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1.xml" ContentType="application/vnd.openxmlformats-officedocument.drawingml.chart+xml"/>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harts/chart2.xml" ContentType="application/vnd.openxmlformats-officedocument.drawingml.chart+xml"/>
  <Override PartName="/xl/drawings/drawing4.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charts/chart7.xml" ContentType="application/vnd.openxmlformats-officedocument.drawingml.chart+xml"/>
  <Override PartName="/xl/drawings/drawing7.xml" ContentType="application/vnd.openxmlformats-officedocument.drawing+xml"/>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charts/chart8.xml" ContentType="application/vnd.openxmlformats-officedocument.drawingml.chart+xml"/>
  <Override PartName="/xl/drawings/drawing8.xml" ContentType="application/vnd.openxmlformats-officedocument.drawing+xml"/>
  <Override PartName="/xl/activeX/activeX17.xml" ContentType="application/vnd.ms-office.activeX+xml"/>
  <Override PartName="/xl/activeX/activeX17.bin" ContentType="application/vnd.ms-office.activeX"/>
  <Override PartName="/xl/charts/chart9.xml" ContentType="application/vnd.openxmlformats-officedocument.drawingml.chart+xml"/>
  <Override PartName="/xl/drawings/drawing9.xml" ContentType="application/vnd.openxmlformats-officedocument.drawing+xml"/>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showSheetTabs="0" xWindow="120" yWindow="105" windowWidth="10005" windowHeight="3735" tabRatio="791" firstSheet="12" activeTab="12"/>
  </bookViews>
  <sheets>
    <sheet name="Markers_By_Exam_Data" sheetId="31" state="veryHidden" r:id="rId1"/>
    <sheet name="Markers_By_Term_Data" sheetId="29" state="veryHidden" r:id="rId2"/>
    <sheet name="Over_Time_Data" sheetId="23" state="veryHidden" r:id="rId3"/>
    <sheet name="Major_Switches_Data" sheetId="27" state="veryHidden" r:id="rId4"/>
    <sheet name="Groups_Data" sheetId="10" state="veryHidden" r:id="rId5"/>
    <sheet name="Course_Data" sheetId="21" state="veryHidden" r:id="rId6"/>
    <sheet name="Exams_List" sheetId="34" state="veryHidden" r:id="rId7"/>
    <sheet name="Markers_By_Exam_List" sheetId="35" state="veryHidden" r:id="rId8"/>
    <sheet name="Markers_List" sheetId="30" state="veryHidden" r:id="rId9"/>
    <sheet name="Over_Time_List" sheetId="24" state="veryHidden" r:id="rId10"/>
    <sheet name="Majors_Courses_List" sheetId="25" state="veryHidden" r:id="rId11"/>
    <sheet name="Metrics_List" sheetId="12" state="veryHidden" r:id="rId12"/>
    <sheet name="Intro" sheetId="13" r:id="rId13"/>
    <sheet name="Groups" sheetId="20" r:id="rId14"/>
    <sheet name="Over_Time" sheetId="22" state="veryHidden" r:id="rId15"/>
    <sheet name="Major_Switches" sheetId="26" state="veryHidden" r:id="rId16"/>
    <sheet name="Summary_Top_Courses" sheetId="1" r:id="rId17"/>
    <sheet name="Analyze_Course" sheetId="18" r:id="rId18"/>
    <sheet name="Course_2_Course" sheetId="19" r:id="rId19"/>
    <sheet name="Course_By_Term" sheetId="28" r:id="rId20"/>
    <sheet name="Course_By_Exam" sheetId="36" r:id="rId21"/>
  </sheets>
  <definedNames>
    <definedName name="A_Institution_Wide">Markers_By_Exam_List!$A$2:$A$25</definedName>
    <definedName name="A_Undeclared">Markers_By_Exam_List!$B$2:$B$26</definedName>
    <definedName name="additional_majors_dropdown" localSheetId="15">OFFSET(Major_Switches!$F$44,0,0,Major_Switches!$W$43,1)</definedName>
    <definedName name="ChrtLabels" localSheetId="20">Course_By_Exam!$O$18:$O$21</definedName>
    <definedName name="ChrtLabels" localSheetId="13">OFFSET(Groups!$F$30,0,0,Groups!$O$29,1)</definedName>
    <definedName name="ChrtLabels" localSheetId="15">OFFSET(Major_Switches!$Y$44,0,0,Major_Switches!$X$43,1)</definedName>
    <definedName name="ChrtLabels" localSheetId="14">OFFSET(Over_Time!$S$16,0,0,Over_Time!$S$14,1)</definedName>
    <definedName name="ChrtLabels" localSheetId="16">OFFSET(Summary_Top_Courses!$T$28,0,0,10,1)</definedName>
    <definedName name="ChrtLabels2" localSheetId="16">Summary_Top_Courses!$T$38</definedName>
    <definedName name="ChrtValues" localSheetId="16">OFFSET(Summary_Top_Courses!ChrtLabels,0,6+Summary_Top_Courses!$Z$26)</definedName>
    <definedName name="ChrtValues1" localSheetId="20">OFFSET(Course_By_Exam!ChrtLabels,0,1+Course_By_Exam!$P$16)</definedName>
    <definedName name="ChrtValues1" localSheetId="13">OFFSET(Groups!ChrtLabels,0,2)</definedName>
    <definedName name="ChrtValues1" localSheetId="15">OFFSET(Major_Switches!ChrtLabels,0,7+Major_Switches!$AF$42)</definedName>
    <definedName name="ChrtValues1" localSheetId="14">OFFSET(Over_Time!ChrtLabels,0,2)</definedName>
    <definedName name="ChrtValues2" localSheetId="20">OFFSET(Course_By_Exam!ChrtLabels,0,2+Course_By_Exam!$P$16)</definedName>
    <definedName name="ChrtValues2" localSheetId="15">OFFSET(Major_Switches!ChrtLabels,0,2)</definedName>
    <definedName name="ChrtValues2" localSheetId="0">OFFSET(Markers_By_Exam_Data!ChrtLabels,0,2+Course_By_Exam!$P$16)</definedName>
    <definedName name="ChrtValues2" localSheetId="14">OFFSET(Over_Time!ChrtLabels,0,3)</definedName>
    <definedName name="ChrtValues2" localSheetId="16">OFFSET(Summary_Top_Courses!ChrtLabels2,0,6+Summary_Top_Courses!$Z$26)</definedName>
    <definedName name="ChrtValues2">OFFSET(Groups!ChrtLabels,0,3)</definedName>
    <definedName name="ChrtValues3" localSheetId="20">OFFSET(Course_By_Exam!ChrtLabels,0,3+Course_By_Exam!$P$16)</definedName>
    <definedName name="ChrtValues3" localSheetId="15">OFFSET(Major_Switches!ChrtLabels,0,3)</definedName>
    <definedName name="ChrtValues3" localSheetId="0">OFFSET(Markers_By_Exam_Data!ChrtLabels,0,3+Course_By_Exam!$P$16)</definedName>
    <definedName name="ChrtValues3" localSheetId="14">OFFSET(Over_Time!ChrtLabels,0,4)</definedName>
    <definedName name="ChrtValues3">OFFSET(Groups!ChrtLabels,0,4)</definedName>
    <definedName name="ChrtValues4" localSheetId="20">OFFSET(Course_By_Exam!ChrtLabels,0,4+Course_By_Exam!$P$16)</definedName>
    <definedName name="ChrtValues4" localSheetId="0">OFFSET(Markers_By_Exam_Data!ChrtLabels,0,4+Course_By_Exam!$P$16)</definedName>
    <definedName name="ChrtValues4" localSheetId="14">OFFSET(Over_Time!ChrtLabels,0,6)</definedName>
    <definedName name="ChrtValues4">OFFSET(Groups!ChrtLabels,0,6)</definedName>
    <definedName name="ChrtValues5" localSheetId="20">OFFSET(Course_By_Exam!ChrtLabels,0,5+Course_By_Exam!$P$16)</definedName>
    <definedName name="ChrtValues5" localSheetId="0">OFFSET(Markers_By_Exam_Data!ChrtLabels,0,5+Course_By_Exam!$P$16)</definedName>
    <definedName name="ChrtValues5" localSheetId="14">OFFSET(Over_Time!ChrtLabels,0,7)</definedName>
    <definedName name="ChrtValues6" localSheetId="20">OFFSET(Course_By_Exam!ChrtLabels,0,6+Course_By_Exam!$P$16)</definedName>
    <definedName name="ChrtValues6" localSheetId="0">OFFSET(Markers_By_Exam_Data!ChrtLabels,0,6+Course_By_Exam!$P$16)</definedName>
    <definedName name="ChrtValues6" localSheetId="14">OFFSET(Over_Time!ChrtLabels,0,8)</definedName>
    <definedName name="ChrtValues7" localSheetId="20">OFFSET(Course_By_Exam!ChrtLabels,0,7+Course_By_Exam!$P$16)</definedName>
    <definedName name="Course_Data">Course_Data!$C$1:$AC$2989</definedName>
    <definedName name="Course_DataALL">Course_Data!$A$1:$AC$2989</definedName>
    <definedName name="Course_Exam_Metrics_List">Course_By_Exam!$Q$7:$Q$12</definedName>
    <definedName name="Courses_List">Majors_Courses_List!$B$2:$B$2559</definedName>
    <definedName name="DEMOGRAPHIC_CD">Metrics_List!$C$2:$C$19</definedName>
    <definedName name="Exams_Dropdown_List">Exams_List!$A$2:$A$12</definedName>
    <definedName name="Exams_List">Exams_List!$A$2:$E$12</definedName>
    <definedName name="Groups_Data">Groups_Data!$A$1:$K$190</definedName>
    <definedName name="Institution_Wide">Markers_List!$A$2:$A$26</definedName>
    <definedName name="Major_Switches_Data">Major_Switches_Data!$A$1:$T$1</definedName>
    <definedName name="Majors_List">Majors_Courses_List!$A$2:$A$3</definedName>
    <definedName name="Majors_No_College_List">Majors_Courses_List!$A$3</definedName>
    <definedName name="Markers_By_Exam_Data">Markers_By_Exam_Data!$G$1:$M$11221</definedName>
    <definedName name="Markers_By_Term_Data">Markers_By_Term_Data!$E$1:$K$393</definedName>
    <definedName name="Metrics_List">Metrics_List!$A$2:$A$7</definedName>
    <definedName name="Metrics_List2">Metrics_List!$B$2:$B$8</definedName>
    <definedName name="Over_Time_Data">Over_Time_Data!$A$1:$N$3783</definedName>
    <definedName name="Over_Time_Data2">Over_Time_Data!$B$1:$N$3783</definedName>
    <definedName name="_xlnm.Print_Area" localSheetId="17">Analyze_Course!$A$1:$L$36</definedName>
    <definedName name="_xlnm.Print_Area" localSheetId="18">Course_2_Course!$A$1:$N$34</definedName>
    <definedName name="_xlnm.Print_Area" localSheetId="20">Course_By_Exam!$A$1:$L$43</definedName>
    <definedName name="_xlnm.Print_Area" localSheetId="19">Course_By_Term!$A$1:$L$16</definedName>
    <definedName name="_xlnm.Print_Area" localSheetId="13">Groups!$A$1:$L$39</definedName>
    <definedName name="_xlnm.Print_Area" localSheetId="12">Intro!$E$3:$P$17</definedName>
    <definedName name="_xlnm.Print_Area" localSheetId="15">Major_Switches!$A$1:$O$143</definedName>
    <definedName name="_xlnm.Print_Area" localSheetId="14">Over_Time!$A$1:$L$35</definedName>
    <definedName name="_xlnm.Print_Area" localSheetId="16">Summary_Top_Courses!$A$1:$M$527</definedName>
    <definedName name="Switch_Type_List">Major_Switches!$W$6:$W$7</definedName>
    <definedName name="Switches_Outcomes_List">Major_Switches!$W$8:$W$13</definedName>
    <definedName name="TitleDummySeries1">OFFSET(Over_Time!ChrtLabels,0,12+Over_Time!$AF$14)</definedName>
    <definedName name="TitleDummySeries2">OFFSET(Over_Time!ChrtLabels,0,15+Over_Time!$AI$14)</definedName>
    <definedName name="Undeclared">Markers_List!$B$2:$B$26</definedName>
  </definedNames>
  <calcPr calcId="144525"/>
</workbook>
</file>

<file path=xl/calcChain.xml><?xml version="1.0" encoding="utf-8"?>
<calcChain xmlns="http://schemas.openxmlformats.org/spreadsheetml/2006/main">
  <c r="Q31" i="20" l="1"/>
  <c r="Q32" i="20"/>
  <c r="Q33" i="20"/>
  <c r="Q34" i="20"/>
  <c r="Q35" i="20"/>
  <c r="Q36" i="20"/>
  <c r="Q37" i="20"/>
  <c r="Q38" i="20"/>
  <c r="Q39" i="20"/>
  <c r="Q40" i="20"/>
  <c r="Q41" i="20"/>
  <c r="Q42" i="20"/>
  <c r="Q43" i="20"/>
  <c r="Q44" i="20"/>
  <c r="Q45" i="20"/>
  <c r="Q46" i="20"/>
  <c r="Q47" i="20"/>
  <c r="Q48" i="20"/>
  <c r="Q49" i="20"/>
  <c r="Q50" i="20"/>
  <c r="Q51" i="20"/>
  <c r="Q52" i="20"/>
  <c r="Q53" i="20"/>
  <c r="Q54" i="20"/>
  <c r="Q55" i="20"/>
  <c r="Q56" i="20"/>
  <c r="Q57" i="20"/>
  <c r="Q58" i="20"/>
  <c r="Q59" i="20"/>
  <c r="Q60" i="20"/>
  <c r="Q61" i="20"/>
  <c r="Q62" i="20"/>
  <c r="Q63" i="20"/>
  <c r="Q64" i="20"/>
  <c r="Q65" i="20"/>
  <c r="Q66" i="20"/>
  <c r="Q67" i="20"/>
  <c r="Q68" i="20"/>
  <c r="Q69" i="20"/>
  <c r="Q70" i="20"/>
  <c r="Q71" i="20"/>
  <c r="Q72" i="20"/>
  <c r="Q73" i="20"/>
  <c r="Q74" i="20"/>
  <c r="Q75" i="20"/>
  <c r="Q76" i="20"/>
  <c r="Q77" i="20"/>
  <c r="Q78" i="20"/>
  <c r="Q79" i="20"/>
  <c r="Q80" i="20"/>
  <c r="Q81" i="20"/>
  <c r="Q82" i="20"/>
  <c r="Q83" i="20"/>
  <c r="Q84" i="20"/>
  <c r="Q85" i="20"/>
  <c r="Q86" i="20"/>
  <c r="Q87" i="20"/>
  <c r="Q88" i="20"/>
  <c r="Q89" i="20"/>
  <c r="Q90" i="20"/>
  <c r="Q91" i="20"/>
  <c r="Q92" i="20"/>
  <c r="Q93" i="20"/>
  <c r="Q94" i="20"/>
  <c r="Q95" i="20"/>
  <c r="Q96" i="20"/>
  <c r="Q97" i="20"/>
  <c r="Q98" i="20"/>
  <c r="Q99" i="20"/>
  <c r="Q100" i="20"/>
  <c r="Q101" i="20"/>
  <c r="Q102" i="20"/>
  <c r="Q103" i="20"/>
  <c r="Q104" i="20"/>
  <c r="Q105" i="20"/>
  <c r="Q106" i="20"/>
  <c r="Q107" i="20"/>
  <c r="Q108" i="20"/>
  <c r="Q109" i="20"/>
  <c r="Q110" i="20"/>
  <c r="Q111" i="20"/>
  <c r="Q112" i="20"/>
  <c r="Q113" i="20"/>
  <c r="Q114" i="20"/>
  <c r="Q115" i="20"/>
  <c r="Q116" i="20"/>
  <c r="Q117" i="20"/>
  <c r="Q118" i="20"/>
  <c r="Q119" i="20"/>
  <c r="Q120" i="20"/>
  <c r="Q121" i="20"/>
  <c r="Q122" i="20"/>
  <c r="Q123" i="20"/>
  <c r="Q124" i="20"/>
  <c r="Q125" i="20"/>
  <c r="Q126" i="20"/>
  <c r="Q127" i="20"/>
  <c r="Q128" i="20"/>
  <c r="Q129" i="20"/>
  <c r="Q130" i="20"/>
  <c r="Q131" i="20"/>
  <c r="Q132" i="20"/>
  <c r="Q133" i="20"/>
  <c r="Q134" i="20"/>
  <c r="Q135" i="20"/>
  <c r="Q136" i="20"/>
  <c r="Q137" i="20"/>
  <c r="Q138" i="20"/>
  <c r="Q139" i="20"/>
  <c r="Q140" i="20"/>
  <c r="Q141" i="20"/>
  <c r="Q142" i="20"/>
  <c r="Q143" i="20"/>
  <c r="Q144" i="20"/>
  <c r="Q145" i="20"/>
  <c r="Q146" i="20"/>
  <c r="Q147" i="20"/>
  <c r="Q148" i="20"/>
  <c r="Q149" i="20"/>
  <c r="Q150" i="20"/>
  <c r="Q151" i="20"/>
  <c r="Q152" i="20"/>
  <c r="Q153" i="20"/>
  <c r="Q154" i="20"/>
  <c r="Q155" i="20"/>
  <c r="Q156" i="20"/>
  <c r="Q157" i="20"/>
  <c r="Q158" i="20"/>
  <c r="Q159" i="20"/>
  <c r="Q160" i="20"/>
  <c r="Q161" i="20"/>
  <c r="Q162" i="20"/>
  <c r="Q163" i="20"/>
  <c r="Q164" i="20"/>
  <c r="Q165" i="20"/>
  <c r="Q166" i="20"/>
  <c r="Q167" i="20"/>
  <c r="Q168" i="20"/>
  <c r="Q169" i="20"/>
  <c r="Q170" i="20"/>
  <c r="Q171" i="20"/>
  <c r="Q172" i="20"/>
  <c r="Q173" i="20"/>
  <c r="Q174" i="20"/>
  <c r="Q175" i="20"/>
  <c r="Q176" i="20"/>
  <c r="Q177" i="20"/>
  <c r="Q178" i="20"/>
  <c r="Q179" i="20"/>
  <c r="Q180" i="20"/>
  <c r="Q181" i="20"/>
  <c r="Q182" i="20"/>
  <c r="Q183" i="20"/>
  <c r="Q184" i="20"/>
  <c r="Q185" i="20"/>
  <c r="Q186" i="20"/>
  <c r="Q187" i="20"/>
  <c r="Q188" i="20"/>
  <c r="Q189" i="20"/>
  <c r="Q190" i="20"/>
  <c r="Q191" i="20"/>
  <c r="Q192" i="20"/>
  <c r="Q193" i="20"/>
  <c r="Q194" i="20"/>
  <c r="Q195" i="20"/>
  <c r="Q196" i="20"/>
  <c r="Q197" i="20"/>
  <c r="Q198" i="20"/>
  <c r="Q199" i="20"/>
  <c r="Q200"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Q276" i="20"/>
  <c r="Q277" i="20"/>
  <c r="Q278" i="20"/>
  <c r="Q279" i="20"/>
  <c r="Q280" i="20"/>
  <c r="Q281" i="20"/>
  <c r="Q282" i="20"/>
  <c r="Q283" i="20"/>
  <c r="Q284" i="20"/>
  <c r="Q285" i="20"/>
  <c r="Q286" i="20"/>
  <c r="Q287" i="20"/>
  <c r="Q288" i="20"/>
  <c r="Q289" i="20"/>
  <c r="Q290" i="20"/>
  <c r="Q291" i="20"/>
  <c r="Q292" i="20"/>
  <c r="Q293" i="20"/>
  <c r="Q294" i="20"/>
  <c r="Q295" i="20"/>
  <c r="Q296" i="20"/>
  <c r="Q297" i="20"/>
  <c r="Q298" i="20"/>
  <c r="Q299" i="20"/>
  <c r="Q300" i="20"/>
  <c r="Q301" i="20"/>
  <c r="Q302" i="20"/>
  <c r="Q303" i="20"/>
  <c r="Q304" i="20"/>
  <c r="Q305" i="20"/>
  <c r="Q306" i="20"/>
  <c r="Q307" i="20"/>
  <c r="Q308" i="20"/>
  <c r="Q309" i="20"/>
  <c r="Q310" i="20"/>
  <c r="Q311" i="20"/>
  <c r="Q312" i="20"/>
  <c r="Q313" i="20"/>
  <c r="Q314" i="20"/>
  <c r="Q315" i="20"/>
  <c r="Q316" i="20"/>
  <c r="Q317" i="20"/>
  <c r="Q318" i="20"/>
  <c r="Q319" i="20"/>
  <c r="Q320" i="20"/>
  <c r="Q321" i="20"/>
  <c r="Q322" i="20"/>
  <c r="Q323" i="20"/>
  <c r="Q324" i="20"/>
  <c r="Q325" i="20"/>
  <c r="Q326" i="20"/>
  <c r="Q327" i="20"/>
  <c r="Q328" i="20"/>
  <c r="Q329" i="20"/>
  <c r="Q30" i="20"/>
  <c r="P31" i="20" l="1" a="1"/>
  <c r="P31" i="20" s="1"/>
  <c r="P32" i="20" a="1"/>
  <c r="P32" i="20" s="1"/>
  <c r="P33" i="20" a="1"/>
  <c r="P33" i="20" s="1"/>
  <c r="P34" i="20" a="1"/>
  <c r="P34" i="20" s="1"/>
  <c r="P35" i="20" a="1"/>
  <c r="P35" i="20" s="1"/>
  <c r="P36" i="20" a="1"/>
  <c r="P36" i="20" s="1"/>
  <c r="P37" i="20" a="1"/>
  <c r="P37" i="20" s="1"/>
  <c r="P38" i="20" a="1"/>
  <c r="P38" i="20" s="1"/>
  <c r="P39" i="20" a="1"/>
  <c r="P39" i="20" s="1"/>
  <c r="P40" i="20" a="1"/>
  <c r="P40" i="20" s="1"/>
  <c r="P41" i="20" a="1"/>
  <c r="P41" i="20" s="1"/>
  <c r="P42" i="20" a="1"/>
  <c r="P42" i="20" s="1"/>
  <c r="P43" i="20" a="1"/>
  <c r="P43" i="20" s="1"/>
  <c r="P44" i="20" a="1"/>
  <c r="P44" i="20" s="1"/>
  <c r="P45" i="20" a="1"/>
  <c r="P45" i="20" s="1"/>
  <c r="P46" i="20" a="1"/>
  <c r="P46" i="20" s="1"/>
  <c r="P47" i="20" a="1"/>
  <c r="P47" i="20" s="1"/>
  <c r="P48" i="20" a="1"/>
  <c r="P48" i="20" s="1"/>
  <c r="P49" i="20" a="1"/>
  <c r="P49" i="20" s="1"/>
  <c r="P50" i="20" a="1"/>
  <c r="P50" i="20" s="1"/>
  <c r="P51" i="20" a="1"/>
  <c r="P51" i="20" s="1"/>
  <c r="P52" i="20" a="1"/>
  <c r="P52" i="20" s="1"/>
  <c r="P53" i="20" a="1"/>
  <c r="P53" i="20" s="1"/>
  <c r="P54" i="20" a="1"/>
  <c r="P54" i="20" s="1"/>
  <c r="P55" i="20" a="1"/>
  <c r="P55" i="20" s="1"/>
  <c r="P56" i="20" a="1"/>
  <c r="P56" i="20" s="1"/>
  <c r="P57" i="20" a="1"/>
  <c r="P57" i="20" s="1"/>
  <c r="P58" i="20" a="1"/>
  <c r="P58" i="20" s="1"/>
  <c r="P59" i="20" a="1"/>
  <c r="P59" i="20" s="1"/>
  <c r="P60" i="20" a="1"/>
  <c r="P60" i="20" s="1"/>
  <c r="P61" i="20" a="1"/>
  <c r="P61" i="20" s="1"/>
  <c r="P62" i="20" a="1"/>
  <c r="P62" i="20" s="1"/>
  <c r="P63" i="20" a="1"/>
  <c r="P63" i="20" s="1"/>
  <c r="P64" i="20" a="1"/>
  <c r="P64" i="20" s="1"/>
  <c r="P65" i="20" a="1"/>
  <c r="P65" i="20" s="1"/>
  <c r="P66" i="20" a="1"/>
  <c r="P66" i="20" s="1"/>
  <c r="P67" i="20" a="1"/>
  <c r="P67" i="20" s="1"/>
  <c r="P68" i="20" a="1"/>
  <c r="P68" i="20" s="1"/>
  <c r="P69" i="20" a="1"/>
  <c r="P69" i="20" s="1"/>
  <c r="P70" i="20" a="1"/>
  <c r="P70" i="20" s="1"/>
  <c r="P71" i="20" a="1"/>
  <c r="P71" i="20" s="1"/>
  <c r="P72" i="20" a="1"/>
  <c r="P72" i="20" s="1"/>
  <c r="P73" i="20" a="1"/>
  <c r="P73" i="20" s="1"/>
  <c r="P74" i="20" a="1"/>
  <c r="P74" i="20" s="1"/>
  <c r="P75" i="20" a="1"/>
  <c r="P75" i="20" s="1"/>
  <c r="P76" i="20" a="1"/>
  <c r="P76" i="20" s="1"/>
  <c r="P77" i="20" a="1"/>
  <c r="P77" i="20" s="1"/>
  <c r="P78" i="20" a="1"/>
  <c r="P78" i="20" s="1"/>
  <c r="P79" i="20" a="1"/>
  <c r="P79" i="20" s="1"/>
  <c r="P80" i="20" a="1"/>
  <c r="P80" i="20" s="1"/>
  <c r="P81" i="20" a="1"/>
  <c r="P81" i="20" s="1"/>
  <c r="P82" i="20" a="1"/>
  <c r="P82" i="20" s="1"/>
  <c r="P83" i="20" a="1"/>
  <c r="P83" i="20" s="1"/>
  <c r="P84" i="20" a="1"/>
  <c r="P84" i="20" s="1"/>
  <c r="P85" i="20" a="1"/>
  <c r="P85" i="20" s="1"/>
  <c r="P86" i="20" a="1"/>
  <c r="P86" i="20" s="1"/>
  <c r="P87" i="20" a="1"/>
  <c r="P87" i="20" s="1"/>
  <c r="P88" i="20" a="1"/>
  <c r="P88" i="20" s="1"/>
  <c r="P89" i="20" a="1"/>
  <c r="P89" i="20" s="1"/>
  <c r="P90" i="20" a="1"/>
  <c r="P90" i="20" s="1"/>
  <c r="P91" i="20" a="1"/>
  <c r="P91" i="20" s="1"/>
  <c r="P92" i="20" a="1"/>
  <c r="P92" i="20" s="1"/>
  <c r="P93" i="20" a="1"/>
  <c r="P93" i="20" s="1"/>
  <c r="P94" i="20" a="1"/>
  <c r="P94" i="20" s="1"/>
  <c r="P95" i="20" a="1"/>
  <c r="P95" i="20" s="1"/>
  <c r="P96" i="20" a="1"/>
  <c r="P96" i="20" s="1"/>
  <c r="P97" i="20" a="1"/>
  <c r="P97" i="20" s="1"/>
  <c r="P98" i="20" a="1"/>
  <c r="P98" i="20" s="1"/>
  <c r="P99" i="20" a="1"/>
  <c r="P99" i="20" s="1"/>
  <c r="P100" i="20" a="1"/>
  <c r="P100" i="20" s="1"/>
  <c r="P101" i="20" a="1"/>
  <c r="P101" i="20" s="1"/>
  <c r="P102" i="20" a="1"/>
  <c r="P102" i="20" s="1"/>
  <c r="P103" i="20" a="1"/>
  <c r="P103" i="20" s="1"/>
  <c r="P104" i="20" a="1"/>
  <c r="P104" i="20" s="1"/>
  <c r="P105" i="20" a="1"/>
  <c r="P105" i="20" s="1"/>
  <c r="P106" i="20" a="1"/>
  <c r="P106" i="20" s="1"/>
  <c r="P107" i="20" a="1"/>
  <c r="P107" i="20" s="1"/>
  <c r="P108" i="20" a="1"/>
  <c r="P108" i="20" s="1"/>
  <c r="P109" i="20" a="1"/>
  <c r="P109" i="20" s="1"/>
  <c r="P110" i="20" a="1"/>
  <c r="P110" i="20" s="1"/>
  <c r="P111" i="20" a="1"/>
  <c r="P111" i="20" s="1"/>
  <c r="P112" i="20" a="1"/>
  <c r="P112" i="20" s="1"/>
  <c r="P113" i="20" a="1"/>
  <c r="P113" i="20" s="1"/>
  <c r="P114" i="20" a="1"/>
  <c r="P114" i="20" s="1"/>
  <c r="P115" i="20" a="1"/>
  <c r="P115" i="20" s="1"/>
  <c r="P116" i="20" a="1"/>
  <c r="P116" i="20" s="1"/>
  <c r="P117" i="20" a="1"/>
  <c r="P117" i="20" s="1"/>
  <c r="P118" i="20" a="1"/>
  <c r="P118" i="20" s="1"/>
  <c r="P119" i="20" a="1"/>
  <c r="P119" i="20" s="1"/>
  <c r="P120" i="20" a="1"/>
  <c r="P120" i="20" s="1"/>
  <c r="P121" i="20" a="1"/>
  <c r="P121" i="20" s="1"/>
  <c r="P122" i="20" a="1"/>
  <c r="P122" i="20" s="1"/>
  <c r="P123" i="20" a="1"/>
  <c r="P123" i="20" s="1"/>
  <c r="P124" i="20" a="1"/>
  <c r="P124" i="20" s="1"/>
  <c r="P125" i="20" a="1"/>
  <c r="P125" i="20" s="1"/>
  <c r="P126" i="20" a="1"/>
  <c r="P126" i="20" s="1"/>
  <c r="P127" i="20" a="1"/>
  <c r="P127" i="20" s="1"/>
  <c r="P128" i="20" a="1"/>
  <c r="P128" i="20" s="1"/>
  <c r="P129" i="20" a="1"/>
  <c r="P129" i="20" s="1"/>
  <c r="P130" i="20" a="1"/>
  <c r="P130" i="20" s="1"/>
  <c r="P131" i="20" a="1"/>
  <c r="P131" i="20" s="1"/>
  <c r="P132" i="20" a="1"/>
  <c r="P132" i="20" s="1"/>
  <c r="P133" i="20" a="1"/>
  <c r="P133" i="20" s="1"/>
  <c r="P134" i="20" a="1"/>
  <c r="P134" i="20" s="1"/>
  <c r="P135" i="20" a="1"/>
  <c r="P135" i="20" s="1"/>
  <c r="P136" i="20" a="1"/>
  <c r="P136" i="20" s="1"/>
  <c r="P137" i="20" a="1"/>
  <c r="P137" i="20" s="1"/>
  <c r="P138" i="20" a="1"/>
  <c r="P138" i="20" s="1"/>
  <c r="P139" i="20" a="1"/>
  <c r="P139" i="20" s="1"/>
  <c r="P140" i="20" a="1"/>
  <c r="P140" i="20" s="1"/>
  <c r="P141" i="20" a="1"/>
  <c r="P141" i="20" s="1"/>
  <c r="P142" i="20" a="1"/>
  <c r="P142" i="20" s="1"/>
  <c r="P143" i="20" a="1"/>
  <c r="P143" i="20" s="1"/>
  <c r="P144" i="20" a="1"/>
  <c r="P144" i="20" s="1"/>
  <c r="P145" i="20" a="1"/>
  <c r="P145" i="20" s="1"/>
  <c r="P146" i="20" a="1"/>
  <c r="P146" i="20" s="1"/>
  <c r="P147" i="20" a="1"/>
  <c r="P147" i="20" s="1"/>
  <c r="P148" i="20" a="1"/>
  <c r="P148" i="20" s="1"/>
  <c r="P149" i="20" a="1"/>
  <c r="P149" i="20" s="1"/>
  <c r="P150" i="20" a="1"/>
  <c r="P150" i="20" s="1"/>
  <c r="P151" i="20" a="1"/>
  <c r="P151" i="20" s="1"/>
  <c r="P152" i="20" a="1"/>
  <c r="P152" i="20" s="1"/>
  <c r="P153" i="20" a="1"/>
  <c r="P153" i="20" s="1"/>
  <c r="P154" i="20" a="1"/>
  <c r="P154" i="20" s="1"/>
  <c r="P155" i="20" a="1"/>
  <c r="P155" i="20" s="1"/>
  <c r="P156" i="20" a="1"/>
  <c r="P156" i="20" s="1"/>
  <c r="P157" i="20" a="1"/>
  <c r="P157" i="20" s="1"/>
  <c r="P158" i="20" a="1"/>
  <c r="P158" i="20" s="1"/>
  <c r="P159" i="20" a="1"/>
  <c r="P159" i="20" s="1"/>
  <c r="P160" i="20" a="1"/>
  <c r="P160" i="20" s="1"/>
  <c r="P161" i="20" a="1"/>
  <c r="P161" i="20" s="1"/>
  <c r="P162" i="20" a="1"/>
  <c r="P162" i="20" s="1"/>
  <c r="P163" i="20" a="1"/>
  <c r="P163" i="20" s="1"/>
  <c r="P164" i="20" a="1"/>
  <c r="P164" i="20" s="1"/>
  <c r="P165" i="20" a="1"/>
  <c r="P165" i="20" s="1"/>
  <c r="P166" i="20" a="1"/>
  <c r="P166" i="20" s="1"/>
  <c r="P167" i="20" a="1"/>
  <c r="P167" i="20" s="1"/>
  <c r="P168" i="20" a="1"/>
  <c r="P168" i="20" s="1"/>
  <c r="P169" i="20" a="1"/>
  <c r="P169" i="20" s="1"/>
  <c r="P170" i="20" a="1"/>
  <c r="P170" i="20" s="1"/>
  <c r="P171" i="20" a="1"/>
  <c r="P171" i="20" s="1"/>
  <c r="P172" i="20" a="1"/>
  <c r="P172" i="20" s="1"/>
  <c r="P173" i="20" a="1"/>
  <c r="P173" i="20" s="1"/>
  <c r="P174" i="20" a="1"/>
  <c r="P174" i="20" s="1"/>
  <c r="P175" i="20" a="1"/>
  <c r="P175" i="20" s="1"/>
  <c r="P176" i="20" a="1"/>
  <c r="P176" i="20" s="1"/>
  <c r="P177" i="20" a="1"/>
  <c r="P177" i="20" s="1"/>
  <c r="P178" i="20" a="1"/>
  <c r="P178" i="20" s="1"/>
  <c r="P179" i="20" a="1"/>
  <c r="P179" i="20" s="1"/>
  <c r="P180" i="20" a="1"/>
  <c r="P180" i="20" s="1"/>
  <c r="P181" i="20" a="1"/>
  <c r="P181" i="20" s="1"/>
  <c r="P182" i="20" a="1"/>
  <c r="P182" i="20" s="1"/>
  <c r="P183" i="20" a="1"/>
  <c r="P183" i="20" s="1"/>
  <c r="P184" i="20" a="1"/>
  <c r="P184" i="20" s="1"/>
  <c r="P185" i="20" a="1"/>
  <c r="P185" i="20" s="1"/>
  <c r="P186" i="20" a="1"/>
  <c r="P186" i="20" s="1"/>
  <c r="P187" i="20" a="1"/>
  <c r="P187" i="20" s="1"/>
  <c r="P188" i="20" a="1"/>
  <c r="P188" i="20" s="1"/>
  <c r="P189" i="20" a="1"/>
  <c r="P189" i="20" s="1"/>
  <c r="P190" i="20" a="1"/>
  <c r="P190" i="20" s="1"/>
  <c r="P191" i="20" a="1"/>
  <c r="P191" i="20" s="1"/>
  <c r="P192" i="20" a="1"/>
  <c r="P192" i="20" s="1"/>
  <c r="P193" i="20" a="1"/>
  <c r="P193" i="20" s="1"/>
  <c r="P194" i="20" a="1"/>
  <c r="P194" i="20" s="1"/>
  <c r="P195" i="20" a="1"/>
  <c r="P195" i="20" s="1"/>
  <c r="P196" i="20" a="1"/>
  <c r="P196" i="20" s="1"/>
  <c r="P197" i="20" a="1"/>
  <c r="P197" i="20" s="1"/>
  <c r="P198" i="20" a="1"/>
  <c r="P198" i="20" s="1"/>
  <c r="P199" i="20" a="1"/>
  <c r="P199" i="20" s="1"/>
  <c r="P200" i="20" a="1"/>
  <c r="P200" i="20" s="1"/>
  <c r="P201" i="20" a="1"/>
  <c r="P201" i="20" s="1"/>
  <c r="P202" i="20" a="1"/>
  <c r="P202" i="20" s="1"/>
  <c r="P203" i="20" a="1"/>
  <c r="P203" i="20" s="1"/>
  <c r="P204" i="20" a="1"/>
  <c r="P204" i="20" s="1"/>
  <c r="P205" i="20" a="1"/>
  <c r="P205" i="20" s="1"/>
  <c r="P206" i="20" a="1"/>
  <c r="P206" i="20" s="1"/>
  <c r="P207" i="20" a="1"/>
  <c r="P207" i="20" s="1"/>
  <c r="P208" i="20" a="1"/>
  <c r="P208" i="20" s="1"/>
  <c r="P209" i="20" a="1"/>
  <c r="P209" i="20" s="1"/>
  <c r="P210" i="20" a="1"/>
  <c r="P210" i="20" s="1"/>
  <c r="P211" i="20" a="1"/>
  <c r="P211" i="20" s="1"/>
  <c r="P212" i="20" a="1"/>
  <c r="P212" i="20" s="1"/>
  <c r="P213" i="20" a="1"/>
  <c r="P213" i="20" s="1"/>
  <c r="P214" i="20" a="1"/>
  <c r="P214" i="20" s="1"/>
  <c r="P215" i="20" a="1"/>
  <c r="P215" i="20" s="1"/>
  <c r="P216" i="20" a="1"/>
  <c r="P216" i="20" s="1"/>
  <c r="P217" i="20" a="1"/>
  <c r="P217" i="20" s="1"/>
  <c r="P218" i="20" a="1"/>
  <c r="P218" i="20" s="1"/>
  <c r="P219" i="20" a="1"/>
  <c r="P219" i="20" s="1"/>
  <c r="P220" i="20" a="1"/>
  <c r="P220" i="20" s="1"/>
  <c r="P221" i="20" a="1"/>
  <c r="P221" i="20" s="1"/>
  <c r="P222" i="20" a="1"/>
  <c r="P222" i="20" s="1"/>
  <c r="P223" i="20" a="1"/>
  <c r="P223" i="20" s="1"/>
  <c r="P224" i="20" a="1"/>
  <c r="P224" i="20" s="1"/>
  <c r="P225" i="20" a="1"/>
  <c r="P225" i="20" s="1"/>
  <c r="P226" i="20" a="1"/>
  <c r="P226" i="20" s="1"/>
  <c r="P227" i="20" a="1"/>
  <c r="P227" i="20" s="1"/>
  <c r="P228" i="20" a="1"/>
  <c r="P228" i="20" s="1"/>
  <c r="P229" i="20" a="1"/>
  <c r="P229" i="20" s="1"/>
  <c r="P230" i="20" a="1"/>
  <c r="P230" i="20" s="1"/>
  <c r="P231" i="20" a="1"/>
  <c r="P231" i="20" s="1"/>
  <c r="P232" i="20" a="1"/>
  <c r="P232" i="20" s="1"/>
  <c r="P233" i="20" a="1"/>
  <c r="P233" i="20" s="1"/>
  <c r="P234" i="20" a="1"/>
  <c r="P234" i="20" s="1"/>
  <c r="P235" i="20" a="1"/>
  <c r="P235" i="20" s="1"/>
  <c r="P236" i="20" a="1"/>
  <c r="P236" i="20" s="1"/>
  <c r="P237" i="20" a="1"/>
  <c r="P237" i="20" s="1"/>
  <c r="P238" i="20" a="1"/>
  <c r="P238" i="20" s="1"/>
  <c r="P239" i="20" a="1"/>
  <c r="P239" i="20" s="1"/>
  <c r="P240" i="20" a="1"/>
  <c r="P240" i="20" s="1"/>
  <c r="P241" i="20" a="1"/>
  <c r="P241" i="20" s="1"/>
  <c r="P242" i="20" a="1"/>
  <c r="P242" i="20" s="1"/>
  <c r="P243" i="20" a="1"/>
  <c r="P243" i="20" s="1"/>
  <c r="P244" i="20" a="1"/>
  <c r="P244" i="20" s="1"/>
  <c r="P245" i="20" a="1"/>
  <c r="P245" i="20" s="1"/>
  <c r="P246" i="20" a="1"/>
  <c r="P246" i="20" s="1"/>
  <c r="P247" i="20" a="1"/>
  <c r="P247" i="20" s="1"/>
  <c r="P248" i="20" a="1"/>
  <c r="P248" i="20" s="1"/>
  <c r="P249" i="20" a="1"/>
  <c r="P249" i="20" s="1"/>
  <c r="P250" i="20" a="1"/>
  <c r="P250" i="20" s="1"/>
  <c r="P251" i="20" a="1"/>
  <c r="P251" i="20" s="1"/>
  <c r="P252" i="20" a="1"/>
  <c r="P252" i="20" s="1"/>
  <c r="P253" i="20" a="1"/>
  <c r="P253" i="20" s="1"/>
  <c r="P254" i="20" a="1"/>
  <c r="P254" i="20" s="1"/>
  <c r="P255" i="20" a="1"/>
  <c r="P255" i="20" s="1"/>
  <c r="P256" i="20" a="1"/>
  <c r="P256" i="20" s="1"/>
  <c r="P257" i="20" a="1"/>
  <c r="P257" i="20" s="1"/>
  <c r="P258" i="20" a="1"/>
  <c r="P258" i="20" s="1"/>
  <c r="P259" i="20" a="1"/>
  <c r="P259" i="20" s="1"/>
  <c r="P260" i="20" a="1"/>
  <c r="P260" i="20" s="1"/>
  <c r="P261" i="20" a="1"/>
  <c r="P261" i="20" s="1"/>
  <c r="P262" i="20" a="1"/>
  <c r="P262" i="20" s="1"/>
  <c r="P263" i="20" a="1"/>
  <c r="P263" i="20" s="1"/>
  <c r="P264" i="20" a="1"/>
  <c r="P264" i="20" s="1"/>
  <c r="P265" i="20" a="1"/>
  <c r="P265" i="20" s="1"/>
  <c r="P266" i="20" a="1"/>
  <c r="P266" i="20" s="1"/>
  <c r="P267" i="20" a="1"/>
  <c r="P267" i="20" s="1"/>
  <c r="P268" i="20" a="1"/>
  <c r="P268" i="20" s="1"/>
  <c r="P269" i="20" a="1"/>
  <c r="P269" i="20" s="1"/>
  <c r="P270" i="20" a="1"/>
  <c r="P270" i="20" s="1"/>
  <c r="P271" i="20" a="1"/>
  <c r="P271" i="20" s="1"/>
  <c r="P272" i="20" a="1"/>
  <c r="P272" i="20" s="1"/>
  <c r="P273" i="20" a="1"/>
  <c r="P273" i="20" s="1"/>
  <c r="P274" i="20" a="1"/>
  <c r="P274" i="20" s="1"/>
  <c r="P275" i="20" a="1"/>
  <c r="P275" i="20" s="1"/>
  <c r="P276" i="20" a="1"/>
  <c r="P276" i="20" s="1"/>
  <c r="P277" i="20" a="1"/>
  <c r="P277" i="20" s="1"/>
  <c r="P278" i="20" a="1"/>
  <c r="P278" i="20" s="1"/>
  <c r="P279" i="20" a="1"/>
  <c r="P279" i="20" s="1"/>
  <c r="P280" i="20" a="1"/>
  <c r="P280" i="20" s="1"/>
  <c r="P281" i="20" a="1"/>
  <c r="P281" i="20" s="1"/>
  <c r="P282" i="20" a="1"/>
  <c r="P282" i="20" s="1"/>
  <c r="P283" i="20" a="1"/>
  <c r="P283" i="20" s="1"/>
  <c r="P284" i="20" a="1"/>
  <c r="P284" i="20" s="1"/>
  <c r="P285" i="20" a="1"/>
  <c r="P285" i="20" s="1"/>
  <c r="P286" i="20" a="1"/>
  <c r="P286" i="20" s="1"/>
  <c r="P287" i="20" a="1"/>
  <c r="P287" i="20" s="1"/>
  <c r="P288" i="20" a="1"/>
  <c r="P288" i="20" s="1"/>
  <c r="J288" i="20" s="1"/>
  <c r="P289" i="20" a="1"/>
  <c r="P289" i="20" s="1"/>
  <c r="P290" i="20" a="1"/>
  <c r="P290" i="20" s="1"/>
  <c r="F290" i="20" s="1"/>
  <c r="P291" i="20" a="1"/>
  <c r="P291" i="20" s="1"/>
  <c r="P292" i="20" a="1"/>
  <c r="P292" i="20" s="1"/>
  <c r="P293" i="20" a="1"/>
  <c r="P293" i="20" s="1"/>
  <c r="P294" i="20" a="1"/>
  <c r="P294" i="20" s="1"/>
  <c r="L294" i="20" s="1"/>
  <c r="P295" i="20" a="1"/>
  <c r="P295" i="20" s="1"/>
  <c r="P296" i="20" a="1"/>
  <c r="P296" i="20" s="1"/>
  <c r="P297" i="20" a="1"/>
  <c r="P297" i="20" s="1"/>
  <c r="P298" i="20" a="1"/>
  <c r="P298" i="20" s="1"/>
  <c r="L298" i="20" s="1"/>
  <c r="P299" i="20" a="1"/>
  <c r="P299" i="20" s="1"/>
  <c r="P300" i="20" a="1"/>
  <c r="P300" i="20" s="1"/>
  <c r="G300" i="20" s="1"/>
  <c r="P301" i="20" a="1"/>
  <c r="P301" i="20" s="1"/>
  <c r="P302" i="20" a="1"/>
  <c r="P302" i="20" s="1"/>
  <c r="G302" i="20" s="1"/>
  <c r="P303" i="20" a="1"/>
  <c r="P303" i="20" s="1"/>
  <c r="J303" i="20" s="1"/>
  <c r="P304" i="20" a="1"/>
  <c r="P304" i="20" s="1"/>
  <c r="P305" i="20" a="1"/>
  <c r="P305" i="20" s="1"/>
  <c r="P306" i="20" a="1"/>
  <c r="P306" i="20" s="1"/>
  <c r="H306" i="20" s="1"/>
  <c r="P307" i="20" a="1"/>
  <c r="P307" i="20" s="1"/>
  <c r="H307" i="20" s="1"/>
  <c r="P308" i="20" a="1"/>
  <c r="P308" i="20" s="1"/>
  <c r="P309" i="20" a="1"/>
  <c r="P309" i="20" s="1"/>
  <c r="P310" i="20" a="1"/>
  <c r="P310" i="20" s="1"/>
  <c r="I310" i="20" s="1"/>
  <c r="P311" i="20" a="1"/>
  <c r="P311" i="20" s="1"/>
  <c r="P312" i="20" a="1"/>
  <c r="P312" i="20" s="1"/>
  <c r="G312" i="20" s="1"/>
  <c r="P313" i="20" a="1"/>
  <c r="P313" i="20" s="1"/>
  <c r="P314" i="20" a="1"/>
  <c r="P314" i="20" s="1"/>
  <c r="P315" i="20" a="1"/>
  <c r="P315" i="20" s="1"/>
  <c r="P316" i="20" a="1"/>
  <c r="P316" i="20" s="1"/>
  <c r="P317" i="20" a="1"/>
  <c r="P317" i="20" s="1"/>
  <c r="I317" i="20" s="1"/>
  <c r="P318" i="20" a="1"/>
  <c r="P318" i="20" s="1"/>
  <c r="P319" i="20" a="1"/>
  <c r="P319" i="20" s="1"/>
  <c r="P320" i="20" a="1"/>
  <c r="P320" i="20" s="1"/>
  <c r="F320" i="20" s="1"/>
  <c r="P321" i="20" a="1"/>
  <c r="P321" i="20" s="1"/>
  <c r="P322" i="20" a="1"/>
  <c r="P322" i="20" s="1"/>
  <c r="J322" i="20" s="1"/>
  <c r="P323" i="20" a="1"/>
  <c r="P323" i="20" s="1"/>
  <c r="I323" i="20" s="1"/>
  <c r="P324" i="20" a="1"/>
  <c r="P324" i="20" s="1"/>
  <c r="G324" i="20" s="1"/>
  <c r="P325" i="20" a="1"/>
  <c r="P325" i="20" s="1"/>
  <c r="L325" i="20" s="1"/>
  <c r="P326" i="20" a="1"/>
  <c r="P326" i="20" s="1"/>
  <c r="J326" i="20" s="1"/>
  <c r="P327" i="20" a="1"/>
  <c r="P327" i="20" s="1"/>
  <c r="I327" i="20" s="1"/>
  <c r="P328" i="20" a="1"/>
  <c r="P328" i="20" s="1"/>
  <c r="P329" i="20" a="1"/>
  <c r="P329" i="20" s="1"/>
  <c r="G329" i="20" s="1"/>
  <c r="P30" i="20" a="1"/>
  <c r="P30" i="20" s="1"/>
  <c r="J30" i="20" s="1"/>
  <c r="L320" i="20" l="1"/>
  <c r="H30" i="20"/>
  <c r="L302" i="20"/>
  <c r="G321" i="20"/>
  <c r="L321" i="20"/>
  <c r="I321" i="20"/>
  <c r="F321" i="20"/>
  <c r="H321" i="20"/>
  <c r="H313" i="20"/>
  <c r="J313" i="20"/>
  <c r="G313" i="20"/>
  <c r="I313" i="20"/>
  <c r="G305" i="20"/>
  <c r="L305" i="20"/>
  <c r="H305" i="20"/>
  <c r="J305" i="20"/>
  <c r="F305" i="20"/>
  <c r="F297" i="20"/>
  <c r="J297" i="20"/>
  <c r="H297" i="20"/>
  <c r="G297" i="20"/>
  <c r="L297" i="20"/>
  <c r="I289" i="20"/>
  <c r="G289" i="20"/>
  <c r="L289" i="20"/>
  <c r="J289" i="20"/>
  <c r="F289" i="20"/>
  <c r="H289" i="20"/>
  <c r="F281" i="20"/>
  <c r="J281" i="20"/>
  <c r="G281" i="20"/>
  <c r="I281" i="20"/>
  <c r="H281" i="20"/>
  <c r="L281" i="20"/>
  <c r="I273" i="20"/>
  <c r="J273" i="20"/>
  <c r="F273" i="20"/>
  <c r="H273" i="20"/>
  <c r="G273" i="20"/>
  <c r="L273" i="20"/>
  <c r="F265" i="20"/>
  <c r="J265" i="20"/>
  <c r="L265" i="20"/>
  <c r="H265" i="20"/>
  <c r="G265" i="20"/>
  <c r="I265" i="20"/>
  <c r="I257" i="20"/>
  <c r="H257" i="20"/>
  <c r="F257" i="20"/>
  <c r="J257" i="20"/>
  <c r="G257" i="20"/>
  <c r="L257" i="20"/>
  <c r="F249" i="20"/>
  <c r="J249" i="20"/>
  <c r="I249" i="20"/>
  <c r="H249" i="20"/>
  <c r="G249" i="20"/>
  <c r="L249" i="20"/>
  <c r="I241" i="20"/>
  <c r="G241" i="20"/>
  <c r="F241" i="20"/>
  <c r="J241" i="20"/>
  <c r="H241" i="20"/>
  <c r="L241" i="20"/>
  <c r="F233" i="20"/>
  <c r="J233" i="20"/>
  <c r="H233" i="20"/>
  <c r="I233" i="20"/>
  <c r="G233" i="20"/>
  <c r="L233" i="20"/>
  <c r="G225" i="20"/>
  <c r="L225" i="20"/>
  <c r="I225" i="20"/>
  <c r="H225" i="20"/>
  <c r="F225" i="20"/>
  <c r="J225" i="20"/>
  <c r="I217" i="20"/>
  <c r="F217" i="20"/>
  <c r="L217" i="20"/>
  <c r="H217" i="20"/>
  <c r="G217" i="20"/>
  <c r="J217" i="20"/>
  <c r="I209" i="20"/>
  <c r="J209" i="20"/>
  <c r="G209" i="20"/>
  <c r="L209" i="20"/>
  <c r="H209" i="20"/>
  <c r="F209" i="20"/>
  <c r="G201" i="20"/>
  <c r="L201" i="20"/>
  <c r="F201" i="20"/>
  <c r="H201" i="20"/>
  <c r="J201" i="20"/>
  <c r="I201" i="20"/>
  <c r="I193" i="20"/>
  <c r="H193" i="20"/>
  <c r="G193" i="20"/>
  <c r="J193" i="20"/>
  <c r="L193" i="20"/>
  <c r="F193" i="20"/>
  <c r="H185" i="20"/>
  <c r="F185" i="20"/>
  <c r="L185" i="20"/>
  <c r="I185" i="20"/>
  <c r="J185" i="20"/>
  <c r="G185" i="20"/>
  <c r="G177" i="20"/>
  <c r="L177" i="20"/>
  <c r="I177" i="20"/>
  <c r="J177" i="20"/>
  <c r="H177" i="20"/>
  <c r="F177" i="20"/>
  <c r="F169" i="20"/>
  <c r="J169" i="20"/>
  <c r="G169" i="20"/>
  <c r="L169" i="20"/>
  <c r="H169" i="20"/>
  <c r="I169" i="20"/>
  <c r="H161" i="20"/>
  <c r="I161" i="20"/>
  <c r="L161" i="20"/>
  <c r="F161" i="20"/>
  <c r="J161" i="20"/>
  <c r="G161" i="20"/>
  <c r="F153" i="20"/>
  <c r="J153" i="20"/>
  <c r="I153" i="20"/>
  <c r="H153" i="20"/>
  <c r="G153" i="20"/>
  <c r="L153" i="20"/>
  <c r="G145" i="20"/>
  <c r="L145" i="20"/>
  <c r="I145" i="20"/>
  <c r="J145" i="20"/>
  <c r="H145" i="20"/>
  <c r="F145" i="20"/>
  <c r="I137" i="20"/>
  <c r="F137" i="20"/>
  <c r="G137" i="20"/>
  <c r="J137" i="20"/>
  <c r="L137" i="20"/>
  <c r="H137" i="20"/>
  <c r="H129" i="20"/>
  <c r="I129" i="20"/>
  <c r="G129" i="20"/>
  <c r="L129" i="20"/>
  <c r="F129" i="20"/>
  <c r="J129" i="20"/>
  <c r="H121" i="20"/>
  <c r="L121" i="20"/>
  <c r="G121" i="20"/>
  <c r="J121" i="20"/>
  <c r="F121" i="20"/>
  <c r="I121" i="20"/>
  <c r="G113" i="20"/>
  <c r="L113" i="20"/>
  <c r="J113" i="20"/>
  <c r="H113" i="20"/>
  <c r="I113" i="20"/>
  <c r="F113" i="20"/>
  <c r="G105" i="20"/>
  <c r="I105" i="20"/>
  <c r="F105" i="20"/>
  <c r="J105" i="20"/>
  <c r="H105" i="20"/>
  <c r="L105" i="20"/>
  <c r="F97" i="20"/>
  <c r="J97" i="20"/>
  <c r="G97" i="20"/>
  <c r="L97" i="20"/>
  <c r="H97" i="20"/>
  <c r="I97" i="20"/>
  <c r="I89" i="20"/>
  <c r="J89" i="20"/>
  <c r="H89" i="20"/>
  <c r="F89" i="20"/>
  <c r="L89" i="20"/>
  <c r="G89" i="20"/>
  <c r="H81" i="20"/>
  <c r="L81" i="20"/>
  <c r="I81" i="20"/>
  <c r="J81" i="20"/>
  <c r="F81" i="20"/>
  <c r="G81" i="20"/>
  <c r="G73" i="20"/>
  <c r="F73" i="20"/>
  <c r="L73" i="20"/>
  <c r="J73" i="20"/>
  <c r="I73" i="20"/>
  <c r="H73" i="20"/>
  <c r="F65" i="20"/>
  <c r="J65" i="20"/>
  <c r="I65" i="20"/>
  <c r="L65" i="20"/>
  <c r="H65" i="20"/>
  <c r="G65" i="20"/>
  <c r="I57" i="20"/>
  <c r="G57" i="20"/>
  <c r="L57" i="20"/>
  <c r="F57" i="20"/>
  <c r="H57" i="20"/>
  <c r="J57" i="20"/>
  <c r="I49" i="20"/>
  <c r="F49" i="20"/>
  <c r="H49" i="20"/>
  <c r="L49" i="20"/>
  <c r="G49" i="20"/>
  <c r="J49" i="20"/>
  <c r="I41" i="20"/>
  <c r="J41" i="20"/>
  <c r="G41" i="20"/>
  <c r="H41" i="20"/>
  <c r="F41" i="20"/>
  <c r="L41" i="20"/>
  <c r="H33" i="20"/>
  <c r="L33" i="20"/>
  <c r="G33" i="20"/>
  <c r="I33" i="20"/>
  <c r="J33" i="20"/>
  <c r="F33" i="20"/>
  <c r="L313" i="20"/>
  <c r="H324" i="20"/>
  <c r="F324" i="20"/>
  <c r="L324" i="20"/>
  <c r="I324" i="20"/>
  <c r="J324" i="20"/>
  <c r="F316" i="20"/>
  <c r="J316" i="20"/>
  <c r="H316" i="20"/>
  <c r="L316" i="20"/>
  <c r="G316" i="20"/>
  <c r="H308" i="20"/>
  <c r="J308" i="20"/>
  <c r="G308" i="20"/>
  <c r="I308" i="20"/>
  <c r="H300" i="20"/>
  <c r="F300" i="20"/>
  <c r="J300" i="20"/>
  <c r="I300" i="20"/>
  <c r="L300" i="20"/>
  <c r="F292" i="20"/>
  <c r="J292" i="20"/>
  <c r="H292" i="20"/>
  <c r="G292" i="20"/>
  <c r="L292" i="20"/>
  <c r="H284" i="20"/>
  <c r="J284" i="20"/>
  <c r="G284" i="20"/>
  <c r="F284" i="20"/>
  <c r="I284" i="20"/>
  <c r="L284" i="20"/>
  <c r="F276" i="20"/>
  <c r="J276" i="20"/>
  <c r="G276" i="20"/>
  <c r="I276" i="20"/>
  <c r="H276" i="20"/>
  <c r="L276" i="20"/>
  <c r="H268" i="20"/>
  <c r="I268" i="20"/>
  <c r="G268" i="20"/>
  <c r="L268" i="20"/>
  <c r="J268" i="20"/>
  <c r="F268" i="20"/>
  <c r="F260" i="20"/>
  <c r="J260" i="20"/>
  <c r="L260" i="20"/>
  <c r="H260" i="20"/>
  <c r="G260" i="20"/>
  <c r="I260" i="20"/>
  <c r="H252" i="20"/>
  <c r="G252" i="20"/>
  <c r="I252" i="20"/>
  <c r="L252" i="20"/>
  <c r="J252" i="20"/>
  <c r="F252" i="20"/>
  <c r="F244" i="20"/>
  <c r="J244" i="20"/>
  <c r="I244" i="20"/>
  <c r="H244" i="20"/>
  <c r="G244" i="20"/>
  <c r="L244" i="20"/>
  <c r="H236" i="20"/>
  <c r="F236" i="20"/>
  <c r="L236" i="20"/>
  <c r="I236" i="20"/>
  <c r="J236" i="20"/>
  <c r="G236" i="20"/>
  <c r="I228" i="20"/>
  <c r="G228" i="20"/>
  <c r="H228" i="20"/>
  <c r="L228" i="20"/>
  <c r="F228" i="20"/>
  <c r="J228" i="20"/>
  <c r="G220" i="20"/>
  <c r="I220" i="20"/>
  <c r="H220" i="20"/>
  <c r="L220" i="20"/>
  <c r="J220" i="20"/>
  <c r="F220" i="20"/>
  <c r="G212" i="20"/>
  <c r="H212" i="20"/>
  <c r="J212" i="20"/>
  <c r="F212" i="20"/>
  <c r="I212" i="20"/>
  <c r="L212" i="20"/>
  <c r="I204" i="20"/>
  <c r="J204" i="20"/>
  <c r="L204" i="20"/>
  <c r="G204" i="20"/>
  <c r="F204" i="20"/>
  <c r="H204" i="20"/>
  <c r="F196" i="20"/>
  <c r="J196" i="20"/>
  <c r="L196" i="20"/>
  <c r="I196" i="20"/>
  <c r="G196" i="20"/>
  <c r="H196" i="20"/>
  <c r="I188" i="20"/>
  <c r="H188" i="20"/>
  <c r="F188" i="20"/>
  <c r="J188" i="20"/>
  <c r="G188" i="20"/>
  <c r="L188" i="20"/>
  <c r="I180" i="20"/>
  <c r="G180" i="20"/>
  <c r="F180" i="20"/>
  <c r="J180" i="20"/>
  <c r="H180" i="20"/>
  <c r="L180" i="20"/>
  <c r="H172" i="20"/>
  <c r="J172" i="20"/>
  <c r="G172" i="20"/>
  <c r="I172" i="20"/>
  <c r="F172" i="20"/>
  <c r="L172" i="20"/>
  <c r="I164" i="20"/>
  <c r="F164" i="20"/>
  <c r="L164" i="20"/>
  <c r="G164" i="20"/>
  <c r="J164" i="20"/>
  <c r="H164" i="20"/>
  <c r="G156" i="20"/>
  <c r="F156" i="20"/>
  <c r="L156" i="20"/>
  <c r="J156" i="20"/>
  <c r="H156" i="20"/>
  <c r="I156" i="20"/>
  <c r="I148" i="20"/>
  <c r="G148" i="20"/>
  <c r="F148" i="20"/>
  <c r="J148" i="20"/>
  <c r="H148" i="20"/>
  <c r="L148" i="20"/>
  <c r="F140" i="20"/>
  <c r="J140" i="20"/>
  <c r="H140" i="20"/>
  <c r="I140" i="20"/>
  <c r="G140" i="20"/>
  <c r="L140" i="20"/>
  <c r="I132" i="20"/>
  <c r="F132" i="20"/>
  <c r="L132" i="20"/>
  <c r="J132" i="20"/>
  <c r="G132" i="20"/>
  <c r="H132" i="20"/>
  <c r="H124" i="20"/>
  <c r="I124" i="20"/>
  <c r="L124" i="20"/>
  <c r="G124" i="20"/>
  <c r="J124" i="20"/>
  <c r="F124" i="20"/>
  <c r="G116" i="20"/>
  <c r="L116" i="20"/>
  <c r="F116" i="20"/>
  <c r="I116" i="20"/>
  <c r="J116" i="20"/>
  <c r="H116" i="20"/>
  <c r="F108" i="20"/>
  <c r="J108" i="20"/>
  <c r="I108" i="20"/>
  <c r="G108" i="20"/>
  <c r="L108" i="20"/>
  <c r="H108" i="20"/>
  <c r="I100" i="20"/>
  <c r="G100" i="20"/>
  <c r="H100" i="20"/>
  <c r="L100" i="20"/>
  <c r="F100" i="20"/>
  <c r="J100" i="20"/>
  <c r="H92" i="20"/>
  <c r="J92" i="20"/>
  <c r="I92" i="20"/>
  <c r="F92" i="20"/>
  <c r="L92" i="20"/>
  <c r="G92" i="20"/>
  <c r="H84" i="20"/>
  <c r="I84" i="20"/>
  <c r="L84" i="20"/>
  <c r="G84" i="20"/>
  <c r="J84" i="20"/>
  <c r="F84" i="20"/>
  <c r="F76" i="20"/>
  <c r="J76" i="20"/>
  <c r="G76" i="20"/>
  <c r="L76" i="20"/>
  <c r="H76" i="20"/>
  <c r="I76" i="20"/>
  <c r="I68" i="20"/>
  <c r="J68" i="20"/>
  <c r="F68" i="20"/>
  <c r="L68" i="20"/>
  <c r="G68" i="20"/>
  <c r="H68" i="20"/>
  <c r="H60" i="20"/>
  <c r="G60" i="20"/>
  <c r="F60" i="20"/>
  <c r="J60" i="20"/>
  <c r="I60" i="20"/>
  <c r="L60" i="20"/>
  <c r="H52" i="20"/>
  <c r="F52" i="20"/>
  <c r="L52" i="20"/>
  <c r="I52" i="20"/>
  <c r="J52" i="20"/>
  <c r="G52" i="20"/>
  <c r="H44" i="20"/>
  <c r="J44" i="20"/>
  <c r="G44" i="20"/>
  <c r="L44" i="20"/>
  <c r="I44" i="20"/>
  <c r="F44" i="20"/>
  <c r="G36" i="20"/>
  <c r="L36" i="20"/>
  <c r="H36" i="20"/>
  <c r="I36" i="20"/>
  <c r="J36" i="20"/>
  <c r="F36" i="20"/>
  <c r="I316" i="20"/>
  <c r="F313" i="20"/>
  <c r="H327" i="20"/>
  <c r="G327" i="20"/>
  <c r="J327" i="20"/>
  <c r="F327" i="20"/>
  <c r="L327" i="20"/>
  <c r="G323" i="20"/>
  <c r="H323" i="20"/>
  <c r="J323" i="20"/>
  <c r="F323" i="20"/>
  <c r="L323" i="20"/>
  <c r="G319" i="20"/>
  <c r="L319" i="20"/>
  <c r="J319" i="20"/>
  <c r="H319" i="20"/>
  <c r="I319" i="20"/>
  <c r="H315" i="20"/>
  <c r="I315" i="20"/>
  <c r="F315" i="20"/>
  <c r="L315" i="20"/>
  <c r="G315" i="20"/>
  <c r="H311" i="20"/>
  <c r="F311" i="20"/>
  <c r="L311" i="20"/>
  <c r="I311" i="20"/>
  <c r="J311" i="20"/>
  <c r="G307" i="20"/>
  <c r="F307" i="20"/>
  <c r="L307" i="20"/>
  <c r="I307" i="20"/>
  <c r="J307" i="20"/>
  <c r="G303" i="20"/>
  <c r="L303" i="20"/>
  <c r="I303" i="20"/>
  <c r="F303" i="20"/>
  <c r="H303" i="20"/>
  <c r="F299" i="20"/>
  <c r="J299" i="20"/>
  <c r="H299" i="20"/>
  <c r="L299" i="20"/>
  <c r="G299" i="20"/>
  <c r="I299" i="20"/>
  <c r="F295" i="20"/>
  <c r="J295" i="20"/>
  <c r="H295" i="20"/>
  <c r="L295" i="20"/>
  <c r="G295" i="20"/>
  <c r="I295" i="20"/>
  <c r="I291" i="20"/>
  <c r="G291" i="20"/>
  <c r="F291" i="20"/>
  <c r="J291" i="20"/>
  <c r="L291" i="20"/>
  <c r="I287" i="20"/>
  <c r="G287" i="20"/>
  <c r="L287" i="20"/>
  <c r="F287" i="20"/>
  <c r="J287" i="20"/>
  <c r="F283" i="20"/>
  <c r="J283" i="20"/>
  <c r="L283" i="20"/>
  <c r="H283" i="20"/>
  <c r="G283" i="20"/>
  <c r="I283" i="20"/>
  <c r="F279" i="20"/>
  <c r="J279" i="20"/>
  <c r="H279" i="20"/>
  <c r="L279" i="20"/>
  <c r="G279" i="20"/>
  <c r="I279" i="20"/>
  <c r="I275" i="20"/>
  <c r="H275" i="20"/>
  <c r="G275" i="20"/>
  <c r="J275" i="20"/>
  <c r="L275" i="20"/>
  <c r="F275" i="20"/>
  <c r="I271" i="20"/>
  <c r="F271" i="20"/>
  <c r="L271" i="20"/>
  <c r="J271" i="20"/>
  <c r="G271" i="20"/>
  <c r="H271" i="20"/>
  <c r="F267" i="20"/>
  <c r="J267" i="20"/>
  <c r="I267" i="20"/>
  <c r="K267" i="20" s="1" a="1"/>
  <c r="K267" i="20" s="1"/>
  <c r="G267" i="20"/>
  <c r="L267" i="20"/>
  <c r="H267" i="20"/>
  <c r="F263" i="20"/>
  <c r="J263" i="20"/>
  <c r="G263" i="20"/>
  <c r="I263" i="20"/>
  <c r="L263" i="20"/>
  <c r="H263" i="20"/>
  <c r="I259" i="20"/>
  <c r="G259" i="20"/>
  <c r="L259" i="20"/>
  <c r="H259" i="20"/>
  <c r="J259" i="20"/>
  <c r="F259" i="20"/>
  <c r="I255" i="20"/>
  <c r="J255" i="20"/>
  <c r="L255" i="20"/>
  <c r="G255" i="20"/>
  <c r="F255" i="20"/>
  <c r="H255" i="20"/>
  <c r="F251" i="20"/>
  <c r="J251" i="20"/>
  <c r="H251" i="20"/>
  <c r="G251" i="20"/>
  <c r="L251" i="20"/>
  <c r="I251" i="20"/>
  <c r="F247" i="20"/>
  <c r="J247" i="20"/>
  <c r="L247" i="20"/>
  <c r="I247" i="20"/>
  <c r="G247" i="20"/>
  <c r="H247" i="20"/>
  <c r="I243" i="20"/>
  <c r="F243" i="20"/>
  <c r="H243" i="20"/>
  <c r="L243" i="20"/>
  <c r="J243" i="20"/>
  <c r="G243" i="20"/>
  <c r="I239" i="20"/>
  <c r="H239" i="20"/>
  <c r="L239" i="20"/>
  <c r="G239" i="20"/>
  <c r="F239" i="20"/>
  <c r="J239" i="20"/>
  <c r="F235" i="20"/>
  <c r="J235" i="20"/>
  <c r="G235" i="20"/>
  <c r="H235" i="20"/>
  <c r="L235" i="20"/>
  <c r="I235" i="20"/>
  <c r="F231" i="20"/>
  <c r="J231" i="20"/>
  <c r="I231" i="20"/>
  <c r="L231" i="20"/>
  <c r="G231" i="20"/>
  <c r="H231" i="20"/>
  <c r="G227" i="20"/>
  <c r="L227" i="20"/>
  <c r="H227" i="20"/>
  <c r="F227" i="20"/>
  <c r="J227" i="20"/>
  <c r="I227" i="20"/>
  <c r="G223" i="20"/>
  <c r="L223" i="20"/>
  <c r="J223" i="20"/>
  <c r="I223" i="20"/>
  <c r="F223" i="20"/>
  <c r="H223" i="20"/>
  <c r="I219" i="20"/>
  <c r="J219" i="20"/>
  <c r="G219" i="20"/>
  <c r="L219" i="20"/>
  <c r="F219" i="20"/>
  <c r="H219" i="20"/>
  <c r="G215" i="20"/>
  <c r="I215" i="20"/>
  <c r="L215" i="20"/>
  <c r="H215" i="20"/>
  <c r="F215" i="20"/>
  <c r="J215" i="20"/>
  <c r="I211" i="20"/>
  <c r="H211" i="20"/>
  <c r="J211" i="20"/>
  <c r="F211" i="20"/>
  <c r="L211" i="20"/>
  <c r="G211" i="20"/>
  <c r="G207" i="20"/>
  <c r="L207" i="20"/>
  <c r="H207" i="20"/>
  <c r="F207" i="20"/>
  <c r="J207" i="20"/>
  <c r="I207" i="20"/>
  <c r="G203" i="20"/>
  <c r="L203" i="20"/>
  <c r="J203" i="20"/>
  <c r="I203" i="20"/>
  <c r="F203" i="20"/>
  <c r="H203" i="20"/>
  <c r="G199" i="20"/>
  <c r="L199" i="20"/>
  <c r="H199" i="20"/>
  <c r="I199" i="20"/>
  <c r="F199" i="20"/>
  <c r="J199" i="20"/>
  <c r="H195" i="20"/>
  <c r="F195" i="20"/>
  <c r="L195" i="20"/>
  <c r="I195" i="20"/>
  <c r="J195" i="20"/>
  <c r="G195" i="20"/>
  <c r="I191" i="20"/>
  <c r="J191" i="20"/>
  <c r="F191" i="20"/>
  <c r="H191" i="20"/>
  <c r="G191" i="20"/>
  <c r="L191" i="20"/>
  <c r="H187" i="20"/>
  <c r="L187" i="20"/>
  <c r="J187" i="20"/>
  <c r="G187" i="20"/>
  <c r="F187" i="20"/>
  <c r="I187" i="20"/>
  <c r="F183" i="20"/>
  <c r="J183" i="20"/>
  <c r="I183" i="20"/>
  <c r="H183" i="20"/>
  <c r="G183" i="20"/>
  <c r="L183" i="20"/>
  <c r="G179" i="20"/>
  <c r="L179" i="20"/>
  <c r="H179" i="20"/>
  <c r="F179" i="20"/>
  <c r="J179" i="20"/>
  <c r="I179" i="20"/>
  <c r="G175" i="20"/>
  <c r="L175" i="20"/>
  <c r="J175" i="20"/>
  <c r="H175" i="20"/>
  <c r="F175" i="20"/>
  <c r="I175" i="20"/>
  <c r="F171" i="20"/>
  <c r="J171" i="20"/>
  <c r="L171" i="20"/>
  <c r="G171" i="20"/>
  <c r="I171" i="20"/>
  <c r="H171" i="20"/>
  <c r="F167" i="20"/>
  <c r="J167" i="20"/>
  <c r="H167" i="20"/>
  <c r="I167" i="20"/>
  <c r="L167" i="20"/>
  <c r="G167" i="20"/>
  <c r="H163" i="20"/>
  <c r="L163" i="20"/>
  <c r="G163" i="20"/>
  <c r="F163" i="20"/>
  <c r="I163" i="20"/>
  <c r="J163" i="20"/>
  <c r="F159" i="20"/>
  <c r="J159" i="20"/>
  <c r="G159" i="20"/>
  <c r="L159" i="20"/>
  <c r="I159" i="20"/>
  <c r="H159" i="20"/>
  <c r="F155" i="20"/>
  <c r="J155" i="20"/>
  <c r="H155" i="20"/>
  <c r="I155" i="20"/>
  <c r="L155" i="20"/>
  <c r="G155" i="20"/>
  <c r="H151" i="20"/>
  <c r="L151" i="20"/>
  <c r="G151" i="20"/>
  <c r="I151" i="20"/>
  <c r="F151" i="20"/>
  <c r="J151" i="20"/>
  <c r="G147" i="20"/>
  <c r="L147" i="20"/>
  <c r="H147" i="20"/>
  <c r="F147" i="20"/>
  <c r="I147" i="20"/>
  <c r="J147" i="20"/>
  <c r="G143" i="20"/>
  <c r="L143" i="20"/>
  <c r="J143" i="20"/>
  <c r="H143" i="20"/>
  <c r="F143" i="20"/>
  <c r="I143" i="20"/>
  <c r="H139" i="20"/>
  <c r="I139" i="20"/>
  <c r="G139" i="20"/>
  <c r="L139" i="20"/>
  <c r="F139" i="20"/>
  <c r="J139" i="20"/>
  <c r="I135" i="20"/>
  <c r="G135" i="20"/>
  <c r="L135" i="20"/>
  <c r="H135" i="20"/>
  <c r="J135" i="20"/>
  <c r="F135" i="20"/>
  <c r="H131" i="20"/>
  <c r="L131" i="20"/>
  <c r="G131" i="20"/>
  <c r="J131" i="20"/>
  <c r="F131" i="20"/>
  <c r="I131" i="20"/>
  <c r="H127" i="20"/>
  <c r="J127" i="20"/>
  <c r="F127" i="20"/>
  <c r="I127" i="20"/>
  <c r="G127" i="20"/>
  <c r="L127" i="20"/>
  <c r="G123" i="20"/>
  <c r="J123" i="20"/>
  <c r="L123" i="20"/>
  <c r="H123" i="20"/>
  <c r="F123" i="20"/>
  <c r="I123" i="20"/>
  <c r="H119" i="20"/>
  <c r="I119" i="20"/>
  <c r="G119" i="20"/>
  <c r="L119" i="20"/>
  <c r="J119" i="20"/>
  <c r="F119" i="20"/>
  <c r="I115" i="20"/>
  <c r="G115" i="20"/>
  <c r="L115" i="20"/>
  <c r="H115" i="20"/>
  <c r="J115" i="20"/>
  <c r="F115" i="20"/>
  <c r="G111" i="20"/>
  <c r="L111" i="20"/>
  <c r="F111" i="20"/>
  <c r="I111" i="20"/>
  <c r="H111" i="20"/>
  <c r="J111" i="20"/>
  <c r="H107" i="20"/>
  <c r="J107" i="20"/>
  <c r="F107" i="20"/>
  <c r="I107" i="20"/>
  <c r="L107" i="20"/>
  <c r="G107" i="20"/>
  <c r="G103" i="20"/>
  <c r="L103" i="20"/>
  <c r="J103" i="20"/>
  <c r="H103" i="20"/>
  <c r="I103" i="20"/>
  <c r="F103" i="20"/>
  <c r="G99" i="20"/>
  <c r="L99" i="20"/>
  <c r="H99" i="20"/>
  <c r="F99" i="20"/>
  <c r="J99" i="20"/>
  <c r="I99" i="20"/>
  <c r="F95" i="20"/>
  <c r="J95" i="20"/>
  <c r="H95" i="20"/>
  <c r="I95" i="20"/>
  <c r="L95" i="20"/>
  <c r="G95" i="20"/>
  <c r="G91" i="20"/>
  <c r="F91" i="20"/>
  <c r="L91" i="20"/>
  <c r="I91" i="20"/>
  <c r="H91" i="20"/>
  <c r="J91" i="20"/>
  <c r="F87" i="20"/>
  <c r="J87" i="20"/>
  <c r="G87" i="20"/>
  <c r="L87" i="20"/>
  <c r="H87" i="20"/>
  <c r="I87" i="20"/>
  <c r="I83" i="20"/>
  <c r="J83" i="20"/>
  <c r="H83" i="20"/>
  <c r="L83" i="20"/>
  <c r="F83" i="20"/>
  <c r="G83" i="20"/>
  <c r="H79" i="20"/>
  <c r="J79" i="20"/>
  <c r="G79" i="20"/>
  <c r="I79" i="20"/>
  <c r="F79" i="20"/>
  <c r="L79" i="20"/>
  <c r="H75" i="20"/>
  <c r="G75" i="20"/>
  <c r="J75" i="20"/>
  <c r="I75" i="20"/>
  <c r="L75" i="20"/>
  <c r="F75" i="20"/>
  <c r="G71" i="20"/>
  <c r="L71" i="20"/>
  <c r="H71" i="20"/>
  <c r="I71" i="20"/>
  <c r="F71" i="20"/>
  <c r="J71" i="20"/>
  <c r="G67" i="20"/>
  <c r="L67" i="20"/>
  <c r="J67" i="20"/>
  <c r="H67" i="20"/>
  <c r="F67" i="20"/>
  <c r="I67" i="20"/>
  <c r="F63" i="20"/>
  <c r="J63" i="20"/>
  <c r="L63" i="20"/>
  <c r="I63" i="20"/>
  <c r="G63" i="20"/>
  <c r="H63" i="20"/>
  <c r="G59" i="20"/>
  <c r="I59" i="20"/>
  <c r="F59" i="20"/>
  <c r="L59" i="20"/>
  <c r="H59" i="20"/>
  <c r="J59" i="20"/>
  <c r="F55" i="20"/>
  <c r="J55" i="20"/>
  <c r="I55" i="20"/>
  <c r="L55" i="20"/>
  <c r="G55" i="20"/>
  <c r="H55" i="20"/>
  <c r="G51" i="20"/>
  <c r="H51" i="20"/>
  <c r="I51" i="20"/>
  <c r="F51" i="20"/>
  <c r="L51" i="20"/>
  <c r="J51" i="20"/>
  <c r="F47" i="20"/>
  <c r="J47" i="20"/>
  <c r="H47" i="20"/>
  <c r="G47" i="20"/>
  <c r="I47" i="20"/>
  <c r="L47" i="20"/>
  <c r="F43" i="20"/>
  <c r="J43" i="20"/>
  <c r="L43" i="20"/>
  <c r="G43" i="20"/>
  <c r="I43" i="20"/>
  <c r="H43" i="20"/>
  <c r="I39" i="20"/>
  <c r="F39" i="20"/>
  <c r="L39" i="20"/>
  <c r="H39" i="20"/>
  <c r="G39" i="20"/>
  <c r="J39" i="20"/>
  <c r="I35" i="20"/>
  <c r="H35" i="20"/>
  <c r="G35" i="20"/>
  <c r="L35" i="20"/>
  <c r="J35" i="20"/>
  <c r="F35" i="20"/>
  <c r="F319" i="20"/>
  <c r="J315" i="20"/>
  <c r="L308" i="20"/>
  <c r="I305" i="20"/>
  <c r="I297" i="20"/>
  <c r="I292" i="20"/>
  <c r="H287" i="20"/>
  <c r="F325" i="20"/>
  <c r="J325" i="20"/>
  <c r="H325" i="20"/>
  <c r="I325" i="20"/>
  <c r="H317" i="20"/>
  <c r="G317" i="20"/>
  <c r="J317" i="20"/>
  <c r="F317" i="20"/>
  <c r="L317" i="20"/>
  <c r="F309" i="20"/>
  <c r="J309" i="20"/>
  <c r="I309" i="20"/>
  <c r="G309" i="20"/>
  <c r="L309" i="20"/>
  <c r="H309" i="20"/>
  <c r="H301" i="20"/>
  <c r="F301" i="20"/>
  <c r="L301" i="20"/>
  <c r="I301" i="20"/>
  <c r="J301" i="20"/>
  <c r="H293" i="20"/>
  <c r="L293" i="20"/>
  <c r="F293" i="20"/>
  <c r="J293" i="20"/>
  <c r="I293" i="20"/>
  <c r="G293" i="20"/>
  <c r="F285" i="20"/>
  <c r="J285" i="20"/>
  <c r="I285" i="20"/>
  <c r="G285" i="20"/>
  <c r="L285" i="20"/>
  <c r="H285" i="20"/>
  <c r="H277" i="20"/>
  <c r="L277" i="20"/>
  <c r="F277" i="20"/>
  <c r="I277" i="20"/>
  <c r="G277" i="20"/>
  <c r="J277" i="20"/>
  <c r="F269" i="20"/>
  <c r="J269" i="20"/>
  <c r="H269" i="20"/>
  <c r="I269" i="20"/>
  <c r="G269" i="20"/>
  <c r="L269" i="20"/>
  <c r="H261" i="20"/>
  <c r="L261" i="20"/>
  <c r="J261" i="20"/>
  <c r="I261" i="20"/>
  <c r="F261" i="20"/>
  <c r="G261" i="20"/>
  <c r="F253" i="20"/>
  <c r="J253" i="20"/>
  <c r="G253" i="20"/>
  <c r="I253" i="20"/>
  <c r="H253" i="20"/>
  <c r="L253" i="20"/>
  <c r="H245" i="20"/>
  <c r="L245" i="20"/>
  <c r="I245" i="20"/>
  <c r="J245" i="20"/>
  <c r="F245" i="20"/>
  <c r="G245" i="20"/>
  <c r="F237" i="20"/>
  <c r="J237" i="20"/>
  <c r="L237" i="20"/>
  <c r="I237" i="20"/>
  <c r="G237" i="20"/>
  <c r="H237" i="20"/>
  <c r="G229" i="20"/>
  <c r="L229" i="20"/>
  <c r="F229" i="20"/>
  <c r="I229" i="20"/>
  <c r="J229" i="20"/>
  <c r="H229" i="20"/>
  <c r="H221" i="20"/>
  <c r="G221" i="20"/>
  <c r="I221" i="20"/>
  <c r="L221" i="20"/>
  <c r="F221" i="20"/>
  <c r="J221" i="20"/>
  <c r="H213" i="20"/>
  <c r="L213" i="20"/>
  <c r="F213" i="20"/>
  <c r="J213" i="20"/>
  <c r="G213" i="20"/>
  <c r="I213" i="20"/>
  <c r="G205" i="20"/>
  <c r="L205" i="20"/>
  <c r="I205" i="20"/>
  <c r="H205" i="20"/>
  <c r="F205" i="20"/>
  <c r="J205" i="20"/>
  <c r="H197" i="20"/>
  <c r="J197" i="20"/>
  <c r="L197" i="20"/>
  <c r="G197" i="20"/>
  <c r="F197" i="20"/>
  <c r="I197" i="20"/>
  <c r="I189" i="20"/>
  <c r="F189" i="20"/>
  <c r="L189" i="20"/>
  <c r="J189" i="20"/>
  <c r="G189" i="20"/>
  <c r="H189" i="20"/>
  <c r="G181" i="20"/>
  <c r="F181" i="20"/>
  <c r="L181" i="20"/>
  <c r="H181" i="20"/>
  <c r="I181" i="20"/>
  <c r="J181" i="20"/>
  <c r="F173" i="20"/>
  <c r="J173" i="20"/>
  <c r="I173" i="20"/>
  <c r="H173" i="20"/>
  <c r="G173" i="20"/>
  <c r="L173" i="20"/>
  <c r="G165" i="20"/>
  <c r="J165" i="20"/>
  <c r="H165" i="20"/>
  <c r="I165" i="20"/>
  <c r="F165" i="20"/>
  <c r="L165" i="20"/>
  <c r="H157" i="20"/>
  <c r="L157" i="20"/>
  <c r="J157" i="20"/>
  <c r="F157" i="20"/>
  <c r="I157" i="20"/>
  <c r="G157" i="20"/>
  <c r="G149" i="20"/>
  <c r="F149" i="20"/>
  <c r="L149" i="20"/>
  <c r="H149" i="20"/>
  <c r="I149" i="20"/>
  <c r="J149" i="20"/>
  <c r="H141" i="20"/>
  <c r="G141" i="20"/>
  <c r="J141" i="20"/>
  <c r="F141" i="20"/>
  <c r="L141" i="20"/>
  <c r="I141" i="20"/>
  <c r="G133" i="20"/>
  <c r="J133" i="20"/>
  <c r="L133" i="20"/>
  <c r="H133" i="20"/>
  <c r="I133" i="20"/>
  <c r="F133" i="20"/>
  <c r="F125" i="20"/>
  <c r="J125" i="20"/>
  <c r="H125" i="20"/>
  <c r="L125" i="20"/>
  <c r="I125" i="20"/>
  <c r="G125" i="20"/>
  <c r="I117" i="20"/>
  <c r="F117" i="20"/>
  <c r="L117" i="20"/>
  <c r="G117" i="20"/>
  <c r="J117" i="20"/>
  <c r="H117" i="20"/>
  <c r="H109" i="20"/>
  <c r="I109" i="20"/>
  <c r="G109" i="20"/>
  <c r="L109" i="20"/>
  <c r="F109" i="20"/>
  <c r="J109" i="20"/>
  <c r="G101" i="20"/>
  <c r="L101" i="20"/>
  <c r="F101" i="20"/>
  <c r="I101" i="20"/>
  <c r="J101" i="20"/>
  <c r="H101" i="20"/>
  <c r="F93" i="20"/>
  <c r="J93" i="20"/>
  <c r="I93" i="20"/>
  <c r="L93" i="20"/>
  <c r="G93" i="20"/>
  <c r="H93" i="20"/>
  <c r="F85" i="20"/>
  <c r="J85" i="20"/>
  <c r="H85" i="20"/>
  <c r="I85" i="20"/>
  <c r="L85" i="20"/>
  <c r="G85" i="20"/>
  <c r="H77" i="20"/>
  <c r="F77" i="20"/>
  <c r="L77" i="20"/>
  <c r="J77" i="20"/>
  <c r="G77" i="20"/>
  <c r="I77" i="20"/>
  <c r="G69" i="20"/>
  <c r="L69" i="20"/>
  <c r="I69" i="20"/>
  <c r="F69" i="20"/>
  <c r="J69" i="20"/>
  <c r="H69" i="20"/>
  <c r="F61" i="20"/>
  <c r="J61" i="20"/>
  <c r="G61" i="20"/>
  <c r="H61" i="20"/>
  <c r="I61" i="20"/>
  <c r="L61" i="20"/>
  <c r="F53" i="20"/>
  <c r="J53" i="20"/>
  <c r="L53" i="20"/>
  <c r="I53" i="20"/>
  <c r="H53" i="20"/>
  <c r="G53" i="20"/>
  <c r="F45" i="20"/>
  <c r="J45" i="20"/>
  <c r="I45" i="20"/>
  <c r="H45" i="20"/>
  <c r="L45" i="20"/>
  <c r="G45" i="20"/>
  <c r="I37" i="20"/>
  <c r="G37" i="20"/>
  <c r="J37" i="20"/>
  <c r="F37" i="20"/>
  <c r="L37" i="20"/>
  <c r="H37" i="20"/>
  <c r="F328" i="20"/>
  <c r="J328" i="20"/>
  <c r="G328" i="20"/>
  <c r="I328" i="20"/>
  <c r="L328" i="20"/>
  <c r="I320" i="20"/>
  <c r="J320" i="20"/>
  <c r="G320" i="20"/>
  <c r="H320" i="20"/>
  <c r="F312" i="20"/>
  <c r="J312" i="20"/>
  <c r="L312" i="20"/>
  <c r="H312" i="20"/>
  <c r="I312" i="20"/>
  <c r="I304" i="20"/>
  <c r="H304" i="20"/>
  <c r="F304" i="20"/>
  <c r="L304" i="20"/>
  <c r="G304" i="20"/>
  <c r="H296" i="20"/>
  <c r="F296" i="20"/>
  <c r="J296" i="20"/>
  <c r="I296" i="20"/>
  <c r="L296" i="20"/>
  <c r="G288" i="20"/>
  <c r="L288" i="20"/>
  <c r="I288" i="20"/>
  <c r="H288" i="20"/>
  <c r="F288" i="20"/>
  <c r="H280" i="20"/>
  <c r="G280" i="20"/>
  <c r="J280" i="20"/>
  <c r="I280" i="20"/>
  <c r="L280" i="20"/>
  <c r="F280" i="20"/>
  <c r="G272" i="20"/>
  <c r="L272" i="20"/>
  <c r="J272" i="20"/>
  <c r="H272" i="20"/>
  <c r="F272" i="20"/>
  <c r="I272" i="20"/>
  <c r="H264" i="20"/>
  <c r="F264" i="20"/>
  <c r="L264" i="20"/>
  <c r="J264" i="20"/>
  <c r="G264" i="20"/>
  <c r="I264" i="20"/>
  <c r="G256" i="20"/>
  <c r="L256" i="20"/>
  <c r="I256" i="20"/>
  <c r="H256" i="20"/>
  <c r="F256" i="20"/>
  <c r="J256" i="20"/>
  <c r="H248" i="20"/>
  <c r="J248" i="20"/>
  <c r="L248" i="20"/>
  <c r="G248" i="20"/>
  <c r="F248" i="20"/>
  <c r="I248" i="20"/>
  <c r="G240" i="20"/>
  <c r="L240" i="20"/>
  <c r="H240" i="20"/>
  <c r="I240" i="20"/>
  <c r="F240" i="20"/>
  <c r="J240" i="20"/>
  <c r="H232" i="20"/>
  <c r="I232" i="20"/>
  <c r="L232" i="20"/>
  <c r="G232" i="20"/>
  <c r="F232" i="20"/>
  <c r="J232" i="20"/>
  <c r="I224" i="20"/>
  <c r="J224" i="20"/>
  <c r="L224" i="20"/>
  <c r="G224" i="20"/>
  <c r="F224" i="20"/>
  <c r="H224" i="20"/>
  <c r="H216" i="20"/>
  <c r="L216" i="20"/>
  <c r="G216" i="20"/>
  <c r="I216" i="20"/>
  <c r="F216" i="20"/>
  <c r="J216" i="20"/>
  <c r="I208" i="20"/>
  <c r="G208" i="20"/>
  <c r="L208" i="20"/>
  <c r="H208" i="20"/>
  <c r="F208" i="20"/>
  <c r="J208" i="20"/>
  <c r="I200" i="20"/>
  <c r="G200" i="20"/>
  <c r="F200" i="20"/>
  <c r="J200" i="20"/>
  <c r="H200" i="20"/>
  <c r="L200" i="20"/>
  <c r="G192" i="20"/>
  <c r="L192" i="20"/>
  <c r="I192" i="20"/>
  <c r="F192" i="20"/>
  <c r="J192" i="20"/>
  <c r="H192" i="20"/>
  <c r="G184" i="20"/>
  <c r="L184" i="20"/>
  <c r="H184" i="20"/>
  <c r="I184" i="20"/>
  <c r="F184" i="20"/>
  <c r="J184" i="20"/>
  <c r="I176" i="20"/>
  <c r="J176" i="20"/>
  <c r="H176" i="20"/>
  <c r="F176" i="20"/>
  <c r="L176" i="20"/>
  <c r="G176" i="20"/>
  <c r="H168" i="20"/>
  <c r="G168" i="20"/>
  <c r="J168" i="20"/>
  <c r="I168" i="20"/>
  <c r="F168" i="20"/>
  <c r="L168" i="20"/>
  <c r="G160" i="20"/>
  <c r="L160" i="20"/>
  <c r="J160" i="20"/>
  <c r="H160" i="20"/>
  <c r="F160" i="20"/>
  <c r="I160" i="20"/>
  <c r="I152" i="20"/>
  <c r="F152" i="20"/>
  <c r="L152" i="20"/>
  <c r="H152" i="20"/>
  <c r="J152" i="20"/>
  <c r="G152" i="20"/>
  <c r="I144" i="20"/>
  <c r="J144" i="20"/>
  <c r="H144" i="20"/>
  <c r="F144" i="20"/>
  <c r="G144" i="20"/>
  <c r="L144" i="20"/>
  <c r="G136" i="20"/>
  <c r="L136" i="20"/>
  <c r="F136" i="20"/>
  <c r="I136" i="20"/>
  <c r="H136" i="20"/>
  <c r="J136" i="20"/>
  <c r="F128" i="20"/>
  <c r="J128" i="20"/>
  <c r="I128" i="20"/>
  <c r="G128" i="20"/>
  <c r="L128" i="20"/>
  <c r="H128" i="20"/>
  <c r="F120" i="20"/>
  <c r="J120" i="20"/>
  <c r="H120" i="20"/>
  <c r="I120" i="20"/>
  <c r="G120" i="20"/>
  <c r="L120" i="20"/>
  <c r="I112" i="20"/>
  <c r="F112" i="20"/>
  <c r="L112" i="20"/>
  <c r="J112" i="20"/>
  <c r="G112" i="20"/>
  <c r="H112" i="20"/>
  <c r="I104" i="20"/>
  <c r="J104" i="20"/>
  <c r="F104" i="20"/>
  <c r="H104" i="20"/>
  <c r="L104" i="20"/>
  <c r="G104" i="20"/>
  <c r="H96" i="20"/>
  <c r="G96" i="20"/>
  <c r="F96" i="20"/>
  <c r="J96" i="20"/>
  <c r="I96" i="20"/>
  <c r="L96" i="20"/>
  <c r="G88" i="20"/>
  <c r="L88" i="20"/>
  <c r="J88" i="20"/>
  <c r="H88" i="20"/>
  <c r="I88" i="20"/>
  <c r="F88" i="20"/>
  <c r="F80" i="20"/>
  <c r="J80" i="20"/>
  <c r="I80" i="20"/>
  <c r="H80" i="20"/>
  <c r="G80" i="20"/>
  <c r="L80" i="20"/>
  <c r="I72" i="20"/>
  <c r="G72" i="20"/>
  <c r="J72" i="20"/>
  <c r="F72" i="20"/>
  <c r="L72" i="20"/>
  <c r="H72" i="20"/>
  <c r="H64" i="20"/>
  <c r="J64" i="20"/>
  <c r="L64" i="20"/>
  <c r="I64" i="20"/>
  <c r="F64" i="20"/>
  <c r="G64" i="20"/>
  <c r="G56" i="20"/>
  <c r="L56" i="20"/>
  <c r="H56" i="20"/>
  <c r="I56" i="20"/>
  <c r="F56" i="20"/>
  <c r="J56" i="20"/>
  <c r="G48" i="20"/>
  <c r="L48" i="20"/>
  <c r="F48" i="20"/>
  <c r="H48" i="20"/>
  <c r="I48" i="20"/>
  <c r="J48" i="20"/>
  <c r="G40" i="20"/>
  <c r="L40" i="20"/>
  <c r="J40" i="20"/>
  <c r="F40" i="20"/>
  <c r="I40" i="20"/>
  <c r="H40" i="20"/>
  <c r="H329" i="20"/>
  <c r="F329" i="20"/>
  <c r="L329" i="20"/>
  <c r="I329" i="20"/>
  <c r="J329" i="20"/>
  <c r="G326" i="20"/>
  <c r="I326" i="20"/>
  <c r="F326" i="20"/>
  <c r="L326" i="20"/>
  <c r="H326" i="20"/>
  <c r="I322" i="20"/>
  <c r="H322" i="20"/>
  <c r="F322" i="20"/>
  <c r="L322" i="20"/>
  <c r="G322" i="20"/>
  <c r="F318" i="20"/>
  <c r="J318" i="20"/>
  <c r="G318" i="20"/>
  <c r="L318" i="20"/>
  <c r="I318" i="20"/>
  <c r="F314" i="20"/>
  <c r="J314" i="20"/>
  <c r="I314" i="20"/>
  <c r="G314" i="20"/>
  <c r="H314" i="20"/>
  <c r="G310" i="20"/>
  <c r="H310" i="20"/>
  <c r="J310" i="20"/>
  <c r="F310" i="20"/>
  <c r="L310" i="20"/>
  <c r="I306" i="20"/>
  <c r="G306" i="20"/>
  <c r="J306" i="20"/>
  <c r="F306" i="20"/>
  <c r="L306" i="20"/>
  <c r="F302" i="20"/>
  <c r="J302" i="20"/>
  <c r="H302" i="20"/>
  <c r="I302" i="20"/>
  <c r="H298" i="20"/>
  <c r="F298" i="20"/>
  <c r="J298" i="20"/>
  <c r="I298" i="20"/>
  <c r="G298" i="20"/>
  <c r="I294" i="20"/>
  <c r="G294" i="20"/>
  <c r="J294" i="20"/>
  <c r="F294" i="20"/>
  <c r="H294" i="20"/>
  <c r="G290" i="20"/>
  <c r="L290" i="20"/>
  <c r="I290" i="20"/>
  <c r="H290" i="20"/>
  <c r="J290" i="20"/>
  <c r="H286" i="20"/>
  <c r="L286" i="20"/>
  <c r="F286" i="20"/>
  <c r="J286" i="20"/>
  <c r="I286" i="20"/>
  <c r="H282" i="20"/>
  <c r="F282" i="20"/>
  <c r="L282" i="20"/>
  <c r="I282" i="20"/>
  <c r="G282" i="20"/>
  <c r="J282" i="20"/>
  <c r="I278" i="20"/>
  <c r="J278" i="20"/>
  <c r="G278" i="20"/>
  <c r="L278" i="20"/>
  <c r="F278" i="20"/>
  <c r="H278" i="20"/>
  <c r="G274" i="20"/>
  <c r="L274" i="20"/>
  <c r="I274" i="20"/>
  <c r="F274" i="20"/>
  <c r="J274" i="20"/>
  <c r="H274" i="20"/>
  <c r="H270" i="20"/>
  <c r="L270" i="20"/>
  <c r="G270" i="20"/>
  <c r="J270" i="20"/>
  <c r="F270" i="20"/>
  <c r="I270" i="20"/>
  <c r="H266" i="20"/>
  <c r="J266" i="20"/>
  <c r="F266" i="20"/>
  <c r="I266" i="20"/>
  <c r="G266" i="20"/>
  <c r="L266" i="20"/>
  <c r="I262" i="20"/>
  <c r="H262" i="20"/>
  <c r="J262" i="20"/>
  <c r="F262" i="20"/>
  <c r="L262" i="20"/>
  <c r="G262" i="20"/>
  <c r="G258" i="20"/>
  <c r="L258" i="20"/>
  <c r="H258" i="20"/>
  <c r="F258" i="20"/>
  <c r="J258" i="20"/>
  <c r="I258" i="20"/>
  <c r="H254" i="20"/>
  <c r="L254" i="20"/>
  <c r="F254" i="20"/>
  <c r="J254" i="20"/>
  <c r="G254" i="20"/>
  <c r="I254" i="20"/>
  <c r="H250" i="20"/>
  <c r="I250" i="20"/>
  <c r="F250" i="20"/>
  <c r="J250" i="20"/>
  <c r="G250" i="20"/>
  <c r="L250" i="20"/>
  <c r="I246" i="20"/>
  <c r="G246" i="20"/>
  <c r="L246" i="20"/>
  <c r="J246" i="20"/>
  <c r="F246" i="20"/>
  <c r="H246" i="20"/>
  <c r="G242" i="20"/>
  <c r="L242" i="20"/>
  <c r="F242" i="20"/>
  <c r="H242" i="20"/>
  <c r="J242" i="20"/>
  <c r="I242" i="20"/>
  <c r="H238" i="20"/>
  <c r="L238" i="20"/>
  <c r="J238" i="20"/>
  <c r="G238" i="20"/>
  <c r="F238" i="20"/>
  <c r="I238" i="20"/>
  <c r="H234" i="20"/>
  <c r="G234" i="20"/>
  <c r="F234" i="20"/>
  <c r="J234" i="20"/>
  <c r="I234" i="20"/>
  <c r="L234" i="20"/>
  <c r="I230" i="20"/>
  <c r="F230" i="20"/>
  <c r="J230" i="20"/>
  <c r="G230" i="20"/>
  <c r="H230" i="20"/>
  <c r="L230" i="20"/>
  <c r="I226" i="20"/>
  <c r="H226" i="20"/>
  <c r="F226" i="20"/>
  <c r="J226" i="20"/>
  <c r="G226" i="20"/>
  <c r="L226" i="20"/>
  <c r="F222" i="20"/>
  <c r="J222" i="20"/>
  <c r="G222" i="20"/>
  <c r="I222" i="20"/>
  <c r="L222" i="20"/>
  <c r="H222" i="20"/>
  <c r="G218" i="20"/>
  <c r="L218" i="20"/>
  <c r="J218" i="20"/>
  <c r="F218" i="20"/>
  <c r="I218" i="20"/>
  <c r="H218" i="20"/>
  <c r="I214" i="20"/>
  <c r="J214" i="20"/>
  <c r="L214" i="20"/>
  <c r="G214" i="20"/>
  <c r="F214" i="20"/>
  <c r="H214" i="20"/>
  <c r="G210" i="20"/>
  <c r="L210" i="20"/>
  <c r="I210" i="20"/>
  <c r="H210" i="20"/>
  <c r="F210" i="20"/>
  <c r="J210" i="20"/>
  <c r="I206" i="20"/>
  <c r="H206" i="20"/>
  <c r="F206" i="20"/>
  <c r="J206" i="20"/>
  <c r="G206" i="20"/>
  <c r="L206" i="20"/>
  <c r="I202" i="20"/>
  <c r="F202" i="20"/>
  <c r="L202" i="20"/>
  <c r="H202" i="20"/>
  <c r="J202" i="20"/>
  <c r="G202" i="20"/>
  <c r="F198" i="20"/>
  <c r="J198" i="20"/>
  <c r="I198" i="20"/>
  <c r="L198" i="20"/>
  <c r="H198" i="20"/>
  <c r="G198" i="20"/>
  <c r="F194" i="20"/>
  <c r="J194" i="20"/>
  <c r="G194" i="20"/>
  <c r="H194" i="20"/>
  <c r="L194" i="20"/>
  <c r="I194" i="20"/>
  <c r="G190" i="20"/>
  <c r="L190" i="20"/>
  <c r="J190" i="20"/>
  <c r="I190" i="20"/>
  <c r="F190" i="20"/>
  <c r="H190" i="20"/>
  <c r="F186" i="20"/>
  <c r="J186" i="20"/>
  <c r="L186" i="20"/>
  <c r="I186" i="20"/>
  <c r="H186" i="20"/>
  <c r="G186" i="20"/>
  <c r="H182" i="20"/>
  <c r="J182" i="20"/>
  <c r="G182" i="20"/>
  <c r="F182" i="20"/>
  <c r="L182" i="20"/>
  <c r="I182" i="20"/>
  <c r="I178" i="20"/>
  <c r="H178" i="20"/>
  <c r="L178" i="20"/>
  <c r="G178" i="20"/>
  <c r="F178" i="20"/>
  <c r="J178" i="20"/>
  <c r="G174" i="20"/>
  <c r="H174" i="20"/>
  <c r="I174" i="20"/>
  <c r="J174" i="20"/>
  <c r="F174" i="20"/>
  <c r="L174" i="20"/>
  <c r="H170" i="20"/>
  <c r="F170" i="20"/>
  <c r="L170" i="20"/>
  <c r="G170" i="20"/>
  <c r="J170" i="20"/>
  <c r="I170" i="20"/>
  <c r="H166" i="20"/>
  <c r="I166" i="20"/>
  <c r="G166" i="20"/>
  <c r="L166" i="20"/>
  <c r="F166" i="20"/>
  <c r="J166" i="20"/>
  <c r="F162" i="20"/>
  <c r="J162" i="20"/>
  <c r="H162" i="20"/>
  <c r="I162" i="20"/>
  <c r="G162" i="20"/>
  <c r="L162" i="20"/>
  <c r="I158" i="20"/>
  <c r="H158" i="20"/>
  <c r="G158" i="20"/>
  <c r="L158" i="20"/>
  <c r="J158" i="20"/>
  <c r="F158" i="20"/>
  <c r="H154" i="20"/>
  <c r="I154" i="20"/>
  <c r="J154" i="20"/>
  <c r="F154" i="20"/>
  <c r="L154" i="20"/>
  <c r="G154" i="20"/>
  <c r="H150" i="20"/>
  <c r="J150" i="20"/>
  <c r="G150" i="20"/>
  <c r="F150" i="20"/>
  <c r="I150" i="20"/>
  <c r="L150" i="20"/>
  <c r="I146" i="20"/>
  <c r="H146" i="20"/>
  <c r="L146" i="20"/>
  <c r="G146" i="20"/>
  <c r="F146" i="20"/>
  <c r="J146" i="20"/>
  <c r="F142" i="20"/>
  <c r="J142" i="20"/>
  <c r="G142" i="20"/>
  <c r="L142" i="20"/>
  <c r="H142" i="20"/>
  <c r="I142" i="20"/>
  <c r="F138" i="20"/>
  <c r="J138" i="20"/>
  <c r="I138" i="20"/>
  <c r="G138" i="20"/>
  <c r="L138" i="20"/>
  <c r="H138" i="20"/>
  <c r="H134" i="20"/>
  <c r="L134" i="20"/>
  <c r="I134" i="20"/>
  <c r="G134" i="20"/>
  <c r="J134" i="20"/>
  <c r="F134" i="20"/>
  <c r="F130" i="20"/>
  <c r="J130" i="20"/>
  <c r="H130" i="20"/>
  <c r="I130" i="20"/>
  <c r="G130" i="20"/>
  <c r="L130" i="20"/>
  <c r="G126" i="20"/>
  <c r="F126" i="20"/>
  <c r="L126" i="20"/>
  <c r="I126" i="20"/>
  <c r="J126" i="20"/>
  <c r="H126" i="20"/>
  <c r="I122" i="20"/>
  <c r="F122" i="20"/>
  <c r="L122" i="20"/>
  <c r="J122" i="20"/>
  <c r="G122" i="20"/>
  <c r="H122" i="20"/>
  <c r="G118" i="20"/>
  <c r="J118" i="20"/>
  <c r="H118" i="20"/>
  <c r="K118" i="20" s="1" a="1"/>
  <c r="K118" i="20" s="1"/>
  <c r="L118" i="20"/>
  <c r="F118" i="20"/>
  <c r="I118" i="20"/>
  <c r="I114" i="20"/>
  <c r="J114" i="20"/>
  <c r="F114" i="20"/>
  <c r="L114" i="20"/>
  <c r="H114" i="20"/>
  <c r="G114" i="20"/>
  <c r="F110" i="20"/>
  <c r="J110" i="20"/>
  <c r="H110" i="20"/>
  <c r="I110" i="20"/>
  <c r="L110" i="20"/>
  <c r="G110" i="20"/>
  <c r="H106" i="20"/>
  <c r="L106" i="20"/>
  <c r="G106" i="20"/>
  <c r="F106" i="20"/>
  <c r="J106" i="20"/>
  <c r="I106" i="20"/>
  <c r="I102" i="20"/>
  <c r="F102" i="20"/>
  <c r="L102" i="20"/>
  <c r="J102" i="20"/>
  <c r="G102" i="20"/>
  <c r="H102" i="20"/>
  <c r="G98" i="20"/>
  <c r="J98" i="20"/>
  <c r="H98" i="20"/>
  <c r="L98" i="20"/>
  <c r="F98" i="20"/>
  <c r="I98" i="20"/>
  <c r="H94" i="20"/>
  <c r="I94" i="20"/>
  <c r="L94" i="20"/>
  <c r="G94" i="20"/>
  <c r="J94" i="20"/>
  <c r="F94" i="20"/>
  <c r="F90" i="20"/>
  <c r="J90" i="20"/>
  <c r="H90" i="20"/>
  <c r="I90" i="20"/>
  <c r="L90" i="20"/>
  <c r="G90" i="20"/>
  <c r="H86" i="20"/>
  <c r="G86" i="20"/>
  <c r="F86" i="20"/>
  <c r="J86" i="20"/>
  <c r="L86" i="20"/>
  <c r="I86" i="20"/>
  <c r="I82" i="20"/>
  <c r="G82" i="20"/>
  <c r="L82" i="20"/>
  <c r="J82" i="20"/>
  <c r="H82" i="20"/>
  <c r="K82" i="20" s="1" a="1"/>
  <c r="K82" i="20" s="1"/>
  <c r="F82" i="20"/>
  <c r="F78" i="20"/>
  <c r="J78" i="20"/>
  <c r="L78" i="20"/>
  <c r="G78" i="20"/>
  <c r="I78" i="20"/>
  <c r="H78" i="20"/>
  <c r="H74" i="20"/>
  <c r="L74" i="20"/>
  <c r="J74" i="20"/>
  <c r="G74" i="20"/>
  <c r="I74" i="20"/>
  <c r="F74" i="20"/>
  <c r="I70" i="20"/>
  <c r="H70" i="20"/>
  <c r="G70" i="20"/>
  <c r="J70" i="20"/>
  <c r="F70" i="20"/>
  <c r="L70" i="20"/>
  <c r="G66" i="20"/>
  <c r="H66" i="20"/>
  <c r="L66" i="20"/>
  <c r="F66" i="20"/>
  <c r="J66" i="20"/>
  <c r="I66" i="20"/>
  <c r="H62" i="20"/>
  <c r="F62" i="20"/>
  <c r="L62" i="20"/>
  <c r="I62" i="20"/>
  <c r="G62" i="20"/>
  <c r="J62" i="20"/>
  <c r="F58" i="20"/>
  <c r="J58" i="20"/>
  <c r="G58" i="20"/>
  <c r="I58" i="20"/>
  <c r="H58" i="20"/>
  <c r="L58" i="20"/>
  <c r="H54" i="20"/>
  <c r="J54" i="20"/>
  <c r="L54" i="20"/>
  <c r="G54" i="20"/>
  <c r="I54" i="20"/>
  <c r="F54" i="20"/>
  <c r="F50" i="20"/>
  <c r="J50" i="20"/>
  <c r="I50" i="20"/>
  <c r="H50" i="20"/>
  <c r="G50" i="20"/>
  <c r="L50" i="20"/>
  <c r="H46" i="20"/>
  <c r="I46" i="20"/>
  <c r="J46" i="20"/>
  <c r="F46" i="20"/>
  <c r="L46" i="20"/>
  <c r="G46" i="20"/>
  <c r="F42" i="20"/>
  <c r="J42" i="20"/>
  <c r="H42" i="20"/>
  <c r="G42" i="20"/>
  <c r="I42" i="20"/>
  <c r="L42" i="20"/>
  <c r="G38" i="20"/>
  <c r="L38" i="20"/>
  <c r="F38" i="20"/>
  <c r="J38" i="20"/>
  <c r="H38" i="20"/>
  <c r="I38" i="20"/>
  <c r="I34" i="20"/>
  <c r="F34" i="20"/>
  <c r="H34" i="20"/>
  <c r="L34" i="20"/>
  <c r="J34" i="20"/>
  <c r="G34" i="20"/>
  <c r="H31" i="20"/>
  <c r="I31" i="20"/>
  <c r="F31" i="20"/>
  <c r="J31" i="20"/>
  <c r="G31" i="20"/>
  <c r="L31" i="20"/>
  <c r="H328" i="20"/>
  <c r="G325" i="20"/>
  <c r="J321" i="20"/>
  <c r="H318" i="20"/>
  <c r="L314" i="20"/>
  <c r="G311" i="20"/>
  <c r="F308" i="20"/>
  <c r="J304" i="20"/>
  <c r="G301" i="20"/>
  <c r="G296" i="20"/>
  <c r="H291" i="20"/>
  <c r="G286" i="20"/>
  <c r="L30" i="20"/>
  <c r="G30" i="20"/>
  <c r="I30" i="20"/>
  <c r="F32" i="20"/>
  <c r="J32" i="20"/>
  <c r="H32" i="20"/>
  <c r="G32" i="20"/>
  <c r="L32" i="20"/>
  <c r="I32" i="20"/>
  <c r="F30" i="20"/>
  <c r="K284" i="20" a="1"/>
  <c r="K284" i="20" s="1"/>
  <c r="M284" i="20" s="1"/>
  <c r="K84" i="20" a="1"/>
  <c r="K84" i="20" s="1"/>
  <c r="M84" i="20" s="1"/>
  <c r="K276" i="20" a="1"/>
  <c r="K276" i="20" s="1"/>
  <c r="M276" i="20" s="1"/>
  <c r="K130" i="20" a="1"/>
  <c r="K130" i="20" s="1"/>
  <c r="M130" i="20" s="1"/>
  <c r="K124" i="20" l="1" a="1"/>
  <c r="K124" i="20" s="1"/>
  <c r="K322" i="20" a="1"/>
  <c r="K322" i="20" s="1"/>
  <c r="K128" i="20" a="1"/>
  <c r="K128" i="20" s="1"/>
  <c r="K200" i="20" a="1"/>
  <c r="K200" i="20" s="1"/>
  <c r="K68" i="20" a="1"/>
  <c r="K68" i="20" s="1"/>
  <c r="K100" i="20" a="1"/>
  <c r="K100" i="20" s="1"/>
  <c r="K164" i="20" a="1"/>
  <c r="K164" i="20" s="1"/>
  <c r="K54" i="20" a="1"/>
  <c r="K54" i="20" s="1"/>
  <c r="K62" i="20" a="1"/>
  <c r="K62" i="20" s="1"/>
  <c r="K86" i="20" a="1"/>
  <c r="K86" i="20" s="1"/>
  <c r="M86" i="20" s="1"/>
  <c r="K98" i="20" a="1"/>
  <c r="K98" i="20" s="1"/>
  <c r="K138" i="20" a="1"/>
  <c r="K138" i="20" s="1"/>
  <c r="K162" i="20" a="1"/>
  <c r="K162" i="20" s="1"/>
  <c r="M162" i="20" s="1"/>
  <c r="K191" i="20" a="1"/>
  <c r="K191" i="20" s="1"/>
  <c r="M191" i="20" s="1"/>
  <c r="K223" i="20" a="1"/>
  <c r="K223" i="20" s="1"/>
  <c r="M223" i="20" s="1"/>
  <c r="K36" i="20" a="1"/>
  <c r="K36" i="20" s="1"/>
  <c r="M36" i="20" s="1"/>
  <c r="K306" i="20" a="1"/>
  <c r="K306" i="20" s="1"/>
  <c r="M306" i="20" s="1"/>
  <c r="K288" i="20" a="1"/>
  <c r="K288" i="20" s="1"/>
  <c r="K80" i="20" a="1"/>
  <c r="K80" i="20" s="1"/>
  <c r="M80" i="20" s="1"/>
  <c r="K104" i="20" a="1"/>
  <c r="K104" i="20" s="1"/>
  <c r="M104" i="20" s="1"/>
  <c r="K232" i="20" a="1"/>
  <c r="K232" i="20" s="1"/>
  <c r="M232" i="20" s="1"/>
  <c r="K248" i="20" a="1"/>
  <c r="K248" i="20" s="1"/>
  <c r="K312" i="20" a="1"/>
  <c r="K312" i="20" s="1"/>
  <c r="M100" i="20"/>
  <c r="K132" i="20" a="1"/>
  <c r="K132" i="20" s="1"/>
  <c r="M132" i="20" s="1"/>
  <c r="K236" i="20" a="1"/>
  <c r="K236" i="20" s="1"/>
  <c r="M236" i="20" s="1"/>
  <c r="K58" i="20" a="1"/>
  <c r="K58" i="20" s="1"/>
  <c r="M58" i="20" s="1"/>
  <c r="M82" i="20"/>
  <c r="K110" i="20" a="1"/>
  <c r="K110" i="20" s="1"/>
  <c r="M110" i="20" s="1"/>
  <c r="K114" i="20" a="1"/>
  <c r="K114" i="20" s="1"/>
  <c r="M114" i="20" s="1"/>
  <c r="K154" i="20" a="1"/>
  <c r="K154" i="20" s="1"/>
  <c r="M154" i="20" s="1"/>
  <c r="K178" i="20" a="1"/>
  <c r="K178" i="20" s="1"/>
  <c r="M178" i="20" s="1"/>
  <c r="K190" i="20" a="1"/>
  <c r="K190" i="20" s="1"/>
  <c r="M190" i="20" s="1"/>
  <c r="K250" i="20" a="1"/>
  <c r="K250" i="20" s="1"/>
  <c r="M250" i="20" s="1"/>
  <c r="K266" i="20" a="1"/>
  <c r="K266" i="20" s="1"/>
  <c r="M266" i="20" s="1"/>
  <c r="K282" i="20" a="1"/>
  <c r="K282" i="20" s="1"/>
  <c r="M282" i="20" s="1"/>
  <c r="K298" i="20" a="1"/>
  <c r="K298" i="20" s="1"/>
  <c r="M298" i="20" s="1"/>
  <c r="M322" i="20"/>
  <c r="K56" i="20" a="1"/>
  <c r="K56" i="20" s="1"/>
  <c r="M56" i="20" s="1"/>
  <c r="K64" i="20" a="1"/>
  <c r="K64" i="20" s="1"/>
  <c r="M64" i="20" s="1"/>
  <c r="K72" i="20" a="1"/>
  <c r="K72" i="20" s="1"/>
  <c r="M72" i="20" s="1"/>
  <c r="K112" i="20" a="1"/>
  <c r="K112" i="20" s="1"/>
  <c r="M112" i="20" s="1"/>
  <c r="K120" i="20" a="1"/>
  <c r="K120" i="20" s="1"/>
  <c r="M120" i="20" s="1"/>
  <c r="K144" i="20" a="1"/>
  <c r="K144" i="20" s="1"/>
  <c r="M144" i="20" s="1"/>
  <c r="K168" i="20" a="1"/>
  <c r="K168" i="20" s="1"/>
  <c r="M168" i="20" s="1"/>
  <c r="K176" i="20" a="1"/>
  <c r="K176" i="20" s="1"/>
  <c r="M176" i="20" s="1"/>
  <c r="K184" i="20" a="1"/>
  <c r="K184" i="20" s="1"/>
  <c r="M184" i="20" s="1"/>
  <c r="K224" i="20" a="1"/>
  <c r="K224" i="20" s="1"/>
  <c r="M224" i="20" s="1"/>
  <c r="K280" i="20" a="1"/>
  <c r="K280" i="20" s="1"/>
  <c r="M280" i="20" s="1"/>
  <c r="M288" i="20"/>
  <c r="K296" i="20" a="1"/>
  <c r="K296" i="20" s="1"/>
  <c r="M296" i="20" s="1"/>
  <c r="K304" i="20" a="1"/>
  <c r="K304" i="20" s="1"/>
  <c r="M304" i="20" s="1"/>
  <c r="K173" i="20" a="1"/>
  <c r="K173" i="20" s="1"/>
  <c r="M173" i="20" s="1"/>
  <c r="K205" i="20" a="1"/>
  <c r="K205" i="20" s="1"/>
  <c r="M205" i="20" s="1"/>
  <c r="K237" i="20" a="1"/>
  <c r="K237" i="20" s="1"/>
  <c r="M237" i="20" s="1"/>
  <c r="K253" i="20" a="1"/>
  <c r="K253" i="20" s="1"/>
  <c r="M253" i="20" s="1"/>
  <c r="K269" i="20" a="1"/>
  <c r="K269" i="20" s="1"/>
  <c r="M269" i="20" s="1"/>
  <c r="K39" i="20" a="1"/>
  <c r="K39" i="20" s="1"/>
  <c r="M39" i="20" s="1"/>
  <c r="K87" i="20" a="1"/>
  <c r="K87" i="20" s="1"/>
  <c r="M87" i="20" s="1"/>
  <c r="K103" i="20" a="1"/>
  <c r="K103" i="20" s="1"/>
  <c r="M103" i="20" s="1"/>
  <c r="K151" i="20" a="1"/>
  <c r="K151" i="20" s="1"/>
  <c r="M151" i="20" s="1"/>
  <c r="K155" i="20" a="1"/>
  <c r="K155" i="20" s="1"/>
  <c r="M155" i="20" s="1"/>
  <c r="K227" i="20" a="1"/>
  <c r="K227" i="20" s="1"/>
  <c r="M227" i="20" s="1"/>
  <c r="K243" i="20" a="1"/>
  <c r="K243" i="20" s="1"/>
  <c r="M243" i="20" s="1"/>
  <c r="M267" i="20"/>
  <c r="K311" i="20" a="1"/>
  <c r="K311" i="20" s="1"/>
  <c r="M311" i="20" s="1"/>
  <c r="K108" i="20" a="1"/>
  <c r="K108" i="20" s="1"/>
  <c r="M108" i="20" s="1"/>
  <c r="K116" i="20" a="1"/>
  <c r="K116" i="20" s="1"/>
  <c r="M116" i="20" s="1"/>
  <c r="M124" i="20"/>
  <c r="K140" i="20" a="1"/>
  <c r="K140" i="20" s="1"/>
  <c r="M140" i="20" s="1"/>
  <c r="K148" i="20" a="1"/>
  <c r="K148" i="20" s="1"/>
  <c r="M148" i="20" s="1"/>
  <c r="K180" i="20" a="1"/>
  <c r="K180" i="20" s="1"/>
  <c r="M180" i="20" s="1"/>
  <c r="K188" i="20" a="1"/>
  <c r="K188" i="20" s="1"/>
  <c r="K244" i="20" a="1"/>
  <c r="K244" i="20" s="1"/>
  <c r="M244" i="20" s="1"/>
  <c r="K260" i="20" a="1"/>
  <c r="K260" i="20" s="1"/>
  <c r="M260" i="20" s="1"/>
  <c r="K292" i="20" a="1"/>
  <c r="K292" i="20" s="1"/>
  <c r="M292" i="20" s="1"/>
  <c r="K300" i="20" a="1"/>
  <c r="K300" i="20" s="1"/>
  <c r="M300" i="20" s="1"/>
  <c r="K308" i="20" a="1"/>
  <c r="K308" i="20" s="1"/>
  <c r="M308" i="20" s="1"/>
  <c r="K94" i="20" a="1"/>
  <c r="K94" i="20" s="1"/>
  <c r="K32" i="20" a="1"/>
  <c r="K32" i="20" s="1"/>
  <c r="M32" i="20" s="1"/>
  <c r="K328" i="20" a="1"/>
  <c r="K328" i="20" s="1"/>
  <c r="M328" i="20" s="1"/>
  <c r="M118" i="20"/>
  <c r="K146" i="20" a="1"/>
  <c r="K146" i="20" s="1"/>
  <c r="M146" i="20" s="1"/>
  <c r="K186" i="20" a="1"/>
  <c r="K186" i="20" s="1"/>
  <c r="M186" i="20" s="1"/>
  <c r="K218" i="20" a="1"/>
  <c r="K218" i="20" s="1"/>
  <c r="M218" i="20" s="1"/>
  <c r="K194" i="20" a="1"/>
  <c r="K194" i="20" s="1"/>
  <c r="M194" i="20" s="1"/>
  <c r="K206" i="20" a="1"/>
  <c r="K206" i="20" s="1"/>
  <c r="M206" i="20" s="1"/>
  <c r="K222" i="20" a="1"/>
  <c r="K222" i="20" s="1"/>
  <c r="M222" i="20" s="1"/>
  <c r="K317" i="20" a="1"/>
  <c r="K317" i="20" s="1"/>
  <c r="M317" i="20" s="1"/>
  <c r="K63" i="20" a="1"/>
  <c r="K63" i="20" s="1"/>
  <c r="K215" i="20" a="1"/>
  <c r="K215" i="20" s="1"/>
  <c r="K235" i="20" a="1"/>
  <c r="K235" i="20" s="1"/>
  <c r="K247" i="20" a="1"/>
  <c r="K247" i="20" s="1"/>
  <c r="K263" i="20" a="1"/>
  <c r="K263" i="20" s="1"/>
  <c r="K283" i="20" a="1"/>
  <c r="K283" i="20" s="1"/>
  <c r="K303" i="20" a="1"/>
  <c r="K303" i="20" s="1"/>
  <c r="K327" i="20" a="1"/>
  <c r="K327" i="20" s="1"/>
  <c r="M327" i="20" s="1"/>
  <c r="K197" i="20" a="1"/>
  <c r="K197" i="20" s="1"/>
  <c r="M197" i="20" s="1"/>
  <c r="M54" i="20"/>
  <c r="K49" i="20" a="1"/>
  <c r="K49" i="20" s="1"/>
  <c r="M49" i="20" s="1"/>
  <c r="K307" i="20" a="1"/>
  <c r="K307" i="20" s="1"/>
  <c r="M307" i="20" s="1"/>
  <c r="K161" i="20" a="1"/>
  <c r="K161" i="20" s="1"/>
  <c r="M161" i="20" s="1"/>
  <c r="K170" i="20" a="1"/>
  <c r="K170" i="20" s="1"/>
  <c r="M170" i="20" s="1"/>
  <c r="K202" i="20" a="1"/>
  <c r="K202" i="20" s="1"/>
  <c r="M202" i="20" s="1"/>
  <c r="K234" i="20" a="1"/>
  <c r="K234" i="20" s="1"/>
  <c r="M234" i="20" s="1"/>
  <c r="K96" i="20" a="1"/>
  <c r="K96" i="20" s="1"/>
  <c r="M96" i="20" s="1"/>
  <c r="M188" i="20"/>
  <c r="K31" i="20" a="1"/>
  <c r="K31" i="20" s="1"/>
  <c r="M31" i="20" s="1"/>
  <c r="K38" i="20" a="1"/>
  <c r="K38" i="20" s="1"/>
  <c r="M38" i="20" s="1"/>
  <c r="K46" i="20" a="1"/>
  <c r="K46" i="20" s="1"/>
  <c r="M46" i="20" s="1"/>
  <c r="K50" i="20" a="1"/>
  <c r="K50" i="20" s="1"/>
  <c r="M50" i="20" s="1"/>
  <c r="K70" i="20" a="1"/>
  <c r="K70" i="20" s="1"/>
  <c r="M70" i="20" s="1"/>
  <c r="K78" i="20" a="1"/>
  <c r="K78" i="20" s="1"/>
  <c r="M78" i="20" s="1"/>
  <c r="K102" i="20" a="1"/>
  <c r="K102" i="20" s="1"/>
  <c r="M102" i="20" s="1"/>
  <c r="K126" i="20" a="1"/>
  <c r="K126" i="20" s="1"/>
  <c r="M126" i="20" s="1"/>
  <c r="K158" i="20" a="1"/>
  <c r="K158" i="20" s="1"/>
  <c r="M158" i="20" s="1"/>
  <c r="K210" i="20" a="1"/>
  <c r="K210" i="20" s="1"/>
  <c r="M210" i="20" s="1"/>
  <c r="K214" i="20" a="1"/>
  <c r="K214" i="20" s="1"/>
  <c r="M214" i="20" s="1"/>
  <c r="K246" i="20" a="1"/>
  <c r="K246" i="20" s="1"/>
  <c r="M246" i="20" s="1"/>
  <c r="K278" i="20" a="1"/>
  <c r="K278" i="20" s="1"/>
  <c r="M278" i="20" s="1"/>
  <c r="K40" i="20" a="1"/>
  <c r="K40" i="20" s="1"/>
  <c r="M40" i="20" s="1"/>
  <c r="K136" i="20" a="1"/>
  <c r="K136" i="20" s="1"/>
  <c r="M136" i="20" s="1"/>
  <c r="K160" i="20" a="1"/>
  <c r="K160" i="20" s="1"/>
  <c r="M160" i="20" s="1"/>
  <c r="K256" i="20" a="1"/>
  <c r="K256" i="20" s="1"/>
  <c r="M256" i="20" s="1"/>
  <c r="K264" i="20" a="1"/>
  <c r="K264" i="20" s="1"/>
  <c r="M264" i="20" s="1"/>
  <c r="K272" i="20" a="1"/>
  <c r="K272" i="20" s="1"/>
  <c r="M272" i="20" s="1"/>
  <c r="K93" i="20" a="1"/>
  <c r="K93" i="20" s="1"/>
  <c r="M93" i="20" s="1"/>
  <c r="K125" i="20" a="1"/>
  <c r="K125" i="20" s="1"/>
  <c r="M125" i="20" s="1"/>
  <c r="K221" i="20" a="1"/>
  <c r="K221" i="20" s="1"/>
  <c r="K245" i="20" a="1"/>
  <c r="K245" i="20" s="1"/>
  <c r="M245" i="20" s="1"/>
  <c r="K261" i="20" a="1"/>
  <c r="K261" i="20" s="1"/>
  <c r="M261" i="20" s="1"/>
  <c r="K285" i="20" a="1"/>
  <c r="K285" i="20" s="1"/>
  <c r="M285" i="20" s="1"/>
  <c r="K293" i="20" a="1"/>
  <c r="K293" i="20" s="1"/>
  <c r="M63" i="20"/>
  <c r="K71" i="20" a="1"/>
  <c r="K71" i="20" s="1"/>
  <c r="M71" i="20" s="1"/>
  <c r="K95" i="20" a="1"/>
  <c r="K95" i="20" s="1"/>
  <c r="K167" i="20" a="1"/>
  <c r="K167" i="20" s="1"/>
  <c r="M167" i="20" s="1"/>
  <c r="K183" i="20" a="1"/>
  <c r="K183" i="20" s="1"/>
  <c r="M183" i="20" s="1"/>
  <c r="M215" i="20"/>
  <c r="M235" i="20"/>
  <c r="M247" i="20"/>
  <c r="K275" i="20" a="1"/>
  <c r="K275" i="20" s="1"/>
  <c r="M275" i="20" s="1"/>
  <c r="M303" i="20"/>
  <c r="K316" i="20" a="1"/>
  <c r="K316" i="20" s="1"/>
  <c r="M316" i="20" s="1"/>
  <c r="K44" i="20" a="1"/>
  <c r="K44" i="20" s="1"/>
  <c r="M44" i="20" s="1"/>
  <c r="K76" i="20" a="1"/>
  <c r="K76" i="20" s="1"/>
  <c r="M76" i="20" s="1"/>
  <c r="K172" i="20" a="1"/>
  <c r="K172" i="20" s="1"/>
  <c r="M172" i="20" s="1"/>
  <c r="K228" i="20" a="1"/>
  <c r="K228" i="20" s="1"/>
  <c r="K252" i="20" a="1"/>
  <c r="K252" i="20" s="1"/>
  <c r="M252" i="20" s="1"/>
  <c r="K268" i="20" a="1"/>
  <c r="K268" i="20" s="1"/>
  <c r="M268" i="20" s="1"/>
  <c r="K324" i="20" a="1"/>
  <c r="K324" i="20" s="1"/>
  <c r="M324" i="20" s="1"/>
  <c r="K73" i="20" a="1"/>
  <c r="K73" i="20" s="1"/>
  <c r="M73" i="20" s="1"/>
  <c r="K113" i="20" a="1"/>
  <c r="K113" i="20" s="1"/>
  <c r="M113" i="20" s="1"/>
  <c r="K137" i="20" a="1"/>
  <c r="K137" i="20" s="1"/>
  <c r="M137" i="20" s="1"/>
  <c r="K169" i="20" a="1"/>
  <c r="K169" i="20" s="1"/>
  <c r="M169" i="20" s="1"/>
  <c r="K201" i="20" a="1"/>
  <c r="K201" i="20" s="1"/>
  <c r="M201" i="20" s="1"/>
  <c r="K273" i="20" a="1"/>
  <c r="K273" i="20" s="1"/>
  <c r="M273" i="20" s="1"/>
  <c r="K74" i="20" a="1"/>
  <c r="K74" i="20" s="1"/>
  <c r="M74" i="20" s="1"/>
  <c r="K135" i="20" a="1"/>
  <c r="K135" i="20" s="1"/>
  <c r="M135" i="20" s="1"/>
  <c r="K204" i="20" a="1"/>
  <c r="K204" i="20" s="1"/>
  <c r="M204" i="20" s="1"/>
  <c r="M94" i="20"/>
  <c r="M248" i="20"/>
  <c r="K242" i="20" a="1"/>
  <c r="K242" i="20" s="1"/>
  <c r="M242" i="20" s="1"/>
  <c r="K286" i="20" a="1"/>
  <c r="K286" i="20" s="1"/>
  <c r="M286" i="20" s="1"/>
  <c r="K208" i="20" a="1"/>
  <c r="K208" i="20" s="1"/>
  <c r="M208" i="20" s="1"/>
  <c r="K45" i="20" a="1"/>
  <c r="K45" i="20" s="1"/>
  <c r="M45" i="20" s="1"/>
  <c r="K117" i="20" a="1"/>
  <c r="K117" i="20" s="1"/>
  <c r="M117" i="20" s="1"/>
  <c r="M221" i="20"/>
  <c r="K67" i="20" a="1"/>
  <c r="K67" i="20" s="1"/>
  <c r="M67" i="20" s="1"/>
  <c r="K79" i="20" a="1"/>
  <c r="K79" i="20" s="1"/>
  <c r="M79" i="20" s="1"/>
  <c r="K99" i="20" a="1"/>
  <c r="K99" i="20" s="1"/>
  <c r="M99" i="20" s="1"/>
  <c r="K179" i="20" a="1"/>
  <c r="K179" i="20" s="1"/>
  <c r="M179" i="20" s="1"/>
  <c r="K251" i="20" a="1"/>
  <c r="K251" i="20" s="1"/>
  <c r="M251" i="20" s="1"/>
  <c r="M263" i="20"/>
  <c r="K271" i="20" a="1"/>
  <c r="K271" i="20" s="1"/>
  <c r="M271" i="20" s="1"/>
  <c r="M283" i="20"/>
  <c r="K323" i="20" a="1"/>
  <c r="K323" i="20" s="1"/>
  <c r="M323" i="20" s="1"/>
  <c r="K92" i="20" a="1"/>
  <c r="K92" i="20" s="1"/>
  <c r="M92" i="20" s="1"/>
  <c r="K156" i="20" a="1"/>
  <c r="K156" i="20" s="1"/>
  <c r="M156" i="20" s="1"/>
  <c r="M228" i="20"/>
  <c r="K121" i="20" a="1"/>
  <c r="K121" i="20" s="1"/>
  <c r="M121" i="20" s="1"/>
  <c r="K145" i="20" a="1"/>
  <c r="K145" i="20" s="1"/>
  <c r="M145" i="20" s="1"/>
  <c r="K225" i="20" a="1"/>
  <c r="K225" i="20" s="1"/>
  <c r="M225" i="20" s="1"/>
  <c r="K313" i="20" a="1"/>
  <c r="K313" i="20" s="1"/>
  <c r="M313" i="20" s="1"/>
  <c r="K291" i="20" a="1"/>
  <c r="K291" i="20" s="1"/>
  <c r="M291" i="20" s="1"/>
  <c r="K34" i="20" a="1"/>
  <c r="K34" i="20" s="1"/>
  <c r="M34" i="20" s="1"/>
  <c r="K42" i="20" a="1"/>
  <c r="K42" i="20" s="1"/>
  <c r="M42" i="20" s="1"/>
  <c r="K90" i="20" a="1"/>
  <c r="K90" i="20" s="1"/>
  <c r="M90" i="20" s="1"/>
  <c r="M98" i="20"/>
  <c r="K134" i="20" a="1"/>
  <c r="K134" i="20" s="1"/>
  <c r="M134" i="20" s="1"/>
  <c r="K142" i="20" a="1"/>
  <c r="K142" i="20" s="1"/>
  <c r="M142" i="20" s="1"/>
  <c r="K150" i="20" a="1"/>
  <c r="K150" i="20" s="1"/>
  <c r="M150" i="20" s="1"/>
  <c r="K166" i="20" a="1"/>
  <c r="K166" i="20" s="1"/>
  <c r="M166" i="20" s="1"/>
  <c r="K182" i="20" a="1"/>
  <c r="K182" i="20" s="1"/>
  <c r="M182" i="20" s="1"/>
  <c r="K198" i="20" a="1"/>
  <c r="K198" i="20" s="1"/>
  <c r="M198" i="20" s="1"/>
  <c r="K230" i="20" a="1"/>
  <c r="K230" i="20" s="1"/>
  <c r="M230" i="20" s="1"/>
  <c r="K238" i="20" a="1"/>
  <c r="K238" i="20" s="1"/>
  <c r="M238" i="20" s="1"/>
  <c r="K254" i="20" a="1"/>
  <c r="K254" i="20" s="1"/>
  <c r="M254" i="20" s="1"/>
  <c r="K258" i="20" a="1"/>
  <c r="K258" i="20" s="1"/>
  <c r="M258" i="20" s="1"/>
  <c r="K270" i="20" a="1"/>
  <c r="K270" i="20" s="1"/>
  <c r="M270" i="20" s="1"/>
  <c r="K302" i="20" a="1"/>
  <c r="K302" i="20" s="1"/>
  <c r="M302" i="20" s="1"/>
  <c r="K326" i="20" a="1"/>
  <c r="K326" i="20" s="1"/>
  <c r="M326" i="20" s="1"/>
  <c r="M200" i="20"/>
  <c r="K216" i="20" a="1"/>
  <c r="K216" i="20" s="1"/>
  <c r="M216" i="20" s="1"/>
  <c r="K240" i="20" a="1"/>
  <c r="K240" i="20" s="1"/>
  <c r="M240" i="20" s="1"/>
  <c r="K53" i="20" a="1"/>
  <c r="K53" i="20" s="1"/>
  <c r="M53" i="20" s="1"/>
  <c r="K77" i="20" a="1"/>
  <c r="K77" i="20" s="1"/>
  <c r="M77" i="20" s="1"/>
  <c r="K85" i="20" a="1"/>
  <c r="K85" i="20" s="1"/>
  <c r="M85" i="20" s="1"/>
  <c r="K101" i="20" a="1"/>
  <c r="K101" i="20" s="1"/>
  <c r="M101" i="20" s="1"/>
  <c r="K109" i="20" a="1"/>
  <c r="K109" i="20" s="1"/>
  <c r="M109" i="20" s="1"/>
  <c r="K133" i="20" a="1"/>
  <c r="K133" i="20" s="1"/>
  <c r="M133" i="20" s="1"/>
  <c r="K141" i="20" a="1"/>
  <c r="K141" i="20" s="1"/>
  <c r="M141" i="20" s="1"/>
  <c r="K149" i="20" a="1"/>
  <c r="K149" i="20" s="1"/>
  <c r="M149" i="20" s="1"/>
  <c r="K181" i="20" a="1"/>
  <c r="K181" i="20" s="1"/>
  <c r="M181" i="20" s="1"/>
  <c r="K35" i="20" a="1"/>
  <c r="K35" i="20" s="1"/>
  <c r="M35" i="20" s="1"/>
  <c r="K43" i="20" a="1"/>
  <c r="K43" i="20" s="1"/>
  <c r="M43" i="20" s="1"/>
  <c r="K47" i="20" a="1"/>
  <c r="K47" i="20" s="1"/>
  <c r="M47" i="20" s="1"/>
  <c r="K59" i="20" a="1"/>
  <c r="K59" i="20" s="1"/>
  <c r="M59" i="20" s="1"/>
  <c r="K83" i="20" a="1"/>
  <c r="K83" i="20" s="1"/>
  <c r="M83" i="20" s="1"/>
  <c r="K91" i="20" a="1"/>
  <c r="K91" i="20" s="1"/>
  <c r="M91" i="20" s="1"/>
  <c r="K115" i="20" a="1"/>
  <c r="K115" i="20" s="1"/>
  <c r="M115" i="20" s="1"/>
  <c r="K131" i="20" a="1"/>
  <c r="K131" i="20" s="1"/>
  <c r="M131" i="20" s="1"/>
  <c r="K143" i="20" a="1"/>
  <c r="K143" i="20" s="1"/>
  <c r="M143" i="20" s="1"/>
  <c r="K147" i="20" a="1"/>
  <c r="K147" i="20" s="1"/>
  <c r="M147" i="20" s="1"/>
  <c r="K163" i="20" a="1"/>
  <c r="K163" i="20" s="1"/>
  <c r="M163" i="20" s="1"/>
  <c r="K171" i="20" a="1"/>
  <c r="K171" i="20" s="1"/>
  <c r="M171" i="20" s="1"/>
  <c r="K187" i="20" a="1"/>
  <c r="K187" i="20" s="1"/>
  <c r="M187" i="20" s="1"/>
  <c r="K195" i="20" a="1"/>
  <c r="K195" i="20" s="1"/>
  <c r="M195" i="20" s="1"/>
  <c r="K199" i="20" a="1"/>
  <c r="K199" i="20" s="1"/>
  <c r="M199" i="20" s="1"/>
  <c r="K207" i="20" a="1"/>
  <c r="K207" i="20" s="1"/>
  <c r="M207" i="20" s="1"/>
  <c r="K211" i="20" a="1"/>
  <c r="K211" i="20" s="1"/>
  <c r="M211" i="20" s="1"/>
  <c r="K219" i="20" a="1"/>
  <c r="K219" i="20" s="1"/>
  <c r="M219" i="20" s="1"/>
  <c r="K231" i="20" a="1"/>
  <c r="K231" i="20" s="1"/>
  <c r="M231" i="20" s="1"/>
  <c r="M68" i="20"/>
  <c r="M164" i="20"/>
  <c r="K196" i="20" a="1"/>
  <c r="K196" i="20" s="1"/>
  <c r="M196" i="20" s="1"/>
  <c r="K212" i="20" a="1"/>
  <c r="K212" i="20" s="1"/>
  <c r="M212" i="20" s="1"/>
  <c r="K41" i="20" a="1"/>
  <c r="K41" i="20" s="1"/>
  <c r="M41" i="20" s="1"/>
  <c r="K185" i="20" a="1"/>
  <c r="K185" i="20" s="1"/>
  <c r="M185" i="20" s="1"/>
  <c r="K193" i="20" a="1"/>
  <c r="K193" i="20" s="1"/>
  <c r="M193" i="20" s="1"/>
  <c r="K249" i="20" a="1"/>
  <c r="K249" i="20" s="1"/>
  <c r="M249" i="20" s="1"/>
  <c r="K257" i="20" a="1"/>
  <c r="K257" i="20" s="1"/>
  <c r="M257" i="20" s="1"/>
  <c r="K265" i="20" a="1"/>
  <c r="K265" i="20" s="1"/>
  <c r="M265" i="20" s="1"/>
  <c r="K289" i="20" a="1"/>
  <c r="K289" i="20" s="1"/>
  <c r="M289" i="20" s="1"/>
  <c r="K297" i="20" a="1"/>
  <c r="K297" i="20" s="1"/>
  <c r="M297" i="20" s="1"/>
  <c r="K321" i="20" a="1"/>
  <c r="K321" i="20" s="1"/>
  <c r="M321" i="20" s="1"/>
  <c r="K106" i="20" a="1"/>
  <c r="K106" i="20" s="1"/>
  <c r="M106" i="20" s="1"/>
  <c r="M62" i="20"/>
  <c r="M312" i="20"/>
  <c r="K318" i="20" a="1"/>
  <c r="K318" i="20" s="1"/>
  <c r="M318" i="20" s="1"/>
  <c r="K174" i="20" a="1"/>
  <c r="K174" i="20" s="1"/>
  <c r="M174" i="20" s="1"/>
  <c r="K262" i="20" a="1"/>
  <c r="K262" i="20" s="1"/>
  <c r="M262" i="20" s="1"/>
  <c r="K310" i="20" a="1"/>
  <c r="K310" i="20" s="1"/>
  <c r="M310" i="20" s="1"/>
  <c r="K48" i="20" a="1"/>
  <c r="K48" i="20" s="1"/>
  <c r="M48" i="20" s="1"/>
  <c r="K37" i="20" a="1"/>
  <c r="K37" i="20" s="1"/>
  <c r="M37" i="20" s="1"/>
  <c r="K213" i="20" a="1"/>
  <c r="K213" i="20" s="1"/>
  <c r="M213" i="20" s="1"/>
  <c r="K229" i="20" a="1"/>
  <c r="K229" i="20" s="1"/>
  <c r="M229" i="20" s="1"/>
  <c r="K277" i="20" a="1"/>
  <c r="K277" i="20" s="1"/>
  <c r="M277" i="20" s="1"/>
  <c r="M293" i="20"/>
  <c r="K51" i="20" a="1"/>
  <c r="K51" i="20" s="1"/>
  <c r="M51" i="20" s="1"/>
  <c r="M95" i="20"/>
  <c r="K139" i="20" a="1"/>
  <c r="K139" i="20" s="1"/>
  <c r="M139" i="20" s="1"/>
  <c r="K295" i="20" a="1"/>
  <c r="K295" i="20" s="1"/>
  <c r="M295" i="20" s="1"/>
  <c r="K60" i="20" a="1"/>
  <c r="K60" i="20" s="1"/>
  <c r="M60" i="20" s="1"/>
  <c r="K57" i="20" a="1"/>
  <c r="K57" i="20" s="1"/>
  <c r="M57" i="20" s="1"/>
  <c r="K105" i="20" a="1"/>
  <c r="K105" i="20" s="1"/>
  <c r="M105" i="20" s="1"/>
  <c r="K177" i="20" a="1"/>
  <c r="K177" i="20" s="1"/>
  <c r="M177" i="20" s="1"/>
  <c r="K217" i="20" a="1"/>
  <c r="K217" i="20" s="1"/>
  <c r="M217" i="20" s="1"/>
  <c r="K281" i="20" a="1"/>
  <c r="K281" i="20" s="1"/>
  <c r="M281" i="20" s="1"/>
  <c r="M138" i="20"/>
  <c r="M128" i="20"/>
  <c r="K66" i="20" a="1"/>
  <c r="K66" i="20" s="1"/>
  <c r="M66" i="20" s="1"/>
  <c r="K122" i="20" a="1"/>
  <c r="K122" i="20" s="1"/>
  <c r="M122" i="20" s="1"/>
  <c r="K226" i="20" a="1"/>
  <c r="K226" i="20" s="1"/>
  <c r="M226" i="20" s="1"/>
  <c r="K274" i="20" a="1"/>
  <c r="K274" i="20" s="1"/>
  <c r="M274" i="20" s="1"/>
  <c r="K290" i="20" a="1"/>
  <c r="K290" i="20" s="1"/>
  <c r="M290" i="20" s="1"/>
  <c r="K294" i="20" a="1"/>
  <c r="K294" i="20" s="1"/>
  <c r="M294" i="20" s="1"/>
  <c r="K314" i="20" a="1"/>
  <c r="K314" i="20" s="1"/>
  <c r="M314" i="20" s="1"/>
  <c r="K329" i="20" a="1"/>
  <c r="K329" i="20" s="1"/>
  <c r="M329" i="20" s="1"/>
  <c r="K88" i="20" a="1"/>
  <c r="K88" i="20" s="1"/>
  <c r="M88" i="20" s="1"/>
  <c r="K152" i="20" a="1"/>
  <c r="K152" i="20" s="1"/>
  <c r="M152" i="20" s="1"/>
  <c r="K192" i="20" a="1"/>
  <c r="K192" i="20" s="1"/>
  <c r="M192" i="20" s="1"/>
  <c r="K320" i="20" a="1"/>
  <c r="K320" i="20" s="1"/>
  <c r="M320" i="20" s="1"/>
  <c r="K61" i="20" a="1"/>
  <c r="K61" i="20" s="1"/>
  <c r="M61" i="20" s="1"/>
  <c r="K69" i="20" a="1"/>
  <c r="K69" i="20" s="1"/>
  <c r="M69" i="20" s="1"/>
  <c r="K157" i="20" a="1"/>
  <c r="K157" i="20" s="1"/>
  <c r="M157" i="20" s="1"/>
  <c r="K165" i="20" a="1"/>
  <c r="K165" i="20" s="1"/>
  <c r="M165" i="20" s="1"/>
  <c r="K189" i="20" a="1"/>
  <c r="K189" i="20" s="1"/>
  <c r="M189" i="20" s="1"/>
  <c r="K301" i="20" a="1"/>
  <c r="K301" i="20" s="1"/>
  <c r="M301" i="20" s="1"/>
  <c r="K309" i="20" a="1"/>
  <c r="K309" i="20" s="1"/>
  <c r="M309" i="20" s="1"/>
  <c r="K325" i="20" a="1"/>
  <c r="K325" i="20" s="1"/>
  <c r="M325" i="20" s="1"/>
  <c r="K55" i="20" a="1"/>
  <c r="K55" i="20" s="1"/>
  <c r="M55" i="20" s="1"/>
  <c r="K75" i="20" a="1"/>
  <c r="K75" i="20" s="1"/>
  <c r="M75" i="20" s="1"/>
  <c r="K107" i="20" a="1"/>
  <c r="K107" i="20" s="1"/>
  <c r="M107" i="20" s="1"/>
  <c r="K111" i="20" a="1"/>
  <c r="K111" i="20" s="1"/>
  <c r="M111" i="20" s="1"/>
  <c r="K119" i="20" a="1"/>
  <c r="K119" i="20" s="1"/>
  <c r="M119" i="20" s="1"/>
  <c r="K123" i="20" a="1"/>
  <c r="K123" i="20" s="1"/>
  <c r="M123" i="20" s="1"/>
  <c r="K127" i="20" a="1"/>
  <c r="K127" i="20" s="1"/>
  <c r="M127" i="20" s="1"/>
  <c r="K159" i="20" a="1"/>
  <c r="K159" i="20" s="1"/>
  <c r="M159" i="20" s="1"/>
  <c r="K175" i="20" a="1"/>
  <c r="K175" i="20" s="1"/>
  <c r="M175" i="20" s="1"/>
  <c r="K203" i="20" a="1"/>
  <c r="K203" i="20" s="1"/>
  <c r="M203" i="20" s="1"/>
  <c r="K239" i="20" a="1"/>
  <c r="K239" i="20" s="1"/>
  <c r="M239" i="20" s="1"/>
  <c r="K255" i="20" a="1"/>
  <c r="K255" i="20" s="1"/>
  <c r="M255" i="20" s="1"/>
  <c r="K259" i="20" a="1"/>
  <c r="K259" i="20" s="1"/>
  <c r="M259" i="20" s="1"/>
  <c r="K279" i="20" a="1"/>
  <c r="K279" i="20" s="1"/>
  <c r="M279" i="20" s="1"/>
  <c r="K287" i="20" a="1"/>
  <c r="K287" i="20" s="1"/>
  <c r="M287" i="20" s="1"/>
  <c r="K299" i="20" a="1"/>
  <c r="K299" i="20" s="1"/>
  <c r="M299" i="20" s="1"/>
  <c r="K315" i="20" a="1"/>
  <c r="K315" i="20" s="1"/>
  <c r="M315" i="20" s="1"/>
  <c r="K319" i="20" a="1"/>
  <c r="K319" i="20" s="1"/>
  <c r="M319" i="20" s="1"/>
  <c r="K52" i="20" a="1"/>
  <c r="K52" i="20" s="1"/>
  <c r="M52" i="20" s="1"/>
  <c r="K220" i="20" a="1"/>
  <c r="K220" i="20" s="1"/>
  <c r="M220" i="20" s="1"/>
  <c r="K33" i="20" a="1"/>
  <c r="K33" i="20" s="1"/>
  <c r="M33" i="20" s="1"/>
  <c r="K65" i="20" a="1"/>
  <c r="K65" i="20" s="1"/>
  <c r="M65" i="20" s="1"/>
  <c r="K81" i="20" a="1"/>
  <c r="K81" i="20" s="1"/>
  <c r="M81" i="20" s="1"/>
  <c r="K89" i="20" a="1"/>
  <c r="K89" i="20" s="1"/>
  <c r="M89" i="20" s="1"/>
  <c r="K97" i="20" a="1"/>
  <c r="K97" i="20" s="1"/>
  <c r="M97" i="20" s="1"/>
  <c r="K129" i="20" a="1"/>
  <c r="K129" i="20" s="1"/>
  <c r="M129" i="20" s="1"/>
  <c r="K153" i="20" a="1"/>
  <c r="K153" i="20" s="1"/>
  <c r="M153" i="20" s="1"/>
  <c r="K209" i="20" a="1"/>
  <c r="K209" i="20" s="1"/>
  <c r="M209" i="20" s="1"/>
  <c r="K233" i="20" a="1"/>
  <c r="K233" i="20" s="1"/>
  <c r="M233" i="20" s="1"/>
  <c r="K241" i="20" a="1"/>
  <c r="K241" i="20" s="1"/>
  <c r="M241" i="20" s="1"/>
  <c r="K305" i="20" a="1"/>
  <c r="K305" i="20" s="1"/>
  <c r="M305" i="20" s="1"/>
  <c r="G13" i="18"/>
  <c r="G15" i="19"/>
  <c r="K10" i="36"/>
  <c r="J8" i="36"/>
  <c r="J6" i="28"/>
  <c r="J10" i="19"/>
  <c r="J8" i="19"/>
  <c r="J6" i="18"/>
  <c r="J8" i="22"/>
  <c r="Q33" i="36" l="1"/>
  <c r="F39" i="36" l="1"/>
  <c r="U38" i="36"/>
  <c r="AD38" i="36" s="1"/>
  <c r="T38" i="36"/>
  <c r="AC38" i="36" s="1"/>
  <c r="S38" i="36"/>
  <c r="AB38" i="36" s="1"/>
  <c r="R38" i="36"/>
  <c r="AA38" i="36" s="1"/>
  <c r="Q38" i="36"/>
  <c r="Z38" i="36" s="1"/>
  <c r="P38" i="36"/>
  <c r="Y38" i="36" s="1"/>
  <c r="N38" i="36"/>
  <c r="U37" i="36"/>
  <c r="AD37" i="36" s="1"/>
  <c r="T37" i="36"/>
  <c r="AC37" i="36" s="1"/>
  <c r="S37" i="36"/>
  <c r="AB37" i="36" s="1"/>
  <c r="R37" i="36"/>
  <c r="AA37" i="36" s="1"/>
  <c r="Q37" i="36"/>
  <c r="Z37" i="36" s="1"/>
  <c r="P37" i="36"/>
  <c r="Y37" i="36" s="1"/>
  <c r="N37" i="36"/>
  <c r="U36" i="36"/>
  <c r="AD36" i="36" s="1"/>
  <c r="T36" i="36"/>
  <c r="AC36" i="36" s="1"/>
  <c r="S36" i="36"/>
  <c r="AB36" i="36" s="1"/>
  <c r="R36" i="36"/>
  <c r="AA36" i="36" s="1"/>
  <c r="Q36" i="36"/>
  <c r="Z36" i="36" s="1"/>
  <c r="P36" i="36"/>
  <c r="Y36" i="36" s="1"/>
  <c r="N36" i="36"/>
  <c r="U35" i="36"/>
  <c r="AD35" i="36" s="1"/>
  <c r="T35" i="36"/>
  <c r="AC35" i="36" s="1"/>
  <c r="S35" i="36"/>
  <c r="AB35" i="36" s="1"/>
  <c r="R35" i="36"/>
  <c r="AA35" i="36" s="1"/>
  <c r="Q35" i="36"/>
  <c r="Z35" i="36" s="1"/>
  <c r="P35" i="36"/>
  <c r="Y35" i="36" s="1"/>
  <c r="N35" i="36"/>
  <c r="G21" i="36"/>
  <c r="G33" i="36" s="1"/>
  <c r="P16" i="36"/>
  <c r="H12" i="36"/>
  <c r="J6" i="36"/>
  <c r="R4" i="36"/>
  <c r="R5" i="36" s="1"/>
  <c r="J4" i="36"/>
  <c r="T21" i="36" l="1"/>
  <c r="R18" i="36"/>
  <c r="I35" i="36" s="1"/>
  <c r="P19" i="36"/>
  <c r="P20" i="36"/>
  <c r="U20" i="36"/>
  <c r="AB20" i="36" s="1"/>
  <c r="S21" i="36"/>
  <c r="Z21" i="36" s="1"/>
  <c r="Q19" i="36"/>
  <c r="X19" i="36" s="1"/>
  <c r="Q20" i="36"/>
  <c r="X20" i="36" s="1"/>
  <c r="U21" i="36"/>
  <c r="L38" i="36" s="1"/>
  <c r="T19" i="36"/>
  <c r="K36" i="36" s="1"/>
  <c r="S20" i="36"/>
  <c r="Z20" i="36" s="1"/>
  <c r="Q21" i="36"/>
  <c r="H38" i="36" s="1"/>
  <c r="S18" i="36"/>
  <c r="Z18" i="36" s="1"/>
  <c r="U19" i="36"/>
  <c r="AB19" i="36" s="1"/>
  <c r="T20" i="36"/>
  <c r="AA20" i="36" s="1"/>
  <c r="R21" i="36"/>
  <c r="Y21" i="36" s="1"/>
  <c r="AE36" i="36" a="1"/>
  <c r="AE36" i="36" s="1"/>
  <c r="F36" i="36" s="1"/>
  <c r="O19" i="36" s="1"/>
  <c r="AE35" i="36" a="1"/>
  <c r="AE35" i="36" s="1"/>
  <c r="F35" i="36" s="1"/>
  <c r="O18" i="36" s="1"/>
  <c r="AE38" i="36" a="1"/>
  <c r="AE38" i="36" s="1"/>
  <c r="F38" i="36" s="1"/>
  <c r="O21" i="36" s="1"/>
  <c r="K38" i="36"/>
  <c r="AA21" i="36"/>
  <c r="AE37" i="36" a="1"/>
  <c r="AE37" i="36" s="1"/>
  <c r="F37" i="36" s="1"/>
  <c r="O20" i="36" s="1"/>
  <c r="L36" i="36"/>
  <c r="R19" i="36"/>
  <c r="P18" i="36"/>
  <c r="T18" i="36"/>
  <c r="Y18" i="36"/>
  <c r="S19" i="36"/>
  <c r="R20" i="36"/>
  <c r="P21" i="36"/>
  <c r="Q18" i="36"/>
  <c r="U18" i="36"/>
  <c r="AA19" i="36" l="1"/>
  <c r="J35" i="36"/>
  <c r="X21" i="36"/>
  <c r="H37" i="36"/>
  <c r="V18" i="36" a="1"/>
  <c r="V18" i="36" s="1"/>
  <c r="V20" i="36" a="1"/>
  <c r="V20" i="36" s="1"/>
  <c r="V19" i="36" a="1"/>
  <c r="V19" i="36" s="1"/>
  <c r="V21" i="36" a="1"/>
  <c r="V21" i="36" s="1"/>
  <c r="G36" i="36"/>
  <c r="J38" i="36"/>
  <c r="H36" i="36"/>
  <c r="K37" i="36"/>
  <c r="W20" i="36"/>
  <c r="I38" i="36"/>
  <c r="J37" i="36"/>
  <c r="G37" i="36"/>
  <c r="W19" i="36"/>
  <c r="L37" i="36"/>
  <c r="AB21" i="36"/>
  <c r="J36" i="36"/>
  <c r="Z19" i="36"/>
  <c r="L35" i="36"/>
  <c r="AB18" i="36"/>
  <c r="H35" i="36"/>
  <c r="X18" i="36"/>
  <c r="G38" i="36"/>
  <c r="W21" i="36"/>
  <c r="AC21" i="36" s="1" a="1"/>
  <c r="AC21" i="36" s="1"/>
  <c r="K35" i="36"/>
  <c r="AA18" i="36"/>
  <c r="I37" i="36"/>
  <c r="Y20" i="36"/>
  <c r="G35" i="36"/>
  <c r="W18" i="36"/>
  <c r="Y19" i="36"/>
  <c r="I36" i="36"/>
  <c r="K18" i="36" l="1"/>
  <c r="AC18" i="36" a="1"/>
  <c r="AC18" i="36" s="1"/>
  <c r="AC19" i="36" a="1"/>
  <c r="AC19" i="36" s="1"/>
  <c r="AC20" i="36" a="1"/>
  <c r="AC20" i="36" s="1"/>
  <c r="Z43" i="26"/>
  <c r="H13" i="26" l="1"/>
  <c r="F32" i="22" l="1"/>
  <c r="F31" i="22"/>
  <c r="J6" i="22"/>
  <c r="F29" i="20"/>
  <c r="J6" i="20"/>
  <c r="V11" i="28"/>
  <c r="W11" i="28"/>
  <c r="X11" i="28"/>
  <c r="Y11" i="28"/>
  <c r="Z11" i="28"/>
  <c r="AA11" i="28"/>
  <c r="V12" i="28"/>
  <c r="W12" i="28"/>
  <c r="X12" i="28"/>
  <c r="Y12" i="28"/>
  <c r="Z12" i="28"/>
  <c r="AA12" i="28"/>
  <c r="V13" i="28"/>
  <c r="W13" i="28"/>
  <c r="X13" i="28"/>
  <c r="Y13" i="28"/>
  <c r="Z13" i="28"/>
  <c r="AA13" i="28"/>
  <c r="V14" i="28"/>
  <c r="W14" i="28"/>
  <c r="X14" i="28"/>
  <c r="Y14" i="28"/>
  <c r="Z14" i="28"/>
  <c r="AA14" i="28"/>
  <c r="V15" i="28"/>
  <c r="W15" i="28"/>
  <c r="X15" i="28"/>
  <c r="Y15" i="28"/>
  <c r="Z15" i="28"/>
  <c r="AA15" i="28"/>
  <c r="V16" i="28"/>
  <c r="W16" i="28"/>
  <c r="X16" i="28"/>
  <c r="Y16" i="28"/>
  <c r="Z16" i="28"/>
  <c r="AA16" i="28"/>
  <c r="V17" i="28"/>
  <c r="W17" i="28"/>
  <c r="X17" i="28"/>
  <c r="Y17" i="28"/>
  <c r="Z17" i="28"/>
  <c r="AA17" i="28"/>
  <c r="W10" i="28"/>
  <c r="X10" i="28"/>
  <c r="Y10" i="28"/>
  <c r="Z10" i="28"/>
  <c r="AA10" i="28"/>
  <c r="V10" i="28"/>
  <c r="S4" i="22" l="1"/>
  <c r="S12" i="22" s="1"/>
  <c r="V4" i="28" l="1"/>
  <c r="V5" i="28" s="1"/>
  <c r="V6" i="28" s="1"/>
  <c r="U29" i="1" l="1"/>
  <c r="U30" i="1"/>
  <c r="U31" i="1"/>
  <c r="U32" i="1"/>
  <c r="U33" i="1"/>
  <c r="U34" i="1"/>
  <c r="U35" i="1"/>
  <c r="U36" i="1"/>
  <c r="U37" i="1"/>
  <c r="U28" i="1"/>
  <c r="Q28" i="1" l="1"/>
  <c r="F28" i="1" s="1"/>
  <c r="M28" i="1" s="1"/>
  <c r="Q29" i="1" l="1"/>
  <c r="F29" i="1" s="1"/>
  <c r="J28" i="1"/>
  <c r="N28" i="1"/>
  <c r="G28" i="1"/>
  <c r="K28" i="1"/>
  <c r="H28" i="1"/>
  <c r="L28" i="1"/>
  <c r="T28" i="1"/>
  <c r="I28" i="1"/>
  <c r="O20" i="18" a="1"/>
  <c r="O20" i="18" s="1"/>
  <c r="P12" i="18" s="1"/>
  <c r="R26" i="19" a="1"/>
  <c r="R26" i="19" s="1"/>
  <c r="T28" i="19" s="1"/>
  <c r="R27" i="19" a="1"/>
  <c r="R27" i="19" s="1"/>
  <c r="U29" i="19" s="1"/>
  <c r="R44" i="26"/>
  <c r="F44" i="26" s="1"/>
  <c r="AG31" i="22"/>
  <c r="T33" i="22"/>
  <c r="V31" i="22"/>
  <c r="Q30" i="1" l="1"/>
  <c r="Q31" i="1" s="1"/>
  <c r="Q29" i="19"/>
  <c r="Q28" i="19"/>
  <c r="U28" i="19"/>
  <c r="W29" i="19"/>
  <c r="R29" i="19"/>
  <c r="L44" i="26"/>
  <c r="M44" i="26"/>
  <c r="N44" i="26"/>
  <c r="K44" i="26"/>
  <c r="N29" i="1"/>
  <c r="G29" i="1"/>
  <c r="H29" i="1"/>
  <c r="J29" i="1"/>
  <c r="K29" i="1"/>
  <c r="R11" i="18"/>
  <c r="P11" i="18"/>
  <c r="T29" i="19"/>
  <c r="X29" i="19"/>
  <c r="V29" i="19"/>
  <c r="S29" i="19"/>
  <c r="T11" i="18"/>
  <c r="O12" i="18"/>
  <c r="F33" i="22"/>
  <c r="AQ33" i="22" s="1"/>
  <c r="AF33" i="22" s="1"/>
  <c r="T34" i="22"/>
  <c r="S12" i="18"/>
  <c r="Q11" i="18"/>
  <c r="O11" i="18"/>
  <c r="R12" i="18"/>
  <c r="Q12" i="18"/>
  <c r="S11" i="18"/>
  <c r="T12" i="18"/>
  <c r="L29" i="1"/>
  <c r="T29" i="1"/>
  <c r="I29" i="1"/>
  <c r="M29" i="1"/>
  <c r="R45" i="26"/>
  <c r="F45" i="26" s="1"/>
  <c r="W28" i="19"/>
  <c r="R28" i="19"/>
  <c r="S28" i="19"/>
  <c r="V28" i="19"/>
  <c r="X28" i="19"/>
  <c r="J44" i="26"/>
  <c r="G44" i="26"/>
  <c r="I44" i="26"/>
  <c r="K30" i="20" l="1" a="1"/>
  <c r="K30" i="20" s="1"/>
  <c r="M30" i="20" s="1"/>
  <c r="F30" i="1"/>
  <c r="M30" i="1" s="1"/>
  <c r="Z44" i="26"/>
  <c r="AW33" i="22"/>
  <c r="AL33" i="22" s="1"/>
  <c r="M45" i="26"/>
  <c r="N45" i="26"/>
  <c r="L45" i="26"/>
  <c r="Q32" i="1"/>
  <c r="F31" i="1"/>
  <c r="F34" i="22"/>
  <c r="T35" i="22"/>
  <c r="AS33" i="22"/>
  <c r="AR33" i="22"/>
  <c r="AX33" i="22"/>
  <c r="AY33" i="22"/>
  <c r="AU33" i="22"/>
  <c r="AV33" i="22"/>
  <c r="AT33" i="22"/>
  <c r="AZ33" i="22"/>
  <c r="R46" i="26"/>
  <c r="R47" i="26" s="1"/>
  <c r="R48" i="26" s="1"/>
  <c r="U33" i="22"/>
  <c r="K45" i="26"/>
  <c r="I45" i="26"/>
  <c r="G45" i="26"/>
  <c r="J45" i="26"/>
  <c r="T30" i="1" l="1"/>
  <c r="K30" i="1"/>
  <c r="G30" i="1"/>
  <c r="I30" i="1"/>
  <c r="H30" i="1"/>
  <c r="N30" i="1"/>
  <c r="L30" i="1"/>
  <c r="J30" i="1"/>
  <c r="AA33" i="22"/>
  <c r="AG33" i="22"/>
  <c r="V33" i="22"/>
  <c r="AO33" i="22"/>
  <c r="AD33" i="22"/>
  <c r="AN33" i="22"/>
  <c r="AC33" i="22"/>
  <c r="AY34" i="22"/>
  <c r="AQ34" i="22"/>
  <c r="AV34" i="22"/>
  <c r="AU34" i="22"/>
  <c r="AZ34" i="22"/>
  <c r="AX34" i="22"/>
  <c r="AS34" i="22"/>
  <c r="AT34" i="22"/>
  <c r="AR34" i="22"/>
  <c r="AW34" i="22"/>
  <c r="X33" i="22"/>
  <c r="AI33" i="22"/>
  <c r="AM33" i="22"/>
  <c r="AB33" i="22"/>
  <c r="N31" i="1"/>
  <c r="K31" i="1"/>
  <c r="I31" i="1"/>
  <c r="T31" i="1"/>
  <c r="G31" i="1"/>
  <c r="M31" i="1"/>
  <c r="L31" i="1"/>
  <c r="H31" i="1"/>
  <c r="J31" i="1"/>
  <c r="AK33" i="22"/>
  <c r="Z33" i="22"/>
  <c r="Q33" i="1"/>
  <c r="F32" i="1"/>
  <c r="Y33" i="22"/>
  <c r="AJ33" i="22"/>
  <c r="AH33" i="22"/>
  <c r="W33" i="22"/>
  <c r="T36" i="22"/>
  <c r="F35" i="22"/>
  <c r="F47" i="26"/>
  <c r="F46" i="26"/>
  <c r="R49" i="26"/>
  <c r="F48" i="26"/>
  <c r="G46" i="26" l="1"/>
  <c r="M46" i="26"/>
  <c r="N46" i="26"/>
  <c r="I47" i="26"/>
  <c r="M47" i="26"/>
  <c r="N47" i="26"/>
  <c r="N48" i="26"/>
  <c r="M48" i="26"/>
  <c r="J47" i="26"/>
  <c r="M32" i="1"/>
  <c r="J32" i="1"/>
  <c r="L32" i="1"/>
  <c r="N32" i="1"/>
  <c r="T32" i="1"/>
  <c r="K32" i="1"/>
  <c r="H32" i="1"/>
  <c r="G32" i="1"/>
  <c r="I32" i="1"/>
  <c r="J46" i="26"/>
  <c r="AR35" i="22"/>
  <c r="AV35" i="22"/>
  <c r="AT35" i="22"/>
  <c r="AZ35" i="22"/>
  <c r="AX35" i="22"/>
  <c r="AW35" i="22"/>
  <c r="AS35" i="22"/>
  <c r="AY35" i="22"/>
  <c r="AU35" i="22"/>
  <c r="AQ35" i="22"/>
  <c r="AG34" i="22"/>
  <c r="V34" i="22"/>
  <c r="AO34" i="22"/>
  <c r="AD34" i="22"/>
  <c r="AN34" i="22"/>
  <c r="AC34" i="22"/>
  <c r="K47" i="26"/>
  <c r="L46" i="26"/>
  <c r="T37" i="22"/>
  <c r="F36" i="22"/>
  <c r="AI34" i="22"/>
  <c r="X34" i="22"/>
  <c r="Y34" i="22"/>
  <c r="AJ34" i="22"/>
  <c r="AH34" i="22"/>
  <c r="W34" i="22"/>
  <c r="AK34" i="22"/>
  <c r="Z34" i="22"/>
  <c r="I46" i="26"/>
  <c r="Q34" i="1"/>
  <c r="F33" i="1"/>
  <c r="AL34" i="22"/>
  <c r="AA34" i="22"/>
  <c r="AM34" i="22"/>
  <c r="AB34" i="22"/>
  <c r="U34" i="22"/>
  <c r="AF34" i="22"/>
  <c r="G47" i="26"/>
  <c r="L47" i="26"/>
  <c r="K46" i="26"/>
  <c r="F49" i="26"/>
  <c r="R50" i="26"/>
  <c r="K48" i="26"/>
  <c r="L48" i="26"/>
  <c r="J48" i="26"/>
  <c r="G48" i="26"/>
  <c r="I48" i="26"/>
  <c r="M49" i="26" l="1"/>
  <c r="N49" i="26"/>
  <c r="U35" i="22"/>
  <c r="AF35" i="22"/>
  <c r="AA35" i="22"/>
  <c r="AL35" i="22"/>
  <c r="Z35" i="22"/>
  <c r="AK35" i="22"/>
  <c r="Y35" i="22"/>
  <c r="AJ35" i="22"/>
  <c r="AM35" i="22"/>
  <c r="AB35" i="22"/>
  <c r="V35" i="22"/>
  <c r="AG35" i="22"/>
  <c r="L33" i="1"/>
  <c r="I33" i="1"/>
  <c r="M33" i="1"/>
  <c r="T33" i="1"/>
  <c r="J33" i="1"/>
  <c r="N33" i="1"/>
  <c r="G33" i="1"/>
  <c r="H33" i="1"/>
  <c r="K33" i="1"/>
  <c r="AU36" i="22"/>
  <c r="AZ36" i="22"/>
  <c r="AT36" i="22"/>
  <c r="AY36" i="22"/>
  <c r="AX36" i="22"/>
  <c r="AR36" i="22"/>
  <c r="AS36" i="22"/>
  <c r="AQ36" i="22"/>
  <c r="AV36" i="22"/>
  <c r="AW36" i="22"/>
  <c r="AN35" i="22"/>
  <c r="AC35" i="22"/>
  <c r="AD35" i="22"/>
  <c r="AO35" i="22"/>
  <c r="Q35" i="1"/>
  <c r="F34" i="1"/>
  <c r="F37" i="22"/>
  <c r="T38" i="22"/>
  <c r="W35" i="22"/>
  <c r="AH35" i="22"/>
  <c r="X35" i="22"/>
  <c r="AI35" i="22"/>
  <c r="F50" i="26"/>
  <c r="R51" i="26"/>
  <c r="I49" i="26"/>
  <c r="K49" i="26"/>
  <c r="L49" i="26"/>
  <c r="J49" i="26"/>
  <c r="G49" i="26"/>
  <c r="M50" i="26" l="1"/>
  <c r="N50" i="26"/>
  <c r="Q36" i="1"/>
  <c r="F35" i="1"/>
  <c r="AH36" i="22"/>
  <c r="W36" i="22"/>
  <c r="AI36" i="22"/>
  <c r="X36" i="22"/>
  <c r="F38" i="22"/>
  <c r="T39" i="22"/>
  <c r="AA36" i="22"/>
  <c r="AL36" i="22"/>
  <c r="V36" i="22"/>
  <c r="AG36" i="22"/>
  <c r="AD36" i="22"/>
  <c r="AO36" i="22"/>
  <c r="AT37" i="22"/>
  <c r="AX37" i="22"/>
  <c r="AS37" i="22"/>
  <c r="AZ37" i="22"/>
  <c r="AU37" i="22"/>
  <c r="AY37" i="22"/>
  <c r="AW37" i="22"/>
  <c r="AV37" i="22"/>
  <c r="AQ37" i="22"/>
  <c r="AR37" i="22"/>
  <c r="AK36" i="22"/>
  <c r="Z36" i="22"/>
  <c r="AB36" i="22"/>
  <c r="AM36" i="22"/>
  <c r="AJ36" i="22"/>
  <c r="Y36" i="22"/>
  <c r="K34" i="1"/>
  <c r="H34" i="1"/>
  <c r="M34" i="1"/>
  <c r="L34" i="1"/>
  <c r="I34" i="1"/>
  <c r="N34" i="1"/>
  <c r="T34" i="1"/>
  <c r="G34" i="1"/>
  <c r="J34" i="1"/>
  <c r="U36" i="22"/>
  <c r="AF36" i="22"/>
  <c r="AN36" i="22"/>
  <c r="AC36" i="22"/>
  <c r="R52" i="26"/>
  <c r="F51" i="26"/>
  <c r="J50" i="26"/>
  <c r="L50" i="26"/>
  <c r="I50" i="26"/>
  <c r="K50" i="26"/>
  <c r="G50" i="26"/>
  <c r="M51" i="26" l="1"/>
  <c r="N51" i="26"/>
  <c r="AF37" i="22"/>
  <c r="U37" i="22"/>
  <c r="Y37" i="22"/>
  <c r="AJ37" i="22"/>
  <c r="AI37" i="22"/>
  <c r="X37" i="22"/>
  <c r="AU38" i="22"/>
  <c r="AZ38" i="22"/>
  <c r="AX38" i="22"/>
  <c r="AY38" i="22"/>
  <c r="AT38" i="22"/>
  <c r="AQ38" i="22"/>
  <c r="AS38" i="22"/>
  <c r="AR38" i="22"/>
  <c r="AW38" i="22"/>
  <c r="AV38" i="22"/>
  <c r="Z37" i="22"/>
  <c r="AK37" i="22"/>
  <c r="AO37" i="22"/>
  <c r="AD37" i="22"/>
  <c r="AL37" i="22"/>
  <c r="AA37" i="22"/>
  <c r="W37" i="22"/>
  <c r="AH37" i="22"/>
  <c r="N35" i="1"/>
  <c r="K35" i="1"/>
  <c r="I35" i="1"/>
  <c r="G35" i="1"/>
  <c r="T35" i="1"/>
  <c r="M35" i="1"/>
  <c r="L35" i="1"/>
  <c r="H35" i="1"/>
  <c r="J35" i="1"/>
  <c r="AG37" i="22"/>
  <c r="V37" i="22"/>
  <c r="AN37" i="22"/>
  <c r="AC37" i="22"/>
  <c r="AB37" i="22"/>
  <c r="AM37" i="22"/>
  <c r="T40" i="22"/>
  <c r="F39" i="22"/>
  <c r="Q37" i="1"/>
  <c r="F36" i="1"/>
  <c r="G51" i="26"/>
  <c r="K51" i="26"/>
  <c r="L51" i="26"/>
  <c r="I51" i="26"/>
  <c r="J51" i="26"/>
  <c r="R53" i="26"/>
  <c r="F52" i="26"/>
  <c r="N52" i="26" l="1"/>
  <c r="M52" i="26"/>
  <c r="T41" i="22"/>
  <c r="F40" i="22"/>
  <c r="AK38" i="22"/>
  <c r="Z38" i="22"/>
  <c r="AF38" i="22"/>
  <c r="U38" i="22"/>
  <c r="AO38" i="22"/>
  <c r="AD38" i="22"/>
  <c r="M36" i="1"/>
  <c r="T36" i="1"/>
  <c r="H36" i="1"/>
  <c r="J36" i="1"/>
  <c r="K36" i="1"/>
  <c r="N36" i="1"/>
  <c r="I36" i="1"/>
  <c r="G36" i="1"/>
  <c r="L36" i="1"/>
  <c r="AA38" i="22"/>
  <c r="AL38" i="22"/>
  <c r="AI38" i="22"/>
  <c r="X38" i="22"/>
  <c r="AJ38" i="22"/>
  <c r="Y38" i="22"/>
  <c r="Q38" i="1"/>
  <c r="F37" i="1"/>
  <c r="AG38" i="22"/>
  <c r="V38" i="22"/>
  <c r="AN38" i="22"/>
  <c r="AC38" i="22"/>
  <c r="AW39" i="22"/>
  <c r="AR39" i="22"/>
  <c r="AS39" i="22"/>
  <c r="AY39" i="22"/>
  <c r="AV39" i="22"/>
  <c r="AT39" i="22"/>
  <c r="AU39" i="22"/>
  <c r="AX39" i="22"/>
  <c r="AQ39" i="22"/>
  <c r="AZ39" i="22"/>
  <c r="W38" i="22"/>
  <c r="AH38" i="22"/>
  <c r="AB38" i="22"/>
  <c r="AM38" i="22"/>
  <c r="F53" i="26"/>
  <c r="R54" i="26"/>
  <c r="G52" i="26"/>
  <c r="J52" i="26"/>
  <c r="K52" i="26"/>
  <c r="I52" i="26"/>
  <c r="L52" i="26"/>
  <c r="M53" i="26" l="1"/>
  <c r="N53" i="26"/>
  <c r="AJ39" i="22"/>
  <c r="Y39" i="22"/>
  <c r="AH39" i="22"/>
  <c r="W39" i="22"/>
  <c r="Q39" i="1"/>
  <c r="F38" i="1"/>
  <c r="AO39" i="22"/>
  <c r="AD39" i="22"/>
  <c r="X39" i="22"/>
  <c r="AI39" i="22"/>
  <c r="AG39" i="22"/>
  <c r="V39" i="22"/>
  <c r="U39" i="22"/>
  <c r="AF39" i="22"/>
  <c r="AK39" i="22"/>
  <c r="Z39" i="22"/>
  <c r="AA39" i="22"/>
  <c r="AL39" i="22"/>
  <c r="AX40" i="22"/>
  <c r="AW40" i="22"/>
  <c r="AS40" i="22"/>
  <c r="AQ40" i="22"/>
  <c r="AR40" i="22"/>
  <c r="AT40" i="22"/>
  <c r="AV40" i="22"/>
  <c r="AU40" i="22"/>
  <c r="AZ40" i="22"/>
  <c r="AY40" i="22"/>
  <c r="AM39" i="22"/>
  <c r="AB39" i="22"/>
  <c r="AC39" i="22"/>
  <c r="AN39" i="22"/>
  <c r="L37" i="1"/>
  <c r="T37" i="1"/>
  <c r="I37" i="1"/>
  <c r="M37" i="1"/>
  <c r="J37" i="1"/>
  <c r="K37" i="1"/>
  <c r="N37" i="1"/>
  <c r="H37" i="1"/>
  <c r="G37" i="1"/>
  <c r="F41" i="22"/>
  <c r="T42" i="22"/>
  <c r="R55" i="26"/>
  <c r="F54" i="26"/>
  <c r="L53" i="26"/>
  <c r="I53" i="26"/>
  <c r="G53" i="26"/>
  <c r="K53" i="26"/>
  <c r="J53" i="26"/>
  <c r="M54" i="26" l="1"/>
  <c r="N54" i="26"/>
  <c r="F42" i="22"/>
  <c r="T43" i="22"/>
  <c r="AO40" i="22"/>
  <c r="AD40" i="22"/>
  <c r="AG40" i="22"/>
  <c r="V40" i="22"/>
  <c r="AM40" i="22"/>
  <c r="AB40" i="22"/>
  <c r="AX41" i="22"/>
  <c r="AR41" i="22"/>
  <c r="AW41" i="22"/>
  <c r="AQ41" i="22"/>
  <c r="AU41" i="22"/>
  <c r="AS41" i="22"/>
  <c r="AT41" i="22"/>
  <c r="AZ41" i="22"/>
  <c r="AV41" i="22"/>
  <c r="AY41" i="22"/>
  <c r="AJ40" i="22"/>
  <c r="Y40" i="22"/>
  <c r="AF40" i="22"/>
  <c r="U40" i="22"/>
  <c r="AK40" i="22"/>
  <c r="Z40" i="22"/>
  <c r="AH40" i="22"/>
  <c r="W40" i="22"/>
  <c r="K38" i="1"/>
  <c r="H38" i="1"/>
  <c r="M38" i="1"/>
  <c r="L38" i="1"/>
  <c r="I38" i="1"/>
  <c r="G38" i="1"/>
  <c r="J38" i="1"/>
  <c r="N38" i="1"/>
  <c r="AN40" i="22"/>
  <c r="AC40" i="22"/>
  <c r="AI40" i="22"/>
  <c r="X40" i="22"/>
  <c r="AL40" i="22"/>
  <c r="AA40" i="22"/>
  <c r="Q40" i="1"/>
  <c r="F39" i="1"/>
  <c r="J54" i="26"/>
  <c r="L54" i="26"/>
  <c r="I54" i="26"/>
  <c r="K54" i="26"/>
  <c r="G54" i="26"/>
  <c r="R56" i="26"/>
  <c r="F55" i="26"/>
  <c r="M55" i="26" l="1"/>
  <c r="N55" i="26"/>
  <c r="AH41" i="22"/>
  <c r="W41" i="22"/>
  <c r="AD41" i="22"/>
  <c r="AO41" i="22"/>
  <c r="U41" i="22"/>
  <c r="AF41" i="22"/>
  <c r="X41" i="22"/>
  <c r="AI41" i="22"/>
  <c r="AL41" i="22"/>
  <c r="AA41" i="22"/>
  <c r="N39" i="1"/>
  <c r="K39" i="1"/>
  <c r="I39" i="1"/>
  <c r="G39" i="1"/>
  <c r="M39" i="1"/>
  <c r="L39" i="1"/>
  <c r="H39" i="1"/>
  <c r="J39" i="1"/>
  <c r="AC41" i="22"/>
  <c r="AN41" i="22"/>
  <c r="V41" i="22"/>
  <c r="AG41" i="22"/>
  <c r="F43" i="22"/>
  <c r="T44" i="22"/>
  <c r="Q41" i="1"/>
  <c r="F40" i="1"/>
  <c r="AK41" i="22"/>
  <c r="Z41" i="22"/>
  <c r="Y41" i="22"/>
  <c r="AJ41" i="22"/>
  <c r="AB41" i="22"/>
  <c r="AM41" i="22"/>
  <c r="AQ42" i="22"/>
  <c r="AV42" i="22"/>
  <c r="AU42" i="22"/>
  <c r="AR42" i="22"/>
  <c r="AX42" i="22"/>
  <c r="AW42" i="22"/>
  <c r="AT42" i="22"/>
  <c r="AY42" i="22"/>
  <c r="AZ42" i="22"/>
  <c r="AS42" i="22"/>
  <c r="R57" i="26"/>
  <c r="F56" i="26"/>
  <c r="J55" i="26"/>
  <c r="K55" i="26"/>
  <c r="L55" i="26"/>
  <c r="I55" i="26"/>
  <c r="G55" i="26"/>
  <c r="N56" i="26" l="1"/>
  <c r="M56" i="26"/>
  <c r="AI42" i="22"/>
  <c r="X42" i="22"/>
  <c r="Y42" i="22"/>
  <c r="AJ42" i="22"/>
  <c r="T45" i="22"/>
  <c r="F44" i="22"/>
  <c r="AH42" i="22"/>
  <c r="W42" i="22"/>
  <c r="AL42" i="22"/>
  <c r="AA42" i="22"/>
  <c r="AK42" i="22"/>
  <c r="Z42" i="22"/>
  <c r="M40" i="1"/>
  <c r="J40" i="1"/>
  <c r="L40" i="1"/>
  <c r="N40" i="1"/>
  <c r="K40" i="1"/>
  <c r="H40" i="1"/>
  <c r="I40" i="1"/>
  <c r="G40" i="1"/>
  <c r="AY43" i="22"/>
  <c r="AZ43" i="22"/>
  <c r="AW43" i="22"/>
  <c r="AS43" i="22"/>
  <c r="AV43" i="22"/>
  <c r="AX43" i="22"/>
  <c r="AU43" i="22"/>
  <c r="AT43" i="22"/>
  <c r="AR43" i="22"/>
  <c r="AQ43" i="22"/>
  <c r="AO42" i="22"/>
  <c r="AD42" i="22"/>
  <c r="AM42" i="22"/>
  <c r="AB42" i="22"/>
  <c r="AF42" i="22"/>
  <c r="U42" i="22"/>
  <c r="Q42" i="1"/>
  <c r="F41" i="1"/>
  <c r="AC42" i="22"/>
  <c r="AN42" i="22"/>
  <c r="AG42" i="22"/>
  <c r="V42" i="22"/>
  <c r="L56" i="26"/>
  <c r="J56" i="26"/>
  <c r="G56" i="26"/>
  <c r="I56" i="26"/>
  <c r="K56" i="26"/>
  <c r="R58" i="26"/>
  <c r="F57" i="26"/>
  <c r="M57" i="26" l="1"/>
  <c r="N57" i="26"/>
  <c r="Y43" i="22"/>
  <c r="AJ43" i="22"/>
  <c r="AL43" i="22"/>
  <c r="AA43" i="22"/>
  <c r="L41" i="1"/>
  <c r="I41" i="1"/>
  <c r="M41" i="1"/>
  <c r="J41" i="1"/>
  <c r="N41" i="1"/>
  <c r="G41" i="1"/>
  <c r="H41" i="1"/>
  <c r="K41" i="1"/>
  <c r="AF43" i="22"/>
  <c r="U43" i="22"/>
  <c r="AB43" i="22"/>
  <c r="AM43" i="22"/>
  <c r="AO43" i="22"/>
  <c r="AD43" i="22"/>
  <c r="Q43" i="1"/>
  <c r="F42" i="1"/>
  <c r="V43" i="22"/>
  <c r="AG43" i="22"/>
  <c r="Z43" i="22"/>
  <c r="AK43" i="22"/>
  <c r="AN43" i="22"/>
  <c r="AC43" i="22"/>
  <c r="AW44" i="22"/>
  <c r="AQ44" i="22"/>
  <c r="AR44" i="22"/>
  <c r="AT44" i="22"/>
  <c r="AY44" i="22"/>
  <c r="AX44" i="22"/>
  <c r="AU44" i="22"/>
  <c r="AS44" i="22"/>
  <c r="AV44" i="22"/>
  <c r="AZ44" i="22"/>
  <c r="AI43" i="22"/>
  <c r="X43" i="22"/>
  <c r="W43" i="22"/>
  <c r="AH43" i="22"/>
  <c r="F45" i="22"/>
  <c r="T46" i="22"/>
  <c r="I57" i="26"/>
  <c r="K57" i="26"/>
  <c r="L57" i="26"/>
  <c r="J57" i="26"/>
  <c r="G57" i="26"/>
  <c r="R59" i="26"/>
  <c r="F58" i="26"/>
  <c r="M58" i="26" l="1"/>
  <c r="N58" i="26"/>
  <c r="AO44" i="22"/>
  <c r="AD44" i="22"/>
  <c r="AB44" i="22"/>
  <c r="AM44" i="22"/>
  <c r="U44" i="22"/>
  <c r="AF44" i="22"/>
  <c r="K42" i="1"/>
  <c r="H42" i="1"/>
  <c r="M42" i="1"/>
  <c r="L42" i="1"/>
  <c r="I42" i="1"/>
  <c r="N42" i="1"/>
  <c r="G42" i="1"/>
  <c r="J42" i="1"/>
  <c r="Z44" i="22"/>
  <c r="AK44" i="22"/>
  <c r="AC44" i="22"/>
  <c r="AN44" i="22"/>
  <c r="AA44" i="22"/>
  <c r="AL44" i="22"/>
  <c r="Q44" i="1"/>
  <c r="F43" i="1"/>
  <c r="F46" i="22"/>
  <c r="T47" i="22"/>
  <c r="W44" i="22"/>
  <c r="AH44" i="22"/>
  <c r="X44" i="22"/>
  <c r="AI44" i="22"/>
  <c r="AZ45" i="22"/>
  <c r="AY45" i="22"/>
  <c r="AS45" i="22"/>
  <c r="AR45" i="22"/>
  <c r="AX45" i="22"/>
  <c r="AW45" i="22"/>
  <c r="AU45" i="22"/>
  <c r="AV45" i="22"/>
  <c r="AT45" i="22"/>
  <c r="AQ45" i="22"/>
  <c r="AJ44" i="22"/>
  <c r="Y44" i="22"/>
  <c r="V44" i="22"/>
  <c r="AG44" i="22"/>
  <c r="F59" i="26"/>
  <c r="R60" i="26"/>
  <c r="J58" i="26"/>
  <c r="I58" i="26"/>
  <c r="K58" i="26"/>
  <c r="L58" i="26"/>
  <c r="G58" i="26"/>
  <c r="M59" i="26" l="1"/>
  <c r="N59" i="26"/>
  <c r="Z45" i="22"/>
  <c r="AK45" i="22"/>
  <c r="V45" i="22"/>
  <c r="AG45" i="22"/>
  <c r="T48" i="22"/>
  <c r="F47" i="22"/>
  <c r="Y45" i="22"/>
  <c r="AJ45" i="22"/>
  <c r="W45" i="22"/>
  <c r="AH45" i="22"/>
  <c r="AS46" i="22"/>
  <c r="AR46" i="22"/>
  <c r="AQ46" i="22"/>
  <c r="AW46" i="22"/>
  <c r="AZ46" i="22"/>
  <c r="AV46" i="22"/>
  <c r="AT46" i="22"/>
  <c r="AU46" i="22"/>
  <c r="AX46" i="22"/>
  <c r="AY46" i="22"/>
  <c r="U45" i="22"/>
  <c r="AF45" i="22"/>
  <c r="AA45" i="22"/>
  <c r="AL45" i="22"/>
  <c r="AC45" i="22"/>
  <c r="AN45" i="22"/>
  <c r="N43" i="1"/>
  <c r="K43" i="1"/>
  <c r="I43" i="1"/>
  <c r="G43" i="1"/>
  <c r="M43" i="1"/>
  <c r="L43" i="1"/>
  <c r="H43" i="1"/>
  <c r="J43" i="1"/>
  <c r="AI45" i="22"/>
  <c r="X45" i="22"/>
  <c r="AB45" i="22"/>
  <c r="AM45" i="22"/>
  <c r="AD45" i="22"/>
  <c r="AO45" i="22"/>
  <c r="Q45" i="1"/>
  <c r="F44" i="1"/>
  <c r="R61" i="26"/>
  <c r="F60" i="26"/>
  <c r="K59" i="26"/>
  <c r="J59" i="26"/>
  <c r="I59" i="26"/>
  <c r="G59" i="26"/>
  <c r="L59" i="26"/>
  <c r="N60" i="26" l="1"/>
  <c r="M60" i="26"/>
  <c r="AC46" i="22"/>
  <c r="AN46" i="22"/>
  <c r="AK46" i="22"/>
  <c r="Z46" i="22"/>
  <c r="AG46" i="22"/>
  <c r="V46" i="22"/>
  <c r="AM46" i="22"/>
  <c r="AB46" i="22"/>
  <c r="AO46" i="22"/>
  <c r="AD46" i="22"/>
  <c r="W46" i="22"/>
  <c r="AH46" i="22"/>
  <c r="M44" i="1"/>
  <c r="H44" i="1"/>
  <c r="J44" i="1"/>
  <c r="K44" i="1"/>
  <c r="G44" i="1"/>
  <c r="N44" i="1"/>
  <c r="L44" i="1"/>
  <c r="I44" i="1"/>
  <c r="AJ46" i="22"/>
  <c r="Y46" i="22"/>
  <c r="AA46" i="22"/>
  <c r="AL46" i="22"/>
  <c r="AU47" i="22"/>
  <c r="AX47" i="22"/>
  <c r="AW47" i="22"/>
  <c r="AT47" i="22"/>
  <c r="AR47" i="22"/>
  <c r="AQ47" i="22"/>
  <c r="AZ47" i="22"/>
  <c r="AS47" i="22"/>
  <c r="AY47" i="22"/>
  <c r="AV47" i="22"/>
  <c r="Q46" i="1"/>
  <c r="F45" i="1"/>
  <c r="AI46" i="22"/>
  <c r="X46" i="22"/>
  <c r="AF46" i="22"/>
  <c r="U46" i="22"/>
  <c r="T49" i="22"/>
  <c r="F48" i="22"/>
  <c r="I60" i="26"/>
  <c r="L60" i="26"/>
  <c r="G60" i="26"/>
  <c r="J60" i="26"/>
  <c r="K60" i="26"/>
  <c r="F61" i="26"/>
  <c r="R62" i="26"/>
  <c r="M61" i="26" l="1"/>
  <c r="N61" i="26"/>
  <c r="AR48" i="22"/>
  <c r="AW48" i="22"/>
  <c r="AQ48" i="22"/>
  <c r="AV48" i="22"/>
  <c r="AU48" i="22"/>
  <c r="AY48" i="22"/>
  <c r="AZ48" i="22"/>
  <c r="AX48" i="22"/>
  <c r="AS48" i="22"/>
  <c r="AT48" i="22"/>
  <c r="L45" i="1"/>
  <c r="I45" i="1"/>
  <c r="M45" i="1"/>
  <c r="J45" i="1"/>
  <c r="K45" i="1"/>
  <c r="N45" i="1"/>
  <c r="G45" i="1"/>
  <c r="H45" i="1"/>
  <c r="AH47" i="22"/>
  <c r="W47" i="22"/>
  <c r="AI47" i="22"/>
  <c r="X47" i="22"/>
  <c r="Q47" i="1"/>
  <c r="F46" i="1"/>
  <c r="AD47" i="22"/>
  <c r="AO47" i="22"/>
  <c r="AL47" i="22"/>
  <c r="AA47" i="22"/>
  <c r="Z47" i="22"/>
  <c r="AK47" i="22"/>
  <c r="U47" i="22"/>
  <c r="AF47" i="22"/>
  <c r="AB47" i="22"/>
  <c r="AM47" i="22"/>
  <c r="T50" i="22"/>
  <c r="F49" i="22"/>
  <c r="AC47" i="22"/>
  <c r="AN47" i="22"/>
  <c r="V47" i="22"/>
  <c r="AG47" i="22"/>
  <c r="AJ47" i="22"/>
  <c r="Y47" i="22"/>
  <c r="R63" i="26"/>
  <c r="F62" i="26"/>
  <c r="G61" i="26"/>
  <c r="K61" i="26"/>
  <c r="J61" i="26"/>
  <c r="I61" i="26"/>
  <c r="L61" i="26"/>
  <c r="M62" i="26" l="1"/>
  <c r="N62" i="26"/>
  <c r="AX49" i="22"/>
  <c r="AZ49" i="22"/>
  <c r="AS49" i="22"/>
  <c r="AV49" i="22"/>
  <c r="AU49" i="22"/>
  <c r="AW49" i="22"/>
  <c r="AR49" i="22"/>
  <c r="AQ49" i="22"/>
  <c r="AY49" i="22"/>
  <c r="AT49" i="22"/>
  <c r="K46" i="1"/>
  <c r="H46" i="1"/>
  <c r="M46" i="1"/>
  <c r="L46" i="1"/>
  <c r="I46" i="1"/>
  <c r="G46" i="1"/>
  <c r="J46" i="1"/>
  <c r="N46" i="1"/>
  <c r="AM48" i="22"/>
  <c r="AB48" i="22"/>
  <c r="AK48" i="22"/>
  <c r="Z48" i="22"/>
  <c r="T51" i="22"/>
  <c r="F50" i="22"/>
  <c r="Q48" i="1"/>
  <c r="F47" i="1"/>
  <c r="AO48" i="22"/>
  <c r="AD48" i="22"/>
  <c r="AF48" i="22"/>
  <c r="U48" i="22"/>
  <c r="AI48" i="22"/>
  <c r="X48" i="22"/>
  <c r="AN48" i="22"/>
  <c r="AC48" i="22"/>
  <c r="AL48" i="22"/>
  <c r="AA48" i="22"/>
  <c r="AH48" i="22"/>
  <c r="W48" i="22"/>
  <c r="Y48" i="22"/>
  <c r="AJ48" i="22"/>
  <c r="AG48" i="22"/>
  <c r="V48" i="22"/>
  <c r="J62" i="26"/>
  <c r="G62" i="26"/>
  <c r="L62" i="26"/>
  <c r="I62" i="26"/>
  <c r="K62" i="26"/>
  <c r="F63" i="26"/>
  <c r="R64" i="26"/>
  <c r="M63" i="26" l="1"/>
  <c r="N63" i="26"/>
  <c r="T52" i="22"/>
  <c r="F51" i="22"/>
  <c r="AF49" i="22"/>
  <c r="U49" i="22"/>
  <c r="Z49" i="22"/>
  <c r="AK49" i="22"/>
  <c r="N47" i="1"/>
  <c r="K47" i="1"/>
  <c r="I47" i="1"/>
  <c r="G47" i="1"/>
  <c r="M47" i="1"/>
  <c r="L47" i="1"/>
  <c r="H47" i="1"/>
  <c r="J47" i="1"/>
  <c r="V49" i="22"/>
  <c r="AG49" i="22"/>
  <c r="W49" i="22"/>
  <c r="AH49" i="22"/>
  <c r="Q49" i="1"/>
  <c r="F48" i="1"/>
  <c r="X49" i="22"/>
  <c r="AI49" i="22"/>
  <c r="AL49" i="22"/>
  <c r="AA49" i="22"/>
  <c r="AD49" i="22"/>
  <c r="AO49" i="22"/>
  <c r="AR50" i="22"/>
  <c r="AW50" i="22"/>
  <c r="AX50" i="22"/>
  <c r="AV50" i="22"/>
  <c r="AQ50" i="22"/>
  <c r="AU50" i="22"/>
  <c r="AZ50" i="22"/>
  <c r="AY50" i="22"/>
  <c r="AS50" i="22"/>
  <c r="AT50" i="22"/>
  <c r="AC49" i="22"/>
  <c r="AN49" i="22"/>
  <c r="AJ49" i="22"/>
  <c r="Y49" i="22"/>
  <c r="AB49" i="22"/>
  <c r="AM49" i="22"/>
  <c r="F64" i="26"/>
  <c r="R65" i="26"/>
  <c r="K63" i="26"/>
  <c r="I63" i="26"/>
  <c r="J63" i="26"/>
  <c r="G63" i="26"/>
  <c r="L63" i="26"/>
  <c r="N64" i="26" l="1"/>
  <c r="M64" i="26"/>
  <c r="X50" i="22"/>
  <c r="AI50" i="22"/>
  <c r="AJ50" i="22"/>
  <c r="Y50" i="22"/>
  <c r="AL50" i="22"/>
  <c r="AA50" i="22"/>
  <c r="M48" i="1"/>
  <c r="J48" i="1"/>
  <c r="L48" i="1"/>
  <c r="N48" i="1"/>
  <c r="K48" i="1"/>
  <c r="H48" i="1"/>
  <c r="G48" i="1"/>
  <c r="I48" i="1"/>
  <c r="AH50" i="22"/>
  <c r="W50" i="22"/>
  <c r="AF50" i="22"/>
  <c r="U50" i="22"/>
  <c r="V50" i="22"/>
  <c r="AG50" i="22"/>
  <c r="Q50" i="1"/>
  <c r="F49" i="1"/>
  <c r="AC50" i="22"/>
  <c r="AN50" i="22"/>
  <c r="AK50" i="22"/>
  <c r="Z50" i="22"/>
  <c r="AY51" i="22"/>
  <c r="AZ51" i="22"/>
  <c r="AS51" i="22"/>
  <c r="AX51" i="22"/>
  <c r="AV51" i="22"/>
  <c r="AQ51" i="22"/>
  <c r="AR51" i="22"/>
  <c r="AW51" i="22"/>
  <c r="AU51" i="22"/>
  <c r="AT51" i="22"/>
  <c r="AO50" i="22"/>
  <c r="AD50" i="22"/>
  <c r="AB50" i="22"/>
  <c r="AM50" i="22"/>
  <c r="T53" i="22"/>
  <c r="F52" i="22"/>
  <c r="F65" i="26"/>
  <c r="R66" i="26"/>
  <c r="J64" i="26"/>
  <c r="L64" i="26"/>
  <c r="I64" i="26"/>
  <c r="K64" i="26"/>
  <c r="G64" i="26"/>
  <c r="M65" i="26" l="1"/>
  <c r="N65" i="26"/>
  <c r="Y51" i="22"/>
  <c r="AJ51" i="22"/>
  <c r="AK51" i="22"/>
  <c r="Z51" i="22"/>
  <c r="AN51" i="22"/>
  <c r="AC51" i="22"/>
  <c r="AQ52" i="22"/>
  <c r="AV52" i="22"/>
  <c r="AS52" i="22"/>
  <c r="AU52" i="22"/>
  <c r="AZ52" i="22"/>
  <c r="AX52" i="22"/>
  <c r="AR52" i="22"/>
  <c r="AW52" i="22"/>
  <c r="AY52" i="22"/>
  <c r="AT52" i="22"/>
  <c r="AA51" i="22"/>
  <c r="AL51" i="22"/>
  <c r="AB51" i="22"/>
  <c r="AM51" i="22"/>
  <c r="L49" i="1"/>
  <c r="I49" i="1"/>
  <c r="M49" i="1"/>
  <c r="J49" i="1"/>
  <c r="N49" i="1"/>
  <c r="G49" i="1"/>
  <c r="H49" i="1"/>
  <c r="K49" i="1"/>
  <c r="T54" i="22"/>
  <c r="F53" i="22"/>
  <c r="V51" i="22"/>
  <c r="AG51" i="22"/>
  <c r="AH51" i="22"/>
  <c r="W51" i="22"/>
  <c r="Q51" i="1"/>
  <c r="F50" i="1"/>
  <c r="X51" i="22"/>
  <c r="AI51" i="22"/>
  <c r="AF51" i="22"/>
  <c r="U51" i="22"/>
  <c r="AD51" i="22"/>
  <c r="AO51" i="22"/>
  <c r="R67" i="26"/>
  <c r="F66" i="26"/>
  <c r="J65" i="26"/>
  <c r="G65" i="26"/>
  <c r="L65" i="26"/>
  <c r="K65" i="26"/>
  <c r="I65" i="26"/>
  <c r="M66" i="26" l="1"/>
  <c r="N66" i="26"/>
  <c r="K50" i="1"/>
  <c r="H50" i="1"/>
  <c r="M50" i="1"/>
  <c r="L50" i="1"/>
  <c r="I50" i="1"/>
  <c r="N50" i="1"/>
  <c r="G50" i="1"/>
  <c r="J50" i="1"/>
  <c r="X52" i="22"/>
  <c r="AI52" i="22"/>
  <c r="AM52" i="22"/>
  <c r="AB52" i="22"/>
  <c r="AK52" i="22"/>
  <c r="Z52" i="22"/>
  <c r="Q52" i="1"/>
  <c r="F51" i="1"/>
  <c r="AN52" i="22"/>
  <c r="AC52" i="22"/>
  <c r="AD52" i="22"/>
  <c r="AO52" i="22"/>
  <c r="U52" i="22"/>
  <c r="AF52" i="22"/>
  <c r="AS53" i="22"/>
  <c r="AX53" i="22"/>
  <c r="AQ53" i="22"/>
  <c r="AR53" i="22"/>
  <c r="AY53" i="22"/>
  <c r="AT53" i="22"/>
  <c r="AV53" i="22"/>
  <c r="AW53" i="22"/>
  <c r="AZ53" i="22"/>
  <c r="AU53" i="22"/>
  <c r="AA52" i="22"/>
  <c r="AL52" i="22"/>
  <c r="AJ52" i="22"/>
  <c r="Y52" i="22"/>
  <c r="T55" i="22"/>
  <c r="F54" i="22"/>
  <c r="V52" i="22"/>
  <c r="AG52" i="22"/>
  <c r="W52" i="22"/>
  <c r="AH52" i="22"/>
  <c r="I66" i="26"/>
  <c r="K66" i="26"/>
  <c r="L66" i="26"/>
  <c r="G66" i="26"/>
  <c r="J66" i="26"/>
  <c r="F67" i="26"/>
  <c r="R68" i="26"/>
  <c r="M67" i="26" l="1"/>
  <c r="N67" i="26"/>
  <c r="Y53" i="22"/>
  <c r="AJ53" i="22"/>
  <c r="X53" i="22"/>
  <c r="AI53" i="22"/>
  <c r="AM53" i="22"/>
  <c r="AB53" i="22"/>
  <c r="N51" i="1"/>
  <c r="K51" i="1"/>
  <c r="I51" i="1"/>
  <c r="G51" i="1"/>
  <c r="M51" i="1"/>
  <c r="L51" i="1"/>
  <c r="H51" i="1"/>
  <c r="J51" i="1"/>
  <c r="AO53" i="22"/>
  <c r="AD53" i="22"/>
  <c r="AC53" i="22"/>
  <c r="AN53" i="22"/>
  <c r="W53" i="22"/>
  <c r="AH53" i="22"/>
  <c r="Q53" i="1"/>
  <c r="F52" i="1"/>
  <c r="AY54" i="22"/>
  <c r="AX54" i="22"/>
  <c r="AR54" i="22"/>
  <c r="AS54" i="22"/>
  <c r="AQ54" i="22"/>
  <c r="AV54" i="22"/>
  <c r="AW54" i="22"/>
  <c r="AU54" i="22"/>
  <c r="AZ54" i="22"/>
  <c r="AT54" i="22"/>
  <c r="AA53" i="22"/>
  <c r="AL53" i="22"/>
  <c r="AG53" i="22"/>
  <c r="V53" i="22"/>
  <c r="T56" i="22"/>
  <c r="F55" i="22"/>
  <c r="Z53" i="22"/>
  <c r="AK53" i="22"/>
  <c r="U53" i="22"/>
  <c r="AF53" i="22"/>
  <c r="R69" i="26"/>
  <c r="F68" i="26"/>
  <c r="G67" i="26"/>
  <c r="J67" i="26"/>
  <c r="I67" i="26"/>
  <c r="L67" i="26"/>
  <c r="K67" i="26"/>
  <c r="N68" i="26" l="1"/>
  <c r="M68" i="26"/>
  <c r="AI54" i="22"/>
  <c r="X54" i="22"/>
  <c r="AK54" i="22"/>
  <c r="Z54" i="22"/>
  <c r="AM54" i="22"/>
  <c r="AB54" i="22"/>
  <c r="AW55" i="22"/>
  <c r="AR55" i="22"/>
  <c r="AX55" i="22"/>
  <c r="AY55" i="22"/>
  <c r="AZ55" i="22"/>
  <c r="AQ55" i="22"/>
  <c r="AS55" i="22"/>
  <c r="AU55" i="22"/>
  <c r="AT55" i="22"/>
  <c r="AV55" i="22"/>
  <c r="AO54" i="22"/>
  <c r="AD54" i="22"/>
  <c r="U54" i="22"/>
  <c r="AF54" i="22"/>
  <c r="AC54" i="22"/>
  <c r="AN54" i="22"/>
  <c r="T57" i="22"/>
  <c r="F56" i="22"/>
  <c r="AJ54" i="22"/>
  <c r="Y54" i="22"/>
  <c r="W54" i="22"/>
  <c r="AH54" i="22"/>
  <c r="M52" i="1"/>
  <c r="H52" i="1"/>
  <c r="J52" i="1"/>
  <c r="K52" i="1"/>
  <c r="L52" i="1"/>
  <c r="N52" i="1"/>
  <c r="G52" i="1"/>
  <c r="I52" i="1"/>
  <c r="AA54" i="22"/>
  <c r="AL54" i="22"/>
  <c r="AG54" i="22"/>
  <c r="V54" i="22"/>
  <c r="Q54" i="1"/>
  <c r="F53" i="1"/>
  <c r="L68" i="26"/>
  <c r="G68" i="26"/>
  <c r="J68" i="26"/>
  <c r="K68" i="26"/>
  <c r="I68" i="26"/>
  <c r="R70" i="26"/>
  <c r="F69" i="26"/>
  <c r="M69" i="26" l="1"/>
  <c r="N69" i="26"/>
  <c r="AX56" i="22"/>
  <c r="AS56" i="22"/>
  <c r="AW56" i="22"/>
  <c r="AQ56" i="22"/>
  <c r="AV56" i="22"/>
  <c r="AU56" i="22"/>
  <c r="AZ56" i="22"/>
  <c r="AT56" i="22"/>
  <c r="AY56" i="22"/>
  <c r="AR56" i="22"/>
  <c r="AK55" i="22"/>
  <c r="Z55" i="22"/>
  <c r="U55" i="22"/>
  <c r="AF55" i="22"/>
  <c r="V55" i="22"/>
  <c r="AG55" i="22"/>
  <c r="F57" i="22"/>
  <c r="T58" i="22"/>
  <c r="AI55" i="22"/>
  <c r="X55" i="22"/>
  <c r="AD55" i="22"/>
  <c r="AO55" i="22"/>
  <c r="AA55" i="22"/>
  <c r="AL55" i="22"/>
  <c r="L53" i="1"/>
  <c r="I53" i="1"/>
  <c r="M53" i="1"/>
  <c r="J53" i="1"/>
  <c r="K53" i="1"/>
  <c r="N53" i="1"/>
  <c r="H53" i="1"/>
  <c r="G53" i="1"/>
  <c r="AJ55" i="22"/>
  <c r="Y55" i="22"/>
  <c r="AC55" i="22"/>
  <c r="AN55" i="22"/>
  <c r="Q55" i="1"/>
  <c r="F54" i="1"/>
  <c r="AH55" i="22"/>
  <c r="W55" i="22"/>
  <c r="AM55" i="22"/>
  <c r="AB55" i="22"/>
  <c r="L69" i="26"/>
  <c r="G69" i="26"/>
  <c r="K69" i="26"/>
  <c r="J69" i="26"/>
  <c r="I69" i="26"/>
  <c r="R71" i="26"/>
  <c r="F70" i="26"/>
  <c r="M70" i="26" l="1"/>
  <c r="N70" i="26"/>
  <c r="AI56" i="22"/>
  <c r="X56" i="22"/>
  <c r="AF56" i="22"/>
  <c r="U56" i="22"/>
  <c r="AO56" i="22"/>
  <c r="AD56" i="22"/>
  <c r="AA56" i="22"/>
  <c r="AL56" i="22"/>
  <c r="K54" i="1"/>
  <c r="H54" i="1"/>
  <c r="M54" i="1"/>
  <c r="L54" i="1"/>
  <c r="I54" i="1"/>
  <c r="G54" i="1"/>
  <c r="J54" i="1"/>
  <c r="N54" i="1"/>
  <c r="T59" i="22"/>
  <c r="F58" i="22"/>
  <c r="AG56" i="22"/>
  <c r="V56" i="22"/>
  <c r="Y56" i="22"/>
  <c r="AJ56" i="22"/>
  <c r="W56" i="22"/>
  <c r="AH56" i="22"/>
  <c r="Q56" i="1"/>
  <c r="F55" i="1"/>
  <c r="AW57" i="22"/>
  <c r="AX57" i="22"/>
  <c r="AT57" i="22"/>
  <c r="AS57" i="22"/>
  <c r="AZ57" i="22"/>
  <c r="AR57" i="22"/>
  <c r="AV57" i="22"/>
  <c r="AY57" i="22"/>
  <c r="AQ57" i="22"/>
  <c r="AU57" i="22"/>
  <c r="AC56" i="22"/>
  <c r="AN56" i="22"/>
  <c r="AK56" i="22"/>
  <c r="Z56" i="22"/>
  <c r="AM56" i="22"/>
  <c r="AB56" i="22"/>
  <c r="K70" i="26"/>
  <c r="J70" i="26"/>
  <c r="I70" i="26"/>
  <c r="L70" i="26"/>
  <c r="G70" i="26"/>
  <c r="R72" i="26"/>
  <c r="F71" i="26"/>
  <c r="M71" i="26" l="1"/>
  <c r="N71" i="26"/>
  <c r="AJ57" i="22"/>
  <c r="Y57" i="22"/>
  <c r="AG57" i="22"/>
  <c r="V57" i="22"/>
  <c r="AB57" i="22"/>
  <c r="AM57" i="22"/>
  <c r="AF57" i="22"/>
  <c r="U57" i="22"/>
  <c r="AO57" i="22"/>
  <c r="AD57" i="22"/>
  <c r="AL57" i="22"/>
  <c r="AA57" i="22"/>
  <c r="AC57" i="22"/>
  <c r="AN57" i="22"/>
  <c r="AH57" i="22"/>
  <c r="W57" i="22"/>
  <c r="N55" i="1"/>
  <c r="K55" i="1"/>
  <c r="I55" i="1"/>
  <c r="G55" i="1"/>
  <c r="M55" i="1"/>
  <c r="L55" i="1"/>
  <c r="H55" i="1"/>
  <c r="J55" i="1"/>
  <c r="AV58" i="22"/>
  <c r="AY58" i="22"/>
  <c r="AZ58" i="22"/>
  <c r="AT58" i="22"/>
  <c r="AR58" i="22"/>
  <c r="AS58" i="22"/>
  <c r="AQ58" i="22"/>
  <c r="AW58" i="22"/>
  <c r="AX58" i="22"/>
  <c r="AU58" i="22"/>
  <c r="Z57" i="22"/>
  <c r="AK57" i="22"/>
  <c r="X57" i="22"/>
  <c r="AI57" i="22"/>
  <c r="Q57" i="1"/>
  <c r="F56" i="1"/>
  <c r="T60" i="22"/>
  <c r="F59" i="22"/>
  <c r="I71" i="26"/>
  <c r="J71" i="26"/>
  <c r="K71" i="26"/>
  <c r="L71" i="26"/>
  <c r="G71" i="26"/>
  <c r="R73" i="26"/>
  <c r="F72" i="26"/>
  <c r="N72" i="26" l="1"/>
  <c r="M72" i="26"/>
  <c r="M56" i="1"/>
  <c r="J56" i="1"/>
  <c r="L56" i="1"/>
  <c r="N56" i="1"/>
  <c r="K56" i="1"/>
  <c r="H56" i="1"/>
  <c r="I56" i="1"/>
  <c r="G56" i="1"/>
  <c r="AL58" i="22"/>
  <c r="AA58" i="22"/>
  <c r="AI58" i="22"/>
  <c r="X58" i="22"/>
  <c r="Q58" i="1"/>
  <c r="F57" i="1"/>
  <c r="AF58" i="22"/>
  <c r="U58" i="22"/>
  <c r="AO58" i="22"/>
  <c r="AD58" i="22"/>
  <c r="AY59" i="22"/>
  <c r="AZ59" i="22"/>
  <c r="AU59" i="22"/>
  <c r="AR59" i="22"/>
  <c r="AS59" i="22"/>
  <c r="AV59" i="22"/>
  <c r="AX59" i="22"/>
  <c r="AQ59" i="22"/>
  <c r="AT59" i="22"/>
  <c r="AW59" i="22"/>
  <c r="Y58" i="22"/>
  <c r="AJ58" i="22"/>
  <c r="AH58" i="22"/>
  <c r="W58" i="22"/>
  <c r="AC58" i="22"/>
  <c r="AN58" i="22"/>
  <c r="T61" i="22"/>
  <c r="F60" i="22"/>
  <c r="AM58" i="22"/>
  <c r="AB58" i="22"/>
  <c r="AG58" i="22"/>
  <c r="V58" i="22"/>
  <c r="AK58" i="22"/>
  <c r="Z58" i="22"/>
  <c r="L72" i="26"/>
  <c r="J72" i="26"/>
  <c r="I72" i="26"/>
  <c r="K72" i="26"/>
  <c r="G72" i="26"/>
  <c r="F73" i="26"/>
  <c r="R74" i="26"/>
  <c r="M73" i="26" l="1"/>
  <c r="N73" i="26"/>
  <c r="AY60" i="22"/>
  <c r="AT60" i="22"/>
  <c r="AR60" i="22"/>
  <c r="AX60" i="22"/>
  <c r="AQ60" i="22"/>
  <c r="AV60" i="22"/>
  <c r="AW60" i="22"/>
  <c r="AU60" i="22"/>
  <c r="AZ60" i="22"/>
  <c r="AS60" i="22"/>
  <c r="AL59" i="22"/>
  <c r="AA59" i="22"/>
  <c r="Z59" i="22"/>
  <c r="AK59" i="22"/>
  <c r="AD59" i="22"/>
  <c r="AO59" i="22"/>
  <c r="T62" i="22"/>
  <c r="F61" i="22"/>
  <c r="X59" i="22"/>
  <c r="AI59" i="22"/>
  <c r="W59" i="22"/>
  <c r="AH59" i="22"/>
  <c r="AN59" i="22"/>
  <c r="AC59" i="22"/>
  <c r="AF59" i="22"/>
  <c r="U59" i="22"/>
  <c r="V59" i="22"/>
  <c r="AG59" i="22"/>
  <c r="J57" i="1"/>
  <c r="K57" i="1"/>
  <c r="N57" i="1"/>
  <c r="G57" i="1"/>
  <c r="H57" i="1"/>
  <c r="I57" i="1"/>
  <c r="L57" i="1"/>
  <c r="M57" i="1"/>
  <c r="AB59" i="22"/>
  <c r="AM59" i="22"/>
  <c r="Y59" i="22"/>
  <c r="AJ59" i="22"/>
  <c r="Q59" i="1"/>
  <c r="F58" i="1"/>
  <c r="R75" i="26"/>
  <c r="F74" i="26"/>
  <c r="J73" i="26"/>
  <c r="G73" i="26"/>
  <c r="L73" i="26"/>
  <c r="K73" i="26"/>
  <c r="I73" i="26"/>
  <c r="M74" i="26" l="1"/>
  <c r="N74" i="26"/>
  <c r="AJ60" i="22"/>
  <c r="Y60" i="22"/>
  <c r="AM60" i="22"/>
  <c r="AB60" i="22"/>
  <c r="AL60" i="22"/>
  <c r="AA60" i="22"/>
  <c r="AG60" i="22"/>
  <c r="V60" i="22"/>
  <c r="N58" i="1"/>
  <c r="M58" i="1"/>
  <c r="H58" i="1"/>
  <c r="L58" i="1"/>
  <c r="G58" i="1"/>
  <c r="K58" i="1"/>
  <c r="I58" i="1"/>
  <c r="J58" i="1"/>
  <c r="AT61" i="22"/>
  <c r="AX61" i="22"/>
  <c r="AZ61" i="22"/>
  <c r="AW61" i="22"/>
  <c r="AU61" i="22"/>
  <c r="AQ61" i="22"/>
  <c r="AS61" i="22"/>
  <c r="AR61" i="22"/>
  <c r="AY61" i="22"/>
  <c r="AV61" i="22"/>
  <c r="W60" i="22"/>
  <c r="AH60" i="22"/>
  <c r="AK60" i="22"/>
  <c r="Z60" i="22"/>
  <c r="AI60" i="22"/>
  <c r="X60" i="22"/>
  <c r="Q60" i="1"/>
  <c r="F59" i="1"/>
  <c r="T63" i="22"/>
  <c r="F62" i="22"/>
  <c r="AO60" i="22"/>
  <c r="AD60" i="22"/>
  <c r="U60" i="22"/>
  <c r="AF60" i="22"/>
  <c r="AC60" i="22"/>
  <c r="AN60" i="22"/>
  <c r="J74" i="26"/>
  <c r="I74" i="26"/>
  <c r="K74" i="26"/>
  <c r="L74" i="26"/>
  <c r="G74" i="26"/>
  <c r="R76" i="26"/>
  <c r="F75" i="26"/>
  <c r="M75" i="26" l="1"/>
  <c r="N75" i="26"/>
  <c r="Z61" i="22"/>
  <c r="AK61" i="22"/>
  <c r="AY62" i="22"/>
  <c r="AX62" i="22"/>
  <c r="AR62" i="22"/>
  <c r="AT62" i="22"/>
  <c r="AQ62" i="22"/>
  <c r="AV62" i="22"/>
  <c r="AS62" i="22"/>
  <c r="AU62" i="22"/>
  <c r="AZ62" i="22"/>
  <c r="AW62" i="22"/>
  <c r="V61" i="22"/>
  <c r="AG61" i="22"/>
  <c r="AA61" i="22"/>
  <c r="AL61" i="22"/>
  <c r="T64" i="22"/>
  <c r="F63" i="22"/>
  <c r="AH61" i="22"/>
  <c r="W61" i="22"/>
  <c r="AO61" i="22"/>
  <c r="AD61" i="22"/>
  <c r="J59" i="1"/>
  <c r="H59" i="1"/>
  <c r="N59" i="1"/>
  <c r="L59" i="1"/>
  <c r="G59" i="1"/>
  <c r="M59" i="1"/>
  <c r="K59" i="1"/>
  <c r="I59" i="1"/>
  <c r="AF61" i="22"/>
  <c r="U61" i="22"/>
  <c r="AB61" i="22"/>
  <c r="AM61" i="22"/>
  <c r="Q61" i="1"/>
  <c r="F60" i="1"/>
  <c r="AN61" i="22"/>
  <c r="AC61" i="22"/>
  <c r="Y61" i="22"/>
  <c r="AJ61" i="22"/>
  <c r="X61" i="22"/>
  <c r="AI61" i="22"/>
  <c r="K75" i="26"/>
  <c r="J75" i="26"/>
  <c r="I75" i="26"/>
  <c r="L75" i="26"/>
  <c r="G75" i="26"/>
  <c r="F76" i="26"/>
  <c r="R77" i="26"/>
  <c r="N76" i="26" l="1"/>
  <c r="M76" i="26"/>
  <c r="Q62" i="1"/>
  <c r="F61" i="1"/>
  <c r="AA62" i="22"/>
  <c r="AL62" i="22"/>
  <c r="AK62" i="22"/>
  <c r="Z62" i="22"/>
  <c r="AM62" i="22"/>
  <c r="AB62" i="22"/>
  <c r="AO62" i="22"/>
  <c r="AD62" i="22"/>
  <c r="U62" i="22"/>
  <c r="AF62" i="22"/>
  <c r="AN62" i="22"/>
  <c r="AC62" i="22"/>
  <c r="AU63" i="22"/>
  <c r="AX63" i="22"/>
  <c r="AW63" i="22"/>
  <c r="AT63" i="22"/>
  <c r="AS63" i="22"/>
  <c r="AY63" i="22"/>
  <c r="AZ63" i="22"/>
  <c r="AR63" i="22"/>
  <c r="AQ63" i="22"/>
  <c r="AV63" i="22"/>
  <c r="AJ62" i="22"/>
  <c r="Y62" i="22"/>
  <c r="AI62" i="22"/>
  <c r="X62" i="22"/>
  <c r="I60" i="1"/>
  <c r="J60" i="1"/>
  <c r="N60" i="1"/>
  <c r="H60" i="1"/>
  <c r="G60" i="1"/>
  <c r="K60" i="1"/>
  <c r="M60" i="1"/>
  <c r="L60" i="1"/>
  <c r="T65" i="22"/>
  <c r="F64" i="22"/>
  <c r="W62" i="22"/>
  <c r="AH62" i="22"/>
  <c r="AG62" i="22"/>
  <c r="V62" i="22"/>
  <c r="R78" i="26"/>
  <c r="F77" i="26"/>
  <c r="I76" i="26"/>
  <c r="K76" i="26"/>
  <c r="J76" i="26"/>
  <c r="G76" i="26"/>
  <c r="L76" i="26"/>
  <c r="M77" i="26" l="1"/>
  <c r="N77" i="26"/>
  <c r="AG63" i="22"/>
  <c r="V63" i="22"/>
  <c r="AK63" i="22"/>
  <c r="Z63" i="22"/>
  <c r="AN63" i="22"/>
  <c r="AC63" i="22"/>
  <c r="AM63" i="22"/>
  <c r="AB63" i="22"/>
  <c r="AF63" i="22"/>
  <c r="U63" i="22"/>
  <c r="W63" i="22"/>
  <c r="AH63" i="22"/>
  <c r="AJ63" i="22"/>
  <c r="Y63" i="22"/>
  <c r="AX64" i="22"/>
  <c r="AS64" i="22"/>
  <c r="AR64" i="22"/>
  <c r="AQ64" i="22"/>
  <c r="AW64" i="22"/>
  <c r="AU64" i="22"/>
  <c r="AV64" i="22"/>
  <c r="AT64" i="22"/>
  <c r="AY64" i="22"/>
  <c r="AZ64" i="22"/>
  <c r="AI63" i="22"/>
  <c r="X63" i="22"/>
  <c r="J61" i="1"/>
  <c r="G61" i="1"/>
  <c r="L61" i="1"/>
  <c r="M61" i="1"/>
  <c r="K61" i="1"/>
  <c r="N61" i="1"/>
  <c r="I61" i="1"/>
  <c r="H61" i="1"/>
  <c r="T66" i="22"/>
  <c r="F65" i="22"/>
  <c r="AO63" i="22"/>
  <c r="AD63" i="22"/>
  <c r="AA63" i="22"/>
  <c r="AL63" i="22"/>
  <c r="Q63" i="1"/>
  <c r="F62" i="1"/>
  <c r="I77" i="26"/>
  <c r="L77" i="26"/>
  <c r="G77" i="26"/>
  <c r="K77" i="26"/>
  <c r="J77" i="26"/>
  <c r="R79" i="26"/>
  <c r="F78" i="26"/>
  <c r="M78" i="26" l="1"/>
  <c r="N78" i="26"/>
  <c r="T67" i="22"/>
  <c r="F66" i="22"/>
  <c r="AO64" i="22"/>
  <c r="AD64" i="22"/>
  <c r="Y64" i="22"/>
  <c r="AJ64" i="22"/>
  <c r="W64" i="22"/>
  <c r="AH64" i="22"/>
  <c r="N62" i="1"/>
  <c r="M62" i="1"/>
  <c r="H62" i="1"/>
  <c r="K62" i="1"/>
  <c r="I62" i="1"/>
  <c r="L62" i="1"/>
  <c r="G62" i="1"/>
  <c r="J62" i="1"/>
  <c r="AN64" i="22"/>
  <c r="AC64" i="22"/>
  <c r="AL64" i="22"/>
  <c r="AA64" i="22"/>
  <c r="AM64" i="22"/>
  <c r="AB64" i="22"/>
  <c r="Q64" i="1"/>
  <c r="F63" i="1"/>
  <c r="AI64" i="22"/>
  <c r="X64" i="22"/>
  <c r="AF64" i="22"/>
  <c r="U64" i="22"/>
  <c r="AX65" i="22"/>
  <c r="AZ65" i="22"/>
  <c r="AY65" i="22"/>
  <c r="AW65" i="22"/>
  <c r="AV65" i="22"/>
  <c r="AU65" i="22"/>
  <c r="AS65" i="22"/>
  <c r="AT65" i="22"/>
  <c r="AR65" i="22"/>
  <c r="AQ65" i="22"/>
  <c r="AK64" i="22"/>
  <c r="Z64" i="22"/>
  <c r="AG64" i="22"/>
  <c r="V64" i="22"/>
  <c r="K78" i="26"/>
  <c r="J78" i="26"/>
  <c r="L78" i="26"/>
  <c r="G78" i="26"/>
  <c r="I78" i="26"/>
  <c r="R80" i="26"/>
  <c r="F79" i="26"/>
  <c r="M79" i="26" l="1"/>
  <c r="N79" i="26"/>
  <c r="AG65" i="22"/>
  <c r="V65" i="22"/>
  <c r="W65" i="22"/>
  <c r="AH65" i="22"/>
  <c r="AC65" i="22"/>
  <c r="AN65" i="22"/>
  <c r="Q65" i="1"/>
  <c r="F64" i="1"/>
  <c r="U65" i="22"/>
  <c r="AF65" i="22"/>
  <c r="Y65" i="22"/>
  <c r="AJ65" i="22"/>
  <c r="AO65" i="22"/>
  <c r="AD65" i="22"/>
  <c r="Z65" i="22"/>
  <c r="AK65" i="22"/>
  <c r="AM65" i="22"/>
  <c r="AB65" i="22"/>
  <c r="AX66" i="22"/>
  <c r="AW66" i="22"/>
  <c r="AV66" i="22"/>
  <c r="AQ66" i="22"/>
  <c r="AS66" i="22"/>
  <c r="AU66" i="22"/>
  <c r="AR66" i="22"/>
  <c r="AT66" i="22"/>
  <c r="AY66" i="22"/>
  <c r="AZ66" i="22"/>
  <c r="X65" i="22"/>
  <c r="AI65" i="22"/>
  <c r="AL65" i="22"/>
  <c r="AA65" i="22"/>
  <c r="J63" i="1"/>
  <c r="H63" i="1"/>
  <c r="G63" i="1"/>
  <c r="N63" i="1"/>
  <c r="L63" i="1"/>
  <c r="M63" i="1"/>
  <c r="I63" i="1"/>
  <c r="K63" i="1"/>
  <c r="T68" i="22"/>
  <c r="F67" i="22"/>
  <c r="I79" i="26"/>
  <c r="J79" i="26"/>
  <c r="K79" i="26"/>
  <c r="G79" i="26"/>
  <c r="L79" i="26"/>
  <c r="R81" i="26"/>
  <c r="F80" i="26"/>
  <c r="N80" i="26" l="1"/>
  <c r="M80" i="26"/>
  <c r="AI66" i="22"/>
  <c r="X66" i="22"/>
  <c r="AO66" i="22"/>
  <c r="AD66" i="22"/>
  <c r="AJ66" i="22"/>
  <c r="Y66" i="22"/>
  <c r="AA66" i="22"/>
  <c r="AL66" i="22"/>
  <c r="I64" i="1"/>
  <c r="J64" i="1"/>
  <c r="N64" i="1"/>
  <c r="L64" i="1"/>
  <c r="M64" i="1"/>
  <c r="H64" i="1"/>
  <c r="G64" i="1"/>
  <c r="K64" i="1"/>
  <c r="AU67" i="22"/>
  <c r="AR67" i="22"/>
  <c r="AV67" i="22"/>
  <c r="AQ67" i="22"/>
  <c r="AW67" i="22"/>
  <c r="AS67" i="22"/>
  <c r="AX67" i="22"/>
  <c r="AT67" i="22"/>
  <c r="AY67" i="22"/>
  <c r="AZ67" i="22"/>
  <c r="AC66" i="22"/>
  <c r="AN66" i="22"/>
  <c r="W66" i="22"/>
  <c r="AH66" i="22"/>
  <c r="AB66" i="22"/>
  <c r="AM66" i="22"/>
  <c r="Q66" i="1"/>
  <c r="F65" i="1"/>
  <c r="F68" i="22"/>
  <c r="T69" i="22"/>
  <c r="AF66" i="22"/>
  <c r="U66" i="22"/>
  <c r="V66" i="22"/>
  <c r="AG66" i="22"/>
  <c r="Z66" i="22"/>
  <c r="AK66" i="22"/>
  <c r="I80" i="26"/>
  <c r="K80" i="26"/>
  <c r="G80" i="26"/>
  <c r="J80" i="26"/>
  <c r="L80" i="26"/>
  <c r="R82" i="26"/>
  <c r="F81" i="26"/>
  <c r="M81" i="26" l="1"/>
  <c r="N81" i="26"/>
  <c r="J65" i="1"/>
  <c r="L65" i="1"/>
  <c r="M65" i="1"/>
  <c r="I65" i="1"/>
  <c r="G65" i="1"/>
  <c r="H65" i="1"/>
  <c r="N65" i="1"/>
  <c r="K65" i="1"/>
  <c r="F69" i="22"/>
  <c r="T70" i="22"/>
  <c r="AI67" i="22"/>
  <c r="X67" i="22"/>
  <c r="U67" i="22"/>
  <c r="AF67" i="22"/>
  <c r="AW68" i="22"/>
  <c r="AZ68" i="22"/>
  <c r="AY68" i="22"/>
  <c r="AX68" i="22"/>
  <c r="AU68" i="22"/>
  <c r="AS68" i="22"/>
  <c r="AR68" i="22"/>
  <c r="AQ68" i="22"/>
  <c r="AT68" i="22"/>
  <c r="AV68" i="22"/>
  <c r="AB67" i="22"/>
  <c r="AM67" i="22"/>
  <c r="Z67" i="22"/>
  <c r="AK67" i="22"/>
  <c r="AO67" i="22"/>
  <c r="AD67" i="22"/>
  <c r="AH67" i="22"/>
  <c r="W67" i="22"/>
  <c r="AG67" i="22"/>
  <c r="V67" i="22"/>
  <c r="Q67" i="1"/>
  <c r="F66" i="1"/>
  <c r="AC67" i="22"/>
  <c r="AN67" i="22"/>
  <c r="AA67" i="22"/>
  <c r="AL67" i="22"/>
  <c r="Y67" i="22"/>
  <c r="AJ67" i="22"/>
  <c r="J81" i="26"/>
  <c r="I81" i="26"/>
  <c r="K81" i="26"/>
  <c r="L81" i="26"/>
  <c r="G81" i="26"/>
  <c r="R83" i="26"/>
  <c r="F82" i="26"/>
  <c r="M82" i="26" l="1"/>
  <c r="N82" i="26"/>
  <c r="AF68" i="22"/>
  <c r="U68" i="22"/>
  <c r="T71" i="22"/>
  <c r="F70" i="22"/>
  <c r="N66" i="1"/>
  <c r="I66" i="1"/>
  <c r="M66" i="1"/>
  <c r="G66" i="1"/>
  <c r="L66" i="1"/>
  <c r="K66" i="1"/>
  <c r="H66" i="1"/>
  <c r="J66" i="1"/>
  <c r="Q68" i="1"/>
  <c r="F67" i="1"/>
  <c r="AK68" i="22"/>
  <c r="Z68" i="22"/>
  <c r="AH68" i="22"/>
  <c r="W68" i="22"/>
  <c r="AO68" i="22"/>
  <c r="AD68" i="22"/>
  <c r="X68" i="22"/>
  <c r="AI68" i="22"/>
  <c r="AJ68" i="22"/>
  <c r="Y68" i="22"/>
  <c r="AL68" i="22"/>
  <c r="AA68" i="22"/>
  <c r="AM68" i="22"/>
  <c r="AB68" i="22"/>
  <c r="AG68" i="22"/>
  <c r="V68" i="22"/>
  <c r="AN68" i="22"/>
  <c r="AC68" i="22"/>
  <c r="AR69" i="22"/>
  <c r="AY69" i="22"/>
  <c r="AT69" i="22"/>
  <c r="AU69" i="22"/>
  <c r="AS69" i="22"/>
  <c r="AZ69" i="22"/>
  <c r="AQ69" i="22"/>
  <c r="AW69" i="22"/>
  <c r="AV69" i="22"/>
  <c r="AX69" i="22"/>
  <c r="J82" i="26"/>
  <c r="G82" i="26"/>
  <c r="L82" i="26"/>
  <c r="K82" i="26"/>
  <c r="I82" i="26"/>
  <c r="R84" i="26"/>
  <c r="F83" i="26"/>
  <c r="M83" i="26" l="1"/>
  <c r="N83" i="26"/>
  <c r="AM69" i="22"/>
  <c r="AB69" i="22"/>
  <c r="AC69" i="22"/>
  <c r="AN69" i="22"/>
  <c r="AL69" i="22"/>
  <c r="AA69" i="22"/>
  <c r="AJ69" i="22"/>
  <c r="Y69" i="22"/>
  <c r="AX70" i="22"/>
  <c r="AQ70" i="22"/>
  <c r="AS70" i="22"/>
  <c r="AR70" i="22"/>
  <c r="AU70" i="22"/>
  <c r="AW70" i="22"/>
  <c r="AZ70" i="22"/>
  <c r="AY70" i="22"/>
  <c r="AT70" i="22"/>
  <c r="AV70" i="22"/>
  <c r="AF69" i="22"/>
  <c r="U69" i="22"/>
  <c r="X69" i="22"/>
  <c r="AI69" i="22"/>
  <c r="F71" i="22"/>
  <c r="T72" i="22"/>
  <c r="AD69" i="22"/>
  <c r="AO69" i="22"/>
  <c r="L67" i="1"/>
  <c r="N67" i="1"/>
  <c r="J67" i="1"/>
  <c r="G67" i="1"/>
  <c r="H67" i="1"/>
  <c r="I67" i="1"/>
  <c r="K67" i="1"/>
  <c r="M67" i="1"/>
  <c r="Z69" i="22"/>
  <c r="AK69" i="22"/>
  <c r="W69" i="22"/>
  <c r="AH69" i="22"/>
  <c r="V69" i="22"/>
  <c r="AG69" i="22"/>
  <c r="Q69" i="1"/>
  <c r="F68" i="1"/>
  <c r="J83" i="26"/>
  <c r="I83" i="26"/>
  <c r="L83" i="26"/>
  <c r="G83" i="26"/>
  <c r="K83" i="26"/>
  <c r="R85" i="26"/>
  <c r="F84" i="26"/>
  <c r="M84" i="26" l="1"/>
  <c r="N84" i="26"/>
  <c r="J68" i="1"/>
  <c r="N68" i="1"/>
  <c r="I68" i="1"/>
  <c r="L68" i="1"/>
  <c r="K68" i="1"/>
  <c r="M68" i="1"/>
  <c r="H68" i="1"/>
  <c r="G68" i="1"/>
  <c r="AF70" i="22"/>
  <c r="U70" i="22"/>
  <c r="AN70" i="22"/>
  <c r="AC70" i="22"/>
  <c r="AG70" i="22"/>
  <c r="V70" i="22"/>
  <c r="AA70" i="22"/>
  <c r="AL70" i="22"/>
  <c r="Q70" i="1"/>
  <c r="F69" i="1"/>
  <c r="T73" i="22"/>
  <c r="F72" i="22"/>
  <c r="AU71" i="22"/>
  <c r="AX71" i="22"/>
  <c r="AY71" i="22"/>
  <c r="AW71" i="22"/>
  <c r="AR71" i="22"/>
  <c r="AS71" i="22"/>
  <c r="AQ71" i="22"/>
  <c r="AV71" i="22"/>
  <c r="AZ71" i="22"/>
  <c r="AT71" i="22"/>
  <c r="AO70" i="22"/>
  <c r="AD70" i="22"/>
  <c r="W70" i="22"/>
  <c r="AH70" i="22"/>
  <c r="AK70" i="22"/>
  <c r="Z70" i="22"/>
  <c r="AI70" i="22"/>
  <c r="X70" i="22"/>
  <c r="AJ70" i="22"/>
  <c r="Y70" i="22"/>
  <c r="AM70" i="22"/>
  <c r="AB70" i="22"/>
  <c r="K84" i="26"/>
  <c r="G84" i="26"/>
  <c r="I84" i="26"/>
  <c r="L84" i="26"/>
  <c r="J84" i="26"/>
  <c r="F85" i="26"/>
  <c r="R86" i="26"/>
  <c r="M85" i="26" l="1"/>
  <c r="N85" i="26"/>
  <c r="AH71" i="22"/>
  <c r="W71" i="22"/>
  <c r="AK71" i="22"/>
  <c r="Z71" i="22"/>
  <c r="AL71" i="22"/>
  <c r="AA71" i="22"/>
  <c r="AR72" i="22"/>
  <c r="AW72" i="22"/>
  <c r="AQ72" i="22"/>
  <c r="AV72" i="22"/>
  <c r="AU72" i="22"/>
  <c r="AX72" i="22"/>
  <c r="AT72" i="22"/>
  <c r="AS72" i="22"/>
  <c r="AY72" i="22"/>
  <c r="AZ72" i="22"/>
  <c r="AB71" i="22"/>
  <c r="AM71" i="22"/>
  <c r="U71" i="22"/>
  <c r="AF71" i="22"/>
  <c r="AC71" i="22"/>
  <c r="AN71" i="22"/>
  <c r="T74" i="22"/>
  <c r="F73" i="22"/>
  <c r="X71" i="22"/>
  <c r="AI71" i="22"/>
  <c r="J69" i="1"/>
  <c r="H69" i="1"/>
  <c r="I69" i="1"/>
  <c r="K69" i="1"/>
  <c r="M69" i="1"/>
  <c r="N69" i="1"/>
  <c r="L69" i="1"/>
  <c r="G69" i="1"/>
  <c r="AD71" i="22"/>
  <c r="AO71" i="22"/>
  <c r="V71" i="22"/>
  <c r="AG71" i="22"/>
  <c r="Y71" i="22"/>
  <c r="AJ71" i="22"/>
  <c r="Q71" i="1"/>
  <c r="F70" i="1"/>
  <c r="R87" i="26"/>
  <c r="F86" i="26"/>
  <c r="L85" i="26"/>
  <c r="I85" i="26"/>
  <c r="G85" i="26"/>
  <c r="K85" i="26"/>
  <c r="J85" i="26"/>
  <c r="N86" i="26" l="1"/>
  <c r="M86" i="26"/>
  <c r="AK72" i="22"/>
  <c r="Z72" i="22"/>
  <c r="AX73" i="22"/>
  <c r="AS73" i="22"/>
  <c r="AQ73" i="22"/>
  <c r="AU73" i="22"/>
  <c r="AW73" i="22"/>
  <c r="AT73" i="22"/>
  <c r="AZ73" i="22"/>
  <c r="AV73" i="22"/>
  <c r="AY73" i="22"/>
  <c r="AR73" i="22"/>
  <c r="AO72" i="22"/>
  <c r="AD72" i="22"/>
  <c r="AM72" i="22"/>
  <c r="AB72" i="22"/>
  <c r="AA72" i="22"/>
  <c r="AL72" i="22"/>
  <c r="N70" i="1"/>
  <c r="K70" i="1"/>
  <c r="I70" i="1"/>
  <c r="H70" i="1"/>
  <c r="M70" i="1"/>
  <c r="L70" i="1"/>
  <c r="G70" i="1"/>
  <c r="J70" i="1"/>
  <c r="T75" i="22"/>
  <c r="F74" i="22"/>
  <c r="AN72" i="22"/>
  <c r="AC72" i="22"/>
  <c r="Y72" i="22"/>
  <c r="AJ72" i="22"/>
  <c r="AG72" i="22"/>
  <c r="V72" i="22"/>
  <c r="W72" i="22"/>
  <c r="AH72" i="22"/>
  <c r="Q72" i="1"/>
  <c r="F71" i="1"/>
  <c r="AI72" i="22"/>
  <c r="X72" i="22"/>
  <c r="AF72" i="22"/>
  <c r="U72" i="22"/>
  <c r="J86" i="26"/>
  <c r="L86" i="26"/>
  <c r="I86" i="26"/>
  <c r="K86" i="26"/>
  <c r="G86" i="26"/>
  <c r="F87" i="26"/>
  <c r="R88" i="26"/>
  <c r="M87" i="26" l="1"/>
  <c r="N87" i="26"/>
  <c r="AZ74" i="22"/>
  <c r="AY74" i="22"/>
  <c r="AS74" i="22"/>
  <c r="AT74" i="22"/>
  <c r="AR74" i="22"/>
  <c r="AW74" i="22"/>
  <c r="AX74" i="22"/>
  <c r="AV74" i="22"/>
  <c r="AQ74" i="22"/>
  <c r="AU74" i="22"/>
  <c r="AG73" i="22"/>
  <c r="V73" i="22"/>
  <c r="X73" i="22"/>
  <c r="AI73" i="22"/>
  <c r="AH73" i="22"/>
  <c r="W73" i="22"/>
  <c r="N71" i="1"/>
  <c r="G71" i="1"/>
  <c r="H71" i="1"/>
  <c r="J71" i="1"/>
  <c r="L71" i="1"/>
  <c r="K71" i="1"/>
  <c r="I71" i="1"/>
  <c r="M71" i="1"/>
  <c r="Y73" i="22"/>
  <c r="AJ73" i="22"/>
  <c r="T76" i="22"/>
  <c r="F75" i="22"/>
  <c r="AC73" i="22"/>
  <c r="AN73" i="22"/>
  <c r="AL73" i="22"/>
  <c r="AA73" i="22"/>
  <c r="AB73" i="22"/>
  <c r="AM73" i="22"/>
  <c r="AK73" i="22"/>
  <c r="Z73" i="22"/>
  <c r="Q73" i="1"/>
  <c r="F72" i="1"/>
  <c r="AD73" i="22"/>
  <c r="AO73" i="22"/>
  <c r="AF73" i="22"/>
  <c r="U73" i="22"/>
  <c r="R89" i="26"/>
  <c r="F88" i="26"/>
  <c r="I87" i="26"/>
  <c r="L87" i="26"/>
  <c r="K87" i="26"/>
  <c r="G87" i="26"/>
  <c r="J87" i="26"/>
  <c r="M88" i="26" l="1"/>
  <c r="N88" i="26"/>
  <c r="AL74" i="22"/>
  <c r="AA74" i="22"/>
  <c r="AY75" i="22"/>
  <c r="AZ75" i="22"/>
  <c r="AS75" i="22"/>
  <c r="AV75" i="22"/>
  <c r="AX75" i="22"/>
  <c r="AQ75" i="22"/>
  <c r="AR75" i="22"/>
  <c r="AW75" i="22"/>
  <c r="AT75" i="22"/>
  <c r="AU75" i="22"/>
  <c r="AK74" i="22"/>
  <c r="Z74" i="22"/>
  <c r="AI74" i="22"/>
  <c r="X74" i="22"/>
  <c r="N72" i="1"/>
  <c r="I72" i="1"/>
  <c r="J72" i="1"/>
  <c r="K72" i="1"/>
  <c r="G72" i="1"/>
  <c r="H72" i="1"/>
  <c r="L72" i="1"/>
  <c r="M72" i="1"/>
  <c r="AN74" i="22"/>
  <c r="AC74" i="22"/>
  <c r="T77" i="22"/>
  <c r="F76" i="22"/>
  <c r="AB74" i="22"/>
  <c r="AM74" i="22"/>
  <c r="AH74" i="22"/>
  <c r="W74" i="22"/>
  <c r="AJ74" i="22"/>
  <c r="Y74" i="22"/>
  <c r="Q74" i="1"/>
  <c r="F73" i="1"/>
  <c r="AF74" i="22"/>
  <c r="U74" i="22"/>
  <c r="AG74" i="22"/>
  <c r="V74" i="22"/>
  <c r="AO74" i="22"/>
  <c r="AD74" i="22"/>
  <c r="L88" i="26"/>
  <c r="J88" i="26"/>
  <c r="G88" i="26"/>
  <c r="K88" i="26"/>
  <c r="I88" i="26"/>
  <c r="F89" i="26"/>
  <c r="R90" i="26"/>
  <c r="M89" i="26" l="1"/>
  <c r="N89" i="26"/>
  <c r="Z75" i="22"/>
  <c r="AK75" i="22"/>
  <c r="J73" i="1"/>
  <c r="K73" i="1"/>
  <c r="N73" i="1"/>
  <c r="G73" i="1"/>
  <c r="H73" i="1"/>
  <c r="I73" i="1"/>
  <c r="L73" i="1"/>
  <c r="M73" i="1"/>
  <c r="AR76" i="22"/>
  <c r="AQ76" i="22"/>
  <c r="AV76" i="22"/>
  <c r="AX76" i="22"/>
  <c r="AU76" i="22"/>
  <c r="AZ76" i="22"/>
  <c r="AS76" i="22"/>
  <c r="AT76" i="22"/>
  <c r="AY76" i="22"/>
  <c r="AW76" i="22"/>
  <c r="AJ75" i="22"/>
  <c r="Y75" i="22"/>
  <c r="AF75" i="22"/>
  <c r="U75" i="22"/>
  <c r="AO75" i="22"/>
  <c r="AD75" i="22"/>
  <c r="Q75" i="1"/>
  <c r="F74" i="1"/>
  <c r="T78" i="22"/>
  <c r="F77" i="22"/>
  <c r="X75" i="22"/>
  <c r="AI75" i="22"/>
  <c r="AB75" i="22"/>
  <c r="AM75" i="22"/>
  <c r="AC75" i="22"/>
  <c r="AN75" i="22"/>
  <c r="AL75" i="22"/>
  <c r="AA75" i="22"/>
  <c r="AG75" i="22"/>
  <c r="V75" i="22"/>
  <c r="AH75" i="22"/>
  <c r="W75" i="22"/>
  <c r="R91" i="26"/>
  <c r="F90" i="26"/>
  <c r="J89" i="26"/>
  <c r="I89" i="26"/>
  <c r="G89" i="26"/>
  <c r="K89" i="26"/>
  <c r="L89" i="26"/>
  <c r="M90" i="26" l="1"/>
  <c r="N90" i="26"/>
  <c r="X76" i="22"/>
  <c r="AI76" i="22"/>
  <c r="N74" i="1"/>
  <c r="L74" i="1"/>
  <c r="G74" i="1"/>
  <c r="M74" i="1"/>
  <c r="K74" i="1"/>
  <c r="H74" i="1"/>
  <c r="I74" i="1"/>
  <c r="J74" i="1"/>
  <c r="AL76" i="22"/>
  <c r="AA76" i="22"/>
  <c r="AO76" i="22"/>
  <c r="AD76" i="22"/>
  <c r="AF76" i="22"/>
  <c r="U76" i="22"/>
  <c r="AT77" i="22"/>
  <c r="AV77" i="22"/>
  <c r="AW77" i="22"/>
  <c r="AU77" i="22"/>
  <c r="AY77" i="22"/>
  <c r="AQ77" i="22"/>
  <c r="AX77" i="22"/>
  <c r="AS77" i="22"/>
  <c r="AR77" i="22"/>
  <c r="AZ77" i="22"/>
  <c r="Q76" i="1"/>
  <c r="F75" i="1"/>
  <c r="AN76" i="22"/>
  <c r="AC76" i="22"/>
  <c r="AJ76" i="22"/>
  <c r="Y76" i="22"/>
  <c r="AG76" i="22"/>
  <c r="V76" i="22"/>
  <c r="AM76" i="22"/>
  <c r="AB76" i="22"/>
  <c r="T79" i="22"/>
  <c r="F78" i="22"/>
  <c r="AH76" i="22"/>
  <c r="W76" i="22"/>
  <c r="AK76" i="22"/>
  <c r="Z76" i="22"/>
  <c r="J90" i="26"/>
  <c r="K90" i="26"/>
  <c r="I90" i="26"/>
  <c r="L90" i="26"/>
  <c r="G90" i="26"/>
  <c r="R92" i="26"/>
  <c r="F91" i="26"/>
  <c r="M91" i="26" l="1"/>
  <c r="N91" i="26"/>
  <c r="AY78" i="22"/>
  <c r="AX78" i="22"/>
  <c r="AQ78" i="22"/>
  <c r="AV78" i="22"/>
  <c r="AW78" i="22"/>
  <c r="AU78" i="22"/>
  <c r="AS78" i="22"/>
  <c r="AR78" i="22"/>
  <c r="AT78" i="22"/>
  <c r="AZ78" i="22"/>
  <c r="Z77" i="22"/>
  <c r="AK77" i="22"/>
  <c r="H75" i="1"/>
  <c r="L75" i="1"/>
  <c r="J75" i="1"/>
  <c r="N75" i="1"/>
  <c r="G75" i="1"/>
  <c r="M75" i="1"/>
  <c r="K75" i="1"/>
  <c r="I75" i="1"/>
  <c r="AH77" i="22"/>
  <c r="W77" i="22"/>
  <c r="Y77" i="22"/>
  <c r="AJ77" i="22"/>
  <c r="U77" i="22"/>
  <c r="AF77" i="22"/>
  <c r="Q77" i="1"/>
  <c r="F76" i="1"/>
  <c r="AB77" i="22"/>
  <c r="AM77" i="22"/>
  <c r="AL77" i="22"/>
  <c r="AA77" i="22"/>
  <c r="AO77" i="22"/>
  <c r="AD77" i="22"/>
  <c r="T80" i="22"/>
  <c r="F79" i="22"/>
  <c r="AG77" i="22"/>
  <c r="V77" i="22"/>
  <c r="AN77" i="22"/>
  <c r="AC77" i="22"/>
  <c r="AI77" i="22"/>
  <c r="X77" i="22"/>
  <c r="I91" i="26"/>
  <c r="G91" i="26"/>
  <c r="J91" i="26"/>
  <c r="K91" i="26"/>
  <c r="L91" i="26"/>
  <c r="R93" i="26"/>
  <c r="F92" i="26"/>
  <c r="M92" i="26" l="1"/>
  <c r="N92" i="26"/>
  <c r="AJ78" i="22"/>
  <c r="Y78" i="22"/>
  <c r="AW79" i="22"/>
  <c r="AT79" i="22"/>
  <c r="AV79" i="22"/>
  <c r="AZ79" i="22"/>
  <c r="AU79" i="22"/>
  <c r="AS79" i="22"/>
  <c r="AY79" i="22"/>
  <c r="AR79" i="22"/>
  <c r="AQ79" i="22"/>
  <c r="AX79" i="22"/>
  <c r="N76" i="1"/>
  <c r="J76" i="1"/>
  <c r="I76" i="1"/>
  <c r="H76" i="1"/>
  <c r="G76" i="1"/>
  <c r="K76" i="1"/>
  <c r="M76" i="1"/>
  <c r="L76" i="1"/>
  <c r="AG78" i="22"/>
  <c r="V78" i="22"/>
  <c r="AK78" i="22"/>
  <c r="Z78" i="22"/>
  <c r="AB78" i="22"/>
  <c r="AM78" i="22"/>
  <c r="T81" i="22"/>
  <c r="F80" i="22"/>
  <c r="Q78" i="1"/>
  <c r="F77" i="1"/>
  <c r="AH78" i="22"/>
  <c r="W78" i="22"/>
  <c r="AF78" i="22"/>
  <c r="U78" i="22"/>
  <c r="AD78" i="22"/>
  <c r="AO78" i="22"/>
  <c r="AI78" i="22"/>
  <c r="X78" i="22"/>
  <c r="AL78" i="22"/>
  <c r="AA78" i="22"/>
  <c r="AN78" i="22"/>
  <c r="AC78" i="22"/>
  <c r="L92" i="26"/>
  <c r="G92" i="26"/>
  <c r="K92" i="26"/>
  <c r="J92" i="26"/>
  <c r="I92" i="26"/>
  <c r="R94" i="26"/>
  <c r="F93" i="26"/>
  <c r="M93" i="26" l="1"/>
  <c r="N93" i="26"/>
  <c r="J77" i="1"/>
  <c r="G77" i="1"/>
  <c r="L77" i="1"/>
  <c r="K77" i="1"/>
  <c r="N77" i="1"/>
  <c r="M77" i="1"/>
  <c r="H77" i="1"/>
  <c r="I77" i="1"/>
  <c r="AG79" i="22"/>
  <c r="V79" i="22"/>
  <c r="AT80" i="22"/>
  <c r="AY80" i="22"/>
  <c r="AV80" i="22"/>
  <c r="AS80" i="22"/>
  <c r="AQ80" i="22"/>
  <c r="AW80" i="22"/>
  <c r="AU80" i="22"/>
  <c r="AX80" i="22"/>
  <c r="AZ80" i="22"/>
  <c r="AR80" i="22"/>
  <c r="AB79" i="22"/>
  <c r="AM79" i="22"/>
  <c r="W79" i="22"/>
  <c r="AH79" i="22"/>
  <c r="AI79" i="22"/>
  <c r="X79" i="22"/>
  <c r="AO79" i="22"/>
  <c r="AD79" i="22"/>
  <c r="T82" i="22"/>
  <c r="F81" i="22"/>
  <c r="U79" i="22"/>
  <c r="AF79" i="22"/>
  <c r="AJ79" i="22"/>
  <c r="Y79" i="22"/>
  <c r="AA79" i="22"/>
  <c r="AL79" i="22"/>
  <c r="Q79" i="1"/>
  <c r="F78" i="1"/>
  <c r="AN79" i="22"/>
  <c r="AC79" i="22"/>
  <c r="AK79" i="22"/>
  <c r="Z79" i="22"/>
  <c r="G93" i="26"/>
  <c r="L93" i="26"/>
  <c r="I93" i="26"/>
  <c r="K93" i="26"/>
  <c r="J93" i="26"/>
  <c r="F94" i="26"/>
  <c r="R95" i="26"/>
  <c r="N94" i="26" l="1"/>
  <c r="M94" i="26"/>
  <c r="AX81" i="22"/>
  <c r="AZ81" i="22"/>
  <c r="AW81" i="22"/>
  <c r="AY81" i="22"/>
  <c r="AT81" i="22"/>
  <c r="AQ81" i="22"/>
  <c r="AV81" i="22"/>
  <c r="AU81" i="22"/>
  <c r="AS81" i="22"/>
  <c r="AR81" i="22"/>
  <c r="AM80" i="22"/>
  <c r="AB80" i="22"/>
  <c r="AH80" i="22"/>
  <c r="W80" i="22"/>
  <c r="AG80" i="22"/>
  <c r="V80" i="22"/>
  <c r="AL80" i="22"/>
  <c r="AA80" i="22"/>
  <c r="AN80" i="22"/>
  <c r="AC80" i="22"/>
  <c r="AO80" i="22"/>
  <c r="AD80" i="22"/>
  <c r="AF80" i="22"/>
  <c r="U80" i="22"/>
  <c r="AI80" i="22"/>
  <c r="X80" i="22"/>
  <c r="N78" i="1"/>
  <c r="M78" i="1"/>
  <c r="H78" i="1"/>
  <c r="I78" i="1"/>
  <c r="G78" i="1"/>
  <c r="K78" i="1"/>
  <c r="L78" i="1"/>
  <c r="J78" i="1"/>
  <c r="Q80" i="1"/>
  <c r="F79" i="1"/>
  <c r="T83" i="22"/>
  <c r="F82" i="22"/>
  <c r="AJ80" i="22"/>
  <c r="Y80" i="22"/>
  <c r="AK80" i="22"/>
  <c r="Z80" i="22"/>
  <c r="R96" i="26"/>
  <c r="F95" i="26"/>
  <c r="K94" i="26"/>
  <c r="G94" i="26"/>
  <c r="L94" i="26"/>
  <c r="I94" i="26"/>
  <c r="J94" i="26"/>
  <c r="M95" i="26" l="1"/>
  <c r="N95" i="26"/>
  <c r="AQ82" i="22"/>
  <c r="AV82" i="22"/>
  <c r="AT82" i="22"/>
  <c r="AY82" i="22"/>
  <c r="AS82" i="22"/>
  <c r="AX82" i="22"/>
  <c r="AW82" i="22"/>
  <c r="AZ82" i="22"/>
  <c r="AU82" i="22"/>
  <c r="AR82" i="22"/>
  <c r="AG81" i="22"/>
  <c r="V81" i="22"/>
  <c r="AO81" i="22"/>
  <c r="AD81" i="22"/>
  <c r="J79" i="1"/>
  <c r="G79" i="1"/>
  <c r="N79" i="1"/>
  <c r="L79" i="1"/>
  <c r="H79" i="1"/>
  <c r="M79" i="1"/>
  <c r="I79" i="1"/>
  <c r="K79" i="1"/>
  <c r="AJ81" i="22"/>
  <c r="Y81" i="22"/>
  <c r="AC81" i="22"/>
  <c r="AN81" i="22"/>
  <c r="Q81" i="1"/>
  <c r="F80" i="1"/>
  <c r="Z81" i="22"/>
  <c r="AK81" i="22"/>
  <c r="AL81" i="22"/>
  <c r="AA81" i="22"/>
  <c r="AF81" i="22"/>
  <c r="U81" i="22"/>
  <c r="T84" i="22"/>
  <c r="F83" i="22"/>
  <c r="AH81" i="22"/>
  <c r="W81" i="22"/>
  <c r="AI81" i="22"/>
  <c r="X81" i="22"/>
  <c r="AB81" i="22"/>
  <c r="AM81" i="22"/>
  <c r="K95" i="26"/>
  <c r="J95" i="26"/>
  <c r="L95" i="26"/>
  <c r="I95" i="26"/>
  <c r="G95" i="26"/>
  <c r="R97" i="26"/>
  <c r="F96" i="26"/>
  <c r="M96" i="26" l="1"/>
  <c r="N96" i="26"/>
  <c r="AB82" i="22"/>
  <c r="AM82" i="22"/>
  <c r="AY83" i="22"/>
  <c r="AT83" i="22"/>
  <c r="AS83" i="22"/>
  <c r="AX83" i="22"/>
  <c r="AZ83" i="22"/>
  <c r="AU83" i="22"/>
  <c r="AR83" i="22"/>
  <c r="AV83" i="22"/>
  <c r="AQ83" i="22"/>
  <c r="AW83" i="22"/>
  <c r="I80" i="1"/>
  <c r="J80" i="1"/>
  <c r="N80" i="1"/>
  <c r="L80" i="1"/>
  <c r="M80" i="1"/>
  <c r="H80" i="1"/>
  <c r="G80" i="1"/>
  <c r="K80" i="1"/>
  <c r="AO82" i="22"/>
  <c r="AD82" i="22"/>
  <c r="AN82" i="22"/>
  <c r="AC82" i="22"/>
  <c r="AG82" i="22"/>
  <c r="V82" i="22"/>
  <c r="T85" i="22"/>
  <c r="F84" i="22"/>
  <c r="Q82" i="1"/>
  <c r="F81" i="1"/>
  <c r="AL82" i="22"/>
  <c r="AA82" i="22"/>
  <c r="AI82" i="22"/>
  <c r="X82" i="22"/>
  <c r="AK82" i="22"/>
  <c r="Z82" i="22"/>
  <c r="AJ82" i="22"/>
  <c r="Y82" i="22"/>
  <c r="AH82" i="22"/>
  <c r="W82" i="22"/>
  <c r="AF82" i="22"/>
  <c r="U82" i="22"/>
  <c r="G96" i="26"/>
  <c r="J96" i="26"/>
  <c r="L96" i="26"/>
  <c r="K96" i="26"/>
  <c r="I96" i="26"/>
  <c r="F97" i="26"/>
  <c r="R98" i="26"/>
  <c r="M97" i="26" l="1"/>
  <c r="N97" i="26"/>
  <c r="AB83" i="22"/>
  <c r="AM83" i="22"/>
  <c r="AX84" i="22"/>
  <c r="AS84" i="22"/>
  <c r="AR84" i="22"/>
  <c r="AQ84" i="22"/>
  <c r="AV84" i="22"/>
  <c r="AT84" i="22"/>
  <c r="AU84" i="22"/>
  <c r="AW84" i="22"/>
  <c r="AZ84" i="22"/>
  <c r="AY84" i="22"/>
  <c r="AA83" i="22"/>
  <c r="AL83" i="22"/>
  <c r="AJ83" i="22"/>
  <c r="Y83" i="22"/>
  <c r="X83" i="22"/>
  <c r="AI83" i="22"/>
  <c r="J81" i="1"/>
  <c r="L81" i="1"/>
  <c r="M81" i="1"/>
  <c r="I81" i="1"/>
  <c r="H81" i="1"/>
  <c r="G81" i="1"/>
  <c r="K81" i="1"/>
  <c r="N81" i="1"/>
  <c r="Z83" i="22"/>
  <c r="AK83" i="22"/>
  <c r="T86" i="22"/>
  <c r="F85" i="22"/>
  <c r="AF83" i="22"/>
  <c r="U83" i="22"/>
  <c r="AO83" i="22"/>
  <c r="AD83" i="22"/>
  <c r="AN83" i="22"/>
  <c r="AC83" i="22"/>
  <c r="Q83" i="1"/>
  <c r="F82" i="1"/>
  <c r="V83" i="22"/>
  <c r="AG83" i="22"/>
  <c r="AH83" i="22"/>
  <c r="W83" i="22"/>
  <c r="R99" i="26"/>
  <c r="F98" i="26"/>
  <c r="J97" i="26"/>
  <c r="G97" i="26"/>
  <c r="K97" i="26"/>
  <c r="L97" i="26"/>
  <c r="I97" i="26"/>
  <c r="M98" i="26" l="1"/>
  <c r="N98" i="26"/>
  <c r="AF84" i="22"/>
  <c r="U84" i="22"/>
  <c r="AN84" i="22"/>
  <c r="AC84" i="22"/>
  <c r="AI84" i="22"/>
  <c r="X84" i="22"/>
  <c r="AH84" i="22"/>
  <c r="W84" i="22"/>
  <c r="N82" i="1"/>
  <c r="I82" i="1"/>
  <c r="L82" i="1"/>
  <c r="K82" i="1"/>
  <c r="M82" i="1"/>
  <c r="H82" i="1"/>
  <c r="G82" i="1"/>
  <c r="J82" i="1"/>
  <c r="AR85" i="22"/>
  <c r="AY85" i="22"/>
  <c r="AS85" i="22"/>
  <c r="AZ85" i="22"/>
  <c r="AV85" i="22"/>
  <c r="AW85" i="22"/>
  <c r="AX85" i="22"/>
  <c r="AU85" i="22"/>
  <c r="AT85" i="22"/>
  <c r="AQ85" i="22"/>
  <c r="AO84" i="22"/>
  <c r="AD84" i="22"/>
  <c r="AK84" i="22"/>
  <c r="Z84" i="22"/>
  <c r="AM84" i="22"/>
  <c r="AB84" i="22"/>
  <c r="AL84" i="22"/>
  <c r="AA84" i="22"/>
  <c r="Q84" i="1"/>
  <c r="F83" i="1"/>
  <c r="T87" i="22"/>
  <c r="F86" i="22"/>
  <c r="AJ84" i="22"/>
  <c r="Y84" i="22"/>
  <c r="AG84" i="22"/>
  <c r="V84" i="22"/>
  <c r="J98" i="26"/>
  <c r="K98" i="26"/>
  <c r="I98" i="26"/>
  <c r="L98" i="26"/>
  <c r="G98" i="26"/>
  <c r="R100" i="26"/>
  <c r="F99" i="26"/>
  <c r="M99" i="26" l="1"/>
  <c r="N99" i="26"/>
  <c r="U85" i="22"/>
  <c r="AF85" i="22"/>
  <c r="L83" i="1"/>
  <c r="J83" i="1"/>
  <c r="H83" i="1"/>
  <c r="N83" i="1"/>
  <c r="G83" i="1"/>
  <c r="I83" i="1"/>
  <c r="K83" i="1"/>
  <c r="M83" i="1"/>
  <c r="AJ85" i="22"/>
  <c r="Y85" i="22"/>
  <c r="AD85" i="22"/>
  <c r="AO85" i="22"/>
  <c r="AU86" i="22"/>
  <c r="AV86" i="22"/>
  <c r="AT86" i="22"/>
  <c r="AR86" i="22"/>
  <c r="AW86" i="22"/>
  <c r="AY86" i="22"/>
  <c r="AQ86" i="22"/>
  <c r="AX86" i="22"/>
  <c r="AS86" i="22"/>
  <c r="AZ86" i="22"/>
  <c r="AC85" i="22"/>
  <c r="AN85" i="22"/>
  <c r="T88" i="22"/>
  <c r="F87" i="22"/>
  <c r="Q85" i="1"/>
  <c r="F84" i="1"/>
  <c r="AB85" i="22"/>
  <c r="AM85" i="22"/>
  <c r="AH85" i="22"/>
  <c r="W85" i="22"/>
  <c r="AL85" i="22"/>
  <c r="AA85" i="22"/>
  <c r="X85" i="22"/>
  <c r="AI85" i="22"/>
  <c r="Z85" i="22"/>
  <c r="AK85" i="22"/>
  <c r="AG85" i="22"/>
  <c r="V85" i="22"/>
  <c r="K99" i="26"/>
  <c r="L99" i="26"/>
  <c r="I99" i="26"/>
  <c r="J99" i="26"/>
  <c r="G99" i="26"/>
  <c r="F100" i="26"/>
  <c r="R101" i="26"/>
  <c r="M100" i="26" l="1"/>
  <c r="N100" i="26"/>
  <c r="J84" i="1"/>
  <c r="N84" i="1"/>
  <c r="I84" i="1"/>
  <c r="L84" i="1"/>
  <c r="K84" i="1"/>
  <c r="M84" i="1"/>
  <c r="G84" i="1"/>
  <c r="H84" i="1"/>
  <c r="AQ87" i="22"/>
  <c r="AR87" i="22"/>
  <c r="AW87" i="22"/>
  <c r="AT87" i="22"/>
  <c r="AV87" i="22"/>
  <c r="AZ87" i="22"/>
  <c r="AS87" i="22"/>
  <c r="AX87" i="22"/>
  <c r="AU87" i="22"/>
  <c r="AY87" i="22"/>
  <c r="AO86" i="22"/>
  <c r="AD86" i="22"/>
  <c r="AN86" i="22"/>
  <c r="AC86" i="22"/>
  <c r="AK86" i="22"/>
  <c r="Z86" i="22"/>
  <c r="AM86" i="22"/>
  <c r="AB86" i="22"/>
  <c r="T89" i="22"/>
  <c r="F88" i="22"/>
  <c r="AH86" i="22"/>
  <c r="W86" i="22"/>
  <c r="AL86" i="22"/>
  <c r="AA86" i="22"/>
  <c r="Y86" i="22"/>
  <c r="AJ86" i="22"/>
  <c r="V86" i="22"/>
  <c r="AG86" i="22"/>
  <c r="Q86" i="1"/>
  <c r="F85" i="1"/>
  <c r="U86" i="22"/>
  <c r="AF86" i="22"/>
  <c r="X86" i="22"/>
  <c r="AI86" i="22"/>
  <c r="R102" i="26"/>
  <c r="F101" i="26"/>
  <c r="L100" i="26"/>
  <c r="I100" i="26"/>
  <c r="K100" i="26"/>
  <c r="J100" i="26"/>
  <c r="G100" i="26"/>
  <c r="M101" i="26" l="1"/>
  <c r="N101" i="26"/>
  <c r="AN87" i="22"/>
  <c r="AC87" i="22"/>
  <c r="AD87" i="22"/>
  <c r="AO87" i="22"/>
  <c r="AR88" i="22"/>
  <c r="AV88" i="22"/>
  <c r="AS88" i="22"/>
  <c r="AT88" i="22"/>
  <c r="AY88" i="22"/>
  <c r="AU88" i="22"/>
  <c r="AX88" i="22"/>
  <c r="AQ88" i="22"/>
  <c r="AW88" i="22"/>
  <c r="AZ88" i="22"/>
  <c r="AM87" i="22"/>
  <c r="AB87" i="22"/>
  <c r="X87" i="22"/>
  <c r="AI87" i="22"/>
  <c r="J85" i="1"/>
  <c r="H85" i="1"/>
  <c r="I85" i="1"/>
  <c r="K85" i="1"/>
  <c r="M85" i="1"/>
  <c r="N85" i="1"/>
  <c r="L85" i="1"/>
  <c r="G85" i="1"/>
  <c r="T90" i="22"/>
  <c r="F89" i="22"/>
  <c r="W87" i="22"/>
  <c r="AH87" i="22"/>
  <c r="AA87" i="22"/>
  <c r="AL87" i="22"/>
  <c r="V87" i="22"/>
  <c r="AG87" i="22"/>
  <c r="Q87" i="1"/>
  <c r="F86" i="1"/>
  <c r="AJ87" i="22"/>
  <c r="Y87" i="22"/>
  <c r="Z87" i="22"/>
  <c r="AK87" i="22"/>
  <c r="AF87" i="22"/>
  <c r="U87" i="22"/>
  <c r="G101" i="26"/>
  <c r="K101" i="26"/>
  <c r="J101" i="26"/>
  <c r="I101" i="26"/>
  <c r="L101" i="26"/>
  <c r="F102" i="26"/>
  <c r="R103" i="26"/>
  <c r="N102" i="26" l="1"/>
  <c r="M102" i="26"/>
  <c r="AK88" i="22"/>
  <c r="Z88" i="22"/>
  <c r="N86" i="1"/>
  <c r="K86" i="1"/>
  <c r="H86" i="1"/>
  <c r="M86" i="1"/>
  <c r="G86" i="1"/>
  <c r="L86" i="1"/>
  <c r="I86" i="1"/>
  <c r="J86" i="1"/>
  <c r="AY89" i="22"/>
  <c r="AQ89" i="22"/>
  <c r="AS89" i="22"/>
  <c r="AX89" i="22"/>
  <c r="AU89" i="22"/>
  <c r="AW89" i="22"/>
  <c r="AT89" i="22"/>
  <c r="AV89" i="22"/>
  <c r="AZ89" i="22"/>
  <c r="AR89" i="22"/>
  <c r="AF88" i="22"/>
  <c r="U88" i="22"/>
  <c r="AI88" i="22"/>
  <c r="X88" i="22"/>
  <c r="AO88" i="22"/>
  <c r="AD88" i="22"/>
  <c r="Q88" i="1"/>
  <c r="F87" i="1"/>
  <c r="T91" i="22"/>
  <c r="F90" i="22"/>
  <c r="AM88" i="22"/>
  <c r="AB88" i="22"/>
  <c r="AH88" i="22"/>
  <c r="W88" i="22"/>
  <c r="AJ88" i="22"/>
  <c r="Y88" i="22"/>
  <c r="AL88" i="22"/>
  <c r="AA88" i="22"/>
  <c r="AC88" i="22"/>
  <c r="AN88" i="22"/>
  <c r="AG88" i="22"/>
  <c r="V88" i="22"/>
  <c r="R104" i="26"/>
  <c r="F103" i="26"/>
  <c r="K102" i="26"/>
  <c r="J102" i="26"/>
  <c r="L102" i="26"/>
  <c r="I102" i="26"/>
  <c r="G102" i="26"/>
  <c r="M103" i="26" l="1"/>
  <c r="N103" i="26"/>
  <c r="AV90" i="22"/>
  <c r="AS90" i="22"/>
  <c r="AU90" i="22"/>
  <c r="AZ90" i="22"/>
  <c r="AW90" i="22"/>
  <c r="AX90" i="22"/>
  <c r="AY90" i="22"/>
  <c r="AT90" i="22"/>
  <c r="AR90" i="22"/>
  <c r="AQ90" i="22"/>
  <c r="N87" i="1"/>
  <c r="G87" i="1"/>
  <c r="L87" i="1"/>
  <c r="H87" i="1"/>
  <c r="J87" i="1"/>
  <c r="K87" i="1"/>
  <c r="I87" i="1"/>
  <c r="M87" i="1"/>
  <c r="V89" i="22"/>
  <c r="AG89" i="22"/>
  <c r="AL89" i="22"/>
  <c r="AA89" i="22"/>
  <c r="AF89" i="22"/>
  <c r="U89" i="22"/>
  <c r="AM89" i="22"/>
  <c r="AB89" i="22"/>
  <c r="Q89" i="1"/>
  <c r="F88" i="1"/>
  <c r="AD89" i="22"/>
  <c r="AO89" i="22"/>
  <c r="Y89" i="22"/>
  <c r="AJ89" i="22"/>
  <c r="AN89" i="22"/>
  <c r="AC89" i="22"/>
  <c r="Z89" i="22"/>
  <c r="AK89" i="22"/>
  <c r="F91" i="22"/>
  <c r="T92" i="22"/>
  <c r="AI89" i="22"/>
  <c r="X89" i="22"/>
  <c r="AH89" i="22"/>
  <c r="W89" i="22"/>
  <c r="I103" i="26"/>
  <c r="G103" i="26"/>
  <c r="J103" i="26"/>
  <c r="K103" i="26"/>
  <c r="L103" i="26"/>
  <c r="R105" i="26"/>
  <c r="F104" i="26"/>
  <c r="M104" i="26" l="1"/>
  <c r="N104" i="26"/>
  <c r="AF90" i="22"/>
  <c r="U90" i="22"/>
  <c r="N88" i="1"/>
  <c r="J88" i="1"/>
  <c r="I88" i="1"/>
  <c r="K88" i="1"/>
  <c r="G88" i="1"/>
  <c r="H88" i="1"/>
  <c r="M88" i="1"/>
  <c r="L88" i="1"/>
  <c r="X90" i="22"/>
  <c r="AI90" i="22"/>
  <c r="AO90" i="22"/>
  <c r="AD90" i="22"/>
  <c r="T93" i="22"/>
  <c r="F92" i="22"/>
  <c r="AM90" i="22"/>
  <c r="AB90" i="22"/>
  <c r="Q90" i="1"/>
  <c r="F89" i="1"/>
  <c r="AN90" i="22"/>
  <c r="AC90" i="22"/>
  <c r="AJ90" i="22"/>
  <c r="Y90" i="22"/>
  <c r="W90" i="22"/>
  <c r="AH90" i="22"/>
  <c r="AU91" i="22"/>
  <c r="AR91" i="22"/>
  <c r="AW91" i="22"/>
  <c r="AS91" i="22"/>
  <c r="AX91" i="22"/>
  <c r="AV91" i="22"/>
  <c r="AQ91" i="22"/>
  <c r="AT91" i="22"/>
  <c r="AZ91" i="22"/>
  <c r="AY91" i="22"/>
  <c r="AG90" i="22"/>
  <c r="V90" i="22"/>
  <c r="AL90" i="22"/>
  <c r="AA90" i="22"/>
  <c r="AK90" i="22"/>
  <c r="Z90" i="22"/>
  <c r="I104" i="26"/>
  <c r="J104" i="26"/>
  <c r="K104" i="26"/>
  <c r="L104" i="26"/>
  <c r="G104" i="26"/>
  <c r="F105" i="26"/>
  <c r="R106" i="26"/>
  <c r="M105" i="26" l="1"/>
  <c r="N105" i="26"/>
  <c r="AI91" i="22"/>
  <c r="X91" i="22"/>
  <c r="AN91" i="22"/>
  <c r="AC91" i="22"/>
  <c r="AK91" i="22"/>
  <c r="Z91" i="22"/>
  <c r="V91" i="22"/>
  <c r="AG91" i="22"/>
  <c r="J89" i="1"/>
  <c r="K89" i="1"/>
  <c r="N89" i="1"/>
  <c r="G89" i="1"/>
  <c r="H89" i="1"/>
  <c r="I89" i="1"/>
  <c r="M89" i="1"/>
  <c r="L89" i="1"/>
  <c r="AR92" i="22"/>
  <c r="AY92" i="22"/>
  <c r="AQ92" i="22"/>
  <c r="AV92" i="22"/>
  <c r="AW92" i="22"/>
  <c r="AX92" i="22"/>
  <c r="AZ92" i="22"/>
  <c r="AS92" i="22"/>
  <c r="AT92" i="22"/>
  <c r="AU92" i="22"/>
  <c r="AD91" i="22"/>
  <c r="AO91" i="22"/>
  <c r="AM91" i="22"/>
  <c r="AB91" i="22"/>
  <c r="AJ91" i="22"/>
  <c r="Y91" i="22"/>
  <c r="Q91" i="1"/>
  <c r="F90" i="1"/>
  <c r="T94" i="22"/>
  <c r="F93" i="22"/>
  <c r="AH91" i="22"/>
  <c r="W91" i="22"/>
  <c r="AF91" i="22"/>
  <c r="U91" i="22"/>
  <c r="AA91" i="22"/>
  <c r="AL91" i="22"/>
  <c r="F106" i="26"/>
  <c r="R107" i="26"/>
  <c r="G105" i="26"/>
  <c r="L105" i="26"/>
  <c r="J105" i="26"/>
  <c r="I105" i="26"/>
  <c r="K105" i="26"/>
  <c r="M106" i="26" l="1"/>
  <c r="N106" i="26"/>
  <c r="AM92" i="22"/>
  <c r="AB92" i="22"/>
  <c r="AS93" i="22"/>
  <c r="AR93" i="22"/>
  <c r="AQ93" i="22"/>
  <c r="AT93" i="22"/>
  <c r="AX93" i="22"/>
  <c r="AZ93" i="22"/>
  <c r="AV93" i="22"/>
  <c r="AW93" i="22"/>
  <c r="AU93" i="22"/>
  <c r="AY93" i="22"/>
  <c r="AH92" i="22"/>
  <c r="W92" i="22"/>
  <c r="Z92" i="22"/>
  <c r="AK92" i="22"/>
  <c r="AJ92" i="22"/>
  <c r="Y92" i="22"/>
  <c r="T95" i="22"/>
  <c r="F94" i="22"/>
  <c r="AO92" i="22"/>
  <c r="AD92" i="22"/>
  <c r="AF92" i="22"/>
  <c r="U92" i="22"/>
  <c r="N90" i="1"/>
  <c r="L90" i="1"/>
  <c r="G90" i="1"/>
  <c r="K90" i="1"/>
  <c r="I90" i="1"/>
  <c r="M90" i="1"/>
  <c r="H90" i="1"/>
  <c r="J90" i="1"/>
  <c r="AN92" i="22"/>
  <c r="AC92" i="22"/>
  <c r="Q92" i="1"/>
  <c r="F91" i="1"/>
  <c r="AI92" i="22"/>
  <c r="X92" i="22"/>
  <c r="AL92" i="22"/>
  <c r="AA92" i="22"/>
  <c r="AG92" i="22"/>
  <c r="V92" i="22"/>
  <c r="F107" i="26"/>
  <c r="R108" i="26"/>
  <c r="K106" i="26"/>
  <c r="L106" i="26"/>
  <c r="G106" i="26"/>
  <c r="J106" i="26"/>
  <c r="I106" i="26"/>
  <c r="M107" i="26" l="1"/>
  <c r="N107" i="26"/>
  <c r="X93" i="22"/>
  <c r="AI93" i="22"/>
  <c r="Q93" i="1"/>
  <c r="F92" i="1"/>
  <c r="F95" i="22"/>
  <c r="T96" i="22"/>
  <c r="AN93" i="22"/>
  <c r="AC93" i="22"/>
  <c r="AO93" i="22"/>
  <c r="AD93" i="22"/>
  <c r="V93" i="22"/>
  <c r="AG93" i="22"/>
  <c r="AL93" i="22"/>
  <c r="AA93" i="22"/>
  <c r="Y93" i="22"/>
  <c r="AJ93" i="22"/>
  <c r="AB93" i="22"/>
  <c r="AM93" i="22"/>
  <c r="AH93" i="22"/>
  <c r="W93" i="22"/>
  <c r="H91" i="1"/>
  <c r="J91" i="1"/>
  <c r="G91" i="1"/>
  <c r="L91" i="1"/>
  <c r="N91" i="1"/>
  <c r="M91" i="1"/>
  <c r="K91" i="1"/>
  <c r="I91" i="1"/>
  <c r="AY94" i="22"/>
  <c r="AR94" i="22"/>
  <c r="AX94" i="22"/>
  <c r="AW94" i="22"/>
  <c r="AQ94" i="22"/>
  <c r="AZ94" i="22"/>
  <c r="AS94" i="22"/>
  <c r="AV94" i="22"/>
  <c r="AT94" i="22"/>
  <c r="AU94" i="22"/>
  <c r="AK93" i="22"/>
  <c r="Z93" i="22"/>
  <c r="U93" i="22"/>
  <c r="AF93" i="22"/>
  <c r="R109" i="26"/>
  <c r="F108" i="26"/>
  <c r="I107" i="26"/>
  <c r="L107" i="26"/>
  <c r="G107" i="26"/>
  <c r="J107" i="26"/>
  <c r="K107" i="26"/>
  <c r="M108" i="26" l="1"/>
  <c r="N108" i="26"/>
  <c r="X94" i="22"/>
  <c r="AI94" i="22"/>
  <c r="W94" i="22"/>
  <c r="AH94" i="22"/>
  <c r="AB94" i="22"/>
  <c r="AM94" i="22"/>
  <c r="J92" i="1"/>
  <c r="I92" i="1"/>
  <c r="N92" i="1"/>
  <c r="H92" i="1"/>
  <c r="G92" i="1"/>
  <c r="K92" i="1"/>
  <c r="M92" i="1"/>
  <c r="L92" i="1"/>
  <c r="AC94" i="22"/>
  <c r="AN94" i="22"/>
  <c r="F96" i="22"/>
  <c r="T97" i="22"/>
  <c r="Y94" i="22"/>
  <c r="AJ94" i="22"/>
  <c r="AD94" i="22"/>
  <c r="AO94" i="22"/>
  <c r="V94" i="22"/>
  <c r="AG94" i="22"/>
  <c r="Q94" i="1"/>
  <c r="F93" i="1"/>
  <c r="U94" i="22"/>
  <c r="AF94" i="22"/>
  <c r="Z94" i="22"/>
  <c r="AK94" i="22"/>
  <c r="AL94" i="22"/>
  <c r="AA94" i="22"/>
  <c r="AY95" i="22"/>
  <c r="AT95" i="22"/>
  <c r="AS95" i="22"/>
  <c r="AX95" i="22"/>
  <c r="AQ95" i="22"/>
  <c r="AZ95" i="22"/>
  <c r="AR95" i="22"/>
  <c r="AU95" i="22"/>
  <c r="AW95" i="22"/>
  <c r="AV95" i="22"/>
  <c r="L108" i="26"/>
  <c r="K108" i="26"/>
  <c r="G108" i="26"/>
  <c r="J108" i="26"/>
  <c r="I108" i="26"/>
  <c r="R110" i="26"/>
  <c r="F109" i="26"/>
  <c r="M109" i="26" l="1"/>
  <c r="N109" i="26"/>
  <c r="AD95" i="22"/>
  <c r="AO95" i="22"/>
  <c r="F97" i="22"/>
  <c r="T98" i="22"/>
  <c r="Y95" i="22"/>
  <c r="AJ95" i="22"/>
  <c r="AB95" i="22"/>
  <c r="AM95" i="22"/>
  <c r="AK95" i="22"/>
  <c r="Z95" i="22"/>
  <c r="V95" i="22"/>
  <c r="AG95" i="22"/>
  <c r="W95" i="22"/>
  <c r="AH95" i="22"/>
  <c r="AI95" i="22"/>
  <c r="X95" i="22"/>
  <c r="J93" i="1"/>
  <c r="G93" i="1"/>
  <c r="L93" i="1"/>
  <c r="M93" i="1"/>
  <c r="K93" i="1"/>
  <c r="N93" i="1"/>
  <c r="I93" i="1"/>
  <c r="H93" i="1"/>
  <c r="AA95" i="22"/>
  <c r="AL95" i="22"/>
  <c r="U95" i="22"/>
  <c r="AF95" i="22"/>
  <c r="AC95" i="22"/>
  <c r="AN95" i="22"/>
  <c r="Q95" i="1"/>
  <c r="F94" i="1"/>
  <c r="AU96" i="22"/>
  <c r="AZ96" i="22"/>
  <c r="AT96" i="22"/>
  <c r="AV96" i="22"/>
  <c r="AR96" i="22"/>
  <c r="AY96" i="22"/>
  <c r="AW96" i="22"/>
  <c r="AQ96" i="22"/>
  <c r="AS96" i="22"/>
  <c r="AX96" i="22"/>
  <c r="L109" i="26"/>
  <c r="G109" i="26"/>
  <c r="K109" i="26"/>
  <c r="J109" i="26"/>
  <c r="I109" i="26"/>
  <c r="R111" i="26"/>
  <c r="F110" i="26"/>
  <c r="N110" i="26" l="1"/>
  <c r="M110" i="26"/>
  <c r="AB96" i="22"/>
  <c r="AM96" i="22"/>
  <c r="U96" i="22"/>
  <c r="AF96" i="22"/>
  <c r="AK96" i="22"/>
  <c r="Z96" i="22"/>
  <c r="N94" i="1"/>
  <c r="M94" i="1"/>
  <c r="H94" i="1"/>
  <c r="G94" i="1"/>
  <c r="L94" i="1"/>
  <c r="I94" i="1"/>
  <c r="K94" i="1"/>
  <c r="J94" i="1"/>
  <c r="T99" i="22"/>
  <c r="F98" i="22"/>
  <c r="AO96" i="22"/>
  <c r="AD96" i="22"/>
  <c r="AL96" i="22"/>
  <c r="AA96" i="22"/>
  <c r="AI96" i="22"/>
  <c r="X96" i="22"/>
  <c r="Q96" i="1"/>
  <c r="F95" i="1"/>
  <c r="AX97" i="22"/>
  <c r="AS97" i="22"/>
  <c r="AV97" i="22"/>
  <c r="AU97" i="22"/>
  <c r="AW97" i="22"/>
  <c r="AQ97" i="22"/>
  <c r="AZ97" i="22"/>
  <c r="AT97" i="22"/>
  <c r="AY97" i="22"/>
  <c r="AR97" i="22"/>
  <c r="AN96" i="22"/>
  <c r="AC96" i="22"/>
  <c r="AH96" i="22"/>
  <c r="W96" i="22"/>
  <c r="AG96" i="22"/>
  <c r="V96" i="22"/>
  <c r="AJ96" i="22"/>
  <c r="Y96" i="22"/>
  <c r="K110" i="26"/>
  <c r="J110" i="26"/>
  <c r="G110" i="26"/>
  <c r="L110" i="26"/>
  <c r="I110" i="26"/>
  <c r="R112" i="26"/>
  <c r="F111" i="26"/>
  <c r="M111" i="26" l="1"/>
  <c r="N111" i="26"/>
  <c r="V97" i="22"/>
  <c r="AG97" i="22"/>
  <c r="X97" i="22"/>
  <c r="AI97" i="22"/>
  <c r="Y97" i="22"/>
  <c r="AJ97" i="22"/>
  <c r="J95" i="1"/>
  <c r="N95" i="1"/>
  <c r="L95" i="1"/>
  <c r="H95" i="1"/>
  <c r="G95" i="1"/>
  <c r="M95" i="1"/>
  <c r="I95" i="1"/>
  <c r="K95" i="1"/>
  <c r="AR98" i="22"/>
  <c r="AQ98" i="22"/>
  <c r="AZ98" i="22"/>
  <c r="AS98" i="22"/>
  <c r="AU98" i="22"/>
  <c r="AV98" i="22"/>
  <c r="AW98" i="22"/>
  <c r="AY98" i="22"/>
  <c r="AT98" i="22"/>
  <c r="AX98" i="22"/>
  <c r="AH97" i="22"/>
  <c r="W97" i="22"/>
  <c r="AO97" i="22"/>
  <c r="AD97" i="22"/>
  <c r="Z97" i="22"/>
  <c r="AK97" i="22"/>
  <c r="Q97" i="1"/>
  <c r="F96" i="1"/>
  <c r="T100" i="22"/>
  <c r="F99" i="22"/>
  <c r="U97" i="22"/>
  <c r="AF97" i="22"/>
  <c r="AC97" i="22"/>
  <c r="AN97" i="22"/>
  <c r="AL97" i="22"/>
  <c r="AA97" i="22"/>
  <c r="AM97" i="22"/>
  <c r="AB97" i="22"/>
  <c r="K111" i="26"/>
  <c r="J111" i="26"/>
  <c r="I111" i="26"/>
  <c r="G111" i="26"/>
  <c r="L111" i="26"/>
  <c r="R113" i="26"/>
  <c r="F112" i="26"/>
  <c r="M112" i="26" l="1"/>
  <c r="N112" i="26"/>
  <c r="Q98" i="1"/>
  <c r="F97" i="1"/>
  <c r="AB98" i="22"/>
  <c r="AM98" i="22"/>
  <c r="AK98" i="22"/>
  <c r="Z98" i="22"/>
  <c r="AF98" i="22"/>
  <c r="U98" i="22"/>
  <c r="T101" i="22"/>
  <c r="F100" i="22"/>
  <c r="AN98" i="22"/>
  <c r="AC98" i="22"/>
  <c r="AS99" i="22"/>
  <c r="AQ99" i="22"/>
  <c r="AR99" i="22"/>
  <c r="AY99" i="22"/>
  <c r="AZ99" i="22"/>
  <c r="AV99" i="22"/>
  <c r="AT99" i="22"/>
  <c r="AX99" i="22"/>
  <c r="AW99" i="22"/>
  <c r="AU99" i="22"/>
  <c r="AI98" i="22"/>
  <c r="X98" i="22"/>
  <c r="AJ98" i="22"/>
  <c r="Y98" i="22"/>
  <c r="AG98" i="22"/>
  <c r="V98" i="22"/>
  <c r="AH98" i="22"/>
  <c r="W98" i="22"/>
  <c r="I96" i="1"/>
  <c r="N96" i="1"/>
  <c r="J96" i="1"/>
  <c r="L96" i="1"/>
  <c r="M96" i="1"/>
  <c r="H96" i="1"/>
  <c r="G96" i="1"/>
  <c r="K96" i="1"/>
  <c r="AA98" i="22"/>
  <c r="AL98" i="22"/>
  <c r="AD98" i="22"/>
  <c r="AO98" i="22"/>
  <c r="K112" i="26"/>
  <c r="G112" i="26"/>
  <c r="J112" i="26"/>
  <c r="L112" i="26"/>
  <c r="I112" i="26"/>
  <c r="R114" i="26"/>
  <c r="F113" i="26"/>
  <c r="M113" i="26" l="1"/>
  <c r="N113" i="26"/>
  <c r="AJ99" i="22"/>
  <c r="Y99" i="22"/>
  <c r="AM99" i="22"/>
  <c r="AB99" i="22"/>
  <c r="AC99" i="22"/>
  <c r="AN99" i="22"/>
  <c r="U99" i="22"/>
  <c r="AF99" i="22"/>
  <c r="J97" i="1"/>
  <c r="L97" i="1"/>
  <c r="M97" i="1"/>
  <c r="I97" i="1"/>
  <c r="G97" i="1"/>
  <c r="H97" i="1"/>
  <c r="N97" i="1"/>
  <c r="K97" i="1"/>
  <c r="AI99" i="22"/>
  <c r="X99" i="22"/>
  <c r="AG99" i="22"/>
  <c r="V99" i="22"/>
  <c r="Z99" i="22"/>
  <c r="AK99" i="22"/>
  <c r="AW100" i="22"/>
  <c r="AR100" i="22"/>
  <c r="AX100" i="22"/>
  <c r="AV100" i="22"/>
  <c r="AT100" i="22"/>
  <c r="AS100" i="22"/>
  <c r="AU100" i="22"/>
  <c r="AZ100" i="22"/>
  <c r="AQ100" i="22"/>
  <c r="AY100" i="22"/>
  <c r="AL99" i="22"/>
  <c r="AA99" i="22"/>
  <c r="AD99" i="22"/>
  <c r="AO99" i="22"/>
  <c r="W99" i="22"/>
  <c r="AH99" i="22"/>
  <c r="F101" i="22"/>
  <c r="T102" i="22"/>
  <c r="Q99" i="1"/>
  <c r="F98" i="1"/>
  <c r="J113" i="26"/>
  <c r="I113" i="26"/>
  <c r="G113" i="26"/>
  <c r="K113" i="26"/>
  <c r="L113" i="26"/>
  <c r="R115" i="26"/>
  <c r="F114" i="26"/>
  <c r="M114" i="26" l="1"/>
  <c r="N114" i="26"/>
  <c r="N98" i="1"/>
  <c r="I98" i="1"/>
  <c r="K98" i="1"/>
  <c r="H98" i="1"/>
  <c r="L98" i="1"/>
  <c r="G98" i="1"/>
  <c r="M98" i="1"/>
  <c r="J98" i="1"/>
  <c r="AN100" i="22"/>
  <c r="AC100" i="22"/>
  <c r="AH100" i="22"/>
  <c r="W100" i="22"/>
  <c r="V100" i="22"/>
  <c r="AG100" i="22"/>
  <c r="Z100" i="22"/>
  <c r="AK100" i="22"/>
  <c r="T103" i="22"/>
  <c r="F102" i="22"/>
  <c r="AV101" i="22"/>
  <c r="AT101" i="22"/>
  <c r="AX101" i="22"/>
  <c r="AR101" i="22"/>
  <c r="AS101" i="22"/>
  <c r="AU101" i="22"/>
  <c r="AW101" i="22"/>
  <c r="AY101" i="22"/>
  <c r="AZ101" i="22"/>
  <c r="AQ101" i="22"/>
  <c r="AF100" i="22"/>
  <c r="U100" i="22"/>
  <c r="X100" i="22"/>
  <c r="AI100" i="22"/>
  <c r="AL100" i="22"/>
  <c r="AA100" i="22"/>
  <c r="AD100" i="22"/>
  <c r="AO100" i="22"/>
  <c r="Q100" i="1"/>
  <c r="F99" i="1"/>
  <c r="AJ100" i="22"/>
  <c r="Y100" i="22"/>
  <c r="AB100" i="22"/>
  <c r="AM100" i="22"/>
  <c r="J114" i="26"/>
  <c r="G114" i="26"/>
  <c r="L114" i="26"/>
  <c r="K114" i="26"/>
  <c r="I114" i="26"/>
  <c r="R116" i="26"/>
  <c r="F115" i="26"/>
  <c r="M115" i="26" l="1"/>
  <c r="N115" i="26"/>
  <c r="AH101" i="22"/>
  <c r="W101" i="22"/>
  <c r="AF101" i="22"/>
  <c r="U101" i="22"/>
  <c r="Y101" i="22"/>
  <c r="AJ101" i="22"/>
  <c r="X101" i="22"/>
  <c r="AI101" i="22"/>
  <c r="AD101" i="22"/>
  <c r="AO101" i="22"/>
  <c r="L99" i="1"/>
  <c r="H99" i="1"/>
  <c r="G99" i="1"/>
  <c r="N99" i="1"/>
  <c r="J99" i="1"/>
  <c r="I99" i="1"/>
  <c r="K99" i="1"/>
  <c r="M99" i="1"/>
  <c r="AN101" i="22"/>
  <c r="AC101" i="22"/>
  <c r="V101" i="22"/>
  <c r="AG101" i="22"/>
  <c r="AQ102" i="22"/>
  <c r="AX102" i="22"/>
  <c r="AT102" i="22"/>
  <c r="AY102" i="22"/>
  <c r="AR102" i="22"/>
  <c r="AZ102" i="22"/>
  <c r="AU102" i="22"/>
  <c r="AW102" i="22"/>
  <c r="AS102" i="22"/>
  <c r="AV102" i="22"/>
  <c r="AK101" i="22"/>
  <c r="Z101" i="22"/>
  <c r="Q101" i="1"/>
  <c r="F100" i="1"/>
  <c r="AL101" i="22"/>
  <c r="AA101" i="22"/>
  <c r="AB101" i="22"/>
  <c r="AM101" i="22"/>
  <c r="T104" i="22"/>
  <c r="F103" i="22"/>
  <c r="K115" i="26"/>
  <c r="L115" i="26"/>
  <c r="G115" i="26"/>
  <c r="I115" i="26"/>
  <c r="J115" i="26"/>
  <c r="F116" i="26"/>
  <c r="R117" i="26"/>
  <c r="M116" i="26" l="1"/>
  <c r="N116" i="26"/>
  <c r="V102" i="22"/>
  <c r="AG102" i="22"/>
  <c r="J100" i="1"/>
  <c r="I100" i="1"/>
  <c r="N100" i="1"/>
  <c r="L100" i="1"/>
  <c r="K100" i="1"/>
  <c r="M100" i="1"/>
  <c r="H100" i="1"/>
  <c r="G100" i="1"/>
  <c r="AK102" i="22"/>
  <c r="Z102" i="22"/>
  <c r="AO102" i="22"/>
  <c r="AD102" i="22"/>
  <c r="AB102" i="22"/>
  <c r="AM102" i="22"/>
  <c r="AF102" i="22"/>
  <c r="U102" i="22"/>
  <c r="AR103" i="22"/>
  <c r="AQ103" i="22"/>
  <c r="AX103" i="22"/>
  <c r="AY103" i="22"/>
  <c r="AV103" i="22"/>
  <c r="AW103" i="22"/>
  <c r="AZ103" i="22"/>
  <c r="AS103" i="22"/>
  <c r="AU103" i="22"/>
  <c r="AT103" i="22"/>
  <c r="AL102" i="22"/>
  <c r="AA102" i="22"/>
  <c r="AN102" i="22"/>
  <c r="AC102" i="22"/>
  <c r="Q102" i="1"/>
  <c r="F101" i="1"/>
  <c r="AH102" i="22"/>
  <c r="W102" i="22"/>
  <c r="T105" i="22"/>
  <c r="F104" i="22"/>
  <c r="AJ102" i="22"/>
  <c r="Y102" i="22"/>
  <c r="AI102" i="22"/>
  <c r="X102" i="22"/>
  <c r="R118" i="26"/>
  <c r="F117" i="26"/>
  <c r="L116" i="26"/>
  <c r="I116" i="26"/>
  <c r="J116" i="26"/>
  <c r="G116" i="26"/>
  <c r="K116" i="26"/>
  <c r="M117" i="26" l="1"/>
  <c r="N117" i="26"/>
  <c r="J101" i="1"/>
  <c r="H101" i="1"/>
  <c r="I101" i="1"/>
  <c r="K101" i="1"/>
  <c r="M101" i="1"/>
  <c r="N101" i="1"/>
  <c r="L101" i="1"/>
  <c r="G101" i="1"/>
  <c r="X103" i="22"/>
  <c r="AI103" i="22"/>
  <c r="AL103" i="22"/>
  <c r="AA103" i="22"/>
  <c r="AF103" i="22"/>
  <c r="U103" i="22"/>
  <c r="AS104" i="22"/>
  <c r="AV104" i="22"/>
  <c r="AX104" i="22"/>
  <c r="AY104" i="22"/>
  <c r="AW104" i="22"/>
  <c r="AR104" i="22"/>
  <c r="AQ104" i="22"/>
  <c r="AZ104" i="22"/>
  <c r="AT104" i="22"/>
  <c r="AU104" i="22"/>
  <c r="AC103" i="22"/>
  <c r="AN103" i="22"/>
  <c r="AJ103" i="22"/>
  <c r="Y103" i="22"/>
  <c r="Z103" i="22"/>
  <c r="AK103" i="22"/>
  <c r="AG103" i="22"/>
  <c r="V103" i="22"/>
  <c r="AH103" i="22"/>
  <c r="W103" i="22"/>
  <c r="T106" i="22"/>
  <c r="F105" i="22"/>
  <c r="Q103" i="1"/>
  <c r="F102" i="1"/>
  <c r="AD103" i="22"/>
  <c r="AO103" i="22"/>
  <c r="AM103" i="22"/>
  <c r="AB103" i="22"/>
  <c r="L117" i="26"/>
  <c r="I117" i="26"/>
  <c r="G117" i="26"/>
  <c r="K117" i="26"/>
  <c r="J117" i="26"/>
  <c r="R119" i="26"/>
  <c r="F118" i="26"/>
  <c r="N118" i="26" l="1"/>
  <c r="M118" i="26"/>
  <c r="AS105" i="22"/>
  <c r="AU105" i="22"/>
  <c r="AQ105" i="22"/>
  <c r="AX105" i="22"/>
  <c r="AW105" i="22"/>
  <c r="AV105" i="22"/>
  <c r="AZ105" i="22"/>
  <c r="AR105" i="22"/>
  <c r="AY105" i="22"/>
  <c r="AT105" i="22"/>
  <c r="AJ104" i="22"/>
  <c r="Y104" i="22"/>
  <c r="AG104" i="22"/>
  <c r="V104" i="22"/>
  <c r="AK104" i="22"/>
  <c r="Z104" i="22"/>
  <c r="T107" i="22"/>
  <c r="F106" i="22"/>
  <c r="AI104" i="22"/>
  <c r="X104" i="22"/>
  <c r="AA104" i="22"/>
  <c r="AL104" i="22"/>
  <c r="AH104" i="22"/>
  <c r="W104" i="22"/>
  <c r="N102" i="1"/>
  <c r="K102" i="1"/>
  <c r="M102" i="1"/>
  <c r="G102" i="1"/>
  <c r="L102" i="1"/>
  <c r="I102" i="1"/>
  <c r="H102" i="1"/>
  <c r="J102" i="1"/>
  <c r="AO104" i="22"/>
  <c r="AD104" i="22"/>
  <c r="AN104" i="22"/>
  <c r="AC104" i="22"/>
  <c r="Q104" i="1"/>
  <c r="F103" i="1"/>
  <c r="AF104" i="22"/>
  <c r="U104" i="22"/>
  <c r="AB104" i="22"/>
  <c r="AM104" i="22"/>
  <c r="K118" i="26"/>
  <c r="J118" i="26"/>
  <c r="L118" i="26"/>
  <c r="I118" i="26"/>
  <c r="G118" i="26"/>
  <c r="R120" i="26"/>
  <c r="F119" i="26"/>
  <c r="M119" i="26" l="1"/>
  <c r="N119" i="26"/>
  <c r="AI105" i="22"/>
  <c r="X105" i="22"/>
  <c r="AG105" i="22"/>
  <c r="V105" i="22"/>
  <c r="AM105" i="22"/>
  <c r="AB105" i="22"/>
  <c r="N103" i="1"/>
  <c r="G103" i="1"/>
  <c r="L103" i="1"/>
  <c r="J103" i="1"/>
  <c r="H103" i="1"/>
  <c r="K103" i="1"/>
  <c r="I103" i="1"/>
  <c r="M103" i="1"/>
  <c r="AY106" i="22"/>
  <c r="AS106" i="22"/>
  <c r="AV106" i="22"/>
  <c r="AR106" i="22"/>
  <c r="AZ106" i="22"/>
  <c r="AU106" i="22"/>
  <c r="AQ106" i="22"/>
  <c r="AW106" i="22"/>
  <c r="AT106" i="22"/>
  <c r="AX106" i="22"/>
  <c r="Z105" i="22"/>
  <c r="AK105" i="22"/>
  <c r="Q105" i="1"/>
  <c r="F104" i="1"/>
  <c r="AD105" i="22"/>
  <c r="AO105" i="22"/>
  <c r="AF105" i="22"/>
  <c r="U105" i="22"/>
  <c r="AJ105" i="22"/>
  <c r="Y105" i="22"/>
  <c r="T108" i="22"/>
  <c r="F107" i="22"/>
  <c r="AN105" i="22"/>
  <c r="AC105" i="22"/>
  <c r="AA105" i="22"/>
  <c r="AL105" i="22"/>
  <c r="AH105" i="22"/>
  <c r="W105" i="22"/>
  <c r="I119" i="26"/>
  <c r="L119" i="26"/>
  <c r="K119" i="26"/>
  <c r="G119" i="26"/>
  <c r="J119" i="26"/>
  <c r="R121" i="26"/>
  <c r="F120" i="26"/>
  <c r="M120" i="26" l="1"/>
  <c r="N120" i="26"/>
  <c r="AO106" i="22"/>
  <c r="AD106" i="22"/>
  <c r="AU107" i="22"/>
  <c r="AR107" i="22"/>
  <c r="AQ107" i="22"/>
  <c r="AZ107" i="22"/>
  <c r="AV107" i="22"/>
  <c r="AW107" i="22"/>
  <c r="AS107" i="22"/>
  <c r="AT107" i="22"/>
  <c r="AX107" i="22"/>
  <c r="AY107" i="22"/>
  <c r="N104" i="1"/>
  <c r="J104" i="1"/>
  <c r="I104" i="1"/>
  <c r="K104" i="1"/>
  <c r="G104" i="1"/>
  <c r="H104" i="1"/>
  <c r="L104" i="1"/>
  <c r="M104" i="1"/>
  <c r="AM106" i="22"/>
  <c r="AB106" i="22"/>
  <c r="AJ106" i="22"/>
  <c r="Y106" i="22"/>
  <c r="AH106" i="22"/>
  <c r="W106" i="22"/>
  <c r="AI106" i="22"/>
  <c r="X106" i="22"/>
  <c r="AL106" i="22"/>
  <c r="AA106" i="22"/>
  <c r="V106" i="22"/>
  <c r="AG106" i="22"/>
  <c r="T109" i="22"/>
  <c r="F108" i="22"/>
  <c r="Q106" i="1"/>
  <c r="F105" i="1"/>
  <c r="AN106" i="22"/>
  <c r="AC106" i="22"/>
  <c r="U106" i="22"/>
  <c r="AF106" i="22"/>
  <c r="AK106" i="22"/>
  <c r="Z106" i="22"/>
  <c r="K120" i="26"/>
  <c r="I120" i="26"/>
  <c r="L120" i="26"/>
  <c r="J120" i="26"/>
  <c r="G120" i="26"/>
  <c r="R122" i="26"/>
  <c r="F121" i="26"/>
  <c r="M121" i="26" l="1"/>
  <c r="N121" i="26"/>
  <c r="AD107" i="22"/>
  <c r="AO107" i="22"/>
  <c r="J105" i="1"/>
  <c r="K105" i="1"/>
  <c r="N105" i="1"/>
  <c r="G105" i="1"/>
  <c r="H105" i="1"/>
  <c r="I105" i="1"/>
  <c r="L105" i="1"/>
  <c r="M105" i="1"/>
  <c r="AC107" i="22"/>
  <c r="AN107" i="22"/>
  <c r="AA107" i="22"/>
  <c r="AL107" i="22"/>
  <c r="V107" i="22"/>
  <c r="AG107" i="22"/>
  <c r="AS108" i="22"/>
  <c r="AV108" i="22"/>
  <c r="AX108" i="22"/>
  <c r="AT108" i="22"/>
  <c r="AW108" i="22"/>
  <c r="AR108" i="22"/>
  <c r="AQ108" i="22"/>
  <c r="AZ108" i="22"/>
  <c r="AY108" i="22"/>
  <c r="AU108" i="22"/>
  <c r="Q107" i="1"/>
  <c r="F106" i="1"/>
  <c r="AM107" i="22"/>
  <c r="AB107" i="22"/>
  <c r="AK107" i="22"/>
  <c r="Z107" i="22"/>
  <c r="Y107" i="22"/>
  <c r="AJ107" i="22"/>
  <c r="X107" i="22"/>
  <c r="AI107" i="22"/>
  <c r="T110" i="22"/>
  <c r="F109" i="22"/>
  <c r="AH107" i="22"/>
  <c r="W107" i="22"/>
  <c r="U107" i="22"/>
  <c r="AF107" i="22"/>
  <c r="G121" i="26"/>
  <c r="K121" i="26"/>
  <c r="L121" i="26"/>
  <c r="J121" i="26"/>
  <c r="I121" i="26"/>
  <c r="F122" i="26"/>
  <c r="R123" i="26"/>
  <c r="M122" i="26" l="1"/>
  <c r="N122" i="26"/>
  <c r="AJ108" i="22"/>
  <c r="Y108" i="22"/>
  <c r="N106" i="1"/>
  <c r="L106" i="1"/>
  <c r="G106" i="1"/>
  <c r="I106" i="1"/>
  <c r="H106" i="1"/>
  <c r="M106" i="1"/>
  <c r="K106" i="1"/>
  <c r="J106" i="1"/>
  <c r="AO108" i="22"/>
  <c r="AD108" i="22"/>
  <c r="X108" i="22"/>
  <c r="AI108" i="22"/>
  <c r="AG108" i="22"/>
  <c r="V108" i="22"/>
  <c r="Q108" i="1"/>
  <c r="F107" i="1"/>
  <c r="U108" i="22"/>
  <c r="AF108" i="22"/>
  <c r="AM108" i="22"/>
  <c r="AB108" i="22"/>
  <c r="AQ109" i="22"/>
  <c r="AS109" i="22"/>
  <c r="AX109" i="22"/>
  <c r="AY109" i="22"/>
  <c r="AW109" i="22"/>
  <c r="AV109" i="22"/>
  <c r="AT109" i="22"/>
  <c r="AR109" i="22"/>
  <c r="AU109" i="22"/>
  <c r="AZ109" i="22"/>
  <c r="AK108" i="22"/>
  <c r="Z108" i="22"/>
  <c r="F110" i="22"/>
  <c r="T111" i="22"/>
  <c r="AC108" i="22"/>
  <c r="AN108" i="22"/>
  <c r="AA108" i="22"/>
  <c r="AL108" i="22"/>
  <c r="W108" i="22"/>
  <c r="AH108" i="22"/>
  <c r="R124" i="26"/>
  <c r="F123" i="26"/>
  <c r="J122" i="26"/>
  <c r="K122" i="26"/>
  <c r="I122" i="26"/>
  <c r="L122" i="26"/>
  <c r="G122" i="26"/>
  <c r="M123" i="26" l="1"/>
  <c r="N123" i="26"/>
  <c r="AA109" i="22"/>
  <c r="AL109" i="22"/>
  <c r="X109" i="22"/>
  <c r="AI109" i="22"/>
  <c r="T112" i="22"/>
  <c r="F111" i="22"/>
  <c r="AO109" i="22"/>
  <c r="AD109" i="22"/>
  <c r="Z109" i="22"/>
  <c r="AK109" i="22"/>
  <c r="AH109" i="22"/>
  <c r="W109" i="22"/>
  <c r="AV110" i="22"/>
  <c r="AQ110" i="22"/>
  <c r="AW110" i="22"/>
  <c r="AU110" i="22"/>
  <c r="AY110" i="22"/>
  <c r="AZ110" i="22"/>
  <c r="AS110" i="22"/>
  <c r="AX110" i="22"/>
  <c r="AT110" i="22"/>
  <c r="AR110" i="22"/>
  <c r="AF109" i="22"/>
  <c r="U109" i="22"/>
  <c r="V109" i="22"/>
  <c r="AG109" i="22"/>
  <c r="AN109" i="22"/>
  <c r="AC109" i="22"/>
  <c r="H107" i="1"/>
  <c r="G107" i="1"/>
  <c r="N107" i="1"/>
  <c r="J107" i="1"/>
  <c r="L107" i="1"/>
  <c r="M107" i="1"/>
  <c r="K107" i="1"/>
  <c r="I107" i="1"/>
  <c r="AJ109" i="22"/>
  <c r="Y109" i="22"/>
  <c r="AB109" i="22"/>
  <c r="AM109" i="22"/>
  <c r="Q109" i="1"/>
  <c r="F108" i="1"/>
  <c r="G123" i="26"/>
  <c r="J123" i="26"/>
  <c r="K123" i="26"/>
  <c r="I123" i="26"/>
  <c r="L123" i="26"/>
  <c r="F124" i="26"/>
  <c r="R125" i="26"/>
  <c r="M124" i="26" l="1"/>
  <c r="N124" i="26"/>
  <c r="AH110" i="22"/>
  <c r="W110" i="22"/>
  <c r="AM110" i="22"/>
  <c r="AB110" i="22"/>
  <c r="Y110" i="22"/>
  <c r="AJ110" i="22"/>
  <c r="I108" i="1"/>
  <c r="N108" i="1"/>
  <c r="J108" i="1"/>
  <c r="H108" i="1"/>
  <c r="G108" i="1"/>
  <c r="K108" i="1"/>
  <c r="M108" i="1"/>
  <c r="L108" i="1"/>
  <c r="V110" i="22"/>
  <c r="AG110" i="22"/>
  <c r="AO110" i="22"/>
  <c r="AD110" i="22"/>
  <c r="U110" i="22"/>
  <c r="AF110" i="22"/>
  <c r="AY111" i="22"/>
  <c r="AU111" i="22"/>
  <c r="AV111" i="22"/>
  <c r="AQ111" i="22"/>
  <c r="AX111" i="22"/>
  <c r="AS111" i="22"/>
  <c r="AW111" i="22"/>
  <c r="AZ111" i="22"/>
  <c r="AT111" i="22"/>
  <c r="AR111" i="22"/>
  <c r="AL110" i="22"/>
  <c r="AA110" i="22"/>
  <c r="Q110" i="1"/>
  <c r="F109" i="1"/>
  <c r="AI110" i="22"/>
  <c r="X110" i="22"/>
  <c r="AC110" i="22"/>
  <c r="AN110" i="22"/>
  <c r="Z110" i="22"/>
  <c r="AK110" i="22"/>
  <c r="T113" i="22"/>
  <c r="F112" i="22"/>
  <c r="R126" i="26"/>
  <c r="F125" i="26"/>
  <c r="L124" i="26"/>
  <c r="K124" i="26"/>
  <c r="J124" i="26"/>
  <c r="I124" i="26"/>
  <c r="G124" i="26"/>
  <c r="M125" i="26" l="1"/>
  <c r="N125" i="26"/>
  <c r="AO111" i="22"/>
  <c r="AD111" i="22"/>
  <c r="U111" i="22"/>
  <c r="AF111" i="22"/>
  <c r="AA111" i="22"/>
  <c r="AL111" i="22"/>
  <c r="Z111" i="22"/>
  <c r="AK111" i="22"/>
  <c r="AY112" i="22"/>
  <c r="AX112" i="22"/>
  <c r="AV112" i="22"/>
  <c r="AS112" i="22"/>
  <c r="AT112" i="22"/>
  <c r="AU112" i="22"/>
  <c r="AR112" i="22"/>
  <c r="AW112" i="22"/>
  <c r="AQ112" i="22"/>
  <c r="AZ112" i="22"/>
  <c r="J109" i="1"/>
  <c r="G109" i="1"/>
  <c r="L109" i="1"/>
  <c r="K109" i="1"/>
  <c r="N109" i="1"/>
  <c r="M109" i="1"/>
  <c r="H109" i="1"/>
  <c r="I109" i="1"/>
  <c r="V111" i="22"/>
  <c r="AG111" i="22"/>
  <c r="AH111" i="22"/>
  <c r="W111" i="22"/>
  <c r="AJ111" i="22"/>
  <c r="Y111" i="22"/>
  <c r="T114" i="22"/>
  <c r="F113" i="22"/>
  <c r="Q111" i="1"/>
  <c r="F110" i="1"/>
  <c r="AI111" i="22"/>
  <c r="X111" i="22"/>
  <c r="AB111" i="22"/>
  <c r="AM111" i="22"/>
  <c r="AN111" i="22"/>
  <c r="AC111" i="22"/>
  <c r="G125" i="26"/>
  <c r="K125" i="26"/>
  <c r="J125" i="26"/>
  <c r="L125" i="26"/>
  <c r="I125" i="26"/>
  <c r="F126" i="26"/>
  <c r="R127" i="26"/>
  <c r="N126" i="26" l="1"/>
  <c r="M126" i="26"/>
  <c r="N110" i="1"/>
  <c r="M110" i="1"/>
  <c r="H110" i="1"/>
  <c r="L110" i="1"/>
  <c r="K110" i="1"/>
  <c r="G110" i="1"/>
  <c r="I110" i="1"/>
  <c r="J110" i="1"/>
  <c r="AL112" i="22"/>
  <c r="AA112" i="22"/>
  <c r="AH112" i="22"/>
  <c r="W112" i="22"/>
  <c r="Q112" i="1"/>
  <c r="F111" i="1"/>
  <c r="V112" i="22"/>
  <c r="AG112" i="22"/>
  <c r="Z112" i="22"/>
  <c r="AK112" i="22"/>
  <c r="AQ113" i="22"/>
  <c r="AT113" i="22"/>
  <c r="AS113" i="22"/>
  <c r="AV113" i="22"/>
  <c r="AR113" i="22"/>
  <c r="AY113" i="22"/>
  <c r="AX113" i="22"/>
  <c r="AU113" i="22"/>
  <c r="AW113" i="22"/>
  <c r="AZ113" i="22"/>
  <c r="AD112" i="22"/>
  <c r="AO112" i="22"/>
  <c r="AJ112" i="22"/>
  <c r="Y112" i="22"/>
  <c r="AB112" i="22"/>
  <c r="AM112" i="22"/>
  <c r="T115" i="22"/>
  <c r="F114" i="22"/>
  <c r="AF112" i="22"/>
  <c r="U112" i="22"/>
  <c r="AI112" i="22"/>
  <c r="X112" i="22"/>
  <c r="AN112" i="22"/>
  <c r="AC112" i="22"/>
  <c r="K126" i="26"/>
  <c r="G126" i="26"/>
  <c r="L126" i="26"/>
  <c r="I126" i="26"/>
  <c r="J126" i="26"/>
  <c r="R128" i="26"/>
  <c r="F127" i="26"/>
  <c r="M127" i="26" l="1"/>
  <c r="N127" i="26"/>
  <c r="AZ114" i="22"/>
  <c r="AX114" i="22"/>
  <c r="AQ114" i="22"/>
  <c r="AS114" i="22"/>
  <c r="AR114" i="22"/>
  <c r="AW114" i="22"/>
  <c r="AY114" i="22"/>
  <c r="AV114" i="22"/>
  <c r="AT114" i="22"/>
  <c r="AU114" i="22"/>
  <c r="AD113" i="22"/>
  <c r="AO113" i="22"/>
  <c r="AN113" i="22"/>
  <c r="AC113" i="22"/>
  <c r="X113" i="22"/>
  <c r="AI113" i="22"/>
  <c r="T116" i="22"/>
  <c r="F115" i="22"/>
  <c r="AL113" i="22"/>
  <c r="AA113" i="22"/>
  <c r="V113" i="22"/>
  <c r="AG113" i="22"/>
  <c r="AF113" i="22"/>
  <c r="U113" i="22"/>
  <c r="Y113" i="22"/>
  <c r="AJ113" i="22"/>
  <c r="AK113" i="22"/>
  <c r="Z113" i="22"/>
  <c r="J111" i="1"/>
  <c r="L111" i="1"/>
  <c r="H111" i="1"/>
  <c r="N111" i="1"/>
  <c r="G111" i="1"/>
  <c r="M111" i="1"/>
  <c r="I111" i="1"/>
  <c r="K111" i="1"/>
  <c r="AB113" i="22"/>
  <c r="AM113" i="22"/>
  <c r="AH113" i="22"/>
  <c r="W113" i="22"/>
  <c r="Q113" i="1"/>
  <c r="F112" i="1"/>
  <c r="R129" i="26"/>
  <c r="F128" i="26"/>
  <c r="K127" i="26"/>
  <c r="J127" i="26"/>
  <c r="L127" i="26"/>
  <c r="I127" i="26"/>
  <c r="G127" i="26"/>
  <c r="M128" i="26" l="1"/>
  <c r="N128" i="26"/>
  <c r="Z114" i="22"/>
  <c r="AK114" i="22"/>
  <c r="W114" i="22"/>
  <c r="AH114" i="22"/>
  <c r="AN114" i="22"/>
  <c r="AC114" i="22"/>
  <c r="U114" i="22"/>
  <c r="AF114" i="22"/>
  <c r="I112" i="1"/>
  <c r="N112" i="1"/>
  <c r="J112" i="1"/>
  <c r="L112" i="1"/>
  <c r="M112" i="1"/>
  <c r="H112" i="1"/>
  <c r="G112" i="1"/>
  <c r="K112" i="1"/>
  <c r="AQ115" i="22"/>
  <c r="AV115" i="22"/>
  <c r="AR115" i="22"/>
  <c r="AY115" i="22"/>
  <c r="AX115" i="22"/>
  <c r="AW115" i="22"/>
  <c r="AU115" i="22"/>
  <c r="AZ115" i="22"/>
  <c r="AS115" i="22"/>
  <c r="AT115" i="22"/>
  <c r="AJ114" i="22"/>
  <c r="Y114" i="22"/>
  <c r="AL114" i="22"/>
  <c r="AA114" i="22"/>
  <c r="AB114" i="22"/>
  <c r="AM114" i="22"/>
  <c r="Q114" i="1"/>
  <c r="F113" i="1"/>
  <c r="T117" i="22"/>
  <c r="F116" i="22"/>
  <c r="X114" i="22"/>
  <c r="AI114" i="22"/>
  <c r="AG114" i="22"/>
  <c r="V114" i="22"/>
  <c r="AO114" i="22"/>
  <c r="AD114" i="22"/>
  <c r="G128" i="26"/>
  <c r="J128" i="26"/>
  <c r="L128" i="26"/>
  <c r="K128" i="26"/>
  <c r="I128" i="26"/>
  <c r="R130" i="26"/>
  <c r="F129" i="26"/>
  <c r="M129" i="26" l="1"/>
  <c r="N129" i="26"/>
  <c r="AR116" i="22"/>
  <c r="AV116" i="22"/>
  <c r="AX116" i="22"/>
  <c r="AQ116" i="22"/>
  <c r="AS116" i="22"/>
  <c r="AT116" i="22"/>
  <c r="AY116" i="22"/>
  <c r="AW116" i="22"/>
  <c r="AZ116" i="22"/>
  <c r="AU116" i="22"/>
  <c r="AD115" i="22"/>
  <c r="AO115" i="22"/>
  <c r="AN115" i="22"/>
  <c r="AC115" i="22"/>
  <c r="T118" i="22"/>
  <c r="F117" i="22"/>
  <c r="AJ115" i="22"/>
  <c r="Y115" i="22"/>
  <c r="V115" i="22"/>
  <c r="AG115" i="22"/>
  <c r="J113" i="1"/>
  <c r="L113" i="1"/>
  <c r="M113" i="1"/>
  <c r="I113" i="1"/>
  <c r="H113" i="1"/>
  <c r="G113" i="1"/>
  <c r="N113" i="1"/>
  <c r="K113" i="1"/>
  <c r="X115" i="22"/>
  <c r="AI115" i="22"/>
  <c r="AL115" i="22"/>
  <c r="AA115" i="22"/>
  <c r="Z115" i="22"/>
  <c r="AK115" i="22"/>
  <c r="Q115" i="1"/>
  <c r="F114" i="1"/>
  <c r="AH115" i="22"/>
  <c r="W115" i="22"/>
  <c r="AM115" i="22"/>
  <c r="AB115" i="22"/>
  <c r="AF115" i="22"/>
  <c r="U115" i="22"/>
  <c r="G129" i="26"/>
  <c r="K129" i="26"/>
  <c r="L129" i="26"/>
  <c r="J129" i="26"/>
  <c r="I129" i="26"/>
  <c r="R131" i="26"/>
  <c r="F130" i="26"/>
  <c r="M130" i="26" l="1"/>
  <c r="N130" i="26"/>
  <c r="N114" i="1"/>
  <c r="I114" i="1"/>
  <c r="H114" i="1"/>
  <c r="M114" i="1"/>
  <c r="G114" i="1"/>
  <c r="K114" i="1"/>
  <c r="L114" i="1"/>
  <c r="J114" i="1"/>
  <c r="AY117" i="22"/>
  <c r="AT117" i="22"/>
  <c r="AU117" i="22"/>
  <c r="AZ117" i="22"/>
  <c r="AR117" i="22"/>
  <c r="AW117" i="22"/>
  <c r="AX117" i="22"/>
  <c r="AQ117" i="22"/>
  <c r="AS117" i="22"/>
  <c r="AV117" i="22"/>
  <c r="AA116" i="22"/>
  <c r="AL116" i="22"/>
  <c r="AF116" i="22"/>
  <c r="U116" i="22"/>
  <c r="Q116" i="1"/>
  <c r="F115" i="1"/>
  <c r="T119" i="22"/>
  <c r="F118" i="22"/>
  <c r="AN116" i="22"/>
  <c r="AC116" i="22"/>
  <c r="AB116" i="22"/>
  <c r="AM116" i="22"/>
  <c r="AJ116" i="22"/>
  <c r="Y116" i="22"/>
  <c r="AI116" i="22"/>
  <c r="X116" i="22"/>
  <c r="Z116" i="22"/>
  <c r="AK116" i="22"/>
  <c r="AD116" i="22"/>
  <c r="AO116" i="22"/>
  <c r="AH116" i="22"/>
  <c r="W116" i="22"/>
  <c r="V116" i="22"/>
  <c r="AG116" i="22"/>
  <c r="J130" i="26"/>
  <c r="I130" i="26"/>
  <c r="L130" i="26"/>
  <c r="G130" i="26"/>
  <c r="K130" i="26"/>
  <c r="R132" i="26"/>
  <c r="F131" i="26"/>
  <c r="M131" i="26" l="1"/>
  <c r="N131" i="26"/>
  <c r="Q117" i="1"/>
  <c r="F116" i="1"/>
  <c r="AB117" i="22"/>
  <c r="AM117" i="22"/>
  <c r="Y117" i="22"/>
  <c r="AJ117" i="22"/>
  <c r="AS118" i="22"/>
  <c r="AY118" i="22"/>
  <c r="AQ118" i="22"/>
  <c r="AT118" i="22"/>
  <c r="AR118" i="22"/>
  <c r="AW118" i="22"/>
  <c r="AX118" i="22"/>
  <c r="AZ118" i="22"/>
  <c r="AU118" i="22"/>
  <c r="AV118" i="22"/>
  <c r="Z117" i="22"/>
  <c r="AK117" i="22"/>
  <c r="AL117" i="22"/>
  <c r="AA117" i="22"/>
  <c r="X117" i="22"/>
  <c r="AI117" i="22"/>
  <c r="T120" i="22"/>
  <c r="F119" i="22"/>
  <c r="W117" i="22"/>
  <c r="AH117" i="22"/>
  <c r="AG117" i="22"/>
  <c r="V117" i="22"/>
  <c r="AN117" i="22"/>
  <c r="AC117" i="22"/>
  <c r="L115" i="1"/>
  <c r="G115" i="1"/>
  <c r="N115" i="1"/>
  <c r="J115" i="1"/>
  <c r="H115" i="1"/>
  <c r="I115" i="1"/>
  <c r="K115" i="1"/>
  <c r="M115" i="1"/>
  <c r="U117" i="22"/>
  <c r="AF117" i="22"/>
  <c r="AO117" i="22"/>
  <c r="AD117" i="22"/>
  <c r="K131" i="26"/>
  <c r="L131" i="26"/>
  <c r="I131" i="26"/>
  <c r="J131" i="26"/>
  <c r="G131" i="26"/>
  <c r="F132" i="26"/>
  <c r="R133" i="26"/>
  <c r="M132" i="26" l="1"/>
  <c r="N132" i="26"/>
  <c r="AH118" i="22"/>
  <c r="W118" i="22"/>
  <c r="AS119" i="22"/>
  <c r="AQ119" i="22"/>
  <c r="AZ119" i="22"/>
  <c r="AY119" i="22"/>
  <c r="AT119" i="22"/>
  <c r="AU119" i="22"/>
  <c r="AV119" i="22"/>
  <c r="AR119" i="22"/>
  <c r="AW119" i="22"/>
  <c r="AX119" i="22"/>
  <c r="AK118" i="22"/>
  <c r="Z118" i="22"/>
  <c r="AL118" i="22"/>
  <c r="AA118" i="22"/>
  <c r="AC118" i="22"/>
  <c r="AN118" i="22"/>
  <c r="AO118" i="22"/>
  <c r="AD118" i="22"/>
  <c r="X118" i="22"/>
  <c r="AI118" i="22"/>
  <c r="J116" i="1"/>
  <c r="I116" i="1"/>
  <c r="N116" i="1"/>
  <c r="L116" i="1"/>
  <c r="K116" i="1"/>
  <c r="M116" i="1"/>
  <c r="H116" i="1"/>
  <c r="G116" i="1"/>
  <c r="F120" i="22"/>
  <c r="T121" i="22"/>
  <c r="AJ118" i="22"/>
  <c r="Y118" i="22"/>
  <c r="AG118" i="22"/>
  <c r="V118" i="22"/>
  <c r="AM118" i="22"/>
  <c r="AB118" i="22"/>
  <c r="U118" i="22"/>
  <c r="AF118" i="22"/>
  <c r="Q118" i="1"/>
  <c r="F117" i="1"/>
  <c r="R134" i="26"/>
  <c r="F133" i="26"/>
  <c r="L132" i="26"/>
  <c r="K132" i="26"/>
  <c r="J132" i="26"/>
  <c r="G132" i="26"/>
  <c r="I132" i="26"/>
  <c r="M133" i="26" l="1"/>
  <c r="N133" i="26"/>
  <c r="T122" i="22"/>
  <c r="F121" i="22"/>
  <c r="AB119" i="22"/>
  <c r="AM119" i="22"/>
  <c r="Y119" i="22"/>
  <c r="AJ119" i="22"/>
  <c r="AF119" i="22"/>
  <c r="U119" i="22"/>
  <c r="AQ120" i="22"/>
  <c r="AS120" i="22"/>
  <c r="AR120" i="22"/>
  <c r="AY120" i="22"/>
  <c r="AT120" i="22"/>
  <c r="AU120" i="22"/>
  <c r="AX120" i="22"/>
  <c r="AW120" i="22"/>
  <c r="AV120" i="22"/>
  <c r="AZ120" i="22"/>
  <c r="AA119" i="22"/>
  <c r="AL119" i="22"/>
  <c r="X119" i="22"/>
  <c r="AI119" i="22"/>
  <c r="AH119" i="22"/>
  <c r="W119" i="22"/>
  <c r="J117" i="1"/>
  <c r="H117" i="1"/>
  <c r="I117" i="1"/>
  <c r="K117" i="1"/>
  <c r="M117" i="1"/>
  <c r="N117" i="1"/>
  <c r="L117" i="1"/>
  <c r="G117" i="1"/>
  <c r="V119" i="22"/>
  <c r="AG119" i="22"/>
  <c r="AN119" i="22"/>
  <c r="AC119" i="22"/>
  <c r="Q119" i="1"/>
  <c r="F118" i="1"/>
  <c r="AK119" i="22"/>
  <c r="Z119" i="22"/>
  <c r="AD119" i="22"/>
  <c r="AO119" i="22"/>
  <c r="L133" i="26"/>
  <c r="I133" i="26"/>
  <c r="G133" i="26"/>
  <c r="K133" i="26"/>
  <c r="J133" i="26"/>
  <c r="R135" i="26"/>
  <c r="F134" i="26"/>
  <c r="N134" i="26" l="1"/>
  <c r="M134" i="26"/>
  <c r="AL120" i="22"/>
  <c r="AA120" i="22"/>
  <c r="AN120" i="22"/>
  <c r="AC120" i="22"/>
  <c r="N118" i="1"/>
  <c r="K118" i="1"/>
  <c r="L118" i="1"/>
  <c r="I118" i="1"/>
  <c r="M118" i="1"/>
  <c r="H118" i="1"/>
  <c r="G118" i="1"/>
  <c r="J118" i="1"/>
  <c r="AB120" i="22"/>
  <c r="AM120" i="22"/>
  <c r="V120" i="22"/>
  <c r="AG120" i="22"/>
  <c r="Q120" i="1"/>
  <c r="F119" i="1"/>
  <c r="AD120" i="22"/>
  <c r="AO120" i="22"/>
  <c r="Y120" i="22"/>
  <c r="AJ120" i="22"/>
  <c r="W120" i="22"/>
  <c r="AH120" i="22"/>
  <c r="AQ121" i="22"/>
  <c r="AT121" i="22"/>
  <c r="AV121" i="22"/>
  <c r="AW121" i="22"/>
  <c r="AX121" i="22"/>
  <c r="AR121" i="22"/>
  <c r="AY121" i="22"/>
  <c r="AZ121" i="22"/>
  <c r="AU121" i="22"/>
  <c r="AS121" i="22"/>
  <c r="Z120" i="22"/>
  <c r="AK120" i="22"/>
  <c r="X120" i="22"/>
  <c r="AI120" i="22"/>
  <c r="AF120" i="22"/>
  <c r="U120" i="22"/>
  <c r="T123" i="22"/>
  <c r="F122" i="22"/>
  <c r="K134" i="26"/>
  <c r="J134" i="26"/>
  <c r="L134" i="26"/>
  <c r="I134" i="26"/>
  <c r="G134" i="26"/>
  <c r="R136" i="26"/>
  <c r="F135" i="26"/>
  <c r="M135" i="26" l="1"/>
  <c r="N135" i="26"/>
  <c r="T124" i="22"/>
  <c r="F123" i="22"/>
  <c r="Y121" i="22"/>
  <c r="AJ121" i="22"/>
  <c r="AO121" i="22"/>
  <c r="AD121" i="22"/>
  <c r="AA121" i="22"/>
  <c r="AL121" i="22"/>
  <c r="AN121" i="22"/>
  <c r="AC121" i="22"/>
  <c r="Z121" i="22"/>
  <c r="AK121" i="22"/>
  <c r="AH121" i="22"/>
  <c r="W121" i="22"/>
  <c r="AG121" i="22"/>
  <c r="V121" i="22"/>
  <c r="X121" i="22"/>
  <c r="AI121" i="22"/>
  <c r="N119" i="1"/>
  <c r="G119" i="1"/>
  <c r="J119" i="1"/>
  <c r="H119" i="1"/>
  <c r="L119" i="1"/>
  <c r="K119" i="1"/>
  <c r="I119" i="1"/>
  <c r="M119" i="1"/>
  <c r="AR122" i="22"/>
  <c r="AV122" i="22"/>
  <c r="AT122" i="22"/>
  <c r="AS122" i="22"/>
  <c r="AZ122" i="22"/>
  <c r="AY122" i="22"/>
  <c r="AQ122" i="22"/>
  <c r="AU122" i="22"/>
  <c r="AW122" i="22"/>
  <c r="AX122" i="22"/>
  <c r="AM121" i="22"/>
  <c r="AB121" i="22"/>
  <c r="AF121" i="22"/>
  <c r="U121" i="22"/>
  <c r="Q121" i="1"/>
  <c r="F120" i="1"/>
  <c r="J135" i="26"/>
  <c r="K135" i="26"/>
  <c r="L135" i="26"/>
  <c r="I135" i="26"/>
  <c r="G135" i="26"/>
  <c r="F136" i="26"/>
  <c r="R137" i="26"/>
  <c r="M136" i="26" l="1"/>
  <c r="N136" i="26"/>
  <c r="AB122" i="22"/>
  <c r="AM122" i="22"/>
  <c r="AN122" i="22"/>
  <c r="AC122" i="22"/>
  <c r="Z122" i="22"/>
  <c r="AK122" i="22"/>
  <c r="AL122" i="22"/>
  <c r="AA122" i="22"/>
  <c r="AO122" i="22"/>
  <c r="AD122" i="22"/>
  <c r="AG122" i="22"/>
  <c r="V122" i="22"/>
  <c r="N120" i="1"/>
  <c r="J120" i="1"/>
  <c r="I120" i="1"/>
  <c r="K120" i="1"/>
  <c r="G120" i="1"/>
  <c r="H120" i="1"/>
  <c r="M120" i="1"/>
  <c r="L120" i="1"/>
  <c r="Y122" i="22"/>
  <c r="AJ122" i="22"/>
  <c r="AH122" i="22"/>
  <c r="W122" i="22"/>
  <c r="AT123" i="22"/>
  <c r="AX123" i="22"/>
  <c r="AY123" i="22"/>
  <c r="AR123" i="22"/>
  <c r="AQ123" i="22"/>
  <c r="AV123" i="22"/>
  <c r="AW123" i="22"/>
  <c r="AU123" i="22"/>
  <c r="AZ123" i="22"/>
  <c r="AS123" i="22"/>
  <c r="Q122" i="1"/>
  <c r="F121" i="1"/>
  <c r="AF122" i="22"/>
  <c r="U122" i="22"/>
  <c r="X122" i="22"/>
  <c r="AI122" i="22"/>
  <c r="F124" i="22"/>
  <c r="T125" i="22"/>
  <c r="R138" i="26"/>
  <c r="F137" i="26"/>
  <c r="K136" i="26"/>
  <c r="L136" i="26"/>
  <c r="I136" i="26"/>
  <c r="J136" i="26"/>
  <c r="G136" i="26"/>
  <c r="M137" i="26" l="1"/>
  <c r="N137" i="26"/>
  <c r="J121" i="1"/>
  <c r="K121" i="1"/>
  <c r="N121" i="1"/>
  <c r="G121" i="1"/>
  <c r="H121" i="1"/>
  <c r="I121" i="1"/>
  <c r="L121" i="1"/>
  <c r="M121" i="1"/>
  <c r="AJ123" i="22"/>
  <c r="Y123" i="22"/>
  <c r="V123" i="22"/>
  <c r="AG123" i="22"/>
  <c r="Q123" i="1"/>
  <c r="F122" i="1"/>
  <c r="AA123" i="22"/>
  <c r="AL123" i="22"/>
  <c r="AN123" i="22"/>
  <c r="AC123" i="22"/>
  <c r="T126" i="22"/>
  <c r="F125" i="22"/>
  <c r="AH123" i="22"/>
  <c r="W123" i="22"/>
  <c r="Z123" i="22"/>
  <c r="AK123" i="22"/>
  <c r="AB123" i="22"/>
  <c r="AM123" i="22"/>
  <c r="AR124" i="22"/>
  <c r="AQ124" i="22"/>
  <c r="AX124" i="22"/>
  <c r="AV124" i="22"/>
  <c r="AS124" i="22"/>
  <c r="AU124" i="22"/>
  <c r="AY124" i="22"/>
  <c r="AW124" i="22"/>
  <c r="AZ124" i="22"/>
  <c r="AT124" i="22"/>
  <c r="AD123" i="22"/>
  <c r="AO123" i="22"/>
  <c r="U123" i="22"/>
  <c r="AF123" i="22"/>
  <c r="X123" i="22"/>
  <c r="AI123" i="22"/>
  <c r="J137" i="26"/>
  <c r="I137" i="26"/>
  <c r="K137" i="26"/>
  <c r="G137" i="26"/>
  <c r="L137" i="26"/>
  <c r="R139" i="26"/>
  <c r="F138" i="26"/>
  <c r="M138" i="26" l="1"/>
  <c r="N138" i="26"/>
  <c r="AL124" i="22"/>
  <c r="AA124" i="22"/>
  <c r="Z124" i="22"/>
  <c r="AK124" i="22"/>
  <c r="N122" i="1"/>
  <c r="L122" i="1"/>
  <c r="G122" i="1"/>
  <c r="H122" i="1"/>
  <c r="M122" i="1"/>
  <c r="K122" i="1"/>
  <c r="I122" i="1"/>
  <c r="J122" i="1"/>
  <c r="AB124" i="22"/>
  <c r="AM124" i="22"/>
  <c r="Q124" i="1"/>
  <c r="F123" i="1"/>
  <c r="X124" i="22"/>
  <c r="AI124" i="22"/>
  <c r="AJ124" i="22"/>
  <c r="Y124" i="22"/>
  <c r="AF124" i="22"/>
  <c r="U124" i="22"/>
  <c r="AY125" i="22"/>
  <c r="AT125" i="22"/>
  <c r="AU125" i="22"/>
  <c r="AV125" i="22"/>
  <c r="AR125" i="22"/>
  <c r="AS125" i="22"/>
  <c r="AX125" i="22"/>
  <c r="AQ125" i="22"/>
  <c r="AW125" i="22"/>
  <c r="AZ125" i="22"/>
  <c r="AD124" i="22"/>
  <c r="AO124" i="22"/>
  <c r="AH124" i="22"/>
  <c r="W124" i="22"/>
  <c r="V124" i="22"/>
  <c r="AG124" i="22"/>
  <c r="T127" i="22"/>
  <c r="F126" i="22"/>
  <c r="AN124" i="22"/>
  <c r="AC124" i="22"/>
  <c r="J138" i="26"/>
  <c r="K138" i="26"/>
  <c r="L138" i="26"/>
  <c r="G138" i="26"/>
  <c r="I138" i="26"/>
  <c r="R140" i="26"/>
  <c r="F139" i="26"/>
  <c r="M139" i="26" l="1"/>
  <c r="N139" i="26"/>
  <c r="AQ126" i="22"/>
  <c r="AV126" i="22"/>
  <c r="AU126" i="22"/>
  <c r="AZ126" i="22"/>
  <c r="AS126" i="22"/>
  <c r="AY126" i="22"/>
  <c r="AT126" i="22"/>
  <c r="AW126" i="22"/>
  <c r="AR126" i="22"/>
  <c r="AX126" i="22"/>
  <c r="AD125" i="22"/>
  <c r="AO125" i="22"/>
  <c r="W125" i="22"/>
  <c r="AH125" i="22"/>
  <c r="X125" i="22"/>
  <c r="AI125" i="22"/>
  <c r="H123" i="1"/>
  <c r="N123" i="1"/>
  <c r="L123" i="1"/>
  <c r="G123" i="1"/>
  <c r="J123" i="1"/>
  <c r="M123" i="1"/>
  <c r="K123" i="1"/>
  <c r="I123" i="1"/>
  <c r="T128" i="22"/>
  <c r="F127" i="22"/>
  <c r="AL125" i="22"/>
  <c r="AA125" i="22"/>
  <c r="V125" i="22"/>
  <c r="AG125" i="22"/>
  <c r="AN125" i="22"/>
  <c r="AC125" i="22"/>
  <c r="Q125" i="1"/>
  <c r="F124" i="1"/>
  <c r="AF125" i="22"/>
  <c r="U125" i="22"/>
  <c r="Z125" i="22"/>
  <c r="AK125" i="22"/>
  <c r="AM125" i="22"/>
  <c r="AB125" i="22"/>
  <c r="AJ125" i="22"/>
  <c r="Y125" i="22"/>
  <c r="G139" i="26"/>
  <c r="J139" i="26"/>
  <c r="K139" i="26"/>
  <c r="I139" i="26"/>
  <c r="L139" i="26"/>
  <c r="F140" i="26"/>
  <c r="R141" i="26"/>
  <c r="M140" i="26" l="1"/>
  <c r="N140" i="26"/>
  <c r="AD126" i="22"/>
  <c r="AO126" i="22"/>
  <c r="AI126" i="22"/>
  <c r="X126" i="22"/>
  <c r="AJ126" i="22"/>
  <c r="Y126" i="22"/>
  <c r="N124" i="1"/>
  <c r="J124" i="1"/>
  <c r="I124" i="1"/>
  <c r="H124" i="1"/>
  <c r="G124" i="1"/>
  <c r="K124" i="1"/>
  <c r="M124" i="1"/>
  <c r="L124" i="1"/>
  <c r="AR127" i="22"/>
  <c r="AY127" i="22"/>
  <c r="AV127" i="22"/>
  <c r="AQ127" i="22"/>
  <c r="AU127" i="22"/>
  <c r="AZ127" i="22"/>
  <c r="AT127" i="22"/>
  <c r="AW127" i="22"/>
  <c r="AX127" i="22"/>
  <c r="AS127" i="22"/>
  <c r="AB126" i="22"/>
  <c r="AM126" i="22"/>
  <c r="AC126" i="22"/>
  <c r="AN126" i="22"/>
  <c r="Z126" i="22"/>
  <c r="AK126" i="22"/>
  <c r="AL126" i="22"/>
  <c r="AA126" i="22"/>
  <c r="Q126" i="1"/>
  <c r="F125" i="1"/>
  <c r="T129" i="22"/>
  <c r="F128" i="22"/>
  <c r="AG126" i="22"/>
  <c r="V126" i="22"/>
  <c r="AH126" i="22"/>
  <c r="W126" i="22"/>
  <c r="AF126" i="22"/>
  <c r="U126" i="22"/>
  <c r="R142" i="26"/>
  <c r="F141" i="26"/>
  <c r="L140" i="26"/>
  <c r="G140" i="26"/>
  <c r="J140" i="26"/>
  <c r="I140" i="26"/>
  <c r="K140" i="26"/>
  <c r="M141" i="26" l="1"/>
  <c r="N141" i="26"/>
  <c r="Q127" i="1"/>
  <c r="F126" i="1"/>
  <c r="AV128" i="22"/>
  <c r="AQ128" i="22"/>
  <c r="AW128" i="22"/>
  <c r="AX128" i="22"/>
  <c r="AZ128" i="22"/>
  <c r="AU128" i="22"/>
  <c r="AT128" i="22"/>
  <c r="AY128" i="22"/>
  <c r="AR128" i="22"/>
  <c r="AS128" i="22"/>
  <c r="W127" i="22"/>
  <c r="AH127" i="22"/>
  <c r="AO127" i="22"/>
  <c r="AD127" i="22"/>
  <c r="AN127" i="22"/>
  <c r="AC127" i="22"/>
  <c r="F129" i="22"/>
  <c r="T130" i="22"/>
  <c r="AM127" i="22"/>
  <c r="AB127" i="22"/>
  <c r="Y127" i="22"/>
  <c r="AJ127" i="22"/>
  <c r="V127" i="22"/>
  <c r="AG127" i="22"/>
  <c r="J125" i="1"/>
  <c r="G125" i="1"/>
  <c r="L125" i="1"/>
  <c r="M125" i="1"/>
  <c r="K125" i="1"/>
  <c r="N125" i="1"/>
  <c r="H125" i="1"/>
  <c r="I125" i="1"/>
  <c r="AL127" i="22"/>
  <c r="AA127" i="22"/>
  <c r="AF127" i="22"/>
  <c r="U127" i="22"/>
  <c r="X127" i="22"/>
  <c r="AI127" i="22"/>
  <c r="Z127" i="22"/>
  <c r="AK127" i="22"/>
  <c r="L141" i="26"/>
  <c r="I141" i="26"/>
  <c r="J141" i="26"/>
  <c r="G141" i="26"/>
  <c r="K141" i="26"/>
  <c r="R143" i="26"/>
  <c r="F143" i="26" s="1"/>
  <c r="F142" i="26"/>
  <c r="M143" i="26" l="1"/>
  <c r="N143" i="26"/>
  <c r="N142" i="26"/>
  <c r="M142" i="26"/>
  <c r="T131" i="22"/>
  <c r="F130" i="22"/>
  <c r="AH128" i="22"/>
  <c r="W128" i="22"/>
  <c r="Y128" i="22"/>
  <c r="AJ128" i="22"/>
  <c r="U128" i="22"/>
  <c r="AF128" i="22"/>
  <c r="AR129" i="22"/>
  <c r="AW129" i="22"/>
  <c r="AQ129" i="22"/>
  <c r="AS129" i="22"/>
  <c r="AT129" i="22"/>
  <c r="AU129" i="22"/>
  <c r="AX129" i="22"/>
  <c r="AY129" i="22"/>
  <c r="AV129" i="22"/>
  <c r="AZ129" i="22"/>
  <c r="AG128" i="22"/>
  <c r="V128" i="22"/>
  <c r="AD128" i="22"/>
  <c r="AO128" i="22"/>
  <c r="Z128" i="22"/>
  <c r="AK128" i="22"/>
  <c r="AC128" i="22"/>
  <c r="AN128" i="22"/>
  <c r="AB128" i="22"/>
  <c r="AM128" i="22"/>
  <c r="N126" i="1"/>
  <c r="M126" i="1"/>
  <c r="H126" i="1"/>
  <c r="K126" i="1"/>
  <c r="I126" i="1"/>
  <c r="L126" i="1"/>
  <c r="G126" i="1"/>
  <c r="J126" i="1"/>
  <c r="AI128" i="22"/>
  <c r="X128" i="22"/>
  <c r="AL128" i="22"/>
  <c r="AA128" i="22"/>
  <c r="Q128" i="1"/>
  <c r="F127" i="1"/>
  <c r="L142" i="26"/>
  <c r="I142" i="26"/>
  <c r="J142" i="26"/>
  <c r="G142" i="26"/>
  <c r="K142" i="26"/>
  <c r="K143" i="26"/>
  <c r="L143" i="26"/>
  <c r="J143" i="26"/>
  <c r="I143" i="26"/>
  <c r="G143" i="26"/>
  <c r="AB129" i="22" l="1"/>
  <c r="AM129" i="22"/>
  <c r="AF129" i="22"/>
  <c r="U129" i="22"/>
  <c r="J127" i="1"/>
  <c r="H127" i="1"/>
  <c r="G127" i="1"/>
  <c r="L127" i="1"/>
  <c r="N127" i="1"/>
  <c r="M127" i="1"/>
  <c r="I127" i="1"/>
  <c r="K127" i="1"/>
  <c r="AD129" i="22"/>
  <c r="AO129" i="22"/>
  <c r="Y129" i="22"/>
  <c r="AJ129" i="22"/>
  <c r="AL129" i="22"/>
  <c r="AA129" i="22"/>
  <c r="Q129" i="1"/>
  <c r="F128" i="1"/>
  <c r="AK129" i="22"/>
  <c r="Z129" i="22"/>
  <c r="AI129" i="22"/>
  <c r="X129" i="22"/>
  <c r="V129" i="22"/>
  <c r="AG129" i="22"/>
  <c r="AS130" i="22"/>
  <c r="AY130" i="22"/>
  <c r="AT130" i="22"/>
  <c r="AW130" i="22"/>
  <c r="AR130" i="22"/>
  <c r="AX130" i="22"/>
  <c r="AQ130" i="22"/>
  <c r="AV130" i="22"/>
  <c r="AU130" i="22"/>
  <c r="AZ130" i="22"/>
  <c r="AN129" i="22"/>
  <c r="AC129" i="22"/>
  <c r="AH129" i="22"/>
  <c r="W129" i="22"/>
  <c r="T132" i="22"/>
  <c r="F132" i="22" s="1"/>
  <c r="F131" i="22"/>
  <c r="AN130" i="22" l="1"/>
  <c r="AC130" i="22"/>
  <c r="I128" i="1"/>
  <c r="J128" i="1"/>
  <c r="N128" i="1"/>
  <c r="L128" i="1"/>
  <c r="M128" i="1"/>
  <c r="H128" i="1"/>
  <c r="G128" i="1"/>
  <c r="K128" i="1"/>
  <c r="Y130" i="22"/>
  <c r="AJ130" i="22"/>
  <c r="V130" i="22"/>
  <c r="AG130" i="22"/>
  <c r="AH130" i="22"/>
  <c r="W130" i="22"/>
  <c r="Q130" i="1"/>
  <c r="F129" i="1"/>
  <c r="AM130" i="22"/>
  <c r="AB130" i="22"/>
  <c r="AW131" i="22"/>
  <c r="AT131" i="22"/>
  <c r="AS131" i="22"/>
  <c r="AR131" i="22"/>
  <c r="AY131" i="22"/>
  <c r="AV131" i="22"/>
  <c r="AQ131" i="22"/>
  <c r="AU131" i="22"/>
  <c r="AZ131" i="22"/>
  <c r="AX131" i="22"/>
  <c r="Z130" i="22"/>
  <c r="AK130" i="22"/>
  <c r="AL130" i="22"/>
  <c r="AA130" i="22"/>
  <c r="AD130" i="22"/>
  <c r="AO130" i="22"/>
  <c r="AW132" i="22"/>
  <c r="AT132" i="22"/>
  <c r="AY132" i="22"/>
  <c r="AR132" i="22"/>
  <c r="AX132" i="22"/>
  <c r="AS132" i="22"/>
  <c r="AV132" i="22"/>
  <c r="AQ132" i="22"/>
  <c r="AZ132" i="22"/>
  <c r="AU132" i="22"/>
  <c r="U130" i="22"/>
  <c r="AF130" i="22"/>
  <c r="X130" i="22"/>
  <c r="AI130" i="22"/>
  <c r="AD132" i="22" l="1"/>
  <c r="AO132" i="22"/>
  <c r="AF132" i="22"/>
  <c r="U132" i="22"/>
  <c r="Z132" i="22"/>
  <c r="AK132" i="22"/>
  <c r="AN132" i="22"/>
  <c r="AC132" i="22"/>
  <c r="AF131" i="22"/>
  <c r="U131" i="22"/>
  <c r="AH131" i="22"/>
  <c r="W131" i="22"/>
  <c r="AJ132" i="22"/>
  <c r="Y132" i="22"/>
  <c r="AH132" i="22"/>
  <c r="W132" i="22"/>
  <c r="AI132" i="22"/>
  <c r="X132" i="22"/>
  <c r="AB131" i="22"/>
  <c r="AM131" i="22"/>
  <c r="Z131" i="22"/>
  <c r="AK131" i="22"/>
  <c r="X131" i="22"/>
  <c r="AI131" i="22"/>
  <c r="J129" i="1"/>
  <c r="L129" i="1"/>
  <c r="M129" i="1"/>
  <c r="I129" i="1"/>
  <c r="G129" i="1"/>
  <c r="H129" i="1"/>
  <c r="N129" i="1"/>
  <c r="K129" i="1"/>
  <c r="AB132" i="22"/>
  <c r="AM132" i="22"/>
  <c r="AL132" i="22"/>
  <c r="AA132" i="22"/>
  <c r="AD131" i="22"/>
  <c r="AO131" i="22"/>
  <c r="AN131" i="22"/>
  <c r="AC131" i="22"/>
  <c r="AA131" i="22"/>
  <c r="AL131" i="22"/>
  <c r="Q131" i="1"/>
  <c r="F130" i="1"/>
  <c r="V132" i="22"/>
  <c r="AG132" i="22"/>
  <c r="AJ131" i="22"/>
  <c r="Y131" i="22"/>
  <c r="V131" i="22"/>
  <c r="AG131" i="22"/>
  <c r="N130" i="1" l="1"/>
  <c r="I130" i="1"/>
  <c r="M130" i="1"/>
  <c r="G130" i="1"/>
  <c r="L130" i="1"/>
  <c r="H130" i="1"/>
  <c r="K130" i="1"/>
  <c r="J130" i="1"/>
  <c r="Q132" i="1"/>
  <c r="F131" i="1"/>
  <c r="L131" i="1" l="1"/>
  <c r="N131" i="1"/>
  <c r="J131" i="1"/>
  <c r="H131" i="1"/>
  <c r="G131" i="1"/>
  <c r="I131" i="1"/>
  <c r="K131" i="1"/>
  <c r="M131" i="1"/>
  <c r="Q133" i="1"/>
  <c r="F132" i="1"/>
  <c r="J132" i="1" l="1"/>
  <c r="N132" i="1"/>
  <c r="I132" i="1"/>
  <c r="L132" i="1"/>
  <c r="K132" i="1"/>
  <c r="M132" i="1"/>
  <c r="H132" i="1"/>
  <c r="G132" i="1"/>
  <c r="Q134" i="1"/>
  <c r="F133" i="1"/>
  <c r="J133" i="1" l="1"/>
  <c r="H133" i="1"/>
  <c r="I133" i="1"/>
  <c r="K133" i="1"/>
  <c r="M133" i="1"/>
  <c r="N133" i="1"/>
  <c r="L133" i="1"/>
  <c r="G133" i="1"/>
  <c r="Q135" i="1"/>
  <c r="F134" i="1"/>
  <c r="N134" i="1" l="1"/>
  <c r="K134" i="1"/>
  <c r="I134" i="1"/>
  <c r="H134" i="1"/>
  <c r="L134" i="1"/>
  <c r="G134" i="1"/>
  <c r="M134" i="1"/>
  <c r="J134" i="1"/>
  <c r="Q136" i="1"/>
  <c r="F135" i="1"/>
  <c r="N135" i="1" l="1"/>
  <c r="G135" i="1"/>
  <c r="H135" i="1"/>
  <c r="L135" i="1"/>
  <c r="J135" i="1"/>
  <c r="K135" i="1"/>
  <c r="I135" i="1"/>
  <c r="M135" i="1"/>
  <c r="Q137" i="1"/>
  <c r="F136" i="1"/>
  <c r="N136" i="1" l="1"/>
  <c r="I136" i="1"/>
  <c r="J136" i="1"/>
  <c r="K136" i="1"/>
  <c r="G136" i="1"/>
  <c r="H136" i="1"/>
  <c r="M136" i="1"/>
  <c r="L136" i="1"/>
  <c r="Q138" i="1"/>
  <c r="F137" i="1"/>
  <c r="Q139" i="1" l="1"/>
  <c r="F138" i="1"/>
  <c r="J137" i="1"/>
  <c r="K137" i="1"/>
  <c r="N137" i="1"/>
  <c r="G137" i="1"/>
  <c r="H137" i="1"/>
  <c r="I137" i="1"/>
  <c r="L137" i="1"/>
  <c r="M137" i="1"/>
  <c r="N138" i="1" l="1"/>
  <c r="L138" i="1"/>
  <c r="G138" i="1"/>
  <c r="M138" i="1"/>
  <c r="K138" i="1"/>
  <c r="I138" i="1"/>
  <c r="H138" i="1"/>
  <c r="J138" i="1"/>
  <c r="Q140" i="1"/>
  <c r="F139" i="1"/>
  <c r="H139" i="1" l="1"/>
  <c r="L139" i="1"/>
  <c r="J139" i="1"/>
  <c r="N139" i="1"/>
  <c r="G139" i="1"/>
  <c r="M139" i="1"/>
  <c r="K139" i="1"/>
  <c r="I139" i="1"/>
  <c r="Q141" i="1"/>
  <c r="F140" i="1"/>
  <c r="N140" i="1" l="1"/>
  <c r="J140" i="1"/>
  <c r="I140" i="1"/>
  <c r="H140" i="1"/>
  <c r="G140" i="1"/>
  <c r="K140" i="1"/>
  <c r="M140" i="1"/>
  <c r="L140" i="1"/>
  <c r="Q142" i="1"/>
  <c r="F141" i="1"/>
  <c r="J141" i="1" l="1"/>
  <c r="G141" i="1"/>
  <c r="L141" i="1"/>
  <c r="K141" i="1"/>
  <c r="N141" i="1"/>
  <c r="M141" i="1"/>
  <c r="H141" i="1"/>
  <c r="I141" i="1"/>
  <c r="Q143" i="1"/>
  <c r="F142" i="1"/>
  <c r="N142" i="1" l="1"/>
  <c r="M142" i="1"/>
  <c r="H142" i="1"/>
  <c r="I142" i="1"/>
  <c r="G142" i="1"/>
  <c r="L142" i="1"/>
  <c r="K142" i="1"/>
  <c r="J142" i="1"/>
  <c r="Q144" i="1"/>
  <c r="F143" i="1"/>
  <c r="J143" i="1" l="1"/>
  <c r="G143" i="1"/>
  <c r="N143" i="1"/>
  <c r="H143" i="1"/>
  <c r="L143" i="1"/>
  <c r="M143" i="1"/>
  <c r="I143" i="1"/>
  <c r="K143" i="1"/>
  <c r="Q145" i="1"/>
  <c r="F144" i="1"/>
  <c r="I144" i="1" l="1"/>
  <c r="N144" i="1"/>
  <c r="J144" i="1"/>
  <c r="L144" i="1"/>
  <c r="M144" i="1"/>
  <c r="H144" i="1"/>
  <c r="G144" i="1"/>
  <c r="K144" i="1"/>
  <c r="Q146" i="1"/>
  <c r="F145" i="1"/>
  <c r="J145" i="1" l="1"/>
  <c r="L145" i="1"/>
  <c r="M145" i="1"/>
  <c r="I145" i="1"/>
  <c r="H145" i="1"/>
  <c r="G145" i="1"/>
  <c r="K145" i="1"/>
  <c r="N145" i="1"/>
  <c r="Q147" i="1"/>
  <c r="F146" i="1"/>
  <c r="N146" i="1" l="1"/>
  <c r="I146" i="1"/>
  <c r="L146" i="1"/>
  <c r="K146" i="1"/>
  <c r="G146" i="1"/>
  <c r="M146" i="1"/>
  <c r="H146" i="1"/>
  <c r="J146" i="1"/>
  <c r="Q148" i="1"/>
  <c r="F147" i="1"/>
  <c r="L147" i="1" l="1"/>
  <c r="J147" i="1"/>
  <c r="H147" i="1"/>
  <c r="N147" i="1"/>
  <c r="G147" i="1"/>
  <c r="I147" i="1"/>
  <c r="K147" i="1"/>
  <c r="M147" i="1"/>
  <c r="Q149" i="1"/>
  <c r="F148" i="1"/>
  <c r="J148" i="1" l="1"/>
  <c r="N148" i="1"/>
  <c r="I148" i="1"/>
  <c r="L148" i="1"/>
  <c r="K148" i="1"/>
  <c r="M148" i="1"/>
  <c r="G148" i="1"/>
  <c r="H148" i="1"/>
  <c r="Q150" i="1"/>
  <c r="F149" i="1"/>
  <c r="Q151" i="1" l="1"/>
  <c r="F150" i="1"/>
  <c r="J149" i="1"/>
  <c r="H149" i="1"/>
  <c r="I149" i="1"/>
  <c r="K149" i="1"/>
  <c r="M149" i="1"/>
  <c r="N149" i="1"/>
  <c r="L149" i="1"/>
  <c r="G149" i="1"/>
  <c r="N150" i="1" l="1"/>
  <c r="K150" i="1"/>
  <c r="H150" i="1"/>
  <c r="M150" i="1"/>
  <c r="G150" i="1"/>
  <c r="I150" i="1"/>
  <c r="L150" i="1"/>
  <c r="J150" i="1"/>
  <c r="Q152" i="1"/>
  <c r="F151" i="1"/>
  <c r="N151" i="1" l="1"/>
  <c r="G151" i="1"/>
  <c r="L151" i="1"/>
  <c r="J151" i="1"/>
  <c r="H151" i="1"/>
  <c r="K151" i="1"/>
  <c r="I151" i="1"/>
  <c r="M151" i="1"/>
  <c r="Q153" i="1"/>
  <c r="F152" i="1"/>
  <c r="N152" i="1" l="1"/>
  <c r="I152" i="1"/>
  <c r="J152" i="1"/>
  <c r="K152" i="1"/>
  <c r="G152" i="1"/>
  <c r="H152" i="1"/>
  <c r="L152" i="1"/>
  <c r="M152" i="1"/>
  <c r="Q154" i="1"/>
  <c r="F153" i="1"/>
  <c r="J153" i="1" l="1"/>
  <c r="K153" i="1"/>
  <c r="N153" i="1"/>
  <c r="G153" i="1"/>
  <c r="H153" i="1"/>
  <c r="I153" i="1"/>
  <c r="M153" i="1"/>
  <c r="L153" i="1"/>
  <c r="Q155" i="1"/>
  <c r="F154" i="1"/>
  <c r="N154" i="1" l="1"/>
  <c r="L154" i="1"/>
  <c r="G154" i="1"/>
  <c r="K154" i="1"/>
  <c r="I154" i="1"/>
  <c r="M154" i="1"/>
  <c r="H154" i="1"/>
  <c r="J154" i="1"/>
  <c r="Q156" i="1"/>
  <c r="F155" i="1"/>
  <c r="H155" i="1" l="1"/>
  <c r="J155" i="1"/>
  <c r="G155" i="1"/>
  <c r="N155" i="1"/>
  <c r="L155" i="1"/>
  <c r="M155" i="1"/>
  <c r="K155" i="1"/>
  <c r="I155" i="1"/>
  <c r="Q157" i="1"/>
  <c r="F156" i="1"/>
  <c r="Q158" i="1" l="1"/>
  <c r="F157" i="1"/>
  <c r="J156" i="1"/>
  <c r="I156" i="1"/>
  <c r="N156" i="1"/>
  <c r="H156" i="1"/>
  <c r="G156" i="1"/>
  <c r="K156" i="1"/>
  <c r="M156" i="1"/>
  <c r="L156" i="1"/>
  <c r="J157" i="1" l="1"/>
  <c r="G157" i="1"/>
  <c r="L157" i="1"/>
  <c r="M157" i="1"/>
  <c r="K157" i="1"/>
  <c r="N157" i="1"/>
  <c r="I157" i="1"/>
  <c r="H157" i="1"/>
  <c r="Q159" i="1"/>
  <c r="F158" i="1"/>
  <c r="N158" i="1" l="1"/>
  <c r="M158" i="1"/>
  <c r="H158" i="1"/>
  <c r="G158" i="1"/>
  <c r="L158" i="1"/>
  <c r="K158" i="1"/>
  <c r="I158" i="1"/>
  <c r="J158" i="1"/>
  <c r="Q160" i="1"/>
  <c r="F159" i="1"/>
  <c r="J159" i="1" l="1"/>
  <c r="N159" i="1"/>
  <c r="L159" i="1"/>
  <c r="G159" i="1"/>
  <c r="H159" i="1"/>
  <c r="M159" i="1"/>
  <c r="I159" i="1"/>
  <c r="K159" i="1"/>
  <c r="Q161" i="1"/>
  <c r="F160" i="1"/>
  <c r="I160" i="1" l="1"/>
  <c r="N160" i="1"/>
  <c r="J160" i="1"/>
  <c r="L160" i="1"/>
  <c r="M160" i="1"/>
  <c r="H160" i="1"/>
  <c r="G160" i="1"/>
  <c r="K160" i="1"/>
  <c r="Q162" i="1"/>
  <c r="F161" i="1"/>
  <c r="J161" i="1" l="1"/>
  <c r="L161" i="1"/>
  <c r="M161" i="1"/>
  <c r="I161" i="1"/>
  <c r="G161" i="1"/>
  <c r="H161" i="1"/>
  <c r="N161" i="1"/>
  <c r="K161" i="1"/>
  <c r="Q163" i="1"/>
  <c r="F162" i="1"/>
  <c r="N162" i="1" l="1"/>
  <c r="I162" i="1"/>
  <c r="M162" i="1"/>
  <c r="K162" i="1"/>
  <c r="H162" i="1"/>
  <c r="L162" i="1"/>
  <c r="G162" i="1"/>
  <c r="J162" i="1"/>
  <c r="Q164" i="1"/>
  <c r="F163" i="1"/>
  <c r="Q165" i="1" l="1"/>
  <c r="F164" i="1"/>
  <c r="L163" i="1"/>
  <c r="N163" i="1"/>
  <c r="J163" i="1"/>
  <c r="H163" i="1"/>
  <c r="G163" i="1"/>
  <c r="I163" i="1"/>
  <c r="K163" i="1"/>
  <c r="M163" i="1"/>
  <c r="J164" i="1" l="1"/>
  <c r="N164" i="1"/>
  <c r="I164" i="1"/>
  <c r="L164" i="1"/>
  <c r="K164" i="1"/>
  <c r="M164" i="1"/>
  <c r="H164" i="1"/>
  <c r="G164" i="1"/>
  <c r="Q166" i="1"/>
  <c r="F165" i="1"/>
  <c r="J165" i="1" l="1"/>
  <c r="H165" i="1"/>
  <c r="I165" i="1"/>
  <c r="K165" i="1"/>
  <c r="M165" i="1"/>
  <c r="N165" i="1"/>
  <c r="L165" i="1"/>
  <c r="G165" i="1"/>
  <c r="Q167" i="1"/>
  <c r="F166" i="1"/>
  <c r="N166" i="1" l="1"/>
  <c r="K166" i="1"/>
  <c r="I166" i="1"/>
  <c r="M166" i="1"/>
  <c r="L166" i="1"/>
  <c r="H166" i="1"/>
  <c r="G166" i="1"/>
  <c r="J166" i="1"/>
  <c r="Q168" i="1"/>
  <c r="F167" i="1"/>
  <c r="N167" i="1" l="1"/>
  <c r="G167" i="1"/>
  <c r="H167" i="1"/>
  <c r="L167" i="1"/>
  <c r="J167" i="1"/>
  <c r="K167" i="1"/>
  <c r="I167" i="1"/>
  <c r="M167" i="1"/>
  <c r="Q169" i="1"/>
  <c r="F168" i="1"/>
  <c r="N168" i="1" l="1"/>
  <c r="I168" i="1"/>
  <c r="J168" i="1"/>
  <c r="K168" i="1"/>
  <c r="G168" i="1"/>
  <c r="H168" i="1"/>
  <c r="L168" i="1"/>
  <c r="M168" i="1"/>
  <c r="Q170" i="1"/>
  <c r="F169" i="1"/>
  <c r="J169" i="1" l="1"/>
  <c r="K169" i="1"/>
  <c r="N169" i="1"/>
  <c r="G169" i="1"/>
  <c r="H169" i="1"/>
  <c r="I169" i="1"/>
  <c r="L169" i="1"/>
  <c r="M169" i="1"/>
  <c r="Q171" i="1"/>
  <c r="F170" i="1"/>
  <c r="N170" i="1" l="1"/>
  <c r="L170" i="1"/>
  <c r="G170" i="1"/>
  <c r="M170" i="1"/>
  <c r="H170" i="1"/>
  <c r="I170" i="1"/>
  <c r="K170" i="1"/>
  <c r="J170" i="1"/>
  <c r="Q172" i="1"/>
  <c r="F171" i="1"/>
  <c r="Q173" i="1" l="1"/>
  <c r="F172" i="1"/>
  <c r="H171" i="1"/>
  <c r="L171" i="1"/>
  <c r="G171" i="1"/>
  <c r="N171" i="1"/>
  <c r="J171" i="1"/>
  <c r="M171" i="1"/>
  <c r="K171" i="1"/>
  <c r="I171" i="1"/>
  <c r="N172" i="1" l="1"/>
  <c r="J172" i="1"/>
  <c r="I172" i="1"/>
  <c r="H172" i="1"/>
  <c r="G172" i="1"/>
  <c r="K172" i="1"/>
  <c r="M172" i="1"/>
  <c r="L172" i="1"/>
  <c r="Q174" i="1"/>
  <c r="F173" i="1"/>
  <c r="J173" i="1" l="1"/>
  <c r="G173" i="1"/>
  <c r="L173" i="1"/>
  <c r="K173" i="1"/>
  <c r="N173" i="1"/>
  <c r="M173" i="1"/>
  <c r="I173" i="1"/>
  <c r="H173" i="1"/>
  <c r="Q175" i="1"/>
  <c r="F174" i="1"/>
  <c r="N174" i="1" l="1"/>
  <c r="M174" i="1"/>
  <c r="H174" i="1"/>
  <c r="I174" i="1"/>
  <c r="K174" i="1"/>
  <c r="G174" i="1"/>
  <c r="L174" i="1"/>
  <c r="J174" i="1"/>
  <c r="Q176" i="1"/>
  <c r="F175" i="1"/>
  <c r="J175" i="1" l="1"/>
  <c r="G175" i="1"/>
  <c r="L175" i="1"/>
  <c r="H175" i="1"/>
  <c r="N175" i="1"/>
  <c r="M175" i="1"/>
  <c r="I175" i="1"/>
  <c r="K175" i="1"/>
  <c r="Q177" i="1"/>
  <c r="F176" i="1"/>
  <c r="I176" i="1" l="1"/>
  <c r="N176" i="1"/>
  <c r="J176" i="1"/>
  <c r="L176" i="1"/>
  <c r="M176" i="1"/>
  <c r="H176" i="1"/>
  <c r="G176" i="1"/>
  <c r="K176" i="1"/>
  <c r="Q178" i="1"/>
  <c r="F177" i="1"/>
  <c r="J177" i="1" l="1"/>
  <c r="L177" i="1"/>
  <c r="M177" i="1"/>
  <c r="I177" i="1"/>
  <c r="H177" i="1"/>
  <c r="G177" i="1"/>
  <c r="N177" i="1"/>
  <c r="K177" i="1"/>
  <c r="Q179" i="1"/>
  <c r="F178" i="1"/>
  <c r="N178" i="1" l="1"/>
  <c r="I178" i="1"/>
  <c r="L178" i="1"/>
  <c r="M178" i="1"/>
  <c r="K178" i="1"/>
  <c r="H178" i="1"/>
  <c r="G178" i="1"/>
  <c r="J178" i="1"/>
  <c r="Q180" i="1"/>
  <c r="F179" i="1"/>
  <c r="L179" i="1" l="1"/>
  <c r="J179" i="1"/>
  <c r="N179" i="1"/>
  <c r="G179" i="1"/>
  <c r="H179" i="1"/>
  <c r="I179" i="1"/>
  <c r="K179" i="1"/>
  <c r="M179" i="1"/>
  <c r="Q181" i="1"/>
  <c r="F180" i="1"/>
  <c r="Q182" i="1" l="1"/>
  <c r="F181" i="1"/>
  <c r="J180" i="1"/>
  <c r="N180" i="1"/>
  <c r="I180" i="1"/>
  <c r="L180" i="1"/>
  <c r="K180" i="1"/>
  <c r="M180" i="1"/>
  <c r="H180" i="1"/>
  <c r="G180" i="1"/>
  <c r="J181" i="1" l="1"/>
  <c r="H181" i="1"/>
  <c r="I181" i="1"/>
  <c r="K181" i="1"/>
  <c r="M181" i="1"/>
  <c r="N181" i="1"/>
  <c r="L181" i="1"/>
  <c r="G181" i="1"/>
  <c r="Q183" i="1"/>
  <c r="F182" i="1"/>
  <c r="N182" i="1" l="1"/>
  <c r="K182" i="1"/>
  <c r="H182" i="1"/>
  <c r="G182" i="1"/>
  <c r="M182" i="1"/>
  <c r="I182" i="1"/>
  <c r="L182" i="1"/>
  <c r="J182" i="1"/>
  <c r="Q184" i="1"/>
  <c r="F183" i="1"/>
  <c r="N183" i="1" l="1"/>
  <c r="G183" i="1"/>
  <c r="H183" i="1"/>
  <c r="L183" i="1"/>
  <c r="J183" i="1"/>
  <c r="K183" i="1"/>
  <c r="I183" i="1"/>
  <c r="M183" i="1"/>
  <c r="Q185" i="1"/>
  <c r="F184" i="1"/>
  <c r="N184" i="1" l="1"/>
  <c r="J184" i="1"/>
  <c r="I184" i="1"/>
  <c r="K184" i="1"/>
  <c r="G184" i="1"/>
  <c r="H184" i="1"/>
  <c r="M184" i="1"/>
  <c r="L184" i="1"/>
  <c r="Q186" i="1"/>
  <c r="F185" i="1"/>
  <c r="J185" i="1" l="1"/>
  <c r="K185" i="1"/>
  <c r="N185" i="1"/>
  <c r="G185" i="1"/>
  <c r="H185" i="1"/>
  <c r="I185" i="1"/>
  <c r="L185" i="1"/>
  <c r="M185" i="1"/>
  <c r="Q187" i="1"/>
  <c r="F186" i="1"/>
  <c r="N186" i="1" l="1"/>
  <c r="L186" i="1"/>
  <c r="G186" i="1"/>
  <c r="K186" i="1"/>
  <c r="I186" i="1"/>
  <c r="H186" i="1"/>
  <c r="M186" i="1"/>
  <c r="J186" i="1"/>
  <c r="Q188" i="1"/>
  <c r="F187" i="1"/>
  <c r="H187" i="1" l="1"/>
  <c r="J187" i="1"/>
  <c r="L187" i="1"/>
  <c r="G187" i="1"/>
  <c r="N187" i="1"/>
  <c r="M187" i="1"/>
  <c r="K187" i="1"/>
  <c r="I187" i="1"/>
  <c r="Q189" i="1"/>
  <c r="F188" i="1"/>
  <c r="J188" i="1" l="1"/>
  <c r="N188" i="1"/>
  <c r="I188" i="1"/>
  <c r="H188" i="1"/>
  <c r="G188" i="1"/>
  <c r="K188" i="1"/>
  <c r="M188" i="1"/>
  <c r="L188" i="1"/>
  <c r="Q190" i="1"/>
  <c r="F189" i="1"/>
  <c r="Q191" i="1" l="1"/>
  <c r="F190" i="1"/>
  <c r="J189" i="1"/>
  <c r="G189" i="1"/>
  <c r="L189" i="1"/>
  <c r="M189" i="1"/>
  <c r="K189" i="1"/>
  <c r="N189" i="1"/>
  <c r="I189" i="1"/>
  <c r="H189" i="1"/>
  <c r="N190" i="1" l="1"/>
  <c r="M190" i="1"/>
  <c r="H190" i="1"/>
  <c r="G190" i="1"/>
  <c r="L190" i="1"/>
  <c r="K190" i="1"/>
  <c r="I190" i="1"/>
  <c r="J190" i="1"/>
  <c r="Q192" i="1"/>
  <c r="F191" i="1"/>
  <c r="J191" i="1" l="1"/>
  <c r="N191" i="1"/>
  <c r="L191" i="1"/>
  <c r="G191" i="1"/>
  <c r="H191" i="1"/>
  <c r="M191" i="1"/>
  <c r="I191" i="1"/>
  <c r="K191" i="1"/>
  <c r="Q193" i="1"/>
  <c r="F192" i="1"/>
  <c r="Q194" i="1" l="1"/>
  <c r="F193" i="1"/>
  <c r="I192" i="1"/>
  <c r="N192" i="1"/>
  <c r="J192" i="1"/>
  <c r="L192" i="1"/>
  <c r="M192" i="1"/>
  <c r="H192" i="1"/>
  <c r="G192" i="1"/>
  <c r="K192" i="1"/>
  <c r="J193" i="1" l="1"/>
  <c r="L193" i="1"/>
  <c r="M193" i="1"/>
  <c r="I193" i="1"/>
  <c r="G193" i="1"/>
  <c r="H193" i="1"/>
  <c r="N193" i="1"/>
  <c r="K193" i="1"/>
  <c r="Q195" i="1"/>
  <c r="F194" i="1"/>
  <c r="N194" i="1" l="1"/>
  <c r="I194" i="1"/>
  <c r="K194" i="1"/>
  <c r="G194" i="1"/>
  <c r="M194" i="1"/>
  <c r="H194" i="1"/>
  <c r="L194" i="1"/>
  <c r="J194" i="1"/>
  <c r="Q196" i="1"/>
  <c r="F195" i="1"/>
  <c r="L195" i="1" l="1"/>
  <c r="H195" i="1"/>
  <c r="G195" i="1"/>
  <c r="N195" i="1"/>
  <c r="J195" i="1"/>
  <c r="I195" i="1"/>
  <c r="K195" i="1"/>
  <c r="M195" i="1"/>
  <c r="Q197" i="1"/>
  <c r="F196" i="1"/>
  <c r="J196" i="1" l="1"/>
  <c r="I196" i="1"/>
  <c r="N196" i="1"/>
  <c r="L196" i="1"/>
  <c r="K196" i="1"/>
  <c r="M196" i="1"/>
  <c r="H196" i="1"/>
  <c r="G196" i="1"/>
  <c r="Q198" i="1"/>
  <c r="F197" i="1"/>
  <c r="J197" i="1" l="1"/>
  <c r="H197" i="1"/>
  <c r="I197" i="1"/>
  <c r="K197" i="1"/>
  <c r="M197" i="1"/>
  <c r="N197" i="1"/>
  <c r="L197" i="1"/>
  <c r="G197" i="1"/>
  <c r="Q199" i="1"/>
  <c r="F198" i="1"/>
  <c r="N198" i="1" l="1"/>
  <c r="K198" i="1"/>
  <c r="M198" i="1"/>
  <c r="G198" i="1"/>
  <c r="I198" i="1"/>
  <c r="H198" i="1"/>
  <c r="L198" i="1"/>
  <c r="J198" i="1"/>
  <c r="Q200" i="1"/>
  <c r="F199" i="1"/>
  <c r="Q201" i="1" l="1"/>
  <c r="F200" i="1"/>
  <c r="N199" i="1"/>
  <c r="G199" i="1"/>
  <c r="L199" i="1"/>
  <c r="J199" i="1"/>
  <c r="H199" i="1"/>
  <c r="K199" i="1"/>
  <c r="I199" i="1"/>
  <c r="M199" i="1"/>
  <c r="N200" i="1" l="1"/>
  <c r="J200" i="1"/>
  <c r="I200" i="1"/>
  <c r="K200" i="1"/>
  <c r="G200" i="1"/>
  <c r="H200" i="1"/>
  <c r="M200" i="1"/>
  <c r="L200" i="1"/>
  <c r="Q202" i="1"/>
  <c r="F201" i="1"/>
  <c r="J201" i="1" l="1"/>
  <c r="K201" i="1"/>
  <c r="N201" i="1"/>
  <c r="G201" i="1"/>
  <c r="H201" i="1"/>
  <c r="I201" i="1"/>
  <c r="M201" i="1"/>
  <c r="L201" i="1"/>
  <c r="Q203" i="1"/>
  <c r="F202" i="1"/>
  <c r="N202" i="1" l="1"/>
  <c r="L202" i="1"/>
  <c r="G202" i="1"/>
  <c r="I202" i="1"/>
  <c r="M202" i="1"/>
  <c r="K202" i="1"/>
  <c r="H202" i="1"/>
  <c r="J202" i="1"/>
  <c r="Q204" i="1"/>
  <c r="F203" i="1"/>
  <c r="H203" i="1" l="1"/>
  <c r="G203" i="1"/>
  <c r="N203" i="1"/>
  <c r="L203" i="1"/>
  <c r="J203" i="1"/>
  <c r="M203" i="1"/>
  <c r="K203" i="1"/>
  <c r="I203" i="1"/>
  <c r="Q205" i="1"/>
  <c r="F204" i="1"/>
  <c r="I204" i="1" l="1"/>
  <c r="N204" i="1"/>
  <c r="J204" i="1"/>
  <c r="H204" i="1"/>
  <c r="G204" i="1"/>
  <c r="K204" i="1"/>
  <c r="M204" i="1"/>
  <c r="L204" i="1"/>
  <c r="Q206" i="1"/>
  <c r="F205" i="1"/>
  <c r="J205" i="1" l="1"/>
  <c r="G205" i="1"/>
  <c r="L205" i="1"/>
  <c r="K205" i="1"/>
  <c r="N205" i="1"/>
  <c r="M205" i="1"/>
  <c r="H205" i="1"/>
  <c r="I205" i="1"/>
  <c r="Q207" i="1"/>
  <c r="F206" i="1"/>
  <c r="N206" i="1" l="1"/>
  <c r="M206" i="1"/>
  <c r="H206" i="1"/>
  <c r="L206" i="1"/>
  <c r="G206" i="1"/>
  <c r="I206" i="1"/>
  <c r="K206" i="1"/>
  <c r="J206" i="1"/>
  <c r="Q208" i="1"/>
  <c r="F207" i="1"/>
  <c r="J207" i="1" l="1"/>
  <c r="L207" i="1"/>
  <c r="G207" i="1"/>
  <c r="N207" i="1"/>
  <c r="H207" i="1"/>
  <c r="M207" i="1"/>
  <c r="I207" i="1"/>
  <c r="K207" i="1"/>
  <c r="Q209" i="1"/>
  <c r="F208" i="1"/>
  <c r="I208" i="1" l="1"/>
  <c r="N208" i="1"/>
  <c r="J208" i="1"/>
  <c r="L208" i="1"/>
  <c r="M208" i="1"/>
  <c r="H208" i="1"/>
  <c r="G208" i="1"/>
  <c r="K208" i="1"/>
  <c r="Q210" i="1"/>
  <c r="F209" i="1"/>
  <c r="J209" i="1" l="1"/>
  <c r="L209" i="1"/>
  <c r="M209" i="1"/>
  <c r="I209" i="1"/>
  <c r="H209" i="1"/>
  <c r="G209" i="1"/>
  <c r="K209" i="1"/>
  <c r="N209" i="1"/>
  <c r="Q211" i="1"/>
  <c r="F210" i="1"/>
  <c r="N210" i="1" l="1"/>
  <c r="I210" i="1"/>
  <c r="H210" i="1"/>
  <c r="K210" i="1"/>
  <c r="G210" i="1"/>
  <c r="M210" i="1"/>
  <c r="L210" i="1"/>
  <c r="J210" i="1"/>
  <c r="Q212" i="1"/>
  <c r="F211" i="1"/>
  <c r="Q213" i="1" l="1"/>
  <c r="F212" i="1"/>
  <c r="L211" i="1"/>
  <c r="G211" i="1"/>
  <c r="J211" i="1"/>
  <c r="H211" i="1"/>
  <c r="N211" i="1"/>
  <c r="I211" i="1"/>
  <c r="K211" i="1"/>
  <c r="M211" i="1"/>
  <c r="Q214" i="1" l="1"/>
  <c r="F213" i="1"/>
  <c r="J212" i="1"/>
  <c r="N212" i="1"/>
  <c r="I212" i="1"/>
  <c r="L212" i="1"/>
  <c r="K212" i="1"/>
  <c r="M212" i="1"/>
  <c r="G212" i="1"/>
  <c r="H212" i="1"/>
  <c r="J213" i="1" l="1"/>
  <c r="H213" i="1"/>
  <c r="I213" i="1"/>
  <c r="K213" i="1"/>
  <c r="M213" i="1"/>
  <c r="N213" i="1"/>
  <c r="L213" i="1"/>
  <c r="G213" i="1"/>
  <c r="Q215" i="1"/>
  <c r="F214" i="1"/>
  <c r="N214" i="1" l="1"/>
  <c r="K214" i="1"/>
  <c r="L214" i="1"/>
  <c r="M214" i="1"/>
  <c r="I214" i="1"/>
  <c r="H214" i="1"/>
  <c r="G214" i="1"/>
  <c r="J214" i="1"/>
  <c r="Q216" i="1"/>
  <c r="F215" i="1"/>
  <c r="N215" i="1" l="1"/>
  <c r="G215" i="1"/>
  <c r="J215" i="1"/>
  <c r="L215" i="1"/>
  <c r="H215" i="1"/>
  <c r="K215" i="1"/>
  <c r="I215" i="1"/>
  <c r="M215" i="1"/>
  <c r="Q217" i="1"/>
  <c r="F216" i="1"/>
  <c r="N216" i="1" l="1"/>
  <c r="J216" i="1"/>
  <c r="I216" i="1"/>
  <c r="K216" i="1"/>
  <c r="G216" i="1"/>
  <c r="H216" i="1"/>
  <c r="L216" i="1"/>
  <c r="M216" i="1"/>
  <c r="Q218" i="1"/>
  <c r="F217" i="1"/>
  <c r="J217" i="1" l="1"/>
  <c r="K217" i="1"/>
  <c r="N217" i="1"/>
  <c r="G217" i="1"/>
  <c r="H217" i="1"/>
  <c r="I217" i="1"/>
  <c r="M217" i="1"/>
  <c r="L217" i="1"/>
  <c r="Q219" i="1"/>
  <c r="F218" i="1"/>
  <c r="Q220" i="1" l="1"/>
  <c r="F219" i="1"/>
  <c r="N218" i="1"/>
  <c r="L218" i="1"/>
  <c r="G218" i="1"/>
  <c r="H218" i="1"/>
  <c r="M218" i="1"/>
  <c r="I218" i="1"/>
  <c r="K218" i="1"/>
  <c r="J218" i="1"/>
  <c r="H219" i="1" l="1"/>
  <c r="N219" i="1"/>
  <c r="G219" i="1"/>
  <c r="L219" i="1"/>
  <c r="J219" i="1"/>
  <c r="M219" i="1"/>
  <c r="K219" i="1"/>
  <c r="I219" i="1"/>
  <c r="Q221" i="1"/>
  <c r="F220" i="1"/>
  <c r="J220" i="1" l="1"/>
  <c r="I220" i="1"/>
  <c r="N220" i="1"/>
  <c r="H220" i="1"/>
  <c r="G220" i="1"/>
  <c r="K220" i="1"/>
  <c r="M220" i="1"/>
  <c r="L220" i="1"/>
  <c r="Q222" i="1"/>
  <c r="F221" i="1"/>
  <c r="J221" i="1" l="1"/>
  <c r="G221" i="1"/>
  <c r="L221" i="1"/>
  <c r="M221" i="1"/>
  <c r="K221" i="1"/>
  <c r="N221" i="1"/>
  <c r="I221" i="1"/>
  <c r="H221" i="1"/>
  <c r="Q223" i="1"/>
  <c r="F222" i="1"/>
  <c r="N222" i="1" l="1"/>
  <c r="M222" i="1"/>
  <c r="H222" i="1"/>
  <c r="K222" i="1"/>
  <c r="I222" i="1"/>
  <c r="G222" i="1"/>
  <c r="L222" i="1"/>
  <c r="J222" i="1"/>
  <c r="Q224" i="1"/>
  <c r="F223" i="1"/>
  <c r="J223" i="1" l="1"/>
  <c r="H223" i="1"/>
  <c r="L223" i="1"/>
  <c r="G223" i="1"/>
  <c r="N223" i="1"/>
  <c r="M223" i="1"/>
  <c r="I223" i="1"/>
  <c r="K223" i="1"/>
  <c r="Q225" i="1"/>
  <c r="F224" i="1"/>
  <c r="I224" i="1" l="1"/>
  <c r="J224" i="1"/>
  <c r="N224" i="1"/>
  <c r="L224" i="1"/>
  <c r="M224" i="1"/>
  <c r="H224" i="1"/>
  <c r="G224" i="1"/>
  <c r="K224" i="1"/>
  <c r="Q226" i="1"/>
  <c r="F225" i="1"/>
  <c r="Q227" i="1" l="1"/>
  <c r="F226" i="1"/>
  <c r="J225" i="1"/>
  <c r="L225" i="1"/>
  <c r="M225" i="1"/>
  <c r="I225" i="1"/>
  <c r="G225" i="1"/>
  <c r="H225" i="1"/>
  <c r="K225" i="1"/>
  <c r="N225" i="1"/>
  <c r="N226" i="1" l="1"/>
  <c r="I226" i="1"/>
  <c r="M226" i="1"/>
  <c r="G226" i="1"/>
  <c r="L226" i="1"/>
  <c r="H226" i="1"/>
  <c r="K226" i="1"/>
  <c r="J226" i="1"/>
  <c r="Q228" i="1"/>
  <c r="F227" i="1"/>
  <c r="Q229" i="1" l="1"/>
  <c r="F228" i="1"/>
  <c r="L227" i="1"/>
  <c r="N227" i="1"/>
  <c r="J227" i="1"/>
  <c r="H227" i="1"/>
  <c r="G227" i="1"/>
  <c r="I227" i="1"/>
  <c r="K227" i="1"/>
  <c r="M227" i="1"/>
  <c r="J228" i="1" l="1"/>
  <c r="N228" i="1"/>
  <c r="I228" i="1"/>
  <c r="L228" i="1"/>
  <c r="K228" i="1"/>
  <c r="M228" i="1"/>
  <c r="H228" i="1"/>
  <c r="G228" i="1"/>
  <c r="Q230" i="1"/>
  <c r="F229" i="1"/>
  <c r="J229" i="1" l="1"/>
  <c r="H229" i="1"/>
  <c r="I229" i="1"/>
  <c r="K229" i="1"/>
  <c r="M229" i="1"/>
  <c r="N229" i="1"/>
  <c r="L229" i="1"/>
  <c r="G229" i="1"/>
  <c r="Q231" i="1"/>
  <c r="F230" i="1"/>
  <c r="N230" i="1" l="1"/>
  <c r="K230" i="1"/>
  <c r="I230" i="1"/>
  <c r="G230" i="1"/>
  <c r="M230" i="1"/>
  <c r="L230" i="1"/>
  <c r="H230" i="1"/>
  <c r="J230" i="1"/>
  <c r="Q232" i="1"/>
  <c r="F231" i="1"/>
  <c r="N231" i="1" l="1"/>
  <c r="G231" i="1"/>
  <c r="H231" i="1"/>
  <c r="L231" i="1"/>
  <c r="J231" i="1"/>
  <c r="K231" i="1"/>
  <c r="I231" i="1"/>
  <c r="M231" i="1"/>
  <c r="Q233" i="1"/>
  <c r="F232" i="1"/>
  <c r="N232" i="1" l="1"/>
  <c r="I232" i="1"/>
  <c r="J232" i="1"/>
  <c r="K232" i="1"/>
  <c r="G232" i="1"/>
  <c r="H232" i="1"/>
  <c r="L232" i="1"/>
  <c r="M232" i="1"/>
  <c r="Q234" i="1"/>
  <c r="F233" i="1"/>
  <c r="J233" i="1" l="1"/>
  <c r="K233" i="1"/>
  <c r="N233" i="1"/>
  <c r="G233" i="1"/>
  <c r="H233" i="1"/>
  <c r="I233" i="1"/>
  <c r="L233" i="1"/>
  <c r="M233" i="1"/>
  <c r="Q235" i="1"/>
  <c r="F234" i="1"/>
  <c r="N234" i="1" l="1"/>
  <c r="L234" i="1"/>
  <c r="G234" i="1"/>
  <c r="M234" i="1"/>
  <c r="I234" i="1"/>
  <c r="H234" i="1"/>
  <c r="K234" i="1"/>
  <c r="J234" i="1"/>
  <c r="Q236" i="1"/>
  <c r="F235" i="1"/>
  <c r="H235" i="1" l="1"/>
  <c r="L235" i="1"/>
  <c r="J235" i="1"/>
  <c r="G235" i="1"/>
  <c r="N235" i="1"/>
  <c r="M235" i="1"/>
  <c r="K235" i="1"/>
  <c r="I235" i="1"/>
  <c r="Q237" i="1"/>
  <c r="F236" i="1"/>
  <c r="N236" i="1" l="1"/>
  <c r="J236" i="1"/>
  <c r="I236" i="1"/>
  <c r="H236" i="1"/>
  <c r="G236" i="1"/>
  <c r="K236" i="1"/>
  <c r="M236" i="1"/>
  <c r="L236" i="1"/>
  <c r="Q238" i="1"/>
  <c r="F237" i="1"/>
  <c r="J237" i="1" l="1"/>
  <c r="G237" i="1"/>
  <c r="L237" i="1"/>
  <c r="K237" i="1"/>
  <c r="N237" i="1"/>
  <c r="M237" i="1"/>
  <c r="I237" i="1"/>
  <c r="H237" i="1"/>
  <c r="Q239" i="1"/>
  <c r="F238" i="1"/>
  <c r="N238" i="1" l="1"/>
  <c r="M238" i="1"/>
  <c r="H238" i="1"/>
  <c r="I238" i="1"/>
  <c r="L238" i="1"/>
  <c r="G238" i="1"/>
  <c r="K238" i="1"/>
  <c r="J238" i="1"/>
  <c r="Q240" i="1"/>
  <c r="F239" i="1"/>
  <c r="Q241" i="1" l="1"/>
  <c r="F240" i="1"/>
  <c r="J239" i="1"/>
  <c r="G239" i="1"/>
  <c r="N239" i="1"/>
  <c r="H239" i="1"/>
  <c r="L239" i="1"/>
  <c r="M239" i="1"/>
  <c r="I239" i="1"/>
  <c r="K239" i="1"/>
  <c r="I240" i="1" l="1"/>
  <c r="N240" i="1"/>
  <c r="J240" i="1"/>
  <c r="L240" i="1"/>
  <c r="M240" i="1"/>
  <c r="H240" i="1"/>
  <c r="G240" i="1"/>
  <c r="K240" i="1"/>
  <c r="Q242" i="1"/>
  <c r="F241" i="1"/>
  <c r="J241" i="1" l="1"/>
  <c r="L241" i="1"/>
  <c r="M241" i="1"/>
  <c r="I241" i="1"/>
  <c r="H241" i="1"/>
  <c r="G241" i="1"/>
  <c r="N241" i="1"/>
  <c r="K241" i="1"/>
  <c r="Q243" i="1"/>
  <c r="F242" i="1"/>
  <c r="N242" i="1" l="1"/>
  <c r="I242" i="1"/>
  <c r="L242" i="1"/>
  <c r="G242" i="1"/>
  <c r="K242" i="1"/>
  <c r="M242" i="1"/>
  <c r="H242" i="1"/>
  <c r="J242" i="1"/>
  <c r="Q244" i="1"/>
  <c r="F243" i="1"/>
  <c r="L243" i="1" l="1"/>
  <c r="J243" i="1"/>
  <c r="G243" i="1"/>
  <c r="N243" i="1"/>
  <c r="H243" i="1"/>
  <c r="I243" i="1"/>
  <c r="K243" i="1"/>
  <c r="M243" i="1"/>
  <c r="Q245" i="1"/>
  <c r="F244" i="1"/>
  <c r="J244" i="1" l="1"/>
  <c r="N244" i="1"/>
  <c r="I244" i="1"/>
  <c r="L244" i="1"/>
  <c r="K244" i="1"/>
  <c r="M244" i="1"/>
  <c r="H244" i="1"/>
  <c r="G244" i="1"/>
  <c r="Q246" i="1"/>
  <c r="F245" i="1"/>
  <c r="J245" i="1" l="1"/>
  <c r="H245" i="1"/>
  <c r="I245" i="1"/>
  <c r="K245" i="1"/>
  <c r="M245" i="1"/>
  <c r="N245" i="1"/>
  <c r="L245" i="1"/>
  <c r="G245" i="1"/>
  <c r="Q247" i="1"/>
  <c r="F246" i="1"/>
  <c r="N246" i="1" l="1"/>
  <c r="K246" i="1"/>
  <c r="H246" i="1"/>
  <c r="I246" i="1"/>
  <c r="G246" i="1"/>
  <c r="M246" i="1"/>
  <c r="L246" i="1"/>
  <c r="J246" i="1"/>
  <c r="Q248" i="1"/>
  <c r="F247" i="1"/>
  <c r="N247" i="1" l="1"/>
  <c r="G247" i="1"/>
  <c r="J247" i="1"/>
  <c r="H247" i="1"/>
  <c r="L247" i="1"/>
  <c r="K247" i="1"/>
  <c r="I247" i="1"/>
  <c r="M247" i="1"/>
  <c r="Q249" i="1"/>
  <c r="F248" i="1"/>
  <c r="N248" i="1" l="1"/>
  <c r="I248" i="1"/>
  <c r="J248" i="1"/>
  <c r="K248" i="1"/>
  <c r="G248" i="1"/>
  <c r="H248" i="1"/>
  <c r="M248" i="1"/>
  <c r="L248" i="1"/>
  <c r="Q250" i="1"/>
  <c r="F249" i="1"/>
  <c r="Q251" i="1" l="1"/>
  <c r="F250" i="1"/>
  <c r="J249" i="1"/>
  <c r="K249" i="1"/>
  <c r="N249" i="1"/>
  <c r="G249" i="1"/>
  <c r="H249" i="1"/>
  <c r="I249" i="1"/>
  <c r="L249" i="1"/>
  <c r="M249" i="1"/>
  <c r="N250" i="1" l="1"/>
  <c r="L250" i="1"/>
  <c r="G250" i="1"/>
  <c r="K250" i="1"/>
  <c r="M250" i="1"/>
  <c r="I250" i="1"/>
  <c r="H250" i="1"/>
  <c r="J250" i="1"/>
  <c r="Q252" i="1"/>
  <c r="F251" i="1"/>
  <c r="H251" i="1" l="1"/>
  <c r="J251" i="1"/>
  <c r="N251" i="1"/>
  <c r="G251" i="1"/>
  <c r="L251" i="1"/>
  <c r="M251" i="1"/>
  <c r="K251" i="1"/>
  <c r="I251" i="1"/>
  <c r="Q253" i="1"/>
  <c r="F252" i="1"/>
  <c r="J252" i="1" l="1"/>
  <c r="N252" i="1"/>
  <c r="I252" i="1"/>
  <c r="H252" i="1"/>
  <c r="G252" i="1"/>
  <c r="K252" i="1"/>
  <c r="M252" i="1"/>
  <c r="L252" i="1"/>
  <c r="Q254" i="1"/>
  <c r="F253" i="1"/>
  <c r="J253" i="1" l="1"/>
  <c r="G253" i="1"/>
  <c r="L253" i="1"/>
  <c r="M253" i="1"/>
  <c r="K253" i="1"/>
  <c r="N253" i="1"/>
  <c r="I253" i="1"/>
  <c r="H253" i="1"/>
  <c r="Q255" i="1"/>
  <c r="F254" i="1"/>
  <c r="N254" i="1" l="1"/>
  <c r="M254" i="1"/>
  <c r="H254" i="1"/>
  <c r="G254" i="1"/>
  <c r="K254" i="1"/>
  <c r="L254" i="1"/>
  <c r="I254" i="1"/>
  <c r="J254" i="1"/>
  <c r="Q256" i="1"/>
  <c r="F255" i="1"/>
  <c r="J255" i="1" l="1"/>
  <c r="N255" i="1"/>
  <c r="G255" i="1"/>
  <c r="L255" i="1"/>
  <c r="H255" i="1"/>
  <c r="M255" i="1"/>
  <c r="I255" i="1"/>
  <c r="K255" i="1"/>
  <c r="Q257" i="1"/>
  <c r="F256" i="1"/>
  <c r="I256" i="1" l="1"/>
  <c r="J256" i="1"/>
  <c r="N256" i="1"/>
  <c r="L256" i="1"/>
  <c r="M256" i="1"/>
  <c r="H256" i="1"/>
  <c r="G256" i="1"/>
  <c r="K256" i="1"/>
  <c r="Q258" i="1"/>
  <c r="F257" i="1"/>
  <c r="J257" i="1" l="1"/>
  <c r="L257" i="1"/>
  <c r="M257" i="1"/>
  <c r="I257" i="1"/>
  <c r="G257" i="1"/>
  <c r="H257" i="1"/>
  <c r="N257" i="1"/>
  <c r="K257" i="1"/>
  <c r="Q259" i="1"/>
  <c r="F258" i="1"/>
  <c r="N258" i="1" l="1"/>
  <c r="I258" i="1"/>
  <c r="K258" i="1"/>
  <c r="H258" i="1"/>
  <c r="G258" i="1"/>
  <c r="M258" i="1"/>
  <c r="L258" i="1"/>
  <c r="J258" i="1"/>
  <c r="Q260" i="1"/>
  <c r="F259" i="1"/>
  <c r="L259" i="1" l="1"/>
  <c r="H259" i="1"/>
  <c r="J259" i="1"/>
  <c r="G259" i="1"/>
  <c r="N259" i="1"/>
  <c r="I259" i="1"/>
  <c r="K259" i="1"/>
  <c r="M259" i="1"/>
  <c r="Q261" i="1"/>
  <c r="F260" i="1"/>
  <c r="J260" i="1" l="1"/>
  <c r="I260" i="1"/>
  <c r="N260" i="1"/>
  <c r="L260" i="1"/>
  <c r="K260" i="1"/>
  <c r="M260" i="1"/>
  <c r="H260" i="1"/>
  <c r="G260" i="1"/>
  <c r="Q262" i="1"/>
  <c r="F261" i="1"/>
  <c r="J261" i="1" l="1"/>
  <c r="H261" i="1"/>
  <c r="I261" i="1"/>
  <c r="K261" i="1"/>
  <c r="M261" i="1"/>
  <c r="N261" i="1"/>
  <c r="L261" i="1"/>
  <c r="G261" i="1"/>
  <c r="Q263" i="1"/>
  <c r="F262" i="1"/>
  <c r="N262" i="1" l="1"/>
  <c r="K262" i="1"/>
  <c r="M262" i="1"/>
  <c r="G262" i="1"/>
  <c r="L262" i="1"/>
  <c r="I262" i="1"/>
  <c r="H262" i="1"/>
  <c r="J262" i="1"/>
  <c r="Q264" i="1"/>
  <c r="F263" i="1"/>
  <c r="N263" i="1" l="1"/>
  <c r="G263" i="1"/>
  <c r="L263" i="1"/>
  <c r="H263" i="1"/>
  <c r="J263" i="1"/>
  <c r="I263" i="1"/>
  <c r="M263" i="1"/>
  <c r="K263" i="1"/>
  <c r="Q265" i="1"/>
  <c r="F264" i="1"/>
  <c r="N264" i="1" l="1"/>
  <c r="J264" i="1"/>
  <c r="I264" i="1"/>
  <c r="K264" i="1"/>
  <c r="G264" i="1"/>
  <c r="M264" i="1"/>
  <c r="H264" i="1"/>
  <c r="L264" i="1"/>
  <c r="Q266" i="1"/>
  <c r="F265" i="1"/>
  <c r="J265" i="1" l="1"/>
  <c r="K265" i="1"/>
  <c r="G265" i="1"/>
  <c r="H265" i="1"/>
  <c r="N265" i="1"/>
  <c r="I265" i="1"/>
  <c r="L265" i="1"/>
  <c r="M265" i="1"/>
  <c r="Q267" i="1"/>
  <c r="F266" i="1"/>
  <c r="N266" i="1" l="1"/>
  <c r="L266" i="1"/>
  <c r="G266" i="1"/>
  <c r="K266" i="1"/>
  <c r="I266" i="1"/>
  <c r="H266" i="1"/>
  <c r="M266" i="1"/>
  <c r="J266" i="1"/>
  <c r="Q268" i="1"/>
  <c r="F267" i="1"/>
  <c r="H267" i="1" l="1"/>
  <c r="J267" i="1"/>
  <c r="G267" i="1"/>
  <c r="N267" i="1"/>
  <c r="L267" i="1"/>
  <c r="M267" i="1"/>
  <c r="K267" i="1"/>
  <c r="I267" i="1"/>
  <c r="Q269" i="1"/>
  <c r="F268" i="1"/>
  <c r="J268" i="1" l="1"/>
  <c r="I268" i="1"/>
  <c r="N268" i="1"/>
  <c r="H268" i="1"/>
  <c r="K268" i="1"/>
  <c r="M268" i="1"/>
  <c r="L268" i="1"/>
  <c r="G268" i="1"/>
  <c r="Q270" i="1"/>
  <c r="F269" i="1"/>
  <c r="J269" i="1" l="1"/>
  <c r="G269" i="1"/>
  <c r="L269" i="1"/>
  <c r="K269" i="1"/>
  <c r="M269" i="1"/>
  <c r="I269" i="1"/>
  <c r="H269" i="1"/>
  <c r="N269" i="1"/>
  <c r="Q271" i="1"/>
  <c r="F270" i="1"/>
  <c r="N270" i="1" l="1"/>
  <c r="M270" i="1"/>
  <c r="H270" i="1"/>
  <c r="G270" i="1"/>
  <c r="L270" i="1"/>
  <c r="K270" i="1"/>
  <c r="I270" i="1"/>
  <c r="J270" i="1"/>
  <c r="Q272" i="1"/>
  <c r="F271" i="1"/>
  <c r="J271" i="1" l="1"/>
  <c r="N271" i="1"/>
  <c r="L271" i="1"/>
  <c r="H271" i="1"/>
  <c r="G271" i="1"/>
  <c r="I271" i="1"/>
  <c r="M271" i="1"/>
  <c r="K271" i="1"/>
  <c r="Q273" i="1"/>
  <c r="F272" i="1"/>
  <c r="I272" i="1" l="1"/>
  <c r="N272" i="1"/>
  <c r="J272" i="1"/>
  <c r="L272" i="1"/>
  <c r="H272" i="1"/>
  <c r="G272" i="1"/>
  <c r="K272" i="1"/>
  <c r="M272" i="1"/>
  <c r="Q274" i="1"/>
  <c r="F273" i="1"/>
  <c r="J273" i="1" l="1"/>
  <c r="L273" i="1"/>
  <c r="M273" i="1"/>
  <c r="I273" i="1"/>
  <c r="H273" i="1"/>
  <c r="N273" i="1"/>
  <c r="G273" i="1"/>
  <c r="K273" i="1"/>
  <c r="Q275" i="1"/>
  <c r="F274" i="1"/>
  <c r="N274" i="1" l="1"/>
  <c r="I274" i="1"/>
  <c r="K274" i="1"/>
  <c r="H274" i="1"/>
  <c r="M274" i="1"/>
  <c r="G274" i="1"/>
  <c r="L274" i="1"/>
  <c r="J274" i="1"/>
  <c r="Q276" i="1"/>
  <c r="F275" i="1"/>
  <c r="L275" i="1" l="1"/>
  <c r="H275" i="1"/>
  <c r="G275" i="1"/>
  <c r="N275" i="1"/>
  <c r="J275" i="1"/>
  <c r="K275" i="1"/>
  <c r="I275" i="1"/>
  <c r="M275" i="1"/>
  <c r="Q277" i="1"/>
  <c r="F276" i="1"/>
  <c r="J276" i="1" l="1"/>
  <c r="I276" i="1"/>
  <c r="N276" i="1"/>
  <c r="L276" i="1"/>
  <c r="M276" i="1"/>
  <c r="K276" i="1"/>
  <c r="H276" i="1"/>
  <c r="G276" i="1"/>
  <c r="Q278" i="1"/>
  <c r="F277" i="1"/>
  <c r="Q279" i="1" l="1"/>
  <c r="F278" i="1"/>
  <c r="J277" i="1"/>
  <c r="H277" i="1"/>
  <c r="K277" i="1"/>
  <c r="M277" i="1"/>
  <c r="N277" i="1"/>
  <c r="L277" i="1"/>
  <c r="I277" i="1"/>
  <c r="G277" i="1"/>
  <c r="N278" i="1" l="1"/>
  <c r="K278" i="1"/>
  <c r="M278" i="1"/>
  <c r="G278" i="1"/>
  <c r="L278" i="1"/>
  <c r="I278" i="1"/>
  <c r="H278" i="1"/>
  <c r="J278" i="1"/>
  <c r="Q280" i="1"/>
  <c r="F279" i="1"/>
  <c r="N279" i="1" l="1"/>
  <c r="G279" i="1"/>
  <c r="L279" i="1"/>
  <c r="J279" i="1"/>
  <c r="H279" i="1"/>
  <c r="K279" i="1"/>
  <c r="M279" i="1"/>
  <c r="I279" i="1"/>
  <c r="Q281" i="1"/>
  <c r="F280" i="1"/>
  <c r="N280" i="1" l="1"/>
  <c r="J280" i="1"/>
  <c r="I280" i="1"/>
  <c r="K280" i="1"/>
  <c r="G280" i="1"/>
  <c r="H280" i="1"/>
  <c r="M280" i="1"/>
  <c r="L280" i="1"/>
  <c r="Q282" i="1"/>
  <c r="F281" i="1"/>
  <c r="J281" i="1" l="1"/>
  <c r="K281" i="1"/>
  <c r="G281" i="1"/>
  <c r="H281" i="1"/>
  <c r="I281" i="1"/>
  <c r="M281" i="1"/>
  <c r="N281" i="1"/>
  <c r="L281" i="1"/>
  <c r="Q283" i="1"/>
  <c r="F282" i="1"/>
  <c r="N282" i="1" l="1"/>
  <c r="L282" i="1"/>
  <c r="G282" i="1"/>
  <c r="I282" i="1"/>
  <c r="H282" i="1"/>
  <c r="M282" i="1"/>
  <c r="K282" i="1"/>
  <c r="J282" i="1"/>
  <c r="Q284" i="1"/>
  <c r="F283" i="1"/>
  <c r="H283" i="1" l="1"/>
  <c r="G283" i="1"/>
  <c r="N283" i="1"/>
  <c r="L283" i="1"/>
  <c r="J283" i="1"/>
  <c r="M283" i="1"/>
  <c r="I283" i="1"/>
  <c r="K283" i="1"/>
  <c r="Q285" i="1"/>
  <c r="F284" i="1"/>
  <c r="I284" i="1" l="1"/>
  <c r="N284" i="1"/>
  <c r="J284" i="1"/>
  <c r="H284" i="1"/>
  <c r="K284" i="1"/>
  <c r="M284" i="1"/>
  <c r="L284" i="1"/>
  <c r="G284" i="1"/>
  <c r="Q286" i="1"/>
  <c r="F285" i="1"/>
  <c r="J285" i="1" l="1"/>
  <c r="G285" i="1"/>
  <c r="L285" i="1"/>
  <c r="M285" i="1"/>
  <c r="N285" i="1"/>
  <c r="K285" i="1"/>
  <c r="H285" i="1"/>
  <c r="I285" i="1"/>
  <c r="Q287" i="1"/>
  <c r="F286" i="1"/>
  <c r="N286" i="1" l="1"/>
  <c r="M286" i="1"/>
  <c r="H286" i="1"/>
  <c r="L286" i="1"/>
  <c r="K286" i="1"/>
  <c r="I286" i="1"/>
  <c r="G286" i="1"/>
  <c r="J286" i="1"/>
  <c r="Q288" i="1"/>
  <c r="F287" i="1"/>
  <c r="J287" i="1" l="1"/>
  <c r="L287" i="1"/>
  <c r="H287" i="1"/>
  <c r="G287" i="1"/>
  <c r="N287" i="1"/>
  <c r="I287" i="1"/>
  <c r="K287" i="1"/>
  <c r="M287" i="1"/>
  <c r="Q289" i="1"/>
  <c r="F288" i="1"/>
  <c r="I288" i="1" l="1"/>
  <c r="N288" i="1"/>
  <c r="J288" i="1"/>
  <c r="L288" i="1"/>
  <c r="H288" i="1"/>
  <c r="M288" i="1"/>
  <c r="K288" i="1"/>
  <c r="G288" i="1"/>
  <c r="Q290" i="1"/>
  <c r="F289" i="1"/>
  <c r="J289" i="1" l="1"/>
  <c r="L289" i="1"/>
  <c r="M289" i="1"/>
  <c r="I289" i="1"/>
  <c r="G289" i="1"/>
  <c r="H289" i="1"/>
  <c r="N289" i="1"/>
  <c r="K289" i="1"/>
  <c r="Q291" i="1"/>
  <c r="F290" i="1"/>
  <c r="N290" i="1" l="1"/>
  <c r="I290" i="1"/>
  <c r="H290" i="1"/>
  <c r="M290" i="1"/>
  <c r="G290" i="1"/>
  <c r="L290" i="1"/>
  <c r="K290" i="1"/>
  <c r="J290" i="1"/>
  <c r="Q292" i="1"/>
  <c r="F291" i="1"/>
  <c r="L291" i="1" l="1"/>
  <c r="G291" i="1"/>
  <c r="N291" i="1"/>
  <c r="J291" i="1"/>
  <c r="H291" i="1"/>
  <c r="K291" i="1"/>
  <c r="M291" i="1"/>
  <c r="I291" i="1"/>
  <c r="Q293" i="1"/>
  <c r="F292" i="1"/>
  <c r="J292" i="1" l="1"/>
  <c r="N292" i="1"/>
  <c r="I292" i="1"/>
  <c r="L292" i="1"/>
  <c r="K292" i="1"/>
  <c r="G292" i="1"/>
  <c r="H292" i="1"/>
  <c r="M292" i="1"/>
  <c r="Q294" i="1"/>
  <c r="F293" i="1"/>
  <c r="J293" i="1" l="1"/>
  <c r="H293" i="1"/>
  <c r="K293" i="1"/>
  <c r="M293" i="1"/>
  <c r="N293" i="1"/>
  <c r="L293" i="1"/>
  <c r="I293" i="1"/>
  <c r="G293" i="1"/>
  <c r="Q295" i="1"/>
  <c r="F294" i="1"/>
  <c r="N294" i="1" l="1"/>
  <c r="K294" i="1"/>
  <c r="L294" i="1"/>
  <c r="I294" i="1"/>
  <c r="M294" i="1"/>
  <c r="H294" i="1"/>
  <c r="G294" i="1"/>
  <c r="J294" i="1"/>
  <c r="Q296" i="1"/>
  <c r="F295" i="1"/>
  <c r="N295" i="1" l="1"/>
  <c r="G295" i="1"/>
  <c r="J295" i="1"/>
  <c r="H295" i="1"/>
  <c r="L295" i="1"/>
  <c r="I295" i="1"/>
  <c r="K295" i="1"/>
  <c r="M295" i="1"/>
  <c r="Q297" i="1"/>
  <c r="F296" i="1"/>
  <c r="N296" i="1" l="1"/>
  <c r="J296" i="1"/>
  <c r="I296" i="1"/>
  <c r="K296" i="1"/>
  <c r="G296" i="1"/>
  <c r="H296" i="1"/>
  <c r="M296" i="1"/>
  <c r="L296" i="1"/>
  <c r="Q298" i="1"/>
  <c r="F297" i="1"/>
  <c r="J297" i="1" l="1"/>
  <c r="K297" i="1"/>
  <c r="G297" i="1"/>
  <c r="H297" i="1"/>
  <c r="N297" i="1"/>
  <c r="L297" i="1"/>
  <c r="M297" i="1"/>
  <c r="I297" i="1"/>
  <c r="Q299" i="1"/>
  <c r="F298" i="1"/>
  <c r="N298" i="1" l="1"/>
  <c r="L298" i="1"/>
  <c r="G298" i="1"/>
  <c r="H298" i="1"/>
  <c r="M298" i="1"/>
  <c r="K298" i="1"/>
  <c r="I298" i="1"/>
  <c r="J298" i="1"/>
  <c r="Q300" i="1"/>
  <c r="F299" i="1"/>
  <c r="H299" i="1" l="1"/>
  <c r="N299" i="1"/>
  <c r="L299" i="1"/>
  <c r="J299" i="1"/>
  <c r="G299" i="1"/>
  <c r="M299" i="1"/>
  <c r="K299" i="1"/>
  <c r="I299" i="1"/>
  <c r="Q301" i="1"/>
  <c r="F300" i="1"/>
  <c r="N300" i="1" l="1"/>
  <c r="J300" i="1"/>
  <c r="I300" i="1"/>
  <c r="H300" i="1"/>
  <c r="K300" i="1"/>
  <c r="M300" i="1"/>
  <c r="L300" i="1"/>
  <c r="G300" i="1"/>
  <c r="Q302" i="1"/>
  <c r="F301" i="1"/>
  <c r="J301" i="1" l="1"/>
  <c r="G301" i="1"/>
  <c r="L301" i="1"/>
  <c r="K301" i="1"/>
  <c r="I301" i="1"/>
  <c r="M301" i="1"/>
  <c r="N301" i="1"/>
  <c r="H301" i="1"/>
  <c r="Q303" i="1"/>
  <c r="F302" i="1"/>
  <c r="N302" i="1" l="1"/>
  <c r="M302" i="1"/>
  <c r="H302" i="1"/>
  <c r="K302" i="1"/>
  <c r="I302" i="1"/>
  <c r="G302" i="1"/>
  <c r="L302" i="1"/>
  <c r="J302" i="1"/>
  <c r="Q304" i="1"/>
  <c r="F303" i="1"/>
  <c r="J303" i="1" l="1"/>
  <c r="H303" i="1"/>
  <c r="G303" i="1"/>
  <c r="N303" i="1"/>
  <c r="L303" i="1"/>
  <c r="I303" i="1"/>
  <c r="M303" i="1"/>
  <c r="K303" i="1"/>
  <c r="Q305" i="1"/>
  <c r="F304" i="1"/>
  <c r="I304" i="1" l="1"/>
  <c r="J304" i="1"/>
  <c r="N304" i="1"/>
  <c r="L304" i="1"/>
  <c r="H304" i="1"/>
  <c r="G304" i="1"/>
  <c r="M304" i="1"/>
  <c r="K304" i="1"/>
  <c r="Q306" i="1"/>
  <c r="F305" i="1"/>
  <c r="J305" i="1" l="1"/>
  <c r="L305" i="1"/>
  <c r="M305" i="1"/>
  <c r="I305" i="1"/>
  <c r="H305" i="1"/>
  <c r="G305" i="1"/>
  <c r="N305" i="1"/>
  <c r="K305" i="1"/>
  <c r="Q307" i="1"/>
  <c r="F306" i="1"/>
  <c r="N306" i="1" l="1"/>
  <c r="I306" i="1"/>
  <c r="M306" i="1"/>
  <c r="G306" i="1"/>
  <c r="L306" i="1"/>
  <c r="K306" i="1"/>
  <c r="H306" i="1"/>
  <c r="J306" i="1"/>
  <c r="Q308" i="1"/>
  <c r="F307" i="1"/>
  <c r="L307" i="1" l="1"/>
  <c r="N307" i="1"/>
  <c r="J307" i="1"/>
  <c r="H307" i="1"/>
  <c r="G307" i="1"/>
  <c r="K307" i="1"/>
  <c r="I307" i="1"/>
  <c r="M307" i="1"/>
  <c r="Q309" i="1"/>
  <c r="F308" i="1"/>
  <c r="J308" i="1" l="1"/>
  <c r="N308" i="1"/>
  <c r="I308" i="1"/>
  <c r="L308" i="1"/>
  <c r="K308" i="1"/>
  <c r="M308" i="1"/>
  <c r="H308" i="1"/>
  <c r="G308" i="1"/>
  <c r="Q310" i="1"/>
  <c r="F309" i="1"/>
  <c r="J309" i="1" l="1"/>
  <c r="H309" i="1"/>
  <c r="K309" i="1"/>
  <c r="M309" i="1"/>
  <c r="N309" i="1"/>
  <c r="L309" i="1"/>
  <c r="G309" i="1"/>
  <c r="I309" i="1"/>
  <c r="Q311" i="1"/>
  <c r="F310" i="1"/>
  <c r="N310" i="1" l="1"/>
  <c r="K310" i="1"/>
  <c r="I310" i="1"/>
  <c r="H310" i="1"/>
  <c r="M310" i="1"/>
  <c r="L310" i="1"/>
  <c r="G310" i="1"/>
  <c r="J310" i="1"/>
  <c r="Q312" i="1"/>
  <c r="F311" i="1"/>
  <c r="N311" i="1" l="1"/>
  <c r="G311" i="1"/>
  <c r="H311" i="1"/>
  <c r="L311" i="1"/>
  <c r="J311" i="1"/>
  <c r="M311" i="1"/>
  <c r="K311" i="1"/>
  <c r="I311" i="1"/>
  <c r="Q313" i="1"/>
  <c r="F312" i="1"/>
  <c r="N312" i="1" l="1"/>
  <c r="I312" i="1"/>
  <c r="J312" i="1"/>
  <c r="K312" i="1"/>
  <c r="G312" i="1"/>
  <c r="H312" i="1"/>
  <c r="M312" i="1"/>
  <c r="L312" i="1"/>
  <c r="Q314" i="1"/>
  <c r="F313" i="1"/>
  <c r="J313" i="1" l="1"/>
  <c r="K313" i="1"/>
  <c r="G313" i="1"/>
  <c r="H313" i="1"/>
  <c r="I313" i="1"/>
  <c r="L313" i="1"/>
  <c r="N313" i="1"/>
  <c r="M313" i="1"/>
  <c r="Q315" i="1"/>
  <c r="F314" i="1"/>
  <c r="N314" i="1" l="1"/>
  <c r="L314" i="1"/>
  <c r="G314" i="1"/>
  <c r="M314" i="1"/>
  <c r="K314" i="1"/>
  <c r="I314" i="1"/>
  <c r="H314" i="1"/>
  <c r="J314" i="1"/>
  <c r="Q316" i="1"/>
  <c r="F315" i="1"/>
  <c r="H315" i="1" l="1"/>
  <c r="L315" i="1"/>
  <c r="J315" i="1"/>
  <c r="G315" i="1"/>
  <c r="N315" i="1"/>
  <c r="M315" i="1"/>
  <c r="I315" i="1"/>
  <c r="K315" i="1"/>
  <c r="Q317" i="1"/>
  <c r="F316" i="1"/>
  <c r="N316" i="1" l="1"/>
  <c r="J316" i="1"/>
  <c r="I316" i="1"/>
  <c r="H316" i="1"/>
  <c r="K316" i="1"/>
  <c r="M316" i="1"/>
  <c r="G316" i="1"/>
  <c r="L316" i="1"/>
  <c r="Q318" i="1"/>
  <c r="F317" i="1"/>
  <c r="Q319" i="1" l="1"/>
  <c r="F318" i="1"/>
  <c r="J317" i="1"/>
  <c r="G317" i="1"/>
  <c r="L317" i="1"/>
  <c r="M317" i="1"/>
  <c r="K317" i="1"/>
  <c r="N317" i="1"/>
  <c r="H317" i="1"/>
  <c r="I317" i="1"/>
  <c r="Q320" i="1" l="1"/>
  <c r="F319" i="1"/>
  <c r="N318" i="1"/>
  <c r="M318" i="1"/>
  <c r="H318" i="1"/>
  <c r="I318" i="1"/>
  <c r="G318" i="1"/>
  <c r="L318" i="1"/>
  <c r="K318" i="1"/>
  <c r="J318" i="1"/>
  <c r="J319" i="1" l="1"/>
  <c r="G319" i="1"/>
  <c r="N319" i="1"/>
  <c r="L319" i="1"/>
  <c r="H319" i="1"/>
  <c r="I319" i="1"/>
  <c r="K319" i="1"/>
  <c r="M319" i="1"/>
  <c r="Q321" i="1"/>
  <c r="F320" i="1"/>
  <c r="Q322" i="1" l="1"/>
  <c r="F321" i="1"/>
  <c r="I320" i="1"/>
  <c r="N320" i="1"/>
  <c r="J320" i="1"/>
  <c r="L320" i="1"/>
  <c r="H320" i="1"/>
  <c r="M320" i="1"/>
  <c r="K320" i="1"/>
  <c r="G320" i="1"/>
  <c r="J321" i="1" l="1"/>
  <c r="L321" i="1"/>
  <c r="M321" i="1"/>
  <c r="I321" i="1"/>
  <c r="G321" i="1"/>
  <c r="H321" i="1"/>
  <c r="K321" i="1"/>
  <c r="N321" i="1"/>
  <c r="Q323" i="1"/>
  <c r="F322" i="1"/>
  <c r="N322" i="1" l="1"/>
  <c r="I322" i="1"/>
  <c r="L322" i="1"/>
  <c r="K322" i="1"/>
  <c r="H322" i="1"/>
  <c r="G322" i="1"/>
  <c r="M322" i="1"/>
  <c r="J322" i="1"/>
  <c r="Q324" i="1"/>
  <c r="F323" i="1"/>
  <c r="L323" i="1" l="1"/>
  <c r="J323" i="1"/>
  <c r="H323" i="1"/>
  <c r="N323" i="1"/>
  <c r="G323" i="1"/>
  <c r="K323" i="1"/>
  <c r="M323" i="1"/>
  <c r="I323" i="1"/>
  <c r="Q325" i="1"/>
  <c r="F324" i="1"/>
  <c r="J324" i="1" l="1"/>
  <c r="N324" i="1"/>
  <c r="I324" i="1"/>
  <c r="L324" i="1"/>
  <c r="K324" i="1"/>
  <c r="G324" i="1"/>
  <c r="M324" i="1"/>
  <c r="H324" i="1"/>
  <c r="Q326" i="1"/>
  <c r="F325" i="1"/>
  <c r="Q327" i="1" l="1"/>
  <c r="F326" i="1"/>
  <c r="J325" i="1"/>
  <c r="H325" i="1"/>
  <c r="K325" i="1"/>
  <c r="M325" i="1"/>
  <c r="N325" i="1"/>
  <c r="I325" i="1"/>
  <c r="L325" i="1"/>
  <c r="G325" i="1"/>
  <c r="N326" i="1" l="1"/>
  <c r="K326" i="1"/>
  <c r="H326" i="1"/>
  <c r="M326" i="1"/>
  <c r="G326" i="1"/>
  <c r="L326" i="1"/>
  <c r="I326" i="1"/>
  <c r="J326" i="1"/>
  <c r="Q328" i="1"/>
  <c r="F327" i="1"/>
  <c r="Q329" i="1" l="1"/>
  <c r="F328" i="1"/>
  <c r="N327" i="1"/>
  <c r="G327" i="1"/>
  <c r="L327" i="1"/>
  <c r="J327" i="1"/>
  <c r="H327" i="1"/>
  <c r="I327" i="1"/>
  <c r="M327" i="1"/>
  <c r="K327" i="1"/>
  <c r="Q29" i="20"/>
  <c r="N328" i="1" l="1"/>
  <c r="J328" i="1"/>
  <c r="I328" i="1"/>
  <c r="K328" i="1"/>
  <c r="G328" i="1"/>
  <c r="M328" i="1"/>
  <c r="H328" i="1"/>
  <c r="L328" i="1"/>
  <c r="Q330" i="1"/>
  <c r="F329" i="1"/>
  <c r="J329" i="1" l="1"/>
  <c r="K329" i="1"/>
  <c r="G329" i="1"/>
  <c r="H329" i="1"/>
  <c r="N329" i="1"/>
  <c r="I329" i="1"/>
  <c r="L329" i="1"/>
  <c r="M329" i="1"/>
  <c r="Q331" i="1"/>
  <c r="F330" i="1"/>
  <c r="S14" i="22"/>
  <c r="Q332" i="1" l="1"/>
  <c r="F331" i="1"/>
  <c r="N330" i="1"/>
  <c r="L330" i="1"/>
  <c r="G330" i="1"/>
  <c r="K330" i="1"/>
  <c r="I330" i="1"/>
  <c r="M330" i="1"/>
  <c r="H330" i="1"/>
  <c r="J330" i="1"/>
  <c r="AF42" i="26"/>
  <c r="Z26" i="1"/>
  <c r="F33" i="19"/>
  <c r="F32" i="19"/>
  <c r="Q333" i="1" l="1"/>
  <c r="F332" i="1"/>
  <c r="H331" i="1"/>
  <c r="J331" i="1"/>
  <c r="G331" i="1"/>
  <c r="N331" i="1"/>
  <c r="L331" i="1"/>
  <c r="M331" i="1"/>
  <c r="K331" i="1"/>
  <c r="I331" i="1"/>
  <c r="I33" i="19"/>
  <c r="I32" i="19"/>
  <c r="J332" i="1" l="1"/>
  <c r="I332" i="1"/>
  <c r="N332" i="1"/>
  <c r="H332" i="1"/>
  <c r="K332" i="1"/>
  <c r="M332" i="1"/>
  <c r="L332" i="1"/>
  <c r="G332" i="1"/>
  <c r="Q334" i="1"/>
  <c r="F333" i="1"/>
  <c r="Q8" i="19"/>
  <c r="U19" i="19" a="1"/>
  <c r="U19" i="19" s="1"/>
  <c r="U20" i="19" a="1"/>
  <c r="U20" i="19" s="1"/>
  <c r="U21" i="19" a="1"/>
  <c r="U21" i="19" s="1"/>
  <c r="U22" i="19" a="1"/>
  <c r="U22" i="19" s="1"/>
  <c r="U23" i="19" a="1"/>
  <c r="U23" i="19" s="1"/>
  <c r="U18" i="19" a="1"/>
  <c r="U18" i="19" s="1"/>
  <c r="T19" i="19" a="1"/>
  <c r="T19" i="19" s="1"/>
  <c r="T20" i="19" a="1"/>
  <c r="T20" i="19" s="1"/>
  <c r="T21" i="19" a="1"/>
  <c r="T21" i="19" s="1"/>
  <c r="T22" i="19" a="1"/>
  <c r="T22" i="19" s="1"/>
  <c r="T23" i="19" a="1"/>
  <c r="T23" i="19" s="1"/>
  <c r="T18" i="19" a="1"/>
  <c r="T18" i="19" s="1"/>
  <c r="S17" i="19"/>
  <c r="R17" i="19"/>
  <c r="N33" i="19"/>
  <c r="J4" i="19"/>
  <c r="N32" i="19"/>
  <c r="M32" i="19"/>
  <c r="L32" i="19"/>
  <c r="K32" i="19"/>
  <c r="J32" i="19"/>
  <c r="H32" i="19"/>
  <c r="M33" i="19"/>
  <c r="L33" i="19"/>
  <c r="K33" i="19"/>
  <c r="J33" i="19"/>
  <c r="H33" i="19"/>
  <c r="S20" i="19" l="1"/>
  <c r="R22" i="19"/>
  <c r="R20" i="19"/>
  <c r="R23" i="19"/>
  <c r="J333" i="1"/>
  <c r="G333" i="1"/>
  <c r="L333" i="1"/>
  <c r="K333" i="1"/>
  <c r="M333" i="1"/>
  <c r="I333" i="1"/>
  <c r="H333" i="1"/>
  <c r="N333" i="1"/>
  <c r="Q335" i="1"/>
  <c r="F334" i="1"/>
  <c r="S23" i="19"/>
  <c r="R19" i="19"/>
  <c r="S19" i="19"/>
  <c r="S22" i="19"/>
  <c r="R18" i="19"/>
  <c r="R21" i="19"/>
  <c r="S18" i="19"/>
  <c r="S21" i="19"/>
  <c r="J4" i="26"/>
  <c r="J4" i="20"/>
  <c r="J4" i="28"/>
  <c r="J4" i="18"/>
  <c r="J4" i="1"/>
  <c r="J4" i="22"/>
  <c r="AG32" i="22"/>
  <c r="AR32" i="22" s="1"/>
  <c r="AH32" i="22"/>
  <c r="AS32" i="22" s="1"/>
  <c r="AI32" i="22"/>
  <c r="AT32" i="22" s="1"/>
  <c r="AJ32" i="22"/>
  <c r="AU32" i="22" s="1"/>
  <c r="AK32" i="22"/>
  <c r="AV32" i="22" s="1"/>
  <c r="AL32" i="22"/>
  <c r="AW32" i="22" s="1"/>
  <c r="AM32" i="22"/>
  <c r="AX32" i="22" s="1"/>
  <c r="AN32" i="22"/>
  <c r="AY32" i="22" s="1"/>
  <c r="AO32" i="22"/>
  <c r="AZ32" i="22" s="1"/>
  <c r="AF32" i="22"/>
  <c r="AQ32" i="22" s="1"/>
  <c r="H29" i="26"/>
  <c r="AI14" i="22"/>
  <c r="AF14" i="22"/>
  <c r="T57" i="28"/>
  <c r="S57" i="28"/>
  <c r="R57" i="28"/>
  <c r="T56" i="28"/>
  <c r="S56" i="28"/>
  <c r="R56" i="28"/>
  <c r="T55" i="28"/>
  <c r="S55" i="28"/>
  <c r="R55" i="28"/>
  <c r="T54" i="28"/>
  <c r="S54" i="28"/>
  <c r="R54" i="28"/>
  <c r="T53" i="28"/>
  <c r="S53" i="28"/>
  <c r="R53" i="28"/>
  <c r="T52" i="28"/>
  <c r="S52" i="28"/>
  <c r="R52" i="28"/>
  <c r="T51" i="28"/>
  <c r="S51" i="28"/>
  <c r="R51" i="28"/>
  <c r="T50" i="28"/>
  <c r="S50" i="28"/>
  <c r="R50" i="28"/>
  <c r="T49" i="28"/>
  <c r="S49" i="28"/>
  <c r="R49" i="28"/>
  <c r="T48" i="28"/>
  <c r="S48" i="28"/>
  <c r="R48" i="28"/>
  <c r="T47" i="28"/>
  <c r="S47" i="28"/>
  <c r="R47" i="28"/>
  <c r="T46" i="28"/>
  <c r="S46" i="28"/>
  <c r="R46" i="28"/>
  <c r="T45" i="28"/>
  <c r="S45" i="28"/>
  <c r="R45" i="28"/>
  <c r="T44" i="28"/>
  <c r="S44" i="28"/>
  <c r="R44" i="28"/>
  <c r="T43" i="28"/>
  <c r="S43" i="28"/>
  <c r="R43" i="28"/>
  <c r="T42" i="28"/>
  <c r="S42" i="28"/>
  <c r="R42" i="28"/>
  <c r="T41" i="28"/>
  <c r="S41" i="28"/>
  <c r="R41" i="28"/>
  <c r="T40" i="28"/>
  <c r="S40" i="28"/>
  <c r="R40" i="28"/>
  <c r="T39" i="28"/>
  <c r="S39" i="28"/>
  <c r="R39" i="28"/>
  <c r="T38" i="28"/>
  <c r="S38" i="28"/>
  <c r="R38" i="28"/>
  <c r="T37" i="28"/>
  <c r="S37" i="28"/>
  <c r="R37" i="28"/>
  <c r="T36" i="28"/>
  <c r="S36" i="28"/>
  <c r="R36" i="28"/>
  <c r="T35" i="28"/>
  <c r="S35" i="28"/>
  <c r="R35" i="28"/>
  <c r="T34" i="28"/>
  <c r="S34" i="28"/>
  <c r="R34" i="28"/>
  <c r="T33" i="28"/>
  <c r="S33" i="28"/>
  <c r="R33" i="28"/>
  <c r="T32" i="28"/>
  <c r="S32" i="28"/>
  <c r="R32" i="28"/>
  <c r="T31" i="28"/>
  <c r="S31" i="28"/>
  <c r="R31" i="28"/>
  <c r="T30" i="28"/>
  <c r="S30" i="28"/>
  <c r="R30" i="28"/>
  <c r="T29" i="28"/>
  <c r="S29" i="28"/>
  <c r="R29" i="28"/>
  <c r="T28" i="28"/>
  <c r="S28" i="28"/>
  <c r="R28" i="28"/>
  <c r="T27" i="28"/>
  <c r="S27" i="28"/>
  <c r="R27" i="28"/>
  <c r="T26" i="28"/>
  <c r="S26" i="28"/>
  <c r="R26" i="28"/>
  <c r="T25" i="28"/>
  <c r="S25" i="28"/>
  <c r="R25" i="28"/>
  <c r="T24" i="28"/>
  <c r="S24" i="28"/>
  <c r="R24" i="28"/>
  <c r="T23" i="28"/>
  <c r="S23" i="28"/>
  <c r="R23" i="28"/>
  <c r="T22" i="28"/>
  <c r="S22" i="28"/>
  <c r="R22" i="28"/>
  <c r="T21" i="28"/>
  <c r="S21" i="28"/>
  <c r="R21" i="28"/>
  <c r="T20" i="28"/>
  <c r="S20" i="28"/>
  <c r="R20" i="28"/>
  <c r="T19" i="28"/>
  <c r="S19" i="28"/>
  <c r="R19" i="28"/>
  <c r="T18" i="28"/>
  <c r="S18" i="28"/>
  <c r="R18" i="28"/>
  <c r="T17" i="28"/>
  <c r="S17" i="28"/>
  <c r="R17" i="28"/>
  <c r="T16" i="28"/>
  <c r="S16" i="28"/>
  <c r="R16" i="28"/>
  <c r="T15" i="28"/>
  <c r="S15" i="28"/>
  <c r="R15" i="28"/>
  <c r="T14" i="28"/>
  <c r="S14" i="28"/>
  <c r="R14" i="28"/>
  <c r="T13" i="28"/>
  <c r="S13" i="28"/>
  <c r="R13" i="28"/>
  <c r="T12" i="28"/>
  <c r="S12" i="28"/>
  <c r="R12" i="28"/>
  <c r="T11" i="28"/>
  <c r="S11" i="28"/>
  <c r="R11" i="28"/>
  <c r="T10" i="28"/>
  <c r="S10" i="28"/>
  <c r="R10" i="28"/>
  <c r="AA17" i="22"/>
  <c r="AA18" i="22"/>
  <c r="AA19" i="22"/>
  <c r="AA20" i="22"/>
  <c r="AA21" i="22"/>
  <c r="AA22" i="22"/>
  <c r="AA23" i="22"/>
  <c r="AA24" i="22"/>
  <c r="AA25" i="22"/>
  <c r="AA16" i="22"/>
  <c r="Z17" i="22"/>
  <c r="Z18" i="22"/>
  <c r="Z19" i="22"/>
  <c r="Z20" i="22"/>
  <c r="Z21" i="22"/>
  <c r="Z22" i="22"/>
  <c r="Z23" i="22"/>
  <c r="Z24" i="22"/>
  <c r="Z25" i="22"/>
  <c r="Z16" i="22"/>
  <c r="Y17" i="22"/>
  <c r="Y18" i="22"/>
  <c r="Y19" i="22"/>
  <c r="Y20" i="22"/>
  <c r="Y21" i="22"/>
  <c r="Y22" i="22"/>
  <c r="Y23" i="22"/>
  <c r="Y24" i="22"/>
  <c r="Y25" i="22"/>
  <c r="Y16" i="22"/>
  <c r="Y54" i="26"/>
  <c r="L17" i="28"/>
  <c r="AG17" i="28"/>
  <c r="J17" i="28"/>
  <c r="AE17" i="28"/>
  <c r="AD17" i="28"/>
  <c r="G17" i="28"/>
  <c r="L16" i="28"/>
  <c r="K16" i="28"/>
  <c r="AF16" i="28"/>
  <c r="H16" i="28"/>
  <c r="AC16" i="28"/>
  <c r="AH15" i="28"/>
  <c r="J15" i="28"/>
  <c r="AE15" i="28"/>
  <c r="H15" i="28"/>
  <c r="G15" i="28"/>
  <c r="L14" i="28"/>
  <c r="AG14" i="28"/>
  <c r="AF14" i="28"/>
  <c r="AE14" i="28"/>
  <c r="H14" i="28"/>
  <c r="G14" i="28"/>
  <c r="AH13" i="28"/>
  <c r="AG13" i="28"/>
  <c r="AF13" i="28"/>
  <c r="AE13" i="28"/>
  <c r="H13" i="28"/>
  <c r="G13" i="28"/>
  <c r="AH12" i="28"/>
  <c r="AG12" i="28"/>
  <c r="AF12" i="28"/>
  <c r="I12" i="28"/>
  <c r="H12" i="28"/>
  <c r="AC12" i="28"/>
  <c r="L11" i="28"/>
  <c r="K11" i="28"/>
  <c r="AG11" i="28"/>
  <c r="AF11" i="28"/>
  <c r="AE11" i="28"/>
  <c r="AD11" i="28"/>
  <c r="L10" i="28"/>
  <c r="K10" i="28"/>
  <c r="AF10" i="28"/>
  <c r="H10" i="28"/>
  <c r="G10" i="28"/>
  <c r="H43" i="26"/>
  <c r="H9" i="1"/>
  <c r="U102" i="26"/>
  <c r="U134" i="26"/>
  <c r="F42" i="26"/>
  <c r="F28" i="26"/>
  <c r="AB54" i="26"/>
  <c r="AB53" i="26"/>
  <c r="AB52" i="26"/>
  <c r="AB51" i="26"/>
  <c r="AB50" i="26"/>
  <c r="AB49" i="26"/>
  <c r="AB48" i="26"/>
  <c r="AB47" i="26"/>
  <c r="AB46" i="26"/>
  <c r="AB45" i="26"/>
  <c r="AB44" i="26"/>
  <c r="U28" i="22"/>
  <c r="U29" i="22"/>
  <c r="Q28" i="20"/>
  <c r="P28" i="20"/>
  <c r="O28" i="20"/>
  <c r="J29" i="20"/>
  <c r="I29" i="20"/>
  <c r="H29" i="20"/>
  <c r="G24" i="22"/>
  <c r="J44" i="22"/>
  <c r="G66" i="22"/>
  <c r="N87" i="22"/>
  <c r="H93" i="22"/>
  <c r="L103" i="22"/>
  <c r="I123" i="22"/>
  <c r="L130" i="22"/>
  <c r="V11" i="22"/>
  <c r="X15" i="22"/>
  <c r="T15" i="22"/>
  <c r="W15" i="22"/>
  <c r="AA15" i="22"/>
  <c r="V15" i="22"/>
  <c r="Z15" i="22"/>
  <c r="U15" i="22"/>
  <c r="Y15" i="22"/>
  <c r="R28" i="20"/>
  <c r="G10" i="20"/>
  <c r="T38" i="1"/>
  <c r="U39" i="1" s="1" a="1"/>
  <c r="U39" i="1" s="1"/>
  <c r="U38" i="1" s="1"/>
  <c r="I30" i="18"/>
  <c r="O14" i="18"/>
  <c r="K28" i="18"/>
  <c r="J28" i="18"/>
  <c r="Q10" i="18"/>
  <c r="O10" i="18"/>
  <c r="T25" i="18"/>
  <c r="S25" i="18"/>
  <c r="R25" i="18"/>
  <c r="Q25" i="18"/>
  <c r="P25" i="18"/>
  <c r="G33" i="19"/>
  <c r="G32" i="19"/>
  <c r="W33" i="1"/>
  <c r="W32" i="1"/>
  <c r="W38" i="1"/>
  <c r="W35" i="1"/>
  <c r="W36" i="1"/>
  <c r="W37" i="1"/>
  <c r="W29" i="1"/>
  <c r="W34" i="1"/>
  <c r="W30" i="1"/>
  <c r="W31" i="1"/>
  <c r="W28" i="1"/>
  <c r="U77" i="26"/>
  <c r="U87" i="26"/>
  <c r="U89" i="26"/>
  <c r="U91" i="26"/>
  <c r="U107" i="26"/>
  <c r="U115" i="26"/>
  <c r="U119" i="26"/>
  <c r="U133" i="26"/>
  <c r="U143" i="26"/>
  <c r="U58" i="26"/>
  <c r="U52" i="26"/>
  <c r="U72" i="26"/>
  <c r="U88" i="26"/>
  <c r="U108" i="26"/>
  <c r="U116" i="26"/>
  <c r="U74" i="26"/>
  <c r="U82" i="26"/>
  <c r="U90" i="26"/>
  <c r="U138" i="26"/>
  <c r="U142" i="26"/>
  <c r="U57" i="26"/>
  <c r="U105" i="26"/>
  <c r="U75" i="26"/>
  <c r="U93" i="26"/>
  <c r="U54" i="26"/>
  <c r="H30" i="18"/>
  <c r="P14" i="18"/>
  <c r="I28" i="18"/>
  <c r="R10" i="18"/>
  <c r="U139" i="26"/>
  <c r="U106" i="26"/>
  <c r="U110" i="26"/>
  <c r="U81" i="26"/>
  <c r="U66" i="26"/>
  <c r="I11" i="28"/>
  <c r="I13" i="28"/>
  <c r="K12" i="28"/>
  <c r="K13" i="28"/>
  <c r="AE12" i="28"/>
  <c r="I15" i="28"/>
  <c r="G12" i="28"/>
  <c r="AG16" i="28"/>
  <c r="AC14" i="28"/>
  <c r="G16" i="28"/>
  <c r="AC10" i="28"/>
  <c r="AC15" i="28"/>
  <c r="I14" i="28"/>
  <c r="AC17" i="28"/>
  <c r="AC13" i="28"/>
  <c r="J10" i="28"/>
  <c r="AF15" i="28"/>
  <c r="N334" i="1" l="1"/>
  <c r="M334" i="1"/>
  <c r="H334" i="1"/>
  <c r="G334" i="1"/>
  <c r="L334" i="1"/>
  <c r="K334" i="1"/>
  <c r="I334" i="1"/>
  <c r="J334" i="1"/>
  <c r="Q336" i="1"/>
  <c r="F335" i="1"/>
  <c r="K17" i="28"/>
  <c r="G28" i="18"/>
  <c r="Q14" i="18"/>
  <c r="U97" i="26"/>
  <c r="T84" i="26"/>
  <c r="U49" i="26"/>
  <c r="U125" i="26"/>
  <c r="U122" i="26"/>
  <c r="T122" i="26"/>
  <c r="U83" i="26"/>
  <c r="U71" i="26"/>
  <c r="U103" i="26"/>
  <c r="T111" i="26"/>
  <c r="U63" i="26"/>
  <c r="U109" i="26"/>
  <c r="U140" i="26"/>
  <c r="U114" i="26"/>
  <c r="U79" i="26"/>
  <c r="T48" i="26"/>
  <c r="U44" i="26"/>
  <c r="U111" i="26"/>
  <c r="T130" i="26"/>
  <c r="U112" i="26"/>
  <c r="U64" i="26"/>
  <c r="T90" i="26"/>
  <c r="T83" i="26"/>
  <c r="T119" i="26"/>
  <c r="T136" i="26"/>
  <c r="T71" i="26"/>
  <c r="U50" i="26"/>
  <c r="U127" i="26"/>
  <c r="U135" i="26"/>
  <c r="T64" i="26"/>
  <c r="U80" i="26"/>
  <c r="U104" i="26"/>
  <c r="U56" i="26"/>
  <c r="T103" i="26"/>
  <c r="U124" i="26"/>
  <c r="U99" i="26"/>
  <c r="T106" i="26"/>
  <c r="T141" i="26"/>
  <c r="U136" i="26"/>
  <c r="T124" i="26"/>
  <c r="Z50" i="26"/>
  <c r="T117" i="26"/>
  <c r="T77" i="26"/>
  <c r="Z45" i="26"/>
  <c r="Y52" i="26"/>
  <c r="U68" i="26"/>
  <c r="T109" i="26"/>
  <c r="T57" i="26"/>
  <c r="Z53" i="26"/>
  <c r="AH53" i="26" s="1"/>
  <c r="Z47" i="26"/>
  <c r="AG47" i="26" s="1"/>
  <c r="Z48" i="26"/>
  <c r="AH48" i="26" s="1"/>
  <c r="Y50" i="26"/>
  <c r="U84" i="26"/>
  <c r="Z51" i="26"/>
  <c r="AH51" i="26" s="1"/>
  <c r="T69" i="26"/>
  <c r="U55" i="26"/>
  <c r="U76" i="26"/>
  <c r="U48" i="26"/>
  <c r="U130" i="26"/>
  <c r="U100" i="26"/>
  <c r="U62" i="26"/>
  <c r="T51" i="26"/>
  <c r="U51" i="26"/>
  <c r="U86" i="26"/>
  <c r="T50" i="26"/>
  <c r="X43" i="26" a="1"/>
  <c r="X43" i="26" s="1"/>
  <c r="T97" i="26"/>
  <c r="U94" i="26"/>
  <c r="Y44" i="26"/>
  <c r="U117" i="26"/>
  <c r="U141" i="26"/>
  <c r="T86" i="26"/>
  <c r="T105" i="26"/>
  <c r="T54" i="26"/>
  <c r="U69" i="26"/>
  <c r="AG44" i="26"/>
  <c r="Z52" i="26"/>
  <c r="AC16" i="22" a="1"/>
  <c r="AC16" i="22" s="1"/>
  <c r="X16" i="22" s="1"/>
  <c r="AJ16" i="22" s="1"/>
  <c r="O29" i="20"/>
  <c r="U132" i="26"/>
  <c r="S14" i="18"/>
  <c r="K30" i="18"/>
  <c r="U70" i="26"/>
  <c r="G11" i="28"/>
  <c r="AC11" i="28"/>
  <c r="T120" i="26"/>
  <c r="U98" i="26"/>
  <c r="T131" i="26"/>
  <c r="U131" i="26"/>
  <c r="T123" i="26"/>
  <c r="U123" i="26"/>
  <c r="U95" i="26"/>
  <c r="U85" i="26"/>
  <c r="T85" i="26"/>
  <c r="U73" i="26"/>
  <c r="T73" i="26"/>
  <c r="U67" i="26"/>
  <c r="U61" i="26"/>
  <c r="K10" i="20"/>
  <c r="T98" i="26"/>
  <c r="U118" i="26"/>
  <c r="T96" i="26"/>
  <c r="U120" i="26"/>
  <c r="T132" i="26"/>
  <c r="T126" i="26"/>
  <c r="U126" i="26"/>
  <c r="Y48" i="26"/>
  <c r="T78" i="26"/>
  <c r="U78" i="26"/>
  <c r="U96" i="26"/>
  <c r="T53" i="26"/>
  <c r="U53" i="26"/>
  <c r="T60" i="26"/>
  <c r="U60" i="26"/>
  <c r="Z49" i="26"/>
  <c r="Y49" i="26"/>
  <c r="I16" i="28"/>
  <c r="AE16" i="28"/>
  <c r="U46" i="26"/>
  <c r="Z54" i="26"/>
  <c r="U59" i="26"/>
  <c r="U101" i="26"/>
  <c r="T74" i="26"/>
  <c r="T102" i="26"/>
  <c r="T110" i="26"/>
  <c r="U47" i="26"/>
  <c r="U137" i="26"/>
  <c r="T56" i="26"/>
  <c r="Y46" i="26"/>
  <c r="U45" i="26"/>
  <c r="T88" i="26"/>
  <c r="T107" i="26"/>
  <c r="Z46" i="26"/>
  <c r="T80" i="26"/>
  <c r="U121" i="26"/>
  <c r="G30" i="18"/>
  <c r="T79" i="26"/>
  <c r="T140" i="26"/>
  <c r="L28" i="18"/>
  <c r="T17" i="18" s="1" a="1"/>
  <c r="T17" i="18" s="1"/>
  <c r="L29" i="18" s="1"/>
  <c r="T10" i="18"/>
  <c r="L30" i="18"/>
  <c r="T14" i="18"/>
  <c r="AC18" i="22" a="1"/>
  <c r="AC18" i="22" s="1"/>
  <c r="U129" i="26"/>
  <c r="T138" i="26"/>
  <c r="W43" i="26" a="1"/>
  <c r="W43" i="26" s="1"/>
  <c r="T82" i="26"/>
  <c r="S10" i="18"/>
  <c r="T133" i="26"/>
  <c r="W25" i="22"/>
  <c r="T45" i="26"/>
  <c r="Y45" i="26"/>
  <c r="U92" i="26"/>
  <c r="U113" i="26"/>
  <c r="T127" i="26"/>
  <c r="U128" i="26"/>
  <c r="R14" i="18"/>
  <c r="J30" i="18"/>
  <c r="T116" i="26"/>
  <c r="T99" i="26"/>
  <c r="P10" i="18"/>
  <c r="H28" i="18"/>
  <c r="K105" i="22"/>
  <c r="N105" i="22"/>
  <c r="H105" i="22"/>
  <c r="O105" i="22"/>
  <c r="G105" i="22"/>
  <c r="J105" i="22"/>
  <c r="M105" i="22"/>
  <c r="P105" i="22"/>
  <c r="L105" i="22"/>
  <c r="I105" i="22"/>
  <c r="I85" i="22"/>
  <c r="O85" i="22"/>
  <c r="G85" i="22"/>
  <c r="J85" i="22"/>
  <c r="L85" i="22"/>
  <c r="H85" i="22"/>
  <c r="K85" i="22"/>
  <c r="N85" i="22"/>
  <c r="M85" i="22"/>
  <c r="P85" i="22"/>
  <c r="T72" i="26"/>
  <c r="M128" i="22"/>
  <c r="P128" i="22"/>
  <c r="I128" i="22"/>
  <c r="J128" i="22"/>
  <c r="N128" i="22"/>
  <c r="H128" i="22"/>
  <c r="L128" i="22"/>
  <c r="G128" i="22"/>
  <c r="K128" i="22"/>
  <c r="O128" i="22"/>
  <c r="G124" i="22"/>
  <c r="K124" i="22"/>
  <c r="N124" i="22"/>
  <c r="L124" i="22"/>
  <c r="P124" i="22"/>
  <c r="H124" i="22"/>
  <c r="M124" i="22"/>
  <c r="J124" i="22"/>
  <c r="O124" i="22"/>
  <c r="I124" i="22"/>
  <c r="G120" i="22"/>
  <c r="K120" i="22"/>
  <c r="L120" i="22"/>
  <c r="O120" i="22"/>
  <c r="H120" i="22"/>
  <c r="P120" i="22"/>
  <c r="J120" i="22"/>
  <c r="N120" i="22"/>
  <c r="M120" i="22"/>
  <c r="I120" i="22"/>
  <c r="U25" i="22"/>
  <c r="V18" i="22"/>
  <c r="W23" i="22"/>
  <c r="K131" i="22"/>
  <c r="O131" i="22"/>
  <c r="H131" i="22"/>
  <c r="M131" i="22"/>
  <c r="I131" i="22"/>
  <c r="N131" i="22"/>
  <c r="G131" i="22"/>
  <c r="L131" i="22"/>
  <c r="P131" i="22"/>
  <c r="J131" i="22"/>
  <c r="G108" i="22"/>
  <c r="K108" i="22"/>
  <c r="N108" i="22"/>
  <c r="H108" i="22"/>
  <c r="L108" i="22"/>
  <c r="O108" i="22"/>
  <c r="J108" i="22"/>
  <c r="I108" i="22"/>
  <c r="M108" i="22"/>
  <c r="M92" i="22"/>
  <c r="G92" i="22"/>
  <c r="J92" i="22"/>
  <c r="N92" i="22"/>
  <c r="I92" i="22"/>
  <c r="L92" i="22"/>
  <c r="P92" i="22"/>
  <c r="K92" i="22"/>
  <c r="O92" i="22"/>
  <c r="H92" i="22"/>
  <c r="I88" i="22"/>
  <c r="O88" i="22"/>
  <c r="J88" i="22"/>
  <c r="M88" i="22"/>
  <c r="P88" i="22"/>
  <c r="H88" i="22"/>
  <c r="L88" i="22"/>
  <c r="N88" i="22"/>
  <c r="K88" i="22"/>
  <c r="G88" i="22"/>
  <c r="W19" i="22"/>
  <c r="P108" i="22"/>
  <c r="G118" i="22"/>
  <c r="K118" i="22"/>
  <c r="N118" i="22"/>
  <c r="H118" i="22"/>
  <c r="L118" i="22"/>
  <c r="O118" i="22"/>
  <c r="J118" i="22"/>
  <c r="P118" i="22"/>
  <c r="M118" i="22"/>
  <c r="I118" i="22"/>
  <c r="I111" i="22"/>
  <c r="L111" i="22"/>
  <c r="P111" i="22"/>
  <c r="J111" i="22"/>
  <c r="M111" i="22"/>
  <c r="H111" i="22"/>
  <c r="O111" i="22"/>
  <c r="G111" i="22"/>
  <c r="N111" i="22"/>
  <c r="K111" i="22"/>
  <c r="H99" i="22"/>
  <c r="O99" i="22"/>
  <c r="I99" i="22"/>
  <c r="L99" i="22"/>
  <c r="P99" i="22"/>
  <c r="K99" i="22"/>
  <c r="N99" i="22"/>
  <c r="G99" i="22"/>
  <c r="J99" i="22"/>
  <c r="M99" i="22"/>
  <c r="H95" i="22"/>
  <c r="L95" i="22"/>
  <c r="P95" i="22"/>
  <c r="I95" i="22"/>
  <c r="M95" i="22"/>
  <c r="K95" i="22"/>
  <c r="O95" i="22"/>
  <c r="G95" i="22"/>
  <c r="J95" i="22"/>
  <c r="N95" i="22"/>
  <c r="J75" i="22"/>
  <c r="M75" i="22"/>
  <c r="P75" i="22"/>
  <c r="G75" i="22"/>
  <c r="K75" i="22"/>
  <c r="N75" i="22"/>
  <c r="I75" i="22"/>
  <c r="L75" i="22"/>
  <c r="O75" i="22"/>
  <c r="H75" i="22"/>
  <c r="G71" i="22"/>
  <c r="K71" i="22"/>
  <c r="O71" i="22"/>
  <c r="H71" i="22"/>
  <c r="L71" i="22"/>
  <c r="P71" i="22"/>
  <c r="J71" i="22"/>
  <c r="N71" i="22"/>
  <c r="I71" i="22"/>
  <c r="M71" i="22"/>
  <c r="H64" i="22"/>
  <c r="K64" i="22"/>
  <c r="N64" i="22"/>
  <c r="I64" i="22"/>
  <c r="L64" i="22"/>
  <c r="O64" i="22"/>
  <c r="G64" i="22"/>
  <c r="J64" i="22"/>
  <c r="P64" i="22"/>
  <c r="M64" i="22"/>
  <c r="H60" i="22"/>
  <c r="L60" i="22"/>
  <c r="O60" i="22"/>
  <c r="I60" i="22"/>
  <c r="M60" i="22"/>
  <c r="P60" i="22"/>
  <c r="G60" i="22"/>
  <c r="K60" i="22"/>
  <c r="N60" i="22"/>
  <c r="J60" i="22"/>
  <c r="H56" i="22"/>
  <c r="K56" i="22"/>
  <c r="N56" i="22"/>
  <c r="I56" i="22"/>
  <c r="L56" i="22"/>
  <c r="O56" i="22"/>
  <c r="G56" i="22"/>
  <c r="J56" i="22"/>
  <c r="P56" i="22"/>
  <c r="M56" i="22"/>
  <c r="G52" i="22"/>
  <c r="J52" i="22"/>
  <c r="H52" i="22"/>
  <c r="K52" i="22"/>
  <c r="N52" i="22"/>
  <c r="M52" i="22"/>
  <c r="P52" i="22"/>
  <c r="I52" i="22"/>
  <c r="O52" i="22"/>
  <c r="L52" i="22"/>
  <c r="G48" i="22"/>
  <c r="J48" i="22"/>
  <c r="H48" i="22"/>
  <c r="K48" i="22"/>
  <c r="N48" i="22"/>
  <c r="M48" i="22"/>
  <c r="P48" i="22"/>
  <c r="I48" i="22"/>
  <c r="O48" i="22"/>
  <c r="L48" i="22"/>
  <c r="H44" i="22"/>
  <c r="L44" i="22"/>
  <c r="O44" i="22"/>
  <c r="I44" i="22"/>
  <c r="M44" i="22"/>
  <c r="P44" i="22"/>
  <c r="G44" i="22"/>
  <c r="K44" i="22"/>
  <c r="N44" i="22"/>
  <c r="I40" i="22"/>
  <c r="L40" i="22"/>
  <c r="P40" i="22"/>
  <c r="M40" i="22"/>
  <c r="H40" i="22"/>
  <c r="K40" i="22"/>
  <c r="O40" i="22"/>
  <c r="N40" i="22"/>
  <c r="J40" i="22"/>
  <c r="G40" i="22"/>
  <c r="I36" i="22"/>
  <c r="M36" i="22"/>
  <c r="P36" i="22"/>
  <c r="J36" i="22"/>
  <c r="H36" i="22"/>
  <c r="L36" i="22"/>
  <c r="O36" i="22"/>
  <c r="N36" i="22"/>
  <c r="K36" i="22"/>
  <c r="G36" i="22"/>
  <c r="U21" i="22"/>
  <c r="G102" i="22"/>
  <c r="J102" i="22"/>
  <c r="N102" i="22"/>
  <c r="H102" i="22"/>
  <c r="K102" i="22"/>
  <c r="O102" i="22"/>
  <c r="M102" i="22"/>
  <c r="P102" i="22"/>
  <c r="L102" i="22"/>
  <c r="I102" i="22"/>
  <c r="I82" i="22"/>
  <c r="L82" i="22"/>
  <c r="P82" i="22"/>
  <c r="M82" i="22"/>
  <c r="H82" i="22"/>
  <c r="K82" i="22"/>
  <c r="O82" i="22"/>
  <c r="G82" i="22"/>
  <c r="N82" i="22"/>
  <c r="J82" i="22"/>
  <c r="H78" i="22"/>
  <c r="L78" i="22"/>
  <c r="P78" i="22"/>
  <c r="I78" i="22"/>
  <c r="M78" i="22"/>
  <c r="G78" i="22"/>
  <c r="K78" i="22"/>
  <c r="O78" i="22"/>
  <c r="N78" i="22"/>
  <c r="J78" i="22"/>
  <c r="AE10" i="28"/>
  <c r="I10" i="28"/>
  <c r="K15" i="28"/>
  <c r="AG15" i="28"/>
  <c r="U17" i="22"/>
  <c r="V22" i="22"/>
  <c r="I129" i="22"/>
  <c r="O129" i="22"/>
  <c r="K129" i="22"/>
  <c r="H129" i="22"/>
  <c r="L129" i="22"/>
  <c r="P129" i="22"/>
  <c r="G129" i="22"/>
  <c r="N129" i="22"/>
  <c r="M129" i="22"/>
  <c r="J129" i="22"/>
  <c r="K125" i="22"/>
  <c r="O125" i="22"/>
  <c r="J125" i="22"/>
  <c r="P125" i="22"/>
  <c r="G125" i="22"/>
  <c r="L125" i="22"/>
  <c r="I125" i="22"/>
  <c r="N125" i="22"/>
  <c r="M125" i="22"/>
  <c r="G121" i="22"/>
  <c r="J121" i="22"/>
  <c r="M121" i="22"/>
  <c r="I121" i="22"/>
  <c r="N121" i="22"/>
  <c r="K121" i="22"/>
  <c r="H121" i="22"/>
  <c r="L121" i="22"/>
  <c r="P121" i="22"/>
  <c r="O121" i="22"/>
  <c r="H115" i="22"/>
  <c r="L115" i="22"/>
  <c r="P115" i="22"/>
  <c r="I115" i="22"/>
  <c r="M115" i="22"/>
  <c r="K115" i="22"/>
  <c r="O115" i="22"/>
  <c r="G115" i="22"/>
  <c r="N115" i="22"/>
  <c r="J115" i="22"/>
  <c r="M112" i="22"/>
  <c r="P112" i="22"/>
  <c r="G112" i="22"/>
  <c r="J112" i="22"/>
  <c r="I112" i="22"/>
  <c r="L112" i="22"/>
  <c r="O112" i="22"/>
  <c r="H112" i="22"/>
  <c r="K112" i="22"/>
  <c r="N112" i="22"/>
  <c r="M96" i="22"/>
  <c r="P96" i="22"/>
  <c r="G96" i="22"/>
  <c r="J96" i="22"/>
  <c r="I96" i="22"/>
  <c r="L96" i="22"/>
  <c r="O96" i="22"/>
  <c r="K96" i="22"/>
  <c r="N96" i="22"/>
  <c r="H96" i="22"/>
  <c r="H89" i="22"/>
  <c r="O89" i="22"/>
  <c r="I89" i="22"/>
  <c r="L89" i="22"/>
  <c r="K89" i="22"/>
  <c r="N89" i="22"/>
  <c r="M89" i="22"/>
  <c r="P89" i="22"/>
  <c r="J89" i="22"/>
  <c r="G89" i="22"/>
  <c r="H86" i="22"/>
  <c r="K86" i="22"/>
  <c r="O86" i="22"/>
  <c r="I86" i="22"/>
  <c r="L86" i="22"/>
  <c r="P86" i="22"/>
  <c r="G86" i="22"/>
  <c r="J86" i="22"/>
  <c r="N86" i="22"/>
  <c r="M86" i="22"/>
  <c r="H79" i="22"/>
  <c r="L79" i="22"/>
  <c r="I79" i="22"/>
  <c r="M79" i="22"/>
  <c r="P79" i="22"/>
  <c r="K79" i="22"/>
  <c r="O79" i="22"/>
  <c r="G79" i="22"/>
  <c r="J79" i="22"/>
  <c r="N79" i="22"/>
  <c r="M76" i="22"/>
  <c r="P76" i="22"/>
  <c r="G76" i="22"/>
  <c r="J76" i="22"/>
  <c r="I76" i="22"/>
  <c r="L76" i="22"/>
  <c r="O76" i="22"/>
  <c r="K76" i="22"/>
  <c r="N76" i="22"/>
  <c r="H76" i="22"/>
  <c r="I72" i="22"/>
  <c r="L72" i="22"/>
  <c r="O72" i="22"/>
  <c r="M72" i="22"/>
  <c r="P72" i="22"/>
  <c r="H72" i="22"/>
  <c r="K72" i="22"/>
  <c r="N72" i="22"/>
  <c r="J72" i="22"/>
  <c r="G72" i="22"/>
  <c r="G68" i="22"/>
  <c r="J68" i="22"/>
  <c r="N68" i="22"/>
  <c r="H68" i="22"/>
  <c r="K68" i="22"/>
  <c r="O68" i="22"/>
  <c r="M68" i="22"/>
  <c r="I68" i="22"/>
  <c r="L68" i="22"/>
  <c r="P68" i="22"/>
  <c r="K65" i="22"/>
  <c r="O65" i="22"/>
  <c r="H65" i="22"/>
  <c r="L65" i="22"/>
  <c r="P65" i="22"/>
  <c r="G65" i="22"/>
  <c r="J65" i="22"/>
  <c r="N65" i="22"/>
  <c r="I65" i="22"/>
  <c r="M65" i="22"/>
  <c r="H61" i="22"/>
  <c r="I61" i="22"/>
  <c r="L61" i="22"/>
  <c r="O61" i="22"/>
  <c r="K61" i="22"/>
  <c r="N61" i="22"/>
  <c r="P61" i="22"/>
  <c r="J61" i="22"/>
  <c r="M61" i="22"/>
  <c r="G61" i="22"/>
  <c r="K57" i="22"/>
  <c r="N57" i="22"/>
  <c r="H57" i="22"/>
  <c r="O57" i="22"/>
  <c r="G57" i="22"/>
  <c r="J57" i="22"/>
  <c r="M57" i="22"/>
  <c r="P57" i="22"/>
  <c r="I57" i="22"/>
  <c r="L57" i="22"/>
  <c r="G53" i="22"/>
  <c r="J53" i="22"/>
  <c r="L53" i="22"/>
  <c r="M53" i="22"/>
  <c r="P53" i="22"/>
  <c r="I53" i="22"/>
  <c r="O53" i="22"/>
  <c r="H53" i="22"/>
  <c r="K53" i="22"/>
  <c r="N53" i="22"/>
  <c r="G49" i="22"/>
  <c r="J49" i="22"/>
  <c r="N49" i="22"/>
  <c r="K49" i="22"/>
  <c r="O49" i="22"/>
  <c r="I49" i="22"/>
  <c r="M49" i="22"/>
  <c r="H49" i="22"/>
  <c r="L49" i="22"/>
  <c r="H45" i="22"/>
  <c r="O45" i="22"/>
  <c r="I45" i="22"/>
  <c r="L45" i="22"/>
  <c r="K45" i="22"/>
  <c r="N45" i="22"/>
  <c r="G45" i="22"/>
  <c r="J45" i="22"/>
  <c r="P45" i="22"/>
  <c r="M45" i="22"/>
  <c r="J41" i="22"/>
  <c r="M41" i="22"/>
  <c r="G41" i="22"/>
  <c r="K41" i="22"/>
  <c r="N41" i="22"/>
  <c r="I41" i="22"/>
  <c r="L41" i="22"/>
  <c r="P41" i="22"/>
  <c r="H41" i="22"/>
  <c r="O41" i="22"/>
  <c r="J37" i="22"/>
  <c r="L37" i="22"/>
  <c r="G37" i="22"/>
  <c r="M37" i="22"/>
  <c r="P37" i="22"/>
  <c r="I37" i="22"/>
  <c r="O37" i="22"/>
  <c r="H37" i="22"/>
  <c r="N37" i="22"/>
  <c r="K37" i="22"/>
  <c r="W16" i="22"/>
  <c r="U18" i="22"/>
  <c r="V19" i="22"/>
  <c r="W20" i="22"/>
  <c r="U22" i="22"/>
  <c r="V23" i="22"/>
  <c r="W24" i="22"/>
  <c r="H125" i="22"/>
  <c r="P49" i="22"/>
  <c r="U65" i="26"/>
  <c r="I127" i="22"/>
  <c r="M127" i="22"/>
  <c r="P127" i="22"/>
  <c r="J127" i="22"/>
  <c r="O127" i="22"/>
  <c r="G127" i="22"/>
  <c r="K127" i="22"/>
  <c r="H127" i="22"/>
  <c r="N127" i="22"/>
  <c r="L127" i="22"/>
  <c r="J123" i="22"/>
  <c r="M123" i="22"/>
  <c r="G123" i="22"/>
  <c r="P123" i="22"/>
  <c r="H123" i="22"/>
  <c r="L123" i="22"/>
  <c r="K123" i="22"/>
  <c r="O123" i="22"/>
  <c r="N123" i="22"/>
  <c r="G117" i="22"/>
  <c r="J117" i="22"/>
  <c r="N117" i="22"/>
  <c r="K117" i="22"/>
  <c r="O117" i="22"/>
  <c r="I117" i="22"/>
  <c r="M117" i="22"/>
  <c r="P117" i="22"/>
  <c r="L117" i="22"/>
  <c r="H117" i="22"/>
  <c r="G114" i="22"/>
  <c r="K114" i="22"/>
  <c r="O114" i="22"/>
  <c r="H114" i="22"/>
  <c r="L114" i="22"/>
  <c r="P114" i="22"/>
  <c r="J114" i="22"/>
  <c r="N114" i="22"/>
  <c r="M114" i="22"/>
  <c r="I114" i="22"/>
  <c r="I110" i="22"/>
  <c r="L110" i="22"/>
  <c r="P110" i="22"/>
  <c r="M110" i="22"/>
  <c r="H110" i="22"/>
  <c r="K110" i="22"/>
  <c r="O110" i="22"/>
  <c r="N110" i="22"/>
  <c r="J110" i="22"/>
  <c r="G110" i="22"/>
  <c r="G107" i="22"/>
  <c r="K107" i="22"/>
  <c r="N107" i="22"/>
  <c r="H107" i="22"/>
  <c r="J107" i="22"/>
  <c r="M107" i="22"/>
  <c r="P107" i="22"/>
  <c r="I107" i="22"/>
  <c r="O107" i="22"/>
  <c r="L107" i="22"/>
  <c r="G104" i="22"/>
  <c r="K104" i="22"/>
  <c r="N104" i="22"/>
  <c r="H104" i="22"/>
  <c r="L104" i="22"/>
  <c r="O104" i="22"/>
  <c r="J104" i="22"/>
  <c r="I104" i="22"/>
  <c r="M104" i="22"/>
  <c r="P104" i="22"/>
  <c r="H101" i="22"/>
  <c r="I101" i="22"/>
  <c r="L101" i="22"/>
  <c r="O101" i="22"/>
  <c r="K101" i="22"/>
  <c r="N101" i="22"/>
  <c r="P101" i="22"/>
  <c r="M101" i="22"/>
  <c r="J101" i="22"/>
  <c r="G101" i="22"/>
  <c r="I98" i="22"/>
  <c r="L98" i="22"/>
  <c r="O98" i="22"/>
  <c r="G98" i="22"/>
  <c r="M98" i="22"/>
  <c r="P98" i="22"/>
  <c r="K98" i="22"/>
  <c r="N98" i="22"/>
  <c r="H98" i="22"/>
  <c r="H94" i="22"/>
  <c r="L94" i="22"/>
  <c r="O94" i="22"/>
  <c r="I94" i="22"/>
  <c r="M94" i="22"/>
  <c r="P94" i="22"/>
  <c r="G94" i="22"/>
  <c r="K94" i="22"/>
  <c r="N94" i="22"/>
  <c r="J94" i="22"/>
  <c r="I91" i="22"/>
  <c r="L91" i="22"/>
  <c r="P91" i="22"/>
  <c r="J91" i="22"/>
  <c r="M91" i="22"/>
  <c r="H91" i="22"/>
  <c r="O91" i="22"/>
  <c r="G91" i="22"/>
  <c r="K91" i="22"/>
  <c r="N91" i="22"/>
  <c r="I84" i="22"/>
  <c r="L84" i="22"/>
  <c r="P84" i="22"/>
  <c r="M84" i="22"/>
  <c r="H84" i="22"/>
  <c r="K84" i="22"/>
  <c r="O84" i="22"/>
  <c r="J84" i="22"/>
  <c r="N84" i="22"/>
  <c r="G84" i="22"/>
  <c r="H81" i="22"/>
  <c r="O81" i="22"/>
  <c r="I81" i="22"/>
  <c r="L81" i="22"/>
  <c r="P81" i="22"/>
  <c r="K81" i="22"/>
  <c r="N81" i="22"/>
  <c r="M81" i="22"/>
  <c r="J81" i="22"/>
  <c r="G81" i="22"/>
  <c r="I77" i="22"/>
  <c r="L77" i="22"/>
  <c r="O77" i="22"/>
  <c r="G77" i="22"/>
  <c r="J77" i="22"/>
  <c r="M77" i="22"/>
  <c r="H77" i="22"/>
  <c r="K77" i="22"/>
  <c r="N77" i="22"/>
  <c r="P77" i="22"/>
  <c r="I74" i="22"/>
  <c r="M74" i="22"/>
  <c r="P74" i="22"/>
  <c r="J74" i="22"/>
  <c r="H74" i="22"/>
  <c r="L74" i="22"/>
  <c r="O74" i="22"/>
  <c r="G74" i="22"/>
  <c r="N74" i="22"/>
  <c r="K74" i="22"/>
  <c r="I70" i="22"/>
  <c r="M70" i="22"/>
  <c r="J70" i="22"/>
  <c r="N70" i="22"/>
  <c r="H70" i="22"/>
  <c r="L70" i="22"/>
  <c r="P70" i="22"/>
  <c r="O70" i="22"/>
  <c r="K70" i="22"/>
  <c r="G70" i="22"/>
  <c r="G67" i="22"/>
  <c r="K67" i="22"/>
  <c r="N67" i="22"/>
  <c r="H67" i="22"/>
  <c r="O67" i="22"/>
  <c r="J67" i="22"/>
  <c r="M67" i="22"/>
  <c r="P67" i="22"/>
  <c r="I67" i="22"/>
  <c r="L67" i="22"/>
  <c r="H63" i="22"/>
  <c r="O63" i="22"/>
  <c r="I63" i="22"/>
  <c r="L63" i="22"/>
  <c r="G63" i="22"/>
  <c r="K63" i="22"/>
  <c r="N63" i="22"/>
  <c r="P63" i="22"/>
  <c r="M63" i="22"/>
  <c r="J63" i="22"/>
  <c r="H59" i="22"/>
  <c r="O59" i="22"/>
  <c r="I59" i="22"/>
  <c r="L59" i="22"/>
  <c r="K59" i="22"/>
  <c r="N59" i="22"/>
  <c r="P59" i="22"/>
  <c r="G59" i="22"/>
  <c r="M59" i="22"/>
  <c r="J59" i="22"/>
  <c r="J55" i="22"/>
  <c r="N55" i="22"/>
  <c r="G55" i="22"/>
  <c r="K55" i="22"/>
  <c r="O55" i="22"/>
  <c r="I55" i="22"/>
  <c r="M55" i="22"/>
  <c r="P55" i="22"/>
  <c r="L55" i="22"/>
  <c r="K51" i="22"/>
  <c r="N51" i="22"/>
  <c r="H51" i="22"/>
  <c r="O51" i="22"/>
  <c r="G51" i="22"/>
  <c r="J51" i="22"/>
  <c r="M51" i="22"/>
  <c r="P51" i="22"/>
  <c r="L51" i="22"/>
  <c r="I51" i="22"/>
  <c r="I47" i="22"/>
  <c r="M47" i="22"/>
  <c r="J47" i="22"/>
  <c r="N47" i="22"/>
  <c r="H47" i="22"/>
  <c r="L47" i="22"/>
  <c r="P47" i="22"/>
  <c r="O47" i="22"/>
  <c r="K47" i="22"/>
  <c r="G47" i="22"/>
  <c r="H43" i="22"/>
  <c r="O43" i="22"/>
  <c r="I43" i="22"/>
  <c r="L43" i="22"/>
  <c r="G43" i="22"/>
  <c r="K43" i="22"/>
  <c r="N43" i="22"/>
  <c r="M43" i="22"/>
  <c r="P43" i="22"/>
  <c r="J43" i="22"/>
  <c r="I39" i="22"/>
  <c r="L39" i="22"/>
  <c r="J39" i="22"/>
  <c r="M39" i="22"/>
  <c r="P39" i="22"/>
  <c r="H39" i="22"/>
  <c r="O39" i="22"/>
  <c r="K39" i="22"/>
  <c r="N39" i="22"/>
  <c r="G39" i="22"/>
  <c r="I35" i="22"/>
  <c r="L35" i="22"/>
  <c r="G35" i="22"/>
  <c r="J35" i="22"/>
  <c r="M35" i="22"/>
  <c r="P35" i="22"/>
  <c r="H35" i="22"/>
  <c r="O35" i="22"/>
  <c r="K35" i="22"/>
  <c r="N35" i="22"/>
  <c r="U16" i="22"/>
  <c r="V17" i="22"/>
  <c r="W18" i="22"/>
  <c r="U20" i="22"/>
  <c r="V21" i="22"/>
  <c r="W22" i="22"/>
  <c r="U24" i="22"/>
  <c r="V25" i="22"/>
  <c r="H132" i="22"/>
  <c r="K132" i="22"/>
  <c r="O132" i="22"/>
  <c r="G132" i="22"/>
  <c r="L132" i="22"/>
  <c r="I132" i="22"/>
  <c r="M132" i="22"/>
  <c r="J132" i="22"/>
  <c r="P132" i="22"/>
  <c r="N132" i="22"/>
  <c r="H130" i="22"/>
  <c r="K130" i="22"/>
  <c r="N130" i="22"/>
  <c r="J130" i="22"/>
  <c r="O130" i="22"/>
  <c r="I130" i="22"/>
  <c r="M130" i="22"/>
  <c r="G130" i="22"/>
  <c r="P130" i="22"/>
  <c r="I126" i="22"/>
  <c r="M126" i="22"/>
  <c r="P126" i="22"/>
  <c r="K126" i="22"/>
  <c r="O126" i="22"/>
  <c r="G126" i="22"/>
  <c r="L126" i="22"/>
  <c r="J126" i="22"/>
  <c r="N126" i="22"/>
  <c r="H126" i="22"/>
  <c r="I122" i="22"/>
  <c r="M122" i="22"/>
  <c r="P122" i="22"/>
  <c r="G122" i="22"/>
  <c r="L122" i="22"/>
  <c r="H122" i="22"/>
  <c r="K122" i="22"/>
  <c r="O122" i="22"/>
  <c r="J122" i="22"/>
  <c r="N122" i="22"/>
  <c r="H119" i="22"/>
  <c r="I119" i="22"/>
  <c r="L119" i="22"/>
  <c r="G119" i="22"/>
  <c r="K119" i="22"/>
  <c r="N119" i="22"/>
  <c r="P119" i="22"/>
  <c r="J119" i="22"/>
  <c r="O119" i="22"/>
  <c r="M116" i="22"/>
  <c r="G116" i="22"/>
  <c r="J116" i="22"/>
  <c r="N116" i="22"/>
  <c r="I116" i="22"/>
  <c r="L116" i="22"/>
  <c r="P116" i="22"/>
  <c r="H116" i="22"/>
  <c r="K116" i="22"/>
  <c r="O116" i="22"/>
  <c r="I113" i="22"/>
  <c r="G113" i="22"/>
  <c r="J113" i="22"/>
  <c r="L113" i="22"/>
  <c r="O113" i="22"/>
  <c r="H113" i="22"/>
  <c r="K113" i="22"/>
  <c r="N113" i="22"/>
  <c r="P113" i="22"/>
  <c r="M113" i="22"/>
  <c r="M109" i="22"/>
  <c r="H109" i="22"/>
  <c r="K109" i="22"/>
  <c r="N109" i="22"/>
  <c r="P109" i="22"/>
  <c r="G109" i="22"/>
  <c r="J109" i="22"/>
  <c r="L109" i="22"/>
  <c r="O109" i="22"/>
  <c r="I109" i="22"/>
  <c r="G106" i="22"/>
  <c r="J106" i="22"/>
  <c r="H106" i="22"/>
  <c r="K106" i="22"/>
  <c r="N106" i="22"/>
  <c r="M106" i="22"/>
  <c r="P106" i="22"/>
  <c r="O106" i="22"/>
  <c r="L106" i="22"/>
  <c r="I106" i="22"/>
  <c r="K103" i="22"/>
  <c r="N103" i="22"/>
  <c r="H103" i="22"/>
  <c r="O103" i="22"/>
  <c r="G103" i="22"/>
  <c r="J103" i="22"/>
  <c r="M103" i="22"/>
  <c r="P103" i="22"/>
  <c r="I103" i="22"/>
  <c r="I100" i="22"/>
  <c r="L100" i="22"/>
  <c r="O100" i="22"/>
  <c r="M100" i="22"/>
  <c r="P100" i="22"/>
  <c r="H100" i="22"/>
  <c r="K100" i="22"/>
  <c r="N100" i="22"/>
  <c r="J100" i="22"/>
  <c r="G100" i="22"/>
  <c r="I97" i="22"/>
  <c r="M97" i="22"/>
  <c r="P97" i="22"/>
  <c r="G97" i="22"/>
  <c r="J97" i="22"/>
  <c r="N97" i="22"/>
  <c r="H97" i="22"/>
  <c r="L97" i="22"/>
  <c r="O97" i="22"/>
  <c r="K97" i="22"/>
  <c r="G93" i="22"/>
  <c r="J93" i="22"/>
  <c r="L93" i="22"/>
  <c r="O93" i="22"/>
  <c r="M93" i="22"/>
  <c r="I93" i="22"/>
  <c r="N93" i="22"/>
  <c r="P93" i="22"/>
  <c r="K93" i="22"/>
  <c r="H90" i="22"/>
  <c r="K90" i="22"/>
  <c r="O90" i="22"/>
  <c r="I90" i="22"/>
  <c r="L90" i="22"/>
  <c r="P90" i="22"/>
  <c r="G90" i="22"/>
  <c r="J90" i="22"/>
  <c r="N90" i="22"/>
  <c r="M90" i="22"/>
  <c r="I87" i="22"/>
  <c r="L87" i="22"/>
  <c r="J87" i="22"/>
  <c r="M87" i="22"/>
  <c r="P87" i="22"/>
  <c r="H87" i="22"/>
  <c r="O87" i="22"/>
  <c r="G87" i="22"/>
  <c r="K87" i="22"/>
  <c r="J83" i="22"/>
  <c r="M83" i="22"/>
  <c r="G83" i="22"/>
  <c r="K83" i="22"/>
  <c r="N83" i="22"/>
  <c r="P83" i="22"/>
  <c r="I83" i="22"/>
  <c r="L83" i="22"/>
  <c r="O83" i="22"/>
  <c r="H83" i="22"/>
  <c r="I80" i="22"/>
  <c r="L80" i="22"/>
  <c r="O80" i="22"/>
  <c r="M80" i="22"/>
  <c r="P80" i="22"/>
  <c r="H80" i="22"/>
  <c r="K80" i="22"/>
  <c r="N80" i="22"/>
  <c r="J80" i="22"/>
  <c r="G80" i="22"/>
  <c r="H73" i="22"/>
  <c r="O73" i="22"/>
  <c r="I73" i="22"/>
  <c r="L73" i="22"/>
  <c r="P73" i="22"/>
  <c r="K73" i="22"/>
  <c r="N73" i="22"/>
  <c r="M73" i="22"/>
  <c r="J73" i="22"/>
  <c r="G73" i="22"/>
  <c r="M69" i="22"/>
  <c r="H69" i="22"/>
  <c r="K69" i="22"/>
  <c r="N69" i="22"/>
  <c r="P69" i="22"/>
  <c r="G69" i="22"/>
  <c r="J69" i="22"/>
  <c r="L69" i="22"/>
  <c r="O69" i="22"/>
  <c r="I69" i="22"/>
  <c r="I66" i="22"/>
  <c r="M66" i="22"/>
  <c r="J66" i="22"/>
  <c r="N66" i="22"/>
  <c r="H66" i="22"/>
  <c r="L66" i="22"/>
  <c r="P66" i="22"/>
  <c r="O66" i="22"/>
  <c r="K66" i="22"/>
  <c r="G62" i="22"/>
  <c r="K62" i="22"/>
  <c r="N62" i="22"/>
  <c r="H62" i="22"/>
  <c r="L62" i="22"/>
  <c r="O62" i="22"/>
  <c r="J62" i="22"/>
  <c r="M62" i="22"/>
  <c r="P62" i="22"/>
  <c r="I62" i="22"/>
  <c r="G58" i="22"/>
  <c r="K58" i="22"/>
  <c r="O58" i="22"/>
  <c r="H58" i="22"/>
  <c r="L58" i="22"/>
  <c r="P58" i="22"/>
  <c r="J58" i="22"/>
  <c r="N58" i="22"/>
  <c r="M58" i="22"/>
  <c r="I58" i="22"/>
  <c r="I54" i="22"/>
  <c r="L54" i="22"/>
  <c r="P54" i="22"/>
  <c r="M54" i="22"/>
  <c r="H54" i="22"/>
  <c r="K54" i="22"/>
  <c r="O54" i="22"/>
  <c r="J54" i="22"/>
  <c r="N54" i="22"/>
  <c r="G54" i="22"/>
  <c r="H50" i="22"/>
  <c r="K50" i="22"/>
  <c r="N50" i="22"/>
  <c r="I50" i="22"/>
  <c r="L50" i="22"/>
  <c r="O50" i="22"/>
  <c r="G50" i="22"/>
  <c r="J50" i="22"/>
  <c r="M50" i="22"/>
  <c r="P50" i="22"/>
  <c r="H46" i="22"/>
  <c r="K46" i="22"/>
  <c r="O46" i="22"/>
  <c r="I46" i="22"/>
  <c r="L46" i="22"/>
  <c r="P46" i="22"/>
  <c r="G46" i="22"/>
  <c r="J46" i="22"/>
  <c r="N46" i="22"/>
  <c r="M46" i="22"/>
  <c r="G42" i="22"/>
  <c r="K42" i="22"/>
  <c r="N42" i="22"/>
  <c r="H42" i="22"/>
  <c r="L42" i="22"/>
  <c r="O42" i="22"/>
  <c r="J42" i="22"/>
  <c r="I42" i="22"/>
  <c r="M42" i="22"/>
  <c r="P42" i="22"/>
  <c r="I38" i="22"/>
  <c r="L38" i="22"/>
  <c r="O38" i="22"/>
  <c r="M38" i="22"/>
  <c r="P38" i="22"/>
  <c r="H38" i="22"/>
  <c r="K38" i="22"/>
  <c r="N38" i="22"/>
  <c r="G38" i="22"/>
  <c r="J38" i="22"/>
  <c r="I34" i="22"/>
  <c r="L34" i="22"/>
  <c r="P34" i="22"/>
  <c r="M34" i="22"/>
  <c r="H34" i="22"/>
  <c r="K34" i="22"/>
  <c r="O34" i="22"/>
  <c r="G34" i="22"/>
  <c r="J34" i="22"/>
  <c r="N34" i="22"/>
  <c r="V16" i="22"/>
  <c r="W17" i="22"/>
  <c r="U19" i="22"/>
  <c r="V20" i="22"/>
  <c r="W21" i="22"/>
  <c r="U23" i="22"/>
  <c r="V24" i="22"/>
  <c r="M119" i="22"/>
  <c r="J98" i="22"/>
  <c r="H55" i="22"/>
  <c r="V18" i="19"/>
  <c r="M14" i="19"/>
  <c r="V22" i="19"/>
  <c r="V20" i="19"/>
  <c r="V23" i="19"/>
  <c r="V19" i="19"/>
  <c r="V21" i="19"/>
  <c r="AH17" i="28"/>
  <c r="AD12" i="28"/>
  <c r="K14" i="28"/>
  <c r="AG10" i="28"/>
  <c r="I17" i="28"/>
  <c r="L13" i="28"/>
  <c r="J13" i="28"/>
  <c r="AH14" i="28"/>
  <c r="H17" i="28"/>
  <c r="AH11" i="28"/>
  <c r="AD16" i="28"/>
  <c r="AH10" i="28"/>
  <c r="J16" i="28"/>
  <c r="AH16" i="28"/>
  <c r="J11" i="28"/>
  <c r="AD10" i="28"/>
  <c r="J14" i="28"/>
  <c r="AD13" i="28"/>
  <c r="AD15" i="28"/>
  <c r="J12" i="28"/>
  <c r="H11" i="28"/>
  <c r="AD14" i="28"/>
  <c r="L15" i="28"/>
  <c r="AF17" i="28"/>
  <c r="L12" i="28"/>
  <c r="O17" i="18" l="1" a="1"/>
  <c r="O17" i="18" s="1"/>
  <c r="G29" i="18" s="1"/>
  <c r="S17" i="18" a="1"/>
  <c r="S17" i="18" s="1"/>
  <c r="K29" i="18" s="1"/>
  <c r="R17" i="18" a="1"/>
  <c r="R17" i="18" s="1"/>
  <c r="J29" i="18" s="1"/>
  <c r="Q17" i="18" a="1"/>
  <c r="Q17" i="18" s="1"/>
  <c r="I29" i="18" s="1"/>
  <c r="G18" i="28" a="1"/>
  <c r="G18" i="28" s="1"/>
  <c r="U30" i="26"/>
  <c r="U31" i="26" s="1"/>
  <c r="V31" i="26" s="1" a="1"/>
  <c r="V31" i="26" s="1"/>
  <c r="N14" i="18" a="1"/>
  <c r="N14" i="18" s="1"/>
  <c r="J335" i="1"/>
  <c r="N335" i="1"/>
  <c r="L335" i="1"/>
  <c r="H335" i="1"/>
  <c r="G335" i="1"/>
  <c r="I335" i="1"/>
  <c r="M335" i="1"/>
  <c r="K335" i="1"/>
  <c r="K18" i="28" a="1"/>
  <c r="K18" i="28" s="1"/>
  <c r="Q337" i="1"/>
  <c r="F336" i="1"/>
  <c r="N15" i="18" a="1"/>
  <c r="N15" i="18" s="1"/>
  <c r="T100" i="26"/>
  <c r="T91" i="26"/>
  <c r="T81" i="26"/>
  <c r="T104" i="26"/>
  <c r="T68" i="26"/>
  <c r="T63" i="26"/>
  <c r="T95" i="26"/>
  <c r="T135" i="26"/>
  <c r="T143" i="26"/>
  <c r="T66" i="26"/>
  <c r="T76" i="26"/>
  <c r="T62" i="26"/>
  <c r="T89" i="26"/>
  <c r="T142" i="26"/>
  <c r="T114" i="26"/>
  <c r="T70" i="26"/>
  <c r="AG48" i="26"/>
  <c r="T87" i="26"/>
  <c r="T52" i="26"/>
  <c r="T94" i="26"/>
  <c r="Y51" i="26"/>
  <c r="T93" i="26"/>
  <c r="AH47" i="26"/>
  <c r="AH45" i="26"/>
  <c r="AG45" i="26"/>
  <c r="AC44" i="26"/>
  <c r="T128" i="26"/>
  <c r="T49" i="26"/>
  <c r="T115" i="26"/>
  <c r="T108" i="26"/>
  <c r="AH44" i="26"/>
  <c r="T134" i="26"/>
  <c r="T46" i="26"/>
  <c r="T61" i="26"/>
  <c r="AC47" i="26"/>
  <c r="AF48" i="26"/>
  <c r="T125" i="26"/>
  <c r="AG53" i="26"/>
  <c r="AC53" i="26"/>
  <c r="AC45" i="26"/>
  <c r="AF50" i="26"/>
  <c r="AG50" i="26"/>
  <c r="T44" i="26"/>
  <c r="T121" i="26"/>
  <c r="T59" i="26"/>
  <c r="AF53" i="26"/>
  <c r="AF45" i="26"/>
  <c r="T75" i="26"/>
  <c r="T47" i="26"/>
  <c r="T67" i="26"/>
  <c r="AG51" i="26"/>
  <c r="T112" i="26"/>
  <c r="AF47" i="26"/>
  <c r="AC48" i="26"/>
  <c r="AH50" i="26"/>
  <c r="Y47" i="26"/>
  <c r="AF51" i="26"/>
  <c r="AC50" i="26"/>
  <c r="AC51" i="26"/>
  <c r="AF44" i="26"/>
  <c r="AC46" i="26"/>
  <c r="AG46" i="26"/>
  <c r="AF46" i="26"/>
  <c r="AH46" i="26"/>
  <c r="AC49" i="26"/>
  <c r="AH49" i="26"/>
  <c r="AF49" i="26"/>
  <c r="AG49" i="26"/>
  <c r="AC52" i="26"/>
  <c r="AG52" i="26"/>
  <c r="AF52" i="26"/>
  <c r="AH52" i="26"/>
  <c r="AA44" i="26"/>
  <c r="AA49" i="26"/>
  <c r="AA48" i="26"/>
  <c r="AA53" i="26"/>
  <c r="AC54" i="26"/>
  <c r="AH54" i="26"/>
  <c r="AG54" i="26"/>
  <c r="AF54" i="26"/>
  <c r="AA52" i="26"/>
  <c r="AA51" i="26"/>
  <c r="AA45" i="26"/>
  <c r="AA50" i="26"/>
  <c r="AD56" i="26"/>
  <c r="AA47" i="26" s="1"/>
  <c r="AH16" i="22"/>
  <c r="AI16" i="22"/>
  <c r="AC18" i="28"/>
  <c r="T58" i="28" s="1"/>
  <c r="T118" i="26"/>
  <c r="T101" i="26"/>
  <c r="Y53" i="26"/>
  <c r="I18" i="28" a="1"/>
  <c r="I18" i="28" s="1"/>
  <c r="AE18" i="28" s="1"/>
  <c r="T60" i="28" s="1"/>
  <c r="H48" i="26"/>
  <c r="T65" i="26"/>
  <c r="T139" i="26"/>
  <c r="X25" i="22"/>
  <c r="X22" i="22"/>
  <c r="X24" i="22"/>
  <c r="X20" i="22"/>
  <c r="X21" i="22"/>
  <c r="X23" i="22"/>
  <c r="X17" i="22"/>
  <c r="X19" i="22"/>
  <c r="X18" i="22"/>
  <c r="H96" i="26"/>
  <c r="H67" i="26"/>
  <c r="H115" i="26"/>
  <c r="H51" i="26"/>
  <c r="H85" i="26"/>
  <c r="H50" i="26"/>
  <c r="H68" i="26"/>
  <c r="H84" i="26"/>
  <c r="H81" i="26"/>
  <c r="H57" i="26"/>
  <c r="H46" i="26"/>
  <c r="H82" i="26"/>
  <c r="H120" i="26"/>
  <c r="H59" i="26"/>
  <c r="T55" i="26"/>
  <c r="H55" i="26"/>
  <c r="H86" i="26"/>
  <c r="H110" i="26"/>
  <c r="H87" i="26"/>
  <c r="H66" i="26"/>
  <c r="H121" i="26"/>
  <c r="H112" i="26"/>
  <c r="H97" i="26"/>
  <c r="H101" i="26"/>
  <c r="H80" i="26"/>
  <c r="H52" i="26"/>
  <c r="H45" i="26"/>
  <c r="H63" i="26"/>
  <c r="H104" i="26"/>
  <c r="H136" i="26"/>
  <c r="H108" i="26"/>
  <c r="H111" i="26"/>
  <c r="H74" i="26"/>
  <c r="H142" i="26"/>
  <c r="H119" i="26"/>
  <c r="H88" i="26"/>
  <c r="H123" i="26"/>
  <c r="H54" i="26"/>
  <c r="H124" i="26"/>
  <c r="H77" i="26"/>
  <c r="H64" i="26"/>
  <c r="H106" i="26"/>
  <c r="H65" i="26"/>
  <c r="H143" i="26"/>
  <c r="AB16" i="22" a="1"/>
  <c r="AB16" i="22" s="1"/>
  <c r="T16" i="22" s="1"/>
  <c r="AB18" i="22" a="1"/>
  <c r="AB18" i="22" s="1"/>
  <c r="T92" i="26"/>
  <c r="H92" i="26"/>
  <c r="H60" i="26"/>
  <c r="H130" i="26"/>
  <c r="H140" i="26"/>
  <c r="H99" i="26"/>
  <c r="H62" i="26"/>
  <c r="M12" i="28" a="1"/>
  <c r="M12" i="28" s="1"/>
  <c r="AJ12" i="28" s="1"/>
  <c r="T66" i="28" s="1"/>
  <c r="P17" i="18" a="1"/>
  <c r="P17" i="18" s="1"/>
  <c r="H29" i="18" s="1"/>
  <c r="K10" i="18"/>
  <c r="T113" i="26"/>
  <c r="H113" i="26"/>
  <c r="T137" i="26"/>
  <c r="H137" i="26"/>
  <c r="H94" i="26"/>
  <c r="H128" i="26"/>
  <c r="H114" i="26"/>
  <c r="H126" i="26"/>
  <c r="H102" i="26"/>
  <c r="H103" i="26"/>
  <c r="V30" i="26" a="1"/>
  <c r="V30" i="26" s="1"/>
  <c r="H122" i="26"/>
  <c r="H93" i="26"/>
  <c r="H134" i="26"/>
  <c r="H75" i="26"/>
  <c r="H109" i="26"/>
  <c r="H89" i="26"/>
  <c r="H70" i="26"/>
  <c r="H79" i="26"/>
  <c r="O25" i="18"/>
  <c r="H91" i="26"/>
  <c r="H83" i="26"/>
  <c r="H105" i="26"/>
  <c r="H53" i="26"/>
  <c r="H98" i="26"/>
  <c r="H125" i="26"/>
  <c r="H72" i="26"/>
  <c r="H139" i="26"/>
  <c r="H47" i="26"/>
  <c r="H100" i="26"/>
  <c r="T129" i="26"/>
  <c r="H129" i="26"/>
  <c r="H56" i="26"/>
  <c r="H133" i="26"/>
  <c r="H127" i="26"/>
  <c r="H141" i="26"/>
  <c r="H69" i="26"/>
  <c r="H117" i="26"/>
  <c r="M13" i="28" a="1"/>
  <c r="M13" i="28" s="1"/>
  <c r="AJ13" i="28" s="1"/>
  <c r="T67" i="28" s="1"/>
  <c r="H49" i="26"/>
  <c r="H76" i="26"/>
  <c r="H71" i="26"/>
  <c r="H44" i="26"/>
  <c r="H138" i="26"/>
  <c r="H118" i="26"/>
  <c r="H107" i="26"/>
  <c r="H90" i="26"/>
  <c r="H61" i="26"/>
  <c r="F25" i="18"/>
  <c r="H95" i="26"/>
  <c r="H73" i="26"/>
  <c r="H132" i="26"/>
  <c r="H78" i="26"/>
  <c r="H135" i="26"/>
  <c r="H116" i="26"/>
  <c r="H131" i="26"/>
  <c r="T58" i="26"/>
  <c r="H58" i="26"/>
  <c r="M15" i="28" a="1"/>
  <c r="M15" i="28" s="1"/>
  <c r="AJ15" i="28" s="1"/>
  <c r="T69" i="28" s="1"/>
  <c r="M11" i="28" a="1"/>
  <c r="M11" i="28" s="1"/>
  <c r="AJ11" i="28" s="1"/>
  <c r="T65" i="28" s="1"/>
  <c r="M14" i="28" a="1"/>
  <c r="M14" i="28" s="1"/>
  <c r="M17" i="28" a="1"/>
  <c r="M17" i="28" s="1"/>
  <c r="AG18" i="28"/>
  <c r="T62" i="28" s="1"/>
  <c r="H18" i="28" a="1"/>
  <c r="H18" i="28" s="1"/>
  <c r="AJ17" i="28"/>
  <c r="T71" i="28" s="1"/>
  <c r="L18" i="28" a="1"/>
  <c r="L18" i="28" s="1"/>
  <c r="AH18" i="28" s="1"/>
  <c r="T63" i="28" s="1"/>
  <c r="J18" i="28" a="1"/>
  <c r="J18" i="28" s="1"/>
  <c r="AF18" i="28" s="1"/>
  <c r="T61" i="28" s="1"/>
  <c r="AJ14" i="28"/>
  <c r="T68" i="28" s="1"/>
  <c r="AD18" i="28"/>
  <c r="T59" i="28" s="1"/>
  <c r="M10" i="28" a="1"/>
  <c r="M10" i="28" s="1"/>
  <c r="AJ10" i="28" s="1"/>
  <c r="T64" i="28" s="1"/>
  <c r="M16" i="28" a="1"/>
  <c r="M16" i="28" s="1"/>
  <c r="AJ16" i="28" s="1"/>
  <c r="T70" i="28" s="1"/>
  <c r="P15" i="18" l="1"/>
  <c r="R15" i="18"/>
  <c r="Q15" i="18"/>
  <c r="S15" i="18"/>
  <c r="AA46" i="26"/>
  <c r="AA54" i="26"/>
  <c r="I336" i="1"/>
  <c r="N336" i="1"/>
  <c r="J336" i="1"/>
  <c r="L336" i="1"/>
  <c r="H336" i="1"/>
  <c r="G336" i="1"/>
  <c r="M336" i="1"/>
  <c r="K336" i="1"/>
  <c r="Q338" i="1"/>
  <c r="F337" i="1"/>
  <c r="O15" i="18"/>
  <c r="U32" i="26"/>
  <c r="V32" i="26" s="1" a="1"/>
  <c r="V32" i="26" s="1"/>
  <c r="AH17" i="22"/>
  <c r="AJ17" i="22"/>
  <c r="AI17" i="22"/>
  <c r="AH24" i="22"/>
  <c r="AI24" i="22"/>
  <c r="AJ24" i="22"/>
  <c r="AJ23" i="22"/>
  <c r="AI23" i="22"/>
  <c r="AH23" i="22"/>
  <c r="AH22" i="22"/>
  <c r="AJ22" i="22"/>
  <c r="AI22" i="22"/>
  <c r="AI19" i="22"/>
  <c r="AH19" i="22"/>
  <c r="AJ19" i="22"/>
  <c r="AH20" i="22"/>
  <c r="AI20" i="22"/>
  <c r="AJ20" i="22"/>
  <c r="AH18" i="22"/>
  <c r="AJ18" i="22"/>
  <c r="AI18" i="22"/>
  <c r="AI21" i="22"/>
  <c r="AJ21" i="22"/>
  <c r="AH21" i="22"/>
  <c r="AI25" i="22"/>
  <c r="AJ25" i="22"/>
  <c r="AH25" i="22"/>
  <c r="AG16" i="22"/>
  <c r="AE16" i="22"/>
  <c r="AF16" i="22"/>
  <c r="T23" i="22"/>
  <c r="T21" i="22"/>
  <c r="T24" i="22"/>
  <c r="T20" i="22"/>
  <c r="T18" i="22"/>
  <c r="T25" i="22"/>
  <c r="T19" i="22"/>
  <c r="T22" i="22"/>
  <c r="T17" i="22"/>
  <c r="J337" i="1" l="1"/>
  <c r="L337" i="1"/>
  <c r="M337" i="1"/>
  <c r="I337" i="1"/>
  <c r="H337" i="1"/>
  <c r="N337" i="1"/>
  <c r="G337" i="1"/>
  <c r="K337" i="1"/>
  <c r="Q339" i="1"/>
  <c r="F338" i="1"/>
  <c r="U33" i="26"/>
  <c r="V33" i="26" s="1" a="1"/>
  <c r="V33" i="26" s="1"/>
  <c r="AF19" i="22"/>
  <c r="AG19" i="22"/>
  <c r="AE19" i="22"/>
  <c r="AE24" i="22"/>
  <c r="AG24" i="22"/>
  <c r="AF24" i="22"/>
  <c r="AG25" i="22"/>
  <c r="AF25" i="22"/>
  <c r="AE25" i="22"/>
  <c r="AE21" i="22"/>
  <c r="AF21" i="22"/>
  <c r="AG21" i="22"/>
  <c r="AG17" i="22"/>
  <c r="AE17" i="22"/>
  <c r="AF17" i="22"/>
  <c r="AG18" i="22"/>
  <c r="AE18" i="22"/>
  <c r="AF18" i="22"/>
  <c r="AE23" i="22"/>
  <c r="AF23" i="22"/>
  <c r="AG23" i="22"/>
  <c r="AG22" i="22"/>
  <c r="AF22" i="22"/>
  <c r="AE22" i="22"/>
  <c r="AF20" i="22"/>
  <c r="AE20" i="22"/>
  <c r="AG20" i="22"/>
  <c r="N338" i="1" l="1"/>
  <c r="I338" i="1"/>
  <c r="K338" i="1"/>
  <c r="H338" i="1"/>
  <c r="G338" i="1"/>
  <c r="M338" i="1"/>
  <c r="L338" i="1"/>
  <c r="J338" i="1"/>
  <c r="Q340" i="1"/>
  <c r="F339" i="1"/>
  <c r="U34" i="26"/>
  <c r="V34" i="26" s="1" a="1"/>
  <c r="V34" i="26" s="1"/>
  <c r="Q341" i="1" l="1"/>
  <c r="F340" i="1"/>
  <c r="L339" i="1"/>
  <c r="H339" i="1"/>
  <c r="G339" i="1"/>
  <c r="N339" i="1"/>
  <c r="J339" i="1"/>
  <c r="K339" i="1"/>
  <c r="I339" i="1"/>
  <c r="M339" i="1"/>
  <c r="U35" i="26"/>
  <c r="V35" i="26" s="1" a="1"/>
  <c r="V35" i="26" s="1"/>
  <c r="J340" i="1" l="1"/>
  <c r="I340" i="1"/>
  <c r="N340" i="1"/>
  <c r="L340" i="1"/>
  <c r="M340" i="1"/>
  <c r="K340" i="1"/>
  <c r="G340" i="1"/>
  <c r="H340" i="1"/>
  <c r="Q342" i="1"/>
  <c r="F341" i="1"/>
  <c r="U36" i="26"/>
  <c r="V36" i="26" s="1" a="1"/>
  <c r="V36" i="26" s="1"/>
  <c r="J341" i="1" l="1"/>
  <c r="H341" i="1"/>
  <c r="K341" i="1"/>
  <c r="M341" i="1"/>
  <c r="N341" i="1"/>
  <c r="L341" i="1"/>
  <c r="G341" i="1"/>
  <c r="I341" i="1"/>
  <c r="Q343" i="1"/>
  <c r="F342" i="1"/>
  <c r="U37" i="26"/>
  <c r="V37" i="26" s="1" a="1"/>
  <c r="V37" i="26" s="1"/>
  <c r="Q344" i="1" l="1"/>
  <c r="F343" i="1"/>
  <c r="N342" i="1"/>
  <c r="K342" i="1"/>
  <c r="M342" i="1"/>
  <c r="G342" i="1"/>
  <c r="L342" i="1"/>
  <c r="I342" i="1"/>
  <c r="H342" i="1"/>
  <c r="J342" i="1"/>
  <c r="U38" i="26"/>
  <c r="N343" i="1" l="1"/>
  <c r="G343" i="1"/>
  <c r="L343" i="1"/>
  <c r="J343" i="1"/>
  <c r="H343" i="1"/>
  <c r="K343" i="1"/>
  <c r="M343" i="1"/>
  <c r="I343" i="1"/>
  <c r="Q345" i="1"/>
  <c r="F344" i="1"/>
  <c r="U39" i="26"/>
  <c r="V39" i="26" s="1" a="1"/>
  <c r="V39" i="26" s="1"/>
  <c r="V38" i="26" a="1"/>
  <c r="V38" i="26" s="1"/>
  <c r="N344" i="1" l="1"/>
  <c r="J344" i="1"/>
  <c r="I344" i="1"/>
  <c r="K344" i="1"/>
  <c r="G344" i="1"/>
  <c r="H344" i="1"/>
  <c r="M344" i="1"/>
  <c r="L344" i="1"/>
  <c r="Q346" i="1"/>
  <c r="F345" i="1"/>
  <c r="W35" i="26"/>
  <c r="W31" i="26"/>
  <c r="W32" i="26"/>
  <c r="W33" i="26"/>
  <c r="W38" i="26"/>
  <c r="W36" i="26"/>
  <c r="W30" i="26"/>
  <c r="W37" i="26"/>
  <c r="W34" i="26"/>
  <c r="W39" i="26"/>
  <c r="J345" i="1" l="1"/>
  <c r="K345" i="1"/>
  <c r="G345" i="1"/>
  <c r="H345" i="1"/>
  <c r="I345" i="1"/>
  <c r="M345" i="1"/>
  <c r="N345" i="1"/>
  <c r="L345" i="1"/>
  <c r="Q347" i="1"/>
  <c r="F346" i="1"/>
  <c r="F38" i="26"/>
  <c r="F33" i="26"/>
  <c r="F39" i="26"/>
  <c r="F37" i="26"/>
  <c r="F31" i="26"/>
  <c r="F30" i="26"/>
  <c r="F34" i="26"/>
  <c r="F32" i="26"/>
  <c r="F35" i="26"/>
  <c r="F36" i="26"/>
  <c r="M35" i="26" l="1" a="1"/>
  <c r="M35" i="26" s="1"/>
  <c r="N35" i="26" a="1"/>
  <c r="N35" i="26" s="1"/>
  <c r="L35" i="26" a="1"/>
  <c r="L35" i="26" s="1"/>
  <c r="M36" i="26" a="1"/>
  <c r="M36" i="26" s="1"/>
  <c r="N36" i="26" a="1"/>
  <c r="N36" i="26" s="1"/>
  <c r="L36" i="26" a="1"/>
  <c r="L36" i="26" s="1"/>
  <c r="L30" i="26" a="1"/>
  <c r="L30" i="26" s="1"/>
  <c r="N30" i="26" a="1"/>
  <c r="N30" i="26" s="1"/>
  <c r="K30" i="26" a="1"/>
  <c r="K30" i="26" s="1"/>
  <c r="M30" i="26" a="1"/>
  <c r="M30" i="26" s="1"/>
  <c r="N33" i="26" a="1"/>
  <c r="N33" i="26" s="1"/>
  <c r="M33" i="26" a="1"/>
  <c r="M33" i="26" s="1"/>
  <c r="L33" i="26" a="1"/>
  <c r="L33" i="26" s="1"/>
  <c r="M31" i="26" a="1"/>
  <c r="M31" i="26" s="1"/>
  <c r="L31" i="26" a="1"/>
  <c r="L31" i="26" s="1"/>
  <c r="N31" i="26" a="1"/>
  <c r="N31" i="26" s="1"/>
  <c r="N37" i="26" a="1"/>
  <c r="N37" i="26" s="1"/>
  <c r="M37" i="26" a="1"/>
  <c r="M37" i="26" s="1"/>
  <c r="L37" i="26" a="1"/>
  <c r="L37" i="26" s="1"/>
  <c r="L38" i="26" a="1"/>
  <c r="L38" i="26" s="1"/>
  <c r="N38" i="26" a="1"/>
  <c r="N38" i="26" s="1"/>
  <c r="M38" i="26" a="1"/>
  <c r="M38" i="26" s="1"/>
  <c r="N32" i="26" a="1"/>
  <c r="N32" i="26" s="1"/>
  <c r="M32" i="26" a="1"/>
  <c r="M32" i="26" s="1"/>
  <c r="L32" i="26" a="1"/>
  <c r="L32" i="26" s="1"/>
  <c r="L34" i="26" a="1"/>
  <c r="L34" i="26" s="1"/>
  <c r="N34" i="26" a="1"/>
  <c r="N34" i="26" s="1"/>
  <c r="M34" i="26" a="1"/>
  <c r="M34" i="26" s="1"/>
  <c r="M39" i="26" a="1"/>
  <c r="M39" i="26" s="1"/>
  <c r="N39" i="26" a="1"/>
  <c r="N39" i="26" s="1"/>
  <c r="L39" i="26" a="1"/>
  <c r="L39" i="26" s="1"/>
  <c r="N346" i="1"/>
  <c r="L346" i="1"/>
  <c r="G346" i="1"/>
  <c r="I346" i="1"/>
  <c r="H346" i="1"/>
  <c r="M346" i="1"/>
  <c r="K346" i="1"/>
  <c r="J346" i="1"/>
  <c r="Q348" i="1"/>
  <c r="F347" i="1"/>
  <c r="J37" i="26" a="1"/>
  <c r="J37" i="26" s="1"/>
  <c r="G37" i="26"/>
  <c r="I37" i="26" a="1"/>
  <c r="I37" i="26" s="1"/>
  <c r="K37" i="26" a="1"/>
  <c r="K37" i="26" s="1"/>
  <c r="J34" i="26" a="1"/>
  <c r="J34" i="26" s="1"/>
  <c r="I34" i="26" a="1"/>
  <c r="I34" i="26" s="1"/>
  <c r="K34" i="26" a="1"/>
  <c r="K34" i="26" s="1"/>
  <c r="G34" i="26"/>
  <c r="I39" i="26" a="1"/>
  <c r="I39" i="26" s="1"/>
  <c r="K39" i="26" a="1"/>
  <c r="K39" i="26" s="1"/>
  <c r="J39" i="26" a="1"/>
  <c r="J39" i="26" s="1"/>
  <c r="G39" i="26"/>
  <c r="G36" i="26"/>
  <c r="I36" i="26" a="1"/>
  <c r="I36" i="26" s="1"/>
  <c r="K36" i="26" a="1"/>
  <c r="K36" i="26" s="1"/>
  <c r="J36" i="26" a="1"/>
  <c r="J36" i="26" s="1"/>
  <c r="J30" i="26" a="1"/>
  <c r="J30" i="26" s="1"/>
  <c r="G30" i="26"/>
  <c r="I30" i="26" a="1"/>
  <c r="I30" i="26" s="1"/>
  <c r="G33" i="26"/>
  <c r="J33" i="26" a="1"/>
  <c r="J33" i="26" s="1"/>
  <c r="K33" i="26" a="1"/>
  <c r="K33" i="26" s="1"/>
  <c r="I33" i="26" a="1"/>
  <c r="I33" i="26" s="1"/>
  <c r="I32" i="26" a="1"/>
  <c r="I32" i="26" s="1"/>
  <c r="J32" i="26" a="1"/>
  <c r="J32" i="26" s="1"/>
  <c r="G32" i="26"/>
  <c r="K32" i="26" a="1"/>
  <c r="K32" i="26" s="1"/>
  <c r="J35" i="26" a="1"/>
  <c r="J35" i="26" s="1"/>
  <c r="G35" i="26"/>
  <c r="K35" i="26" a="1"/>
  <c r="K35" i="26" s="1"/>
  <c r="I35" i="26" a="1"/>
  <c r="I35" i="26" s="1"/>
  <c r="J31" i="26" a="1"/>
  <c r="J31" i="26" s="1"/>
  <c r="G31" i="26"/>
  <c r="I31" i="26" a="1"/>
  <c r="I31" i="26" s="1"/>
  <c r="K31" i="26" a="1"/>
  <c r="K31" i="26" s="1"/>
  <c r="I38" i="26" a="1"/>
  <c r="I38" i="26" s="1"/>
  <c r="K38" i="26" a="1"/>
  <c r="K38" i="26" s="1"/>
  <c r="G38" i="26"/>
  <c r="J38" i="26" a="1"/>
  <c r="J38" i="26" s="1"/>
  <c r="G33" i="22"/>
  <c r="K24" i="22" s="1"/>
  <c r="J33" i="22"/>
  <c r="L33" i="22"/>
  <c r="I33" i="22"/>
  <c r="K33" i="22"/>
  <c r="M33" i="22"/>
  <c r="H33" i="22"/>
  <c r="P33" i="22"/>
  <c r="N33" i="22"/>
  <c r="O33" i="22"/>
  <c r="H347" i="1" l="1"/>
  <c r="G347" i="1"/>
  <c r="N347" i="1"/>
  <c r="L347" i="1"/>
  <c r="J347" i="1"/>
  <c r="M347" i="1"/>
  <c r="I347" i="1"/>
  <c r="K347" i="1"/>
  <c r="Q349" i="1"/>
  <c r="F348" i="1"/>
  <c r="H30" i="26" a="1"/>
  <c r="H30" i="26" s="1"/>
  <c r="H37" i="26" a="1"/>
  <c r="H37" i="26" s="1"/>
  <c r="H31" i="26" a="1"/>
  <c r="H31" i="26" s="1"/>
  <c r="H32" i="26" a="1"/>
  <c r="H32" i="26" s="1"/>
  <c r="H33" i="26" a="1"/>
  <c r="H33" i="26" s="1"/>
  <c r="H34" i="26" a="1"/>
  <c r="H34" i="26" s="1"/>
  <c r="H39" i="26" a="1"/>
  <c r="H39" i="26" s="1"/>
  <c r="H38" i="26" a="1"/>
  <c r="H38" i="26" s="1"/>
  <c r="H35" i="26" a="1"/>
  <c r="H35" i="26" s="1"/>
  <c r="H36" i="26" a="1"/>
  <c r="H36" i="26" s="1"/>
  <c r="I348" i="1" l="1"/>
  <c r="N348" i="1"/>
  <c r="J348" i="1"/>
  <c r="H348" i="1"/>
  <c r="K348" i="1"/>
  <c r="M348" i="1"/>
  <c r="L348" i="1"/>
  <c r="G348" i="1"/>
  <c r="Q350" i="1"/>
  <c r="F349" i="1"/>
  <c r="AC34" i="1"/>
  <c r="AA34" i="1"/>
  <c r="Z34" i="1"/>
  <c r="AB34" i="1"/>
  <c r="AB37" i="1"/>
  <c r="AC37" i="1"/>
  <c r="Z37" i="1"/>
  <c r="AA37" i="1"/>
  <c r="Z35" i="1"/>
  <c r="AA35" i="1"/>
  <c r="AC35" i="1"/>
  <c r="AB35" i="1"/>
  <c r="AC30" i="1"/>
  <c r="AB30" i="1"/>
  <c r="AA30" i="1"/>
  <c r="Z30" i="1"/>
  <c r="AB29" i="1"/>
  <c r="AC29" i="1"/>
  <c r="Z29" i="1"/>
  <c r="AA29" i="1"/>
  <c r="Z31" i="1"/>
  <c r="AA31" i="1"/>
  <c r="AC31" i="1"/>
  <c r="AB31" i="1"/>
  <c r="AB36" i="1"/>
  <c r="AA36" i="1"/>
  <c r="Z36" i="1"/>
  <c r="AC36" i="1"/>
  <c r="Z33" i="1"/>
  <c r="AA33" i="1"/>
  <c r="AC33" i="1"/>
  <c r="AB33" i="1"/>
  <c r="AA32" i="1"/>
  <c r="AC32" i="1"/>
  <c r="AB32" i="1"/>
  <c r="Z32" i="1"/>
  <c r="Z28" i="1"/>
  <c r="AB28" i="1"/>
  <c r="AA28" i="1"/>
  <c r="AC28" i="1"/>
  <c r="Y37" i="1"/>
  <c r="V29" i="1" s="1"/>
  <c r="Z38" i="1"/>
  <c r="AC38" i="1"/>
  <c r="AA38" i="1"/>
  <c r="AB38" i="1"/>
  <c r="V28" i="1" l="1"/>
  <c r="V34" i="1"/>
  <c r="V35" i="1"/>
  <c r="V30" i="1"/>
  <c r="V36" i="1"/>
  <c r="V33" i="1"/>
  <c r="V31" i="1"/>
  <c r="V37" i="1"/>
  <c r="V32" i="1"/>
  <c r="V38" i="1"/>
  <c r="J349" i="1"/>
  <c r="G349" i="1"/>
  <c r="L349" i="1"/>
  <c r="M349" i="1"/>
  <c r="N349" i="1"/>
  <c r="K349" i="1"/>
  <c r="I349" i="1"/>
  <c r="H349" i="1"/>
  <c r="Q351" i="1"/>
  <c r="F350" i="1"/>
  <c r="Q352" i="1" l="1"/>
  <c r="F351" i="1"/>
  <c r="N350" i="1"/>
  <c r="M350" i="1"/>
  <c r="H350" i="1"/>
  <c r="L350" i="1"/>
  <c r="K350" i="1"/>
  <c r="I350" i="1"/>
  <c r="G350" i="1"/>
  <c r="J350" i="1"/>
  <c r="J351" i="1" l="1"/>
  <c r="L351" i="1"/>
  <c r="H351" i="1"/>
  <c r="G351" i="1"/>
  <c r="N351" i="1"/>
  <c r="I351" i="1"/>
  <c r="K351" i="1"/>
  <c r="M351" i="1"/>
  <c r="Q353" i="1"/>
  <c r="F352" i="1"/>
  <c r="Q354" i="1" l="1"/>
  <c r="F353" i="1"/>
  <c r="I352" i="1"/>
  <c r="N352" i="1"/>
  <c r="J352" i="1"/>
  <c r="L352" i="1"/>
  <c r="H352" i="1"/>
  <c r="M352" i="1"/>
  <c r="G352" i="1"/>
  <c r="K352" i="1"/>
  <c r="J353" i="1" l="1"/>
  <c r="L353" i="1"/>
  <c r="M353" i="1"/>
  <c r="I353" i="1"/>
  <c r="G353" i="1"/>
  <c r="H353" i="1"/>
  <c r="K353" i="1"/>
  <c r="N353" i="1"/>
  <c r="Q355" i="1"/>
  <c r="F354" i="1"/>
  <c r="N354" i="1" l="1"/>
  <c r="I354" i="1"/>
  <c r="H354" i="1"/>
  <c r="M354" i="1"/>
  <c r="G354" i="1"/>
  <c r="L354" i="1"/>
  <c r="K354" i="1"/>
  <c r="J354" i="1"/>
  <c r="Q356" i="1"/>
  <c r="F355" i="1"/>
  <c r="L355" i="1" l="1"/>
  <c r="G355" i="1"/>
  <c r="N355" i="1"/>
  <c r="J355" i="1"/>
  <c r="H355" i="1"/>
  <c r="K355" i="1"/>
  <c r="M355" i="1"/>
  <c r="I355" i="1"/>
  <c r="Q357" i="1"/>
  <c r="F356" i="1"/>
  <c r="J356" i="1" l="1"/>
  <c r="N356" i="1"/>
  <c r="I356" i="1"/>
  <c r="L356" i="1"/>
  <c r="K356" i="1"/>
  <c r="G356" i="1"/>
  <c r="M356" i="1"/>
  <c r="H356" i="1"/>
  <c r="Q358" i="1"/>
  <c r="F357" i="1"/>
  <c r="J357" i="1" l="1"/>
  <c r="H357" i="1"/>
  <c r="K357" i="1"/>
  <c r="M357" i="1"/>
  <c r="N357" i="1"/>
  <c r="L357" i="1"/>
  <c r="I357" i="1"/>
  <c r="G357" i="1"/>
  <c r="Q359" i="1"/>
  <c r="F358" i="1"/>
  <c r="N358" i="1" l="1"/>
  <c r="K358" i="1"/>
  <c r="L358" i="1"/>
  <c r="I358" i="1"/>
  <c r="H358" i="1"/>
  <c r="G358" i="1"/>
  <c r="M358" i="1"/>
  <c r="J358" i="1"/>
  <c r="Q360" i="1"/>
  <c r="F359" i="1"/>
  <c r="Q361" i="1" l="1"/>
  <c r="F360" i="1"/>
  <c r="N359" i="1"/>
  <c r="G359" i="1"/>
  <c r="J359" i="1"/>
  <c r="H359" i="1"/>
  <c r="L359" i="1"/>
  <c r="I359" i="1"/>
  <c r="M359" i="1"/>
  <c r="K359" i="1"/>
  <c r="N360" i="1" l="1"/>
  <c r="J360" i="1"/>
  <c r="I360" i="1"/>
  <c r="K360" i="1"/>
  <c r="G360" i="1"/>
  <c r="H360" i="1"/>
  <c r="M360" i="1"/>
  <c r="L360" i="1"/>
  <c r="Q362" i="1"/>
  <c r="F361" i="1"/>
  <c r="Q363" i="1" l="1"/>
  <c r="F362" i="1"/>
  <c r="J361" i="1"/>
  <c r="K361" i="1"/>
  <c r="G361" i="1"/>
  <c r="H361" i="1"/>
  <c r="N361" i="1"/>
  <c r="I361" i="1"/>
  <c r="L361" i="1"/>
  <c r="M361" i="1"/>
  <c r="N362" i="1" l="1"/>
  <c r="L362" i="1"/>
  <c r="G362" i="1"/>
  <c r="H362" i="1"/>
  <c r="M362" i="1"/>
  <c r="K362" i="1"/>
  <c r="I362" i="1"/>
  <c r="J362" i="1"/>
  <c r="Q364" i="1"/>
  <c r="F363" i="1"/>
  <c r="Q365" i="1" l="1"/>
  <c r="F364" i="1"/>
  <c r="L363" i="1"/>
  <c r="H363" i="1"/>
  <c r="N363" i="1"/>
  <c r="J363" i="1"/>
  <c r="G363" i="1"/>
  <c r="M363" i="1"/>
  <c r="K363" i="1"/>
  <c r="I363" i="1"/>
  <c r="J364" i="1" l="1"/>
  <c r="I364" i="1"/>
  <c r="N364" i="1"/>
  <c r="H364" i="1"/>
  <c r="K364" i="1"/>
  <c r="M364" i="1"/>
  <c r="L364" i="1"/>
  <c r="G364" i="1"/>
  <c r="Q366" i="1"/>
  <c r="F365" i="1"/>
  <c r="J365" i="1" l="1"/>
  <c r="G365" i="1"/>
  <c r="L365" i="1"/>
  <c r="K365" i="1"/>
  <c r="I365" i="1"/>
  <c r="M365" i="1"/>
  <c r="H365" i="1"/>
  <c r="N365" i="1"/>
  <c r="Q367" i="1"/>
  <c r="F366" i="1"/>
  <c r="N366" i="1" l="1"/>
  <c r="K366" i="1"/>
  <c r="M366" i="1"/>
  <c r="H366" i="1"/>
  <c r="I366" i="1"/>
  <c r="G366" i="1"/>
  <c r="L366" i="1"/>
  <c r="J366" i="1"/>
  <c r="Q368" i="1"/>
  <c r="F367" i="1"/>
  <c r="N367" i="1" l="1"/>
  <c r="G367" i="1"/>
  <c r="J367" i="1"/>
  <c r="L367" i="1"/>
  <c r="H367" i="1"/>
  <c r="I367" i="1"/>
  <c r="M367" i="1"/>
  <c r="K367" i="1"/>
  <c r="Q369" i="1"/>
  <c r="F368" i="1"/>
  <c r="N368" i="1" l="1"/>
  <c r="I368" i="1"/>
  <c r="J368" i="1"/>
  <c r="L368" i="1"/>
  <c r="H368" i="1"/>
  <c r="G368" i="1"/>
  <c r="M368" i="1"/>
  <c r="K368" i="1"/>
  <c r="Q370" i="1"/>
  <c r="F369" i="1"/>
  <c r="Q371" i="1" l="1"/>
  <c r="F370" i="1"/>
  <c r="J369" i="1"/>
  <c r="L369" i="1"/>
  <c r="M369" i="1"/>
  <c r="I369" i="1"/>
  <c r="H369" i="1"/>
  <c r="G369" i="1"/>
  <c r="N369" i="1"/>
  <c r="K369" i="1"/>
  <c r="N370" i="1" l="1"/>
  <c r="L370" i="1"/>
  <c r="G370" i="1"/>
  <c r="I370" i="1"/>
  <c r="M370" i="1"/>
  <c r="K370" i="1"/>
  <c r="H370" i="1"/>
  <c r="J370" i="1"/>
  <c r="Q372" i="1"/>
  <c r="F371" i="1"/>
  <c r="H371" i="1" l="1"/>
  <c r="L371" i="1"/>
  <c r="G371" i="1"/>
  <c r="N371" i="1"/>
  <c r="J371" i="1"/>
  <c r="K371" i="1"/>
  <c r="I371" i="1"/>
  <c r="M371" i="1"/>
  <c r="Q373" i="1"/>
  <c r="F372" i="1"/>
  <c r="J372" i="1" l="1"/>
  <c r="N372" i="1"/>
  <c r="I372" i="1"/>
  <c r="L372" i="1"/>
  <c r="K372" i="1"/>
  <c r="M372" i="1"/>
  <c r="H372" i="1"/>
  <c r="G372" i="1"/>
  <c r="Q374" i="1"/>
  <c r="F373" i="1"/>
  <c r="J373" i="1" l="1"/>
  <c r="H373" i="1"/>
  <c r="K373" i="1"/>
  <c r="M373" i="1"/>
  <c r="N373" i="1"/>
  <c r="L373" i="1"/>
  <c r="G373" i="1"/>
  <c r="I373" i="1"/>
  <c r="Q375" i="1"/>
  <c r="F374" i="1"/>
  <c r="N374" i="1" l="1"/>
  <c r="M374" i="1"/>
  <c r="H374" i="1"/>
  <c r="K374" i="1"/>
  <c r="L374" i="1"/>
  <c r="I374" i="1"/>
  <c r="G374" i="1"/>
  <c r="J374" i="1"/>
  <c r="Q376" i="1"/>
  <c r="F375" i="1"/>
  <c r="Q377" i="1" l="1"/>
  <c r="F376" i="1"/>
  <c r="J375" i="1"/>
  <c r="N375" i="1"/>
  <c r="G375" i="1"/>
  <c r="L375" i="1"/>
  <c r="H375" i="1"/>
  <c r="M375" i="1"/>
  <c r="K375" i="1"/>
  <c r="I375" i="1"/>
  <c r="I376" i="1" l="1"/>
  <c r="N376" i="1"/>
  <c r="J376" i="1"/>
  <c r="K376" i="1"/>
  <c r="G376" i="1"/>
  <c r="H376" i="1"/>
  <c r="L376" i="1"/>
  <c r="M376" i="1"/>
  <c r="Q378" i="1"/>
  <c r="F377" i="1"/>
  <c r="J377" i="1" l="1"/>
  <c r="K377" i="1"/>
  <c r="G377" i="1"/>
  <c r="H377" i="1"/>
  <c r="I377" i="1"/>
  <c r="L377" i="1"/>
  <c r="M377" i="1"/>
  <c r="N377" i="1"/>
  <c r="Q379" i="1"/>
  <c r="F378" i="1"/>
  <c r="N378" i="1" l="1"/>
  <c r="I378" i="1"/>
  <c r="L378" i="1"/>
  <c r="G378" i="1"/>
  <c r="H378" i="1"/>
  <c r="M378" i="1"/>
  <c r="K378" i="1"/>
  <c r="J378" i="1"/>
  <c r="Q380" i="1"/>
  <c r="F379" i="1"/>
  <c r="L379" i="1" l="1"/>
  <c r="H379" i="1"/>
  <c r="J379" i="1"/>
  <c r="G379" i="1"/>
  <c r="N379" i="1"/>
  <c r="M379" i="1"/>
  <c r="I379" i="1"/>
  <c r="K379" i="1"/>
  <c r="Q381" i="1"/>
  <c r="F380" i="1"/>
  <c r="J380" i="1" l="1"/>
  <c r="N380" i="1"/>
  <c r="I380" i="1"/>
  <c r="H380" i="1"/>
  <c r="K380" i="1"/>
  <c r="M380" i="1"/>
  <c r="G380" i="1"/>
  <c r="L380" i="1"/>
  <c r="Q382" i="1"/>
  <c r="F381" i="1"/>
  <c r="Q383" i="1" l="1"/>
  <c r="F382" i="1"/>
  <c r="J381" i="1"/>
  <c r="G381" i="1"/>
  <c r="L381" i="1"/>
  <c r="M381" i="1"/>
  <c r="K381" i="1"/>
  <c r="N381" i="1"/>
  <c r="I381" i="1"/>
  <c r="H381" i="1"/>
  <c r="N382" i="1" l="1"/>
  <c r="K382" i="1"/>
  <c r="M382" i="1"/>
  <c r="H382" i="1"/>
  <c r="L382" i="1"/>
  <c r="I382" i="1"/>
  <c r="G382" i="1"/>
  <c r="J382" i="1"/>
  <c r="Q384" i="1"/>
  <c r="F383" i="1"/>
  <c r="N383" i="1" l="1"/>
  <c r="G383" i="1"/>
  <c r="J383" i="1"/>
  <c r="L383" i="1"/>
  <c r="H383" i="1"/>
  <c r="I383" i="1"/>
  <c r="K383" i="1"/>
  <c r="M383" i="1"/>
  <c r="Q385" i="1"/>
  <c r="F384" i="1"/>
  <c r="N384" i="1" l="1"/>
  <c r="I384" i="1"/>
  <c r="J384" i="1"/>
  <c r="L384" i="1"/>
  <c r="H384" i="1"/>
  <c r="M384" i="1"/>
  <c r="K384" i="1"/>
  <c r="G384" i="1"/>
  <c r="Q386" i="1"/>
  <c r="F385" i="1"/>
  <c r="J385" i="1" l="1"/>
  <c r="L385" i="1"/>
  <c r="M385" i="1"/>
  <c r="I385" i="1"/>
  <c r="G385" i="1"/>
  <c r="H385" i="1"/>
  <c r="K385" i="1"/>
  <c r="N385" i="1"/>
  <c r="Q387" i="1"/>
  <c r="F386" i="1"/>
  <c r="N386" i="1" l="1"/>
  <c r="L386" i="1"/>
  <c r="G386" i="1"/>
  <c r="I386" i="1"/>
  <c r="K386" i="1"/>
  <c r="H386" i="1"/>
  <c r="M386" i="1"/>
  <c r="J386" i="1"/>
  <c r="Q388" i="1"/>
  <c r="F387" i="1"/>
  <c r="Q389" i="1" l="1"/>
  <c r="F388" i="1"/>
  <c r="H387" i="1"/>
  <c r="L387" i="1"/>
  <c r="N387" i="1"/>
  <c r="J387" i="1"/>
  <c r="G387" i="1"/>
  <c r="K387" i="1"/>
  <c r="M387" i="1"/>
  <c r="I387" i="1"/>
  <c r="J388" i="1" l="1"/>
  <c r="N388" i="1"/>
  <c r="I388" i="1"/>
  <c r="L388" i="1"/>
  <c r="K388" i="1"/>
  <c r="G388" i="1"/>
  <c r="H388" i="1"/>
  <c r="M388" i="1"/>
  <c r="Q390" i="1"/>
  <c r="F389" i="1"/>
  <c r="J389" i="1" l="1"/>
  <c r="H389" i="1"/>
  <c r="K389" i="1"/>
  <c r="M389" i="1"/>
  <c r="N389" i="1"/>
  <c r="I389" i="1"/>
  <c r="L389" i="1"/>
  <c r="G389" i="1"/>
  <c r="Q391" i="1"/>
  <c r="F390" i="1"/>
  <c r="N390" i="1" l="1"/>
  <c r="M390" i="1"/>
  <c r="H390" i="1"/>
  <c r="K390" i="1"/>
  <c r="G390" i="1"/>
  <c r="L390" i="1"/>
  <c r="I390" i="1"/>
  <c r="J390" i="1"/>
  <c r="Q392" i="1"/>
  <c r="F391" i="1"/>
  <c r="J391" i="1" l="1"/>
  <c r="N391" i="1"/>
  <c r="G391" i="1"/>
  <c r="H391" i="1"/>
  <c r="L391" i="1"/>
  <c r="I391" i="1"/>
  <c r="K391" i="1"/>
  <c r="M391" i="1"/>
  <c r="Q393" i="1"/>
  <c r="F392" i="1"/>
  <c r="I392" i="1" l="1"/>
  <c r="N392" i="1"/>
  <c r="J392" i="1"/>
  <c r="K392" i="1"/>
  <c r="G392" i="1"/>
  <c r="M392" i="1"/>
  <c r="H392" i="1"/>
  <c r="L392" i="1"/>
  <c r="Q394" i="1"/>
  <c r="F393" i="1"/>
  <c r="Q395" i="1" l="1"/>
  <c r="F394" i="1"/>
  <c r="J393" i="1"/>
  <c r="K393" i="1"/>
  <c r="G393" i="1"/>
  <c r="H393" i="1"/>
  <c r="N393" i="1"/>
  <c r="I393" i="1"/>
  <c r="L393" i="1"/>
  <c r="M393" i="1"/>
  <c r="N394" i="1" l="1"/>
  <c r="I394" i="1"/>
  <c r="L394" i="1"/>
  <c r="G394" i="1"/>
  <c r="M394" i="1"/>
  <c r="K394" i="1"/>
  <c r="H394" i="1"/>
  <c r="J394" i="1"/>
  <c r="Q396" i="1"/>
  <c r="F395" i="1"/>
  <c r="L395" i="1" l="1"/>
  <c r="H395" i="1"/>
  <c r="N395" i="1"/>
  <c r="J395" i="1"/>
  <c r="G395" i="1"/>
  <c r="M395" i="1"/>
  <c r="K395" i="1"/>
  <c r="I395" i="1"/>
  <c r="Q397" i="1"/>
  <c r="F396" i="1"/>
  <c r="J396" i="1" l="1"/>
  <c r="I396" i="1"/>
  <c r="N396" i="1"/>
  <c r="H396" i="1"/>
  <c r="K396" i="1"/>
  <c r="M396" i="1"/>
  <c r="L396" i="1"/>
  <c r="G396" i="1"/>
  <c r="Q398" i="1"/>
  <c r="F397" i="1"/>
  <c r="J397" i="1" l="1"/>
  <c r="G397" i="1"/>
  <c r="L397" i="1"/>
  <c r="K397" i="1"/>
  <c r="M397" i="1"/>
  <c r="I397" i="1"/>
  <c r="H397" i="1"/>
  <c r="N397" i="1"/>
  <c r="Q399" i="1"/>
  <c r="F398" i="1"/>
  <c r="N398" i="1" l="1"/>
  <c r="K398" i="1"/>
  <c r="M398" i="1"/>
  <c r="H398" i="1"/>
  <c r="I398" i="1"/>
  <c r="G398" i="1"/>
  <c r="L398" i="1"/>
  <c r="J398" i="1"/>
  <c r="Q400" i="1"/>
  <c r="F399" i="1"/>
  <c r="Q401" i="1" l="1"/>
  <c r="F400" i="1"/>
  <c r="N399" i="1"/>
  <c r="G399" i="1"/>
  <c r="J399" i="1"/>
  <c r="L399" i="1"/>
  <c r="H399" i="1"/>
  <c r="I399" i="1"/>
  <c r="M399" i="1"/>
  <c r="K399" i="1"/>
  <c r="N400" i="1" l="1"/>
  <c r="I400" i="1"/>
  <c r="J400" i="1"/>
  <c r="L400" i="1"/>
  <c r="H400" i="1"/>
  <c r="G400" i="1"/>
  <c r="K400" i="1"/>
  <c r="M400" i="1"/>
  <c r="Q402" i="1"/>
  <c r="F401" i="1"/>
  <c r="J401" i="1" l="1"/>
  <c r="L401" i="1"/>
  <c r="M401" i="1"/>
  <c r="I401" i="1"/>
  <c r="H401" i="1"/>
  <c r="N401" i="1"/>
  <c r="G401" i="1"/>
  <c r="K401" i="1"/>
  <c r="Q403" i="1"/>
  <c r="F402" i="1"/>
  <c r="Q404" i="1" l="1"/>
  <c r="F403" i="1"/>
  <c r="N402" i="1"/>
  <c r="L402" i="1"/>
  <c r="G402" i="1"/>
  <c r="I402" i="1"/>
  <c r="M402" i="1"/>
  <c r="K402" i="1"/>
  <c r="H402" i="1"/>
  <c r="J402" i="1"/>
  <c r="H403" i="1" l="1"/>
  <c r="L403" i="1"/>
  <c r="G403" i="1"/>
  <c r="N403" i="1"/>
  <c r="J403" i="1"/>
  <c r="K403" i="1"/>
  <c r="I403" i="1"/>
  <c r="M403" i="1"/>
  <c r="Q405" i="1"/>
  <c r="F404" i="1"/>
  <c r="Q406" i="1" l="1"/>
  <c r="F405" i="1"/>
  <c r="J404" i="1"/>
  <c r="N404" i="1"/>
  <c r="I404" i="1"/>
  <c r="L404" i="1"/>
  <c r="M404" i="1"/>
  <c r="K404" i="1"/>
  <c r="G404" i="1"/>
  <c r="H404" i="1"/>
  <c r="J405" i="1" l="1"/>
  <c r="H405" i="1"/>
  <c r="K405" i="1"/>
  <c r="M405" i="1"/>
  <c r="N405" i="1"/>
  <c r="L405" i="1"/>
  <c r="I405" i="1"/>
  <c r="G405" i="1"/>
  <c r="Q407" i="1"/>
  <c r="F406" i="1"/>
  <c r="N406" i="1" l="1"/>
  <c r="M406" i="1"/>
  <c r="H406" i="1"/>
  <c r="K406" i="1"/>
  <c r="L406" i="1"/>
  <c r="I406" i="1"/>
  <c r="G406" i="1"/>
  <c r="J406" i="1"/>
  <c r="Q408" i="1"/>
  <c r="F407" i="1"/>
  <c r="J407" i="1" l="1"/>
  <c r="N407" i="1"/>
  <c r="G407" i="1"/>
  <c r="L407" i="1"/>
  <c r="H407" i="1"/>
  <c r="K407" i="1"/>
  <c r="M407" i="1"/>
  <c r="I407" i="1"/>
  <c r="Q409" i="1"/>
  <c r="F408" i="1"/>
  <c r="I408" i="1" l="1"/>
  <c r="N408" i="1"/>
  <c r="J408" i="1"/>
  <c r="K408" i="1"/>
  <c r="G408" i="1"/>
  <c r="H408" i="1"/>
  <c r="L408" i="1"/>
  <c r="M408" i="1"/>
  <c r="Q410" i="1"/>
  <c r="F409" i="1"/>
  <c r="J409" i="1" l="1"/>
  <c r="K409" i="1"/>
  <c r="G409" i="1"/>
  <c r="H409" i="1"/>
  <c r="I409" i="1"/>
  <c r="M409" i="1"/>
  <c r="L409" i="1"/>
  <c r="N409" i="1"/>
  <c r="Q411" i="1"/>
  <c r="F410" i="1"/>
  <c r="Q412" i="1" l="1"/>
  <c r="F411" i="1"/>
  <c r="N410" i="1"/>
  <c r="I410" i="1"/>
  <c r="L410" i="1"/>
  <c r="G410" i="1"/>
  <c r="H410" i="1"/>
  <c r="M410" i="1"/>
  <c r="K410" i="1"/>
  <c r="J410" i="1"/>
  <c r="L411" i="1" l="1"/>
  <c r="H411" i="1"/>
  <c r="J411" i="1"/>
  <c r="G411" i="1"/>
  <c r="N411" i="1"/>
  <c r="M411" i="1"/>
  <c r="I411" i="1"/>
  <c r="K411" i="1"/>
  <c r="Q413" i="1"/>
  <c r="F412" i="1"/>
  <c r="J412" i="1" l="1"/>
  <c r="N412" i="1"/>
  <c r="I412" i="1"/>
  <c r="H412" i="1"/>
  <c r="K412" i="1"/>
  <c r="M412" i="1"/>
  <c r="L412" i="1"/>
  <c r="G412" i="1"/>
  <c r="Q414" i="1"/>
  <c r="F413" i="1"/>
  <c r="Q415" i="1" l="1"/>
  <c r="F414" i="1"/>
  <c r="J413" i="1"/>
  <c r="G413" i="1"/>
  <c r="L413" i="1"/>
  <c r="M413" i="1"/>
  <c r="N413" i="1"/>
  <c r="K413" i="1"/>
  <c r="H413" i="1"/>
  <c r="I413" i="1"/>
  <c r="N414" i="1" l="1"/>
  <c r="K414" i="1"/>
  <c r="M414" i="1"/>
  <c r="H414" i="1"/>
  <c r="L414" i="1"/>
  <c r="I414" i="1"/>
  <c r="G414" i="1"/>
  <c r="J414" i="1"/>
  <c r="Q416" i="1"/>
  <c r="F415" i="1"/>
  <c r="N415" i="1" l="1"/>
  <c r="G415" i="1"/>
  <c r="J415" i="1"/>
  <c r="L415" i="1"/>
  <c r="H415" i="1"/>
  <c r="I415" i="1"/>
  <c r="K415" i="1"/>
  <c r="M415" i="1"/>
  <c r="Q417" i="1"/>
  <c r="F416" i="1"/>
  <c r="Q418" i="1" l="1"/>
  <c r="F417" i="1"/>
  <c r="N416" i="1"/>
  <c r="I416" i="1"/>
  <c r="J416" i="1"/>
  <c r="L416" i="1"/>
  <c r="H416" i="1"/>
  <c r="M416" i="1"/>
  <c r="G416" i="1"/>
  <c r="K416" i="1"/>
  <c r="J417" i="1" l="1"/>
  <c r="L417" i="1"/>
  <c r="M417" i="1"/>
  <c r="I417" i="1"/>
  <c r="G417" i="1"/>
  <c r="H417" i="1"/>
  <c r="N417" i="1"/>
  <c r="K417" i="1"/>
  <c r="Q419" i="1"/>
  <c r="F418" i="1"/>
  <c r="N418" i="1" l="1"/>
  <c r="L418" i="1"/>
  <c r="G418" i="1"/>
  <c r="I418" i="1"/>
  <c r="K418" i="1"/>
  <c r="H418" i="1"/>
  <c r="M418" i="1"/>
  <c r="J418" i="1"/>
  <c r="Q420" i="1"/>
  <c r="F419" i="1"/>
  <c r="Q421" i="1" l="1"/>
  <c r="F420" i="1"/>
  <c r="H419" i="1"/>
  <c r="L419" i="1"/>
  <c r="N419" i="1"/>
  <c r="J419" i="1"/>
  <c r="G419" i="1"/>
  <c r="K419" i="1"/>
  <c r="M419" i="1"/>
  <c r="I419" i="1"/>
  <c r="J420" i="1" l="1"/>
  <c r="N420" i="1"/>
  <c r="I420" i="1"/>
  <c r="L420" i="1"/>
  <c r="K420" i="1"/>
  <c r="G420" i="1"/>
  <c r="M420" i="1"/>
  <c r="H420" i="1"/>
  <c r="Q422" i="1"/>
  <c r="F421" i="1"/>
  <c r="Q423" i="1" l="1"/>
  <c r="F422" i="1"/>
  <c r="J421" i="1"/>
  <c r="H421" i="1"/>
  <c r="K421" i="1"/>
  <c r="M421" i="1"/>
  <c r="N421" i="1"/>
  <c r="L421" i="1"/>
  <c r="I421" i="1"/>
  <c r="G421" i="1"/>
  <c r="N422" i="1" l="1"/>
  <c r="M422" i="1"/>
  <c r="H422" i="1"/>
  <c r="K422" i="1"/>
  <c r="G422" i="1"/>
  <c r="L422" i="1"/>
  <c r="I422" i="1"/>
  <c r="J422" i="1"/>
  <c r="Q424" i="1"/>
  <c r="F423" i="1"/>
  <c r="J423" i="1" l="1"/>
  <c r="N423" i="1"/>
  <c r="G423" i="1"/>
  <c r="H423" i="1"/>
  <c r="L423" i="1"/>
  <c r="I423" i="1"/>
  <c r="K423" i="1"/>
  <c r="M423" i="1"/>
  <c r="Q425" i="1"/>
  <c r="F424" i="1"/>
  <c r="I424" i="1" l="1"/>
  <c r="N424" i="1"/>
  <c r="J424" i="1"/>
  <c r="K424" i="1"/>
  <c r="G424" i="1"/>
  <c r="H424" i="1"/>
  <c r="M424" i="1"/>
  <c r="L424" i="1"/>
  <c r="Q426" i="1"/>
  <c r="F425" i="1"/>
  <c r="J425" i="1" l="1"/>
  <c r="K425" i="1"/>
  <c r="G425" i="1"/>
  <c r="H425" i="1"/>
  <c r="N425" i="1"/>
  <c r="L425" i="1"/>
  <c r="M425" i="1"/>
  <c r="I425" i="1"/>
  <c r="Q427" i="1"/>
  <c r="F426" i="1"/>
  <c r="N426" i="1" l="1"/>
  <c r="I426" i="1"/>
  <c r="L426" i="1"/>
  <c r="G426" i="1"/>
  <c r="M426" i="1"/>
  <c r="K426" i="1"/>
  <c r="H426" i="1"/>
  <c r="J426" i="1"/>
  <c r="Q428" i="1"/>
  <c r="F427" i="1"/>
  <c r="Q429" i="1" l="1"/>
  <c r="F428" i="1"/>
  <c r="L427" i="1"/>
  <c r="H427" i="1"/>
  <c r="N427" i="1"/>
  <c r="J427" i="1"/>
  <c r="G427" i="1"/>
  <c r="M427" i="1"/>
  <c r="K427" i="1"/>
  <c r="I427" i="1"/>
  <c r="J428" i="1" l="1"/>
  <c r="I428" i="1"/>
  <c r="N428" i="1"/>
  <c r="H428" i="1"/>
  <c r="K428" i="1"/>
  <c r="M428" i="1"/>
  <c r="L428" i="1"/>
  <c r="G428" i="1"/>
  <c r="Q430" i="1"/>
  <c r="F429" i="1"/>
  <c r="J429" i="1" l="1"/>
  <c r="G429" i="1"/>
  <c r="L429" i="1"/>
  <c r="K429" i="1"/>
  <c r="I429" i="1"/>
  <c r="M429" i="1"/>
  <c r="N429" i="1"/>
  <c r="H429" i="1"/>
  <c r="Q431" i="1"/>
  <c r="F430" i="1"/>
  <c r="N430" i="1" l="1"/>
  <c r="K430" i="1"/>
  <c r="M430" i="1"/>
  <c r="H430" i="1"/>
  <c r="I430" i="1"/>
  <c r="G430" i="1"/>
  <c r="L430" i="1"/>
  <c r="J430" i="1"/>
  <c r="Q432" i="1"/>
  <c r="F431" i="1"/>
  <c r="N431" i="1" l="1"/>
  <c r="G431" i="1"/>
  <c r="J431" i="1"/>
  <c r="L431" i="1"/>
  <c r="H431" i="1"/>
  <c r="I431" i="1"/>
  <c r="M431" i="1"/>
  <c r="K431" i="1"/>
  <c r="Q433" i="1"/>
  <c r="F432" i="1"/>
  <c r="N432" i="1" l="1"/>
  <c r="I432" i="1"/>
  <c r="J432" i="1"/>
  <c r="L432" i="1"/>
  <c r="H432" i="1"/>
  <c r="G432" i="1"/>
  <c r="K432" i="1"/>
  <c r="M432" i="1"/>
  <c r="Q434" i="1"/>
  <c r="F433" i="1"/>
  <c r="Q435" i="1" l="1"/>
  <c r="F434" i="1"/>
  <c r="J433" i="1"/>
  <c r="L433" i="1"/>
  <c r="M433" i="1"/>
  <c r="I433" i="1"/>
  <c r="H433" i="1"/>
  <c r="G433" i="1"/>
  <c r="N433" i="1"/>
  <c r="K433" i="1"/>
  <c r="N434" i="1" l="1"/>
  <c r="L434" i="1"/>
  <c r="G434" i="1"/>
  <c r="I434" i="1"/>
  <c r="M434" i="1"/>
  <c r="K434" i="1"/>
  <c r="H434" i="1"/>
  <c r="J434" i="1"/>
  <c r="Q436" i="1"/>
  <c r="F435" i="1"/>
  <c r="H435" i="1" l="1"/>
  <c r="L435" i="1"/>
  <c r="G435" i="1"/>
  <c r="N435" i="1"/>
  <c r="J435" i="1"/>
  <c r="K435" i="1"/>
  <c r="I435" i="1"/>
  <c r="M435" i="1"/>
  <c r="Q437" i="1"/>
  <c r="F436" i="1"/>
  <c r="Q438" i="1" l="1"/>
  <c r="F437" i="1"/>
  <c r="J436" i="1"/>
  <c r="N436" i="1"/>
  <c r="I436" i="1"/>
  <c r="L436" i="1"/>
  <c r="K436" i="1"/>
  <c r="M436" i="1"/>
  <c r="H436" i="1"/>
  <c r="G436" i="1"/>
  <c r="J437" i="1" l="1"/>
  <c r="H437" i="1"/>
  <c r="K437" i="1"/>
  <c r="M437" i="1"/>
  <c r="N437" i="1"/>
  <c r="L437" i="1"/>
  <c r="G437" i="1"/>
  <c r="I437" i="1"/>
  <c r="Q439" i="1"/>
  <c r="F438" i="1"/>
  <c r="Q440" i="1" l="1"/>
  <c r="F439" i="1"/>
  <c r="N438" i="1"/>
  <c r="M438" i="1"/>
  <c r="H438" i="1"/>
  <c r="K438" i="1"/>
  <c r="L438" i="1"/>
  <c r="I438" i="1"/>
  <c r="G438" i="1"/>
  <c r="J438" i="1"/>
  <c r="J439" i="1" l="1"/>
  <c r="N439" i="1"/>
  <c r="G439" i="1"/>
  <c r="L439" i="1"/>
  <c r="H439" i="1"/>
  <c r="M439" i="1"/>
  <c r="K439" i="1"/>
  <c r="I439" i="1"/>
  <c r="Q441" i="1"/>
  <c r="F440" i="1"/>
  <c r="I440" i="1" l="1"/>
  <c r="N440" i="1"/>
  <c r="J440" i="1"/>
  <c r="K440" i="1"/>
  <c r="G440" i="1"/>
  <c r="H440" i="1"/>
  <c r="M440" i="1"/>
  <c r="L440" i="1"/>
  <c r="Q442" i="1"/>
  <c r="F441" i="1"/>
  <c r="Q443" i="1" l="1"/>
  <c r="F442" i="1"/>
  <c r="J441" i="1"/>
  <c r="K441" i="1"/>
  <c r="G441" i="1"/>
  <c r="H441" i="1"/>
  <c r="I441" i="1"/>
  <c r="L441" i="1"/>
  <c r="N441" i="1"/>
  <c r="M441" i="1"/>
  <c r="Q444" i="1" l="1"/>
  <c r="F443" i="1"/>
  <c r="N442" i="1"/>
  <c r="I442" i="1"/>
  <c r="L442" i="1"/>
  <c r="G442" i="1"/>
  <c r="H442" i="1"/>
  <c r="M442" i="1"/>
  <c r="K442" i="1"/>
  <c r="J442" i="1"/>
  <c r="L443" i="1" l="1"/>
  <c r="H443" i="1"/>
  <c r="J443" i="1"/>
  <c r="G443" i="1"/>
  <c r="N443" i="1"/>
  <c r="M443" i="1"/>
  <c r="I443" i="1"/>
  <c r="K443" i="1"/>
  <c r="Q445" i="1"/>
  <c r="F444" i="1"/>
  <c r="J444" i="1" l="1"/>
  <c r="N444" i="1"/>
  <c r="I444" i="1"/>
  <c r="H444" i="1"/>
  <c r="K444" i="1"/>
  <c r="M444" i="1"/>
  <c r="G444" i="1"/>
  <c r="L444" i="1"/>
  <c r="Q446" i="1"/>
  <c r="F445" i="1"/>
  <c r="J445" i="1" l="1"/>
  <c r="G445" i="1"/>
  <c r="L445" i="1"/>
  <c r="M445" i="1"/>
  <c r="K445" i="1"/>
  <c r="N445" i="1"/>
  <c r="I445" i="1"/>
  <c r="H445" i="1"/>
  <c r="Q447" i="1"/>
  <c r="F446" i="1"/>
  <c r="N446" i="1" l="1"/>
  <c r="K446" i="1"/>
  <c r="M446" i="1"/>
  <c r="H446" i="1"/>
  <c r="L446" i="1"/>
  <c r="I446" i="1"/>
  <c r="G446" i="1"/>
  <c r="J446" i="1"/>
  <c r="Q448" i="1"/>
  <c r="F447" i="1"/>
  <c r="Q449" i="1" l="1"/>
  <c r="F448" i="1"/>
  <c r="N447" i="1"/>
  <c r="G447" i="1"/>
  <c r="J447" i="1"/>
  <c r="L447" i="1"/>
  <c r="H447" i="1"/>
  <c r="I447" i="1"/>
  <c r="K447" i="1"/>
  <c r="M447" i="1"/>
  <c r="N448" i="1" l="1"/>
  <c r="I448" i="1"/>
  <c r="J448" i="1"/>
  <c r="L448" i="1"/>
  <c r="H448" i="1"/>
  <c r="M448" i="1"/>
  <c r="K448" i="1"/>
  <c r="G448" i="1"/>
  <c r="Q450" i="1"/>
  <c r="F449" i="1"/>
  <c r="J449" i="1" l="1"/>
  <c r="L449" i="1"/>
  <c r="M449" i="1"/>
  <c r="I449" i="1"/>
  <c r="G449" i="1"/>
  <c r="H449" i="1"/>
  <c r="K449" i="1"/>
  <c r="N449" i="1"/>
  <c r="Q451" i="1"/>
  <c r="F450" i="1"/>
  <c r="N450" i="1" l="1"/>
  <c r="L450" i="1"/>
  <c r="G450" i="1"/>
  <c r="I450" i="1"/>
  <c r="K450" i="1"/>
  <c r="H450" i="1"/>
  <c r="M450" i="1"/>
  <c r="J450" i="1"/>
  <c r="Q452" i="1"/>
  <c r="F451" i="1"/>
  <c r="H451" i="1" l="1"/>
  <c r="L451" i="1"/>
  <c r="N451" i="1"/>
  <c r="J451" i="1"/>
  <c r="G451" i="1"/>
  <c r="K451" i="1"/>
  <c r="M451" i="1"/>
  <c r="I451" i="1"/>
  <c r="Q453" i="1"/>
  <c r="F452" i="1"/>
  <c r="J452" i="1" l="1"/>
  <c r="N452" i="1"/>
  <c r="I452" i="1"/>
  <c r="L452" i="1"/>
  <c r="K452" i="1"/>
  <c r="G452" i="1"/>
  <c r="M452" i="1"/>
  <c r="H452" i="1"/>
  <c r="Q454" i="1"/>
  <c r="F453" i="1"/>
  <c r="J453" i="1" l="1"/>
  <c r="H453" i="1"/>
  <c r="K453" i="1"/>
  <c r="M453" i="1"/>
  <c r="N453" i="1"/>
  <c r="I453" i="1"/>
  <c r="L453" i="1"/>
  <c r="G453" i="1"/>
  <c r="Q455" i="1"/>
  <c r="F454" i="1"/>
  <c r="N454" i="1" l="1"/>
  <c r="M454" i="1"/>
  <c r="H454" i="1"/>
  <c r="K454" i="1"/>
  <c r="G454" i="1"/>
  <c r="L454" i="1"/>
  <c r="I454" i="1"/>
  <c r="J454" i="1"/>
  <c r="Q456" i="1"/>
  <c r="F455" i="1"/>
  <c r="J455" i="1" l="1"/>
  <c r="N455" i="1"/>
  <c r="G455" i="1"/>
  <c r="H455" i="1"/>
  <c r="L455" i="1"/>
  <c r="I455" i="1"/>
  <c r="M455" i="1"/>
  <c r="K455" i="1"/>
  <c r="Q457" i="1"/>
  <c r="F456" i="1"/>
  <c r="I456" i="1" l="1"/>
  <c r="N456" i="1"/>
  <c r="J456" i="1"/>
  <c r="K456" i="1"/>
  <c r="G456" i="1"/>
  <c r="M456" i="1"/>
  <c r="H456" i="1"/>
  <c r="L456" i="1"/>
  <c r="Q458" i="1"/>
  <c r="F457" i="1"/>
  <c r="J457" i="1" l="1"/>
  <c r="K457" i="1"/>
  <c r="G457" i="1"/>
  <c r="H457" i="1"/>
  <c r="N457" i="1"/>
  <c r="M457" i="1"/>
  <c r="I457" i="1"/>
  <c r="L457" i="1"/>
  <c r="Q459" i="1"/>
  <c r="F458" i="1"/>
  <c r="N458" i="1" l="1"/>
  <c r="I458" i="1"/>
  <c r="L458" i="1"/>
  <c r="G458" i="1"/>
  <c r="M458" i="1"/>
  <c r="K458" i="1"/>
  <c r="H458" i="1"/>
  <c r="J458" i="1"/>
  <c r="Q460" i="1"/>
  <c r="F459" i="1"/>
  <c r="L459" i="1" l="1"/>
  <c r="H459" i="1"/>
  <c r="N459" i="1"/>
  <c r="J459" i="1"/>
  <c r="G459" i="1"/>
  <c r="M459" i="1"/>
  <c r="K459" i="1"/>
  <c r="I459" i="1"/>
  <c r="Q461" i="1"/>
  <c r="F460" i="1"/>
  <c r="J460" i="1" l="1"/>
  <c r="I460" i="1"/>
  <c r="N460" i="1"/>
  <c r="H460" i="1"/>
  <c r="K460" i="1"/>
  <c r="M460" i="1"/>
  <c r="L460" i="1"/>
  <c r="G460" i="1"/>
  <c r="Q462" i="1"/>
  <c r="F461" i="1"/>
  <c r="J461" i="1" l="1"/>
  <c r="G461" i="1"/>
  <c r="L461" i="1"/>
  <c r="K461" i="1"/>
  <c r="M461" i="1"/>
  <c r="I461" i="1"/>
  <c r="H461" i="1"/>
  <c r="N461" i="1"/>
  <c r="Q463" i="1"/>
  <c r="F462" i="1"/>
  <c r="N462" i="1" l="1"/>
  <c r="K462" i="1"/>
  <c r="M462" i="1"/>
  <c r="H462" i="1"/>
  <c r="I462" i="1"/>
  <c r="G462" i="1"/>
  <c r="L462" i="1"/>
  <c r="J462" i="1"/>
  <c r="Q464" i="1"/>
  <c r="F463" i="1"/>
  <c r="N463" i="1" l="1"/>
  <c r="G463" i="1"/>
  <c r="J463" i="1"/>
  <c r="L463" i="1"/>
  <c r="H463" i="1"/>
  <c r="I463" i="1"/>
  <c r="M463" i="1"/>
  <c r="K463" i="1"/>
  <c r="Q465" i="1"/>
  <c r="F464" i="1"/>
  <c r="N464" i="1" l="1"/>
  <c r="I464" i="1"/>
  <c r="J464" i="1"/>
  <c r="L464" i="1"/>
  <c r="H464" i="1"/>
  <c r="G464" i="1"/>
  <c r="M464" i="1"/>
  <c r="K464" i="1"/>
  <c r="Q466" i="1"/>
  <c r="F465" i="1"/>
  <c r="J465" i="1" l="1"/>
  <c r="L465" i="1"/>
  <c r="M465" i="1"/>
  <c r="I465" i="1"/>
  <c r="H465" i="1"/>
  <c r="N465" i="1"/>
  <c r="G465" i="1"/>
  <c r="K465" i="1"/>
  <c r="Q467" i="1"/>
  <c r="F466" i="1"/>
  <c r="N466" i="1" l="1"/>
  <c r="L466" i="1"/>
  <c r="G466" i="1"/>
  <c r="I466" i="1"/>
  <c r="M466" i="1"/>
  <c r="K466" i="1"/>
  <c r="H466" i="1"/>
  <c r="J466" i="1"/>
  <c r="Q468" i="1"/>
  <c r="F467" i="1"/>
  <c r="H467" i="1" l="1"/>
  <c r="L467" i="1"/>
  <c r="G467" i="1"/>
  <c r="N467" i="1"/>
  <c r="J467" i="1"/>
  <c r="K467" i="1"/>
  <c r="I467" i="1"/>
  <c r="M467" i="1"/>
  <c r="Q469" i="1"/>
  <c r="F468" i="1"/>
  <c r="J468" i="1" l="1"/>
  <c r="N468" i="1"/>
  <c r="I468" i="1"/>
  <c r="L468" i="1"/>
  <c r="M468" i="1"/>
  <c r="K468" i="1"/>
  <c r="G468" i="1"/>
  <c r="H468" i="1"/>
  <c r="Q470" i="1"/>
  <c r="F469" i="1"/>
  <c r="J469" i="1" l="1"/>
  <c r="H469" i="1"/>
  <c r="K469" i="1"/>
  <c r="M469" i="1"/>
  <c r="N469" i="1"/>
  <c r="L469" i="1"/>
  <c r="G469" i="1"/>
  <c r="I469" i="1"/>
  <c r="Q471" i="1"/>
  <c r="F470" i="1"/>
  <c r="N470" i="1" l="1"/>
  <c r="M470" i="1"/>
  <c r="H470" i="1"/>
  <c r="K470" i="1"/>
  <c r="L470" i="1"/>
  <c r="I470" i="1"/>
  <c r="G470" i="1"/>
  <c r="J470" i="1"/>
  <c r="Q472" i="1"/>
  <c r="F471" i="1"/>
  <c r="J471" i="1" l="1"/>
  <c r="N471" i="1"/>
  <c r="G471" i="1"/>
  <c r="L471" i="1"/>
  <c r="H471" i="1"/>
  <c r="K471" i="1"/>
  <c r="M471" i="1"/>
  <c r="I471" i="1"/>
  <c r="Q473" i="1"/>
  <c r="F472" i="1"/>
  <c r="I472" i="1" l="1"/>
  <c r="N472" i="1"/>
  <c r="J472" i="1"/>
  <c r="K472" i="1"/>
  <c r="G472" i="1"/>
  <c r="H472" i="1"/>
  <c r="M472" i="1"/>
  <c r="L472" i="1"/>
  <c r="Q474" i="1"/>
  <c r="F473" i="1"/>
  <c r="J473" i="1" l="1"/>
  <c r="K473" i="1"/>
  <c r="G473" i="1"/>
  <c r="H473" i="1"/>
  <c r="I473" i="1"/>
  <c r="M473" i="1"/>
  <c r="N473" i="1"/>
  <c r="L473" i="1"/>
  <c r="Q475" i="1"/>
  <c r="F474" i="1"/>
  <c r="N474" i="1" l="1"/>
  <c r="M474" i="1"/>
  <c r="H474" i="1"/>
  <c r="K474" i="1"/>
  <c r="G474" i="1"/>
  <c r="I474" i="1"/>
  <c r="L474" i="1"/>
  <c r="J474" i="1"/>
  <c r="Q476" i="1"/>
  <c r="F475" i="1"/>
  <c r="J475" i="1" l="1"/>
  <c r="H475" i="1"/>
  <c r="N475" i="1"/>
  <c r="L475" i="1"/>
  <c r="G475" i="1"/>
  <c r="M475" i="1"/>
  <c r="I475" i="1"/>
  <c r="K475" i="1"/>
  <c r="Q477" i="1"/>
  <c r="F476" i="1"/>
  <c r="I476" i="1" l="1"/>
  <c r="J476" i="1"/>
  <c r="N476" i="1"/>
  <c r="H476" i="1"/>
  <c r="K476" i="1"/>
  <c r="M476" i="1"/>
  <c r="L476" i="1"/>
  <c r="G476" i="1"/>
  <c r="Q478" i="1"/>
  <c r="F477" i="1"/>
  <c r="J477" i="1" l="1"/>
  <c r="G477" i="1"/>
  <c r="L477" i="1"/>
  <c r="M477" i="1"/>
  <c r="N477" i="1"/>
  <c r="K477" i="1"/>
  <c r="I477" i="1"/>
  <c r="H477" i="1"/>
  <c r="Q479" i="1"/>
  <c r="F478" i="1"/>
  <c r="N478" i="1" l="1"/>
  <c r="I478" i="1"/>
  <c r="M478" i="1"/>
  <c r="G478" i="1"/>
  <c r="K478" i="1"/>
  <c r="L478" i="1"/>
  <c r="H478" i="1"/>
  <c r="J478" i="1"/>
  <c r="Q480" i="1"/>
  <c r="F479" i="1"/>
  <c r="L479" i="1" l="1"/>
  <c r="N479" i="1"/>
  <c r="H479" i="1"/>
  <c r="J479" i="1"/>
  <c r="G479" i="1"/>
  <c r="I479" i="1"/>
  <c r="K479" i="1"/>
  <c r="M479" i="1"/>
  <c r="Q481" i="1"/>
  <c r="F480" i="1"/>
  <c r="J480" i="1" l="1"/>
  <c r="I480" i="1"/>
  <c r="N480" i="1"/>
  <c r="L480" i="1"/>
  <c r="H480" i="1"/>
  <c r="M480" i="1"/>
  <c r="G480" i="1"/>
  <c r="K480" i="1"/>
  <c r="Q482" i="1"/>
  <c r="F481" i="1"/>
  <c r="J481" i="1" l="1"/>
  <c r="L481" i="1"/>
  <c r="M481" i="1"/>
  <c r="I481" i="1"/>
  <c r="G481" i="1"/>
  <c r="H481" i="1"/>
  <c r="K481" i="1"/>
  <c r="N481" i="1"/>
  <c r="Q483" i="1"/>
  <c r="F482" i="1"/>
  <c r="N482" i="1" l="1"/>
  <c r="K482" i="1"/>
  <c r="I482" i="1"/>
  <c r="M482" i="1"/>
  <c r="G482" i="1"/>
  <c r="L482" i="1"/>
  <c r="H482" i="1"/>
  <c r="J482" i="1"/>
  <c r="Q484" i="1"/>
  <c r="F483" i="1"/>
  <c r="N483" i="1" l="1"/>
  <c r="G483" i="1"/>
  <c r="H483" i="1"/>
  <c r="L483" i="1"/>
  <c r="J483" i="1"/>
  <c r="K483" i="1"/>
  <c r="M483" i="1"/>
  <c r="I483" i="1"/>
  <c r="Q485" i="1"/>
  <c r="F484" i="1"/>
  <c r="N484" i="1" l="1"/>
  <c r="I484" i="1"/>
  <c r="J484" i="1"/>
  <c r="L484" i="1"/>
  <c r="K484" i="1"/>
  <c r="G484" i="1"/>
  <c r="M484" i="1"/>
  <c r="H484" i="1"/>
  <c r="Q486" i="1"/>
  <c r="F485" i="1"/>
  <c r="J485" i="1" l="1"/>
  <c r="H485" i="1"/>
  <c r="K485" i="1"/>
  <c r="M485" i="1"/>
  <c r="N485" i="1"/>
  <c r="L485" i="1"/>
  <c r="I485" i="1"/>
  <c r="G485" i="1"/>
  <c r="Q487" i="1"/>
  <c r="F486" i="1"/>
  <c r="N486" i="1" l="1"/>
  <c r="L486" i="1"/>
  <c r="G486" i="1"/>
  <c r="M486" i="1"/>
  <c r="I486" i="1"/>
  <c r="K486" i="1"/>
  <c r="H486" i="1"/>
  <c r="J486" i="1"/>
  <c r="Q488" i="1"/>
  <c r="F487" i="1"/>
  <c r="H487" i="1" l="1"/>
  <c r="L487" i="1"/>
  <c r="G487" i="1"/>
  <c r="J487" i="1"/>
  <c r="N487" i="1"/>
  <c r="I487" i="1"/>
  <c r="M487" i="1"/>
  <c r="K487" i="1"/>
  <c r="Q489" i="1"/>
  <c r="F488" i="1"/>
  <c r="N488" i="1" l="1"/>
  <c r="I488" i="1"/>
  <c r="J488" i="1"/>
  <c r="K488" i="1"/>
  <c r="G488" i="1"/>
  <c r="H488" i="1"/>
  <c r="M488" i="1"/>
  <c r="L488" i="1"/>
  <c r="Q490" i="1"/>
  <c r="F489" i="1"/>
  <c r="J489" i="1" l="1"/>
  <c r="K489" i="1"/>
  <c r="G489" i="1"/>
  <c r="H489" i="1"/>
  <c r="N489" i="1"/>
  <c r="I489" i="1"/>
  <c r="L489" i="1"/>
  <c r="M489" i="1"/>
  <c r="Q491" i="1"/>
  <c r="F490" i="1"/>
  <c r="N490" i="1" l="1"/>
  <c r="M490" i="1"/>
  <c r="H490" i="1"/>
  <c r="I490" i="1"/>
  <c r="L490" i="1"/>
  <c r="G490" i="1"/>
  <c r="K490" i="1"/>
  <c r="J490" i="1"/>
  <c r="Q492" i="1"/>
  <c r="F491" i="1"/>
  <c r="J491" i="1" l="1"/>
  <c r="G491" i="1"/>
  <c r="L491" i="1"/>
  <c r="N491" i="1"/>
  <c r="H491" i="1"/>
  <c r="M491" i="1"/>
  <c r="K491" i="1"/>
  <c r="I491" i="1"/>
  <c r="Q493" i="1"/>
  <c r="F492" i="1"/>
  <c r="I492" i="1" l="1"/>
  <c r="N492" i="1"/>
  <c r="J492" i="1"/>
  <c r="H492" i="1"/>
  <c r="K492" i="1"/>
  <c r="M492" i="1"/>
  <c r="L492" i="1"/>
  <c r="G492" i="1"/>
  <c r="Q494" i="1"/>
  <c r="F493" i="1"/>
  <c r="J493" i="1" l="1"/>
  <c r="G493" i="1"/>
  <c r="L493" i="1"/>
  <c r="K493" i="1"/>
  <c r="I493" i="1"/>
  <c r="M493" i="1"/>
  <c r="H493" i="1"/>
  <c r="N493" i="1"/>
  <c r="Q495" i="1"/>
  <c r="F494" i="1"/>
  <c r="N494" i="1" l="1"/>
  <c r="I494" i="1"/>
  <c r="L494" i="1"/>
  <c r="H494" i="1"/>
  <c r="K494" i="1"/>
  <c r="G494" i="1"/>
  <c r="M494" i="1"/>
  <c r="J494" i="1"/>
  <c r="Q496" i="1"/>
  <c r="F495" i="1"/>
  <c r="L495" i="1" l="1"/>
  <c r="J495" i="1"/>
  <c r="G495" i="1"/>
  <c r="N495" i="1"/>
  <c r="H495" i="1"/>
  <c r="I495" i="1"/>
  <c r="M495" i="1"/>
  <c r="K495" i="1"/>
  <c r="Q497" i="1"/>
  <c r="F496" i="1"/>
  <c r="J496" i="1" l="1"/>
  <c r="N496" i="1"/>
  <c r="I496" i="1"/>
  <c r="L496" i="1"/>
  <c r="H496" i="1"/>
  <c r="G496" i="1"/>
  <c r="M496" i="1"/>
  <c r="K496" i="1"/>
  <c r="Q498" i="1"/>
  <c r="F497" i="1"/>
  <c r="J497" i="1" l="1"/>
  <c r="L497" i="1"/>
  <c r="M497" i="1"/>
  <c r="I497" i="1"/>
  <c r="H497" i="1"/>
  <c r="G497" i="1"/>
  <c r="N497" i="1"/>
  <c r="K497" i="1"/>
  <c r="Q499" i="1"/>
  <c r="F498" i="1"/>
  <c r="N498" i="1" l="1"/>
  <c r="K498" i="1"/>
  <c r="H498" i="1"/>
  <c r="L498" i="1"/>
  <c r="M498" i="1"/>
  <c r="I498" i="1"/>
  <c r="G498" i="1"/>
  <c r="J498" i="1"/>
  <c r="Q500" i="1"/>
  <c r="F499" i="1"/>
  <c r="N499" i="1" l="1"/>
  <c r="G499" i="1"/>
  <c r="J499" i="1"/>
  <c r="L499" i="1"/>
  <c r="H499" i="1"/>
  <c r="K499" i="1"/>
  <c r="I499" i="1"/>
  <c r="M499" i="1"/>
  <c r="Q501" i="1"/>
  <c r="F500" i="1"/>
  <c r="Q502" i="1" l="1"/>
  <c r="F501" i="1"/>
  <c r="N500" i="1"/>
  <c r="J500" i="1"/>
  <c r="I500" i="1"/>
  <c r="L500" i="1"/>
  <c r="K500" i="1"/>
  <c r="M500" i="1"/>
  <c r="H500" i="1"/>
  <c r="G500" i="1"/>
  <c r="J501" i="1" l="1"/>
  <c r="H501" i="1"/>
  <c r="K501" i="1"/>
  <c r="M501" i="1"/>
  <c r="N501" i="1"/>
  <c r="L501" i="1"/>
  <c r="I501" i="1"/>
  <c r="G501" i="1"/>
  <c r="Q503" i="1"/>
  <c r="F502" i="1"/>
  <c r="N502" i="1" l="1"/>
  <c r="L502" i="1"/>
  <c r="G502" i="1"/>
  <c r="K502" i="1"/>
  <c r="H502" i="1"/>
  <c r="M502" i="1"/>
  <c r="I502" i="1"/>
  <c r="J502" i="1"/>
  <c r="Q504" i="1"/>
  <c r="F503" i="1"/>
  <c r="H503" i="1" l="1"/>
  <c r="J503" i="1"/>
  <c r="N503" i="1"/>
  <c r="G503" i="1"/>
  <c r="L503" i="1"/>
  <c r="M503" i="1"/>
  <c r="K503" i="1"/>
  <c r="I503" i="1"/>
  <c r="Q505" i="1"/>
  <c r="F504" i="1"/>
  <c r="J504" i="1" l="1"/>
  <c r="N504" i="1"/>
  <c r="I504" i="1"/>
  <c r="K504" i="1"/>
  <c r="G504" i="1"/>
  <c r="H504" i="1"/>
  <c r="L504" i="1"/>
  <c r="M504" i="1"/>
  <c r="Q506" i="1"/>
  <c r="F505" i="1"/>
  <c r="J505" i="1" l="1"/>
  <c r="K505" i="1"/>
  <c r="G505" i="1"/>
  <c r="H505" i="1"/>
  <c r="I505" i="1"/>
  <c r="L505" i="1"/>
  <c r="M505" i="1"/>
  <c r="N505" i="1"/>
  <c r="Q507" i="1"/>
  <c r="F506" i="1"/>
  <c r="N506" i="1" l="1"/>
  <c r="M506" i="1"/>
  <c r="H506" i="1"/>
  <c r="G506" i="1"/>
  <c r="K506" i="1"/>
  <c r="L506" i="1"/>
  <c r="I506" i="1"/>
  <c r="J506" i="1"/>
  <c r="Q508" i="1"/>
  <c r="F507" i="1"/>
  <c r="J507" i="1" l="1"/>
  <c r="N507" i="1"/>
  <c r="H507" i="1"/>
  <c r="L507" i="1"/>
  <c r="G507" i="1"/>
  <c r="M507" i="1"/>
  <c r="I507" i="1"/>
  <c r="K507" i="1"/>
  <c r="Q509" i="1"/>
  <c r="F508" i="1"/>
  <c r="I508" i="1" l="1"/>
  <c r="J508" i="1"/>
  <c r="N508" i="1"/>
  <c r="H508" i="1"/>
  <c r="K508" i="1"/>
  <c r="M508" i="1"/>
  <c r="G508" i="1"/>
  <c r="L508" i="1"/>
  <c r="Q510" i="1"/>
  <c r="F509" i="1"/>
  <c r="J509" i="1" l="1"/>
  <c r="G509" i="1"/>
  <c r="L509" i="1"/>
  <c r="M509" i="1"/>
  <c r="K509" i="1"/>
  <c r="N509" i="1"/>
  <c r="I509" i="1"/>
  <c r="H509" i="1"/>
  <c r="Q511" i="1"/>
  <c r="F510" i="1"/>
  <c r="N510" i="1" l="1"/>
  <c r="I510" i="1"/>
  <c r="K510" i="1"/>
  <c r="M510" i="1"/>
  <c r="G510" i="1"/>
  <c r="H510" i="1"/>
  <c r="L510" i="1"/>
  <c r="J510" i="1"/>
  <c r="Q512" i="1"/>
  <c r="F511" i="1"/>
  <c r="Q513" i="1" l="1"/>
  <c r="F512" i="1"/>
  <c r="L511" i="1"/>
  <c r="H511" i="1"/>
  <c r="N511" i="1"/>
  <c r="J511" i="1"/>
  <c r="G511" i="1"/>
  <c r="I511" i="1"/>
  <c r="K511" i="1"/>
  <c r="M511" i="1"/>
  <c r="Q514" i="1" l="1"/>
  <c r="F513" i="1"/>
  <c r="J512" i="1"/>
  <c r="I512" i="1"/>
  <c r="N512" i="1"/>
  <c r="L512" i="1"/>
  <c r="H512" i="1"/>
  <c r="M512" i="1"/>
  <c r="K512" i="1"/>
  <c r="G512" i="1"/>
  <c r="J513" i="1" l="1"/>
  <c r="L513" i="1"/>
  <c r="M513" i="1"/>
  <c r="I513" i="1"/>
  <c r="G513" i="1"/>
  <c r="H513" i="1"/>
  <c r="N513" i="1"/>
  <c r="K513" i="1"/>
  <c r="Q515" i="1"/>
  <c r="F514" i="1"/>
  <c r="N514" i="1" l="1"/>
  <c r="K514" i="1"/>
  <c r="M514" i="1"/>
  <c r="G514" i="1"/>
  <c r="I514" i="1"/>
  <c r="L514" i="1"/>
  <c r="H514" i="1"/>
  <c r="J514" i="1"/>
  <c r="Q516" i="1"/>
  <c r="F515" i="1"/>
  <c r="N515" i="1" l="1"/>
  <c r="G515" i="1"/>
  <c r="L515" i="1"/>
  <c r="H515" i="1"/>
  <c r="J515" i="1"/>
  <c r="K515" i="1"/>
  <c r="M515" i="1"/>
  <c r="I515" i="1"/>
  <c r="Q517" i="1"/>
  <c r="F516" i="1"/>
  <c r="N516" i="1" l="1"/>
  <c r="I516" i="1"/>
  <c r="J516" i="1"/>
  <c r="L516" i="1"/>
  <c r="K516" i="1"/>
  <c r="G516" i="1"/>
  <c r="H516" i="1"/>
  <c r="M516" i="1"/>
  <c r="Q518" i="1"/>
  <c r="F517" i="1"/>
  <c r="J517" i="1" l="1"/>
  <c r="H517" i="1"/>
  <c r="K517" i="1"/>
  <c r="M517" i="1"/>
  <c r="N517" i="1"/>
  <c r="I517" i="1"/>
  <c r="L517" i="1"/>
  <c r="G517" i="1"/>
  <c r="Q519" i="1"/>
  <c r="F518" i="1"/>
  <c r="Q520" i="1" l="1"/>
  <c r="F519" i="1"/>
  <c r="N518" i="1"/>
  <c r="L518" i="1"/>
  <c r="G518" i="1"/>
  <c r="I518" i="1"/>
  <c r="M518" i="1"/>
  <c r="K518" i="1"/>
  <c r="H518" i="1"/>
  <c r="J518" i="1"/>
  <c r="H519" i="1" l="1"/>
  <c r="G519" i="1"/>
  <c r="L519" i="1"/>
  <c r="N519" i="1"/>
  <c r="J519" i="1"/>
  <c r="I519" i="1"/>
  <c r="M519" i="1"/>
  <c r="K519" i="1"/>
  <c r="Q521" i="1"/>
  <c r="F520" i="1"/>
  <c r="I520" i="1" l="1"/>
  <c r="N520" i="1"/>
  <c r="J520" i="1"/>
  <c r="K520" i="1"/>
  <c r="G520" i="1"/>
  <c r="M520" i="1"/>
  <c r="H520" i="1"/>
  <c r="L520" i="1"/>
  <c r="Q522" i="1"/>
  <c r="F521" i="1"/>
  <c r="Q523" i="1" l="1"/>
  <c r="F522" i="1"/>
  <c r="J521" i="1"/>
  <c r="K521" i="1"/>
  <c r="G521" i="1"/>
  <c r="H521" i="1"/>
  <c r="N521" i="1"/>
  <c r="I521" i="1"/>
  <c r="L521" i="1"/>
  <c r="M521" i="1"/>
  <c r="N522" i="1" l="1"/>
  <c r="M522" i="1"/>
  <c r="H522" i="1"/>
  <c r="L522" i="1"/>
  <c r="I522" i="1"/>
  <c r="K522" i="1"/>
  <c r="G522" i="1"/>
  <c r="J522" i="1"/>
  <c r="Q524" i="1"/>
  <c r="F523" i="1"/>
  <c r="Q525" i="1" l="1"/>
  <c r="F524" i="1"/>
  <c r="J523" i="1"/>
  <c r="L523" i="1"/>
  <c r="G523" i="1"/>
  <c r="H523" i="1"/>
  <c r="N523" i="1"/>
  <c r="M523" i="1"/>
  <c r="K523" i="1"/>
  <c r="I523" i="1"/>
  <c r="I524" i="1" l="1"/>
  <c r="N524" i="1"/>
  <c r="J524" i="1"/>
  <c r="H524" i="1"/>
  <c r="K524" i="1"/>
  <c r="M524" i="1"/>
  <c r="L524" i="1"/>
  <c r="G524" i="1"/>
  <c r="Q526" i="1"/>
  <c r="F525" i="1"/>
  <c r="J525" i="1" l="1"/>
  <c r="G525" i="1"/>
  <c r="L525" i="1"/>
  <c r="K525" i="1"/>
  <c r="M525" i="1"/>
  <c r="I525" i="1"/>
  <c r="H525" i="1"/>
  <c r="N525" i="1"/>
  <c r="Q527" i="1"/>
  <c r="F526" i="1"/>
  <c r="N526" i="1" l="1"/>
  <c r="I526" i="1"/>
  <c r="H526" i="1"/>
  <c r="L526" i="1"/>
  <c r="G526" i="1"/>
  <c r="M526" i="1"/>
  <c r="K526" i="1"/>
  <c r="J526" i="1"/>
  <c r="Q528" i="1"/>
  <c r="F527" i="1"/>
  <c r="L527" i="1" l="1"/>
  <c r="G527" i="1"/>
  <c r="J527" i="1"/>
  <c r="N527" i="1"/>
  <c r="H527" i="1"/>
  <c r="I527" i="1"/>
  <c r="M527" i="1"/>
  <c r="K527" i="1"/>
  <c r="Q529" i="1"/>
  <c r="F528" i="1"/>
  <c r="J528" i="1" l="1"/>
  <c r="N528" i="1"/>
  <c r="I528" i="1"/>
  <c r="L528" i="1"/>
  <c r="H528" i="1"/>
  <c r="G528" i="1"/>
  <c r="K528" i="1"/>
  <c r="M528" i="1"/>
  <c r="Q530" i="1"/>
  <c r="F529" i="1"/>
  <c r="J529" i="1" l="1"/>
  <c r="L529" i="1"/>
  <c r="M529" i="1"/>
  <c r="I529" i="1"/>
  <c r="H529" i="1"/>
  <c r="N529" i="1"/>
  <c r="G529" i="1"/>
  <c r="K529" i="1"/>
  <c r="Q531" i="1"/>
  <c r="F530" i="1"/>
  <c r="N530" i="1" l="1"/>
  <c r="K530" i="1"/>
  <c r="L530" i="1"/>
  <c r="H530" i="1"/>
  <c r="I530" i="1"/>
  <c r="G530" i="1"/>
  <c r="M530" i="1"/>
  <c r="J530" i="1"/>
  <c r="Q532" i="1"/>
  <c r="F531" i="1"/>
  <c r="N531" i="1" l="1"/>
  <c r="G531" i="1"/>
  <c r="J531" i="1"/>
  <c r="L531" i="1"/>
  <c r="H531" i="1"/>
  <c r="K531" i="1"/>
  <c r="I531" i="1"/>
  <c r="M531" i="1"/>
  <c r="Q533" i="1"/>
  <c r="F532" i="1"/>
  <c r="N532" i="1" l="1"/>
  <c r="J532" i="1"/>
  <c r="I532" i="1"/>
  <c r="L532" i="1"/>
  <c r="M532" i="1"/>
  <c r="K532" i="1"/>
  <c r="H532" i="1"/>
  <c r="G532" i="1"/>
  <c r="Q534" i="1"/>
  <c r="F533" i="1"/>
  <c r="J533" i="1" l="1"/>
  <c r="H533" i="1"/>
  <c r="K533" i="1"/>
  <c r="M533" i="1"/>
  <c r="N533" i="1"/>
  <c r="L533" i="1"/>
  <c r="I533" i="1"/>
  <c r="G533" i="1"/>
  <c r="Q535" i="1"/>
  <c r="F534" i="1"/>
  <c r="N534" i="1" l="1"/>
  <c r="L534" i="1"/>
  <c r="G534" i="1"/>
  <c r="H534" i="1"/>
  <c r="K534" i="1"/>
  <c r="M534" i="1"/>
  <c r="I534" i="1"/>
  <c r="J534" i="1"/>
  <c r="Q536" i="1"/>
  <c r="F535" i="1"/>
  <c r="H535" i="1" l="1"/>
  <c r="N535" i="1"/>
  <c r="J535" i="1"/>
  <c r="L535" i="1"/>
  <c r="G535" i="1"/>
  <c r="K535" i="1"/>
  <c r="M535" i="1"/>
  <c r="I535" i="1"/>
  <c r="Q537" i="1"/>
  <c r="F536" i="1"/>
  <c r="J536" i="1" l="1"/>
  <c r="N536" i="1"/>
  <c r="I536" i="1"/>
  <c r="K536" i="1"/>
  <c r="H536" i="1"/>
  <c r="M536" i="1"/>
  <c r="L536" i="1"/>
  <c r="G536" i="1"/>
  <c r="Q538" i="1"/>
  <c r="F537" i="1"/>
  <c r="J537" i="1" l="1"/>
  <c r="K537" i="1"/>
  <c r="G537" i="1"/>
  <c r="H537" i="1"/>
  <c r="N537" i="1"/>
  <c r="M537" i="1"/>
  <c r="I537" i="1"/>
  <c r="L537" i="1"/>
  <c r="Q539" i="1"/>
  <c r="F538" i="1"/>
  <c r="N538" i="1" l="1"/>
  <c r="M538" i="1"/>
  <c r="H538" i="1"/>
  <c r="K538" i="1"/>
  <c r="G538" i="1"/>
  <c r="L538" i="1"/>
  <c r="I538" i="1"/>
  <c r="J538" i="1"/>
  <c r="Q540" i="1"/>
  <c r="F539" i="1"/>
  <c r="J539" i="1" l="1"/>
  <c r="H539" i="1"/>
  <c r="N539" i="1"/>
  <c r="G539" i="1"/>
  <c r="L539" i="1"/>
  <c r="I539" i="1"/>
  <c r="M539" i="1"/>
  <c r="K539" i="1"/>
  <c r="Q541" i="1"/>
  <c r="F540" i="1"/>
  <c r="I540" i="1" l="1"/>
  <c r="J540" i="1"/>
  <c r="N540" i="1"/>
  <c r="H540" i="1"/>
  <c r="K540" i="1"/>
  <c r="G540" i="1"/>
  <c r="L540" i="1"/>
  <c r="M540" i="1"/>
  <c r="Q542" i="1"/>
  <c r="F541" i="1"/>
  <c r="J541" i="1" l="1"/>
  <c r="G541" i="1"/>
  <c r="L541" i="1"/>
  <c r="M541" i="1"/>
  <c r="K541" i="1"/>
  <c r="I541" i="1"/>
  <c r="H541" i="1"/>
  <c r="N541" i="1"/>
  <c r="Q543" i="1"/>
  <c r="F542" i="1"/>
  <c r="N542" i="1" l="1"/>
  <c r="I542" i="1"/>
  <c r="M542" i="1"/>
  <c r="G542" i="1"/>
  <c r="K542" i="1"/>
  <c r="L542" i="1"/>
  <c r="H542" i="1"/>
  <c r="J542" i="1"/>
  <c r="Q544" i="1"/>
  <c r="F543" i="1"/>
  <c r="M543" i="1" l="1"/>
  <c r="H543" i="1"/>
  <c r="K543" i="1"/>
  <c r="G543" i="1"/>
  <c r="N543" i="1"/>
  <c r="I543" i="1"/>
  <c r="J543" i="1"/>
  <c r="L543" i="1"/>
  <c r="Q545" i="1"/>
  <c r="F544" i="1"/>
  <c r="J544" i="1" l="1"/>
  <c r="N544" i="1"/>
  <c r="H544" i="1"/>
  <c r="L544" i="1"/>
  <c r="G544" i="1"/>
  <c r="K544" i="1"/>
  <c r="M544" i="1"/>
  <c r="I544" i="1"/>
  <c r="Q546" i="1"/>
  <c r="F545" i="1"/>
  <c r="I545" i="1" l="1"/>
  <c r="J545" i="1"/>
  <c r="K545" i="1"/>
  <c r="L545" i="1"/>
  <c r="N545" i="1"/>
  <c r="M545" i="1"/>
  <c r="G545" i="1"/>
  <c r="H545" i="1"/>
  <c r="Q547" i="1"/>
  <c r="F546" i="1"/>
  <c r="N546" i="1" l="1"/>
  <c r="J546" i="1"/>
  <c r="I546" i="1"/>
  <c r="M546" i="1"/>
  <c r="K546" i="1"/>
  <c r="L546" i="1"/>
  <c r="G546" i="1"/>
  <c r="H546" i="1"/>
  <c r="Q548" i="1"/>
  <c r="F547" i="1"/>
  <c r="N547" i="1" l="1"/>
  <c r="K547" i="1"/>
  <c r="L547" i="1"/>
  <c r="H547" i="1"/>
  <c r="M547" i="1"/>
  <c r="I547" i="1"/>
  <c r="G547" i="1"/>
  <c r="J547" i="1"/>
  <c r="Q549" i="1"/>
  <c r="F548" i="1"/>
  <c r="N548" i="1" l="1"/>
  <c r="G548" i="1"/>
  <c r="J548" i="1"/>
  <c r="H548" i="1"/>
  <c r="L548" i="1"/>
  <c r="I548" i="1"/>
  <c r="M548" i="1"/>
  <c r="K548" i="1"/>
  <c r="Q550" i="1"/>
  <c r="F549" i="1"/>
  <c r="J549" i="1" l="1"/>
  <c r="K549" i="1"/>
  <c r="G549" i="1"/>
  <c r="L549" i="1"/>
  <c r="N549" i="1"/>
  <c r="M549" i="1"/>
  <c r="I549" i="1"/>
  <c r="H549" i="1"/>
  <c r="Q551" i="1"/>
  <c r="F550" i="1"/>
  <c r="J550" i="1" l="1"/>
  <c r="H550" i="1"/>
  <c r="L550" i="1"/>
  <c r="G550" i="1"/>
  <c r="I550" i="1"/>
  <c r="K550" i="1"/>
  <c r="N550" i="1"/>
  <c r="M550" i="1"/>
  <c r="Q552" i="1"/>
  <c r="F551" i="1"/>
  <c r="N551" i="1" l="1"/>
  <c r="M551" i="1"/>
  <c r="H551" i="1"/>
  <c r="K551" i="1"/>
  <c r="L551" i="1"/>
  <c r="G551" i="1"/>
  <c r="I551" i="1"/>
  <c r="J551" i="1"/>
  <c r="Q553" i="1"/>
  <c r="F552" i="1"/>
  <c r="J552" i="1" l="1"/>
  <c r="N552" i="1"/>
  <c r="G552" i="1"/>
  <c r="H552" i="1"/>
  <c r="L552" i="1"/>
  <c r="M552" i="1"/>
  <c r="K552" i="1"/>
  <c r="I552" i="1"/>
  <c r="Q554" i="1"/>
  <c r="F553" i="1"/>
  <c r="K553" i="1" l="1"/>
  <c r="H553" i="1"/>
  <c r="M553" i="1"/>
  <c r="L553" i="1"/>
  <c r="J553" i="1"/>
  <c r="N553" i="1"/>
  <c r="G553" i="1"/>
  <c r="I553" i="1"/>
  <c r="Q555" i="1"/>
  <c r="F554" i="1"/>
  <c r="J554" i="1" l="1"/>
  <c r="L554" i="1"/>
  <c r="G554" i="1"/>
  <c r="N554" i="1"/>
  <c r="K554" i="1"/>
  <c r="M554" i="1"/>
  <c r="I554" i="1"/>
  <c r="H554" i="1"/>
  <c r="Q556" i="1"/>
  <c r="F555" i="1"/>
  <c r="N555" i="1" l="1"/>
  <c r="K555" i="1"/>
  <c r="M555" i="1"/>
  <c r="H555" i="1"/>
  <c r="I555" i="1"/>
  <c r="G555" i="1"/>
  <c r="L555" i="1"/>
  <c r="J555" i="1"/>
  <c r="Q557" i="1"/>
  <c r="F556" i="1"/>
  <c r="N556" i="1" l="1"/>
  <c r="G556" i="1"/>
  <c r="J556" i="1"/>
  <c r="L556" i="1"/>
  <c r="H556" i="1"/>
  <c r="I556" i="1"/>
  <c r="K556" i="1"/>
  <c r="M556" i="1"/>
  <c r="Q558" i="1"/>
  <c r="F557" i="1"/>
  <c r="H557" i="1" l="1"/>
  <c r="I557" i="1"/>
  <c r="J557" i="1"/>
  <c r="M557" i="1"/>
  <c r="G557" i="1"/>
  <c r="K557" i="1"/>
  <c r="L557" i="1"/>
  <c r="N557" i="1"/>
  <c r="Q559" i="1"/>
  <c r="F558" i="1"/>
  <c r="L558" i="1" l="1"/>
  <c r="I558" i="1"/>
  <c r="K558" i="1"/>
  <c r="M558" i="1"/>
  <c r="H558" i="1"/>
  <c r="N558" i="1"/>
  <c r="G558" i="1"/>
  <c r="J558" i="1"/>
  <c r="Q560" i="1"/>
  <c r="F559" i="1"/>
  <c r="N559" i="1" l="1"/>
  <c r="K559" i="1"/>
  <c r="M559" i="1"/>
  <c r="H559" i="1"/>
  <c r="I559" i="1"/>
  <c r="G559" i="1"/>
  <c r="L559" i="1"/>
  <c r="J559" i="1"/>
  <c r="Q561" i="1"/>
  <c r="F560" i="1"/>
  <c r="N560" i="1" l="1"/>
  <c r="G560" i="1"/>
  <c r="J560" i="1"/>
  <c r="L560" i="1"/>
  <c r="H560" i="1"/>
  <c r="K560" i="1"/>
  <c r="M560" i="1"/>
  <c r="I560" i="1"/>
  <c r="Q562" i="1"/>
  <c r="F561" i="1"/>
  <c r="K561" i="1" l="1"/>
  <c r="I561" i="1"/>
  <c r="J561" i="1"/>
  <c r="L561" i="1"/>
  <c r="N561" i="1"/>
  <c r="M561" i="1"/>
  <c r="G561" i="1"/>
  <c r="H561" i="1"/>
  <c r="Q563" i="1"/>
  <c r="F562" i="1"/>
  <c r="K562" i="1" l="1"/>
  <c r="M562" i="1"/>
  <c r="G562" i="1"/>
  <c r="N562" i="1"/>
  <c r="L562" i="1"/>
  <c r="J562" i="1"/>
  <c r="I562" i="1"/>
  <c r="H562" i="1"/>
  <c r="Q564" i="1"/>
  <c r="F563" i="1"/>
  <c r="N563" i="1" l="1"/>
  <c r="M563" i="1"/>
  <c r="H563" i="1"/>
  <c r="K563" i="1"/>
  <c r="G563" i="1"/>
  <c r="L563" i="1"/>
  <c r="I563" i="1"/>
  <c r="J563" i="1"/>
  <c r="Q565" i="1"/>
  <c r="F564" i="1"/>
  <c r="J564" i="1" l="1"/>
  <c r="N564" i="1"/>
  <c r="G564" i="1"/>
  <c r="H564" i="1"/>
  <c r="L564" i="1"/>
  <c r="I564" i="1"/>
  <c r="M564" i="1"/>
  <c r="K564" i="1"/>
  <c r="Q566" i="1"/>
  <c r="F565" i="1"/>
  <c r="Q567" i="1" l="1"/>
  <c r="F566" i="1"/>
  <c r="J565" i="1"/>
  <c r="K565" i="1"/>
  <c r="H565" i="1"/>
  <c r="M565" i="1"/>
  <c r="L565" i="1"/>
  <c r="N565" i="1"/>
  <c r="I565" i="1"/>
  <c r="G565" i="1"/>
  <c r="J566" i="1" l="1"/>
  <c r="H566" i="1"/>
  <c r="L566" i="1"/>
  <c r="G566" i="1"/>
  <c r="I566" i="1"/>
  <c r="K566" i="1"/>
  <c r="N566" i="1"/>
  <c r="M566" i="1"/>
  <c r="Q568" i="1"/>
  <c r="F567" i="1"/>
  <c r="N567" i="1" l="1"/>
  <c r="M567" i="1"/>
  <c r="H567" i="1"/>
  <c r="K567" i="1"/>
  <c r="L567" i="1"/>
  <c r="G567" i="1"/>
  <c r="I567" i="1"/>
  <c r="J567" i="1"/>
  <c r="Q569" i="1"/>
  <c r="F568" i="1"/>
  <c r="Q570" i="1" l="1"/>
  <c r="F569" i="1"/>
  <c r="J568" i="1"/>
  <c r="N568" i="1"/>
  <c r="G568" i="1"/>
  <c r="H568" i="1"/>
  <c r="L568" i="1"/>
  <c r="M568" i="1"/>
  <c r="K568" i="1"/>
  <c r="I568" i="1"/>
  <c r="K569" i="1" l="1"/>
  <c r="H569" i="1"/>
  <c r="I569" i="1"/>
  <c r="M569" i="1"/>
  <c r="N569" i="1"/>
  <c r="J569" i="1"/>
  <c r="L569" i="1"/>
  <c r="G569" i="1"/>
  <c r="Q571" i="1"/>
  <c r="F570" i="1"/>
  <c r="J570" i="1" l="1"/>
  <c r="L570" i="1"/>
  <c r="I570" i="1"/>
  <c r="K570" i="1"/>
  <c r="M570" i="1"/>
  <c r="N570" i="1"/>
  <c r="H570" i="1"/>
  <c r="G570" i="1"/>
  <c r="Q572" i="1"/>
  <c r="F571" i="1"/>
  <c r="N571" i="1" l="1"/>
  <c r="K571" i="1"/>
  <c r="M571" i="1"/>
  <c r="H571" i="1"/>
  <c r="I571" i="1"/>
  <c r="L571" i="1"/>
  <c r="G571" i="1"/>
  <c r="J571" i="1"/>
  <c r="Q573" i="1"/>
  <c r="F572" i="1"/>
  <c r="N572" i="1" l="1"/>
  <c r="G572" i="1"/>
  <c r="J572" i="1"/>
  <c r="L572" i="1"/>
  <c r="H572" i="1"/>
  <c r="I572" i="1"/>
  <c r="K572" i="1"/>
  <c r="M572" i="1"/>
  <c r="Q574" i="1"/>
  <c r="F573" i="1"/>
  <c r="G573" i="1" l="1"/>
  <c r="I573" i="1"/>
  <c r="L573" i="1"/>
  <c r="N573" i="1"/>
  <c r="H573" i="1"/>
  <c r="K573" i="1"/>
  <c r="J573" i="1"/>
  <c r="M573" i="1"/>
  <c r="Q575" i="1"/>
  <c r="F574" i="1"/>
  <c r="L574" i="1" l="1"/>
  <c r="I574" i="1"/>
  <c r="K574" i="1"/>
  <c r="M574" i="1"/>
  <c r="N574" i="1"/>
  <c r="H574" i="1"/>
  <c r="G574" i="1"/>
  <c r="J574" i="1"/>
  <c r="Q576" i="1"/>
  <c r="F575" i="1"/>
  <c r="N575" i="1" l="1"/>
  <c r="K575" i="1"/>
  <c r="M575" i="1"/>
  <c r="H575" i="1"/>
  <c r="I575" i="1"/>
  <c r="L575" i="1"/>
  <c r="G575" i="1"/>
  <c r="J575" i="1"/>
  <c r="Q577" i="1"/>
  <c r="F576" i="1"/>
  <c r="N576" i="1" l="1"/>
  <c r="G576" i="1"/>
  <c r="J576" i="1"/>
  <c r="L576" i="1"/>
  <c r="H576" i="1"/>
  <c r="K576" i="1"/>
  <c r="M576" i="1"/>
  <c r="I576" i="1"/>
  <c r="Q578" i="1"/>
  <c r="F577" i="1"/>
  <c r="K577" i="1" l="1"/>
  <c r="I577" i="1"/>
  <c r="J577" i="1"/>
  <c r="L577" i="1"/>
  <c r="N577" i="1"/>
  <c r="M577" i="1"/>
  <c r="G577" i="1"/>
  <c r="H577" i="1"/>
  <c r="Q579" i="1"/>
  <c r="F578" i="1"/>
  <c r="N578" i="1" l="1"/>
  <c r="J578" i="1"/>
  <c r="I578" i="1"/>
  <c r="K578" i="1"/>
  <c r="M578" i="1"/>
  <c r="G578" i="1"/>
  <c r="L578" i="1"/>
  <c r="H578" i="1"/>
  <c r="Q580" i="1"/>
  <c r="F579" i="1"/>
  <c r="N579" i="1" l="1"/>
  <c r="M579" i="1"/>
  <c r="H579" i="1"/>
  <c r="K579" i="1"/>
  <c r="G579" i="1"/>
  <c r="L579" i="1"/>
  <c r="I579" i="1"/>
  <c r="J579" i="1"/>
  <c r="Q581" i="1"/>
  <c r="F580" i="1"/>
  <c r="J580" i="1" l="1"/>
  <c r="N580" i="1"/>
  <c r="G580" i="1"/>
  <c r="H580" i="1"/>
  <c r="L580" i="1"/>
  <c r="I580" i="1"/>
  <c r="M580" i="1"/>
  <c r="K580" i="1"/>
  <c r="Q582" i="1"/>
  <c r="F581" i="1"/>
  <c r="J581" i="1" l="1"/>
  <c r="K581" i="1"/>
  <c r="G581" i="1"/>
  <c r="L581" i="1"/>
  <c r="N581" i="1"/>
  <c r="M581" i="1"/>
  <c r="I581" i="1"/>
  <c r="H581" i="1"/>
  <c r="Q583" i="1"/>
  <c r="F582" i="1"/>
  <c r="J582" i="1" l="1"/>
  <c r="H582" i="1"/>
  <c r="L582" i="1"/>
  <c r="G582" i="1"/>
  <c r="I582" i="1"/>
  <c r="N582" i="1"/>
  <c r="K582" i="1"/>
  <c r="M582" i="1"/>
  <c r="Q584" i="1"/>
  <c r="F583" i="1"/>
  <c r="N583" i="1" l="1"/>
  <c r="M583" i="1"/>
  <c r="H583" i="1"/>
  <c r="K583" i="1"/>
  <c r="L583" i="1"/>
  <c r="G583" i="1"/>
  <c r="I583" i="1"/>
  <c r="J583" i="1"/>
  <c r="Q585" i="1"/>
  <c r="F584" i="1"/>
  <c r="J584" i="1" l="1"/>
  <c r="N584" i="1"/>
  <c r="G584" i="1"/>
  <c r="H584" i="1"/>
  <c r="L584" i="1"/>
  <c r="M584" i="1"/>
  <c r="K584" i="1"/>
  <c r="I584" i="1"/>
  <c r="Q586" i="1"/>
  <c r="F585" i="1"/>
  <c r="K585" i="1" l="1"/>
  <c r="H585" i="1"/>
  <c r="M585" i="1"/>
  <c r="L585" i="1"/>
  <c r="J585" i="1"/>
  <c r="N585" i="1"/>
  <c r="G585" i="1"/>
  <c r="I585" i="1"/>
  <c r="Q587" i="1"/>
  <c r="F586" i="1"/>
  <c r="J586" i="1" l="1"/>
  <c r="L586" i="1"/>
  <c r="G586" i="1"/>
  <c r="N586" i="1"/>
  <c r="M586" i="1"/>
  <c r="K586" i="1"/>
  <c r="H586" i="1"/>
  <c r="I586" i="1"/>
  <c r="Q588" i="1"/>
  <c r="F587" i="1"/>
  <c r="N587" i="1" l="1"/>
  <c r="K587" i="1"/>
  <c r="M587" i="1"/>
  <c r="H587" i="1"/>
  <c r="I587" i="1"/>
  <c r="G587" i="1"/>
  <c r="L587" i="1"/>
  <c r="J587" i="1"/>
  <c r="Q589" i="1"/>
  <c r="F588" i="1"/>
  <c r="N588" i="1" l="1"/>
  <c r="G588" i="1"/>
  <c r="J588" i="1"/>
  <c r="L588" i="1"/>
  <c r="H588" i="1"/>
  <c r="I588" i="1"/>
  <c r="K588" i="1"/>
  <c r="M588" i="1"/>
  <c r="Q590" i="1"/>
  <c r="F589" i="1"/>
  <c r="H589" i="1" l="1"/>
  <c r="I589" i="1"/>
  <c r="J589" i="1"/>
  <c r="M589" i="1"/>
  <c r="G589" i="1"/>
  <c r="K589" i="1"/>
  <c r="L589" i="1"/>
  <c r="N589" i="1"/>
  <c r="Q591" i="1"/>
  <c r="F590" i="1"/>
  <c r="L590" i="1" l="1"/>
  <c r="I590" i="1"/>
  <c r="K590" i="1"/>
  <c r="M590" i="1"/>
  <c r="H590" i="1"/>
  <c r="N590" i="1"/>
  <c r="J590" i="1"/>
  <c r="G590" i="1"/>
  <c r="Q592" i="1"/>
  <c r="F591" i="1"/>
  <c r="N591" i="1" l="1"/>
  <c r="K591" i="1"/>
  <c r="M591" i="1"/>
  <c r="H591" i="1"/>
  <c r="I591" i="1"/>
  <c r="G591" i="1"/>
  <c r="L591" i="1"/>
  <c r="J591" i="1"/>
  <c r="Q593" i="1"/>
  <c r="F592" i="1"/>
  <c r="N592" i="1" l="1"/>
  <c r="G592" i="1"/>
  <c r="J592" i="1"/>
  <c r="L592" i="1"/>
  <c r="H592" i="1"/>
  <c r="K592" i="1"/>
  <c r="M592" i="1"/>
  <c r="I592" i="1"/>
  <c r="Q594" i="1"/>
  <c r="F593" i="1"/>
  <c r="K593" i="1" l="1"/>
  <c r="I593" i="1"/>
  <c r="J593" i="1"/>
  <c r="L593" i="1"/>
  <c r="N593" i="1"/>
  <c r="M593" i="1"/>
  <c r="G593" i="1"/>
  <c r="H593" i="1"/>
  <c r="Q595" i="1"/>
  <c r="F594" i="1"/>
  <c r="K594" i="1" l="1"/>
  <c r="M594" i="1"/>
  <c r="G594" i="1"/>
  <c r="N594" i="1"/>
  <c r="H594" i="1"/>
  <c r="J594" i="1"/>
  <c r="L594" i="1"/>
  <c r="I594" i="1"/>
  <c r="Q596" i="1"/>
  <c r="F595" i="1"/>
  <c r="N595" i="1" l="1"/>
  <c r="M595" i="1"/>
  <c r="H595" i="1"/>
  <c r="K595" i="1"/>
  <c r="G595" i="1"/>
  <c r="L595" i="1"/>
  <c r="I595" i="1"/>
  <c r="J595" i="1"/>
  <c r="Q597" i="1"/>
  <c r="F596" i="1"/>
  <c r="J596" i="1" l="1"/>
  <c r="N596" i="1"/>
  <c r="G596" i="1"/>
  <c r="H596" i="1"/>
  <c r="L596" i="1"/>
  <c r="I596" i="1"/>
  <c r="M596" i="1"/>
  <c r="K596" i="1"/>
  <c r="Q598" i="1"/>
  <c r="F597" i="1"/>
  <c r="J597" i="1" l="1"/>
  <c r="K597" i="1"/>
  <c r="H597" i="1"/>
  <c r="M597" i="1"/>
  <c r="N597" i="1"/>
  <c r="L597" i="1"/>
  <c r="I597" i="1"/>
  <c r="G597" i="1"/>
  <c r="Q599" i="1"/>
  <c r="F598" i="1"/>
  <c r="J598" i="1" l="1"/>
  <c r="H598" i="1"/>
  <c r="L598" i="1"/>
  <c r="G598" i="1"/>
  <c r="I598" i="1"/>
  <c r="K598" i="1"/>
  <c r="N598" i="1"/>
  <c r="M598" i="1"/>
  <c r="Q600" i="1"/>
  <c r="F599" i="1"/>
  <c r="Q601" i="1" l="1"/>
  <c r="F600" i="1"/>
  <c r="N599" i="1"/>
  <c r="M599" i="1"/>
  <c r="H599" i="1"/>
  <c r="K599" i="1"/>
  <c r="L599" i="1"/>
  <c r="G599" i="1"/>
  <c r="I599" i="1"/>
  <c r="J599" i="1"/>
  <c r="Q602" i="1" l="1"/>
  <c r="F601" i="1"/>
  <c r="J600" i="1"/>
  <c r="N600" i="1"/>
  <c r="G600" i="1"/>
  <c r="H600" i="1"/>
  <c r="L600" i="1"/>
  <c r="M600" i="1"/>
  <c r="K600" i="1"/>
  <c r="I600" i="1"/>
  <c r="K601" i="1" l="1"/>
  <c r="H601" i="1"/>
  <c r="I601" i="1"/>
  <c r="M601" i="1"/>
  <c r="N601" i="1"/>
  <c r="J601" i="1"/>
  <c r="L601" i="1"/>
  <c r="G601" i="1"/>
  <c r="Q603" i="1"/>
  <c r="F602" i="1"/>
  <c r="J602" i="1" l="1"/>
  <c r="L602" i="1"/>
  <c r="I602" i="1"/>
  <c r="K602" i="1"/>
  <c r="M602" i="1"/>
  <c r="N602" i="1"/>
  <c r="H602" i="1"/>
  <c r="G602" i="1"/>
  <c r="Q604" i="1"/>
  <c r="F603" i="1"/>
  <c r="Q605" i="1" l="1"/>
  <c r="F604" i="1"/>
  <c r="N603" i="1"/>
  <c r="K603" i="1"/>
  <c r="M603" i="1"/>
  <c r="H603" i="1"/>
  <c r="I603" i="1"/>
  <c r="L603" i="1"/>
  <c r="G603" i="1"/>
  <c r="J603" i="1"/>
  <c r="Q606" i="1" l="1"/>
  <c r="F605" i="1"/>
  <c r="N604" i="1"/>
  <c r="G604" i="1"/>
  <c r="J604" i="1"/>
  <c r="L604" i="1"/>
  <c r="H604" i="1"/>
  <c r="I604" i="1"/>
  <c r="M604" i="1"/>
  <c r="K604" i="1"/>
  <c r="G605" i="1" l="1"/>
  <c r="I605" i="1"/>
  <c r="L605" i="1"/>
  <c r="N605" i="1"/>
  <c r="H605" i="1"/>
  <c r="K605" i="1"/>
  <c r="M605" i="1"/>
  <c r="J605" i="1"/>
  <c r="Q607" i="1"/>
  <c r="F606" i="1"/>
  <c r="L606" i="1" l="1"/>
  <c r="I606" i="1"/>
  <c r="K606" i="1"/>
  <c r="M606" i="1"/>
  <c r="H606" i="1"/>
  <c r="N606" i="1"/>
  <c r="J606" i="1"/>
  <c r="G606" i="1"/>
  <c r="Q608" i="1"/>
  <c r="F607" i="1"/>
  <c r="Q609" i="1" l="1"/>
  <c r="F608" i="1"/>
  <c r="N607" i="1"/>
  <c r="K607" i="1"/>
  <c r="M607" i="1"/>
  <c r="H607" i="1"/>
  <c r="I607" i="1"/>
  <c r="L607" i="1"/>
  <c r="G607" i="1"/>
  <c r="J607" i="1"/>
  <c r="Q610" i="1" l="1"/>
  <c r="F609" i="1"/>
  <c r="N608" i="1"/>
  <c r="G608" i="1"/>
  <c r="J608" i="1"/>
  <c r="L608" i="1"/>
  <c r="H608" i="1"/>
  <c r="K608" i="1"/>
  <c r="M608" i="1"/>
  <c r="I608" i="1"/>
  <c r="K609" i="1" l="1"/>
  <c r="I609" i="1"/>
  <c r="J609" i="1"/>
  <c r="L609" i="1"/>
  <c r="N609" i="1"/>
  <c r="M609" i="1"/>
  <c r="G609" i="1"/>
  <c r="H609" i="1"/>
  <c r="Q611" i="1"/>
  <c r="F610" i="1"/>
  <c r="N610" i="1" l="1"/>
  <c r="J610" i="1"/>
  <c r="I610" i="1"/>
  <c r="M610" i="1"/>
  <c r="K610" i="1"/>
  <c r="L610" i="1"/>
  <c r="G610" i="1"/>
  <c r="H610" i="1"/>
  <c r="Q612" i="1"/>
  <c r="F611" i="1"/>
  <c r="Q613" i="1" l="1"/>
  <c r="F612" i="1"/>
  <c r="N611" i="1"/>
  <c r="M611" i="1"/>
  <c r="H611" i="1"/>
  <c r="K611" i="1"/>
  <c r="G611" i="1"/>
  <c r="L611" i="1"/>
  <c r="I611" i="1"/>
  <c r="J611" i="1"/>
  <c r="J612" i="1" l="1"/>
  <c r="N612" i="1"/>
  <c r="G612" i="1"/>
  <c r="H612" i="1"/>
  <c r="L612" i="1"/>
  <c r="I612" i="1"/>
  <c r="M612" i="1"/>
  <c r="K612" i="1"/>
  <c r="Q614" i="1"/>
  <c r="F613" i="1"/>
  <c r="J613" i="1" l="1"/>
  <c r="K613" i="1"/>
  <c r="G613" i="1"/>
  <c r="L613" i="1"/>
  <c r="N613" i="1"/>
  <c r="M613" i="1"/>
  <c r="I613" i="1"/>
  <c r="H613" i="1"/>
  <c r="Q615" i="1"/>
  <c r="F614" i="1"/>
  <c r="Q616" i="1" l="1"/>
  <c r="F615" i="1"/>
  <c r="J614" i="1"/>
  <c r="H614" i="1"/>
  <c r="L614" i="1"/>
  <c r="G614" i="1"/>
  <c r="I614" i="1"/>
  <c r="K614" i="1"/>
  <c r="N614" i="1"/>
  <c r="M614" i="1"/>
  <c r="N615" i="1" l="1"/>
  <c r="M615" i="1"/>
  <c r="H615" i="1"/>
  <c r="K615" i="1"/>
  <c r="L615" i="1"/>
  <c r="G615" i="1"/>
  <c r="I615" i="1"/>
  <c r="J615" i="1"/>
  <c r="Q617" i="1"/>
  <c r="F616" i="1"/>
  <c r="J616" i="1" l="1"/>
  <c r="N616" i="1"/>
  <c r="G616" i="1"/>
  <c r="H616" i="1"/>
  <c r="L616" i="1"/>
  <c r="M616" i="1"/>
  <c r="K616" i="1"/>
  <c r="I616" i="1"/>
  <c r="Q618" i="1"/>
  <c r="F617" i="1"/>
  <c r="K617" i="1" l="1"/>
  <c r="H617" i="1"/>
  <c r="M617" i="1"/>
  <c r="L617" i="1"/>
  <c r="J617" i="1"/>
  <c r="N617" i="1"/>
  <c r="G617" i="1"/>
  <c r="I617" i="1"/>
  <c r="Q619" i="1"/>
  <c r="F618" i="1"/>
  <c r="J618" i="1" l="1"/>
  <c r="L618" i="1"/>
  <c r="G618" i="1"/>
  <c r="N618" i="1"/>
  <c r="K618" i="1"/>
  <c r="M618" i="1"/>
  <c r="H618" i="1"/>
  <c r="I618" i="1"/>
  <c r="Q620" i="1"/>
  <c r="F619" i="1"/>
  <c r="N619" i="1" l="1"/>
  <c r="K619" i="1"/>
  <c r="M619" i="1"/>
  <c r="H619" i="1"/>
  <c r="I619" i="1"/>
  <c r="G619" i="1"/>
  <c r="L619" i="1"/>
  <c r="J619" i="1"/>
  <c r="Q621" i="1"/>
  <c r="F620" i="1"/>
  <c r="N620" i="1" l="1"/>
  <c r="G620" i="1"/>
  <c r="J620" i="1"/>
  <c r="L620" i="1"/>
  <c r="H620" i="1"/>
  <c r="I620" i="1"/>
  <c r="K620" i="1"/>
  <c r="M620" i="1"/>
  <c r="Q622" i="1"/>
  <c r="F621" i="1"/>
  <c r="Q623" i="1" l="1"/>
  <c r="F622" i="1"/>
  <c r="H621" i="1"/>
  <c r="I621" i="1"/>
  <c r="J621" i="1"/>
  <c r="M621" i="1"/>
  <c r="G621" i="1"/>
  <c r="K621" i="1"/>
  <c r="N621" i="1"/>
  <c r="L621" i="1"/>
  <c r="Q624" i="1" l="1"/>
  <c r="F623" i="1"/>
  <c r="L622" i="1"/>
  <c r="I622" i="1"/>
  <c r="K622" i="1"/>
  <c r="M622" i="1"/>
  <c r="H622" i="1"/>
  <c r="N622" i="1"/>
  <c r="G622" i="1"/>
  <c r="J622" i="1"/>
  <c r="N623" i="1" l="1"/>
  <c r="K623" i="1"/>
  <c r="M623" i="1"/>
  <c r="H623" i="1"/>
  <c r="I623" i="1"/>
  <c r="G623" i="1"/>
  <c r="L623" i="1"/>
  <c r="J623" i="1"/>
  <c r="Q625" i="1"/>
  <c r="F624" i="1"/>
  <c r="N624" i="1" l="1"/>
  <c r="G624" i="1"/>
  <c r="J624" i="1"/>
  <c r="L624" i="1"/>
  <c r="H624" i="1"/>
  <c r="K624" i="1"/>
  <c r="M624" i="1"/>
  <c r="I624" i="1"/>
  <c r="Q626" i="1"/>
  <c r="F625" i="1"/>
  <c r="K625" i="1" l="1"/>
  <c r="I625" i="1"/>
  <c r="J625" i="1"/>
  <c r="L625" i="1"/>
  <c r="N625" i="1"/>
  <c r="M625" i="1"/>
  <c r="H625" i="1"/>
  <c r="G625" i="1"/>
  <c r="Q627" i="1"/>
  <c r="F626" i="1"/>
  <c r="K626" i="1" l="1"/>
  <c r="M626" i="1"/>
  <c r="G626" i="1"/>
  <c r="N626" i="1"/>
  <c r="I626" i="1"/>
  <c r="L626" i="1"/>
  <c r="H626" i="1"/>
  <c r="J626" i="1"/>
  <c r="Q628" i="1"/>
  <c r="F627" i="1"/>
  <c r="N627" i="1" l="1"/>
  <c r="M627" i="1"/>
  <c r="H627" i="1"/>
  <c r="K627" i="1"/>
  <c r="G627" i="1"/>
  <c r="L627" i="1"/>
  <c r="I627" i="1"/>
  <c r="J627" i="1"/>
  <c r="Q629" i="1"/>
  <c r="F628" i="1"/>
  <c r="J628" i="1" l="1"/>
  <c r="N628" i="1"/>
  <c r="G628" i="1"/>
  <c r="H628" i="1"/>
  <c r="L628" i="1"/>
  <c r="I628" i="1"/>
  <c r="K628" i="1"/>
  <c r="M628" i="1"/>
  <c r="Q630" i="1"/>
  <c r="F629" i="1"/>
  <c r="J629" i="1" l="1"/>
  <c r="K629" i="1"/>
  <c r="H629" i="1"/>
  <c r="M629" i="1"/>
  <c r="L629" i="1"/>
  <c r="N629" i="1"/>
  <c r="I629" i="1"/>
  <c r="G629" i="1"/>
  <c r="Q631" i="1"/>
  <c r="F630" i="1"/>
  <c r="J630" i="1" l="1"/>
  <c r="H630" i="1"/>
  <c r="L630" i="1"/>
  <c r="G630" i="1"/>
  <c r="I630" i="1"/>
  <c r="M630" i="1"/>
  <c r="K630" i="1"/>
  <c r="N630" i="1"/>
  <c r="Q632" i="1"/>
  <c r="F631" i="1"/>
  <c r="N631" i="1" l="1"/>
  <c r="M631" i="1"/>
  <c r="H631" i="1"/>
  <c r="K631" i="1"/>
  <c r="L631" i="1"/>
  <c r="G631" i="1"/>
  <c r="I631" i="1"/>
  <c r="J631" i="1"/>
  <c r="Q633" i="1"/>
  <c r="F632" i="1"/>
  <c r="J632" i="1" l="1"/>
  <c r="N632" i="1"/>
  <c r="G632" i="1"/>
  <c r="H632" i="1"/>
  <c r="L632" i="1"/>
  <c r="M632" i="1"/>
  <c r="K632" i="1"/>
  <c r="I632" i="1"/>
  <c r="Q634" i="1"/>
  <c r="F633" i="1"/>
  <c r="Q635" i="1" l="1"/>
  <c r="F634" i="1"/>
  <c r="K633" i="1"/>
  <c r="H633" i="1"/>
  <c r="I633" i="1"/>
  <c r="M633" i="1"/>
  <c r="N633" i="1"/>
  <c r="J633" i="1"/>
  <c r="L633" i="1"/>
  <c r="G633" i="1"/>
  <c r="J634" i="1" l="1"/>
  <c r="L634" i="1"/>
  <c r="I634" i="1"/>
  <c r="K634" i="1"/>
  <c r="M634" i="1"/>
  <c r="N634" i="1"/>
  <c r="H634" i="1"/>
  <c r="G634" i="1"/>
  <c r="Q636" i="1"/>
  <c r="F635" i="1"/>
  <c r="N635" i="1" l="1"/>
  <c r="K635" i="1"/>
  <c r="M635" i="1"/>
  <c r="H635" i="1"/>
  <c r="I635" i="1"/>
  <c r="L635" i="1"/>
  <c r="G635" i="1"/>
  <c r="J635" i="1"/>
  <c r="Q637" i="1"/>
  <c r="F636" i="1"/>
  <c r="N636" i="1" l="1"/>
  <c r="G636" i="1"/>
  <c r="J636" i="1"/>
  <c r="L636" i="1"/>
  <c r="H636" i="1"/>
  <c r="I636" i="1"/>
  <c r="K636" i="1"/>
  <c r="M636" i="1"/>
  <c r="Q638" i="1"/>
  <c r="F637" i="1"/>
  <c r="G637" i="1" l="1"/>
  <c r="I637" i="1"/>
  <c r="L637" i="1"/>
  <c r="N637" i="1"/>
  <c r="H637" i="1"/>
  <c r="K637" i="1"/>
  <c r="M637" i="1"/>
  <c r="J637" i="1"/>
  <c r="Q639" i="1"/>
  <c r="F638" i="1"/>
  <c r="L638" i="1" l="1"/>
  <c r="I638" i="1"/>
  <c r="K638" i="1"/>
  <c r="M638" i="1"/>
  <c r="N638" i="1"/>
  <c r="H638" i="1"/>
  <c r="G638" i="1"/>
  <c r="J638" i="1"/>
  <c r="Q640" i="1"/>
  <c r="F639" i="1"/>
  <c r="N639" i="1" l="1"/>
  <c r="K639" i="1"/>
  <c r="M639" i="1"/>
  <c r="H639" i="1"/>
  <c r="I639" i="1"/>
  <c r="L639" i="1"/>
  <c r="G639" i="1"/>
  <c r="J639" i="1"/>
  <c r="Q641" i="1"/>
  <c r="F640" i="1"/>
  <c r="N640" i="1" l="1"/>
  <c r="G640" i="1"/>
  <c r="J640" i="1"/>
  <c r="L640" i="1"/>
  <c r="H640" i="1"/>
  <c r="K640" i="1"/>
  <c r="M640" i="1"/>
  <c r="I640" i="1"/>
  <c r="Q642" i="1"/>
  <c r="F641" i="1"/>
  <c r="K641" i="1" l="1"/>
  <c r="I641" i="1"/>
  <c r="J641" i="1"/>
  <c r="L641" i="1"/>
  <c r="N641" i="1"/>
  <c r="M641" i="1"/>
  <c r="H641" i="1"/>
  <c r="G641" i="1"/>
  <c r="Q643" i="1"/>
  <c r="F642" i="1"/>
  <c r="N642" i="1" l="1"/>
  <c r="J642" i="1"/>
  <c r="I642" i="1"/>
  <c r="K642" i="1"/>
  <c r="M642" i="1"/>
  <c r="L642" i="1"/>
  <c r="H642" i="1"/>
  <c r="G642" i="1"/>
  <c r="Q644" i="1"/>
  <c r="F643" i="1"/>
  <c r="N643" i="1" l="1"/>
  <c r="M643" i="1"/>
  <c r="H643" i="1"/>
  <c r="K643" i="1"/>
  <c r="G643" i="1"/>
  <c r="L643" i="1"/>
  <c r="I643" i="1"/>
  <c r="J643" i="1"/>
  <c r="Q645" i="1"/>
  <c r="F644" i="1"/>
  <c r="J644" i="1" l="1"/>
  <c r="N644" i="1"/>
  <c r="G644" i="1"/>
  <c r="H644" i="1"/>
  <c r="L644" i="1"/>
  <c r="I644" i="1"/>
  <c r="M644" i="1"/>
  <c r="K644" i="1"/>
  <c r="Q646" i="1"/>
  <c r="F645" i="1"/>
  <c r="J645" i="1" l="1"/>
  <c r="K645" i="1"/>
  <c r="G645" i="1"/>
  <c r="L645" i="1"/>
  <c r="N645" i="1"/>
  <c r="M645" i="1"/>
  <c r="I645" i="1"/>
  <c r="H645" i="1"/>
  <c r="Q647" i="1"/>
  <c r="F646" i="1"/>
  <c r="J646" i="1" l="1"/>
  <c r="H646" i="1"/>
  <c r="L646" i="1"/>
  <c r="G646" i="1"/>
  <c r="I646" i="1"/>
  <c r="M646" i="1"/>
  <c r="K646" i="1"/>
  <c r="N646" i="1"/>
  <c r="Q648" i="1"/>
  <c r="F647" i="1"/>
  <c r="N647" i="1" l="1"/>
  <c r="M647" i="1"/>
  <c r="H647" i="1"/>
  <c r="K647" i="1"/>
  <c r="L647" i="1"/>
  <c r="G647" i="1"/>
  <c r="I647" i="1"/>
  <c r="J647" i="1"/>
  <c r="Q649" i="1"/>
  <c r="F648" i="1"/>
  <c r="J648" i="1" l="1"/>
  <c r="N648" i="1"/>
  <c r="G648" i="1"/>
  <c r="H648" i="1"/>
  <c r="L648" i="1"/>
  <c r="M648" i="1"/>
  <c r="K648" i="1"/>
  <c r="I648" i="1"/>
  <c r="Q650" i="1"/>
  <c r="F649" i="1"/>
  <c r="K649" i="1" l="1"/>
  <c r="H649" i="1"/>
  <c r="M649" i="1"/>
  <c r="L649" i="1"/>
  <c r="J649" i="1"/>
  <c r="N649" i="1"/>
  <c r="I649" i="1"/>
  <c r="G649" i="1"/>
  <c r="Q651" i="1"/>
  <c r="F650" i="1"/>
  <c r="J650" i="1" l="1"/>
  <c r="L650" i="1"/>
  <c r="G650" i="1"/>
  <c r="N650" i="1"/>
  <c r="M650" i="1"/>
  <c r="K650" i="1"/>
  <c r="H650" i="1"/>
  <c r="I650" i="1"/>
  <c r="Q652" i="1"/>
  <c r="F651" i="1"/>
  <c r="N651" i="1" l="1"/>
  <c r="K651" i="1"/>
  <c r="M651" i="1"/>
  <c r="H651" i="1"/>
  <c r="I651" i="1"/>
  <c r="G651" i="1"/>
  <c r="L651" i="1"/>
  <c r="J651" i="1"/>
  <c r="Q653" i="1"/>
  <c r="F652" i="1"/>
  <c r="N652" i="1" l="1"/>
  <c r="G652" i="1"/>
  <c r="J652" i="1"/>
  <c r="L652" i="1"/>
  <c r="H652" i="1"/>
  <c r="I652" i="1"/>
  <c r="K652" i="1"/>
  <c r="M652" i="1"/>
  <c r="Q654" i="1"/>
  <c r="F653" i="1"/>
  <c r="H653" i="1" l="1"/>
  <c r="I653" i="1"/>
  <c r="J653" i="1"/>
  <c r="M653" i="1"/>
  <c r="G653" i="1"/>
  <c r="K653" i="1"/>
  <c r="N653" i="1"/>
  <c r="L653" i="1"/>
  <c r="Q655" i="1"/>
  <c r="F654" i="1"/>
  <c r="L654" i="1" l="1"/>
  <c r="I654" i="1"/>
  <c r="K654" i="1"/>
  <c r="M654" i="1"/>
  <c r="H654" i="1"/>
  <c r="N654" i="1"/>
  <c r="J654" i="1"/>
  <c r="G654" i="1"/>
  <c r="Q656" i="1"/>
  <c r="F655" i="1"/>
  <c r="N655" i="1" l="1"/>
  <c r="L655" i="1"/>
  <c r="K655" i="1"/>
  <c r="H655" i="1"/>
  <c r="I655" i="1"/>
  <c r="G655" i="1"/>
  <c r="M655" i="1"/>
  <c r="J655" i="1"/>
  <c r="Q657" i="1"/>
  <c r="F656" i="1"/>
  <c r="H656" i="1" l="1"/>
  <c r="J656" i="1"/>
  <c r="N656" i="1"/>
  <c r="G656" i="1"/>
  <c r="L656" i="1"/>
  <c r="K656" i="1"/>
  <c r="M656" i="1"/>
  <c r="I656" i="1"/>
  <c r="Q658" i="1"/>
  <c r="F657" i="1"/>
  <c r="J657" i="1" l="1"/>
  <c r="I657" i="1"/>
  <c r="K657" i="1"/>
  <c r="L657" i="1"/>
  <c r="N657" i="1"/>
  <c r="M657" i="1"/>
  <c r="H657" i="1"/>
  <c r="G657" i="1"/>
  <c r="Q659" i="1"/>
  <c r="F658" i="1"/>
  <c r="K658" i="1" l="1"/>
  <c r="M658" i="1"/>
  <c r="G658" i="1"/>
  <c r="N658" i="1"/>
  <c r="H658" i="1"/>
  <c r="L658" i="1"/>
  <c r="I658" i="1"/>
  <c r="J658" i="1"/>
  <c r="Q660" i="1"/>
  <c r="F659" i="1"/>
  <c r="N659" i="1" l="1"/>
  <c r="I659" i="1"/>
  <c r="H659" i="1"/>
  <c r="L659" i="1"/>
  <c r="M659" i="1"/>
  <c r="G659" i="1"/>
  <c r="K659" i="1"/>
  <c r="J659" i="1"/>
  <c r="Q661" i="1"/>
  <c r="F660" i="1"/>
  <c r="L660" i="1" l="1"/>
  <c r="G660" i="1"/>
  <c r="J660" i="1"/>
  <c r="N660" i="1"/>
  <c r="H660" i="1"/>
  <c r="I660" i="1"/>
  <c r="M660" i="1"/>
  <c r="K660" i="1"/>
  <c r="Q662" i="1"/>
  <c r="F661" i="1"/>
  <c r="K661" i="1" l="1"/>
  <c r="J661" i="1"/>
  <c r="H661" i="1"/>
  <c r="M661" i="1"/>
  <c r="N661" i="1"/>
  <c r="L661" i="1"/>
  <c r="I661" i="1"/>
  <c r="G661" i="1"/>
  <c r="Q663" i="1"/>
  <c r="F662" i="1"/>
  <c r="L662" i="1" l="1"/>
  <c r="J662" i="1"/>
  <c r="H662" i="1"/>
  <c r="G662" i="1"/>
  <c r="I662" i="1"/>
  <c r="M662" i="1"/>
  <c r="K662" i="1"/>
  <c r="N662" i="1"/>
  <c r="Q664" i="1"/>
  <c r="F663" i="1"/>
  <c r="Q665" i="1" l="1"/>
  <c r="F664" i="1"/>
  <c r="N663" i="1"/>
  <c r="I663" i="1"/>
  <c r="K663" i="1"/>
  <c r="M663" i="1"/>
  <c r="G663" i="1"/>
  <c r="H663" i="1"/>
  <c r="L663" i="1"/>
  <c r="J663" i="1"/>
  <c r="L664" i="1" l="1"/>
  <c r="H664" i="1"/>
  <c r="N664" i="1"/>
  <c r="G664" i="1"/>
  <c r="J664" i="1"/>
  <c r="M664" i="1"/>
  <c r="K664" i="1"/>
  <c r="I664" i="1"/>
  <c r="Q666" i="1"/>
  <c r="F665" i="1"/>
  <c r="Q667" i="1" l="1"/>
  <c r="F666" i="1"/>
  <c r="K665" i="1"/>
  <c r="H665" i="1"/>
  <c r="I665" i="1"/>
  <c r="M665" i="1"/>
  <c r="N665" i="1"/>
  <c r="J665" i="1"/>
  <c r="L665" i="1"/>
  <c r="G665" i="1"/>
  <c r="L666" i="1" l="1"/>
  <c r="J666" i="1"/>
  <c r="I666" i="1"/>
  <c r="K666" i="1"/>
  <c r="M666" i="1"/>
  <c r="N666" i="1"/>
  <c r="G666" i="1"/>
  <c r="H666" i="1"/>
  <c r="Q668" i="1"/>
  <c r="F667" i="1"/>
  <c r="Q669" i="1" l="1"/>
  <c r="F668" i="1"/>
  <c r="N667" i="1"/>
  <c r="L667" i="1"/>
  <c r="G667" i="1"/>
  <c r="H667" i="1"/>
  <c r="K667" i="1"/>
  <c r="M667" i="1"/>
  <c r="I667" i="1"/>
  <c r="J667" i="1"/>
  <c r="H668" i="1" l="1"/>
  <c r="N668" i="1"/>
  <c r="J668" i="1"/>
  <c r="L668" i="1"/>
  <c r="G668" i="1"/>
  <c r="I668" i="1"/>
  <c r="M668" i="1"/>
  <c r="K668" i="1"/>
  <c r="Q670" i="1"/>
  <c r="F669" i="1"/>
  <c r="G669" i="1" l="1"/>
  <c r="I669" i="1"/>
  <c r="L669" i="1"/>
  <c r="N669" i="1"/>
  <c r="H669" i="1"/>
  <c r="K669" i="1"/>
  <c r="J669" i="1"/>
  <c r="M669" i="1"/>
  <c r="Q671" i="1"/>
  <c r="F670" i="1"/>
  <c r="Q672" i="1" l="1"/>
  <c r="F671" i="1"/>
  <c r="L670" i="1"/>
  <c r="I670" i="1"/>
  <c r="K670" i="1"/>
  <c r="M670" i="1"/>
  <c r="H670" i="1"/>
  <c r="N670" i="1"/>
  <c r="J670" i="1"/>
  <c r="G670" i="1"/>
  <c r="Q673" i="1" l="1"/>
  <c r="F672" i="1"/>
  <c r="N671" i="1"/>
  <c r="L671" i="1"/>
  <c r="G671" i="1"/>
  <c r="H671" i="1"/>
  <c r="K671" i="1"/>
  <c r="M671" i="1"/>
  <c r="I671" i="1"/>
  <c r="J671" i="1"/>
  <c r="H672" i="1" l="1"/>
  <c r="N672" i="1"/>
  <c r="J672" i="1"/>
  <c r="L672" i="1"/>
  <c r="G672" i="1"/>
  <c r="K672" i="1"/>
  <c r="M672" i="1"/>
  <c r="I672" i="1"/>
  <c r="Q674" i="1"/>
  <c r="F673" i="1"/>
  <c r="Q675" i="1" l="1"/>
  <c r="F674" i="1"/>
  <c r="J673" i="1"/>
  <c r="K673" i="1"/>
  <c r="I673" i="1"/>
  <c r="L673" i="1"/>
  <c r="N673" i="1"/>
  <c r="M673" i="1"/>
  <c r="H673" i="1"/>
  <c r="G673" i="1"/>
  <c r="N674" i="1" l="1"/>
  <c r="J674" i="1"/>
  <c r="I674" i="1"/>
  <c r="M674" i="1"/>
  <c r="K674" i="1"/>
  <c r="L674" i="1"/>
  <c r="G674" i="1"/>
  <c r="H674" i="1"/>
  <c r="Q676" i="1"/>
  <c r="F675" i="1"/>
  <c r="N675" i="1" l="1"/>
  <c r="I675" i="1"/>
  <c r="L675" i="1"/>
  <c r="H675" i="1"/>
  <c r="K675" i="1"/>
  <c r="M675" i="1"/>
  <c r="G675" i="1"/>
  <c r="J675" i="1"/>
  <c r="Q677" i="1"/>
  <c r="F676" i="1"/>
  <c r="L676" i="1" l="1"/>
  <c r="J676" i="1"/>
  <c r="G676" i="1"/>
  <c r="H676" i="1"/>
  <c r="N676" i="1"/>
  <c r="I676" i="1"/>
  <c r="M676" i="1"/>
  <c r="K676" i="1"/>
  <c r="Q678" i="1"/>
  <c r="F677" i="1"/>
  <c r="Q679" i="1" l="1"/>
  <c r="F678" i="1"/>
  <c r="K677" i="1"/>
  <c r="J677" i="1"/>
  <c r="G677" i="1"/>
  <c r="L677" i="1"/>
  <c r="N677" i="1"/>
  <c r="M677" i="1"/>
  <c r="I677" i="1"/>
  <c r="H677" i="1"/>
  <c r="L678" i="1" l="1"/>
  <c r="J678" i="1"/>
  <c r="H678" i="1"/>
  <c r="G678" i="1"/>
  <c r="I678" i="1"/>
  <c r="M678" i="1"/>
  <c r="K678" i="1"/>
  <c r="N678" i="1"/>
  <c r="Q680" i="1"/>
  <c r="F679" i="1"/>
  <c r="N679" i="1" l="1"/>
  <c r="I679" i="1"/>
  <c r="M679" i="1"/>
  <c r="G679" i="1"/>
  <c r="K679" i="1"/>
  <c r="L679" i="1"/>
  <c r="H679" i="1"/>
  <c r="J679" i="1"/>
  <c r="Q681" i="1"/>
  <c r="F680" i="1"/>
  <c r="L680" i="1" l="1"/>
  <c r="N680" i="1"/>
  <c r="H680" i="1"/>
  <c r="J680" i="1"/>
  <c r="G680" i="1"/>
  <c r="M680" i="1"/>
  <c r="K680" i="1"/>
  <c r="I680" i="1"/>
  <c r="Q682" i="1"/>
  <c r="F681" i="1"/>
  <c r="K681" i="1" l="1"/>
  <c r="H681" i="1"/>
  <c r="M681" i="1"/>
  <c r="L681" i="1"/>
  <c r="J681" i="1"/>
  <c r="N681" i="1"/>
  <c r="G681" i="1"/>
  <c r="I681" i="1"/>
  <c r="Q683" i="1"/>
  <c r="F682" i="1"/>
  <c r="L682" i="1" l="1"/>
  <c r="J682" i="1"/>
  <c r="G682" i="1"/>
  <c r="N682" i="1"/>
  <c r="K682" i="1"/>
  <c r="M682" i="1"/>
  <c r="I682" i="1"/>
  <c r="H682" i="1"/>
  <c r="Q684" i="1"/>
  <c r="F683" i="1"/>
  <c r="N683" i="1" l="1"/>
  <c r="L683" i="1"/>
  <c r="G683" i="1"/>
  <c r="K683" i="1"/>
  <c r="H683" i="1"/>
  <c r="I683" i="1"/>
  <c r="M683" i="1"/>
  <c r="J683" i="1"/>
  <c r="Q685" i="1"/>
  <c r="F684" i="1"/>
  <c r="H684" i="1" l="1"/>
  <c r="J684" i="1"/>
  <c r="N684" i="1"/>
  <c r="G684" i="1"/>
  <c r="L684" i="1"/>
  <c r="I684" i="1"/>
  <c r="K684" i="1"/>
  <c r="M684" i="1"/>
  <c r="Q686" i="1"/>
  <c r="F685" i="1"/>
  <c r="H685" i="1" l="1"/>
  <c r="I685" i="1"/>
  <c r="J685" i="1"/>
  <c r="M685" i="1"/>
  <c r="G685" i="1"/>
  <c r="K685" i="1"/>
  <c r="L685" i="1"/>
  <c r="N685" i="1"/>
  <c r="Q687" i="1"/>
  <c r="F686" i="1"/>
  <c r="L686" i="1" l="1"/>
  <c r="I686" i="1"/>
  <c r="K686" i="1"/>
  <c r="M686" i="1"/>
  <c r="H686" i="1"/>
  <c r="N686" i="1"/>
  <c r="G686" i="1"/>
  <c r="J686" i="1"/>
  <c r="Q688" i="1"/>
  <c r="F687" i="1"/>
  <c r="N687" i="1" l="1"/>
  <c r="L687" i="1"/>
  <c r="G687" i="1"/>
  <c r="K687" i="1"/>
  <c r="H687" i="1"/>
  <c r="I687" i="1"/>
  <c r="M687" i="1"/>
  <c r="J687" i="1"/>
  <c r="Q689" i="1"/>
  <c r="F688" i="1"/>
  <c r="H688" i="1" l="1"/>
  <c r="J688" i="1"/>
  <c r="N688" i="1"/>
  <c r="G688" i="1"/>
  <c r="L688" i="1"/>
  <c r="K688" i="1"/>
  <c r="M688" i="1"/>
  <c r="I688" i="1"/>
  <c r="Q690" i="1"/>
  <c r="F689" i="1"/>
  <c r="J689" i="1" l="1"/>
  <c r="I689" i="1"/>
  <c r="K689" i="1"/>
  <c r="L689" i="1"/>
  <c r="N689" i="1"/>
  <c r="M689" i="1"/>
  <c r="H689" i="1"/>
  <c r="G689" i="1"/>
  <c r="Q691" i="1"/>
  <c r="F690" i="1"/>
  <c r="K690" i="1" l="1"/>
  <c r="M690" i="1"/>
  <c r="G690" i="1"/>
  <c r="N690" i="1"/>
  <c r="L690" i="1"/>
  <c r="J690" i="1"/>
  <c r="I690" i="1"/>
  <c r="H690" i="1"/>
  <c r="Q692" i="1"/>
  <c r="F691" i="1"/>
  <c r="N691" i="1" l="1"/>
  <c r="I691" i="1"/>
  <c r="H691" i="1"/>
  <c r="L691" i="1"/>
  <c r="G691" i="1"/>
  <c r="M691" i="1"/>
  <c r="K691" i="1"/>
  <c r="J691" i="1"/>
  <c r="Q693" i="1"/>
  <c r="F692" i="1"/>
  <c r="L692" i="1" l="1"/>
  <c r="G692" i="1"/>
  <c r="J692" i="1"/>
  <c r="N692" i="1"/>
  <c r="H692" i="1"/>
  <c r="I692" i="1"/>
  <c r="K692" i="1"/>
  <c r="M692" i="1"/>
  <c r="Q694" i="1"/>
  <c r="F693" i="1"/>
  <c r="K693" i="1" l="1"/>
  <c r="J693" i="1"/>
  <c r="H693" i="1"/>
  <c r="M693" i="1"/>
  <c r="L693" i="1"/>
  <c r="N693" i="1"/>
  <c r="I693" i="1"/>
  <c r="G693" i="1"/>
  <c r="Q695" i="1"/>
  <c r="F694" i="1"/>
  <c r="L694" i="1" l="1"/>
  <c r="J694" i="1"/>
  <c r="H694" i="1"/>
  <c r="G694" i="1"/>
  <c r="I694" i="1"/>
  <c r="M694" i="1"/>
  <c r="K694" i="1"/>
  <c r="N694" i="1"/>
  <c r="Q696" i="1"/>
  <c r="F695" i="1"/>
  <c r="N695" i="1" l="1"/>
  <c r="I695" i="1"/>
  <c r="K695" i="1"/>
  <c r="M695" i="1"/>
  <c r="G695" i="1"/>
  <c r="H695" i="1"/>
  <c r="L695" i="1"/>
  <c r="J695" i="1"/>
  <c r="Q697" i="1"/>
  <c r="F696" i="1"/>
  <c r="L696" i="1" l="1"/>
  <c r="H696" i="1"/>
  <c r="N696" i="1"/>
  <c r="G696" i="1"/>
  <c r="J696" i="1"/>
  <c r="M696" i="1"/>
  <c r="K696" i="1"/>
  <c r="I696" i="1"/>
  <c r="Q698" i="1"/>
  <c r="F697" i="1"/>
  <c r="K697" i="1" l="1"/>
  <c r="H697" i="1"/>
  <c r="I697" i="1"/>
  <c r="M697" i="1"/>
  <c r="N697" i="1"/>
  <c r="J697" i="1"/>
  <c r="L697" i="1"/>
  <c r="G697" i="1"/>
  <c r="Q699" i="1"/>
  <c r="F698" i="1"/>
  <c r="L698" i="1" l="1"/>
  <c r="J698" i="1"/>
  <c r="I698" i="1"/>
  <c r="K698" i="1"/>
  <c r="M698" i="1"/>
  <c r="N698" i="1"/>
  <c r="H698" i="1"/>
  <c r="G698" i="1"/>
  <c r="Q700" i="1"/>
  <c r="F699" i="1"/>
  <c r="N699" i="1" l="1"/>
  <c r="L699" i="1"/>
  <c r="G699" i="1"/>
  <c r="H699" i="1"/>
  <c r="K699" i="1"/>
  <c r="M699" i="1"/>
  <c r="I699" i="1"/>
  <c r="J699" i="1"/>
  <c r="Q701" i="1"/>
  <c r="F700" i="1"/>
  <c r="Q702" i="1" l="1"/>
  <c r="F701" i="1"/>
  <c r="H700" i="1"/>
  <c r="N700" i="1"/>
  <c r="J700" i="1"/>
  <c r="L700" i="1"/>
  <c r="G700" i="1"/>
  <c r="I700" i="1"/>
  <c r="K700" i="1"/>
  <c r="M700" i="1"/>
  <c r="Q703" i="1" l="1"/>
  <c r="F702" i="1"/>
  <c r="G701" i="1"/>
  <c r="I701" i="1"/>
  <c r="L701" i="1"/>
  <c r="N701" i="1"/>
  <c r="H701" i="1"/>
  <c r="K701" i="1"/>
  <c r="J701" i="1"/>
  <c r="M701" i="1"/>
  <c r="L702" i="1" l="1"/>
  <c r="I702" i="1"/>
  <c r="K702" i="1"/>
  <c r="M702" i="1"/>
  <c r="N702" i="1"/>
  <c r="H702" i="1"/>
  <c r="G702" i="1"/>
  <c r="J702" i="1"/>
  <c r="Q704" i="1"/>
  <c r="F703" i="1"/>
  <c r="Q705" i="1" l="1"/>
  <c r="F704" i="1"/>
  <c r="N703" i="1"/>
  <c r="L703" i="1"/>
  <c r="G703" i="1"/>
  <c r="H703" i="1"/>
  <c r="K703" i="1"/>
  <c r="M703" i="1"/>
  <c r="I703" i="1"/>
  <c r="J703" i="1"/>
  <c r="H704" i="1" l="1"/>
  <c r="N704" i="1"/>
  <c r="J704" i="1"/>
  <c r="L704" i="1"/>
  <c r="G704" i="1"/>
  <c r="K704" i="1"/>
  <c r="M704" i="1"/>
  <c r="I704" i="1"/>
  <c r="Q706" i="1"/>
  <c r="F705" i="1"/>
  <c r="Q707" i="1" l="1"/>
  <c r="F706" i="1"/>
  <c r="J705" i="1"/>
  <c r="K705" i="1"/>
  <c r="I705" i="1"/>
  <c r="L705" i="1"/>
  <c r="N705" i="1"/>
  <c r="M705" i="1"/>
  <c r="H705" i="1"/>
  <c r="G705" i="1"/>
  <c r="N706" i="1" l="1"/>
  <c r="J706" i="1"/>
  <c r="I706" i="1"/>
  <c r="K706" i="1"/>
  <c r="M706" i="1"/>
  <c r="G706" i="1"/>
  <c r="L706" i="1"/>
  <c r="H706" i="1"/>
  <c r="Q708" i="1"/>
  <c r="F707" i="1"/>
  <c r="N707" i="1" l="1"/>
  <c r="I707" i="1"/>
  <c r="L707" i="1"/>
  <c r="H707" i="1"/>
  <c r="K707" i="1"/>
  <c r="G707" i="1"/>
  <c r="M707" i="1"/>
  <c r="J707" i="1"/>
  <c r="Q709" i="1"/>
  <c r="F708" i="1"/>
  <c r="Q710" i="1" l="1"/>
  <c r="F709" i="1"/>
  <c r="L708" i="1"/>
  <c r="J708" i="1"/>
  <c r="G708" i="1"/>
  <c r="H708" i="1"/>
  <c r="N708" i="1"/>
  <c r="I708" i="1"/>
  <c r="M708" i="1"/>
  <c r="K708" i="1"/>
  <c r="K709" i="1" l="1"/>
  <c r="J709" i="1"/>
  <c r="G709" i="1"/>
  <c r="L709" i="1"/>
  <c r="N709" i="1"/>
  <c r="M709" i="1"/>
  <c r="I709" i="1"/>
  <c r="H709" i="1"/>
  <c r="Q711" i="1"/>
  <c r="F710" i="1"/>
  <c r="Q712" i="1" l="1"/>
  <c r="F711" i="1"/>
  <c r="L710" i="1"/>
  <c r="J710" i="1"/>
  <c r="H710" i="1"/>
  <c r="G710" i="1"/>
  <c r="I710" i="1"/>
  <c r="M710" i="1"/>
  <c r="K710" i="1"/>
  <c r="N710" i="1"/>
  <c r="N711" i="1" l="1"/>
  <c r="L711" i="1"/>
  <c r="I711" i="1"/>
  <c r="G711" i="1"/>
  <c r="K711" i="1"/>
  <c r="M711" i="1"/>
  <c r="H711" i="1"/>
  <c r="J711" i="1"/>
  <c r="Q713" i="1"/>
  <c r="F712" i="1"/>
  <c r="H712" i="1" l="1"/>
  <c r="L712" i="1"/>
  <c r="G712" i="1"/>
  <c r="N712" i="1"/>
  <c r="J712" i="1"/>
  <c r="M712" i="1"/>
  <c r="K712" i="1"/>
  <c r="I712" i="1"/>
  <c r="Q714" i="1"/>
  <c r="F713" i="1"/>
  <c r="K713" i="1" l="1"/>
  <c r="H713" i="1"/>
  <c r="M713" i="1"/>
  <c r="L713" i="1"/>
  <c r="J713" i="1"/>
  <c r="N713" i="1"/>
  <c r="G713" i="1"/>
  <c r="I713" i="1"/>
  <c r="Q715" i="1"/>
  <c r="F714" i="1"/>
  <c r="Q716" i="1" l="1"/>
  <c r="F715" i="1"/>
  <c r="L714" i="1"/>
  <c r="J714" i="1"/>
  <c r="G714" i="1"/>
  <c r="N714" i="1"/>
  <c r="M714" i="1"/>
  <c r="K714" i="1"/>
  <c r="H714" i="1"/>
  <c r="I714" i="1"/>
  <c r="N715" i="1" l="1"/>
  <c r="I715" i="1"/>
  <c r="L715" i="1"/>
  <c r="G715" i="1"/>
  <c r="M715" i="1"/>
  <c r="H715" i="1"/>
  <c r="K715" i="1"/>
  <c r="J715" i="1"/>
  <c r="Q717" i="1"/>
  <c r="F716" i="1"/>
  <c r="Q718" i="1" l="1"/>
  <c r="F717" i="1"/>
  <c r="L716" i="1"/>
  <c r="H716" i="1"/>
  <c r="J716" i="1"/>
  <c r="N716" i="1"/>
  <c r="G716" i="1"/>
  <c r="I716" i="1"/>
  <c r="K716" i="1"/>
  <c r="M716" i="1"/>
  <c r="H717" i="1" l="1"/>
  <c r="I717" i="1"/>
  <c r="J717" i="1"/>
  <c r="M717" i="1"/>
  <c r="G717" i="1"/>
  <c r="K717" i="1"/>
  <c r="L717" i="1"/>
  <c r="N717" i="1"/>
  <c r="Q719" i="1"/>
  <c r="F718" i="1"/>
  <c r="L718" i="1" l="1"/>
  <c r="I718" i="1"/>
  <c r="K718" i="1"/>
  <c r="M718" i="1"/>
  <c r="H718" i="1"/>
  <c r="N718" i="1"/>
  <c r="G718" i="1"/>
  <c r="J718" i="1"/>
  <c r="Q720" i="1"/>
  <c r="F719" i="1"/>
  <c r="N719" i="1" l="1"/>
  <c r="I719" i="1"/>
  <c r="L719" i="1"/>
  <c r="G719" i="1"/>
  <c r="M719" i="1"/>
  <c r="H719" i="1"/>
  <c r="K719" i="1"/>
  <c r="J719" i="1"/>
  <c r="Q721" i="1"/>
  <c r="F720" i="1"/>
  <c r="L720" i="1" l="1"/>
  <c r="H720" i="1"/>
  <c r="J720" i="1"/>
  <c r="N720" i="1"/>
  <c r="G720" i="1"/>
  <c r="K720" i="1"/>
  <c r="M720" i="1"/>
  <c r="I720" i="1"/>
  <c r="Q722" i="1"/>
  <c r="F721" i="1"/>
  <c r="J721" i="1" l="1"/>
  <c r="I721" i="1"/>
  <c r="K721" i="1"/>
  <c r="L721" i="1"/>
  <c r="N721" i="1"/>
  <c r="M721" i="1"/>
  <c r="H721" i="1"/>
  <c r="G721" i="1"/>
  <c r="Q723" i="1"/>
  <c r="F722" i="1"/>
  <c r="K722" i="1" l="1"/>
  <c r="M722" i="1"/>
  <c r="G722" i="1"/>
  <c r="N722" i="1"/>
  <c r="H722" i="1"/>
  <c r="J722" i="1"/>
  <c r="L722" i="1"/>
  <c r="I722" i="1"/>
  <c r="Q724" i="1"/>
  <c r="F723" i="1"/>
  <c r="Q725" i="1" l="1"/>
  <c r="F724" i="1"/>
  <c r="N723" i="1"/>
  <c r="L723" i="1"/>
  <c r="G723" i="1"/>
  <c r="I723" i="1"/>
  <c r="K723" i="1"/>
  <c r="H723" i="1"/>
  <c r="M723" i="1"/>
  <c r="J723" i="1"/>
  <c r="H724" i="1" l="1"/>
  <c r="L724" i="1"/>
  <c r="N724" i="1"/>
  <c r="G724" i="1"/>
  <c r="J724" i="1"/>
  <c r="I724" i="1"/>
  <c r="M724" i="1"/>
  <c r="K724" i="1"/>
  <c r="Q726" i="1"/>
  <c r="F725" i="1"/>
  <c r="K725" i="1" l="1"/>
  <c r="J725" i="1"/>
  <c r="H725" i="1"/>
  <c r="M725" i="1"/>
  <c r="N725" i="1"/>
  <c r="L725" i="1"/>
  <c r="I725" i="1"/>
  <c r="G725" i="1"/>
  <c r="Q727" i="1"/>
  <c r="F726" i="1"/>
  <c r="Q728" i="1" l="1"/>
  <c r="F727" i="1"/>
  <c r="H726" i="1"/>
  <c r="L726" i="1"/>
  <c r="J726" i="1"/>
  <c r="G726" i="1"/>
  <c r="I726" i="1"/>
  <c r="K726" i="1"/>
  <c r="N726" i="1"/>
  <c r="M726" i="1"/>
  <c r="N727" i="1" l="1"/>
  <c r="L727" i="1"/>
  <c r="G727" i="1"/>
  <c r="I727" i="1"/>
  <c r="K727" i="1"/>
  <c r="M727" i="1"/>
  <c r="H727" i="1"/>
  <c r="J727" i="1"/>
  <c r="Q729" i="1"/>
  <c r="F728" i="1"/>
  <c r="H728" i="1" l="1"/>
  <c r="L728" i="1"/>
  <c r="G728" i="1"/>
  <c r="N728" i="1"/>
  <c r="J728" i="1"/>
  <c r="M728" i="1"/>
  <c r="K728" i="1"/>
  <c r="I728" i="1"/>
  <c r="Q730" i="1"/>
  <c r="F729" i="1"/>
  <c r="K729" i="1" l="1"/>
  <c r="H729" i="1"/>
  <c r="I729" i="1"/>
  <c r="M729" i="1"/>
  <c r="N729" i="1"/>
  <c r="J729" i="1"/>
  <c r="L729" i="1"/>
  <c r="G729" i="1"/>
  <c r="Q731" i="1"/>
  <c r="F730" i="1"/>
  <c r="Q732" i="1" l="1"/>
  <c r="F731" i="1"/>
  <c r="L730" i="1"/>
  <c r="J730" i="1"/>
  <c r="I730" i="1"/>
  <c r="K730" i="1"/>
  <c r="M730" i="1"/>
  <c r="N730" i="1"/>
  <c r="H730" i="1"/>
  <c r="G730" i="1"/>
  <c r="N731" i="1" l="1"/>
  <c r="I731" i="1"/>
  <c r="L731" i="1"/>
  <c r="G731" i="1"/>
  <c r="M731" i="1"/>
  <c r="H731" i="1"/>
  <c r="K731" i="1"/>
  <c r="J731" i="1"/>
  <c r="Q733" i="1"/>
  <c r="F732" i="1"/>
  <c r="Q734" i="1" l="1"/>
  <c r="F733" i="1"/>
  <c r="L732" i="1"/>
  <c r="H732" i="1"/>
  <c r="J732" i="1"/>
  <c r="N732" i="1"/>
  <c r="G732" i="1"/>
  <c r="I732" i="1"/>
  <c r="M732" i="1"/>
  <c r="K732" i="1"/>
  <c r="G733" i="1" l="1"/>
  <c r="I733" i="1"/>
  <c r="L733" i="1"/>
  <c r="N733" i="1"/>
  <c r="H733" i="1"/>
  <c r="K733" i="1"/>
  <c r="M733" i="1"/>
  <c r="J733" i="1"/>
  <c r="Q735" i="1"/>
  <c r="F734" i="1"/>
  <c r="L734" i="1" l="1"/>
  <c r="I734" i="1"/>
  <c r="K734" i="1"/>
  <c r="M734" i="1"/>
  <c r="H734" i="1"/>
  <c r="N734" i="1"/>
  <c r="J734" i="1"/>
  <c r="G734" i="1"/>
  <c r="Q736" i="1"/>
  <c r="F735" i="1"/>
  <c r="N735" i="1" l="1"/>
  <c r="I735" i="1"/>
  <c r="L735" i="1"/>
  <c r="G735" i="1"/>
  <c r="M735" i="1"/>
  <c r="H735" i="1"/>
  <c r="K735" i="1"/>
  <c r="J735" i="1"/>
  <c r="Q737" i="1"/>
  <c r="F736" i="1"/>
  <c r="Q738" i="1" l="1"/>
  <c r="F737" i="1"/>
  <c r="L736" i="1"/>
  <c r="H736" i="1"/>
  <c r="J736" i="1"/>
  <c r="N736" i="1"/>
  <c r="G736" i="1"/>
  <c r="K736" i="1"/>
  <c r="M736" i="1"/>
  <c r="I736" i="1"/>
  <c r="J737" i="1" l="1"/>
  <c r="I737" i="1"/>
  <c r="K737" i="1"/>
  <c r="L737" i="1"/>
  <c r="N737" i="1"/>
  <c r="M737" i="1"/>
  <c r="G737" i="1"/>
  <c r="H737" i="1"/>
  <c r="Q739" i="1"/>
  <c r="F738" i="1"/>
  <c r="Q740" i="1" l="1"/>
  <c r="F739" i="1"/>
  <c r="N738" i="1"/>
  <c r="J738" i="1"/>
  <c r="I738" i="1"/>
  <c r="M738" i="1"/>
  <c r="K738" i="1"/>
  <c r="L738" i="1"/>
  <c r="G738" i="1"/>
  <c r="H738" i="1"/>
  <c r="N739" i="1" l="1"/>
  <c r="L739" i="1"/>
  <c r="G739" i="1"/>
  <c r="I739" i="1"/>
  <c r="K739" i="1"/>
  <c r="H739" i="1"/>
  <c r="M739" i="1"/>
  <c r="J739" i="1"/>
  <c r="Q741" i="1"/>
  <c r="F740" i="1"/>
  <c r="H740" i="1" l="1"/>
  <c r="L740" i="1"/>
  <c r="N740" i="1"/>
  <c r="G740" i="1"/>
  <c r="J740" i="1"/>
  <c r="I740" i="1"/>
  <c r="M740" i="1"/>
  <c r="K740" i="1"/>
  <c r="Q742" i="1"/>
  <c r="F741" i="1"/>
  <c r="Q743" i="1" l="1"/>
  <c r="F742" i="1"/>
  <c r="K741" i="1"/>
  <c r="J741" i="1"/>
  <c r="G741" i="1"/>
  <c r="L741" i="1"/>
  <c r="N741" i="1"/>
  <c r="M741" i="1"/>
  <c r="I741" i="1"/>
  <c r="H741" i="1"/>
  <c r="H742" i="1" l="1"/>
  <c r="L742" i="1"/>
  <c r="J742" i="1"/>
  <c r="G742" i="1"/>
  <c r="I742" i="1"/>
  <c r="K742" i="1"/>
  <c r="N742" i="1"/>
  <c r="M742" i="1"/>
  <c r="Q744" i="1"/>
  <c r="F743" i="1"/>
  <c r="Q745" i="1" l="1"/>
  <c r="F744" i="1"/>
  <c r="N743" i="1"/>
  <c r="L743" i="1"/>
  <c r="G743" i="1"/>
  <c r="I743" i="1"/>
  <c r="K743" i="1"/>
  <c r="M743" i="1"/>
  <c r="H743" i="1"/>
  <c r="J743" i="1"/>
  <c r="H744" i="1" l="1"/>
  <c r="L744" i="1"/>
  <c r="G744" i="1"/>
  <c r="N744" i="1"/>
  <c r="J744" i="1"/>
  <c r="M744" i="1"/>
  <c r="K744" i="1"/>
  <c r="I744" i="1"/>
  <c r="Q746" i="1"/>
  <c r="F745" i="1"/>
  <c r="Q747" i="1" l="1"/>
  <c r="F746" i="1"/>
  <c r="K745" i="1"/>
  <c r="H745" i="1"/>
  <c r="M745" i="1"/>
  <c r="L745" i="1"/>
  <c r="J745" i="1"/>
  <c r="N745" i="1"/>
  <c r="G745" i="1"/>
  <c r="I745" i="1"/>
  <c r="L746" i="1" l="1"/>
  <c r="J746" i="1"/>
  <c r="G746" i="1"/>
  <c r="N746" i="1"/>
  <c r="K746" i="1"/>
  <c r="M746" i="1"/>
  <c r="H746" i="1"/>
  <c r="I746" i="1"/>
  <c r="Q748" i="1"/>
  <c r="F747" i="1"/>
  <c r="Q749" i="1" l="1"/>
  <c r="F748" i="1"/>
  <c r="N747" i="1"/>
  <c r="I747" i="1"/>
  <c r="L747" i="1"/>
  <c r="G747" i="1"/>
  <c r="M747" i="1"/>
  <c r="H747" i="1"/>
  <c r="K747" i="1"/>
  <c r="J747" i="1"/>
  <c r="L748" i="1" l="1"/>
  <c r="H748" i="1"/>
  <c r="J748" i="1"/>
  <c r="N748" i="1"/>
  <c r="G748" i="1"/>
  <c r="I748" i="1"/>
  <c r="K748" i="1"/>
  <c r="M748" i="1"/>
  <c r="Q750" i="1"/>
  <c r="F749" i="1"/>
  <c r="H749" i="1" l="1"/>
  <c r="I749" i="1"/>
  <c r="J749" i="1"/>
  <c r="M749" i="1"/>
  <c r="G749" i="1"/>
  <c r="K749" i="1"/>
  <c r="N749" i="1"/>
  <c r="L749" i="1"/>
  <c r="Q751" i="1"/>
  <c r="F750" i="1"/>
  <c r="Q752" i="1" l="1"/>
  <c r="F751" i="1"/>
  <c r="L750" i="1"/>
  <c r="I750" i="1"/>
  <c r="K750" i="1"/>
  <c r="M750" i="1"/>
  <c r="H750" i="1"/>
  <c r="N750" i="1"/>
  <c r="G750" i="1"/>
  <c r="J750" i="1"/>
  <c r="N751" i="1" l="1"/>
  <c r="I751" i="1"/>
  <c r="L751" i="1"/>
  <c r="G751" i="1"/>
  <c r="M751" i="1"/>
  <c r="H751" i="1"/>
  <c r="K751" i="1"/>
  <c r="J751" i="1"/>
  <c r="Q753" i="1"/>
  <c r="F752" i="1"/>
  <c r="Q754" i="1" l="1"/>
  <c r="F753" i="1"/>
  <c r="L752" i="1"/>
  <c r="H752" i="1"/>
  <c r="J752" i="1"/>
  <c r="N752" i="1"/>
  <c r="G752" i="1"/>
  <c r="K752" i="1"/>
  <c r="M752" i="1"/>
  <c r="I752" i="1"/>
  <c r="J753" i="1" l="1"/>
  <c r="I753" i="1"/>
  <c r="K753" i="1"/>
  <c r="L753" i="1"/>
  <c r="N753" i="1"/>
  <c r="M753" i="1"/>
  <c r="G753" i="1"/>
  <c r="H753" i="1"/>
  <c r="Q755" i="1"/>
  <c r="F754" i="1"/>
  <c r="K754" i="1" l="1"/>
  <c r="M754" i="1"/>
  <c r="G754" i="1"/>
  <c r="N754" i="1"/>
  <c r="I754" i="1"/>
  <c r="L754" i="1"/>
  <c r="J754" i="1"/>
  <c r="H754" i="1"/>
  <c r="Q756" i="1"/>
  <c r="F755" i="1"/>
  <c r="Q757" i="1" l="1"/>
  <c r="F756" i="1"/>
  <c r="N755" i="1"/>
  <c r="L755" i="1"/>
  <c r="G755" i="1"/>
  <c r="I755" i="1"/>
  <c r="K755" i="1"/>
  <c r="H755" i="1"/>
  <c r="M755" i="1"/>
  <c r="J755" i="1"/>
  <c r="Q758" i="1" l="1"/>
  <c r="F757" i="1"/>
  <c r="H756" i="1"/>
  <c r="L756" i="1"/>
  <c r="N756" i="1"/>
  <c r="G756" i="1"/>
  <c r="J756" i="1"/>
  <c r="I756" i="1"/>
  <c r="K756" i="1"/>
  <c r="M756" i="1"/>
  <c r="K757" i="1" l="1"/>
  <c r="J757" i="1"/>
  <c r="H757" i="1"/>
  <c r="M757" i="1"/>
  <c r="L757" i="1"/>
  <c r="N757" i="1"/>
  <c r="I757" i="1"/>
  <c r="G757" i="1"/>
  <c r="Q759" i="1"/>
  <c r="F758" i="1"/>
  <c r="Q760" i="1" l="1"/>
  <c r="F759" i="1"/>
  <c r="H758" i="1"/>
  <c r="L758" i="1"/>
  <c r="J758" i="1"/>
  <c r="G758" i="1"/>
  <c r="I758" i="1"/>
  <c r="K758" i="1"/>
  <c r="N758" i="1"/>
  <c r="M758" i="1"/>
  <c r="N759" i="1" l="1"/>
  <c r="L759" i="1"/>
  <c r="G759" i="1"/>
  <c r="I759" i="1"/>
  <c r="K759" i="1"/>
  <c r="M759" i="1"/>
  <c r="H759" i="1"/>
  <c r="J759" i="1"/>
  <c r="Q761" i="1"/>
  <c r="F760" i="1"/>
  <c r="Q762" i="1" l="1"/>
  <c r="F761" i="1"/>
  <c r="H760" i="1"/>
  <c r="L760" i="1"/>
  <c r="G760" i="1"/>
  <c r="N760" i="1"/>
  <c r="J760" i="1"/>
  <c r="M760" i="1"/>
  <c r="K760" i="1"/>
  <c r="I760" i="1"/>
  <c r="K761" i="1" l="1"/>
  <c r="H761" i="1"/>
  <c r="I761" i="1"/>
  <c r="M761" i="1"/>
  <c r="N761" i="1"/>
  <c r="J761" i="1"/>
  <c r="L761" i="1"/>
  <c r="G761" i="1"/>
  <c r="Q763" i="1"/>
  <c r="F762" i="1"/>
  <c r="Q764" i="1" l="1"/>
  <c r="F763" i="1"/>
  <c r="L762" i="1"/>
  <c r="J762" i="1"/>
  <c r="I762" i="1"/>
  <c r="K762" i="1"/>
  <c r="M762" i="1"/>
  <c r="N762" i="1"/>
  <c r="H762" i="1"/>
  <c r="G762" i="1"/>
  <c r="Q765" i="1" l="1"/>
  <c r="F764" i="1"/>
  <c r="N763" i="1"/>
  <c r="I763" i="1"/>
  <c r="L763" i="1"/>
  <c r="G763" i="1"/>
  <c r="M763" i="1"/>
  <c r="H763" i="1"/>
  <c r="K763" i="1"/>
  <c r="J763" i="1"/>
  <c r="Q766" i="1" l="1"/>
  <c r="F765" i="1"/>
  <c r="L764" i="1"/>
  <c r="H764" i="1"/>
  <c r="J764" i="1"/>
  <c r="N764" i="1"/>
  <c r="G764" i="1"/>
  <c r="I764" i="1"/>
  <c r="K764" i="1"/>
  <c r="M764" i="1"/>
  <c r="Q767" i="1" l="1"/>
  <c r="F766" i="1"/>
  <c r="G765" i="1"/>
  <c r="I765" i="1"/>
  <c r="L765" i="1"/>
  <c r="N765" i="1"/>
  <c r="H765" i="1"/>
  <c r="K765" i="1"/>
  <c r="M765" i="1"/>
  <c r="J765" i="1"/>
  <c r="Q768" i="1" l="1"/>
  <c r="F767" i="1"/>
  <c r="L766" i="1"/>
  <c r="I766" i="1"/>
  <c r="K766" i="1"/>
  <c r="M766" i="1"/>
  <c r="N766" i="1"/>
  <c r="H766" i="1"/>
  <c r="G766" i="1"/>
  <c r="J766" i="1"/>
  <c r="N767" i="1" l="1"/>
  <c r="I767" i="1"/>
  <c r="L767" i="1"/>
  <c r="G767" i="1"/>
  <c r="M767" i="1"/>
  <c r="H767" i="1"/>
  <c r="K767" i="1"/>
  <c r="J767" i="1"/>
  <c r="Q769" i="1"/>
  <c r="F768" i="1"/>
  <c r="L768" i="1" l="1"/>
  <c r="H768" i="1"/>
  <c r="J768" i="1"/>
  <c r="N768" i="1"/>
  <c r="G768" i="1"/>
  <c r="K768" i="1"/>
  <c r="M768" i="1"/>
  <c r="I768" i="1"/>
  <c r="Q770" i="1"/>
  <c r="F769" i="1"/>
  <c r="J769" i="1" l="1"/>
  <c r="I769" i="1"/>
  <c r="K769" i="1"/>
  <c r="L769" i="1"/>
  <c r="N769" i="1"/>
  <c r="M769" i="1"/>
  <c r="G769" i="1"/>
  <c r="H769" i="1"/>
  <c r="Q771" i="1"/>
  <c r="F770" i="1"/>
  <c r="N770" i="1" l="1"/>
  <c r="J770" i="1"/>
  <c r="I770" i="1"/>
  <c r="K770" i="1"/>
  <c r="M770" i="1"/>
  <c r="L770" i="1"/>
  <c r="H770" i="1"/>
  <c r="G770" i="1"/>
  <c r="Q772" i="1"/>
  <c r="F771" i="1"/>
  <c r="N771" i="1" l="1"/>
  <c r="L771" i="1"/>
  <c r="G771" i="1"/>
  <c r="I771" i="1"/>
  <c r="K771" i="1"/>
  <c r="H771" i="1"/>
  <c r="M771" i="1"/>
  <c r="J771" i="1"/>
  <c r="Q773" i="1"/>
  <c r="F772" i="1"/>
  <c r="H772" i="1" l="1"/>
  <c r="L772" i="1"/>
  <c r="N772" i="1"/>
  <c r="G772" i="1"/>
  <c r="J772" i="1"/>
  <c r="I772" i="1"/>
  <c r="M772" i="1"/>
  <c r="K772" i="1"/>
  <c r="Q774" i="1"/>
  <c r="F773" i="1"/>
  <c r="L773" i="1" l="1"/>
  <c r="M773" i="1"/>
  <c r="I773" i="1"/>
  <c r="K773" i="1"/>
  <c r="H773" i="1"/>
  <c r="N773" i="1"/>
  <c r="J773" i="1"/>
  <c r="G773" i="1"/>
  <c r="Q775" i="1"/>
  <c r="F774" i="1"/>
  <c r="N774" i="1" l="1"/>
  <c r="M774" i="1"/>
  <c r="H774" i="1"/>
  <c r="I774" i="1"/>
  <c r="L774" i="1"/>
  <c r="G774" i="1"/>
  <c r="K774" i="1"/>
  <c r="J774" i="1"/>
  <c r="Q776" i="1"/>
  <c r="F775" i="1"/>
  <c r="J775" i="1" l="1"/>
  <c r="G775" i="1"/>
  <c r="L775" i="1"/>
  <c r="N775" i="1"/>
  <c r="H775" i="1"/>
  <c r="K775" i="1"/>
  <c r="M775" i="1"/>
  <c r="I775" i="1"/>
  <c r="Q777" i="1"/>
  <c r="F776" i="1"/>
  <c r="I776" i="1" l="1"/>
  <c r="N776" i="1"/>
  <c r="J776" i="1"/>
  <c r="H776" i="1"/>
  <c r="G776" i="1"/>
  <c r="L776" i="1"/>
  <c r="M776" i="1"/>
  <c r="K776" i="1"/>
  <c r="Q778" i="1"/>
  <c r="F777" i="1"/>
  <c r="H777" i="1" l="1"/>
  <c r="L777" i="1"/>
  <c r="M777" i="1"/>
  <c r="K777" i="1"/>
  <c r="J777" i="1"/>
  <c r="N777" i="1"/>
  <c r="G777" i="1"/>
  <c r="I777" i="1"/>
  <c r="Q779" i="1"/>
  <c r="F778" i="1"/>
  <c r="N778" i="1" l="1"/>
  <c r="L778" i="1"/>
  <c r="G778" i="1"/>
  <c r="I778" i="1"/>
  <c r="M778" i="1"/>
  <c r="H778" i="1"/>
  <c r="K778" i="1"/>
  <c r="J778" i="1"/>
  <c r="Q780" i="1"/>
  <c r="F779" i="1"/>
  <c r="H779" i="1" l="1"/>
  <c r="G779" i="1"/>
  <c r="L779" i="1"/>
  <c r="N779" i="1"/>
  <c r="J779" i="1"/>
  <c r="I779" i="1"/>
  <c r="M779" i="1"/>
  <c r="K779" i="1"/>
  <c r="Q781" i="1"/>
  <c r="F780" i="1"/>
  <c r="I780" i="1" l="1"/>
  <c r="K780" i="1"/>
  <c r="J780" i="1"/>
  <c r="L780" i="1"/>
  <c r="N780" i="1"/>
  <c r="M780" i="1"/>
  <c r="G780" i="1"/>
  <c r="H780" i="1"/>
  <c r="Q782" i="1"/>
  <c r="F781" i="1"/>
  <c r="G781" i="1" l="1"/>
  <c r="N781" i="1"/>
  <c r="I781" i="1"/>
  <c r="H781" i="1"/>
  <c r="L781" i="1"/>
  <c r="J781" i="1"/>
  <c r="K781" i="1"/>
  <c r="M781" i="1"/>
  <c r="Q783" i="1"/>
  <c r="F782" i="1"/>
  <c r="N782" i="1" l="1"/>
  <c r="I782" i="1"/>
  <c r="M782" i="1"/>
  <c r="G782" i="1"/>
  <c r="K782" i="1"/>
  <c r="L782" i="1"/>
  <c r="H782" i="1"/>
  <c r="J782" i="1"/>
  <c r="Q784" i="1"/>
  <c r="F783" i="1"/>
  <c r="L783" i="1" l="1"/>
  <c r="N783" i="1"/>
  <c r="H783" i="1"/>
  <c r="J783" i="1"/>
  <c r="G783" i="1"/>
  <c r="M783" i="1"/>
  <c r="K783" i="1"/>
  <c r="I783" i="1"/>
  <c r="Q785" i="1"/>
  <c r="F784" i="1"/>
  <c r="N784" i="1" l="1"/>
  <c r="L784" i="1"/>
  <c r="I784" i="1"/>
  <c r="H784" i="1"/>
  <c r="G784" i="1"/>
  <c r="J784" i="1"/>
  <c r="K784" i="1"/>
  <c r="M784" i="1"/>
  <c r="Q786" i="1"/>
  <c r="F785" i="1"/>
  <c r="J785" i="1" l="1"/>
  <c r="H785" i="1"/>
  <c r="L785" i="1"/>
  <c r="I785" i="1"/>
  <c r="G785" i="1"/>
  <c r="K785" i="1"/>
  <c r="M785" i="1"/>
  <c r="N785" i="1"/>
  <c r="Q787" i="1"/>
  <c r="F786" i="1"/>
  <c r="N786" i="1" l="1"/>
  <c r="K786" i="1"/>
  <c r="I786" i="1"/>
  <c r="M786" i="1"/>
  <c r="G786" i="1"/>
  <c r="H786" i="1"/>
  <c r="L786" i="1"/>
  <c r="J786" i="1"/>
  <c r="Q788" i="1"/>
  <c r="F787" i="1"/>
  <c r="N787" i="1" l="1"/>
  <c r="G787" i="1"/>
  <c r="H787" i="1"/>
  <c r="L787" i="1"/>
  <c r="J787" i="1"/>
  <c r="I787" i="1"/>
  <c r="K787" i="1"/>
  <c r="M787" i="1"/>
  <c r="Q789" i="1"/>
  <c r="F788" i="1"/>
  <c r="K788" i="1" l="1"/>
  <c r="N788" i="1"/>
  <c r="L788" i="1"/>
  <c r="J788" i="1"/>
  <c r="H788" i="1"/>
  <c r="G788" i="1"/>
  <c r="I788" i="1"/>
  <c r="M788" i="1"/>
  <c r="Q790" i="1"/>
  <c r="F789" i="1"/>
  <c r="L789" i="1" l="1"/>
  <c r="M789" i="1"/>
  <c r="I789" i="1"/>
  <c r="K789" i="1"/>
  <c r="H789" i="1"/>
  <c r="J789" i="1"/>
  <c r="N789" i="1"/>
  <c r="G789" i="1"/>
  <c r="Q791" i="1"/>
  <c r="F790" i="1"/>
  <c r="N790" i="1" l="1"/>
  <c r="L790" i="1"/>
  <c r="G790" i="1"/>
  <c r="M790" i="1"/>
  <c r="I790" i="1"/>
  <c r="K790" i="1"/>
  <c r="H790" i="1"/>
  <c r="J790" i="1"/>
  <c r="Q792" i="1"/>
  <c r="F791" i="1"/>
  <c r="H791" i="1" l="1"/>
  <c r="L791" i="1"/>
  <c r="G791" i="1"/>
  <c r="J791" i="1"/>
  <c r="N791" i="1"/>
  <c r="K791" i="1"/>
  <c r="M791" i="1"/>
  <c r="I791" i="1"/>
  <c r="Q793" i="1"/>
  <c r="F792" i="1"/>
  <c r="N792" i="1" l="1"/>
  <c r="I792" i="1"/>
  <c r="J792" i="1"/>
  <c r="G792" i="1"/>
  <c r="H792" i="1"/>
  <c r="L792" i="1"/>
  <c r="M792" i="1"/>
  <c r="K792" i="1"/>
  <c r="Q794" i="1"/>
  <c r="F793" i="1"/>
  <c r="L793" i="1" l="1"/>
  <c r="M793" i="1"/>
  <c r="H793" i="1"/>
  <c r="N793" i="1"/>
  <c r="K793" i="1"/>
  <c r="J793" i="1"/>
  <c r="I793" i="1"/>
  <c r="G793" i="1"/>
  <c r="Q795" i="1"/>
  <c r="F794" i="1"/>
  <c r="N794" i="1" l="1"/>
  <c r="K794" i="1"/>
  <c r="M794" i="1"/>
  <c r="G794" i="1"/>
  <c r="I794" i="1"/>
  <c r="L794" i="1"/>
  <c r="H794" i="1"/>
  <c r="J794" i="1"/>
  <c r="Q796" i="1"/>
  <c r="F795" i="1"/>
  <c r="N795" i="1" l="1"/>
  <c r="G795" i="1"/>
  <c r="L795" i="1"/>
  <c r="H795" i="1"/>
  <c r="J795" i="1"/>
  <c r="I795" i="1"/>
  <c r="M795" i="1"/>
  <c r="K795" i="1"/>
  <c r="Q797" i="1"/>
  <c r="F796" i="1"/>
  <c r="K796" i="1" l="1"/>
  <c r="I796" i="1"/>
  <c r="J796" i="1"/>
  <c r="M796" i="1"/>
  <c r="L796" i="1"/>
  <c r="N796" i="1"/>
  <c r="G796" i="1"/>
  <c r="H796" i="1"/>
  <c r="Q798" i="1"/>
  <c r="F797" i="1"/>
  <c r="K797" i="1" l="1"/>
  <c r="L797" i="1"/>
  <c r="G797" i="1"/>
  <c r="H797" i="1"/>
  <c r="N797" i="1"/>
  <c r="J797" i="1"/>
  <c r="I797" i="1"/>
  <c r="M797" i="1"/>
  <c r="Q799" i="1"/>
  <c r="F798" i="1"/>
  <c r="N798" i="1" l="1"/>
  <c r="M798" i="1"/>
  <c r="H798" i="1"/>
  <c r="K798" i="1"/>
  <c r="G798" i="1"/>
  <c r="I798" i="1"/>
  <c r="L798" i="1"/>
  <c r="J798" i="1"/>
  <c r="Q800" i="1"/>
  <c r="F799" i="1"/>
  <c r="J799" i="1" l="1"/>
  <c r="H799" i="1"/>
  <c r="N799" i="1"/>
  <c r="G799" i="1"/>
  <c r="L799" i="1"/>
  <c r="M799" i="1"/>
  <c r="K799" i="1"/>
  <c r="I799" i="1"/>
  <c r="Q801" i="1"/>
  <c r="F800" i="1"/>
  <c r="N800" i="1" l="1"/>
  <c r="M800" i="1"/>
  <c r="G800" i="1"/>
  <c r="H800" i="1"/>
  <c r="J800" i="1"/>
  <c r="K800" i="1"/>
  <c r="I800" i="1"/>
  <c r="L800" i="1"/>
  <c r="Q802" i="1"/>
  <c r="F801" i="1"/>
  <c r="L801" i="1" l="1"/>
  <c r="J801" i="1"/>
  <c r="H801" i="1"/>
  <c r="G801" i="1"/>
  <c r="I801" i="1"/>
  <c r="M801" i="1"/>
  <c r="K801" i="1"/>
  <c r="N801" i="1"/>
  <c r="Q803" i="1"/>
  <c r="F802" i="1"/>
  <c r="N802" i="1" l="1"/>
  <c r="I802" i="1"/>
  <c r="M802" i="1"/>
  <c r="G802" i="1"/>
  <c r="K802" i="1"/>
  <c r="L802" i="1"/>
  <c r="H802" i="1"/>
  <c r="J802" i="1"/>
  <c r="Q804" i="1"/>
  <c r="F803" i="1"/>
  <c r="L803" i="1" l="1"/>
  <c r="N803" i="1"/>
  <c r="H803" i="1"/>
  <c r="J803" i="1"/>
  <c r="G803" i="1"/>
  <c r="I803" i="1"/>
  <c r="K803" i="1"/>
  <c r="M803" i="1"/>
  <c r="Q805" i="1"/>
  <c r="F804" i="1"/>
  <c r="Q806" i="1" l="1"/>
  <c r="F805" i="1"/>
  <c r="N804" i="1"/>
  <c r="K804" i="1"/>
  <c r="L804" i="1"/>
  <c r="J804" i="1"/>
  <c r="H804" i="1"/>
  <c r="G804" i="1"/>
  <c r="M804" i="1"/>
  <c r="I804" i="1"/>
  <c r="L805" i="1" l="1"/>
  <c r="M805" i="1"/>
  <c r="I805" i="1"/>
  <c r="K805" i="1"/>
  <c r="H805" i="1"/>
  <c r="N805" i="1"/>
  <c r="J805" i="1"/>
  <c r="G805" i="1"/>
  <c r="Q807" i="1"/>
  <c r="F806" i="1"/>
  <c r="N806" i="1" l="1"/>
  <c r="K806" i="1"/>
  <c r="I806" i="1"/>
  <c r="M806" i="1"/>
  <c r="G806" i="1"/>
  <c r="H806" i="1"/>
  <c r="L806" i="1"/>
  <c r="J806" i="1"/>
  <c r="Q808" i="1"/>
  <c r="F807" i="1"/>
  <c r="Q809" i="1" l="1"/>
  <c r="F808" i="1"/>
  <c r="N807" i="1"/>
  <c r="G807" i="1"/>
  <c r="H807" i="1"/>
  <c r="L807" i="1"/>
  <c r="J807" i="1"/>
  <c r="K807" i="1"/>
  <c r="M807" i="1"/>
  <c r="I807" i="1"/>
  <c r="N808" i="1" l="1"/>
  <c r="I808" i="1"/>
  <c r="J808" i="1"/>
  <c r="H808" i="1"/>
  <c r="G808" i="1"/>
  <c r="M808" i="1"/>
  <c r="L808" i="1"/>
  <c r="K808" i="1"/>
  <c r="Q810" i="1"/>
  <c r="F809" i="1"/>
  <c r="M809" i="1" l="1"/>
  <c r="L809" i="1"/>
  <c r="H809" i="1"/>
  <c r="K809" i="1"/>
  <c r="J809" i="1"/>
  <c r="N809" i="1"/>
  <c r="G809" i="1"/>
  <c r="I809" i="1"/>
  <c r="Q811" i="1"/>
  <c r="F810" i="1"/>
  <c r="N810" i="1" l="1"/>
  <c r="I810" i="1"/>
  <c r="K810" i="1"/>
  <c r="M810" i="1"/>
  <c r="G810" i="1"/>
  <c r="H810" i="1"/>
  <c r="L810" i="1"/>
  <c r="J810" i="1"/>
  <c r="Q812" i="1"/>
  <c r="F811" i="1"/>
  <c r="L811" i="1" l="1"/>
  <c r="H811" i="1"/>
  <c r="N811" i="1"/>
  <c r="G811" i="1"/>
  <c r="J811" i="1"/>
  <c r="I811" i="1"/>
  <c r="M811" i="1"/>
  <c r="K811" i="1"/>
  <c r="Q813" i="1"/>
  <c r="F812" i="1"/>
  <c r="J812" i="1" l="1"/>
  <c r="I812" i="1"/>
  <c r="K812" i="1"/>
  <c r="L812" i="1"/>
  <c r="N812" i="1"/>
  <c r="M812" i="1"/>
  <c r="H812" i="1"/>
  <c r="G812" i="1"/>
  <c r="Q814" i="1"/>
  <c r="F813" i="1"/>
  <c r="I813" i="1" l="1"/>
  <c r="K813" i="1"/>
  <c r="L813" i="1"/>
  <c r="G813" i="1"/>
  <c r="H813" i="1"/>
  <c r="M813" i="1"/>
  <c r="N813" i="1"/>
  <c r="J813" i="1"/>
  <c r="Q815" i="1"/>
  <c r="F814" i="1"/>
  <c r="N814" i="1" l="1"/>
  <c r="L814" i="1"/>
  <c r="G814" i="1"/>
  <c r="H814" i="1"/>
  <c r="K814" i="1"/>
  <c r="M814" i="1"/>
  <c r="I814" i="1"/>
  <c r="J814" i="1"/>
  <c r="Q816" i="1"/>
  <c r="F815" i="1"/>
  <c r="H815" i="1" l="1"/>
  <c r="N815" i="1"/>
  <c r="J815" i="1"/>
  <c r="L815" i="1"/>
  <c r="G815" i="1"/>
  <c r="M815" i="1"/>
  <c r="K815" i="1"/>
  <c r="I815" i="1"/>
  <c r="Q817" i="1"/>
  <c r="F816" i="1"/>
  <c r="N816" i="1" l="1"/>
  <c r="L816" i="1"/>
  <c r="I816" i="1"/>
  <c r="H816" i="1"/>
  <c r="G816" i="1"/>
  <c r="J816" i="1"/>
  <c r="K816" i="1"/>
  <c r="M816" i="1"/>
  <c r="Q818" i="1"/>
  <c r="F817" i="1"/>
  <c r="Q819" i="1" l="1"/>
  <c r="F818" i="1"/>
  <c r="J817" i="1"/>
  <c r="L817" i="1"/>
  <c r="H817" i="1"/>
  <c r="I817" i="1"/>
  <c r="G817" i="1"/>
  <c r="M817" i="1"/>
  <c r="K817" i="1"/>
  <c r="N817" i="1"/>
  <c r="N818" i="1" l="1"/>
  <c r="M818" i="1"/>
  <c r="H818" i="1"/>
  <c r="K818" i="1"/>
  <c r="G818" i="1"/>
  <c r="I818" i="1"/>
  <c r="L818" i="1"/>
  <c r="J818" i="1"/>
  <c r="Q820" i="1"/>
  <c r="F819" i="1"/>
  <c r="J819" i="1" l="1"/>
  <c r="H819" i="1"/>
  <c r="N819" i="1"/>
  <c r="G819" i="1"/>
  <c r="L819" i="1"/>
  <c r="I819" i="1"/>
  <c r="K819" i="1"/>
  <c r="M819" i="1"/>
  <c r="Q821" i="1"/>
  <c r="F820" i="1"/>
  <c r="K820" i="1" l="1"/>
  <c r="N820" i="1"/>
  <c r="L820" i="1"/>
  <c r="J820" i="1"/>
  <c r="H820" i="1"/>
  <c r="G820" i="1"/>
  <c r="I820" i="1"/>
  <c r="M820" i="1"/>
  <c r="Q822" i="1"/>
  <c r="F821" i="1"/>
  <c r="M821" i="1" l="1"/>
  <c r="L821" i="1"/>
  <c r="I821" i="1"/>
  <c r="K821" i="1"/>
  <c r="H821" i="1"/>
  <c r="J821" i="1"/>
  <c r="N821" i="1"/>
  <c r="G821" i="1"/>
  <c r="Q823" i="1"/>
  <c r="F822" i="1"/>
  <c r="N822" i="1" l="1"/>
  <c r="I822" i="1"/>
  <c r="M822" i="1"/>
  <c r="G822" i="1"/>
  <c r="K822" i="1"/>
  <c r="L822" i="1"/>
  <c r="H822" i="1"/>
  <c r="J822" i="1"/>
  <c r="Q824" i="1"/>
  <c r="F823" i="1"/>
  <c r="L823" i="1" l="1"/>
  <c r="N823" i="1"/>
  <c r="H823" i="1"/>
  <c r="J823" i="1"/>
  <c r="G823" i="1"/>
  <c r="K823" i="1"/>
  <c r="M823" i="1"/>
  <c r="I823" i="1"/>
  <c r="Q825" i="1"/>
  <c r="F824" i="1"/>
  <c r="J824" i="1" l="1"/>
  <c r="N824" i="1"/>
  <c r="I824" i="1"/>
  <c r="G824" i="1"/>
  <c r="H824" i="1"/>
  <c r="K824" i="1"/>
  <c r="M824" i="1"/>
  <c r="L824" i="1"/>
  <c r="Q826" i="1"/>
  <c r="F825" i="1"/>
  <c r="L825" i="1" l="1"/>
  <c r="M825" i="1"/>
  <c r="H825" i="1"/>
  <c r="N825" i="1"/>
  <c r="K825" i="1"/>
  <c r="J825" i="1"/>
  <c r="G825" i="1"/>
  <c r="I825" i="1"/>
  <c r="Q827" i="1"/>
  <c r="F826" i="1"/>
  <c r="N826" i="1" l="1"/>
  <c r="K826" i="1"/>
  <c r="M826" i="1"/>
  <c r="H826" i="1"/>
  <c r="I826" i="1"/>
  <c r="L826" i="1"/>
  <c r="G826" i="1"/>
  <c r="J826" i="1"/>
  <c r="Q828" i="1"/>
  <c r="F827" i="1"/>
  <c r="N827" i="1" l="1"/>
  <c r="G827" i="1"/>
  <c r="J827" i="1"/>
  <c r="L827" i="1"/>
  <c r="H827" i="1"/>
  <c r="I827" i="1"/>
  <c r="M827" i="1"/>
  <c r="K827" i="1"/>
  <c r="Q829" i="1"/>
  <c r="F828" i="1"/>
  <c r="K828" i="1" l="1"/>
  <c r="I828" i="1"/>
  <c r="J828" i="1"/>
  <c r="M828" i="1"/>
  <c r="L828" i="1"/>
  <c r="N828" i="1"/>
  <c r="H828" i="1"/>
  <c r="G828" i="1"/>
  <c r="Q830" i="1"/>
  <c r="F829" i="1"/>
  <c r="N829" i="1" l="1"/>
  <c r="I829" i="1"/>
  <c r="H829" i="1"/>
  <c r="L829" i="1"/>
  <c r="K829" i="1"/>
  <c r="J829" i="1"/>
  <c r="G829" i="1"/>
  <c r="M829" i="1"/>
  <c r="Q831" i="1"/>
  <c r="F830" i="1"/>
  <c r="N830" i="1" l="1"/>
  <c r="M830" i="1"/>
  <c r="H830" i="1"/>
  <c r="K830" i="1"/>
  <c r="L830" i="1"/>
  <c r="G830" i="1"/>
  <c r="I830" i="1"/>
  <c r="J830" i="1"/>
  <c r="Q832" i="1"/>
  <c r="F831" i="1"/>
  <c r="J831" i="1" l="1"/>
  <c r="N831" i="1"/>
  <c r="G831" i="1"/>
  <c r="H831" i="1"/>
  <c r="L831" i="1"/>
  <c r="M831" i="1"/>
  <c r="K831" i="1"/>
  <c r="I831" i="1"/>
  <c r="Q833" i="1"/>
  <c r="F832" i="1"/>
  <c r="N832" i="1" l="1"/>
  <c r="M832" i="1"/>
  <c r="G832" i="1"/>
  <c r="J832" i="1"/>
  <c r="K832" i="1"/>
  <c r="H832" i="1"/>
  <c r="I832" i="1"/>
  <c r="L832" i="1"/>
  <c r="Q834" i="1"/>
  <c r="F833" i="1"/>
  <c r="Q835" i="1" l="1"/>
  <c r="F834" i="1"/>
  <c r="L833" i="1"/>
  <c r="H833" i="1"/>
  <c r="J833" i="1"/>
  <c r="G833" i="1"/>
  <c r="I833" i="1"/>
  <c r="N833" i="1"/>
  <c r="K833" i="1"/>
  <c r="M833" i="1"/>
  <c r="N834" i="1" l="1"/>
  <c r="I834" i="1"/>
  <c r="L834" i="1"/>
  <c r="G834" i="1"/>
  <c r="H834" i="1"/>
  <c r="M834" i="1"/>
  <c r="K834" i="1"/>
  <c r="J834" i="1"/>
  <c r="Q836" i="1"/>
  <c r="F835" i="1"/>
  <c r="L835" i="1" l="1"/>
  <c r="H835" i="1"/>
  <c r="J835" i="1"/>
  <c r="G835" i="1"/>
  <c r="N835" i="1"/>
  <c r="I835" i="1"/>
  <c r="M835" i="1"/>
  <c r="K835" i="1"/>
  <c r="Q837" i="1"/>
  <c r="F836" i="1"/>
  <c r="N836" i="1" l="1"/>
  <c r="K836" i="1"/>
  <c r="L836" i="1"/>
  <c r="J836" i="1"/>
  <c r="H836" i="1"/>
  <c r="G836" i="1"/>
  <c r="I836" i="1"/>
  <c r="M836" i="1"/>
  <c r="Q838" i="1"/>
  <c r="F837" i="1"/>
  <c r="L837" i="1" l="1"/>
  <c r="M837" i="1"/>
  <c r="I837" i="1"/>
  <c r="K837" i="1"/>
  <c r="H837" i="1"/>
  <c r="N837" i="1"/>
  <c r="J837" i="1"/>
  <c r="G837" i="1"/>
  <c r="Q839" i="1"/>
  <c r="F838" i="1"/>
  <c r="N838" i="1" l="1"/>
  <c r="K838" i="1"/>
  <c r="M838" i="1"/>
  <c r="H838" i="1"/>
  <c r="I838" i="1"/>
  <c r="L838" i="1"/>
  <c r="G838" i="1"/>
  <c r="J838" i="1"/>
  <c r="Q840" i="1"/>
  <c r="F839" i="1"/>
  <c r="N839" i="1" l="1"/>
  <c r="G839" i="1"/>
  <c r="J839" i="1"/>
  <c r="L839" i="1"/>
  <c r="H839" i="1"/>
  <c r="K839" i="1"/>
  <c r="M839" i="1"/>
  <c r="I839" i="1"/>
  <c r="Q841" i="1"/>
  <c r="F840" i="1"/>
  <c r="N840" i="1" l="1"/>
  <c r="I840" i="1"/>
  <c r="J840" i="1"/>
  <c r="H840" i="1"/>
  <c r="G840" i="1"/>
  <c r="K840" i="1"/>
  <c r="L840" i="1"/>
  <c r="M840" i="1"/>
  <c r="Q842" i="1"/>
  <c r="F841" i="1"/>
  <c r="M841" i="1" l="1"/>
  <c r="H841" i="1"/>
  <c r="L841" i="1"/>
  <c r="K841" i="1"/>
  <c r="J841" i="1"/>
  <c r="N841" i="1"/>
  <c r="G841" i="1"/>
  <c r="I841" i="1"/>
  <c r="Q843" i="1"/>
  <c r="F842" i="1"/>
  <c r="N842" i="1" l="1"/>
  <c r="I842" i="1"/>
  <c r="L842" i="1"/>
  <c r="G842" i="1"/>
  <c r="H842" i="1"/>
  <c r="M842" i="1"/>
  <c r="K842" i="1"/>
  <c r="J842" i="1"/>
  <c r="Q844" i="1"/>
  <c r="F843" i="1"/>
  <c r="L843" i="1" l="1"/>
  <c r="H843" i="1"/>
  <c r="J843" i="1"/>
  <c r="G843" i="1"/>
  <c r="N843" i="1"/>
  <c r="I843" i="1"/>
  <c r="M843" i="1"/>
  <c r="K843" i="1"/>
  <c r="Q845" i="1"/>
  <c r="F844" i="1"/>
  <c r="J844" i="1" l="1"/>
  <c r="I844" i="1"/>
  <c r="K844" i="1"/>
  <c r="L844" i="1"/>
  <c r="N844" i="1"/>
  <c r="M844" i="1"/>
  <c r="H844" i="1"/>
  <c r="G844" i="1"/>
  <c r="Q846" i="1"/>
  <c r="F845" i="1"/>
  <c r="G845" i="1" l="1"/>
  <c r="N845" i="1"/>
  <c r="H845" i="1"/>
  <c r="I845" i="1"/>
  <c r="K845" i="1"/>
  <c r="J845" i="1"/>
  <c r="L845" i="1"/>
  <c r="M845" i="1"/>
  <c r="Q847" i="1"/>
  <c r="F846" i="1"/>
  <c r="Q848" i="1" l="1"/>
  <c r="F847" i="1"/>
  <c r="N846" i="1"/>
  <c r="L846" i="1"/>
  <c r="G846" i="1"/>
  <c r="I846" i="1"/>
  <c r="K846" i="1"/>
  <c r="M846" i="1"/>
  <c r="H846" i="1"/>
  <c r="J846" i="1"/>
  <c r="H847" i="1" l="1"/>
  <c r="L847" i="1"/>
  <c r="G847" i="1"/>
  <c r="N847" i="1"/>
  <c r="J847" i="1"/>
  <c r="M847" i="1"/>
  <c r="K847" i="1"/>
  <c r="I847" i="1"/>
  <c r="Q849" i="1"/>
  <c r="F848" i="1"/>
  <c r="N848" i="1" l="1"/>
  <c r="L848" i="1"/>
  <c r="I848" i="1"/>
  <c r="H848" i="1"/>
  <c r="G848" i="1"/>
  <c r="J848" i="1"/>
  <c r="K848" i="1"/>
  <c r="M848" i="1"/>
  <c r="Q850" i="1"/>
  <c r="F849" i="1"/>
  <c r="J849" i="1" l="1"/>
  <c r="H849" i="1"/>
  <c r="L849" i="1"/>
  <c r="I849" i="1"/>
  <c r="G849" i="1"/>
  <c r="K849" i="1"/>
  <c r="N849" i="1"/>
  <c r="M849" i="1"/>
  <c r="Q851" i="1"/>
  <c r="F850" i="1"/>
  <c r="N850" i="1" l="1"/>
  <c r="M850" i="1"/>
  <c r="H850" i="1"/>
  <c r="K850" i="1"/>
  <c r="L850" i="1"/>
  <c r="G850" i="1"/>
  <c r="I850" i="1"/>
  <c r="J850" i="1"/>
  <c r="Q852" i="1"/>
  <c r="F851" i="1"/>
  <c r="J851" i="1" l="1"/>
  <c r="L851" i="1"/>
  <c r="G851" i="1"/>
  <c r="H851" i="1"/>
  <c r="N851" i="1"/>
  <c r="I851" i="1"/>
  <c r="K851" i="1"/>
  <c r="M851" i="1"/>
  <c r="Q853" i="1"/>
  <c r="F852" i="1"/>
  <c r="K852" i="1" l="1"/>
  <c r="N852" i="1"/>
  <c r="L852" i="1"/>
  <c r="J852" i="1"/>
  <c r="H852" i="1"/>
  <c r="G852" i="1"/>
  <c r="M852" i="1"/>
  <c r="I852" i="1"/>
  <c r="Q854" i="1"/>
  <c r="F853" i="1"/>
  <c r="M853" i="1" l="1"/>
  <c r="L853" i="1"/>
  <c r="I853" i="1"/>
  <c r="K853" i="1"/>
  <c r="H853" i="1"/>
  <c r="J853" i="1"/>
  <c r="N853" i="1"/>
  <c r="G853" i="1"/>
  <c r="Q855" i="1"/>
  <c r="F854" i="1"/>
  <c r="N854" i="1" l="1"/>
  <c r="I854" i="1"/>
  <c r="H854" i="1"/>
  <c r="L854" i="1"/>
  <c r="M854" i="1"/>
  <c r="G854" i="1"/>
  <c r="K854" i="1"/>
  <c r="J854" i="1"/>
  <c r="Q856" i="1"/>
  <c r="F855" i="1"/>
  <c r="L855" i="1" l="1"/>
  <c r="G855" i="1"/>
  <c r="J855" i="1"/>
  <c r="N855" i="1"/>
  <c r="H855" i="1"/>
  <c r="K855" i="1"/>
  <c r="M855" i="1"/>
  <c r="I855" i="1"/>
  <c r="Q857" i="1"/>
  <c r="F856" i="1"/>
  <c r="J856" i="1" l="1"/>
  <c r="N856" i="1"/>
  <c r="I856" i="1"/>
  <c r="G856" i="1"/>
  <c r="H856" i="1"/>
  <c r="L856" i="1"/>
  <c r="M856" i="1"/>
  <c r="K856" i="1"/>
  <c r="Q858" i="1"/>
  <c r="F857" i="1"/>
  <c r="L857" i="1" l="1"/>
  <c r="H857" i="1"/>
  <c r="M857" i="1"/>
  <c r="N857" i="1"/>
  <c r="K857" i="1"/>
  <c r="J857" i="1"/>
  <c r="I857" i="1"/>
  <c r="G857" i="1"/>
  <c r="Q859" i="1"/>
  <c r="F858" i="1"/>
  <c r="N858" i="1" l="1"/>
  <c r="M858" i="1"/>
  <c r="H858" i="1"/>
  <c r="I858" i="1"/>
  <c r="L858" i="1"/>
  <c r="G858" i="1"/>
  <c r="K858" i="1"/>
  <c r="J858" i="1"/>
  <c r="Q860" i="1"/>
  <c r="F859" i="1"/>
  <c r="J859" i="1" l="1"/>
  <c r="G859" i="1"/>
  <c r="L859" i="1"/>
  <c r="N859" i="1"/>
  <c r="H859" i="1"/>
  <c r="I859" i="1"/>
  <c r="M859" i="1"/>
  <c r="K859" i="1"/>
  <c r="Q861" i="1"/>
  <c r="F860" i="1"/>
  <c r="I860" i="1" l="1"/>
  <c r="K860" i="1"/>
  <c r="J860" i="1"/>
  <c r="M860" i="1"/>
  <c r="L860" i="1"/>
  <c r="N860" i="1"/>
  <c r="G860" i="1"/>
  <c r="H860" i="1"/>
  <c r="Q862" i="1"/>
  <c r="F861" i="1"/>
  <c r="K861" i="1" l="1"/>
  <c r="L861" i="1"/>
  <c r="G861" i="1"/>
  <c r="H861" i="1"/>
  <c r="N861" i="1"/>
  <c r="M861" i="1"/>
  <c r="I861" i="1"/>
  <c r="J861" i="1"/>
  <c r="Q863" i="1"/>
  <c r="F862" i="1"/>
  <c r="N862" i="1" l="1"/>
  <c r="K862" i="1"/>
  <c r="M862" i="1"/>
  <c r="G862" i="1"/>
  <c r="I862" i="1"/>
  <c r="L862" i="1"/>
  <c r="H862" i="1"/>
  <c r="J862" i="1"/>
  <c r="Q864" i="1"/>
  <c r="F863" i="1"/>
  <c r="N863" i="1" l="1"/>
  <c r="G863" i="1"/>
  <c r="L863" i="1"/>
  <c r="H863" i="1"/>
  <c r="J863" i="1"/>
  <c r="M863" i="1"/>
  <c r="K863" i="1"/>
  <c r="I863" i="1"/>
  <c r="Q865" i="1"/>
  <c r="F864" i="1"/>
  <c r="N864" i="1" l="1"/>
  <c r="M864" i="1"/>
  <c r="G864" i="1"/>
  <c r="H864" i="1"/>
  <c r="J864" i="1"/>
  <c r="K864" i="1"/>
  <c r="L864" i="1"/>
  <c r="I864" i="1"/>
  <c r="Q866" i="1"/>
  <c r="F865" i="1"/>
  <c r="H865" i="1" l="1"/>
  <c r="J865" i="1"/>
  <c r="L865" i="1"/>
  <c r="G865" i="1"/>
  <c r="I865" i="1"/>
  <c r="N865" i="1"/>
  <c r="K865" i="1"/>
  <c r="M865" i="1"/>
  <c r="Q867" i="1"/>
  <c r="F866" i="1"/>
  <c r="Q868" i="1" l="1"/>
  <c r="F867" i="1"/>
  <c r="N866" i="1"/>
  <c r="L866" i="1"/>
  <c r="G866" i="1"/>
  <c r="I866" i="1"/>
  <c r="M866" i="1"/>
  <c r="H866" i="1"/>
  <c r="K866" i="1"/>
  <c r="J866" i="1"/>
  <c r="H867" i="1" l="1"/>
  <c r="G867" i="1"/>
  <c r="L867" i="1"/>
  <c r="N867" i="1"/>
  <c r="J867" i="1"/>
  <c r="I867" i="1"/>
  <c r="K867" i="1"/>
  <c r="M867" i="1"/>
  <c r="Q869" i="1"/>
  <c r="F868" i="1"/>
  <c r="K868" i="1" l="1"/>
  <c r="N868" i="1"/>
  <c r="L868" i="1"/>
  <c r="J868" i="1"/>
  <c r="H868" i="1"/>
  <c r="G868" i="1"/>
  <c r="M868" i="1"/>
  <c r="I868" i="1"/>
  <c r="Q870" i="1"/>
  <c r="F869" i="1"/>
  <c r="L869" i="1" l="1"/>
  <c r="M869" i="1"/>
  <c r="I869" i="1"/>
  <c r="K869" i="1"/>
  <c r="H869" i="1"/>
  <c r="N869" i="1"/>
  <c r="J869" i="1"/>
  <c r="G869" i="1"/>
  <c r="Q871" i="1"/>
  <c r="F870" i="1"/>
  <c r="N870" i="1" l="1"/>
  <c r="M870" i="1"/>
  <c r="H870" i="1"/>
  <c r="L870" i="1"/>
  <c r="I870" i="1"/>
  <c r="K870" i="1"/>
  <c r="G870" i="1"/>
  <c r="J870" i="1"/>
  <c r="Q872" i="1"/>
  <c r="F871" i="1"/>
  <c r="J871" i="1" l="1"/>
  <c r="L871" i="1"/>
  <c r="G871" i="1"/>
  <c r="H871" i="1"/>
  <c r="N871" i="1"/>
  <c r="K871" i="1"/>
  <c r="M871" i="1"/>
  <c r="I871" i="1"/>
  <c r="Q873" i="1"/>
  <c r="F872" i="1"/>
  <c r="I872" i="1" l="1"/>
  <c r="N872" i="1"/>
  <c r="J872" i="1"/>
  <c r="H872" i="1"/>
  <c r="G872" i="1"/>
  <c r="M872" i="1"/>
  <c r="K872" i="1"/>
  <c r="L872" i="1"/>
  <c r="Q874" i="1"/>
  <c r="F873" i="1"/>
  <c r="H873" i="1" l="1"/>
  <c r="L873" i="1"/>
  <c r="M873" i="1"/>
  <c r="K873" i="1"/>
  <c r="J873" i="1"/>
  <c r="N873" i="1"/>
  <c r="I873" i="1"/>
  <c r="G873" i="1"/>
  <c r="Q875" i="1"/>
  <c r="F874" i="1"/>
  <c r="N874" i="1" l="1"/>
  <c r="L874" i="1"/>
  <c r="G874" i="1"/>
  <c r="M874" i="1"/>
  <c r="I874" i="1"/>
  <c r="K874" i="1"/>
  <c r="H874" i="1"/>
  <c r="J874" i="1"/>
  <c r="Q876" i="1"/>
  <c r="F875" i="1"/>
  <c r="H875" i="1" l="1"/>
  <c r="G875" i="1"/>
  <c r="N875" i="1"/>
  <c r="J875" i="1"/>
  <c r="L875" i="1"/>
  <c r="I875" i="1"/>
  <c r="M875" i="1"/>
  <c r="K875" i="1"/>
  <c r="Q877" i="1"/>
  <c r="F876" i="1"/>
  <c r="I876" i="1" l="1"/>
  <c r="K876" i="1"/>
  <c r="J876" i="1"/>
  <c r="L876" i="1"/>
  <c r="N876" i="1"/>
  <c r="M876" i="1"/>
  <c r="H876" i="1"/>
  <c r="G876" i="1"/>
  <c r="Q878" i="1"/>
  <c r="F877" i="1"/>
  <c r="I877" i="1" l="1"/>
  <c r="K877" i="1"/>
  <c r="L877" i="1"/>
  <c r="G877" i="1"/>
  <c r="H877" i="1"/>
  <c r="M877" i="1"/>
  <c r="N877" i="1"/>
  <c r="J877" i="1"/>
  <c r="Q879" i="1"/>
  <c r="F878" i="1"/>
  <c r="N878" i="1" l="1"/>
  <c r="I878" i="1"/>
  <c r="M878" i="1"/>
  <c r="G878" i="1"/>
  <c r="H878" i="1"/>
  <c r="L878" i="1"/>
  <c r="K878" i="1"/>
  <c r="J878" i="1"/>
  <c r="Q880" i="1"/>
  <c r="F879" i="1"/>
  <c r="L879" i="1" l="1"/>
  <c r="N879" i="1"/>
  <c r="H879" i="1"/>
  <c r="G879" i="1"/>
  <c r="J879" i="1"/>
  <c r="M879" i="1"/>
  <c r="K879" i="1"/>
  <c r="I879" i="1"/>
  <c r="Q881" i="1"/>
  <c r="F880" i="1"/>
  <c r="N880" i="1" l="1"/>
  <c r="L880" i="1"/>
  <c r="I880" i="1"/>
  <c r="H880" i="1"/>
  <c r="G880" i="1"/>
  <c r="J880" i="1"/>
  <c r="K880" i="1"/>
  <c r="M880" i="1"/>
  <c r="Q882" i="1"/>
  <c r="F881" i="1"/>
  <c r="J881" i="1" l="1"/>
  <c r="H881" i="1"/>
  <c r="L881" i="1"/>
  <c r="I881" i="1"/>
  <c r="G881" i="1"/>
  <c r="M881" i="1"/>
  <c r="N881" i="1"/>
  <c r="K881" i="1"/>
  <c r="Q883" i="1"/>
  <c r="F882" i="1"/>
  <c r="N882" i="1" l="1"/>
  <c r="K882" i="1"/>
  <c r="I882" i="1"/>
  <c r="L882" i="1"/>
  <c r="G882" i="1"/>
  <c r="H882" i="1"/>
  <c r="M882" i="1"/>
  <c r="J882" i="1"/>
  <c r="Q884" i="1"/>
  <c r="F883" i="1"/>
  <c r="N883" i="1" l="1"/>
  <c r="G883" i="1"/>
  <c r="H883" i="1"/>
  <c r="L883" i="1"/>
  <c r="J883" i="1"/>
  <c r="I883" i="1"/>
  <c r="K883" i="1"/>
  <c r="M883" i="1"/>
  <c r="Q885" i="1"/>
  <c r="F884" i="1"/>
  <c r="K884" i="1" l="1"/>
  <c r="N884" i="1"/>
  <c r="L884" i="1"/>
  <c r="J884" i="1"/>
  <c r="H884" i="1"/>
  <c r="G884" i="1"/>
  <c r="M884" i="1"/>
  <c r="I884" i="1"/>
  <c r="Q886" i="1"/>
  <c r="F885" i="1"/>
  <c r="M885" i="1" l="1"/>
  <c r="L885" i="1"/>
  <c r="I885" i="1"/>
  <c r="K885" i="1"/>
  <c r="H885" i="1"/>
  <c r="J885" i="1"/>
  <c r="N885" i="1"/>
  <c r="G885" i="1"/>
  <c r="Q887" i="1"/>
  <c r="F886" i="1"/>
  <c r="N886" i="1" l="1"/>
  <c r="L886" i="1"/>
  <c r="G886" i="1"/>
  <c r="M886" i="1"/>
  <c r="I886" i="1"/>
  <c r="K886" i="1"/>
  <c r="H886" i="1"/>
  <c r="J886" i="1"/>
  <c r="Q888" i="1"/>
  <c r="F887" i="1"/>
  <c r="H887" i="1" l="1"/>
  <c r="L887" i="1"/>
  <c r="J887" i="1"/>
  <c r="N887" i="1"/>
  <c r="G887" i="1"/>
  <c r="K887" i="1"/>
  <c r="M887" i="1"/>
  <c r="I887" i="1"/>
  <c r="Q889" i="1"/>
  <c r="F888" i="1"/>
  <c r="N888" i="1" l="1"/>
  <c r="I888" i="1"/>
  <c r="J888" i="1"/>
  <c r="G888" i="1"/>
  <c r="H888" i="1"/>
  <c r="K888" i="1"/>
  <c r="L888" i="1"/>
  <c r="M888" i="1"/>
  <c r="Q890" i="1"/>
  <c r="F889" i="1"/>
  <c r="M889" i="1" l="1"/>
  <c r="H889" i="1"/>
  <c r="L889" i="1"/>
  <c r="N889" i="1"/>
  <c r="K889" i="1"/>
  <c r="J889" i="1"/>
  <c r="G889" i="1"/>
  <c r="I889" i="1"/>
  <c r="Q891" i="1"/>
  <c r="F890" i="1"/>
  <c r="N890" i="1" l="1"/>
  <c r="K890" i="1"/>
  <c r="M890" i="1"/>
  <c r="G890" i="1"/>
  <c r="I890" i="1"/>
  <c r="L890" i="1"/>
  <c r="H890" i="1"/>
  <c r="J890" i="1"/>
  <c r="Q892" i="1"/>
  <c r="F891" i="1"/>
  <c r="N891" i="1" l="1"/>
  <c r="G891" i="1"/>
  <c r="L891" i="1"/>
  <c r="J891" i="1"/>
  <c r="H891" i="1"/>
  <c r="I891" i="1"/>
  <c r="M891" i="1"/>
  <c r="K891" i="1"/>
  <c r="Q893" i="1"/>
  <c r="F892" i="1"/>
  <c r="K892" i="1" l="1"/>
  <c r="I892" i="1"/>
  <c r="J892" i="1"/>
  <c r="M892" i="1"/>
  <c r="L892" i="1"/>
  <c r="N892" i="1"/>
  <c r="G892" i="1"/>
  <c r="H892" i="1"/>
  <c r="Q894" i="1"/>
  <c r="F893" i="1"/>
  <c r="N893" i="1" l="1"/>
  <c r="I893" i="1"/>
  <c r="H893" i="1"/>
  <c r="K893" i="1"/>
  <c r="L893" i="1"/>
  <c r="G893" i="1"/>
  <c r="M893" i="1"/>
  <c r="J893" i="1"/>
  <c r="Q895" i="1"/>
  <c r="F894" i="1"/>
  <c r="N894" i="1" l="1"/>
  <c r="M894" i="1"/>
  <c r="H894" i="1"/>
  <c r="K894" i="1"/>
  <c r="I894" i="1"/>
  <c r="G894" i="1"/>
  <c r="L894" i="1"/>
  <c r="J894" i="1"/>
  <c r="Q896" i="1"/>
  <c r="F895" i="1"/>
  <c r="Q897" i="1" l="1"/>
  <c r="F896" i="1"/>
  <c r="J895" i="1"/>
  <c r="H895" i="1"/>
  <c r="L895" i="1"/>
  <c r="G895" i="1"/>
  <c r="N895" i="1"/>
  <c r="M895" i="1"/>
  <c r="K895" i="1"/>
  <c r="I895" i="1"/>
  <c r="N896" i="1" l="1"/>
  <c r="M896" i="1"/>
  <c r="G896" i="1"/>
  <c r="J896" i="1"/>
  <c r="K896" i="1"/>
  <c r="H896" i="1"/>
  <c r="L896" i="1"/>
  <c r="I896" i="1"/>
  <c r="Q898" i="1"/>
  <c r="F897" i="1"/>
  <c r="M897" i="1" l="1"/>
  <c r="J897" i="1"/>
  <c r="H897" i="1"/>
  <c r="L897" i="1"/>
  <c r="I897" i="1"/>
  <c r="G897" i="1"/>
  <c r="N897" i="1"/>
  <c r="K897" i="1"/>
  <c r="Q899" i="1"/>
  <c r="F898" i="1"/>
  <c r="N898" i="1" l="1"/>
  <c r="I898" i="1"/>
  <c r="M898" i="1"/>
  <c r="G898" i="1"/>
  <c r="L898" i="1"/>
  <c r="H898" i="1"/>
  <c r="K898" i="1"/>
  <c r="J898" i="1"/>
  <c r="Q900" i="1"/>
  <c r="F899" i="1"/>
  <c r="K899" i="1" l="1"/>
  <c r="L899" i="1"/>
  <c r="J899" i="1"/>
  <c r="M899" i="1"/>
  <c r="G899" i="1"/>
  <c r="N899" i="1"/>
  <c r="I899" i="1"/>
  <c r="H899" i="1"/>
  <c r="Q901" i="1"/>
  <c r="F900" i="1"/>
  <c r="Q902" i="1" l="1"/>
  <c r="F901" i="1"/>
  <c r="N900" i="1"/>
  <c r="G900" i="1"/>
  <c r="I900" i="1"/>
  <c r="K900" i="1"/>
  <c r="H900" i="1"/>
  <c r="M900" i="1"/>
  <c r="L900" i="1"/>
  <c r="J900" i="1"/>
  <c r="J901" i="1" l="1"/>
  <c r="H901" i="1"/>
  <c r="M901" i="1"/>
  <c r="I901" i="1"/>
  <c r="N901" i="1"/>
  <c r="G901" i="1"/>
  <c r="L901" i="1"/>
  <c r="K901" i="1"/>
  <c r="Q903" i="1"/>
  <c r="F902" i="1"/>
  <c r="N902" i="1" l="1"/>
  <c r="L902" i="1"/>
  <c r="G902" i="1"/>
  <c r="M902" i="1"/>
  <c r="K902" i="1"/>
  <c r="H902" i="1"/>
  <c r="I902" i="1"/>
  <c r="J902" i="1"/>
  <c r="Q904" i="1"/>
  <c r="F903" i="1"/>
  <c r="L903" i="1" l="1"/>
  <c r="M903" i="1"/>
  <c r="G903" i="1"/>
  <c r="I903" i="1"/>
  <c r="K903" i="1"/>
  <c r="H903" i="1"/>
  <c r="J903" i="1"/>
  <c r="N903" i="1"/>
  <c r="Q905" i="1"/>
  <c r="F904" i="1"/>
  <c r="N904" i="1" l="1"/>
  <c r="I904" i="1"/>
  <c r="K904" i="1"/>
  <c r="G904" i="1"/>
  <c r="H904" i="1"/>
  <c r="M904" i="1"/>
  <c r="J904" i="1"/>
  <c r="L904" i="1"/>
  <c r="Q906" i="1"/>
  <c r="F905" i="1"/>
  <c r="J905" i="1" l="1"/>
  <c r="I905" i="1"/>
  <c r="N905" i="1"/>
  <c r="H905" i="1"/>
  <c r="M905" i="1"/>
  <c r="L905" i="1"/>
  <c r="K905" i="1"/>
  <c r="G905" i="1"/>
  <c r="Q907" i="1"/>
  <c r="F906" i="1"/>
  <c r="N906" i="1" l="1"/>
  <c r="L906" i="1"/>
  <c r="G906" i="1"/>
  <c r="H906" i="1"/>
  <c r="M906" i="1"/>
  <c r="I906" i="1"/>
  <c r="K906" i="1"/>
  <c r="J906" i="1"/>
  <c r="Q908" i="1"/>
  <c r="F907" i="1"/>
  <c r="K907" i="1" l="1"/>
  <c r="L907" i="1"/>
  <c r="J907" i="1"/>
  <c r="H907" i="1"/>
  <c r="I907" i="1"/>
  <c r="M907" i="1"/>
  <c r="N907" i="1"/>
  <c r="G907" i="1"/>
  <c r="Q909" i="1"/>
  <c r="F908" i="1"/>
  <c r="I908" i="1" l="1"/>
  <c r="G908" i="1"/>
  <c r="K908" i="1"/>
  <c r="N908" i="1"/>
  <c r="H908" i="1"/>
  <c r="M908" i="1"/>
  <c r="J908" i="1"/>
  <c r="L908" i="1"/>
  <c r="Q910" i="1"/>
  <c r="F909" i="1"/>
  <c r="N909" i="1" l="1"/>
  <c r="H909" i="1"/>
  <c r="I909" i="1"/>
  <c r="M909" i="1"/>
  <c r="J909" i="1"/>
  <c r="G909" i="1"/>
  <c r="L909" i="1"/>
  <c r="K909" i="1"/>
  <c r="Q911" i="1"/>
  <c r="F910" i="1"/>
  <c r="N910" i="1" l="1"/>
  <c r="I910" i="1"/>
  <c r="M910" i="1"/>
  <c r="G910" i="1"/>
  <c r="L910" i="1"/>
  <c r="H910" i="1"/>
  <c r="K910" i="1"/>
  <c r="J910" i="1"/>
  <c r="Q912" i="1"/>
  <c r="F911" i="1"/>
  <c r="I911" i="1" l="1"/>
  <c r="K911" i="1"/>
  <c r="N911" i="1"/>
  <c r="M911" i="1"/>
  <c r="G911" i="1"/>
  <c r="L911" i="1"/>
  <c r="H911" i="1"/>
  <c r="J911" i="1"/>
  <c r="Q913" i="1"/>
  <c r="F912" i="1"/>
  <c r="K912" i="1" l="1"/>
  <c r="N912" i="1"/>
  <c r="G912" i="1"/>
  <c r="I912" i="1"/>
  <c r="H912" i="1"/>
  <c r="M912" i="1"/>
  <c r="J912" i="1"/>
  <c r="L912" i="1"/>
  <c r="Q914" i="1"/>
  <c r="F913" i="1"/>
  <c r="I913" i="1" l="1"/>
  <c r="M913" i="1"/>
  <c r="J913" i="1"/>
  <c r="N913" i="1"/>
  <c r="H913" i="1"/>
  <c r="K913" i="1"/>
  <c r="L913" i="1"/>
  <c r="G913" i="1"/>
  <c r="Q915" i="1"/>
  <c r="F914" i="1"/>
  <c r="N914" i="1" l="1"/>
  <c r="K914" i="1"/>
  <c r="I914" i="1"/>
  <c r="G914" i="1"/>
  <c r="L914" i="1"/>
  <c r="M914" i="1"/>
  <c r="H914" i="1"/>
  <c r="J914" i="1"/>
  <c r="Q916" i="1"/>
  <c r="F915" i="1"/>
  <c r="J915" i="1" l="1"/>
  <c r="K915" i="1"/>
  <c r="L915" i="1"/>
  <c r="N915" i="1"/>
  <c r="M915" i="1"/>
  <c r="G915" i="1"/>
  <c r="H915" i="1"/>
  <c r="I915" i="1"/>
  <c r="Q917" i="1"/>
  <c r="F916" i="1"/>
  <c r="G916" i="1" l="1"/>
  <c r="K916" i="1"/>
  <c r="N916" i="1"/>
  <c r="I916" i="1"/>
  <c r="H916" i="1"/>
  <c r="M916" i="1"/>
  <c r="L916" i="1"/>
  <c r="J916" i="1"/>
  <c r="Q918" i="1"/>
  <c r="F917" i="1"/>
  <c r="M917" i="1" l="1"/>
  <c r="J917" i="1"/>
  <c r="I917" i="1"/>
  <c r="N917" i="1"/>
  <c r="H917" i="1"/>
  <c r="G917" i="1"/>
  <c r="L917" i="1"/>
  <c r="K917" i="1"/>
  <c r="Q919" i="1"/>
  <c r="F918" i="1"/>
  <c r="N918" i="1" l="1"/>
  <c r="M918" i="1"/>
  <c r="H918" i="1"/>
  <c r="I918" i="1"/>
  <c r="K918" i="1"/>
  <c r="L918" i="1"/>
  <c r="G918" i="1"/>
  <c r="J918" i="1"/>
  <c r="Q920" i="1"/>
  <c r="F919" i="1"/>
  <c r="I919" i="1" l="1"/>
  <c r="K919" i="1"/>
  <c r="N919" i="1"/>
  <c r="J919" i="1"/>
  <c r="H919" i="1"/>
  <c r="L919" i="1"/>
  <c r="M919" i="1"/>
  <c r="G919" i="1"/>
  <c r="Q921" i="1"/>
  <c r="F920" i="1"/>
  <c r="I920" i="1" l="1"/>
  <c r="K920" i="1"/>
  <c r="N920" i="1"/>
  <c r="G920" i="1"/>
  <c r="H920" i="1"/>
  <c r="M920" i="1"/>
  <c r="J920" i="1"/>
  <c r="L920" i="1"/>
  <c r="Q922" i="1"/>
  <c r="F921" i="1"/>
  <c r="N921" i="1" l="1"/>
  <c r="H921" i="1"/>
  <c r="I921" i="1"/>
  <c r="M921" i="1"/>
  <c r="J921" i="1"/>
  <c r="L921" i="1"/>
  <c r="K921" i="1"/>
  <c r="G921" i="1"/>
  <c r="Q923" i="1"/>
  <c r="F922" i="1"/>
  <c r="N922" i="1" l="1"/>
  <c r="K922" i="1"/>
  <c r="I922" i="1"/>
  <c r="M922" i="1"/>
  <c r="H922" i="1"/>
  <c r="G922" i="1"/>
  <c r="L922" i="1"/>
  <c r="J922" i="1"/>
  <c r="Q924" i="1"/>
  <c r="F923" i="1"/>
  <c r="J923" i="1" l="1"/>
  <c r="K923" i="1"/>
  <c r="L923" i="1"/>
  <c r="I923" i="1"/>
  <c r="H923" i="1"/>
  <c r="N923" i="1"/>
  <c r="G923" i="1"/>
  <c r="M923" i="1"/>
  <c r="Q925" i="1"/>
  <c r="F924" i="1"/>
  <c r="G924" i="1" l="1"/>
  <c r="N924" i="1"/>
  <c r="K924" i="1"/>
  <c r="I924" i="1"/>
  <c r="H924" i="1"/>
  <c r="M924" i="1"/>
  <c r="J924" i="1"/>
  <c r="L924" i="1"/>
  <c r="Q926" i="1"/>
  <c r="F925" i="1"/>
  <c r="M925" i="1" l="1"/>
  <c r="J925" i="1"/>
  <c r="I925" i="1"/>
  <c r="N925" i="1"/>
  <c r="H925" i="1"/>
  <c r="G925" i="1"/>
  <c r="K925" i="1"/>
  <c r="L925" i="1"/>
  <c r="Q927" i="1"/>
  <c r="F926" i="1"/>
  <c r="N926" i="1" l="1"/>
  <c r="M926" i="1"/>
  <c r="H926" i="1"/>
  <c r="L926" i="1"/>
  <c r="G926" i="1"/>
  <c r="K926" i="1"/>
  <c r="I926" i="1"/>
  <c r="J926" i="1"/>
  <c r="Q928" i="1"/>
  <c r="F927" i="1"/>
  <c r="L927" i="1" l="1"/>
  <c r="J927" i="1"/>
  <c r="I927" i="1"/>
  <c r="K927" i="1"/>
  <c r="H927" i="1"/>
  <c r="M927" i="1"/>
  <c r="N927" i="1"/>
  <c r="G927" i="1"/>
  <c r="Q929" i="1"/>
  <c r="F928" i="1"/>
  <c r="Q930" i="1" l="1"/>
  <c r="F929" i="1"/>
  <c r="N928" i="1"/>
  <c r="K928" i="1"/>
  <c r="I928" i="1"/>
  <c r="G928" i="1"/>
  <c r="H928" i="1"/>
  <c r="M928" i="1"/>
  <c r="J928" i="1"/>
  <c r="L928" i="1"/>
  <c r="J929" i="1" l="1"/>
  <c r="I929" i="1"/>
  <c r="N929" i="1"/>
  <c r="H929" i="1"/>
  <c r="M929" i="1"/>
  <c r="K929" i="1"/>
  <c r="L929" i="1"/>
  <c r="G929" i="1"/>
  <c r="Q931" i="1"/>
  <c r="F930" i="1"/>
  <c r="N930" i="1" l="1"/>
  <c r="L930" i="1"/>
  <c r="G930" i="1"/>
  <c r="K930" i="1"/>
  <c r="I930" i="1"/>
  <c r="M930" i="1"/>
  <c r="H930" i="1"/>
  <c r="J930" i="1"/>
  <c r="Q932" i="1"/>
  <c r="F931" i="1"/>
  <c r="K931" i="1" l="1"/>
  <c r="J931" i="1"/>
  <c r="L931" i="1"/>
  <c r="M931" i="1"/>
  <c r="G931" i="1"/>
  <c r="N931" i="1"/>
  <c r="I931" i="1"/>
  <c r="H931" i="1"/>
  <c r="Q933" i="1"/>
  <c r="F932" i="1"/>
  <c r="I932" i="1" l="1"/>
  <c r="G932" i="1"/>
  <c r="N932" i="1"/>
  <c r="K932" i="1"/>
  <c r="H932" i="1"/>
  <c r="M932" i="1"/>
  <c r="L932" i="1"/>
  <c r="J932" i="1"/>
  <c r="Q934" i="1"/>
  <c r="F933" i="1"/>
  <c r="N933" i="1" l="1"/>
  <c r="H933" i="1"/>
  <c r="M933" i="1"/>
  <c r="J933" i="1"/>
  <c r="I933" i="1"/>
  <c r="G933" i="1"/>
  <c r="L933" i="1"/>
  <c r="K933" i="1"/>
  <c r="Q935" i="1"/>
  <c r="F934" i="1"/>
  <c r="N934" i="1" l="1"/>
  <c r="I934" i="1"/>
  <c r="M934" i="1"/>
  <c r="H934" i="1"/>
  <c r="G934" i="1"/>
  <c r="L934" i="1"/>
  <c r="K934" i="1"/>
  <c r="J934" i="1"/>
  <c r="Q936" i="1"/>
  <c r="F935" i="1"/>
  <c r="L935" i="1" l="1"/>
  <c r="M935" i="1"/>
  <c r="G935" i="1"/>
  <c r="I935" i="1"/>
  <c r="K935" i="1"/>
  <c r="H935" i="1"/>
  <c r="N935" i="1"/>
  <c r="J935" i="1"/>
  <c r="Q937" i="1"/>
  <c r="F936" i="1"/>
  <c r="I936" i="1" l="1"/>
  <c r="G936" i="1"/>
  <c r="N936" i="1"/>
  <c r="K936" i="1"/>
  <c r="H936" i="1"/>
  <c r="M936" i="1"/>
  <c r="J936" i="1"/>
  <c r="L936" i="1"/>
  <c r="Q938" i="1"/>
  <c r="F937" i="1"/>
  <c r="N937" i="1" l="1"/>
  <c r="H937" i="1"/>
  <c r="M937" i="1"/>
  <c r="J937" i="1"/>
  <c r="I937" i="1"/>
  <c r="L937" i="1"/>
  <c r="K937" i="1"/>
  <c r="G937" i="1"/>
  <c r="Q939" i="1"/>
  <c r="F938" i="1"/>
  <c r="N938" i="1" l="1"/>
  <c r="I938" i="1"/>
  <c r="M938" i="1"/>
  <c r="H938" i="1"/>
  <c r="L938" i="1"/>
  <c r="G938" i="1"/>
  <c r="K938" i="1"/>
  <c r="J938" i="1"/>
  <c r="Q940" i="1"/>
  <c r="F939" i="1"/>
  <c r="L939" i="1" l="1"/>
  <c r="K939" i="1"/>
  <c r="J939" i="1"/>
  <c r="H939" i="1"/>
  <c r="I939" i="1"/>
  <c r="G939" i="1"/>
  <c r="N939" i="1"/>
  <c r="M939" i="1"/>
  <c r="Q941" i="1"/>
  <c r="F940" i="1"/>
  <c r="N940" i="1" l="1"/>
  <c r="K940" i="1"/>
  <c r="I940" i="1"/>
  <c r="G940" i="1"/>
  <c r="H940" i="1"/>
  <c r="M940" i="1"/>
  <c r="J940" i="1"/>
  <c r="L940" i="1"/>
  <c r="Q942" i="1"/>
  <c r="F941" i="1"/>
  <c r="J941" i="1" l="1"/>
  <c r="I941" i="1"/>
  <c r="N941" i="1"/>
  <c r="H941" i="1"/>
  <c r="M941" i="1"/>
  <c r="G941" i="1"/>
  <c r="K941" i="1"/>
  <c r="L941" i="1"/>
  <c r="Q943" i="1"/>
  <c r="F942" i="1"/>
  <c r="N942" i="1" l="1"/>
  <c r="L942" i="1"/>
  <c r="G942" i="1"/>
  <c r="K942" i="1"/>
  <c r="I942" i="1"/>
  <c r="M942" i="1"/>
  <c r="H942" i="1"/>
  <c r="J942" i="1"/>
  <c r="Q944" i="1"/>
  <c r="F943" i="1"/>
  <c r="N943" i="1" l="1"/>
  <c r="H943" i="1"/>
  <c r="I943" i="1"/>
  <c r="K943" i="1"/>
  <c r="L943" i="1"/>
  <c r="G943" i="1"/>
  <c r="M943" i="1"/>
  <c r="J943" i="1"/>
  <c r="Q945" i="1"/>
  <c r="F944" i="1"/>
  <c r="G944" i="1" l="1"/>
  <c r="N944" i="1"/>
  <c r="K944" i="1"/>
  <c r="I944" i="1"/>
  <c r="H944" i="1"/>
  <c r="M944" i="1"/>
  <c r="J944" i="1"/>
  <c r="L944" i="1"/>
  <c r="Q946" i="1"/>
  <c r="F945" i="1"/>
  <c r="M945" i="1" l="1"/>
  <c r="J945" i="1"/>
  <c r="I945" i="1"/>
  <c r="H945" i="1"/>
  <c r="N945" i="1"/>
  <c r="K945" i="1"/>
  <c r="L945" i="1"/>
  <c r="G945" i="1"/>
  <c r="Q947" i="1"/>
  <c r="F946" i="1"/>
  <c r="N946" i="1" l="1"/>
  <c r="M946" i="1"/>
  <c r="H946" i="1"/>
  <c r="L946" i="1"/>
  <c r="G946" i="1"/>
  <c r="K946" i="1"/>
  <c r="I946" i="1"/>
  <c r="J946" i="1"/>
  <c r="Q948" i="1"/>
  <c r="F947" i="1"/>
  <c r="L947" i="1" l="1"/>
  <c r="K947" i="1"/>
  <c r="J947" i="1"/>
  <c r="N947" i="1"/>
  <c r="M947" i="1"/>
  <c r="G947" i="1"/>
  <c r="H947" i="1"/>
  <c r="I947" i="1"/>
  <c r="Q949" i="1"/>
  <c r="F948" i="1"/>
  <c r="K948" i="1" l="1"/>
  <c r="I948" i="1"/>
  <c r="G948" i="1"/>
  <c r="N948" i="1"/>
  <c r="H948" i="1"/>
  <c r="M948" i="1"/>
  <c r="L948" i="1"/>
  <c r="J948" i="1"/>
  <c r="Q950" i="1"/>
  <c r="F949" i="1"/>
  <c r="I949" i="1" l="1"/>
  <c r="N949" i="1"/>
  <c r="H949" i="1"/>
  <c r="M949" i="1"/>
  <c r="J949" i="1"/>
  <c r="G949" i="1"/>
  <c r="K949" i="1"/>
  <c r="L949" i="1"/>
  <c r="Q951" i="1"/>
  <c r="F950" i="1"/>
  <c r="N950" i="1" l="1"/>
  <c r="K950" i="1"/>
  <c r="I950" i="1"/>
  <c r="M950" i="1"/>
  <c r="H950" i="1"/>
  <c r="L950" i="1"/>
  <c r="G950" i="1"/>
  <c r="J950" i="1"/>
  <c r="Q952" i="1"/>
  <c r="F951" i="1"/>
  <c r="H951" i="1" l="1"/>
  <c r="J951" i="1"/>
  <c r="M951" i="1"/>
  <c r="G951" i="1"/>
  <c r="K951" i="1"/>
  <c r="L951" i="1"/>
  <c r="I951" i="1"/>
  <c r="N951" i="1"/>
  <c r="Q953" i="1"/>
  <c r="F952" i="1"/>
  <c r="N952" i="1" l="1"/>
  <c r="K952" i="1"/>
  <c r="I952" i="1"/>
  <c r="G952" i="1"/>
  <c r="H952" i="1"/>
  <c r="M952" i="1"/>
  <c r="J952" i="1"/>
  <c r="L952" i="1"/>
  <c r="Q954" i="1"/>
  <c r="F953" i="1"/>
  <c r="N953" i="1" l="1"/>
  <c r="M953" i="1"/>
  <c r="J953" i="1"/>
  <c r="I953" i="1"/>
  <c r="H953" i="1"/>
  <c r="L953" i="1"/>
  <c r="K953" i="1"/>
  <c r="G953" i="1"/>
  <c r="Q955" i="1"/>
  <c r="F954" i="1"/>
  <c r="N954" i="1" l="1"/>
  <c r="I954" i="1"/>
  <c r="M954" i="1"/>
  <c r="H954" i="1"/>
  <c r="L954" i="1"/>
  <c r="K954" i="1"/>
  <c r="G954" i="1"/>
  <c r="J954" i="1"/>
  <c r="Q956" i="1"/>
  <c r="F955" i="1"/>
  <c r="L955" i="1" l="1"/>
  <c r="K955" i="1"/>
  <c r="J955" i="1"/>
  <c r="I955" i="1"/>
  <c r="H955" i="1"/>
  <c r="N955" i="1"/>
  <c r="G955" i="1"/>
  <c r="M955" i="1"/>
  <c r="Q957" i="1"/>
  <c r="F956" i="1"/>
  <c r="N956" i="1" l="1"/>
  <c r="K956" i="1"/>
  <c r="I956" i="1"/>
  <c r="G956" i="1"/>
  <c r="H956" i="1"/>
  <c r="M956" i="1"/>
  <c r="J956" i="1"/>
  <c r="L956" i="1"/>
  <c r="Q958" i="1"/>
  <c r="F957" i="1"/>
  <c r="J957" i="1" l="1"/>
  <c r="I957" i="1"/>
  <c r="N957" i="1"/>
  <c r="M957" i="1"/>
  <c r="H957" i="1"/>
  <c r="G957" i="1"/>
  <c r="K957" i="1"/>
  <c r="L957" i="1"/>
  <c r="Q959" i="1"/>
  <c r="F958" i="1"/>
  <c r="N958" i="1" l="1"/>
  <c r="L958" i="1"/>
  <c r="G958" i="1"/>
  <c r="K958" i="1"/>
  <c r="M958" i="1"/>
  <c r="I958" i="1"/>
  <c r="H958" i="1"/>
  <c r="J958" i="1"/>
  <c r="Q960" i="1"/>
  <c r="F959" i="1"/>
  <c r="L959" i="1" l="1"/>
  <c r="J959" i="1"/>
  <c r="I959" i="1"/>
  <c r="K959" i="1"/>
  <c r="H959" i="1"/>
  <c r="M959" i="1"/>
  <c r="N959" i="1"/>
  <c r="G959" i="1"/>
  <c r="Q961" i="1"/>
  <c r="F960" i="1"/>
  <c r="L960" i="1" l="1"/>
  <c r="I960" i="1"/>
  <c r="G960" i="1"/>
  <c r="J960" i="1"/>
  <c r="H960" i="1"/>
  <c r="M960" i="1"/>
  <c r="N960" i="1"/>
  <c r="K960" i="1"/>
  <c r="Q962" i="1"/>
  <c r="F961" i="1"/>
  <c r="L961" i="1" l="1"/>
  <c r="K961" i="1"/>
  <c r="G961" i="1"/>
  <c r="M961" i="1"/>
  <c r="N961" i="1"/>
  <c r="J961" i="1"/>
  <c r="I961" i="1"/>
  <c r="H961" i="1"/>
  <c r="Q963" i="1"/>
  <c r="F962" i="1"/>
  <c r="J962" i="1" l="1"/>
  <c r="I962" i="1"/>
  <c r="N962" i="1"/>
  <c r="M962" i="1"/>
  <c r="G962" i="1"/>
  <c r="H962" i="1"/>
  <c r="L962" i="1"/>
  <c r="K962" i="1"/>
  <c r="Q964" i="1"/>
  <c r="F963" i="1"/>
  <c r="L963" i="1" l="1"/>
  <c r="N963" i="1"/>
  <c r="K963" i="1"/>
  <c r="J963" i="1"/>
  <c r="M963" i="1"/>
  <c r="I963" i="1"/>
  <c r="H963" i="1"/>
  <c r="G963" i="1"/>
  <c r="Q965" i="1"/>
  <c r="F964" i="1"/>
  <c r="N964" i="1" l="1"/>
  <c r="M964" i="1"/>
  <c r="H964" i="1"/>
  <c r="L964" i="1"/>
  <c r="G964" i="1"/>
  <c r="K964" i="1"/>
  <c r="I964" i="1"/>
  <c r="J964" i="1"/>
  <c r="Q966" i="1"/>
  <c r="F965" i="1"/>
  <c r="N965" i="1" l="1"/>
  <c r="M965" i="1"/>
  <c r="K965" i="1"/>
  <c r="I965" i="1"/>
  <c r="L965" i="1"/>
  <c r="H965" i="1"/>
  <c r="G965" i="1"/>
  <c r="J965" i="1"/>
  <c r="Q967" i="1"/>
  <c r="F966" i="1"/>
  <c r="Q968" i="1" l="1"/>
  <c r="F967" i="1"/>
  <c r="N966" i="1"/>
  <c r="G966" i="1"/>
  <c r="M966" i="1"/>
  <c r="J966" i="1"/>
  <c r="I966" i="1"/>
  <c r="L966" i="1"/>
  <c r="K966" i="1"/>
  <c r="H966" i="1"/>
  <c r="L967" i="1" l="1"/>
  <c r="I967" i="1"/>
  <c r="M967" i="1"/>
  <c r="K967" i="1"/>
  <c r="J967" i="1"/>
  <c r="H967" i="1"/>
  <c r="G967" i="1"/>
  <c r="N967" i="1"/>
  <c r="Q969" i="1"/>
  <c r="F968" i="1"/>
  <c r="Q970" i="1" l="1"/>
  <c r="F969" i="1"/>
  <c r="N968" i="1"/>
  <c r="K968" i="1"/>
  <c r="I968" i="1"/>
  <c r="H968" i="1"/>
  <c r="G968" i="1"/>
  <c r="M968" i="1"/>
  <c r="L968" i="1"/>
  <c r="J968" i="1"/>
  <c r="G969" i="1" l="1"/>
  <c r="L969" i="1"/>
  <c r="K969" i="1"/>
  <c r="H969" i="1"/>
  <c r="I969" i="1"/>
  <c r="M969" i="1"/>
  <c r="N969" i="1"/>
  <c r="J969" i="1"/>
  <c r="Q971" i="1"/>
  <c r="F970" i="1"/>
  <c r="N970" i="1" l="1"/>
  <c r="G970" i="1"/>
  <c r="M970" i="1"/>
  <c r="J970" i="1"/>
  <c r="I970" i="1"/>
  <c r="H970" i="1"/>
  <c r="L970" i="1"/>
  <c r="K970" i="1"/>
  <c r="Q972" i="1"/>
  <c r="F971" i="1"/>
  <c r="N971" i="1" l="1"/>
  <c r="L971" i="1"/>
  <c r="K971" i="1"/>
  <c r="J971" i="1"/>
  <c r="M971" i="1"/>
  <c r="G971" i="1"/>
  <c r="H971" i="1"/>
  <c r="I971" i="1"/>
  <c r="Q973" i="1"/>
  <c r="F972" i="1"/>
  <c r="N972" i="1" l="1"/>
  <c r="K972" i="1"/>
  <c r="I972" i="1"/>
  <c r="M972" i="1"/>
  <c r="L972" i="1"/>
  <c r="H972" i="1"/>
  <c r="G972" i="1"/>
  <c r="J972" i="1"/>
  <c r="Q974" i="1"/>
  <c r="F973" i="1"/>
  <c r="H973" i="1" l="1"/>
  <c r="M973" i="1"/>
  <c r="K973" i="1"/>
  <c r="J973" i="1"/>
  <c r="N973" i="1"/>
  <c r="I973" i="1"/>
  <c r="L973" i="1"/>
  <c r="G973" i="1"/>
  <c r="Q975" i="1"/>
  <c r="F974" i="1"/>
  <c r="Q976" i="1" l="1"/>
  <c r="F975" i="1"/>
  <c r="M974" i="1"/>
  <c r="J974" i="1"/>
  <c r="N974" i="1"/>
  <c r="I974" i="1"/>
  <c r="G974" i="1"/>
  <c r="K974" i="1"/>
  <c r="L974" i="1"/>
  <c r="H974" i="1"/>
  <c r="L975" i="1" l="1"/>
  <c r="I975" i="1"/>
  <c r="M975" i="1"/>
  <c r="K975" i="1"/>
  <c r="J975" i="1"/>
  <c r="H975" i="1"/>
  <c r="G975" i="1"/>
  <c r="N975" i="1"/>
  <c r="Q977" i="1"/>
  <c r="F976" i="1"/>
  <c r="N976" i="1" l="1"/>
  <c r="I976" i="1"/>
  <c r="M976" i="1"/>
  <c r="H976" i="1"/>
  <c r="L976" i="1"/>
  <c r="K976" i="1"/>
  <c r="G976" i="1"/>
  <c r="J976" i="1"/>
  <c r="Q978" i="1"/>
  <c r="F977" i="1"/>
  <c r="L977" i="1" l="1"/>
  <c r="K977" i="1"/>
  <c r="G977" i="1"/>
  <c r="J977" i="1"/>
  <c r="M977" i="1"/>
  <c r="N977" i="1"/>
  <c r="H977" i="1"/>
  <c r="I977" i="1"/>
  <c r="Q979" i="1"/>
  <c r="F978" i="1"/>
  <c r="M978" i="1" l="1"/>
  <c r="J978" i="1"/>
  <c r="I978" i="1"/>
  <c r="G978" i="1"/>
  <c r="N978" i="1"/>
  <c r="H978" i="1"/>
  <c r="L978" i="1"/>
  <c r="K978" i="1"/>
  <c r="Q980" i="1"/>
  <c r="F979" i="1"/>
  <c r="N979" i="1" l="1"/>
  <c r="L979" i="1"/>
  <c r="K979" i="1"/>
  <c r="J979" i="1"/>
  <c r="M979" i="1"/>
  <c r="I979" i="1"/>
  <c r="G979" i="1"/>
  <c r="H979" i="1"/>
  <c r="Q981" i="1"/>
  <c r="F980" i="1"/>
  <c r="N980" i="1" l="1"/>
  <c r="I980" i="1"/>
  <c r="M980" i="1"/>
  <c r="H980" i="1"/>
  <c r="G980" i="1"/>
  <c r="L980" i="1"/>
  <c r="K980" i="1"/>
  <c r="J980" i="1"/>
  <c r="Q982" i="1"/>
  <c r="F981" i="1"/>
  <c r="I981" i="1" l="1"/>
  <c r="L981" i="1"/>
  <c r="J981" i="1"/>
  <c r="N981" i="1"/>
  <c r="H981" i="1"/>
  <c r="G981" i="1"/>
  <c r="M981" i="1"/>
  <c r="K981" i="1"/>
  <c r="Q983" i="1"/>
  <c r="F982" i="1"/>
  <c r="J982" i="1" l="1"/>
  <c r="I982" i="1"/>
  <c r="G982" i="1"/>
  <c r="N982" i="1"/>
  <c r="M982" i="1"/>
  <c r="L982" i="1"/>
  <c r="K982" i="1"/>
  <c r="H982" i="1"/>
  <c r="Q984" i="1"/>
  <c r="F983" i="1"/>
  <c r="I983" i="1" l="1"/>
  <c r="L983" i="1"/>
  <c r="M983" i="1"/>
  <c r="K983" i="1"/>
  <c r="J983" i="1"/>
  <c r="N983" i="1"/>
  <c r="G983" i="1"/>
  <c r="H983" i="1"/>
  <c r="Q985" i="1"/>
  <c r="F984" i="1"/>
  <c r="N984" i="1" l="1"/>
  <c r="M984" i="1"/>
  <c r="H984" i="1"/>
  <c r="L984" i="1"/>
  <c r="G984" i="1"/>
  <c r="K984" i="1"/>
  <c r="I984" i="1"/>
  <c r="J984" i="1"/>
  <c r="Q986" i="1"/>
  <c r="F985" i="1"/>
  <c r="M985" i="1" l="1"/>
  <c r="L985" i="1"/>
  <c r="G985" i="1"/>
  <c r="N985" i="1"/>
  <c r="J985" i="1"/>
  <c r="I985" i="1"/>
  <c r="K985" i="1"/>
  <c r="H985" i="1"/>
  <c r="Q987" i="1"/>
  <c r="F986" i="1"/>
  <c r="N986" i="1" l="1"/>
  <c r="I986" i="1"/>
  <c r="M986" i="1"/>
  <c r="H986" i="1"/>
  <c r="L986" i="1"/>
  <c r="K986" i="1"/>
  <c r="G986" i="1"/>
  <c r="J986" i="1"/>
  <c r="Q988" i="1"/>
  <c r="F987" i="1"/>
  <c r="L987" i="1" l="1"/>
  <c r="J987" i="1"/>
  <c r="N987" i="1"/>
  <c r="H987" i="1"/>
  <c r="G987" i="1"/>
  <c r="I987" i="1"/>
  <c r="K987" i="1"/>
  <c r="M987" i="1"/>
  <c r="Q989" i="1"/>
  <c r="F988" i="1"/>
  <c r="J988" i="1" l="1"/>
  <c r="I988" i="1"/>
  <c r="K988" i="1"/>
  <c r="H988" i="1"/>
  <c r="G988" i="1"/>
  <c r="M988" i="1"/>
  <c r="L988" i="1"/>
  <c r="N988" i="1"/>
  <c r="Q990" i="1"/>
  <c r="F989" i="1"/>
  <c r="J989" i="1" l="1"/>
  <c r="H989" i="1"/>
  <c r="M989" i="1"/>
  <c r="K989" i="1"/>
  <c r="L989" i="1"/>
  <c r="N989" i="1"/>
  <c r="G989" i="1"/>
  <c r="I989" i="1"/>
  <c r="Q991" i="1"/>
  <c r="F990" i="1"/>
  <c r="N990" i="1" l="1"/>
  <c r="M990" i="1"/>
  <c r="H990" i="1"/>
  <c r="L990" i="1"/>
  <c r="G990" i="1"/>
  <c r="K990" i="1"/>
  <c r="I990" i="1"/>
  <c r="J990" i="1"/>
  <c r="Q992" i="1"/>
  <c r="F991" i="1"/>
  <c r="J991" i="1" l="1"/>
  <c r="H991" i="1"/>
  <c r="G991" i="1"/>
  <c r="N991" i="1"/>
  <c r="L991" i="1"/>
  <c r="K991" i="1"/>
  <c r="M991" i="1"/>
  <c r="I991" i="1"/>
  <c r="Q993" i="1"/>
  <c r="F992" i="1"/>
  <c r="J992" i="1" l="1"/>
  <c r="L992" i="1"/>
  <c r="I992" i="1"/>
  <c r="M992" i="1"/>
  <c r="K992" i="1"/>
  <c r="H992" i="1"/>
  <c r="N992" i="1"/>
  <c r="G992" i="1"/>
  <c r="Q994" i="1"/>
  <c r="F993" i="1"/>
  <c r="L993" i="1" l="1"/>
  <c r="J993" i="1"/>
  <c r="H993" i="1"/>
  <c r="K993" i="1"/>
  <c r="M993" i="1"/>
  <c r="N993" i="1"/>
  <c r="G993" i="1"/>
  <c r="I993" i="1"/>
  <c r="Q995" i="1"/>
  <c r="F994" i="1"/>
  <c r="N994" i="1" l="1"/>
  <c r="I994" i="1"/>
  <c r="M994" i="1"/>
  <c r="H994" i="1"/>
  <c r="L994" i="1"/>
  <c r="K994" i="1"/>
  <c r="G994" i="1"/>
  <c r="J994" i="1"/>
  <c r="Q996" i="1"/>
  <c r="F995" i="1"/>
  <c r="L995" i="1" l="1"/>
  <c r="J995" i="1"/>
  <c r="N995" i="1"/>
  <c r="H995" i="1"/>
  <c r="G995" i="1"/>
  <c r="I995" i="1"/>
  <c r="M995" i="1"/>
  <c r="K995" i="1"/>
  <c r="Q997" i="1"/>
  <c r="F996" i="1"/>
  <c r="G996" i="1" l="1"/>
  <c r="I996" i="1"/>
  <c r="L996" i="1"/>
  <c r="J996" i="1"/>
  <c r="H996" i="1"/>
  <c r="K996" i="1"/>
  <c r="M996" i="1"/>
  <c r="N996" i="1"/>
  <c r="Q998" i="1"/>
  <c r="F997" i="1"/>
  <c r="K997" i="1" l="1"/>
  <c r="H997" i="1"/>
  <c r="J997" i="1"/>
  <c r="G997" i="1"/>
  <c r="L997" i="1"/>
  <c r="I997" i="1"/>
  <c r="M997" i="1"/>
  <c r="N997" i="1"/>
  <c r="Q999" i="1"/>
  <c r="F998" i="1"/>
  <c r="N998" i="1" l="1"/>
  <c r="K998" i="1"/>
  <c r="I998" i="1"/>
  <c r="M998" i="1"/>
  <c r="L998" i="1"/>
  <c r="H998" i="1"/>
  <c r="G998" i="1"/>
  <c r="J998" i="1"/>
  <c r="Q1000" i="1"/>
  <c r="F999" i="1"/>
  <c r="N999" i="1" l="1"/>
  <c r="G999" i="1"/>
  <c r="L999" i="1"/>
  <c r="J999" i="1"/>
  <c r="H999" i="1"/>
  <c r="K999" i="1"/>
  <c r="M999" i="1"/>
  <c r="I999" i="1"/>
  <c r="Q1001" i="1"/>
  <c r="F1000" i="1"/>
  <c r="L1000" i="1" l="1"/>
  <c r="J1000" i="1"/>
  <c r="H1000" i="1"/>
  <c r="K1000" i="1"/>
  <c r="N1000" i="1"/>
  <c r="I1000" i="1"/>
  <c r="M1000" i="1"/>
  <c r="G1000" i="1"/>
  <c r="Q1002" i="1"/>
  <c r="F1001" i="1"/>
  <c r="J1001" i="1" l="1"/>
  <c r="I1001" i="1"/>
  <c r="M1001" i="1"/>
  <c r="G1001" i="1"/>
  <c r="K1001" i="1"/>
  <c r="L1001" i="1"/>
  <c r="H1001" i="1"/>
  <c r="N1001" i="1"/>
  <c r="Q1003" i="1"/>
  <c r="F1002" i="1"/>
  <c r="N1002" i="1" l="1"/>
  <c r="M1002" i="1"/>
  <c r="H1002" i="1"/>
  <c r="L1002" i="1"/>
  <c r="G1002" i="1"/>
  <c r="K1002" i="1"/>
  <c r="I1002" i="1"/>
  <c r="J1002" i="1"/>
  <c r="Q1004" i="1"/>
  <c r="F1003" i="1"/>
  <c r="N1003" i="1" l="1"/>
  <c r="K1003" i="1"/>
  <c r="H1003" i="1"/>
  <c r="L1003" i="1"/>
  <c r="G1003" i="1"/>
  <c r="J1003" i="1"/>
  <c r="I1003" i="1"/>
  <c r="M1003" i="1"/>
  <c r="Q1005" i="1"/>
  <c r="F1004" i="1"/>
  <c r="M1004" i="1" l="1"/>
  <c r="K1004" i="1"/>
  <c r="L1004" i="1"/>
  <c r="J1004" i="1"/>
  <c r="N1004" i="1"/>
  <c r="I1004" i="1"/>
  <c r="H1004" i="1"/>
  <c r="G1004" i="1"/>
  <c r="Q1006" i="1"/>
  <c r="F1005" i="1"/>
  <c r="I1005" i="1" l="1"/>
  <c r="M1005" i="1"/>
  <c r="H1005" i="1"/>
  <c r="N1005" i="1"/>
  <c r="G1005" i="1"/>
  <c r="K1005" i="1"/>
  <c r="J1005" i="1"/>
  <c r="L1005" i="1"/>
  <c r="Q1007" i="1"/>
  <c r="F1006" i="1"/>
  <c r="N1006" i="1" l="1"/>
  <c r="M1006" i="1"/>
  <c r="H1006" i="1"/>
  <c r="L1006" i="1"/>
  <c r="G1006" i="1"/>
  <c r="K1006" i="1"/>
  <c r="I1006" i="1"/>
  <c r="J1006" i="1"/>
  <c r="Q1008" i="1"/>
  <c r="F1007" i="1"/>
  <c r="Q1009" i="1" l="1"/>
  <c r="F1008" i="1"/>
  <c r="N1007" i="1"/>
  <c r="K1007" i="1"/>
  <c r="H1007" i="1"/>
  <c r="L1007" i="1"/>
  <c r="G1007" i="1"/>
  <c r="M1007" i="1"/>
  <c r="J1007" i="1"/>
  <c r="I1007" i="1"/>
  <c r="K1008" i="1" l="1"/>
  <c r="J1008" i="1"/>
  <c r="H1008" i="1"/>
  <c r="I1008" i="1"/>
  <c r="N1008" i="1"/>
  <c r="M1008" i="1"/>
  <c r="L1008" i="1"/>
  <c r="G1008" i="1"/>
  <c r="Q1010" i="1"/>
  <c r="F1009" i="1"/>
  <c r="M1009" i="1" l="1"/>
  <c r="J1009" i="1"/>
  <c r="I1009" i="1"/>
  <c r="K1009" i="1"/>
  <c r="G1009" i="1"/>
  <c r="N1009" i="1"/>
  <c r="L1009" i="1"/>
  <c r="H1009" i="1"/>
  <c r="Q1011" i="1"/>
  <c r="F1010" i="1"/>
  <c r="N1010" i="1" l="1"/>
  <c r="I1010" i="1"/>
  <c r="M1010" i="1"/>
  <c r="H1010" i="1"/>
  <c r="G1010" i="1"/>
  <c r="L1010" i="1"/>
  <c r="K1010" i="1"/>
  <c r="J1010" i="1"/>
  <c r="Q1012" i="1"/>
  <c r="F1011" i="1"/>
  <c r="N1011" i="1" l="1"/>
  <c r="L1011" i="1"/>
  <c r="K1011" i="1"/>
  <c r="H1011" i="1"/>
  <c r="G1011" i="1"/>
  <c r="I1011" i="1"/>
  <c r="J1011" i="1"/>
  <c r="M1011" i="1"/>
  <c r="Q1013" i="1"/>
  <c r="F1012" i="1"/>
  <c r="L1012" i="1" l="1"/>
  <c r="G1012" i="1"/>
  <c r="H1012" i="1"/>
  <c r="J1012" i="1"/>
  <c r="N1012" i="1"/>
  <c r="I1012" i="1"/>
  <c r="M1012" i="1"/>
  <c r="K1012" i="1"/>
  <c r="Q1014" i="1"/>
  <c r="F1013" i="1"/>
  <c r="L1013" i="1" l="1"/>
  <c r="J1013" i="1"/>
  <c r="K1013" i="1"/>
  <c r="M1013" i="1"/>
  <c r="N1013" i="1"/>
  <c r="I1013" i="1"/>
  <c r="H1013" i="1"/>
  <c r="G1013" i="1"/>
  <c r="Q1015" i="1"/>
  <c r="F1014" i="1"/>
  <c r="Q1016" i="1" l="1"/>
  <c r="F1015" i="1"/>
  <c r="N1014" i="1"/>
  <c r="L1014" i="1"/>
  <c r="G1014" i="1"/>
  <c r="K1014" i="1"/>
  <c r="I1014" i="1"/>
  <c r="H1014" i="1"/>
  <c r="M1014" i="1"/>
  <c r="J1014" i="1"/>
  <c r="N1015" i="1" l="1"/>
  <c r="H1015" i="1"/>
  <c r="G1015" i="1"/>
  <c r="L1015" i="1"/>
  <c r="K1015" i="1"/>
  <c r="M1015" i="1"/>
  <c r="I1015" i="1"/>
  <c r="J1015" i="1"/>
  <c r="Q1017" i="1"/>
  <c r="F1016" i="1"/>
  <c r="H1016" i="1" l="1"/>
  <c r="M1016" i="1"/>
  <c r="G1016" i="1"/>
  <c r="K1016" i="1"/>
  <c r="I1016" i="1"/>
  <c r="N1016" i="1"/>
  <c r="L1016" i="1"/>
  <c r="J1016" i="1"/>
  <c r="Q1018" i="1"/>
  <c r="F1017" i="1"/>
  <c r="Q1019" i="1" l="1"/>
  <c r="F1018" i="1"/>
  <c r="M1017" i="1"/>
  <c r="J1017" i="1"/>
  <c r="I1017" i="1"/>
  <c r="H1017" i="1"/>
  <c r="G1017" i="1"/>
  <c r="L1017" i="1"/>
  <c r="K1017" i="1"/>
  <c r="N1017" i="1"/>
  <c r="N1018" i="1" l="1"/>
  <c r="K1018" i="1"/>
  <c r="I1018" i="1"/>
  <c r="H1018" i="1"/>
  <c r="G1018" i="1"/>
  <c r="M1018" i="1"/>
  <c r="L1018" i="1"/>
  <c r="J1018" i="1"/>
  <c r="Q1020" i="1"/>
  <c r="F1019" i="1"/>
  <c r="N1019" i="1" l="1"/>
  <c r="G1019" i="1"/>
  <c r="L1019" i="1"/>
  <c r="K1019" i="1"/>
  <c r="H1019" i="1"/>
  <c r="I1019" i="1"/>
  <c r="M1019" i="1"/>
  <c r="J1019" i="1"/>
  <c r="Q1021" i="1"/>
  <c r="F1020" i="1"/>
  <c r="Q1022" i="1" l="1"/>
  <c r="F1021" i="1"/>
  <c r="J1020" i="1"/>
  <c r="G1020" i="1"/>
  <c r="I1020" i="1"/>
  <c r="N1020" i="1"/>
  <c r="H1020" i="1"/>
  <c r="L1020" i="1"/>
  <c r="M1020" i="1"/>
  <c r="K1020" i="1"/>
  <c r="K1021" i="1" l="1"/>
  <c r="I1021" i="1"/>
  <c r="G1021" i="1"/>
  <c r="N1021" i="1"/>
  <c r="H1021" i="1"/>
  <c r="J1021" i="1"/>
  <c r="L1021" i="1"/>
  <c r="M1021" i="1"/>
  <c r="Q1023" i="1"/>
  <c r="F1022" i="1"/>
  <c r="N1022" i="1" l="1"/>
  <c r="K1022" i="1"/>
  <c r="I1022" i="1"/>
  <c r="H1022" i="1"/>
  <c r="G1022" i="1"/>
  <c r="M1022" i="1"/>
  <c r="L1022" i="1"/>
  <c r="J1022" i="1"/>
  <c r="Q1024" i="1"/>
  <c r="F1023" i="1"/>
  <c r="N1023" i="1" l="1"/>
  <c r="G1023" i="1"/>
  <c r="L1023" i="1"/>
  <c r="K1023" i="1"/>
  <c r="H1023" i="1"/>
  <c r="I1023" i="1"/>
  <c r="J1023" i="1"/>
  <c r="M1023" i="1"/>
  <c r="Q1025" i="1"/>
  <c r="F1024" i="1"/>
  <c r="H1024" i="1" l="1"/>
  <c r="J1024" i="1"/>
  <c r="I1024" i="1"/>
  <c r="N1024" i="1"/>
  <c r="G1024" i="1"/>
  <c r="L1024" i="1"/>
  <c r="K1024" i="1"/>
  <c r="M1024" i="1"/>
  <c r="Q1026" i="1"/>
  <c r="F1025" i="1"/>
  <c r="M1025" i="1" l="1"/>
  <c r="J1025" i="1"/>
  <c r="I1025" i="1"/>
  <c r="L1025" i="1"/>
  <c r="N1025" i="1"/>
  <c r="G1025" i="1"/>
  <c r="H1025" i="1"/>
  <c r="K1025" i="1"/>
  <c r="Q1027" i="1"/>
  <c r="F1027" i="1" s="1"/>
  <c r="F1026" i="1"/>
  <c r="N1026" i="1" l="1"/>
  <c r="I1026" i="1"/>
  <c r="M1026" i="1"/>
  <c r="H1026" i="1"/>
  <c r="G1026" i="1"/>
  <c r="L1026" i="1"/>
  <c r="K1026" i="1"/>
  <c r="J1026" i="1"/>
  <c r="N1027" i="1"/>
  <c r="L1027" i="1"/>
  <c r="K1027" i="1"/>
  <c r="H1027" i="1"/>
  <c r="G1027" i="1"/>
  <c r="I1027" i="1"/>
  <c r="J1027" i="1"/>
  <c r="M1027" i="1"/>
</calcChain>
</file>

<file path=xl/sharedStrings.xml><?xml version="1.0" encoding="utf-8"?>
<sst xmlns="http://schemas.openxmlformats.org/spreadsheetml/2006/main" count="233098" uniqueCount="56731">
  <si>
    <t>Count</t>
  </si>
  <si>
    <t>INTRODUCTION</t>
  </si>
  <si>
    <t>C</t>
  </si>
  <si>
    <t>A</t>
  </si>
  <si>
    <t>D</t>
  </si>
  <si>
    <t>N</t>
  </si>
  <si>
    <t>% of Ds/Fs</t>
  </si>
  <si>
    <t>Chart Data</t>
  </si>
  <si>
    <t>Course</t>
  </si>
  <si>
    <t>Grade</t>
  </si>
  <si>
    <t>B</t>
  </si>
  <si>
    <t>F</t>
  </si>
  <si>
    <t>Pct of Total</t>
  </si>
  <si>
    <t>Course Statistics</t>
  </si>
  <si>
    <t>Highlight if significantly above or below average</t>
  </si>
  <si>
    <t>Select a Metric to view:</t>
  </si>
  <si>
    <t>Select additional course for comparison:</t>
  </si>
  <si>
    <t>Additional Course Statistics</t>
  </si>
  <si>
    <t>`</t>
  </si>
  <si>
    <t>First Year GPA</t>
  </si>
  <si>
    <t>W</t>
  </si>
  <si>
    <t>% of Ws</t>
  </si>
  <si>
    <t>Average Course Grade</t>
  </si>
  <si>
    <t>Select a Course to Analyze:</t>
  </si>
  <si>
    <t>i</t>
  </si>
  <si>
    <t>Select Course 1:</t>
  </si>
  <si>
    <t>Select Course 2:</t>
  </si>
  <si>
    <t>Table of Commonly Taken Courses</t>
  </si>
  <si>
    <t>A Data Analysis of Early Success Indicators</t>
  </si>
  <si>
    <t>Report Prepared:</t>
  </si>
  <si>
    <t>Historical Data Range*:</t>
  </si>
  <si>
    <t>Select College or Specific Major:</t>
  </si>
  <si>
    <t>Slope/Intercept</t>
  </si>
  <si>
    <t>MAX</t>
  </si>
  <si>
    <t>MIN</t>
  </si>
  <si>
    <t>Difference from Institution (Graduation Gap)</t>
  </si>
  <si>
    <t>Total Grad. Rate for this Population</t>
  </si>
  <si>
    <t>Institution-Wide Grad. Rate for this Population</t>
  </si>
  <si>
    <t>Categories</t>
  </si>
  <si>
    <t>Series 2</t>
  </si>
  <si>
    <t>Series 1</t>
  </si>
  <si>
    <t>OPTIONAL Second Metric:</t>
  </si>
  <si>
    <t>Dummy Title</t>
  </si>
  <si>
    <t>Same Scale?</t>
  </si>
  <si>
    <t>MINS</t>
  </si>
  <si>
    <t>MAXES 1ST AXIS</t>
  </si>
  <si>
    <t>MAXES 2ND AXIS</t>
  </si>
  <si>
    <t>Select Outcome Metric:</t>
  </si>
  <si>
    <t>Vertical Axis Titles</t>
  </si>
  <si>
    <t>College2</t>
  </si>
  <si>
    <t>Time to Degree</t>
  </si>
  <si>
    <t>Select additional major for comparison:</t>
  </si>
  <si>
    <t>Display "Feeder" or "Transition" Majors?</t>
  </si>
  <si>
    <t>Feeder</t>
  </si>
  <si>
    <t>Major</t>
  </si>
  <si>
    <t>Avg. GPA at Time of Switch</t>
  </si>
  <si>
    <t>Avg. Term this Major Switch Occurs</t>
  </si>
  <si>
    <t>Avg. Terms at Time of Graduation</t>
  </si>
  <si>
    <t>College</t>
  </si>
  <si>
    <t>Top 10 &amp;$H$8&amp; " "&amp;"Majors by "&amp;$H$10)</t>
  </si>
  <si>
    <t>Transition</t>
  </si>
  <si>
    <t>Average GPA</t>
  </si>
  <si>
    <t>Additional Measures</t>
  </si>
  <si>
    <t>Rank By Count</t>
  </si>
  <si>
    <t>Graduation Rate</t>
  </si>
  <si>
    <t>Time of Switch</t>
  </si>
  <si>
    <t>Select an Outcome Metric:</t>
  </si>
  <si>
    <t>Grad. Rate in Destination Major</t>
  </si>
  <si>
    <t>Total</t>
  </si>
  <si>
    <t>Counts</t>
  </si>
  <si>
    <t>Source</t>
  </si>
  <si>
    <t xml:space="preserve">Pretty = </t>
  </si>
  <si>
    <t>Select a Milestone Course :</t>
  </si>
  <si>
    <t>Grad Count</t>
  </si>
  <si>
    <t>Offset</t>
  </si>
  <si>
    <t>Number Format</t>
  </si>
  <si>
    <t>Percentage Format</t>
  </si>
  <si>
    <t>Blank Format</t>
  </si>
  <si>
    <t>Average Term Taken</t>
  </si>
  <si>
    <t>Grad. Rate in Program</t>
  </si>
  <si>
    <t xml:space="preserve">The table above provides a summary of students by grade achieved in a selected course. Please note that students who re-take a course will be counted twice. For example, a student who receives a D in their first attempt, who then achieves a B in their second attempt, before graduating in the major, will show up as a student who graduated after having achieved a D and as a student who graduated after having achieved a B.
</t>
  </si>
  <si>
    <t>Predictive Course Rank</t>
  </si>
  <si>
    <t>Predictive Course Cutoff Grade</t>
  </si>
  <si>
    <t>DECIMAL</t>
  </si>
  <si>
    <t>PERCENTAGE</t>
  </si>
  <si>
    <t>INTEGER</t>
  </si>
  <si>
    <t>ONE DECIMAL</t>
  </si>
  <si>
    <t>DECIMAL2</t>
  </si>
  <si>
    <t>DECIMAL1</t>
  </si>
  <si>
    <t>LOOKUPCOLUMN</t>
  </si>
  <si>
    <t>LOOKUP COLUMN</t>
  </si>
  <si>
    <t>NA</t>
  </si>
  <si>
    <t>LOOKUP ROW</t>
  </si>
  <si>
    <t>LOOKUPCOLUMNS</t>
  </si>
  <si>
    <t>LOOKUPROW</t>
  </si>
  <si>
    <t>LOOKUPROW1</t>
  </si>
  <si>
    <t>LOOKUPROW2</t>
  </si>
  <si>
    <t>Grad. Rate In Program</t>
  </si>
  <si>
    <t>0-15 Earned Credits</t>
  </si>
  <si>
    <t>16-30 Earned Credits</t>
  </si>
  <si>
    <t>31-45 Earned Credits</t>
  </si>
  <si>
    <t>46-60 Earned Credits</t>
  </si>
  <si>
    <t>61-75 Earned Credits</t>
  </si>
  <si>
    <t>76-90 Earned Credits</t>
  </si>
  <si>
    <t>91-105 Earned Credits</t>
  </si>
  <si>
    <t>106-120 Earned Credits</t>
  </si>
  <si>
    <t>Graduation Rate by Grade Earned and Lifetime Earned Credits</t>
  </si>
  <si>
    <t>Select Student Attribute:</t>
  </si>
  <si>
    <t>Summary by Selected Student Attribute</t>
  </si>
  <si>
    <t>Welcome to a customized analysis utilizing historical student data from your institution! With this report, you will have the ability to analyze graduation outcomes of students within specific majors via a number of interesting data cuts. Use the underlined hyperlinks to the left to navigate through the report. Feel free to click on the table headings or the blue information buttons for detailed descriptions of the results to aid interpretation. Also, please note that on each page you will have the option to select different groups for analysis from a drop down box. These dropdown boxes are located near bright blue shaded cells. Collectively, this report contains more than 100,000 points of data and, despite extensive auditing, errors may occur. If your customized report seems incorrect, please contact your dedicated consultant.</t>
  </si>
  <si>
    <t>*This workbook utilizes data from students that began attending this institution between the two dates in the historical data range. For the purpose of this data analysis, the most recent student cohort was given four years to graduate, leading to a small population of students counted as non-graduates despite the possibility that they will go on to complete a degree. Although these students will slightly lower the university graduation rate calculated in this analysis, we have done so to prioritize the inclusion of more recent data.</t>
  </si>
  <si>
    <t>Compare Up to 3 Attributes at a Time:</t>
  </si>
  <si>
    <t>Attribute 1</t>
  </si>
  <si>
    <t>Attribute 2</t>
  </si>
  <si>
    <t>Attribute 3</t>
  </si>
  <si>
    <t>Lifetime Credits At Graduation</t>
  </si>
  <si>
    <t>Time to Degree After Switch</t>
  </si>
  <si>
    <t>Lifetime Credits at Time of Graduation</t>
  </si>
  <si>
    <t>Avg. Terms After Switch at Time of Graduation</t>
  </si>
  <si>
    <t>Total Count</t>
  </si>
  <si>
    <t>For the selected course, the total count of students who earned a particular graded earned and who's exam score fell in a particular exam quartile. For example, X number of students earned an A in the course, but only scored in the top quartile of the selected exam.</t>
  </si>
  <si>
    <t>Select an Exam to Analyze</t>
  </si>
  <si>
    <t>Pct of All Students</t>
  </si>
  <si>
    <t>For the selected course, the percentage of students who earned a particular grade and exam quartile. For example, X% of students from the selected program earned an A in the course and scored in the top quartile of the selected exam.</t>
  </si>
  <si>
    <t>Graduated Student Count</t>
  </si>
  <si>
    <t>For the selected course, the total count of students who graduated from the selected program, by exam quartile and grade earned. For example, X number of students graduated from the selected program after earning an A in the course and scoring in the top quartile of the selected exam.</t>
  </si>
  <si>
    <t>Select a Metric</t>
  </si>
  <si>
    <t>Pct of All Graduated Students</t>
  </si>
  <si>
    <t>For the selected course, the percentage of students who graduated in the selected program and earned a particular grade and exam quartile. For example, X% of students who graduated from the selected program earned an A in the course and scored in the top quartile of the selected exam.</t>
  </si>
  <si>
    <t>Pct the Grade Occurs across Exam Quartiles</t>
  </si>
  <si>
    <t>For the selected course and one specific letter grade, the percentage of that letter grade that occurred across all exam quartiles. For example, X% of all A grades were earned from students who were in the top quartile for the selected exam.</t>
  </si>
  <si>
    <t>Metric Definition:</t>
  </si>
  <si>
    <t>Pct the Grade Occurs within Exam Quartile</t>
  </si>
  <si>
    <t>For the selected course, the percentage that a letter grade occurred within one exam quartile. For example, X% of all grades earned by students in the top quartile for the selected exam ended up being A grades.</t>
  </si>
  <si>
    <t>OFFSET</t>
  </si>
  <si>
    <t>ALWAYS KEEP THIS FOR THE TOTAL</t>
  </si>
  <si>
    <t>ROW</t>
  </si>
  <si>
    <t>TOTAL N</t>
  </si>
  <si>
    <t>Fill</t>
  </si>
  <si>
    <t>Make Comparison between:</t>
  </si>
  <si>
    <t>Grade Earned</t>
  </si>
  <si>
    <t>Graduation Rate In Selected Program</t>
  </si>
  <si>
    <t>Metrics List</t>
  </si>
  <si>
    <t>Metrics List2</t>
  </si>
  <si>
    <t>Final GPA</t>
  </si>
  <si>
    <t>4yr Grad Rate from Program</t>
  </si>
  <si>
    <t>4yr Grad Rate from Institution</t>
  </si>
  <si>
    <t>6yr Grad Rate from Program</t>
  </si>
  <si>
    <t>6yr Grad Rate from Institution</t>
  </si>
  <si>
    <t>DEMOGRAPHIC_CD</t>
  </si>
  <si>
    <t>ACT Combined English/Writing</t>
  </si>
  <si>
    <t>ACT Composite</t>
  </si>
  <si>
    <t>ACT English</t>
  </si>
  <si>
    <t>ACT Math</t>
  </si>
  <si>
    <t>ACT Reading</t>
  </si>
  <si>
    <t>ACT Science Reasoning</t>
  </si>
  <si>
    <t>ACT Sum of Standard Score</t>
  </si>
  <si>
    <t>First Term Attempted Credits at Inst</t>
  </si>
  <si>
    <t>First Term Earned Credits at Inst</t>
  </si>
  <si>
    <t>First Term GPA</t>
  </si>
  <si>
    <t>First Year Earned Credits at Inst</t>
  </si>
  <si>
    <t>SAT Mathematics</t>
  </si>
  <si>
    <t>SAT Total (Verbal and Math)</t>
  </si>
  <si>
    <t>SAT Verbal</t>
  </si>
  <si>
    <t>SAT Writing</t>
  </si>
  <si>
    <t>Second Year GPA</t>
  </si>
  <si>
    <t>Transfer Student</t>
  </si>
  <si>
    <t>vlookup1</t>
  </si>
  <si>
    <t>MAJOR</t>
  </si>
  <si>
    <t>group_order</t>
  </si>
  <si>
    <t>DEMOGRAPHIC_VALUE</t>
  </si>
  <si>
    <t>gradInMajor</t>
  </si>
  <si>
    <t>gradInCollege</t>
  </si>
  <si>
    <t>gradOutCollege</t>
  </si>
  <si>
    <t>neverGrad</t>
  </si>
  <si>
    <t>Institution Benchmark</t>
  </si>
  <si>
    <t>Institution-WideACT Combined English/Writing1</t>
  </si>
  <si>
    <t>Institution-Wide</t>
  </si>
  <si>
    <t xml:space="preserve"> 1</t>
  </si>
  <si>
    <t>6-17</t>
  </si>
  <si>
    <t xml:space="preserve"> 1137</t>
  </si>
  <si>
    <t>0.12489006</t>
  </si>
  <si>
    <t>0.022867194</t>
  </si>
  <si>
    <t>0.055408971</t>
  </si>
  <si>
    <t>0.7968338</t>
  </si>
  <si>
    <t>0.20316623</t>
  </si>
  <si>
    <t>Institution-WideACT Combined English/Writing2</t>
  </si>
  <si>
    <t xml:space="preserve"> 2</t>
  </si>
  <si>
    <t>18-20</t>
  </si>
  <si>
    <t xml:space="preserve"> 1121</t>
  </si>
  <si>
    <t>0.17841213</t>
  </si>
  <si>
    <t>0.049955397</t>
  </si>
  <si>
    <t>0.074041035</t>
  </si>
  <si>
    <t>0.6975914</t>
  </si>
  <si>
    <t>0.30240856</t>
  </si>
  <si>
    <t>Institution-WideACT Combined English/Writing3</t>
  </si>
  <si>
    <t xml:space="preserve"> 3</t>
  </si>
  <si>
    <t>21-23</t>
  </si>
  <si>
    <t xml:space="preserve"> 1113</t>
  </si>
  <si>
    <t>0.24887691</t>
  </si>
  <si>
    <t>0.057502246</t>
  </si>
  <si>
    <t>0.067385445</t>
  </si>
  <si>
    <t>0.6262354</t>
  </si>
  <si>
    <t>0.37376460</t>
  </si>
  <si>
    <t>Institution-WideACT Combined English/Writing4</t>
  </si>
  <si>
    <t xml:space="preserve"> 4</t>
  </si>
  <si>
    <t>24-33</t>
  </si>
  <si>
    <t xml:space="preserve">  802</t>
  </si>
  <si>
    <t>0.37655860</t>
  </si>
  <si>
    <t>0.067331671</t>
  </si>
  <si>
    <t>0.079800499</t>
  </si>
  <si>
    <t>0.4763092</t>
  </si>
  <si>
    <t>0.52369077</t>
  </si>
  <si>
    <t>Institution-WideACT Composite1</t>
  </si>
  <si>
    <t>9-18</t>
  </si>
  <si>
    <t xml:space="preserve"> 5299</t>
  </si>
  <si>
    <t>0.13115682</t>
  </si>
  <si>
    <t>0.045668994</t>
  </si>
  <si>
    <t>0.084732968</t>
  </si>
  <si>
    <t>0.7384412</t>
  </si>
  <si>
    <t>0.26155878</t>
  </si>
  <si>
    <t>Institution-WideACT Composite2</t>
  </si>
  <si>
    <t>19-21</t>
  </si>
  <si>
    <t xml:space="preserve"> 5029</t>
  </si>
  <si>
    <t>0.21256711</t>
  </si>
  <si>
    <t>0.058659773</t>
  </si>
  <si>
    <t>0.101610658</t>
  </si>
  <si>
    <t>0.6271625</t>
  </si>
  <si>
    <t>0.37283754</t>
  </si>
  <si>
    <t>Institution-WideACT Composite3</t>
  </si>
  <si>
    <t>22-24</t>
  </si>
  <si>
    <t xml:space="preserve"> 3891</t>
  </si>
  <si>
    <t>0.28655873</t>
  </si>
  <si>
    <t>0.076072989</t>
  </si>
  <si>
    <t>0.105371370</t>
  </si>
  <si>
    <t>0.5319969</t>
  </si>
  <si>
    <t>0.46800308</t>
  </si>
  <si>
    <t>Institution-WideACT Composite4</t>
  </si>
  <si>
    <t>25-35</t>
  </si>
  <si>
    <t xml:space="preserve"> 3286</t>
  </si>
  <si>
    <t>0.36396835</t>
  </si>
  <si>
    <t>0.081558125</t>
  </si>
  <si>
    <t>0.093426659</t>
  </si>
  <si>
    <t>0.4610469</t>
  </si>
  <si>
    <t>0.53895313</t>
  </si>
  <si>
    <t>Institution-WideACT English1</t>
  </si>
  <si>
    <t>5-16</t>
  </si>
  <si>
    <t xml:space="preserve"> 4389</t>
  </si>
  <si>
    <t>0.12918660</t>
  </si>
  <si>
    <t>0.046024151</t>
  </si>
  <si>
    <t>0.082478925</t>
  </si>
  <si>
    <t>0.7423103</t>
  </si>
  <si>
    <t>0.25768968</t>
  </si>
  <si>
    <t>Institution-WideACT English2</t>
  </si>
  <si>
    <t>17-20</t>
  </si>
  <si>
    <t xml:space="preserve"> 5409</t>
  </si>
  <si>
    <t>0.21020521</t>
  </si>
  <si>
    <t>0.056757256</t>
  </si>
  <si>
    <t>0.103900906</t>
  </si>
  <si>
    <t>0.6291366</t>
  </si>
  <si>
    <t>0.37086338</t>
  </si>
  <si>
    <t>Institution-WideACT English3</t>
  </si>
  <si>
    <t xml:space="preserve"> 3675</t>
  </si>
  <si>
    <t>0.26666667</t>
  </si>
  <si>
    <t>0.072653061</t>
  </si>
  <si>
    <t>0.099047619</t>
  </si>
  <si>
    <t>0.5616327</t>
  </si>
  <si>
    <t>0.43836735</t>
  </si>
  <si>
    <t>Institution-WideACT English4</t>
  </si>
  <si>
    <t>24-36</t>
  </si>
  <si>
    <t xml:space="preserve"> 4032</t>
  </si>
  <si>
    <t>0.34499008</t>
  </si>
  <si>
    <t>0.080605159</t>
  </si>
  <si>
    <t>0.096478175</t>
  </si>
  <si>
    <t>0.4779266</t>
  </si>
  <si>
    <t>0.52207341</t>
  </si>
  <si>
    <t>Institution-WideACT Math1</t>
  </si>
  <si>
    <t>7-17</t>
  </si>
  <si>
    <t xml:space="preserve"> 5380</t>
  </si>
  <si>
    <t>0.13475836</t>
  </si>
  <si>
    <t>0.044052045</t>
  </si>
  <si>
    <t>0.074163569</t>
  </si>
  <si>
    <t>0.7470260</t>
  </si>
  <si>
    <t>0.25297398</t>
  </si>
  <si>
    <t>Institution-WideACT Math2</t>
  </si>
  <si>
    <t xml:space="preserve"> 4262</t>
  </si>
  <si>
    <t>0.21210699</t>
  </si>
  <si>
    <t>0.059596434</t>
  </si>
  <si>
    <t>0.107226654</t>
  </si>
  <si>
    <t>0.6210699</t>
  </si>
  <si>
    <t>0.37893008</t>
  </si>
  <si>
    <t>Institution-WideACT Math3</t>
  </si>
  <si>
    <t>21-24</t>
  </si>
  <si>
    <t xml:space="preserve"> 4348</t>
  </si>
  <si>
    <t>0.26402944</t>
  </si>
  <si>
    <t>0.070837167</t>
  </si>
  <si>
    <t>0.113155474</t>
  </si>
  <si>
    <t>0.5519779</t>
  </si>
  <si>
    <t>0.44802208</t>
  </si>
  <si>
    <t>Institution-WideACT Math4</t>
  </si>
  <si>
    <t>25-36</t>
  </si>
  <si>
    <t xml:space="preserve"> 3515</t>
  </si>
  <si>
    <t>0.36927454</t>
  </si>
  <si>
    <t>0.085917496</t>
  </si>
  <si>
    <t>0.093598862</t>
  </si>
  <si>
    <t>0.4512091</t>
  </si>
  <si>
    <t>0.54879090</t>
  </si>
  <si>
    <t>Institution-WideACT Reading1</t>
  </si>
  <si>
    <t xml:space="preserve"> 4449</t>
  </si>
  <si>
    <t>0.14565071</t>
  </si>
  <si>
    <t>0.051022702</t>
  </si>
  <si>
    <t>0.089458305</t>
  </si>
  <si>
    <t>0.7138683</t>
  </si>
  <si>
    <t>0.28613171</t>
  </si>
  <si>
    <t>Institution-WideACT Reading2</t>
  </si>
  <si>
    <t>18-21</t>
  </si>
  <si>
    <t xml:space="preserve"> 4825</t>
  </si>
  <si>
    <t>0.20580311</t>
  </si>
  <si>
    <t>0.056580311</t>
  </si>
  <si>
    <t>0.106735751</t>
  </si>
  <si>
    <t>0.6308808</t>
  </si>
  <si>
    <t>0.36911917</t>
  </si>
  <si>
    <t>Institution-WideACT Reading3</t>
  </si>
  <si>
    <t>22-25</t>
  </si>
  <si>
    <t xml:space="preserve"> 4206</t>
  </si>
  <si>
    <t>0.27151688</t>
  </si>
  <si>
    <t>0.072277699</t>
  </si>
  <si>
    <t>0.092249168</t>
  </si>
  <si>
    <t>0.5639563</t>
  </si>
  <si>
    <t>0.43604375</t>
  </si>
  <si>
    <t>Institution-WideACT Reading4</t>
  </si>
  <si>
    <t>26-36</t>
  </si>
  <si>
    <t xml:space="preserve"> 4025</t>
  </si>
  <si>
    <t>0.32099379</t>
  </si>
  <si>
    <t>0.073788820</t>
  </si>
  <si>
    <t>0.093416149</t>
  </si>
  <si>
    <t>0.5118012</t>
  </si>
  <si>
    <t>0.48819876</t>
  </si>
  <si>
    <t>Institution-WideACT Science Reasoning1</t>
  </si>
  <si>
    <t>5-19</t>
  </si>
  <si>
    <t xml:space="preserve"> 5860</t>
  </si>
  <si>
    <t>0.15221843</t>
  </si>
  <si>
    <t>0.052389078</t>
  </si>
  <si>
    <t>0.087372014</t>
  </si>
  <si>
    <t>0.7080205</t>
  </si>
  <si>
    <t>0.29197952</t>
  </si>
  <si>
    <t>Institution-WideACT Science Reasoning2</t>
  </si>
  <si>
    <t>20-21</t>
  </si>
  <si>
    <t xml:space="preserve"> 3910</t>
  </si>
  <si>
    <t>0.21253197</t>
  </si>
  <si>
    <t>0.060102302</t>
  </si>
  <si>
    <t>0.100511509</t>
  </si>
  <si>
    <t>0.6268542</t>
  </si>
  <si>
    <t>0.37314578</t>
  </si>
  <si>
    <t>Institution-WideACT Science Reasoning3</t>
  </si>
  <si>
    <t xml:space="preserve"> 4427</t>
  </si>
  <si>
    <t>0.28009939</t>
  </si>
  <si>
    <t>0.068895415</t>
  </si>
  <si>
    <t>0.102552519</t>
  </si>
  <si>
    <t>0.5484527</t>
  </si>
  <si>
    <t>0.45154732</t>
  </si>
  <si>
    <t>Institution-WideACT Science Reasoning4</t>
  </si>
  <si>
    <t xml:space="preserve"> 3307</t>
  </si>
  <si>
    <t>0.33625643</t>
  </si>
  <si>
    <t>0.076806774</t>
  </si>
  <si>
    <t>0.096159661</t>
  </si>
  <si>
    <t>0.4907771</t>
  </si>
  <si>
    <t>0.50922286</t>
  </si>
  <si>
    <t>Institution-WideACT Sum of Standard Score1</t>
  </si>
  <si>
    <t>63-76</t>
  </si>
  <si>
    <t xml:space="preserve">    2</t>
  </si>
  <si>
    <t>0.00000000</t>
  </si>
  <si>
    <t>0.000000000</t>
  </si>
  <si>
    <t>0.500000000</t>
  </si>
  <si>
    <t>0.5000000</t>
  </si>
  <si>
    <t>0.50000000</t>
  </si>
  <si>
    <t>Institution-WideACT Sum of Standard Score2</t>
  </si>
  <si>
    <t>77-80</t>
  </si>
  <si>
    <t xml:space="preserve">    1</t>
  </si>
  <si>
    <t>1.0000000</t>
  </si>
  <si>
    <t>Institution-WideACT Sum of Standard Score3</t>
  </si>
  <si>
    <t>81-114</t>
  </si>
  <si>
    <t>Institution-WideACT Sum of Standard Score4</t>
  </si>
  <si>
    <t>115-130</t>
  </si>
  <si>
    <t>Institution-WideFirst Term Attempted Credits at Inst1</t>
  </si>
  <si>
    <t>0-2</t>
  </si>
  <si>
    <t xml:space="preserve">  174</t>
  </si>
  <si>
    <t>0.31034483</t>
  </si>
  <si>
    <t>0.051724138</t>
  </si>
  <si>
    <t>0.086206897</t>
  </si>
  <si>
    <t>0.5517241</t>
  </si>
  <si>
    <t>0.44827586</t>
  </si>
  <si>
    <t>Institution-WideFirst Term Attempted Credits at Inst2</t>
  </si>
  <si>
    <t>3-5</t>
  </si>
  <si>
    <t xml:space="preserve"> 2268</t>
  </si>
  <si>
    <t>0.32848325</t>
  </si>
  <si>
    <t>0.033068783</t>
  </si>
  <si>
    <t>0.037918871</t>
  </si>
  <si>
    <t>0.6005291</t>
  </si>
  <si>
    <t>0.39947090</t>
  </si>
  <si>
    <t>Institution-WideFirst Term Attempted Credits at Inst3</t>
  </si>
  <si>
    <t>6-8</t>
  </si>
  <si>
    <t xml:space="preserve"> 7503</t>
  </si>
  <si>
    <t>0.22044516</t>
  </si>
  <si>
    <t>0.047714248</t>
  </si>
  <si>
    <t>0.060642410</t>
  </si>
  <si>
    <t>0.6711982</t>
  </si>
  <si>
    <t>0.32880181</t>
  </si>
  <si>
    <t>Institution-WideFirst Term Attempted Credits at Inst4</t>
  </si>
  <si>
    <t>9-11</t>
  </si>
  <si>
    <t>14884</t>
  </si>
  <si>
    <t>0.24355012</t>
  </si>
  <si>
    <t>0.061609782</t>
  </si>
  <si>
    <t>0.092649825</t>
  </si>
  <si>
    <t>0.6021903</t>
  </si>
  <si>
    <t>0.39780973</t>
  </si>
  <si>
    <t>Institution-WideFirst Term Attempted Credits at Inst5</t>
  </si>
  <si>
    <t xml:space="preserve"> 5</t>
  </si>
  <si>
    <t>12-14</t>
  </si>
  <si>
    <t xml:space="preserve"> 3584</t>
  </si>
  <si>
    <t>0.33147321</t>
  </si>
  <si>
    <t>0.088169643</t>
  </si>
  <si>
    <t>0.106584821</t>
  </si>
  <si>
    <t>0.4737723</t>
  </si>
  <si>
    <t>0.52622768</t>
  </si>
  <si>
    <t>Institution-WideFirst Term Attempted Credits at Inst6</t>
  </si>
  <si>
    <t xml:space="preserve"> 6</t>
  </si>
  <si>
    <t>15+</t>
  </si>
  <si>
    <t xml:space="preserve">    8</t>
  </si>
  <si>
    <t>0.125000000</t>
  </si>
  <si>
    <t>0.7500000</t>
  </si>
  <si>
    <t>0.25000000</t>
  </si>
  <si>
    <t>Institution-WideFirst Term Earned Credits at Inst1</t>
  </si>
  <si>
    <t xml:space="preserve"> 2479</t>
  </si>
  <si>
    <t>0.04638967</t>
  </si>
  <si>
    <t>0.009277935</t>
  </si>
  <si>
    <t>0.019362646</t>
  </si>
  <si>
    <t>0.9249697</t>
  </si>
  <si>
    <t>0.07503025</t>
  </si>
  <si>
    <t>Institution-WideFirst Term Earned Credits at Inst2</t>
  </si>
  <si>
    <t xml:space="preserve"> 4345</t>
  </si>
  <si>
    <t>0.19217491</t>
  </si>
  <si>
    <t>0.026467204</t>
  </si>
  <si>
    <t>0.046260069</t>
  </si>
  <si>
    <t>0.7350978</t>
  </si>
  <si>
    <t>0.26490219</t>
  </si>
  <si>
    <t>Institution-WideFirst Term Earned Credits at Inst3</t>
  </si>
  <si>
    <t xml:space="preserve"> 9531</t>
  </si>
  <si>
    <t>0.22043857</t>
  </si>
  <si>
    <t>0.051935788</t>
  </si>
  <si>
    <t>0.076487252</t>
  </si>
  <si>
    <t>0.6511384</t>
  </si>
  <si>
    <t>0.34886161</t>
  </si>
  <si>
    <t>Institution-WideFirst Term Earned Credits at Inst4</t>
  </si>
  <si>
    <t xml:space="preserve"> 9710</t>
  </si>
  <si>
    <t>0.33151390</t>
  </si>
  <si>
    <t>0.082698249</t>
  </si>
  <si>
    <t>0.111122554</t>
  </si>
  <si>
    <t>0.4746653</t>
  </si>
  <si>
    <t>0.52533471</t>
  </si>
  <si>
    <t>Institution-WideFirst Term Earned Credits at Inst5</t>
  </si>
  <si>
    <t xml:space="preserve"> 2351</t>
  </si>
  <si>
    <t>0.42364951</t>
  </si>
  <si>
    <t>0.102084219</t>
  </si>
  <si>
    <t>0.110591238</t>
  </si>
  <si>
    <t>0.3636750</t>
  </si>
  <si>
    <t>0.63632497</t>
  </si>
  <si>
    <t>Institution-WideFirst Term Earned Credits at Inst6</t>
  </si>
  <si>
    <t xml:space="preserve">    5</t>
  </si>
  <si>
    <t>0.200000000</t>
  </si>
  <si>
    <t>0.8000000</t>
  </si>
  <si>
    <t>0.20000000</t>
  </si>
  <si>
    <t>Institution-WideFirst Term GPA1</t>
  </si>
  <si>
    <t>0.00-1.99</t>
  </si>
  <si>
    <t xml:space="preserve"> 5996</t>
  </si>
  <si>
    <t>0.05203469</t>
  </si>
  <si>
    <t>0.015010007</t>
  </si>
  <si>
    <t>0.038025350</t>
  </si>
  <si>
    <t>0.8949300</t>
  </si>
  <si>
    <t>0.10507005</t>
  </si>
  <si>
    <t>Institution-WideFirst Term GPA2</t>
  </si>
  <si>
    <t>2.00-2.19</t>
  </si>
  <si>
    <t xml:space="preserve"> 2862</t>
  </si>
  <si>
    <t>0.12893082</t>
  </si>
  <si>
    <t>0.049266247</t>
  </si>
  <si>
    <t>0.088050314</t>
  </si>
  <si>
    <t>0.7337526</t>
  </si>
  <si>
    <t>0.26624738</t>
  </si>
  <si>
    <t>Institution-WideFirst Term GPA3</t>
  </si>
  <si>
    <t>2.20-2.39</t>
  </si>
  <si>
    <t xml:space="preserve"> 1371</t>
  </si>
  <si>
    <t>0.19693654</t>
  </si>
  <si>
    <t>0.070021882</t>
  </si>
  <si>
    <t>0.105032823</t>
  </si>
  <si>
    <t>0.6280088</t>
  </si>
  <si>
    <t>0.37199125</t>
  </si>
  <si>
    <t>Institution-WideFirst Term GPA4</t>
  </si>
  <si>
    <t>2.40-2.59</t>
  </si>
  <si>
    <t xml:space="preserve"> 1722</t>
  </si>
  <si>
    <t>0.19744483</t>
  </si>
  <si>
    <t>0.063298490</t>
  </si>
  <si>
    <t>0.106852497</t>
  </si>
  <si>
    <t>0.6324042</t>
  </si>
  <si>
    <t>0.36759582</t>
  </si>
  <si>
    <t>Institution-WideFirst Term GPA5</t>
  </si>
  <si>
    <t>2.60-2.79</t>
  </si>
  <si>
    <t xml:space="preserve"> 1858</t>
  </si>
  <si>
    <t>0.25941873</t>
  </si>
  <si>
    <t>0.079655544</t>
  </si>
  <si>
    <t>0.113562971</t>
  </si>
  <si>
    <t>0.5473628</t>
  </si>
  <si>
    <t>0.45263724</t>
  </si>
  <si>
    <t>Institution-WideFirst Term GPA6</t>
  </si>
  <si>
    <t>2.80-2.99</t>
  </si>
  <si>
    <t xml:space="preserve">  622</t>
  </si>
  <si>
    <t>0.26848875</t>
  </si>
  <si>
    <t>0.080385852</t>
  </si>
  <si>
    <t>0.115755627</t>
  </si>
  <si>
    <t>0.5353698</t>
  </si>
  <si>
    <t>0.46463023</t>
  </si>
  <si>
    <t>Institution-WideFirst Term GPA7</t>
  </si>
  <si>
    <t xml:space="preserve"> 7</t>
  </si>
  <si>
    <t>3.00-3.19</t>
  </si>
  <si>
    <t xml:space="preserve"> 4153</t>
  </si>
  <si>
    <t>0.27690826</t>
  </si>
  <si>
    <t>0.067421141</t>
  </si>
  <si>
    <t>0.101131712</t>
  </si>
  <si>
    <t>0.5545389</t>
  </si>
  <si>
    <t>0.44546111</t>
  </si>
  <si>
    <t>Institution-WideFirst Term GPA8</t>
  </si>
  <si>
    <t xml:space="preserve"> 8</t>
  </si>
  <si>
    <t>3.20-3.39</t>
  </si>
  <si>
    <t xml:space="preserve"> 2100</t>
  </si>
  <si>
    <t>0.37904762</t>
  </si>
  <si>
    <t>0.085238095</t>
  </si>
  <si>
    <t>0.097619048</t>
  </si>
  <si>
    <t>0.4380952</t>
  </si>
  <si>
    <t>0.56190476</t>
  </si>
  <si>
    <t>Institution-WideFirst Term GPA9</t>
  </si>
  <si>
    <t xml:space="preserve"> 9</t>
  </si>
  <si>
    <t>3.40-3.59</t>
  </si>
  <si>
    <t xml:space="preserve"> 1769</t>
  </si>
  <si>
    <t>0.36574336</t>
  </si>
  <si>
    <t>0.080836631</t>
  </si>
  <si>
    <t>0.102882985</t>
  </si>
  <si>
    <t>0.4505370</t>
  </si>
  <si>
    <t>0.54946297</t>
  </si>
  <si>
    <t>Institution-WideFirst Term GPA10</t>
  </si>
  <si>
    <t>10</t>
  </si>
  <si>
    <t>3.60-3.79</t>
  </si>
  <si>
    <t xml:space="preserve"> 1955</t>
  </si>
  <si>
    <t>0.47314578</t>
  </si>
  <si>
    <t>0.091048593</t>
  </si>
  <si>
    <t>0.087979540</t>
  </si>
  <si>
    <t>0.3478261</t>
  </si>
  <si>
    <t>0.65217391</t>
  </si>
  <si>
    <t>Institution-WideFirst Term GPA11</t>
  </si>
  <si>
    <t>11</t>
  </si>
  <si>
    <t>3.80-4.00</t>
  </si>
  <si>
    <t xml:space="preserve"> 4013</t>
  </si>
  <si>
    <t>0.45053576</t>
  </si>
  <si>
    <t>0.065287815</t>
  </si>
  <si>
    <t>0.061799153</t>
  </si>
  <si>
    <t>0.4223773</t>
  </si>
  <si>
    <t>0.57762273</t>
  </si>
  <si>
    <t>Institution-WideFirst Year Earned Credits at Inst1</t>
  </si>
  <si>
    <t>0-5</t>
  </si>
  <si>
    <t xml:space="preserve"> 2636</t>
  </si>
  <si>
    <t>0.01707132</t>
  </si>
  <si>
    <t>0.002276176</t>
  </si>
  <si>
    <t>0.007587253</t>
  </si>
  <si>
    <t>0.9730653</t>
  </si>
  <si>
    <t>0.02693475</t>
  </si>
  <si>
    <t>Institution-WideFirst Year Earned Credits at Inst2</t>
  </si>
  <si>
    <t>6-11</t>
  </si>
  <si>
    <t xml:space="preserve"> 4852</t>
  </si>
  <si>
    <t>0.06739489</t>
  </si>
  <si>
    <t>0.015045342</t>
  </si>
  <si>
    <t>0.020610058</t>
  </si>
  <si>
    <t>0.8969497</t>
  </si>
  <si>
    <t>0.10305029</t>
  </si>
  <si>
    <t>Institution-WideFirst Year Earned Credits at Inst3</t>
  </si>
  <si>
    <t>12-17</t>
  </si>
  <si>
    <t xml:space="preserve"> 3590</t>
  </si>
  <si>
    <t>0.12562674</t>
  </si>
  <si>
    <t>0.025626741</t>
  </si>
  <si>
    <t>0.048467967</t>
  </si>
  <si>
    <t>0.8002786</t>
  </si>
  <si>
    <t>0.19972145</t>
  </si>
  <si>
    <t>Institution-WideFirst Year Earned Credits at Inst4</t>
  </si>
  <si>
    <t>18-23</t>
  </si>
  <si>
    <t xml:space="preserve"> 4254</t>
  </si>
  <si>
    <t>0.20357311</t>
  </si>
  <si>
    <t>0.047954866</t>
  </si>
  <si>
    <t>0.094029149</t>
  </si>
  <si>
    <t>0.6544429</t>
  </si>
  <si>
    <t>0.34555712</t>
  </si>
  <si>
    <t>Institution-WideFirst Year Earned Credits at Inst5</t>
  </si>
  <si>
    <t>24-29</t>
  </si>
  <si>
    <t xml:space="preserve"> 6003</t>
  </si>
  <si>
    <t>0.085290688</t>
  </si>
  <si>
    <t>0.134599367</t>
  </si>
  <si>
    <t>0.4697651</t>
  </si>
  <si>
    <t>0.53023488</t>
  </si>
  <si>
    <t>Institution-WideFirst Year Earned Credits at Inst6</t>
  </si>
  <si>
    <t>30+</t>
  </si>
  <si>
    <t xml:space="preserve"> 7086</t>
  </si>
  <si>
    <t>0.52413209</t>
  </si>
  <si>
    <t>0.111346317</t>
  </si>
  <si>
    <t>0.115156647</t>
  </si>
  <si>
    <t>0.2493649</t>
  </si>
  <si>
    <t>0.75063506</t>
  </si>
  <si>
    <t>Institution-WideFirst Year GPA1</t>
  </si>
  <si>
    <t xml:space="preserve"> 6711</t>
  </si>
  <si>
    <t>0.02354344</t>
  </si>
  <si>
    <t>0.007152436</t>
  </si>
  <si>
    <t>0.022947400</t>
  </si>
  <si>
    <t>0.9463567</t>
  </si>
  <si>
    <t>0.05364327</t>
  </si>
  <si>
    <t>Institution-WideFirst Year GPA2</t>
  </si>
  <si>
    <t xml:space="preserve"> 2013</t>
  </si>
  <si>
    <t>0.11276701</t>
  </si>
  <si>
    <t>0.044212618</t>
  </si>
  <si>
    <t>0.091405862</t>
  </si>
  <si>
    <t>0.7516145</t>
  </si>
  <si>
    <t>0.24838549</t>
  </si>
  <si>
    <t>Institution-WideFirst Year GPA3</t>
  </si>
  <si>
    <t xml:space="preserve"> 1902</t>
  </si>
  <si>
    <t>0.15825447</t>
  </si>
  <si>
    <t>0.062565720</t>
  </si>
  <si>
    <t>0.114090431</t>
  </si>
  <si>
    <t>0.6650894</t>
  </si>
  <si>
    <t>0.33491062</t>
  </si>
  <si>
    <t>Institution-WideFirst Year GPA4</t>
  </si>
  <si>
    <t xml:space="preserve"> 2212</t>
  </si>
  <si>
    <t>0.20840868</t>
  </si>
  <si>
    <t>0.068264014</t>
  </si>
  <si>
    <t>0.125678119</t>
  </si>
  <si>
    <t>0.5976492</t>
  </si>
  <si>
    <t>0.40235081</t>
  </si>
  <si>
    <t>Institution-WideFirst Year GPA5</t>
  </si>
  <si>
    <t xml:space="preserve"> 2486</t>
  </si>
  <si>
    <t>0.25020113</t>
  </si>
  <si>
    <t>0.076830249</t>
  </si>
  <si>
    <t>0.128318584</t>
  </si>
  <si>
    <t>0.5446500</t>
  </si>
  <si>
    <t>0.45534996</t>
  </si>
  <si>
    <t>Institution-WideFirst Year GPA6</t>
  </si>
  <si>
    <t xml:space="preserve"> 2009</t>
  </si>
  <si>
    <t>0.31458437</t>
  </si>
  <si>
    <t>0.098058736</t>
  </si>
  <si>
    <t>0.122946740</t>
  </si>
  <si>
    <t>0.4644102</t>
  </si>
  <si>
    <t>0.53558985</t>
  </si>
  <si>
    <t>Institution-WideFirst Year GPA7</t>
  </si>
  <si>
    <t xml:space="preserve"> 2716</t>
  </si>
  <si>
    <t>0.33247423</t>
  </si>
  <si>
    <t>0.082474227</t>
  </si>
  <si>
    <t>0.100883652</t>
  </si>
  <si>
    <t>0.4841679</t>
  </si>
  <si>
    <t>0.51583211</t>
  </si>
  <si>
    <t>Institution-WideFirst Year GPA8</t>
  </si>
  <si>
    <t xml:space="preserve"> 2241</t>
  </si>
  <si>
    <t>0.41856314</t>
  </si>
  <si>
    <t>0.087460955</t>
  </si>
  <si>
    <t>0.105310129</t>
  </si>
  <si>
    <t>0.3886658</t>
  </si>
  <si>
    <t>0.61133423</t>
  </si>
  <si>
    <t>Institution-WideFirst Year GPA9</t>
  </si>
  <si>
    <t xml:space="preserve"> 1976</t>
  </si>
  <si>
    <t>0.46963563</t>
  </si>
  <si>
    <t>0.079959514</t>
  </si>
  <si>
    <t>0.072368421</t>
  </si>
  <si>
    <t>0.3780364</t>
  </si>
  <si>
    <t>0.62196356</t>
  </si>
  <si>
    <t>Institution-WideFirst Year GPA10</t>
  </si>
  <si>
    <t xml:space="preserve"> 1717</t>
  </si>
  <si>
    <t>0.50844496</t>
  </si>
  <si>
    <t>0.085614444</t>
  </si>
  <si>
    <t>0.076878276</t>
  </si>
  <si>
    <t>0.3290623</t>
  </si>
  <si>
    <t>0.67093768</t>
  </si>
  <si>
    <t>Institution-WideFirst Year GPA11</t>
  </si>
  <si>
    <t xml:space="preserve"> 2438</t>
  </si>
  <si>
    <t>0.50164069</t>
  </si>
  <si>
    <t>0.063986874</t>
  </si>
  <si>
    <t>0.054963084</t>
  </si>
  <si>
    <t>0.3794094</t>
  </si>
  <si>
    <t>0.62059065</t>
  </si>
  <si>
    <t>Institution-WideSAT Mathematics1</t>
  </si>
  <si>
    <t>200-430</t>
  </si>
  <si>
    <t xml:space="preserve"> 1514</t>
  </si>
  <si>
    <t>0.15984148</t>
  </si>
  <si>
    <t>0.062747688</t>
  </si>
  <si>
    <t>0.103038309</t>
  </si>
  <si>
    <t>0.6743725</t>
  </si>
  <si>
    <t>0.32562748</t>
  </si>
  <si>
    <t>Institution-WideSAT Mathematics2</t>
  </si>
  <si>
    <t>431-500</t>
  </si>
  <si>
    <t xml:space="preserve"> 1700</t>
  </si>
  <si>
    <t>0.25058824</t>
  </si>
  <si>
    <t>0.067058824</t>
  </si>
  <si>
    <t>0.100588235</t>
  </si>
  <si>
    <t>0.5817647</t>
  </si>
  <si>
    <t>0.41823529</t>
  </si>
  <si>
    <t>Institution-WideSAT Mathematics3</t>
  </si>
  <si>
    <t>501-570</t>
  </si>
  <si>
    <t xml:space="preserve"> 1450</t>
  </si>
  <si>
    <t>0.29793103</t>
  </si>
  <si>
    <t>0.081379310</t>
  </si>
  <si>
    <t>0.118620690</t>
  </si>
  <si>
    <t>0.5020690</t>
  </si>
  <si>
    <t>0.49793103</t>
  </si>
  <si>
    <t>Institution-WideSAT Mathematics4</t>
  </si>
  <si>
    <t>571-800</t>
  </si>
  <si>
    <t xml:space="preserve"> 1355</t>
  </si>
  <si>
    <t>0.34538745</t>
  </si>
  <si>
    <t>0.092988930</t>
  </si>
  <si>
    <t>0.112177122</t>
  </si>
  <si>
    <t>0.4494465</t>
  </si>
  <si>
    <t>0.55055351</t>
  </si>
  <si>
    <t>Institution-WideSAT Total (Verbal and Math)1</t>
  </si>
  <si>
    <t>440-890</t>
  </si>
  <si>
    <t xml:space="preserve"> 1633</t>
  </si>
  <si>
    <t>0.16656461</t>
  </si>
  <si>
    <t>0.060012247</t>
  </si>
  <si>
    <t>0.105327618</t>
  </si>
  <si>
    <t>0.6680955</t>
  </si>
  <si>
    <t>0.33190447</t>
  </si>
  <si>
    <t>Institution-WideSAT Total (Verbal and Math)2</t>
  </si>
  <si>
    <t>891-1000</t>
  </si>
  <si>
    <t xml:space="preserve"> 1503</t>
  </si>
  <si>
    <t>0.23619428</t>
  </si>
  <si>
    <t>0.065868263</t>
  </si>
  <si>
    <t>0.117764471</t>
  </si>
  <si>
    <t>0.5801730</t>
  </si>
  <si>
    <t>0.41982701</t>
  </si>
  <si>
    <t>Institution-WideSAT Total (Verbal and Math)3</t>
  </si>
  <si>
    <t>1001-1120</t>
  </si>
  <si>
    <t xml:space="preserve"> 1455</t>
  </si>
  <si>
    <t>0.29965636</t>
  </si>
  <si>
    <t>0.083848797</t>
  </si>
  <si>
    <t>0.107903780</t>
  </si>
  <si>
    <t>0.5085911</t>
  </si>
  <si>
    <t>0.49140893</t>
  </si>
  <si>
    <t>Institution-WideSAT Total (Verbal and Math)4</t>
  </si>
  <si>
    <t>1121-1600</t>
  </si>
  <si>
    <t xml:space="preserve"> 1428</t>
  </si>
  <si>
    <t>0.35364146</t>
  </si>
  <si>
    <t>0.093837535</t>
  </si>
  <si>
    <t>0.101540616</t>
  </si>
  <si>
    <t>0.4509804</t>
  </si>
  <si>
    <t>0.54901961</t>
  </si>
  <si>
    <t>Institution-WideSAT Verbal1</t>
  </si>
  <si>
    <t>200-440</t>
  </si>
  <si>
    <t xml:space="preserve"> 1641</t>
  </si>
  <si>
    <t>0.17001828</t>
  </si>
  <si>
    <t>0.057891530</t>
  </si>
  <si>
    <t>0.124314442</t>
  </si>
  <si>
    <t>0.6477757</t>
  </si>
  <si>
    <t>0.35222425</t>
  </si>
  <si>
    <t>Institution-WideSAT Verbal2</t>
  </si>
  <si>
    <t>441-500</t>
  </si>
  <si>
    <t xml:space="preserve"> 1524</t>
  </si>
  <si>
    <t>0.25459318</t>
  </si>
  <si>
    <t>0.072178478</t>
  </si>
  <si>
    <t>0.106955381</t>
  </si>
  <si>
    <t>0.5662730</t>
  </si>
  <si>
    <t>0.43372703</t>
  </si>
  <si>
    <t>Institution-WideSAT Verbal3</t>
  </si>
  <si>
    <t>501-560</t>
  </si>
  <si>
    <t xml:space="preserve"> 1387</t>
  </si>
  <si>
    <t>0.29199712</t>
  </si>
  <si>
    <t>0.079307859</t>
  </si>
  <si>
    <t>0.105263158</t>
  </si>
  <si>
    <t>0.5234319</t>
  </si>
  <si>
    <t>0.47656813</t>
  </si>
  <si>
    <t>Institution-WideSAT Verbal4</t>
  </si>
  <si>
    <t>561-800</t>
  </si>
  <si>
    <t xml:space="preserve"> 1467</t>
  </si>
  <si>
    <t>0.33810498</t>
  </si>
  <si>
    <t>0.094069530</t>
  </si>
  <si>
    <t>0.4737560</t>
  </si>
  <si>
    <t>0.52624404</t>
  </si>
  <si>
    <t>Institution-WideSAT Writing1</t>
  </si>
  <si>
    <t>200-420</t>
  </si>
  <si>
    <t xml:space="preserve">  576</t>
  </si>
  <si>
    <t>0.12673611</t>
  </si>
  <si>
    <t>0.057291667</t>
  </si>
  <si>
    <t>0.093750000</t>
  </si>
  <si>
    <t>0.7222222</t>
  </si>
  <si>
    <t>0.27777778</t>
  </si>
  <si>
    <t>Institution-WideSAT Writing2</t>
  </si>
  <si>
    <t>421-470</t>
  </si>
  <si>
    <t xml:space="preserve">  490</t>
  </si>
  <si>
    <t>0.15102041</t>
  </si>
  <si>
    <t>0.055102041</t>
  </si>
  <si>
    <t>0.063265306</t>
  </si>
  <si>
    <t>0.7306122</t>
  </si>
  <si>
    <t>0.26938776</t>
  </si>
  <si>
    <t>Institution-WideSAT Writing3</t>
  </si>
  <si>
    <t>471-530</t>
  </si>
  <si>
    <t xml:space="preserve">  523</t>
  </si>
  <si>
    <t>0.27342256</t>
  </si>
  <si>
    <t>0.076481836</t>
  </si>
  <si>
    <t>0.068833652</t>
  </si>
  <si>
    <t>0.5812620</t>
  </si>
  <si>
    <t>0.41873805</t>
  </si>
  <si>
    <t>Institution-WideSAT Writing4</t>
  </si>
  <si>
    <t>531-800</t>
  </si>
  <si>
    <t xml:space="preserve">  524</t>
  </si>
  <si>
    <t>0.31870229</t>
  </si>
  <si>
    <t>0.097328244</t>
  </si>
  <si>
    <t>0.062977099</t>
  </si>
  <si>
    <t>0.5209924</t>
  </si>
  <si>
    <t>0.47900763</t>
  </si>
  <si>
    <t>Institution-WideSecond Year GPA1</t>
  </si>
  <si>
    <t xml:space="preserve"> 7512</t>
  </si>
  <si>
    <t>0.01624068</t>
  </si>
  <si>
    <t>0.005058573</t>
  </si>
  <si>
    <t>0.021831736</t>
  </si>
  <si>
    <t>0.9568690</t>
  </si>
  <si>
    <t>0.04313099</t>
  </si>
  <si>
    <t>Institution-WideSecond Year GPA2</t>
  </si>
  <si>
    <t xml:space="preserve"> 2021</t>
  </si>
  <si>
    <t>0.08758041</t>
  </si>
  <si>
    <t>0.051459673</t>
  </si>
  <si>
    <t>0.093518060</t>
  </si>
  <si>
    <t>0.7674419</t>
  </si>
  <si>
    <t>0.23255814</t>
  </si>
  <si>
    <t>Institution-WideSecond Year GPA3</t>
  </si>
  <si>
    <t xml:space="preserve"> 2053</t>
  </si>
  <si>
    <t>0.16171456</t>
  </si>
  <si>
    <t>0.053580127</t>
  </si>
  <si>
    <t>0.139308329</t>
  </si>
  <si>
    <t>0.6453970</t>
  </si>
  <si>
    <t>0.35460302</t>
  </si>
  <si>
    <t>Institution-WideSecond Year GPA4</t>
  </si>
  <si>
    <t xml:space="preserve"> 2282</t>
  </si>
  <si>
    <t>0.21297108</t>
  </si>
  <si>
    <t>0.085451358</t>
  </si>
  <si>
    <t>0.127957932</t>
  </si>
  <si>
    <t>0.5736196</t>
  </si>
  <si>
    <t>0.42638037</t>
  </si>
  <si>
    <t>Institution-WideSecond Year GPA5</t>
  </si>
  <si>
    <t xml:space="preserve"> 2208</t>
  </si>
  <si>
    <t>0.28532609</t>
  </si>
  <si>
    <t>0.090579710</t>
  </si>
  <si>
    <t>0.123641304</t>
  </si>
  <si>
    <t>0.5004529</t>
  </si>
  <si>
    <t>0.49954710</t>
  </si>
  <si>
    <t>Institution-WideSecond Year GPA6</t>
  </si>
  <si>
    <t xml:space="preserve"> 2175</t>
  </si>
  <si>
    <t>0.35402299</t>
  </si>
  <si>
    <t>0.105747126</t>
  </si>
  <si>
    <t>0.123678161</t>
  </si>
  <si>
    <t>0.4165517</t>
  </si>
  <si>
    <t>0.58344828</t>
  </si>
  <si>
    <t>Institution-WideSecond Year GPA7</t>
  </si>
  <si>
    <t>0.36926790</t>
  </si>
  <si>
    <t>0.088093323</t>
  </si>
  <si>
    <t>0.105792438</t>
  </si>
  <si>
    <t>0.4368463</t>
  </si>
  <si>
    <t>0.56315366</t>
  </si>
  <si>
    <t>Institution-WideSecond Year GPA8</t>
  </si>
  <si>
    <t xml:space="preserve"> 2034</t>
  </si>
  <si>
    <t>0.47640118</t>
  </si>
  <si>
    <t>0.085054081</t>
  </si>
  <si>
    <t>0.100294985</t>
  </si>
  <si>
    <t>0.3382498</t>
  </si>
  <si>
    <t>0.66175025</t>
  </si>
  <si>
    <t>Institution-WideSecond Year GPA9</t>
  </si>
  <si>
    <t xml:space="preserve"> 1877</t>
  </si>
  <si>
    <t>0.48268514</t>
  </si>
  <si>
    <t>0.084176878</t>
  </si>
  <si>
    <t>0.085242408</t>
  </si>
  <si>
    <t>0.3478956</t>
  </si>
  <si>
    <t>0.65210442</t>
  </si>
  <si>
    <t>Institution-WideSecond Year GPA10</t>
  </si>
  <si>
    <t xml:space="preserve"> 1665</t>
  </si>
  <si>
    <t>0.52972973</t>
  </si>
  <si>
    <t>0.078078078</t>
  </si>
  <si>
    <t>0.068468468</t>
  </si>
  <si>
    <t>0.3237237</t>
  </si>
  <si>
    <t>0.67627628</t>
  </si>
  <si>
    <t>Institution-WideSecond Year GPA11</t>
  </si>
  <si>
    <t xml:space="preserve"> 2108</t>
  </si>
  <si>
    <t>0.50948767</t>
  </si>
  <si>
    <t>0.056451613</t>
  </si>
  <si>
    <t>0.049335863</t>
  </si>
  <si>
    <t>0.3847249</t>
  </si>
  <si>
    <t>0.61527514</t>
  </si>
  <si>
    <t>Institution-WideTransfer Student1</t>
  </si>
  <si>
    <t>No</t>
  </si>
  <si>
    <t>17849</t>
  </si>
  <si>
    <t>0.19580929</t>
  </si>
  <si>
    <t>0.058714774</t>
  </si>
  <si>
    <t>0.088912544</t>
  </si>
  <si>
    <t>0.6565634</t>
  </si>
  <si>
    <t>0.34343661</t>
  </si>
  <si>
    <t>Institution-WideTransfer Student2</t>
  </si>
  <si>
    <t>Yes</t>
  </si>
  <si>
    <t>10572</t>
  </si>
  <si>
    <t>0.35669694</t>
  </si>
  <si>
    <t>0.059402194</t>
  </si>
  <si>
    <t>0.069144911</t>
  </si>
  <si>
    <t>0.5147560</t>
  </si>
  <si>
    <t>0.48524404</t>
  </si>
  <si>
    <t>UndeclaredACT Combined English/Writing1</t>
  </si>
  <si>
    <t>Undeclared</t>
  </si>
  <si>
    <t xml:space="preserve"> 181</t>
  </si>
  <si>
    <t>0.08839779</t>
  </si>
  <si>
    <t>0.011049724</t>
  </si>
  <si>
    <t>0.038674033</t>
  </si>
  <si>
    <t>0.8618785</t>
  </si>
  <si>
    <t>UndeclaredACT Combined English/Writing2</t>
  </si>
  <si>
    <t xml:space="preserve"> 170</t>
  </si>
  <si>
    <t>0.17058824</t>
  </si>
  <si>
    <t>0.047058824</t>
  </si>
  <si>
    <t>0.7352941</t>
  </si>
  <si>
    <t>UndeclaredACT Combined English/Writing3</t>
  </si>
  <si>
    <t xml:space="preserve"> 136</t>
  </si>
  <si>
    <t>0.16176471</t>
  </si>
  <si>
    <t>0.036764706</t>
  </si>
  <si>
    <t>0.051470588</t>
  </si>
  <si>
    <t>UndeclaredACT Combined English/Writing4</t>
  </si>
  <si>
    <t xml:space="preserve">  63</t>
  </si>
  <si>
    <t>0.26984127</t>
  </si>
  <si>
    <t>0.063492063</t>
  </si>
  <si>
    <t>0.6031746</t>
  </si>
  <si>
    <t>UndeclaredACT Composite1</t>
  </si>
  <si>
    <t>1073</t>
  </si>
  <si>
    <t>0.12581547</t>
  </si>
  <si>
    <t>0.044734390</t>
  </si>
  <si>
    <t>0.061509786</t>
  </si>
  <si>
    <t>0.7679404</t>
  </si>
  <si>
    <t>UndeclaredACT Composite2</t>
  </si>
  <si>
    <t xml:space="preserve"> 932</t>
  </si>
  <si>
    <t>0.17811159</t>
  </si>
  <si>
    <t>0.038626609</t>
  </si>
  <si>
    <t>0.079399142</t>
  </si>
  <si>
    <t>0.7038627</t>
  </si>
  <si>
    <t>UndeclaredACT Composite3</t>
  </si>
  <si>
    <t xml:space="preserve"> 585</t>
  </si>
  <si>
    <t>0.21880342</t>
  </si>
  <si>
    <t>0.061538462</t>
  </si>
  <si>
    <t>0.066666667</t>
  </si>
  <si>
    <t>0.6529915</t>
  </si>
  <si>
    <t>UndeclaredACT Composite4</t>
  </si>
  <si>
    <t xml:space="preserve"> 395</t>
  </si>
  <si>
    <t>0.27848101</t>
  </si>
  <si>
    <t>0.060759494</t>
  </si>
  <si>
    <t>0.063291139</t>
  </si>
  <si>
    <t>0.5974684</t>
  </si>
  <si>
    <t>UndeclaredACT English1</t>
  </si>
  <si>
    <t xml:space="preserve"> 911</t>
  </si>
  <si>
    <t>0.11745335</t>
  </si>
  <si>
    <t>0.042810099</t>
  </si>
  <si>
    <t>0.062568606</t>
  </si>
  <si>
    <t>0.7771679</t>
  </si>
  <si>
    <t>UndeclaredACT English2</t>
  </si>
  <si>
    <t>1014</t>
  </si>
  <si>
    <t>0.18343195</t>
  </si>
  <si>
    <t>0.045364892</t>
  </si>
  <si>
    <t>0.076923077</t>
  </si>
  <si>
    <t>0.6942801</t>
  </si>
  <si>
    <t>UndeclaredACT English3</t>
  </si>
  <si>
    <t xml:space="preserve"> 559</t>
  </si>
  <si>
    <t>0.21288014</t>
  </si>
  <si>
    <t>0.057245081</t>
  </si>
  <si>
    <t>0.069767442</t>
  </si>
  <si>
    <t>0.6601073</t>
  </si>
  <si>
    <t>UndeclaredACT English4</t>
  </si>
  <si>
    <t xml:space="preserve"> 501</t>
  </si>
  <si>
    <t>0.25349301</t>
  </si>
  <si>
    <t>0.053892216</t>
  </si>
  <si>
    <t>0.059880240</t>
  </si>
  <si>
    <t>0.6327345</t>
  </si>
  <si>
    <t>UndeclaredACT Math1</t>
  </si>
  <si>
    <t>1053</t>
  </si>
  <si>
    <t>0.12535613</t>
  </si>
  <si>
    <t>0.034188034</t>
  </si>
  <si>
    <t>0.045584046</t>
  </si>
  <si>
    <t>0.7948718</t>
  </si>
  <si>
    <t>UndeclaredACT Math2</t>
  </si>
  <si>
    <t xml:space="preserve"> 771</t>
  </si>
  <si>
    <t>0.18028534</t>
  </si>
  <si>
    <t>0.037613489</t>
  </si>
  <si>
    <t>0.080415045</t>
  </si>
  <si>
    <t>0.7016861</t>
  </si>
  <si>
    <t>UndeclaredACT Math3</t>
  </si>
  <si>
    <t xml:space="preserve"> 716</t>
  </si>
  <si>
    <t>0.20530726</t>
  </si>
  <si>
    <t>0.061452514</t>
  </si>
  <si>
    <t>0.096368715</t>
  </si>
  <si>
    <t>0.6368715</t>
  </si>
  <si>
    <t>UndeclaredACT Math4</t>
  </si>
  <si>
    <t xml:space="preserve"> 445</t>
  </si>
  <si>
    <t>0.27191011</t>
  </si>
  <si>
    <t>0.078651685</t>
  </si>
  <si>
    <t>0.056179775</t>
  </si>
  <si>
    <t>0.5932584</t>
  </si>
  <si>
    <t>UndeclaredACT Reading1</t>
  </si>
  <si>
    <t xml:space="preserve"> 874</t>
  </si>
  <si>
    <t>0.12700229</t>
  </si>
  <si>
    <t>0.048054920</t>
  </si>
  <si>
    <t>0.061784897</t>
  </si>
  <si>
    <t>0.7631579</t>
  </si>
  <si>
    <t>UndeclaredACT Reading2</t>
  </si>
  <si>
    <t xml:space="preserve"> 875</t>
  </si>
  <si>
    <t>0.17714286</t>
  </si>
  <si>
    <t>0.043428571</t>
  </si>
  <si>
    <t>0.080000000</t>
  </si>
  <si>
    <t>0.6994286</t>
  </si>
  <si>
    <t>UndeclaredACT Reading3</t>
  </si>
  <si>
    <t xml:space="preserve"> 700</t>
  </si>
  <si>
    <t>0.20571429</t>
  </si>
  <si>
    <t>0.054285714</t>
  </si>
  <si>
    <t>0.062857143</t>
  </si>
  <si>
    <t>0.6771429</t>
  </si>
  <si>
    <t>UndeclaredACT Reading4</t>
  </si>
  <si>
    <t xml:space="preserve"> 536</t>
  </si>
  <si>
    <t>0.24067164</t>
  </si>
  <si>
    <t>0.048507463</t>
  </si>
  <si>
    <t>0.067164179</t>
  </si>
  <si>
    <t>0.6436567</t>
  </si>
  <si>
    <t>UndeclaredACT Science Reasoning1</t>
  </si>
  <si>
    <t>1124</t>
  </si>
  <si>
    <t>0.13434164</t>
  </si>
  <si>
    <t>0.046263345</t>
  </si>
  <si>
    <t>0.059608541</t>
  </si>
  <si>
    <t>0.7597865</t>
  </si>
  <si>
    <t>UndeclaredACT Science Reasoning2</t>
  </si>
  <si>
    <t xml:space="preserve"> 719</t>
  </si>
  <si>
    <t>0.16828929</t>
  </si>
  <si>
    <t>0.036161335</t>
  </si>
  <si>
    <t>0.070931850</t>
  </si>
  <si>
    <t>0.7246175</t>
  </si>
  <si>
    <t>UndeclaredACT Science Reasoning3</t>
  </si>
  <si>
    <t xml:space="preserve"> 722</t>
  </si>
  <si>
    <t>0.23407202</t>
  </si>
  <si>
    <t>0.049861496</t>
  </si>
  <si>
    <t>0.074792244</t>
  </si>
  <si>
    <t>0.6412742</t>
  </si>
  <si>
    <t>UndeclaredACT Science Reasoning4</t>
  </si>
  <si>
    <t xml:space="preserve"> 419</t>
  </si>
  <si>
    <t>0.23389021</t>
  </si>
  <si>
    <t>0.071599045</t>
  </si>
  <si>
    <t>0.076372315</t>
  </si>
  <si>
    <t>0.6181384</t>
  </si>
  <si>
    <t>UndeclaredACT Sum of Standard Score4</t>
  </si>
  <si>
    <t xml:space="preserve">   1</t>
  </si>
  <si>
    <t>UndeclaredFirst Term Attempted Credits at Inst1</t>
  </si>
  <si>
    <t xml:space="preserve">   9</t>
  </si>
  <si>
    <t>0.22222222</t>
  </si>
  <si>
    <t>0.7777778</t>
  </si>
  <si>
    <t>UndeclaredFirst Term Attempted Credits at Inst2</t>
  </si>
  <si>
    <t xml:space="preserve"> 190</t>
  </si>
  <si>
    <t>0.13157895</t>
  </si>
  <si>
    <t>0.026315789</t>
  </si>
  <si>
    <t>0.031578947</t>
  </si>
  <si>
    <t>0.8105263</t>
  </si>
  <si>
    <t>UndeclaredFirst Term Attempted Credits at Inst3</t>
  </si>
  <si>
    <t>1093</t>
  </si>
  <si>
    <t>0.12076853</t>
  </si>
  <si>
    <t>0.029277219</t>
  </si>
  <si>
    <t>0.042086002</t>
  </si>
  <si>
    <t>0.8078683</t>
  </si>
  <si>
    <t>UndeclaredFirst Term Attempted Credits at Inst4</t>
  </si>
  <si>
    <t>2459</t>
  </si>
  <si>
    <t>0.18991460</t>
  </si>
  <si>
    <t>0.042700285</t>
  </si>
  <si>
    <t>0.065473770</t>
  </si>
  <si>
    <t>0.7019113</t>
  </si>
  <si>
    <t>UndeclaredFirst Term Attempted Credits at Inst5</t>
  </si>
  <si>
    <t xml:space="preserve"> 431</t>
  </si>
  <si>
    <t>0.22969838</t>
  </si>
  <si>
    <t>0.076566125</t>
  </si>
  <si>
    <t>0.097447796</t>
  </si>
  <si>
    <t>0.5962877</t>
  </si>
  <si>
    <t>UndeclaredFirst Term Earned Credits at Inst1</t>
  </si>
  <si>
    <t xml:space="preserve"> 479</t>
  </si>
  <si>
    <t>0.01670146</t>
  </si>
  <si>
    <t>0.002087683</t>
  </si>
  <si>
    <t>0.9791232</t>
  </si>
  <si>
    <t>UndeclaredFirst Term Earned Credits at Inst2</t>
  </si>
  <si>
    <t xml:space="preserve"> 632</t>
  </si>
  <si>
    <t>0.07594937</t>
  </si>
  <si>
    <t>0.025316456</t>
  </si>
  <si>
    <t>0.034810127</t>
  </si>
  <si>
    <t>0.8639241</t>
  </si>
  <si>
    <t>UndeclaredFirst Term Earned Credits at Inst3</t>
  </si>
  <si>
    <t>1434</t>
  </si>
  <si>
    <t>0.15760112</t>
  </si>
  <si>
    <t>0.032775453</t>
  </si>
  <si>
    <t>0.061366806</t>
  </si>
  <si>
    <t>0.7482566</t>
  </si>
  <si>
    <t>UndeclaredFirst Term Earned Credits at Inst4</t>
  </si>
  <si>
    <t>1381</t>
  </si>
  <si>
    <t>0.26574946</t>
  </si>
  <si>
    <t>0.061549602</t>
  </si>
  <si>
    <t>0.083272991</t>
  </si>
  <si>
    <t>0.5894280</t>
  </si>
  <si>
    <t>UndeclaredFirst Term Earned Credits at Inst5</t>
  </si>
  <si>
    <t xml:space="preserve"> 256</t>
  </si>
  <si>
    <t>0.29687500</t>
  </si>
  <si>
    <t>0.101562500</t>
  </si>
  <si>
    <t>0.113281250</t>
  </si>
  <si>
    <t>0.4882812</t>
  </si>
  <si>
    <t>UndeclaredFirst Term GPA1</t>
  </si>
  <si>
    <t>1249</t>
  </si>
  <si>
    <t>0.04003203</t>
  </si>
  <si>
    <t>0.007205765</t>
  </si>
  <si>
    <t>0.022417934</t>
  </si>
  <si>
    <t>0.9303443</t>
  </si>
  <si>
    <t>UndeclaredFirst Term GPA2</t>
  </si>
  <si>
    <t>0.13432836</t>
  </si>
  <si>
    <t>0.042910448</t>
  </si>
  <si>
    <t>0.072761194</t>
  </si>
  <si>
    <t>UndeclaredFirst Term GPA3</t>
  </si>
  <si>
    <t xml:space="preserve"> 247</t>
  </si>
  <si>
    <t>0.18623482</t>
  </si>
  <si>
    <t>0.044534413</t>
  </si>
  <si>
    <t>0.093117409</t>
  </si>
  <si>
    <t>0.6761134</t>
  </si>
  <si>
    <t>UndeclaredFirst Term GPA4</t>
  </si>
  <si>
    <t xml:space="preserve"> 290</t>
  </si>
  <si>
    <t>0.19310345</t>
  </si>
  <si>
    <t>0.075862069</t>
  </si>
  <si>
    <t>0.093103448</t>
  </si>
  <si>
    <t>0.6379310</t>
  </si>
  <si>
    <t>UndeclaredFirst Term GPA5</t>
  </si>
  <si>
    <t xml:space="preserve"> 291</t>
  </si>
  <si>
    <t>0.21993127</t>
  </si>
  <si>
    <t>0.061855670</t>
  </si>
  <si>
    <t>0.6563574</t>
  </si>
  <si>
    <t>UndeclaredFirst Term GPA6</t>
  </si>
  <si>
    <t xml:space="preserve">  67</t>
  </si>
  <si>
    <t>0.26865672</t>
  </si>
  <si>
    <t>0.059701493</t>
  </si>
  <si>
    <t>0.089552239</t>
  </si>
  <si>
    <t>0.5820896</t>
  </si>
  <si>
    <t>UndeclaredFirst Term GPA7</t>
  </si>
  <si>
    <t xml:space="preserve"> 539</t>
  </si>
  <si>
    <t>0.23191095</t>
  </si>
  <si>
    <t>0.068645640</t>
  </si>
  <si>
    <t>0.076066790</t>
  </si>
  <si>
    <t>0.6233766</t>
  </si>
  <si>
    <t>UndeclaredFirst Term GPA8</t>
  </si>
  <si>
    <t xml:space="preserve"> 244</t>
  </si>
  <si>
    <t>0.30737705</t>
  </si>
  <si>
    <t>0.045081967</t>
  </si>
  <si>
    <t>0.081967213</t>
  </si>
  <si>
    <t>0.5655738</t>
  </si>
  <si>
    <t>UndeclaredFirst Term GPA9</t>
  </si>
  <si>
    <t xml:space="preserve"> 182</t>
  </si>
  <si>
    <t>0.26923077</t>
  </si>
  <si>
    <t>0.043956044</t>
  </si>
  <si>
    <t>0.098901099</t>
  </si>
  <si>
    <t>0.5879121</t>
  </si>
  <si>
    <t>UndeclaredFirst Term GPA10</t>
  </si>
  <si>
    <t xml:space="preserve"> 198</t>
  </si>
  <si>
    <t>0.37373737</t>
  </si>
  <si>
    <t>0.070707071</t>
  </si>
  <si>
    <t>0.055555556</t>
  </si>
  <si>
    <t>UndeclaredFirst Term GPA11</t>
  </si>
  <si>
    <t xml:space="preserve"> 339</t>
  </si>
  <si>
    <t>0.28318584</t>
  </si>
  <si>
    <t>0.053097345</t>
  </si>
  <si>
    <t>0.070796460</t>
  </si>
  <si>
    <t>0.5929204</t>
  </si>
  <si>
    <t>UndeclaredFirst Year Earned Credits at Inst1</t>
  </si>
  <si>
    <t xml:space="preserve"> 587</t>
  </si>
  <si>
    <t>0.01533220</t>
  </si>
  <si>
    <t>0.005110733</t>
  </si>
  <si>
    <t>0.003407155</t>
  </si>
  <si>
    <t>0.9761499</t>
  </si>
  <si>
    <t>UndeclaredFirst Year Earned Credits at Inst2</t>
  </si>
  <si>
    <t xml:space="preserve"> 883</t>
  </si>
  <si>
    <t>0.03171008</t>
  </si>
  <si>
    <t>0.007927520</t>
  </si>
  <si>
    <t>0.006795017</t>
  </si>
  <si>
    <t>0.9535674</t>
  </si>
  <si>
    <t>UndeclaredFirst Year Earned Credits at Inst3</t>
  </si>
  <si>
    <t xml:space="preserve"> 542</t>
  </si>
  <si>
    <t>0.05166052</t>
  </si>
  <si>
    <t>0.018450185</t>
  </si>
  <si>
    <t>0.033210332</t>
  </si>
  <si>
    <t>0.8966790</t>
  </si>
  <si>
    <t>UndeclaredFirst Year Earned Credits at Inst4</t>
  </si>
  <si>
    <t xml:space="preserve"> 650</t>
  </si>
  <si>
    <t>0.15692308</t>
  </si>
  <si>
    <t>0.032307692</t>
  </si>
  <si>
    <t>0.070769231</t>
  </si>
  <si>
    <t>0.7400000</t>
  </si>
  <si>
    <t>UndeclaredFirst Year Earned Credits at Inst5</t>
  </si>
  <si>
    <t xml:space="preserve"> 834</t>
  </si>
  <si>
    <t>0.30335731</t>
  </si>
  <si>
    <t>0.075539568</t>
  </si>
  <si>
    <t>0.118705036</t>
  </si>
  <si>
    <t>0.5023981</t>
  </si>
  <si>
    <t>UndeclaredFirst Year Earned Credits at Inst6</t>
  </si>
  <si>
    <t xml:space="preserve"> 686</t>
  </si>
  <si>
    <t>0.44460641</t>
  </si>
  <si>
    <t>0.103498542</t>
  </si>
  <si>
    <t>0.122448980</t>
  </si>
  <si>
    <t>0.3294461</t>
  </si>
  <si>
    <t>UndeclaredFirst Year GPA1</t>
  </si>
  <si>
    <t>1429</t>
  </si>
  <si>
    <t>0.01819454</t>
  </si>
  <si>
    <t>0.004198740</t>
  </si>
  <si>
    <t>0.011196641</t>
  </si>
  <si>
    <t>0.9664101</t>
  </si>
  <si>
    <t>UndeclaredFirst Year GPA2</t>
  </si>
  <si>
    <t xml:space="preserve"> 382</t>
  </si>
  <si>
    <t>0.14659686</t>
  </si>
  <si>
    <t>0.031413613</t>
  </si>
  <si>
    <t>0.078534031</t>
  </si>
  <si>
    <t>0.7434555</t>
  </si>
  <si>
    <t>UndeclaredFirst Year GPA3</t>
  </si>
  <si>
    <t xml:space="preserve"> 341</t>
  </si>
  <si>
    <t>0.18475073</t>
  </si>
  <si>
    <t>0.046920821</t>
  </si>
  <si>
    <t>0.076246334</t>
  </si>
  <si>
    <t>0.6920821</t>
  </si>
  <si>
    <t>UndeclaredFirst Year GPA4</t>
  </si>
  <si>
    <t xml:space="preserve"> 371</t>
  </si>
  <si>
    <t>0.21563342</t>
  </si>
  <si>
    <t>0.064690027</t>
  </si>
  <si>
    <t>0.107816712</t>
  </si>
  <si>
    <t>0.6118598</t>
  </si>
  <si>
    <t>UndeclaredFirst Year GPA5</t>
  </si>
  <si>
    <t xml:space="preserve"> 364</t>
  </si>
  <si>
    <t>0.26098901</t>
  </si>
  <si>
    <t>0.087912088</t>
  </si>
  <si>
    <t>0.109890110</t>
  </si>
  <si>
    <t>0.5412088</t>
  </si>
  <si>
    <t>UndeclaredFirst Year GPA6</t>
  </si>
  <si>
    <t xml:space="preserve"> 209</t>
  </si>
  <si>
    <t>0.32057416</t>
  </si>
  <si>
    <t>0.095693780</t>
  </si>
  <si>
    <t>0.066985646</t>
  </si>
  <si>
    <t>0.5167464</t>
  </si>
  <si>
    <t>UndeclaredFirst Year GPA7</t>
  </si>
  <si>
    <t xml:space="preserve"> 322</t>
  </si>
  <si>
    <t>0.26086957</t>
  </si>
  <si>
    <t>0.046583851</t>
  </si>
  <si>
    <t>0.093167702</t>
  </si>
  <si>
    <t>0.5993789</t>
  </si>
  <si>
    <t>UndeclaredFirst Year GPA8</t>
  </si>
  <si>
    <t xml:space="preserve"> 226</t>
  </si>
  <si>
    <t>0.29646018</t>
  </si>
  <si>
    <t>0.079646018</t>
  </si>
  <si>
    <t>0.092920354</t>
  </si>
  <si>
    <t>0.5309735</t>
  </si>
  <si>
    <t>UndeclaredFirst Year GPA9</t>
  </si>
  <si>
    <t xml:space="preserve"> 163</t>
  </si>
  <si>
    <t>0.33128834</t>
  </si>
  <si>
    <t>0.067484663</t>
  </si>
  <si>
    <t>0.5337423</t>
  </si>
  <si>
    <t>UndeclaredFirst Year GPA10</t>
  </si>
  <si>
    <t xml:space="preserve"> 160</t>
  </si>
  <si>
    <t>0.36875000</t>
  </si>
  <si>
    <t>0.068750000</t>
  </si>
  <si>
    <t>0.081250000</t>
  </si>
  <si>
    <t>0.4812500</t>
  </si>
  <si>
    <t>UndeclaredFirst Year GPA11</t>
  </si>
  <si>
    <t xml:space="preserve"> 215</t>
  </si>
  <si>
    <t>0.34418605</t>
  </si>
  <si>
    <t>0.046511628</t>
  </si>
  <si>
    <t>0.065116279</t>
  </si>
  <si>
    <t>0.5441860</t>
  </si>
  <si>
    <t>UndeclaredSAT Mathematics1</t>
  </si>
  <si>
    <t xml:space="preserve"> 252</t>
  </si>
  <si>
    <t>0.20238095</t>
  </si>
  <si>
    <t>0.035714286</t>
  </si>
  <si>
    <t>0.071428571</t>
  </si>
  <si>
    <t>0.6904762</t>
  </si>
  <si>
    <t>UndeclaredSAT Mathematics2</t>
  </si>
  <si>
    <t xml:space="preserve"> 302</t>
  </si>
  <si>
    <t>0.19536424</t>
  </si>
  <si>
    <t>0.046357616</t>
  </si>
  <si>
    <t>0.096026490</t>
  </si>
  <si>
    <t>0.6622517</t>
  </si>
  <si>
    <t>UndeclaredSAT Mathematics3</t>
  </si>
  <si>
    <t xml:space="preserve"> 207</t>
  </si>
  <si>
    <t>0.28985507</t>
  </si>
  <si>
    <t>0.077294686</t>
  </si>
  <si>
    <t>0.096618357</t>
  </si>
  <si>
    <t>0.5362319</t>
  </si>
  <si>
    <t>UndeclaredSAT Mathematics4</t>
  </si>
  <si>
    <t xml:space="preserve"> 145</t>
  </si>
  <si>
    <t>0.28275862</t>
  </si>
  <si>
    <t>0.062068966</t>
  </si>
  <si>
    <t>0.082758621</t>
  </si>
  <si>
    <t>0.5724138</t>
  </si>
  <si>
    <t>UndeclaredSAT Total (Verbal and Math)1</t>
  </si>
  <si>
    <t xml:space="preserve"> 292</t>
  </si>
  <si>
    <t>0.18493151</t>
  </si>
  <si>
    <t>0.037671233</t>
  </si>
  <si>
    <t>0.089041096</t>
  </si>
  <si>
    <t>0.6883562</t>
  </si>
  <si>
    <t>UndeclaredSAT Total (Verbal and Math)2</t>
  </si>
  <si>
    <t xml:space="preserve"> 268</t>
  </si>
  <si>
    <t>0.22388060</t>
  </si>
  <si>
    <t>0.041044776</t>
  </si>
  <si>
    <t>0.082089552</t>
  </si>
  <si>
    <t>0.6529851</t>
  </si>
  <si>
    <t>UndeclaredSAT Total (Verbal and Math)3</t>
  </si>
  <si>
    <t xml:space="preserve"> 203</t>
  </si>
  <si>
    <t>0.28078818</t>
  </si>
  <si>
    <t>0.073891626</t>
  </si>
  <si>
    <t>0.083743842</t>
  </si>
  <si>
    <t>0.5615764</t>
  </si>
  <si>
    <t>UndeclaredSAT Total (Verbal and Math)4</t>
  </si>
  <si>
    <t xml:space="preserve"> 143</t>
  </si>
  <si>
    <t>0.27972028</t>
  </si>
  <si>
    <t>0.097902098</t>
  </si>
  <si>
    <t>0.5454545</t>
  </si>
  <si>
    <t>UndeclaredSAT Verbal1</t>
  </si>
  <si>
    <t xml:space="preserve"> 311</t>
  </si>
  <si>
    <t>0.17363344</t>
  </si>
  <si>
    <t>0.038585209</t>
  </si>
  <si>
    <t>0.093247588</t>
  </si>
  <si>
    <t>0.6945338</t>
  </si>
  <si>
    <t>UndeclaredSAT Verbal2</t>
  </si>
  <si>
    <t xml:space="preserve"> 269</t>
  </si>
  <si>
    <t>0.25278810</t>
  </si>
  <si>
    <t>0.052044610</t>
  </si>
  <si>
    <t>0.089219331</t>
  </si>
  <si>
    <t>0.6059480</t>
  </si>
  <si>
    <t>UndeclaredSAT Verbal3</t>
  </si>
  <si>
    <t xml:space="preserve"> 173</t>
  </si>
  <si>
    <t>0.26589595</t>
  </si>
  <si>
    <t>0.080924855</t>
  </si>
  <si>
    <t>0.5722543</t>
  </si>
  <si>
    <t>UndeclaredSAT Verbal4</t>
  </si>
  <si>
    <t xml:space="preserve"> 153</t>
  </si>
  <si>
    <t>0.28104575</t>
  </si>
  <si>
    <t>0.052287582</t>
  </si>
  <si>
    <t>0.078431373</t>
  </si>
  <si>
    <t>0.5882353</t>
  </si>
  <si>
    <t>UndeclaredSAT Writing1</t>
  </si>
  <si>
    <t xml:space="preserve">  96</t>
  </si>
  <si>
    <t>0.09375000</t>
  </si>
  <si>
    <t>0.031250000</t>
  </si>
  <si>
    <t>0.7812500</t>
  </si>
  <si>
    <t>UndeclaredSAT Writing2</t>
  </si>
  <si>
    <t xml:space="preserve">  66</t>
  </si>
  <si>
    <t>0.15151515</t>
  </si>
  <si>
    <t>0.015151515</t>
  </si>
  <si>
    <t>0.045454545</t>
  </si>
  <si>
    <t>0.7878788</t>
  </si>
  <si>
    <t>UndeclaredSAT Writing3</t>
  </si>
  <si>
    <t xml:space="preserve">  56</t>
  </si>
  <si>
    <t>0.14285714</t>
  </si>
  <si>
    <t>0.089285714</t>
  </si>
  <si>
    <t>0.107142857</t>
  </si>
  <si>
    <t>0.6607143</t>
  </si>
  <si>
    <t>UndeclaredSAT Writing4</t>
  </si>
  <si>
    <t xml:space="preserve">  43</t>
  </si>
  <si>
    <t>0.30232558</t>
  </si>
  <si>
    <t>0.023255814</t>
  </si>
  <si>
    <t>0.6046512</t>
  </si>
  <si>
    <t>UndeclaredSecond Year GPA1</t>
  </si>
  <si>
    <t>1605</t>
  </si>
  <si>
    <t>0.01931464</t>
  </si>
  <si>
    <t>0.003738318</t>
  </si>
  <si>
    <t>0.015576324</t>
  </si>
  <si>
    <t>0.9613707</t>
  </si>
  <si>
    <t>UndeclaredSecond Year GPA2</t>
  </si>
  <si>
    <t xml:space="preserve"> 362</t>
  </si>
  <si>
    <t>0.11878453</t>
  </si>
  <si>
    <t>0.046961326</t>
  </si>
  <si>
    <t>0.069060773</t>
  </si>
  <si>
    <t>0.7651934</t>
  </si>
  <si>
    <t>UndeclaredSecond Year GPA3</t>
  </si>
  <si>
    <t xml:space="preserve"> 349</t>
  </si>
  <si>
    <t>0.22349570</t>
  </si>
  <si>
    <t>0.051575931</t>
  </si>
  <si>
    <t>0.123209169</t>
  </si>
  <si>
    <t>0.6017192</t>
  </si>
  <si>
    <t>UndeclaredSecond Year GPA4</t>
  </si>
  <si>
    <t xml:space="preserve"> 383</t>
  </si>
  <si>
    <t>0.25065274</t>
  </si>
  <si>
    <t>0.088772846</t>
  </si>
  <si>
    <t>0.091383812</t>
  </si>
  <si>
    <t>0.5691906</t>
  </si>
  <si>
    <t>UndeclaredSecond Year GPA5</t>
  </si>
  <si>
    <t xml:space="preserve"> 296</t>
  </si>
  <si>
    <t>0.31418919</t>
  </si>
  <si>
    <t>0.077702703</t>
  </si>
  <si>
    <t>0.118243243</t>
  </si>
  <si>
    <t>0.4898649</t>
  </si>
  <si>
    <t>UndeclaredSecond Year GPA6</t>
  </si>
  <si>
    <t xml:space="preserve"> 232</t>
  </si>
  <si>
    <t>0.32327586</t>
  </si>
  <si>
    <t>0.107758621</t>
  </si>
  <si>
    <t>0.081896552</t>
  </si>
  <si>
    <t>0.4870690</t>
  </si>
  <si>
    <t>UndeclaredSecond Year GPA7</t>
  </si>
  <si>
    <t xml:space="preserve"> 264</t>
  </si>
  <si>
    <t>0.25378788</t>
  </si>
  <si>
    <t>0.068181818</t>
  </si>
  <si>
    <t>0.094696970</t>
  </si>
  <si>
    <t>0.5833333</t>
  </si>
  <si>
    <t>UndeclaredSecond Year GPA8</t>
  </si>
  <si>
    <t xml:space="preserve"> 187</t>
  </si>
  <si>
    <t>0.37967914</t>
  </si>
  <si>
    <t>0.064171123</t>
  </si>
  <si>
    <t>0.037433155</t>
  </si>
  <si>
    <t>0.5187166</t>
  </si>
  <si>
    <t>UndeclaredSecond Year GPA9</t>
  </si>
  <si>
    <t xml:space="preserve"> 169</t>
  </si>
  <si>
    <t>0.34319527</t>
  </si>
  <si>
    <t>0.035502959</t>
  </si>
  <si>
    <t>0.082840237</t>
  </si>
  <si>
    <t>0.5384615</t>
  </si>
  <si>
    <t>UndeclaredSecond Year GPA10</t>
  </si>
  <si>
    <t xml:space="preserve"> 151</t>
  </si>
  <si>
    <t>0.33774834</t>
  </si>
  <si>
    <t>0.052980132</t>
  </si>
  <si>
    <t>0.105960265</t>
  </si>
  <si>
    <t>0.5033113</t>
  </si>
  <si>
    <t>UndeclaredSecond Year GPA11</t>
  </si>
  <si>
    <t xml:space="preserve"> 184</t>
  </si>
  <si>
    <t>0.33695652</t>
  </si>
  <si>
    <t>0.043478261</t>
  </si>
  <si>
    <t>0.059782609</t>
  </si>
  <si>
    <t>0.5597826</t>
  </si>
  <si>
    <t>UndeclaredTransfer Student1</t>
  </si>
  <si>
    <t>3185</t>
  </si>
  <si>
    <t>0.16671900</t>
  </si>
  <si>
    <t>0.044897959</t>
  </si>
  <si>
    <t>0.066562009</t>
  </si>
  <si>
    <t>0.7218210</t>
  </si>
  <si>
    <t>UndeclaredTransfer Student2</t>
  </si>
  <si>
    <t xml:space="preserve"> 997</t>
  </si>
  <si>
    <t>0.19458375</t>
  </si>
  <si>
    <t>0.032096289</t>
  </si>
  <si>
    <t>0.043129388</t>
  </si>
  <si>
    <t>0.7301906</t>
  </si>
  <si>
    <t>PROGRAM</t>
  </si>
  <si>
    <t>order</t>
  </si>
  <si>
    <t>vlookup</t>
  </si>
  <si>
    <t>COURSE_CD</t>
  </si>
  <si>
    <t>pctgradA</t>
  </si>
  <si>
    <t>pctgradB</t>
  </si>
  <si>
    <t>pctgradC</t>
  </si>
  <si>
    <t>pctgradD</t>
  </si>
  <si>
    <t>pctgradF</t>
  </si>
  <si>
    <t>pctgradW</t>
  </si>
  <si>
    <t>GraduationRateInProgram</t>
  </si>
  <si>
    <t>CourseMeanGPA</t>
  </si>
  <si>
    <t>AvgTermTaken</t>
  </si>
  <si>
    <t>PctDsandFs</t>
  </si>
  <si>
    <t>PctWs</t>
  </si>
  <si>
    <t>gradeThreshold</t>
  </si>
  <si>
    <t>rankInfoGainWt</t>
  </si>
  <si>
    <t>rankGiniIndexWt</t>
  </si>
  <si>
    <t>infoGainWeighted</t>
  </si>
  <si>
    <t>Institution-Wide1</t>
  </si>
  <si>
    <t>PSY105</t>
  </si>
  <si>
    <t>17881</t>
  </si>
  <si>
    <t>4450</t>
  </si>
  <si>
    <t>4029</t>
  </si>
  <si>
    <t>3917</t>
  </si>
  <si>
    <t>2219</t>
  </si>
  <si>
    <t>2643</t>
  </si>
  <si>
    <t xml:space="preserve"> 623</t>
  </si>
  <si>
    <t>0.58449438</t>
  </si>
  <si>
    <t>0.43484736</t>
  </si>
  <si>
    <t>0.31810059</t>
  </si>
  <si>
    <t>0.19783686</t>
  </si>
  <si>
    <t>0.06053727</t>
  </si>
  <si>
    <t>0.12680578</t>
  </si>
  <si>
    <t>0.35104301</t>
  </si>
  <si>
    <t>2.3142890</t>
  </si>
  <si>
    <t xml:space="preserve"> 1.6406290</t>
  </si>
  <si>
    <t>0.2719087299</t>
  </si>
  <si>
    <t>0.034841452</t>
  </si>
  <si>
    <t>2.732605e-03</t>
  </si>
  <si>
    <t xml:space="preserve">   2</t>
  </si>
  <si>
    <t>Institution-Wide2</t>
  </si>
  <si>
    <t>ENG101</t>
  </si>
  <si>
    <t>16259</t>
  </si>
  <si>
    <t>5264</t>
  </si>
  <si>
    <t>5424</t>
  </si>
  <si>
    <t>3064</t>
  </si>
  <si>
    <t xml:space="preserve"> 975</t>
  </si>
  <si>
    <t xml:space="preserve"> 649</t>
  </si>
  <si>
    <t>0.54122340</t>
  </si>
  <si>
    <t>0.41297935</t>
  </si>
  <si>
    <t>0.24412533</t>
  </si>
  <si>
    <t>0.13025641</t>
  </si>
  <si>
    <t>0.05775764</t>
  </si>
  <si>
    <t>0.05855162</t>
  </si>
  <si>
    <t>0.37228612</t>
  </si>
  <si>
    <t>2.8463165</t>
  </si>
  <si>
    <t xml:space="preserve"> 1.3409274</t>
  </si>
  <si>
    <t>0.1142751707</t>
  </si>
  <si>
    <t>0.039916354</t>
  </si>
  <si>
    <t xml:space="preserve">   4</t>
  </si>
  <si>
    <t>1.688461e-03</t>
  </si>
  <si>
    <t xml:space="preserve">   3</t>
  </si>
  <si>
    <t>Institution-Wide3</t>
  </si>
  <si>
    <t>PLS200</t>
  </si>
  <si>
    <t>15986</t>
  </si>
  <si>
    <t>3808</t>
  </si>
  <si>
    <t>4173</t>
  </si>
  <si>
    <t>3958</t>
  </si>
  <si>
    <t>1753</t>
  </si>
  <si>
    <t>1579</t>
  </si>
  <si>
    <t xml:space="preserve"> 715</t>
  </si>
  <si>
    <t>0.66727941</t>
  </si>
  <si>
    <t>0.50994488</t>
  </si>
  <si>
    <t>0.36028297</t>
  </si>
  <si>
    <t>0.22304621</t>
  </si>
  <si>
    <t>0.06586447</t>
  </si>
  <si>
    <t>0.22657343</t>
  </si>
  <si>
    <t>0.42236957</t>
  </si>
  <si>
    <t>2.4503962</t>
  </si>
  <si>
    <t xml:space="preserve"> 2.0387546</t>
  </si>
  <si>
    <t>0.2084323783</t>
  </si>
  <si>
    <t>0.044726636</t>
  </si>
  <si>
    <t>2.517419e-03</t>
  </si>
  <si>
    <t>Institution-Wide4</t>
  </si>
  <si>
    <t>ENG102</t>
  </si>
  <si>
    <t>15619</t>
  </si>
  <si>
    <t>4966</t>
  </si>
  <si>
    <t>4999</t>
  </si>
  <si>
    <t>2942</t>
  </si>
  <si>
    <t xml:space="preserve"> 914</t>
  </si>
  <si>
    <t xml:space="preserve"> 755</t>
  </si>
  <si>
    <t>1043</t>
  </si>
  <si>
    <t>0.63250101</t>
  </si>
  <si>
    <t>0.49609922</t>
  </si>
  <si>
    <t>0.37967369</t>
  </si>
  <si>
    <t>0.27899344</t>
  </si>
  <si>
    <t>0.16821192</t>
  </si>
  <si>
    <t>0.16874401</t>
  </si>
  <si>
    <t>0.46712338</t>
  </si>
  <si>
    <t>2.8580543</t>
  </si>
  <si>
    <t xml:space="preserve"> 2.1370105</t>
  </si>
  <si>
    <t>0.1068570331</t>
  </si>
  <si>
    <t>0.066777643</t>
  </si>
  <si>
    <t xml:space="preserve">   6</t>
  </si>
  <si>
    <t xml:space="preserve">   5</t>
  </si>
  <si>
    <t>1.092646e-03</t>
  </si>
  <si>
    <t>Institution-Wide5</t>
  </si>
  <si>
    <t>SOC200</t>
  </si>
  <si>
    <t>13745</t>
  </si>
  <si>
    <t>3190</t>
  </si>
  <si>
    <t>5773</t>
  </si>
  <si>
    <t>1986</t>
  </si>
  <si>
    <t xml:space="preserve"> 941</t>
  </si>
  <si>
    <t>1189</t>
  </si>
  <si>
    <t xml:space="preserve"> 666</t>
  </si>
  <si>
    <t>0.65642633</t>
  </si>
  <si>
    <t>0.50043305</t>
  </si>
  <si>
    <t>0.29305136</t>
  </si>
  <si>
    <t>0.14877790</t>
  </si>
  <si>
    <t>0.06476030</t>
  </si>
  <si>
    <t>0.18468468</t>
  </si>
  <si>
    <t>0.42961077</t>
  </si>
  <si>
    <t>2.6754339</t>
  </si>
  <si>
    <t xml:space="preserve"> 2.0689624</t>
  </si>
  <si>
    <t>0.1549654420</t>
  </si>
  <si>
    <t>0.048453983</t>
  </si>
  <si>
    <t>2.137204e-03</t>
  </si>
  <si>
    <t>Institution-Wide6</t>
  </si>
  <si>
    <t>CS205</t>
  </si>
  <si>
    <t xml:space="preserve"> 9716</t>
  </si>
  <si>
    <t>3005</t>
  </si>
  <si>
    <t>3148</t>
  </si>
  <si>
    <t>1680</t>
  </si>
  <si>
    <t xml:space="preserve"> 535</t>
  </si>
  <si>
    <t xml:space="preserve"> 643</t>
  </si>
  <si>
    <t xml:space="preserve"> 705</t>
  </si>
  <si>
    <t>0.70948419</t>
  </si>
  <si>
    <t>0.61817027</t>
  </si>
  <si>
    <t>0.50178571</t>
  </si>
  <si>
    <t>0.35700935</t>
  </si>
  <si>
    <t>0.19751166</t>
  </si>
  <si>
    <t>0.30354610</t>
  </si>
  <si>
    <t>0.56123919</t>
  </si>
  <si>
    <t>2.8142271</t>
  </si>
  <si>
    <t xml:space="preserve"> 3.4175347</t>
  </si>
  <si>
    <t>0.1212433100</t>
  </si>
  <si>
    <t>0.072560725</t>
  </si>
  <si>
    <t xml:space="preserve">  11</t>
  </si>
  <si>
    <t>7.986392e-04</t>
  </si>
  <si>
    <t xml:space="preserve">   7</t>
  </si>
  <si>
    <t>Institution-Wide7</t>
  </si>
  <si>
    <t>HST102</t>
  </si>
  <si>
    <t xml:space="preserve"> 9455</t>
  </si>
  <si>
    <t>1894</t>
  </si>
  <si>
    <t>2323</t>
  </si>
  <si>
    <t>2473</t>
  </si>
  <si>
    <t>1482</t>
  </si>
  <si>
    <t xml:space="preserve"> 697</t>
  </si>
  <si>
    <t xml:space="preserve"> 586</t>
  </si>
  <si>
    <t>0.67740232</t>
  </si>
  <si>
    <t>0.60955661</t>
  </si>
  <si>
    <t>0.46421351</t>
  </si>
  <si>
    <t>0.30229420</t>
  </si>
  <si>
    <t>0.14060258</t>
  </si>
  <si>
    <t>0.24402730</t>
  </si>
  <si>
    <t>0.47974617</t>
  </si>
  <si>
    <t>2.3647536</t>
  </si>
  <si>
    <t xml:space="preserve"> 2.3352770</t>
  </si>
  <si>
    <t>0.2304600740</t>
  </si>
  <si>
    <t>0.061977790</t>
  </si>
  <si>
    <t xml:space="preserve">   8</t>
  </si>
  <si>
    <t>1.032509e-03</t>
  </si>
  <si>
    <t>Institution-Wide8</t>
  </si>
  <si>
    <t>MUS214</t>
  </si>
  <si>
    <t xml:space="preserve"> 8499</t>
  </si>
  <si>
    <t>3722</t>
  </si>
  <si>
    <t>2476</t>
  </si>
  <si>
    <t>1076</t>
  </si>
  <si>
    <t xml:space="preserve"> 387</t>
  </si>
  <si>
    <t xml:space="preserve"> 625</t>
  </si>
  <si>
    <t xml:space="preserve"> 213</t>
  </si>
  <si>
    <t>0.61740999</t>
  </si>
  <si>
    <t>0.43093700</t>
  </si>
  <si>
    <t>0.29553903</t>
  </si>
  <si>
    <t>0.18087855</t>
  </si>
  <si>
    <t>0.06560000</t>
  </si>
  <si>
    <t>0.19718310</t>
  </si>
  <si>
    <t>0.45134722</t>
  </si>
  <si>
    <t>2.9996379</t>
  </si>
  <si>
    <t xml:space="preserve"> 2.5709241</t>
  </si>
  <si>
    <t>0.1190728321</t>
  </si>
  <si>
    <t>0.025061772</t>
  </si>
  <si>
    <t>1.144328e-03</t>
  </si>
  <si>
    <t>Institution-Wide9</t>
  </si>
  <si>
    <t>HST101</t>
  </si>
  <si>
    <t xml:space="preserve"> 8096</t>
  </si>
  <si>
    <t>1461</t>
  </si>
  <si>
    <t>2313</t>
  </si>
  <si>
    <t>1985</t>
  </si>
  <si>
    <t>1025</t>
  </si>
  <si>
    <t xml:space="preserve"> 856</t>
  </si>
  <si>
    <t xml:space="preserve"> 456</t>
  </si>
  <si>
    <t>0.69541410</t>
  </si>
  <si>
    <t>0.60613921</t>
  </si>
  <si>
    <t>0.46952141</t>
  </si>
  <si>
    <t>0.28878049</t>
  </si>
  <si>
    <t>0.12733645</t>
  </si>
  <si>
    <t>0.26754386</t>
  </si>
  <si>
    <t>0.47887846</t>
  </si>
  <si>
    <t>2.3269634</t>
  </si>
  <si>
    <t xml:space="preserve"> 2.3925775</t>
  </si>
  <si>
    <t>0.2323369565</t>
  </si>
  <si>
    <t>0.056324111</t>
  </si>
  <si>
    <t>1.089643e-03</t>
  </si>
  <si>
    <t xml:space="preserve">  10</t>
  </si>
  <si>
    <t>Institution-Wide10</t>
  </si>
  <si>
    <t>HST103</t>
  </si>
  <si>
    <t xml:space="preserve"> 7705</t>
  </si>
  <si>
    <t>1221</t>
  </si>
  <si>
    <t>1597</t>
  </si>
  <si>
    <t>1990</t>
  </si>
  <si>
    <t>1314</t>
  </si>
  <si>
    <t xml:space="preserve"> 896</t>
  </si>
  <si>
    <t xml:space="preserve"> 687</t>
  </si>
  <si>
    <t>0.72153972</t>
  </si>
  <si>
    <t>0.66562304</t>
  </si>
  <si>
    <t>0.53316583</t>
  </si>
  <si>
    <t>0.40563166</t>
  </si>
  <si>
    <t>0.20535714</t>
  </si>
  <si>
    <t>0.32459971</t>
  </si>
  <si>
    <t>0.51200519</t>
  </si>
  <si>
    <t>2.1329439</t>
  </si>
  <si>
    <t xml:space="preserve"> 2.7313235</t>
  </si>
  <si>
    <t>0.2868267359</t>
  </si>
  <si>
    <t>0.089162881</t>
  </si>
  <si>
    <t>8.095103e-04</t>
  </si>
  <si>
    <t>Institution-Wide11</t>
  </si>
  <si>
    <t>PSY110</t>
  </si>
  <si>
    <t xml:space="preserve"> 6120</t>
  </si>
  <si>
    <t>2551</t>
  </si>
  <si>
    <t>1629</t>
  </si>
  <si>
    <t xml:space="preserve"> 873</t>
  </si>
  <si>
    <t xml:space="preserve"> 513</t>
  </si>
  <si>
    <t>0.65699726</t>
  </si>
  <si>
    <t>0.46040516</t>
  </si>
  <si>
    <t>0.30813288</t>
  </si>
  <si>
    <t>0.20329670</t>
  </si>
  <si>
    <t>0.07602339</t>
  </si>
  <si>
    <t>0.15789474</t>
  </si>
  <si>
    <t>0.46372549</t>
  </si>
  <si>
    <t>2.9006745</t>
  </si>
  <si>
    <t xml:space="preserve"> 2.8792100</t>
  </si>
  <si>
    <t>0.1433006536</t>
  </si>
  <si>
    <t>0.031045752</t>
  </si>
  <si>
    <t>9.782864e-04</t>
  </si>
  <si>
    <t xml:space="preserve">  12</t>
  </si>
  <si>
    <t>Institution-Wide12</t>
  </si>
  <si>
    <t>MTH126</t>
  </si>
  <si>
    <t xml:space="preserve"> 5842</t>
  </si>
  <si>
    <t xml:space="preserve"> 518</t>
  </si>
  <si>
    <t xml:space="preserve"> 900</t>
  </si>
  <si>
    <t>2049</t>
  </si>
  <si>
    <t xml:space="preserve"> 894</t>
  </si>
  <si>
    <t xml:space="preserve"> 872</t>
  </si>
  <si>
    <t xml:space="preserve"> 609</t>
  </si>
  <si>
    <t>0.54633205</t>
  </si>
  <si>
    <t>0.53777778</t>
  </si>
  <si>
    <t>0.45534407</t>
  </si>
  <si>
    <t>0.36017897</t>
  </si>
  <si>
    <t>0.24655963</t>
  </si>
  <si>
    <t>0.34975369</t>
  </si>
  <si>
    <t>0.41937693</t>
  </si>
  <si>
    <t>1.8658513</t>
  </si>
  <si>
    <t xml:space="preserve"> 2.4564805</t>
  </si>
  <si>
    <t>0.3022937350</t>
  </si>
  <si>
    <t>0.104245122</t>
  </si>
  <si>
    <t xml:space="preserve">  34</t>
  </si>
  <si>
    <t>2.268561e-04</t>
  </si>
  <si>
    <t xml:space="preserve">  13</t>
  </si>
  <si>
    <t>Institution-Wide13</t>
  </si>
  <si>
    <t>MTH145</t>
  </si>
  <si>
    <t xml:space="preserve"> 5631</t>
  </si>
  <si>
    <t>1377</t>
  </si>
  <si>
    <t>1585</t>
  </si>
  <si>
    <t>1395</t>
  </si>
  <si>
    <t xml:space="preserve"> 591</t>
  </si>
  <si>
    <t xml:space="preserve"> 308</t>
  </si>
  <si>
    <t xml:space="preserve"> 375</t>
  </si>
  <si>
    <t>0.73638344</t>
  </si>
  <si>
    <t>0.65299685</t>
  </si>
  <si>
    <t>0.60071685</t>
  </si>
  <si>
    <t>0.54653130</t>
  </si>
  <si>
    <t>0.34090909</t>
  </si>
  <si>
    <t>0.37066667</t>
  </si>
  <si>
    <t>0.61339016</t>
  </si>
  <si>
    <t>2.5958904</t>
  </si>
  <si>
    <t xml:space="preserve"> 3.6245839</t>
  </si>
  <si>
    <t>0.1596519268</t>
  </si>
  <si>
    <t>0.066595631</t>
  </si>
  <si>
    <t xml:space="preserve">  38</t>
  </si>
  <si>
    <t>2.069046e-04</t>
  </si>
  <si>
    <t xml:space="preserve">  14</t>
  </si>
  <si>
    <t>Institution-Wide14</t>
  </si>
  <si>
    <t>ENG204</t>
  </si>
  <si>
    <t xml:space="preserve"> 5394</t>
  </si>
  <si>
    <t>1989</t>
  </si>
  <si>
    <t>2143</t>
  </si>
  <si>
    <t xml:space="preserve"> 581</t>
  </si>
  <si>
    <t xml:space="preserve"> 218</t>
  </si>
  <si>
    <t xml:space="preserve"> 260</t>
  </si>
  <si>
    <t>0.70990447</t>
  </si>
  <si>
    <t>0.58609426</t>
  </si>
  <si>
    <t>0.41308090</t>
  </si>
  <si>
    <t>0.13761468</t>
  </si>
  <si>
    <t>0.22692308</t>
  </si>
  <si>
    <t>0.56618465</t>
  </si>
  <si>
    <t>3.0677834</t>
  </si>
  <si>
    <t xml:space="preserve"> 3.2840267</t>
  </si>
  <si>
    <t>0.0780496848</t>
  </si>
  <si>
    <t>0.048201706</t>
  </si>
  <si>
    <t>4.798029e-04</t>
  </si>
  <si>
    <t xml:space="preserve">  15</t>
  </si>
  <si>
    <t>Institution-Wide15</t>
  </si>
  <si>
    <t>EC200</t>
  </si>
  <si>
    <t xml:space="preserve"> 4764</t>
  </si>
  <si>
    <t>1185</t>
  </si>
  <si>
    <t>1540</t>
  </si>
  <si>
    <t xml:space="preserve"> 929</t>
  </si>
  <si>
    <t xml:space="preserve"> 455</t>
  </si>
  <si>
    <t xml:space="preserve"> 335</t>
  </si>
  <si>
    <t xml:space="preserve"> 320</t>
  </si>
  <si>
    <t>0.72489451</t>
  </si>
  <si>
    <t>0.62077922</t>
  </si>
  <si>
    <t>0.47578041</t>
  </si>
  <si>
    <t>0.34945055</t>
  </si>
  <si>
    <t>0.18805970</t>
  </si>
  <si>
    <t>0.30312500</t>
  </si>
  <si>
    <t>0.54072208</t>
  </si>
  <si>
    <t>2.6266877</t>
  </si>
  <si>
    <t xml:space="preserve"> 3.3192972</t>
  </si>
  <si>
    <t>0.1658270361</t>
  </si>
  <si>
    <t>0.067170445</t>
  </si>
  <si>
    <t>4.763801e-04</t>
  </si>
  <si>
    <t xml:space="preserve">  16</t>
  </si>
  <si>
    <t>Institution-Wide16</t>
  </si>
  <si>
    <t>EC204</t>
  </si>
  <si>
    <t xml:space="preserve"> 4644</t>
  </si>
  <si>
    <t xml:space="preserve"> 572</t>
  </si>
  <si>
    <t xml:space="preserve"> 994</t>
  </si>
  <si>
    <t>1438</t>
  </si>
  <si>
    <t xml:space="preserve"> 820</t>
  </si>
  <si>
    <t xml:space="preserve"> 324</t>
  </si>
  <si>
    <t xml:space="preserve"> 496</t>
  </si>
  <si>
    <t>0.79020979</t>
  </si>
  <si>
    <t>0.74044266</t>
  </si>
  <si>
    <t>0.68080668</t>
  </si>
  <si>
    <t>0.58658537</t>
  </si>
  <si>
    <t>0.45679012</t>
  </si>
  <si>
    <t>0.41733871</t>
  </si>
  <si>
    <t>0.64664083</t>
  </si>
  <si>
    <t>2.1615236</t>
  </si>
  <si>
    <t xml:space="preserve"> 3.9194039</t>
  </si>
  <si>
    <t>0.2463393626</t>
  </si>
  <si>
    <t>0.106804479</t>
  </si>
  <si>
    <t xml:space="preserve">  55</t>
  </si>
  <si>
    <t xml:space="preserve">  58</t>
  </si>
  <si>
    <t>1.550324e-04</t>
  </si>
  <si>
    <t xml:space="preserve">  17</t>
  </si>
  <si>
    <t>Institution-Wide17</t>
  </si>
  <si>
    <t>PSY200</t>
  </si>
  <si>
    <t xml:space="preserve"> 4538</t>
  </si>
  <si>
    <t>2261</t>
  </si>
  <si>
    <t>1176</t>
  </si>
  <si>
    <t xml:space="preserve"> 580</t>
  </si>
  <si>
    <t xml:space="preserve"> 186</t>
  </si>
  <si>
    <t xml:space="preserve"> 172</t>
  </si>
  <si>
    <t>0.82706767</t>
  </si>
  <si>
    <t>0.72704082</t>
  </si>
  <si>
    <t>0.63448276</t>
  </si>
  <si>
    <t>0.45698925</t>
  </si>
  <si>
    <t>0.17177914</t>
  </si>
  <si>
    <t>0.36627907</t>
  </si>
  <si>
    <t>0.72036139</t>
  </si>
  <si>
    <t>3.1878149</t>
  </si>
  <si>
    <t xml:space="preserve"> 6.0480610</t>
  </si>
  <si>
    <t>0.0769061260</t>
  </si>
  <si>
    <t>0.037902160</t>
  </si>
  <si>
    <t>4.375459e-04</t>
  </si>
  <si>
    <t xml:space="preserve">  18</t>
  </si>
  <si>
    <t>Institution-Wide18</t>
  </si>
  <si>
    <t>CLS150</t>
  </si>
  <si>
    <t xml:space="preserve"> 4511</t>
  </si>
  <si>
    <t>1192</t>
  </si>
  <si>
    <t>1123</t>
  </si>
  <si>
    <t xml:space="preserve"> 889</t>
  </si>
  <si>
    <t xml:space="preserve"> 476</t>
  </si>
  <si>
    <t xml:space="preserve"> 471</t>
  </si>
  <si>
    <t xml:space="preserve"> 360</t>
  </si>
  <si>
    <t>0.66862416</t>
  </si>
  <si>
    <t>0.56901158</t>
  </si>
  <si>
    <t>0.48706412</t>
  </si>
  <si>
    <t>0.34663866</t>
  </si>
  <si>
    <t>0.16560510</t>
  </si>
  <si>
    <t>0.20277778</t>
  </si>
  <si>
    <t>0.48437154</t>
  </si>
  <si>
    <t>2.5032522</t>
  </si>
  <si>
    <t xml:space="preserve"> 2.9471353</t>
  </si>
  <si>
    <t>0.2099312791</t>
  </si>
  <si>
    <t>0.079804921</t>
  </si>
  <si>
    <t>4.459548e-04</t>
  </si>
  <si>
    <t xml:space="preserve">  19</t>
  </si>
  <si>
    <t>Institution-Wide19</t>
  </si>
  <si>
    <t>COM101</t>
  </si>
  <si>
    <t xml:space="preserve"> 4287</t>
  </si>
  <si>
    <t>1666</t>
  </si>
  <si>
    <t>1476</t>
  </si>
  <si>
    <t xml:space="preserve"> 566</t>
  </si>
  <si>
    <t xml:space="preserve"> 137</t>
  </si>
  <si>
    <t xml:space="preserve"> 240</t>
  </si>
  <si>
    <t xml:space="preserve"> 202</t>
  </si>
  <si>
    <t>0.69207683</t>
  </si>
  <si>
    <t>0.59485095</t>
  </si>
  <si>
    <t>0.41342756</t>
  </si>
  <si>
    <t>0.30656934</t>
  </si>
  <si>
    <t>0.11250000</t>
  </si>
  <si>
    <t>0.29207921</t>
  </si>
  <si>
    <t>0.55819921</t>
  </si>
  <si>
    <t>3.0259486</t>
  </si>
  <si>
    <t xml:space="preserve"> 3.6321260</t>
  </si>
  <si>
    <t>0.0879402846</t>
  </si>
  <si>
    <t>0.047119198</t>
  </si>
  <si>
    <t>4.352379e-04</t>
  </si>
  <si>
    <t xml:space="preserve">  20</t>
  </si>
  <si>
    <t>Institution-Wide20</t>
  </si>
  <si>
    <t>EC205</t>
  </si>
  <si>
    <t xml:space="preserve"> 4223</t>
  </si>
  <si>
    <t xml:space="preserve"> 658</t>
  </si>
  <si>
    <t>1122</t>
  </si>
  <si>
    <t>1240</t>
  </si>
  <si>
    <t xml:space="preserve"> 573</t>
  </si>
  <si>
    <t xml:space="preserve"> 332</t>
  </si>
  <si>
    <t xml:space="preserve"> 298</t>
  </si>
  <si>
    <t>0.80091185</t>
  </si>
  <si>
    <t>0.72014260</t>
  </si>
  <si>
    <t>0.64838710</t>
  </si>
  <si>
    <t>0.52181501</t>
  </si>
  <si>
    <t>0.30120482</t>
  </si>
  <si>
    <t>0.34228188</t>
  </si>
  <si>
    <t>0.62514800</t>
  </si>
  <si>
    <t>2.3059873</t>
  </si>
  <si>
    <t xml:space="preserve"> 3.9230245</t>
  </si>
  <si>
    <t>0.2143026285</t>
  </si>
  <si>
    <t>0.070565948</t>
  </si>
  <si>
    <t>3.117215e-04</t>
  </si>
  <si>
    <t xml:space="preserve">  21</t>
  </si>
  <si>
    <t>Institution-Wide21</t>
  </si>
  <si>
    <t>REL204</t>
  </si>
  <si>
    <t xml:space="preserve"> 4149</t>
  </si>
  <si>
    <t>1523</t>
  </si>
  <si>
    <t xml:space="preserve"> 575</t>
  </si>
  <si>
    <t xml:space="preserve"> 221</t>
  </si>
  <si>
    <t xml:space="preserve"> 278</t>
  </si>
  <si>
    <t xml:space="preserve"> 312</t>
  </si>
  <si>
    <t>0.73467742</t>
  </si>
  <si>
    <t>0.65331582</t>
  </si>
  <si>
    <t>0.47826087</t>
  </si>
  <si>
    <t>0.29411765</t>
  </si>
  <si>
    <t>0.15827338</t>
  </si>
  <si>
    <t>0.30448718</t>
  </si>
  <si>
    <t>0.57483731</t>
  </si>
  <si>
    <t>2.8407610</t>
  </si>
  <si>
    <t xml:space="preserve"> 3.4706085</t>
  </si>
  <si>
    <t>0.1202699446</t>
  </si>
  <si>
    <t>0.075198843</t>
  </si>
  <si>
    <t>4.792828e-04</t>
  </si>
  <si>
    <t xml:space="preserve">  22</t>
  </si>
  <si>
    <t>Institution-Wide22</t>
  </si>
  <si>
    <t>ACC204</t>
  </si>
  <si>
    <t xml:space="preserve"> 3963</t>
  </si>
  <si>
    <t xml:space="preserve"> 569</t>
  </si>
  <si>
    <t xml:space="preserve"> 891</t>
  </si>
  <si>
    <t xml:space="preserve"> 967</t>
  </si>
  <si>
    <t>0.82425308</t>
  </si>
  <si>
    <t>0.75533109</t>
  </si>
  <si>
    <t>0.74146846</t>
  </si>
  <si>
    <t>0.68021201</t>
  </si>
  <si>
    <t>0.50886076</t>
  </si>
  <si>
    <t>0.54086957</t>
  </si>
  <si>
    <t>0.69543275</t>
  </si>
  <si>
    <t>2.1986423</t>
  </si>
  <si>
    <t xml:space="preserve"> 4.3002499</t>
  </si>
  <si>
    <t>0.2424930608</t>
  </si>
  <si>
    <t>0.145092102</t>
  </si>
  <si>
    <t xml:space="preserve">  73</t>
  </si>
  <si>
    <t xml:space="preserve">  79</t>
  </si>
  <si>
    <t>1.276242e-04</t>
  </si>
  <si>
    <t xml:space="preserve">  23</t>
  </si>
  <si>
    <t>Institution-Wide23</t>
  </si>
  <si>
    <t>ART214</t>
  </si>
  <si>
    <t xml:space="preserve"> 3659</t>
  </si>
  <si>
    <t>1569</t>
  </si>
  <si>
    <t>1220</t>
  </si>
  <si>
    <t xml:space="preserve"> 470</t>
  </si>
  <si>
    <t xml:space="preserve"> 165</t>
  </si>
  <si>
    <t xml:space="preserve"> 116</t>
  </si>
  <si>
    <t xml:space="preserve"> 119</t>
  </si>
  <si>
    <t>0.69598470</t>
  </si>
  <si>
    <t>0.58688525</t>
  </si>
  <si>
    <t>0.39361702</t>
  </si>
  <si>
    <t>0.28484848</t>
  </si>
  <si>
    <t>0.10344828</t>
  </si>
  <si>
    <t>0.27731092</t>
  </si>
  <si>
    <t>0.56982782</t>
  </si>
  <si>
    <t>3.1189266</t>
  </si>
  <si>
    <t xml:space="preserve"> 3.1839795</t>
  </si>
  <si>
    <t>0.0767969391</t>
  </si>
  <si>
    <t>0.032522547</t>
  </si>
  <si>
    <t>3.396797e-04</t>
  </si>
  <si>
    <t xml:space="preserve">  24</t>
  </si>
  <si>
    <t>Institution-Wide24</t>
  </si>
  <si>
    <t>ENG330</t>
  </si>
  <si>
    <t xml:space="preserve"> 3631</t>
  </si>
  <si>
    <t>1667</t>
  </si>
  <si>
    <t>1357</t>
  </si>
  <si>
    <t xml:space="preserve"> 359</t>
  </si>
  <si>
    <t xml:space="preserve">  69</t>
  </si>
  <si>
    <t xml:space="preserve"> 121</t>
  </si>
  <si>
    <t>0.90461908</t>
  </si>
  <si>
    <t>0.84672071</t>
  </si>
  <si>
    <t>0.72423398</t>
  </si>
  <si>
    <t>0.68115942</t>
  </si>
  <si>
    <t>0.46551724</t>
  </si>
  <si>
    <t>0.52066116</t>
  </si>
  <si>
    <t>0.84109061</t>
  </si>
  <si>
    <t>3.2837607</t>
  </si>
  <si>
    <t xml:space="preserve"> 5.8548242</t>
  </si>
  <si>
    <t>0.0349765905</t>
  </si>
  <si>
    <t>0.033324153</t>
  </si>
  <si>
    <t xml:space="preserve">  65</t>
  </si>
  <si>
    <t xml:space="preserve"> 101</t>
  </si>
  <si>
    <t>1.433988e-04</t>
  </si>
  <si>
    <t xml:space="preserve">  25</t>
  </si>
  <si>
    <t>Institution-Wide25</t>
  </si>
  <si>
    <t>MTH228</t>
  </si>
  <si>
    <t xml:space="preserve"> 728</t>
  </si>
  <si>
    <t xml:space="preserve"> 845</t>
  </si>
  <si>
    <t xml:space="preserve"> 792</t>
  </si>
  <si>
    <t xml:space="preserve"> 422</t>
  </si>
  <si>
    <t xml:space="preserve"> 313</t>
  </si>
  <si>
    <t xml:space="preserve"> 484</t>
  </si>
  <si>
    <t>0.77472527</t>
  </si>
  <si>
    <t>0.75029586</t>
  </si>
  <si>
    <t>0.70833333</t>
  </si>
  <si>
    <t>0.67772512</t>
  </si>
  <si>
    <t>0.53354633</t>
  </si>
  <si>
    <t>0.51446281</t>
  </si>
  <si>
    <t>0.68666295</t>
  </si>
  <si>
    <t>2.4041935</t>
  </si>
  <si>
    <t xml:space="preserve"> 3.5800698</t>
  </si>
  <si>
    <t>0.2050781250</t>
  </si>
  <si>
    <t>0.135044643</t>
  </si>
  <si>
    <t xml:space="preserve"> 154</t>
  </si>
  <si>
    <t xml:space="preserve"> 146</t>
  </si>
  <si>
    <t>6.945331e-05</t>
  </si>
  <si>
    <t xml:space="preserve">  26</t>
  </si>
  <si>
    <t>Institution-Wide26</t>
  </si>
  <si>
    <t>PHL204</t>
  </si>
  <si>
    <t xml:space="preserve"> 3468</t>
  </si>
  <si>
    <t>1325</t>
  </si>
  <si>
    <t>1343</t>
  </si>
  <si>
    <t xml:space="preserve"> 389</t>
  </si>
  <si>
    <t xml:space="preserve">  98</t>
  </si>
  <si>
    <t xml:space="preserve"> 127</t>
  </si>
  <si>
    <t>0.63471698</t>
  </si>
  <si>
    <t>0.54877141</t>
  </si>
  <si>
    <t>0.35989717</t>
  </si>
  <si>
    <t>0.26530612</t>
  </si>
  <si>
    <t>0.10236220</t>
  </si>
  <si>
    <t>0.26881720</t>
  </si>
  <si>
    <t>0.52104960</t>
  </si>
  <si>
    <t>3.1093845</t>
  </si>
  <si>
    <t xml:space="preserve"> 3.3634562</t>
  </si>
  <si>
    <t>0.0648788927</t>
  </si>
  <si>
    <t>0.053633218</t>
  </si>
  <si>
    <t xml:space="preserve">  30</t>
  </si>
  <si>
    <t>2.455765e-04</t>
  </si>
  <si>
    <t xml:space="preserve">  27</t>
  </si>
  <si>
    <t>Institution-Wide27</t>
  </si>
  <si>
    <t>MTH127</t>
  </si>
  <si>
    <t xml:space="preserve"> 3394</t>
  </si>
  <si>
    <t xml:space="preserve"> 280</t>
  </si>
  <si>
    <t xml:space="preserve"> 493</t>
  </si>
  <si>
    <t>1115</t>
  </si>
  <si>
    <t xml:space="preserve"> 597</t>
  </si>
  <si>
    <t xml:space="preserve"> 328</t>
  </si>
  <si>
    <t>0.60000000</t>
  </si>
  <si>
    <t>0.59634888</t>
  </si>
  <si>
    <t>0.49417040</t>
  </si>
  <si>
    <t>0.38037866</t>
  </si>
  <si>
    <t>0.23450586</t>
  </si>
  <si>
    <t>0.33231707</t>
  </si>
  <si>
    <t>0.43694755</t>
  </si>
  <si>
    <t>1.7645140</t>
  </si>
  <si>
    <t xml:space="preserve"> 1.9485056</t>
  </si>
  <si>
    <t>0.3470830878</t>
  </si>
  <si>
    <t>0.096641131</t>
  </si>
  <si>
    <t xml:space="preserve">  36</t>
  </si>
  <si>
    <t xml:space="preserve">  35</t>
  </si>
  <si>
    <t>2.130612e-04</t>
  </si>
  <si>
    <t xml:space="preserve">  28</t>
  </si>
  <si>
    <t>Institution-Wide28</t>
  </si>
  <si>
    <t>MGT304</t>
  </si>
  <si>
    <t xml:space="preserve"> 3335</t>
  </si>
  <si>
    <t>1327</t>
  </si>
  <si>
    <t>1046</t>
  </si>
  <si>
    <t xml:space="preserve"> 224</t>
  </si>
  <si>
    <t xml:space="preserve">  70</t>
  </si>
  <si>
    <t xml:space="preserve">  99</t>
  </si>
  <si>
    <t>0.93368500</t>
  </si>
  <si>
    <t>0.91586998</t>
  </si>
  <si>
    <t>0.88400703</t>
  </si>
  <si>
    <t>0.84375000</t>
  </si>
  <si>
    <t>0.70707071</t>
  </si>
  <si>
    <t>0.89775112</t>
  </si>
  <si>
    <t>3.0309023</t>
  </si>
  <si>
    <t xml:space="preserve"> 6.7066869</t>
  </si>
  <si>
    <t>0.0881559220</t>
  </si>
  <si>
    <t>0.029685157</t>
  </si>
  <si>
    <t xml:space="preserve">  95</t>
  </si>
  <si>
    <t xml:space="preserve"> 150</t>
  </si>
  <si>
    <t>1.039024e-04</t>
  </si>
  <si>
    <t xml:space="preserve">  29</t>
  </si>
  <si>
    <t>Institution-Wide29</t>
  </si>
  <si>
    <t>CHM121</t>
  </si>
  <si>
    <t xml:space="preserve"> 3316</t>
  </si>
  <si>
    <t xml:space="preserve"> 738</t>
  </si>
  <si>
    <t xml:space="preserve"> 842</t>
  </si>
  <si>
    <t xml:space="preserve"> 711</t>
  </si>
  <si>
    <t xml:space="preserve"> 393</t>
  </si>
  <si>
    <t xml:space="preserve"> 243</t>
  </si>
  <si>
    <t>0.71544715</t>
  </si>
  <si>
    <t>0.64370546</t>
  </si>
  <si>
    <t>0.50492264</t>
  </si>
  <si>
    <t>0.43444730</t>
  </si>
  <si>
    <t>0.25190840</t>
  </si>
  <si>
    <t>0.33744856</t>
  </si>
  <si>
    <t>0.53648975</t>
  </si>
  <si>
    <t>2.3719492</t>
  </si>
  <si>
    <t xml:space="preserve"> 2.4187572</t>
  </si>
  <si>
    <t>0.2358262967</t>
  </si>
  <si>
    <t>0.073281062</t>
  </si>
  <si>
    <t>2.939495e-04</t>
  </si>
  <si>
    <t>Institution-Wide30</t>
  </si>
  <si>
    <t>PSY311</t>
  </si>
  <si>
    <t xml:space="preserve"> 3292</t>
  </si>
  <si>
    <t>1112</t>
  </si>
  <si>
    <t>1200</t>
  </si>
  <si>
    <t xml:space="preserve"> 642</t>
  </si>
  <si>
    <t xml:space="preserve">  72</t>
  </si>
  <si>
    <t>0.79586331</t>
  </si>
  <si>
    <t>0.67666667</t>
  </si>
  <si>
    <t>0.59813084</t>
  </si>
  <si>
    <t>0.34545455</t>
  </si>
  <si>
    <t>0.13888889</t>
  </si>
  <si>
    <t>0.28712871</t>
  </si>
  <si>
    <t>0.66130012</t>
  </si>
  <si>
    <t>2.9761830</t>
  </si>
  <si>
    <t xml:space="preserve"> 4.7700186</t>
  </si>
  <si>
    <t>0.0719927096</t>
  </si>
  <si>
    <t>0.030680437</t>
  </si>
  <si>
    <t>2.679168e-04</t>
  </si>
  <si>
    <t xml:space="preserve">  31</t>
  </si>
  <si>
    <t>Institution-Wide31</t>
  </si>
  <si>
    <t>MS204</t>
  </si>
  <si>
    <t xml:space="preserve"> 3281</t>
  </si>
  <si>
    <t xml:space="preserve"> 944</t>
  </si>
  <si>
    <t xml:space="preserve"> 848</t>
  </si>
  <si>
    <t xml:space="preserve"> 645</t>
  </si>
  <si>
    <t xml:space="preserve"> 409</t>
  </si>
  <si>
    <t xml:space="preserve"> 284</t>
  </si>
  <si>
    <t>0.84745763</t>
  </si>
  <si>
    <t>0.76533019</t>
  </si>
  <si>
    <t>0.73953488</t>
  </si>
  <si>
    <t>0.61613692</t>
  </si>
  <si>
    <t>0.36423841</t>
  </si>
  <si>
    <t>0.48591549</t>
  </si>
  <si>
    <t>0.72264553</t>
  </si>
  <si>
    <t>2.6756757</t>
  </si>
  <si>
    <t xml:space="preserve"> 4.3393966</t>
  </si>
  <si>
    <t>0.1706796708</t>
  </si>
  <si>
    <t>0.086558976</t>
  </si>
  <si>
    <t xml:space="preserve">  42</t>
  </si>
  <si>
    <t xml:space="preserve">  51</t>
  </si>
  <si>
    <t>1.944920e-04</t>
  </si>
  <si>
    <t xml:space="preserve">  32</t>
  </si>
  <si>
    <t>Institution-Wide32</t>
  </si>
  <si>
    <t>MTH128</t>
  </si>
  <si>
    <t xml:space="preserve"> 3106</t>
  </si>
  <si>
    <t xml:space="preserve"> 361</t>
  </si>
  <si>
    <t xml:space="preserve"> 561</t>
  </si>
  <si>
    <t xml:space="preserve"> 783</t>
  </si>
  <si>
    <t xml:space="preserve"> 505</t>
  </si>
  <si>
    <t xml:space="preserve"> 474</t>
  </si>
  <si>
    <t>0.68698061</t>
  </si>
  <si>
    <t>0.61853832</t>
  </si>
  <si>
    <t>0.60408685</t>
  </si>
  <si>
    <t>0.56039604</t>
  </si>
  <si>
    <t>0.38388626</t>
  </si>
  <si>
    <t>0.42827004</t>
  </si>
  <si>
    <t>0.55247907</t>
  </si>
  <si>
    <t>1.9749240</t>
  </si>
  <si>
    <t xml:space="preserve"> 3.1104906</t>
  </si>
  <si>
    <t>0.2984546040</t>
  </si>
  <si>
    <t>0.152607856</t>
  </si>
  <si>
    <t xml:space="preserve"> 112</t>
  </si>
  <si>
    <t>9.120443e-05</t>
  </si>
  <si>
    <t xml:space="preserve">  33</t>
  </si>
  <si>
    <t>Institution-Wide33</t>
  </si>
  <si>
    <t>TH214</t>
  </si>
  <si>
    <t xml:space="preserve"> 3043</t>
  </si>
  <si>
    <t xml:space="preserve"> 736</t>
  </si>
  <si>
    <t xml:space="preserve"> 990</t>
  </si>
  <si>
    <t xml:space="preserve"> 753</t>
  </si>
  <si>
    <t xml:space="preserve"> 191</t>
  </si>
  <si>
    <t>0.61413043</t>
  </si>
  <si>
    <t>0.52222222</t>
  </si>
  <si>
    <t>0.38114210</t>
  </si>
  <si>
    <t>0.21118012</t>
  </si>
  <si>
    <t>0.07853403</t>
  </si>
  <si>
    <t>0.33333333</t>
  </si>
  <si>
    <t>0.44561288</t>
  </si>
  <si>
    <t>2.5875668</t>
  </si>
  <si>
    <t xml:space="preserve"> 1.9050710</t>
  </si>
  <si>
    <t>0.1685836346</t>
  </si>
  <si>
    <t>0.016759777</t>
  </si>
  <si>
    <t>3.330706e-04</t>
  </si>
  <si>
    <t>Institution-Wide34</t>
  </si>
  <si>
    <t>BIO107</t>
  </si>
  <si>
    <t xml:space="preserve"> 3024</t>
  </si>
  <si>
    <t xml:space="preserve"> 605</t>
  </si>
  <si>
    <t>1095</t>
  </si>
  <si>
    <t xml:space="preserve"> 807</t>
  </si>
  <si>
    <t xml:space="preserve"> 234</t>
  </si>
  <si>
    <t xml:space="preserve"> 155</t>
  </si>
  <si>
    <t xml:space="preserve"> 128</t>
  </si>
  <si>
    <t>0.79173554</t>
  </si>
  <si>
    <t>0.67853881</t>
  </si>
  <si>
    <t>0.54894672</t>
  </si>
  <si>
    <t>0.38461538</t>
  </si>
  <si>
    <t>0.21935484</t>
  </si>
  <si>
    <t>0.28125000</t>
  </si>
  <si>
    <t>0.60350529</t>
  </si>
  <si>
    <t>2.6080801</t>
  </si>
  <si>
    <t xml:space="preserve"> 4.0899123</t>
  </si>
  <si>
    <t>0.1286375661</t>
  </si>
  <si>
    <t>0.042328042</t>
  </si>
  <si>
    <t>2.794039e-04</t>
  </si>
  <si>
    <t>Institution-Wide35</t>
  </si>
  <si>
    <t>SPN101</t>
  </si>
  <si>
    <t xml:space="preserve"> 3007</t>
  </si>
  <si>
    <t>1020</t>
  </si>
  <si>
    <t xml:space="preserve"> 785</t>
  </si>
  <si>
    <t xml:space="preserve"> 180</t>
  </si>
  <si>
    <t xml:space="preserve"> 189</t>
  </si>
  <si>
    <t>0.71078431</t>
  </si>
  <si>
    <t>0.61273885</t>
  </si>
  <si>
    <t>0.51401869</t>
  </si>
  <si>
    <t>0.37222222</t>
  </si>
  <si>
    <t>0.20634921</t>
  </si>
  <si>
    <t>0.29194631</t>
  </si>
  <si>
    <t>0.55670103</t>
  </si>
  <si>
    <t>2.8368402</t>
  </si>
  <si>
    <t xml:space="preserve"> 4.2687179</t>
  </si>
  <si>
    <t>0.1227136681</t>
  </si>
  <si>
    <t>0.099102095</t>
  </si>
  <si>
    <t>2.349310e-04</t>
  </si>
  <si>
    <t>Institution-Wide36</t>
  </si>
  <si>
    <t>BIO105</t>
  </si>
  <si>
    <t xml:space="preserve"> 2971</t>
  </si>
  <si>
    <t xml:space="preserve"> 460</t>
  </si>
  <si>
    <t>1089</t>
  </si>
  <si>
    <t xml:space="preserve"> 801</t>
  </si>
  <si>
    <t xml:space="preserve"> 283</t>
  </si>
  <si>
    <t xml:space="preserve"> 166</t>
  </si>
  <si>
    <t>0.79565217</t>
  </si>
  <si>
    <t>0.71625344</t>
  </si>
  <si>
    <t>0.60299625</t>
  </si>
  <si>
    <t>0.45229682</t>
  </si>
  <si>
    <t>0.17469880</t>
  </si>
  <si>
    <t>0.31395349</t>
  </si>
  <si>
    <t>0.61932009</t>
  </si>
  <si>
    <t>2.4980350</t>
  </si>
  <si>
    <t xml:space="preserve"> 3.8089431</t>
  </si>
  <si>
    <t>0.1511275665</t>
  </si>
  <si>
    <t>0.057892965</t>
  </si>
  <si>
    <t>2.865242e-04</t>
  </si>
  <si>
    <t xml:space="preserve">  37</t>
  </si>
  <si>
    <t>Institution-Wide37</t>
  </si>
  <si>
    <t>PSY341</t>
  </si>
  <si>
    <t xml:space="preserve"> 2963</t>
  </si>
  <si>
    <t>1328</t>
  </si>
  <si>
    <t xml:space="preserve"> 915</t>
  </si>
  <si>
    <t xml:space="preserve"> 418</t>
  </si>
  <si>
    <t xml:space="preserve"> 125</t>
  </si>
  <si>
    <t xml:space="preserve">  76</t>
  </si>
  <si>
    <t>0.80421687</t>
  </si>
  <si>
    <t>0.66885246</t>
  </si>
  <si>
    <t>0.52631579</t>
  </si>
  <si>
    <t>0.40800000</t>
  </si>
  <si>
    <t>0.16831683</t>
  </si>
  <si>
    <t>0.32894737</t>
  </si>
  <si>
    <t>0.67262909</t>
  </si>
  <si>
    <t>3.1236578</t>
  </si>
  <si>
    <t xml:space="preserve"> 4.6097057</t>
  </si>
  <si>
    <t>0.0762740466</t>
  </si>
  <si>
    <t>0.025649679</t>
  </si>
  <si>
    <t>3.056220e-04</t>
  </si>
  <si>
    <t>Institution-Wide38</t>
  </si>
  <si>
    <t>STT160</t>
  </si>
  <si>
    <t xml:space="preserve"> 2927</t>
  </si>
  <si>
    <t xml:space="preserve"> 803</t>
  </si>
  <si>
    <t>1000</t>
  </si>
  <si>
    <t xml:space="preserve"> 532</t>
  </si>
  <si>
    <t xml:space="preserve"> 196</t>
  </si>
  <si>
    <t>0.76463263</t>
  </si>
  <si>
    <t>0.63000000</t>
  </si>
  <si>
    <t>0.56015038</t>
  </si>
  <si>
    <t>0.46017699</t>
  </si>
  <si>
    <t>0.31176471</t>
  </si>
  <si>
    <t>0.31632653</t>
  </si>
  <si>
    <t>0.60163990</t>
  </si>
  <si>
    <t>2.7469791</t>
  </si>
  <si>
    <t xml:space="preserve"> 3.5997096</t>
  </si>
  <si>
    <t>0.1352921080</t>
  </si>
  <si>
    <t>0.066962761</t>
  </si>
  <si>
    <t xml:space="preserve">  47</t>
  </si>
  <si>
    <t xml:space="preserve">  46</t>
  </si>
  <si>
    <t>1.790276e-04</t>
  </si>
  <si>
    <t xml:space="preserve">  39</t>
  </si>
  <si>
    <t>Institution-Wide39</t>
  </si>
  <si>
    <t>RST271</t>
  </si>
  <si>
    <t xml:space="preserve"> 2881</t>
  </si>
  <si>
    <t>1207</t>
  </si>
  <si>
    <t xml:space="preserve"> 262</t>
  </si>
  <si>
    <t xml:space="preserve">  80</t>
  </si>
  <si>
    <t xml:space="preserve">  71</t>
  </si>
  <si>
    <t>0.71928251</t>
  </si>
  <si>
    <t>0.60977630</t>
  </si>
  <si>
    <t>0.41984733</t>
  </si>
  <si>
    <t>0.30000000</t>
  </si>
  <si>
    <t>0.09859155</t>
  </si>
  <si>
    <t>0.28082192</t>
  </si>
  <si>
    <t>0.59701493</t>
  </si>
  <si>
    <t>3.1755027</t>
  </si>
  <si>
    <t xml:space="preserve"> 3.9450050</t>
  </si>
  <si>
    <t>0.0524123568</t>
  </si>
  <si>
    <t>0.050676848</t>
  </si>
  <si>
    <t>2.154973e-04</t>
  </si>
  <si>
    <t xml:space="preserve">  40</t>
  </si>
  <si>
    <t>Institution-Wide40</t>
  </si>
  <si>
    <t>MS205</t>
  </si>
  <si>
    <t xml:space="preserve"> 2809</t>
  </si>
  <si>
    <t xml:space="preserve"> 549</t>
  </si>
  <si>
    <t xml:space="preserve"> 683</t>
  </si>
  <si>
    <t xml:space="preserve"> 699</t>
  </si>
  <si>
    <t xml:space="preserve"> 352</t>
  </si>
  <si>
    <t xml:space="preserve"> 168</t>
  </si>
  <si>
    <t xml:space="preserve"> 358</t>
  </si>
  <si>
    <t>0.89799636</t>
  </si>
  <si>
    <t>0.88140556</t>
  </si>
  <si>
    <t>0.84263233</t>
  </si>
  <si>
    <t>0.82954545</t>
  </si>
  <si>
    <t>0.66666667</t>
  </si>
  <si>
    <t>0.61452514</t>
  </si>
  <si>
    <t>0.82164471</t>
  </si>
  <si>
    <t>2.4459404</t>
  </si>
  <si>
    <t xml:space="preserve"> 5.0229358</t>
  </si>
  <si>
    <t>0.1851192595</t>
  </si>
  <si>
    <t>0.127447490</t>
  </si>
  <si>
    <t xml:space="preserve"> 195</t>
  </si>
  <si>
    <t>5.432032e-05</t>
  </si>
  <si>
    <t xml:space="preserve">  41</t>
  </si>
  <si>
    <t>Institution-Wide41</t>
  </si>
  <si>
    <t>EC310</t>
  </si>
  <si>
    <t xml:space="preserve"> 2744</t>
  </si>
  <si>
    <t xml:space="preserve"> 301</t>
  </si>
  <si>
    <t xml:space="preserve"> 693</t>
  </si>
  <si>
    <t xml:space="preserve"> 140</t>
  </si>
  <si>
    <t xml:space="preserve"> 258</t>
  </si>
  <si>
    <t>0.95016611</t>
  </si>
  <si>
    <t>0.91630592</t>
  </si>
  <si>
    <t>0.91964286</t>
  </si>
  <si>
    <t>0.88596491</t>
  </si>
  <si>
    <t>0.73571429</t>
  </si>
  <si>
    <t>0.75193798</t>
  </si>
  <si>
    <t>0.89139942</t>
  </si>
  <si>
    <t>2.2248592</t>
  </si>
  <si>
    <t xml:space="preserve"> 6.7543391</t>
  </si>
  <si>
    <t>0.2172011662</t>
  </si>
  <si>
    <t>0.094023324</t>
  </si>
  <si>
    <t xml:space="preserve"> 220</t>
  </si>
  <si>
    <t>4.797759e-05</t>
  </si>
  <si>
    <t>Institution-Wide42</t>
  </si>
  <si>
    <t>ACC205</t>
  </si>
  <si>
    <t xml:space="preserve"> 2560</t>
  </si>
  <si>
    <t xml:space="preserve"> 413</t>
  </si>
  <si>
    <t xml:space="preserve"> 651</t>
  </si>
  <si>
    <t xml:space="preserve"> 386</t>
  </si>
  <si>
    <t xml:space="preserve"> 162</t>
  </si>
  <si>
    <t xml:space="preserve"> 282</t>
  </si>
  <si>
    <t>0.86682809</t>
  </si>
  <si>
    <t>0.85099846</t>
  </si>
  <si>
    <t>0.80780781</t>
  </si>
  <si>
    <t>0.80569948</t>
  </si>
  <si>
    <t>0.66049383</t>
  </si>
  <si>
    <t>0.65248227</t>
  </si>
  <si>
    <t>0.80156250</t>
  </si>
  <si>
    <t>2.3366989</t>
  </si>
  <si>
    <t xml:space="preserve"> 4.8188248</t>
  </si>
  <si>
    <t>0.2140625000</t>
  </si>
  <si>
    <t>0.110156250</t>
  </si>
  <si>
    <t xml:space="preserve"> 285</t>
  </si>
  <si>
    <t>3.668458e-05</t>
  </si>
  <si>
    <t>Institution-Wide43</t>
  </si>
  <si>
    <t>LAW300</t>
  </si>
  <si>
    <t xml:space="preserve"> 2556</t>
  </si>
  <si>
    <t xml:space="preserve"> 988</t>
  </si>
  <si>
    <t xml:space="preserve"> 991</t>
  </si>
  <si>
    <t xml:space="preserve"> 448</t>
  </si>
  <si>
    <t>0.93421053</t>
  </si>
  <si>
    <t>0.93440969</t>
  </si>
  <si>
    <t>0.90625000</t>
  </si>
  <si>
    <t>0.82894737</t>
  </si>
  <si>
    <t>0.91940532</t>
  </si>
  <si>
    <t>3.1300040</t>
  </si>
  <si>
    <t xml:space="preserve"> 6.7878602</t>
  </si>
  <si>
    <t>0.0375586854</t>
  </si>
  <si>
    <t>0.012910798</t>
  </si>
  <si>
    <t xml:space="preserve"> 272</t>
  </si>
  <si>
    <t xml:space="preserve"> 368</t>
  </si>
  <si>
    <t>3.874029e-05</t>
  </si>
  <si>
    <t xml:space="preserve">  44</t>
  </si>
  <si>
    <t>Institution-Wide44</t>
  </si>
  <si>
    <t>FIN310</t>
  </si>
  <si>
    <t xml:space="preserve"> 2541</t>
  </si>
  <si>
    <t xml:space="preserve"> 797</t>
  </si>
  <si>
    <t xml:space="preserve"> 707</t>
  </si>
  <si>
    <t xml:space="preserve"> 113</t>
  </si>
  <si>
    <t>0.94537815</t>
  </si>
  <si>
    <t>0.95106650</t>
  </si>
  <si>
    <t>0.93352192</t>
  </si>
  <si>
    <t>0.87404580</t>
  </si>
  <si>
    <t>0.73451327</t>
  </si>
  <si>
    <t>0.80645161</t>
  </si>
  <si>
    <t>0.91696183</t>
  </si>
  <si>
    <t>2.5354565</t>
  </si>
  <si>
    <t xml:space="preserve"> 6.5241477</t>
  </si>
  <si>
    <t>0.1475796930</t>
  </si>
  <si>
    <t>0.073199528</t>
  </si>
  <si>
    <t xml:space="preserve"> 175</t>
  </si>
  <si>
    <t>6.004949e-05</t>
  </si>
  <si>
    <t xml:space="preserve">  45</t>
  </si>
  <si>
    <t>Institution-Wide45</t>
  </si>
  <si>
    <t>BIO106</t>
  </si>
  <si>
    <t xml:space="preserve"> 2496</t>
  </si>
  <si>
    <t xml:space="preserve"> 424</t>
  </si>
  <si>
    <t xml:space="preserve"> 828</t>
  </si>
  <si>
    <t xml:space="preserve"> 624</t>
  </si>
  <si>
    <t xml:space="preserve"> 273</t>
  </si>
  <si>
    <t xml:space="preserve"> 193</t>
  </si>
  <si>
    <t>0.82075472</t>
  </si>
  <si>
    <t>0.68840580</t>
  </si>
  <si>
    <t>0.58173077</t>
  </si>
  <si>
    <t>0.44688645</t>
  </si>
  <si>
    <t>0.23834197</t>
  </si>
  <si>
    <t>0.36363636</t>
  </si>
  <si>
    <t>0.60296474</t>
  </si>
  <si>
    <t>2.4342442</t>
  </si>
  <si>
    <t xml:space="preserve"> 3.8059119</t>
  </si>
  <si>
    <t>0.1866987179</t>
  </si>
  <si>
    <t>0.061698718</t>
  </si>
  <si>
    <t>2.582124e-04</t>
  </si>
  <si>
    <t>Institution-Wide46</t>
  </si>
  <si>
    <t>MTH229</t>
  </si>
  <si>
    <t xml:space="preserve"> 2459</t>
  </si>
  <si>
    <t xml:space="preserve"> 543</t>
  </si>
  <si>
    <t xml:space="preserve"> 344</t>
  </si>
  <si>
    <t xml:space="preserve"> 329</t>
  </si>
  <si>
    <t xml:space="preserve"> 267</t>
  </si>
  <si>
    <t>0.65056818</t>
  </si>
  <si>
    <t>0.65193370</t>
  </si>
  <si>
    <t>0.58493590</t>
  </si>
  <si>
    <t>0.52034884</t>
  </si>
  <si>
    <t>0.35562310</t>
  </si>
  <si>
    <t>0.54209028</t>
  </si>
  <si>
    <t>2.1117701</t>
  </si>
  <si>
    <t xml:space="preserve"> 2.4822874</t>
  </si>
  <si>
    <t>0.2736884913</t>
  </si>
  <si>
    <t>0.108580724</t>
  </si>
  <si>
    <t xml:space="preserve"> 110</t>
  </si>
  <si>
    <t>9.208555e-05</t>
  </si>
  <si>
    <t>Institution-Wide47</t>
  </si>
  <si>
    <t>MKT250</t>
  </si>
  <si>
    <t xml:space="preserve"> 2443</t>
  </si>
  <si>
    <t xml:space="preserve"> 429</t>
  </si>
  <si>
    <t xml:space="preserve"> 966</t>
  </si>
  <si>
    <t xml:space="preserve"> 710</t>
  </si>
  <si>
    <t xml:space="preserve">  97</t>
  </si>
  <si>
    <t>0.85314685</t>
  </si>
  <si>
    <t>0.82712215</t>
  </si>
  <si>
    <t>0.74788732</t>
  </si>
  <si>
    <t>0.56395349</t>
  </si>
  <si>
    <t>0.45360825</t>
  </si>
  <si>
    <t>0.76013099</t>
  </si>
  <si>
    <t>2.6453538</t>
  </si>
  <si>
    <t xml:space="preserve"> 5.4726190</t>
  </si>
  <si>
    <t>0.0986492018</t>
  </si>
  <si>
    <t>0.039705280</t>
  </si>
  <si>
    <t xml:space="preserve">  62</t>
  </si>
  <si>
    <t>1.500781e-04</t>
  </si>
  <si>
    <t xml:space="preserve">  48</t>
  </si>
  <si>
    <t>Institution-Wide48</t>
  </si>
  <si>
    <t>CHM102</t>
  </si>
  <si>
    <t xml:space="preserve"> 2434</t>
  </si>
  <si>
    <t xml:space="preserve"> 766</t>
  </si>
  <si>
    <t xml:space="preserve"> 483</t>
  </si>
  <si>
    <t xml:space="preserve"> 214</t>
  </si>
  <si>
    <t>0.64229765</t>
  </si>
  <si>
    <t>0.51840000</t>
  </si>
  <si>
    <t>0.40786749</t>
  </si>
  <si>
    <t>0.26168224</t>
  </si>
  <si>
    <t>0.23529412</t>
  </si>
  <si>
    <t>0.47082991</t>
  </si>
  <si>
    <t>2.7650249</t>
  </si>
  <si>
    <t xml:space="preserve"> 2.2197740</t>
  </si>
  <si>
    <t>0.1392769104</t>
  </si>
  <si>
    <t>0.090797042</t>
  </si>
  <si>
    <t>1.834371e-04</t>
  </si>
  <si>
    <t xml:space="preserve">  49</t>
  </si>
  <si>
    <t>Institution-Wide49</t>
  </si>
  <si>
    <t>MIS300</t>
  </si>
  <si>
    <t xml:space="preserve"> 2418</t>
  </si>
  <si>
    <t xml:space="preserve"> 989</t>
  </si>
  <si>
    <t xml:space="preserve"> 964</t>
  </si>
  <si>
    <t xml:space="preserve">  83</t>
  </si>
  <si>
    <t>0.94641052</t>
  </si>
  <si>
    <t>0.92219917</t>
  </si>
  <si>
    <t>0.83536585</t>
  </si>
  <si>
    <t>0.73684211</t>
  </si>
  <si>
    <t>0.31250000</t>
  </si>
  <si>
    <t>0.67469880</t>
  </si>
  <si>
    <t>0.90488007</t>
  </si>
  <si>
    <t>3.2299786</t>
  </si>
  <si>
    <t xml:space="preserve"> 6.2737643</t>
  </si>
  <si>
    <t>0.0223325062</t>
  </si>
  <si>
    <t>0.034325889</t>
  </si>
  <si>
    <t xml:space="preserve"> 123</t>
  </si>
  <si>
    <t xml:space="preserve"> 192</t>
  </si>
  <si>
    <t>8.418162e-05</t>
  </si>
  <si>
    <t xml:space="preserve">  50</t>
  </si>
  <si>
    <t>Institution-Wide50</t>
  </si>
  <si>
    <t>BIO111</t>
  </si>
  <si>
    <t xml:space="preserve"> 2414</t>
  </si>
  <si>
    <t xml:space="preserve"> 394</t>
  </si>
  <si>
    <t xml:space="preserve"> 574</t>
  </si>
  <si>
    <t xml:space="preserve"> 695</t>
  </si>
  <si>
    <t xml:space="preserve"> 369</t>
  </si>
  <si>
    <t xml:space="preserve"> 167</t>
  </si>
  <si>
    <t>0.71573604</t>
  </si>
  <si>
    <t>0.56620209</t>
  </si>
  <si>
    <t>0.46906475</t>
  </si>
  <si>
    <t>0.33604336</t>
  </si>
  <si>
    <t>0.16279070</t>
  </si>
  <si>
    <t>0.29341317</t>
  </si>
  <si>
    <t>0.47265949</t>
  </si>
  <si>
    <t>2.2505563</t>
  </si>
  <si>
    <t xml:space="preserve"> 2.3770673</t>
  </si>
  <si>
    <t>0.2419221210</t>
  </si>
  <si>
    <t>0.069179785</t>
  </si>
  <si>
    <t>2.403160e-04</t>
  </si>
  <si>
    <t>Institution-Wide51</t>
  </si>
  <si>
    <t>GL105</t>
  </si>
  <si>
    <t xml:space="preserve"> 2373</t>
  </si>
  <si>
    <t xml:space="preserve"> 677</t>
  </si>
  <si>
    <t xml:space="preserve"> 844</t>
  </si>
  <si>
    <t xml:space="preserve"> 663</t>
  </si>
  <si>
    <t xml:space="preserve">  74</t>
  </si>
  <si>
    <t xml:space="preserve">  57</t>
  </si>
  <si>
    <t>0.82865583</t>
  </si>
  <si>
    <t>0.76184834</t>
  </si>
  <si>
    <t>0.66063348</t>
  </si>
  <si>
    <t>0.47297297</t>
  </si>
  <si>
    <t>0.37931034</t>
  </si>
  <si>
    <t>0.72397809</t>
  </si>
  <si>
    <t>2.8682505</t>
  </si>
  <si>
    <t xml:space="preserve"> 3.5577354</t>
  </si>
  <si>
    <t>0.0552043826</t>
  </si>
  <si>
    <t>0.024441635</t>
  </si>
  <si>
    <t xml:space="preserve">  81</t>
  </si>
  <si>
    <t xml:space="preserve">  84</t>
  </si>
  <si>
    <t>1.202685e-04</t>
  </si>
  <si>
    <t xml:space="preserve">  52</t>
  </si>
  <si>
    <t>Institution-Wide52</t>
  </si>
  <si>
    <t>SPN102</t>
  </si>
  <si>
    <t xml:space="preserve"> 2368</t>
  </si>
  <si>
    <t xml:space="preserve"> 578</t>
  </si>
  <si>
    <t xml:space="preserve"> 672</t>
  </si>
  <si>
    <t xml:space="preserve"> 179</t>
  </si>
  <si>
    <t xml:space="preserve"> 126</t>
  </si>
  <si>
    <t>0.76124567</t>
  </si>
  <si>
    <t>0.71875000</t>
  </si>
  <si>
    <t>0.63427562</t>
  </si>
  <si>
    <t>0.52513966</t>
  </si>
  <si>
    <t>0.31746032</t>
  </si>
  <si>
    <t>0.42510121</t>
  </si>
  <si>
    <t>0.64231419</t>
  </si>
  <si>
    <t>2.6586516</t>
  </si>
  <si>
    <t xml:space="preserve"> 4.5979315</t>
  </si>
  <si>
    <t>0.1288006757</t>
  </si>
  <si>
    <t>0.104307432</t>
  </si>
  <si>
    <t xml:space="preserve">  85</t>
  </si>
  <si>
    <t xml:space="preserve">  77</t>
  </si>
  <si>
    <t>1.179015e-04</t>
  </si>
  <si>
    <t xml:space="preserve">  53</t>
  </si>
  <si>
    <t>Institution-Wide53</t>
  </si>
  <si>
    <t>HST211</t>
  </si>
  <si>
    <t xml:space="preserve"> 2320</t>
  </si>
  <si>
    <t xml:space="preserve"> 441</t>
  </si>
  <si>
    <t xml:space="preserve"> 657</t>
  </si>
  <si>
    <t xml:space="preserve"> 229</t>
  </si>
  <si>
    <t xml:space="preserve"> 135</t>
  </si>
  <si>
    <t xml:space="preserve"> 139</t>
  </si>
  <si>
    <t>0.76190476</t>
  </si>
  <si>
    <t>0.70236439</t>
  </si>
  <si>
    <t>0.59817352</t>
  </si>
  <si>
    <t>0.47161572</t>
  </si>
  <si>
    <t>0.20740741</t>
  </si>
  <si>
    <t>0.38848921</t>
  </si>
  <si>
    <t>0.61379310</t>
  </si>
  <si>
    <t>2.5052728</t>
  </si>
  <si>
    <t xml:space="preserve"> 4.4114391</t>
  </si>
  <si>
    <t>0.1568965517</t>
  </si>
  <si>
    <t>0.059913793</t>
  </si>
  <si>
    <t>1.837780e-04</t>
  </si>
  <si>
    <t xml:space="preserve">  54</t>
  </si>
  <si>
    <t>Institution-Wide54</t>
  </si>
  <si>
    <t>HST212</t>
  </si>
  <si>
    <t xml:space="preserve"> 2270</t>
  </si>
  <si>
    <t xml:space="preserve"> 462</t>
  </si>
  <si>
    <t xml:space="preserve"> 721</t>
  </si>
  <si>
    <t xml:space="preserve"> 626</t>
  </si>
  <si>
    <t xml:space="preserve"> 194</t>
  </si>
  <si>
    <t xml:space="preserve"> 118</t>
  </si>
  <si>
    <t xml:space="preserve"> 149</t>
  </si>
  <si>
    <t>0.80086580</t>
  </si>
  <si>
    <t>0.70457698</t>
  </si>
  <si>
    <t>0.57028754</t>
  </si>
  <si>
    <t>0.56701031</t>
  </si>
  <si>
    <t>0.28813559</t>
  </si>
  <si>
    <t>0.31543624</t>
  </si>
  <si>
    <t>0.62819383</t>
  </si>
  <si>
    <t>2.5728430</t>
  </si>
  <si>
    <t xml:space="preserve"> 4.5062735</t>
  </si>
  <si>
    <t>0.1374449339</t>
  </si>
  <si>
    <t>0.065638767</t>
  </si>
  <si>
    <t xml:space="preserve">  61</t>
  </si>
  <si>
    <t>1.508181e-04</t>
  </si>
  <si>
    <t>Institution-Wide55</t>
  </si>
  <si>
    <t>EDT280</t>
  </si>
  <si>
    <t>1131</t>
  </si>
  <si>
    <t xml:space="preserve"> 235</t>
  </si>
  <si>
    <t xml:space="preserve"> 105</t>
  </si>
  <si>
    <t xml:space="preserve">  86</t>
  </si>
  <si>
    <t>0.71794872</t>
  </si>
  <si>
    <t>0.61958266</t>
  </si>
  <si>
    <t>0.42978723</t>
  </si>
  <si>
    <t>0.36065574</t>
  </si>
  <si>
    <t>0.15238095</t>
  </si>
  <si>
    <t>0.60821062</t>
  </si>
  <si>
    <t>3.2129930</t>
  </si>
  <si>
    <t xml:space="preserve"> 3.5322350</t>
  </si>
  <si>
    <t>0.0740740741</t>
  </si>
  <si>
    <t>0.038375725</t>
  </si>
  <si>
    <t>2.025316e-04</t>
  </si>
  <si>
    <t>Institution-Wide56</t>
  </si>
  <si>
    <t>MTH130</t>
  </si>
  <si>
    <t xml:space="preserve"> 2200</t>
  </si>
  <si>
    <t xml:space="preserve"> 305</t>
  </si>
  <si>
    <t xml:space="preserve"> 416</t>
  </si>
  <si>
    <t xml:space="preserve"> 538</t>
  </si>
  <si>
    <t xml:space="preserve"> 303</t>
  </si>
  <si>
    <t xml:space="preserve"> 274</t>
  </si>
  <si>
    <t>0.62950820</t>
  </si>
  <si>
    <t>0.53125000</t>
  </si>
  <si>
    <t>0.44052045</t>
  </si>
  <si>
    <t>0.37912088</t>
  </si>
  <si>
    <t>0.19141914</t>
  </si>
  <si>
    <t>0.21897810</t>
  </si>
  <si>
    <t>0.41181818</t>
  </si>
  <si>
    <t>2.0290758</t>
  </si>
  <si>
    <t xml:space="preserve"> 2.1963780</t>
  </si>
  <si>
    <t>0.3031818182</t>
  </si>
  <si>
    <t>0.124545455</t>
  </si>
  <si>
    <t xml:space="preserve">  60</t>
  </si>
  <si>
    <t>1.509092e-04</t>
  </si>
  <si>
    <t>Institution-Wide57</t>
  </si>
  <si>
    <t>URS200</t>
  </si>
  <si>
    <t xml:space="preserve"> 2187</t>
  </si>
  <si>
    <t xml:space="preserve"> 648</t>
  </si>
  <si>
    <t xml:space="preserve"> 847</t>
  </si>
  <si>
    <t xml:space="preserve"> 310</t>
  </si>
  <si>
    <t xml:space="preserve">  94</t>
  </si>
  <si>
    <t xml:space="preserve"> 148</t>
  </si>
  <si>
    <t>0.78240741</t>
  </si>
  <si>
    <t>0.69303424</t>
  </si>
  <si>
    <t>0.55483871</t>
  </si>
  <si>
    <t>0.32978723</t>
  </si>
  <si>
    <t>0.12142857</t>
  </si>
  <si>
    <t>0.27027027</t>
  </si>
  <si>
    <t>0.61911294</t>
  </si>
  <si>
    <t>2.8675821</t>
  </si>
  <si>
    <t xml:space="preserve"> 3.9761006</t>
  </si>
  <si>
    <t>0.1069958848</t>
  </si>
  <si>
    <t>0.067672611</t>
  </si>
  <si>
    <t>2.891160e-04</t>
  </si>
  <si>
    <t>Institution-Wide58</t>
  </si>
  <si>
    <t>CST242</t>
  </si>
  <si>
    <t xml:space="preserve"> 2184</t>
  </si>
  <si>
    <t>1205</t>
  </si>
  <si>
    <t xml:space="preserve"> 487</t>
  </si>
  <si>
    <t xml:space="preserve"> 212</t>
  </si>
  <si>
    <t xml:space="preserve"> 111</t>
  </si>
  <si>
    <t>0.76016598</t>
  </si>
  <si>
    <t>0.73511294</t>
  </si>
  <si>
    <t>0.69811321</t>
  </si>
  <si>
    <t>0.67567568</t>
  </si>
  <si>
    <t>0.38738739</t>
  </si>
  <si>
    <t>0.71657509</t>
  </si>
  <si>
    <t>3.2450933</t>
  </si>
  <si>
    <t xml:space="preserve"> 4.9373368</t>
  </si>
  <si>
    <t>0.0847069597</t>
  </si>
  <si>
    <t>0.043498168</t>
  </si>
  <si>
    <t xml:space="preserve"> 147</t>
  </si>
  <si>
    <t>6.627253e-05</t>
  </si>
  <si>
    <t xml:space="preserve">  59</t>
  </si>
  <si>
    <t>Institution-Wide59</t>
  </si>
  <si>
    <t>MGT493</t>
  </si>
  <si>
    <t xml:space="preserve"> 2167</t>
  </si>
  <si>
    <t>1052</t>
  </si>
  <si>
    <t xml:space="preserve"> 124</t>
  </si>
  <si>
    <t>0.98384030</t>
  </si>
  <si>
    <t>0.95278970</t>
  </si>
  <si>
    <t>0.93548387</t>
  </si>
  <si>
    <t>0.75000000</t>
  </si>
  <si>
    <t>0.41666667</t>
  </si>
  <si>
    <t>0.84615385</t>
  </si>
  <si>
    <t>0.96123673</t>
  </si>
  <si>
    <t>3.4116541</t>
  </si>
  <si>
    <t xml:space="preserve"> 7.9725793</t>
  </si>
  <si>
    <t>0.0092293493</t>
  </si>
  <si>
    <t>0.017997231</t>
  </si>
  <si>
    <t xml:space="preserve"> 370</t>
  </si>
  <si>
    <t>5.715022e-05</t>
  </si>
  <si>
    <t>Institution-Wide60</t>
  </si>
  <si>
    <t>FIN205</t>
  </si>
  <si>
    <t xml:space="preserve"> 2160</t>
  </si>
  <si>
    <t xml:space="preserve"> 485</t>
  </si>
  <si>
    <t xml:space="preserve"> 381</t>
  </si>
  <si>
    <t>0.82886598</t>
  </si>
  <si>
    <t>0.73645058</t>
  </si>
  <si>
    <t>0.61154856</t>
  </si>
  <si>
    <t>0.54081633</t>
  </si>
  <si>
    <t>0.27586207</t>
  </si>
  <si>
    <t>0.66805556</t>
  </si>
  <si>
    <t>2.7905707</t>
  </si>
  <si>
    <t xml:space="preserve"> 4.4023464</t>
  </si>
  <si>
    <t>0.0962962963</t>
  </si>
  <si>
    <t>0.067129630</t>
  </si>
  <si>
    <t>1.955898e-04</t>
  </si>
  <si>
    <t>Institution-Wide61</t>
  </si>
  <si>
    <t>MGT499</t>
  </si>
  <si>
    <t xml:space="preserve"> 2145</t>
  </si>
  <si>
    <t>1022</t>
  </si>
  <si>
    <t xml:space="preserve"> 962</t>
  </si>
  <si>
    <t>0.99217221</t>
  </si>
  <si>
    <t>0.96049896</t>
  </si>
  <si>
    <t>0.91869919</t>
  </si>
  <si>
    <t>0.88888889</t>
  </si>
  <si>
    <t>0.61538462</t>
  </si>
  <si>
    <t>0.96736597</t>
  </si>
  <si>
    <t>3.4115149</t>
  </si>
  <si>
    <t xml:space="preserve"> 8.2660312</t>
  </si>
  <si>
    <t>0.0055944056</t>
  </si>
  <si>
    <t>0.012121212</t>
  </si>
  <si>
    <t xml:space="preserve"> 436</t>
  </si>
  <si>
    <t>5.823878e-05</t>
  </si>
  <si>
    <t>Institution-Wide62</t>
  </si>
  <si>
    <t>MTH131</t>
  </si>
  <si>
    <t xml:space="preserve"> 2140</t>
  </si>
  <si>
    <t xml:space="preserve"> 297</t>
  </si>
  <si>
    <t xml:space="preserve"> 440</t>
  </si>
  <si>
    <t xml:space="preserve"> 446</t>
  </si>
  <si>
    <t xml:space="preserve"> 266</t>
  </si>
  <si>
    <t xml:space="preserve"> 400</t>
  </si>
  <si>
    <t>0.60269360</t>
  </si>
  <si>
    <t>0.55454545</t>
  </si>
  <si>
    <t>0.47309417</t>
  </si>
  <si>
    <t>0.43984962</t>
  </si>
  <si>
    <t>0.28000000</t>
  </si>
  <si>
    <t>0.26116838</t>
  </si>
  <si>
    <t>0.43878505</t>
  </si>
  <si>
    <t>1.9826933</t>
  </si>
  <si>
    <t xml:space="preserve"> 2.2834377</t>
  </si>
  <si>
    <t>0.3112149533</t>
  </si>
  <si>
    <t>0.135981308</t>
  </si>
  <si>
    <t xml:space="preserve"> 104</t>
  </si>
  <si>
    <t xml:space="preserve">  88</t>
  </si>
  <si>
    <t>9.744602e-05</t>
  </si>
  <si>
    <t>Institution-Wide63</t>
  </si>
  <si>
    <t>MTH230</t>
  </si>
  <si>
    <t xml:space="preserve"> 2120</t>
  </si>
  <si>
    <t xml:space="preserve"> 315</t>
  </si>
  <si>
    <t xml:space="preserve"> 459</t>
  </si>
  <si>
    <t xml:space="preserve"> 562</t>
  </si>
  <si>
    <t xml:space="preserve"> 254</t>
  </si>
  <si>
    <t>0.74603175</t>
  </si>
  <si>
    <t>0.71459695</t>
  </si>
  <si>
    <t>0.66014235</t>
  </si>
  <si>
    <t>0.53937008</t>
  </si>
  <si>
    <t>0.42068966</t>
  </si>
  <si>
    <t>0.40000000</t>
  </si>
  <si>
    <t>0.60801887</t>
  </si>
  <si>
    <t>2.1356383</t>
  </si>
  <si>
    <t xml:space="preserve"> 3.0362757</t>
  </si>
  <si>
    <t>0.2566037736</t>
  </si>
  <si>
    <t>0.113207547</t>
  </si>
  <si>
    <t xml:space="preserve">  90</t>
  </si>
  <si>
    <t>9.926047e-05</t>
  </si>
  <si>
    <t xml:space="preserve">  64</t>
  </si>
  <si>
    <t>Institution-Wide64</t>
  </si>
  <si>
    <t>GL106</t>
  </si>
  <si>
    <t xml:space="preserve"> 2090</t>
  </si>
  <si>
    <t xml:space="preserve"> 530</t>
  </si>
  <si>
    <t xml:space="preserve"> 745</t>
  </si>
  <si>
    <t xml:space="preserve"> 610</t>
  </si>
  <si>
    <t>0.82830189</t>
  </si>
  <si>
    <t>0.76510067</t>
  </si>
  <si>
    <t>0.62459016</t>
  </si>
  <si>
    <t>0.35454545</t>
  </si>
  <si>
    <t>0.46153846</t>
  </si>
  <si>
    <t>0.69856459</t>
  </si>
  <si>
    <t>2.7894995</t>
  </si>
  <si>
    <t xml:space="preserve"> 3.1416504</t>
  </si>
  <si>
    <t>0.0732057416</t>
  </si>
  <si>
    <t>0.024880383</t>
  </si>
  <si>
    <t>1.916497e-04</t>
  </si>
  <si>
    <t>Institution-Wide65</t>
  </si>
  <si>
    <t>MTH129</t>
  </si>
  <si>
    <t xml:space="preserve"> 2080</t>
  </si>
  <si>
    <t xml:space="preserve"> 248</t>
  </si>
  <si>
    <t xml:space="preserve"> 411</t>
  </si>
  <si>
    <t xml:space="preserve"> 454</t>
  </si>
  <si>
    <t xml:space="preserve"> 321</t>
  </si>
  <si>
    <t xml:space="preserve"> 343</t>
  </si>
  <si>
    <t>0.71370968</t>
  </si>
  <si>
    <t>0.68856448</t>
  </si>
  <si>
    <t>0.65198238</t>
  </si>
  <si>
    <t>0.57943925</t>
  </si>
  <si>
    <t>0.37293729</t>
  </si>
  <si>
    <t>0.39650146</t>
  </si>
  <si>
    <t>0.57259615</t>
  </si>
  <si>
    <t>1.9884859</t>
  </si>
  <si>
    <t xml:space="preserve"> 2.8779402</t>
  </si>
  <si>
    <t>0.3000000000</t>
  </si>
  <si>
    <t>0.164903846</t>
  </si>
  <si>
    <t xml:space="preserve">  87</t>
  </si>
  <si>
    <t>9.904228e-05</t>
  </si>
  <si>
    <t>Institution-Wide66</t>
  </si>
  <si>
    <t>CST232</t>
  </si>
  <si>
    <t xml:space="preserve"> 2049</t>
  </si>
  <si>
    <t xml:space="preserve"> 373</t>
  </si>
  <si>
    <t xml:space="preserve"> 563</t>
  </si>
  <si>
    <t>0.76407507</t>
  </si>
  <si>
    <t>0.68856172</t>
  </si>
  <si>
    <t>0.56660746</t>
  </si>
  <si>
    <t>0.31578947</t>
  </si>
  <si>
    <t>0.13793103</t>
  </si>
  <si>
    <t>0.35416667</t>
  </si>
  <si>
    <t>0.62371889</t>
  </si>
  <si>
    <t>2.7357911</t>
  </si>
  <si>
    <t xml:space="preserve"> 3.8826458</t>
  </si>
  <si>
    <t>0.0653977550</t>
  </si>
  <si>
    <t>0.046852123</t>
  </si>
  <si>
    <t>1.480078e-04</t>
  </si>
  <si>
    <t>Institution-Wide67</t>
  </si>
  <si>
    <t>EES106</t>
  </si>
  <si>
    <t xml:space="preserve"> 2025</t>
  </si>
  <si>
    <t xml:space="preserve"> 355</t>
  </si>
  <si>
    <t xml:space="preserve"> 746</t>
  </si>
  <si>
    <t>0.72676056</t>
  </si>
  <si>
    <t>0.70349908</t>
  </si>
  <si>
    <t>0.63404826</t>
  </si>
  <si>
    <t>0.18072289</t>
  </si>
  <si>
    <t>0.27368421</t>
  </si>
  <si>
    <t>0.61481481</t>
  </si>
  <si>
    <t>2.4580311</t>
  </si>
  <si>
    <t xml:space="preserve"> 4.8333333</t>
  </si>
  <si>
    <t>0.1412345679</t>
  </si>
  <si>
    <t>0.046913580</t>
  </si>
  <si>
    <t>1.294202e-04</t>
  </si>
  <si>
    <t xml:space="preserve">  68</t>
  </si>
  <si>
    <t>Institution-Wide68</t>
  </si>
  <si>
    <t>SPN103</t>
  </si>
  <si>
    <t xml:space="preserve"> 2024</t>
  </si>
  <si>
    <t xml:space="preserve"> 622</t>
  </si>
  <si>
    <t xml:space="preserve"> 435</t>
  </si>
  <si>
    <t>0.78846154</t>
  </si>
  <si>
    <t>0.74437299</t>
  </si>
  <si>
    <t>0.69425287</t>
  </si>
  <si>
    <t>0.59558824</t>
  </si>
  <si>
    <t>0.37037037</t>
  </si>
  <si>
    <t>0.46031746</t>
  </si>
  <si>
    <t>0.70454545</t>
  </si>
  <si>
    <t>2.8282403</t>
  </si>
  <si>
    <t xml:space="preserve"> 5.2031128</t>
  </si>
  <si>
    <t>0.1072134387</t>
  </si>
  <si>
    <t>0.062252964</t>
  </si>
  <si>
    <t>7.294797e-05</t>
  </si>
  <si>
    <t>Institution-Wide69</t>
  </si>
  <si>
    <t>COM104</t>
  </si>
  <si>
    <t xml:space="preserve"> 1966</t>
  </si>
  <si>
    <t xml:space="preserve"> 614</t>
  </si>
  <si>
    <t xml:space="preserve"> 682</t>
  </si>
  <si>
    <t xml:space="preserve"> 327</t>
  </si>
  <si>
    <t xml:space="preserve"> 117</t>
  </si>
  <si>
    <t xml:space="preserve"> 108</t>
  </si>
  <si>
    <t>0.77524430</t>
  </si>
  <si>
    <t>0.73460411</t>
  </si>
  <si>
    <t>0.58409786</t>
  </si>
  <si>
    <t>0.58474576</t>
  </si>
  <si>
    <t>0.27350427</t>
  </si>
  <si>
    <t>0.44444444</t>
  </si>
  <si>
    <t>0.66988810</t>
  </si>
  <si>
    <t>2.8385361</t>
  </si>
  <si>
    <t xml:space="preserve"> 5.4000000</t>
  </si>
  <si>
    <t>0.1195320448</t>
  </si>
  <si>
    <t>0.054933876</t>
  </si>
  <si>
    <t>1.394226e-04</t>
  </si>
  <si>
    <t>Institution-Wide70</t>
  </si>
  <si>
    <t>MGT321</t>
  </si>
  <si>
    <t xml:space="preserve"> 1940</t>
  </si>
  <si>
    <t xml:space="preserve"> 725</t>
  </si>
  <si>
    <t xml:space="preserve"> 354</t>
  </si>
  <si>
    <t>0.97813411</t>
  </si>
  <si>
    <t>0.96000000</t>
  </si>
  <si>
    <t>0.91807910</t>
  </si>
  <si>
    <t>0.87951807</t>
  </si>
  <si>
    <t>0.55555556</t>
  </si>
  <si>
    <t>0.64285714</t>
  </si>
  <si>
    <t>0.93865979</t>
  </si>
  <si>
    <t>3.0307856</t>
  </si>
  <si>
    <t xml:space="preserve"> 7.6917526</t>
  </si>
  <si>
    <t>0.0613402062</t>
  </si>
  <si>
    <t>0.028865979</t>
  </si>
  <si>
    <t xml:space="preserve"> 131</t>
  </si>
  <si>
    <t>7.893783e-05</t>
  </si>
  <si>
    <t>Institution-Wide71</t>
  </si>
  <si>
    <t>M&amp;I220</t>
  </si>
  <si>
    <t xml:space="preserve"> 1939</t>
  </si>
  <si>
    <t xml:space="preserve"> 615</t>
  </si>
  <si>
    <t xml:space="preserve"> 250</t>
  </si>
  <si>
    <t xml:space="preserve"> 107</t>
  </si>
  <si>
    <t>0.82969432</t>
  </si>
  <si>
    <t>0.70698467</t>
  </si>
  <si>
    <t>0.53658537</t>
  </si>
  <si>
    <t>0.21495327</t>
  </si>
  <si>
    <t>0.38410596</t>
  </si>
  <si>
    <t>0.56266117</t>
  </si>
  <si>
    <t>2.3249441</t>
  </si>
  <si>
    <t xml:space="preserve"> 3.5288822</t>
  </si>
  <si>
    <t>0.1841155235</t>
  </si>
  <si>
    <t>0.077875193</t>
  </si>
  <si>
    <t>2.566105e-04</t>
  </si>
  <si>
    <t>Institution-Wide72</t>
  </si>
  <si>
    <t>COM152</t>
  </si>
  <si>
    <t xml:space="preserve"> 1934</t>
  </si>
  <si>
    <t xml:space="preserve"> 584</t>
  </si>
  <si>
    <t>0.84246575</t>
  </si>
  <si>
    <t>0.84259259</t>
  </si>
  <si>
    <t>0.84353741</t>
  </si>
  <si>
    <t>0.70370370</t>
  </si>
  <si>
    <t>0.44615385</t>
  </si>
  <si>
    <t>0.62295082</t>
  </si>
  <si>
    <t>0.81282316</t>
  </si>
  <si>
    <t>2.8280833</t>
  </si>
  <si>
    <t xml:space="preserve"> 5.8237491</t>
  </si>
  <si>
    <t>0.1034126163</t>
  </si>
  <si>
    <t>0.031540848</t>
  </si>
  <si>
    <t xml:space="preserve"> 174</t>
  </si>
  <si>
    <t>6.414464e-05</t>
  </si>
  <si>
    <t>Institution-Wide73</t>
  </si>
  <si>
    <t>PSY331</t>
  </si>
  <si>
    <t xml:space="preserve"> 1919</t>
  </si>
  <si>
    <t xml:space="preserve"> 866</t>
  </si>
  <si>
    <t xml:space="preserve"> 592</t>
  </si>
  <si>
    <t>0.81293303</t>
  </si>
  <si>
    <t>0.70608108</t>
  </si>
  <si>
    <t>0.61855670</t>
  </si>
  <si>
    <t>0.44262295</t>
  </si>
  <si>
    <t>0.15094340</t>
  </si>
  <si>
    <t>0.41071429</t>
  </si>
  <si>
    <t>0.70870245</t>
  </si>
  <si>
    <t>3.1578100</t>
  </si>
  <si>
    <t xml:space="preserve"> 5.4200171</t>
  </si>
  <si>
    <t>0.0594059406</t>
  </si>
  <si>
    <t>0.029181866</t>
  </si>
  <si>
    <t>1.540073e-04</t>
  </si>
  <si>
    <t>Institution-Wide74</t>
  </si>
  <si>
    <t>CST221</t>
  </si>
  <si>
    <t xml:space="preserve"> 1875</t>
  </si>
  <si>
    <t xml:space="preserve"> 660</t>
  </si>
  <si>
    <t>0.74062500</t>
  </si>
  <si>
    <t>0.67575758</t>
  </si>
  <si>
    <t>0.55280899</t>
  </si>
  <si>
    <t>0.35172414</t>
  </si>
  <si>
    <t>0.22077922</t>
  </si>
  <si>
    <t>0.29801325</t>
  </si>
  <si>
    <t>0.56480000</t>
  </si>
  <si>
    <t>2.4912993</t>
  </si>
  <si>
    <t xml:space="preserve"> 3.6281369</t>
  </si>
  <si>
    <t>0.1594666667</t>
  </si>
  <si>
    <t>0.080533333</t>
  </si>
  <si>
    <t>1.800790e-04</t>
  </si>
  <si>
    <t xml:space="preserve">  75</t>
  </si>
  <si>
    <t>Institution-Wide75</t>
  </si>
  <si>
    <t>GL107</t>
  </si>
  <si>
    <t xml:space="preserve"> 1857</t>
  </si>
  <si>
    <t xml:space="preserve"> 514</t>
  </si>
  <si>
    <t xml:space="preserve"> 611</t>
  </si>
  <si>
    <t xml:space="preserve"> 102</t>
  </si>
  <si>
    <t>0.77821012</t>
  </si>
  <si>
    <t>0.78723404</t>
  </si>
  <si>
    <t>0.69797422</t>
  </si>
  <si>
    <t>0.40196078</t>
  </si>
  <si>
    <t>0.24000000</t>
  </si>
  <si>
    <t>0.35135135</t>
  </si>
  <si>
    <t>0.71405493</t>
  </si>
  <si>
    <t>2.7895604</t>
  </si>
  <si>
    <t xml:space="preserve"> 3.7133479</t>
  </si>
  <si>
    <t>0.0818524502</t>
  </si>
  <si>
    <t>0.019924610</t>
  </si>
  <si>
    <t xml:space="preserve">  78</t>
  </si>
  <si>
    <t>1.222086e-04</t>
  </si>
  <si>
    <t>Institution-Wide76</t>
  </si>
  <si>
    <t>MTH143</t>
  </si>
  <si>
    <t xml:space="preserve"> 1811</t>
  </si>
  <si>
    <t xml:space="preserve"> 647</t>
  </si>
  <si>
    <t xml:space="preserve"> 637</t>
  </si>
  <si>
    <t xml:space="preserve"> 336</t>
  </si>
  <si>
    <t>0.73879444</t>
  </si>
  <si>
    <t>0.63265306</t>
  </si>
  <si>
    <t>0.50595238</t>
  </si>
  <si>
    <t>0.42528736</t>
  </si>
  <si>
    <t>0.31111111</t>
  </si>
  <si>
    <t>0.35593220</t>
  </si>
  <si>
    <t>0.62009939</t>
  </si>
  <si>
    <t>3.0011416</t>
  </si>
  <si>
    <t xml:space="preserve"> 2.5424000</t>
  </si>
  <si>
    <t>0.0728879072</t>
  </si>
  <si>
    <t>0.032578686</t>
  </si>
  <si>
    <t xml:space="preserve"> 109</t>
  </si>
  <si>
    <t>9.211722e-05</t>
  </si>
  <si>
    <t>Institution-Wide77</t>
  </si>
  <si>
    <t>CST241</t>
  </si>
  <si>
    <t xml:space="preserve"> 1792</t>
  </si>
  <si>
    <t xml:space="preserve"> 450</t>
  </si>
  <si>
    <t xml:space="preserve"> 741</t>
  </si>
  <si>
    <t>0.78666667</t>
  </si>
  <si>
    <t>0.69770580</t>
  </si>
  <si>
    <t>0.49006623</t>
  </si>
  <si>
    <t>0.35714286</t>
  </si>
  <si>
    <t>0.19469027</t>
  </si>
  <si>
    <t>0.20588235</t>
  </si>
  <si>
    <t>0.60937500</t>
  </si>
  <si>
    <t>2.7875740</t>
  </si>
  <si>
    <t xml:space="preserve"> 3.8432476</t>
  </si>
  <si>
    <t>0.1099330357</t>
  </si>
  <si>
    <t>0.056919643</t>
  </si>
  <si>
    <t>2.117015e-04</t>
  </si>
  <si>
    <t>Institution-Wide78</t>
  </si>
  <si>
    <t>BUS100</t>
  </si>
  <si>
    <t xml:space="preserve"> 1784</t>
  </si>
  <si>
    <t xml:space="preserve"> 398</t>
  </si>
  <si>
    <t xml:space="preserve"> 769</t>
  </si>
  <si>
    <t>0.66834171</t>
  </si>
  <si>
    <t>0.46814044</t>
  </si>
  <si>
    <t>0.13461538</t>
  </si>
  <si>
    <t>0.04651163</t>
  </si>
  <si>
    <t>0.12345679</t>
  </si>
  <si>
    <t>0.44002242</t>
  </si>
  <si>
    <t>2.8379331</t>
  </si>
  <si>
    <t xml:space="preserve"> 2.2406822</t>
  </si>
  <si>
    <t>0.0532511211</t>
  </si>
  <si>
    <t>0.045403587</t>
  </si>
  <si>
    <t>1.743684e-04</t>
  </si>
  <si>
    <t>Institution-Wide79</t>
  </si>
  <si>
    <t>BIO112</t>
  </si>
  <si>
    <t xml:space="preserve"> 1783</t>
  </si>
  <si>
    <t xml:space="preserve"> 372</t>
  </si>
  <si>
    <t xml:space="preserve"> 576</t>
  </si>
  <si>
    <t xml:space="preserve"> 406</t>
  </si>
  <si>
    <t xml:space="preserve"> 142</t>
  </si>
  <si>
    <t xml:space="preserve"> 157</t>
  </si>
  <si>
    <t xml:space="preserve"> 130</t>
  </si>
  <si>
    <t>0.63172043</t>
  </si>
  <si>
    <t>0.59722222</t>
  </si>
  <si>
    <t>0.48029557</t>
  </si>
  <si>
    <t>0.38028169</t>
  </si>
  <si>
    <t>0.22929936</t>
  </si>
  <si>
    <t>0.24615385</t>
  </si>
  <si>
    <t>0.50252384</t>
  </si>
  <si>
    <t>2.5226860</t>
  </si>
  <si>
    <t xml:space="preserve"> 2.5523952</t>
  </si>
  <si>
    <t>0.1676948962</t>
  </si>
  <si>
    <t>0.072910824</t>
  </si>
  <si>
    <t>1.047173e-04</t>
  </si>
  <si>
    <t>Institution-Wide80</t>
  </si>
  <si>
    <t>CHM125</t>
  </si>
  <si>
    <t xml:space="preserve"> 1757</t>
  </si>
  <si>
    <t xml:space="preserve"> 691</t>
  </si>
  <si>
    <t xml:space="preserve"> 115</t>
  </si>
  <si>
    <t>0.70000000</t>
  </si>
  <si>
    <t>0.55137482</t>
  </si>
  <si>
    <t>0.43854749</t>
  </si>
  <si>
    <t>0.22608696</t>
  </si>
  <si>
    <t>0.13235294</t>
  </si>
  <si>
    <t>0.32121212</t>
  </si>
  <si>
    <t>0.49971542</t>
  </si>
  <si>
    <t>2.7286432</t>
  </si>
  <si>
    <t xml:space="preserve"> 2.7647929</t>
  </si>
  <si>
    <t>0.1041548093</t>
  </si>
  <si>
    <t>0.093910074</t>
  </si>
  <si>
    <t>1.512860e-04</t>
  </si>
  <si>
    <t>Institution-Wide81</t>
  </si>
  <si>
    <t>EES105</t>
  </si>
  <si>
    <t xml:space="preserve"> 1754</t>
  </si>
  <si>
    <t xml:space="preserve"> 295</t>
  </si>
  <si>
    <t xml:space="preserve"> 565</t>
  </si>
  <si>
    <t xml:space="preserve"> 598</t>
  </si>
  <si>
    <t>0.78644068</t>
  </si>
  <si>
    <t>0.69557522</t>
  </si>
  <si>
    <t>0.56354515</t>
  </si>
  <si>
    <t>0.40559441</t>
  </si>
  <si>
    <t>0.10810811</t>
  </si>
  <si>
    <t>0.26582278</t>
  </si>
  <si>
    <t>0.59806157</t>
  </si>
  <si>
    <t>2.5158209</t>
  </si>
  <si>
    <t xml:space="preserve"> 5.1130769</t>
  </si>
  <si>
    <t>0.1237172178</t>
  </si>
  <si>
    <t>0.045039909</t>
  </si>
  <si>
    <t>1.754704e-04</t>
  </si>
  <si>
    <t xml:space="preserve">  82</t>
  </si>
  <si>
    <t>Institution-Wide82</t>
  </si>
  <si>
    <t>EES107</t>
  </si>
  <si>
    <t xml:space="preserve"> 1751</t>
  </si>
  <si>
    <t xml:space="preserve"> 616</t>
  </si>
  <si>
    <t xml:space="preserve"> 141</t>
  </si>
  <si>
    <t>0.81325301</t>
  </si>
  <si>
    <t>0.75276753</t>
  </si>
  <si>
    <t>0.55844156</t>
  </si>
  <si>
    <t>0.48226950</t>
  </si>
  <si>
    <t>0.13725490</t>
  </si>
  <si>
    <t>0.63792119</t>
  </si>
  <si>
    <t>2.5725327</t>
  </si>
  <si>
    <t xml:space="preserve"> 5.3899225</t>
  </si>
  <si>
    <t>0.1096516276</t>
  </si>
  <si>
    <t>0.039406054</t>
  </si>
  <si>
    <t>1.701366e-04</t>
  </si>
  <si>
    <t>Institution-Wide83</t>
  </si>
  <si>
    <t>AED431</t>
  </si>
  <si>
    <t xml:space="preserve"> 1707</t>
  </si>
  <si>
    <t>1262</t>
  </si>
  <si>
    <t xml:space="preserve"> 316</t>
  </si>
  <si>
    <t>0.77892235</t>
  </si>
  <si>
    <t>0.65506329</t>
  </si>
  <si>
    <t>0.51724138</t>
  </si>
  <si>
    <t>0.18181818</t>
  </si>
  <si>
    <t>0.08333333</t>
  </si>
  <si>
    <t>0.72466315</t>
  </si>
  <si>
    <t>3.6381462</t>
  </si>
  <si>
    <t xml:space="preserve"> 4.3648649</t>
  </si>
  <si>
    <t>0.0275336848</t>
  </si>
  <si>
    <t>0.014059754</t>
  </si>
  <si>
    <t>1.214838e-04</t>
  </si>
  <si>
    <t>Institution-Wide84</t>
  </si>
  <si>
    <t>PSY351</t>
  </si>
  <si>
    <t xml:space="preserve"> 582</t>
  </si>
  <si>
    <t>0.79381443</t>
  </si>
  <si>
    <t>0.71799308</t>
  </si>
  <si>
    <t>0.61581921</t>
  </si>
  <si>
    <t>0.53846154</t>
  </si>
  <si>
    <t>0.39436620</t>
  </si>
  <si>
    <t>0.68892794</t>
  </si>
  <si>
    <t>2.9633252</t>
  </si>
  <si>
    <t xml:space="preserve"> 5.8258004</t>
  </si>
  <si>
    <t>0.0714704159</t>
  </si>
  <si>
    <t>0.041593439</t>
  </si>
  <si>
    <t>8.751236e-05</t>
  </si>
  <si>
    <t>Institution-Wide85</t>
  </si>
  <si>
    <t>MTH231</t>
  </si>
  <si>
    <t xml:space="preserve"> 1698</t>
  </si>
  <si>
    <t xml:space="preserve"> 219</t>
  </si>
  <si>
    <t xml:space="preserve"> 330</t>
  </si>
  <si>
    <t xml:space="preserve"> 444</t>
  </si>
  <si>
    <t xml:space="preserve"> 206</t>
  </si>
  <si>
    <t xml:space="preserve"> 237</t>
  </si>
  <si>
    <t>0.79908676</t>
  </si>
  <si>
    <t>0.78787879</t>
  </si>
  <si>
    <t>0.78153153</t>
  </si>
  <si>
    <t>0.66412214</t>
  </si>
  <si>
    <t>0.48543689</t>
  </si>
  <si>
    <t>0.52742616</t>
  </si>
  <si>
    <t>0.69552415</t>
  </si>
  <si>
    <t>2.0643395</t>
  </si>
  <si>
    <t xml:space="preserve"> 4.0236280</t>
  </si>
  <si>
    <t>0.2756183746</t>
  </si>
  <si>
    <t>0.139575972</t>
  </si>
  <si>
    <t>8.006419e-05</t>
  </si>
  <si>
    <t>Institution-Wide86</t>
  </si>
  <si>
    <t>SPN201</t>
  </si>
  <si>
    <t xml:space="preserve"> 1678</t>
  </si>
  <si>
    <t xml:space="preserve"> 525</t>
  </si>
  <si>
    <t>0.82286996</t>
  </si>
  <si>
    <t>0.80571429</t>
  </si>
  <si>
    <t>0.77664975</t>
  </si>
  <si>
    <t>0.74125874</t>
  </si>
  <si>
    <t>0.61016949</t>
  </si>
  <si>
    <t>0.77473182</t>
  </si>
  <si>
    <t>2.7500000</t>
  </si>
  <si>
    <t xml:space="preserve"> 5.7249255</t>
  </si>
  <si>
    <t>0.1162097735</t>
  </si>
  <si>
    <t>0.070321812</t>
  </si>
  <si>
    <t xml:space="preserve"> 356</t>
  </si>
  <si>
    <t>2.814500e-05</t>
  </si>
  <si>
    <t>Institution-Wide87</t>
  </si>
  <si>
    <t>CHM122</t>
  </si>
  <si>
    <t xml:space="preserve"> 1666</t>
  </si>
  <si>
    <t xml:space="preserve"> 472</t>
  </si>
  <si>
    <t xml:space="preserve"> 100</t>
  </si>
  <si>
    <t>0.73575130</t>
  </si>
  <si>
    <t>0.65677966</t>
  </si>
  <si>
    <t>0.57866667</t>
  </si>
  <si>
    <t>0.41884817</t>
  </si>
  <si>
    <t>0.25352113</t>
  </si>
  <si>
    <t>0.38000000</t>
  </si>
  <si>
    <t>0.57923169</t>
  </si>
  <si>
    <t>2.4910600</t>
  </si>
  <si>
    <t xml:space="preserve"> 2.9714052</t>
  </si>
  <si>
    <t>0.1998799520</t>
  </si>
  <si>
    <t>0.060024010</t>
  </si>
  <si>
    <t>1.371488e-04</t>
  </si>
  <si>
    <t>Institution-Wide88</t>
  </si>
  <si>
    <t>COM203</t>
  </si>
  <si>
    <t xml:space="preserve"> 1657</t>
  </si>
  <si>
    <t xml:space="preserve"> 684</t>
  </si>
  <si>
    <t xml:space="preserve"> 694</t>
  </si>
  <si>
    <t>0.92105263</t>
  </si>
  <si>
    <t>0.89913545</t>
  </si>
  <si>
    <t>0.79444444</t>
  </si>
  <si>
    <t>0.79166667</t>
  </si>
  <si>
    <t>0.58620690</t>
  </si>
  <si>
    <t>0.87809294</t>
  </si>
  <si>
    <t>3.2532833</t>
  </si>
  <si>
    <t xml:space="preserve"> 5.3831224</t>
  </si>
  <si>
    <t>0.0247435124</t>
  </si>
  <si>
    <t>0.035003018</t>
  </si>
  <si>
    <t xml:space="preserve"> 178</t>
  </si>
  <si>
    <t>5.871591e-05</t>
  </si>
  <si>
    <t xml:space="preserve">  89</t>
  </si>
  <si>
    <t>Institution-Wide89</t>
  </si>
  <si>
    <t>MS307</t>
  </si>
  <si>
    <t xml:space="preserve"> 1636</t>
  </si>
  <si>
    <t xml:space="preserve"> 668</t>
  </si>
  <si>
    <t>0.97777778</t>
  </si>
  <si>
    <t>0.95958084</t>
  </si>
  <si>
    <t>0.92162162</t>
  </si>
  <si>
    <t>0.78205128</t>
  </si>
  <si>
    <t>0.72222222</t>
  </si>
  <si>
    <t>0.71153846</t>
  </si>
  <si>
    <t>0.93704156</t>
  </si>
  <si>
    <t>2.9179293</t>
  </si>
  <si>
    <t xml:space="preserve"> 6.1563636</t>
  </si>
  <si>
    <t>0.0586797066</t>
  </si>
  <si>
    <t>0.031784841</t>
  </si>
  <si>
    <t xml:space="preserve"> 199</t>
  </si>
  <si>
    <t>5.258699e-05</t>
  </si>
  <si>
    <t>Institution-Wide90</t>
  </si>
  <si>
    <t>HPR281</t>
  </si>
  <si>
    <t xml:space="preserve"> 1580</t>
  </si>
  <si>
    <t xml:space="preserve"> 824</t>
  </si>
  <si>
    <t xml:space="preserve"> 529</t>
  </si>
  <si>
    <t>0.81553398</t>
  </si>
  <si>
    <t>0.39375000</t>
  </si>
  <si>
    <t>0.29166667</t>
  </si>
  <si>
    <t>0.69493671</t>
  </si>
  <si>
    <t>3.3534704</t>
  </si>
  <si>
    <t xml:space="preserve"> 4.5050607</t>
  </si>
  <si>
    <t>0.0272151899</t>
  </si>
  <si>
    <t>0.015189873</t>
  </si>
  <si>
    <t>1.672934e-04</t>
  </si>
  <si>
    <t xml:space="preserve">  91</t>
  </si>
  <si>
    <t>Institution-Wide91</t>
  </si>
  <si>
    <t>SPN202</t>
  </si>
  <si>
    <t xml:space="preserve"> 482</t>
  </si>
  <si>
    <t xml:space="preserve"> 377</t>
  </si>
  <si>
    <t xml:space="preserve"> 134</t>
  </si>
  <si>
    <t>0.85562633</t>
  </si>
  <si>
    <t>0.84024896</t>
  </si>
  <si>
    <t>0.81697613</t>
  </si>
  <si>
    <t>0.80597015</t>
  </si>
  <si>
    <t>0.62195122</t>
  </si>
  <si>
    <t>0.81772152</t>
  </si>
  <si>
    <t>2.8157543</t>
  </si>
  <si>
    <t xml:space="preserve"> 5.9018987</t>
  </si>
  <si>
    <t>0.1063291139</t>
  </si>
  <si>
    <t>0.051898734</t>
  </si>
  <si>
    <t xml:space="preserve"> 401</t>
  </si>
  <si>
    <t>2.364528e-05</t>
  </si>
  <si>
    <t xml:space="preserve">  92</t>
  </si>
  <si>
    <t>Institution-Wide92</t>
  </si>
  <si>
    <t>PSY321</t>
  </si>
  <si>
    <t xml:space="preserve"> 1579</t>
  </si>
  <si>
    <t xml:space="preserve"> 350</t>
  </si>
  <si>
    <t xml:space="preserve"> 385</t>
  </si>
  <si>
    <t>0.85428571</t>
  </si>
  <si>
    <t>0.78961039</t>
  </si>
  <si>
    <t>0.72023810</t>
  </si>
  <si>
    <t>0.61702128</t>
  </si>
  <si>
    <t>0.37566138</t>
  </si>
  <si>
    <t>0.45505618</t>
  </si>
  <si>
    <t>0.68651045</t>
  </si>
  <si>
    <t>2.4039971</t>
  </si>
  <si>
    <t xml:space="preserve"> 5.4357067</t>
  </si>
  <si>
    <t>0.2089930336</t>
  </si>
  <si>
    <t>0.112729576</t>
  </si>
  <si>
    <t>1.530436e-04</t>
  </si>
  <si>
    <t xml:space="preserve">  93</t>
  </si>
  <si>
    <t>Institution-Wide93</t>
  </si>
  <si>
    <t>EC290</t>
  </si>
  <si>
    <t xml:space="preserve"> 1572</t>
  </si>
  <si>
    <t xml:space="preserve"> 554</t>
  </si>
  <si>
    <t>0.71842650</t>
  </si>
  <si>
    <t>0.61191336</t>
  </si>
  <si>
    <t>0.50393701</t>
  </si>
  <si>
    <t>0.37142857</t>
  </si>
  <si>
    <t>0.10256410</t>
  </si>
  <si>
    <t>0.29591837</t>
  </si>
  <si>
    <t>0.56615776</t>
  </si>
  <si>
    <t>2.8541384</t>
  </si>
  <si>
    <t xml:space="preserve"> 3.4489222</t>
  </si>
  <si>
    <t>0.1164122137</t>
  </si>
  <si>
    <t>0.062340967</t>
  </si>
  <si>
    <t>1.487660e-04</t>
  </si>
  <si>
    <t>Institution-Wide94</t>
  </si>
  <si>
    <t>PHL472</t>
  </si>
  <si>
    <t xml:space="preserve"> 1571</t>
  </si>
  <si>
    <t xml:space="preserve"> 589</t>
  </si>
  <si>
    <t xml:space="preserve"> 457</t>
  </si>
  <si>
    <t>0.88785047</t>
  </si>
  <si>
    <t>0.84380306</t>
  </si>
  <si>
    <t>0.76367615</t>
  </si>
  <si>
    <t>0.72602740</t>
  </si>
  <si>
    <t>0.55263158</t>
  </si>
  <si>
    <t>0.80458307</t>
  </si>
  <si>
    <t>2.6816699</t>
  </si>
  <si>
    <t xml:space="preserve"> 6.6861827</t>
  </si>
  <si>
    <t>0.1056651814</t>
  </si>
  <si>
    <t>0.024188415</t>
  </si>
  <si>
    <t xml:space="preserve"> 185</t>
  </si>
  <si>
    <t xml:space="preserve"> 197</t>
  </si>
  <si>
    <t>5.707257e-05</t>
  </si>
  <si>
    <t>Institution-Wide95</t>
  </si>
  <si>
    <t>ED210</t>
  </si>
  <si>
    <t xml:space="preserve"> 1568</t>
  </si>
  <si>
    <t>1063</t>
  </si>
  <si>
    <t xml:space="preserve"> 348</t>
  </si>
  <si>
    <t>0.75258702</t>
  </si>
  <si>
    <t>0.51149425</t>
  </si>
  <si>
    <t>0.33962264</t>
  </si>
  <si>
    <t>0.10000000</t>
  </si>
  <si>
    <t>0.64540816</t>
  </si>
  <si>
    <t>3.5528562</t>
  </si>
  <si>
    <t xml:space="preserve"> 3.3585620</t>
  </si>
  <si>
    <t>0.0376275510</t>
  </si>
  <si>
    <t>0.028698980</t>
  </si>
  <si>
    <t>1.783228e-04</t>
  </si>
  <si>
    <t>Institution-Wide96</t>
  </si>
  <si>
    <t>PSY487</t>
  </si>
  <si>
    <t xml:space="preserve"> 1566</t>
  </si>
  <si>
    <t>1024</t>
  </si>
  <si>
    <t>0.95605469</t>
  </si>
  <si>
    <t>0.94850949</t>
  </si>
  <si>
    <t>0.89473684</t>
  </si>
  <si>
    <t>0.94117647</t>
  </si>
  <si>
    <t>0.53488372</t>
  </si>
  <si>
    <t>0.93422733</t>
  </si>
  <si>
    <t>3.5521996</t>
  </si>
  <si>
    <t xml:space="preserve"> 8.0885685</t>
  </si>
  <si>
    <t>0.0223499361</t>
  </si>
  <si>
    <t>0.027458493</t>
  </si>
  <si>
    <t xml:space="preserve"> 337</t>
  </si>
  <si>
    <t>2.991858e-05</t>
  </si>
  <si>
    <t>Institution-Wide97</t>
  </si>
  <si>
    <t>MUS365</t>
  </si>
  <si>
    <t xml:space="preserve"> 1502</t>
  </si>
  <si>
    <t>1096</t>
  </si>
  <si>
    <t>0.78740876</t>
  </si>
  <si>
    <t>0.66216216</t>
  </si>
  <si>
    <t>0.57627119</t>
  </si>
  <si>
    <t>0.54545455</t>
  </si>
  <si>
    <t>0.37500000</t>
  </si>
  <si>
    <t>0.46875000</t>
  </si>
  <si>
    <t>0.74367510</t>
  </si>
  <si>
    <t>3.6741497</t>
  </si>
  <si>
    <t xml:space="preserve"> 4.4304491</t>
  </si>
  <si>
    <t>0.0126498003</t>
  </si>
  <si>
    <t>0.021304927</t>
  </si>
  <si>
    <t xml:space="preserve"> 289</t>
  </si>
  <si>
    <t>3.641498e-05</t>
  </si>
  <si>
    <t>Institution-Wide98</t>
  </si>
  <si>
    <t>PHY240</t>
  </si>
  <si>
    <t xml:space="preserve"> 1500</t>
  </si>
  <si>
    <t xml:space="preserve"> 205</t>
  </si>
  <si>
    <t xml:space="preserve"> 331</t>
  </si>
  <si>
    <t xml:space="preserve"> 122</t>
  </si>
  <si>
    <t>0.85365854</t>
  </si>
  <si>
    <t>0.75830816</t>
  </si>
  <si>
    <t>0.71097046</t>
  </si>
  <si>
    <t>0.58048780</t>
  </si>
  <si>
    <t>0.38524590</t>
  </si>
  <si>
    <t>0.42331288</t>
  </si>
  <si>
    <t>0.66533333</t>
  </si>
  <si>
    <t>2.2183994</t>
  </si>
  <si>
    <t xml:space="preserve"> 3.5620188</t>
  </si>
  <si>
    <t>0.2180000000</t>
  </si>
  <si>
    <t>0.108666667</t>
  </si>
  <si>
    <t xml:space="preserve"> 103</t>
  </si>
  <si>
    <t>9.918107e-05</t>
  </si>
  <si>
    <t>Institution-Wide99</t>
  </si>
  <si>
    <t>BMB250</t>
  </si>
  <si>
    <t xml:space="preserve"> 1476</t>
  </si>
  <si>
    <t xml:space="preserve"> 412</t>
  </si>
  <si>
    <t xml:space="preserve"> 602</t>
  </si>
  <si>
    <t xml:space="preserve"> 323</t>
  </si>
  <si>
    <t>0.84951456</t>
  </si>
  <si>
    <t>0.76910299</t>
  </si>
  <si>
    <t>0.60990712</t>
  </si>
  <si>
    <t>0.37096774</t>
  </si>
  <si>
    <t>0.49152542</t>
  </si>
  <si>
    <t>2.9371912</t>
  </si>
  <si>
    <t xml:space="preserve"> 4.4145199</t>
  </si>
  <si>
    <t>0.0542005420</t>
  </si>
  <si>
    <t>0.039972900</t>
  </si>
  <si>
    <t>1.182914e-04</t>
  </si>
  <si>
    <t>Institution-Wide100</t>
  </si>
  <si>
    <t>HED331</t>
  </si>
  <si>
    <t xml:space="preserve"> 1474</t>
  </si>
  <si>
    <t xml:space="preserve"> 923</t>
  </si>
  <si>
    <t>0.84182015</t>
  </si>
  <si>
    <t>0.66329114</t>
  </si>
  <si>
    <t>0.56250000</t>
  </si>
  <si>
    <t>0.75440977</t>
  </si>
  <si>
    <t>3.5013755</t>
  </si>
  <si>
    <t xml:space="preserve"> 5.0261959</t>
  </si>
  <si>
    <t>0.0251017639</t>
  </si>
  <si>
    <t>0.013568521</t>
  </si>
  <si>
    <t>1.174077e-04</t>
  </si>
  <si>
    <t>Institution-Wide101</t>
  </si>
  <si>
    <t>EGR190</t>
  </si>
  <si>
    <t xml:space="preserve"> 788</t>
  </si>
  <si>
    <t xml:space="preserve"> 420</t>
  </si>
  <si>
    <t>0.70050761</t>
  </si>
  <si>
    <t>0.24590164</t>
  </si>
  <si>
    <t>0.03448276</t>
  </si>
  <si>
    <t>0.10714286</t>
  </si>
  <si>
    <t>0.52000000</t>
  </si>
  <si>
    <t>3.2589670</t>
  </si>
  <si>
    <t xml:space="preserve"> 1.2849779</t>
  </si>
  <si>
    <t>0.0862068966</t>
  </si>
  <si>
    <t>0.038620690</t>
  </si>
  <si>
    <t>2.873380e-04</t>
  </si>
  <si>
    <t>Institution-Wide102</t>
  </si>
  <si>
    <t>PHY200</t>
  </si>
  <si>
    <t xml:space="preserve"> 1423</t>
  </si>
  <si>
    <t xml:space="preserve"> 709</t>
  </si>
  <si>
    <t xml:space="preserve"> 159</t>
  </si>
  <si>
    <t>0.77856135</t>
  </si>
  <si>
    <t>0.68072289</t>
  </si>
  <si>
    <t>0.61006289</t>
  </si>
  <si>
    <t>0.42857143</t>
  </si>
  <si>
    <t>0.13559322</t>
  </si>
  <si>
    <t>0.33088235</t>
  </si>
  <si>
    <t>0.66057625</t>
  </si>
  <si>
    <t>3.2463092</t>
  </si>
  <si>
    <t xml:space="preserve"> 3.4845455</t>
  </si>
  <si>
    <t>0.0611384399</t>
  </si>
  <si>
    <t>0.095572734</t>
  </si>
  <si>
    <t>1.219822e-04</t>
  </si>
  <si>
    <t>Institution-Wide103</t>
  </si>
  <si>
    <t>CS240</t>
  </si>
  <si>
    <t xml:space="preserve"> 1396</t>
  </si>
  <si>
    <t xml:space="preserve"> 405</t>
  </si>
  <si>
    <t xml:space="preserve"> 365</t>
  </si>
  <si>
    <t xml:space="preserve"> 265</t>
  </si>
  <si>
    <t>0.71358025</t>
  </si>
  <si>
    <t>0.60547945</t>
  </si>
  <si>
    <t>0.44905660</t>
  </si>
  <si>
    <t>0.40594059</t>
  </si>
  <si>
    <t>0.33064516</t>
  </si>
  <si>
    <t>0.52220630</t>
  </si>
  <si>
    <t>2.6305031</t>
  </si>
  <si>
    <t xml:space="preserve"> 2.4157068</t>
  </si>
  <si>
    <t>0.1697707736</t>
  </si>
  <si>
    <t>0.088825215</t>
  </si>
  <si>
    <t>1.772425e-04</t>
  </si>
  <si>
    <t>Institution-Wide104</t>
  </si>
  <si>
    <t>ANT201</t>
  </si>
  <si>
    <t xml:space="preserve"> 1395</t>
  </si>
  <si>
    <t xml:space="preserve"> 363</t>
  </si>
  <si>
    <t xml:space="preserve"> 384</t>
  </si>
  <si>
    <t xml:space="preserve"> 144</t>
  </si>
  <si>
    <t>0.87017544</t>
  </si>
  <si>
    <t>0.69696970</t>
  </si>
  <si>
    <t>0.51302083</t>
  </si>
  <si>
    <t>0.31460674</t>
  </si>
  <si>
    <t>0.57849462</t>
  </si>
  <si>
    <t>2.3943338</t>
  </si>
  <si>
    <t xml:space="preserve"> 3.1866235</t>
  </si>
  <si>
    <t>0.1964157706</t>
  </si>
  <si>
    <t>0.063799283</t>
  </si>
  <si>
    <t>2.374362e-04</t>
  </si>
  <si>
    <t>Institution-Wide105</t>
  </si>
  <si>
    <t>NUR306</t>
  </si>
  <si>
    <t xml:space="preserve"> 1388</t>
  </si>
  <si>
    <t xml:space="preserve"> 524</t>
  </si>
  <si>
    <t>0.95412844</t>
  </si>
  <si>
    <t>0.91793893</t>
  </si>
  <si>
    <t>0.88451444</t>
  </si>
  <si>
    <t>0.77659574</t>
  </si>
  <si>
    <t>0.71428571</t>
  </si>
  <si>
    <t>0.52727273</t>
  </si>
  <si>
    <t>0.89121037</t>
  </si>
  <si>
    <t>2.8027007</t>
  </si>
  <si>
    <t xml:space="preserve"> 5.5690299</t>
  </si>
  <si>
    <t>0.0727665706</t>
  </si>
  <si>
    <t>0.039625360</t>
  </si>
  <si>
    <t>3.031752e-05</t>
  </si>
  <si>
    <t xml:space="preserve"> 106</t>
  </si>
  <si>
    <t>Institution-Wide106</t>
  </si>
  <si>
    <t>GEO201</t>
  </si>
  <si>
    <t xml:space="preserve"> 1386</t>
  </si>
  <si>
    <t xml:space="preserve"> 380</t>
  </si>
  <si>
    <t xml:space="preserve"> 464</t>
  </si>
  <si>
    <t>0.76811594</t>
  </si>
  <si>
    <t>0.71578947</t>
  </si>
  <si>
    <t>0.64008621</t>
  </si>
  <si>
    <t>0.51181102</t>
  </si>
  <si>
    <t>0.19090909</t>
  </si>
  <si>
    <t>0.41836735</t>
  </si>
  <si>
    <t>0.61688312</t>
  </si>
  <si>
    <t>2.3470497</t>
  </si>
  <si>
    <t xml:space="preserve"> 4.5680851</t>
  </si>
  <si>
    <t>0.1709956710</t>
  </si>
  <si>
    <t>1.306195e-04</t>
  </si>
  <si>
    <t>Institution-Wide107</t>
  </si>
  <si>
    <t>NUR212</t>
  </si>
  <si>
    <t xml:space="preserve"> 1369</t>
  </si>
  <si>
    <t>0.87344029</t>
  </si>
  <si>
    <t>0.73214286</t>
  </si>
  <si>
    <t>1.00000000</t>
  </si>
  <si>
    <t>0.09090909</t>
  </si>
  <si>
    <t>0.84075968</t>
  </si>
  <si>
    <t>3.8114875</t>
  </si>
  <si>
    <t xml:space="preserve"> 4.7612782</t>
  </si>
  <si>
    <t>0.0036523009</t>
  </si>
  <si>
    <t>0.008035062</t>
  </si>
  <si>
    <t>3.786873e-05</t>
  </si>
  <si>
    <t>Institution-Wide108</t>
  </si>
  <si>
    <t>CHM123</t>
  </si>
  <si>
    <t xml:space="preserve"> 1357</t>
  </si>
  <si>
    <t xml:space="preserve"> 279</t>
  </si>
  <si>
    <t>0.78160920</t>
  </si>
  <si>
    <t>0.68914956</t>
  </si>
  <si>
    <t>0.63440860</t>
  </si>
  <si>
    <t>0.30534351</t>
  </si>
  <si>
    <t>0.44230769</t>
  </si>
  <si>
    <t>0.63743552</t>
  </si>
  <si>
    <t>2.4956105</t>
  </si>
  <si>
    <t xml:space="preserve"> 4.0744139</t>
  </si>
  <si>
    <t>0.2100221076</t>
  </si>
  <si>
    <t>0.076639646</t>
  </si>
  <si>
    <t>9.872094e-05</t>
  </si>
  <si>
    <t>Institution-Wide109</t>
  </si>
  <si>
    <t>EDS333</t>
  </si>
  <si>
    <t xml:space="preserve"> 1340</t>
  </si>
  <si>
    <t xml:space="preserve"> 921</t>
  </si>
  <si>
    <t>0.90228013</t>
  </si>
  <si>
    <t>0.83070866</t>
  </si>
  <si>
    <t>0.76470588</t>
  </si>
  <si>
    <t>0.43333333</t>
  </si>
  <si>
    <t>0.59375000</t>
  </si>
  <si>
    <t>0.85970149</t>
  </si>
  <si>
    <t>3.5428135</t>
  </si>
  <si>
    <t xml:space="preserve"> 7.1331748</t>
  </si>
  <si>
    <t>0.0358208955</t>
  </si>
  <si>
    <t>0.023880597</t>
  </si>
  <si>
    <t xml:space="preserve"> 230</t>
  </si>
  <si>
    <t>5.526236e-05</t>
  </si>
  <si>
    <t>Institution-Wide110</t>
  </si>
  <si>
    <t>PSY371</t>
  </si>
  <si>
    <t xml:space="preserve"> 1317</t>
  </si>
  <si>
    <t xml:space="preserve"> 259</t>
  </si>
  <si>
    <t>0.87644788</t>
  </si>
  <si>
    <t>0.78125000</t>
  </si>
  <si>
    <t>0.72318339</t>
  </si>
  <si>
    <t>0.62222222</t>
  </si>
  <si>
    <t>0.69931663</t>
  </si>
  <si>
    <t>2.4383438</t>
  </si>
  <si>
    <t xml:space="preserve"> 6.0650000</t>
  </si>
  <si>
    <t>0.1845102506</t>
  </si>
  <si>
    <t>0.156416097</t>
  </si>
  <si>
    <t xml:space="preserve"> 120</t>
  </si>
  <si>
    <t>8.581503e-05</t>
  </si>
  <si>
    <t>Institution-Wide111</t>
  </si>
  <si>
    <t>STT264</t>
  </si>
  <si>
    <t xml:space="preserve"> 1294</t>
  </si>
  <si>
    <t>0.76052632</t>
  </si>
  <si>
    <t>0.69190601</t>
  </si>
  <si>
    <t>0.55681818</t>
  </si>
  <si>
    <t>0.49593496</t>
  </si>
  <si>
    <t>0.28571429</t>
  </si>
  <si>
    <t>0.62132921</t>
  </si>
  <si>
    <t>2.7438017</t>
  </si>
  <si>
    <t xml:space="preserve"> 3.7941860</t>
  </si>
  <si>
    <t>0.1414219474</t>
  </si>
  <si>
    <t>0.064914992</t>
  </si>
  <si>
    <t xml:space="preserve"> 132</t>
  </si>
  <si>
    <t>7.891955e-05</t>
  </si>
  <si>
    <t>Institution-Wide112</t>
  </si>
  <si>
    <t>OL301</t>
  </si>
  <si>
    <t xml:space="preserve"> 1293</t>
  </si>
  <si>
    <t>0.82482759</t>
  </si>
  <si>
    <t>0.72886297</t>
  </si>
  <si>
    <t>0.61176471</t>
  </si>
  <si>
    <t>0.51428571</t>
  </si>
  <si>
    <t>0.25581395</t>
  </si>
  <si>
    <t>0.41935484</t>
  </si>
  <si>
    <t>0.73859242</t>
  </si>
  <si>
    <t>3.3582453</t>
  </si>
  <si>
    <t xml:space="preserve"> 6.6623377</t>
  </si>
  <si>
    <t>0.0603248260</t>
  </si>
  <si>
    <t>0.047950503</t>
  </si>
  <si>
    <t>8.932309e-05</t>
  </si>
  <si>
    <t>Institution-Wide113</t>
  </si>
  <si>
    <t>MTH243</t>
  </si>
  <si>
    <t xml:space="preserve"> 1284</t>
  </si>
  <si>
    <t xml:space="preserve"> 488</t>
  </si>
  <si>
    <t>0.82260870</t>
  </si>
  <si>
    <t>0.79098361</t>
  </si>
  <si>
    <t>0.66875000</t>
  </si>
  <si>
    <t>0.39130435</t>
  </si>
  <si>
    <t>0.38709677</t>
  </si>
  <si>
    <t>0.77024922</t>
  </si>
  <si>
    <t>3.2777334</t>
  </si>
  <si>
    <t xml:space="preserve"> 3.7423529</t>
  </si>
  <si>
    <t>0.0233644860</t>
  </si>
  <si>
    <t>0.024143302</t>
  </si>
  <si>
    <t xml:space="preserve"> 253</t>
  </si>
  <si>
    <t xml:space="preserve"> 233</t>
  </si>
  <si>
    <t>4.209761e-05</t>
  </si>
  <si>
    <t xml:space="preserve"> 114</t>
  </si>
  <si>
    <t>Institution-Wide114</t>
  </si>
  <si>
    <t>CLS204</t>
  </si>
  <si>
    <t xml:space="preserve"> 1282</t>
  </si>
  <si>
    <t xml:space="preserve"> 500</t>
  </si>
  <si>
    <t xml:space="preserve"> 129</t>
  </si>
  <si>
    <t>0.66000000</t>
  </si>
  <si>
    <t>0.52303523</t>
  </si>
  <si>
    <t>0.43571429</t>
  </si>
  <si>
    <t>0.32500000</t>
  </si>
  <si>
    <t>0.16346154</t>
  </si>
  <si>
    <t>0.24806202</t>
  </si>
  <si>
    <t>0.50390016</t>
  </si>
  <si>
    <t>2.9722463</t>
  </si>
  <si>
    <t xml:space="preserve"> 3.4818880</t>
  </si>
  <si>
    <t>0.1123244930</t>
  </si>
  <si>
    <t>0.100624025</t>
  </si>
  <si>
    <t>1.096493e-04</t>
  </si>
  <si>
    <t>Institution-Wide115</t>
  </si>
  <si>
    <t>COM102</t>
  </si>
  <si>
    <t xml:space="preserve"> 1281</t>
  </si>
  <si>
    <t xml:space="preserve"> 486</t>
  </si>
  <si>
    <t>0.60905350</t>
  </si>
  <si>
    <t>0.51476793</t>
  </si>
  <si>
    <t>0.30769231</t>
  </si>
  <si>
    <t>0.12371134</t>
  </si>
  <si>
    <t>0.32258065</t>
  </si>
  <si>
    <t>0.55581577</t>
  </si>
  <si>
    <t>2.7344000</t>
  </si>
  <si>
    <t xml:space="preserve"> 2.8650964</t>
  </si>
  <si>
    <t>0.1366120219</t>
  </si>
  <si>
    <t>0.024199844</t>
  </si>
  <si>
    <t>1.424728e-04</t>
  </si>
  <si>
    <t>Institution-Wide116</t>
  </si>
  <si>
    <t>NUR304</t>
  </si>
  <si>
    <t xml:space="preserve"> 1266</t>
  </si>
  <si>
    <t xml:space="preserve"> 475</t>
  </si>
  <si>
    <t>0.95467836</t>
  </si>
  <si>
    <t>0.90526316</t>
  </si>
  <si>
    <t>0.81927711</t>
  </si>
  <si>
    <t>0.80000000</t>
  </si>
  <si>
    <t>0.58333333</t>
  </si>
  <si>
    <t>0.92022117</t>
  </si>
  <si>
    <t>3.4561404</t>
  </si>
  <si>
    <t xml:space="preserve"> 6.4086022</t>
  </si>
  <si>
    <t>0.0094786730</t>
  </si>
  <si>
    <t>0.009478673</t>
  </si>
  <si>
    <t xml:space="preserve"> 468</t>
  </si>
  <si>
    <t>3.565671e-05</t>
  </si>
  <si>
    <t>Institution-Wide117</t>
  </si>
  <si>
    <t>ACC307</t>
  </si>
  <si>
    <t xml:space="preserve"> 1256</t>
  </si>
  <si>
    <t xml:space="preserve"> 228</t>
  </si>
  <si>
    <t>0.94897959</t>
  </si>
  <si>
    <t>0.93859649</t>
  </si>
  <si>
    <t>0.91383220</t>
  </si>
  <si>
    <t>0.86934673</t>
  </si>
  <si>
    <t>0.78403756</t>
  </si>
  <si>
    <t>0.87022293</t>
  </si>
  <si>
    <t>2.0680729</t>
  </si>
  <si>
    <t xml:space="preserve"> 6.3436055</t>
  </si>
  <si>
    <t>0.2197452229</t>
  </si>
  <si>
    <t>0.169585987</t>
  </si>
  <si>
    <t>7.040246e-05</t>
  </si>
  <si>
    <t>Institution-Wide118</t>
  </si>
  <si>
    <t>NUR307</t>
  </si>
  <si>
    <t xml:space="preserve"> 1236</t>
  </si>
  <si>
    <t xml:space="preserve"> 790</t>
  </si>
  <si>
    <t xml:space="preserve"> 397</t>
  </si>
  <si>
    <t>0.92911392</t>
  </si>
  <si>
    <t>0.86397985</t>
  </si>
  <si>
    <t>0.62857143</t>
  </si>
  <si>
    <t>0.89239482</t>
  </si>
  <si>
    <t>3.5988609</t>
  </si>
  <si>
    <t xml:space="preserve"> 5.9701493</t>
  </si>
  <si>
    <t>0.0056634304</t>
  </si>
  <si>
    <t>0.005663430</t>
  </si>
  <si>
    <t xml:space="preserve"> 216</t>
  </si>
  <si>
    <t xml:space="preserve"> 276</t>
  </si>
  <si>
    <t>4.838651e-05</t>
  </si>
  <si>
    <t>Institution-Wide119</t>
  </si>
  <si>
    <t>BIO115</t>
  </si>
  <si>
    <t xml:space="preserve"> 1222</t>
  </si>
  <si>
    <t xml:space="preserve"> 388</t>
  </si>
  <si>
    <t>0.75167785</t>
  </si>
  <si>
    <t>0.69066667</t>
  </si>
  <si>
    <t>0.58247423</t>
  </si>
  <si>
    <t>0.42592593</t>
  </si>
  <si>
    <t>0.58101473</t>
  </si>
  <si>
    <t>2.3081597</t>
  </si>
  <si>
    <t xml:space="preserve"> 3.7024973</t>
  </si>
  <si>
    <t>0.1963993453</t>
  </si>
  <si>
    <t>0.057283142</t>
  </si>
  <si>
    <t>7.803239e-05</t>
  </si>
  <si>
    <t>Institution-Wide120</t>
  </si>
  <si>
    <t>CHM211</t>
  </si>
  <si>
    <t xml:space="preserve"> 1216</t>
  </si>
  <si>
    <t xml:space="preserve"> 164</t>
  </si>
  <si>
    <t>0.84186047</t>
  </si>
  <si>
    <t>0.76452599</t>
  </si>
  <si>
    <t>0.70934256</t>
  </si>
  <si>
    <t>0.56707317</t>
  </si>
  <si>
    <t>0.44086022</t>
  </si>
  <si>
    <t>0.52343750</t>
  </si>
  <si>
    <t>0.68832237</t>
  </si>
  <si>
    <t>2.3740809</t>
  </si>
  <si>
    <t xml:space="preserve"> 4.8954839</t>
  </si>
  <si>
    <t>0.2113486842</t>
  </si>
  <si>
    <t xml:space="preserve"> 152</t>
  </si>
  <si>
    <t>7.142099e-05</t>
  </si>
  <si>
    <t>Institution-Wide121</t>
  </si>
  <si>
    <t>OL302</t>
  </si>
  <si>
    <t xml:space="preserve"> 1214</t>
  </si>
  <si>
    <t xml:space="preserve"> 300</t>
  </si>
  <si>
    <t>0.83381924</t>
  </si>
  <si>
    <t>0.74000000</t>
  </si>
  <si>
    <t>0.67032967</t>
  </si>
  <si>
    <t>0.56521739</t>
  </si>
  <si>
    <t>0.31428571</t>
  </si>
  <si>
    <t>0.44303797</t>
  </si>
  <si>
    <t>0.75288303</t>
  </si>
  <si>
    <t>3.3911894</t>
  </si>
  <si>
    <t xml:space="preserve"> 6.9082126</t>
  </si>
  <si>
    <t>0.0477759473</t>
  </si>
  <si>
    <t>0.065074135</t>
  </si>
  <si>
    <t>6.201915e-05</t>
  </si>
  <si>
    <t>Institution-Wide122</t>
  </si>
  <si>
    <t>MTH244</t>
  </si>
  <si>
    <t xml:space="preserve"> 1202</t>
  </si>
  <si>
    <t xml:space="preserve"> 461</t>
  </si>
  <si>
    <t>0.85032538</t>
  </si>
  <si>
    <t>0.85294118</t>
  </si>
  <si>
    <t>0.78536585</t>
  </si>
  <si>
    <t>0.59259259</t>
  </si>
  <si>
    <t>0.42105263</t>
  </si>
  <si>
    <t>0.82279534</t>
  </si>
  <si>
    <t>3.1220539</t>
  </si>
  <si>
    <t xml:space="preserve"> 4.5271318</t>
  </si>
  <si>
    <t>0.0382695507</t>
  </si>
  <si>
    <t>0.011647255</t>
  </si>
  <si>
    <t>3.123847e-05</t>
  </si>
  <si>
    <t>Institution-Wide123</t>
  </si>
  <si>
    <t>ED303</t>
  </si>
  <si>
    <t xml:space="preserve"> 1199</t>
  </si>
  <si>
    <t xml:space="preserve"> 791</t>
  </si>
  <si>
    <t xml:space="preserve"> 261</t>
  </si>
  <si>
    <t>0.92667509</t>
  </si>
  <si>
    <t>0.87356322</t>
  </si>
  <si>
    <t>0.85858586</t>
  </si>
  <si>
    <t>0.61111111</t>
  </si>
  <si>
    <t>0.89157631</t>
  </si>
  <si>
    <t>3.5012616</t>
  </si>
  <si>
    <t xml:space="preserve"> 7.5751979</t>
  </si>
  <si>
    <t>0.0316930776</t>
  </si>
  <si>
    <t>0.008340284</t>
  </si>
  <si>
    <t xml:space="preserve"> 318</t>
  </si>
  <si>
    <t>4.231951e-05</t>
  </si>
  <si>
    <t>Institution-Wide124</t>
  </si>
  <si>
    <t>PHY242</t>
  </si>
  <si>
    <t xml:space="preserve"> 1180</t>
  </si>
  <si>
    <t xml:space="preserve"> 319</t>
  </si>
  <si>
    <t xml:space="preserve"> 346</t>
  </si>
  <si>
    <t>0.89944134</t>
  </si>
  <si>
    <t>0.86833856</t>
  </si>
  <si>
    <t>0.77456647</t>
  </si>
  <si>
    <t>0.37974684</t>
  </si>
  <si>
    <t>0.40816327</t>
  </si>
  <si>
    <t>0.73983051</t>
  </si>
  <si>
    <t>2.3327172</t>
  </si>
  <si>
    <t xml:space="preserve"> 4.2855543</t>
  </si>
  <si>
    <t>0.2016949153</t>
  </si>
  <si>
    <t>0.083050847</t>
  </si>
  <si>
    <t>1.181015e-04</t>
  </si>
  <si>
    <t>Institution-Wide125</t>
  </si>
  <si>
    <t>NUR210</t>
  </si>
  <si>
    <t xml:space="preserve"> 1170</t>
  </si>
  <si>
    <t xml:space="preserve"> 924</t>
  </si>
  <si>
    <t xml:space="preserve">   0</t>
  </si>
  <si>
    <t>0.86796537</t>
  </si>
  <si>
    <t>0.82727273</t>
  </si>
  <si>
    <t>0.46666667</t>
  </si>
  <si>
    <t>0.45454545</t>
  </si>
  <si>
    <t>0.85128205</t>
  </si>
  <si>
    <t>3.7842968</t>
  </si>
  <si>
    <t xml:space="preserve"> 4.8413655</t>
  </si>
  <si>
    <t>0.0000000000</t>
  </si>
  <si>
    <t>0.009401709</t>
  </si>
  <si>
    <t xml:space="preserve"> 612</t>
  </si>
  <si>
    <t>1.533324e-05</t>
  </si>
  <si>
    <t>Institution-Wide126</t>
  </si>
  <si>
    <t>CHM101</t>
  </si>
  <si>
    <t xml:space="preserve"> 1148</t>
  </si>
  <si>
    <t xml:space="preserve"> 275</t>
  </si>
  <si>
    <t>0.51636364</t>
  </si>
  <si>
    <t>0.35501355</t>
  </si>
  <si>
    <t>0.23321555</t>
  </si>
  <si>
    <t>0.08045977</t>
  </si>
  <si>
    <t>0.06122449</t>
  </si>
  <si>
    <t>0.12941176</t>
  </si>
  <si>
    <t>0.31358885</t>
  </si>
  <si>
    <t>2.6904986</t>
  </si>
  <si>
    <t xml:space="preserve"> 2.2578397</t>
  </si>
  <si>
    <t>0.1184668990</t>
  </si>
  <si>
    <t>0.074041812</t>
  </si>
  <si>
    <t>1.087769e-04</t>
  </si>
  <si>
    <t>Institution-Wide127</t>
  </si>
  <si>
    <t>PHY202</t>
  </si>
  <si>
    <t xml:space="preserve"> 1147</t>
  </si>
  <si>
    <t xml:space="preserve"> 617</t>
  </si>
  <si>
    <t xml:space="preserve"> 304</t>
  </si>
  <si>
    <t>0.80713128</t>
  </si>
  <si>
    <t>0.78947368</t>
  </si>
  <si>
    <t>0.75268817</t>
  </si>
  <si>
    <t>0.32051282</t>
  </si>
  <si>
    <t>0.73757629</t>
  </si>
  <si>
    <t>3.3470533</t>
  </si>
  <si>
    <t xml:space="preserve"> 4.1935110</t>
  </si>
  <si>
    <t>0.0479511770</t>
  </si>
  <si>
    <t>0.068003487</t>
  </si>
  <si>
    <t>8.330962e-05</t>
  </si>
  <si>
    <t>Institution-Wide128</t>
  </si>
  <si>
    <t>PLS222</t>
  </si>
  <si>
    <t xml:space="preserve"> 1145</t>
  </si>
  <si>
    <t xml:space="preserve"> 417</t>
  </si>
  <si>
    <t>0.81920904</t>
  </si>
  <si>
    <t>0.70743405</t>
  </si>
  <si>
    <t>0.59055118</t>
  </si>
  <si>
    <t>0.26829268</t>
  </si>
  <si>
    <t>0.30952381</t>
  </si>
  <si>
    <t>0.67423581</t>
  </si>
  <si>
    <t>2.9120580</t>
  </si>
  <si>
    <t xml:space="preserve"> 5.4656797</t>
  </si>
  <si>
    <t>0.0681222707</t>
  </si>
  <si>
    <t>0.036681223</t>
  </si>
  <si>
    <t>9.329514e-05</t>
  </si>
  <si>
    <t>Institution-Wide129</t>
  </si>
  <si>
    <t>WMS200</t>
  </si>
  <si>
    <t xml:space="preserve"> 1138</t>
  </si>
  <si>
    <t xml:space="preserve"> 490</t>
  </si>
  <si>
    <t>0.74693878</t>
  </si>
  <si>
    <t>0.62872629</t>
  </si>
  <si>
    <t>0.38125000</t>
  </si>
  <si>
    <t>0.03846154</t>
  </si>
  <si>
    <t>0.32558140</t>
  </si>
  <si>
    <t>0.60984183</t>
  </si>
  <si>
    <t>3.1388128</t>
  </si>
  <si>
    <t xml:space="preserve"> 4.8136419</t>
  </si>
  <si>
    <t>0.0667838313</t>
  </si>
  <si>
    <t>0.037785589</t>
  </si>
  <si>
    <t>1.267829e-04</t>
  </si>
  <si>
    <t>Institution-Wide130</t>
  </si>
  <si>
    <t>PSY301</t>
  </si>
  <si>
    <t xml:space="preserve"> 1109</t>
  </si>
  <si>
    <t xml:space="preserve"> 357</t>
  </si>
  <si>
    <t>0.88515406</t>
  </si>
  <si>
    <t>0.83695652</t>
  </si>
  <si>
    <t>0.78260870</t>
  </si>
  <si>
    <t>0.52500000</t>
  </si>
  <si>
    <t>0.22580645</t>
  </si>
  <si>
    <t>0.44186047</t>
  </si>
  <si>
    <t>0.78629396</t>
  </si>
  <si>
    <t>2.8818011</t>
  </si>
  <si>
    <t xml:space="preserve"> 5.7656477</t>
  </si>
  <si>
    <t>0.1000901713</t>
  </si>
  <si>
    <t>0.038773670</t>
  </si>
  <si>
    <t>1.023722e-04</t>
  </si>
  <si>
    <t>Institution-Wide131</t>
  </si>
  <si>
    <t>NUR406</t>
  </si>
  <si>
    <t xml:space="preserve"> 1100</t>
  </si>
  <si>
    <t xml:space="preserve"> 934</t>
  </si>
  <si>
    <t>0.97430407</t>
  </si>
  <si>
    <t>0.94520548</t>
  </si>
  <si>
    <t>0.96909091</t>
  </si>
  <si>
    <t>3.8409506</t>
  </si>
  <si>
    <t xml:space="preserve"> 7.9614458</t>
  </si>
  <si>
    <t>0.005454545</t>
  </si>
  <si>
    <t>1556</t>
  </si>
  <si>
    <t>1968</t>
  </si>
  <si>
    <t>4.049853e-06</t>
  </si>
  <si>
    <t>Institution-Wide132</t>
  </si>
  <si>
    <t>RST291</t>
  </si>
  <si>
    <t xml:space="preserve"> 1096</t>
  </si>
  <si>
    <t xml:space="preserve"> 171</t>
  </si>
  <si>
    <t>0.72916667</t>
  </si>
  <si>
    <t>0.62213740</t>
  </si>
  <si>
    <t>0.42194093</t>
  </si>
  <si>
    <t>0.16374269</t>
  </si>
  <si>
    <t>0.33043478</t>
  </si>
  <si>
    <t>0.47445255</t>
  </si>
  <si>
    <t>2.1885831</t>
  </si>
  <si>
    <t xml:space="preserve"> 3.9820743</t>
  </si>
  <si>
    <t>0.2645985401</t>
  </si>
  <si>
    <t>0.104927007</t>
  </si>
  <si>
    <t>1.540942e-04</t>
  </si>
  <si>
    <t xml:space="preserve"> 133</t>
  </si>
  <si>
    <t>Institution-Wide133</t>
  </si>
  <si>
    <t>BIO345</t>
  </si>
  <si>
    <t xml:space="preserve"> 1094</t>
  </si>
  <si>
    <t xml:space="preserve"> 480</t>
  </si>
  <si>
    <t>0.91479821</t>
  </si>
  <si>
    <t>0.86250000</t>
  </si>
  <si>
    <t>0.71551724</t>
  </si>
  <si>
    <t>0.54166667</t>
  </si>
  <si>
    <t>0.36842105</t>
  </si>
  <si>
    <t>0.84917733</t>
  </si>
  <si>
    <t>3.2073733</t>
  </si>
  <si>
    <t xml:space="preserve"> 5.7444934</t>
  </si>
  <si>
    <t>0.0393053016</t>
  </si>
  <si>
    <t>0.008226691</t>
  </si>
  <si>
    <t xml:space="preserve"> 158</t>
  </si>
  <si>
    <t>6.855083e-05</t>
  </si>
  <si>
    <t>Institution-Wide134</t>
  </si>
  <si>
    <t>PHR340</t>
  </si>
  <si>
    <t xml:space="preserve"> 1086</t>
  </si>
  <si>
    <t xml:space="preserve"> 390</t>
  </si>
  <si>
    <t>0.95348837</t>
  </si>
  <si>
    <t>0.91794872</t>
  </si>
  <si>
    <t>0.86944444</t>
  </si>
  <si>
    <t>0.70312500</t>
  </si>
  <si>
    <t>0.29268293</t>
  </si>
  <si>
    <t>0.84806630</t>
  </si>
  <si>
    <t>2.5725414</t>
  </si>
  <si>
    <t xml:space="preserve"> 5.9084507</t>
  </si>
  <si>
    <t>0.0966850829</t>
  </si>
  <si>
    <t>0.054327808</t>
  </si>
  <si>
    <t>1.096403e-04</t>
  </si>
  <si>
    <t>Institution-Wide135</t>
  </si>
  <si>
    <t>NUR407</t>
  </si>
  <si>
    <t xml:space="preserve"> 1081</t>
  </si>
  <si>
    <t>0.98152425</t>
  </si>
  <si>
    <t>0.95566502</t>
  </si>
  <si>
    <t>0.97594820</t>
  </si>
  <si>
    <t>3.7914736</t>
  </si>
  <si>
    <t xml:space="preserve"> 8.0316302</t>
  </si>
  <si>
    <t>0.0009250694</t>
  </si>
  <si>
    <t>0.001850139</t>
  </si>
  <si>
    <t>1466</t>
  </si>
  <si>
    <t>1973</t>
  </si>
  <si>
    <t>4.673423e-06</t>
  </si>
  <si>
    <t>Institution-Wide136</t>
  </si>
  <si>
    <t>CHM215</t>
  </si>
  <si>
    <t xml:space="preserve"> 1072</t>
  </si>
  <si>
    <t xml:space="preserve"> 523</t>
  </si>
  <si>
    <t>0.77246654</t>
  </si>
  <si>
    <t>0.67208672</t>
  </si>
  <si>
    <t>0.61363636</t>
  </si>
  <si>
    <t>0.78571429</t>
  </si>
  <si>
    <t>0.15384615</t>
  </si>
  <si>
    <t>0.69402985</t>
  </si>
  <si>
    <t>3.3654419</t>
  </si>
  <si>
    <t xml:space="preserve"> 4.7056277</t>
  </si>
  <si>
    <t>0.0251865672</t>
  </si>
  <si>
    <t>0.060634328</t>
  </si>
  <si>
    <t>3.533873e-05</t>
  </si>
  <si>
    <t>Institution-Wide137</t>
  </si>
  <si>
    <t>ED301</t>
  </si>
  <si>
    <t xml:space="preserve"> 1071</t>
  </si>
  <si>
    <t xml:space="preserve"> 936</t>
  </si>
  <si>
    <t>0.89529915</t>
  </si>
  <si>
    <t>0.83495146</t>
  </si>
  <si>
    <t>0.87768441</t>
  </si>
  <si>
    <t>3.8313027</t>
  </si>
  <si>
    <t xml:space="preserve"> 6.9925262</t>
  </si>
  <si>
    <t>0.0112044818</t>
  </si>
  <si>
    <t>0.003734827</t>
  </si>
  <si>
    <t xml:space="preserve"> 425</t>
  </si>
  <si>
    <t>2.544588e-05</t>
  </si>
  <si>
    <t xml:space="preserve"> 138</t>
  </si>
  <si>
    <t>Institution-Wide138</t>
  </si>
  <si>
    <t>NUR422</t>
  </si>
  <si>
    <t xml:space="preserve"> 1070</t>
  </si>
  <si>
    <t xml:space="preserve"> 600</t>
  </si>
  <si>
    <t>0.99746835</t>
  </si>
  <si>
    <t>0.98333333</t>
  </si>
  <si>
    <t>0.96875000</t>
  </si>
  <si>
    <t>0.77777778</t>
  </si>
  <si>
    <t>0.98411215</t>
  </si>
  <si>
    <t>3.3063148</t>
  </si>
  <si>
    <t xml:space="preserve"> 8.0341463</t>
  </si>
  <si>
    <t>0.0018691589</t>
  </si>
  <si>
    <t>0.008411215</t>
  </si>
  <si>
    <t xml:space="preserve"> 740</t>
  </si>
  <si>
    <t>2.470459e-05</t>
  </si>
  <si>
    <t>Institution-Wide139</t>
  </si>
  <si>
    <t>CS141</t>
  </si>
  <si>
    <t xml:space="preserve"> 1064</t>
  </si>
  <si>
    <t xml:space="preserve"> 325</t>
  </si>
  <si>
    <t>0.77538462</t>
  </si>
  <si>
    <t>0.68823529</t>
  </si>
  <si>
    <t>0.57142857</t>
  </si>
  <si>
    <t>0.40972222</t>
  </si>
  <si>
    <t>0.65977444</t>
  </si>
  <si>
    <t>2.7000000</t>
  </si>
  <si>
    <t xml:space="preserve"> 4.5716374</t>
  </si>
  <si>
    <t>0.1362781955</t>
  </si>
  <si>
    <t>0.135338346</t>
  </si>
  <si>
    <t>6.115385e-05</t>
  </si>
  <si>
    <t>Institution-Wide140</t>
  </si>
  <si>
    <t>PHY111</t>
  </si>
  <si>
    <t xml:space="preserve"> 1063</t>
  </si>
  <si>
    <t xml:space="preserve"> 353</t>
  </si>
  <si>
    <t>0.72521246</t>
  </si>
  <si>
    <t>0.68181818</t>
  </si>
  <si>
    <t>0.55307263</t>
  </si>
  <si>
    <t>0.46052632</t>
  </si>
  <si>
    <t>0.45762712</t>
  </si>
  <si>
    <t>0.61335842</t>
  </si>
  <si>
    <t>2.8247012</t>
  </si>
  <si>
    <t xml:space="preserve"> 4.5152395</t>
  </si>
  <si>
    <t>0.1335841957</t>
  </si>
  <si>
    <t>0.055503293</t>
  </si>
  <si>
    <t>9.835303e-05</t>
  </si>
  <si>
    <t>Institution-Wide141</t>
  </si>
  <si>
    <t>COM200</t>
  </si>
  <si>
    <t xml:space="preserve"> 1056</t>
  </si>
  <si>
    <t xml:space="preserve"> 309</t>
  </si>
  <si>
    <t>0.86407767</t>
  </si>
  <si>
    <t>0.88442211</t>
  </si>
  <si>
    <t>0.84810127</t>
  </si>
  <si>
    <t>0.58695652</t>
  </si>
  <si>
    <t>0.63218391</t>
  </si>
  <si>
    <t>0.81912879</t>
  </si>
  <si>
    <t>2.8813209</t>
  </si>
  <si>
    <t xml:space="preserve"> 6.3338279</t>
  </si>
  <si>
    <t>0.0984848485</t>
  </si>
  <si>
    <t>0.082386364</t>
  </si>
  <si>
    <t>5.862165e-05</t>
  </si>
  <si>
    <t>Institution-Wide142</t>
  </si>
  <si>
    <t>PHY244</t>
  </si>
  <si>
    <t xml:space="preserve"> 1051</t>
  </si>
  <si>
    <t xml:space="preserve"> 201</t>
  </si>
  <si>
    <t>0.92537313</t>
  </si>
  <si>
    <t>0.87463557</t>
  </si>
  <si>
    <t>0.77064220</t>
  </si>
  <si>
    <t>0.56862745</t>
  </si>
  <si>
    <t>0.78211227</t>
  </si>
  <si>
    <t>2.5659068</t>
  </si>
  <si>
    <t xml:space="preserve"> 4.7854454</t>
  </si>
  <si>
    <t>0.1313035205</t>
  </si>
  <si>
    <t>0.039961941</t>
  </si>
  <si>
    <t>1.263639e-04</t>
  </si>
  <si>
    <t>Institution-Wide143</t>
  </si>
  <si>
    <t>PLS212</t>
  </si>
  <si>
    <t xml:space="preserve"> 1028</t>
  </si>
  <si>
    <t xml:space="preserve"> 255</t>
  </si>
  <si>
    <t>0.74898785</t>
  </si>
  <si>
    <t>0.67231638</t>
  </si>
  <si>
    <t>0.58039216</t>
  </si>
  <si>
    <t>0.42465753</t>
  </si>
  <si>
    <t>0.22448980</t>
  </si>
  <si>
    <t>0.48000000</t>
  </si>
  <si>
    <t>0.61964981</t>
  </si>
  <si>
    <t>2.6922290</t>
  </si>
  <si>
    <t xml:space="preserve"> 5.0762943</t>
  </si>
  <si>
    <t>0.1186770428</t>
  </si>
  <si>
    <t>0.048638132</t>
  </si>
  <si>
    <t xml:space="preserve"> 156</t>
  </si>
  <si>
    <t>6.918734e-05</t>
  </si>
  <si>
    <t>Institution-Wide144</t>
  </si>
  <si>
    <t>BIO101</t>
  </si>
  <si>
    <t xml:space="preserve"> 1025</t>
  </si>
  <si>
    <t>0.78974359</t>
  </si>
  <si>
    <t>0.61585366</t>
  </si>
  <si>
    <t>0.42780749</t>
  </si>
  <si>
    <t>0.47540984</t>
  </si>
  <si>
    <t>0.16666667</t>
  </si>
  <si>
    <t>0.61853659</t>
  </si>
  <si>
    <t>2.9730539</t>
  </si>
  <si>
    <t xml:space="preserve"> 4.4454665</t>
  </si>
  <si>
    <t>0.0946341463</t>
  </si>
  <si>
    <t>0.022439024</t>
  </si>
  <si>
    <t>1.198049e-04</t>
  </si>
  <si>
    <t>Institution-Wide145</t>
  </si>
  <si>
    <t>FIN311</t>
  </si>
  <si>
    <t xml:space="preserve"> 1021</t>
  </si>
  <si>
    <t xml:space="preserve"> 231</t>
  </si>
  <si>
    <t xml:space="preserve"> 491</t>
  </si>
  <si>
    <t xml:space="preserve"> 210</t>
  </si>
  <si>
    <t>0.96969697</t>
  </si>
  <si>
    <t>0.93890020</t>
  </si>
  <si>
    <t>0.88571429</t>
  </si>
  <si>
    <t>0.87500000</t>
  </si>
  <si>
    <t>0.53333333</t>
  </si>
  <si>
    <t>0.91772772</t>
  </si>
  <si>
    <t>2.9258496</t>
  </si>
  <si>
    <t xml:space="preserve"> 6.7155635</t>
  </si>
  <si>
    <t>0.0381978452</t>
  </si>
  <si>
    <t>0.048971596</t>
  </si>
  <si>
    <t>3.226075e-05</t>
  </si>
  <si>
    <t>Institution-Wide146</t>
  </si>
  <si>
    <t>P&amp;B301</t>
  </si>
  <si>
    <t xml:space="preserve"> 1017</t>
  </si>
  <si>
    <t xml:space="preserve"> 188</t>
  </si>
  <si>
    <t>0.93617021</t>
  </si>
  <si>
    <t>0.93689320</t>
  </si>
  <si>
    <t>0.84664537</t>
  </si>
  <si>
    <t>0.72142857</t>
  </si>
  <si>
    <t>0.46808511</t>
  </si>
  <si>
    <t>0.59349593</t>
  </si>
  <si>
    <t>0.81612586</t>
  </si>
  <si>
    <t>2.3892617</t>
  </si>
  <si>
    <t xml:space="preserve"> 4.9688716</t>
  </si>
  <si>
    <t>0.1838741396</t>
  </si>
  <si>
    <t>0.120943953</t>
  </si>
  <si>
    <t>8.278887e-05</t>
  </si>
  <si>
    <t>Institution-Wide147</t>
  </si>
  <si>
    <t>OL303</t>
  </si>
  <si>
    <t xml:space="preserve"> 1016</t>
  </si>
  <si>
    <t xml:space="preserve"> 286</t>
  </si>
  <si>
    <t>0.91228070</t>
  </si>
  <si>
    <t>0.80419580</t>
  </si>
  <si>
    <t>0.72033898</t>
  </si>
  <si>
    <t>0.52380952</t>
  </si>
  <si>
    <t>0.29545455</t>
  </si>
  <si>
    <t>0.44117647</t>
  </si>
  <si>
    <t>0.80905512</t>
  </si>
  <si>
    <t>3.2250509</t>
  </si>
  <si>
    <t xml:space="preserve"> 7.2925852</t>
  </si>
  <si>
    <t>0.0639763780</t>
  </si>
  <si>
    <t>0.033464567</t>
  </si>
  <si>
    <t>1.131507e-04</t>
  </si>
  <si>
    <t>Institution-Wide148</t>
  </si>
  <si>
    <t>PSY302</t>
  </si>
  <si>
    <t xml:space="preserve"> 1013</t>
  </si>
  <si>
    <t>0.92592593</t>
  </si>
  <si>
    <t>0.89968652</t>
  </si>
  <si>
    <t>0.89380531</t>
  </si>
  <si>
    <t>0.84761905</t>
  </si>
  <si>
    <t>0.43055556</t>
  </si>
  <si>
    <t>0.83711747</t>
  </si>
  <si>
    <t>2.5270988</t>
  </si>
  <si>
    <t xml:space="preserve"> 6.7815913</t>
  </si>
  <si>
    <t>0.1776900296</t>
  </si>
  <si>
    <t>0.071076012</t>
  </si>
  <si>
    <t>6.680018e-05</t>
  </si>
  <si>
    <t>Institution-Wide149</t>
  </si>
  <si>
    <t>PHY204</t>
  </si>
  <si>
    <t xml:space="preserve"> 1011</t>
  </si>
  <si>
    <t xml:space="preserve"> 631</t>
  </si>
  <si>
    <t>0.84469097</t>
  </si>
  <si>
    <t>0.77819549</t>
  </si>
  <si>
    <t>0.65000000</t>
  </si>
  <si>
    <t>0.07692308</t>
  </si>
  <si>
    <t>0.45714286</t>
  </si>
  <si>
    <t>0.79129575</t>
  </si>
  <si>
    <t>3.5327869</t>
  </si>
  <si>
    <t xml:space="preserve"> 4.7413127</t>
  </si>
  <si>
    <t>0.0187932740</t>
  </si>
  <si>
    <t>0.034619189</t>
  </si>
  <si>
    <t xml:space="preserve"> 208</t>
  </si>
  <si>
    <t>5.026776e-05</t>
  </si>
  <si>
    <t>Institution-Wide150</t>
  </si>
  <si>
    <t>HPR100</t>
  </si>
  <si>
    <t xml:space="preserve"> 1010</t>
  </si>
  <si>
    <t xml:space="preserve"> 942</t>
  </si>
  <si>
    <t>0.87037037</t>
  </si>
  <si>
    <t>0.40233546</t>
  </si>
  <si>
    <t>0.43168317</t>
  </si>
  <si>
    <t>3.7352941</t>
  </si>
  <si>
    <t xml:space="preserve"> 3.8385185</t>
  </si>
  <si>
    <t>0.0019801980</t>
  </si>
  <si>
    <t>0.932673267</t>
  </si>
  <si>
    <t>1820</t>
  </si>
  <si>
    <t>1651</t>
  </si>
  <si>
    <t>2.328061e-06</t>
  </si>
  <si>
    <t>Institution-Wide151</t>
  </si>
  <si>
    <t>NUR209</t>
  </si>
  <si>
    <t xml:space="preserve"> 742</t>
  </si>
  <si>
    <t>0.89487871</t>
  </si>
  <si>
    <t>0.81818182</t>
  </si>
  <si>
    <t>0.67441860</t>
  </si>
  <si>
    <t>0.86534653</t>
  </si>
  <si>
    <t>3.6848365</t>
  </si>
  <si>
    <t xml:space="preserve"> 4.8039216</t>
  </si>
  <si>
    <t>0.0039603960</t>
  </si>
  <si>
    <t>0.000990099</t>
  </si>
  <si>
    <t>2.858945e-05</t>
  </si>
  <si>
    <t>Institution-Wide152</t>
  </si>
  <si>
    <t>CHM212</t>
  </si>
  <si>
    <t xml:space="preserve"> 1006</t>
  </si>
  <si>
    <t xml:space="preserve"> 257</t>
  </si>
  <si>
    <t>0.83783784</t>
  </si>
  <si>
    <t>0.85214008</t>
  </si>
  <si>
    <t>0.74672489</t>
  </si>
  <si>
    <t>0.40322581</t>
  </si>
  <si>
    <t>0.74055666</t>
  </si>
  <si>
    <t>2.5315126</t>
  </si>
  <si>
    <t xml:space="preserve"> 5.1376702</t>
  </si>
  <si>
    <t>0.2057654076</t>
  </si>
  <si>
    <t>0.053677932</t>
  </si>
  <si>
    <t>7.575835e-05</t>
  </si>
  <si>
    <t>Institution-Wide153</t>
  </si>
  <si>
    <t>PSY303</t>
  </si>
  <si>
    <t>0.91876751</t>
  </si>
  <si>
    <t>0.90960452</t>
  </si>
  <si>
    <t>0.83098592</t>
  </si>
  <si>
    <t>0.43636364</t>
  </si>
  <si>
    <t>0.45238095</t>
  </si>
  <si>
    <t>0.84791252</t>
  </si>
  <si>
    <t>2.9356846</t>
  </si>
  <si>
    <t>0.1103379722</t>
  </si>
  <si>
    <t>0.041749503</t>
  </si>
  <si>
    <t>8.121224e-05</t>
  </si>
  <si>
    <t>Institution-Wide154</t>
  </si>
  <si>
    <t>TH100</t>
  </si>
  <si>
    <t xml:space="preserve"> 1005</t>
  </si>
  <si>
    <t xml:space="preserve"> 802</t>
  </si>
  <si>
    <t>0.63840399</t>
  </si>
  <si>
    <t>0.47933884</t>
  </si>
  <si>
    <t>0.18518519</t>
  </si>
  <si>
    <t>0.59402985</t>
  </si>
  <si>
    <t>3.6770624</t>
  </si>
  <si>
    <t xml:space="preserve"> 3.8910550</t>
  </si>
  <si>
    <t>0.0308457711</t>
  </si>
  <si>
    <t>0.010945274</t>
  </si>
  <si>
    <t xml:space="preserve"> 200</t>
  </si>
  <si>
    <t>4.117875e-05</t>
  </si>
  <si>
    <t>Institution-Wide155</t>
  </si>
  <si>
    <t>PHY101</t>
  </si>
  <si>
    <t xml:space="preserve">  991</t>
  </si>
  <si>
    <t xml:space="preserve"> 595</t>
  </si>
  <si>
    <t>0.72941176</t>
  </si>
  <si>
    <t>0.56540084</t>
  </si>
  <si>
    <t>0.50847458</t>
  </si>
  <si>
    <t>0.16216216</t>
  </si>
  <si>
    <t>0.63269425</t>
  </si>
  <si>
    <t>3.4395722</t>
  </si>
  <si>
    <t xml:space="preserve"> 4.6112853</t>
  </si>
  <si>
    <t>0.0443995964</t>
  </si>
  <si>
    <t>0.056508577</t>
  </si>
  <si>
    <t>7.250182e-05</t>
  </si>
  <si>
    <t>Institution-Wide156</t>
  </si>
  <si>
    <t>CS206</t>
  </si>
  <si>
    <t xml:space="preserve">  986</t>
  </si>
  <si>
    <t xml:space="preserve"> 245</t>
  </si>
  <si>
    <t>0.80382775</t>
  </si>
  <si>
    <t>0.75102041</t>
  </si>
  <si>
    <t>0.58260870</t>
  </si>
  <si>
    <t>0.62500000</t>
  </si>
  <si>
    <t>0.18390805</t>
  </si>
  <si>
    <t>0.43209877</t>
  </si>
  <si>
    <t>0.67241379</t>
  </si>
  <si>
    <t>2.9580110</t>
  </si>
  <si>
    <t xml:space="preserve"> 5.5769829</t>
  </si>
  <si>
    <t>0.1288032454</t>
  </si>
  <si>
    <t>0.082150101</t>
  </si>
  <si>
    <t>1.371987e-04</t>
  </si>
  <si>
    <t>Institution-Wide157</t>
  </si>
  <si>
    <t>OL304</t>
  </si>
  <si>
    <t xml:space="preserve">  985</t>
  </si>
  <si>
    <t>0.88600289</t>
  </si>
  <si>
    <t>0.78733032</t>
  </si>
  <si>
    <t>0.83857868</t>
  </si>
  <si>
    <t>3.6476684</t>
  </si>
  <si>
    <t xml:space="preserve"> 7.4064386</t>
  </si>
  <si>
    <t>0.0111675127</t>
  </si>
  <si>
    <t>0.020304569</t>
  </si>
  <si>
    <t>4.606566e-05</t>
  </si>
  <si>
    <t>Institution-Wide158</t>
  </si>
  <si>
    <t>OL495</t>
  </si>
  <si>
    <t>0.96417445</t>
  </si>
  <si>
    <t>0.90950226</t>
  </si>
  <si>
    <t>0.85937500</t>
  </si>
  <si>
    <t>0.92307692</t>
  </si>
  <si>
    <t>0.68000000</t>
  </si>
  <si>
    <t>0.93096447</t>
  </si>
  <si>
    <t>3.4943005</t>
  </si>
  <si>
    <t xml:space="preserve"> 8.6255411</t>
  </si>
  <si>
    <t>0.0385786802</t>
  </si>
  <si>
    <t>3.285450e-05</t>
  </si>
  <si>
    <t>Institution-Wide159</t>
  </si>
  <si>
    <t>OL494</t>
  </si>
  <si>
    <t xml:space="preserve">  975</t>
  </si>
  <si>
    <t xml:space="preserve"> 239</t>
  </si>
  <si>
    <t>0.95016077</t>
  </si>
  <si>
    <t>0.92050209</t>
  </si>
  <si>
    <t>0.79629630</t>
  </si>
  <si>
    <t>0.84210526</t>
  </si>
  <si>
    <t>0.21428571</t>
  </si>
  <si>
    <t>0.91076923</t>
  </si>
  <si>
    <t>3.5147679</t>
  </si>
  <si>
    <t xml:space="preserve"> 8.3048246</t>
  </si>
  <si>
    <t>0.0338461538</t>
  </si>
  <si>
    <t>0.027692308</t>
  </si>
  <si>
    <t xml:space="preserve"> 227</t>
  </si>
  <si>
    <t>6.123704e-05</t>
  </si>
  <si>
    <t>Institution-Wide160</t>
  </si>
  <si>
    <t>ME212</t>
  </si>
  <si>
    <t xml:space="preserve">  973</t>
  </si>
  <si>
    <t>0.85958904</t>
  </si>
  <si>
    <t>0.82936508</t>
  </si>
  <si>
    <t>0.76165803</t>
  </si>
  <si>
    <t>0.63636364</t>
  </si>
  <si>
    <t>0.53424658</t>
  </si>
  <si>
    <t>0.37333333</t>
  </si>
  <si>
    <t>0.75025694</t>
  </si>
  <si>
    <t>2.6703786</t>
  </si>
  <si>
    <t xml:space="preserve"> 4.5345081</t>
  </si>
  <si>
    <t>0.1654676259</t>
  </si>
  <si>
    <t>0.077081192</t>
  </si>
  <si>
    <t xml:space="preserve"> 217</t>
  </si>
  <si>
    <t>4.817467e-05</t>
  </si>
  <si>
    <t xml:space="preserve"> 161</t>
  </si>
  <si>
    <t>Institution-Wide161</t>
  </si>
  <si>
    <t>CST231</t>
  </si>
  <si>
    <t xml:space="preserve">  972</t>
  </si>
  <si>
    <t xml:space="preserve"> 503</t>
  </si>
  <si>
    <t xml:space="preserve"> 333</t>
  </si>
  <si>
    <t>0.77932406</t>
  </si>
  <si>
    <t>0.66966967</t>
  </si>
  <si>
    <t>0.68750000</t>
  </si>
  <si>
    <t>0.30555556</t>
  </si>
  <si>
    <t>0.70164609</t>
  </si>
  <si>
    <t>3.3664530</t>
  </si>
  <si>
    <t xml:space="preserve"> 4.2991573</t>
  </si>
  <si>
    <t>0.0370370370</t>
  </si>
  <si>
    <t>0.037037037</t>
  </si>
  <si>
    <t>3.765560e-05</t>
  </si>
  <si>
    <t>Institution-Wide162</t>
  </si>
  <si>
    <t>GEO202</t>
  </si>
  <si>
    <t xml:space="preserve">  966</t>
  </si>
  <si>
    <t xml:space="preserve"> 347</t>
  </si>
  <si>
    <t>0.75460123</t>
  </si>
  <si>
    <t>0.75094340</t>
  </si>
  <si>
    <t>0.67435159</t>
  </si>
  <si>
    <t>0.57692308</t>
  </si>
  <si>
    <t>0.20895522</t>
  </si>
  <si>
    <t>0.52173913</t>
  </si>
  <si>
    <t>0.66149068</t>
  </si>
  <si>
    <t>2.4119565</t>
  </si>
  <si>
    <t xml:space="preserve"> 5.1811263</t>
  </si>
  <si>
    <t>0.1501035197</t>
  </si>
  <si>
    <t>0.047619048</t>
  </si>
  <si>
    <t>7.879867e-05</t>
  </si>
  <si>
    <t>Institution-Wide163</t>
  </si>
  <si>
    <t>MTH102</t>
  </si>
  <si>
    <t xml:space="preserve">  965</t>
  </si>
  <si>
    <t xml:space="preserve"> 263</t>
  </si>
  <si>
    <t>0.54655870</t>
  </si>
  <si>
    <t>0.43346008</t>
  </si>
  <si>
    <t>0.29245283</t>
  </si>
  <si>
    <t>0.23437500</t>
  </si>
  <si>
    <t>0.15596330</t>
  </si>
  <si>
    <t>0.19402985</t>
  </si>
  <si>
    <t>0.35440415</t>
  </si>
  <si>
    <t>2.2861915</t>
  </si>
  <si>
    <t xml:space="preserve"> 1.1807512</t>
  </si>
  <si>
    <t>0.2922279793</t>
  </si>
  <si>
    <t>0.069430052</t>
  </si>
  <si>
    <t>9.562005e-05</t>
  </si>
  <si>
    <t>Institution-Wide164</t>
  </si>
  <si>
    <t>NUR217</t>
  </si>
  <si>
    <t>0.95970696</t>
  </si>
  <si>
    <t>0.91263941</t>
  </si>
  <si>
    <t>0.79464286</t>
  </si>
  <si>
    <t>0.89637306</t>
  </si>
  <si>
    <t>3.1268657</t>
  </si>
  <si>
    <t xml:space="preserve"> 4.9657948</t>
  </si>
  <si>
    <t>0.0155440415</t>
  </si>
  <si>
    <t>0.027979275</t>
  </si>
  <si>
    <t>4.000027e-05</t>
  </si>
  <si>
    <t>Institution-Wide165</t>
  </si>
  <si>
    <t>PSY391</t>
  </si>
  <si>
    <t xml:space="preserve"> 204</t>
  </si>
  <si>
    <t>0.87046632</t>
  </si>
  <si>
    <t>0.84803922</t>
  </si>
  <si>
    <t>0.78985507</t>
  </si>
  <si>
    <t>0.38235294</t>
  </si>
  <si>
    <t>0.52678571</t>
  </si>
  <si>
    <t>0.74715026</t>
  </si>
  <si>
    <t>2.4009379</t>
  </si>
  <si>
    <t xml:space="preserve"> 6.1105072</t>
  </si>
  <si>
    <t>0.1865284974</t>
  </si>
  <si>
    <t>0.116062176</t>
  </si>
  <si>
    <t>7.308024e-05</t>
  </si>
  <si>
    <t>Institution-Wide166</t>
  </si>
  <si>
    <t>EGR101</t>
  </si>
  <si>
    <t xml:space="preserve">  959</t>
  </si>
  <si>
    <t>0.79183673</t>
  </si>
  <si>
    <t>0.68100358</t>
  </si>
  <si>
    <t>0.43902439</t>
  </si>
  <si>
    <t>0.27835052</t>
  </si>
  <si>
    <t>0.08641975</t>
  </si>
  <si>
    <t>0.19230769</t>
  </si>
  <si>
    <t>0.54014599</t>
  </si>
  <si>
    <t>2.5622933</t>
  </si>
  <si>
    <t xml:space="preserve"> 2.0708861</t>
  </si>
  <si>
    <t>0.1856100104</t>
  </si>
  <si>
    <t>0.054223149</t>
  </si>
  <si>
    <t>2.059120e-04</t>
  </si>
  <si>
    <t>Institution-Wide167</t>
  </si>
  <si>
    <t>STT265</t>
  </si>
  <si>
    <t xml:space="preserve">  957</t>
  </si>
  <si>
    <t xml:space="preserve"> 271</t>
  </si>
  <si>
    <t xml:space="preserve"> 211</t>
  </si>
  <si>
    <t>0.84132841</t>
  </si>
  <si>
    <t>0.78596491</t>
  </si>
  <si>
    <t>0.65402844</t>
  </si>
  <si>
    <t>0.57894737</t>
  </si>
  <si>
    <t>0.45945946</t>
  </si>
  <si>
    <t>0.71473354</t>
  </si>
  <si>
    <t>2.7599094</t>
  </si>
  <si>
    <t xml:space="preserve"> 4.9183333</t>
  </si>
  <si>
    <t>0.1212121212</t>
  </si>
  <si>
    <t>0.077324974</t>
  </si>
  <si>
    <t xml:space="preserve"> 177</t>
  </si>
  <si>
    <t>5.804140e-05</t>
  </si>
  <si>
    <t>Institution-Wide168</t>
  </si>
  <si>
    <t>MKT303</t>
  </si>
  <si>
    <t xml:space="preserve">  954</t>
  </si>
  <si>
    <t xml:space="preserve"> 467</t>
  </si>
  <si>
    <t>0.99019608</t>
  </si>
  <si>
    <t>0.96788009</t>
  </si>
  <si>
    <t>0.93333333</t>
  </si>
  <si>
    <t>0.95492662</t>
  </si>
  <si>
    <t>2.8862912</t>
  </si>
  <si>
    <t xml:space="preserve"> 6.9399293</t>
  </si>
  <si>
    <t>0.0314465409</t>
  </si>
  <si>
    <t>0.013626834</t>
  </si>
  <si>
    <t xml:space="preserve"> 306</t>
  </si>
  <si>
    <t>3.353073e-05</t>
  </si>
  <si>
    <t>Institution-Wide169</t>
  </si>
  <si>
    <t>MGT485</t>
  </si>
  <si>
    <t xml:space="preserve">  946</t>
  </si>
  <si>
    <t xml:space="preserve"> 453</t>
  </si>
  <si>
    <t>0.98097826</t>
  </si>
  <si>
    <t>0.97130243</t>
  </si>
  <si>
    <t>0.90721649</t>
  </si>
  <si>
    <t>0.96405920</t>
  </si>
  <si>
    <t>3.2650862</t>
  </si>
  <si>
    <t xml:space="preserve"> 8.1860465</t>
  </si>
  <si>
    <t>0.0105708245</t>
  </si>
  <si>
    <t>0.019027484</t>
  </si>
  <si>
    <t xml:space="preserve"> 827</t>
  </si>
  <si>
    <t>1604</t>
  </si>
  <si>
    <t>1.116214e-05</t>
  </si>
  <si>
    <t>Institution-Wide170</t>
  </si>
  <si>
    <t>BIO210</t>
  </si>
  <si>
    <t xml:space="preserve">  935</t>
  </si>
  <si>
    <t xml:space="preserve"> 307</t>
  </si>
  <si>
    <t>0.83251232</t>
  </si>
  <si>
    <t>0.78021978</t>
  </si>
  <si>
    <t>0.66775244</t>
  </si>
  <si>
    <t>0.42500000</t>
  </si>
  <si>
    <t>0.69946524</t>
  </si>
  <si>
    <t>2.6044693</t>
  </si>
  <si>
    <t xml:space="preserve"> 4.8775862</t>
  </si>
  <si>
    <t>0.1197860963</t>
  </si>
  <si>
    <t>0.042780749</t>
  </si>
  <si>
    <t>7.445859e-05</t>
  </si>
  <si>
    <t>Institution-Wide171</t>
  </si>
  <si>
    <t>EE301</t>
  </si>
  <si>
    <t xml:space="preserve">  931</t>
  </si>
  <si>
    <t xml:space="preserve"> 439</t>
  </si>
  <si>
    <t>0.90888383</t>
  </si>
  <si>
    <t>0.85467128</t>
  </si>
  <si>
    <t>0.68253968</t>
  </si>
  <si>
    <t>0.56000000</t>
  </si>
  <si>
    <t>0.12500000</t>
  </si>
  <si>
    <t>0.81740064</t>
  </si>
  <si>
    <t>3.2115172</t>
  </si>
  <si>
    <t xml:space="preserve"> 5.1936561</t>
  </si>
  <si>
    <t>0.0526315789</t>
  </si>
  <si>
    <t>0.030075188</t>
  </si>
  <si>
    <t>1.103233e-04</t>
  </si>
  <si>
    <t>Institution-Wide172</t>
  </si>
  <si>
    <t>EE302</t>
  </si>
  <si>
    <t xml:space="preserve">  927</t>
  </si>
  <si>
    <t xml:space="preserve"> 690</t>
  </si>
  <si>
    <t>0.87971014</t>
  </si>
  <si>
    <t>0.77922078</t>
  </si>
  <si>
    <t>0.51851852</t>
  </si>
  <si>
    <t>0.35294118</t>
  </si>
  <si>
    <t>0.82524272</t>
  </si>
  <si>
    <t>3.6503885</t>
  </si>
  <si>
    <t xml:space="preserve"> 5.1899160</t>
  </si>
  <si>
    <t>0.0323624595</t>
  </si>
  <si>
    <t>0.028047465</t>
  </si>
  <si>
    <t>6.320840e-05</t>
  </si>
  <si>
    <t>Institution-Wide173</t>
  </si>
  <si>
    <t>NUR321</t>
  </si>
  <si>
    <t xml:space="preserve">  922</t>
  </si>
  <si>
    <t xml:space="preserve"> 407</t>
  </si>
  <si>
    <t>0.97788698</t>
  </si>
  <si>
    <t>0.95810056</t>
  </si>
  <si>
    <t>0.72131148</t>
  </si>
  <si>
    <t>0.94902386</t>
  </si>
  <si>
    <t>2.4895490</t>
  </si>
  <si>
    <t xml:space="preserve"> 6.0625000</t>
  </si>
  <si>
    <t>0.0683297180</t>
  </si>
  <si>
    <t>0.014099783</t>
  </si>
  <si>
    <t>5.580577e-05</t>
  </si>
  <si>
    <t>Institution-Wide174</t>
  </si>
  <si>
    <t>ANT202</t>
  </si>
  <si>
    <t xml:space="preserve">  912</t>
  </si>
  <si>
    <t xml:space="preserve"> 299</t>
  </si>
  <si>
    <t xml:space="preserve"> 288</t>
  </si>
  <si>
    <t>0.86956522</t>
  </si>
  <si>
    <t>0.76736111</t>
  </si>
  <si>
    <t>0.55274262</t>
  </si>
  <si>
    <t>0.42222222</t>
  </si>
  <si>
    <t>0.16000000</t>
  </si>
  <si>
    <t>0.70065789</t>
  </si>
  <si>
    <t>2.8847875</t>
  </si>
  <si>
    <t xml:space="preserve"> 3.3724138</t>
  </si>
  <si>
    <t>0.0767543860</t>
  </si>
  <si>
    <t>0.019736842</t>
  </si>
  <si>
    <t>1.261862e-04</t>
  </si>
  <si>
    <t>Institution-Wide175</t>
  </si>
  <si>
    <t>CHM216</t>
  </si>
  <si>
    <t xml:space="preserve">  910</t>
  </si>
  <si>
    <t>0.81796117</t>
  </si>
  <si>
    <t>0.73225806</t>
  </si>
  <si>
    <t>0.69827586</t>
  </si>
  <si>
    <t>0.74835165</t>
  </si>
  <si>
    <t>3.2250000</t>
  </si>
  <si>
    <t xml:space="preserve"> 4.9635158</t>
  </si>
  <si>
    <t>0.0461538462</t>
  </si>
  <si>
    <t>0.032967033</t>
  </si>
  <si>
    <t>2.661557e-05</t>
  </si>
  <si>
    <t xml:space="preserve"> 176</t>
  </si>
  <si>
    <t>Institution-Wide176</t>
  </si>
  <si>
    <t>PSY304</t>
  </si>
  <si>
    <t xml:space="preserve">  909</t>
  </si>
  <si>
    <t>0.89534884</t>
  </si>
  <si>
    <t>0.85209003</t>
  </si>
  <si>
    <t>0.84976526</t>
  </si>
  <si>
    <t>0.42307692</t>
  </si>
  <si>
    <t>0.48275862</t>
  </si>
  <si>
    <t>0.82508251</t>
  </si>
  <si>
    <t>2.7988636</t>
  </si>
  <si>
    <t xml:space="preserve"> 6.8574468</t>
  </si>
  <si>
    <t>0.1078107811</t>
  </si>
  <si>
    <t>0.031903190</t>
  </si>
  <si>
    <t>4.452542e-05</t>
  </si>
  <si>
    <t>Institution-Wide177</t>
  </si>
  <si>
    <t>SOC399</t>
  </si>
  <si>
    <t xml:space="preserve">  907</t>
  </si>
  <si>
    <t xml:space="preserve"> 287</t>
  </si>
  <si>
    <t>0.79325843</t>
  </si>
  <si>
    <t>0.77003484</t>
  </si>
  <si>
    <t>0.70588235</t>
  </si>
  <si>
    <t>0.73539140</t>
  </si>
  <si>
    <t>3.2729358</t>
  </si>
  <si>
    <t xml:space="preserve"> 7.6687797</t>
  </si>
  <si>
    <t>0.0463065050</t>
  </si>
  <si>
    <t>0.038588754</t>
  </si>
  <si>
    <t>5.186633e-05</t>
  </si>
  <si>
    <t>Institution-Wide178</t>
  </si>
  <si>
    <t>SM145</t>
  </si>
  <si>
    <t xml:space="preserve">  906</t>
  </si>
  <si>
    <t>0.77551020</t>
  </si>
  <si>
    <t>0.70716511</t>
  </si>
  <si>
    <t>0.59574468</t>
  </si>
  <si>
    <t>0.71412804</t>
  </si>
  <si>
    <t>3.4459613</t>
  </si>
  <si>
    <t xml:space="preserve"> 3.5202020</t>
  </si>
  <si>
    <t>0.0231788079</t>
  </si>
  <si>
    <t>0.029801325</t>
  </si>
  <si>
    <t xml:space="preserve"> 345</t>
  </si>
  <si>
    <t>2.912266e-05</t>
  </si>
  <si>
    <t>Institution-Wide179</t>
  </si>
  <si>
    <t>CHM126</t>
  </si>
  <si>
    <t xml:space="preserve">  904</t>
  </si>
  <si>
    <t xml:space="preserve"> 183</t>
  </si>
  <si>
    <t>0.62359551</t>
  </si>
  <si>
    <t>0.45355191</t>
  </si>
  <si>
    <t>0.36111111</t>
  </si>
  <si>
    <t>0.34246575</t>
  </si>
  <si>
    <t>0.55199115</t>
  </si>
  <si>
    <t>2.7484958</t>
  </si>
  <si>
    <t xml:space="preserve"> 3.4214502</t>
  </si>
  <si>
    <t>0.1039823009</t>
  </si>
  <si>
    <t>0.080752212</t>
  </si>
  <si>
    <t>5.840931e-05</t>
  </si>
  <si>
    <t>Institution-Wide180</t>
  </si>
  <si>
    <t>NUR218</t>
  </si>
  <si>
    <t xml:space="preserve">  900</t>
  </si>
  <si>
    <t>0.94839858</t>
  </si>
  <si>
    <t>0.79411765</t>
  </si>
  <si>
    <t>0.91333333</t>
  </si>
  <si>
    <t>3.0092060</t>
  </si>
  <si>
    <t xml:space="preserve"> 6.0709677</t>
  </si>
  <si>
    <t>0.0266666667</t>
  </si>
  <si>
    <t>0.034444444</t>
  </si>
  <si>
    <t>7.479169e-05</t>
  </si>
  <si>
    <t>Institution-Wide181</t>
  </si>
  <si>
    <t>ACC308</t>
  </si>
  <si>
    <t xml:space="preserve">  899</t>
  </si>
  <si>
    <t xml:space="preserve"> 270</t>
  </si>
  <si>
    <t>0.97368421</t>
  </si>
  <si>
    <t>0.96428571</t>
  </si>
  <si>
    <t>0.95185185</t>
  </si>
  <si>
    <t>0.88549618</t>
  </si>
  <si>
    <t>0.72000000</t>
  </si>
  <si>
    <t>0.80909091</t>
  </si>
  <si>
    <t>0.91768632</t>
  </si>
  <si>
    <t>2.2801014</t>
  </si>
  <si>
    <t xml:space="preserve"> 7.0886598</t>
  </si>
  <si>
    <t>0.2013348165</t>
  </si>
  <si>
    <t>0.122358176</t>
  </si>
  <si>
    <t xml:space="preserve"> 293</t>
  </si>
  <si>
    <t xml:space="preserve"> 537</t>
  </si>
  <si>
    <t>3.598863e-05</t>
  </si>
  <si>
    <t>Institution-Wide182</t>
  </si>
  <si>
    <t>ANT310</t>
  </si>
  <si>
    <t xml:space="preserve">  885</t>
  </si>
  <si>
    <t xml:space="preserve"> 246</t>
  </si>
  <si>
    <t>0.86075949</t>
  </si>
  <si>
    <t>0.63358779</t>
  </si>
  <si>
    <t>0.41869919</t>
  </si>
  <si>
    <t>0.53220339</t>
  </si>
  <si>
    <t>2.4137931</t>
  </si>
  <si>
    <t xml:space="preserve"> 4.4823890</t>
  </si>
  <si>
    <t>0.1977401130</t>
  </si>
  <si>
    <t>0.049717514</t>
  </si>
  <si>
    <t>1.381157e-04</t>
  </si>
  <si>
    <t>Institution-Wide183</t>
  </si>
  <si>
    <t>CS241</t>
  </si>
  <si>
    <t xml:space="preserve">  884</t>
  </si>
  <si>
    <t xml:space="preserve"> 251</t>
  </si>
  <si>
    <t>0.79282869</t>
  </si>
  <si>
    <t>0.64000000</t>
  </si>
  <si>
    <t>0.56338028</t>
  </si>
  <si>
    <t>0.41304348</t>
  </si>
  <si>
    <t>0.21917808</t>
  </si>
  <si>
    <t>0.31967213</t>
  </si>
  <si>
    <t>0.58031674</t>
  </si>
  <si>
    <t>2.7349081</t>
  </si>
  <si>
    <t xml:space="preserve"> 2.8355705</t>
  </si>
  <si>
    <t>0.1346153846</t>
  </si>
  <si>
    <t>0.138009050</t>
  </si>
  <si>
    <t>9.639403e-05</t>
  </si>
  <si>
    <t>Institution-Wide184</t>
  </si>
  <si>
    <t>PHY105</t>
  </si>
  <si>
    <t xml:space="preserve">  872</t>
  </si>
  <si>
    <t>0.73390558</t>
  </si>
  <si>
    <t>0.60674157</t>
  </si>
  <si>
    <t>0.50303030</t>
  </si>
  <si>
    <t>0.21052632</t>
  </si>
  <si>
    <t>0.54816514</t>
  </si>
  <si>
    <t>2.5661058</t>
  </si>
  <si>
    <t xml:space="preserve"> 4.2383333</t>
  </si>
  <si>
    <t>0.1915137615</t>
  </si>
  <si>
    <t>0.045871560</t>
  </si>
  <si>
    <t>8.933364e-05</t>
  </si>
  <si>
    <t>Institution-Wide185</t>
  </si>
  <si>
    <t>MUE266</t>
  </si>
  <si>
    <t xml:space="preserve">  870</t>
  </si>
  <si>
    <t>0.53299492</t>
  </si>
  <si>
    <t>0.24390244</t>
  </si>
  <si>
    <t>0.11111111</t>
  </si>
  <si>
    <t>0.17647059</t>
  </si>
  <si>
    <t>0.49885057</t>
  </si>
  <si>
    <t>3.8698710</t>
  </si>
  <si>
    <t xml:space="preserve"> 2.6398467</t>
  </si>
  <si>
    <t>0.0149425287</t>
  </si>
  <si>
    <t>0.019540230</t>
  </si>
  <si>
    <t xml:space="preserve"> 223</t>
  </si>
  <si>
    <t>4.269435e-05</t>
  </si>
  <si>
    <t>Institution-Wide186</t>
  </si>
  <si>
    <t>PHY107</t>
  </si>
  <si>
    <t xml:space="preserve">  866</t>
  </si>
  <si>
    <t>0.75369458</t>
  </si>
  <si>
    <t>0.57707510</t>
  </si>
  <si>
    <t>0.52023121</t>
  </si>
  <si>
    <t>0.43478261</t>
  </si>
  <si>
    <t>0.39062500</t>
  </si>
  <si>
    <t>0.54157044</t>
  </si>
  <si>
    <t>2.5049875</t>
  </si>
  <si>
    <t xml:space="preserve"> 3.5521886</t>
  </si>
  <si>
    <t>0.1997690531</t>
  </si>
  <si>
    <t>0.073903002</t>
  </si>
  <si>
    <t>9.037095e-05</t>
  </si>
  <si>
    <t>Institution-Wide187</t>
  </si>
  <si>
    <t>CHM213</t>
  </si>
  <si>
    <t xml:space="preserve">  861</t>
  </si>
  <si>
    <t>0.85882353</t>
  </si>
  <si>
    <t>0.85057471</t>
  </si>
  <si>
    <t>0.77595628</t>
  </si>
  <si>
    <t>0.74509804</t>
  </si>
  <si>
    <t>0.41379310</t>
  </si>
  <si>
    <t>0.79442509</t>
  </si>
  <si>
    <t>2.7295673</t>
  </si>
  <si>
    <t xml:space="preserve"> 6.0593368</t>
  </si>
  <si>
    <t>0.1544715447</t>
  </si>
  <si>
    <t>0.033681765</t>
  </si>
  <si>
    <t xml:space="preserve"> 281</t>
  </si>
  <si>
    <t>3.507909e-05</t>
  </si>
  <si>
    <t>Institution-Wide188</t>
  </si>
  <si>
    <t>NUR322</t>
  </si>
  <si>
    <t xml:space="preserve">  860</t>
  </si>
  <si>
    <t>0.99347826</t>
  </si>
  <si>
    <t>0.97857143</t>
  </si>
  <si>
    <t>0.97906977</t>
  </si>
  <si>
    <t>2.6976471</t>
  </si>
  <si>
    <t xml:space="preserve"> 7.0674419</t>
  </si>
  <si>
    <t>0.0255813953</t>
  </si>
  <si>
    <t>0.011627907</t>
  </si>
  <si>
    <t xml:space="preserve"> 619</t>
  </si>
  <si>
    <t>4.055653e-05</t>
  </si>
  <si>
    <t>Institution-Wide189</t>
  </si>
  <si>
    <t>PHY112</t>
  </si>
  <si>
    <t>0.76744186</t>
  </si>
  <si>
    <t>0.70508475</t>
  </si>
  <si>
    <t>0.60150376</t>
  </si>
  <si>
    <t>0.46511628</t>
  </si>
  <si>
    <t>0.17391304</t>
  </si>
  <si>
    <t>0.68139535</t>
  </si>
  <si>
    <t>3.0668258</t>
  </si>
  <si>
    <t xml:space="preserve"> 5.0888099</t>
  </si>
  <si>
    <t>0.0767441860</t>
  </si>
  <si>
    <t>0.025581395</t>
  </si>
  <si>
    <t>5.197124e-05</t>
  </si>
  <si>
    <t>Institution-Wide190</t>
  </si>
  <si>
    <t>NUR305</t>
  </si>
  <si>
    <t xml:space="preserve">  858</t>
  </si>
  <si>
    <t>0.98767967</t>
  </si>
  <si>
    <t>0.92897727</t>
  </si>
  <si>
    <t>0.73333333</t>
  </si>
  <si>
    <t>0.95804196</t>
  </si>
  <si>
    <t>3.5497076</t>
  </si>
  <si>
    <t xml:space="preserve"> 6.5416667</t>
  </si>
  <si>
    <t>0.0011655012</t>
  </si>
  <si>
    <t>0.003496503</t>
  </si>
  <si>
    <t xml:space="preserve"> 652</t>
  </si>
  <si>
    <t>3.696284e-05</t>
  </si>
  <si>
    <t>Institution-Wide191</t>
  </si>
  <si>
    <t>PHY115</t>
  </si>
  <si>
    <t xml:space="preserve">  856</t>
  </si>
  <si>
    <t>0.57303371</t>
  </si>
  <si>
    <t>0.42622951</t>
  </si>
  <si>
    <t>0.20512821</t>
  </si>
  <si>
    <t>0.55373832</t>
  </si>
  <si>
    <t>2.9458795</t>
  </si>
  <si>
    <t xml:space="preserve"> 4.2731872</t>
  </si>
  <si>
    <t>0.1390186916</t>
  </si>
  <si>
    <t>0.050233645</t>
  </si>
  <si>
    <t>8.711881e-05</t>
  </si>
  <si>
    <t>Institution-Wide192</t>
  </si>
  <si>
    <t>NUR421</t>
  </si>
  <si>
    <t xml:space="preserve">  855</t>
  </si>
  <si>
    <t xml:space="preserve"> 560</t>
  </si>
  <si>
    <t>0.98809524</t>
  </si>
  <si>
    <t>0.97678571</t>
  </si>
  <si>
    <t>0.96984925</t>
  </si>
  <si>
    <t>0.85714286</t>
  </si>
  <si>
    <t>0.97426901</t>
  </si>
  <si>
    <t>2.8378378</t>
  </si>
  <si>
    <t xml:space="preserve"> 8.0765661</t>
  </si>
  <si>
    <t>0.0093567251</t>
  </si>
  <si>
    <t>0.004678363</t>
  </si>
  <si>
    <t>1703</t>
  </si>
  <si>
    <t>1965</t>
  </si>
  <si>
    <t>3.073908e-06</t>
  </si>
  <si>
    <t>Institution-Wide193</t>
  </si>
  <si>
    <t>SOC330</t>
  </si>
  <si>
    <t>0.87096774</t>
  </si>
  <si>
    <t>0.83333333</t>
  </si>
  <si>
    <t>0.66483516</t>
  </si>
  <si>
    <t>0.67647059</t>
  </si>
  <si>
    <t>0.76959064</t>
  </si>
  <si>
    <t>2.8822115</t>
  </si>
  <si>
    <t xml:space="preserve"> 6.4218487</t>
  </si>
  <si>
    <t>0.0771929825</t>
  </si>
  <si>
    <t>0.026900585</t>
  </si>
  <si>
    <t>7.668026e-05</t>
  </si>
  <si>
    <t>Institution-Wide194</t>
  </si>
  <si>
    <t>RST281</t>
  </si>
  <si>
    <t xml:space="preserve">  854</t>
  </si>
  <si>
    <t>0.69756098</t>
  </si>
  <si>
    <t>0.76408451</t>
  </si>
  <si>
    <t>0.52755906</t>
  </si>
  <si>
    <t>0.41333333</t>
  </si>
  <si>
    <t>0.21739130</t>
  </si>
  <si>
    <t>0.59133489</t>
  </si>
  <si>
    <t>2.5555556</t>
  </si>
  <si>
    <t xml:space="preserve"> 3.9961089</t>
  </si>
  <si>
    <t>0.1955503513</t>
  </si>
  <si>
    <t>0.083138173</t>
  </si>
  <si>
    <t>1.144922e-04</t>
  </si>
  <si>
    <t>Institution-Wide195</t>
  </si>
  <si>
    <t>NUR324</t>
  </si>
  <si>
    <t xml:space="preserve">  850</t>
  </si>
  <si>
    <t xml:space="preserve"> 463</t>
  </si>
  <si>
    <t>0.99038462</t>
  </si>
  <si>
    <t>0.96112311</t>
  </si>
  <si>
    <t>0.91044776</t>
  </si>
  <si>
    <t>0.96470588</t>
  </si>
  <si>
    <t>3.2792899</t>
  </si>
  <si>
    <t xml:space="preserve"> 6.3925234</t>
  </si>
  <si>
    <t>0.0035294118</t>
  </si>
  <si>
    <t>0.005882353</t>
  </si>
  <si>
    <t xml:space="preserve"> 593</t>
  </si>
  <si>
    <t>1.601258e-05</t>
  </si>
  <si>
    <t>Institution-Wide196</t>
  </si>
  <si>
    <t>ACC343</t>
  </si>
  <si>
    <t xml:space="preserve">  848</t>
  </si>
  <si>
    <t xml:space="preserve"> 242</t>
  </si>
  <si>
    <t>0.97000000</t>
  </si>
  <si>
    <t>0.95454545</t>
  </si>
  <si>
    <t>0.93527508</t>
  </si>
  <si>
    <t>0.79487179</t>
  </si>
  <si>
    <t>0.72500000</t>
  </si>
  <si>
    <t>0.89622642</t>
  </si>
  <si>
    <t>2.3032178</t>
  </si>
  <si>
    <t xml:space="preserve"> 6.7721519</t>
  </si>
  <si>
    <t>0.1851415094</t>
  </si>
  <si>
    <t>0.047169811</t>
  </si>
  <si>
    <t>7.152681e-05</t>
  </si>
  <si>
    <t>Institution-Wide197</t>
  </si>
  <si>
    <t>UH400</t>
  </si>
  <si>
    <t xml:space="preserve">  844</t>
  </si>
  <si>
    <t xml:space="preserve"> 758</t>
  </si>
  <si>
    <t>0.96965699</t>
  </si>
  <si>
    <t>0.95734597</t>
  </si>
  <si>
    <t>3.8838323</t>
  </si>
  <si>
    <t xml:space="preserve"> 6.4944920</t>
  </si>
  <si>
    <t>0.0059241706</t>
  </si>
  <si>
    <t>0.010663507</t>
  </si>
  <si>
    <t>3.721659e-05</t>
  </si>
  <si>
    <t>Institution-Wide198</t>
  </si>
  <si>
    <t>ANT312</t>
  </si>
  <si>
    <t xml:space="preserve">  840</t>
  </si>
  <si>
    <t>0.89922481</t>
  </si>
  <si>
    <t>0.76375405</t>
  </si>
  <si>
    <t>0.57500000</t>
  </si>
  <si>
    <t>0.49438202</t>
  </si>
  <si>
    <t>0.68214286</t>
  </si>
  <si>
    <t>2.5668712</t>
  </si>
  <si>
    <t xml:space="preserve"> 5.4166667</t>
  </si>
  <si>
    <t>0.1154761905</t>
  </si>
  <si>
    <t>0.029761905</t>
  </si>
  <si>
    <t>7.469492e-05</t>
  </si>
  <si>
    <t>Institution-Wide199</t>
  </si>
  <si>
    <t>PLS210</t>
  </si>
  <si>
    <t>0.82828283</t>
  </si>
  <si>
    <t>0.83798883</t>
  </si>
  <si>
    <t>0.78481013</t>
  </si>
  <si>
    <t>0.75757576</t>
  </si>
  <si>
    <t>0.37234043</t>
  </si>
  <si>
    <t>0.50892857</t>
  </si>
  <si>
    <t>2.3956044</t>
  </si>
  <si>
    <t xml:space="preserve"> 6.4612403</t>
  </si>
  <si>
    <t>0.2297619048</t>
  </si>
  <si>
    <t>0.133333333</t>
  </si>
  <si>
    <t>7.776926e-05</t>
  </si>
  <si>
    <t>Institution-Wide200</t>
  </si>
  <si>
    <t>FR101</t>
  </si>
  <si>
    <t xml:space="preserve">  838</t>
  </si>
  <si>
    <t>0.71900826</t>
  </si>
  <si>
    <t>0.58715596</t>
  </si>
  <si>
    <t>0.39285714</t>
  </si>
  <si>
    <t>0.15909091</t>
  </si>
  <si>
    <t>0.14492754</t>
  </si>
  <si>
    <t>0.54653938</t>
  </si>
  <si>
    <t>3.0715215</t>
  </si>
  <si>
    <t xml:space="preserve"> 4.1533101</t>
  </si>
  <si>
    <t>0.0906921241</t>
  </si>
  <si>
    <t>0.082338902</t>
  </si>
  <si>
    <t>9.607220e-05</t>
  </si>
  <si>
    <t>Institution-Wide201</t>
  </si>
  <si>
    <t>MTH232</t>
  </si>
  <si>
    <t xml:space="preserve">  837</t>
  </si>
  <si>
    <t>0.91139241</t>
  </si>
  <si>
    <t>0.87958115</t>
  </si>
  <si>
    <t>0.85572139</t>
  </si>
  <si>
    <t>0.75833333</t>
  </si>
  <si>
    <t>0.59090909</t>
  </si>
  <si>
    <t>0.54430380</t>
  </si>
  <si>
    <t>0.80047790</t>
  </si>
  <si>
    <t>2.2783641</t>
  </si>
  <si>
    <t xml:space="preserve"> 5.0210016</t>
  </si>
  <si>
    <t>0.2485065711</t>
  </si>
  <si>
    <t>0.094384707</t>
  </si>
  <si>
    <t>4.629933e-05</t>
  </si>
  <si>
    <t>Institution-Wide202</t>
  </si>
  <si>
    <t>NUR423</t>
  </si>
  <si>
    <t>0.99786325</t>
  </si>
  <si>
    <t>0.98058252</t>
  </si>
  <si>
    <t>0.98924731</t>
  </si>
  <si>
    <t>2.8538922</t>
  </si>
  <si>
    <t xml:space="preserve"> 8.0433735</t>
  </si>
  <si>
    <t>0.0238948626</t>
  </si>
  <si>
    <t>0.002389486</t>
  </si>
  <si>
    <t>1250</t>
  </si>
  <si>
    <t>2.785087e-05</t>
  </si>
  <si>
    <t>Institution-Wide203</t>
  </si>
  <si>
    <t>PHY102</t>
  </si>
  <si>
    <t xml:space="preserve">  831</t>
  </si>
  <si>
    <t xml:space="preserve"> 541</t>
  </si>
  <si>
    <t>0.73567468</t>
  </si>
  <si>
    <t>0.72677596</t>
  </si>
  <si>
    <t>0.70517449</t>
  </si>
  <si>
    <t>3.5081149</t>
  </si>
  <si>
    <t xml:space="preserve"> 5.2676580</t>
  </si>
  <si>
    <t>0.0397111913</t>
  </si>
  <si>
    <t>0.036101083</t>
  </si>
  <si>
    <t xml:space="preserve"> 399</t>
  </si>
  <si>
    <t>2.550004e-05</t>
  </si>
  <si>
    <t>Institution-Wide204</t>
  </si>
  <si>
    <t>PLS444</t>
  </si>
  <si>
    <t xml:space="preserve">  829</t>
  </si>
  <si>
    <t>0.84401114</t>
  </si>
  <si>
    <t>0.68965517</t>
  </si>
  <si>
    <t>0.34615385</t>
  </si>
  <si>
    <t>0.79372738</t>
  </si>
  <si>
    <t>3.2054795</t>
  </si>
  <si>
    <t xml:space="preserve"> 6.8597122</t>
  </si>
  <si>
    <t>0.0542822678</t>
  </si>
  <si>
    <t>0.031363088</t>
  </si>
  <si>
    <t xml:space="preserve"> 249</t>
  </si>
  <si>
    <t>3.854659e-05</t>
  </si>
  <si>
    <t>Institution-Wide205</t>
  </si>
  <si>
    <t>RST262</t>
  </si>
  <si>
    <t xml:space="preserve">  826</t>
  </si>
  <si>
    <t xml:space="preserve"> 340</t>
  </si>
  <si>
    <t xml:space="preserve"> 294</t>
  </si>
  <si>
    <t>0.78529412</t>
  </si>
  <si>
    <t>0.68367347</t>
  </si>
  <si>
    <t>0.58928571</t>
  </si>
  <si>
    <t>0.48214286</t>
  </si>
  <si>
    <t>0.66828087</t>
  </si>
  <si>
    <t>3.0935065</t>
  </si>
  <si>
    <t xml:space="preserve"> 4.3844884</t>
  </si>
  <si>
    <t>0.0968523002</t>
  </si>
  <si>
    <t>0.067796610</t>
  </si>
  <si>
    <t>7.261365e-05</t>
  </si>
  <si>
    <t>Institution-Wide206</t>
  </si>
  <si>
    <t>MGT411</t>
  </si>
  <si>
    <t xml:space="preserve">  824</t>
  </si>
  <si>
    <t xml:space="preserve"> 326</t>
  </si>
  <si>
    <t>0.97894737</t>
  </si>
  <si>
    <t>0.97239264</t>
  </si>
  <si>
    <t>0.94565217</t>
  </si>
  <si>
    <t>0.82352941</t>
  </si>
  <si>
    <t>0.96723301</t>
  </si>
  <si>
    <t>3.3035496</t>
  </si>
  <si>
    <t xml:space="preserve"> 7.8352668</t>
  </si>
  <si>
    <t>0.0230582524</t>
  </si>
  <si>
    <t>0.008495146</t>
  </si>
  <si>
    <t>1279</t>
  </si>
  <si>
    <t>1.334453e-05</t>
  </si>
  <si>
    <t>Institution-Wide207</t>
  </si>
  <si>
    <t>ISE301</t>
  </si>
  <si>
    <t xml:space="preserve">  821</t>
  </si>
  <si>
    <t xml:space="preserve"> 458</t>
  </si>
  <si>
    <t>0.93449782</t>
  </si>
  <si>
    <t>0.86752137</t>
  </si>
  <si>
    <t>0.87941535</t>
  </si>
  <si>
    <t>3.4032459</t>
  </si>
  <si>
    <t xml:space="preserve"> 6.1181989</t>
  </si>
  <si>
    <t>0.0255785627</t>
  </si>
  <si>
    <t>0.024360536</t>
  </si>
  <si>
    <t>4.674922e-05</t>
  </si>
  <si>
    <t>Institution-Wide208</t>
  </si>
  <si>
    <t>ACC323</t>
  </si>
  <si>
    <t xml:space="preserve">  820</t>
  </si>
  <si>
    <t>0.94857143</t>
  </si>
  <si>
    <t>0.96153846</t>
  </si>
  <si>
    <t>0.88936170</t>
  </si>
  <si>
    <t>0.77173913</t>
  </si>
  <si>
    <t>0.72727273</t>
  </si>
  <si>
    <t>0.89146341</t>
  </si>
  <si>
    <t>2.5673203</t>
  </si>
  <si>
    <t xml:space="preserve"> 6.7500000</t>
  </si>
  <si>
    <t>0.1475609756</t>
  </si>
  <si>
    <t>0.067073171</t>
  </si>
  <si>
    <t xml:space="preserve"> 408</t>
  </si>
  <si>
    <t>4.186636e-05</t>
  </si>
  <si>
    <t>Institution-Wide209</t>
  </si>
  <si>
    <t>NUR323</t>
  </si>
  <si>
    <t xml:space="preserve">  815</t>
  </si>
  <si>
    <t>0.99458484</t>
  </si>
  <si>
    <t>0.93023256</t>
  </si>
  <si>
    <t>0.97914110</t>
  </si>
  <si>
    <t>2.9790382</t>
  </si>
  <si>
    <t xml:space="preserve"> 7.0441176</t>
  </si>
  <si>
    <t>0.0049079755</t>
  </si>
  <si>
    <t>0.004907975</t>
  </si>
  <si>
    <t xml:space="preserve"> 954</t>
  </si>
  <si>
    <t>3.415439e-05</t>
  </si>
  <si>
    <t>Institution-Wide210</t>
  </si>
  <si>
    <t>CST251</t>
  </si>
  <si>
    <t xml:space="preserve">  812</t>
  </si>
  <si>
    <t xml:space="preserve"> 449</t>
  </si>
  <si>
    <t xml:space="preserve"> 225</t>
  </si>
  <si>
    <t>0.84409800</t>
  </si>
  <si>
    <t>0.58222222</t>
  </si>
  <si>
    <t>0.44642857</t>
  </si>
  <si>
    <t>0.10526316</t>
  </si>
  <si>
    <t>0.11428571</t>
  </si>
  <si>
    <t>0.67980296</t>
  </si>
  <si>
    <t>3.3188776</t>
  </si>
  <si>
    <t xml:space="preserve"> 3.8455414</t>
  </si>
  <si>
    <t>0.0665024631</t>
  </si>
  <si>
    <t>0.034482759</t>
  </si>
  <si>
    <t>1.657547e-04</t>
  </si>
  <si>
    <t>Institution-Wide211</t>
  </si>
  <si>
    <t>ANT311</t>
  </si>
  <si>
    <t xml:space="preserve">  810</t>
  </si>
  <si>
    <t>0.68060837</t>
  </si>
  <si>
    <t>0.53393665</t>
  </si>
  <si>
    <t>0.26190476</t>
  </si>
  <si>
    <t>2.6670839</t>
  </si>
  <si>
    <t xml:space="preserve"> 4.9048414</t>
  </si>
  <si>
    <t>0.1370370370</t>
  </si>
  <si>
    <t>0.013580247</t>
  </si>
  <si>
    <t>1.245083e-04</t>
  </si>
  <si>
    <t>Institution-Wide212</t>
  </si>
  <si>
    <t>ME213</t>
  </si>
  <si>
    <t xml:space="preserve">  803</t>
  </si>
  <si>
    <t>0.89898990</t>
  </si>
  <si>
    <t>0.90944882</t>
  </si>
  <si>
    <t>0.76388889</t>
  </si>
  <si>
    <t>0.56666667</t>
  </si>
  <si>
    <t>0.82191781</t>
  </si>
  <si>
    <t>3.0402145</t>
  </si>
  <si>
    <t xml:space="preserve"> 5.2166667</t>
  </si>
  <si>
    <t>0.0635118306</t>
  </si>
  <si>
    <t>0.070983811</t>
  </si>
  <si>
    <t>4.901444e-05</t>
  </si>
  <si>
    <t>Institution-Wide213</t>
  </si>
  <si>
    <t>MUE290</t>
  </si>
  <si>
    <t xml:space="preserve">  800</t>
  </si>
  <si>
    <t xml:space="preserve"> 654</t>
  </si>
  <si>
    <t>0.58562691</t>
  </si>
  <si>
    <t>0.30588235</t>
  </si>
  <si>
    <t>0.52875000</t>
  </si>
  <si>
    <t>3.7558140</t>
  </si>
  <si>
    <t xml:space="preserve"> 2.7826725</t>
  </si>
  <si>
    <t>0.0225000000</t>
  </si>
  <si>
    <t>0.032500000</t>
  </si>
  <si>
    <t xml:space="preserve"> 222</t>
  </si>
  <si>
    <t>4.742057e-05</t>
  </si>
  <si>
    <t>Institution-Wide214</t>
  </si>
  <si>
    <t>SOC201</t>
  </si>
  <si>
    <t xml:space="preserve">  799</t>
  </si>
  <si>
    <t>0.69117647</t>
  </si>
  <si>
    <t>0.63961039</t>
  </si>
  <si>
    <t>0.56331878</t>
  </si>
  <si>
    <t>0.32857143</t>
  </si>
  <si>
    <t>0.17241379</t>
  </si>
  <si>
    <t>0.56445557</t>
  </si>
  <si>
    <t>2.5922078</t>
  </si>
  <si>
    <t xml:space="preserve"> 5.4845735</t>
  </si>
  <si>
    <t>0.1214017522</t>
  </si>
  <si>
    <t>0.036295369</t>
  </si>
  <si>
    <t>5.744651e-05</t>
  </si>
  <si>
    <t>Institution-Wide215</t>
  </si>
  <si>
    <t>PSY210</t>
  </si>
  <si>
    <t xml:space="preserve">  793</t>
  </si>
  <si>
    <t>0.82098765</t>
  </si>
  <si>
    <t>0.71111111</t>
  </si>
  <si>
    <t>0.59322034</t>
  </si>
  <si>
    <t>0.13043478</t>
  </si>
  <si>
    <t>0.73392182</t>
  </si>
  <si>
    <t>3.4491413</t>
  </si>
  <si>
    <t xml:space="preserve"> 6.2629630</t>
  </si>
  <si>
    <t>0.0403530895</t>
  </si>
  <si>
    <t>0.045397226</t>
  </si>
  <si>
    <t>6.498196e-05</t>
  </si>
  <si>
    <t>Institution-Wide216</t>
  </si>
  <si>
    <t>COM103</t>
  </si>
  <si>
    <t xml:space="preserve">  792</t>
  </si>
  <si>
    <t>0.79233227</t>
  </si>
  <si>
    <t>0.71703297</t>
  </si>
  <si>
    <t>3.2068966</t>
  </si>
  <si>
    <t xml:space="preserve"> 3.8156607</t>
  </si>
  <si>
    <t>0.0353535354</t>
  </si>
  <si>
    <t>0.011363636</t>
  </si>
  <si>
    <t>5.685078e-05</t>
  </si>
  <si>
    <t>Institution-Wide217</t>
  </si>
  <si>
    <t>PHY117</t>
  </si>
  <si>
    <t xml:space="preserve">  783</t>
  </si>
  <si>
    <t xml:space="preserve"> 379</t>
  </si>
  <si>
    <t>0.70184697</t>
  </si>
  <si>
    <t>0.55172414</t>
  </si>
  <si>
    <t>0.35384615</t>
  </si>
  <si>
    <t>2.9958217</t>
  </si>
  <si>
    <t xml:space="preserve"> 3.7191011</t>
  </si>
  <si>
    <t>0.1519795658</t>
  </si>
  <si>
    <t>0.083014049</t>
  </si>
  <si>
    <t>8.748561e-05</t>
  </si>
  <si>
    <t>Institution-Wide218</t>
  </si>
  <si>
    <t>P&amp;B302</t>
  </si>
  <si>
    <t xml:space="preserve">  780</t>
  </si>
  <si>
    <t>0.94202899</t>
  </si>
  <si>
    <t>0.93495935</t>
  </si>
  <si>
    <t>0.85909091</t>
  </si>
  <si>
    <t>0.61290323</t>
  </si>
  <si>
    <t>0.88076923</t>
  </si>
  <si>
    <t>2.7663551</t>
  </si>
  <si>
    <t xml:space="preserve"> 4.9700000</t>
  </si>
  <si>
    <t>0.0974358974</t>
  </si>
  <si>
    <t>0.039743590</t>
  </si>
  <si>
    <t>3.872011e-05</t>
  </si>
  <si>
    <t>Institution-Wide219</t>
  </si>
  <si>
    <t>PSY211</t>
  </si>
  <si>
    <t>0.69798658</t>
  </si>
  <si>
    <t>0.67938931</t>
  </si>
  <si>
    <t>0.71410256</t>
  </si>
  <si>
    <t>3.1389610</t>
  </si>
  <si>
    <t xml:space="preserve"> 6.6390328</t>
  </si>
  <si>
    <t>0.0397435897</t>
  </si>
  <si>
    <t>0.012820513</t>
  </si>
  <si>
    <t>4.586724e-05</t>
  </si>
  <si>
    <t>Institution-Wide220</t>
  </si>
  <si>
    <t>BIO211</t>
  </si>
  <si>
    <t xml:space="preserve">  774</t>
  </si>
  <si>
    <t>0.83200000</t>
  </si>
  <si>
    <t>0.83720930</t>
  </si>
  <si>
    <t>0.65648855</t>
  </si>
  <si>
    <t>0.45283019</t>
  </si>
  <si>
    <t>0.33898305</t>
  </si>
  <si>
    <t>0.69767442</t>
  </si>
  <si>
    <t>2.4117647</t>
  </si>
  <si>
    <t xml:space="preserve"> 4.9318681</t>
  </si>
  <si>
    <t>0.1447028424</t>
  </si>
  <si>
    <t>0.077519380</t>
  </si>
  <si>
    <t>8.422099e-05</t>
  </si>
  <si>
    <t>Institution-Wide221</t>
  </si>
  <si>
    <t>PHL215</t>
  </si>
  <si>
    <t xml:space="preserve">  770</t>
  </si>
  <si>
    <t>0.90441176</t>
  </si>
  <si>
    <t>0.89610390</t>
  </si>
  <si>
    <t>0.84905660</t>
  </si>
  <si>
    <t>0.85000000</t>
  </si>
  <si>
    <t>0.71604938</t>
  </si>
  <si>
    <t>0.83766234</t>
  </si>
  <si>
    <t>2.1850746</t>
  </si>
  <si>
    <t xml:space="preserve"> 6.5691057</t>
  </si>
  <si>
    <t>0.2870129870</t>
  </si>
  <si>
    <t>0.129870130</t>
  </si>
  <si>
    <t xml:space="preserve"> 704</t>
  </si>
  <si>
    <t>1.610159e-05</t>
  </si>
  <si>
    <t>Institution-Wide222</t>
  </si>
  <si>
    <t>ART206</t>
  </si>
  <si>
    <t xml:space="preserve">  766</t>
  </si>
  <si>
    <t>0.60642570</t>
  </si>
  <si>
    <t>0.49822064</t>
  </si>
  <si>
    <t>0.08000000</t>
  </si>
  <si>
    <t>0.18309859</t>
  </si>
  <si>
    <t>0.44386423</t>
  </si>
  <si>
    <t>2.9985612</t>
  </si>
  <si>
    <t xml:space="preserve"> 2.8429319</t>
  </si>
  <si>
    <t>0.0783289817</t>
  </si>
  <si>
    <t>0.092689295</t>
  </si>
  <si>
    <t>7.513727e-05</t>
  </si>
  <si>
    <t>Institution-Wide223</t>
  </si>
  <si>
    <t>SOC332</t>
  </si>
  <si>
    <t xml:space="preserve">  765</t>
  </si>
  <si>
    <t>0.81288344</t>
  </si>
  <si>
    <t>0.68944099</t>
  </si>
  <si>
    <t>0.76862745</t>
  </si>
  <si>
    <t>2.8888889</t>
  </si>
  <si>
    <t xml:space="preserve"> 6.6856618</t>
  </si>
  <si>
    <t>0.0679738562</t>
  </si>
  <si>
    <t>0.023529412</t>
  </si>
  <si>
    <t>3.857324e-05</t>
  </si>
  <si>
    <t>Institution-Wide224</t>
  </si>
  <si>
    <t>CHM217</t>
  </si>
  <si>
    <t xml:space="preserve">  761</t>
  </si>
  <si>
    <t xml:space="preserve"> 469</t>
  </si>
  <si>
    <t>0.83795309</t>
  </si>
  <si>
    <t>0.76732673</t>
  </si>
  <si>
    <t>0.76923077</t>
  </si>
  <si>
    <t>0.40909091</t>
  </si>
  <si>
    <t>0.79894875</t>
  </si>
  <si>
    <t>3.5196211</t>
  </si>
  <si>
    <t xml:space="preserve"> 5.9378758</t>
  </si>
  <si>
    <t>0.0210249671</t>
  </si>
  <si>
    <t>0.028909330</t>
  </si>
  <si>
    <t xml:space="preserve"> 951</t>
  </si>
  <si>
    <t xml:space="preserve"> 893</t>
  </si>
  <si>
    <t>9.360922e-06</t>
  </si>
  <si>
    <t>Institution-Wide225</t>
  </si>
  <si>
    <t>CHM127</t>
  </si>
  <si>
    <t xml:space="preserve">  759</t>
  </si>
  <si>
    <t xml:space="preserve"> 367</t>
  </si>
  <si>
    <t>0.71662125</t>
  </si>
  <si>
    <t>0.59832636</t>
  </si>
  <si>
    <t>0.16129032</t>
  </si>
  <si>
    <t>0.23404255</t>
  </si>
  <si>
    <t>0.59815547</t>
  </si>
  <si>
    <t>3.2598315</t>
  </si>
  <si>
    <t xml:space="preserve"> 4.4990826</t>
  </si>
  <si>
    <t>0.0592885375</t>
  </si>
  <si>
    <t>0.061923584</t>
  </si>
  <si>
    <t>5.654435e-05</t>
  </si>
  <si>
    <t>Institution-Wide226</t>
  </si>
  <si>
    <t>BIO212</t>
  </si>
  <si>
    <t xml:space="preserve">  753</t>
  </si>
  <si>
    <t>0.87931034</t>
  </si>
  <si>
    <t>0.82478632</t>
  </si>
  <si>
    <t>0.71929825</t>
  </si>
  <si>
    <t>0.43750000</t>
  </si>
  <si>
    <t>0.51923077</t>
  </si>
  <si>
    <t>0.74634794</t>
  </si>
  <si>
    <t>2.7132668</t>
  </si>
  <si>
    <t xml:space="preserve"> 5.9458874</t>
  </si>
  <si>
    <t>0.0863213811</t>
  </si>
  <si>
    <t>0.069057105</t>
  </si>
  <si>
    <t>6.877408e-05</t>
  </si>
  <si>
    <t>Institution-Wide227</t>
  </si>
  <si>
    <t>ASL101</t>
  </si>
  <si>
    <t xml:space="preserve">  745</t>
  </si>
  <si>
    <t>0.65973535</t>
  </si>
  <si>
    <t>0.60283688</t>
  </si>
  <si>
    <t>0.06666667</t>
  </si>
  <si>
    <t>0.62013423</t>
  </si>
  <si>
    <t>3.5977961</t>
  </si>
  <si>
    <t xml:space="preserve"> 5.8348294</t>
  </si>
  <si>
    <t>0.0322147651</t>
  </si>
  <si>
    <t>0.025503356</t>
  </si>
  <si>
    <t>2.845401e-05</t>
  </si>
  <si>
    <t>Institution-Wide228</t>
  </si>
  <si>
    <t>PHL223</t>
  </si>
  <si>
    <t xml:space="preserve">  742</t>
  </si>
  <si>
    <t>0.82608696</t>
  </si>
  <si>
    <t>0.79838710</t>
  </si>
  <si>
    <t>0.75257732</t>
  </si>
  <si>
    <t>0.64197531</t>
  </si>
  <si>
    <t>0.54761905</t>
  </si>
  <si>
    <t>0.76684636</t>
  </si>
  <si>
    <t>2.4437690</t>
  </si>
  <si>
    <t xml:space="preserve"> 6.5701559</t>
  </si>
  <si>
    <t>0.2398921833</t>
  </si>
  <si>
    <t xml:space="preserve"> 564</t>
  </si>
  <si>
    <t>1.664457e-05</t>
  </si>
  <si>
    <t>Institution-Wide229</t>
  </si>
  <si>
    <t>CEG220</t>
  </si>
  <si>
    <t xml:space="preserve">  741</t>
  </si>
  <si>
    <t>0.80952381</t>
  </si>
  <si>
    <t>0.72398190</t>
  </si>
  <si>
    <t>0.65517241</t>
  </si>
  <si>
    <t>0.48936170</t>
  </si>
  <si>
    <t>0.65856950</t>
  </si>
  <si>
    <t>2.7443268</t>
  </si>
  <si>
    <t xml:space="preserve"> 3.4734774</t>
  </si>
  <si>
    <t>0.1039136302</t>
  </si>
  <si>
    <t>0.107962213</t>
  </si>
  <si>
    <t>4.801772e-05</t>
  </si>
  <si>
    <t>Institution-Wide230</t>
  </si>
  <si>
    <t>MKT421</t>
  </si>
  <si>
    <t xml:space="preserve">  738</t>
  </si>
  <si>
    <t>0.97737557</t>
  </si>
  <si>
    <t>0.97891566</t>
  </si>
  <si>
    <t>0.95333333</t>
  </si>
  <si>
    <t>0.95934959</t>
  </si>
  <si>
    <t>3.0206044</t>
  </si>
  <si>
    <t xml:space="preserve"> 7.5510204</t>
  </si>
  <si>
    <t>0.0338753388</t>
  </si>
  <si>
    <t>0.013550136</t>
  </si>
  <si>
    <t>2.917810e-05</t>
  </si>
  <si>
    <t>Institution-Wide231</t>
  </si>
  <si>
    <t>ANT499</t>
  </si>
  <si>
    <t xml:space="preserve">  737</t>
  </si>
  <si>
    <t>0.84254144</t>
  </si>
  <si>
    <t>0.36000000</t>
  </si>
  <si>
    <t>0.18750000</t>
  </si>
  <si>
    <t>0.67164179</t>
  </si>
  <si>
    <t>3.0780142</t>
  </si>
  <si>
    <t xml:space="preserve"> 4.4344569</t>
  </si>
  <si>
    <t>0.1126187246</t>
  </si>
  <si>
    <t>0.043419267</t>
  </si>
  <si>
    <t>1.121900e-04</t>
  </si>
  <si>
    <t>Institution-Wide232</t>
  </si>
  <si>
    <t>ENG333</t>
  </si>
  <si>
    <t xml:space="preserve">  735</t>
  </si>
  <si>
    <t>0.86428571</t>
  </si>
  <si>
    <t>0.78754579</t>
  </si>
  <si>
    <t>0.55000000</t>
  </si>
  <si>
    <t>0.77823129</t>
  </si>
  <si>
    <t>3.1136691</t>
  </si>
  <si>
    <t xml:space="preserve"> 6.8719212</t>
  </si>
  <si>
    <t>0.0503401361</t>
  </si>
  <si>
    <t>0.054421769</t>
  </si>
  <si>
    <t>3.440537e-05</t>
  </si>
  <si>
    <t>Institution-Wide233</t>
  </si>
  <si>
    <t>SOC320</t>
  </si>
  <si>
    <t xml:space="preserve">  734</t>
  </si>
  <si>
    <t>0.90797546</t>
  </si>
  <si>
    <t>0.83030303</t>
  </si>
  <si>
    <t>0.71584699</t>
  </si>
  <si>
    <t>0.79155313</t>
  </si>
  <si>
    <t>2.8495077</t>
  </si>
  <si>
    <t xml:space="preserve"> 6.8604167</t>
  </si>
  <si>
    <t>0.0476839237</t>
  </si>
  <si>
    <t>0.031335150</t>
  </si>
  <si>
    <t>5.170492e-05</t>
  </si>
  <si>
    <t>Institution-Wide234</t>
  </si>
  <si>
    <t>PSY291</t>
  </si>
  <si>
    <t xml:space="preserve">  732</t>
  </si>
  <si>
    <t>0.69961977</t>
  </si>
  <si>
    <t>0.56179775</t>
  </si>
  <si>
    <t>0.45833333</t>
  </si>
  <si>
    <t>0.12903226</t>
  </si>
  <si>
    <t>0.62431694</t>
  </si>
  <si>
    <t>2.7382646</t>
  </si>
  <si>
    <t xml:space="preserve"> 6.0787402</t>
  </si>
  <si>
    <t>0.1079234973</t>
  </si>
  <si>
    <t>0.039617486</t>
  </si>
  <si>
    <t>6.772518e-05</t>
  </si>
  <si>
    <t>Institution-Wide235</t>
  </si>
  <si>
    <t>EE321</t>
  </si>
  <si>
    <t xml:space="preserve">  717</t>
  </si>
  <si>
    <t>0.95263158</t>
  </si>
  <si>
    <t>0.93577982</t>
  </si>
  <si>
    <t>0.85430464</t>
  </si>
  <si>
    <t>0.58139535</t>
  </si>
  <si>
    <t>0.85774059</t>
  </si>
  <si>
    <t>2.6751880</t>
  </si>
  <si>
    <t xml:space="preserve"> 6.2951945</t>
  </si>
  <si>
    <t>0.1478382148</t>
  </si>
  <si>
    <t>0.072524407</t>
  </si>
  <si>
    <t>5.102303e-05</t>
  </si>
  <si>
    <t xml:space="preserve"> 236</t>
  </si>
  <si>
    <t>Institution-Wide236</t>
  </si>
  <si>
    <t>ENG300</t>
  </si>
  <si>
    <t xml:space="preserve">  713</t>
  </si>
  <si>
    <t>0.81690141</t>
  </si>
  <si>
    <t>0.70333333</t>
  </si>
  <si>
    <t>0.54807692</t>
  </si>
  <si>
    <t>0.66619916</t>
  </si>
  <si>
    <t>2.9597015</t>
  </si>
  <si>
    <t xml:space="preserve"> 4.5904523</t>
  </si>
  <si>
    <t>0.0743338008</t>
  </si>
  <si>
    <t>0.060308555</t>
  </si>
  <si>
    <t>5.406473e-05</t>
  </si>
  <si>
    <t>Institution-Wide237</t>
  </si>
  <si>
    <t>FR102</t>
  </si>
  <si>
    <t xml:space="preserve">  712</t>
  </si>
  <si>
    <t>0.63461538</t>
  </si>
  <si>
    <t>0.54867257</t>
  </si>
  <si>
    <t>0.58823529</t>
  </si>
  <si>
    <t>0.05263158</t>
  </si>
  <si>
    <t>0.37209302</t>
  </si>
  <si>
    <t>0.62219101</t>
  </si>
  <si>
    <t>3.1614350</t>
  </si>
  <si>
    <t xml:space="preserve"> 3.9190871</t>
  </si>
  <si>
    <t>0.0505617978</t>
  </si>
  <si>
    <t>0.060393258</t>
  </si>
  <si>
    <t>4.225471e-05</t>
  </si>
  <si>
    <t xml:space="preserve"> 238</t>
  </si>
  <si>
    <t>Institution-Wide238</t>
  </si>
  <si>
    <t>PHY106</t>
  </si>
  <si>
    <t>0.75744681</t>
  </si>
  <si>
    <t>0.59708738</t>
  </si>
  <si>
    <t>0.58015267</t>
  </si>
  <si>
    <t>0.29787234</t>
  </si>
  <si>
    <t>0.34920635</t>
  </si>
  <si>
    <t>0.58286517</t>
  </si>
  <si>
    <t>2.8767334</t>
  </si>
  <si>
    <t xml:space="preserve"> 4.7627812</t>
  </si>
  <si>
    <t>0.1081460674</t>
  </si>
  <si>
    <t>0.088483146</t>
  </si>
  <si>
    <t>8.438686e-05</t>
  </si>
  <si>
    <t>Institution-Wide239</t>
  </si>
  <si>
    <t>PHY116</t>
  </si>
  <si>
    <t xml:space="preserve">  702</t>
  </si>
  <si>
    <t xml:space="preserve"> 317</t>
  </si>
  <si>
    <t>0.75394322</t>
  </si>
  <si>
    <t>0.26760563</t>
  </si>
  <si>
    <t>2.9284603</t>
  </si>
  <si>
    <t xml:space="preserve"> 4.8074534</t>
  </si>
  <si>
    <t>0.1410256410</t>
  </si>
  <si>
    <t>0.084045584</t>
  </si>
  <si>
    <t>7.459740e-05</t>
  </si>
  <si>
    <t>Institution-Wide240</t>
  </si>
  <si>
    <t>EDT110</t>
  </si>
  <si>
    <t xml:space="preserve">  699</t>
  </si>
  <si>
    <t>0.60869565</t>
  </si>
  <si>
    <t>0.48412698</t>
  </si>
  <si>
    <t>0.28947368</t>
  </si>
  <si>
    <t>0.15000000</t>
  </si>
  <si>
    <t>0.52503577</t>
  </si>
  <si>
    <t>3.4537313</t>
  </si>
  <si>
    <t xml:space="preserve"> 3.7890772</t>
  </si>
  <si>
    <t>0.0658082976</t>
  </si>
  <si>
    <t>0.041487840</t>
  </si>
  <si>
    <t>5.138571e-05</t>
  </si>
  <si>
    <t xml:space="preserve"> 241</t>
  </si>
  <si>
    <t>Institution-Wide241</t>
  </si>
  <si>
    <t>MUS290</t>
  </si>
  <si>
    <t xml:space="preserve">  698</t>
  </si>
  <si>
    <t>0.70720721</t>
  </si>
  <si>
    <t>0.51836735</t>
  </si>
  <si>
    <t>0.49426934</t>
  </si>
  <si>
    <t>2.8500000</t>
  </si>
  <si>
    <t xml:space="preserve"> 3.5135624</t>
  </si>
  <si>
    <t>0.1189111748</t>
  </si>
  <si>
    <t>0.054441261</t>
  </si>
  <si>
    <t>9.856127e-05</t>
  </si>
  <si>
    <t>Institution-Wide242</t>
  </si>
  <si>
    <t>PHY245</t>
  </si>
  <si>
    <t xml:space="preserve">  696</t>
  </si>
  <si>
    <t>0.76394850</t>
  </si>
  <si>
    <t>0.83818770</t>
  </si>
  <si>
    <t>0.72656250</t>
  </si>
  <si>
    <t>0.78448276</t>
  </si>
  <si>
    <t>3.0928882</t>
  </si>
  <si>
    <t xml:space="preserve"> 4.3023810</t>
  </si>
  <si>
    <t>0.0272988506</t>
  </si>
  <si>
    <t>0.010057471</t>
  </si>
  <si>
    <t xml:space="preserve"> 599</t>
  </si>
  <si>
    <t>1.573040e-05</t>
  </si>
  <si>
    <t>Institution-Wide243</t>
  </si>
  <si>
    <t>COM449</t>
  </si>
  <si>
    <t xml:space="preserve">  691</t>
  </si>
  <si>
    <t>0.91472868</t>
  </si>
  <si>
    <t>0.87889273</t>
  </si>
  <si>
    <t>0.81481481</t>
  </si>
  <si>
    <t>0.77272727</t>
  </si>
  <si>
    <t>0.87264834</t>
  </si>
  <si>
    <t>3.1089552</t>
  </si>
  <si>
    <t xml:space="preserve"> 6.8465347</t>
  </si>
  <si>
    <t>0.0607814761</t>
  </si>
  <si>
    <t>0.030390738</t>
  </si>
  <si>
    <t xml:space="preserve"> 763</t>
  </si>
  <si>
    <t>1.538085e-05</t>
  </si>
  <si>
    <t>Institution-Wide244</t>
  </si>
  <si>
    <t>SOC306</t>
  </si>
  <si>
    <t xml:space="preserve">  687</t>
  </si>
  <si>
    <t>0.95505618</t>
  </si>
  <si>
    <t>0.89272031</t>
  </si>
  <si>
    <t>0.85185185</t>
  </si>
  <si>
    <t>0.65625000</t>
  </si>
  <si>
    <t>0.83842795</t>
  </si>
  <si>
    <t>2.7817337</t>
  </si>
  <si>
    <t xml:space="preserve"> 7.4147465</t>
  </si>
  <si>
    <t>0.1048034934</t>
  </si>
  <si>
    <t>0.059679767</t>
  </si>
  <si>
    <t>8.034249e-05</t>
  </si>
  <si>
    <t>Institution-Wide245</t>
  </si>
  <si>
    <t>TOA297</t>
  </si>
  <si>
    <t xml:space="preserve"> 608</t>
  </si>
  <si>
    <t>0.48519737</t>
  </si>
  <si>
    <t>0.46142649</t>
  </si>
  <si>
    <t>3.7613293</t>
  </si>
  <si>
    <t xml:space="preserve"> 3.3716475</t>
  </si>
  <si>
    <t>0.0509461426</t>
  </si>
  <si>
    <t>0.036390102</t>
  </si>
  <si>
    <t xml:space="preserve"> 545</t>
  </si>
  <si>
    <t>1.703898e-05</t>
  </si>
  <si>
    <t>Institution-Wide246</t>
  </si>
  <si>
    <t>ACC326</t>
  </si>
  <si>
    <t xml:space="preserve">  683</t>
  </si>
  <si>
    <t>0.98750000</t>
  </si>
  <si>
    <t>0.96634615</t>
  </si>
  <si>
    <t>0.94190871</t>
  </si>
  <si>
    <t>0.84337349</t>
  </si>
  <si>
    <t>0.91947291</t>
  </si>
  <si>
    <t>2.3615023</t>
  </si>
  <si>
    <t xml:space="preserve"> 7.1934605</t>
  </si>
  <si>
    <t>0.1610541728</t>
  </si>
  <si>
    <t>0.064421669</t>
  </si>
  <si>
    <t>3.223029e-05</t>
  </si>
  <si>
    <t>Institution-Wide247</t>
  </si>
  <si>
    <t>LA101</t>
  </si>
  <si>
    <t xml:space="preserve">  681</t>
  </si>
  <si>
    <t>0.47330097</t>
  </si>
  <si>
    <t>0.35338346</t>
  </si>
  <si>
    <t>0.14062500</t>
  </si>
  <si>
    <t>0.37591777</t>
  </si>
  <si>
    <t>3.3207262</t>
  </si>
  <si>
    <t xml:space="preserve"> 1.0488550</t>
  </si>
  <si>
    <t>0.0763582966</t>
  </si>
  <si>
    <t>0.029368576</t>
  </si>
  <si>
    <t>7.378568e-05</t>
  </si>
  <si>
    <t>Institution-Wide248</t>
  </si>
  <si>
    <t>SCM307</t>
  </si>
  <si>
    <t>0.92622951</t>
  </si>
  <si>
    <t>0.91699605</t>
  </si>
  <si>
    <t>0.87671233</t>
  </si>
  <si>
    <t>0.90909091</t>
  </si>
  <si>
    <t>0.90895742</t>
  </si>
  <si>
    <t>3.0673653</t>
  </si>
  <si>
    <t xml:space="preserve"> 7.0940919</t>
  </si>
  <si>
    <t>0.0367107195</t>
  </si>
  <si>
    <t>0.019089574</t>
  </si>
  <si>
    <t>8.990730e-06</t>
  </si>
  <si>
    <t>Institution-Wide249</t>
  </si>
  <si>
    <t>PHY113</t>
  </si>
  <si>
    <t xml:space="preserve">  678</t>
  </si>
  <si>
    <t>0.82580645</t>
  </si>
  <si>
    <t>0.72489083</t>
  </si>
  <si>
    <t>0.63750000</t>
  </si>
  <si>
    <t>0.41176471</t>
  </si>
  <si>
    <t>0.47058824</t>
  </si>
  <si>
    <t>0.72566372</t>
  </si>
  <si>
    <t>3.1830560</t>
  </si>
  <si>
    <t xml:space="preserve"> 6.1822222</t>
  </si>
  <si>
    <t>0.0619469027</t>
  </si>
  <si>
    <t>0.025073746</t>
  </si>
  <si>
    <t>6.378298e-05</t>
  </si>
  <si>
    <t>Institution-Wide250</t>
  </si>
  <si>
    <t>EDL301</t>
  </si>
  <si>
    <t xml:space="preserve">  677</t>
  </si>
  <si>
    <t>0.83404255</t>
  </si>
  <si>
    <t>0.76691729</t>
  </si>
  <si>
    <t>0.57446809</t>
  </si>
  <si>
    <t>0.78434269</t>
  </si>
  <si>
    <t>3.6030303</t>
  </si>
  <si>
    <t xml:space="preserve"> 5.4708520</t>
  </si>
  <si>
    <t>0.0147710487</t>
  </si>
  <si>
    <t>0.025110783</t>
  </si>
  <si>
    <t>1.932921e-05</t>
  </si>
  <si>
    <t>Institution-Wide251</t>
  </si>
  <si>
    <t>MKT300</t>
  </si>
  <si>
    <t xml:space="preserve">  675</t>
  </si>
  <si>
    <t>0.96774194</t>
  </si>
  <si>
    <t>0.94357367</t>
  </si>
  <si>
    <t>0.88439306</t>
  </si>
  <si>
    <t>0.78378378</t>
  </si>
  <si>
    <t>0.91666667</t>
  </si>
  <si>
    <t>0.91851852</t>
  </si>
  <si>
    <t>2.7692308</t>
  </si>
  <si>
    <t xml:space="preserve"> 5.6010929</t>
  </si>
  <si>
    <t>0.0696296296</t>
  </si>
  <si>
    <t>0.017777778</t>
  </si>
  <si>
    <t xml:space="preserve"> 402</t>
  </si>
  <si>
    <t xml:space="preserve"> 659</t>
  </si>
  <si>
    <t>2.516567e-05</t>
  </si>
  <si>
    <t>Institution-Wide252</t>
  </si>
  <si>
    <t>PHY103</t>
  </si>
  <si>
    <t xml:space="preserve">  663</t>
  </si>
  <si>
    <t xml:space="preserve"> 489</t>
  </si>
  <si>
    <t>0.79550102</t>
  </si>
  <si>
    <t>0.63559322</t>
  </si>
  <si>
    <t>0.47368421</t>
  </si>
  <si>
    <t>0.73604827</t>
  </si>
  <si>
    <t>3.6230769</t>
  </si>
  <si>
    <t xml:space="preserve"> 6.2000000</t>
  </si>
  <si>
    <t>0.0361990950</t>
  </si>
  <si>
    <t>0.019607843</t>
  </si>
  <si>
    <t>4.139559e-05</t>
  </si>
  <si>
    <t>Institution-Wide253</t>
  </si>
  <si>
    <t>MTH257</t>
  </si>
  <si>
    <t xml:space="preserve">  656</t>
  </si>
  <si>
    <t>0.80555556</t>
  </si>
  <si>
    <t>0.72881356</t>
  </si>
  <si>
    <t>0.61658031</t>
  </si>
  <si>
    <t>0.14634146</t>
  </si>
  <si>
    <t>0.60823171</t>
  </si>
  <si>
    <t>2.4188034</t>
  </si>
  <si>
    <t xml:space="preserve"> 4.0854503</t>
  </si>
  <si>
    <t>0.1631097561</t>
  </si>
  <si>
    <t>0.108231707</t>
  </si>
  <si>
    <t>7.487426e-05</t>
  </si>
  <si>
    <t>Institution-Wide254</t>
  </si>
  <si>
    <t>CS242</t>
  </si>
  <si>
    <t xml:space="preserve">  653</t>
  </si>
  <si>
    <t>0.72020725</t>
  </si>
  <si>
    <t>0.58415842</t>
  </si>
  <si>
    <t>0.65084227</t>
  </si>
  <si>
    <t>2.8322034</t>
  </si>
  <si>
    <t xml:space="preserve"> 3.7677262</t>
  </si>
  <si>
    <t>0.1240428790</t>
  </si>
  <si>
    <t>0.096477795</t>
  </si>
  <si>
    <t>8.199428e-05</t>
  </si>
  <si>
    <t>Institution-Wide255</t>
  </si>
  <si>
    <t>MP131</t>
  </si>
  <si>
    <t xml:space="preserve">  650</t>
  </si>
  <si>
    <t>0.44354839</t>
  </si>
  <si>
    <t>0.49456522</t>
  </si>
  <si>
    <t>0.09677419</t>
  </si>
  <si>
    <t>0.40923077</t>
  </si>
  <si>
    <t>2.3301435</t>
  </si>
  <si>
    <t xml:space="preserve"> 2.1818182</t>
  </si>
  <si>
    <t>0.1892307692</t>
  </si>
  <si>
    <t>0.035384615</t>
  </si>
  <si>
    <t>5.142309e-05</t>
  </si>
  <si>
    <t>Institution-Wide256</t>
  </si>
  <si>
    <t>FIN401</t>
  </si>
  <si>
    <t xml:space="preserve">  642</t>
  </si>
  <si>
    <t>0.99186992</t>
  </si>
  <si>
    <t>0.98084291</t>
  </si>
  <si>
    <t>0.92708333</t>
  </si>
  <si>
    <t>0.95482866</t>
  </si>
  <si>
    <t>3.1739130</t>
  </si>
  <si>
    <t xml:space="preserve"> 7.8197183</t>
  </si>
  <si>
    <t>0.0280373832</t>
  </si>
  <si>
    <t>0.032710280</t>
  </si>
  <si>
    <t xml:space="preserve"> 351</t>
  </si>
  <si>
    <t xml:space="preserve"> 794</t>
  </si>
  <si>
    <t>2.868675e-05</t>
  </si>
  <si>
    <t>Institution-Wide257</t>
  </si>
  <si>
    <t>LAW420</t>
  </si>
  <si>
    <t xml:space="preserve">  641</t>
  </si>
  <si>
    <t>0.98373984</t>
  </si>
  <si>
    <t>0.96466431</t>
  </si>
  <si>
    <t>0.95652174</t>
  </si>
  <si>
    <t>0.96723869</t>
  </si>
  <si>
    <t>3.2056962</t>
  </si>
  <si>
    <t xml:space="preserve"> 7.6295181</t>
  </si>
  <si>
    <t>0.0171606864</t>
  </si>
  <si>
    <t>0.014040562</t>
  </si>
  <si>
    <t>1549</t>
  </si>
  <si>
    <t>1950</t>
  </si>
  <si>
    <t>4.123342e-06</t>
  </si>
  <si>
    <t>Institution-Wide258</t>
  </si>
  <si>
    <t>GER101</t>
  </si>
  <si>
    <t xml:space="preserve">  640</t>
  </si>
  <si>
    <t>0.53431373</t>
  </si>
  <si>
    <t>0.44660194</t>
  </si>
  <si>
    <t>0.45652174</t>
  </si>
  <si>
    <t>0.47968750</t>
  </si>
  <si>
    <t>2.7386760</t>
  </si>
  <si>
    <t xml:space="preserve"> 3.7379310</t>
  </si>
  <si>
    <t>0.1406250000</t>
  </si>
  <si>
    <t>0.103125000</t>
  </si>
  <si>
    <t>2.279248e-05</t>
  </si>
  <si>
    <t>Institution-Wide259</t>
  </si>
  <si>
    <t>SOC300</t>
  </si>
  <si>
    <t>0.92165899</t>
  </si>
  <si>
    <t>0.83163265</t>
  </si>
  <si>
    <t>0.80487805</t>
  </si>
  <si>
    <t>0.51515152</t>
  </si>
  <si>
    <t>0.81562500</t>
  </si>
  <si>
    <t>2.8731466</t>
  </si>
  <si>
    <t xml:space="preserve"> 7.0335052</t>
  </si>
  <si>
    <t>0.1109375000</t>
  </si>
  <si>
    <t>0.051562500</t>
  </si>
  <si>
    <t>4.225204e-05</t>
  </si>
  <si>
    <t>Institution-Wide260</t>
  </si>
  <si>
    <t>FR103</t>
  </si>
  <si>
    <t xml:space="preserve">  631</t>
  </si>
  <si>
    <t>0.75098814</t>
  </si>
  <si>
    <t>0.69417476</t>
  </si>
  <si>
    <t>0.62385321</t>
  </si>
  <si>
    <t>0.67353407</t>
  </si>
  <si>
    <t>3.1220736</t>
  </si>
  <si>
    <t xml:space="preserve"> 4.7234043</t>
  </si>
  <si>
    <t>0.0475435816</t>
  </si>
  <si>
    <t>0.052297940</t>
  </si>
  <si>
    <t>2.590888e-05</t>
  </si>
  <si>
    <t>Institution-Wide261</t>
  </si>
  <si>
    <t>ME315</t>
  </si>
  <si>
    <t xml:space="preserve">  625</t>
  </si>
  <si>
    <t>0.85625000</t>
  </si>
  <si>
    <t>0.90256410</t>
  </si>
  <si>
    <t>0.84873950</t>
  </si>
  <si>
    <t>0.69565217</t>
  </si>
  <si>
    <t>0.46341463</t>
  </si>
  <si>
    <t>0.58536585</t>
  </si>
  <si>
    <t>0.80800000</t>
  </si>
  <si>
    <t>2.6232877</t>
  </si>
  <si>
    <t xml:space="preserve"> 5.8987654</t>
  </si>
  <si>
    <t>0.1760000000</t>
  </si>
  <si>
    <t>0.065600000</t>
  </si>
  <si>
    <t>4.641676e-05</t>
  </si>
  <si>
    <t>Institution-Wide262</t>
  </si>
  <si>
    <t>EGR335</t>
  </si>
  <si>
    <t xml:space="preserve">  623</t>
  </si>
  <si>
    <t>0.92788462</t>
  </si>
  <si>
    <t>0.89406780</t>
  </si>
  <si>
    <t>0.83908046</t>
  </si>
  <si>
    <t>0.72413793</t>
  </si>
  <si>
    <t>0.59459459</t>
  </si>
  <si>
    <t>2.9744027</t>
  </si>
  <si>
    <t xml:space="preserve"> 6.5653409</t>
  </si>
  <si>
    <t>0.0882825040</t>
  </si>
  <si>
    <t>0.059390048</t>
  </si>
  <si>
    <t>3.117706e-05</t>
  </si>
  <si>
    <t>Institution-Wide263</t>
  </si>
  <si>
    <t>PSY251</t>
  </si>
  <si>
    <t xml:space="preserve">  620</t>
  </si>
  <si>
    <t>0.88414634</t>
  </si>
  <si>
    <t>0.74683544</t>
  </si>
  <si>
    <t>0.61240310</t>
  </si>
  <si>
    <t>0.70806452</t>
  </si>
  <si>
    <t>2.8257191</t>
  </si>
  <si>
    <t xml:space="preserve"> 5.8608491</t>
  </si>
  <si>
    <t>0.0983870968</t>
  </si>
  <si>
    <t>0.046774194</t>
  </si>
  <si>
    <t>5.944819e-05</t>
  </si>
  <si>
    <t>Institution-Wide264</t>
  </si>
  <si>
    <t>EDL302</t>
  </si>
  <si>
    <t xml:space="preserve">  616</t>
  </si>
  <si>
    <t>0.87276786</t>
  </si>
  <si>
    <t>0.76699029</t>
  </si>
  <si>
    <t>0.80681818</t>
  </si>
  <si>
    <t>3.6200000</t>
  </si>
  <si>
    <t xml:space="preserve"> 5.8787879</t>
  </si>
  <si>
    <t>0.0275974026</t>
  </si>
  <si>
    <t>0.025974026</t>
  </si>
  <si>
    <t>4.129857e-05</t>
  </si>
  <si>
    <t>Institution-Wide265</t>
  </si>
  <si>
    <t>MGT473</t>
  </si>
  <si>
    <t xml:space="preserve">  611</t>
  </si>
  <si>
    <t>0.98408488</t>
  </si>
  <si>
    <t>0.97752809</t>
  </si>
  <si>
    <t>0.90243902</t>
  </si>
  <si>
    <t>0.97217676</t>
  </si>
  <si>
    <t>3.5323383</t>
  </si>
  <si>
    <t xml:space="preserve"> 8.2018634</t>
  </si>
  <si>
    <t>0.0114566285</t>
  </si>
  <si>
    <t>0.013093290</t>
  </si>
  <si>
    <t>1.664640e-05</t>
  </si>
  <si>
    <t>Institution-Wide266</t>
  </si>
  <si>
    <t>BIO119</t>
  </si>
  <si>
    <t xml:space="preserve">  609</t>
  </si>
  <si>
    <t xml:space="preserve"> 555</t>
  </si>
  <si>
    <t>0.78738739</t>
  </si>
  <si>
    <t>0.76354680</t>
  </si>
  <si>
    <t>3.9133333</t>
  </si>
  <si>
    <t xml:space="preserve"> 1.9880952</t>
  </si>
  <si>
    <t>0.0016420361</t>
  </si>
  <si>
    <t>0.014778325</t>
  </si>
  <si>
    <t>1.504306e-05</t>
  </si>
  <si>
    <t>Institution-Wide267</t>
  </si>
  <si>
    <t>MTH235</t>
  </si>
  <si>
    <t xml:space="preserve">  608</t>
  </si>
  <si>
    <t>0.94871795</t>
  </si>
  <si>
    <t>0.88823529</t>
  </si>
  <si>
    <t>0.84105960</t>
  </si>
  <si>
    <t>0.83059211</t>
  </si>
  <si>
    <t>2.6086957</t>
  </si>
  <si>
    <t xml:space="preserve"> 5.6609442</t>
  </si>
  <si>
    <t>0.1611842105</t>
  </si>
  <si>
    <t>0.054276316</t>
  </si>
  <si>
    <t>4.959409e-05</t>
  </si>
  <si>
    <t>Institution-Wide268</t>
  </si>
  <si>
    <t>ME202</t>
  </si>
  <si>
    <t xml:space="preserve">  605</t>
  </si>
  <si>
    <t>0.73619632</t>
  </si>
  <si>
    <t>0.34426230</t>
  </si>
  <si>
    <t>0.61487603</t>
  </si>
  <si>
    <t>3.3270869</t>
  </si>
  <si>
    <t xml:space="preserve"> 2.9848156</t>
  </si>
  <si>
    <t>0.0495867769</t>
  </si>
  <si>
    <t>0.029752066</t>
  </si>
  <si>
    <t>6.806302e-05</t>
  </si>
  <si>
    <t>Institution-Wide269</t>
  </si>
  <si>
    <t>ENG340</t>
  </si>
  <si>
    <t xml:space="preserve">  603</t>
  </si>
  <si>
    <t>0.89915966</t>
  </si>
  <si>
    <t>0.85207101</t>
  </si>
  <si>
    <t>0.85406302</t>
  </si>
  <si>
    <t>3.4688027</t>
  </si>
  <si>
    <t xml:space="preserve"> 6.5762712</t>
  </si>
  <si>
    <t>0.0149253731</t>
  </si>
  <si>
    <t>0.016583748</t>
  </si>
  <si>
    <t>3.002382e-05</t>
  </si>
  <si>
    <t>Institution-Wide270</t>
  </si>
  <si>
    <t>ENG341</t>
  </si>
  <si>
    <t xml:space="preserve">  601</t>
  </si>
  <si>
    <t>0.91034483</t>
  </si>
  <si>
    <t>0.88532110</t>
  </si>
  <si>
    <t>0.87142857</t>
  </si>
  <si>
    <t>0.88519135</t>
  </si>
  <si>
    <t>3.3091216</t>
  </si>
  <si>
    <t xml:space="preserve"> 7.3923077</t>
  </si>
  <si>
    <t>0.0232945092</t>
  </si>
  <si>
    <t>0.014975042</t>
  </si>
  <si>
    <t>1006</t>
  </si>
  <si>
    <t>1042</t>
  </si>
  <si>
    <t>8.601098e-06</t>
  </si>
  <si>
    <t>Institution-Wide271</t>
  </si>
  <si>
    <t>FIN490</t>
  </si>
  <si>
    <t xml:space="preserve">  598</t>
  </si>
  <si>
    <t xml:space="preserve"> 338</t>
  </si>
  <si>
    <t>0.98947368</t>
  </si>
  <si>
    <t>0.97041420</t>
  </si>
  <si>
    <t>0.88709677</t>
  </si>
  <si>
    <t>0.96488294</t>
  </si>
  <si>
    <t>3.2094595</t>
  </si>
  <si>
    <t xml:space="preserve"> 7.9469027</t>
  </si>
  <si>
    <t>0.0033444816</t>
  </si>
  <si>
    <t>0.010033445</t>
  </si>
  <si>
    <t xml:space="preserve"> 750</t>
  </si>
  <si>
    <t>1545</t>
  </si>
  <si>
    <t>1.236053e-05</t>
  </si>
  <si>
    <t>Institution-Wide272</t>
  </si>
  <si>
    <t>ASL103</t>
  </si>
  <si>
    <t xml:space="preserve">  594</t>
  </si>
  <si>
    <t>0.69090909</t>
  </si>
  <si>
    <t>0.68478261</t>
  </si>
  <si>
    <t>0.27272727</t>
  </si>
  <si>
    <t>3.4072165</t>
  </si>
  <si>
    <t xml:space="preserve"> 6.3295455</t>
  </si>
  <si>
    <t>0.0303030303</t>
  </si>
  <si>
    <t>0.020202020</t>
  </si>
  <si>
    <t>1.116119e-05</t>
  </si>
  <si>
    <t>Institution-Wide273</t>
  </si>
  <si>
    <t>PLS442</t>
  </si>
  <si>
    <t>0.79220779</t>
  </si>
  <si>
    <t>0.66187050</t>
  </si>
  <si>
    <t>0.51351351</t>
  </si>
  <si>
    <t>0.72053872</t>
  </si>
  <si>
    <t>2.7420495</t>
  </si>
  <si>
    <t xml:space="preserve"> 6.3392405</t>
  </si>
  <si>
    <t>0.1010101010</t>
  </si>
  <si>
    <t>0.047138047</t>
  </si>
  <si>
    <t>6.521546e-05</t>
  </si>
  <si>
    <t>Institution-Wide274</t>
  </si>
  <si>
    <t>AFS200</t>
  </si>
  <si>
    <t xml:space="preserve">  589</t>
  </si>
  <si>
    <t>0.62589928</t>
  </si>
  <si>
    <t>0.53623188</t>
  </si>
  <si>
    <t>0.34736842</t>
  </si>
  <si>
    <t>0.41025641</t>
  </si>
  <si>
    <t>0.17460317</t>
  </si>
  <si>
    <t>0.45161290</t>
  </si>
  <si>
    <t>2.5893186</t>
  </si>
  <si>
    <t xml:space="preserve"> 4.1918103</t>
  </si>
  <si>
    <t>0.1731748727</t>
  </si>
  <si>
    <t>0.078098472</t>
  </si>
  <si>
    <t>4.913879e-05</t>
  </si>
  <si>
    <t>Institution-Wide275</t>
  </si>
  <si>
    <t>URS423</t>
  </si>
  <si>
    <t xml:space="preserve">  588</t>
  </si>
  <si>
    <t>0.94475138</t>
  </si>
  <si>
    <t>0.88541667</t>
  </si>
  <si>
    <t>0.85884354</t>
  </si>
  <si>
    <t>2.8175182</t>
  </si>
  <si>
    <t xml:space="preserve"> 7.9313305</t>
  </si>
  <si>
    <t>0.1292517007</t>
  </si>
  <si>
    <t>0.068027211</t>
  </si>
  <si>
    <t>4.132604e-05</t>
  </si>
  <si>
    <t>Institution-Wide276</t>
  </si>
  <si>
    <t>COM400</t>
  </si>
  <si>
    <t xml:space="preserve">  587</t>
  </si>
  <si>
    <t>0.99395770</t>
  </si>
  <si>
    <t>0.95721925</t>
  </si>
  <si>
    <t>0.95000000</t>
  </si>
  <si>
    <t>0.97274276</t>
  </si>
  <si>
    <t>3.4382609</t>
  </si>
  <si>
    <t xml:space="preserve"> 8.1236264</t>
  </si>
  <si>
    <t>0.0289608177</t>
  </si>
  <si>
    <t>0.020442930</t>
  </si>
  <si>
    <t xml:space="preserve"> 796</t>
  </si>
  <si>
    <t>2.655143e-05</t>
  </si>
  <si>
    <t xml:space="preserve"> 277</t>
  </si>
  <si>
    <t>Institution-Wide277</t>
  </si>
  <si>
    <t>ENG301</t>
  </si>
  <si>
    <t>0.85798817</t>
  </si>
  <si>
    <t>0.83057851</t>
  </si>
  <si>
    <t>0.65432099</t>
  </si>
  <si>
    <t>0.40425532</t>
  </si>
  <si>
    <t>0.75638842</t>
  </si>
  <si>
    <t>2.9444444</t>
  </si>
  <si>
    <t xml:space="preserve"> 5.6878788</t>
  </si>
  <si>
    <t>0.0817717206</t>
  </si>
  <si>
    <t>0.080068143</t>
  </si>
  <si>
    <t>4.376096e-05</t>
  </si>
  <si>
    <t>Institution-Wide278</t>
  </si>
  <si>
    <t>BIO213</t>
  </si>
  <si>
    <t xml:space="preserve">  585</t>
  </si>
  <si>
    <t>0.95714286</t>
  </si>
  <si>
    <t>0.85393258</t>
  </si>
  <si>
    <t>0.75882353</t>
  </si>
  <si>
    <t>2.6914701</t>
  </si>
  <si>
    <t xml:space="preserve"> 6.6246649</t>
  </si>
  <si>
    <t>0.1076923077</t>
  </si>
  <si>
    <t>0.058119658</t>
  </si>
  <si>
    <t>9.184701e-05</t>
  </si>
  <si>
    <t>Institution-Wide279</t>
  </si>
  <si>
    <t>MTH253</t>
  </si>
  <si>
    <t xml:space="preserve">  584</t>
  </si>
  <si>
    <t>0.91818182</t>
  </si>
  <si>
    <t>0.73913043</t>
  </si>
  <si>
    <t>0.54237288</t>
  </si>
  <si>
    <t>0.48979592</t>
  </si>
  <si>
    <t>0.76198630</t>
  </si>
  <si>
    <t>2.3420561</t>
  </si>
  <si>
    <t xml:space="preserve"> 4.9101124</t>
  </si>
  <si>
    <t>0.2191780822</t>
  </si>
  <si>
    <t>0.083904110</t>
  </si>
  <si>
    <t>3.576644e-05</t>
  </si>
  <si>
    <t>Institution-Wide280</t>
  </si>
  <si>
    <t>ATH242</t>
  </si>
  <si>
    <t xml:space="preserve">  578</t>
  </si>
  <si>
    <t>0.64210526</t>
  </si>
  <si>
    <t>0.54301075</t>
  </si>
  <si>
    <t>0.43529412</t>
  </si>
  <si>
    <t>2.7985348</t>
  </si>
  <si>
    <t xml:space="preserve"> 4.3682796</t>
  </si>
  <si>
    <t>0.1470588235</t>
  </si>
  <si>
    <t>0.055363322</t>
  </si>
  <si>
    <t>3.831730e-05</t>
  </si>
  <si>
    <t>Institution-Wide281</t>
  </si>
  <si>
    <t>FR201</t>
  </si>
  <si>
    <t>0.79781421</t>
  </si>
  <si>
    <t>0.78461538</t>
  </si>
  <si>
    <t>0.71844660</t>
  </si>
  <si>
    <t>0.62162162</t>
  </si>
  <si>
    <t>0.75086505</t>
  </si>
  <si>
    <t>2.9268293</t>
  </si>
  <si>
    <t xml:space="preserve"> 5.3135135</t>
  </si>
  <si>
    <t>0.0899653979</t>
  </si>
  <si>
    <t>0.077854671</t>
  </si>
  <si>
    <t>1.049314e-05</t>
  </si>
  <si>
    <t>Institution-Wide282</t>
  </si>
  <si>
    <t>TH210</t>
  </si>
  <si>
    <t>0.72907489</t>
  </si>
  <si>
    <t>0.64930556</t>
  </si>
  <si>
    <t>3.7035088</t>
  </si>
  <si>
    <t xml:space="preserve"> 2.4904051</t>
  </si>
  <si>
    <t>0.0208333333</t>
  </si>
  <si>
    <t>0.010416667</t>
  </si>
  <si>
    <t>5.687090e-05</t>
  </si>
  <si>
    <t>Institution-Wide283</t>
  </si>
  <si>
    <t>HST485</t>
  </si>
  <si>
    <t xml:space="preserve">  575</t>
  </si>
  <si>
    <t>0.88461538</t>
  </si>
  <si>
    <t>0.74090909</t>
  </si>
  <si>
    <t>0.64963504</t>
  </si>
  <si>
    <t>0.62962963</t>
  </si>
  <si>
    <t>0.35087719</t>
  </si>
  <si>
    <t>0.67826087</t>
  </si>
  <si>
    <t>2.6583012</t>
  </si>
  <si>
    <t xml:space="preserve"> 6.9759450</t>
  </si>
  <si>
    <t>0.0991304348</t>
  </si>
  <si>
    <t>0.099130435</t>
  </si>
  <si>
    <t>4.512753e-05</t>
  </si>
  <si>
    <t>Institution-Wide284</t>
  </si>
  <si>
    <t>ART207</t>
  </si>
  <si>
    <t xml:space="preserve">  572</t>
  </si>
  <si>
    <t>0.72047244</t>
  </si>
  <si>
    <t>0.59358289</t>
  </si>
  <si>
    <t>0.32142857</t>
  </si>
  <si>
    <t>0.59790210</t>
  </si>
  <si>
    <t>3.1397059</t>
  </si>
  <si>
    <t xml:space="preserve"> 4.3415978</t>
  </si>
  <si>
    <t>0.0821678322</t>
  </si>
  <si>
    <t>0.048951049</t>
  </si>
  <si>
    <t>4.031310e-05</t>
  </si>
  <si>
    <t>Institution-Wide285</t>
  </si>
  <si>
    <t>MGT410</t>
  </si>
  <si>
    <t xml:space="preserve">  570</t>
  </si>
  <si>
    <t>0.99178082</t>
  </si>
  <si>
    <t>0.96296296</t>
  </si>
  <si>
    <t>3.5610619</t>
  </si>
  <si>
    <t xml:space="preserve"> 7.8976109</t>
  </si>
  <si>
    <t>0.0122807018</t>
  </si>
  <si>
    <t>0.008771930</t>
  </si>
  <si>
    <t xml:space="preserve"> 912</t>
  </si>
  <si>
    <t>1632</t>
  </si>
  <si>
    <t>9.929435e-06</t>
  </si>
  <si>
    <t>Institution-Wide286</t>
  </si>
  <si>
    <t>ENG410</t>
  </si>
  <si>
    <t xml:space="preserve">  564</t>
  </si>
  <si>
    <t>0.88789238</t>
  </si>
  <si>
    <t>0.86363636</t>
  </si>
  <si>
    <t>0.40540541</t>
  </si>
  <si>
    <t>0.80673759</t>
  </si>
  <si>
    <t>3.1195446</t>
  </si>
  <si>
    <t xml:space="preserve"> 7.1380471</t>
  </si>
  <si>
    <t>0.0656028369</t>
  </si>
  <si>
    <t>0.065602837</t>
  </si>
  <si>
    <t>3.060268e-05</t>
  </si>
  <si>
    <t>Institution-Wide287</t>
  </si>
  <si>
    <t>RHB101</t>
  </si>
  <si>
    <t xml:space="preserve">  563</t>
  </si>
  <si>
    <t>0.78958785</t>
  </si>
  <si>
    <t>0.77142857</t>
  </si>
  <si>
    <t>0.76909414</t>
  </si>
  <si>
    <t>3.7657658</t>
  </si>
  <si>
    <t xml:space="preserve"> 4.9321608</t>
  </si>
  <si>
    <t>0.0124333925</t>
  </si>
  <si>
    <t>0.014209591</t>
  </si>
  <si>
    <t>1102</t>
  </si>
  <si>
    <t xml:space="preserve"> 899</t>
  </si>
  <si>
    <t>7.668662e-06</t>
  </si>
  <si>
    <t>Institution-Wide288</t>
  </si>
  <si>
    <t>ASL102</t>
  </si>
  <si>
    <t xml:space="preserve">  562</t>
  </si>
  <si>
    <t>0.62099644</t>
  </si>
  <si>
    <t>3.3394495</t>
  </si>
  <si>
    <t xml:space="preserve"> 5.7895981</t>
  </si>
  <si>
    <t>0.0302491103</t>
  </si>
  <si>
    <t>0.030249110</t>
  </si>
  <si>
    <t>2.759330e-05</t>
  </si>
  <si>
    <t>Institution-Wide289</t>
  </si>
  <si>
    <t>NUR414</t>
  </si>
  <si>
    <t xml:space="preserve">  560</t>
  </si>
  <si>
    <t>0.95334686</t>
  </si>
  <si>
    <t>0.78181818</t>
  </si>
  <si>
    <t>0.93035714</t>
  </si>
  <si>
    <t>3.8617594</t>
  </si>
  <si>
    <t xml:space="preserve"> 7.2592593</t>
  </si>
  <si>
    <t>0.0035714286</t>
  </si>
  <si>
    <t>0.005357143</t>
  </si>
  <si>
    <t xml:space="preserve"> 793</t>
  </si>
  <si>
    <t>2.054667e-05</t>
  </si>
  <si>
    <t>Institution-Wide290</t>
  </si>
  <si>
    <t>GEO203</t>
  </si>
  <si>
    <t xml:space="preserve">  557</t>
  </si>
  <si>
    <t>0.66486486</t>
  </si>
  <si>
    <t>0.62790698</t>
  </si>
  <si>
    <t>0.41509434</t>
  </si>
  <si>
    <t>0.25714286</t>
  </si>
  <si>
    <t>0.58348294</t>
  </si>
  <si>
    <t xml:space="preserve"> 4.7486486</t>
  </si>
  <si>
    <t>0.1579892280</t>
  </si>
  <si>
    <t>0.062836625</t>
  </si>
  <si>
    <t>4.109660e-05</t>
  </si>
  <si>
    <t>Institution-Wide291</t>
  </si>
  <si>
    <t>BIO492</t>
  </si>
  <si>
    <t xml:space="preserve">  555</t>
  </si>
  <si>
    <t>0.91489362</t>
  </si>
  <si>
    <t>0.89189189</t>
  </si>
  <si>
    <t>3.6876155</t>
  </si>
  <si>
    <t xml:space="preserve"> 8.1250000</t>
  </si>
  <si>
    <t>0.0216216216</t>
  </si>
  <si>
    <t>0.025225225</t>
  </si>
  <si>
    <t>5.300947e-05</t>
  </si>
  <si>
    <t>Institution-Wide292</t>
  </si>
  <si>
    <t>GL345</t>
  </si>
  <si>
    <t xml:space="preserve">  553</t>
  </si>
  <si>
    <t xml:space="preserve"> 437</t>
  </si>
  <si>
    <t>0.94050343</t>
  </si>
  <si>
    <t>0.91011236</t>
  </si>
  <si>
    <t>0.91681736</t>
  </si>
  <si>
    <t>3.7210145</t>
  </si>
  <si>
    <t xml:space="preserve"> 6.0195440</t>
  </si>
  <si>
    <t>0.0144665461</t>
  </si>
  <si>
    <t>0.001808318</t>
  </si>
  <si>
    <t>3.998153e-05</t>
  </si>
  <si>
    <t>Institution-Wide293</t>
  </si>
  <si>
    <t>MKT366</t>
  </si>
  <si>
    <t>0.99115044</t>
  </si>
  <si>
    <t>0.97033898</t>
  </si>
  <si>
    <t>0.96745027</t>
  </si>
  <si>
    <t>3.2354015</t>
  </si>
  <si>
    <t xml:space="preserve"> 7.6595092</t>
  </si>
  <si>
    <t>0.009041591</t>
  </si>
  <si>
    <t xml:space="preserve"> 528</t>
  </si>
  <si>
    <t>1.779437e-05</t>
  </si>
  <si>
    <t>Institution-Wide294</t>
  </si>
  <si>
    <t>HST415</t>
  </si>
  <si>
    <t xml:space="preserve">  552</t>
  </si>
  <si>
    <t>0.76056338</t>
  </si>
  <si>
    <t>0.66176471</t>
  </si>
  <si>
    <t>0.17948718</t>
  </si>
  <si>
    <t>0.60326087</t>
  </si>
  <si>
    <t>2.8261803</t>
  </si>
  <si>
    <t xml:space="preserve"> 6.9540984</t>
  </si>
  <si>
    <t>0.1050724638</t>
  </si>
  <si>
    <t>0.155797101</t>
  </si>
  <si>
    <t>4.707197e-05</t>
  </si>
  <si>
    <t>Institution-Wide295</t>
  </si>
  <si>
    <t>EDL303</t>
  </si>
  <si>
    <t xml:space="preserve">  547</t>
  </si>
  <si>
    <t>0.91022444</t>
  </si>
  <si>
    <t>0.76724138</t>
  </si>
  <si>
    <t>0.86106033</t>
  </si>
  <si>
    <t>3.6990654</t>
  </si>
  <si>
    <t xml:space="preserve"> 5.9107143</t>
  </si>
  <si>
    <t>0.0109689214</t>
  </si>
  <si>
    <t>0.021937843</t>
  </si>
  <si>
    <t>4.211977e-05</t>
  </si>
  <si>
    <t>Institution-Wide296</t>
  </si>
  <si>
    <t>PHL471</t>
  </si>
  <si>
    <t>0.86259542</t>
  </si>
  <si>
    <t>0.80158730</t>
  </si>
  <si>
    <t>0.81196581</t>
  </si>
  <si>
    <t>0.74025974</t>
  </si>
  <si>
    <t>0.52083333</t>
  </si>
  <si>
    <t>0.47916667</t>
  </si>
  <si>
    <t>0.75685558</t>
  </si>
  <si>
    <t>2.4308617</t>
  </si>
  <si>
    <t xml:space="preserve"> 7.1202346</t>
  </si>
  <si>
    <t>0.2285191956</t>
  </si>
  <si>
    <t>0.087751371</t>
  </si>
  <si>
    <t>2.373368e-05</t>
  </si>
  <si>
    <t>Institution-Wide297</t>
  </si>
  <si>
    <t>ENG478</t>
  </si>
  <si>
    <t xml:space="preserve">  542</t>
  </si>
  <si>
    <t>0.87443946</t>
  </si>
  <si>
    <t>0.77450980</t>
  </si>
  <si>
    <t>0.77675277</t>
  </si>
  <si>
    <t>3.1644101</t>
  </si>
  <si>
    <t xml:space="preserve"> 6.3802817</t>
  </si>
  <si>
    <t>0.0627306273</t>
  </si>
  <si>
    <t>0.046125461</t>
  </si>
  <si>
    <t>4.331312e-05</t>
  </si>
  <si>
    <t>Institution-Wide298</t>
  </si>
  <si>
    <t>PHY246</t>
  </si>
  <si>
    <t xml:space="preserve">  539</t>
  </si>
  <si>
    <t>0.88700565</t>
  </si>
  <si>
    <t>0.84771574</t>
  </si>
  <si>
    <t>0.85483871</t>
  </si>
  <si>
    <t>0.83858998</t>
  </si>
  <si>
    <t>2.9530957</t>
  </si>
  <si>
    <t xml:space="preserve"> 5.1820580</t>
  </si>
  <si>
    <t>0.0649350649</t>
  </si>
  <si>
    <t>0.011131725</t>
  </si>
  <si>
    <t xml:space="preserve"> 517</t>
  </si>
  <si>
    <t xml:space="preserve"> 551</t>
  </si>
  <si>
    <t>1.813659e-05</t>
  </si>
  <si>
    <t>Institution-Wide299</t>
  </si>
  <si>
    <t>RST261</t>
  </si>
  <si>
    <t>0.80869565</t>
  </si>
  <si>
    <t>0.75877193</t>
  </si>
  <si>
    <t>0.56363636</t>
  </si>
  <si>
    <t>0.69016698</t>
  </si>
  <si>
    <t>2.7871901</t>
  </si>
  <si>
    <t xml:space="preserve"> 3.9472141</t>
  </si>
  <si>
    <t>0.0909090909</t>
  </si>
  <si>
    <t>0.102040816</t>
  </si>
  <si>
    <t>5.585683e-05</t>
  </si>
  <si>
    <t>Institution-Wide300</t>
  </si>
  <si>
    <t>PSY361</t>
  </si>
  <si>
    <t xml:space="preserve">  532</t>
  </si>
  <si>
    <t>0.81632653</t>
  </si>
  <si>
    <t>0.80473373</t>
  </si>
  <si>
    <t>0.74400000</t>
  </si>
  <si>
    <t>0.63414634</t>
  </si>
  <si>
    <t>2.7759674</t>
  </si>
  <si>
    <t xml:space="preserve"> 6.2138365</t>
  </si>
  <si>
    <t>0.0939849624</t>
  </si>
  <si>
    <t>0.077067669</t>
  </si>
  <si>
    <t>4.805818e-05</t>
  </si>
  <si>
    <t>Institution-Wide301</t>
  </si>
  <si>
    <t>ENG357</t>
  </si>
  <si>
    <t xml:space="preserve">  530</t>
  </si>
  <si>
    <t>0.88000000</t>
  </si>
  <si>
    <t>0.89344262</t>
  </si>
  <si>
    <t>0.81578947</t>
  </si>
  <si>
    <t>3.0889749</t>
  </si>
  <si>
    <t xml:space="preserve"> 6.6646154</t>
  </si>
  <si>
    <t>0.0415094340</t>
  </si>
  <si>
    <t>0.024528302</t>
  </si>
  <si>
    <t>1.786001e-05</t>
  </si>
  <si>
    <t>Institution-Wide302</t>
  </si>
  <si>
    <t>COM256</t>
  </si>
  <si>
    <t xml:space="preserve">  529</t>
  </si>
  <si>
    <t>0.92481203</t>
  </si>
  <si>
    <t>0.91774892</t>
  </si>
  <si>
    <t>0.86868687</t>
  </si>
  <si>
    <t>0.88657845</t>
  </si>
  <si>
    <t>2.8437500</t>
  </si>
  <si>
    <t xml:space="preserve"> 6.0698925</t>
  </si>
  <si>
    <t>0.0926275992</t>
  </si>
  <si>
    <t>0.032136106</t>
  </si>
  <si>
    <t xml:space="preserve"> 644</t>
  </si>
  <si>
    <t>1.862985e-05</t>
  </si>
  <si>
    <t>Institution-Wide303</t>
  </si>
  <si>
    <t>ED421</t>
  </si>
  <si>
    <t xml:space="preserve">  526</t>
  </si>
  <si>
    <t>0.93401015</t>
  </si>
  <si>
    <t>0.89163498</t>
  </si>
  <si>
    <t>3.7065637</t>
  </si>
  <si>
    <t xml:space="preserve"> 7.2977528</t>
  </si>
  <si>
    <t>0.0095057034</t>
  </si>
  <si>
    <t>0.015209125</t>
  </si>
  <si>
    <t>2.898470e-05</t>
  </si>
  <si>
    <t>Institution-Wide304</t>
  </si>
  <si>
    <t>FR202</t>
  </si>
  <si>
    <t>0.84000000</t>
  </si>
  <si>
    <t>0.79881657</t>
  </si>
  <si>
    <t>0.78707224</t>
  </si>
  <si>
    <t>2.9407115</t>
  </si>
  <si>
    <t xml:space="preserve"> 5.6617647</t>
  </si>
  <si>
    <t>0.0646387833</t>
  </si>
  <si>
    <t>0.038022814</t>
  </si>
  <si>
    <t xml:space="preserve"> 492</t>
  </si>
  <si>
    <t>1.642192e-05</t>
  </si>
  <si>
    <t>Institution-Wide305</t>
  </si>
  <si>
    <t>ED407</t>
  </si>
  <si>
    <t>0.96614583</t>
  </si>
  <si>
    <t>0.95726496</t>
  </si>
  <si>
    <t>0.93750000</t>
  </si>
  <si>
    <t>0.96175908</t>
  </si>
  <si>
    <t>3.7013487</t>
  </si>
  <si>
    <t xml:space="preserve"> 6.3873239</t>
  </si>
  <si>
    <t>0.0038240918</t>
  </si>
  <si>
    <t>0.007648184</t>
  </si>
  <si>
    <t>2142</t>
  </si>
  <si>
    <t>2181</t>
  </si>
  <si>
    <t>6.203577e-07</t>
  </si>
  <si>
    <t>Institution-Wide306</t>
  </si>
  <si>
    <t>MKT446</t>
  </si>
  <si>
    <t>0.97674419</t>
  </si>
  <si>
    <t>0.96641791</t>
  </si>
  <si>
    <t>0.96558317</t>
  </si>
  <si>
    <t>2.8042226</t>
  </si>
  <si>
    <t xml:space="preserve"> 7.5662651</t>
  </si>
  <si>
    <t>0.0325047801</t>
  </si>
  <si>
    <t>0.003824092</t>
  </si>
  <si>
    <t>1994</t>
  </si>
  <si>
    <t>2101</t>
  </si>
  <si>
    <t>1.344294e-06</t>
  </si>
  <si>
    <t>Institution-Wide307</t>
  </si>
  <si>
    <t>BIO231</t>
  </si>
  <si>
    <t xml:space="preserve">  519</t>
  </si>
  <si>
    <t>0.93913043</t>
  </si>
  <si>
    <t>0.88839286</t>
  </si>
  <si>
    <t>0.73737374</t>
  </si>
  <si>
    <t>0.14814815</t>
  </si>
  <si>
    <t>0.78227360</t>
  </si>
  <si>
    <t>2.7474747</t>
  </si>
  <si>
    <t xml:space="preserve"> 7.1545741</t>
  </si>
  <si>
    <t>0.1098265896</t>
  </si>
  <si>
    <t>0.046242775</t>
  </si>
  <si>
    <t>9.900370e-05</t>
  </si>
  <si>
    <t>Institution-Wide308</t>
  </si>
  <si>
    <t>ME199</t>
  </si>
  <si>
    <t xml:space="preserve">  518</t>
  </si>
  <si>
    <t>0.64625850</t>
  </si>
  <si>
    <t>0.62096774</t>
  </si>
  <si>
    <t>0.42000000</t>
  </si>
  <si>
    <t>0.13636364</t>
  </si>
  <si>
    <t>0.58301158</t>
  </si>
  <si>
    <t>3.3113772</t>
  </si>
  <si>
    <t xml:space="preserve"> 2.2212190</t>
  </si>
  <si>
    <t>0.0637065637</t>
  </si>
  <si>
    <t>0.032818533</t>
  </si>
  <si>
    <t>3.138034e-05</t>
  </si>
  <si>
    <t>Institution-Wide309</t>
  </si>
  <si>
    <t>COM432</t>
  </si>
  <si>
    <t xml:space="preserve">  517</t>
  </si>
  <si>
    <t>0.96341463</t>
  </si>
  <si>
    <t>0.91843972</t>
  </si>
  <si>
    <t>0.88235294</t>
  </si>
  <si>
    <t>3.1529412</t>
  </si>
  <si>
    <t xml:space="preserve"> 6.7907692</t>
  </si>
  <si>
    <t>0.0251450677</t>
  </si>
  <si>
    <t>0.013539652</t>
  </si>
  <si>
    <t>2.120624e-05</t>
  </si>
  <si>
    <t>Institution-Wide310</t>
  </si>
  <si>
    <t>EDE302</t>
  </si>
  <si>
    <t>0.97455471</t>
  </si>
  <si>
    <t>0.98198198</t>
  </si>
  <si>
    <t>0.97485493</t>
  </si>
  <si>
    <t>3.7412451</t>
  </si>
  <si>
    <t xml:space="preserve"> 6.6785714</t>
  </si>
  <si>
    <t>0.0019342360</t>
  </si>
  <si>
    <t>0.005802708</t>
  </si>
  <si>
    <t>2121</t>
  </si>
  <si>
    <t>2212</t>
  </si>
  <si>
    <t>7.141600e-07</t>
  </si>
  <si>
    <t>Institution-Wide311</t>
  </si>
  <si>
    <t>SM144</t>
  </si>
  <si>
    <t>0.62275449</t>
  </si>
  <si>
    <t>0.67311412</t>
  </si>
  <si>
    <t>3.5730994</t>
  </si>
  <si>
    <t xml:space="preserve"> 3.1931818</t>
  </si>
  <si>
    <t>0.0096711799</t>
  </si>
  <si>
    <t>0.007736944</t>
  </si>
  <si>
    <t xml:space="preserve"> 636</t>
  </si>
  <si>
    <t xml:space="preserve"> 521</t>
  </si>
  <si>
    <t>1.474985e-05</t>
  </si>
  <si>
    <t>Institution-Wide312</t>
  </si>
  <si>
    <t>ED317</t>
  </si>
  <si>
    <t xml:space="preserve">  516</t>
  </si>
  <si>
    <t>0.97250000</t>
  </si>
  <si>
    <t>0.96629213</t>
  </si>
  <si>
    <t>0.96705426</t>
  </si>
  <si>
    <t>3.7184466</t>
  </si>
  <si>
    <t xml:space="preserve"> 7.1857143</t>
  </si>
  <si>
    <t>0.0058139535</t>
  </si>
  <si>
    <t>0.001937984</t>
  </si>
  <si>
    <t>1107</t>
  </si>
  <si>
    <t>7.561371e-06</t>
  </si>
  <si>
    <t>Institution-Wide313</t>
  </si>
  <si>
    <t>EDE401</t>
  </si>
  <si>
    <t>0.98039216</t>
  </si>
  <si>
    <t>0.94000000</t>
  </si>
  <si>
    <t>0.96899225</t>
  </si>
  <si>
    <t>3.8662791</t>
  </si>
  <si>
    <t xml:space="preserve"> 7.4113475</t>
  </si>
  <si>
    <t xml:space="preserve"> 366</t>
  </si>
  <si>
    <t>2.755715e-05</t>
  </si>
  <si>
    <t xml:space="preserve"> 314</t>
  </si>
  <si>
    <t>Institution-Wide314</t>
  </si>
  <si>
    <t>SOC442</t>
  </si>
  <si>
    <t xml:space="preserve">  513</t>
  </si>
  <si>
    <t>0.82857143</t>
  </si>
  <si>
    <t>0.84581498</t>
  </si>
  <si>
    <t>0.78167641</t>
  </si>
  <si>
    <t>3.0540000</t>
  </si>
  <si>
    <t xml:space="preserve"> 7.2477064</t>
  </si>
  <si>
    <t>0.0584795322</t>
  </si>
  <si>
    <t>0.025341131</t>
  </si>
  <si>
    <t>4.322138e-05</t>
  </si>
  <si>
    <t>Institution-Wide315</t>
  </si>
  <si>
    <t>CST243</t>
  </si>
  <si>
    <t xml:space="preserve">  511</t>
  </si>
  <si>
    <t>0.71942446</t>
  </si>
  <si>
    <t>0.59006211</t>
  </si>
  <si>
    <t>0.40206186</t>
  </si>
  <si>
    <t>0.32352941</t>
  </si>
  <si>
    <t>0.06060606</t>
  </si>
  <si>
    <t>0.14893617</t>
  </si>
  <si>
    <t>0.49706458</t>
  </si>
  <si>
    <t>2.7306034</t>
  </si>
  <si>
    <t xml:space="preserve"> 3.8048780</t>
  </si>
  <si>
    <t>0.1311154599</t>
  </si>
  <si>
    <t>0.091976517</t>
  </si>
  <si>
    <t>7.155466e-05</t>
  </si>
  <si>
    <t>Institution-Wide316</t>
  </si>
  <si>
    <t>EE413</t>
  </si>
  <si>
    <t>0.98816568</t>
  </si>
  <si>
    <t>0.96330275</t>
  </si>
  <si>
    <t>0.96477495</t>
  </si>
  <si>
    <t>2.8209256</t>
  </si>
  <si>
    <t xml:space="preserve"> 7.8504673</t>
  </si>
  <si>
    <t>0.1154598826</t>
  </si>
  <si>
    <t>0.027397260</t>
  </si>
  <si>
    <t>1104</t>
  </si>
  <si>
    <t>2.895046e-05</t>
  </si>
  <si>
    <t>Institution-Wide317</t>
  </si>
  <si>
    <t>ED415</t>
  </si>
  <si>
    <t xml:space="preserve">  510</t>
  </si>
  <si>
    <t>0.98538622</t>
  </si>
  <si>
    <t>0.89655172</t>
  </si>
  <si>
    <t>3.9352941</t>
  </si>
  <si>
    <t xml:space="preserve"> 8.3068592</t>
  </si>
  <si>
    <t>1254</t>
  </si>
  <si>
    <t>1823</t>
  </si>
  <si>
    <t>6.248347e-06</t>
  </si>
  <si>
    <t>Institution-Wide318</t>
  </si>
  <si>
    <t>SW272</t>
  </si>
  <si>
    <t xml:space="preserve">  508</t>
  </si>
  <si>
    <t>0.82802548</t>
  </si>
  <si>
    <t>0.65608466</t>
  </si>
  <si>
    <t>0.44680851</t>
  </si>
  <si>
    <t>0.04000000</t>
  </si>
  <si>
    <t>0.62598425</t>
  </si>
  <si>
    <t>2.8696538</t>
  </si>
  <si>
    <t xml:space="preserve"> 4.5663430</t>
  </si>
  <si>
    <t>0.1003937008</t>
  </si>
  <si>
    <t>8.749508e-05</t>
  </si>
  <si>
    <t>Institution-Wide319</t>
  </si>
  <si>
    <t>EES345</t>
  </si>
  <si>
    <t xml:space="preserve">  507</t>
  </si>
  <si>
    <t>0.85467980</t>
  </si>
  <si>
    <t>0.82051282</t>
  </si>
  <si>
    <t>3.7579365</t>
  </si>
  <si>
    <t xml:space="preserve"> 6.1161473</t>
  </si>
  <si>
    <t>0.0078895464</t>
  </si>
  <si>
    <t>0.005917160</t>
  </si>
  <si>
    <t xml:space="preserve"> 507</t>
  </si>
  <si>
    <t xml:space="preserve"> 527</t>
  </si>
  <si>
    <t>1.844176e-05</t>
  </si>
  <si>
    <t>Institution-Wide320</t>
  </si>
  <si>
    <t>ED311</t>
  </si>
  <si>
    <t xml:space="preserve">  506</t>
  </si>
  <si>
    <t>0.99067599</t>
  </si>
  <si>
    <t>0.98571429</t>
  </si>
  <si>
    <t>0.98814229</t>
  </si>
  <si>
    <t>3.8412698</t>
  </si>
  <si>
    <t xml:space="preserve"> 8.3014706</t>
  </si>
  <si>
    <t>0.003952569</t>
  </si>
  <si>
    <t>2215</t>
  </si>
  <si>
    <t>2248</t>
  </si>
  <si>
    <t>2.411878e-07</t>
  </si>
  <si>
    <t>Institution-Wide321</t>
  </si>
  <si>
    <t>ED411</t>
  </si>
  <si>
    <t>0.98861048</t>
  </si>
  <si>
    <t>0.98616601</t>
  </si>
  <si>
    <t>3.8591270</t>
  </si>
  <si>
    <t xml:space="preserve"> 8.1575092</t>
  </si>
  <si>
    <t>1983</t>
  </si>
  <si>
    <t>2226</t>
  </si>
  <si>
    <t>1.424164e-06</t>
  </si>
  <si>
    <t>Institution-Wide322</t>
  </si>
  <si>
    <t>PSY294</t>
  </si>
  <si>
    <t xml:space="preserve">  503</t>
  </si>
  <si>
    <t>0.85833333</t>
  </si>
  <si>
    <t>0.83108108</t>
  </si>
  <si>
    <t>0.72316384</t>
  </si>
  <si>
    <t>0.38636364</t>
  </si>
  <si>
    <t>0.74950298</t>
  </si>
  <si>
    <t>2.8148148</t>
  </si>
  <si>
    <t xml:space="preserve"> 6.1949686</t>
  </si>
  <si>
    <t>0.0278330020</t>
  </si>
  <si>
    <t>0.087475149</t>
  </si>
  <si>
    <t xml:space="preserve"> 497</t>
  </si>
  <si>
    <t>1.880625e-05</t>
  </si>
  <si>
    <t>Institution-Wide323</t>
  </si>
  <si>
    <t>EE414</t>
  </si>
  <si>
    <t xml:space="preserve">  500</t>
  </si>
  <si>
    <t>0.98026316</t>
  </si>
  <si>
    <t>0.98425197</t>
  </si>
  <si>
    <t>0.92857143</t>
  </si>
  <si>
    <t>0.96600000</t>
  </si>
  <si>
    <t>3.4508197</t>
  </si>
  <si>
    <t xml:space="preserve"> 7.8490566</t>
  </si>
  <si>
    <t>0.0300000000</t>
  </si>
  <si>
    <t>0.024000000</t>
  </si>
  <si>
    <t>1050</t>
  </si>
  <si>
    <t>1674</t>
  </si>
  <si>
    <t>8.130871e-06</t>
  </si>
  <si>
    <t>Institution-Wide324</t>
  </si>
  <si>
    <t>BIO230</t>
  </si>
  <si>
    <t xml:space="preserve">  499</t>
  </si>
  <si>
    <t>0.98611111</t>
  </si>
  <si>
    <t>0.90066225</t>
  </si>
  <si>
    <t>0.77443609</t>
  </si>
  <si>
    <t>0.39622642</t>
  </si>
  <si>
    <t>0.77755511</t>
  </si>
  <si>
    <t>2.3028322</t>
  </si>
  <si>
    <t xml:space="preserve"> 7.3302752</t>
  </si>
  <si>
    <t>0.2064128257</t>
  </si>
  <si>
    <t>0.080160321</t>
  </si>
  <si>
    <t>8.221366e-05</t>
  </si>
  <si>
    <t>Institution-Wide325</t>
  </si>
  <si>
    <t>EDL304</t>
  </si>
  <si>
    <t xml:space="preserve">  497</t>
  </si>
  <si>
    <t>0.91436464</t>
  </si>
  <si>
    <t>0.87525151</t>
  </si>
  <si>
    <t>3.6313646</t>
  </si>
  <si>
    <t xml:space="preserve"> 6.3722628</t>
  </si>
  <si>
    <t>0.0221327968</t>
  </si>
  <si>
    <t>0.012072435</t>
  </si>
  <si>
    <t>2.932253e-05</t>
  </si>
  <si>
    <t>Institution-Wide326</t>
  </si>
  <si>
    <t>EDE464</t>
  </si>
  <si>
    <t xml:space="preserve">  493</t>
  </si>
  <si>
    <t xml:space="preserve"> 391</t>
  </si>
  <si>
    <t>0.99488491</t>
  </si>
  <si>
    <t>0.99391481</t>
  </si>
  <si>
    <t>3.7342799</t>
  </si>
  <si>
    <t xml:space="preserve"> 7.5172414</t>
  </si>
  <si>
    <t>0.0040567951</t>
  </si>
  <si>
    <t>1186</t>
  </si>
  <si>
    <t>1.179935e-05</t>
  </si>
  <si>
    <t>Institution-Wide327</t>
  </si>
  <si>
    <t>ED316</t>
  </si>
  <si>
    <t xml:space="preserve">  492</t>
  </si>
  <si>
    <t>0.99544419</t>
  </si>
  <si>
    <t>0.99593496</t>
  </si>
  <si>
    <t>3.8760163</t>
  </si>
  <si>
    <t xml:space="preserve"> 7.7977099</t>
  </si>
  <si>
    <t>0.0020325203</t>
  </si>
  <si>
    <t>2183</t>
  </si>
  <si>
    <t>2256</t>
  </si>
  <si>
    <t>4.687502e-07</t>
  </si>
  <si>
    <t>Institution-Wide328</t>
  </si>
  <si>
    <t>ED417</t>
  </si>
  <si>
    <t>0.99551570</t>
  </si>
  <si>
    <t>3.8961303</t>
  </si>
  <si>
    <t xml:space="preserve"> 7.8473282</t>
  </si>
  <si>
    <t>0.0040650407</t>
  </si>
  <si>
    <t>0.002032520</t>
  </si>
  <si>
    <t>2192</t>
  </si>
  <si>
    <t>2260</t>
  </si>
  <si>
    <t>3.953175e-07</t>
  </si>
  <si>
    <t>Institution-Wide329</t>
  </si>
  <si>
    <t>CHM246</t>
  </si>
  <si>
    <t xml:space="preserve">  491</t>
  </si>
  <si>
    <t>0.85227273</t>
  </si>
  <si>
    <t>0.78873239</t>
  </si>
  <si>
    <t>0.80040733</t>
  </si>
  <si>
    <t>3.3723849</t>
  </si>
  <si>
    <t xml:space="preserve"> 4.9441176</t>
  </si>
  <si>
    <t>0.0183299389</t>
  </si>
  <si>
    <t>0.026476578</t>
  </si>
  <si>
    <t>1.787923e-05</t>
  </si>
  <si>
    <t>Institution-Wide330</t>
  </si>
  <si>
    <t>UH201</t>
  </si>
  <si>
    <t>0.86040609</t>
  </si>
  <si>
    <t>0.84507042</t>
  </si>
  <si>
    <t>0.84081633</t>
  </si>
  <si>
    <t>3.7920168</t>
  </si>
  <si>
    <t xml:space="preserve"> 3.2008547</t>
  </si>
  <si>
    <t>0.0081632653</t>
  </si>
  <si>
    <t>0.028571429</t>
  </si>
  <si>
    <t xml:space="preserve"> 552</t>
  </si>
  <si>
    <t>1.625001e-05</t>
  </si>
  <si>
    <t>Institution-Wide331</t>
  </si>
  <si>
    <t>EDE230</t>
  </si>
  <si>
    <t xml:space="preserve">  488</t>
  </si>
  <si>
    <t>0.84690554</t>
  </si>
  <si>
    <t>0.47619048</t>
  </si>
  <si>
    <t>0.76639344</t>
  </si>
  <si>
    <t>3.4739040</t>
  </si>
  <si>
    <t xml:space="preserve"> 3.5851852</t>
  </si>
  <si>
    <t>0.0450819672</t>
  </si>
  <si>
    <t>0.018442623</t>
  </si>
  <si>
    <t>5.951124e-05</t>
  </si>
  <si>
    <t>Institution-Wide332</t>
  </si>
  <si>
    <t>ACC444</t>
  </si>
  <si>
    <t xml:space="preserve">  487</t>
  </si>
  <si>
    <t>0.93670886</t>
  </si>
  <si>
    <t>0.98051948</t>
  </si>
  <si>
    <t>0.89090909</t>
  </si>
  <si>
    <t>0.67857143</t>
  </si>
  <si>
    <t>0.93018480</t>
  </si>
  <si>
    <t>2.4516854</t>
  </si>
  <si>
    <t xml:space="preserve"> 7.7528090</t>
  </si>
  <si>
    <t>0.1704312115</t>
  </si>
  <si>
    <t>0.086242300</t>
  </si>
  <si>
    <t>2.879361e-05</t>
  </si>
  <si>
    <t>Institution-Wide333</t>
  </si>
  <si>
    <t>CS400</t>
  </si>
  <si>
    <t xml:space="preserve">  486</t>
  </si>
  <si>
    <t>0.92156863</t>
  </si>
  <si>
    <t>0.85333333</t>
  </si>
  <si>
    <t>0.70886076</t>
  </si>
  <si>
    <t>0.77572016</t>
  </si>
  <si>
    <t>2.7755556</t>
  </si>
  <si>
    <t xml:space="preserve"> 5.6783217</t>
  </si>
  <si>
    <t>0.1399176955</t>
  </si>
  <si>
    <t>0.074074074</t>
  </si>
  <si>
    <t>6.083458e-05</t>
  </si>
  <si>
    <t xml:space="preserve"> 334</t>
  </si>
  <si>
    <t>Institution-Wide334</t>
  </si>
  <si>
    <t>ACC423</t>
  </si>
  <si>
    <t xml:space="preserve">  484</t>
  </si>
  <si>
    <t>0.99033816</t>
  </si>
  <si>
    <t>0.98214286</t>
  </si>
  <si>
    <t>0.98347107</t>
  </si>
  <si>
    <t>2.7351695</t>
  </si>
  <si>
    <t xml:space="preserve"> 8.3522727</t>
  </si>
  <si>
    <t>0.0351239669</t>
  </si>
  <si>
    <t>0.024793388</t>
  </si>
  <si>
    <t xml:space="preserve"> 557</t>
  </si>
  <si>
    <t xml:space="preserve"> 993</t>
  </si>
  <si>
    <t>1.681958e-05</t>
  </si>
  <si>
    <t>Institution-Wide335</t>
  </si>
  <si>
    <t>RHB102</t>
  </si>
  <si>
    <t>0.81443299</t>
  </si>
  <si>
    <t>0.80371901</t>
  </si>
  <si>
    <t>3.5408805</t>
  </si>
  <si>
    <t xml:space="preserve"> 4.9528024</t>
  </si>
  <si>
    <t>0.0247933884</t>
  </si>
  <si>
    <t>0.014462810</t>
  </si>
  <si>
    <t xml:space="preserve"> 868</t>
  </si>
  <si>
    <t>9.155470e-06</t>
  </si>
  <si>
    <t>Institution-Wide336</t>
  </si>
  <si>
    <t>EDE318</t>
  </si>
  <si>
    <t xml:space="preserve">  483</t>
  </si>
  <si>
    <t>0.99166667</t>
  </si>
  <si>
    <t>0.99171843</t>
  </si>
  <si>
    <t>3.6728778</t>
  </si>
  <si>
    <t xml:space="preserve"> 7.9772727</t>
  </si>
  <si>
    <t>0.0062111801</t>
  </si>
  <si>
    <t>1692</t>
  </si>
  <si>
    <t>2150</t>
  </si>
  <si>
    <t>3.141927e-06</t>
  </si>
  <si>
    <t>Institution-Wide337</t>
  </si>
  <si>
    <t>ACC424</t>
  </si>
  <si>
    <t xml:space="preserve">  482</t>
  </si>
  <si>
    <t>0.97619048</t>
  </si>
  <si>
    <t>0.99111111</t>
  </si>
  <si>
    <t>0.99065421</t>
  </si>
  <si>
    <t>0.98340249</t>
  </si>
  <si>
    <t>2.9663158</t>
  </si>
  <si>
    <t xml:space="preserve"> 8.2407407</t>
  </si>
  <si>
    <t>0.0352697095</t>
  </si>
  <si>
    <t>0.014522822</t>
  </si>
  <si>
    <t>1910</t>
  </si>
  <si>
    <t>2176</t>
  </si>
  <si>
    <t>1.865426e-06</t>
  </si>
  <si>
    <t>Institution-Wide338</t>
  </si>
  <si>
    <t>MKT451</t>
  </si>
  <si>
    <t xml:space="preserve">  480</t>
  </si>
  <si>
    <t>0.98837209</t>
  </si>
  <si>
    <t>0.97183099</t>
  </si>
  <si>
    <t>0.97297297</t>
  </si>
  <si>
    <t>0.96666667</t>
  </si>
  <si>
    <t>3.1531915</t>
  </si>
  <si>
    <t xml:space="preserve"> 7.3651877</t>
  </si>
  <si>
    <t>0.0229166667</t>
  </si>
  <si>
    <t>0.020833333</t>
  </si>
  <si>
    <t>1151</t>
  </si>
  <si>
    <t>1.311725e-05</t>
  </si>
  <si>
    <t>Institution-Wide339</t>
  </si>
  <si>
    <t>TH399</t>
  </si>
  <si>
    <t xml:space="preserve">  478</t>
  </si>
  <si>
    <t>0.82337662</t>
  </si>
  <si>
    <t>0.59677419</t>
  </si>
  <si>
    <t>0.76569038</t>
  </si>
  <si>
    <t>3.7500000</t>
  </si>
  <si>
    <t xml:space="preserve"> 5.3448276</t>
  </si>
  <si>
    <t>0.0062761506</t>
  </si>
  <si>
    <t>0.012552301</t>
  </si>
  <si>
    <t xml:space="preserve"> 342</t>
  </si>
  <si>
    <t>2.926851e-05</t>
  </si>
  <si>
    <t>Institution-Wide340</t>
  </si>
  <si>
    <t>ENG205</t>
  </si>
  <si>
    <t xml:space="preserve">  472</t>
  </si>
  <si>
    <t>0.79230769</t>
  </si>
  <si>
    <t>0.75968992</t>
  </si>
  <si>
    <t>0.35000000</t>
  </si>
  <si>
    <t>0.70762712</t>
  </si>
  <si>
    <t>3.0884956</t>
  </si>
  <si>
    <t xml:space="preserve"> 5.9012739</t>
  </si>
  <si>
    <t>0.0381355932</t>
  </si>
  <si>
    <t>0.042372881</t>
  </si>
  <si>
    <t>3.031120e-05</t>
  </si>
  <si>
    <t>Institution-Wide341</t>
  </si>
  <si>
    <t>SW270</t>
  </si>
  <si>
    <t>0.77894737</t>
  </si>
  <si>
    <t>0.60416667</t>
  </si>
  <si>
    <t>0.52475248</t>
  </si>
  <si>
    <t>0.30434783</t>
  </si>
  <si>
    <t>0.54661017</t>
  </si>
  <si>
    <t>2.6420582</t>
  </si>
  <si>
    <t xml:space="preserve"> 4.0032362</t>
  </si>
  <si>
    <t>0.1250000000</t>
  </si>
  <si>
    <t>0.052966102</t>
  </si>
  <si>
    <t>6.158994e-05</t>
  </si>
  <si>
    <t>Institution-Wide342</t>
  </si>
  <si>
    <t>EDE440</t>
  </si>
  <si>
    <t xml:space="preserve">  470</t>
  </si>
  <si>
    <t>0.99787234</t>
  </si>
  <si>
    <t>3.9489362</t>
  </si>
  <si>
    <t xml:space="preserve"> 9.1224490</t>
  </si>
  <si>
    <t>0.0021276596</t>
  </si>
  <si>
    <t xml:space="preserve"> 641</t>
  </si>
  <si>
    <t>1181</t>
  </si>
  <si>
    <t>1.467426e-05</t>
  </si>
  <si>
    <t>Institution-Wide343</t>
  </si>
  <si>
    <t>ENG303</t>
  </si>
  <si>
    <t xml:space="preserve">  467</t>
  </si>
  <si>
    <t>0.78341014</t>
  </si>
  <si>
    <t>0.63043478</t>
  </si>
  <si>
    <t>0.66809422</t>
  </si>
  <si>
    <t>3.1083521</t>
  </si>
  <si>
    <t xml:space="preserve"> 6.3163265</t>
  </si>
  <si>
    <t>0.1049250535</t>
  </si>
  <si>
    <t>0.051391863</t>
  </si>
  <si>
    <t>4.569030e-05</t>
  </si>
  <si>
    <t>Institution-Wide344</t>
  </si>
  <si>
    <t>ENG356</t>
  </si>
  <si>
    <t xml:space="preserve">  464</t>
  </si>
  <si>
    <t>0.90500000</t>
  </si>
  <si>
    <t>0.83018868</t>
  </si>
  <si>
    <t>0.82543103</t>
  </si>
  <si>
    <t>3.1651584</t>
  </si>
  <si>
    <t xml:space="preserve"> 6.7079038</t>
  </si>
  <si>
    <t>0.0646551724</t>
  </si>
  <si>
    <t>0.047413793</t>
  </si>
  <si>
    <t>3.144802e-05</t>
  </si>
  <si>
    <t>Institution-Wide345</t>
  </si>
  <si>
    <t>WMS399</t>
  </si>
  <si>
    <t xml:space="preserve">  458</t>
  </si>
  <si>
    <t>0.80288462</t>
  </si>
  <si>
    <t>0.68656716</t>
  </si>
  <si>
    <t>0.34375000</t>
  </si>
  <si>
    <t>0.64628821</t>
  </si>
  <si>
    <t>3.1807512</t>
  </si>
  <si>
    <t xml:space="preserve"> 6.8535032</t>
  </si>
  <si>
    <t>0.0589519651</t>
  </si>
  <si>
    <t>0.069868996</t>
  </si>
  <si>
    <t>6.921331e-05</t>
  </si>
  <si>
    <t>Institution-Wide346</t>
  </si>
  <si>
    <t>PSY307</t>
  </si>
  <si>
    <t xml:space="preserve">  457</t>
  </si>
  <si>
    <t>0.88389513</t>
  </si>
  <si>
    <t>0.82300885</t>
  </si>
  <si>
    <t>0.86111111</t>
  </si>
  <si>
    <t>0.86666667</t>
  </si>
  <si>
    <t>0.83369803</t>
  </si>
  <si>
    <t>3.3573034</t>
  </si>
  <si>
    <t xml:space="preserve"> 6.8832685</t>
  </si>
  <si>
    <t>0.0634573304</t>
  </si>
  <si>
    <t>0.026258206</t>
  </si>
  <si>
    <t>3.214894e-05</t>
  </si>
  <si>
    <t>Institution-Wide347</t>
  </si>
  <si>
    <t>FIN418</t>
  </si>
  <si>
    <t xml:space="preserve">  455</t>
  </si>
  <si>
    <t>0.98913043</t>
  </si>
  <si>
    <t>0.98412698</t>
  </si>
  <si>
    <t>0.96043956</t>
  </si>
  <si>
    <t>2.7797753</t>
  </si>
  <si>
    <t xml:space="preserve"> 8.2958801</t>
  </si>
  <si>
    <t>0.0681318681</t>
  </si>
  <si>
    <t>0.021978022</t>
  </si>
  <si>
    <t>5.500841e-05</t>
  </si>
  <si>
    <t>Institution-Wide348</t>
  </si>
  <si>
    <t>MGT412</t>
  </si>
  <si>
    <t xml:space="preserve">  449</t>
  </si>
  <si>
    <t>0.99408284</t>
  </si>
  <si>
    <t>0.98584906</t>
  </si>
  <si>
    <t>0.96825397</t>
  </si>
  <si>
    <t>0.98663697</t>
  </si>
  <si>
    <t>3.2237136</t>
  </si>
  <si>
    <t xml:space="preserve"> 7.9447005</t>
  </si>
  <si>
    <t>0.0066815145</t>
  </si>
  <si>
    <t>0.004454343</t>
  </si>
  <si>
    <t>1846</t>
  </si>
  <si>
    <t>2.209711e-06</t>
  </si>
  <si>
    <t>Institution-Wide349</t>
  </si>
  <si>
    <t>MKT452</t>
  </si>
  <si>
    <t xml:space="preserve">  448</t>
  </si>
  <si>
    <t>0.99494949</t>
  </si>
  <si>
    <t>0.98660714</t>
  </si>
  <si>
    <t>0.97098214</t>
  </si>
  <si>
    <t>3.3691275</t>
  </si>
  <si>
    <t xml:space="preserve"> 7.6386861</t>
  </si>
  <si>
    <t>0.0089285714</t>
  </si>
  <si>
    <t>0.002232143</t>
  </si>
  <si>
    <t>5.143410e-05</t>
  </si>
  <si>
    <t>Institution-Wide350</t>
  </si>
  <si>
    <t>PLS344</t>
  </si>
  <si>
    <t xml:space="preserve">  447</t>
  </si>
  <si>
    <t>0.75074184</t>
  </si>
  <si>
    <t>0.63235294</t>
  </si>
  <si>
    <t>0.63157895</t>
  </si>
  <si>
    <t>0.71364653</t>
  </si>
  <si>
    <t>3.6221719</t>
  </si>
  <si>
    <t xml:space="preserve"> 5.9269841</t>
  </si>
  <si>
    <t>0.0402684564</t>
  </si>
  <si>
    <t>0.011185682</t>
  </si>
  <si>
    <t xml:space="preserve"> 477</t>
  </si>
  <si>
    <t>1.593572e-05</t>
  </si>
  <si>
    <t>Institution-Wide351</t>
  </si>
  <si>
    <t>CEG320</t>
  </si>
  <si>
    <t xml:space="preserve">  446</t>
  </si>
  <si>
    <t>0.68055556</t>
  </si>
  <si>
    <t>0.76457399</t>
  </si>
  <si>
    <t>2.8183962</t>
  </si>
  <si>
    <t xml:space="preserve"> 5.1167315</t>
  </si>
  <si>
    <t>0.1367713004</t>
  </si>
  <si>
    <t>0.049327354</t>
  </si>
  <si>
    <t>4.294231e-05</t>
  </si>
  <si>
    <t>Institution-Wide352</t>
  </si>
  <si>
    <t>ENG346</t>
  </si>
  <si>
    <t xml:space="preserve">  440</t>
  </si>
  <si>
    <t>0.89261745</t>
  </si>
  <si>
    <t>0.84313725</t>
  </si>
  <si>
    <t>0.87045455</t>
  </si>
  <si>
    <t>3.5691244</t>
  </si>
  <si>
    <t xml:space="preserve"> 7.3171642</t>
  </si>
  <si>
    <t>0.0250000000</t>
  </si>
  <si>
    <t>0.013636364</t>
  </si>
  <si>
    <t>1550</t>
  </si>
  <si>
    <t>3.840885e-06</t>
  </si>
  <si>
    <t>Institution-Wide353</t>
  </si>
  <si>
    <t>PLS341</t>
  </si>
  <si>
    <t xml:space="preserve">  439</t>
  </si>
  <si>
    <t>0.77060932</t>
  </si>
  <si>
    <t>0.62068966</t>
  </si>
  <si>
    <t>0.72437358</t>
  </si>
  <si>
    <t>3.5288684</t>
  </si>
  <si>
    <t xml:space="preserve"> 6.5121107</t>
  </si>
  <si>
    <t>0.0205011390</t>
  </si>
  <si>
    <t>0.013667426</t>
  </si>
  <si>
    <t>1110</t>
  </si>
  <si>
    <t>7.537851e-06</t>
  </si>
  <si>
    <t>Institution-Wide354</t>
  </si>
  <si>
    <t>CHM105</t>
  </si>
  <si>
    <t xml:space="preserve">  436</t>
  </si>
  <si>
    <t>0.78761062</t>
  </si>
  <si>
    <t>0.66878981</t>
  </si>
  <si>
    <t>0.52941176</t>
  </si>
  <si>
    <t>0.60779817</t>
  </si>
  <si>
    <t>2.7493917</t>
  </si>
  <si>
    <t xml:space="preserve"> 4.1699346</t>
  </si>
  <si>
    <t>0.1284403670</t>
  </si>
  <si>
    <t>0.057339450</t>
  </si>
  <si>
    <t>3.703388e-05</t>
  </si>
  <si>
    <t>Institution-Wide355</t>
  </si>
  <si>
    <t>CEG260</t>
  </si>
  <si>
    <t xml:space="preserve">  434</t>
  </si>
  <si>
    <t>0.85064935</t>
  </si>
  <si>
    <t>0.72058824</t>
  </si>
  <si>
    <t>0.61038961</t>
  </si>
  <si>
    <t>0.22727273</t>
  </si>
  <si>
    <t>0.68663594</t>
  </si>
  <si>
    <t>2.9290954</t>
  </si>
  <si>
    <t xml:space="preserve"> 3.7153285</t>
  </si>
  <si>
    <t>0.0967741935</t>
  </si>
  <si>
    <t>0.057603687</t>
  </si>
  <si>
    <t>4.741442e-05</t>
  </si>
  <si>
    <t>Institution-Wide356</t>
  </si>
  <si>
    <t>MKT325</t>
  </si>
  <si>
    <t xml:space="preserve">  433</t>
  </si>
  <si>
    <t>0.98803828</t>
  </si>
  <si>
    <t>0.98614319</t>
  </si>
  <si>
    <t>3.9560185</t>
  </si>
  <si>
    <t xml:space="preserve"> 7.8413284</t>
  </si>
  <si>
    <t>0.0023094688</t>
  </si>
  <si>
    <t>0.002309469</t>
  </si>
  <si>
    <t xml:space="preserve"> 958</t>
  </si>
  <si>
    <t>1191</t>
  </si>
  <si>
    <t>9.270208e-06</t>
  </si>
  <si>
    <t>Institution-Wide357</t>
  </si>
  <si>
    <t>MKT492</t>
  </si>
  <si>
    <t xml:space="preserve">  432</t>
  </si>
  <si>
    <t>0.98717949</t>
  </si>
  <si>
    <t>0.90000000</t>
  </si>
  <si>
    <t>0.98148148</t>
  </si>
  <si>
    <t>3.2937063</t>
  </si>
  <si>
    <t xml:space="preserve"> 8.6804511</t>
  </si>
  <si>
    <t>0.0069444444</t>
  </si>
  <si>
    <t>0.006944444</t>
  </si>
  <si>
    <t>1508</t>
  </si>
  <si>
    <t>1.649404e-05</t>
  </si>
  <si>
    <t>Institution-Wide358</t>
  </si>
  <si>
    <t>PLS399</t>
  </si>
  <si>
    <t xml:space="preserve">  430</t>
  </si>
  <si>
    <t>0.87200000</t>
  </si>
  <si>
    <t>0.75781250</t>
  </si>
  <si>
    <t>0.61445783</t>
  </si>
  <si>
    <t>0.43243243</t>
  </si>
  <si>
    <t>0.69069767</t>
  </si>
  <si>
    <t>2.7531807</t>
  </si>
  <si>
    <t xml:space="preserve"> 6.0194553</t>
  </si>
  <si>
    <t>0.1325581395</t>
  </si>
  <si>
    <t>0.086046512</t>
  </si>
  <si>
    <t>5.481643e-05</t>
  </si>
  <si>
    <t>Institution-Wide359</t>
  </si>
  <si>
    <t>UH202</t>
  </si>
  <si>
    <t xml:space="preserve">  428</t>
  </si>
  <si>
    <t>0.92067308</t>
  </si>
  <si>
    <t>0.92056075</t>
  </si>
  <si>
    <t>3.9694836</t>
  </si>
  <si>
    <t xml:space="preserve"> 3.9019139</t>
  </si>
  <si>
    <t>0.0023364486</t>
  </si>
  <si>
    <t>0.004672897</t>
  </si>
  <si>
    <t>1933</t>
  </si>
  <si>
    <t>2062</t>
  </si>
  <si>
    <t>1.674972e-06</t>
  </si>
  <si>
    <t>Institution-Wide360</t>
  </si>
  <si>
    <t>DEV095</t>
  </si>
  <si>
    <t xml:space="preserve">  427</t>
  </si>
  <si>
    <t xml:space="preserve"> 427</t>
  </si>
  <si>
    <t>0.12880562</t>
  </si>
  <si>
    <t xml:space="preserve"> 2.2470588</t>
  </si>
  <si>
    <t>1.000000000</t>
  </si>
  <si>
    <t>3087</t>
  </si>
  <si>
    <t>Institution-Wide361</t>
  </si>
  <si>
    <t>ME313</t>
  </si>
  <si>
    <t xml:space="preserve">  426</t>
  </si>
  <si>
    <t>0.92929293</t>
  </si>
  <si>
    <t>0.88405797</t>
  </si>
  <si>
    <t>0.73170732</t>
  </si>
  <si>
    <t>2.6144279</t>
  </si>
  <si>
    <t xml:space="preserve"> 5.6398601</t>
  </si>
  <si>
    <t>0.1525821596</t>
  </si>
  <si>
    <t>0.056338028</t>
  </si>
  <si>
    <t>2.193232e-05</t>
  </si>
  <si>
    <t>Institution-Wide362</t>
  </si>
  <si>
    <t>PHL399</t>
  </si>
  <si>
    <t>0.77622378</t>
  </si>
  <si>
    <t>0.61904762</t>
  </si>
  <si>
    <t>0.64553991</t>
  </si>
  <si>
    <t>3.0286458</t>
  </si>
  <si>
    <t xml:space="preserve"> 6.3853659</t>
  </si>
  <si>
    <t>0.0727699531</t>
  </si>
  <si>
    <t>0.098591549</t>
  </si>
  <si>
    <t xml:space="preserve"> 630</t>
  </si>
  <si>
    <t>1.487650e-05</t>
  </si>
  <si>
    <t>Institution-Wide363</t>
  </si>
  <si>
    <t>RHB210</t>
  </si>
  <si>
    <t xml:space="preserve">  424</t>
  </si>
  <si>
    <t>0.77835052</t>
  </si>
  <si>
    <t>0.69047619</t>
  </si>
  <si>
    <t>0.68632075</t>
  </si>
  <si>
    <t>3.2311436</t>
  </si>
  <si>
    <t xml:space="preserve"> 6.0397112</t>
  </si>
  <si>
    <t>0.0683962264</t>
  </si>
  <si>
    <t>0.030660377</t>
  </si>
  <si>
    <t>4.225219e-05</t>
  </si>
  <si>
    <t>Institution-Wide364</t>
  </si>
  <si>
    <t>ATH241</t>
  </si>
  <si>
    <t xml:space="preserve">  420</t>
  </si>
  <si>
    <t>0.55395683</t>
  </si>
  <si>
    <t>0.52112676</t>
  </si>
  <si>
    <t>0.20689655</t>
  </si>
  <si>
    <t>0.51190476</t>
  </si>
  <si>
    <t>2.6828645</t>
  </si>
  <si>
    <t xml:space="preserve"> 4.7075812</t>
  </si>
  <si>
    <t>0.1595238095</t>
  </si>
  <si>
    <t>0.069047619</t>
  </si>
  <si>
    <t>5.158975e-05</t>
  </si>
  <si>
    <t>Institution-Wide365</t>
  </si>
  <si>
    <t>REL322</t>
  </si>
  <si>
    <t>0.71957672</t>
  </si>
  <si>
    <t>0.58666667</t>
  </si>
  <si>
    <t>0.72380952</t>
  </si>
  <si>
    <t>3.0716113</t>
  </si>
  <si>
    <t xml:space="preserve"> 6.5196507</t>
  </si>
  <si>
    <t>0.0166666667</t>
  </si>
  <si>
    <t xml:space="preserve"> 466</t>
  </si>
  <si>
    <t>1.916742e-05</t>
  </si>
  <si>
    <t>Institution-Wide366</t>
  </si>
  <si>
    <t>MUE493</t>
  </si>
  <si>
    <t xml:space="preserve">  417</t>
  </si>
  <si>
    <t>0.47814910</t>
  </si>
  <si>
    <t>0.46522782</t>
  </si>
  <si>
    <t>3.9339853</t>
  </si>
  <si>
    <t xml:space="preserve"> 4.8022599</t>
  </si>
  <si>
    <t>0.0047961631</t>
  </si>
  <si>
    <t>0.019184652</t>
  </si>
  <si>
    <t>1064</t>
  </si>
  <si>
    <t xml:space="preserve"> 846</t>
  </si>
  <si>
    <t>7.996662e-06</t>
  </si>
  <si>
    <t>Institution-Wide367</t>
  </si>
  <si>
    <t>SPN203</t>
  </si>
  <si>
    <t>0.76785714</t>
  </si>
  <si>
    <t>0.75539568</t>
  </si>
  <si>
    <t>2.7942708</t>
  </si>
  <si>
    <t xml:space="preserve"> 5.0138889</t>
  </si>
  <si>
    <t>0.1270983213</t>
  </si>
  <si>
    <t>0.079136691</t>
  </si>
  <si>
    <t>1.602811e-05</t>
  </si>
  <si>
    <t>Institution-Wide368</t>
  </si>
  <si>
    <t>COM411</t>
  </si>
  <si>
    <t xml:space="preserve">  416</t>
  </si>
  <si>
    <t>0.93811075</t>
  </si>
  <si>
    <t>0.85897436</t>
  </si>
  <si>
    <t>0.91105769</t>
  </si>
  <si>
    <t>3.6553398</t>
  </si>
  <si>
    <t xml:space="preserve"> 7.1629630</t>
  </si>
  <si>
    <t>0.0168269231</t>
  </si>
  <si>
    <t>0.009615385</t>
  </si>
  <si>
    <t xml:space="preserve"> 633</t>
  </si>
  <si>
    <t xml:space="preserve"> 843</t>
  </si>
  <si>
    <t>1.480317e-05</t>
  </si>
  <si>
    <t>Institution-Wide369</t>
  </si>
  <si>
    <t>GER102</t>
  </si>
  <si>
    <t>0.70689655</t>
  </si>
  <si>
    <t>0.57638889</t>
  </si>
  <si>
    <t>0.55056180</t>
  </si>
  <si>
    <t>0.56490385</t>
  </si>
  <si>
    <t>2.8286445</t>
  </si>
  <si>
    <t xml:space="preserve"> 4.1321429</t>
  </si>
  <si>
    <t>0.1009615385</t>
  </si>
  <si>
    <t>0.060096154</t>
  </si>
  <si>
    <t>1.723635e-05</t>
  </si>
  <si>
    <t>Institution-Wide370</t>
  </si>
  <si>
    <t>CS208</t>
  </si>
  <si>
    <t xml:space="preserve">  415</t>
  </si>
  <si>
    <t>0.83185841</t>
  </si>
  <si>
    <t>0.88148148</t>
  </si>
  <si>
    <t>0.80232558</t>
  </si>
  <si>
    <t>0.64705882</t>
  </si>
  <si>
    <t>0.77590361</t>
  </si>
  <si>
    <t>2.7098446</t>
  </si>
  <si>
    <t xml:space="preserve"> 5.5288889</t>
  </si>
  <si>
    <t>0.1253012048</t>
  </si>
  <si>
    <t>0.069879518</t>
  </si>
  <si>
    <t>4.869058e-05</t>
  </si>
  <si>
    <t>Institution-Wide371</t>
  </si>
  <si>
    <t>MUE205</t>
  </si>
  <si>
    <t xml:space="preserve">  412</t>
  </si>
  <si>
    <t>0.61498708</t>
  </si>
  <si>
    <t>3.8995098</t>
  </si>
  <si>
    <t xml:space="preserve"> 3.4508671</t>
  </si>
  <si>
    <t>0.0121359223</t>
  </si>
  <si>
    <t>0.009708738</t>
  </si>
  <si>
    <t>1041</t>
  </si>
  <si>
    <t xml:space="preserve"> 775</t>
  </si>
  <si>
    <t>8.212386e-06</t>
  </si>
  <si>
    <t>Institution-Wide372</t>
  </si>
  <si>
    <t>SOC406</t>
  </si>
  <si>
    <t>0.99122807</t>
  </si>
  <si>
    <t>0.96621622</t>
  </si>
  <si>
    <t>0.91990291</t>
  </si>
  <si>
    <t>2.7819549</t>
  </si>
  <si>
    <t xml:space="preserve"> 8.4415094</t>
  </si>
  <si>
    <t>0.1140776699</t>
  </si>
  <si>
    <t>0.031553398</t>
  </si>
  <si>
    <t xml:space="preserve"> 571</t>
  </si>
  <si>
    <t>3.295678e-05</t>
  </si>
  <si>
    <t>Institution-Wide373</t>
  </si>
  <si>
    <t>HST217</t>
  </si>
  <si>
    <t xml:space="preserve">  411</t>
  </si>
  <si>
    <t>0.79729730</t>
  </si>
  <si>
    <t>0.74404762</t>
  </si>
  <si>
    <t>0.64646465</t>
  </si>
  <si>
    <t>0.66909976</t>
  </si>
  <si>
    <t>2.6941489</t>
  </si>
  <si>
    <t xml:space="preserve"> 7.2571429</t>
  </si>
  <si>
    <t>0.0851581509</t>
  </si>
  <si>
    <t>0.085158151</t>
  </si>
  <si>
    <t xml:space="preserve"> 438</t>
  </si>
  <si>
    <t>1.732462e-05</t>
  </si>
  <si>
    <t xml:space="preserve"> 374</t>
  </si>
  <si>
    <t>Institution-Wide374</t>
  </si>
  <si>
    <t>SOC200W</t>
  </si>
  <si>
    <t>0.14355231</t>
  </si>
  <si>
    <t xml:space="preserve"> 2.8469055</t>
  </si>
  <si>
    <t>4875</t>
  </si>
  <si>
    <t>Institution-Wide375</t>
  </si>
  <si>
    <t>ME499</t>
  </si>
  <si>
    <t xml:space="preserve">  410</t>
  </si>
  <si>
    <t>0.93428571</t>
  </si>
  <si>
    <t>0.91951220</t>
  </si>
  <si>
    <t>3.7906404</t>
  </si>
  <si>
    <t xml:space="preserve"> 7.4269663</t>
  </si>
  <si>
    <t>0.0170731707</t>
  </si>
  <si>
    <t>0.009756098</t>
  </si>
  <si>
    <t xml:space="preserve"> 692</t>
  </si>
  <si>
    <t>1.613352e-05</t>
  </si>
  <si>
    <t xml:space="preserve"> 376</t>
  </si>
  <si>
    <t>Institution-Wide376</t>
  </si>
  <si>
    <t>BIO401</t>
  </si>
  <si>
    <t xml:space="preserve">  408</t>
  </si>
  <si>
    <t>0.94252874</t>
  </si>
  <si>
    <t>0.83739837</t>
  </si>
  <si>
    <t>0.64516129</t>
  </si>
  <si>
    <t>3.1269430</t>
  </si>
  <si>
    <t xml:space="preserve"> 8.4743590</t>
  </si>
  <si>
    <t>0.0661764706</t>
  </si>
  <si>
    <t>0.053921569</t>
  </si>
  <si>
    <t>7.616217e-05</t>
  </si>
  <si>
    <t>Institution-Wide377</t>
  </si>
  <si>
    <t>ENG420</t>
  </si>
  <si>
    <t>0.92028986</t>
  </si>
  <si>
    <t>0.83544304</t>
  </si>
  <si>
    <t>0.81034483</t>
  </si>
  <si>
    <t>0.81617647</t>
  </si>
  <si>
    <t>3.0236220</t>
  </si>
  <si>
    <t xml:space="preserve"> 7.5384615</t>
  </si>
  <si>
    <t>0.066176471</t>
  </si>
  <si>
    <t xml:space="preserve"> 443</t>
  </si>
  <si>
    <t>2.227630e-05</t>
  </si>
  <si>
    <t xml:space="preserve"> 378</t>
  </si>
  <si>
    <t>Institution-Wide378</t>
  </si>
  <si>
    <t>REL390</t>
  </si>
  <si>
    <t xml:space="preserve">  407</t>
  </si>
  <si>
    <t>0.85534591</t>
  </si>
  <si>
    <t>0.72481572</t>
  </si>
  <si>
    <t>3.1397849</t>
  </si>
  <si>
    <t xml:space="preserve"> 6.3717949</t>
  </si>
  <si>
    <t>0.0491400491</t>
  </si>
  <si>
    <t>0.085995086</t>
  </si>
  <si>
    <t>2.682075e-05</t>
  </si>
  <si>
    <t>Institution-Wide379</t>
  </si>
  <si>
    <t>ART228</t>
  </si>
  <si>
    <t xml:space="preserve">  404</t>
  </si>
  <si>
    <t>0.67901235</t>
  </si>
  <si>
    <t>0.58598726</t>
  </si>
  <si>
    <t>0.56188119</t>
  </si>
  <si>
    <t>3.1820513</t>
  </si>
  <si>
    <t xml:space="preserve"> 3.5488372</t>
  </si>
  <si>
    <t>0.0346534653</t>
  </si>
  <si>
    <t>0.034653465</t>
  </si>
  <si>
    <t>2.747921e-05</t>
  </si>
  <si>
    <t>Institution-Wide380</t>
  </si>
  <si>
    <t>CHM106</t>
  </si>
  <si>
    <t xml:space="preserve">  401</t>
  </si>
  <si>
    <t>0.75454545</t>
  </si>
  <si>
    <t>0.66901408</t>
  </si>
  <si>
    <t>0.46835443</t>
  </si>
  <si>
    <t>0.58354115</t>
  </si>
  <si>
    <t>2.7757256</t>
  </si>
  <si>
    <t xml:space="preserve"> 3.2664234</t>
  </si>
  <si>
    <t>0.1197007481</t>
  </si>
  <si>
    <t>0.054862843</t>
  </si>
  <si>
    <t>3.977702e-05</t>
  </si>
  <si>
    <t>Institution-Wide381</t>
  </si>
  <si>
    <t>DAN399</t>
  </si>
  <si>
    <t>0.69969040</t>
  </si>
  <si>
    <t>0.67082294</t>
  </si>
  <si>
    <t>3.7898734</t>
  </si>
  <si>
    <t xml:space="preserve"> 4.4522293</t>
  </si>
  <si>
    <t>0.0024937656</t>
  </si>
  <si>
    <t>0.014962594</t>
  </si>
  <si>
    <t>1118</t>
  </si>
  <si>
    <t xml:space="preserve"> 880</t>
  </si>
  <si>
    <t>7.455504e-06</t>
  </si>
  <si>
    <t>Institution-Wide382</t>
  </si>
  <si>
    <t>CEG433</t>
  </si>
  <si>
    <t xml:space="preserve">  398</t>
  </si>
  <si>
    <t>0.94444444</t>
  </si>
  <si>
    <t>0.89062500</t>
  </si>
  <si>
    <t>0.89195980</t>
  </si>
  <si>
    <t>2.7724551</t>
  </si>
  <si>
    <t xml:space="preserve"> 6.9909091</t>
  </si>
  <si>
    <t>0.1155778894</t>
  </si>
  <si>
    <t>0.160804020</t>
  </si>
  <si>
    <t>3.262376e-05</t>
  </si>
  <si>
    <t>Institution-Wide383</t>
  </si>
  <si>
    <t>MTH233</t>
  </si>
  <si>
    <t>0.88607595</t>
  </si>
  <si>
    <t>0.75555556</t>
  </si>
  <si>
    <t>0.68292683</t>
  </si>
  <si>
    <t>0.79145729</t>
  </si>
  <si>
    <t>2.4509804</t>
  </si>
  <si>
    <t xml:space="preserve"> 5.1694215</t>
  </si>
  <si>
    <t>0.1909547739</t>
  </si>
  <si>
    <t>0.103015075</t>
  </si>
  <si>
    <t xml:space="preserve"> 696</t>
  </si>
  <si>
    <t>1.407905e-05</t>
  </si>
  <si>
    <t>Institution-Wide384</t>
  </si>
  <si>
    <t>ENG345</t>
  </si>
  <si>
    <t xml:space="preserve">  394</t>
  </si>
  <si>
    <t>0.90393013</t>
  </si>
  <si>
    <t>0.87309645</t>
  </si>
  <si>
    <t>3.4871795</t>
  </si>
  <si>
    <t xml:space="preserve"> 7.1111111</t>
  </si>
  <si>
    <t>0.0126903553</t>
  </si>
  <si>
    <t>0.010152284</t>
  </si>
  <si>
    <t xml:space="preserve"> 689</t>
  </si>
  <si>
    <t xml:space="preserve"> 731</t>
  </si>
  <si>
    <t>1.366506e-05</t>
  </si>
  <si>
    <t>Institution-Wide385</t>
  </si>
  <si>
    <t>ASL203</t>
  </si>
  <si>
    <t xml:space="preserve">  392</t>
  </si>
  <si>
    <t>0.82464455</t>
  </si>
  <si>
    <t>0.84545455</t>
  </si>
  <si>
    <t>0.81132075</t>
  </si>
  <si>
    <t>3.3247423</t>
  </si>
  <si>
    <t xml:space="preserve"> 8.0559441</t>
  </si>
  <si>
    <t>0.0357142857</t>
  </si>
  <si>
    <t>0.010204082</t>
  </si>
  <si>
    <t xml:space="preserve"> 504</t>
  </si>
  <si>
    <t>1.727362e-05</t>
  </si>
  <si>
    <t>Institution-Wide386</t>
  </si>
  <si>
    <t>MKT356</t>
  </si>
  <si>
    <t>0.96850394</t>
  </si>
  <si>
    <t>0.94285714</t>
  </si>
  <si>
    <t>0.95161290</t>
  </si>
  <si>
    <t>0.93877551</t>
  </si>
  <si>
    <t>3.0497382</t>
  </si>
  <si>
    <t xml:space="preserve"> 7.6147186</t>
  </si>
  <si>
    <t>0.0459183673</t>
  </si>
  <si>
    <t>0.025510204</t>
  </si>
  <si>
    <t xml:space="preserve"> 706</t>
  </si>
  <si>
    <t xml:space="preserve"> 998</t>
  </si>
  <si>
    <t>1.331713e-05</t>
  </si>
  <si>
    <t>Institution-Wide387</t>
  </si>
  <si>
    <t>ACC309</t>
  </si>
  <si>
    <t xml:space="preserve">  391</t>
  </si>
  <si>
    <t>0.94915254</t>
  </si>
  <si>
    <t>0.97761194</t>
  </si>
  <si>
    <t>0.98245614</t>
  </si>
  <si>
    <t>0.96930946</t>
  </si>
  <si>
    <t>2.5027624</t>
  </si>
  <si>
    <t xml:space="preserve"> 7.6572770</t>
  </si>
  <si>
    <t>0.1406649616</t>
  </si>
  <si>
    <t>0.074168798</t>
  </si>
  <si>
    <t>1501</t>
  </si>
  <si>
    <t>1991</t>
  </si>
  <si>
    <t>4.455685e-06</t>
  </si>
  <si>
    <t>Institution-Wide388</t>
  </si>
  <si>
    <t>TH102</t>
  </si>
  <si>
    <t>0.64748201</t>
  </si>
  <si>
    <t>0.52459016</t>
  </si>
  <si>
    <t>0.34831461</t>
  </si>
  <si>
    <t>0.23809524</t>
  </si>
  <si>
    <t>0.48593350</t>
  </si>
  <si>
    <t>2.9345550</t>
  </si>
  <si>
    <t xml:space="preserve"> 1.2676923</t>
  </si>
  <si>
    <t>0.0818414322</t>
  </si>
  <si>
    <t>0.023017903</t>
  </si>
  <si>
    <t>4.328434e-05</t>
  </si>
  <si>
    <t>Institution-Wide389</t>
  </si>
  <si>
    <t>ENG354</t>
  </si>
  <si>
    <t xml:space="preserve">  390</t>
  </si>
  <si>
    <t>0.85245902</t>
  </si>
  <si>
    <t>0.73529412</t>
  </si>
  <si>
    <t>0.75641026</t>
  </si>
  <si>
    <t>2.9836066</t>
  </si>
  <si>
    <t xml:space="preserve"> 6.2100457</t>
  </si>
  <si>
    <t>0.0666666667</t>
  </si>
  <si>
    <t>2.271908e-05</t>
  </si>
  <si>
    <t>Institution-Wide390</t>
  </si>
  <si>
    <t>MP332</t>
  </si>
  <si>
    <t xml:space="preserve">  388</t>
  </si>
  <si>
    <t>0.70469799</t>
  </si>
  <si>
    <t>0.63243243</t>
  </si>
  <si>
    <t>0.26315789</t>
  </si>
  <si>
    <t>0.61340206</t>
  </si>
  <si>
    <t>3.1688654</t>
  </si>
  <si>
    <t xml:space="preserve"> 5.3985765</t>
  </si>
  <si>
    <t>0.0541237113</t>
  </si>
  <si>
    <t>0.023195876</t>
  </si>
  <si>
    <t xml:space="preserve"> 421</t>
  </si>
  <si>
    <t>2.325741e-05</t>
  </si>
  <si>
    <t>Institution-Wide391</t>
  </si>
  <si>
    <t>NUR462</t>
  </si>
  <si>
    <t>0.95289855</t>
  </si>
  <si>
    <t>0.92553191</t>
  </si>
  <si>
    <t>0.92525773</t>
  </si>
  <si>
    <t>3.6354167</t>
  </si>
  <si>
    <t xml:space="preserve"> 8.3750000</t>
  </si>
  <si>
    <t>0.0231958763</t>
  </si>
  <si>
    <t>0.010309278</t>
  </si>
  <si>
    <t xml:space="preserve"> 829</t>
  </si>
  <si>
    <t>1.437449e-05</t>
  </si>
  <si>
    <t xml:space="preserve"> 392</t>
  </si>
  <si>
    <t>Institution-Wide392</t>
  </si>
  <si>
    <t>MIS325</t>
  </si>
  <si>
    <t xml:space="preserve">  383</t>
  </si>
  <si>
    <t>0.96932515</t>
  </si>
  <si>
    <t>0.94904459</t>
  </si>
  <si>
    <t>0.89583333</t>
  </si>
  <si>
    <t>0.93994778</t>
  </si>
  <si>
    <t>3.2734584</t>
  </si>
  <si>
    <t xml:space="preserve"> 7.2029703</t>
  </si>
  <si>
    <t>0.0130548303</t>
  </si>
  <si>
    <t>0.026109661</t>
  </si>
  <si>
    <t xml:space="preserve"> 977</t>
  </si>
  <si>
    <t>1.245758e-05</t>
  </si>
  <si>
    <t>Institution-Wide393</t>
  </si>
  <si>
    <t>COM333</t>
  </si>
  <si>
    <t xml:space="preserve">  382</t>
  </si>
  <si>
    <t>0.91216216</t>
  </si>
  <si>
    <t>0.87570621</t>
  </si>
  <si>
    <t>0.86910995</t>
  </si>
  <si>
    <t>3.1973333</t>
  </si>
  <si>
    <t xml:space="preserve"> 6.6926606</t>
  </si>
  <si>
    <t>0.0418848168</t>
  </si>
  <si>
    <t>0.018324607</t>
  </si>
  <si>
    <t xml:space="preserve"> 667</t>
  </si>
  <si>
    <t>1.450161e-05</t>
  </si>
  <si>
    <t>Institution-Wide394</t>
  </si>
  <si>
    <t>ME370</t>
  </si>
  <si>
    <t>0.86206897</t>
  </si>
  <si>
    <t>0.84126984</t>
  </si>
  <si>
    <t>0.69230769</t>
  </si>
  <si>
    <t>0.86649215</t>
  </si>
  <si>
    <t>3.0162602</t>
  </si>
  <si>
    <t xml:space="preserve"> 6.0622568</t>
  </si>
  <si>
    <t>0.0706806283</t>
  </si>
  <si>
    <t>0.034031414</t>
  </si>
  <si>
    <t>4.840020e-05</t>
  </si>
  <si>
    <t>Institution-Wide395</t>
  </si>
  <si>
    <t>ART209</t>
  </si>
  <si>
    <t xml:space="preserve">  381</t>
  </si>
  <si>
    <t>0.68518519</t>
  </si>
  <si>
    <t>0.55303030</t>
  </si>
  <si>
    <t>0.48780488</t>
  </si>
  <si>
    <t>0.55380577</t>
  </si>
  <si>
    <t>3.1349862</t>
  </si>
  <si>
    <t xml:space="preserve"> 3.6833333</t>
  </si>
  <si>
    <t>0.0734908136</t>
  </si>
  <si>
    <t>0.047244094</t>
  </si>
  <si>
    <t>3.791735e-05</t>
  </si>
  <si>
    <t xml:space="preserve"> 396</t>
  </si>
  <si>
    <t>Institution-Wide396</t>
  </si>
  <si>
    <t>CHM107</t>
  </si>
  <si>
    <t xml:space="preserve">  375</t>
  </si>
  <si>
    <t>0.69444444</t>
  </si>
  <si>
    <t>0.63846154</t>
  </si>
  <si>
    <t>0.31818182</t>
  </si>
  <si>
    <t>0.18367347</t>
  </si>
  <si>
    <t>0.53600000</t>
  </si>
  <si>
    <t>2.8773006</t>
  </si>
  <si>
    <t xml:space="preserve"> 3.9806950</t>
  </si>
  <si>
    <t>0.1093333333</t>
  </si>
  <si>
    <t>0.130666667</t>
  </si>
  <si>
    <t>2.696113e-05</t>
  </si>
  <si>
    <t>Institution-Wide397</t>
  </si>
  <si>
    <t>COM462</t>
  </si>
  <si>
    <t>0.93069307</t>
  </si>
  <si>
    <t>0.97169811</t>
  </si>
  <si>
    <t>0.93269231</t>
  </si>
  <si>
    <t>2.6422764</t>
  </si>
  <si>
    <t xml:space="preserve"> 7.3522267</t>
  </si>
  <si>
    <t>0.1546666667</t>
  </si>
  <si>
    <t>0.016000000</t>
  </si>
  <si>
    <t>1318</t>
  </si>
  <si>
    <t>5.690174e-06</t>
  </si>
  <si>
    <t>Institution-Wide398</t>
  </si>
  <si>
    <t>ENG351</t>
  </si>
  <si>
    <t xml:space="preserve">  373</t>
  </si>
  <si>
    <t>0.81208054</t>
  </si>
  <si>
    <t>0.76642336</t>
  </si>
  <si>
    <t>0.74798928</t>
  </si>
  <si>
    <t>3.1596639</t>
  </si>
  <si>
    <t xml:space="preserve"> 6.0985915</t>
  </si>
  <si>
    <t>0.0402144772</t>
  </si>
  <si>
    <t>0.042895442</t>
  </si>
  <si>
    <t xml:space="preserve"> 465</t>
  </si>
  <si>
    <t>2.060592e-05</t>
  </si>
  <si>
    <t>Institution-Wide399</t>
  </si>
  <si>
    <t>ASL201</t>
  </si>
  <si>
    <t xml:space="preserve">  370</t>
  </si>
  <si>
    <t>0.74137931</t>
  </si>
  <si>
    <t>0.74864865</t>
  </si>
  <si>
    <t>3.3816156</t>
  </si>
  <si>
    <t xml:space="preserve"> 7.2145455</t>
  </si>
  <si>
    <t>0.0324324324</t>
  </si>
  <si>
    <t>0.029729730</t>
  </si>
  <si>
    <t>1141</t>
  </si>
  <si>
    <t xml:space="preserve"> 917</t>
  </si>
  <si>
    <t>7.232075e-06</t>
  </si>
  <si>
    <t>Institution-Wide400</t>
  </si>
  <si>
    <t>COM358</t>
  </si>
  <si>
    <t>0.92424242</t>
  </si>
  <si>
    <t>0.94324324</t>
  </si>
  <si>
    <t>2.9398907</t>
  </si>
  <si>
    <t xml:space="preserve"> 7.2080000</t>
  </si>
  <si>
    <t>0.1054054054</t>
  </si>
  <si>
    <t>0.010810811</t>
  </si>
  <si>
    <t>1322</t>
  </si>
  <si>
    <t>1696</t>
  </si>
  <si>
    <t>5.654511e-06</t>
  </si>
  <si>
    <t>Institution-Wide401</t>
  </si>
  <si>
    <t>ME317</t>
  </si>
  <si>
    <t xml:space="preserve">  369</t>
  </si>
  <si>
    <t>0.91358025</t>
  </si>
  <si>
    <t>0.94642857</t>
  </si>
  <si>
    <t>0.87804878</t>
  </si>
  <si>
    <t>2.5356125</t>
  </si>
  <si>
    <t xml:space="preserve"> 6.7379032</t>
  </si>
  <si>
    <t>0.1842818428</t>
  </si>
  <si>
    <t>0.048780488</t>
  </si>
  <si>
    <t>1.513110e-05</t>
  </si>
  <si>
    <t>Institution-Wide402</t>
  </si>
  <si>
    <t>SOC360</t>
  </si>
  <si>
    <t>0.90163934</t>
  </si>
  <si>
    <t>0.76495726</t>
  </si>
  <si>
    <t>0.77235772</t>
  </si>
  <si>
    <t>2.9258242</t>
  </si>
  <si>
    <t xml:space="preserve"> 7.2488889</t>
  </si>
  <si>
    <t>0.0379403794</t>
  </si>
  <si>
    <t>2.470073e-05</t>
  </si>
  <si>
    <t xml:space="preserve"> 403</t>
  </si>
  <si>
    <t>Institution-Wide403</t>
  </si>
  <si>
    <t>CEG233</t>
  </si>
  <si>
    <t xml:space="preserve">  366</t>
  </si>
  <si>
    <t>0.78813559</t>
  </si>
  <si>
    <t>0.70175439</t>
  </si>
  <si>
    <t>0.35483871</t>
  </si>
  <si>
    <t>0.13333333</t>
  </si>
  <si>
    <t>0.37837838</t>
  </si>
  <si>
    <t>0.60655738</t>
  </si>
  <si>
    <t>2.9118541</t>
  </si>
  <si>
    <t xml:space="preserve"> 4.3244444</t>
  </si>
  <si>
    <t>0.0956284153</t>
  </si>
  <si>
    <t>0.101092896</t>
  </si>
  <si>
    <t>5.339351e-05</t>
  </si>
  <si>
    <t xml:space="preserve"> 404</t>
  </si>
  <si>
    <t>Institution-Wide404</t>
  </si>
  <si>
    <t>REL340</t>
  </si>
  <si>
    <t xml:space="preserve">  365</t>
  </si>
  <si>
    <t>0.83471074</t>
  </si>
  <si>
    <t>0.65289256</t>
  </si>
  <si>
    <t>0.64657534</t>
  </si>
  <si>
    <t>2.9008746</t>
  </si>
  <si>
    <t xml:space="preserve"> 6.4794521</t>
  </si>
  <si>
    <t>0.0986301370</t>
  </si>
  <si>
    <t>0.060273973</t>
  </si>
  <si>
    <t>4.620001e-05</t>
  </si>
  <si>
    <t>Institution-Wide405</t>
  </si>
  <si>
    <t>COM365</t>
  </si>
  <si>
    <t xml:space="preserve">  364</t>
  </si>
  <si>
    <t>0.91715976</t>
  </si>
  <si>
    <t>0.95614035</t>
  </si>
  <si>
    <t>0.90196078</t>
  </si>
  <si>
    <t>0.91483516</t>
  </si>
  <si>
    <t>3.1754875</t>
  </si>
  <si>
    <t xml:space="preserve"> 7.7881356</t>
  </si>
  <si>
    <t>0.0686813187</t>
  </si>
  <si>
    <t>0.013736264</t>
  </si>
  <si>
    <t>1335</t>
  </si>
  <si>
    <t>8.759383e-06</t>
  </si>
  <si>
    <t>Institution-Wide406</t>
  </si>
  <si>
    <t>ME414</t>
  </si>
  <si>
    <t xml:space="preserve">  362</t>
  </si>
  <si>
    <t>0.92366412</t>
  </si>
  <si>
    <t>0.84269663</t>
  </si>
  <si>
    <t>0.86187845</t>
  </si>
  <si>
    <t>2.7249284</t>
  </si>
  <si>
    <t xml:space="preserve"> 7.0082645</t>
  </si>
  <si>
    <t>0.1077348066</t>
  </si>
  <si>
    <t>0.035911602</t>
  </si>
  <si>
    <t>4.691622e-05</t>
  </si>
  <si>
    <t>Institution-Wide407</t>
  </si>
  <si>
    <t>SW271</t>
  </si>
  <si>
    <t xml:space="preserve">  361</t>
  </si>
  <si>
    <t>0.80392157</t>
  </si>
  <si>
    <t>0.63988920</t>
  </si>
  <si>
    <t>2.9478261</t>
  </si>
  <si>
    <t xml:space="preserve"> 4.5175879</t>
  </si>
  <si>
    <t>0.1385041551</t>
  </si>
  <si>
    <t>0.044321330</t>
  </si>
  <si>
    <t>3.590683e-05</t>
  </si>
  <si>
    <t>Institution-Wide408</t>
  </si>
  <si>
    <t>ENG399</t>
  </si>
  <si>
    <t xml:space="preserve">  359</t>
  </si>
  <si>
    <t>0.80578512</t>
  </si>
  <si>
    <t>0.75766017</t>
  </si>
  <si>
    <t>3.5681159</t>
  </si>
  <si>
    <t xml:space="preserve"> 6.6428571</t>
  </si>
  <si>
    <t>0.0362116992</t>
  </si>
  <si>
    <t>0.038997214</t>
  </si>
  <si>
    <t>2.081325e-05</t>
  </si>
  <si>
    <t>Institution-Wide409</t>
  </si>
  <si>
    <t>LAW440</t>
  </si>
  <si>
    <t>0.99099099</t>
  </si>
  <si>
    <t>0.97660819</t>
  </si>
  <si>
    <t>0.95081967</t>
  </si>
  <si>
    <t>0.96657382</t>
  </si>
  <si>
    <t>3.0617978</t>
  </si>
  <si>
    <t xml:space="preserve"> 7.6190476</t>
  </si>
  <si>
    <t>0.008356546</t>
  </si>
  <si>
    <t xml:space="preserve"> 776</t>
  </si>
  <si>
    <t>1367</t>
  </si>
  <si>
    <t>1.196798e-05</t>
  </si>
  <si>
    <t xml:space="preserve"> 410</t>
  </si>
  <si>
    <t>Institution-Wide410</t>
  </si>
  <si>
    <t>HST425</t>
  </si>
  <si>
    <t xml:space="preserve">  355</t>
  </si>
  <si>
    <t>0.70909091</t>
  </si>
  <si>
    <t>0.71739130</t>
  </si>
  <si>
    <t>0.63380282</t>
  </si>
  <si>
    <t>2.9558360</t>
  </si>
  <si>
    <t xml:space="preserve"> 6.5695364</t>
  </si>
  <si>
    <t>0.0873239437</t>
  </si>
  <si>
    <t>0.107042254</t>
  </si>
  <si>
    <t>3.312829e-05</t>
  </si>
  <si>
    <t>Institution-Wide411</t>
  </si>
  <si>
    <t>MUE469</t>
  </si>
  <si>
    <t xml:space="preserve">  354</t>
  </si>
  <si>
    <t>0.85174419</t>
  </si>
  <si>
    <t>0.84180791</t>
  </si>
  <si>
    <t>3.9744318</t>
  </si>
  <si>
    <t xml:space="preserve"> 6.9368771</t>
  </si>
  <si>
    <t>0.005649718</t>
  </si>
  <si>
    <t>1171</t>
  </si>
  <si>
    <t>1010</t>
  </si>
  <si>
    <t>6.994804e-06</t>
  </si>
  <si>
    <t>Institution-Wide412</t>
  </si>
  <si>
    <t>EDE200</t>
  </si>
  <si>
    <t xml:space="preserve">  350</t>
  </si>
  <si>
    <t>0.95357143</t>
  </si>
  <si>
    <t>3.7171429</t>
  </si>
  <si>
    <t xml:space="preserve"> 5.8684211</t>
  </si>
  <si>
    <t>0.0057142857</t>
  </si>
  <si>
    <t>1601</t>
  </si>
  <si>
    <t>1616</t>
  </si>
  <si>
    <t>3.738844e-06</t>
  </si>
  <si>
    <t>Institution-Wide413</t>
  </si>
  <si>
    <t>EE331</t>
  </si>
  <si>
    <t>0.94736842</t>
  </si>
  <si>
    <t>0.93965517</t>
  </si>
  <si>
    <t>0.89714286</t>
  </si>
  <si>
    <t>2.7899408</t>
  </si>
  <si>
    <t xml:space="preserve"> 6.5639810</t>
  </si>
  <si>
    <t>0.0800000000</t>
  </si>
  <si>
    <t>0.034285714</t>
  </si>
  <si>
    <t xml:space="preserve"> 567</t>
  </si>
  <si>
    <t>2.270297e-05</t>
  </si>
  <si>
    <t xml:space="preserve"> 414</t>
  </si>
  <si>
    <t>Institution-Wide414</t>
  </si>
  <si>
    <t>ME316</t>
  </si>
  <si>
    <t xml:space="preserve">  348</t>
  </si>
  <si>
    <t>0.98507463</t>
  </si>
  <si>
    <t>0.85135135</t>
  </si>
  <si>
    <t>0.84090909</t>
  </si>
  <si>
    <t>0.45000000</t>
  </si>
  <si>
    <t>0.88218391</t>
  </si>
  <si>
    <t>2.5317221</t>
  </si>
  <si>
    <t xml:space="preserve"> 6.5087719</t>
  </si>
  <si>
    <t>0.1839080460</t>
  </si>
  <si>
    <t>0.048850575</t>
  </si>
  <si>
    <t>4.613669e-05</t>
  </si>
  <si>
    <t xml:space="preserve"> 415</t>
  </si>
  <si>
    <t>Institution-Wide415</t>
  </si>
  <si>
    <t>CSE250</t>
  </si>
  <si>
    <t xml:space="preserve">  347</t>
  </si>
  <si>
    <t>0.24324324</t>
  </si>
  <si>
    <t>0.21212121</t>
  </si>
  <si>
    <t>0.60230548</t>
  </si>
  <si>
    <t>2.3152866</t>
  </si>
  <si>
    <t xml:space="preserve"> 4.4400000</t>
  </si>
  <si>
    <t>0.2276657061</t>
  </si>
  <si>
    <t>0.095100865</t>
  </si>
  <si>
    <t>4.018625e-05</t>
  </si>
  <si>
    <t>Institution-Wide416</t>
  </si>
  <si>
    <t>HST215</t>
  </si>
  <si>
    <t>0.83838384</t>
  </si>
  <si>
    <t>0.70796460</t>
  </si>
  <si>
    <t>0.50793651</t>
  </si>
  <si>
    <t>0.38888889</t>
  </si>
  <si>
    <t>0.61383285</t>
  </si>
  <si>
    <t>2.6636364</t>
  </si>
  <si>
    <t xml:space="preserve"> 4.8059072</t>
  </si>
  <si>
    <t>0.1585014409</t>
  </si>
  <si>
    <t>0.048991354</t>
  </si>
  <si>
    <t>6.827347e-05</t>
  </si>
  <si>
    <t>Institution-Wide417</t>
  </si>
  <si>
    <t>ME371</t>
  </si>
  <si>
    <t>0.96402878</t>
  </si>
  <si>
    <t>0.92000000</t>
  </si>
  <si>
    <t>0.84444444</t>
  </si>
  <si>
    <t>0.91066282</t>
  </si>
  <si>
    <t>3.2069971</t>
  </si>
  <si>
    <t xml:space="preserve"> 7.0641026</t>
  </si>
  <si>
    <t>0.0259365994</t>
  </si>
  <si>
    <t>0.011527378</t>
  </si>
  <si>
    <t xml:space="preserve"> 509</t>
  </si>
  <si>
    <t>2.427251e-05</t>
  </si>
  <si>
    <t>Institution-Wide418</t>
  </si>
  <si>
    <t>MUE267</t>
  </si>
  <si>
    <t xml:space="preserve">  344</t>
  </si>
  <si>
    <t>0.61818182</t>
  </si>
  <si>
    <t>0.60465116</t>
  </si>
  <si>
    <t>3.9671642</t>
  </si>
  <si>
    <t xml:space="preserve"> 3.0974026</t>
  </si>
  <si>
    <t>0.026162791</t>
  </si>
  <si>
    <t>1711</t>
  </si>
  <si>
    <t>1521</t>
  </si>
  <si>
    <t>2.993558e-06</t>
  </si>
  <si>
    <t>Institution-Wide419</t>
  </si>
  <si>
    <t>TH147</t>
  </si>
  <si>
    <t xml:space="preserve">  343</t>
  </si>
  <si>
    <t>0.47593583</t>
  </si>
  <si>
    <t>0.35616438</t>
  </si>
  <si>
    <t>0.39067055</t>
  </si>
  <si>
    <t>3.1893491</t>
  </si>
  <si>
    <t xml:space="preserve"> 1.2787456</t>
  </si>
  <si>
    <t>0.0874635569</t>
  </si>
  <si>
    <t>0.014577259</t>
  </si>
  <si>
    <t>1.941783e-05</t>
  </si>
  <si>
    <t>Institution-Wide420</t>
  </si>
  <si>
    <t>CNL461</t>
  </si>
  <si>
    <t xml:space="preserve">  342</t>
  </si>
  <si>
    <t>0.92473118</t>
  </si>
  <si>
    <t>0.87012987</t>
  </si>
  <si>
    <t>0.77049180</t>
  </si>
  <si>
    <t>0.83040936</t>
  </si>
  <si>
    <t>2.9454545</t>
  </si>
  <si>
    <t xml:space="preserve"> 7.6000000</t>
  </si>
  <si>
    <t>0.0643274854</t>
  </si>
  <si>
    <t>0.035087719</t>
  </si>
  <si>
    <t>2.695482e-05</t>
  </si>
  <si>
    <t>Institution-Wide421</t>
  </si>
  <si>
    <t>EE332</t>
  </si>
  <si>
    <t>0.94139194</t>
  </si>
  <si>
    <t>0.89766082</t>
  </si>
  <si>
    <t>3.7250755</t>
  </si>
  <si>
    <t xml:space="preserve"> 6.5219512</t>
  </si>
  <si>
    <t>0.0175438596</t>
  </si>
  <si>
    <t>0.032163743</t>
  </si>
  <si>
    <t>2.956347e-05</t>
  </si>
  <si>
    <t>Institution-Wide422</t>
  </si>
  <si>
    <t>COM253</t>
  </si>
  <si>
    <t xml:space="preserve">  341</t>
  </si>
  <si>
    <t>0.78703704</t>
  </si>
  <si>
    <t>0.76832845</t>
  </si>
  <si>
    <t>3.9467456</t>
  </si>
  <si>
    <t xml:space="preserve"> 5.4342105</t>
  </si>
  <si>
    <t>0.008797654</t>
  </si>
  <si>
    <t>1.073811e-05</t>
  </si>
  <si>
    <t xml:space="preserve"> 423</t>
  </si>
  <si>
    <t>Institution-Wide423</t>
  </si>
  <si>
    <t>MP331</t>
  </si>
  <si>
    <t>0.64166667</t>
  </si>
  <si>
    <t>0.65972222</t>
  </si>
  <si>
    <t>0.47500000</t>
  </si>
  <si>
    <t>0.57771261</t>
  </si>
  <si>
    <t>3.0120846</t>
  </si>
  <si>
    <t xml:space="preserve"> 5.9362550</t>
  </si>
  <si>
    <t>0.0791788856</t>
  </si>
  <si>
    <t>0.029325513</t>
  </si>
  <si>
    <t>2.572971e-05</t>
  </si>
  <si>
    <t>Institution-Wide424</t>
  </si>
  <si>
    <t>PSY402</t>
  </si>
  <si>
    <t xml:space="preserve">  340</t>
  </si>
  <si>
    <t>0.92352941</t>
  </si>
  <si>
    <t>3.3466258</t>
  </si>
  <si>
    <t xml:space="preserve"> 7.4092827</t>
  </si>
  <si>
    <t>0.0558823529</t>
  </si>
  <si>
    <t>0.041176471</t>
  </si>
  <si>
    <t xml:space="preserve"> 522</t>
  </si>
  <si>
    <t>2.385378e-05</t>
  </si>
  <si>
    <t>Institution-Wide425</t>
  </si>
  <si>
    <t>SW291</t>
  </si>
  <si>
    <t>0.91397849</t>
  </si>
  <si>
    <t>0.83687943</t>
  </si>
  <si>
    <t>2.9451220</t>
  </si>
  <si>
    <t xml:space="preserve"> 6.0000000</t>
  </si>
  <si>
    <t>0.0411764706</t>
  </si>
  <si>
    <t>0.035294118</t>
  </si>
  <si>
    <t>4.984316e-05</t>
  </si>
  <si>
    <t xml:space="preserve"> 426</t>
  </si>
  <si>
    <t>Institution-Wide426</t>
  </si>
  <si>
    <t>ASL202</t>
  </si>
  <si>
    <t xml:space="preserve">  339</t>
  </si>
  <si>
    <t>0.82080925</t>
  </si>
  <si>
    <t>0.75652174</t>
  </si>
  <si>
    <t>0.86486486</t>
  </si>
  <si>
    <t>3.3402985</t>
  </si>
  <si>
    <t xml:space="preserve"> 7.3333333</t>
  </si>
  <si>
    <t>0.0294985251</t>
  </si>
  <si>
    <t>0.011799410</t>
  </si>
  <si>
    <t xml:space="preserve"> 982</t>
  </si>
  <si>
    <t>7.419139e-06</t>
  </si>
  <si>
    <t>Institution-Wide427</t>
  </si>
  <si>
    <t>ME318</t>
  </si>
  <si>
    <t>0.93055556</t>
  </si>
  <si>
    <t>0.94047619</t>
  </si>
  <si>
    <t>0.90855457</t>
  </si>
  <si>
    <t>2.5975610</t>
  </si>
  <si>
    <t xml:space="preserve"> 7.6150442</t>
  </si>
  <si>
    <t>0.1622418879</t>
  </si>
  <si>
    <t>0.032448378</t>
  </si>
  <si>
    <t xml:space="preserve"> 434</t>
  </si>
  <si>
    <t xml:space="preserve"> 540</t>
  </si>
  <si>
    <t>2.279933e-05</t>
  </si>
  <si>
    <t xml:space="preserve"> 428</t>
  </si>
  <si>
    <t>Institution-Wide428</t>
  </si>
  <si>
    <t>MTH345</t>
  </si>
  <si>
    <t>0.91596639</t>
  </si>
  <si>
    <t>0.91549296</t>
  </si>
  <si>
    <t>0.90265487</t>
  </si>
  <si>
    <t>2.8810976</t>
  </si>
  <si>
    <t xml:space="preserve"> 6.9361702</t>
  </si>
  <si>
    <t>0.1150442478</t>
  </si>
  <si>
    <t xml:space="preserve"> 985</t>
  </si>
  <si>
    <t>1049</t>
  </si>
  <si>
    <t>8.833871e-06</t>
  </si>
  <si>
    <t>Institution-Wide429</t>
  </si>
  <si>
    <t>MTH343</t>
  </si>
  <si>
    <t xml:space="preserve">  338</t>
  </si>
  <si>
    <t>0.82978723</t>
  </si>
  <si>
    <t>0.86390533</t>
  </si>
  <si>
    <t>3.2522796</t>
  </si>
  <si>
    <t xml:space="preserve"> 5.8644068</t>
  </si>
  <si>
    <t>0.0384615385</t>
  </si>
  <si>
    <t>0.026627219</t>
  </si>
  <si>
    <t xml:space="preserve"> 724</t>
  </si>
  <si>
    <t xml:space="preserve"> 751</t>
  </si>
  <si>
    <t>1.290972e-05</t>
  </si>
  <si>
    <t xml:space="preserve"> 430</t>
  </si>
  <si>
    <t>Institution-Wide430</t>
  </si>
  <si>
    <t>MIS425</t>
  </si>
  <si>
    <t xml:space="preserve">  337</t>
  </si>
  <si>
    <t>0.98181818</t>
  </si>
  <si>
    <t>0.96590909</t>
  </si>
  <si>
    <t>0.96735905</t>
  </si>
  <si>
    <t>3.5718563</t>
  </si>
  <si>
    <t xml:space="preserve"> 7.6045198</t>
  </si>
  <si>
    <t>0.0059347181</t>
  </si>
  <si>
    <t>0.008902077</t>
  </si>
  <si>
    <t>1.280952e-05</t>
  </si>
  <si>
    <t>Institution-Wide431</t>
  </si>
  <si>
    <t>CEG210</t>
  </si>
  <si>
    <t xml:space="preserve">  336</t>
  </si>
  <si>
    <t>0.86021505</t>
  </si>
  <si>
    <t>0.79084967</t>
  </si>
  <si>
    <t>0.77083333</t>
  </si>
  <si>
    <t>3.0223642</t>
  </si>
  <si>
    <t xml:space="preserve"> 5.8164251</t>
  </si>
  <si>
    <t>0.0446428571</t>
  </si>
  <si>
    <t>0.068452381</t>
  </si>
  <si>
    <t>1080</t>
  </si>
  <si>
    <t xml:space="preserve"> 983</t>
  </si>
  <si>
    <t>7.843766e-06</t>
  </si>
  <si>
    <t xml:space="preserve"> 432</t>
  </si>
  <si>
    <t>Institution-Wide432</t>
  </si>
  <si>
    <t>HST465</t>
  </si>
  <si>
    <t>0.85810811</t>
  </si>
  <si>
    <t>0.79761905</t>
  </si>
  <si>
    <t>3.0415335</t>
  </si>
  <si>
    <t xml:space="preserve"> 7.9377990</t>
  </si>
  <si>
    <t>0.1101190476</t>
  </si>
  <si>
    <t xml:space="preserve"> 768</t>
  </si>
  <si>
    <t xml:space="preserve"> 733</t>
  </si>
  <si>
    <t>1.206775e-05</t>
  </si>
  <si>
    <t xml:space="preserve"> 433</t>
  </si>
  <si>
    <t>Institution-Wide433</t>
  </si>
  <si>
    <t>ART258</t>
  </si>
  <si>
    <t xml:space="preserve">  335</t>
  </si>
  <si>
    <t>0.77857143</t>
  </si>
  <si>
    <t>0.65789474</t>
  </si>
  <si>
    <t>0.69850746</t>
  </si>
  <si>
    <t>3.1114551</t>
  </si>
  <si>
    <t xml:space="preserve"> 6.4367816</t>
  </si>
  <si>
    <t>0.0716417910</t>
  </si>
  <si>
    <t>0.035820896</t>
  </si>
  <si>
    <t>1.918142e-05</t>
  </si>
  <si>
    <t>Institution-Wide434</t>
  </si>
  <si>
    <t>BMB421</t>
  </si>
  <si>
    <t xml:space="preserve">  332</t>
  </si>
  <si>
    <t>0.90123457</t>
  </si>
  <si>
    <t>0.91304348</t>
  </si>
  <si>
    <t>0.84036145</t>
  </si>
  <si>
    <t>2.6766667</t>
  </si>
  <si>
    <t xml:space="preserve"> 6.7285714</t>
  </si>
  <si>
    <t>0.1536144578</t>
  </si>
  <si>
    <t>0.096385542</t>
  </si>
  <si>
    <t>2.110975e-05</t>
  </si>
  <si>
    <t>Institution-Wide435</t>
  </si>
  <si>
    <t>EC301</t>
  </si>
  <si>
    <t>0.91176471</t>
  </si>
  <si>
    <t>0.89285714</t>
  </si>
  <si>
    <t>0.83870968</t>
  </si>
  <si>
    <t>0.85843373</t>
  </si>
  <si>
    <t>2.6753247</t>
  </si>
  <si>
    <t xml:space="preserve"> 7.2708333</t>
  </si>
  <si>
    <t>0.1054216867</t>
  </si>
  <si>
    <t>0.072289157</t>
  </si>
  <si>
    <t>1610</t>
  </si>
  <si>
    <t>1701</t>
  </si>
  <si>
    <t>3.683127e-06</t>
  </si>
  <si>
    <t>Institution-Wide436</t>
  </si>
  <si>
    <t>ENG355</t>
  </si>
  <si>
    <t>0.75925926</t>
  </si>
  <si>
    <t>2.6324503</t>
  </si>
  <si>
    <t xml:space="preserve"> 6.6122449</t>
  </si>
  <si>
    <t>0.090361446</t>
  </si>
  <si>
    <t>4.655344e-05</t>
  </si>
  <si>
    <t>Institution-Wide437</t>
  </si>
  <si>
    <t>URS424</t>
  </si>
  <si>
    <t>0.95798319</t>
  </si>
  <si>
    <t>0.92187500</t>
  </si>
  <si>
    <t>0.86046512</t>
  </si>
  <si>
    <t>0.88554217</t>
  </si>
  <si>
    <t>3.1100324</t>
  </si>
  <si>
    <t xml:space="preserve"> 7.9847328</t>
  </si>
  <si>
    <t>0.0572289157</t>
  </si>
  <si>
    <t>0.069277108</t>
  </si>
  <si>
    <t xml:space="preserve"> 473</t>
  </si>
  <si>
    <t>2.003193e-05</t>
  </si>
  <si>
    <t>Institution-Wide438</t>
  </si>
  <si>
    <t>CST240</t>
  </si>
  <si>
    <t xml:space="preserve">  331</t>
  </si>
  <si>
    <t>0.63529412</t>
  </si>
  <si>
    <t>0.43373494</t>
  </si>
  <si>
    <t>0.23076923</t>
  </si>
  <si>
    <t>0.48640483</t>
  </si>
  <si>
    <t>2.7075472</t>
  </si>
  <si>
    <t xml:space="preserve"> 1.6954545</t>
  </si>
  <si>
    <t>0.1148036254</t>
  </si>
  <si>
    <t>0.039274924</t>
  </si>
  <si>
    <t xml:space="preserve"> 451</t>
  </si>
  <si>
    <t>1.525219e-05</t>
  </si>
  <si>
    <t>Institution-Wide439</t>
  </si>
  <si>
    <t>SOC433</t>
  </si>
  <si>
    <t xml:space="preserve">  327</t>
  </si>
  <si>
    <t>0.95886076</t>
  </si>
  <si>
    <t>3.9296636</t>
  </si>
  <si>
    <t xml:space="preserve"> 7.9244444</t>
  </si>
  <si>
    <t>0.0091743119</t>
  </si>
  <si>
    <t>1470</t>
  </si>
  <si>
    <t>1646</t>
  </si>
  <si>
    <t>4.634170e-06</t>
  </si>
  <si>
    <t>Institution-Wide440</t>
  </si>
  <si>
    <t>CS214</t>
  </si>
  <si>
    <t xml:space="preserve">  326</t>
  </si>
  <si>
    <t>0.86705202</t>
  </si>
  <si>
    <t>0.70858896</t>
  </si>
  <si>
    <t>3.2833876</t>
  </si>
  <si>
    <t xml:space="preserve"> 6.5550000</t>
  </si>
  <si>
    <t>0.0613496933</t>
  </si>
  <si>
    <t>0.058282209</t>
  </si>
  <si>
    <t>6.166931e-05</t>
  </si>
  <si>
    <t>Institution-Wide441</t>
  </si>
  <si>
    <t>HPR200</t>
  </si>
  <si>
    <t>0.64843750</t>
  </si>
  <si>
    <t>0.59509202</t>
  </si>
  <si>
    <t>3.7312500</t>
  </si>
  <si>
    <t xml:space="preserve"> 3.8316832</t>
  </si>
  <si>
    <t>0.0184049080</t>
  </si>
  <si>
    <t>0.018404908</t>
  </si>
  <si>
    <t xml:space="preserve"> 781</t>
  </si>
  <si>
    <t>1.189019e-05</t>
  </si>
  <si>
    <t xml:space="preserve"> 442</t>
  </si>
  <si>
    <t>Institution-Wide442</t>
  </si>
  <si>
    <t>PLS437</t>
  </si>
  <si>
    <t xml:space="preserve">  324</t>
  </si>
  <si>
    <t>0.81172840</t>
  </si>
  <si>
    <t>2.8333333</t>
  </si>
  <si>
    <t xml:space="preserve"> 6.5071090</t>
  </si>
  <si>
    <t>0.0771604938</t>
  </si>
  <si>
    <t>2.652962e-05</t>
  </si>
  <si>
    <t>Institution-Wide443</t>
  </si>
  <si>
    <t>ART208</t>
  </si>
  <si>
    <t xml:space="preserve">  322</t>
  </si>
  <si>
    <t>0.72388060</t>
  </si>
  <si>
    <t>0.46846847</t>
  </si>
  <si>
    <t>0.53105590</t>
  </si>
  <si>
    <t>3.1437908</t>
  </si>
  <si>
    <t xml:space="preserve"> 3.5978261</t>
  </si>
  <si>
    <t>0.0683229814</t>
  </si>
  <si>
    <t>0.049689441</t>
  </si>
  <si>
    <t>4.060633e-05</t>
  </si>
  <si>
    <t>Institution-Wide444</t>
  </si>
  <si>
    <t>ENG359</t>
  </si>
  <si>
    <t xml:space="preserve">  319</t>
  </si>
  <si>
    <t>0.85164835</t>
  </si>
  <si>
    <t>0.79623824</t>
  </si>
  <si>
    <t>3.3706070</t>
  </si>
  <si>
    <t xml:space="preserve"> 6.7967033</t>
  </si>
  <si>
    <t>0.0501567398</t>
  </si>
  <si>
    <t>0.018808777</t>
  </si>
  <si>
    <t>1.840639e-05</t>
  </si>
  <si>
    <t>Institution-Wide445</t>
  </si>
  <si>
    <t>MGT404</t>
  </si>
  <si>
    <t>0.97435897</t>
  </si>
  <si>
    <t>0.96238245</t>
  </si>
  <si>
    <t>2.6813559</t>
  </si>
  <si>
    <t xml:space="preserve"> 8.5443787</t>
  </si>
  <si>
    <t>0.1159874608</t>
  </si>
  <si>
    <t>0.075235110</t>
  </si>
  <si>
    <t>1391</t>
  </si>
  <si>
    <t>1897</t>
  </si>
  <si>
    <t>5.207484e-06</t>
  </si>
  <si>
    <t>Institution-Wide446</t>
  </si>
  <si>
    <t>RHB103</t>
  </si>
  <si>
    <t xml:space="preserve">  317</t>
  </si>
  <si>
    <t>0.85454545</t>
  </si>
  <si>
    <t>0.83606557</t>
  </si>
  <si>
    <t>0.82965300</t>
  </si>
  <si>
    <t>3.5623003</t>
  </si>
  <si>
    <t xml:space="preserve"> 5.7285068</t>
  </si>
  <si>
    <t>0.0315457413</t>
  </si>
  <si>
    <t>0.012618297</t>
  </si>
  <si>
    <t>1195</t>
  </si>
  <si>
    <t>1032</t>
  </si>
  <si>
    <t>6.795623e-06</t>
  </si>
  <si>
    <t xml:space="preserve"> 447</t>
  </si>
  <si>
    <t>Institution-Wide447</t>
  </si>
  <si>
    <t>CST230</t>
  </si>
  <si>
    <t xml:space="preserve">  316</t>
  </si>
  <si>
    <t>0.61428571</t>
  </si>
  <si>
    <t>0.62921348</t>
  </si>
  <si>
    <t>0.53797468</t>
  </si>
  <si>
    <t>2.5000000</t>
  </si>
  <si>
    <t xml:space="preserve"> 1.4157895</t>
  </si>
  <si>
    <t>0.1708860759</t>
  </si>
  <si>
    <t>0.082278481</t>
  </si>
  <si>
    <t xml:space="preserve"> 558</t>
  </si>
  <si>
    <t>1.673759e-05</t>
  </si>
  <si>
    <t>Institution-Wide448</t>
  </si>
  <si>
    <t>COM457</t>
  </si>
  <si>
    <t xml:space="preserve">  315</t>
  </si>
  <si>
    <t>0.95620438</t>
  </si>
  <si>
    <t>0.91772152</t>
  </si>
  <si>
    <t>0.92698413</t>
  </si>
  <si>
    <t>3.3814103</t>
  </si>
  <si>
    <t xml:space="preserve"> 7.1329480</t>
  </si>
  <si>
    <t>0.0031746032</t>
  </si>
  <si>
    <t>0.009523810</t>
  </si>
  <si>
    <t>1149</t>
  </si>
  <si>
    <t>8.135663e-06</t>
  </si>
  <si>
    <t>Institution-Wide449</t>
  </si>
  <si>
    <t>ME460</t>
  </si>
  <si>
    <t>0.98550725</t>
  </si>
  <si>
    <t>0.92500000</t>
  </si>
  <si>
    <t>0.97222222</t>
  </si>
  <si>
    <t>0.95238095</t>
  </si>
  <si>
    <t>2.6258065</t>
  </si>
  <si>
    <t xml:space="preserve"> 8.3378378</t>
  </si>
  <si>
    <t>0.1492063492</t>
  </si>
  <si>
    <t>0.015873016</t>
  </si>
  <si>
    <t xml:space="preserve"> 800</t>
  </si>
  <si>
    <t>1383</t>
  </si>
  <si>
    <t>1.152885e-05</t>
  </si>
  <si>
    <t>Institution-Wide450</t>
  </si>
  <si>
    <t>MUE499</t>
  </si>
  <si>
    <t>0.63758389</t>
  </si>
  <si>
    <t>0.64126984</t>
  </si>
  <si>
    <t>3.9267516</t>
  </si>
  <si>
    <t xml:space="preserve"> 6.8553191</t>
  </si>
  <si>
    <t>0.003174603</t>
  </si>
  <si>
    <t>2041</t>
  </si>
  <si>
    <t>1878</t>
  </si>
  <si>
    <t>1.123342e-06</t>
  </si>
  <si>
    <t>Institution-Wide451</t>
  </si>
  <si>
    <t>NUR308</t>
  </si>
  <si>
    <t>0.82456140</t>
  </si>
  <si>
    <t>0.72839506</t>
  </si>
  <si>
    <t>0.79047619</t>
  </si>
  <si>
    <t>3.7156550</t>
  </si>
  <si>
    <t xml:space="preserve"> 3.3333333</t>
  </si>
  <si>
    <t>0.006349206</t>
  </si>
  <si>
    <t>1399</t>
  </si>
  <si>
    <t>1272</t>
  </si>
  <si>
    <t>5.165461e-06</t>
  </si>
  <si>
    <t xml:space="preserve"> 452</t>
  </si>
  <si>
    <t>Institution-Wide452</t>
  </si>
  <si>
    <t>CS209</t>
  </si>
  <si>
    <t xml:space="preserve">  313</t>
  </si>
  <si>
    <t>0.88732394</t>
  </si>
  <si>
    <t>0.58064516</t>
  </si>
  <si>
    <t>0.83067093</t>
  </si>
  <si>
    <t>2.7801418</t>
  </si>
  <si>
    <t xml:space="preserve"> 5.9542857</t>
  </si>
  <si>
    <t>0.0958466454</t>
  </si>
  <si>
    <t>0.099041534</t>
  </si>
  <si>
    <t xml:space="preserve"> 653</t>
  </si>
  <si>
    <t>1.508157e-05</t>
  </si>
  <si>
    <t>Institution-Wide453</t>
  </si>
  <si>
    <t>HST475</t>
  </si>
  <si>
    <t>0.86178862</t>
  </si>
  <si>
    <t>0.75718850</t>
  </si>
  <si>
    <t>2.6952055</t>
  </si>
  <si>
    <t xml:space="preserve"> 6.9723757</t>
  </si>
  <si>
    <t>0.1086261981</t>
  </si>
  <si>
    <t>0.067092652</t>
  </si>
  <si>
    <t>2.173032e-05</t>
  </si>
  <si>
    <t>Institution-Wide454</t>
  </si>
  <si>
    <t>MUA110</t>
  </si>
  <si>
    <t xml:space="preserve">  312</t>
  </si>
  <si>
    <t>0.66536965</t>
  </si>
  <si>
    <t>0.61858974</t>
  </si>
  <si>
    <t>3.7100977</t>
  </si>
  <si>
    <t xml:space="preserve"> 4.8086124</t>
  </si>
  <si>
    <t>0.016025641</t>
  </si>
  <si>
    <t>2.688301e-05</t>
  </si>
  <si>
    <t>Institution-Wide455</t>
  </si>
  <si>
    <t>MTH348</t>
  </si>
  <si>
    <t xml:space="preserve">  311</t>
  </si>
  <si>
    <t>0.91318328</t>
  </si>
  <si>
    <t>3.5339806</t>
  </si>
  <si>
    <t xml:space="preserve"> 7.3253589</t>
  </si>
  <si>
    <t>0.0064308682</t>
  </si>
  <si>
    <t>0.006430868</t>
  </si>
  <si>
    <t>1277</t>
  </si>
  <si>
    <t>1269</t>
  </si>
  <si>
    <t>5.998810e-06</t>
  </si>
  <si>
    <t>Institution-Wide456</t>
  </si>
  <si>
    <t>EDL494</t>
  </si>
  <si>
    <t xml:space="preserve">  310</t>
  </si>
  <si>
    <t>0.96956522</t>
  </si>
  <si>
    <t>3.6720779</t>
  </si>
  <si>
    <t xml:space="preserve"> 7.5492958</t>
  </si>
  <si>
    <t>0.0129032258</t>
  </si>
  <si>
    <t>0.006451613</t>
  </si>
  <si>
    <t>1019</t>
  </si>
  <si>
    <t>1446</t>
  </si>
  <si>
    <t>8.414003e-06</t>
  </si>
  <si>
    <t>Institution-Wide457</t>
  </si>
  <si>
    <t>RHB201</t>
  </si>
  <si>
    <t>0.71290323</t>
  </si>
  <si>
    <t>3.1351351</t>
  </si>
  <si>
    <t xml:space="preserve"> 5.7747748</t>
  </si>
  <si>
    <t>0.0290322581</t>
  </si>
  <si>
    <t>0.045161290</t>
  </si>
  <si>
    <t>9.793734e-06</t>
  </si>
  <si>
    <t>Institution-Wide458</t>
  </si>
  <si>
    <t>STT342</t>
  </si>
  <si>
    <t xml:space="preserve">  309</t>
  </si>
  <si>
    <t>0.90082645</t>
  </si>
  <si>
    <t>0.88392857</t>
  </si>
  <si>
    <t>0.86731392</t>
  </si>
  <si>
    <t>3.1315789</t>
  </si>
  <si>
    <t xml:space="preserve"> 6.6055046</t>
  </si>
  <si>
    <t>0.0258899676</t>
  </si>
  <si>
    <t>0.016181230</t>
  </si>
  <si>
    <t xml:space="preserve"> 812</t>
  </si>
  <si>
    <t xml:space="preserve"> 780</t>
  </si>
  <si>
    <t>1.140056e-05</t>
  </si>
  <si>
    <t>Institution-Wide459</t>
  </si>
  <si>
    <t>GER103</t>
  </si>
  <si>
    <t xml:space="preserve">  307</t>
  </si>
  <si>
    <t>0.81250000</t>
  </si>
  <si>
    <t>0.64220183</t>
  </si>
  <si>
    <t>0.65753425</t>
  </si>
  <si>
    <t>0.05000000</t>
  </si>
  <si>
    <t>0.64495114</t>
  </si>
  <si>
    <t>2.8362369</t>
  </si>
  <si>
    <t xml:space="preserve"> 5.1021505</t>
  </si>
  <si>
    <t>0.0814332248</t>
  </si>
  <si>
    <t>0.065146580</t>
  </si>
  <si>
    <t>1.167389e-05</t>
  </si>
  <si>
    <t>Institution-Wide460</t>
  </si>
  <si>
    <t>REL206</t>
  </si>
  <si>
    <t xml:space="preserve">  306</t>
  </si>
  <si>
    <t>0.75280899</t>
  </si>
  <si>
    <t>0.52542373</t>
  </si>
  <si>
    <t>2.7060932</t>
  </si>
  <si>
    <t xml:space="preserve"> 4.8497409</t>
  </si>
  <si>
    <t>0.1503267974</t>
  </si>
  <si>
    <t>0.088235294</t>
  </si>
  <si>
    <t>2.657353e-05</t>
  </si>
  <si>
    <t>Institution-Wide461</t>
  </si>
  <si>
    <t>ME412</t>
  </si>
  <si>
    <t xml:space="preserve">  305</t>
  </si>
  <si>
    <t>0.97979798</t>
  </si>
  <si>
    <t>0.93770492</t>
  </si>
  <si>
    <t>2.8395904</t>
  </si>
  <si>
    <t xml:space="preserve"> 7.3113208</t>
  </si>
  <si>
    <t>0.1016393443</t>
  </si>
  <si>
    <t>0.039344262</t>
  </si>
  <si>
    <t xml:space="preserve"> 534</t>
  </si>
  <si>
    <t>3.455079e-05</t>
  </si>
  <si>
    <t>Institution-Wide462</t>
  </si>
  <si>
    <t>MUS190</t>
  </si>
  <si>
    <t xml:space="preserve">  304</t>
  </si>
  <si>
    <t>0.52573529</t>
  </si>
  <si>
    <t>0.49013158</t>
  </si>
  <si>
    <t>3.8956229</t>
  </si>
  <si>
    <t xml:space="preserve"> 1.5742972</t>
  </si>
  <si>
    <t>0.0032894737</t>
  </si>
  <si>
    <t>0.023026316</t>
  </si>
  <si>
    <t>1.859305e-05</t>
  </si>
  <si>
    <t>Institution-Wide463</t>
  </si>
  <si>
    <t>ME415</t>
  </si>
  <si>
    <t xml:space="preserve">  303</t>
  </si>
  <si>
    <t>0.95709571</t>
  </si>
  <si>
    <t>2.9833887</t>
  </si>
  <si>
    <t xml:space="preserve"> 7.6971154</t>
  </si>
  <si>
    <t>0.0561056106</t>
  </si>
  <si>
    <t>0.006600660</t>
  </si>
  <si>
    <t xml:space="preserve"> 519</t>
  </si>
  <si>
    <t>1174</t>
  </si>
  <si>
    <t>1.797587e-05</t>
  </si>
  <si>
    <t>Institution-Wide464</t>
  </si>
  <si>
    <t>RHB305</t>
  </si>
  <si>
    <t xml:space="preserve">  302</t>
  </si>
  <si>
    <t>0.81283422</t>
  </si>
  <si>
    <t>0.79569892</t>
  </si>
  <si>
    <t>0.78145695</t>
  </si>
  <si>
    <t>3.5525424</t>
  </si>
  <si>
    <t xml:space="preserve"> 6.4754902</t>
  </si>
  <si>
    <t>0.0165562914</t>
  </si>
  <si>
    <t>0.023178808</t>
  </si>
  <si>
    <t xml:space="preserve"> 825</t>
  </si>
  <si>
    <t>1.121774e-05</t>
  </si>
  <si>
    <t>Institution-Wide465</t>
  </si>
  <si>
    <t>COM141</t>
  </si>
  <si>
    <t xml:space="preserve">  301</t>
  </si>
  <si>
    <t>0.82394366</t>
  </si>
  <si>
    <t>0.85344828</t>
  </si>
  <si>
    <t>0.81727575</t>
  </si>
  <si>
    <t>3.3066667</t>
  </si>
  <si>
    <t xml:space="preserve"> 4.7368421</t>
  </si>
  <si>
    <t>0.0199335548</t>
  </si>
  <si>
    <t>0.003322259</t>
  </si>
  <si>
    <t>1246</t>
  </si>
  <si>
    <t>1114</t>
  </si>
  <si>
    <t>6.315200e-06</t>
  </si>
  <si>
    <t>Institution-Wide466</t>
  </si>
  <si>
    <t>MIS345</t>
  </si>
  <si>
    <t xml:space="preserve">  300</t>
  </si>
  <si>
    <t>0.98936170</t>
  </si>
  <si>
    <t>3.5470383</t>
  </si>
  <si>
    <t xml:space="preserve"> 7.9290323</t>
  </si>
  <si>
    <t>0.0200000000</t>
  </si>
  <si>
    <t>0.043333333</t>
  </si>
  <si>
    <t>1288</t>
  </si>
  <si>
    <t>1.375149e-05</t>
  </si>
  <si>
    <t>Institution-Wide467</t>
  </si>
  <si>
    <t>MUS101</t>
  </si>
  <si>
    <t>0.56060606</t>
  </si>
  <si>
    <t>0.33802817</t>
  </si>
  <si>
    <t>0.29729730</t>
  </si>
  <si>
    <t>0.39333333</t>
  </si>
  <si>
    <t>2.9062500</t>
  </si>
  <si>
    <t xml:space="preserve"> 1.5156250</t>
  </si>
  <si>
    <t>0.1600000000</t>
  </si>
  <si>
    <t>0.040000000</t>
  </si>
  <si>
    <t>3.653141e-05</t>
  </si>
  <si>
    <t>Institution-Wide468</t>
  </si>
  <si>
    <t>MGT200</t>
  </si>
  <si>
    <t xml:space="preserve">  299</t>
  </si>
  <si>
    <t>0.83815029</t>
  </si>
  <si>
    <t>0.77257525</t>
  </si>
  <si>
    <t>3.5205479</t>
  </si>
  <si>
    <t xml:space="preserve"> 6.6581633</t>
  </si>
  <si>
    <t>0.0066889632</t>
  </si>
  <si>
    <t>0.023411371</t>
  </si>
  <si>
    <t xml:space="preserve"> 854</t>
  </si>
  <si>
    <t>9.668409e-06</t>
  </si>
  <si>
    <t>Institution-Wide469</t>
  </si>
  <si>
    <t>PLS430</t>
  </si>
  <si>
    <t>0.70873786</t>
  </si>
  <si>
    <t>0.82758621</t>
  </si>
  <si>
    <t>0.76588629</t>
  </si>
  <si>
    <t>3.1072664</t>
  </si>
  <si>
    <t xml:space="preserve"> 6.9397590</t>
  </si>
  <si>
    <t>0.0903010033</t>
  </si>
  <si>
    <t>0.033444816</t>
  </si>
  <si>
    <t>3.683469e-05</t>
  </si>
  <si>
    <t>Institution-Wide470</t>
  </si>
  <si>
    <t>ART428</t>
  </si>
  <si>
    <t xml:space="preserve">  298</t>
  </si>
  <si>
    <t>0.90517241</t>
  </si>
  <si>
    <t>0.83846154</t>
  </si>
  <si>
    <t>0.82214765</t>
  </si>
  <si>
    <t>3.1833910</t>
  </si>
  <si>
    <t xml:space="preserve"> 7.2262774</t>
  </si>
  <si>
    <t>0.0436241611</t>
  </si>
  <si>
    <t>0.030201342</t>
  </si>
  <si>
    <t xml:space="preserve"> 778</t>
  </si>
  <si>
    <t>1.192509e-05</t>
  </si>
  <si>
    <t>Institution-Wide471</t>
  </si>
  <si>
    <t>MTH344</t>
  </si>
  <si>
    <t xml:space="preserve">  297</t>
  </si>
  <si>
    <t>0.92571429</t>
  </si>
  <si>
    <t>0.89562290</t>
  </si>
  <si>
    <t>3.4724138</t>
  </si>
  <si>
    <t xml:space="preserve"> 6.7035176</t>
  </si>
  <si>
    <t>0.0235690236</t>
  </si>
  <si>
    <t>0.023569024</t>
  </si>
  <si>
    <t>1168</t>
  </si>
  <si>
    <t>7.007008e-06</t>
  </si>
  <si>
    <t>Institution-Wide472</t>
  </si>
  <si>
    <t>UH101</t>
  </si>
  <si>
    <t>0.75769231</t>
  </si>
  <si>
    <t>0.72390572</t>
  </si>
  <si>
    <t>3.8141892</t>
  </si>
  <si>
    <t xml:space="preserve"> 1.1130137</t>
  </si>
  <si>
    <t>0.0134680135</t>
  </si>
  <si>
    <t>0.003367003</t>
  </si>
  <si>
    <t>1.758493e-05</t>
  </si>
  <si>
    <t>Institution-Wide473</t>
  </si>
  <si>
    <t>ART328</t>
  </si>
  <si>
    <t xml:space="preserve">  296</t>
  </si>
  <si>
    <t>0.81884058</t>
  </si>
  <si>
    <t>0.65137615</t>
  </si>
  <si>
    <t>0.54838710</t>
  </si>
  <si>
    <t>0.69932432</t>
  </si>
  <si>
    <t>3.2881944</t>
  </si>
  <si>
    <t xml:space="preserve"> 5.2426471</t>
  </si>
  <si>
    <t>0.0337837838</t>
  </si>
  <si>
    <t>0.027027027</t>
  </si>
  <si>
    <t>2.579976e-05</t>
  </si>
  <si>
    <t>Institution-Wide474</t>
  </si>
  <si>
    <t>CEG460</t>
  </si>
  <si>
    <t>0.94797688</t>
  </si>
  <si>
    <t>0.91554054</t>
  </si>
  <si>
    <t>3.5017301</t>
  </si>
  <si>
    <t xml:space="preserve"> 7.0061728</t>
  </si>
  <si>
    <t>0.0135135135</t>
  </si>
  <si>
    <t>0.023648649</t>
  </si>
  <si>
    <t xml:space="preserve"> 898</t>
  </si>
  <si>
    <t>1.350643e-05</t>
  </si>
  <si>
    <t>Institution-Wide475</t>
  </si>
  <si>
    <t>CS415</t>
  </si>
  <si>
    <t>0.87850467</t>
  </si>
  <si>
    <t>0.90540541</t>
  </si>
  <si>
    <t>3.0171233</t>
  </si>
  <si>
    <t xml:space="preserve"> 8.1241830</t>
  </si>
  <si>
    <t>0.1013513514</t>
  </si>
  <si>
    <t>0.013513514</t>
  </si>
  <si>
    <t xml:space="preserve"> 583</t>
  </si>
  <si>
    <t>1081</t>
  </si>
  <si>
    <t>1.623469e-05</t>
  </si>
  <si>
    <t>Institution-Wide476</t>
  </si>
  <si>
    <t>MGT475</t>
  </si>
  <si>
    <t xml:space="preserve">  295</t>
  </si>
  <si>
    <t>0.97769517</t>
  </si>
  <si>
    <t>0.97288136</t>
  </si>
  <si>
    <t>3.8805461</t>
  </si>
  <si>
    <t xml:space="preserve"> 8.0540541</t>
  </si>
  <si>
    <t>0.0135593220</t>
  </si>
  <si>
    <t>0.006779661</t>
  </si>
  <si>
    <t>1529</t>
  </si>
  <si>
    <t>1734</t>
  </si>
  <si>
    <t>4.238096e-06</t>
  </si>
  <si>
    <t>Institution-Wide477</t>
  </si>
  <si>
    <t>EE303</t>
  </si>
  <si>
    <t xml:space="preserve">  294</t>
  </si>
  <si>
    <t>0.97196262</t>
  </si>
  <si>
    <t>0.91735537</t>
  </si>
  <si>
    <t>0.88775510</t>
  </si>
  <si>
    <t>3.0724138</t>
  </si>
  <si>
    <t xml:space="preserve"> 5.7616279</t>
  </si>
  <si>
    <t>0.0510204082</t>
  </si>
  <si>
    <t>0.013605442</t>
  </si>
  <si>
    <t>3.181633e-05</t>
  </si>
  <si>
    <t xml:space="preserve"> 478</t>
  </si>
  <si>
    <t>Institution-Wide478</t>
  </si>
  <si>
    <t>ME491</t>
  </si>
  <si>
    <t>0.98285714</t>
  </si>
  <si>
    <t>0.98000000</t>
  </si>
  <si>
    <t>0.98299320</t>
  </si>
  <si>
    <t>3.5238095</t>
  </si>
  <si>
    <t xml:space="preserve"> 8.7121951</t>
  </si>
  <si>
    <t>0.0068027211</t>
  </si>
  <si>
    <t>2118</t>
  </si>
  <si>
    <t>2230</t>
  </si>
  <si>
    <t>7.209829e-07</t>
  </si>
  <si>
    <t>Institution-Wide479</t>
  </si>
  <si>
    <t>MIS415</t>
  </si>
  <si>
    <t>0.99295775</t>
  </si>
  <si>
    <t>0.98360656</t>
  </si>
  <si>
    <t>3.4219858</t>
  </si>
  <si>
    <t xml:space="preserve"> 7.8653846</t>
  </si>
  <si>
    <t>0.0102040816</t>
  </si>
  <si>
    <t>0.040816327</t>
  </si>
  <si>
    <t xml:space="preserve"> 849</t>
  </si>
  <si>
    <t>1165</t>
  </si>
  <si>
    <t>1.084666e-05</t>
  </si>
  <si>
    <t>Institution-Wide480</t>
  </si>
  <si>
    <t>MUS151</t>
  </si>
  <si>
    <t>0.52307692</t>
  </si>
  <si>
    <t>0.45205479</t>
  </si>
  <si>
    <t>0.04761905</t>
  </si>
  <si>
    <t>0.39455782</t>
  </si>
  <si>
    <t>3.0000000</t>
  </si>
  <si>
    <t xml:space="preserve"> 1.4541833</t>
  </si>
  <si>
    <t>0.1190476190</t>
  </si>
  <si>
    <t>0.057823129</t>
  </si>
  <si>
    <t>3.491722e-05</t>
  </si>
  <si>
    <t xml:space="preserve"> 481</t>
  </si>
  <si>
    <t>Institution-Wide481</t>
  </si>
  <si>
    <t>CS405</t>
  </si>
  <si>
    <t xml:space="preserve">  292</t>
  </si>
  <si>
    <t>0.98484848</t>
  </si>
  <si>
    <t>0.88013699</t>
  </si>
  <si>
    <t>2.5132075</t>
  </si>
  <si>
    <t xml:space="preserve"> 7.5357143</t>
  </si>
  <si>
    <t>0.1575342466</t>
  </si>
  <si>
    <t>0.092465753</t>
  </si>
  <si>
    <t>5.476573e-05</t>
  </si>
  <si>
    <t>Institution-Wide482</t>
  </si>
  <si>
    <t>EDL495</t>
  </si>
  <si>
    <t xml:space="preserve">  291</t>
  </si>
  <si>
    <t>0.95544554</t>
  </si>
  <si>
    <t>0.94501718</t>
  </si>
  <si>
    <t>3.6293706</t>
  </si>
  <si>
    <t xml:space="preserve"> 7.7419355</t>
  </si>
  <si>
    <t>0.0137457045</t>
  </si>
  <si>
    <t>0.017182131</t>
  </si>
  <si>
    <t>1631</t>
  </si>
  <si>
    <t>1928</t>
  </si>
  <si>
    <t>3.548130e-06</t>
  </si>
  <si>
    <t>Institution-Wide483</t>
  </si>
  <si>
    <t>CHM499</t>
  </si>
  <si>
    <t xml:space="preserve">  290</t>
  </si>
  <si>
    <t>0.82413793</t>
  </si>
  <si>
    <t>3.9860140</t>
  </si>
  <si>
    <t xml:space="preserve"> 6.8108108</t>
  </si>
  <si>
    <t>0.013793103</t>
  </si>
  <si>
    <t>1810</t>
  </si>
  <si>
    <t>1600</t>
  </si>
  <si>
    <t>2.366540e-06</t>
  </si>
  <si>
    <t>Institution-Wide484</t>
  </si>
  <si>
    <t>EE304</t>
  </si>
  <si>
    <t>0.91266376</t>
  </si>
  <si>
    <t>0.90322581</t>
  </si>
  <si>
    <t>0.88620690</t>
  </si>
  <si>
    <t>3.6466431</t>
  </si>
  <si>
    <t xml:space="preserve"> 5.7650602</t>
  </si>
  <si>
    <t>0.0413793103</t>
  </si>
  <si>
    <t>0.024137931</t>
  </si>
  <si>
    <t>1285</t>
  </si>
  <si>
    <t>6.946142e-06</t>
  </si>
  <si>
    <t>Institution-Wide485</t>
  </si>
  <si>
    <t>ME490</t>
  </si>
  <si>
    <t>0.97872340</t>
  </si>
  <si>
    <t>0.98275862</t>
  </si>
  <si>
    <t>3.5620690</t>
  </si>
  <si>
    <t xml:space="preserve"> 8.0297030</t>
  </si>
  <si>
    <t>0.0034482759</t>
  </si>
  <si>
    <t>2135</t>
  </si>
  <si>
    <t>2231</t>
  </si>
  <si>
    <t>6.609099e-07</t>
  </si>
  <si>
    <t>Institution-Wide486</t>
  </si>
  <si>
    <t>MUS420</t>
  </si>
  <si>
    <t xml:space="preserve">  288</t>
  </si>
  <si>
    <t>0.52158273</t>
  </si>
  <si>
    <t>0.51388889</t>
  </si>
  <si>
    <t>3.9581882</t>
  </si>
  <si>
    <t xml:space="preserve"> 4.6950000</t>
  </si>
  <si>
    <t>0.0034722222</t>
  </si>
  <si>
    <t>0.003472222</t>
  </si>
  <si>
    <t>1850</t>
  </si>
  <si>
    <t>2.182679e-06</t>
  </si>
  <si>
    <t>Institution-Wide487</t>
  </si>
  <si>
    <t>TH250</t>
  </si>
  <si>
    <t>0.69629630</t>
  </si>
  <si>
    <t>0.65957447</t>
  </si>
  <si>
    <t>0.67361111</t>
  </si>
  <si>
    <t>2.7375887</t>
  </si>
  <si>
    <t xml:space="preserve"> 4.1048035</t>
  </si>
  <si>
    <t>2.435024e-05</t>
  </si>
  <si>
    <t>Institution-Wide488</t>
  </si>
  <si>
    <t>ME408</t>
  </si>
  <si>
    <t xml:space="preserve">  286</t>
  </si>
  <si>
    <t>0.98958333</t>
  </si>
  <si>
    <t>0.98019802</t>
  </si>
  <si>
    <t>2.9819495</t>
  </si>
  <si>
    <t xml:space="preserve"> 8.1370558</t>
  </si>
  <si>
    <t>0.0559440559</t>
  </si>
  <si>
    <t>0.031468531</t>
  </si>
  <si>
    <t xml:space="preserve"> 759</t>
  </si>
  <si>
    <t>1.224912e-05</t>
  </si>
  <si>
    <t>Institution-Wide489</t>
  </si>
  <si>
    <t>SOC432</t>
  </si>
  <si>
    <t>0.91780822</t>
  </si>
  <si>
    <t>0.70512821</t>
  </si>
  <si>
    <t>0.71052632</t>
  </si>
  <si>
    <t>2.6400000</t>
  </si>
  <si>
    <t xml:space="preserve"> 7.1611111</t>
  </si>
  <si>
    <t>0.1538461538</t>
  </si>
  <si>
    <t>0.038461538</t>
  </si>
  <si>
    <t>2.649390e-05</t>
  </si>
  <si>
    <t>Institution-Wide490</t>
  </si>
  <si>
    <t>ART212</t>
  </si>
  <si>
    <t xml:space="preserve">  285</t>
  </si>
  <si>
    <t>0.80281690</t>
  </si>
  <si>
    <t>0.69791667</t>
  </si>
  <si>
    <t>0.58571429</t>
  </si>
  <si>
    <t>0.64912281</t>
  </si>
  <si>
    <t xml:space="preserve"> 4.2857143</t>
  </si>
  <si>
    <t>0.1087719298</t>
  </si>
  <si>
    <t>0.059649123</t>
  </si>
  <si>
    <t>1.228950e-05</t>
  </si>
  <si>
    <t>Institution-Wide491</t>
  </si>
  <si>
    <t>URS425</t>
  </si>
  <si>
    <t>0.91379310</t>
  </si>
  <si>
    <t>0.89887640</t>
  </si>
  <si>
    <t>0.91428571</t>
  </si>
  <si>
    <t>0.85964912</t>
  </si>
  <si>
    <t>3.0337079</t>
  </si>
  <si>
    <t xml:space="preserve"> 7.7053571</t>
  </si>
  <si>
    <t>0.0947368421</t>
  </si>
  <si>
    <t>0.063157895</t>
  </si>
  <si>
    <t>2.476312e-05</t>
  </si>
  <si>
    <t>Institution-Wide492</t>
  </si>
  <si>
    <t>EDE304</t>
  </si>
  <si>
    <t xml:space="preserve">  283</t>
  </si>
  <si>
    <t>0.93013100</t>
  </si>
  <si>
    <t>0.90106007</t>
  </si>
  <si>
    <t>3.7535714</t>
  </si>
  <si>
    <t xml:space="preserve"> 6.1748634</t>
  </si>
  <si>
    <t>0.0141342756</t>
  </si>
  <si>
    <t>0.010600707</t>
  </si>
  <si>
    <t>2.291161e-05</t>
  </si>
  <si>
    <t>Institution-Wide493</t>
  </si>
  <si>
    <t>CHM245</t>
  </si>
  <si>
    <t xml:space="preserve">  282</t>
  </si>
  <si>
    <t>0.76331361</t>
  </si>
  <si>
    <t>0.73076923</t>
  </si>
  <si>
    <t>0.76241135</t>
  </si>
  <si>
    <t>3.4910394</t>
  </si>
  <si>
    <t xml:space="preserve"> 4.2287582</t>
  </si>
  <si>
    <t>0.0106382979</t>
  </si>
  <si>
    <t>0.010638298</t>
  </si>
  <si>
    <t xml:space="preserve"> 754</t>
  </si>
  <si>
    <t>1.028996e-05</t>
  </si>
  <si>
    <t xml:space="preserve"> 494</t>
  </si>
  <si>
    <t>Institution-Wide494</t>
  </si>
  <si>
    <t>MTH446</t>
  </si>
  <si>
    <t xml:space="preserve">  280</t>
  </si>
  <si>
    <t>0.93820225</t>
  </si>
  <si>
    <t>3.4857143</t>
  </si>
  <si>
    <t xml:space="preserve"> 7.8615385</t>
  </si>
  <si>
    <t xml:space="preserve"> 762</t>
  </si>
  <si>
    <t>1.410985e-05</t>
  </si>
  <si>
    <t xml:space="preserve"> 495</t>
  </si>
  <si>
    <t>Institution-Wide495</t>
  </si>
  <si>
    <t>ART211</t>
  </si>
  <si>
    <t xml:space="preserve">  277</t>
  </si>
  <si>
    <t>0.64259928</t>
  </si>
  <si>
    <t>2.4924812</t>
  </si>
  <si>
    <t xml:space="preserve"> 4.2294118</t>
  </si>
  <si>
    <t>0.1480144404</t>
  </si>
  <si>
    <t>0.039711191</t>
  </si>
  <si>
    <t xml:space="preserve"> 726</t>
  </si>
  <si>
    <t>1.286483e-05</t>
  </si>
  <si>
    <t>Institution-Wide496</t>
  </si>
  <si>
    <t>PLS436</t>
  </si>
  <si>
    <t xml:space="preserve">  276</t>
  </si>
  <si>
    <t>0.96923077</t>
  </si>
  <si>
    <t>2.6615970</t>
  </si>
  <si>
    <t xml:space="preserve"> 6.3403141</t>
  </si>
  <si>
    <t>0.1340579710</t>
  </si>
  <si>
    <t>0.047101449</t>
  </si>
  <si>
    <t>3.113131e-05</t>
  </si>
  <si>
    <t>Institution-Wide497</t>
  </si>
  <si>
    <t>PLS470</t>
  </si>
  <si>
    <t>0.87128713</t>
  </si>
  <si>
    <t>0.74637681</t>
  </si>
  <si>
    <t>3.0549020</t>
  </si>
  <si>
    <t xml:space="preserve"> 7.6337209</t>
  </si>
  <si>
    <t>0.0579710145</t>
  </si>
  <si>
    <t>0.076086957</t>
  </si>
  <si>
    <t xml:space="preserve"> 590</t>
  </si>
  <si>
    <t xml:space="preserve"> 548</t>
  </si>
  <si>
    <t>1.606263e-05</t>
  </si>
  <si>
    <t xml:space="preserve"> 498</t>
  </si>
  <si>
    <t>Institution-Wide498</t>
  </si>
  <si>
    <t>ART417</t>
  </si>
  <si>
    <t xml:space="preserve">  275</t>
  </si>
  <si>
    <t>0.82795699</t>
  </si>
  <si>
    <t>0.71186441</t>
  </si>
  <si>
    <t>0.72363636</t>
  </si>
  <si>
    <t>2.7244094</t>
  </si>
  <si>
    <t xml:space="preserve"> 7.2968750</t>
  </si>
  <si>
    <t>0.1127272727</t>
  </si>
  <si>
    <t>0.076363636</t>
  </si>
  <si>
    <t>2.708763e-05</t>
  </si>
  <si>
    <t xml:space="preserve"> 499</t>
  </si>
  <si>
    <t>Institution-Wide499</t>
  </si>
  <si>
    <t>CEG402</t>
  </si>
  <si>
    <t>0.93846154</t>
  </si>
  <si>
    <t>0.83636364</t>
  </si>
  <si>
    <t>2.3458647</t>
  </si>
  <si>
    <t xml:space="preserve"> 7.1556886</t>
  </si>
  <si>
    <t>0.2327272727</t>
  </si>
  <si>
    <t>0.032727273</t>
  </si>
  <si>
    <t>4.148555e-05</t>
  </si>
  <si>
    <t>Institution-Wide500</t>
  </si>
  <si>
    <t>REL205</t>
  </si>
  <si>
    <t>0.75862069</t>
  </si>
  <si>
    <t>0.44897959</t>
  </si>
  <si>
    <t>0.55272727</t>
  </si>
  <si>
    <t>2.8835341</t>
  </si>
  <si>
    <t xml:space="preserve"> 4.4947368</t>
  </si>
  <si>
    <t>0.1054545455</t>
  </si>
  <si>
    <t>0.094545455</t>
  </si>
  <si>
    <t>3.144960e-05</t>
  </si>
  <si>
    <t>Institution-Wide501</t>
  </si>
  <si>
    <t>COM443</t>
  </si>
  <si>
    <t xml:space="preserve">  274</t>
  </si>
  <si>
    <t>0.96551724</t>
  </si>
  <si>
    <t>0.93600000</t>
  </si>
  <si>
    <t>0.91605839</t>
  </si>
  <si>
    <t>3.0760456</t>
  </si>
  <si>
    <t xml:space="preserve"> 7.2727273</t>
  </si>
  <si>
    <t>0.0510948905</t>
  </si>
  <si>
    <t>0.040145985</t>
  </si>
  <si>
    <t>1511</t>
  </si>
  <si>
    <t>7.464055e-06</t>
  </si>
  <si>
    <t xml:space="preserve"> 502</t>
  </si>
  <si>
    <t>Institution-Wide502</t>
  </si>
  <si>
    <t>EE322</t>
  </si>
  <si>
    <t xml:space="preserve">  273</t>
  </si>
  <si>
    <t>0.96202532</t>
  </si>
  <si>
    <t>0.89361702</t>
  </si>
  <si>
    <t>0.90842491</t>
  </si>
  <si>
    <t>2.9280000</t>
  </si>
  <si>
    <t xml:space="preserve"> 6.6907895</t>
  </si>
  <si>
    <t>0.1025641026</t>
  </si>
  <si>
    <t>0.084249084</t>
  </si>
  <si>
    <t>3.677993e-05</t>
  </si>
  <si>
    <t>Institution-Wide503</t>
  </si>
  <si>
    <t>EDE305</t>
  </si>
  <si>
    <t xml:space="preserve">  272</t>
  </si>
  <si>
    <t>0.90808824</t>
  </si>
  <si>
    <t>3.7084871</t>
  </si>
  <si>
    <t xml:space="preserve"> 6.1530055</t>
  </si>
  <si>
    <t>0.0073529412</t>
  </si>
  <si>
    <t>0.003676471</t>
  </si>
  <si>
    <t xml:space="preserve"> 655</t>
  </si>
  <si>
    <t xml:space="preserve"> 734</t>
  </si>
  <si>
    <t>1.445852e-05</t>
  </si>
  <si>
    <t>Institution-Wide504</t>
  </si>
  <si>
    <t>MUS155</t>
  </si>
  <si>
    <t xml:space="preserve">  271</t>
  </si>
  <si>
    <t>0.54032258</t>
  </si>
  <si>
    <t>0.42372881</t>
  </si>
  <si>
    <t>0.04166667</t>
  </si>
  <si>
    <t>0.38376384</t>
  </si>
  <si>
    <t>2.9687500</t>
  </si>
  <si>
    <t xml:space="preserve"> 1.5654008</t>
  </si>
  <si>
    <t>0.1291512915</t>
  </si>
  <si>
    <t>0.055350554</t>
  </si>
  <si>
    <t>3.662357e-05</t>
  </si>
  <si>
    <t>Institution-Wide505</t>
  </si>
  <si>
    <t>ART416</t>
  </si>
  <si>
    <t xml:space="preserve">  270</t>
  </si>
  <si>
    <t>0.91250000</t>
  </si>
  <si>
    <t>0.90090090</t>
  </si>
  <si>
    <t>2.9453125</t>
  </si>
  <si>
    <t xml:space="preserve"> 7.4144144</t>
  </si>
  <si>
    <t>0.051851852</t>
  </si>
  <si>
    <t>2.081409e-05</t>
  </si>
  <si>
    <t xml:space="preserve"> 506</t>
  </si>
  <si>
    <t>Institution-Wide506</t>
  </si>
  <si>
    <t>COM325</t>
  </si>
  <si>
    <t>0.89320388</t>
  </si>
  <si>
    <t>0.87777778</t>
  </si>
  <si>
    <t>3.2213740</t>
  </si>
  <si>
    <t xml:space="preserve"> 7.6987179</t>
  </si>
  <si>
    <t>0.0222222222</t>
  </si>
  <si>
    <t>0.029629630</t>
  </si>
  <si>
    <t>1447</t>
  </si>
  <si>
    <t>1468</t>
  </si>
  <si>
    <t>4.793320e-06</t>
  </si>
  <si>
    <t>Institution-Wide507</t>
  </si>
  <si>
    <t>COM441</t>
  </si>
  <si>
    <t xml:space="preserve">  269</t>
  </si>
  <si>
    <t>0.87732342</t>
  </si>
  <si>
    <t>2.7756654</t>
  </si>
  <si>
    <t xml:space="preserve"> 7.6866667</t>
  </si>
  <si>
    <t>0.0929368030</t>
  </si>
  <si>
    <t>0.022304833</t>
  </si>
  <si>
    <t>2.537671e-05</t>
  </si>
  <si>
    <t xml:space="preserve"> 508</t>
  </si>
  <si>
    <t>Institution-Wide508</t>
  </si>
  <si>
    <t>SOC422</t>
  </si>
  <si>
    <t>0.93650794</t>
  </si>
  <si>
    <t>0.77464789</t>
  </si>
  <si>
    <t>0.81784387</t>
  </si>
  <si>
    <t>2.8237548</t>
  </si>
  <si>
    <t xml:space="preserve"> 7.4780220</t>
  </si>
  <si>
    <t>0.0557620818</t>
  </si>
  <si>
    <t>0.029739777</t>
  </si>
  <si>
    <t>2.570551e-05</t>
  </si>
  <si>
    <t>Institution-Wide509</t>
  </si>
  <si>
    <t>MIS305</t>
  </si>
  <si>
    <t xml:space="preserve">  268</t>
  </si>
  <si>
    <t>0.99300699</t>
  </si>
  <si>
    <t>0.93589744</t>
  </si>
  <si>
    <t>0.95522388</t>
  </si>
  <si>
    <t>3.3257576</t>
  </si>
  <si>
    <t xml:space="preserve"> 7.8591549</t>
  </si>
  <si>
    <t>0.0298507463</t>
  </si>
  <si>
    <t>0.014925373</t>
  </si>
  <si>
    <t>1.338777e-05</t>
  </si>
  <si>
    <t xml:space="preserve"> 510</t>
  </si>
  <si>
    <t>Institution-Wide510</t>
  </si>
  <si>
    <t>MUE405</t>
  </si>
  <si>
    <t>0.77992278</t>
  </si>
  <si>
    <t>0.77238806</t>
  </si>
  <si>
    <t>3.9661654</t>
  </si>
  <si>
    <t xml:space="preserve"> 7.2815534</t>
  </si>
  <si>
    <t>0.0037313433</t>
  </si>
  <si>
    <t>0.007462687</t>
  </si>
  <si>
    <t>1639</t>
  </si>
  <si>
    <t>1428</t>
  </si>
  <si>
    <t>3.474419e-06</t>
  </si>
  <si>
    <t xml:space="preserve"> 511</t>
  </si>
  <si>
    <t>Institution-Wide511</t>
  </si>
  <si>
    <t>SW375</t>
  </si>
  <si>
    <t>0.95698925</t>
  </si>
  <si>
    <t>0.84536082</t>
  </si>
  <si>
    <t>0.79069767</t>
  </si>
  <si>
    <t>0.83208955</t>
  </si>
  <si>
    <t>3.0197628</t>
  </si>
  <si>
    <t xml:space="preserve"> 6.5701754</t>
  </si>
  <si>
    <t>0.0746268657</t>
  </si>
  <si>
    <t>0.055970149</t>
  </si>
  <si>
    <t>2.328639e-05</t>
  </si>
  <si>
    <t xml:space="preserve"> 512</t>
  </si>
  <si>
    <t>Institution-Wide512</t>
  </si>
  <si>
    <t>MUE294</t>
  </si>
  <si>
    <t xml:space="preserve">  267</t>
  </si>
  <si>
    <t>0.61885246</t>
  </si>
  <si>
    <t>0.59925094</t>
  </si>
  <si>
    <t>3.8539326</t>
  </si>
  <si>
    <t xml:space="preserve"> 2.8510638</t>
  </si>
  <si>
    <t>0.0149812734</t>
  </si>
  <si>
    <t>9.880466e-06</t>
  </si>
  <si>
    <t>Institution-Wide513</t>
  </si>
  <si>
    <t>CST220</t>
  </si>
  <si>
    <t xml:space="preserve">  265</t>
  </si>
  <si>
    <t>0.50632911</t>
  </si>
  <si>
    <t>0.34883721</t>
  </si>
  <si>
    <t>0.56981132</t>
  </si>
  <si>
    <t>2.2851562</t>
  </si>
  <si>
    <t xml:space="preserve"> 1.4235294</t>
  </si>
  <si>
    <t>0.2188679245</t>
  </si>
  <si>
    <t>0.033962264</t>
  </si>
  <si>
    <t>4.346669e-05</t>
  </si>
  <si>
    <t>Institution-Wide514</t>
  </si>
  <si>
    <t>SPN311</t>
  </si>
  <si>
    <t xml:space="preserve">  262</t>
  </si>
  <si>
    <t>0.82142857</t>
  </si>
  <si>
    <t>0.80152672</t>
  </si>
  <si>
    <t>3.3125000</t>
  </si>
  <si>
    <t xml:space="preserve"> 5.2670455</t>
  </si>
  <si>
    <t>0.0267175573</t>
  </si>
  <si>
    <t>0.022900763</t>
  </si>
  <si>
    <t xml:space="preserve"> 822</t>
  </si>
  <si>
    <t>1.123301e-05</t>
  </si>
  <si>
    <t xml:space="preserve"> 515</t>
  </si>
  <si>
    <t>Institution-Wide515</t>
  </si>
  <si>
    <t>EDE303</t>
  </si>
  <si>
    <t xml:space="preserve">  261</t>
  </si>
  <si>
    <t>0.98305085</t>
  </si>
  <si>
    <t>0.97701149</t>
  </si>
  <si>
    <t>3.6819923</t>
  </si>
  <si>
    <t xml:space="preserve"> 5.7982456</t>
  </si>
  <si>
    <t>1993</t>
  </si>
  <si>
    <t>2093</t>
  </si>
  <si>
    <t>1.345006e-06</t>
  </si>
  <si>
    <t xml:space="preserve"> 516</t>
  </si>
  <si>
    <t>Institution-Wide516</t>
  </si>
  <si>
    <t>NUR405</t>
  </si>
  <si>
    <t>0.96137339</t>
  </si>
  <si>
    <t>0.94636015</t>
  </si>
  <si>
    <t>3.8764479</t>
  </si>
  <si>
    <t xml:space="preserve"> 4.0000000</t>
  </si>
  <si>
    <t>0.0038314176</t>
  </si>
  <si>
    <t>0.007662835</t>
  </si>
  <si>
    <t>1592</t>
  </si>
  <si>
    <t>1723</t>
  </si>
  <si>
    <t>3.818335e-06</t>
  </si>
  <si>
    <t>Institution-Wide517</t>
  </si>
  <si>
    <t>CEG360</t>
  </si>
  <si>
    <t xml:space="preserve">  260</t>
  </si>
  <si>
    <t>0.81395349</t>
  </si>
  <si>
    <t>0.73469388</t>
  </si>
  <si>
    <t>2.8319672</t>
  </si>
  <si>
    <t xml:space="preserve"> 5.0365854</t>
  </si>
  <si>
    <t>0.1115384615</t>
  </si>
  <si>
    <t xml:space="preserve"> 546</t>
  </si>
  <si>
    <t>1.697218e-05</t>
  </si>
  <si>
    <t>Institution-Wide518</t>
  </si>
  <si>
    <t>MIS215</t>
  </si>
  <si>
    <t xml:space="preserve">  259</t>
  </si>
  <si>
    <t>0.97637795</t>
  </si>
  <si>
    <t>0.93684211</t>
  </si>
  <si>
    <t>0.92664093</t>
  </si>
  <si>
    <t>3.3840000</t>
  </si>
  <si>
    <t xml:space="preserve"> 6.7518248</t>
  </si>
  <si>
    <t>0.0077220077</t>
  </si>
  <si>
    <t>0.034749035</t>
  </si>
  <si>
    <t>1187</t>
  </si>
  <si>
    <t>1638</t>
  </si>
  <si>
    <t>6.869882e-06</t>
  </si>
  <si>
    <t>Institution-Wide519</t>
  </si>
  <si>
    <t>COM401</t>
  </si>
  <si>
    <t xml:space="preserve">  257</t>
  </si>
  <si>
    <t>0.96078431</t>
  </si>
  <si>
    <t>0.91269841</t>
  </si>
  <si>
    <t>0.90566038</t>
  </si>
  <si>
    <t>0.90661479</t>
  </si>
  <si>
    <t>2.8015873</t>
  </si>
  <si>
    <t xml:space="preserve"> 7.4820144</t>
  </si>
  <si>
    <t>0.0856031128</t>
  </si>
  <si>
    <t>0.019455253</t>
  </si>
  <si>
    <t>1.256434e-05</t>
  </si>
  <si>
    <t xml:space="preserve"> 520</t>
  </si>
  <si>
    <t>Institution-Wide520</t>
  </si>
  <si>
    <t>MUA121</t>
  </si>
  <si>
    <t>0.50194553</t>
  </si>
  <si>
    <t>3.5896414</t>
  </si>
  <si>
    <t xml:space="preserve"> 2.3681592</t>
  </si>
  <si>
    <t>0.0389105058</t>
  </si>
  <si>
    <t>0.023346304</t>
  </si>
  <si>
    <t>2.262979e-05</t>
  </si>
  <si>
    <t>Institution-Wide521</t>
  </si>
  <si>
    <t>HPR250</t>
  </si>
  <si>
    <t xml:space="preserve">  256</t>
  </si>
  <si>
    <t>0.64077670</t>
  </si>
  <si>
    <t>0.51171875</t>
  </si>
  <si>
    <t>2.4750000</t>
  </si>
  <si>
    <t xml:space="preserve"> 3.2621951</t>
  </si>
  <si>
    <t>0.1562500000</t>
  </si>
  <si>
    <t>0.062500000</t>
  </si>
  <si>
    <t>2.515246e-05</t>
  </si>
  <si>
    <t>Institution-Wide522</t>
  </si>
  <si>
    <t>MUE299</t>
  </si>
  <si>
    <t>0.47717842</t>
  </si>
  <si>
    <t>0.46093750</t>
  </si>
  <si>
    <t>3.9179688</t>
  </si>
  <si>
    <t xml:space="preserve"> 2.6887755</t>
  </si>
  <si>
    <t>0.0039062500</t>
  </si>
  <si>
    <t>1055</t>
  </si>
  <si>
    <t>5.624594e-06</t>
  </si>
  <si>
    <t>Institution-Wide523</t>
  </si>
  <si>
    <t>MUS102</t>
  </si>
  <si>
    <t>0.48863636</t>
  </si>
  <si>
    <t>0.32692308</t>
  </si>
  <si>
    <t>0.45703125</t>
  </si>
  <si>
    <t>2.9249012</t>
  </si>
  <si>
    <t xml:space="preserve"> 1.4225352</t>
  </si>
  <si>
    <t>0.0898437500</t>
  </si>
  <si>
    <t>0.011718750</t>
  </si>
  <si>
    <t>3.011896e-05</t>
  </si>
  <si>
    <t>Institution-Wide524</t>
  </si>
  <si>
    <t>PSY401</t>
  </si>
  <si>
    <t>0.88135593</t>
  </si>
  <si>
    <t>0.92968750</t>
  </si>
  <si>
    <t>3.5600000</t>
  </si>
  <si>
    <t xml:space="preserve"> 7.8953488</t>
  </si>
  <si>
    <t>0.0117187500</t>
  </si>
  <si>
    <t>0.023437500</t>
  </si>
  <si>
    <t xml:space="preserve"> 970</t>
  </si>
  <si>
    <t>1422</t>
  </si>
  <si>
    <t>9.071509e-06</t>
  </si>
  <si>
    <t>Institution-Wide525</t>
  </si>
  <si>
    <t>ART347</t>
  </si>
  <si>
    <t xml:space="preserve">  255</t>
  </si>
  <si>
    <t>0.72641509</t>
  </si>
  <si>
    <t>0.69902913</t>
  </si>
  <si>
    <t>0.67058824</t>
  </si>
  <si>
    <t>3.2336066</t>
  </si>
  <si>
    <t xml:space="preserve"> 4.9531250</t>
  </si>
  <si>
    <t>0.0352941176</t>
  </si>
  <si>
    <t>0.043137255</t>
  </si>
  <si>
    <t>1036</t>
  </si>
  <si>
    <t xml:space="preserve"> 897</t>
  </si>
  <si>
    <t>8.271479e-06</t>
  </si>
  <si>
    <t xml:space="preserve"> 526</t>
  </si>
  <si>
    <t>Institution-Wide526</t>
  </si>
  <si>
    <t>EDE231</t>
  </si>
  <si>
    <t>0.97747748</t>
  </si>
  <si>
    <t>0.97647059</t>
  </si>
  <si>
    <t>3.8313725</t>
  </si>
  <si>
    <t xml:space="preserve"> 5.7478261</t>
  </si>
  <si>
    <t>0.0039215686</t>
  </si>
  <si>
    <t>3.082417e-06</t>
  </si>
  <si>
    <t>Institution-Wide527</t>
  </si>
  <si>
    <t>EDT211</t>
  </si>
  <si>
    <t>0.14705882</t>
  </si>
  <si>
    <t>0.48235294</t>
  </si>
  <si>
    <t>2.8041667</t>
  </si>
  <si>
    <t xml:space="preserve"> 3.7184466</t>
  </si>
  <si>
    <t>0.1647058824</t>
  </si>
  <si>
    <t>0.058823529</t>
  </si>
  <si>
    <t>2.746909e-05</t>
  </si>
  <si>
    <t>Institution-Wide528</t>
  </si>
  <si>
    <t>ART213</t>
  </si>
  <si>
    <t xml:space="preserve">  254</t>
  </si>
  <si>
    <t>0.70212766</t>
  </si>
  <si>
    <t>0.68897638</t>
  </si>
  <si>
    <t>2.8669355</t>
  </si>
  <si>
    <t xml:space="preserve"> 5.3421053</t>
  </si>
  <si>
    <t>0.0708661417</t>
  </si>
  <si>
    <t>0.023622047</t>
  </si>
  <si>
    <t>1.659416e-05</t>
  </si>
  <si>
    <t>Institution-Wide529</t>
  </si>
  <si>
    <t>BIO346</t>
  </si>
  <si>
    <t>0.93181818</t>
  </si>
  <si>
    <t>0.92125984</t>
  </si>
  <si>
    <t>3.4980080</t>
  </si>
  <si>
    <t xml:space="preserve"> 7.1812865</t>
  </si>
  <si>
    <t>0.011811024</t>
  </si>
  <si>
    <t>1722</t>
  </si>
  <si>
    <t>1713</t>
  </si>
  <si>
    <t>2.896701e-06</t>
  </si>
  <si>
    <t>Institution-Wide530</t>
  </si>
  <si>
    <t>DAN111</t>
  </si>
  <si>
    <t>0.45086705</t>
  </si>
  <si>
    <t>0.40740741</t>
  </si>
  <si>
    <t>0.41732283</t>
  </si>
  <si>
    <t>3.5760000</t>
  </si>
  <si>
    <t xml:space="preserve"> 1.3876652</t>
  </si>
  <si>
    <t>0.0157480315</t>
  </si>
  <si>
    <t>0.015748031</t>
  </si>
  <si>
    <t>1137</t>
  </si>
  <si>
    <t>7.276208e-06</t>
  </si>
  <si>
    <t xml:space="preserve"> 531</t>
  </si>
  <si>
    <t>Institution-Wide531</t>
  </si>
  <si>
    <t>HST214</t>
  </si>
  <si>
    <t xml:space="preserve">  253</t>
  </si>
  <si>
    <t>0.84883721</t>
  </si>
  <si>
    <t>0.50909091</t>
  </si>
  <si>
    <t>0.58893281</t>
  </si>
  <si>
    <t>2.8205128</t>
  </si>
  <si>
    <t xml:space="preserve"> 5.8282209</t>
  </si>
  <si>
    <t>0.1106719368</t>
  </si>
  <si>
    <t>0.075098814</t>
  </si>
  <si>
    <t>4.209956e-05</t>
  </si>
  <si>
    <t>Institution-Wide532</t>
  </si>
  <si>
    <t>MUS152</t>
  </si>
  <si>
    <t>0.46640316</t>
  </si>
  <si>
    <t>2.7056452</t>
  </si>
  <si>
    <t xml:space="preserve"> 1.4292453</t>
  </si>
  <si>
    <t>0.1778656126</t>
  </si>
  <si>
    <t>0.019762846</t>
  </si>
  <si>
    <t>3.140765e-05</t>
  </si>
  <si>
    <t xml:space="preserve"> 533</t>
  </si>
  <si>
    <t>Institution-Wide533</t>
  </si>
  <si>
    <t>PHY346</t>
  </si>
  <si>
    <t>0.92490119</t>
  </si>
  <si>
    <t>3.3531746</t>
  </si>
  <si>
    <t xml:space="preserve"> 7.0290698</t>
  </si>
  <si>
    <t>0.0237154150</t>
  </si>
  <si>
    <t>1072</t>
  </si>
  <si>
    <t>8.959948e-06</t>
  </si>
  <si>
    <t>Institution-Wide534</t>
  </si>
  <si>
    <t>SOC420</t>
  </si>
  <si>
    <t>0.90789474</t>
  </si>
  <si>
    <t>2.9346939</t>
  </si>
  <si>
    <t xml:space="preserve"> 7.3459459</t>
  </si>
  <si>
    <t>0.0988142292</t>
  </si>
  <si>
    <t>0.031620553</t>
  </si>
  <si>
    <t>3.195258e-05</t>
  </si>
  <si>
    <t>Institution-Wide535</t>
  </si>
  <si>
    <t>SW490</t>
  </si>
  <si>
    <t>0.91509434</t>
  </si>
  <si>
    <t>0.83794466</t>
  </si>
  <si>
    <t>2.9919028</t>
  </si>
  <si>
    <t xml:space="preserve"> 6.5727273</t>
  </si>
  <si>
    <t>0.0513833992</t>
  </si>
  <si>
    <t>0.023715415</t>
  </si>
  <si>
    <t>2.193400e-05</t>
  </si>
  <si>
    <t>Institution-Wide536</t>
  </si>
  <si>
    <t>URS450</t>
  </si>
  <si>
    <t>0.91860465</t>
  </si>
  <si>
    <t>0.85375494</t>
  </si>
  <si>
    <t>2.9918699</t>
  </si>
  <si>
    <t xml:space="preserve"> 7.7586207</t>
  </si>
  <si>
    <t>0.0750988142</t>
  </si>
  <si>
    <t>0.027667984</t>
  </si>
  <si>
    <t xml:space="preserve"> 779</t>
  </si>
  <si>
    <t xml:space="preserve"> 784</t>
  </si>
  <si>
    <t>1.191833e-05</t>
  </si>
  <si>
    <t>Institution-Wide537</t>
  </si>
  <si>
    <t>EDE301</t>
  </si>
  <si>
    <t xml:space="preserve">  252</t>
  </si>
  <si>
    <t>0.99275362</t>
  </si>
  <si>
    <t>0.95575221</t>
  </si>
  <si>
    <t>3.5436508</t>
  </si>
  <si>
    <t xml:space="preserve"> 5.6956522</t>
  </si>
  <si>
    <t>1561</t>
  </si>
  <si>
    <t>2015</t>
  </si>
  <si>
    <t>4.007153e-06</t>
  </si>
  <si>
    <t>Institution-Wide538</t>
  </si>
  <si>
    <t>CS466</t>
  </si>
  <si>
    <t xml:space="preserve">  251</t>
  </si>
  <si>
    <t>0.94805195</t>
  </si>
  <si>
    <t>0.84057971</t>
  </si>
  <si>
    <t>0.91633466</t>
  </si>
  <si>
    <t>2.4663866</t>
  </si>
  <si>
    <t xml:space="preserve"> 7.6888889</t>
  </si>
  <si>
    <t>0.1832669323</t>
  </si>
  <si>
    <t>0.051792829</t>
  </si>
  <si>
    <t>1265</t>
  </si>
  <si>
    <t>1.500062e-05</t>
  </si>
  <si>
    <t>Institution-Wide539</t>
  </si>
  <si>
    <t>EXB260</t>
  </si>
  <si>
    <t>0.61194030</t>
  </si>
  <si>
    <t>0.72111554</t>
  </si>
  <si>
    <t>3.5506073</t>
  </si>
  <si>
    <t xml:space="preserve"> 5.1000000</t>
  </si>
  <si>
    <t>0.0199203187</t>
  </si>
  <si>
    <t>0.015936255</t>
  </si>
  <si>
    <t>4.319735e-05</t>
  </si>
  <si>
    <t>Institution-Wide540</t>
  </si>
  <si>
    <t>MIS450</t>
  </si>
  <si>
    <t>0.96812749</t>
  </si>
  <si>
    <t>3.3684211</t>
  </si>
  <si>
    <t xml:space="preserve"> 8.1751825</t>
  </si>
  <si>
    <t xml:space="preserve"> 640</t>
  </si>
  <si>
    <t>1.468178e-05</t>
  </si>
  <si>
    <t>Institution-Wide541</t>
  </si>
  <si>
    <t>HST480</t>
  </si>
  <si>
    <t xml:space="preserve">  250</t>
  </si>
  <si>
    <t>0.65079365</t>
  </si>
  <si>
    <t>2.8565401</t>
  </si>
  <si>
    <t xml:space="preserve"> 6.9772727</t>
  </si>
  <si>
    <t>0.0640000000</t>
  </si>
  <si>
    <t>0.052000000</t>
  </si>
  <si>
    <t>2.295863e-05</t>
  </si>
  <si>
    <t>Institution-Wide542</t>
  </si>
  <si>
    <t>MKT475</t>
  </si>
  <si>
    <t>0.97468354</t>
  </si>
  <si>
    <t>0.95833333</t>
  </si>
  <si>
    <t>0.96400000</t>
  </si>
  <si>
    <t>3.2016129</t>
  </si>
  <si>
    <t xml:space="preserve"> 7.9124088</t>
  </si>
  <si>
    <t>0.0120000000</t>
  </si>
  <si>
    <t>0.008000000</t>
  </si>
  <si>
    <t>2123</t>
  </si>
  <si>
    <t>2185</t>
  </si>
  <si>
    <t>7.057141e-07</t>
  </si>
  <si>
    <t>Institution-Wide543</t>
  </si>
  <si>
    <t>COM453</t>
  </si>
  <si>
    <t xml:space="preserve">  249</t>
  </si>
  <si>
    <t>0.93043478</t>
  </si>
  <si>
    <t>0.90763052</t>
  </si>
  <si>
    <t>3.0971660</t>
  </si>
  <si>
    <t xml:space="preserve"> 7.7898551</t>
  </si>
  <si>
    <t>0.0562248996</t>
  </si>
  <si>
    <t>0.008032129</t>
  </si>
  <si>
    <t>2.391821e-05</t>
  </si>
  <si>
    <t xml:space="preserve"> 544</t>
  </si>
  <si>
    <t>Institution-Wide544</t>
  </si>
  <si>
    <t>GER201</t>
  </si>
  <si>
    <t>0.87837838</t>
  </si>
  <si>
    <t>0.80459770</t>
  </si>
  <si>
    <t>0.70491803</t>
  </si>
  <si>
    <t>0.77108434</t>
  </si>
  <si>
    <t>2.9075630</t>
  </si>
  <si>
    <t xml:space="preserve"> 5.6054422</t>
  </si>
  <si>
    <t>0.0642570281</t>
  </si>
  <si>
    <t>0.044176707</t>
  </si>
  <si>
    <t>1.829217e-05</t>
  </si>
  <si>
    <t>Institution-Wide545</t>
  </si>
  <si>
    <t>RHB202</t>
  </si>
  <si>
    <t xml:space="preserve">  248</t>
  </si>
  <si>
    <t>0.87068966</t>
  </si>
  <si>
    <t>0.74193548</t>
  </si>
  <si>
    <t>3.1583333</t>
  </si>
  <si>
    <t xml:space="preserve"> 5.8959538</t>
  </si>
  <si>
    <t>0.0846774194</t>
  </si>
  <si>
    <t>0.032258065</t>
  </si>
  <si>
    <t>4.038510e-05</t>
  </si>
  <si>
    <t>Institution-Wide546</t>
  </si>
  <si>
    <t>DAN122</t>
  </si>
  <si>
    <t xml:space="preserve">  247</t>
  </si>
  <si>
    <t>0.53535354</t>
  </si>
  <si>
    <t>0.51012146</t>
  </si>
  <si>
    <t>3.7695473</t>
  </si>
  <si>
    <t xml:space="preserve"> 1.8169014</t>
  </si>
  <si>
    <t>0.0080971660</t>
  </si>
  <si>
    <t>0.016194332</t>
  </si>
  <si>
    <t>1478</t>
  </si>
  <si>
    <t>1248</t>
  </si>
  <si>
    <t>4.601048e-06</t>
  </si>
  <si>
    <t xml:space="preserve"> 547</t>
  </si>
  <si>
    <t>Institution-Wide547</t>
  </si>
  <si>
    <t>MP436</t>
  </si>
  <si>
    <t xml:space="preserve">  245</t>
  </si>
  <si>
    <t>0.61165049</t>
  </si>
  <si>
    <t>0.57551020</t>
  </si>
  <si>
    <t>3.7178423</t>
  </si>
  <si>
    <t xml:space="preserve"> 6.5860215</t>
  </si>
  <si>
    <t>0.0326530612</t>
  </si>
  <si>
    <t>0.016326531</t>
  </si>
  <si>
    <t>1.649731e-05</t>
  </si>
  <si>
    <t>Institution-Wide548</t>
  </si>
  <si>
    <t>REL204W</t>
  </si>
  <si>
    <t>0.26122449</t>
  </si>
  <si>
    <t xml:space="preserve"> 4.1500000</t>
  </si>
  <si>
    <t>4752</t>
  </si>
  <si>
    <t>Institution-Wide549</t>
  </si>
  <si>
    <t>CHM346</t>
  </si>
  <si>
    <t xml:space="preserve">  244</t>
  </si>
  <si>
    <t>0.90476190</t>
  </si>
  <si>
    <t>0.90983607</t>
  </si>
  <si>
    <t>3.7190083</t>
  </si>
  <si>
    <t xml:space="preserve"> 6.5147929</t>
  </si>
  <si>
    <t>0.0040983607</t>
  </si>
  <si>
    <t>0.008196721</t>
  </si>
  <si>
    <t>1738</t>
  </si>
  <si>
    <t>1964</t>
  </si>
  <si>
    <t>2.828680e-06</t>
  </si>
  <si>
    <t xml:space="preserve"> 550</t>
  </si>
  <si>
    <t>Institution-Wide550</t>
  </si>
  <si>
    <t>TH148</t>
  </si>
  <si>
    <t>0.46296296</t>
  </si>
  <si>
    <t>0.40573770</t>
  </si>
  <si>
    <t>3.4834711</t>
  </si>
  <si>
    <t xml:space="preserve"> 1.3902439</t>
  </si>
  <si>
    <t xml:space="preserve"> 826</t>
  </si>
  <si>
    <t>1.118965e-05</t>
  </si>
  <si>
    <t>Institution-Wide551</t>
  </si>
  <si>
    <t>EDE315</t>
  </si>
  <si>
    <t xml:space="preserve">  243</t>
  </si>
  <si>
    <t>0.99459459</t>
  </si>
  <si>
    <t>0.99588477</t>
  </si>
  <si>
    <t>3.7219917</t>
  </si>
  <si>
    <t xml:space="preserve"> 6.1759259</t>
  </si>
  <si>
    <t>0.0041152263</t>
  </si>
  <si>
    <t>0.008230453</t>
  </si>
  <si>
    <t>2162</t>
  </si>
  <si>
    <t>2254</t>
  </si>
  <si>
    <t>5.438902e-07</t>
  </si>
  <si>
    <t>Institution-Wide552</t>
  </si>
  <si>
    <t>CS480</t>
  </si>
  <si>
    <t xml:space="preserve">  242</t>
  </si>
  <si>
    <t>0.97590361</t>
  </si>
  <si>
    <t>0.93406593</t>
  </si>
  <si>
    <t>0.75609756</t>
  </si>
  <si>
    <t>0.89256198</t>
  </si>
  <si>
    <t xml:space="preserve"> 7.1843972</t>
  </si>
  <si>
    <t>0.0661157025</t>
  </si>
  <si>
    <t>2.282561e-05</t>
  </si>
  <si>
    <t xml:space="preserve"> 553</t>
  </si>
  <si>
    <t>Institution-Wide553</t>
  </si>
  <si>
    <t>EDE307</t>
  </si>
  <si>
    <t>0.99504950</t>
  </si>
  <si>
    <t>0.99173554</t>
  </si>
  <si>
    <t>3.8166667</t>
  </si>
  <si>
    <t xml:space="preserve"> 6.1111111</t>
  </si>
  <si>
    <t>0.008264463</t>
  </si>
  <si>
    <t>1387</t>
  </si>
  <si>
    <t>1903</t>
  </si>
  <si>
    <t>5.247586e-06</t>
  </si>
  <si>
    <t>Institution-Wide554</t>
  </si>
  <si>
    <t>MIS495</t>
  </si>
  <si>
    <t>0.98672566</t>
  </si>
  <si>
    <t>0.98760331</t>
  </si>
  <si>
    <t>3.9173554</t>
  </si>
  <si>
    <t xml:space="preserve"> 9.2400000</t>
  </si>
  <si>
    <t>0.0041322314</t>
  </si>
  <si>
    <t>2188</t>
  </si>
  <si>
    <t>2246</t>
  </si>
  <si>
    <t>4.237840e-07</t>
  </si>
  <si>
    <t>Institution-Wide555</t>
  </si>
  <si>
    <t>CNL210</t>
  </si>
  <si>
    <t xml:space="preserve">  241</t>
  </si>
  <si>
    <t>0.83000000</t>
  </si>
  <si>
    <t>0.82157676</t>
  </si>
  <si>
    <t>3.1428571</t>
  </si>
  <si>
    <t xml:space="preserve"> 5.9769231</t>
  </si>
  <si>
    <t>0.0373443983</t>
  </si>
  <si>
    <t>0.041493776</t>
  </si>
  <si>
    <t>1078</t>
  </si>
  <si>
    <t>7.883133e-06</t>
  </si>
  <si>
    <t xml:space="preserve"> 556</t>
  </si>
  <si>
    <t>Institution-Wide556</t>
  </si>
  <si>
    <t>MKT481</t>
  </si>
  <si>
    <t>0.98666667</t>
  </si>
  <si>
    <t>0.97510373</t>
  </si>
  <si>
    <t>3.9041667</t>
  </si>
  <si>
    <t xml:space="preserve"> 7.5093168</t>
  </si>
  <si>
    <t>0.0124481328</t>
  </si>
  <si>
    <t>0.004149378</t>
  </si>
  <si>
    <t>1.094104e-05</t>
  </si>
  <si>
    <t>Institution-Wide557</t>
  </si>
  <si>
    <t>COM221</t>
  </si>
  <si>
    <t xml:space="preserve">  238</t>
  </si>
  <si>
    <t>0.94366197</t>
  </si>
  <si>
    <t>0.84297521</t>
  </si>
  <si>
    <t>0.84033613</t>
  </si>
  <si>
    <t>3.0606061</t>
  </si>
  <si>
    <t xml:space="preserve"> 6.6330935</t>
  </si>
  <si>
    <t>0.0462184874</t>
  </si>
  <si>
    <t>0.029411765</t>
  </si>
  <si>
    <t>1.606653e-05</t>
  </si>
  <si>
    <t>Institution-Wide558</t>
  </si>
  <si>
    <t>EGR153</t>
  </si>
  <si>
    <t>0.69411765</t>
  </si>
  <si>
    <t>0.60526316</t>
  </si>
  <si>
    <t>0.68487395</t>
  </si>
  <si>
    <t>3.0478261</t>
  </si>
  <si>
    <t xml:space="preserve"> 2.4566474</t>
  </si>
  <si>
    <t>0.0756302521</t>
  </si>
  <si>
    <t>0.033613445</t>
  </si>
  <si>
    <t>3.590790e-05</t>
  </si>
  <si>
    <t>Institution-Wide559</t>
  </si>
  <si>
    <t>SPN312</t>
  </si>
  <si>
    <t>0.88372093</t>
  </si>
  <si>
    <t>0.74358974</t>
  </si>
  <si>
    <t>3.4217391</t>
  </si>
  <si>
    <t xml:space="preserve"> 5.7030303</t>
  </si>
  <si>
    <t>0.0252100840</t>
  </si>
  <si>
    <t xml:space="preserve"> 638</t>
  </si>
  <si>
    <t>1.449348e-05</t>
  </si>
  <si>
    <t>Institution-Wide560</t>
  </si>
  <si>
    <t>MP333</t>
  </si>
  <si>
    <t xml:space="preserve">  236</t>
  </si>
  <si>
    <t>0.79746835</t>
  </si>
  <si>
    <t>0.61864407</t>
  </si>
  <si>
    <t>2.8828829</t>
  </si>
  <si>
    <t xml:space="preserve"> 5.6836158</t>
  </si>
  <si>
    <t>0.1144067797</t>
  </si>
  <si>
    <t>0.059322034</t>
  </si>
  <si>
    <t>3.276698e-05</t>
  </si>
  <si>
    <t>Institution-Wide561</t>
  </si>
  <si>
    <t>RHB301</t>
  </si>
  <si>
    <t>0.81355932</t>
  </si>
  <si>
    <t>3.1091703</t>
  </si>
  <si>
    <t xml:space="preserve"> 6.2804878</t>
  </si>
  <si>
    <t>0.0466101695</t>
  </si>
  <si>
    <t>0.029661017</t>
  </si>
  <si>
    <t xml:space="preserve"> 960</t>
  </si>
  <si>
    <t>8.389923e-06</t>
  </si>
  <si>
    <t>Institution-Wide562</t>
  </si>
  <si>
    <t>SM445</t>
  </si>
  <si>
    <t>0.95945946</t>
  </si>
  <si>
    <t>0.92796610</t>
  </si>
  <si>
    <t>3.5384615</t>
  </si>
  <si>
    <t xml:space="preserve"> 7.7469136</t>
  </si>
  <si>
    <t>0.0084745763</t>
  </si>
  <si>
    <t>0.008474576</t>
  </si>
  <si>
    <t xml:space="preserve"> 607</t>
  </si>
  <si>
    <t xml:space="preserve"> 730</t>
  </si>
  <si>
    <t>1.548647e-05</t>
  </si>
  <si>
    <t>Institution-Wide563</t>
  </si>
  <si>
    <t>GER202</t>
  </si>
  <si>
    <t xml:space="preserve">  235</t>
  </si>
  <si>
    <t>0.87301587</t>
  </si>
  <si>
    <t>0.78333333</t>
  </si>
  <si>
    <t>0.80851064</t>
  </si>
  <si>
    <t>2.7938596</t>
  </si>
  <si>
    <t xml:space="preserve"> 5.8521127</t>
  </si>
  <si>
    <t>0.0936170213</t>
  </si>
  <si>
    <t>0.029787234</t>
  </si>
  <si>
    <t>1.088056e-05</t>
  </si>
  <si>
    <t>Institution-Wide564</t>
  </si>
  <si>
    <t>MUS103</t>
  </si>
  <si>
    <t>0.68571429</t>
  </si>
  <si>
    <t>0.56097561</t>
  </si>
  <si>
    <t>0.50638298</t>
  </si>
  <si>
    <t>2.7948718</t>
  </si>
  <si>
    <t xml:space="preserve"> 2.4166667</t>
  </si>
  <si>
    <t>0.1191489362</t>
  </si>
  <si>
    <t>0.004255319</t>
  </si>
  <si>
    <t>3.444215e-05</t>
  </si>
  <si>
    <t>Institution-Wide565</t>
  </si>
  <si>
    <t>URS345</t>
  </si>
  <si>
    <t>0.90588235</t>
  </si>
  <si>
    <t>0.92380952</t>
  </si>
  <si>
    <t>0.91063830</t>
  </si>
  <si>
    <t>3.1724138</t>
  </si>
  <si>
    <t xml:space="preserve"> 6.9714286</t>
  </si>
  <si>
    <t>0.0085106383</t>
  </si>
  <si>
    <t>0.012765957</t>
  </si>
  <si>
    <t>1355</t>
  </si>
  <si>
    <t>1302</t>
  </si>
  <si>
    <t>5.463229e-06</t>
  </si>
  <si>
    <t>Institution-Wide566</t>
  </si>
  <si>
    <t>PLS301</t>
  </si>
  <si>
    <t xml:space="preserve">  234</t>
  </si>
  <si>
    <t>0.80769231</t>
  </si>
  <si>
    <t>3.3049327</t>
  </si>
  <si>
    <t xml:space="preserve"> 6.6688312</t>
  </si>
  <si>
    <t>0.0256410256</t>
  </si>
  <si>
    <t>0.047008547</t>
  </si>
  <si>
    <t>2.231828e-05</t>
  </si>
  <si>
    <t>Institution-Wide567</t>
  </si>
  <si>
    <t>ENG488</t>
  </si>
  <si>
    <t xml:space="preserve">  233</t>
  </si>
  <si>
    <t>0.86238532</t>
  </si>
  <si>
    <t>0.82832618</t>
  </si>
  <si>
    <t>3.9385965</t>
  </si>
  <si>
    <t xml:space="preserve"> 7.4610390</t>
  </si>
  <si>
    <t>0.0042918455</t>
  </si>
  <si>
    <t>0.021459227</t>
  </si>
  <si>
    <t xml:space="preserve"> 901</t>
  </si>
  <si>
    <t>8.730379e-06</t>
  </si>
  <si>
    <t xml:space="preserve"> 568</t>
  </si>
  <si>
    <t>Institution-Wide568</t>
  </si>
  <si>
    <t>MUS335</t>
  </si>
  <si>
    <t>0.65853659</t>
  </si>
  <si>
    <t>0.06250000</t>
  </si>
  <si>
    <t>0.52360515</t>
  </si>
  <si>
    <t>2.6622807</t>
  </si>
  <si>
    <t xml:space="preserve"> 2.5384615</t>
  </si>
  <si>
    <t>0.1030042918</t>
  </si>
  <si>
    <t>2.283563e-05</t>
  </si>
  <si>
    <t>Institution-Wide569</t>
  </si>
  <si>
    <t>SM446</t>
  </si>
  <si>
    <t>0.94358974</t>
  </si>
  <si>
    <t>0.93562232</t>
  </si>
  <si>
    <t>3.7896996</t>
  </si>
  <si>
    <t xml:space="preserve"> 7.9000000</t>
  </si>
  <si>
    <t>0.0085836910</t>
  </si>
  <si>
    <t xml:space="preserve"> 764</t>
  </si>
  <si>
    <t xml:space="preserve"> 816</t>
  </si>
  <si>
    <t>1.215867e-05</t>
  </si>
  <si>
    <t xml:space="preserve"> 570</t>
  </si>
  <si>
    <t>Institution-Wide570</t>
  </si>
  <si>
    <t>ME220</t>
  </si>
  <si>
    <t xml:space="preserve">  231</t>
  </si>
  <si>
    <t>0.80180180</t>
  </si>
  <si>
    <t>3.2837838</t>
  </si>
  <si>
    <t xml:space="preserve"> 3.4370861</t>
  </si>
  <si>
    <t>0.0129870130</t>
  </si>
  <si>
    <t>0.038961039</t>
  </si>
  <si>
    <t xml:space="preserve"> 747</t>
  </si>
  <si>
    <t>1.092201e-05</t>
  </si>
  <si>
    <t>Institution-Wide571</t>
  </si>
  <si>
    <t>SOC303</t>
  </si>
  <si>
    <t>0.85106383</t>
  </si>
  <si>
    <t>0.78354978</t>
  </si>
  <si>
    <t>3.1422018</t>
  </si>
  <si>
    <t xml:space="preserve"> 7.8333333</t>
  </si>
  <si>
    <t>0.0606060606</t>
  </si>
  <si>
    <t>0.056277056</t>
  </si>
  <si>
    <t>2.793231e-05</t>
  </si>
  <si>
    <t>Institution-Wide572</t>
  </si>
  <si>
    <t>EE431</t>
  </si>
  <si>
    <t xml:space="preserve">  230</t>
  </si>
  <si>
    <t>0.94782609</t>
  </si>
  <si>
    <t>3.1196172</t>
  </si>
  <si>
    <t xml:space="preserve"> 7.2121212</t>
  </si>
  <si>
    <t>0.0434782609</t>
  </si>
  <si>
    <t>0.091304348</t>
  </si>
  <si>
    <t>1245</t>
  </si>
  <si>
    <t>1737</t>
  </si>
  <si>
    <t>6.316830e-06</t>
  </si>
  <si>
    <t>Institution-Wide573</t>
  </si>
  <si>
    <t>TH222</t>
  </si>
  <si>
    <t xml:space="preserve">  228</t>
  </si>
  <si>
    <t>0.63596491</t>
  </si>
  <si>
    <t>3.8818182</t>
  </si>
  <si>
    <t xml:space="preserve"> 4.4756757</t>
  </si>
  <si>
    <t xml:space="preserve"> 703</t>
  </si>
  <si>
    <t>1.335465e-05</t>
  </si>
  <si>
    <t>Institution-Wide574</t>
  </si>
  <si>
    <t>MUS153</t>
  </si>
  <si>
    <t xml:space="preserve">  227</t>
  </si>
  <si>
    <t>0.58762887</t>
  </si>
  <si>
    <t>0.52863436</t>
  </si>
  <si>
    <t>2.9691630</t>
  </si>
  <si>
    <t xml:space="preserve"> 2.4946237</t>
  </si>
  <si>
    <t>0.1145374449</t>
  </si>
  <si>
    <t>1.339004e-05</t>
  </si>
  <si>
    <t>Institution-Wide575</t>
  </si>
  <si>
    <t>CS316</t>
  </si>
  <si>
    <t xml:space="preserve">  225</t>
  </si>
  <si>
    <t>0.97727273</t>
  </si>
  <si>
    <t>0.94505495</t>
  </si>
  <si>
    <t>0.95918367</t>
  </si>
  <si>
    <t>2.6635514</t>
  </si>
  <si>
    <t xml:space="preserve"> 7.2344828</t>
  </si>
  <si>
    <t>0.1333333333</t>
  </si>
  <si>
    <t>0.048888889</t>
  </si>
  <si>
    <t xml:space="preserve"> 748</t>
  </si>
  <si>
    <t>1.671932e-05</t>
  </si>
  <si>
    <t>Institution-Wide576</t>
  </si>
  <si>
    <t>EE432</t>
  </si>
  <si>
    <t xml:space="preserve">  224</t>
  </si>
  <si>
    <t>0.97916667</t>
  </si>
  <si>
    <t>0.95744681</t>
  </si>
  <si>
    <t>0.94196429</t>
  </si>
  <si>
    <t>3.5358852</t>
  </si>
  <si>
    <t xml:space="preserve"> 7.1653543</t>
  </si>
  <si>
    <t>0.066964286</t>
  </si>
  <si>
    <t xml:space="preserve"> 979</t>
  </si>
  <si>
    <t>1.423213e-05</t>
  </si>
  <si>
    <t xml:space="preserve"> 577</t>
  </si>
  <si>
    <t>Institution-Wide577</t>
  </si>
  <si>
    <t>MKT461</t>
  </si>
  <si>
    <t xml:space="preserve">  223</t>
  </si>
  <si>
    <t>0.94618834</t>
  </si>
  <si>
    <t>3.0540541</t>
  </si>
  <si>
    <t xml:space="preserve"> 7.9583333</t>
  </si>
  <si>
    <t>0.0044843049</t>
  </si>
  <si>
    <t>0.004484305</t>
  </si>
  <si>
    <t>2007</t>
  </si>
  <si>
    <t>2048</t>
  </si>
  <si>
    <t>1.311449e-06</t>
  </si>
  <si>
    <t>Institution-Wide578</t>
  </si>
  <si>
    <t>SW470</t>
  </si>
  <si>
    <t>0.97029703</t>
  </si>
  <si>
    <t>0.88340807</t>
  </si>
  <si>
    <t>3.3105023</t>
  </si>
  <si>
    <t xml:space="preserve"> 7.7812500</t>
  </si>
  <si>
    <t>0.0134529148</t>
  </si>
  <si>
    <t>0.017937220</t>
  </si>
  <si>
    <t xml:space="preserve"> 782</t>
  </si>
  <si>
    <t>1.757625e-05</t>
  </si>
  <si>
    <t xml:space="preserve"> 579</t>
  </si>
  <si>
    <t>Institution-Wide579</t>
  </si>
  <si>
    <t>BIO499</t>
  </si>
  <si>
    <t xml:space="preserve">  222</t>
  </si>
  <si>
    <t>0.92195122</t>
  </si>
  <si>
    <t>0.92342342</t>
  </si>
  <si>
    <t>3.8863636</t>
  </si>
  <si>
    <t xml:space="preserve"> 7.5950413</t>
  </si>
  <si>
    <t>0.009009009</t>
  </si>
  <si>
    <t>2128</t>
  </si>
  <si>
    <t>2163</t>
  </si>
  <si>
    <t>6.898005e-07</t>
  </si>
  <si>
    <t>Institution-Wide580</t>
  </si>
  <si>
    <t>EE421</t>
  </si>
  <si>
    <t>0.94144144</t>
  </si>
  <si>
    <t>3.1759259</t>
  </si>
  <si>
    <t xml:space="preserve"> 7.3170732</t>
  </si>
  <si>
    <t>0.0405405405</t>
  </si>
  <si>
    <t>1136</t>
  </si>
  <si>
    <t>1557</t>
  </si>
  <si>
    <t>7.292028e-06</t>
  </si>
  <si>
    <t>Institution-Wide581</t>
  </si>
  <si>
    <t>RHB303</t>
  </si>
  <si>
    <t>0.89312977</t>
  </si>
  <si>
    <t>0.81531532</t>
  </si>
  <si>
    <t>3.3727273</t>
  </si>
  <si>
    <t xml:space="preserve"> 7.3461538</t>
  </si>
  <si>
    <t>0.0540540541</t>
  </si>
  <si>
    <t>2.783347e-05</t>
  </si>
  <si>
    <t>Institution-Wide582</t>
  </si>
  <si>
    <t>SOC380</t>
  </si>
  <si>
    <t>0.77380952</t>
  </si>
  <si>
    <t>0.71621622</t>
  </si>
  <si>
    <t>3.2477064</t>
  </si>
  <si>
    <t xml:space="preserve"> 7.2781955</t>
  </si>
  <si>
    <t>0.018018018</t>
  </si>
  <si>
    <t xml:space="preserve"> 604</t>
  </si>
  <si>
    <t>1.550192e-05</t>
  </si>
  <si>
    <t>Institution-Wide583</t>
  </si>
  <si>
    <t>TH429</t>
  </si>
  <si>
    <t>0.89436620</t>
  </si>
  <si>
    <t>0.82882883</t>
  </si>
  <si>
    <t>3.4863636</t>
  </si>
  <si>
    <t xml:space="preserve"> 5.5340909</t>
  </si>
  <si>
    <t>0.0360360360</t>
  </si>
  <si>
    <t xml:space="preserve"> 596</t>
  </si>
  <si>
    <t xml:space="preserve"> 603</t>
  </si>
  <si>
    <t>1.584802e-05</t>
  </si>
  <si>
    <t>Institution-Wide584</t>
  </si>
  <si>
    <t>ART448</t>
  </si>
  <si>
    <t xml:space="preserve">  220</t>
  </si>
  <si>
    <t>0.98780488</t>
  </si>
  <si>
    <t>0.96818182</t>
  </si>
  <si>
    <t>3.3194444</t>
  </si>
  <si>
    <t xml:space="preserve"> 8.2771084</t>
  </si>
  <si>
    <t>0.0409090909</t>
  </si>
  <si>
    <t>0.018181818</t>
  </si>
  <si>
    <t>1083</t>
  </si>
  <si>
    <t>1.936984e-05</t>
  </si>
  <si>
    <t>Institution-Wide585</t>
  </si>
  <si>
    <t>EGR199</t>
  </si>
  <si>
    <t>0.25333333</t>
  </si>
  <si>
    <t>0.19047619</t>
  </si>
  <si>
    <t>0.07142857</t>
  </si>
  <si>
    <t>0.26363636</t>
  </si>
  <si>
    <t>2.6745283</t>
  </si>
  <si>
    <t xml:space="preserve"> 1.2686567</t>
  </si>
  <si>
    <t>0.1545454545</t>
  </si>
  <si>
    <t>0.036363636</t>
  </si>
  <si>
    <t>3.016843e-05</t>
  </si>
  <si>
    <t>Institution-Wide586</t>
  </si>
  <si>
    <t>MUS156</t>
  </si>
  <si>
    <t>0.46818182</t>
  </si>
  <si>
    <t>2.7962085</t>
  </si>
  <si>
    <t xml:space="preserve"> 1.5537634</t>
  </si>
  <si>
    <t>0.1590909091</t>
  </si>
  <si>
    <t>0.040909091</t>
  </si>
  <si>
    <t>1.951848e-05</t>
  </si>
  <si>
    <t>Institution-Wide587</t>
  </si>
  <si>
    <t>SW491</t>
  </si>
  <si>
    <t xml:space="preserve">  219</t>
  </si>
  <si>
    <t>0.89497717</t>
  </si>
  <si>
    <t>3.1534884</t>
  </si>
  <si>
    <t xml:space="preserve"> 7.3265306</t>
  </si>
  <si>
    <t>0.0091324201</t>
  </si>
  <si>
    <t>0.018264840</t>
  </si>
  <si>
    <t xml:space="preserve"> 947</t>
  </si>
  <si>
    <t>1348</t>
  </si>
  <si>
    <t>9.387330e-06</t>
  </si>
  <si>
    <t xml:space="preserve"> 588</t>
  </si>
  <si>
    <t>Institution-Wide588</t>
  </si>
  <si>
    <t>MUE269</t>
  </si>
  <si>
    <t xml:space="preserve">  218</t>
  </si>
  <si>
    <t>0.62814070</t>
  </si>
  <si>
    <t>3.8971963</t>
  </si>
  <si>
    <t xml:space="preserve"> 2.9945652</t>
  </si>
  <si>
    <t>0.018348624</t>
  </si>
  <si>
    <t xml:space="preserve"> 613</t>
  </si>
  <si>
    <t>1.528797e-05</t>
  </si>
  <si>
    <t>Institution-Wide589</t>
  </si>
  <si>
    <t>PSY488</t>
  </si>
  <si>
    <t>0.94409938</t>
  </si>
  <si>
    <t>0.90825688</t>
  </si>
  <si>
    <t>3.6912442</t>
  </si>
  <si>
    <t>0.004587156</t>
  </si>
  <si>
    <t xml:space="preserve"> 835</t>
  </si>
  <si>
    <t xml:space="preserve"> 980</t>
  </si>
  <si>
    <t>1.104922e-05</t>
  </si>
  <si>
    <t>Institution-Wide590</t>
  </si>
  <si>
    <t>CEG498</t>
  </si>
  <si>
    <t xml:space="preserve">  217</t>
  </si>
  <si>
    <t>0.93658537</t>
  </si>
  <si>
    <t>0.93087558</t>
  </si>
  <si>
    <t>3.9262673</t>
  </si>
  <si>
    <t xml:space="preserve"> 7.9197080</t>
  </si>
  <si>
    <t>1356</t>
  </si>
  <si>
    <t>6.854699e-06</t>
  </si>
  <si>
    <t>Institution-Wide591</t>
  </si>
  <si>
    <t>SOC310</t>
  </si>
  <si>
    <t>0.82949309</t>
  </si>
  <si>
    <t>3.1333333</t>
  </si>
  <si>
    <t xml:space="preserve"> 8.1223022</t>
  </si>
  <si>
    <t>0.0460829493</t>
  </si>
  <si>
    <t>2.873754e-05</t>
  </si>
  <si>
    <t>Institution-Wide592</t>
  </si>
  <si>
    <t>SOC301</t>
  </si>
  <si>
    <t xml:space="preserve">  216</t>
  </si>
  <si>
    <t>0.78095238</t>
  </si>
  <si>
    <t>0.82666667</t>
  </si>
  <si>
    <t>0.77314815</t>
  </si>
  <si>
    <t>3.3236715</t>
  </si>
  <si>
    <t>0.0324074074</t>
  </si>
  <si>
    <t>0.041666667</t>
  </si>
  <si>
    <t xml:space="preserve"> 772</t>
  </si>
  <si>
    <t xml:space="preserve"> 674</t>
  </si>
  <si>
    <t>1.199616e-05</t>
  </si>
  <si>
    <t>Institution-Wide593</t>
  </si>
  <si>
    <t>RHB407</t>
  </si>
  <si>
    <t xml:space="preserve">  215</t>
  </si>
  <si>
    <t>0.86734694</t>
  </si>
  <si>
    <t>0.85581395</t>
  </si>
  <si>
    <t>3.2417062</t>
  </si>
  <si>
    <t xml:space="preserve"> 7.0657895</t>
  </si>
  <si>
    <t>0.0232558140</t>
  </si>
  <si>
    <t>0.018604651</t>
  </si>
  <si>
    <t xml:space="preserve"> 890</t>
  </si>
  <si>
    <t>1.122120e-05</t>
  </si>
  <si>
    <t xml:space="preserve"> 594</t>
  </si>
  <si>
    <t>Institution-Wide594</t>
  </si>
  <si>
    <t>MUE466</t>
  </si>
  <si>
    <t xml:space="preserve">  214</t>
  </si>
  <si>
    <t>0.72429907</t>
  </si>
  <si>
    <t>3.9194313</t>
  </si>
  <si>
    <t xml:space="preserve"> 5.9939394</t>
  </si>
  <si>
    <t>0.0140186916</t>
  </si>
  <si>
    <t>0.014018692</t>
  </si>
  <si>
    <t xml:space="preserve"> 718</t>
  </si>
  <si>
    <t xml:space="preserve"> 601</t>
  </si>
  <si>
    <t>1.306599e-05</t>
  </si>
  <si>
    <t>Institution-Wide595</t>
  </si>
  <si>
    <t>ART348</t>
  </si>
  <si>
    <t xml:space="preserve">  213</t>
  </si>
  <si>
    <t>0.83529412</t>
  </si>
  <si>
    <t>3.1943128</t>
  </si>
  <si>
    <t xml:space="preserve"> 6.2747253</t>
  </si>
  <si>
    <t>0.0422535211</t>
  </si>
  <si>
    <t>0.009389671</t>
  </si>
  <si>
    <t>1105</t>
  </si>
  <si>
    <t xml:space="preserve"> 905</t>
  </si>
  <si>
    <t>7.606070e-06</t>
  </si>
  <si>
    <t>Institution-Wide596</t>
  </si>
  <si>
    <t>ENG385</t>
  </si>
  <si>
    <t>3.5192308</t>
  </si>
  <si>
    <t xml:space="preserve"> 6.4504505</t>
  </si>
  <si>
    <t>0.0187793427</t>
  </si>
  <si>
    <t>0.023474178</t>
  </si>
  <si>
    <t>1.011614e-05</t>
  </si>
  <si>
    <t>Institution-Wide597</t>
  </si>
  <si>
    <t>CNL467</t>
  </si>
  <si>
    <t xml:space="preserve">  212</t>
  </si>
  <si>
    <t>0.85849057</t>
  </si>
  <si>
    <t>3.4047619</t>
  </si>
  <si>
    <t xml:space="preserve"> 7.9470199</t>
  </si>
  <si>
    <t>0.0141509434</t>
  </si>
  <si>
    <t>0.009433962</t>
  </si>
  <si>
    <t>8.640580e-06</t>
  </si>
  <si>
    <t>Institution-Wide598</t>
  </si>
  <si>
    <t>COM464</t>
  </si>
  <si>
    <t>0.94186047</t>
  </si>
  <si>
    <t>0.93396226</t>
  </si>
  <si>
    <t>2.9663462</t>
  </si>
  <si>
    <t xml:space="preserve"> 7.5107914</t>
  </si>
  <si>
    <t>0.0801886792</t>
  </si>
  <si>
    <t>0.018867925</t>
  </si>
  <si>
    <t xml:space="preserve"> 839</t>
  </si>
  <si>
    <t>1.713233e-05</t>
  </si>
  <si>
    <t>Institution-Wide599</t>
  </si>
  <si>
    <t>ENG352</t>
  </si>
  <si>
    <t>0.72580645</t>
  </si>
  <si>
    <t>0.71698113</t>
  </si>
  <si>
    <t>2.6446701</t>
  </si>
  <si>
    <t xml:space="preserve"> 5.7155172</t>
  </si>
  <si>
    <t>0.1132075472</t>
  </si>
  <si>
    <t>0.070754717</t>
  </si>
  <si>
    <t>1.661333e-05</t>
  </si>
  <si>
    <t>Institution-Wide600</t>
  </si>
  <si>
    <t>MP232</t>
  </si>
  <si>
    <t>0.67391304</t>
  </si>
  <si>
    <t>0.51086957</t>
  </si>
  <si>
    <t>0.48113208</t>
  </si>
  <si>
    <t>2.8133971</t>
  </si>
  <si>
    <t xml:space="preserve"> 2.5328947</t>
  </si>
  <si>
    <t>0.0518867925</t>
  </si>
  <si>
    <t>0.014150943</t>
  </si>
  <si>
    <t xml:space="preserve"> 618</t>
  </si>
  <si>
    <t>1.510274e-05</t>
  </si>
  <si>
    <t>Institution-Wide601</t>
  </si>
  <si>
    <t>PLS323</t>
  </si>
  <si>
    <t>0.81666667</t>
  </si>
  <si>
    <t>0.73113208</t>
  </si>
  <si>
    <t>2.8078818</t>
  </si>
  <si>
    <t xml:space="preserve"> 7.0514706</t>
  </si>
  <si>
    <t>0.042452830</t>
  </si>
  <si>
    <t xml:space="preserve"> 681</t>
  </si>
  <si>
    <t>1.092292e-05</t>
  </si>
  <si>
    <t>Institution-Wide602</t>
  </si>
  <si>
    <t>RHB304</t>
  </si>
  <si>
    <t>0.89772727</t>
  </si>
  <si>
    <t>3.2608696</t>
  </si>
  <si>
    <t xml:space="preserve"> 6.8231293</t>
  </si>
  <si>
    <t>0.0471698113</t>
  </si>
  <si>
    <t>0.023584906</t>
  </si>
  <si>
    <t>4.988637e-05</t>
  </si>
  <si>
    <t>Institution-Wide603</t>
  </si>
  <si>
    <t>CHM312</t>
  </si>
  <si>
    <t xml:space="preserve">  211</t>
  </si>
  <si>
    <t>0.85470085</t>
  </si>
  <si>
    <t>0.74647887</t>
  </si>
  <si>
    <t>0.80094787</t>
  </si>
  <si>
    <t>3.4878049</t>
  </si>
  <si>
    <t xml:space="preserve"> 5.8682171</t>
  </si>
  <si>
    <t>0.028436019</t>
  </si>
  <si>
    <t>1531</t>
  </si>
  <si>
    <t>3.428676e-06</t>
  </si>
  <si>
    <t>Institution-Wide604</t>
  </si>
  <si>
    <t>CHM314</t>
  </si>
  <si>
    <t>0.82000000</t>
  </si>
  <si>
    <t>3.7038835</t>
  </si>
  <si>
    <t>0.023696682</t>
  </si>
  <si>
    <t>2000</t>
  </si>
  <si>
    <t>1798</t>
  </si>
  <si>
    <t>1.330070e-06</t>
  </si>
  <si>
    <t>Institution-Wide605</t>
  </si>
  <si>
    <t>EE260</t>
  </si>
  <si>
    <t>0.90109890</t>
  </si>
  <si>
    <t>0.88524590</t>
  </si>
  <si>
    <t>0.81990521</t>
  </si>
  <si>
    <t>3.0686275</t>
  </si>
  <si>
    <t xml:space="preserve"> 4.4880000</t>
  </si>
  <si>
    <t>0.0853080569</t>
  </si>
  <si>
    <t>0.033175355</t>
  </si>
  <si>
    <t>2.367345e-05</t>
  </si>
  <si>
    <t xml:space="preserve"> 606</t>
  </si>
  <si>
    <t>Institution-Wide606</t>
  </si>
  <si>
    <t>SW487</t>
  </si>
  <si>
    <t>0.97156398</t>
  </si>
  <si>
    <t>3.3459716</t>
  </si>
  <si>
    <t xml:space="preserve"> 7.8690476</t>
  </si>
  <si>
    <t>0.0426540284</t>
  </si>
  <si>
    <t>2.561166e-05</t>
  </si>
  <si>
    <t>Institution-Wide607</t>
  </si>
  <si>
    <t>TH380</t>
  </si>
  <si>
    <t>0.82938389</t>
  </si>
  <si>
    <t>2.7703349</t>
  </si>
  <si>
    <t xml:space="preserve"> 5.9526627</t>
  </si>
  <si>
    <t>0.0663507109</t>
  </si>
  <si>
    <t xml:space="preserve"> 876</t>
  </si>
  <si>
    <t xml:space="preserve"> 938</t>
  </si>
  <si>
    <t>1.049059e-05</t>
  </si>
  <si>
    <t>Institution-Wide608</t>
  </si>
  <si>
    <t>TH144</t>
  </si>
  <si>
    <t xml:space="preserve">  210</t>
  </si>
  <si>
    <t>0.49411765</t>
  </si>
  <si>
    <t>0.17857143</t>
  </si>
  <si>
    <t>0.53809524</t>
  </si>
  <si>
    <t>3.3095238</t>
  </si>
  <si>
    <t xml:space="preserve"> 1.3611111</t>
  </si>
  <si>
    <t>0.0047619048</t>
  </si>
  <si>
    <t>2.724200e-05</t>
  </si>
  <si>
    <t>Institution-Wide609</t>
  </si>
  <si>
    <t>MUE293</t>
  </si>
  <si>
    <t xml:space="preserve">  209</t>
  </si>
  <si>
    <t>0.55958549</t>
  </si>
  <si>
    <t>0.53110048</t>
  </si>
  <si>
    <t>3.8894231</t>
  </si>
  <si>
    <t xml:space="preserve"> 2.6882353</t>
  </si>
  <si>
    <t>0.0095693780</t>
  </si>
  <si>
    <t>0.004784689</t>
  </si>
  <si>
    <t xml:space="preserve"> 909</t>
  </si>
  <si>
    <t>9.959645e-06</t>
  </si>
  <si>
    <t>Institution-Wide610</t>
  </si>
  <si>
    <t>RHB228</t>
  </si>
  <si>
    <t>0.92700730</t>
  </si>
  <si>
    <t>0.92344498</t>
  </si>
  <si>
    <t>3.5679612</t>
  </si>
  <si>
    <t xml:space="preserve"> 6.4402985</t>
  </si>
  <si>
    <t>0.0191387560</t>
  </si>
  <si>
    <t>0.014354067</t>
  </si>
  <si>
    <t>1787</t>
  </si>
  <si>
    <t>1792</t>
  </si>
  <si>
    <t>2.442375e-06</t>
  </si>
  <si>
    <t>Institution-Wide611</t>
  </si>
  <si>
    <t>SW481</t>
  </si>
  <si>
    <t>0.99159664</t>
  </si>
  <si>
    <t>0.96650718</t>
  </si>
  <si>
    <t>3.4663462</t>
  </si>
  <si>
    <t xml:space="preserve"> 7.8313253</t>
  </si>
  <si>
    <t>0.0143540670</t>
  </si>
  <si>
    <t xml:space="preserve"> 937</t>
  </si>
  <si>
    <t>1.494707e-05</t>
  </si>
  <si>
    <t>Institution-Wide612</t>
  </si>
  <si>
    <t>BIO302</t>
  </si>
  <si>
    <t xml:space="preserve">  208</t>
  </si>
  <si>
    <t>0.91764706</t>
  </si>
  <si>
    <t>2.8442211</t>
  </si>
  <si>
    <t xml:space="preserve"> 7.1555556</t>
  </si>
  <si>
    <t>0.0673076923</t>
  </si>
  <si>
    <t>0.043269231</t>
  </si>
  <si>
    <t xml:space="preserve"> 757</t>
  </si>
  <si>
    <t xml:space="preserve"> 953</t>
  </si>
  <si>
    <t>1.226746e-05</t>
  </si>
  <si>
    <t>Institution-Wide613</t>
  </si>
  <si>
    <t>CEG333</t>
  </si>
  <si>
    <t>0.91111111</t>
  </si>
  <si>
    <t>3.1157895</t>
  </si>
  <si>
    <t xml:space="preserve"> 3.6614173</t>
  </si>
  <si>
    <t>0.0913461538</t>
  </si>
  <si>
    <t>0.086538462</t>
  </si>
  <si>
    <t>2.713568e-05</t>
  </si>
  <si>
    <t>Institution-Wide614</t>
  </si>
  <si>
    <t>RHB402</t>
  </si>
  <si>
    <t>0.84523810</t>
  </si>
  <si>
    <t>0.85576923</t>
  </si>
  <si>
    <t>3.2821782</t>
  </si>
  <si>
    <t xml:space="preserve"> 7.7152778</t>
  </si>
  <si>
    <t>0.0336538462</t>
  </si>
  <si>
    <t>0.028846154</t>
  </si>
  <si>
    <t>1204</t>
  </si>
  <si>
    <t>1117</t>
  </si>
  <si>
    <t>6.692410e-06</t>
  </si>
  <si>
    <t>Institution-Wide615</t>
  </si>
  <si>
    <t>HST470</t>
  </si>
  <si>
    <t xml:space="preserve">  207</t>
  </si>
  <si>
    <t>0.86842105</t>
  </si>
  <si>
    <t>0.87179487</t>
  </si>
  <si>
    <t>0.74074074</t>
  </si>
  <si>
    <t>0.75845411</t>
  </si>
  <si>
    <t>2.6666667</t>
  </si>
  <si>
    <t xml:space="preserve"> 6.7321429</t>
  </si>
  <si>
    <t>0.0917874396</t>
  </si>
  <si>
    <t>0.086956522</t>
  </si>
  <si>
    <t>1.545353e-05</t>
  </si>
  <si>
    <t>Institution-Wide616</t>
  </si>
  <si>
    <t>M&amp;I426</t>
  </si>
  <si>
    <t>0.84848485</t>
  </si>
  <si>
    <t>0.84541063</t>
  </si>
  <si>
    <t>3.1282051</t>
  </si>
  <si>
    <t xml:space="preserve"> 6.9914530</t>
  </si>
  <si>
    <t>0.0531400966</t>
  </si>
  <si>
    <t>0.057971014</t>
  </si>
  <si>
    <t xml:space="preserve"> 627</t>
  </si>
  <si>
    <t>1.892612e-05</t>
  </si>
  <si>
    <t>Institution-Wide617</t>
  </si>
  <si>
    <t>MIL111</t>
  </si>
  <si>
    <t>0.31400966</t>
  </si>
  <si>
    <t>3.5714286</t>
  </si>
  <si>
    <t xml:space="preserve"> 1.8421053</t>
  </si>
  <si>
    <t>0.053140097</t>
  </si>
  <si>
    <t>2.273491e-05</t>
  </si>
  <si>
    <t>Institution-Wide618</t>
  </si>
  <si>
    <t>SW483</t>
  </si>
  <si>
    <t>0.97584541</t>
  </si>
  <si>
    <t>3.4705882</t>
  </si>
  <si>
    <t xml:space="preserve"> 8.0853659</t>
  </si>
  <si>
    <t>0.0096618357</t>
  </si>
  <si>
    <t>0.014492754</t>
  </si>
  <si>
    <t>1340</t>
  </si>
  <si>
    <t>2057</t>
  </si>
  <si>
    <t>5.527648e-06</t>
  </si>
  <si>
    <t>Institution-Wide619</t>
  </si>
  <si>
    <t>SW484</t>
  </si>
  <si>
    <t>0.99324324</t>
  </si>
  <si>
    <t>3.6407767</t>
  </si>
  <si>
    <t xml:space="preserve"> 8.1341463</t>
  </si>
  <si>
    <t>0.004830918</t>
  </si>
  <si>
    <t>1565</t>
  </si>
  <si>
    <t>2012</t>
  </si>
  <si>
    <t>4.005434e-06</t>
  </si>
  <si>
    <t xml:space="preserve"> 620</t>
  </si>
  <si>
    <t>Institution-Wide620</t>
  </si>
  <si>
    <t>TH149</t>
  </si>
  <si>
    <t>0.50724638</t>
  </si>
  <si>
    <t>0.42995169</t>
  </si>
  <si>
    <t>3.5123153</t>
  </si>
  <si>
    <t xml:space="preserve"> 2.3011364</t>
  </si>
  <si>
    <t>0.0386473430</t>
  </si>
  <si>
    <t>0.019323671</t>
  </si>
  <si>
    <t>1.491620e-05</t>
  </si>
  <si>
    <t xml:space="preserve"> 621</t>
  </si>
  <si>
    <t>Institution-Wide621</t>
  </si>
  <si>
    <t>CHI101</t>
  </si>
  <si>
    <t xml:space="preserve">  206</t>
  </si>
  <si>
    <t>0.59047619</t>
  </si>
  <si>
    <t>0.32000000</t>
  </si>
  <si>
    <t>0.46601942</t>
  </si>
  <si>
    <t>3.2422680</t>
  </si>
  <si>
    <t xml:space="preserve"> 3.9791667</t>
  </si>
  <si>
    <t>0.0679611650</t>
  </si>
  <si>
    <t>0.058252427</t>
  </si>
  <si>
    <t>2.302798e-05</t>
  </si>
  <si>
    <t>Institution-Wide622</t>
  </si>
  <si>
    <t>SW482</t>
  </si>
  <si>
    <t xml:space="preserve">  205</t>
  </si>
  <si>
    <t>0.98581560</t>
  </si>
  <si>
    <t>0.98048780</t>
  </si>
  <si>
    <t>3.6600985</t>
  </si>
  <si>
    <t xml:space="preserve"> 8.0602410</t>
  </si>
  <si>
    <t>2217</t>
  </si>
  <si>
    <t>1.504549e-06</t>
  </si>
  <si>
    <t>Institution-Wide623</t>
  </si>
  <si>
    <t>MUS201</t>
  </si>
  <si>
    <t xml:space="preserve">  204</t>
  </si>
  <si>
    <t>0.60563380</t>
  </si>
  <si>
    <t>0.54411765</t>
  </si>
  <si>
    <t>2.6069652</t>
  </si>
  <si>
    <t xml:space="preserve"> 3.5092025</t>
  </si>
  <si>
    <t>0.1960784314</t>
  </si>
  <si>
    <t>0.014705882</t>
  </si>
  <si>
    <t>2.604761e-05</t>
  </si>
  <si>
    <t>Institution-Wide624</t>
  </si>
  <si>
    <t>SM101</t>
  </si>
  <si>
    <t>0.48672566</t>
  </si>
  <si>
    <t>0.38725490</t>
  </si>
  <si>
    <t>3.3437500</t>
  </si>
  <si>
    <t xml:space="preserve"> 3.0121212</t>
  </si>
  <si>
    <t>0.0588235294</t>
  </si>
  <si>
    <t>1.507334e-05</t>
  </si>
  <si>
    <t>Institution-Wide625</t>
  </si>
  <si>
    <t>TH254</t>
  </si>
  <si>
    <t>0.61654135</t>
  </si>
  <si>
    <t>0.43103448</t>
  </si>
  <si>
    <t>3.5882353</t>
  </si>
  <si>
    <t xml:space="preserve"> 1.2701149</t>
  </si>
  <si>
    <t>1.466808e-05</t>
  </si>
  <si>
    <t>Institution-Wide626</t>
  </si>
  <si>
    <t>ART405</t>
  </si>
  <si>
    <t xml:space="preserve">  202</t>
  </si>
  <si>
    <t>0.89516129</t>
  </si>
  <si>
    <t>0.85148515</t>
  </si>
  <si>
    <t>3.5561224</t>
  </si>
  <si>
    <t xml:space="preserve"> 7.4457831</t>
  </si>
  <si>
    <t>0.0148514851</t>
  </si>
  <si>
    <t>0.029702970</t>
  </si>
  <si>
    <t>1152</t>
  </si>
  <si>
    <t>1057</t>
  </si>
  <si>
    <t>7.154249e-06</t>
  </si>
  <si>
    <t>Institution-Wide627</t>
  </si>
  <si>
    <t>DAN104</t>
  </si>
  <si>
    <t>0.50568182</t>
  </si>
  <si>
    <t>0.49009901</t>
  </si>
  <si>
    <t>3.8308458</t>
  </si>
  <si>
    <t xml:space="preserve"> 1.5780347</t>
  </si>
  <si>
    <t>0.0049504950</t>
  </si>
  <si>
    <t>0.004950495</t>
  </si>
  <si>
    <t>1267</t>
  </si>
  <si>
    <t>4.386145e-06</t>
  </si>
  <si>
    <t xml:space="preserve"> 628</t>
  </si>
  <si>
    <t>Institution-Wide628</t>
  </si>
  <si>
    <t>SW488</t>
  </si>
  <si>
    <t xml:space="preserve">  201</t>
  </si>
  <si>
    <t>0.98461538</t>
  </si>
  <si>
    <t>0.97512438</t>
  </si>
  <si>
    <t>3.5427136</t>
  </si>
  <si>
    <t xml:space="preserve"> 8.0246914</t>
  </si>
  <si>
    <t>0.009950249</t>
  </si>
  <si>
    <t>2.958977e-05</t>
  </si>
  <si>
    <t xml:space="preserve"> 629</t>
  </si>
  <si>
    <t>Institution-Wide629</t>
  </si>
  <si>
    <t>COM399</t>
  </si>
  <si>
    <t xml:space="preserve">  200</t>
  </si>
  <si>
    <t>0.88970588</t>
  </si>
  <si>
    <t>0.74418605</t>
  </si>
  <si>
    <t>0.84500000</t>
  </si>
  <si>
    <t>3.5824742</t>
  </si>
  <si>
    <t xml:space="preserve"> 7.3658537</t>
  </si>
  <si>
    <t>0.030000000</t>
  </si>
  <si>
    <t xml:space="preserve"> 892</t>
  </si>
  <si>
    <t>1.028121e-05</t>
  </si>
  <si>
    <t>Institution-Wide630</t>
  </si>
  <si>
    <t>HST440</t>
  </si>
  <si>
    <t>0.75308642</t>
  </si>
  <si>
    <t>2.7426901</t>
  </si>
  <si>
    <t xml:space="preserve"> 7.5353535</t>
  </si>
  <si>
    <t>0.1300000000</t>
  </si>
  <si>
    <t>0.145000000</t>
  </si>
  <si>
    <t>4.772210e-05</t>
  </si>
  <si>
    <t>Institution-Wide631</t>
  </si>
  <si>
    <t>MUS157</t>
  </si>
  <si>
    <t>0.67123288</t>
  </si>
  <si>
    <t>0.56818182</t>
  </si>
  <si>
    <t>0.61764706</t>
  </si>
  <si>
    <t>0.55500000</t>
  </si>
  <si>
    <t>2.6230366</t>
  </si>
  <si>
    <t xml:space="preserve"> 2.8214286</t>
  </si>
  <si>
    <t>0.2000000000</t>
  </si>
  <si>
    <t>0.045000000</t>
  </si>
  <si>
    <t xml:space="preserve"> 770</t>
  </si>
  <si>
    <t>1.203375e-05</t>
  </si>
  <si>
    <t>Institution-Wide632</t>
  </si>
  <si>
    <t>SW489</t>
  </si>
  <si>
    <t>0.99358974</t>
  </si>
  <si>
    <t>0.99000000</t>
  </si>
  <si>
    <t>3.7587940</t>
  </si>
  <si>
    <t xml:space="preserve"> 8.8271605</t>
  </si>
  <si>
    <t>0.005000000</t>
  </si>
  <si>
    <t>2173</t>
  </si>
  <si>
    <t>2253</t>
  </si>
  <si>
    <t>5.009506e-07</t>
  </si>
  <si>
    <t>Institution-Wide633</t>
  </si>
  <si>
    <t>HST405</t>
  </si>
  <si>
    <t xml:space="preserve">  199</t>
  </si>
  <si>
    <t>0.80263158</t>
  </si>
  <si>
    <t>0.62666667</t>
  </si>
  <si>
    <t>0.64824121</t>
  </si>
  <si>
    <t>3.1722222</t>
  </si>
  <si>
    <t xml:space="preserve"> 7.1538462</t>
  </si>
  <si>
    <t>0.0502512563</t>
  </si>
  <si>
    <t>0.095477387</t>
  </si>
  <si>
    <t>1.455792e-05</t>
  </si>
  <si>
    <t xml:space="preserve"> 634</t>
  </si>
  <si>
    <t>Institution-Wide634</t>
  </si>
  <si>
    <t>PLS471</t>
  </si>
  <si>
    <t>0.80357143</t>
  </si>
  <si>
    <t>0.77386935</t>
  </si>
  <si>
    <t>2.8296703</t>
  </si>
  <si>
    <t>0.0653266332</t>
  </si>
  <si>
    <t>0.085427136</t>
  </si>
  <si>
    <t>1.627533e-05</t>
  </si>
  <si>
    <t xml:space="preserve"> 635</t>
  </si>
  <si>
    <t>Institution-Wide635</t>
  </si>
  <si>
    <t>AES121</t>
  </si>
  <si>
    <t xml:space="preserve">  198</t>
  </si>
  <si>
    <t>0.56462585</t>
  </si>
  <si>
    <t>0.42424242</t>
  </si>
  <si>
    <t>0.51010101</t>
  </si>
  <si>
    <t>3.6718750</t>
  </si>
  <si>
    <t xml:space="preserve"> 1.7592593</t>
  </si>
  <si>
    <t>0.0202020202</t>
  </si>
  <si>
    <t>0.030303030</t>
  </si>
  <si>
    <t>1062</t>
  </si>
  <si>
    <t>4.919440e-06</t>
  </si>
  <si>
    <t>Institution-Wide636</t>
  </si>
  <si>
    <t>HED230</t>
  </si>
  <si>
    <t>0.76000000</t>
  </si>
  <si>
    <t>0.66161616</t>
  </si>
  <si>
    <t>3.3076923</t>
  </si>
  <si>
    <t xml:space="preserve"> 5.2575758</t>
  </si>
  <si>
    <t>0.0252525253</t>
  </si>
  <si>
    <t>2.131446e-05</t>
  </si>
  <si>
    <t>Institution-Wide637</t>
  </si>
  <si>
    <t>RHB229</t>
  </si>
  <si>
    <t>0.91919192</t>
  </si>
  <si>
    <t>3.6262626</t>
  </si>
  <si>
    <t xml:space="preserve"> 6.5241935</t>
  </si>
  <si>
    <t>0.0050505051</t>
  </si>
  <si>
    <t>1375</t>
  </si>
  <si>
    <t>1305</t>
  </si>
  <si>
    <t>5.329024e-06</t>
  </si>
  <si>
    <t>Institution-Wide638</t>
  </si>
  <si>
    <t>RHB403</t>
  </si>
  <si>
    <t>0.95121951</t>
  </si>
  <si>
    <t>3.7106599</t>
  </si>
  <si>
    <t xml:space="preserve"> 8.8571429</t>
  </si>
  <si>
    <t>0.005050505</t>
  </si>
  <si>
    <t>1690</t>
  </si>
  <si>
    <t>2068</t>
  </si>
  <si>
    <t>3.171634e-06</t>
  </si>
  <si>
    <t xml:space="preserve"> 639</t>
  </si>
  <si>
    <t>Institution-Wide639</t>
  </si>
  <si>
    <t>MUA111</t>
  </si>
  <si>
    <t xml:space="preserve">  197</t>
  </si>
  <si>
    <t>0.45751634</t>
  </si>
  <si>
    <t>0.40101523</t>
  </si>
  <si>
    <t>3.6093750</t>
  </si>
  <si>
    <t xml:space="preserve"> 2.2185430</t>
  </si>
  <si>
    <t>0.0558375635</t>
  </si>
  <si>
    <t>0.025380711</t>
  </si>
  <si>
    <t xml:space="preserve"> 858</t>
  </si>
  <si>
    <t xml:space="preserve"> 698</t>
  </si>
  <si>
    <t>1.065825e-05</t>
  </si>
  <si>
    <t>Institution-Wide640</t>
  </si>
  <si>
    <t>BIO476</t>
  </si>
  <si>
    <t xml:space="preserve">  196</t>
  </si>
  <si>
    <t>0.86538462</t>
  </si>
  <si>
    <t>3.1263158</t>
  </si>
  <si>
    <t>0.0765306122</t>
  </si>
  <si>
    <t>0.030612245</t>
  </si>
  <si>
    <t>1.918451e-05</t>
  </si>
  <si>
    <t>Institution-Wide641</t>
  </si>
  <si>
    <t>DAN112</t>
  </si>
  <si>
    <t>0.49230769</t>
  </si>
  <si>
    <t>3.5282051</t>
  </si>
  <si>
    <t xml:space="preserve"> 1.2470588</t>
  </si>
  <si>
    <t>0.0306122449</t>
  </si>
  <si>
    <t>0.005102041</t>
  </si>
  <si>
    <t>1.557900e-05</t>
  </si>
  <si>
    <t>Institution-Wide642</t>
  </si>
  <si>
    <t>RHB401</t>
  </si>
  <si>
    <t>0.93243243</t>
  </si>
  <si>
    <t>0.90306122</t>
  </si>
  <si>
    <t xml:space="preserve"> 7.0507246</t>
  </si>
  <si>
    <t>0.0408163265</t>
  </si>
  <si>
    <t>3.474508e-05</t>
  </si>
  <si>
    <t>Institution-Wide643</t>
  </si>
  <si>
    <t>RST260</t>
  </si>
  <si>
    <t>0.58163265</t>
  </si>
  <si>
    <t>2.8281250</t>
  </si>
  <si>
    <t xml:space="preserve"> 1.4071429</t>
  </si>
  <si>
    <t>0.1071428571</t>
  </si>
  <si>
    <t>0.020408163</t>
  </si>
  <si>
    <t>2.081375e-05</t>
  </si>
  <si>
    <t>Institution-Wide644</t>
  </si>
  <si>
    <t>CNL463</t>
  </si>
  <si>
    <t xml:space="preserve">  195</t>
  </si>
  <si>
    <t>0.81538462</t>
  </si>
  <si>
    <t>0.77435897</t>
  </si>
  <si>
    <t>3.0109290</t>
  </si>
  <si>
    <t xml:space="preserve"> 7.4428571</t>
  </si>
  <si>
    <t>0.0512820513</t>
  </si>
  <si>
    <t>2.020528e-05</t>
  </si>
  <si>
    <t>Institution-Wide645</t>
  </si>
  <si>
    <t>EE345</t>
  </si>
  <si>
    <t>0.97959184</t>
  </si>
  <si>
    <t>0.92820513</t>
  </si>
  <si>
    <t>3.2500000</t>
  </si>
  <si>
    <t xml:space="preserve"> 6.9158879</t>
  </si>
  <si>
    <t>0.015384615</t>
  </si>
  <si>
    <t>1011</t>
  </si>
  <si>
    <t>1532</t>
  </si>
  <si>
    <t>8.527614e-06</t>
  </si>
  <si>
    <t xml:space="preserve"> 646</t>
  </si>
  <si>
    <t>Institution-Wide646</t>
  </si>
  <si>
    <t>DAN123</t>
  </si>
  <si>
    <t xml:space="preserve">  194</t>
  </si>
  <si>
    <t>0.59440559</t>
  </si>
  <si>
    <t>0.41463415</t>
  </si>
  <si>
    <t>0.55154639</t>
  </si>
  <si>
    <t>3.6596859</t>
  </si>
  <si>
    <t xml:space="preserve"> 2.7604790</t>
  </si>
  <si>
    <t>0.0257731959</t>
  </si>
  <si>
    <t>0.015463918</t>
  </si>
  <si>
    <t>1065</t>
  </si>
  <si>
    <t xml:space="preserve"> 832</t>
  </si>
  <si>
    <t>7.990455e-06</t>
  </si>
  <si>
    <t>Institution-Wide647</t>
  </si>
  <si>
    <t>MKT418</t>
  </si>
  <si>
    <t>0.97938144</t>
  </si>
  <si>
    <t>3.6927083</t>
  </si>
  <si>
    <t xml:space="preserve"> 7.6017699</t>
  </si>
  <si>
    <t>0.0051546392</t>
  </si>
  <si>
    <t>1146</t>
  </si>
  <si>
    <t>1.456234e-05</t>
  </si>
  <si>
    <t>Institution-Wide648</t>
  </si>
  <si>
    <t>MUS251</t>
  </si>
  <si>
    <t>0.63768116</t>
  </si>
  <si>
    <t>0.57746479</t>
  </si>
  <si>
    <t>0.56185567</t>
  </si>
  <si>
    <t>2.9633508</t>
  </si>
  <si>
    <t xml:space="preserve"> 3.5816993</t>
  </si>
  <si>
    <t>0.0876288660</t>
  </si>
  <si>
    <t>1425</t>
  </si>
  <si>
    <t>1051</t>
  </si>
  <si>
    <t>4.942847e-06</t>
  </si>
  <si>
    <t>Institution-Wide649</t>
  </si>
  <si>
    <t>RHB404</t>
  </si>
  <si>
    <t>0.87692308</t>
  </si>
  <si>
    <t>0.88144330</t>
  </si>
  <si>
    <t>3.3906250</t>
  </si>
  <si>
    <t xml:space="preserve"> 7.7080292</t>
  </si>
  <si>
    <t>1.862845e-05</t>
  </si>
  <si>
    <t>Institution-Wide650</t>
  </si>
  <si>
    <t>TH145</t>
  </si>
  <si>
    <t>0.69879518</t>
  </si>
  <si>
    <t>3.3160622</t>
  </si>
  <si>
    <t xml:space="preserve"> 1.2694611</t>
  </si>
  <si>
    <t>0.005154639</t>
  </si>
  <si>
    <t>1.637654e-05</t>
  </si>
  <si>
    <t>Institution-Wide651</t>
  </si>
  <si>
    <t>TH255</t>
  </si>
  <si>
    <t xml:space="preserve">  193</t>
  </si>
  <si>
    <t>0.68852459</t>
  </si>
  <si>
    <t>0.40677966</t>
  </si>
  <si>
    <t>0.56476684</t>
  </si>
  <si>
    <t>3.5781250</t>
  </si>
  <si>
    <t xml:space="preserve"> 1.5151515</t>
  </si>
  <si>
    <t>0.005181347</t>
  </si>
  <si>
    <t>2.550367e-05</t>
  </si>
  <si>
    <t>Institution-Wide652</t>
  </si>
  <si>
    <t>BMB423</t>
  </si>
  <si>
    <t xml:space="preserve">  192</t>
  </si>
  <si>
    <t>2.7257143</t>
  </si>
  <si>
    <t xml:space="preserve"> 6.2720000</t>
  </si>
  <si>
    <t>0.088541667</t>
  </si>
  <si>
    <t>1135</t>
  </si>
  <si>
    <t>1.298338e-05</t>
  </si>
  <si>
    <t>Institution-Wide653</t>
  </si>
  <si>
    <t>HST455</t>
  </si>
  <si>
    <t>2.1987179</t>
  </si>
  <si>
    <t xml:space="preserve"> 7.7200000</t>
  </si>
  <si>
    <t>0.2343750000</t>
  </si>
  <si>
    <t>0.187500000</t>
  </si>
  <si>
    <t>1035</t>
  </si>
  <si>
    <t xml:space="preserve"> 881</t>
  </si>
  <si>
    <t>8.273424e-06</t>
  </si>
  <si>
    <t>Institution-Wide654</t>
  </si>
  <si>
    <t>PSY309</t>
  </si>
  <si>
    <t>0.90410959</t>
  </si>
  <si>
    <t>0.81770833</t>
  </si>
  <si>
    <t>3.1780105</t>
  </si>
  <si>
    <t xml:space="preserve"> 7.0347826</t>
  </si>
  <si>
    <t>0.0312500000</t>
  </si>
  <si>
    <t>0.005208333</t>
  </si>
  <si>
    <t xml:space="preserve"> 798</t>
  </si>
  <si>
    <t>1.161621e-05</t>
  </si>
  <si>
    <t>Institution-Wide655</t>
  </si>
  <si>
    <t>HST400</t>
  </si>
  <si>
    <t xml:space="preserve">  190</t>
  </si>
  <si>
    <t>0.82716049</t>
  </si>
  <si>
    <t>0.76315789</t>
  </si>
  <si>
    <t>2.8538012</t>
  </si>
  <si>
    <t xml:space="preserve"> 7.4842105</t>
  </si>
  <si>
    <t>0.0736842105</t>
  </si>
  <si>
    <t>0.100000000</t>
  </si>
  <si>
    <t>1.970515e-05</t>
  </si>
  <si>
    <t xml:space="preserve"> 656</t>
  </si>
  <si>
    <t>Institution-Wide656</t>
  </si>
  <si>
    <t>ME360</t>
  </si>
  <si>
    <t>0.97101449</t>
  </si>
  <si>
    <t>0.87368421</t>
  </si>
  <si>
    <t>2.5418994</t>
  </si>
  <si>
    <t xml:space="preserve"> 7.0444444</t>
  </si>
  <si>
    <t>0.1526315789</t>
  </si>
  <si>
    <t>0.057894737</t>
  </si>
  <si>
    <t>2.783389e-05</t>
  </si>
  <si>
    <t>Institution-Wide657</t>
  </si>
  <si>
    <t>SPN321</t>
  </si>
  <si>
    <t>0.88990826</t>
  </si>
  <si>
    <t>0.82631579</t>
  </si>
  <si>
    <t>3.4222222</t>
  </si>
  <si>
    <t xml:space="preserve"> 6.1440000</t>
  </si>
  <si>
    <t>0.0368421053</t>
  </si>
  <si>
    <t>0.052631579</t>
  </si>
  <si>
    <t>1040</t>
  </si>
  <si>
    <t>1017</t>
  </si>
  <si>
    <t>8.212641e-06</t>
  </si>
  <si>
    <t>Institution-Wide658</t>
  </si>
  <si>
    <t>EE481</t>
  </si>
  <si>
    <t xml:space="preserve">  189</t>
  </si>
  <si>
    <t>0.98591549</t>
  </si>
  <si>
    <t>0.97354497</t>
  </si>
  <si>
    <t>3.7446809</t>
  </si>
  <si>
    <t xml:space="preserve"> 8.1886792</t>
  </si>
  <si>
    <t>0.005291005</t>
  </si>
  <si>
    <t>1672</t>
  </si>
  <si>
    <t>3.292571e-06</t>
  </si>
  <si>
    <t>Institution-Wide659</t>
  </si>
  <si>
    <t>SW380</t>
  </si>
  <si>
    <t>0.93975904</t>
  </si>
  <si>
    <t>0.76623377</t>
  </si>
  <si>
    <t>3.2526882</t>
  </si>
  <si>
    <t xml:space="preserve"> 6.7037037</t>
  </si>
  <si>
    <t xml:space="preserve"> 720</t>
  </si>
  <si>
    <t>1.534780e-05</t>
  </si>
  <si>
    <t>Institution-Wide660</t>
  </si>
  <si>
    <t>EGR191</t>
  </si>
  <si>
    <t xml:space="preserve">  188</t>
  </si>
  <si>
    <t>0.63057325</t>
  </si>
  <si>
    <t>3.7272727</t>
  </si>
  <si>
    <t xml:space="preserve"> 1.3626374</t>
  </si>
  <si>
    <t>0.0265957447</t>
  </si>
  <si>
    <t>0.005319149</t>
  </si>
  <si>
    <t>2.323225e-05</t>
  </si>
  <si>
    <t xml:space="preserve"> 661</t>
  </si>
  <si>
    <t>Institution-Wide661</t>
  </si>
  <si>
    <t>DAN121</t>
  </si>
  <si>
    <t xml:space="preserve">  187</t>
  </si>
  <si>
    <t>0.54248366</t>
  </si>
  <si>
    <t>3.7837838</t>
  </si>
  <si>
    <t xml:space="preserve"> 1.8597561</t>
  </si>
  <si>
    <t>0.0053475936</t>
  </si>
  <si>
    <t>0.010695187</t>
  </si>
  <si>
    <t xml:space="preserve"> 949</t>
  </si>
  <si>
    <t>9.376676e-06</t>
  </si>
  <si>
    <t xml:space="preserve"> 662</t>
  </si>
  <si>
    <t>Institution-Wide662</t>
  </si>
  <si>
    <t>PLS434</t>
  </si>
  <si>
    <t>0.80898876</t>
  </si>
  <si>
    <t>2.9086022</t>
  </si>
  <si>
    <t xml:space="preserve"> 7.0089286</t>
  </si>
  <si>
    <t>0.0534759358</t>
  </si>
  <si>
    <t>0.005347594</t>
  </si>
  <si>
    <t xml:space="preserve"> 673</t>
  </si>
  <si>
    <t>1.401711e-05</t>
  </si>
  <si>
    <t>Institution-Wide663</t>
  </si>
  <si>
    <t>ME314</t>
  </si>
  <si>
    <t xml:space="preserve">  186</t>
  </si>
  <si>
    <t>0.94827586</t>
  </si>
  <si>
    <t>2.8057143</t>
  </si>
  <si>
    <t xml:space="preserve"> 6.9076923</t>
  </si>
  <si>
    <t>0.1075268817</t>
  </si>
  <si>
    <t>0.059139785</t>
  </si>
  <si>
    <t xml:space="preserve"> 916</t>
  </si>
  <si>
    <t>1.111355e-05</t>
  </si>
  <si>
    <t xml:space="preserve"> 664</t>
  </si>
  <si>
    <t>Institution-Wide664</t>
  </si>
  <si>
    <t>MUS121</t>
  </si>
  <si>
    <t>0.62686567</t>
  </si>
  <si>
    <t>2.5801105</t>
  </si>
  <si>
    <t xml:space="preserve"> 3.3422819</t>
  </si>
  <si>
    <t>0.1505376344</t>
  </si>
  <si>
    <t>0.026881720</t>
  </si>
  <si>
    <t>1.641544e-05</t>
  </si>
  <si>
    <t xml:space="preserve"> 665</t>
  </si>
  <si>
    <t>Institution-Wide665</t>
  </si>
  <si>
    <t>MUS131</t>
  </si>
  <si>
    <t>0.60215054</t>
  </si>
  <si>
    <t>3.8433735</t>
  </si>
  <si>
    <t xml:space="preserve"> 4.2556391</t>
  </si>
  <si>
    <t>0.107526882</t>
  </si>
  <si>
    <t>1.684618e-05</t>
  </si>
  <si>
    <t>Institution-Wide666</t>
  </si>
  <si>
    <t>CLS350</t>
  </si>
  <si>
    <t xml:space="preserve">  185</t>
  </si>
  <si>
    <t>0.70270270</t>
  </si>
  <si>
    <t>3.1696970</t>
  </si>
  <si>
    <t xml:space="preserve"> 6.4655172</t>
  </si>
  <si>
    <t>0.0648648649</t>
  </si>
  <si>
    <t>0.108108108</t>
  </si>
  <si>
    <t>1.993220e-05</t>
  </si>
  <si>
    <t>Institution-Wide667</t>
  </si>
  <si>
    <t>DAN105</t>
  </si>
  <si>
    <t>0.51891892</t>
  </si>
  <si>
    <t>3.7582418</t>
  </si>
  <si>
    <t xml:space="preserve"> 1.4444444</t>
  </si>
  <si>
    <t>0.0162162162</t>
  </si>
  <si>
    <t>0.016216216</t>
  </si>
  <si>
    <t>2.268904e-05</t>
  </si>
  <si>
    <t>Institution-Wide668</t>
  </si>
  <si>
    <t>DMV101</t>
  </si>
  <si>
    <t>0.81428571</t>
  </si>
  <si>
    <t>0.68627451</t>
  </si>
  <si>
    <t>0.71351351</t>
  </si>
  <si>
    <t>2.9181287</t>
  </si>
  <si>
    <t xml:space="preserve"> 6.5420561</t>
  </si>
  <si>
    <t>0.1189189189</t>
  </si>
  <si>
    <t>0.075675676</t>
  </si>
  <si>
    <t>1472</t>
  </si>
  <si>
    <t>1299</t>
  </si>
  <si>
    <t>4.618423e-06</t>
  </si>
  <si>
    <t xml:space="preserve"> 669</t>
  </si>
  <si>
    <t>Institution-Wide669</t>
  </si>
  <si>
    <t>EE482</t>
  </si>
  <si>
    <t>0.97837838</t>
  </si>
  <si>
    <t>3.6432432</t>
  </si>
  <si>
    <t xml:space="preserve"> 8.8679245</t>
  </si>
  <si>
    <t>0.0054054054</t>
  </si>
  <si>
    <t>2199</t>
  </si>
  <si>
    <t>2241</t>
  </si>
  <si>
    <t>3.482457e-07</t>
  </si>
  <si>
    <t xml:space="preserve"> 670</t>
  </si>
  <si>
    <t>Institution-Wide670</t>
  </si>
  <si>
    <t>RST290</t>
  </si>
  <si>
    <t>0.62264151</t>
  </si>
  <si>
    <t>0.45901639</t>
  </si>
  <si>
    <t>0.54594595</t>
  </si>
  <si>
    <t>2.5862069</t>
  </si>
  <si>
    <t xml:space="preserve"> 1.7053571</t>
  </si>
  <si>
    <t>0.1135135135</t>
  </si>
  <si>
    <t>0.059459459</t>
  </si>
  <si>
    <t>1.463812e-05</t>
  </si>
  <si>
    <t xml:space="preserve"> 671</t>
  </si>
  <si>
    <t>Institution-Wide671</t>
  </si>
  <si>
    <t>TH146</t>
  </si>
  <si>
    <t>0.74285714</t>
  </si>
  <si>
    <t>0.34782609</t>
  </si>
  <si>
    <t>0.58918919</t>
  </si>
  <si>
    <t>3.2054054</t>
  </si>
  <si>
    <t xml:space="preserve"> 2.3167702</t>
  </si>
  <si>
    <t>2.068742e-05</t>
  </si>
  <si>
    <t>Institution-Wide672</t>
  </si>
  <si>
    <t>TH240</t>
  </si>
  <si>
    <t>0.66165414</t>
  </si>
  <si>
    <t>0.57837838</t>
  </si>
  <si>
    <t>3.6702703</t>
  </si>
  <si>
    <t xml:space="preserve"> 2.2452830</t>
  </si>
  <si>
    <t>0.0108108108</t>
  </si>
  <si>
    <t>1.872943e-05</t>
  </si>
  <si>
    <t>Institution-Wide673</t>
  </si>
  <si>
    <t>EE325</t>
  </si>
  <si>
    <t xml:space="preserve">  184</t>
  </si>
  <si>
    <t>0.99056604</t>
  </si>
  <si>
    <t>0.92727273</t>
  </si>
  <si>
    <t>0.96195652</t>
  </si>
  <si>
    <t>3.4636872</t>
  </si>
  <si>
    <t xml:space="preserve"> 7.4848485</t>
  </si>
  <si>
    <t>0.0163043478</t>
  </si>
  <si>
    <t>0.027173913</t>
  </si>
  <si>
    <t xml:space="preserve"> 903</t>
  </si>
  <si>
    <t>1486</t>
  </si>
  <si>
    <t>1.003775e-05</t>
  </si>
  <si>
    <t>Institution-Wide674</t>
  </si>
  <si>
    <t>FR203</t>
  </si>
  <si>
    <t>0.79347826</t>
  </si>
  <si>
    <t>3.2666667</t>
  </si>
  <si>
    <t xml:space="preserve"> 5.4305556</t>
  </si>
  <si>
    <t>0.0217391304</t>
  </si>
  <si>
    <t>0.021739130</t>
  </si>
  <si>
    <t>1.446040e-05</t>
  </si>
  <si>
    <t xml:space="preserve"> 675</t>
  </si>
  <si>
    <t>Institution-Wide675</t>
  </si>
  <si>
    <t>MKT447</t>
  </si>
  <si>
    <t>0.96739130</t>
  </si>
  <si>
    <t>3.2076503</t>
  </si>
  <si>
    <t xml:space="preserve"> 7.8849558</t>
  </si>
  <si>
    <t>0.0108695652</t>
  </si>
  <si>
    <t>0.005434783</t>
  </si>
  <si>
    <t xml:space="preserve"> 943</t>
  </si>
  <si>
    <t>1664</t>
  </si>
  <si>
    <t>9.469973e-06</t>
  </si>
  <si>
    <t xml:space="preserve"> 676</t>
  </si>
  <si>
    <t>Institution-Wide676</t>
  </si>
  <si>
    <t>PLS342</t>
  </si>
  <si>
    <t xml:space="preserve">  183</t>
  </si>
  <si>
    <t>0.84782609</t>
  </si>
  <si>
    <t>0.83060109</t>
  </si>
  <si>
    <t>2.6949153</t>
  </si>
  <si>
    <t xml:space="preserve"> 6.7966102</t>
  </si>
  <si>
    <t>0.1420765027</t>
  </si>
  <si>
    <t>0.032786885</t>
  </si>
  <si>
    <t>1440</t>
  </si>
  <si>
    <t>1333</t>
  </si>
  <si>
    <t>4.816776e-06</t>
  </si>
  <si>
    <t>Institution-Wide677</t>
  </si>
  <si>
    <t>HPR251</t>
  </si>
  <si>
    <t xml:space="preserve">  182</t>
  </si>
  <si>
    <t>0.61643836</t>
  </si>
  <si>
    <t>0.51648352</t>
  </si>
  <si>
    <t>2.7215909</t>
  </si>
  <si>
    <t xml:space="preserve"> 3.7192982</t>
  </si>
  <si>
    <t>0.0989010989</t>
  </si>
  <si>
    <t>1.999619e-05</t>
  </si>
  <si>
    <t xml:space="preserve"> 678</t>
  </si>
  <si>
    <t>Institution-Wide678</t>
  </si>
  <si>
    <t>HST486</t>
  </si>
  <si>
    <t>0.22857143</t>
  </si>
  <si>
    <t>0.55494505</t>
  </si>
  <si>
    <t>2.8503401</t>
  </si>
  <si>
    <t xml:space="preserve"> 7.8631579</t>
  </si>
  <si>
    <t>0.1153846154</t>
  </si>
  <si>
    <t>0.192307692</t>
  </si>
  <si>
    <t>3.666735e-05</t>
  </si>
  <si>
    <t xml:space="preserve"> 679</t>
  </si>
  <si>
    <t>Institution-Wide679</t>
  </si>
  <si>
    <t>MUA123</t>
  </si>
  <si>
    <t>0.53296703</t>
  </si>
  <si>
    <t>3.4033149</t>
  </si>
  <si>
    <t xml:space="preserve"> 2.8609272</t>
  </si>
  <si>
    <t>0.0659340659</t>
  </si>
  <si>
    <t>0.005494505</t>
  </si>
  <si>
    <t>1.438076e-05</t>
  </si>
  <si>
    <t xml:space="preserve"> 680</t>
  </si>
  <si>
    <t>Institution-Wide680</t>
  </si>
  <si>
    <t>CS142</t>
  </si>
  <si>
    <t xml:space="preserve">  181</t>
  </si>
  <si>
    <t>0.68508287</t>
  </si>
  <si>
    <t>3.2242424</t>
  </si>
  <si>
    <t xml:space="preserve"> 5.6984127</t>
  </si>
  <si>
    <t>0.0441988950</t>
  </si>
  <si>
    <t>0.088397790</t>
  </si>
  <si>
    <t>1353</t>
  </si>
  <si>
    <t>1045</t>
  </si>
  <si>
    <t>5.466982e-06</t>
  </si>
  <si>
    <t>Institution-Wide681</t>
  </si>
  <si>
    <t>CS207</t>
  </si>
  <si>
    <t>0.63333333</t>
  </si>
  <si>
    <t>0.44751381</t>
  </si>
  <si>
    <t>2.5962733</t>
  </si>
  <si>
    <t xml:space="preserve"> 4.1785714</t>
  </si>
  <si>
    <t>0.2099447514</t>
  </si>
  <si>
    <t>0.110497238</t>
  </si>
  <si>
    <t>3.218066e-05</t>
  </si>
  <si>
    <t>Institution-Wide682</t>
  </si>
  <si>
    <t>MUA221</t>
  </si>
  <si>
    <t>0.62307692</t>
  </si>
  <si>
    <t>0.58011050</t>
  </si>
  <si>
    <t>3.6256983</t>
  </si>
  <si>
    <t xml:space="preserve"> 3.5035461</t>
  </si>
  <si>
    <t>0.0220994475</t>
  </si>
  <si>
    <t>1.351031e-05</t>
  </si>
  <si>
    <t>Institution-Wide683</t>
  </si>
  <si>
    <t>EXB353</t>
  </si>
  <si>
    <t xml:space="preserve">  180</t>
  </si>
  <si>
    <t>0.82222222</t>
  </si>
  <si>
    <t>2.9404762</t>
  </si>
  <si>
    <t xml:space="preserve"> 6.9593496</t>
  </si>
  <si>
    <t>0.0722222222</t>
  </si>
  <si>
    <t>4.679836e-05</t>
  </si>
  <si>
    <t>Institution-Wide684</t>
  </si>
  <si>
    <t>CEG411</t>
  </si>
  <si>
    <t xml:space="preserve">  179</t>
  </si>
  <si>
    <t>0.96648045</t>
  </si>
  <si>
    <t>2.9597701</t>
  </si>
  <si>
    <t xml:space="preserve"> 7.2688172</t>
  </si>
  <si>
    <t>0.0726256983</t>
  </si>
  <si>
    <t>0.027932961</t>
  </si>
  <si>
    <t>1421</t>
  </si>
  <si>
    <t>4.977981e-06</t>
  </si>
  <si>
    <t xml:space="preserve"> 685</t>
  </si>
  <si>
    <t>Institution-Wide685</t>
  </si>
  <si>
    <t>TH120</t>
  </si>
  <si>
    <t>0.69273743</t>
  </si>
  <si>
    <t>3.3885714</t>
  </si>
  <si>
    <t xml:space="preserve"> 3.3600000</t>
  </si>
  <si>
    <t>0.0223463687</t>
  </si>
  <si>
    <t>0.022346369</t>
  </si>
  <si>
    <t>1.077405e-05</t>
  </si>
  <si>
    <t>Institution-Wide686</t>
  </si>
  <si>
    <t>COM460</t>
  </si>
  <si>
    <t xml:space="preserve">  178</t>
  </si>
  <si>
    <t>0.95555556</t>
  </si>
  <si>
    <t>2.5771429</t>
  </si>
  <si>
    <t xml:space="preserve"> 7.2170543</t>
  </si>
  <si>
    <t>0.1797752809</t>
  </si>
  <si>
    <t>0.016853933</t>
  </si>
  <si>
    <t>2006</t>
  </si>
  <si>
    <t>4.928539e-06</t>
  </si>
  <si>
    <t>Institution-Wide687</t>
  </si>
  <si>
    <t>HPR212</t>
  </si>
  <si>
    <t>0.59550562</t>
  </si>
  <si>
    <t>2.5964912</t>
  </si>
  <si>
    <t xml:space="preserve"> 4.2380952</t>
  </si>
  <si>
    <t>0.1910112360</t>
  </si>
  <si>
    <t>0.039325843</t>
  </si>
  <si>
    <t>1.861215e-05</t>
  </si>
  <si>
    <t xml:space="preserve"> 688</t>
  </si>
  <si>
    <t>Institution-Wide688</t>
  </si>
  <si>
    <t>MGT470</t>
  </si>
  <si>
    <t>0.98314607</t>
  </si>
  <si>
    <t>3.6127168</t>
  </si>
  <si>
    <t xml:space="preserve"> 8.1797753</t>
  </si>
  <si>
    <t>0.0056179775</t>
  </si>
  <si>
    <t>0.028089888</t>
  </si>
  <si>
    <t>1571</t>
  </si>
  <si>
    <t>1877</t>
  </si>
  <si>
    <t>3.966759e-06</t>
  </si>
  <si>
    <t>Institution-Wide689</t>
  </si>
  <si>
    <t>MUA122</t>
  </si>
  <si>
    <t>0.58267717</t>
  </si>
  <si>
    <t>0.50561798</t>
  </si>
  <si>
    <t>3.5657143</t>
  </si>
  <si>
    <t xml:space="preserve"> 1.7931034</t>
  </si>
  <si>
    <t>0.0337078652</t>
  </si>
  <si>
    <t>1.933846e-05</t>
  </si>
  <si>
    <t>Institution-Wide690</t>
  </si>
  <si>
    <t>TH256</t>
  </si>
  <si>
    <t>0.76136364</t>
  </si>
  <si>
    <t>0.50704225</t>
  </si>
  <si>
    <t>0.60112360</t>
  </si>
  <si>
    <t>3.3764045</t>
  </si>
  <si>
    <t xml:space="preserve"> 2.5032258</t>
  </si>
  <si>
    <t>2.588866e-05</t>
  </si>
  <si>
    <t>Institution-Wide691</t>
  </si>
  <si>
    <t>ATR482</t>
  </si>
  <si>
    <t xml:space="preserve">  176</t>
  </si>
  <si>
    <t>0.83486239</t>
  </si>
  <si>
    <t>0.80113636</t>
  </si>
  <si>
    <t>3.3930636</t>
  </si>
  <si>
    <t xml:space="preserve"> 7.4962406</t>
  </si>
  <si>
    <t>0.0454545455</t>
  </si>
  <si>
    <t>0.017045455</t>
  </si>
  <si>
    <t>1.159787e-05</t>
  </si>
  <si>
    <t>Institution-Wide692</t>
  </si>
  <si>
    <t>PSY441</t>
  </si>
  <si>
    <t>0.91823899</t>
  </si>
  <si>
    <t>3.8959538</t>
  </si>
  <si>
    <t xml:space="preserve"> 6.9207921</t>
  </si>
  <si>
    <t>0.0056818182</t>
  </si>
  <si>
    <t>1278</t>
  </si>
  <si>
    <t>1259</t>
  </si>
  <si>
    <t>5.982911e-06</t>
  </si>
  <si>
    <t>Institution-Wide693</t>
  </si>
  <si>
    <t>STT363</t>
  </si>
  <si>
    <t>0.96491228</t>
  </si>
  <si>
    <t>2.6624204</t>
  </si>
  <si>
    <t xml:space="preserve"> 6.9375000</t>
  </si>
  <si>
    <t>0.1420454545</t>
  </si>
  <si>
    <t>0.107954545</t>
  </si>
  <si>
    <t>1477</t>
  </si>
  <si>
    <t>8.284308e-06</t>
  </si>
  <si>
    <t>Institution-Wide694</t>
  </si>
  <si>
    <t>DAN106</t>
  </si>
  <si>
    <t xml:space="preserve">  175</t>
  </si>
  <si>
    <t>0.52571429</t>
  </si>
  <si>
    <t>3.6647399</t>
  </si>
  <si>
    <t xml:space="preserve"> 2.3892617</t>
  </si>
  <si>
    <t>0.0285714286</t>
  </si>
  <si>
    <t>0.011428571</t>
  </si>
  <si>
    <t>1.632617e-05</t>
  </si>
  <si>
    <t>Institution-Wide695</t>
  </si>
  <si>
    <t>PLS340</t>
  </si>
  <si>
    <t>0.79428571</t>
  </si>
  <si>
    <t>2.7602339</t>
  </si>
  <si>
    <t xml:space="preserve"> 7.1612903</t>
  </si>
  <si>
    <t>0.1085714286</t>
  </si>
  <si>
    <t>0.022857143</t>
  </si>
  <si>
    <t>6.270849e-06</t>
  </si>
  <si>
    <t>Institution-Wide696</t>
  </si>
  <si>
    <t>REL207</t>
  </si>
  <si>
    <t>0.60273973</t>
  </si>
  <si>
    <t>2.9464286</t>
  </si>
  <si>
    <t xml:space="preserve"> 5.3367347</t>
  </si>
  <si>
    <t>0.0628571429</t>
  </si>
  <si>
    <t xml:space="preserve"> 935</t>
  </si>
  <si>
    <t xml:space="preserve"> 767</t>
  </si>
  <si>
    <t>9.665684e-06</t>
  </si>
  <si>
    <t>Institution-Wide697</t>
  </si>
  <si>
    <t>SW389</t>
  </si>
  <si>
    <t>0.94166667</t>
  </si>
  <si>
    <t>0.76666667</t>
  </si>
  <si>
    <t xml:space="preserve"> 7.2676056</t>
  </si>
  <si>
    <t>0.0514285714</t>
  </si>
  <si>
    <t>2.790176e-05</t>
  </si>
  <si>
    <t>Institution-Wide698</t>
  </si>
  <si>
    <t>MP180</t>
  </si>
  <si>
    <t>0.49504950</t>
  </si>
  <si>
    <t>3.0813953</t>
  </si>
  <si>
    <t xml:space="preserve"> 2.5206612</t>
  </si>
  <si>
    <t>0.0114942529</t>
  </si>
  <si>
    <t>0.011494253</t>
  </si>
  <si>
    <t>1037</t>
  </si>
  <si>
    <t>5.818955e-06</t>
  </si>
  <si>
    <t>Institution-Wide699</t>
  </si>
  <si>
    <t>MP231</t>
  </si>
  <si>
    <t>0.57575758</t>
  </si>
  <si>
    <t>0.58490566</t>
  </si>
  <si>
    <t>0.30357143</t>
  </si>
  <si>
    <t>0.39655172</t>
  </si>
  <si>
    <t>2.5243902</t>
  </si>
  <si>
    <t xml:space="preserve"> 1.7343750</t>
  </si>
  <si>
    <t>0.1264367816</t>
  </si>
  <si>
    <t>0.057471264</t>
  </si>
  <si>
    <t>3.095124e-05</t>
  </si>
  <si>
    <t>Institution-Wide700</t>
  </si>
  <si>
    <t>PLS343</t>
  </si>
  <si>
    <t>0.68421053</t>
  </si>
  <si>
    <t>2.6768293</t>
  </si>
  <si>
    <t xml:space="preserve"> 7.4636364</t>
  </si>
  <si>
    <t>0.1436781609</t>
  </si>
  <si>
    <t xml:space="preserve"> 928</t>
  </si>
  <si>
    <t>9.529461e-06</t>
  </si>
  <si>
    <t xml:space="preserve"> 701</t>
  </si>
  <si>
    <t>Institution-Wide701</t>
  </si>
  <si>
    <t>ISE210</t>
  </si>
  <si>
    <t xml:space="preserve">  173</t>
  </si>
  <si>
    <t>0.82291667</t>
  </si>
  <si>
    <t>0.64739884</t>
  </si>
  <si>
    <t>3.3132530</t>
  </si>
  <si>
    <t xml:space="preserve"> 4.5774648</t>
  </si>
  <si>
    <t>0.0635838150</t>
  </si>
  <si>
    <t>0.040462428</t>
  </si>
  <si>
    <t>3.622794e-05</t>
  </si>
  <si>
    <t xml:space="preserve"> 702</t>
  </si>
  <si>
    <t>Institution-Wide702</t>
  </si>
  <si>
    <t>MUS122</t>
  </si>
  <si>
    <t>0.63005780</t>
  </si>
  <si>
    <t>2.3699422</t>
  </si>
  <si>
    <t xml:space="preserve"> 4.5724638</t>
  </si>
  <si>
    <t>0.2196531792</t>
  </si>
  <si>
    <t>3.638747e-05</t>
  </si>
  <si>
    <t>Institution-Wide703</t>
  </si>
  <si>
    <t>MUS465</t>
  </si>
  <si>
    <t>0.76300578</t>
  </si>
  <si>
    <t>3.0636943</t>
  </si>
  <si>
    <t xml:space="preserve"> 6.2719298</t>
  </si>
  <si>
    <t>0.1213872832</t>
  </si>
  <si>
    <t>0.092485549</t>
  </si>
  <si>
    <t>2.158306e-05</t>
  </si>
  <si>
    <t>Institution-Wide704</t>
  </si>
  <si>
    <t>SOC457</t>
  </si>
  <si>
    <t>0.84285714</t>
  </si>
  <si>
    <t>2.9529412</t>
  </si>
  <si>
    <t xml:space="preserve"> 6.8305085</t>
  </si>
  <si>
    <t>0.0404624277</t>
  </si>
  <si>
    <t>0.017341040</t>
  </si>
  <si>
    <t>1234</t>
  </si>
  <si>
    <t>1252</t>
  </si>
  <si>
    <t>6.413190e-06</t>
  </si>
  <si>
    <t>Institution-Wide705</t>
  </si>
  <si>
    <t>UVC100</t>
  </si>
  <si>
    <t>0.08670520</t>
  </si>
  <si>
    <t xml:space="preserve"> 1.8947368</t>
  </si>
  <si>
    <t>5184</t>
  </si>
  <si>
    <t>Institution-Wide706</t>
  </si>
  <si>
    <t>HST495</t>
  </si>
  <si>
    <t xml:space="preserve">  172</t>
  </si>
  <si>
    <t>0.72307692</t>
  </si>
  <si>
    <t>0.61627907</t>
  </si>
  <si>
    <t>2.5328947</t>
  </si>
  <si>
    <t xml:space="preserve"> 7.9894737</t>
  </si>
  <si>
    <t>0.1453488372</t>
  </si>
  <si>
    <t>0.116279070</t>
  </si>
  <si>
    <t>2.682847e-05</t>
  </si>
  <si>
    <t>Institution-Wide707</t>
  </si>
  <si>
    <t>PLS440</t>
  </si>
  <si>
    <t>0.92682927</t>
  </si>
  <si>
    <t>0.80327869</t>
  </si>
  <si>
    <t>2.7317073</t>
  </si>
  <si>
    <t xml:space="preserve"> 6.7475728</t>
  </si>
  <si>
    <t>0.1046511628</t>
  </si>
  <si>
    <t>1.443795e-05</t>
  </si>
  <si>
    <t xml:space="preserve"> 708</t>
  </si>
  <si>
    <t>Institution-Wide708</t>
  </si>
  <si>
    <t>MTH280</t>
  </si>
  <si>
    <t xml:space="preserve">  171</t>
  </si>
  <si>
    <t>2.3205128</t>
  </si>
  <si>
    <t xml:space="preserve"> 5.4090909</t>
  </si>
  <si>
    <t>0.2105263158</t>
  </si>
  <si>
    <t>0.087719298</t>
  </si>
  <si>
    <t>1.750748e-05</t>
  </si>
  <si>
    <t>Institution-Wide709</t>
  </si>
  <si>
    <t>GL117</t>
  </si>
  <si>
    <t xml:space="preserve">  170</t>
  </si>
  <si>
    <t>0.61224490</t>
  </si>
  <si>
    <t>0.55882353</t>
  </si>
  <si>
    <t>3.2321429</t>
  </si>
  <si>
    <t xml:space="preserve"> 1.9495798</t>
  </si>
  <si>
    <t>0.0941176471</t>
  </si>
  <si>
    <t>0.011764706</t>
  </si>
  <si>
    <t>1.297109e-05</t>
  </si>
  <si>
    <t>Institution-Wide710</t>
  </si>
  <si>
    <t>PLS335</t>
  </si>
  <si>
    <t>0.79452055</t>
  </si>
  <si>
    <t>0.72352941</t>
  </si>
  <si>
    <t>2.7820513</t>
  </si>
  <si>
    <t xml:space="preserve"> 6.8000000</t>
  </si>
  <si>
    <t>0.0647058824</t>
  </si>
  <si>
    <t>0.082352941</t>
  </si>
  <si>
    <t xml:space="preserve"> 823</t>
  </si>
  <si>
    <t>1.122543e-05</t>
  </si>
  <si>
    <t>Institution-Wide711</t>
  </si>
  <si>
    <t>PSY306</t>
  </si>
  <si>
    <t>0.87378641</t>
  </si>
  <si>
    <t>3.5000000</t>
  </si>
  <si>
    <t xml:space="preserve"> 7.1769912</t>
  </si>
  <si>
    <t>0.0294117647</t>
  </si>
  <si>
    <t xml:space="preserve"> 760</t>
  </si>
  <si>
    <t>1.221999e-05</t>
  </si>
  <si>
    <t xml:space="preserve"> 712</t>
  </si>
  <si>
    <t>Institution-Wide712</t>
  </si>
  <si>
    <t>JPN101</t>
  </si>
  <si>
    <t xml:space="preserve">  169</t>
  </si>
  <si>
    <t>0.47337278</t>
  </si>
  <si>
    <t>3.1463415</t>
  </si>
  <si>
    <t xml:space="preserve"> 4.8709677</t>
  </si>
  <si>
    <t>0.0946745562</t>
  </si>
  <si>
    <t>0.029585799</t>
  </si>
  <si>
    <t>3.221464e-05</t>
  </si>
  <si>
    <t xml:space="preserve"> 713</t>
  </si>
  <si>
    <t>Institution-Wide713</t>
  </si>
  <si>
    <t>MUS252</t>
  </si>
  <si>
    <t>0.66129032</t>
  </si>
  <si>
    <t>0.62130178</t>
  </si>
  <si>
    <t>3.0238095</t>
  </si>
  <si>
    <t xml:space="preserve"> 3.4812030</t>
  </si>
  <si>
    <t>0.0828402367</t>
  </si>
  <si>
    <t>1.570039e-05</t>
  </si>
  <si>
    <t xml:space="preserve"> 714</t>
  </si>
  <si>
    <t>Institution-Wide714</t>
  </si>
  <si>
    <t>AFS499</t>
  </si>
  <si>
    <t xml:space="preserve">  168</t>
  </si>
  <si>
    <t>0.52976190</t>
  </si>
  <si>
    <t>2.9166667</t>
  </si>
  <si>
    <t xml:space="preserve"> 5.3495935</t>
  </si>
  <si>
    <t>1.873147e-05</t>
  </si>
  <si>
    <t>Institution-Wide715</t>
  </si>
  <si>
    <t>BME195</t>
  </si>
  <si>
    <t>3.6445783</t>
  </si>
  <si>
    <t xml:space="preserve"> 2.6214286</t>
  </si>
  <si>
    <t>0.0476190476</t>
  </si>
  <si>
    <t>0.011904762</t>
  </si>
  <si>
    <t>2.223355e-05</t>
  </si>
  <si>
    <t>Institution-Wide716</t>
  </si>
  <si>
    <t>ENG204W</t>
  </si>
  <si>
    <t xml:space="preserve"> 4.2110092</t>
  </si>
  <si>
    <t>3439</t>
  </si>
  <si>
    <t xml:space="preserve"> 717</t>
  </si>
  <si>
    <t>Institution-Wide717</t>
  </si>
  <si>
    <t>GL116</t>
  </si>
  <si>
    <t>0.60119048</t>
  </si>
  <si>
    <t>3.5403727</t>
  </si>
  <si>
    <t xml:space="preserve"> 1.2600000</t>
  </si>
  <si>
    <t>0.0178571429</t>
  </si>
  <si>
    <t>1.229411e-05</t>
  </si>
  <si>
    <t>Institution-Wide718</t>
  </si>
  <si>
    <t>MUS202</t>
  </si>
  <si>
    <t>0.78688525</t>
  </si>
  <si>
    <t>0.68085106</t>
  </si>
  <si>
    <t>2.8253012</t>
  </si>
  <si>
    <t xml:space="preserve"> 3.5488722</t>
  </si>
  <si>
    <t>0.1488095238</t>
  </si>
  <si>
    <t>1.454701e-05</t>
  </si>
  <si>
    <t>Institution-Wide719</t>
  </si>
  <si>
    <t>URS311</t>
  </si>
  <si>
    <t>0.82089552</t>
  </si>
  <si>
    <t>2.8354430</t>
  </si>
  <si>
    <t xml:space="preserve"> 6.8076923</t>
  </si>
  <si>
    <t>0.0952380952</t>
  </si>
  <si>
    <t>0.059523810</t>
  </si>
  <si>
    <t>1.788346e-05</t>
  </si>
  <si>
    <t>Institution-Wide720</t>
  </si>
  <si>
    <t>DAN113</t>
  </si>
  <si>
    <t xml:space="preserve">  167</t>
  </si>
  <si>
    <t>0.43712575</t>
  </si>
  <si>
    <t>3.5090909</t>
  </si>
  <si>
    <t xml:space="preserve"> 2.1944444</t>
  </si>
  <si>
    <t>0.0179640719</t>
  </si>
  <si>
    <t>0.011976048</t>
  </si>
  <si>
    <t xml:space="preserve"> 744</t>
  </si>
  <si>
    <t>1.023497e-05</t>
  </si>
  <si>
    <t>Institution-Wide721</t>
  </si>
  <si>
    <t>EC200W</t>
  </si>
  <si>
    <t>0.31736527</t>
  </si>
  <si>
    <t xml:space="preserve"> 3.6095238</t>
  </si>
  <si>
    <t>3125</t>
  </si>
  <si>
    <t>Institution-Wide722</t>
  </si>
  <si>
    <t>FIN331</t>
  </si>
  <si>
    <t>0.92215569</t>
  </si>
  <si>
    <t>2.5493827</t>
  </si>
  <si>
    <t xml:space="preserve"> 8.6666667</t>
  </si>
  <si>
    <t>0.0958083832</t>
  </si>
  <si>
    <t>0.029940120</t>
  </si>
  <si>
    <t xml:space="preserve"> 867</t>
  </si>
  <si>
    <t>1023</t>
  </si>
  <si>
    <t>1.057857e-05</t>
  </si>
  <si>
    <t xml:space="preserve"> 723</t>
  </si>
  <si>
    <t>Institution-Wide723</t>
  </si>
  <si>
    <t>MUA222</t>
  </si>
  <si>
    <t>0.68461538</t>
  </si>
  <si>
    <t>0.61077844</t>
  </si>
  <si>
    <t>3.6626506</t>
  </si>
  <si>
    <t xml:space="preserve"> 3.5984848</t>
  </si>
  <si>
    <t>0.0299401198</t>
  </si>
  <si>
    <t>0.005988024</t>
  </si>
  <si>
    <t>1.826130e-05</t>
  </si>
  <si>
    <t>Institution-Wide724</t>
  </si>
  <si>
    <t>COM370</t>
  </si>
  <si>
    <t xml:space="preserve">  166</t>
  </si>
  <si>
    <t>0.94230769</t>
  </si>
  <si>
    <t>0.93939394</t>
  </si>
  <si>
    <t>0.90361446</t>
  </si>
  <si>
    <t>2.8289474</t>
  </si>
  <si>
    <t xml:space="preserve"> 7.8666667</t>
  </si>
  <si>
    <t>0.1084337349</t>
  </si>
  <si>
    <t>0.084337349</t>
  </si>
  <si>
    <t xml:space="preserve"> 809</t>
  </si>
  <si>
    <t>1.142049e-05</t>
  </si>
  <si>
    <t>Institution-Wide725</t>
  </si>
  <si>
    <t>BIO310</t>
  </si>
  <si>
    <t xml:space="preserve">  164</t>
  </si>
  <si>
    <t>0.91803279</t>
  </si>
  <si>
    <t>0.79878049</t>
  </si>
  <si>
    <t>2.6392405</t>
  </si>
  <si>
    <t xml:space="preserve"> 7.4716981</t>
  </si>
  <si>
    <t>0.1280487805</t>
  </si>
  <si>
    <t>0.036585366</t>
  </si>
  <si>
    <t>2.559420e-05</t>
  </si>
  <si>
    <t>Institution-Wide726</t>
  </si>
  <si>
    <t>ML303</t>
  </si>
  <si>
    <t xml:space="preserve">  163</t>
  </si>
  <si>
    <t>0.83928571</t>
  </si>
  <si>
    <t>0.90384615</t>
  </si>
  <si>
    <t>0.79754601</t>
  </si>
  <si>
    <t>2.8766234</t>
  </si>
  <si>
    <t xml:space="preserve"> 6.5631068</t>
  </si>
  <si>
    <t>0.1226993865</t>
  </si>
  <si>
    <t>0.055214724</t>
  </si>
  <si>
    <t xml:space="preserve"> 895</t>
  </si>
  <si>
    <t>1.023179e-05</t>
  </si>
  <si>
    <t xml:space="preserve"> 727</t>
  </si>
  <si>
    <t>Institution-Wide727</t>
  </si>
  <si>
    <t>MUS203</t>
  </si>
  <si>
    <t>0.81081081</t>
  </si>
  <si>
    <t>0.66871166</t>
  </si>
  <si>
    <t>2.9753086</t>
  </si>
  <si>
    <t xml:space="preserve"> 4.7031250</t>
  </si>
  <si>
    <t>0.1288343558</t>
  </si>
  <si>
    <t>0.006134969</t>
  </si>
  <si>
    <t>2.376414e-05</t>
  </si>
  <si>
    <t>Institution-Wide728</t>
  </si>
  <si>
    <t>MUS342</t>
  </si>
  <si>
    <t>0.76687117</t>
  </si>
  <si>
    <t>2.3962264</t>
  </si>
  <si>
    <t xml:space="preserve"> 5.8207547</t>
  </si>
  <si>
    <t>0.2024539877</t>
  </si>
  <si>
    <t>0.024539877</t>
  </si>
  <si>
    <t xml:space="preserve"> 749</t>
  </si>
  <si>
    <t>1.202640e-05</t>
  </si>
  <si>
    <t xml:space="preserve"> 729</t>
  </si>
  <si>
    <t>Institution-Wide729</t>
  </si>
  <si>
    <t>BIO477</t>
  </si>
  <si>
    <t xml:space="preserve">  162</t>
  </si>
  <si>
    <t>0.87058824</t>
  </si>
  <si>
    <t>3.2802548</t>
  </si>
  <si>
    <t xml:space="preserve"> 7.9782609</t>
  </si>
  <si>
    <t>0.0617283951</t>
  </si>
  <si>
    <t>0.030864198</t>
  </si>
  <si>
    <t xml:space="preserve"> 974</t>
  </si>
  <si>
    <t>7.496889e-06</t>
  </si>
  <si>
    <t>Institution-Wide730</t>
  </si>
  <si>
    <t>MUE297</t>
  </si>
  <si>
    <t>0.34586466</t>
  </si>
  <si>
    <t>0.30864198</t>
  </si>
  <si>
    <t>3.7290323</t>
  </si>
  <si>
    <t xml:space="preserve"> 3.0839161</t>
  </si>
  <si>
    <t>0.0308641975</t>
  </si>
  <si>
    <t>0.043209877</t>
  </si>
  <si>
    <t>1004</t>
  </si>
  <si>
    <t>8.605951e-06</t>
  </si>
  <si>
    <t>Institution-Wide731</t>
  </si>
  <si>
    <t>AES122</t>
  </si>
  <si>
    <t xml:space="preserve">  161</t>
  </si>
  <si>
    <t>0.64102564</t>
  </si>
  <si>
    <t>0.53416149</t>
  </si>
  <si>
    <t>3.7302632</t>
  </si>
  <si>
    <t xml:space="preserve"> 1.5769231</t>
  </si>
  <si>
    <t>0.055900621</t>
  </si>
  <si>
    <t>1.726989e-05</t>
  </si>
  <si>
    <t xml:space="preserve"> 732</t>
  </si>
  <si>
    <t>Institution-Wide732</t>
  </si>
  <si>
    <t>SOC341</t>
  </si>
  <si>
    <t>0.76397516</t>
  </si>
  <si>
    <t>3.0264901</t>
  </si>
  <si>
    <t xml:space="preserve"> 7.2755102</t>
  </si>
  <si>
    <t>0.0621118012</t>
  </si>
  <si>
    <t>0.062111801</t>
  </si>
  <si>
    <t>1.695608e-05</t>
  </si>
  <si>
    <t>Institution-Wide733</t>
  </si>
  <si>
    <t>MUS311</t>
  </si>
  <si>
    <t xml:space="preserve">  160</t>
  </si>
  <si>
    <t>0.82500000</t>
  </si>
  <si>
    <t>0.34482759</t>
  </si>
  <si>
    <t>1.8675497</t>
  </si>
  <si>
    <t xml:space="preserve"> 6.0535714</t>
  </si>
  <si>
    <t>0.3937500000</t>
  </si>
  <si>
    <t>0.056250000</t>
  </si>
  <si>
    <t>2.853351e-05</t>
  </si>
  <si>
    <t>Institution-Wide734</t>
  </si>
  <si>
    <t>ME102</t>
  </si>
  <si>
    <t xml:space="preserve">  159</t>
  </si>
  <si>
    <t>0.69333333</t>
  </si>
  <si>
    <t>0.55345912</t>
  </si>
  <si>
    <t>3.1456954</t>
  </si>
  <si>
    <t xml:space="preserve"> 4.1640625</t>
  </si>
  <si>
    <t>0.0754716981</t>
  </si>
  <si>
    <t>0.050314465</t>
  </si>
  <si>
    <t>2.914244e-05</t>
  </si>
  <si>
    <t xml:space="preserve"> 735</t>
  </si>
  <si>
    <t>Institution-Wide735</t>
  </si>
  <si>
    <t>ME496</t>
  </si>
  <si>
    <t>0.99082569</t>
  </si>
  <si>
    <t>0.98742138</t>
  </si>
  <si>
    <t>3.6352201</t>
  </si>
  <si>
    <t xml:space="preserve"> 8.4065041</t>
  </si>
  <si>
    <t>0.0125786164</t>
  </si>
  <si>
    <t>2155</t>
  </si>
  <si>
    <t>2227</t>
  </si>
  <si>
    <t>5.732845e-07</t>
  </si>
  <si>
    <t>Institution-Wide736</t>
  </si>
  <si>
    <t>MTH355</t>
  </si>
  <si>
    <t>0.70967742</t>
  </si>
  <si>
    <t>0.88679245</t>
  </si>
  <si>
    <t>2.0546875</t>
  </si>
  <si>
    <t xml:space="preserve"> 6.7662338</t>
  </si>
  <si>
    <t>0.2704402516</t>
  </si>
  <si>
    <t>0.194968553</t>
  </si>
  <si>
    <t>2243</t>
  </si>
  <si>
    <t>2221</t>
  </si>
  <si>
    <t>1.248697e-07</t>
  </si>
  <si>
    <t xml:space="preserve"> 737</t>
  </si>
  <si>
    <t>Institution-Wide737</t>
  </si>
  <si>
    <t>MUE477</t>
  </si>
  <si>
    <t>0.66037736</t>
  </si>
  <si>
    <t>3.9874214</t>
  </si>
  <si>
    <t xml:space="preserve"> 6.5602837</t>
  </si>
  <si>
    <t>1495</t>
  </si>
  <si>
    <t>1286</t>
  </si>
  <si>
    <t>4.482733e-06</t>
  </si>
  <si>
    <t>Institution-Wide738</t>
  </si>
  <si>
    <t>PLS345</t>
  </si>
  <si>
    <t>0.93150685</t>
  </si>
  <si>
    <t>0.92452830</t>
  </si>
  <si>
    <t>3.1772152</t>
  </si>
  <si>
    <t xml:space="preserve"> 7.2282609</t>
  </si>
  <si>
    <t>0.0251572327</t>
  </si>
  <si>
    <t>0.006289308</t>
  </si>
  <si>
    <t>2.440516e-05</t>
  </si>
  <si>
    <t xml:space="preserve"> 739</t>
  </si>
  <si>
    <t>Institution-Wide739</t>
  </si>
  <si>
    <t>NUR415</t>
  </si>
  <si>
    <t xml:space="preserve">  158</t>
  </si>
  <si>
    <t>0.99367089</t>
  </si>
  <si>
    <t>3.9150327</t>
  </si>
  <si>
    <t xml:space="preserve"> 7.7049180</t>
  </si>
  <si>
    <t>0.0126582278</t>
  </si>
  <si>
    <t>0.031645570</t>
  </si>
  <si>
    <t>1182</t>
  </si>
  <si>
    <t>1.236692e-05</t>
  </si>
  <si>
    <t>Institution-Wide740</t>
  </si>
  <si>
    <t>BIO278</t>
  </si>
  <si>
    <t xml:space="preserve">  157</t>
  </si>
  <si>
    <t>0.67741935</t>
  </si>
  <si>
    <t>0.72611465</t>
  </si>
  <si>
    <t>1.7619048</t>
  </si>
  <si>
    <t xml:space="preserve"> 4.2600000</t>
  </si>
  <si>
    <t>0.2993630573</t>
  </si>
  <si>
    <t>0.197452229</t>
  </si>
  <si>
    <t>1.431019e-05</t>
  </si>
  <si>
    <t>Institution-Wide741</t>
  </si>
  <si>
    <t>EE140</t>
  </si>
  <si>
    <t>0.70400000</t>
  </si>
  <si>
    <t>0.60509554</t>
  </si>
  <si>
    <t>3.6433121</t>
  </si>
  <si>
    <t xml:space="preserve"> 2.2880000</t>
  </si>
  <si>
    <t>0.0382165605</t>
  </si>
  <si>
    <t>3.063214e-05</t>
  </si>
  <si>
    <t>Institution-Wide742</t>
  </si>
  <si>
    <t>FIN351</t>
  </si>
  <si>
    <t>0.95541401</t>
  </si>
  <si>
    <t>2.7581699</t>
  </si>
  <si>
    <t xml:space="preserve"> 7.2528736</t>
  </si>
  <si>
    <t>0.1019108280</t>
  </si>
  <si>
    <t>0.025477707</t>
  </si>
  <si>
    <t>1490</t>
  </si>
  <si>
    <t>1710</t>
  </si>
  <si>
    <t>4.517666e-06</t>
  </si>
  <si>
    <t xml:space="preserve"> 743</t>
  </si>
  <si>
    <t>Institution-Wide743</t>
  </si>
  <si>
    <t>MUS253</t>
  </si>
  <si>
    <t>0.79310345</t>
  </si>
  <si>
    <t>0.67272727</t>
  </si>
  <si>
    <t>0.67515924</t>
  </si>
  <si>
    <t>2.9235669</t>
  </si>
  <si>
    <t xml:space="preserve"> 4.5600000</t>
  </si>
  <si>
    <t>0.1273885350</t>
  </si>
  <si>
    <t>1.633039e-05</t>
  </si>
  <si>
    <t>Institution-Wide744</t>
  </si>
  <si>
    <t>PSY292</t>
  </si>
  <si>
    <t>0.78048780</t>
  </si>
  <si>
    <t>0.75796178</t>
  </si>
  <si>
    <t>2.8169935</t>
  </si>
  <si>
    <t xml:space="preserve"> 6.6000000</t>
  </si>
  <si>
    <t>0.0891719745</t>
  </si>
  <si>
    <t>1451</t>
  </si>
  <si>
    <t>4.750223e-06</t>
  </si>
  <si>
    <t>Institution-Wide745</t>
  </si>
  <si>
    <t>GEO325</t>
  </si>
  <si>
    <t xml:space="preserve">  156</t>
  </si>
  <si>
    <t>2.5734266</t>
  </si>
  <si>
    <t xml:space="preserve"> 6.5357143</t>
  </si>
  <si>
    <t>0.0897435897</t>
  </si>
  <si>
    <t>0.083333333</t>
  </si>
  <si>
    <t>2.058853e-05</t>
  </si>
  <si>
    <t>Institution-Wide746</t>
  </si>
  <si>
    <t>RST270</t>
  </si>
  <si>
    <t>0.58750000</t>
  </si>
  <si>
    <t>2.9520548</t>
  </si>
  <si>
    <t xml:space="preserve"> 1.5742574</t>
  </si>
  <si>
    <t>0.0641025641</t>
  </si>
  <si>
    <t>0.064102564</t>
  </si>
  <si>
    <t>1.348790e-05</t>
  </si>
  <si>
    <t>Institution-Wide747</t>
  </si>
  <si>
    <t>SOC350</t>
  </si>
  <si>
    <t>3.0974026</t>
  </si>
  <si>
    <t xml:space="preserve"> 7.7560976</t>
  </si>
  <si>
    <t>0.0128205128</t>
  </si>
  <si>
    <t>1338</t>
  </si>
  <si>
    <t>1517</t>
  </si>
  <si>
    <t>5.543850e-06</t>
  </si>
  <si>
    <t>Institution-Wide748</t>
  </si>
  <si>
    <t>MGT425</t>
  </si>
  <si>
    <t xml:space="preserve">  154</t>
  </si>
  <si>
    <t>3.3026316</t>
  </si>
  <si>
    <t xml:space="preserve"> 7.8243243</t>
  </si>
  <si>
    <t>0.0389610390</t>
  </si>
  <si>
    <t>0.012987013</t>
  </si>
  <si>
    <t>1060</t>
  </si>
  <si>
    <t>1.671498e-05</t>
  </si>
  <si>
    <t>Institution-Wide749</t>
  </si>
  <si>
    <t>MP435</t>
  </si>
  <si>
    <t>0.62711864</t>
  </si>
  <si>
    <t>0.59649123</t>
  </si>
  <si>
    <t>2.9602649</t>
  </si>
  <si>
    <t xml:space="preserve"> 6.5614035</t>
  </si>
  <si>
    <t>0.1103896104</t>
  </si>
  <si>
    <t>0.019480519</t>
  </si>
  <si>
    <t xml:space="preserve"> 795</t>
  </si>
  <si>
    <t>1.163023e-05</t>
  </si>
  <si>
    <t>Institution-Wide750</t>
  </si>
  <si>
    <t>MUS166</t>
  </si>
  <si>
    <t>0.53246753</t>
  </si>
  <si>
    <t>3.7066667</t>
  </si>
  <si>
    <t xml:space="preserve"> 1.6567164</t>
  </si>
  <si>
    <t>0.0194805195</t>
  </si>
  <si>
    <t>3.090307e-05</t>
  </si>
  <si>
    <t>Institution-Wide751</t>
  </si>
  <si>
    <t>STT360</t>
  </si>
  <si>
    <t>2.8881119</t>
  </si>
  <si>
    <t xml:space="preserve"> 5.5465116</t>
  </si>
  <si>
    <t>0.0779220779</t>
  </si>
  <si>
    <t>1.404071e-05</t>
  </si>
  <si>
    <t xml:space="preserve"> 752</t>
  </si>
  <si>
    <t>Institution-Wide752</t>
  </si>
  <si>
    <t>ITA101</t>
  </si>
  <si>
    <t xml:space="preserve">  153</t>
  </si>
  <si>
    <t>0.62091503</t>
  </si>
  <si>
    <t>3.0277778</t>
  </si>
  <si>
    <t xml:space="preserve"> 4.9727273</t>
  </si>
  <si>
    <t>0.0980392157</t>
  </si>
  <si>
    <t>1.458772e-05</t>
  </si>
  <si>
    <t>Institution-Wide753</t>
  </si>
  <si>
    <t>MIL112</t>
  </si>
  <si>
    <t>0.37692308</t>
  </si>
  <si>
    <t>0.34640523</t>
  </si>
  <si>
    <t>3.6933333</t>
  </si>
  <si>
    <t xml:space="preserve"> 1.4748201</t>
  </si>
  <si>
    <t>8.377059e-06</t>
  </si>
  <si>
    <t>Institution-Wide754</t>
  </si>
  <si>
    <t>MUA223</t>
  </si>
  <si>
    <t>0.75229358</t>
  </si>
  <si>
    <t>0.67320261</t>
  </si>
  <si>
    <t>3.5555556</t>
  </si>
  <si>
    <t xml:space="preserve"> 4.5833333</t>
  </si>
  <si>
    <t>0.0457516340</t>
  </si>
  <si>
    <t>2.281648e-05</t>
  </si>
  <si>
    <t>Institution-Wide755</t>
  </si>
  <si>
    <t>TH244</t>
  </si>
  <si>
    <t>0.67532468</t>
  </si>
  <si>
    <t>3.2119205</t>
  </si>
  <si>
    <t xml:space="preserve"> 3.2519084</t>
  </si>
  <si>
    <t>0.0065359477</t>
  </si>
  <si>
    <t>0.013071895</t>
  </si>
  <si>
    <t>1.400523e-05</t>
  </si>
  <si>
    <t xml:space="preserve"> 756</t>
  </si>
  <si>
    <t>Institution-Wide756</t>
  </si>
  <si>
    <t>ENG486</t>
  </si>
  <si>
    <t xml:space="preserve">  152</t>
  </si>
  <si>
    <t>0.86458333</t>
  </si>
  <si>
    <t>0.89130435</t>
  </si>
  <si>
    <t>3.5629139</t>
  </si>
  <si>
    <t xml:space="preserve"> 8.2750000</t>
  </si>
  <si>
    <t>0.0065789474</t>
  </si>
  <si>
    <t>0.006578947</t>
  </si>
  <si>
    <t>2178</t>
  </si>
  <si>
    <t>2120</t>
  </si>
  <si>
    <t>4.877806e-07</t>
  </si>
  <si>
    <t>Institution-Wide757</t>
  </si>
  <si>
    <t>BIO380</t>
  </si>
  <si>
    <t xml:space="preserve">  151</t>
  </si>
  <si>
    <t>0.81456954</t>
  </si>
  <si>
    <t>2.8169014</t>
  </si>
  <si>
    <t xml:space="preserve"> 6.9438202</t>
  </si>
  <si>
    <t>0.0993377483</t>
  </si>
  <si>
    <t>0.059602649</t>
  </si>
  <si>
    <t>2.819536e-05</t>
  </si>
  <si>
    <t>Institution-Wide758</t>
  </si>
  <si>
    <t>EC431</t>
  </si>
  <si>
    <t xml:space="preserve">  150</t>
  </si>
  <si>
    <t>0.90666667</t>
  </si>
  <si>
    <t>2.4545455</t>
  </si>
  <si>
    <t xml:space="preserve"> 8.2121212</t>
  </si>
  <si>
    <t>0.120000000</t>
  </si>
  <si>
    <t>1341</t>
  </si>
  <si>
    <t>9.444645e-06</t>
  </si>
  <si>
    <t>Institution-Wide759</t>
  </si>
  <si>
    <t>HST401</t>
  </si>
  <si>
    <t>0.89333333</t>
  </si>
  <si>
    <t>3.1328671</t>
  </si>
  <si>
    <t xml:space="preserve"> 8.6216216</t>
  </si>
  <si>
    <t>0.0600000000</t>
  </si>
  <si>
    <t>0.046666667</t>
  </si>
  <si>
    <t xml:space="preserve"> 956</t>
  </si>
  <si>
    <t>1.285850e-05</t>
  </si>
  <si>
    <t>Institution-Wide760</t>
  </si>
  <si>
    <t>SPN322</t>
  </si>
  <si>
    <t>0.87234043</t>
  </si>
  <si>
    <t>3.1836735</t>
  </si>
  <si>
    <t xml:space="preserve"> 6.2277228</t>
  </si>
  <si>
    <t>0.0733333333</t>
  </si>
  <si>
    <t>0.020000000</t>
  </si>
  <si>
    <t xml:space="preserve"> 965</t>
  </si>
  <si>
    <t>1.026050e-05</t>
  </si>
  <si>
    <t xml:space="preserve"> 761</t>
  </si>
  <si>
    <t>Institution-Wide761</t>
  </si>
  <si>
    <t>URS475</t>
  </si>
  <si>
    <t>0.98113208</t>
  </si>
  <si>
    <t>3.0769231</t>
  </si>
  <si>
    <t xml:space="preserve"> 8.3000000</t>
  </si>
  <si>
    <t>0.0533333333</t>
  </si>
  <si>
    <t>1215</t>
  </si>
  <si>
    <t>1593</t>
  </si>
  <si>
    <t>6.573666e-06</t>
  </si>
  <si>
    <t>Institution-Wide762</t>
  </si>
  <si>
    <t>ENG353</t>
  </si>
  <si>
    <t xml:space="preserve">  149</t>
  </si>
  <si>
    <t>2.6950355</t>
  </si>
  <si>
    <t xml:space="preserve"> 6.3953488</t>
  </si>
  <si>
    <t>0.1208053691</t>
  </si>
  <si>
    <t>0.053691275</t>
  </si>
  <si>
    <t>1453</t>
  </si>
  <si>
    <t>1365</t>
  </si>
  <si>
    <t>4.721905e-06</t>
  </si>
  <si>
    <t>Institution-Wide763</t>
  </si>
  <si>
    <t>ENG460</t>
  </si>
  <si>
    <t>0.83221477</t>
  </si>
  <si>
    <t>2.9370629</t>
  </si>
  <si>
    <t xml:space="preserve"> 7.6125000</t>
  </si>
  <si>
    <t>0.1006711409</t>
  </si>
  <si>
    <t>0.040268456</t>
  </si>
  <si>
    <t>2.777169e-05</t>
  </si>
  <si>
    <t>Institution-Wide764</t>
  </si>
  <si>
    <t>MGT495</t>
  </si>
  <si>
    <t>0.99328859</t>
  </si>
  <si>
    <t>3.4864865</t>
  </si>
  <si>
    <t xml:space="preserve"> 7.8082192</t>
  </si>
  <si>
    <t>0.0067114094</t>
  </si>
  <si>
    <t>0.006711409</t>
  </si>
  <si>
    <t>1184</t>
  </si>
  <si>
    <t>1.229852e-05</t>
  </si>
  <si>
    <t xml:space="preserve"> 765</t>
  </si>
  <si>
    <t>Institution-Wide765</t>
  </si>
  <si>
    <t>MUS118</t>
  </si>
  <si>
    <t>0.58389262</t>
  </si>
  <si>
    <t xml:space="preserve"> 5.2295082</t>
  </si>
  <si>
    <t>0.1812080537</t>
  </si>
  <si>
    <t>0.033557047</t>
  </si>
  <si>
    <t>2.060455e-05</t>
  </si>
  <si>
    <t>Institution-Wide766</t>
  </si>
  <si>
    <t>PLS331</t>
  </si>
  <si>
    <t>0.77852349</t>
  </si>
  <si>
    <t>2.9054054</t>
  </si>
  <si>
    <t xml:space="preserve"> 7.1170213</t>
  </si>
  <si>
    <t>0.1073825503</t>
  </si>
  <si>
    <t>1.548668e-05</t>
  </si>
  <si>
    <t>Institution-Wide767</t>
  </si>
  <si>
    <t>PSY411</t>
  </si>
  <si>
    <t>0.90140845</t>
  </si>
  <si>
    <t>3.3931034</t>
  </si>
  <si>
    <t xml:space="preserve"> 5.8593750</t>
  </si>
  <si>
    <t>0.0201342282</t>
  </si>
  <si>
    <t>0.026845638</t>
  </si>
  <si>
    <t>1166</t>
  </si>
  <si>
    <t>6.874268e-06</t>
  </si>
  <si>
    <t>Institution-Wide768</t>
  </si>
  <si>
    <t>SPN325</t>
  </si>
  <si>
    <t>0.92063492</t>
  </si>
  <si>
    <t>0.88590604</t>
  </si>
  <si>
    <t>2.9860140</t>
  </si>
  <si>
    <t xml:space="preserve"> 7.1122449</t>
  </si>
  <si>
    <t xml:space="preserve"> 836</t>
  </si>
  <si>
    <t>1.102591e-05</t>
  </si>
  <si>
    <t>Institution-Wide769</t>
  </si>
  <si>
    <t>TH354</t>
  </si>
  <si>
    <t>0.68456376</t>
  </si>
  <si>
    <t>3.5510204</t>
  </si>
  <si>
    <t xml:space="preserve"> 3.2578125</t>
  </si>
  <si>
    <t>0.013422819</t>
  </si>
  <si>
    <t>1.412712e-05</t>
  </si>
  <si>
    <t>Institution-Wide770</t>
  </si>
  <si>
    <t>AES123</t>
  </si>
  <si>
    <t xml:space="preserve">  148</t>
  </si>
  <si>
    <t>0.60683761</t>
  </si>
  <si>
    <t>0.55405405</t>
  </si>
  <si>
    <t>3.7517241</t>
  </si>
  <si>
    <t xml:space="preserve"> 2.3716814</t>
  </si>
  <si>
    <t>0.0067567568</t>
  </si>
  <si>
    <t>0.020270270</t>
  </si>
  <si>
    <t>6.290391e-06</t>
  </si>
  <si>
    <t>Institution-Wide771</t>
  </si>
  <si>
    <t>COM345</t>
  </si>
  <si>
    <t>0.95312500</t>
  </si>
  <si>
    <t>3.0416667</t>
  </si>
  <si>
    <t xml:space="preserve"> 6.9615385</t>
  </si>
  <si>
    <t>2004</t>
  </si>
  <si>
    <t>2098</t>
  </si>
  <si>
    <t>1.323283e-06</t>
  </si>
  <si>
    <t>Institution-Wide772</t>
  </si>
  <si>
    <t>FIN315</t>
  </si>
  <si>
    <t>0.98888889</t>
  </si>
  <si>
    <t>2.9148936</t>
  </si>
  <si>
    <t xml:space="preserve"> 6.9176471</t>
  </si>
  <si>
    <t>0.0270270270</t>
  </si>
  <si>
    <t>0.047297297</t>
  </si>
  <si>
    <t>1273</t>
  </si>
  <si>
    <t>1702</t>
  </si>
  <si>
    <t>6.068592e-06</t>
  </si>
  <si>
    <t xml:space="preserve"> 773</t>
  </si>
  <si>
    <t>Institution-Wide773</t>
  </si>
  <si>
    <t>MTH255</t>
  </si>
  <si>
    <t>2.6408451</t>
  </si>
  <si>
    <t xml:space="preserve"> 5.1084337</t>
  </si>
  <si>
    <t>0.1283783784</t>
  </si>
  <si>
    <t>0.040540541</t>
  </si>
  <si>
    <t>4.307243e-05</t>
  </si>
  <si>
    <t xml:space="preserve"> 774</t>
  </si>
  <si>
    <t>Institution-Wide774</t>
  </si>
  <si>
    <t>PHL204W</t>
  </si>
  <si>
    <t xml:space="preserve"> 4.3809524</t>
  </si>
  <si>
    <t>4433</t>
  </si>
  <si>
    <t>Institution-Wide775</t>
  </si>
  <si>
    <t>PLS486</t>
  </si>
  <si>
    <t>0.83916084</t>
  </si>
  <si>
    <t>0.81756757</t>
  </si>
  <si>
    <t>3.9662162</t>
  </si>
  <si>
    <t xml:space="preserve"> 4.9606299</t>
  </si>
  <si>
    <t>9.717114e-06</t>
  </si>
  <si>
    <t>Institution-Wide776</t>
  </si>
  <si>
    <t>HPR241</t>
  </si>
  <si>
    <t xml:space="preserve">  147</t>
  </si>
  <si>
    <t>0.39215686</t>
  </si>
  <si>
    <t>0.38775510</t>
  </si>
  <si>
    <t>2.3769231</t>
  </si>
  <si>
    <t xml:space="preserve"> 4.4574468</t>
  </si>
  <si>
    <t>0.1360544218</t>
  </si>
  <si>
    <t>0.115646259</t>
  </si>
  <si>
    <t>2126</t>
  </si>
  <si>
    <t>1893</t>
  </si>
  <si>
    <t>6.945512e-07</t>
  </si>
  <si>
    <t xml:space="preserve"> 777</t>
  </si>
  <si>
    <t>Institution-Wide777</t>
  </si>
  <si>
    <t>HST445</t>
  </si>
  <si>
    <t>0.70068027</t>
  </si>
  <si>
    <t>2.4800000</t>
  </si>
  <si>
    <t xml:space="preserve"> 8.2530120</t>
  </si>
  <si>
    <t>0.149659864</t>
  </si>
  <si>
    <t>2.319162e-05</t>
  </si>
  <si>
    <t>Institution-Wide778</t>
  </si>
  <si>
    <t>MIL113</t>
  </si>
  <si>
    <t>0.39669421</t>
  </si>
  <si>
    <t>0.37414966</t>
  </si>
  <si>
    <t>3.7724138</t>
  </si>
  <si>
    <t xml:space="preserve"> 2.4461538</t>
  </si>
  <si>
    <t>0.0136054422</t>
  </si>
  <si>
    <t>1494</t>
  </si>
  <si>
    <t>3.290535e-06</t>
  </si>
  <si>
    <t>Institution-Wide779</t>
  </si>
  <si>
    <t>DAN304</t>
  </si>
  <si>
    <t xml:space="preserve">  146</t>
  </si>
  <si>
    <t>0.73437500</t>
  </si>
  <si>
    <t>0.70547945</t>
  </si>
  <si>
    <t>3.8287671</t>
  </si>
  <si>
    <t xml:space="preserve"> 3.5000000</t>
  </si>
  <si>
    <t>0.0136986301</t>
  </si>
  <si>
    <t>1360</t>
  </si>
  <si>
    <t>1082</t>
  </si>
  <si>
    <t>5.445292e-06</t>
  </si>
  <si>
    <t>Institution-Wide780</t>
  </si>
  <si>
    <t>HPR362</t>
  </si>
  <si>
    <t>0.77528090</t>
  </si>
  <si>
    <t>0.63698630</t>
  </si>
  <si>
    <t>3.4571429</t>
  </si>
  <si>
    <t xml:space="preserve"> 5.9302326</t>
  </si>
  <si>
    <t>0.0273972603</t>
  </si>
  <si>
    <t>0.041095890</t>
  </si>
  <si>
    <t>2.111180e-05</t>
  </si>
  <si>
    <t>Institution-Wide781</t>
  </si>
  <si>
    <t>MS334</t>
  </si>
  <si>
    <t>0.95890411</t>
  </si>
  <si>
    <t>3.5763889</t>
  </si>
  <si>
    <t xml:space="preserve"> 7.5138889</t>
  </si>
  <si>
    <t>0.013698630</t>
  </si>
  <si>
    <t xml:space="preserve"> 870</t>
  </si>
  <si>
    <t>1735</t>
  </si>
  <si>
    <t>1.057411e-05</t>
  </si>
  <si>
    <t>Institution-Wide782</t>
  </si>
  <si>
    <t>EDL410</t>
  </si>
  <si>
    <t xml:space="preserve">  145</t>
  </si>
  <si>
    <t>0.77099237</t>
  </si>
  <si>
    <t>0.74482759</t>
  </si>
  <si>
    <t>3.8611111</t>
  </si>
  <si>
    <t xml:space="preserve"> 4.6589147</t>
  </si>
  <si>
    <t>0.0137931034</t>
  </si>
  <si>
    <t>0.006896552</t>
  </si>
  <si>
    <t xml:space="preserve"> 968</t>
  </si>
  <si>
    <t>6.922138e-06</t>
  </si>
  <si>
    <t>Institution-Wide783</t>
  </si>
  <si>
    <t>EH205</t>
  </si>
  <si>
    <t>0.64827586</t>
  </si>
  <si>
    <t>2.8345324</t>
  </si>
  <si>
    <t xml:space="preserve"> 2.7407407</t>
  </si>
  <si>
    <t>0.1172413793</t>
  </si>
  <si>
    <t>0.041379310</t>
  </si>
  <si>
    <t>2.708202e-05</t>
  </si>
  <si>
    <t>Institution-Wide784</t>
  </si>
  <si>
    <t>ENG393</t>
  </si>
  <si>
    <t>0.92405063</t>
  </si>
  <si>
    <t>0.81379310</t>
  </si>
  <si>
    <t>3.2142857</t>
  </si>
  <si>
    <t xml:space="preserve"> 6.4130435</t>
  </si>
  <si>
    <t>0.1034482759</t>
  </si>
  <si>
    <t>2.874903e-05</t>
  </si>
  <si>
    <t>Institution-Wide785</t>
  </si>
  <si>
    <t>ENG470</t>
  </si>
  <si>
    <t>0.83448276</t>
  </si>
  <si>
    <t>3.3550725</t>
  </si>
  <si>
    <t xml:space="preserve"> 7.7228916</t>
  </si>
  <si>
    <t>0.0344827586</t>
  </si>
  <si>
    <t>0.048275862</t>
  </si>
  <si>
    <t xml:space="preserve"> 841</t>
  </si>
  <si>
    <t xml:space="preserve"> 840</t>
  </si>
  <si>
    <t>1.098453e-05</t>
  </si>
  <si>
    <t xml:space="preserve"> 786</t>
  </si>
  <si>
    <t>Institution-Wide786</t>
  </si>
  <si>
    <t>HED231</t>
  </si>
  <si>
    <t>3.4647887</t>
  </si>
  <si>
    <t xml:space="preserve"> 6.0813953</t>
  </si>
  <si>
    <t>0.020689655</t>
  </si>
  <si>
    <t>1.715048e-05</t>
  </si>
  <si>
    <t xml:space="preserve"> 787</t>
  </si>
  <si>
    <t>Institution-Wide787</t>
  </si>
  <si>
    <t>HPR101</t>
  </si>
  <si>
    <t>0.34710744</t>
  </si>
  <si>
    <t>3.8333333</t>
  </si>
  <si>
    <t xml:space="preserve"> 3.4431818</t>
  </si>
  <si>
    <t>0.834482759</t>
  </si>
  <si>
    <t>1960</t>
  </si>
  <si>
    <t>1921</t>
  </si>
  <si>
    <t>1.549978e-06</t>
  </si>
  <si>
    <t>Institution-Wide788</t>
  </si>
  <si>
    <t>LAT101</t>
  </si>
  <si>
    <t>0.66101695</t>
  </si>
  <si>
    <t>0.57241379</t>
  </si>
  <si>
    <t>3.1520000</t>
  </si>
  <si>
    <t xml:space="preserve"> 3.7938144</t>
  </si>
  <si>
    <t>0.0551724138</t>
  </si>
  <si>
    <t>0.137931034</t>
  </si>
  <si>
    <t xml:space="preserve"> 940</t>
  </si>
  <si>
    <t>6.143840e-06</t>
  </si>
  <si>
    <t xml:space="preserve"> 789</t>
  </si>
  <si>
    <t>Institution-Wide789</t>
  </si>
  <si>
    <t>PSY392</t>
  </si>
  <si>
    <t>0.86792453</t>
  </si>
  <si>
    <t>2.9352518</t>
  </si>
  <si>
    <t xml:space="preserve"> 6.6071429</t>
  </si>
  <si>
    <t>0.0896551724</t>
  </si>
  <si>
    <t>1439</t>
  </si>
  <si>
    <t>4.141566e-06</t>
  </si>
  <si>
    <t>Institution-Wide790</t>
  </si>
  <si>
    <t>SPN403</t>
  </si>
  <si>
    <t xml:space="preserve">  144</t>
  </si>
  <si>
    <t>0.87209302</t>
  </si>
  <si>
    <t>0.90697674</t>
  </si>
  <si>
    <t>0.86805556</t>
  </si>
  <si>
    <t>3.4615385</t>
  </si>
  <si>
    <t xml:space="preserve"> 7.0860215</t>
  </si>
  <si>
    <t>0.0277777778</t>
  </si>
  <si>
    <t>1442</t>
  </si>
  <si>
    <t>4.222698e-06</t>
  </si>
  <si>
    <t>Institution-Wide791</t>
  </si>
  <si>
    <t>MP233</t>
  </si>
  <si>
    <t xml:space="preserve">  143</t>
  </si>
  <si>
    <t>0.55244755</t>
  </si>
  <si>
    <t>3.0863309</t>
  </si>
  <si>
    <t xml:space="preserve"> 3.8461538</t>
  </si>
  <si>
    <t>0.0839160839</t>
  </si>
  <si>
    <t>0.027972028</t>
  </si>
  <si>
    <t>1.447395e-05</t>
  </si>
  <si>
    <t>Institution-Wide792</t>
  </si>
  <si>
    <t>BIO370</t>
  </si>
  <si>
    <t xml:space="preserve">  142</t>
  </si>
  <si>
    <t>0.87323944</t>
  </si>
  <si>
    <t>3.5070423</t>
  </si>
  <si>
    <t xml:space="preserve"> 7.4629630</t>
  </si>
  <si>
    <t>0.0211267606</t>
  </si>
  <si>
    <t>2.363499e-05</t>
  </si>
  <si>
    <t>Institution-Wide793</t>
  </si>
  <si>
    <t>MUS145</t>
  </si>
  <si>
    <t>3.4710145</t>
  </si>
  <si>
    <t xml:space="preserve"> 1.3247863</t>
  </si>
  <si>
    <t>0.0492957746</t>
  </si>
  <si>
    <t>0.028169014</t>
  </si>
  <si>
    <t>2.317457e-05</t>
  </si>
  <si>
    <t>Institution-Wide794</t>
  </si>
  <si>
    <t>TH117</t>
  </si>
  <si>
    <t>0.64406780</t>
  </si>
  <si>
    <t>0.59154930</t>
  </si>
  <si>
    <t>3.7163121</t>
  </si>
  <si>
    <t xml:space="preserve"> 3.3040000</t>
  </si>
  <si>
    <t>0.0281690141</t>
  </si>
  <si>
    <t>0.007042254</t>
  </si>
  <si>
    <t>1.270741e-05</t>
  </si>
  <si>
    <t>Institution-Wide795</t>
  </si>
  <si>
    <t>COM360</t>
  </si>
  <si>
    <t xml:space="preserve">  141</t>
  </si>
  <si>
    <t>0.96453901</t>
  </si>
  <si>
    <t>3.2805755</t>
  </si>
  <si>
    <t xml:space="preserve"> 7.0322581</t>
  </si>
  <si>
    <t>0.0141843972</t>
  </si>
  <si>
    <t>0.014184397</t>
  </si>
  <si>
    <t>2203</t>
  </si>
  <si>
    <t>2216</t>
  </si>
  <si>
    <t>3.136879e-07</t>
  </si>
  <si>
    <t>Institution-Wide796</t>
  </si>
  <si>
    <t>EXB466</t>
  </si>
  <si>
    <t>0.95035461</t>
  </si>
  <si>
    <t>3.8510638</t>
  </si>
  <si>
    <t xml:space="preserve"> 8.1214953</t>
  </si>
  <si>
    <t>0.0070921986</t>
  </si>
  <si>
    <t>1241</t>
  </si>
  <si>
    <t>6.821959e-06</t>
  </si>
  <si>
    <t>Institution-Wide797</t>
  </si>
  <si>
    <t>LI371</t>
  </si>
  <si>
    <t>0.75886525</t>
  </si>
  <si>
    <t>3.5144928</t>
  </si>
  <si>
    <t xml:space="preserve"> 6.3924051</t>
  </si>
  <si>
    <t>0.0283687943</t>
  </si>
  <si>
    <t>0.021276596</t>
  </si>
  <si>
    <t>1261</t>
  </si>
  <si>
    <t>6.180451e-06</t>
  </si>
  <si>
    <t>Institution-Wide798</t>
  </si>
  <si>
    <t>MGT481</t>
  </si>
  <si>
    <t>0.99206349</t>
  </si>
  <si>
    <t>0.99290780</t>
  </si>
  <si>
    <t>3.8865248</t>
  </si>
  <si>
    <t xml:space="preserve"> 7.9571429</t>
  </si>
  <si>
    <t>2259</t>
  </si>
  <si>
    <t>2.316602e-07</t>
  </si>
  <si>
    <t xml:space="preserve"> 799</t>
  </si>
  <si>
    <t>Institution-Wide799</t>
  </si>
  <si>
    <t>MUS114</t>
  </si>
  <si>
    <t>2.8253968</t>
  </si>
  <si>
    <t xml:space="preserve"> 3.9716981</t>
  </si>
  <si>
    <t>0.1702127660</t>
  </si>
  <si>
    <t>0.106382979</t>
  </si>
  <si>
    <t>1.256951e-05</t>
  </si>
  <si>
    <t>Institution-Wide800</t>
  </si>
  <si>
    <t>SOC342</t>
  </si>
  <si>
    <t>0.72340426</t>
  </si>
  <si>
    <t>2.6328125</t>
  </si>
  <si>
    <t xml:space="preserve"> 6.7857143</t>
  </si>
  <si>
    <t>0.0638297872</t>
  </si>
  <si>
    <t>0.092198582</t>
  </si>
  <si>
    <t>1.871343e-05</t>
  </si>
  <si>
    <t>Institution-Wide801</t>
  </si>
  <si>
    <t>TH410</t>
  </si>
  <si>
    <t>0.91538462</t>
  </si>
  <si>
    <t>0.90070922</t>
  </si>
  <si>
    <t>3.9000000</t>
  </si>
  <si>
    <t xml:space="preserve"> 4.6846154</t>
  </si>
  <si>
    <t>0.007092199</t>
  </si>
  <si>
    <t>1098</t>
  </si>
  <si>
    <t>7.462211e-06</t>
  </si>
  <si>
    <t>Institution-Wide802</t>
  </si>
  <si>
    <t>CHM451</t>
  </si>
  <si>
    <t xml:space="preserve">  140</t>
  </si>
  <si>
    <t>1.9689922</t>
  </si>
  <si>
    <t xml:space="preserve"> 6.9569892</t>
  </si>
  <si>
    <t>0.3214285714</t>
  </si>
  <si>
    <t>0.078571429</t>
  </si>
  <si>
    <t>1.199393e-05</t>
  </si>
  <si>
    <t>Institution-Wide803</t>
  </si>
  <si>
    <t>COM446</t>
  </si>
  <si>
    <t>0.92142857</t>
  </si>
  <si>
    <t>3.1044776</t>
  </si>
  <si>
    <t xml:space="preserve"> 7.6233766</t>
  </si>
  <si>
    <t>0.0571428571</t>
  </si>
  <si>
    <t>0.042857143</t>
  </si>
  <si>
    <t>2.251318e-05</t>
  </si>
  <si>
    <t xml:space="preserve"> 804</t>
  </si>
  <si>
    <t>Institution-Wide804</t>
  </si>
  <si>
    <t>ACC201</t>
  </si>
  <si>
    <t xml:space="preserve">  139</t>
  </si>
  <si>
    <t>2.3969466</t>
  </si>
  <si>
    <t xml:space="preserve"> 1.0833333</t>
  </si>
  <si>
    <t>0.2230215827</t>
  </si>
  <si>
    <t>0.057553957</t>
  </si>
  <si>
    <t>1455</t>
  </si>
  <si>
    <t>1087</t>
  </si>
  <si>
    <t>4.712972e-06</t>
  </si>
  <si>
    <t xml:space="preserve"> 805</t>
  </si>
  <si>
    <t>Institution-Wide805</t>
  </si>
  <si>
    <t>ART413</t>
  </si>
  <si>
    <t>0.87050360</t>
  </si>
  <si>
    <t>2.8478261</t>
  </si>
  <si>
    <t xml:space="preserve"> 7.8000000</t>
  </si>
  <si>
    <t>0.0359712230</t>
  </si>
  <si>
    <t>0.007194245</t>
  </si>
  <si>
    <t xml:space="preserve"> 946</t>
  </si>
  <si>
    <t>9.404404e-06</t>
  </si>
  <si>
    <t xml:space="preserve"> 806</t>
  </si>
  <si>
    <t>Institution-Wide806</t>
  </si>
  <si>
    <t>FR311</t>
  </si>
  <si>
    <t>0.82014388</t>
  </si>
  <si>
    <t>3.5820896</t>
  </si>
  <si>
    <t xml:space="preserve"> 5.9090909</t>
  </si>
  <si>
    <t>0.0215827338</t>
  </si>
  <si>
    <t>0.035971223</t>
  </si>
  <si>
    <t>2.200039e-05</t>
  </si>
  <si>
    <t>Institution-Wide807</t>
  </si>
  <si>
    <t>SOC345</t>
  </si>
  <si>
    <t>0.83453237</t>
  </si>
  <si>
    <t>3.2941176</t>
  </si>
  <si>
    <t xml:space="preserve"> 7.4444444</t>
  </si>
  <si>
    <t>0.021582734</t>
  </si>
  <si>
    <t>1298</t>
  </si>
  <si>
    <t>5.862802e-06</t>
  </si>
  <si>
    <t xml:space="preserve"> 808</t>
  </si>
  <si>
    <t>Institution-Wide808</t>
  </si>
  <si>
    <t>ART366</t>
  </si>
  <si>
    <t xml:space="preserve">  138</t>
  </si>
  <si>
    <t>0.89855072</t>
  </si>
  <si>
    <t>3.3941606</t>
  </si>
  <si>
    <t xml:space="preserve"> 7.5303030</t>
  </si>
  <si>
    <t>0.0144927536</t>
  </si>
  <si>
    <t>0.007246377</t>
  </si>
  <si>
    <t xml:space="preserve"> 837</t>
  </si>
  <si>
    <t>1.094509e-05</t>
  </si>
  <si>
    <t>Institution-Wide809</t>
  </si>
  <si>
    <t>COM364</t>
  </si>
  <si>
    <t>0.92753623</t>
  </si>
  <si>
    <t>2.4485294</t>
  </si>
  <si>
    <t xml:space="preserve"> 7.6702128</t>
  </si>
  <si>
    <t>0.1739130435</t>
  </si>
  <si>
    <t>1709</t>
  </si>
  <si>
    <t>1849</t>
  </si>
  <si>
    <t>3.022897e-06</t>
  </si>
  <si>
    <t xml:space="preserve"> 810</t>
  </si>
  <si>
    <t>Institution-Wide810</t>
  </si>
  <si>
    <t>CS302</t>
  </si>
  <si>
    <t>3.0687023</t>
  </si>
  <si>
    <t xml:space="preserve"> 6.7432432</t>
  </si>
  <si>
    <t>0.0289855072</t>
  </si>
  <si>
    <t>0.050724638</t>
  </si>
  <si>
    <t>1071</t>
  </si>
  <si>
    <t>7.932171e-06</t>
  </si>
  <si>
    <t xml:space="preserve"> 811</t>
  </si>
  <si>
    <t>Institution-Wide811</t>
  </si>
  <si>
    <t>MUS111</t>
  </si>
  <si>
    <t>0.35507246</t>
  </si>
  <si>
    <t>3.6590909</t>
  </si>
  <si>
    <t xml:space="preserve"> 1.5363636</t>
  </si>
  <si>
    <t>0.0507246377</t>
  </si>
  <si>
    <t xml:space="preserve"> 908</t>
  </si>
  <si>
    <t>9.960042e-06</t>
  </si>
  <si>
    <t>Institution-Wide812</t>
  </si>
  <si>
    <t>BME428</t>
  </si>
  <si>
    <t xml:space="preserve">  137</t>
  </si>
  <si>
    <t>0.90740741</t>
  </si>
  <si>
    <t>0.86861314</t>
  </si>
  <si>
    <t>3.2153846</t>
  </si>
  <si>
    <t>0.0145985401</t>
  </si>
  <si>
    <t>0.051094891</t>
  </si>
  <si>
    <t>1.298249e-05</t>
  </si>
  <si>
    <t xml:space="preserve"> 813</t>
  </si>
  <si>
    <t>Institution-Wide813</t>
  </si>
  <si>
    <t>EES346</t>
  </si>
  <si>
    <t>0.89051095</t>
  </si>
  <si>
    <t>3.8029197</t>
  </si>
  <si>
    <t xml:space="preserve"> 7.5656566</t>
  </si>
  <si>
    <t>1.854568e-05</t>
  </si>
  <si>
    <t xml:space="preserve"> 814</t>
  </si>
  <si>
    <t>Institution-Wide814</t>
  </si>
  <si>
    <t>TH320</t>
  </si>
  <si>
    <t>3.7883212</t>
  </si>
  <si>
    <t xml:space="preserve"> 5.7254902</t>
  </si>
  <si>
    <t xml:space="preserve"> 860</t>
  </si>
  <si>
    <t>1.063620e-05</t>
  </si>
  <si>
    <t xml:space="preserve"> 815</t>
  </si>
  <si>
    <t>Institution-Wide815</t>
  </si>
  <si>
    <t>URS410</t>
  </si>
  <si>
    <t>0.75912409</t>
  </si>
  <si>
    <t>2.8467742</t>
  </si>
  <si>
    <t xml:space="preserve"> 6.8333333</t>
  </si>
  <si>
    <t>0.1094890511</t>
  </si>
  <si>
    <t>0.094890511</t>
  </si>
  <si>
    <t>2.095861e-05</t>
  </si>
  <si>
    <t>Institution-Wide816</t>
  </si>
  <si>
    <t>ART301</t>
  </si>
  <si>
    <t xml:space="preserve">  136</t>
  </si>
  <si>
    <t>0.95789474</t>
  </si>
  <si>
    <t>0.93382353</t>
  </si>
  <si>
    <t>3.5671642</t>
  </si>
  <si>
    <t xml:space="preserve"> 8.6851852</t>
  </si>
  <si>
    <t>0.0441176471</t>
  </si>
  <si>
    <t>1552</t>
  </si>
  <si>
    <t>1754</t>
  </si>
  <si>
    <t>4.080216e-06</t>
  </si>
  <si>
    <t xml:space="preserve"> 817</t>
  </si>
  <si>
    <t>Institution-Wide817</t>
  </si>
  <si>
    <t>ART358</t>
  </si>
  <si>
    <t>0.71323529</t>
  </si>
  <si>
    <t>3.1515152</t>
  </si>
  <si>
    <t xml:space="preserve"> 7.7411765</t>
  </si>
  <si>
    <t>0.0735294118</t>
  </si>
  <si>
    <t xml:space="preserve"> 925</t>
  </si>
  <si>
    <t>6.914872e-06</t>
  </si>
  <si>
    <t xml:space="preserve"> 818</t>
  </si>
  <si>
    <t>Institution-Wide818</t>
  </si>
  <si>
    <t>ART367</t>
  </si>
  <si>
    <t>0.91071429</t>
  </si>
  <si>
    <t>3.4191176</t>
  </si>
  <si>
    <t xml:space="preserve"> 8.0000000</t>
  </si>
  <si>
    <t>0.0147058824</t>
  </si>
  <si>
    <t>1237</t>
  </si>
  <si>
    <t>6.372617e-06</t>
  </si>
  <si>
    <t xml:space="preserve"> 819</t>
  </si>
  <si>
    <t>Institution-Wide819</t>
  </si>
  <si>
    <t>CHI102</t>
  </si>
  <si>
    <t>0.52857143</t>
  </si>
  <si>
    <t>0.38095238</t>
  </si>
  <si>
    <t>0.48529412</t>
  </si>
  <si>
    <t>3.1954887</t>
  </si>
  <si>
    <t xml:space="preserve"> 3.7525773</t>
  </si>
  <si>
    <t>0.022058824</t>
  </si>
  <si>
    <t xml:space="preserve"> 886</t>
  </si>
  <si>
    <t>1.036343e-05</t>
  </si>
  <si>
    <t>Institution-Wide820</t>
  </si>
  <si>
    <t>DEV093</t>
  </si>
  <si>
    <t>0.05882353</t>
  </si>
  <si>
    <t xml:space="preserve"> 1.7232143</t>
  </si>
  <si>
    <t>3086</t>
  </si>
  <si>
    <t xml:space="preserve"> 821</t>
  </si>
  <si>
    <t>Institution-Wide821</t>
  </si>
  <si>
    <t>EC315</t>
  </si>
  <si>
    <t>0.88095238</t>
  </si>
  <si>
    <t>2.3671875</t>
  </si>
  <si>
    <t xml:space="preserve"> 7.4482759</t>
  </si>
  <si>
    <t>0.1838235294</t>
  </si>
  <si>
    <t>1.885777e-05</t>
  </si>
  <si>
    <t>Institution-Wide822</t>
  </si>
  <si>
    <t>EC317</t>
  </si>
  <si>
    <t>2.8392857</t>
  </si>
  <si>
    <t xml:space="preserve"> 6.8965517</t>
  </si>
  <si>
    <t>0.176470588</t>
  </si>
  <si>
    <t xml:space="preserve"> 859</t>
  </si>
  <si>
    <t>1.064476e-05</t>
  </si>
  <si>
    <t>Institution-Wide823</t>
  </si>
  <si>
    <t>FR312</t>
  </si>
  <si>
    <t>3.4338235</t>
  </si>
  <si>
    <t xml:space="preserve"> 5.3000000</t>
  </si>
  <si>
    <t>2.492782e-05</t>
  </si>
  <si>
    <t>Institution-Wide824</t>
  </si>
  <si>
    <t>HST200</t>
  </si>
  <si>
    <t>0.50735294</t>
  </si>
  <si>
    <t>2.5762712</t>
  </si>
  <si>
    <t xml:space="preserve"> 5.2307692</t>
  </si>
  <si>
    <t>0.1691176471</t>
  </si>
  <si>
    <t>0.132352941</t>
  </si>
  <si>
    <t>9.784968e-06</t>
  </si>
  <si>
    <t>Institution-Wide825</t>
  </si>
  <si>
    <t>JPN102</t>
  </si>
  <si>
    <t>0.55147059</t>
  </si>
  <si>
    <t>3.1603053</t>
  </si>
  <si>
    <t xml:space="preserve"> 4.5104167</t>
  </si>
  <si>
    <t>0.1029411765</t>
  </si>
  <si>
    <t>1.651217e-05</t>
  </si>
  <si>
    <t>Institution-Wide826</t>
  </si>
  <si>
    <t>PLS487</t>
  </si>
  <si>
    <t>0.89743590</t>
  </si>
  <si>
    <t>3.3609023</t>
  </si>
  <si>
    <t xml:space="preserve"> 7.4210526</t>
  </si>
  <si>
    <t>1.480326e-05</t>
  </si>
  <si>
    <t>Institution-Wide827</t>
  </si>
  <si>
    <t>PSY110W</t>
  </si>
  <si>
    <t>0.11764706</t>
  </si>
  <si>
    <t xml:space="preserve"> 4.1340206</t>
  </si>
  <si>
    <t>4669</t>
  </si>
  <si>
    <t>Institution-Wide828</t>
  </si>
  <si>
    <t>SOC340</t>
  </si>
  <si>
    <t xml:space="preserve">  135</t>
  </si>
  <si>
    <t>0.87755102</t>
  </si>
  <si>
    <t>0.77037037</t>
  </si>
  <si>
    <t>3.0483871</t>
  </si>
  <si>
    <t xml:space="preserve"> 6.7671233</t>
  </si>
  <si>
    <t>0.081481481</t>
  </si>
  <si>
    <t>1.803766e-05</t>
  </si>
  <si>
    <t>Institution-Wide829</t>
  </si>
  <si>
    <t>EDL411</t>
  </si>
  <si>
    <t xml:space="preserve">  134</t>
  </si>
  <si>
    <t>0.65671642</t>
  </si>
  <si>
    <t>3.4153846</t>
  </si>
  <si>
    <t xml:space="preserve"> 5.4736842</t>
  </si>
  <si>
    <t>0.0522388060</t>
  </si>
  <si>
    <t>0.029850746</t>
  </si>
  <si>
    <t>1030</t>
  </si>
  <si>
    <t>8.300404e-06</t>
  </si>
  <si>
    <t xml:space="preserve"> 830</t>
  </si>
  <si>
    <t>Institution-Wide830</t>
  </si>
  <si>
    <t>COM346</t>
  </si>
  <si>
    <t xml:space="preserve">  133</t>
  </si>
  <si>
    <t>0.96992481</t>
  </si>
  <si>
    <t>3.3759398</t>
  </si>
  <si>
    <t xml:space="preserve"> 7.1444444</t>
  </si>
  <si>
    <t>0.0300751880</t>
  </si>
  <si>
    <t>1861</t>
  </si>
  <si>
    <t>7.178343e-06</t>
  </si>
  <si>
    <t xml:space="preserve"> 831</t>
  </si>
  <si>
    <t>Institution-Wide831</t>
  </si>
  <si>
    <t>PLS460</t>
  </si>
  <si>
    <t>0.78195489</t>
  </si>
  <si>
    <t>3.1666667</t>
  </si>
  <si>
    <t xml:space="preserve"> 6.3421053</t>
  </si>
  <si>
    <t>0.0676691729</t>
  </si>
  <si>
    <t>0.097744361</t>
  </si>
  <si>
    <t>2.660984e-05</t>
  </si>
  <si>
    <t>Institution-Wide832</t>
  </si>
  <si>
    <t>TH116</t>
  </si>
  <si>
    <t>0.54887218</t>
  </si>
  <si>
    <t>3.8045113</t>
  </si>
  <si>
    <t xml:space="preserve"> 2.0088496</t>
  </si>
  <si>
    <t>0.0150375940</t>
  </si>
  <si>
    <t>1094</t>
  </si>
  <si>
    <t>7.722613e-06</t>
  </si>
  <si>
    <t xml:space="preserve"> 833</t>
  </si>
  <si>
    <t>Institution-Wide833</t>
  </si>
  <si>
    <t>ART415</t>
  </si>
  <si>
    <t xml:space="preserve">  132</t>
  </si>
  <si>
    <t>0.85606061</t>
  </si>
  <si>
    <t>2.6796875</t>
  </si>
  <si>
    <t xml:space="preserve"> 6.9000000</t>
  </si>
  <si>
    <t>0.1060606061</t>
  </si>
  <si>
    <t>1.314772e-05</t>
  </si>
  <si>
    <t>Institution-Wide834</t>
  </si>
  <si>
    <t>GL115</t>
  </si>
  <si>
    <t>0.62886598</t>
  </si>
  <si>
    <t>3.5606061</t>
  </si>
  <si>
    <t xml:space="preserve"> 1.0333333</t>
  </si>
  <si>
    <t>1.789968e-05</t>
  </si>
  <si>
    <t>Institution-Wide835</t>
  </si>
  <si>
    <t>HPR243</t>
  </si>
  <si>
    <t>0.48571429</t>
  </si>
  <si>
    <t>0.52272727</t>
  </si>
  <si>
    <t>3.3307692</t>
  </si>
  <si>
    <t xml:space="preserve"> 5.7500000</t>
  </si>
  <si>
    <t>1.729983e-05</t>
  </si>
  <si>
    <t>Institution-Wide836</t>
  </si>
  <si>
    <t>ME497</t>
  </si>
  <si>
    <t>0.97500000</t>
  </si>
  <si>
    <t>3.6060606</t>
  </si>
  <si>
    <t xml:space="preserve"> 8.2500000</t>
  </si>
  <si>
    <t>2232</t>
  </si>
  <si>
    <t>4.910035e-07</t>
  </si>
  <si>
    <t>Institution-Wide837</t>
  </si>
  <si>
    <t>PHL200</t>
  </si>
  <si>
    <t>2.6220472</t>
  </si>
  <si>
    <t xml:space="preserve"> 4.8404255</t>
  </si>
  <si>
    <t>0.1439393939</t>
  </si>
  <si>
    <t>0.037878788</t>
  </si>
  <si>
    <t>1.666294e-05</t>
  </si>
  <si>
    <t xml:space="preserve"> 838</t>
  </si>
  <si>
    <t>Institution-Wide838</t>
  </si>
  <si>
    <t>TH245</t>
  </si>
  <si>
    <t>3.4545455</t>
  </si>
  <si>
    <t xml:space="preserve"> 3.2543860</t>
  </si>
  <si>
    <t>0.0075757576</t>
  </si>
  <si>
    <t>1.549721e-05</t>
  </si>
  <si>
    <t>Institution-Wide839</t>
  </si>
  <si>
    <t>ENG400</t>
  </si>
  <si>
    <t xml:space="preserve">  131</t>
  </si>
  <si>
    <t>0.85496183</t>
  </si>
  <si>
    <t>2.7807018</t>
  </si>
  <si>
    <t xml:space="preserve"> 7.6231884</t>
  </si>
  <si>
    <t>0.1679389313</t>
  </si>
  <si>
    <t>0.129770992</t>
  </si>
  <si>
    <t>1167</t>
  </si>
  <si>
    <t>1384</t>
  </si>
  <si>
    <t>7.017719e-06</t>
  </si>
  <si>
    <t>Institution-Wide840</t>
  </si>
  <si>
    <t>HST435</t>
  </si>
  <si>
    <t>0.67175573</t>
  </si>
  <si>
    <t>2.8130841</t>
  </si>
  <si>
    <t xml:space="preserve"> 6.8412698</t>
  </si>
  <si>
    <t>0.0687022901</t>
  </si>
  <si>
    <t>0.183206107</t>
  </si>
  <si>
    <t>1.043760e-05</t>
  </si>
  <si>
    <t>Institution-Wide841</t>
  </si>
  <si>
    <t>MTH451</t>
  </si>
  <si>
    <t>2.5517241</t>
  </si>
  <si>
    <t>0.1603053435</t>
  </si>
  <si>
    <t>0.114503817</t>
  </si>
  <si>
    <t xml:space="preserve"> 850</t>
  </si>
  <si>
    <t>1.330867e-05</t>
  </si>
  <si>
    <t>Institution-Wide842</t>
  </si>
  <si>
    <t>MUA112</t>
  </si>
  <si>
    <t>0.48148148</t>
  </si>
  <si>
    <t>0.44274809</t>
  </si>
  <si>
    <t>3.6769231</t>
  </si>
  <si>
    <t xml:space="preserve"> 1.9900000</t>
  </si>
  <si>
    <t>0.0458015267</t>
  </si>
  <si>
    <t>0.007633588</t>
  </si>
  <si>
    <t>1.148143e-05</t>
  </si>
  <si>
    <t>Institution-Wide843</t>
  </si>
  <si>
    <t>MUS312</t>
  </si>
  <si>
    <t>0.79389313</t>
  </si>
  <si>
    <t>2.2540984</t>
  </si>
  <si>
    <t xml:space="preserve"> 6.1290323</t>
  </si>
  <si>
    <t>0.2290076336</t>
  </si>
  <si>
    <t>0.068702290</t>
  </si>
  <si>
    <t>1.134554e-05</t>
  </si>
  <si>
    <t>Institution-Wide844</t>
  </si>
  <si>
    <t>RHB230</t>
  </si>
  <si>
    <t>0.94318182</t>
  </si>
  <si>
    <t>0.93129771</t>
  </si>
  <si>
    <t>3.6106870</t>
  </si>
  <si>
    <t xml:space="preserve"> 7.2051282</t>
  </si>
  <si>
    <t>0.0076335878</t>
  </si>
  <si>
    <t>1863</t>
  </si>
  <si>
    <t>1978</t>
  </si>
  <si>
    <t>2.118808e-06</t>
  </si>
  <si>
    <t>Institution-Wide845</t>
  </si>
  <si>
    <t>ENG347</t>
  </si>
  <si>
    <t xml:space="preserve">  130</t>
  </si>
  <si>
    <t>0.86153846</t>
  </si>
  <si>
    <t>3.2560000</t>
  </si>
  <si>
    <t xml:space="preserve"> 5.8500000</t>
  </si>
  <si>
    <t>1.597992e-05</t>
  </si>
  <si>
    <t>Institution-Wide846</t>
  </si>
  <si>
    <t>MP281</t>
  </si>
  <si>
    <t>0.60377358</t>
  </si>
  <si>
    <t>0.53225806</t>
  </si>
  <si>
    <t>0.54615385</t>
  </si>
  <si>
    <t>3.2403101</t>
  </si>
  <si>
    <t xml:space="preserve"> 3.7157895</t>
  </si>
  <si>
    <t>0.0307692308</t>
  </si>
  <si>
    <t>0.007692308</t>
  </si>
  <si>
    <t>1815</t>
  </si>
  <si>
    <t>1507</t>
  </si>
  <si>
    <t>2.351575e-06</t>
  </si>
  <si>
    <t>Institution-Wide847</t>
  </si>
  <si>
    <t>CLS260</t>
  </si>
  <si>
    <t xml:space="preserve">  129</t>
  </si>
  <si>
    <t>0.77192982</t>
  </si>
  <si>
    <t>3.1229508</t>
  </si>
  <si>
    <t xml:space="preserve"> 4.8541667</t>
  </si>
  <si>
    <t>0.0697674419</t>
  </si>
  <si>
    <t>0.054263566</t>
  </si>
  <si>
    <t>1.158045e-05</t>
  </si>
  <si>
    <t>Institution-Wide848</t>
  </si>
  <si>
    <t>COM347</t>
  </si>
  <si>
    <t>3.2558140</t>
  </si>
  <si>
    <t xml:space="preserve"> 8.0337079</t>
  </si>
  <si>
    <t>1804</t>
  </si>
  <si>
    <t>7.053902e-06</t>
  </si>
  <si>
    <t>Institution-Wide849</t>
  </si>
  <si>
    <t>PLS321</t>
  </si>
  <si>
    <t>0.65116279</t>
  </si>
  <si>
    <t>2.9750000</t>
  </si>
  <si>
    <t xml:space="preserve"> 6.7222222</t>
  </si>
  <si>
    <t>0.1162790698</t>
  </si>
  <si>
    <t>1464</t>
  </si>
  <si>
    <t>4.678778e-06</t>
  </si>
  <si>
    <t>Institution-Wide850</t>
  </si>
  <si>
    <t>BIO114</t>
  </si>
  <si>
    <t xml:space="preserve">  128</t>
  </si>
  <si>
    <t>0.54687500</t>
  </si>
  <si>
    <t>2.2583333</t>
  </si>
  <si>
    <t xml:space="preserve"> 1.1775701</t>
  </si>
  <si>
    <t>0.2578125000</t>
  </si>
  <si>
    <t>8.652753e-06</t>
  </si>
  <si>
    <t xml:space="preserve"> 851</t>
  </si>
  <si>
    <t>Institution-Wide851</t>
  </si>
  <si>
    <t>EC319</t>
  </si>
  <si>
    <t>0.80468750</t>
  </si>
  <si>
    <t>2.6754386</t>
  </si>
  <si>
    <t xml:space="preserve"> 8.1355932</t>
  </si>
  <si>
    <t>0.1171875000</t>
  </si>
  <si>
    <t>0.109375000</t>
  </si>
  <si>
    <t>1.369996e-05</t>
  </si>
  <si>
    <t xml:space="preserve"> 852</t>
  </si>
  <si>
    <t>Institution-Wide852</t>
  </si>
  <si>
    <t>HPR260</t>
  </si>
  <si>
    <t xml:space="preserve"> 5.0481928</t>
  </si>
  <si>
    <t>0.015625000</t>
  </si>
  <si>
    <t>1.125043e-05</t>
  </si>
  <si>
    <t xml:space="preserve"> 853</t>
  </si>
  <si>
    <t>Institution-Wide853</t>
  </si>
  <si>
    <t>HST490</t>
  </si>
  <si>
    <t>0.66406250</t>
  </si>
  <si>
    <t>2.9834711</t>
  </si>
  <si>
    <t xml:space="preserve"> 6.6190476</t>
  </si>
  <si>
    <t>0.0859375000</t>
  </si>
  <si>
    <t>0.054687500</t>
  </si>
  <si>
    <t>7.708557e-06</t>
  </si>
  <si>
    <t>Institution-Wide854</t>
  </si>
  <si>
    <t>MTH431</t>
  </si>
  <si>
    <t>2.1785714</t>
  </si>
  <si>
    <t xml:space="preserve"> 7.1851852</t>
  </si>
  <si>
    <t>1512</t>
  </si>
  <si>
    <t>1789</t>
  </si>
  <si>
    <t>4.380045e-06</t>
  </si>
  <si>
    <t xml:space="preserve"> 855</t>
  </si>
  <si>
    <t>Institution-Wide855</t>
  </si>
  <si>
    <t>MUA321</t>
  </si>
  <si>
    <t>0.71093750</t>
  </si>
  <si>
    <t>3.5354331</t>
  </si>
  <si>
    <t xml:space="preserve"> 5.6666667</t>
  </si>
  <si>
    <t>0.0468750000</t>
  </si>
  <si>
    <t>0.007812500</t>
  </si>
  <si>
    <t>1320</t>
  </si>
  <si>
    <t>1007</t>
  </si>
  <si>
    <t>5.682226e-06</t>
  </si>
  <si>
    <t>Institution-Wide856</t>
  </si>
  <si>
    <t>TH381</t>
  </si>
  <si>
    <t>0.88281250</t>
  </si>
  <si>
    <t>2.9140625</t>
  </si>
  <si>
    <t xml:space="preserve"> 6.1401869</t>
  </si>
  <si>
    <t>0.0390625000</t>
  </si>
  <si>
    <t xml:space="preserve"> 888</t>
  </si>
  <si>
    <t>1.178469e-05</t>
  </si>
  <si>
    <t xml:space="preserve"> 857</t>
  </si>
  <si>
    <t>Institution-Wide857</t>
  </si>
  <si>
    <t>URS346</t>
  </si>
  <si>
    <t>3.2125984</t>
  </si>
  <si>
    <t xml:space="preserve"> 8.0634921</t>
  </si>
  <si>
    <t>0.0234375000</t>
  </si>
  <si>
    <t>1238</t>
  </si>
  <si>
    <t>1172</t>
  </si>
  <si>
    <t>6.367001e-06</t>
  </si>
  <si>
    <t>Institution-Wide858</t>
  </si>
  <si>
    <t>EXB352</t>
  </si>
  <si>
    <t xml:space="preserve">  127</t>
  </si>
  <si>
    <t>0.84251969</t>
  </si>
  <si>
    <t>3.0564516</t>
  </si>
  <si>
    <t xml:space="preserve"> 6.8913043</t>
  </si>
  <si>
    <t>0.0787401575</t>
  </si>
  <si>
    <t>3.964913e-05</t>
  </si>
  <si>
    <t>Institution-Wide859</t>
  </si>
  <si>
    <t>TH355</t>
  </si>
  <si>
    <t>0.60714286</t>
  </si>
  <si>
    <t>0.77165354</t>
  </si>
  <si>
    <t>3.6456693</t>
  </si>
  <si>
    <t xml:space="preserve"> 3.7181818</t>
  </si>
  <si>
    <t>0.0078740157</t>
  </si>
  <si>
    <t>1.512671e-05</t>
  </si>
  <si>
    <t>Institution-Wide860</t>
  </si>
  <si>
    <t>FR313</t>
  </si>
  <si>
    <t xml:space="preserve">  126</t>
  </si>
  <si>
    <t>0.93103448</t>
  </si>
  <si>
    <t>0.84920635</t>
  </si>
  <si>
    <t xml:space="preserve"> 5.9673913</t>
  </si>
  <si>
    <t>0.0317460317</t>
  </si>
  <si>
    <t>0.007936508</t>
  </si>
  <si>
    <t>1.685148e-05</t>
  </si>
  <si>
    <t xml:space="preserve"> 861</t>
  </si>
  <si>
    <t>Institution-Wide861</t>
  </si>
  <si>
    <t>MUS328</t>
  </si>
  <si>
    <t>0.73809524</t>
  </si>
  <si>
    <t>2.6803279</t>
  </si>
  <si>
    <t xml:space="preserve"> 5.8863636</t>
  </si>
  <si>
    <t>0.2222222222</t>
  </si>
  <si>
    <t>0.031746032</t>
  </si>
  <si>
    <t>2.714016e-05</t>
  </si>
  <si>
    <t xml:space="preserve"> 862</t>
  </si>
  <si>
    <t>Institution-Wide862</t>
  </si>
  <si>
    <t>AES221</t>
  </si>
  <si>
    <t xml:space="preserve">  125</t>
  </si>
  <si>
    <t>0.62400000</t>
  </si>
  <si>
    <t>3.7540984</t>
  </si>
  <si>
    <t xml:space="preserve"> 3.5232558</t>
  </si>
  <si>
    <t>0.0080000000</t>
  </si>
  <si>
    <t>1.319917e-05</t>
  </si>
  <si>
    <t xml:space="preserve"> 863</t>
  </si>
  <si>
    <t>Institution-Wide863</t>
  </si>
  <si>
    <t>MUA323</t>
  </si>
  <si>
    <t>0.67200000</t>
  </si>
  <si>
    <t>3.5725806</t>
  </si>
  <si>
    <t xml:space="preserve"> 6.8426966</t>
  </si>
  <si>
    <t>0.0480000000</t>
  </si>
  <si>
    <t>3.028255e-05</t>
  </si>
  <si>
    <t xml:space="preserve"> 864</t>
  </si>
  <si>
    <t>Institution-Wide864</t>
  </si>
  <si>
    <t>MUS313</t>
  </si>
  <si>
    <t xml:space="preserve">  124</t>
  </si>
  <si>
    <t>0.82258065</t>
  </si>
  <si>
    <t>2.4333333</t>
  </si>
  <si>
    <t xml:space="preserve"> 6.9879518</t>
  </si>
  <si>
    <t>0.2419354839</t>
  </si>
  <si>
    <t>1.255625e-05</t>
  </si>
  <si>
    <t xml:space="preserve"> 865</t>
  </si>
  <si>
    <t>Institution-Wide865</t>
  </si>
  <si>
    <t>SOC459</t>
  </si>
  <si>
    <t>0.84677419</t>
  </si>
  <si>
    <t>2.8852459</t>
  </si>
  <si>
    <t xml:space="preserve"> 7.4597701</t>
  </si>
  <si>
    <t>0.0725806452</t>
  </si>
  <si>
    <t>0.016129032</t>
  </si>
  <si>
    <t>1413</t>
  </si>
  <si>
    <t>1504</t>
  </si>
  <si>
    <t>5.021292e-06</t>
  </si>
  <si>
    <t>Institution-Wide866</t>
  </si>
  <si>
    <t>UH203</t>
  </si>
  <si>
    <t>0.91129032</t>
  </si>
  <si>
    <t>3.8032787</t>
  </si>
  <si>
    <t xml:space="preserve"> 4.4958678</t>
  </si>
  <si>
    <t>0.0241935484</t>
  </si>
  <si>
    <t>1771</t>
  </si>
  <si>
    <t>1676</t>
  </si>
  <si>
    <t>2.547499e-06</t>
  </si>
  <si>
    <t>Institution-Wide867</t>
  </si>
  <si>
    <t>URS321</t>
  </si>
  <si>
    <t>0.83064516</t>
  </si>
  <si>
    <t>2.8305085</t>
  </si>
  <si>
    <t xml:space="preserve"> 7.2807018</t>
  </si>
  <si>
    <t>0.1048387097</t>
  </si>
  <si>
    <t>0.048387097</t>
  </si>
  <si>
    <t>1090</t>
  </si>
  <si>
    <t>7.783380e-06</t>
  </si>
  <si>
    <t>Institution-Wide868</t>
  </si>
  <si>
    <t>URS200W</t>
  </si>
  <si>
    <t xml:space="preserve">  123</t>
  </si>
  <si>
    <t>0.26016260</t>
  </si>
  <si>
    <t xml:space="preserve"> 4.4387755</t>
  </si>
  <si>
    <t>5156</t>
  </si>
  <si>
    <t xml:space="preserve"> 869</t>
  </si>
  <si>
    <t>Institution-Wide869</t>
  </si>
  <si>
    <t>CEG453</t>
  </si>
  <si>
    <t xml:space="preserve">  122</t>
  </si>
  <si>
    <t>3.0086957</t>
  </si>
  <si>
    <t xml:space="preserve"> 7.6578947</t>
  </si>
  <si>
    <t>0.0573770492</t>
  </si>
  <si>
    <t>0.057377049</t>
  </si>
  <si>
    <t>1.346863e-05</t>
  </si>
  <si>
    <t>Institution-Wide870</t>
  </si>
  <si>
    <t>DEV083</t>
  </si>
  <si>
    <t>0.09016393</t>
  </si>
  <si>
    <t xml:space="preserve"> 1.4000000</t>
  </si>
  <si>
    <t>3083</t>
  </si>
  <si>
    <t xml:space="preserve"> 871</t>
  </si>
  <si>
    <t>Institution-Wide871</t>
  </si>
  <si>
    <t>EC435</t>
  </si>
  <si>
    <t>2.8947368</t>
  </si>
  <si>
    <t xml:space="preserve"> 8.2985075</t>
  </si>
  <si>
    <t>0.0819672131</t>
  </si>
  <si>
    <t>0.065573770</t>
  </si>
  <si>
    <t>1190</t>
  </si>
  <si>
    <t>1326</t>
  </si>
  <si>
    <t>6.843647e-06</t>
  </si>
  <si>
    <t>Institution-Wide872</t>
  </si>
  <si>
    <t>EXB452</t>
  </si>
  <si>
    <t>3.3916667</t>
  </si>
  <si>
    <t xml:space="preserve"> 7.7857143</t>
  </si>
  <si>
    <t>0.016393443</t>
  </si>
  <si>
    <t>1448</t>
  </si>
  <si>
    <t>1766</t>
  </si>
  <si>
    <t>4.781007e-06</t>
  </si>
  <si>
    <t>Institution-Wide873</t>
  </si>
  <si>
    <t>TH157</t>
  </si>
  <si>
    <t>0.62037037</t>
  </si>
  <si>
    <t>0.57377049</t>
  </si>
  <si>
    <t xml:space="preserve"> 1.1153846</t>
  </si>
  <si>
    <t>0.0163934426</t>
  </si>
  <si>
    <t>1.280243e-05</t>
  </si>
  <si>
    <t>Institution-Wide874</t>
  </si>
  <si>
    <t>BIO452</t>
  </si>
  <si>
    <t xml:space="preserve">  121</t>
  </si>
  <si>
    <t>3.3083333</t>
  </si>
  <si>
    <t xml:space="preserve"> 8.5308642</t>
  </si>
  <si>
    <t>0.0165289256</t>
  </si>
  <si>
    <t>1033</t>
  </si>
  <si>
    <t>1.042483e-05</t>
  </si>
  <si>
    <t>Institution-Wide875</t>
  </si>
  <si>
    <t>CEG221</t>
  </si>
  <si>
    <t>0.72972973</t>
  </si>
  <si>
    <t>0.77685950</t>
  </si>
  <si>
    <t>3.1634615</t>
  </si>
  <si>
    <t xml:space="preserve"> 4.4626866</t>
  </si>
  <si>
    <t>0.140495868</t>
  </si>
  <si>
    <t>1113</t>
  </si>
  <si>
    <t>6.684663e-06</t>
  </si>
  <si>
    <t>Institution-Wide876</t>
  </si>
  <si>
    <t>PLS445</t>
  </si>
  <si>
    <t>0.75510204</t>
  </si>
  <si>
    <t>0.70247934</t>
  </si>
  <si>
    <t>3.7083333</t>
  </si>
  <si>
    <t xml:space="preserve"> 7.2804878</t>
  </si>
  <si>
    <t>0.0330578512</t>
  </si>
  <si>
    <t>1016</t>
  </si>
  <si>
    <t>8.447571e-06</t>
  </si>
  <si>
    <t xml:space="preserve"> 877</t>
  </si>
  <si>
    <t>Institution-Wide877</t>
  </si>
  <si>
    <t>TH420</t>
  </si>
  <si>
    <t>3.9256198</t>
  </si>
  <si>
    <t xml:space="preserve"> 7.6590909</t>
  </si>
  <si>
    <t>1.384504e-05</t>
  </si>
  <si>
    <t xml:space="preserve"> 878</t>
  </si>
  <si>
    <t>Institution-Wide878</t>
  </si>
  <si>
    <t>ML304</t>
  </si>
  <si>
    <t xml:space="preserve">  120</t>
  </si>
  <si>
    <t>0.77500000</t>
  </si>
  <si>
    <t>3.1403509</t>
  </si>
  <si>
    <t xml:space="preserve"> 6.2682927</t>
  </si>
  <si>
    <t>0.0333333333</t>
  </si>
  <si>
    <t>0.050000000</t>
  </si>
  <si>
    <t>1.475667e-05</t>
  </si>
  <si>
    <t xml:space="preserve"> 879</t>
  </si>
  <si>
    <t>Institution-Wide879</t>
  </si>
  <si>
    <t>MTH457</t>
  </si>
  <si>
    <t>0.89166667</t>
  </si>
  <si>
    <t>2.8214286</t>
  </si>
  <si>
    <t xml:space="preserve"> 7.0000000</t>
  </si>
  <si>
    <t>0.1083333333</t>
  </si>
  <si>
    <t>1653</t>
  </si>
  <si>
    <t>3.388837e-06</t>
  </si>
  <si>
    <t>Institution-Wide880</t>
  </si>
  <si>
    <t>MUE494</t>
  </si>
  <si>
    <t>3.9736842</t>
  </si>
  <si>
    <t xml:space="preserve"> 6.2753623</t>
  </si>
  <si>
    <t>1586</t>
  </si>
  <si>
    <t>1419</t>
  </si>
  <si>
    <t>3.837917e-06</t>
  </si>
  <si>
    <t>Institution-Wide881</t>
  </si>
  <si>
    <t>CHM452</t>
  </si>
  <si>
    <t xml:space="preserve">  119</t>
  </si>
  <si>
    <t>0.86554622</t>
  </si>
  <si>
    <t>2.2241379</t>
  </si>
  <si>
    <t xml:space="preserve"> 6.7088608</t>
  </si>
  <si>
    <t>0.3025210084</t>
  </si>
  <si>
    <t>0.025210084</t>
  </si>
  <si>
    <t>1855</t>
  </si>
  <si>
    <t>1774</t>
  </si>
  <si>
    <t>2.159046e-06</t>
  </si>
  <si>
    <t xml:space="preserve"> 882</t>
  </si>
  <si>
    <t>Institution-Wide882</t>
  </si>
  <si>
    <t>DAN305</t>
  </si>
  <si>
    <t>0.67777778</t>
  </si>
  <si>
    <t>0.68067227</t>
  </si>
  <si>
    <t>3.6974790</t>
  </si>
  <si>
    <t xml:space="preserve"> 3.5104167</t>
  </si>
  <si>
    <t>2145</t>
  </si>
  <si>
    <t>1951</t>
  </si>
  <si>
    <t>6.109227e-07</t>
  </si>
  <si>
    <t>Institution-Wide883</t>
  </si>
  <si>
    <t>FIN332</t>
  </si>
  <si>
    <t>0.93277311</t>
  </si>
  <si>
    <t>3.0170940</t>
  </si>
  <si>
    <t xml:space="preserve"> 7.8387097</t>
  </si>
  <si>
    <t>0.016806723</t>
  </si>
  <si>
    <t>1444</t>
  </si>
  <si>
    <t>1689</t>
  </si>
  <si>
    <t>4.799784e-06</t>
  </si>
  <si>
    <t xml:space="preserve"> 884</t>
  </si>
  <si>
    <t>Institution-Wide884</t>
  </si>
  <si>
    <t>ART458</t>
  </si>
  <si>
    <t xml:space="preserve">  118</t>
  </si>
  <si>
    <t>0.92372881</t>
  </si>
  <si>
    <t>3.3846154</t>
  </si>
  <si>
    <t xml:space="preserve"> 8.5957447</t>
  </si>
  <si>
    <t>0.0423728814</t>
  </si>
  <si>
    <t xml:space="preserve"> 922</t>
  </si>
  <si>
    <t>1460</t>
  </si>
  <si>
    <t>9.822445e-06</t>
  </si>
  <si>
    <t xml:space="preserve"> 885</t>
  </si>
  <si>
    <t>Institution-Wide885</t>
  </si>
  <si>
    <t>BME463</t>
  </si>
  <si>
    <t>2.8971963</t>
  </si>
  <si>
    <t xml:space="preserve"> 6.2790698</t>
  </si>
  <si>
    <t>0.1440677966</t>
  </si>
  <si>
    <t>0.093220339</t>
  </si>
  <si>
    <t>1.422840e-05</t>
  </si>
  <si>
    <t>Institution-Wide886</t>
  </si>
  <si>
    <t>PLS370</t>
  </si>
  <si>
    <t>0.85593220</t>
  </si>
  <si>
    <t>3.2035398</t>
  </si>
  <si>
    <t xml:space="preserve"> 6.8285714</t>
  </si>
  <si>
    <t>0.0932203390</t>
  </si>
  <si>
    <t>1128</t>
  </si>
  <si>
    <t>7.421879e-06</t>
  </si>
  <si>
    <t xml:space="preserve"> 887</t>
  </si>
  <si>
    <t>Institution-Wide887</t>
  </si>
  <si>
    <t>TH382</t>
  </si>
  <si>
    <t>0.89830508</t>
  </si>
  <si>
    <t>2.8983051</t>
  </si>
  <si>
    <t xml:space="preserve"> 7.1500000</t>
  </si>
  <si>
    <t>0.0677966102</t>
  </si>
  <si>
    <t xml:space="preserve"> 950</t>
  </si>
  <si>
    <t>1.026398e-05</t>
  </si>
  <si>
    <t>Institution-Wide888</t>
  </si>
  <si>
    <t>BIO279</t>
  </si>
  <si>
    <t xml:space="preserve">  117</t>
  </si>
  <si>
    <t>0.76068376</t>
  </si>
  <si>
    <t>2.7565217</t>
  </si>
  <si>
    <t xml:space="preserve"> 5.1449275</t>
  </si>
  <si>
    <t>0.0683760684</t>
  </si>
  <si>
    <t>0.017094017</t>
  </si>
  <si>
    <t>1.470408e-05</t>
  </si>
  <si>
    <t>Institution-Wide889</t>
  </si>
  <si>
    <t>JPN103</t>
  </si>
  <si>
    <t>0.58119658</t>
  </si>
  <si>
    <t>3.2654867</t>
  </si>
  <si>
    <t xml:space="preserve"> 5.5000000</t>
  </si>
  <si>
    <t>0.0598290598</t>
  </si>
  <si>
    <t>2.146824e-05</t>
  </si>
  <si>
    <t>Institution-Wide890</t>
  </si>
  <si>
    <t>MTH381</t>
  </si>
  <si>
    <t>0.87878788</t>
  </si>
  <si>
    <t>2.5428571</t>
  </si>
  <si>
    <t xml:space="preserve"> 6.2096774</t>
  </si>
  <si>
    <t>0.1623931624</t>
  </si>
  <si>
    <t>0.102564103</t>
  </si>
  <si>
    <t>1563</t>
  </si>
  <si>
    <t>8.186455e-06</t>
  </si>
  <si>
    <t>Institution-Wide891</t>
  </si>
  <si>
    <t>PLS337</t>
  </si>
  <si>
    <t xml:space="preserve"> 7.3384615</t>
  </si>
  <si>
    <t>0.0769230769</t>
  </si>
  <si>
    <t>0.025641026</t>
  </si>
  <si>
    <t>1.822431e-05</t>
  </si>
  <si>
    <t>Institution-Wide892</t>
  </si>
  <si>
    <t>STT361</t>
  </si>
  <si>
    <t>0.85416667</t>
  </si>
  <si>
    <t>3.1565217</t>
  </si>
  <si>
    <t xml:space="preserve"> 6.5714286</t>
  </si>
  <si>
    <t>1344</t>
  </si>
  <si>
    <t>5.498489e-06</t>
  </si>
  <si>
    <t>Institution-Wide893</t>
  </si>
  <si>
    <t>DAN306</t>
  </si>
  <si>
    <t xml:space="preserve">  116</t>
  </si>
  <si>
    <t>0.76842105</t>
  </si>
  <si>
    <t>3.8173913</t>
  </si>
  <si>
    <t>0.008620690</t>
  </si>
  <si>
    <t>2036</t>
  </si>
  <si>
    <t>1880</t>
  </si>
  <si>
    <t>1.169950e-06</t>
  </si>
  <si>
    <t>Institution-Wide894</t>
  </si>
  <si>
    <t>MUS430</t>
  </si>
  <si>
    <t>3.3771930</t>
  </si>
  <si>
    <t xml:space="preserve"> 5.9589041</t>
  </si>
  <si>
    <t>0.017241379</t>
  </si>
  <si>
    <t>2.299320e-05</t>
  </si>
  <si>
    <t>Institution-Wide895</t>
  </si>
  <si>
    <t>TH158</t>
  </si>
  <si>
    <t>0.61206897</t>
  </si>
  <si>
    <t>3.8521739</t>
  </si>
  <si>
    <t xml:space="preserve"> 1.1515152</t>
  </si>
  <si>
    <t>4.995136e-06</t>
  </si>
  <si>
    <t>Institution-Wide896</t>
  </si>
  <si>
    <t>BIO406</t>
  </si>
  <si>
    <t xml:space="preserve">  115</t>
  </si>
  <si>
    <t>0.85217391</t>
  </si>
  <si>
    <t>2.4257426</t>
  </si>
  <si>
    <t>0.1652173913</t>
  </si>
  <si>
    <t>0.121739130</t>
  </si>
  <si>
    <t>3.146948e-05</t>
  </si>
  <si>
    <t>Institution-Wide897</t>
  </si>
  <si>
    <t>ENG392</t>
  </si>
  <si>
    <t>0.72173913</t>
  </si>
  <si>
    <t xml:space="preserve"> 6.2413793</t>
  </si>
  <si>
    <t>2.569139e-05</t>
  </si>
  <si>
    <t>Institution-Wide898</t>
  </si>
  <si>
    <t>ENG483</t>
  </si>
  <si>
    <t>0.91891892</t>
  </si>
  <si>
    <t>0.83478261</t>
  </si>
  <si>
    <t>3.3839286</t>
  </si>
  <si>
    <t xml:space="preserve"> 7.3478261</t>
  </si>
  <si>
    <t>0.0173913043</t>
  </si>
  <si>
    <t>0.026086957</t>
  </si>
  <si>
    <t>1488</t>
  </si>
  <si>
    <t>1480</t>
  </si>
  <si>
    <t>4.521318e-06</t>
  </si>
  <si>
    <t>Institution-Wide899</t>
  </si>
  <si>
    <t>FIN400</t>
  </si>
  <si>
    <t>0.97391304</t>
  </si>
  <si>
    <t>3.1081081</t>
  </si>
  <si>
    <t xml:space="preserve"> 8.5277778</t>
  </si>
  <si>
    <t>0.0260869565</t>
  </si>
  <si>
    <t>0.034782609</t>
  </si>
  <si>
    <t>1142</t>
  </si>
  <si>
    <t>1.331492e-05</t>
  </si>
  <si>
    <t>Institution-Wide900</t>
  </si>
  <si>
    <t>FIN462</t>
  </si>
  <si>
    <t>0.98387097</t>
  </si>
  <si>
    <t>0.99130435</t>
  </si>
  <si>
    <t>3.0782609</t>
  </si>
  <si>
    <t xml:space="preserve"> 8.1692308</t>
  </si>
  <si>
    <t>2014</t>
  </si>
  <si>
    <t>2225</t>
  </si>
  <si>
    <t>1.275327e-06</t>
  </si>
  <si>
    <t>Institution-Wide901</t>
  </si>
  <si>
    <t>MUA421</t>
  </si>
  <si>
    <t>3.8608696</t>
  </si>
  <si>
    <t xml:space="preserve"> 7.9729730</t>
  </si>
  <si>
    <t>1502</t>
  </si>
  <si>
    <t>1331</t>
  </si>
  <si>
    <t>4.448674e-06</t>
  </si>
  <si>
    <t xml:space="preserve"> 902</t>
  </si>
  <si>
    <t>Institution-Wide902</t>
  </si>
  <si>
    <t>TH159</t>
  </si>
  <si>
    <t>3.8771930</t>
  </si>
  <si>
    <t xml:space="preserve"> 2.1313131</t>
  </si>
  <si>
    <t>0.0086956522</t>
  </si>
  <si>
    <t>0.008695652</t>
  </si>
  <si>
    <t>1378</t>
  </si>
  <si>
    <t>5.312377e-06</t>
  </si>
  <si>
    <t>Institution-Wide903</t>
  </si>
  <si>
    <t>TH301</t>
  </si>
  <si>
    <t>3.2743363</t>
  </si>
  <si>
    <t xml:space="preserve"> 4.7356322</t>
  </si>
  <si>
    <t>0.017391304</t>
  </si>
  <si>
    <t>1.499380e-05</t>
  </si>
  <si>
    <t xml:space="preserve"> 904</t>
  </si>
  <si>
    <t>Institution-Wide904</t>
  </si>
  <si>
    <t>WMS300</t>
  </si>
  <si>
    <t>0.64556962</t>
  </si>
  <si>
    <t>0.63478261</t>
  </si>
  <si>
    <t>3.5370370</t>
  </si>
  <si>
    <t xml:space="preserve"> 6.0289855</t>
  </si>
  <si>
    <t>0.060869565</t>
  </si>
  <si>
    <t>1.079340e-05</t>
  </si>
  <si>
    <t>Institution-Wide905</t>
  </si>
  <si>
    <t>ATH399</t>
  </si>
  <si>
    <t xml:space="preserve">  114</t>
  </si>
  <si>
    <t>3.3873874</t>
  </si>
  <si>
    <t xml:space="preserve"> 6.5172414</t>
  </si>
  <si>
    <t>1222</t>
  </si>
  <si>
    <t>1039</t>
  </si>
  <si>
    <t>6.492290e-06</t>
  </si>
  <si>
    <t xml:space="preserve"> 906</t>
  </si>
  <si>
    <t>Institution-Wide906</t>
  </si>
  <si>
    <t>BME419</t>
  </si>
  <si>
    <t>2.9818182</t>
  </si>
  <si>
    <t xml:space="preserve"> 6.0722892</t>
  </si>
  <si>
    <t>1.378137e-05</t>
  </si>
  <si>
    <t xml:space="preserve"> 907</t>
  </si>
  <si>
    <t>Institution-Wide907</t>
  </si>
  <si>
    <t>BME420</t>
  </si>
  <si>
    <t>0.91525424</t>
  </si>
  <si>
    <t>2.9734513</t>
  </si>
  <si>
    <t xml:space="preserve"> 6.9753086</t>
  </si>
  <si>
    <t>0.0701754386</t>
  </si>
  <si>
    <t>1.114953e-05</t>
  </si>
  <si>
    <t>Institution-Wide908</t>
  </si>
  <si>
    <t>CEG476</t>
  </si>
  <si>
    <t>0.92982456</t>
  </si>
  <si>
    <t>3.2884615</t>
  </si>
  <si>
    <t xml:space="preserve"> 8.3125000</t>
  </si>
  <si>
    <t>0.0964912281</t>
  </si>
  <si>
    <t>1503</t>
  </si>
  <si>
    <t>1668</t>
  </si>
  <si>
    <t>4.445788e-06</t>
  </si>
  <si>
    <t>Institution-Wide909</t>
  </si>
  <si>
    <t>ENG343</t>
  </si>
  <si>
    <t>3.0190476</t>
  </si>
  <si>
    <t xml:space="preserve"> 6.7076923</t>
  </si>
  <si>
    <t>0.0438596491</t>
  </si>
  <si>
    <t>0.078947368</t>
  </si>
  <si>
    <t>1583</t>
  </si>
  <si>
    <t>1443</t>
  </si>
  <si>
    <t>3.862905e-06</t>
  </si>
  <si>
    <t xml:space="preserve"> 910</t>
  </si>
  <si>
    <t>Institution-Wide910</t>
  </si>
  <si>
    <t>HST220</t>
  </si>
  <si>
    <t xml:space="preserve"> 4.6857143</t>
  </si>
  <si>
    <t>0.157894737</t>
  </si>
  <si>
    <t>1196</t>
  </si>
  <si>
    <t>6.095359e-06</t>
  </si>
  <si>
    <t>Institution-Wide911</t>
  </si>
  <si>
    <t>ML399</t>
  </si>
  <si>
    <t>0.78070175</t>
  </si>
  <si>
    <t>3.5221239</t>
  </si>
  <si>
    <t xml:space="preserve"> 6.4531250</t>
  </si>
  <si>
    <t>0.0350877193</t>
  </si>
  <si>
    <t>1.822718e-05</t>
  </si>
  <si>
    <t>Institution-Wide912</t>
  </si>
  <si>
    <t>ART368</t>
  </si>
  <si>
    <t xml:space="preserve">  113</t>
  </si>
  <si>
    <t>0.80530973</t>
  </si>
  <si>
    <t>3.1181818</t>
  </si>
  <si>
    <t xml:space="preserve"> 7.8510638</t>
  </si>
  <si>
    <t>0.0353982301</t>
  </si>
  <si>
    <t>0.026548673</t>
  </si>
  <si>
    <t>1059</t>
  </si>
  <si>
    <t>8.751383e-06</t>
  </si>
  <si>
    <t xml:space="preserve"> 913</t>
  </si>
  <si>
    <t>Institution-Wide913</t>
  </si>
  <si>
    <t>BIO443</t>
  </si>
  <si>
    <t>3.1500000</t>
  </si>
  <si>
    <t xml:space="preserve"> 7.6250000</t>
  </si>
  <si>
    <t>0.0884955752</t>
  </si>
  <si>
    <t>0.115044248</t>
  </si>
  <si>
    <t xml:space="preserve"> 971</t>
  </si>
  <si>
    <t>1.101256e-05</t>
  </si>
  <si>
    <t>Institution-Wide914</t>
  </si>
  <si>
    <t>BME460</t>
  </si>
  <si>
    <t>0.85840708</t>
  </si>
  <si>
    <t>3.6036036</t>
  </si>
  <si>
    <t xml:space="preserve"> 5.8414634</t>
  </si>
  <si>
    <t>0.0088495575</t>
  </si>
  <si>
    <t>0.017699115</t>
  </si>
  <si>
    <t>1.654142e-05</t>
  </si>
  <si>
    <t>Institution-Wide915</t>
  </si>
  <si>
    <t>CEG255</t>
  </si>
  <si>
    <t>3.1621622</t>
  </si>
  <si>
    <t xml:space="preserve"> 3.6933333</t>
  </si>
  <si>
    <t xml:space="preserve"> 992</t>
  </si>
  <si>
    <t>6.814357e-06</t>
  </si>
  <si>
    <t>Institution-Wide916</t>
  </si>
  <si>
    <t>CLS340</t>
  </si>
  <si>
    <t>0.74336283</t>
  </si>
  <si>
    <t>3.2376238</t>
  </si>
  <si>
    <t xml:space="preserve"> 7.0615385</t>
  </si>
  <si>
    <t>0.106194690</t>
  </si>
  <si>
    <t>1.207050e-05</t>
  </si>
  <si>
    <t>Institution-Wide917</t>
  </si>
  <si>
    <t>DAN333</t>
  </si>
  <si>
    <t>0.79661017</t>
  </si>
  <si>
    <t>3.4601770</t>
  </si>
  <si>
    <t xml:space="preserve"> 6.8817204</t>
  </si>
  <si>
    <t>1479</t>
  </si>
  <si>
    <t>1403</t>
  </si>
  <si>
    <t>4.599363e-06</t>
  </si>
  <si>
    <t xml:space="preserve"> 918</t>
  </si>
  <si>
    <t>Institution-Wide918</t>
  </si>
  <si>
    <t>EE480</t>
  </si>
  <si>
    <t>0.96460177</t>
  </si>
  <si>
    <t>3.5045872</t>
  </si>
  <si>
    <t xml:space="preserve"> 7.5833333</t>
  </si>
  <si>
    <t>0.0442477876</t>
  </si>
  <si>
    <t>0.035398230</t>
  </si>
  <si>
    <t>1.843639e-05</t>
  </si>
  <si>
    <t xml:space="preserve"> 919</t>
  </si>
  <si>
    <t>Institution-Wide919</t>
  </si>
  <si>
    <t>FIN461</t>
  </si>
  <si>
    <t>0.98230088</t>
  </si>
  <si>
    <t>3.1160714</t>
  </si>
  <si>
    <t xml:space="preserve"> 8.2698413</t>
  </si>
  <si>
    <t>0.008849558</t>
  </si>
  <si>
    <t>1162</t>
  </si>
  <si>
    <t>1.266139e-05</t>
  </si>
  <si>
    <t xml:space="preserve"> 920</t>
  </si>
  <si>
    <t>Institution-Wide920</t>
  </si>
  <si>
    <t>MP282</t>
  </si>
  <si>
    <t>0.53571429</t>
  </si>
  <si>
    <t>0.60784314</t>
  </si>
  <si>
    <t>0.53982301</t>
  </si>
  <si>
    <t>3.4054054</t>
  </si>
  <si>
    <t xml:space="preserve"> 3.5662651</t>
  </si>
  <si>
    <t>1134</t>
  </si>
  <si>
    <t xml:space="preserve"> 959</t>
  </si>
  <si>
    <t>7.315462e-06</t>
  </si>
  <si>
    <t>Institution-Wide921</t>
  </si>
  <si>
    <t>MP334</t>
  </si>
  <si>
    <t>0.64062500</t>
  </si>
  <si>
    <t>0.62831858</t>
  </si>
  <si>
    <t xml:space="preserve"> 4.8072289</t>
  </si>
  <si>
    <t>0.0265486726</t>
  </si>
  <si>
    <t>1029</t>
  </si>
  <si>
    <t>6.259032e-06</t>
  </si>
  <si>
    <t>Institution-Wide922</t>
  </si>
  <si>
    <t>ACC454</t>
  </si>
  <si>
    <t xml:space="preserve">  112</t>
  </si>
  <si>
    <t xml:space="preserve"> 7.4912281</t>
  </si>
  <si>
    <t>1067</t>
  </si>
  <si>
    <t>1436</t>
  </si>
  <si>
    <t>7.971694e-06</t>
  </si>
  <si>
    <t>Institution-Wide923</t>
  </si>
  <si>
    <t>BME464</t>
  </si>
  <si>
    <t>0.90178571</t>
  </si>
  <si>
    <t>2.7722772</t>
  </si>
  <si>
    <t xml:space="preserve"> 7.2000000</t>
  </si>
  <si>
    <t>0.1160714286</t>
  </si>
  <si>
    <t>0.098214286</t>
  </si>
  <si>
    <t>1156</t>
  </si>
  <si>
    <t>1655</t>
  </si>
  <si>
    <t>7.092192e-06</t>
  </si>
  <si>
    <t>Institution-Wide924</t>
  </si>
  <si>
    <t>HPR245</t>
  </si>
  <si>
    <t>0.52873563</t>
  </si>
  <si>
    <t>0.47321429</t>
  </si>
  <si>
    <t xml:space="preserve"> 4.6721311</t>
  </si>
  <si>
    <t>0.0267857143</t>
  </si>
  <si>
    <t>1317</t>
  </si>
  <si>
    <t>1106</t>
  </si>
  <si>
    <t>5.711234e-06</t>
  </si>
  <si>
    <t>Institution-Wide925</t>
  </si>
  <si>
    <t>SOC444</t>
  </si>
  <si>
    <t>2.9595960</t>
  </si>
  <si>
    <t xml:space="preserve"> 7.1481481</t>
  </si>
  <si>
    <t>0.116071429</t>
  </si>
  <si>
    <t>8.590968e-06</t>
  </si>
  <si>
    <t xml:space="preserve"> 926</t>
  </si>
  <si>
    <t>Institution-Wide926</t>
  </si>
  <si>
    <t>CEG355</t>
  </si>
  <si>
    <t xml:space="preserve">  111</t>
  </si>
  <si>
    <t>3.3047619</t>
  </si>
  <si>
    <t xml:space="preserve"> 6.8113208</t>
  </si>
  <si>
    <t>0.054054054</t>
  </si>
  <si>
    <t>1.682490e-05</t>
  </si>
  <si>
    <t xml:space="preserve"> 927</t>
  </si>
  <si>
    <t>Institution-Wide927</t>
  </si>
  <si>
    <t>CHM453</t>
  </si>
  <si>
    <t>0.90990991</t>
  </si>
  <si>
    <t>2.5648148</t>
  </si>
  <si>
    <t xml:space="preserve"> 7.8717949</t>
  </si>
  <si>
    <t>0.1081081081</t>
  </si>
  <si>
    <t>1144</t>
  </si>
  <si>
    <t>1.057742e-05</t>
  </si>
  <si>
    <t>Institution-Wide928</t>
  </si>
  <si>
    <t>CHM457</t>
  </si>
  <si>
    <t>3.1891892</t>
  </si>
  <si>
    <t xml:space="preserve"> 6.7532468</t>
  </si>
  <si>
    <t>2.100750e-05</t>
  </si>
  <si>
    <t>Institution-Wide929</t>
  </si>
  <si>
    <t>DAN207</t>
  </si>
  <si>
    <t>0.73611111</t>
  </si>
  <si>
    <t>0.68468468</t>
  </si>
  <si>
    <t>3.6415094</t>
  </si>
  <si>
    <t xml:space="preserve"> 3.7111111</t>
  </si>
  <si>
    <t>0.045045045</t>
  </si>
  <si>
    <t>1777</t>
  </si>
  <si>
    <t>1516</t>
  </si>
  <si>
    <t>2.509776e-06</t>
  </si>
  <si>
    <t xml:space="preserve"> 930</t>
  </si>
  <si>
    <t>Institution-Wide930</t>
  </si>
  <si>
    <t>PLS408</t>
  </si>
  <si>
    <t>0.61666667</t>
  </si>
  <si>
    <t>0.65765766</t>
  </si>
  <si>
    <t>3.1538462</t>
  </si>
  <si>
    <t xml:space="preserve"> 6.7125000</t>
  </si>
  <si>
    <t>0.0180180180</t>
  </si>
  <si>
    <t>0.063063063</t>
  </si>
  <si>
    <t>1.579734e-05</t>
  </si>
  <si>
    <t xml:space="preserve"> 931</t>
  </si>
  <si>
    <t>Institution-Wide931</t>
  </si>
  <si>
    <t>TH344</t>
  </si>
  <si>
    <t>0.92222222</t>
  </si>
  <si>
    <t>3.7909091</t>
  </si>
  <si>
    <t xml:space="preserve"> 6.4421053</t>
  </si>
  <si>
    <t>1031</t>
  </si>
  <si>
    <t>8.995618e-06</t>
  </si>
  <si>
    <t>Institution-Wide932</t>
  </si>
  <si>
    <t>TH356</t>
  </si>
  <si>
    <t>0.89156627</t>
  </si>
  <si>
    <t>0.85585586</t>
  </si>
  <si>
    <t>3.7181818</t>
  </si>
  <si>
    <t xml:space="preserve"> 6.5937500</t>
  </si>
  <si>
    <t>0.0090090090</t>
  </si>
  <si>
    <t>1233</t>
  </si>
  <si>
    <t>6.414308e-06</t>
  </si>
  <si>
    <t xml:space="preserve"> 933</t>
  </si>
  <si>
    <t>Institution-Wide933</t>
  </si>
  <si>
    <t>TH444</t>
  </si>
  <si>
    <t>0.87387387</t>
  </si>
  <si>
    <t xml:space="preserve"> 6.9479167</t>
  </si>
  <si>
    <t>1366</t>
  </si>
  <si>
    <t>5.392980e-06</t>
  </si>
  <si>
    <t>Institution-Wide934</t>
  </si>
  <si>
    <t>ART349</t>
  </si>
  <si>
    <t xml:space="preserve">  110</t>
  </si>
  <si>
    <t>0.83673469</t>
  </si>
  <si>
    <t>0.82926829</t>
  </si>
  <si>
    <t>3.2222222</t>
  </si>
  <si>
    <t xml:space="preserve"> 7.2391304</t>
  </si>
  <si>
    <t>1801</t>
  </si>
  <si>
    <t>2.126333e-06</t>
  </si>
  <si>
    <t>Institution-Wide935</t>
  </si>
  <si>
    <t>CHI103</t>
  </si>
  <si>
    <t>3.3486239</t>
  </si>
  <si>
    <t xml:space="preserve"> 4.1666667</t>
  </si>
  <si>
    <t>0.0181818182</t>
  </si>
  <si>
    <t>0.009090909</t>
  </si>
  <si>
    <t>1659</t>
  </si>
  <si>
    <t>1463</t>
  </si>
  <si>
    <t>3.361648e-06</t>
  </si>
  <si>
    <t>Institution-Wide936</t>
  </si>
  <si>
    <t>COM447</t>
  </si>
  <si>
    <t>0.96610169</t>
  </si>
  <si>
    <t>3.1636364</t>
  </si>
  <si>
    <t xml:space="preserve"> 6.4782609</t>
  </si>
  <si>
    <t>0.0272727273</t>
  </si>
  <si>
    <t>2.767988e-05</t>
  </si>
  <si>
    <t>Institution-Wide937</t>
  </si>
  <si>
    <t>MUA322</t>
  </si>
  <si>
    <t>0.74545455</t>
  </si>
  <si>
    <t xml:space="preserve"> 5.7671233</t>
  </si>
  <si>
    <t>0.0090909091</t>
  </si>
  <si>
    <t>9.247624e-06</t>
  </si>
  <si>
    <t>Institution-Wide938</t>
  </si>
  <si>
    <t>MUE268</t>
  </si>
  <si>
    <t>3.9532710</t>
  </si>
  <si>
    <t xml:space="preserve"> 2.4606742</t>
  </si>
  <si>
    <t>0.027272727</t>
  </si>
  <si>
    <t>1283</t>
  </si>
  <si>
    <t>1086</t>
  </si>
  <si>
    <t>5.959751e-06</t>
  </si>
  <si>
    <t xml:space="preserve"> 939</t>
  </si>
  <si>
    <t>Institution-Wide939</t>
  </si>
  <si>
    <t>CEG434</t>
  </si>
  <si>
    <t xml:space="preserve">  109</t>
  </si>
  <si>
    <t>3.3300971</t>
  </si>
  <si>
    <t xml:space="preserve"> 7.4366197</t>
  </si>
  <si>
    <t>0.0275229358</t>
  </si>
  <si>
    <t>0.055045872</t>
  </si>
  <si>
    <t>1389</t>
  </si>
  <si>
    <t>1564</t>
  </si>
  <si>
    <t>5.242833e-06</t>
  </si>
  <si>
    <t>Institution-Wide940</t>
  </si>
  <si>
    <t>FIN205W</t>
  </si>
  <si>
    <t>0.26605505</t>
  </si>
  <si>
    <t xml:space="preserve"> 4.5194805</t>
  </si>
  <si>
    <t>3575</t>
  </si>
  <si>
    <t>Institution-Wide941</t>
  </si>
  <si>
    <t>FIN405</t>
  </si>
  <si>
    <t>0.97247706</t>
  </si>
  <si>
    <t>2.8585859</t>
  </si>
  <si>
    <t xml:space="preserve"> 8.1764706</t>
  </si>
  <si>
    <t>0.0550458716</t>
  </si>
  <si>
    <t>0.091743119</t>
  </si>
  <si>
    <t>1847</t>
  </si>
  <si>
    <t>6.164846e-06</t>
  </si>
  <si>
    <t>Institution-Wide942</t>
  </si>
  <si>
    <t>GL346</t>
  </si>
  <si>
    <t>0.92660550</t>
  </si>
  <si>
    <t>3.6972477</t>
  </si>
  <si>
    <t xml:space="preserve"> 6.8493151</t>
  </si>
  <si>
    <t>0.0366972477</t>
  </si>
  <si>
    <t>1.398904e-05</t>
  </si>
  <si>
    <t>Institution-Wide943</t>
  </si>
  <si>
    <t>CEG461</t>
  </si>
  <si>
    <t xml:space="preserve">  108</t>
  </si>
  <si>
    <t>0.96226415</t>
  </si>
  <si>
    <t>3.4299065</t>
  </si>
  <si>
    <t xml:space="preserve"> 8.1785714</t>
  </si>
  <si>
    <t>0.009259259</t>
  </si>
  <si>
    <t>2033</t>
  </si>
  <si>
    <t>2039</t>
  </si>
  <si>
    <t>1.172263e-06</t>
  </si>
  <si>
    <t>Institution-Wide944</t>
  </si>
  <si>
    <t>CLS204W</t>
  </si>
  <si>
    <t>0.24074074</t>
  </si>
  <si>
    <t xml:space="preserve"> 4.5263158</t>
  </si>
  <si>
    <t>2896</t>
  </si>
  <si>
    <t xml:space="preserve"> 945</t>
  </si>
  <si>
    <t>Institution-Wide945</t>
  </si>
  <si>
    <t>CST221W</t>
  </si>
  <si>
    <t>0.26851852</t>
  </si>
  <si>
    <t xml:space="preserve"> 4.0975610</t>
  </si>
  <si>
    <t>3053</t>
  </si>
  <si>
    <t>Institution-Wide946</t>
  </si>
  <si>
    <t>EXB450</t>
  </si>
  <si>
    <t>3.0285714</t>
  </si>
  <si>
    <t xml:space="preserve"> 8.1265823</t>
  </si>
  <si>
    <t>0.0555555556</t>
  </si>
  <si>
    <t>0.027777778</t>
  </si>
  <si>
    <t>1.936121e-05</t>
  </si>
  <si>
    <t>Institution-Wide947</t>
  </si>
  <si>
    <t>FIN404</t>
  </si>
  <si>
    <t>2.9230769</t>
  </si>
  <si>
    <t xml:space="preserve"> 7.9384615</t>
  </si>
  <si>
    <t>1164</t>
  </si>
  <si>
    <t>1.670475e-05</t>
  </si>
  <si>
    <t xml:space="preserve"> 948</t>
  </si>
  <si>
    <t>Institution-Wide948</t>
  </si>
  <si>
    <t>ML301</t>
  </si>
  <si>
    <t>3.3619048</t>
  </si>
  <si>
    <t xml:space="preserve"> 6.8611111</t>
  </si>
  <si>
    <t>1.889179e-05</t>
  </si>
  <si>
    <t>Institution-Wide949</t>
  </si>
  <si>
    <t>MUS112</t>
  </si>
  <si>
    <t>3.8598131</t>
  </si>
  <si>
    <t xml:space="preserve"> 1.5185185</t>
  </si>
  <si>
    <t>2023</t>
  </si>
  <si>
    <t>1838</t>
  </si>
  <si>
    <t>1.233976e-06</t>
  </si>
  <si>
    <t>Institution-Wide950</t>
  </si>
  <si>
    <t>PSY323</t>
  </si>
  <si>
    <t>3.4672897</t>
  </si>
  <si>
    <t xml:space="preserve"> 7.8947368</t>
  </si>
  <si>
    <t>1700</t>
  </si>
  <si>
    <t>4.364739e-06</t>
  </si>
  <si>
    <t>Institution-Wide951</t>
  </si>
  <si>
    <t>ART376</t>
  </si>
  <si>
    <t xml:space="preserve">  107</t>
  </si>
  <si>
    <t>0.77941176</t>
  </si>
  <si>
    <t>0.75700935</t>
  </si>
  <si>
    <t>3.5428571</t>
  </si>
  <si>
    <t xml:space="preserve"> 6.5625000</t>
  </si>
  <si>
    <t>0.018691589</t>
  </si>
  <si>
    <t>1576</t>
  </si>
  <si>
    <t>1368</t>
  </si>
  <si>
    <t>3.927590e-06</t>
  </si>
  <si>
    <t xml:space="preserve"> 952</t>
  </si>
  <si>
    <t>Institution-Wide952</t>
  </si>
  <si>
    <t>BMB427</t>
  </si>
  <si>
    <t>0.83177570</t>
  </si>
  <si>
    <t>3.0294118</t>
  </si>
  <si>
    <t xml:space="preserve"> 7.5344828</t>
  </si>
  <si>
    <t>0.0654205607</t>
  </si>
  <si>
    <t>0.046728972</t>
  </si>
  <si>
    <t>1.613864e-05</t>
  </si>
  <si>
    <t>Institution-Wide953</t>
  </si>
  <si>
    <t>MGT480</t>
  </si>
  <si>
    <t>0.97560976</t>
  </si>
  <si>
    <t>0.95327103</t>
  </si>
  <si>
    <t>3.7102804</t>
  </si>
  <si>
    <t xml:space="preserve"> 7.6976744</t>
  </si>
  <si>
    <t>0.0186915888</t>
  </si>
  <si>
    <t>1496</t>
  </si>
  <si>
    <t>1790</t>
  </si>
  <si>
    <t>4.479781e-06</t>
  </si>
  <si>
    <t>Institution-Wide954</t>
  </si>
  <si>
    <t>MUA113</t>
  </si>
  <si>
    <t>0.54444444</t>
  </si>
  <si>
    <t>0.49532710</t>
  </si>
  <si>
    <t>3.7142857</t>
  </si>
  <si>
    <t xml:space="preserve"> 3.1927711</t>
  </si>
  <si>
    <t>0.0373831776</t>
  </si>
  <si>
    <t xml:space="preserve"> 984</t>
  </si>
  <si>
    <t>8.846089e-06</t>
  </si>
  <si>
    <t xml:space="preserve"> 955</t>
  </si>
  <si>
    <t>Institution-Wide955</t>
  </si>
  <si>
    <t>MUE270</t>
  </si>
  <si>
    <t>0.36448598</t>
  </si>
  <si>
    <t>3.9619048</t>
  </si>
  <si>
    <t xml:space="preserve"> 3.2921348</t>
  </si>
  <si>
    <t>0.0093457944</t>
  </si>
  <si>
    <t>2073</t>
  </si>
  <si>
    <t>1935</t>
  </si>
  <si>
    <t>9.585140e-07</t>
  </si>
  <si>
    <t>Institution-Wide956</t>
  </si>
  <si>
    <t>MUE467</t>
  </si>
  <si>
    <t>0.78640777</t>
  </si>
  <si>
    <t>0.79439252</t>
  </si>
  <si>
    <t>3.9809524</t>
  </si>
  <si>
    <t xml:space="preserve"> 6.4536082</t>
  </si>
  <si>
    <t>2005</t>
  </si>
  <si>
    <t>9.753788e-07</t>
  </si>
  <si>
    <t xml:space="preserve"> 957</t>
  </si>
  <si>
    <t>Institution-Wide957</t>
  </si>
  <si>
    <t>PLS407</t>
  </si>
  <si>
    <t>0.63551402</t>
  </si>
  <si>
    <t xml:space="preserve"> 7.5000000</t>
  </si>
  <si>
    <t>0.1308411215</t>
  </si>
  <si>
    <t>0.074766355</t>
  </si>
  <si>
    <t>9.284195e-06</t>
  </si>
  <si>
    <t>Institution-Wide958</t>
  </si>
  <si>
    <t>TH115</t>
  </si>
  <si>
    <t>0.54255319</t>
  </si>
  <si>
    <t>3.7757009</t>
  </si>
  <si>
    <t xml:space="preserve"> 2.3152174</t>
  </si>
  <si>
    <t>1227</t>
  </si>
  <si>
    <t>6.449091e-06</t>
  </si>
  <si>
    <t>Institution-Wide959</t>
  </si>
  <si>
    <t>ART369</t>
  </si>
  <si>
    <t xml:space="preserve">  106</t>
  </si>
  <si>
    <t>3.2400000</t>
  </si>
  <si>
    <t xml:space="preserve"> 7.3958333</t>
  </si>
  <si>
    <t>0.0377358491</t>
  </si>
  <si>
    <t>0.056603774</t>
  </si>
  <si>
    <t>1908</t>
  </si>
  <si>
    <t>1919</t>
  </si>
  <si>
    <t>1.872428e-06</t>
  </si>
  <si>
    <t>Institution-Wide960</t>
  </si>
  <si>
    <t>ITA102</t>
  </si>
  <si>
    <t>3.0198020</t>
  </si>
  <si>
    <t xml:space="preserve"> 4.7066667</t>
  </si>
  <si>
    <t>0.0660377358</t>
  </si>
  <si>
    <t>1.684692e-05</t>
  </si>
  <si>
    <t xml:space="preserve"> 961</t>
  </si>
  <si>
    <t>Institution-Wide961</t>
  </si>
  <si>
    <t>NUR441</t>
  </si>
  <si>
    <t>3.1078431</t>
  </si>
  <si>
    <t xml:space="preserve"> 8.8333333</t>
  </si>
  <si>
    <t>0.0283018868</t>
  </si>
  <si>
    <t>0.037735849</t>
  </si>
  <si>
    <t>2.294885e-05</t>
  </si>
  <si>
    <t>Institution-Wide962</t>
  </si>
  <si>
    <t>NUR450</t>
  </si>
  <si>
    <t>1.955905e-05</t>
  </si>
  <si>
    <t xml:space="preserve"> 963</t>
  </si>
  <si>
    <t>Institution-Wide963</t>
  </si>
  <si>
    <t>PLS431</t>
  </si>
  <si>
    <t>0.83050847</t>
  </si>
  <si>
    <t>3.4757282</t>
  </si>
  <si>
    <t xml:space="preserve"> 7.3521127</t>
  </si>
  <si>
    <t>0.0094339623</t>
  </si>
  <si>
    <t>0.028301887</t>
  </si>
  <si>
    <t>1228</t>
  </si>
  <si>
    <t>1268</t>
  </si>
  <si>
    <t>6.446225e-06</t>
  </si>
  <si>
    <t>Institution-Wide964</t>
  </si>
  <si>
    <t>MP283</t>
  </si>
  <si>
    <t xml:space="preserve">  105</t>
  </si>
  <si>
    <t>3.4368932</t>
  </si>
  <si>
    <t xml:space="preserve"> 4.5316456</t>
  </si>
  <si>
    <t>0.0190476190</t>
  </si>
  <si>
    <t>0.019047619</t>
  </si>
  <si>
    <t>1658</t>
  </si>
  <si>
    <t>1462</t>
  </si>
  <si>
    <t>3.366239e-06</t>
  </si>
  <si>
    <t>Institution-Wide965</t>
  </si>
  <si>
    <t>MTH471</t>
  </si>
  <si>
    <t>2.6521739</t>
  </si>
  <si>
    <t xml:space="preserve"> 6.2340426</t>
  </si>
  <si>
    <t>0.123809524</t>
  </si>
  <si>
    <t>1157</t>
  </si>
  <si>
    <t>1.048079e-05</t>
  </si>
  <si>
    <t>Institution-Wide966</t>
  </si>
  <si>
    <t>MUA422</t>
  </si>
  <si>
    <t>0.79787234</t>
  </si>
  <si>
    <t>3.8461538</t>
  </si>
  <si>
    <t xml:space="preserve"> 8.0149254</t>
  </si>
  <si>
    <t>1132</t>
  </si>
  <si>
    <t>7.335345e-06</t>
  </si>
  <si>
    <t>Institution-Wide967</t>
  </si>
  <si>
    <t>RST291W</t>
  </si>
  <si>
    <t>0.32380952</t>
  </si>
  <si>
    <t xml:space="preserve"> 3.8115942</t>
  </si>
  <si>
    <t>4820</t>
  </si>
  <si>
    <t>Institution-Wide968</t>
  </si>
  <si>
    <t>TMG204</t>
  </si>
  <si>
    <t>0.62000000</t>
  </si>
  <si>
    <t>0.67619048</t>
  </si>
  <si>
    <t>3.2427184</t>
  </si>
  <si>
    <t xml:space="preserve"> 2.9722222</t>
  </si>
  <si>
    <t>1.845267e-05</t>
  </si>
  <si>
    <t xml:space="preserve"> 969</t>
  </si>
  <si>
    <t>Institution-Wide969</t>
  </si>
  <si>
    <t>UVC101</t>
  </si>
  <si>
    <t xml:space="preserve"> 1.0588235</t>
  </si>
  <si>
    <t>5185</t>
  </si>
  <si>
    <t>Institution-Wide970</t>
  </si>
  <si>
    <t>ATR261</t>
  </si>
  <si>
    <t xml:space="preserve">  104</t>
  </si>
  <si>
    <t>0.60975610</t>
  </si>
  <si>
    <t>0.64423077</t>
  </si>
  <si>
    <t>3.2038835</t>
  </si>
  <si>
    <t xml:space="preserve"> 2.2405063</t>
  </si>
  <si>
    <t>0.0192307692</t>
  </si>
  <si>
    <t>1.447912e-05</t>
  </si>
  <si>
    <t>Institution-Wide971</t>
  </si>
  <si>
    <t>BME422</t>
  </si>
  <si>
    <t>0.89423077</t>
  </si>
  <si>
    <t>3.1649485</t>
  </si>
  <si>
    <t xml:space="preserve"> 7.2800000</t>
  </si>
  <si>
    <t>0.067307692</t>
  </si>
  <si>
    <t>1611</t>
  </si>
  <si>
    <t>1582</t>
  </si>
  <si>
    <t>3.659725e-06</t>
  </si>
  <si>
    <t xml:space="preserve"> 972</t>
  </si>
  <si>
    <t>Institution-Wide972</t>
  </si>
  <si>
    <t>MUE490</t>
  </si>
  <si>
    <t>0.68235294</t>
  </si>
  <si>
    <t>3.7450980</t>
  </si>
  <si>
    <t xml:space="preserve"> 5.4310345</t>
  </si>
  <si>
    <t>0.0288461538</t>
  </si>
  <si>
    <t>0.019230769</t>
  </si>
  <si>
    <t>9.865226e-06</t>
  </si>
  <si>
    <t xml:space="preserve"> 973</t>
  </si>
  <si>
    <t>Institution-Wide973</t>
  </si>
  <si>
    <t>PLS472</t>
  </si>
  <si>
    <t>3.2970297</t>
  </si>
  <si>
    <t xml:space="preserve"> 7.2285714</t>
  </si>
  <si>
    <t>1397</t>
  </si>
  <si>
    <t>5.844338e-06</t>
  </si>
  <si>
    <t>Institution-Wide974</t>
  </si>
  <si>
    <t>BIO420</t>
  </si>
  <si>
    <t xml:space="preserve">  103</t>
  </si>
  <si>
    <t xml:space="preserve"> 7.7205882</t>
  </si>
  <si>
    <t>0.0485436893</t>
  </si>
  <si>
    <t>0.029126214</t>
  </si>
  <si>
    <t>1.036495e-05</t>
  </si>
  <si>
    <t>Institution-Wide975</t>
  </si>
  <si>
    <t>DAN307</t>
  </si>
  <si>
    <t>3.6969697</t>
  </si>
  <si>
    <t xml:space="preserve"> 5.2272727</t>
  </si>
  <si>
    <t>0.038834951</t>
  </si>
  <si>
    <t>1952</t>
  </si>
  <si>
    <t>1816</t>
  </si>
  <si>
    <t>1.591915e-06</t>
  </si>
  <si>
    <t xml:space="preserve"> 976</t>
  </si>
  <si>
    <t>Institution-Wide976</t>
  </si>
  <si>
    <t>ENG479</t>
  </si>
  <si>
    <t>3.1224490</t>
  </si>
  <si>
    <t xml:space="preserve"> 6.7727273</t>
  </si>
  <si>
    <t>0.048543689</t>
  </si>
  <si>
    <t>1.216567e-05</t>
  </si>
  <si>
    <t>Institution-Wide977</t>
  </si>
  <si>
    <t>FR399</t>
  </si>
  <si>
    <t>3.8737864</t>
  </si>
  <si>
    <t xml:space="preserve"> 6.6376812</t>
  </si>
  <si>
    <t>1183</t>
  </si>
  <si>
    <t>6.959709e-06</t>
  </si>
  <si>
    <t xml:space="preserve"> 978</t>
  </si>
  <si>
    <t>Institution-Wide978</t>
  </si>
  <si>
    <t>MUE277</t>
  </si>
  <si>
    <t>0.35051546</t>
  </si>
  <si>
    <t>0.33980583</t>
  </si>
  <si>
    <t>3.9603960</t>
  </si>
  <si>
    <t xml:space="preserve"> 3.3118280</t>
  </si>
  <si>
    <t>0.019417476</t>
  </si>
  <si>
    <t>1644</t>
  </si>
  <si>
    <t>1559</t>
  </si>
  <si>
    <t>3.453883e-06</t>
  </si>
  <si>
    <t>Institution-Wide979</t>
  </si>
  <si>
    <t>MUE449</t>
  </si>
  <si>
    <t>3.9417476</t>
  </si>
  <si>
    <t xml:space="preserve"> 6.7386364</t>
  </si>
  <si>
    <t>5.862446e-06</t>
  </si>
  <si>
    <t>Institution-Wide980</t>
  </si>
  <si>
    <t>TH106</t>
  </si>
  <si>
    <t>0.58252427</t>
  </si>
  <si>
    <t>3.2772277</t>
  </si>
  <si>
    <t xml:space="preserve"> 1.3296703</t>
  </si>
  <si>
    <t>0.0291262136</t>
  </si>
  <si>
    <t>9.413576e-06</t>
  </si>
  <si>
    <t xml:space="preserve"> 981</t>
  </si>
  <si>
    <t>Institution-Wide981</t>
  </si>
  <si>
    <t>CHM458</t>
  </si>
  <si>
    <t xml:space="preserve">  102</t>
  </si>
  <si>
    <t>2.7100000</t>
  </si>
  <si>
    <t xml:space="preserve"> 7.8750000</t>
  </si>
  <si>
    <t>0.0882352941</t>
  </si>
  <si>
    <t>1289</t>
  </si>
  <si>
    <t>1.134867e-05</t>
  </si>
  <si>
    <t>Institution-Wide982</t>
  </si>
  <si>
    <t>COM368</t>
  </si>
  <si>
    <t>2.3500000</t>
  </si>
  <si>
    <t>0.1764705882</t>
  </si>
  <si>
    <t>2030</t>
  </si>
  <si>
    <t>1883</t>
  </si>
  <si>
    <t>1.191188e-06</t>
  </si>
  <si>
    <t>Institution-Wide983</t>
  </si>
  <si>
    <t>CPL310</t>
  </si>
  <si>
    <t>0.87254902</t>
  </si>
  <si>
    <t xml:space="preserve"> 6.0634921</t>
  </si>
  <si>
    <t>1.169401e-05</t>
  </si>
  <si>
    <t>Institution-Wide984</t>
  </si>
  <si>
    <t>FIN406</t>
  </si>
  <si>
    <t>3.4411765</t>
  </si>
  <si>
    <t xml:space="preserve"> 8.7636364</t>
  </si>
  <si>
    <t>0.0098039216</t>
  </si>
  <si>
    <t>1085</t>
  </si>
  <si>
    <t>1.465144e-05</t>
  </si>
  <si>
    <t>Institution-Wide985</t>
  </si>
  <si>
    <t>MUS113</t>
  </si>
  <si>
    <t>0.47191011</t>
  </si>
  <si>
    <t>0.46078431</t>
  </si>
  <si>
    <t>3.7843137</t>
  </si>
  <si>
    <t xml:space="preserve"> 2.5540541</t>
  </si>
  <si>
    <t>0.0196078431</t>
  </si>
  <si>
    <t>1661</t>
  </si>
  <si>
    <t>1469</t>
  </si>
  <si>
    <t>3.355498e-06</t>
  </si>
  <si>
    <t xml:space="preserve"> 986</t>
  </si>
  <si>
    <t>Institution-Wide986</t>
  </si>
  <si>
    <t>MUS117</t>
  </si>
  <si>
    <t>0.69354839</t>
  </si>
  <si>
    <t>3.4141414</t>
  </si>
  <si>
    <t xml:space="preserve"> 5.9459459</t>
  </si>
  <si>
    <t>0.0490196078</t>
  </si>
  <si>
    <t>8.795022e-06</t>
  </si>
  <si>
    <t xml:space="preserve"> 987</t>
  </si>
  <si>
    <t>Institution-Wide987</t>
  </si>
  <si>
    <t>PSY393</t>
  </si>
  <si>
    <t>3.5148515</t>
  </si>
  <si>
    <t xml:space="preserve"> 8.2238806</t>
  </si>
  <si>
    <t>0.0392156863</t>
  </si>
  <si>
    <t>0.009803922</t>
  </si>
  <si>
    <t>1.601404e-05</t>
  </si>
  <si>
    <t>Institution-Wide988</t>
  </si>
  <si>
    <t>RST271W</t>
  </si>
  <si>
    <t>0.19607843</t>
  </si>
  <si>
    <t xml:space="preserve"> 4.4920635</t>
  </si>
  <si>
    <t>4818</t>
  </si>
  <si>
    <t>Institution-Wide989</t>
  </si>
  <si>
    <t>TH238</t>
  </si>
  <si>
    <t>0.69736842</t>
  </si>
  <si>
    <t>3.6568627</t>
  </si>
  <si>
    <t xml:space="preserve"> 1.4725275</t>
  </si>
  <si>
    <t>2.794884e-05</t>
  </si>
  <si>
    <t>Institution-Wide990</t>
  </si>
  <si>
    <t>AES222</t>
  </si>
  <si>
    <t xml:space="preserve">  101</t>
  </si>
  <si>
    <t>0.72619048</t>
  </si>
  <si>
    <t>0.69306931</t>
  </si>
  <si>
    <t>3.8555556</t>
  </si>
  <si>
    <t xml:space="preserve"> 3.4782609</t>
  </si>
  <si>
    <t>0.0198019802</t>
  </si>
  <si>
    <t>0.108910891</t>
  </si>
  <si>
    <t>2035</t>
  </si>
  <si>
    <t>1.171670e-06</t>
  </si>
  <si>
    <t>Institution-Wide991</t>
  </si>
  <si>
    <t>BIO311</t>
  </si>
  <si>
    <t>3.4536082</t>
  </si>
  <si>
    <t xml:space="preserve"> 7.4769231</t>
  </si>
  <si>
    <t>0.039603960</t>
  </si>
  <si>
    <t>2.439345e-05</t>
  </si>
  <si>
    <t>Institution-Wide992</t>
  </si>
  <si>
    <t>BIO434</t>
  </si>
  <si>
    <t>3.5757576</t>
  </si>
  <si>
    <t xml:space="preserve"> 8.3972603</t>
  </si>
  <si>
    <t>0.019801980</t>
  </si>
  <si>
    <t>1009</t>
  </si>
  <si>
    <t>9.844194e-06</t>
  </si>
  <si>
    <t>Institution-Wide993</t>
  </si>
  <si>
    <t>BIO312</t>
  </si>
  <si>
    <t xml:space="preserve">  100</t>
  </si>
  <si>
    <t>0.87000000</t>
  </si>
  <si>
    <t>2.7127660</t>
  </si>
  <si>
    <t xml:space="preserve"> 6.9250000</t>
  </si>
  <si>
    <t>0.0700000000</t>
  </si>
  <si>
    <t>0.060000000</t>
  </si>
  <si>
    <t>1295</t>
  </si>
  <si>
    <t>5.876163e-06</t>
  </si>
  <si>
    <t>Institution-Wide994</t>
  </si>
  <si>
    <t>COM458</t>
  </si>
  <si>
    <t>0.93000000</t>
  </si>
  <si>
    <t>2.9898990</t>
  </si>
  <si>
    <t xml:space="preserve"> 7.1641791</t>
  </si>
  <si>
    <t>0.0500000000</t>
  </si>
  <si>
    <t>0.010000000</t>
  </si>
  <si>
    <t>1845</t>
  </si>
  <si>
    <t>1812</t>
  </si>
  <si>
    <t>2.212949e-06</t>
  </si>
  <si>
    <t xml:space="preserve"> 995</t>
  </si>
  <si>
    <t>Institution-Wide995</t>
  </si>
  <si>
    <t>LAT102</t>
  </si>
  <si>
    <t>0.67000000</t>
  </si>
  <si>
    <t>3.2783505</t>
  </si>
  <si>
    <t xml:space="preserve"> 4.1940299</t>
  </si>
  <si>
    <t>0.0400000000</t>
  </si>
  <si>
    <t>1258</t>
  </si>
  <si>
    <t>1005</t>
  </si>
  <si>
    <t>6.213753e-06</t>
  </si>
  <si>
    <t xml:space="preserve"> 996</t>
  </si>
  <si>
    <t>Institution-Wide996</t>
  </si>
  <si>
    <t>MUE295</t>
  </si>
  <si>
    <t>3.9900000</t>
  </si>
  <si>
    <t xml:space="preserve"> 2.8988764</t>
  </si>
  <si>
    <t>1641</t>
  </si>
  <si>
    <t>2.002296e-06</t>
  </si>
  <si>
    <t>Institution-Wide997</t>
  </si>
  <si>
    <t>MUS227</t>
  </si>
  <si>
    <t>2.7708333</t>
  </si>
  <si>
    <t xml:space="preserve"> 3.5256410</t>
  </si>
  <si>
    <t>0.1700000000</t>
  </si>
  <si>
    <t>1319</t>
  </si>
  <si>
    <t>5.682304e-06</t>
  </si>
  <si>
    <t>Institution-Wide998</t>
  </si>
  <si>
    <t>PLS346</t>
  </si>
  <si>
    <t>3.1700000</t>
  </si>
  <si>
    <t xml:space="preserve"> 8.1600000</t>
  </si>
  <si>
    <t>1001</t>
  </si>
  <si>
    <t>9.564539e-06</t>
  </si>
  <si>
    <t xml:space="preserve"> 999</t>
  </si>
  <si>
    <t>Institution-Wide999</t>
  </si>
  <si>
    <t>REL330</t>
  </si>
  <si>
    <t>2.6702128</t>
  </si>
  <si>
    <t xml:space="preserve"> 5.3793103</t>
  </si>
  <si>
    <t>4.121199e-05</t>
  </si>
  <si>
    <t>Institution-Wide1000</t>
  </si>
  <si>
    <t>BME461</t>
  </si>
  <si>
    <t xml:space="preserve">   99</t>
  </si>
  <si>
    <t>0.98989899</t>
  </si>
  <si>
    <t>2.7216495</t>
  </si>
  <si>
    <t xml:space="preserve"> 7.9577465</t>
  </si>
  <si>
    <t>0.1616161616</t>
  </si>
  <si>
    <t>1194</t>
  </si>
  <si>
    <t>1795</t>
  </si>
  <si>
    <t>6.812598e-06</t>
  </si>
  <si>
    <t>Institution-Wide1001</t>
  </si>
  <si>
    <t>TH257</t>
  </si>
  <si>
    <t>0.68888889</t>
  </si>
  <si>
    <t>0.67676768</t>
  </si>
  <si>
    <t>3.8989899</t>
  </si>
  <si>
    <t xml:space="preserve"> 3.1309524</t>
  </si>
  <si>
    <t>1891</t>
  </si>
  <si>
    <t>1662</t>
  </si>
  <si>
    <t>1.959369e-06</t>
  </si>
  <si>
    <t>1002</t>
  </si>
  <si>
    <t>Institution-Wide1002</t>
  </si>
  <si>
    <t>ART359</t>
  </si>
  <si>
    <t xml:space="preserve">   98</t>
  </si>
  <si>
    <t>0.90816327</t>
  </si>
  <si>
    <t>3.3052632</t>
  </si>
  <si>
    <t xml:space="preserve"> 7.9302326</t>
  </si>
  <si>
    <t>0.0204081633</t>
  </si>
  <si>
    <t>1492</t>
  </si>
  <si>
    <t>1525</t>
  </si>
  <si>
    <t>4.516767e-06</t>
  </si>
  <si>
    <t>1003</t>
  </si>
  <si>
    <t>Institution-Wide1003</t>
  </si>
  <si>
    <t>ART478</t>
  </si>
  <si>
    <t>3.3894737</t>
  </si>
  <si>
    <t xml:space="preserve"> 8.4571429</t>
  </si>
  <si>
    <t>1048</t>
  </si>
  <si>
    <t>8.145708e-06</t>
  </si>
  <si>
    <t>Institution-Wide1004</t>
  </si>
  <si>
    <t>ATR284</t>
  </si>
  <si>
    <t>0.67346939</t>
  </si>
  <si>
    <t>3.9183673</t>
  </si>
  <si>
    <t xml:space="preserve"> 2.2631579</t>
  </si>
  <si>
    <t>1247</t>
  </si>
  <si>
    <t>4.681862e-06</t>
  </si>
  <si>
    <t>Institution-Wide1005</t>
  </si>
  <si>
    <t>BIO495</t>
  </si>
  <si>
    <t>3.9795918</t>
  </si>
  <si>
    <t xml:space="preserve"> 7.2948718</t>
  </si>
  <si>
    <t>0.000000e+00</t>
  </si>
  <si>
    <t>Institution-Wide1006</t>
  </si>
  <si>
    <t>CHM435</t>
  </si>
  <si>
    <t>0.94594595</t>
  </si>
  <si>
    <t>2.9489796</t>
  </si>
  <si>
    <t xml:space="preserve"> 7.9154930</t>
  </si>
  <si>
    <t>0.0918367347</t>
  </si>
  <si>
    <t>1.334561e-05</t>
  </si>
  <si>
    <t>Institution-Wide1007</t>
  </si>
  <si>
    <t>DMV201</t>
  </si>
  <si>
    <t>2.9021739</t>
  </si>
  <si>
    <t xml:space="preserve"> 6.1666667</t>
  </si>
  <si>
    <t>0.1326530612</t>
  </si>
  <si>
    <t>0.061224490</t>
  </si>
  <si>
    <t>1555</t>
  </si>
  <si>
    <t>1483</t>
  </si>
  <si>
    <t>4.052697e-06</t>
  </si>
  <si>
    <t>1008</t>
  </si>
  <si>
    <t>Institution-Wide1008</t>
  </si>
  <si>
    <t>TH239</t>
  </si>
  <si>
    <t>0.73846154</t>
  </si>
  <si>
    <t>3.6288660</t>
  </si>
  <si>
    <t xml:space="preserve"> 1.4137931</t>
  </si>
  <si>
    <t>2.216548e-05</t>
  </si>
  <si>
    <t>Institution-Wide1009</t>
  </si>
  <si>
    <t>BME462</t>
  </si>
  <si>
    <t xml:space="preserve">   97</t>
  </si>
  <si>
    <t>2.8421053</t>
  </si>
  <si>
    <t xml:space="preserve"> 7.8235294</t>
  </si>
  <si>
    <t>0.0927835052</t>
  </si>
  <si>
    <t>0.020618557</t>
  </si>
  <si>
    <t>Institution-Wide1010</t>
  </si>
  <si>
    <t>HPR355</t>
  </si>
  <si>
    <t>0.72164948</t>
  </si>
  <si>
    <t>3.1578947</t>
  </si>
  <si>
    <t xml:space="preserve"> 6.6727273</t>
  </si>
  <si>
    <t>0.0412371134</t>
  </si>
  <si>
    <t>1.685206e-05</t>
  </si>
  <si>
    <t>Institution-Wide1011</t>
  </si>
  <si>
    <t>MIS480</t>
  </si>
  <si>
    <t>0.94845361</t>
  </si>
  <si>
    <t>3.4479167</t>
  </si>
  <si>
    <t xml:space="preserve"> 8.5769231</t>
  </si>
  <si>
    <t>0.0206185567</t>
  </si>
  <si>
    <t>1619</t>
  </si>
  <si>
    <t>3.877720e-06</t>
  </si>
  <si>
    <t>1012</t>
  </si>
  <si>
    <t>Institution-Wide1012</t>
  </si>
  <si>
    <t>MUS132</t>
  </si>
  <si>
    <t>0.67500000</t>
  </si>
  <si>
    <t>0.63917526</t>
  </si>
  <si>
    <t>3.8111111</t>
  </si>
  <si>
    <t xml:space="preserve"> 3.6103896</t>
  </si>
  <si>
    <t>0.072164948</t>
  </si>
  <si>
    <t>9.111528e-06</t>
  </si>
  <si>
    <t>1013</t>
  </si>
  <si>
    <t>Institution-Wide1013</t>
  </si>
  <si>
    <t>PLS381</t>
  </si>
  <si>
    <t>0.82432432</t>
  </si>
  <si>
    <t>0.78350515</t>
  </si>
  <si>
    <t>3.6881720</t>
  </si>
  <si>
    <t xml:space="preserve"> 6.8888889</t>
  </si>
  <si>
    <t>0.0309278351</t>
  </si>
  <si>
    <t>0.041237113</t>
  </si>
  <si>
    <t>1.336659e-05</t>
  </si>
  <si>
    <t>Institution-Wide1014</t>
  </si>
  <si>
    <t>SOC210</t>
  </si>
  <si>
    <t>3.7065217</t>
  </si>
  <si>
    <t xml:space="preserve"> 6.2089552</t>
  </si>
  <si>
    <t>0.051546392</t>
  </si>
  <si>
    <t>7.197860e-06</t>
  </si>
  <si>
    <t>1015</t>
  </si>
  <si>
    <t>Institution-Wide1015</t>
  </si>
  <si>
    <t>URS317</t>
  </si>
  <si>
    <t>0.83505155</t>
  </si>
  <si>
    <t>2.9450549</t>
  </si>
  <si>
    <t xml:space="preserve"> 7.8181818</t>
  </si>
  <si>
    <t>1433</t>
  </si>
  <si>
    <t>1541</t>
  </si>
  <si>
    <t>4.882330e-06</t>
  </si>
  <si>
    <t>Institution-Wide1016</t>
  </si>
  <si>
    <t>BME491</t>
  </si>
  <si>
    <t xml:space="preserve">   96</t>
  </si>
  <si>
    <t>3.8020833</t>
  </si>
  <si>
    <t xml:space="preserve"> 7.8405797</t>
  </si>
  <si>
    <t>0.0104166667</t>
  </si>
  <si>
    <t>1744</t>
  </si>
  <si>
    <t>4.181170e-06</t>
  </si>
  <si>
    <t>Institution-Wide1017</t>
  </si>
  <si>
    <t>CHM436</t>
  </si>
  <si>
    <t>3.6666667</t>
  </si>
  <si>
    <t xml:space="preserve"> 7.9428571</t>
  </si>
  <si>
    <t>1.023201e-05</t>
  </si>
  <si>
    <t>1018</t>
  </si>
  <si>
    <t>Institution-Wide1018</t>
  </si>
  <si>
    <t>MTH432</t>
  </si>
  <si>
    <t>2.2222222</t>
  </si>
  <si>
    <t xml:space="preserve"> 7.3469388</t>
  </si>
  <si>
    <t>0.2291666667</t>
  </si>
  <si>
    <t>1225</t>
  </si>
  <si>
    <t>6.467532e-06</t>
  </si>
  <si>
    <t>Institution-Wide1019</t>
  </si>
  <si>
    <t>MUS199</t>
  </si>
  <si>
    <t>0.48958333</t>
  </si>
  <si>
    <t>3.5312500</t>
  </si>
  <si>
    <t xml:space="preserve"> 3.2297297</t>
  </si>
  <si>
    <t>1303</t>
  </si>
  <si>
    <t>1145</t>
  </si>
  <si>
    <t>5.837608e-06</t>
  </si>
  <si>
    <t>Institution-Wide1020</t>
  </si>
  <si>
    <t>BME402</t>
  </si>
  <si>
    <t xml:space="preserve">   95</t>
  </si>
  <si>
    <t>3.8315789</t>
  </si>
  <si>
    <t>1199</t>
  </si>
  <si>
    <t>8.873305e-06</t>
  </si>
  <si>
    <t>1021</t>
  </si>
  <si>
    <t>Institution-Wide1021</t>
  </si>
  <si>
    <t>BME403</t>
  </si>
  <si>
    <t>0.98765432</t>
  </si>
  <si>
    <t>3.8105263</t>
  </si>
  <si>
    <t xml:space="preserve"> 8.8405797</t>
  </si>
  <si>
    <t>1852</t>
  </si>
  <si>
    <t>2045</t>
  </si>
  <si>
    <t>2.177392e-06</t>
  </si>
  <si>
    <t>Institution-Wide1022</t>
  </si>
  <si>
    <t>BME440</t>
  </si>
  <si>
    <t>0.96842105</t>
  </si>
  <si>
    <t>3.3404255</t>
  </si>
  <si>
    <t>0.010526316</t>
  </si>
  <si>
    <t>1697</t>
  </si>
  <si>
    <t>7.296358e-06</t>
  </si>
  <si>
    <t>Institution-Wide1023</t>
  </si>
  <si>
    <t>BME492</t>
  </si>
  <si>
    <t>3.8526316</t>
  </si>
  <si>
    <t>1979</t>
  </si>
  <si>
    <t>2105</t>
  </si>
  <si>
    <t>1.455892e-06</t>
  </si>
  <si>
    <t>Institution-Wide1024</t>
  </si>
  <si>
    <t>BME493</t>
  </si>
  <si>
    <t>3.8210526</t>
  </si>
  <si>
    <t>1943</t>
  </si>
  <si>
    <t>2090</t>
  </si>
  <si>
    <t>1.639533e-06</t>
  </si>
  <si>
    <t>Institution-Wide1025</t>
  </si>
  <si>
    <t>CLS330</t>
  </si>
  <si>
    <t>0.84482759</t>
  </si>
  <si>
    <t>0.74736842</t>
  </si>
  <si>
    <t>3.5393258</t>
  </si>
  <si>
    <t xml:space="preserve"> 6.0400000</t>
  </si>
  <si>
    <t>0.0210526316</t>
  </si>
  <si>
    <t>1282</t>
  </si>
  <si>
    <t>1111</t>
  </si>
  <si>
    <t>5.960584e-06</t>
  </si>
  <si>
    <t>1026</t>
  </si>
  <si>
    <t>Institution-Wide1026</t>
  </si>
  <si>
    <t>ENG342</t>
  </si>
  <si>
    <t>0.94545455</t>
  </si>
  <si>
    <t>3.4526316</t>
  </si>
  <si>
    <t xml:space="preserve"> 7.3220339</t>
  </si>
  <si>
    <t>1193</t>
  </si>
  <si>
    <t>6.813354e-06</t>
  </si>
  <si>
    <t>1027</t>
  </si>
  <si>
    <t>Institution-Wide1027</t>
  </si>
  <si>
    <t>ENG440</t>
  </si>
  <si>
    <t>0.86315789</t>
  </si>
  <si>
    <t>3.3295455</t>
  </si>
  <si>
    <t>0.0315789474</t>
  </si>
  <si>
    <t>0.073684211</t>
  </si>
  <si>
    <t>1572</t>
  </si>
  <si>
    <t>4.046235e-06</t>
  </si>
  <si>
    <t>1028</t>
  </si>
  <si>
    <t>Institution-Wide1028</t>
  </si>
  <si>
    <t>FR321</t>
  </si>
  <si>
    <t>3.4361702</t>
  </si>
  <si>
    <t xml:space="preserve"> 6.2318841</t>
  </si>
  <si>
    <t>1.186992e-05</t>
  </si>
  <si>
    <t>Institution-Wide1029</t>
  </si>
  <si>
    <t>MIL311</t>
  </si>
  <si>
    <t>0.75789474</t>
  </si>
  <si>
    <t>3.6222222</t>
  </si>
  <si>
    <t xml:space="preserve"> 5.0793651</t>
  </si>
  <si>
    <t>1.063050e-05</t>
  </si>
  <si>
    <t>Institution-Wide1030</t>
  </si>
  <si>
    <t>MUS231</t>
  </si>
  <si>
    <t>0.69473684</t>
  </si>
  <si>
    <t>3.2234043</t>
  </si>
  <si>
    <t xml:space="preserve"> 5.3521127</t>
  </si>
  <si>
    <t>1.175303e-05</t>
  </si>
  <si>
    <t>Institution-Wide1031</t>
  </si>
  <si>
    <t>URS420</t>
  </si>
  <si>
    <t>2.5869565</t>
  </si>
  <si>
    <t>0.0631578947</t>
  </si>
  <si>
    <t>1915</t>
  </si>
  <si>
    <t>1817</t>
  </si>
  <si>
    <t>1.839565e-06</t>
  </si>
  <si>
    <t>Institution-Wide1032</t>
  </si>
  <si>
    <t>COM335</t>
  </si>
  <si>
    <t xml:space="preserve">   94</t>
  </si>
  <si>
    <t xml:space="preserve"> 5.9130435</t>
  </si>
  <si>
    <t>0.0319148936</t>
  </si>
  <si>
    <t>1.269505e-05</t>
  </si>
  <si>
    <t>Institution-Wide1033</t>
  </si>
  <si>
    <t>EC330</t>
  </si>
  <si>
    <t>0.86170213</t>
  </si>
  <si>
    <t>2.9431818</t>
  </si>
  <si>
    <t xml:space="preserve"> 8.2368421</t>
  </si>
  <si>
    <t>0.063829787</t>
  </si>
  <si>
    <t>1088</t>
  </si>
  <si>
    <t>1.314261e-05</t>
  </si>
  <si>
    <t>1034</t>
  </si>
  <si>
    <t>Institution-Wide1034</t>
  </si>
  <si>
    <t>EC477</t>
  </si>
  <si>
    <t>0.90425532</t>
  </si>
  <si>
    <t xml:space="preserve"> 8.4634146</t>
  </si>
  <si>
    <t>0.1063829787</t>
  </si>
  <si>
    <t>0.053191489</t>
  </si>
  <si>
    <t>2210</t>
  </si>
  <si>
    <t>2201</t>
  </si>
  <si>
    <t>2.766360e-07</t>
  </si>
  <si>
    <t>Institution-Wide1035</t>
  </si>
  <si>
    <t>GEO249</t>
  </si>
  <si>
    <t xml:space="preserve"> 7.7580645</t>
  </si>
  <si>
    <t>0.042553191</t>
  </si>
  <si>
    <t>1856</t>
  </si>
  <si>
    <t>1.805202e-06</t>
  </si>
  <si>
    <t>Institution-Wide1036</t>
  </si>
  <si>
    <t>MIL211</t>
  </si>
  <si>
    <t>0.51063830</t>
  </si>
  <si>
    <t>3.6555556</t>
  </si>
  <si>
    <t xml:space="preserve"> 3.2500000</t>
  </si>
  <si>
    <t>0.0212765957</t>
  </si>
  <si>
    <t>1410</t>
  </si>
  <si>
    <t>3.710052e-06</t>
  </si>
  <si>
    <t>Institution-Wide1037</t>
  </si>
  <si>
    <t>MUS205</t>
  </si>
  <si>
    <t>0.67045455</t>
  </si>
  <si>
    <t>0.67021277</t>
  </si>
  <si>
    <t>3.9462366</t>
  </si>
  <si>
    <t xml:space="preserve"> 1.9397590</t>
  </si>
  <si>
    <t>1.054821e-07</t>
  </si>
  <si>
    <t>1038</t>
  </si>
  <si>
    <t>Institution-Wide1038</t>
  </si>
  <si>
    <t>PLS428</t>
  </si>
  <si>
    <t>2.9777778</t>
  </si>
  <si>
    <t xml:space="preserve"> 7.5192308</t>
  </si>
  <si>
    <t>0.0425531915</t>
  </si>
  <si>
    <t>7.507753e-06</t>
  </si>
  <si>
    <t>Institution-Wide1039</t>
  </si>
  <si>
    <t>BIO402</t>
  </si>
  <si>
    <t xml:space="preserve">   93</t>
  </si>
  <si>
    <t>0.84946237</t>
  </si>
  <si>
    <t>3.3068182</t>
  </si>
  <si>
    <t xml:space="preserve"> 7.7894737</t>
  </si>
  <si>
    <t>0.0215053763</t>
  </si>
  <si>
    <t>0.053763441</t>
  </si>
  <si>
    <t>1.375620e-05</t>
  </si>
  <si>
    <t>Institution-Wide1040</t>
  </si>
  <si>
    <t>EE451</t>
  </si>
  <si>
    <t>2.9780220</t>
  </si>
  <si>
    <t xml:space="preserve"> 7.4827586</t>
  </si>
  <si>
    <t>0.1182795699</t>
  </si>
  <si>
    <t>0.021505376</t>
  </si>
  <si>
    <t>1231</t>
  </si>
  <si>
    <t>1.187453e-05</t>
  </si>
  <si>
    <t>Institution-Wide1041</t>
  </si>
  <si>
    <t>ME442</t>
  </si>
  <si>
    <t>3.4318182</t>
  </si>
  <si>
    <t xml:space="preserve"> 7.7301587</t>
  </si>
  <si>
    <t>1417</t>
  </si>
  <si>
    <t>5.006329e-06</t>
  </si>
  <si>
    <t>Institution-Wide1042</t>
  </si>
  <si>
    <t>MUS336</t>
  </si>
  <si>
    <t>0.77966102</t>
  </si>
  <si>
    <t>0.65591398</t>
  </si>
  <si>
    <t>3.5760870</t>
  </si>
  <si>
    <t xml:space="preserve"> 3.4492754</t>
  </si>
  <si>
    <t>0.0107526882</t>
  </si>
  <si>
    <t>0.010752688</t>
  </si>
  <si>
    <t>1.691443e-05</t>
  </si>
  <si>
    <t>Institution-Wide1043</t>
  </si>
  <si>
    <t>REL300</t>
  </si>
  <si>
    <t>0.54054054</t>
  </si>
  <si>
    <t>0.49462366</t>
  </si>
  <si>
    <t>0.0860215054</t>
  </si>
  <si>
    <t>1.507591e-05</t>
  </si>
  <si>
    <t>1044</t>
  </si>
  <si>
    <t>Institution-Wide1044</t>
  </si>
  <si>
    <t>TH107</t>
  </si>
  <si>
    <t>0.64864865</t>
  </si>
  <si>
    <t>0.59139785</t>
  </si>
  <si>
    <t xml:space="preserve"> 1.2650602</t>
  </si>
  <si>
    <t>0.0537634409</t>
  </si>
  <si>
    <t>1.478005e-05</t>
  </si>
  <si>
    <t>Institution-Wide1045</t>
  </si>
  <si>
    <t>DAN209</t>
  </si>
  <si>
    <t xml:space="preserve">   92</t>
  </si>
  <si>
    <t>3.5777778</t>
  </si>
  <si>
    <t xml:space="preserve"> 3.8125000</t>
  </si>
  <si>
    <t>1.074162e-05</t>
  </si>
  <si>
    <t>Institution-Wide1046</t>
  </si>
  <si>
    <t>DAN331</t>
  </si>
  <si>
    <t>3.1978022</t>
  </si>
  <si>
    <t xml:space="preserve"> 5.6025641</t>
  </si>
  <si>
    <t>0.010869565</t>
  </si>
  <si>
    <t>9.695040e-06</t>
  </si>
  <si>
    <t>1047</t>
  </si>
  <si>
    <t>Institution-Wide1047</t>
  </si>
  <si>
    <t>IB486</t>
  </si>
  <si>
    <t>0.97826087</t>
  </si>
  <si>
    <t>3.2197802</t>
  </si>
  <si>
    <t xml:space="preserve"> 8.1851852</t>
  </si>
  <si>
    <t>0.0760869565</t>
  </si>
  <si>
    <t>1376</t>
  </si>
  <si>
    <t>1807</t>
  </si>
  <si>
    <t>5.316802e-06</t>
  </si>
  <si>
    <t>Institution-Wide1048</t>
  </si>
  <si>
    <t>MIL212</t>
  </si>
  <si>
    <t>0.64130435</t>
  </si>
  <si>
    <t>3.7191011</t>
  </si>
  <si>
    <t xml:space="preserve"> 3.0400000</t>
  </si>
  <si>
    <t>0.032608696</t>
  </si>
  <si>
    <t>1.059717e-05</t>
  </si>
  <si>
    <t>Institution-Wide1049</t>
  </si>
  <si>
    <t>MKT471</t>
  </si>
  <si>
    <t>3.5274725</t>
  </si>
  <si>
    <t xml:space="preserve"> 8.0344828</t>
  </si>
  <si>
    <t>1.784362e-05</t>
  </si>
  <si>
    <t>Institution-Wide1050</t>
  </si>
  <si>
    <t>MUS215</t>
  </si>
  <si>
    <t>0.72826087</t>
  </si>
  <si>
    <t>3.4606742</t>
  </si>
  <si>
    <t xml:space="preserve"> 4.9402985</t>
  </si>
  <si>
    <t>0.0326086957</t>
  </si>
  <si>
    <t>2079</t>
  </si>
  <si>
    <t>1858</t>
  </si>
  <si>
    <t>9.365614e-07</t>
  </si>
  <si>
    <t>Institution-Wide1051</t>
  </si>
  <si>
    <t>CHM417</t>
  </si>
  <si>
    <t xml:space="preserve">   91</t>
  </si>
  <si>
    <t>2.6904762</t>
  </si>
  <si>
    <t xml:space="preserve"> 6.2419355</t>
  </si>
  <si>
    <t>0.1098901099</t>
  </si>
  <si>
    <t>8.283093e-06</t>
  </si>
  <si>
    <t>Institution-Wide1052</t>
  </si>
  <si>
    <t>HPR261</t>
  </si>
  <si>
    <t>0.36585366</t>
  </si>
  <si>
    <t>0.41758242</t>
  </si>
  <si>
    <t xml:space="preserve"> 4.5869565</t>
  </si>
  <si>
    <t>0.0549450549</t>
  </si>
  <si>
    <t>0.010989011</t>
  </si>
  <si>
    <t>1606</t>
  </si>
  <si>
    <t>1361</t>
  </si>
  <si>
    <t>3.702411e-06</t>
  </si>
  <si>
    <t>Institution-Wide1053</t>
  </si>
  <si>
    <t>HPR353</t>
  </si>
  <si>
    <t>0.72527473</t>
  </si>
  <si>
    <t>3.5581395</t>
  </si>
  <si>
    <t xml:space="preserve"> 5.7833333</t>
  </si>
  <si>
    <t>0.0439560440</t>
  </si>
  <si>
    <t>0.054945055</t>
  </si>
  <si>
    <t>1.051080e-05</t>
  </si>
  <si>
    <t>1054</t>
  </si>
  <si>
    <t>Institution-Wide1054</t>
  </si>
  <si>
    <t>MUS228</t>
  </si>
  <si>
    <t>2.6629213</t>
  </si>
  <si>
    <t xml:space="preserve"> 3.4705882</t>
  </si>
  <si>
    <t>1.083389e-05</t>
  </si>
  <si>
    <t>Institution-Wide1055</t>
  </si>
  <si>
    <t>NUR442</t>
  </si>
  <si>
    <t>0.98901099</t>
  </si>
  <si>
    <t>3.2527473</t>
  </si>
  <si>
    <t xml:space="preserve"> 9.8333333</t>
  </si>
  <si>
    <t>0.0109890110</t>
  </si>
  <si>
    <t>1.129622e-05</t>
  </si>
  <si>
    <t>1056</t>
  </si>
  <si>
    <t>Institution-Wide1056</t>
  </si>
  <si>
    <t>TH108</t>
  </si>
  <si>
    <t>0.59340659</t>
  </si>
  <si>
    <t>3.0109890</t>
  </si>
  <si>
    <t xml:space="preserve"> 2.1728395</t>
  </si>
  <si>
    <t>8.349348e-06</t>
  </si>
  <si>
    <t>Institution-Wide1057</t>
  </si>
  <si>
    <t>TMK200</t>
  </si>
  <si>
    <t>0.70329670</t>
  </si>
  <si>
    <t>3.1888889</t>
  </si>
  <si>
    <t xml:space="preserve"> 4.0468750</t>
  </si>
  <si>
    <t>1.078108e-05</t>
  </si>
  <si>
    <t>1058</t>
  </si>
  <si>
    <t>Institution-Wide1058</t>
  </si>
  <si>
    <t>FR403</t>
  </si>
  <si>
    <t xml:space="preserve">   90</t>
  </si>
  <si>
    <t>0.93220339</t>
  </si>
  <si>
    <t>3.6250000</t>
  </si>
  <si>
    <t xml:space="preserve"> 7.4677419</t>
  </si>
  <si>
    <t>0.022222222</t>
  </si>
  <si>
    <t>2140</t>
  </si>
  <si>
    <t>6.333363e-07</t>
  </si>
  <si>
    <t>Institution-Wide1059</t>
  </si>
  <si>
    <t>NUR751</t>
  </si>
  <si>
    <t>3.7303371</t>
  </si>
  <si>
    <t>0.011111111</t>
  </si>
  <si>
    <t>1212</t>
  </si>
  <si>
    <t>1797</t>
  </si>
  <si>
    <t>6.635027e-06</t>
  </si>
  <si>
    <t>Institution-Wide1060</t>
  </si>
  <si>
    <t>PLS325</t>
  </si>
  <si>
    <t>3.0952381</t>
  </si>
  <si>
    <t xml:space="preserve"> 7.0181818</t>
  </si>
  <si>
    <t>1.541548e-05</t>
  </si>
  <si>
    <t>1061</t>
  </si>
  <si>
    <t>Institution-Wide1061</t>
  </si>
  <si>
    <t>PSY481</t>
  </si>
  <si>
    <t>3.3012048</t>
  </si>
  <si>
    <t xml:space="preserve"> 7.0645161</t>
  </si>
  <si>
    <t>0.077777778</t>
  </si>
  <si>
    <t>1.367980e-05</t>
  </si>
  <si>
    <t>Institution-Wide1062</t>
  </si>
  <si>
    <t>ATR262</t>
  </si>
  <si>
    <t xml:space="preserve">   89</t>
  </si>
  <si>
    <t>0.73033708</t>
  </si>
  <si>
    <t>3.5617978</t>
  </si>
  <si>
    <t xml:space="preserve"> 2.4117647</t>
  </si>
  <si>
    <t>0.0112359551</t>
  </si>
  <si>
    <t>8.373878e-06</t>
  </si>
  <si>
    <t>Institution-Wide1063</t>
  </si>
  <si>
    <t>ATR286</t>
  </si>
  <si>
    <t>0.74390244</t>
  </si>
  <si>
    <t>3.8876404</t>
  </si>
  <si>
    <t>1725</t>
  </si>
  <si>
    <t>1499</t>
  </si>
  <si>
    <t>2.889818e-06</t>
  </si>
  <si>
    <t>Institution-Wide1064</t>
  </si>
  <si>
    <t>BIO464</t>
  </si>
  <si>
    <t>2.8720930</t>
  </si>
  <si>
    <t xml:space="preserve"> 8.1111111</t>
  </si>
  <si>
    <t>0.0786516854</t>
  </si>
  <si>
    <t>0.033707865</t>
  </si>
  <si>
    <t>2.700186e-05</t>
  </si>
  <si>
    <t>Institution-Wide1065</t>
  </si>
  <si>
    <t>EC409</t>
  </si>
  <si>
    <t>0.93258427</t>
  </si>
  <si>
    <t>2.4698795</t>
  </si>
  <si>
    <t xml:space="preserve"> 7.7948718</t>
  </si>
  <si>
    <t>0.1348314607</t>
  </si>
  <si>
    <t>0.067415730</t>
  </si>
  <si>
    <t>1077</t>
  </si>
  <si>
    <t>7.887820e-06</t>
  </si>
  <si>
    <t>1066</t>
  </si>
  <si>
    <t>Institution-Wide1066</t>
  </si>
  <si>
    <t>MS203</t>
  </si>
  <si>
    <t>2.7439024</t>
  </si>
  <si>
    <t xml:space="preserve"> 2.0000000</t>
  </si>
  <si>
    <t>0.0898876404</t>
  </si>
  <si>
    <t>1130</t>
  </si>
  <si>
    <t>7.370671e-06</t>
  </si>
  <si>
    <t>Institution-Wide1067</t>
  </si>
  <si>
    <t>NUR716</t>
  </si>
  <si>
    <t>0.98876404</t>
  </si>
  <si>
    <t>3.9101124</t>
  </si>
  <si>
    <t>2223</t>
  </si>
  <si>
    <t>2255</t>
  </si>
  <si>
    <t>1.944070e-07</t>
  </si>
  <si>
    <t>1068</t>
  </si>
  <si>
    <t>Institution-Wide1068</t>
  </si>
  <si>
    <t>NUR750</t>
  </si>
  <si>
    <t>0.011235955</t>
  </si>
  <si>
    <t>1069</t>
  </si>
  <si>
    <t>Institution-Wide1069</t>
  </si>
  <si>
    <t>PLS351</t>
  </si>
  <si>
    <t>0.65168539</t>
  </si>
  <si>
    <t>3.0689655</t>
  </si>
  <si>
    <t xml:space="preserve"> 7.1600000</t>
  </si>
  <si>
    <t>0.022471910</t>
  </si>
  <si>
    <t>2.041552e-05</t>
  </si>
  <si>
    <t>1070</t>
  </si>
  <si>
    <t>Institution-Wide1070</t>
  </si>
  <si>
    <t>PLS473</t>
  </si>
  <si>
    <t xml:space="preserve"> 7.2666667</t>
  </si>
  <si>
    <t>1143</t>
  </si>
  <si>
    <t>5.527379e-06</t>
  </si>
  <si>
    <t>Institution-Wide1071</t>
  </si>
  <si>
    <t>PSY300</t>
  </si>
  <si>
    <t>0.88764045</t>
  </si>
  <si>
    <t>3.4235294</t>
  </si>
  <si>
    <t xml:space="preserve"> 4.7105263</t>
  </si>
  <si>
    <t>0.0224719101</t>
  </si>
  <si>
    <t>0.044943820</t>
  </si>
  <si>
    <t>1.392896e-05</t>
  </si>
  <si>
    <t>Institution-Wide1072</t>
  </si>
  <si>
    <t>REL341</t>
  </si>
  <si>
    <t xml:space="preserve"> 5.1914894</t>
  </si>
  <si>
    <t>0.146067416</t>
  </si>
  <si>
    <t>1.690915e-05</t>
  </si>
  <si>
    <t>Institution-Wide1073</t>
  </si>
  <si>
    <t>RUS101</t>
  </si>
  <si>
    <t>0.52808989</t>
  </si>
  <si>
    <t>2.8552632</t>
  </si>
  <si>
    <t xml:space="preserve"> 4.2777778</t>
  </si>
  <si>
    <t>0.1573033708</t>
  </si>
  <si>
    <t>1.609365e-05</t>
  </si>
  <si>
    <t>1074</t>
  </si>
  <si>
    <t>Institution-Wide1074</t>
  </si>
  <si>
    <t>CST242W</t>
  </si>
  <si>
    <t xml:space="preserve">   88</t>
  </si>
  <si>
    <t xml:space="preserve"> 5.1052632</t>
  </si>
  <si>
    <t>3058</t>
  </si>
  <si>
    <t>1075</t>
  </si>
  <si>
    <t>Institution-Wide1075</t>
  </si>
  <si>
    <t>CST250</t>
  </si>
  <si>
    <t>2.8823529</t>
  </si>
  <si>
    <t xml:space="preserve"> 1.0000000</t>
  </si>
  <si>
    <t>0.1136363636</t>
  </si>
  <si>
    <t>0.034090909</t>
  </si>
  <si>
    <t>1160</t>
  </si>
  <si>
    <t>7.075993e-06</t>
  </si>
  <si>
    <t>Institution-Wide1076</t>
  </si>
  <si>
    <t>DAN208</t>
  </si>
  <si>
    <t>0.65909091</t>
  </si>
  <si>
    <t>3.5909091</t>
  </si>
  <si>
    <t xml:space="preserve"> 3.1756757</t>
  </si>
  <si>
    <t>1642</t>
  </si>
  <si>
    <t>3.455754e-06</t>
  </si>
  <si>
    <t>Institution-Wide1077</t>
  </si>
  <si>
    <t>ISE407</t>
  </si>
  <si>
    <t>3.4659091</t>
  </si>
  <si>
    <t xml:space="preserve"> 6.7580645</t>
  </si>
  <si>
    <t>1243</t>
  </si>
  <si>
    <t>6.330730e-06</t>
  </si>
  <si>
    <t>Institution-Wide1078</t>
  </si>
  <si>
    <t>ME410</t>
  </si>
  <si>
    <t>3.1518987</t>
  </si>
  <si>
    <t xml:space="preserve"> 8.7301587</t>
  </si>
  <si>
    <t>0.102272727</t>
  </si>
  <si>
    <t>8.159852e-06</t>
  </si>
  <si>
    <t>1079</t>
  </si>
  <si>
    <t>Institution-Wide1079</t>
  </si>
  <si>
    <t>MIL312</t>
  </si>
  <si>
    <t>3.6235294</t>
  </si>
  <si>
    <t xml:space="preserve"> 5.0166667</t>
  </si>
  <si>
    <t>0.0227272727</t>
  </si>
  <si>
    <t>2028</t>
  </si>
  <si>
    <t>1811</t>
  </si>
  <si>
    <t>1.222274e-06</t>
  </si>
  <si>
    <t>Institution-Wide1080</t>
  </si>
  <si>
    <t>NUR763</t>
  </si>
  <si>
    <t>3.8977273</t>
  </si>
  <si>
    <t xml:space="preserve"> 8.5714286</t>
  </si>
  <si>
    <t>9.926680e-06</t>
  </si>
  <si>
    <t>Institution-Wide1081</t>
  </si>
  <si>
    <t>PLS453</t>
  </si>
  <si>
    <t>3.3218391</t>
  </si>
  <si>
    <t xml:space="preserve"> 7.8148148</t>
  </si>
  <si>
    <t>7.787760e-06</t>
  </si>
  <si>
    <t>Institution-Wide1082</t>
  </si>
  <si>
    <t>TH258</t>
  </si>
  <si>
    <t>0.71590909</t>
  </si>
  <si>
    <t>3.9545455</t>
  </si>
  <si>
    <t xml:space="preserve"> 3.1486486</t>
  </si>
  <si>
    <t>2235</t>
  </si>
  <si>
    <t>2.517694e-08</t>
  </si>
  <si>
    <t>Institution-Wide1083</t>
  </si>
  <si>
    <t>EES251</t>
  </si>
  <si>
    <t xml:space="preserve">   87</t>
  </si>
  <si>
    <t>2.8235294</t>
  </si>
  <si>
    <t xml:space="preserve"> 5.5961538</t>
  </si>
  <si>
    <t>0.0689655172</t>
  </si>
  <si>
    <t>0.022988506</t>
  </si>
  <si>
    <t>1197</t>
  </si>
  <si>
    <t>6.781464e-06</t>
  </si>
  <si>
    <t>1084</t>
  </si>
  <si>
    <t>Institution-Wide1084</t>
  </si>
  <si>
    <t>EES252</t>
  </si>
  <si>
    <t>0.78000000</t>
  </si>
  <si>
    <t xml:space="preserve"> 5.6226415</t>
  </si>
  <si>
    <t>1465</t>
  </si>
  <si>
    <t>1263</t>
  </si>
  <si>
    <t>4.676144e-06</t>
  </si>
  <si>
    <t>Institution-Wide1085</t>
  </si>
  <si>
    <t>ENG485</t>
  </si>
  <si>
    <t>0.92647059</t>
  </si>
  <si>
    <t>3.5465116</t>
  </si>
  <si>
    <t xml:space="preserve"> 6.5897436</t>
  </si>
  <si>
    <t>1.242721e-05</t>
  </si>
  <si>
    <t>Institution-Wide1086</t>
  </si>
  <si>
    <t>MTH332</t>
  </si>
  <si>
    <t>2.3333333</t>
  </si>
  <si>
    <t>0.2643678161</t>
  </si>
  <si>
    <t>1.638410e-05</t>
  </si>
  <si>
    <t>Institution-Wide1087</t>
  </si>
  <si>
    <t>NUR755</t>
  </si>
  <si>
    <t>0.98823529</t>
  </si>
  <si>
    <t>3.9770115</t>
  </si>
  <si>
    <t xml:space="preserve"> 7.7142857</t>
  </si>
  <si>
    <t>1.562046e-05</t>
  </si>
  <si>
    <t>Institution-Wide1088</t>
  </si>
  <si>
    <t>EES260</t>
  </si>
  <si>
    <t xml:space="preserve">   86</t>
  </si>
  <si>
    <t>0.47674419</t>
  </si>
  <si>
    <t>2.6829268</t>
  </si>
  <si>
    <t xml:space="preserve"> 5.0000000</t>
  </si>
  <si>
    <t>0.1395348837</t>
  </si>
  <si>
    <t>3.635161e-05</t>
  </si>
  <si>
    <t>Institution-Wide1089</t>
  </si>
  <si>
    <t>ENG405</t>
  </si>
  <si>
    <t>2.8750000</t>
  </si>
  <si>
    <t xml:space="preserve"> 8.1800000</t>
  </si>
  <si>
    <t>1544</t>
  </si>
  <si>
    <t>5.982705e-06</t>
  </si>
  <si>
    <t>Institution-Wide1090</t>
  </si>
  <si>
    <t>FR322</t>
  </si>
  <si>
    <t xml:space="preserve"> 5.7213115</t>
  </si>
  <si>
    <t>0.034883721</t>
  </si>
  <si>
    <t>7.819854e-06</t>
  </si>
  <si>
    <t>1091</t>
  </si>
  <si>
    <t>Institution-Wide1091</t>
  </si>
  <si>
    <t>GL499</t>
  </si>
  <si>
    <t>3.8170732</t>
  </si>
  <si>
    <t xml:space="preserve"> 5.7560976</t>
  </si>
  <si>
    <t>1.275483e-05</t>
  </si>
  <si>
    <t>1092</t>
  </si>
  <si>
    <t>Institution-Wide1092</t>
  </si>
  <si>
    <t>RST280</t>
  </si>
  <si>
    <t>0.56976744</t>
  </si>
  <si>
    <t>2.5294118</t>
  </si>
  <si>
    <t xml:space="preserve"> 1.7450980</t>
  </si>
  <si>
    <t>0.2093023256</t>
  </si>
  <si>
    <t>1.894218e-05</t>
  </si>
  <si>
    <t>Institution-Wide1093</t>
  </si>
  <si>
    <t>ITA103</t>
  </si>
  <si>
    <t xml:space="preserve">   85</t>
  </si>
  <si>
    <t>0.65882353</t>
  </si>
  <si>
    <t>2.8271605</t>
  </si>
  <si>
    <t xml:space="preserve"> 5.4655172</t>
  </si>
  <si>
    <t>6.885382e-06</t>
  </si>
  <si>
    <t>Institution-Wide1094</t>
  </si>
  <si>
    <t>LA403</t>
  </si>
  <si>
    <t>3.8000000</t>
  </si>
  <si>
    <t xml:space="preserve"> 7.6800000</t>
  </si>
  <si>
    <t>0.0235294118</t>
  </si>
  <si>
    <t>Institution-Wide1095</t>
  </si>
  <si>
    <t>MS320</t>
  </si>
  <si>
    <t>0.97058824</t>
  </si>
  <si>
    <t>3.4761905</t>
  </si>
  <si>
    <t xml:space="preserve"> 7.8055556</t>
  </si>
  <si>
    <t>1400</t>
  </si>
  <si>
    <t>1.039439e-05</t>
  </si>
  <si>
    <t>Institution-Wide1096</t>
  </si>
  <si>
    <t>REL331</t>
  </si>
  <si>
    <t xml:space="preserve"> 5.5400000</t>
  </si>
  <si>
    <t>1.183421e-05</t>
  </si>
  <si>
    <t>1097</t>
  </si>
  <si>
    <t>Institution-Wide1097</t>
  </si>
  <si>
    <t>TH259</t>
  </si>
  <si>
    <t>0.72151899</t>
  </si>
  <si>
    <t>0.71764706</t>
  </si>
  <si>
    <t>3.9294118</t>
  </si>
  <si>
    <t xml:space="preserve"> 4.1571429</t>
  </si>
  <si>
    <t>2195</t>
  </si>
  <si>
    <t>8.238247e-08</t>
  </si>
  <si>
    <t>Institution-Wide1098</t>
  </si>
  <si>
    <t>URS470</t>
  </si>
  <si>
    <t xml:space="preserve"> 7.8205128</t>
  </si>
  <si>
    <t>0.0470588235</t>
  </si>
  <si>
    <t>1253</t>
  </si>
  <si>
    <t>6.249760e-06</t>
  </si>
  <si>
    <t>1099</t>
  </si>
  <si>
    <t>Institution-Wide1099</t>
  </si>
  <si>
    <t>ATR360</t>
  </si>
  <si>
    <t xml:space="preserve">   84</t>
  </si>
  <si>
    <t>3.1190476</t>
  </si>
  <si>
    <t xml:space="preserve"> 3.5312500</t>
  </si>
  <si>
    <t>0.0595238095</t>
  </si>
  <si>
    <t>7.588745e-06</t>
  </si>
  <si>
    <t>1100</t>
  </si>
  <si>
    <t>Institution-Wide1100</t>
  </si>
  <si>
    <t>ME495</t>
  </si>
  <si>
    <t>3.0119048</t>
  </si>
  <si>
    <t xml:space="preserve"> 8.9272727</t>
  </si>
  <si>
    <t>1188</t>
  </si>
  <si>
    <t>1.113104e-05</t>
  </si>
  <si>
    <t>1101</t>
  </si>
  <si>
    <t>Institution-Wide1101</t>
  </si>
  <si>
    <t>STT160W</t>
  </si>
  <si>
    <t xml:space="preserve"> 4.2222222</t>
  </si>
  <si>
    <t>4967</t>
  </si>
  <si>
    <t>Institution-Wide1102</t>
  </si>
  <si>
    <t>TH220</t>
  </si>
  <si>
    <t>3.1904762</t>
  </si>
  <si>
    <t xml:space="preserve"> 2.8309859</t>
  </si>
  <si>
    <t>8.732251e-06</t>
  </si>
  <si>
    <t>1103</t>
  </si>
  <si>
    <t>Institution-Wide1103</t>
  </si>
  <si>
    <t>TH329</t>
  </si>
  <si>
    <t>2.6144578</t>
  </si>
  <si>
    <t xml:space="preserve"> 4.9642857</t>
  </si>
  <si>
    <t>0.1666666667</t>
  </si>
  <si>
    <t>1.224923e-05</t>
  </si>
  <si>
    <t>Institution-Wide1104</t>
  </si>
  <si>
    <t>ATR386</t>
  </si>
  <si>
    <t xml:space="preserve">   83</t>
  </si>
  <si>
    <t>3.6506024</t>
  </si>
  <si>
    <t xml:space="preserve"> 3.4920635</t>
  </si>
  <si>
    <t>0.0240963855</t>
  </si>
  <si>
    <t>1539</t>
  </si>
  <si>
    <t>1404</t>
  </si>
  <si>
    <t>4.195684e-06</t>
  </si>
  <si>
    <t>Institution-Wide1105</t>
  </si>
  <si>
    <t>BIO112W</t>
  </si>
  <si>
    <t>0.27710843</t>
  </si>
  <si>
    <t xml:space="preserve"> 3.0370370</t>
  </si>
  <si>
    <t>2651</t>
  </si>
  <si>
    <t>Institution-Wide1106</t>
  </si>
  <si>
    <t>DAN308</t>
  </si>
  <si>
    <t>3.7469880</t>
  </si>
  <si>
    <t xml:space="preserve"> 4.8243243</t>
  </si>
  <si>
    <t>2027</t>
  </si>
  <si>
    <t>1940</t>
  </si>
  <si>
    <t>1.225236e-06</t>
  </si>
  <si>
    <t>Institution-Wide1107</t>
  </si>
  <si>
    <t>DAN332</t>
  </si>
  <si>
    <t>0.83132530</t>
  </si>
  <si>
    <t>3.1975309</t>
  </si>
  <si>
    <t xml:space="preserve"> 5.2878788</t>
  </si>
  <si>
    <t>0.024096386</t>
  </si>
  <si>
    <t>1242</t>
  </si>
  <si>
    <t>6.336427e-06</t>
  </si>
  <si>
    <t>1108</t>
  </si>
  <si>
    <t>Institution-Wide1108</t>
  </si>
  <si>
    <t>EXB451</t>
  </si>
  <si>
    <t>3.3292683</t>
  </si>
  <si>
    <t xml:space="preserve"> 8.0937500</t>
  </si>
  <si>
    <t>0.0120481928</t>
  </si>
  <si>
    <t>0.012048193</t>
  </si>
  <si>
    <t>1481</t>
  </si>
  <si>
    <t>1727</t>
  </si>
  <si>
    <t>4.573662e-06</t>
  </si>
  <si>
    <t>1109</t>
  </si>
  <si>
    <t>Institution-Wide1109</t>
  </si>
  <si>
    <t>FR351</t>
  </si>
  <si>
    <t>0.91566265</t>
  </si>
  <si>
    <t xml:space="preserve"> 6.3454545</t>
  </si>
  <si>
    <t>0.036144578</t>
  </si>
  <si>
    <t>1202</t>
  </si>
  <si>
    <t>8.349902e-06</t>
  </si>
  <si>
    <t>Institution-Wide1110</t>
  </si>
  <si>
    <t>MGT3110</t>
  </si>
  <si>
    <t>0.56626506</t>
  </si>
  <si>
    <t>2.8414634</t>
  </si>
  <si>
    <t xml:space="preserve"> 9.5517241</t>
  </si>
  <si>
    <t>1.315087e-05</t>
  </si>
  <si>
    <t>Institution-Wide1111</t>
  </si>
  <si>
    <t>MIL313</t>
  </si>
  <si>
    <t>0.83076923</t>
  </si>
  <si>
    <t>3.6341463</t>
  </si>
  <si>
    <t xml:space="preserve"> 6.0344828</t>
  </si>
  <si>
    <t>0.0361445783</t>
  </si>
  <si>
    <t>9.818127e-06</t>
  </si>
  <si>
    <t>Institution-Wide1112</t>
  </si>
  <si>
    <t>MUS337</t>
  </si>
  <si>
    <t>0.80701754</t>
  </si>
  <si>
    <t>0.71084337</t>
  </si>
  <si>
    <t>3.6265060</t>
  </si>
  <si>
    <t>9.843656e-06</t>
  </si>
  <si>
    <t>Institution-Wide1113</t>
  </si>
  <si>
    <t>NUR762</t>
  </si>
  <si>
    <t>0.98795181</t>
  </si>
  <si>
    <t>3.4578313</t>
  </si>
  <si>
    <t>10.8333333</t>
  </si>
  <si>
    <t>1148</t>
  </si>
  <si>
    <t>1705</t>
  </si>
  <si>
    <t>7.188196e-06</t>
  </si>
  <si>
    <t>Institution-Wide1114</t>
  </si>
  <si>
    <t>PLS454</t>
  </si>
  <si>
    <t>0.75903614</t>
  </si>
  <si>
    <t>1756</t>
  </si>
  <si>
    <t>1548</t>
  </si>
  <si>
    <t>2.657633e-06</t>
  </si>
  <si>
    <t>Institution-Wide1115</t>
  </si>
  <si>
    <t>COM448</t>
  </si>
  <si>
    <t xml:space="preserve">   82</t>
  </si>
  <si>
    <t>0.97142857</t>
  </si>
  <si>
    <t>0.86585366</t>
  </si>
  <si>
    <t xml:space="preserve"> 7.8600000</t>
  </si>
  <si>
    <t>0.0243902439</t>
  </si>
  <si>
    <t>0.024390244</t>
  </si>
  <si>
    <t>1.327345e-05</t>
  </si>
  <si>
    <t>1116</t>
  </si>
  <si>
    <t>Institution-Wide1116</t>
  </si>
  <si>
    <t>EES401</t>
  </si>
  <si>
    <t>3.2987013</t>
  </si>
  <si>
    <t xml:space="preserve"> 7.7906977</t>
  </si>
  <si>
    <t>0.0731707317</t>
  </si>
  <si>
    <t>0.060975610</t>
  </si>
  <si>
    <t>2.678600e-05</t>
  </si>
  <si>
    <t>Institution-Wide1117</t>
  </si>
  <si>
    <t>EES499</t>
  </si>
  <si>
    <t>0.89024390</t>
  </si>
  <si>
    <t>3.9629630</t>
  </si>
  <si>
    <t xml:space="preserve"> 7.2894737</t>
  </si>
  <si>
    <t>0.012195122</t>
  </si>
  <si>
    <t>2177</t>
  </si>
  <si>
    <t>2167</t>
  </si>
  <si>
    <t>4.897957e-07</t>
  </si>
  <si>
    <t>Institution-Wide1118</t>
  </si>
  <si>
    <t>SOC220</t>
  </si>
  <si>
    <t>0.76363636</t>
  </si>
  <si>
    <t>3.5068493</t>
  </si>
  <si>
    <t>0.109756098</t>
  </si>
  <si>
    <t>2.154912e-06</t>
  </si>
  <si>
    <t>1119</t>
  </si>
  <si>
    <t>Institution-Wide1119</t>
  </si>
  <si>
    <t>SPN432</t>
  </si>
  <si>
    <t>3.3291139</t>
  </si>
  <si>
    <t xml:space="preserve"> 8.1875000</t>
  </si>
  <si>
    <t>0.0365853659</t>
  </si>
  <si>
    <t>1154</t>
  </si>
  <si>
    <t>6.909041e-06</t>
  </si>
  <si>
    <t>1120</t>
  </si>
  <si>
    <t>Institution-Wide1120</t>
  </si>
  <si>
    <t>TAD200</t>
  </si>
  <si>
    <t>3.2592593</t>
  </si>
  <si>
    <t xml:space="preserve"> 4.8545455</t>
  </si>
  <si>
    <t>7.956612e-06</t>
  </si>
  <si>
    <t>1121</t>
  </si>
  <si>
    <t>Institution-Wide1121</t>
  </si>
  <si>
    <t>ATH352</t>
  </si>
  <si>
    <t xml:space="preserve">   81</t>
  </si>
  <si>
    <t xml:space="preserve"> 7.0270270</t>
  </si>
  <si>
    <t>0.0864197531</t>
  </si>
  <si>
    <t>0.098765432</t>
  </si>
  <si>
    <t>1.507985e-05</t>
  </si>
  <si>
    <t>Institution-Wide1122</t>
  </si>
  <si>
    <t>CEG429</t>
  </si>
  <si>
    <t>3.2077922</t>
  </si>
  <si>
    <t xml:space="preserve"> 8.3695652</t>
  </si>
  <si>
    <t>0.0123456790</t>
  </si>
  <si>
    <t>0.049382716</t>
  </si>
  <si>
    <t>1781</t>
  </si>
  <si>
    <t>1866</t>
  </si>
  <si>
    <t>2.495791e-06</t>
  </si>
  <si>
    <t>Institution-Wide1123</t>
  </si>
  <si>
    <t>CHM420</t>
  </si>
  <si>
    <t>0.87654321</t>
  </si>
  <si>
    <t>3.3456790</t>
  </si>
  <si>
    <t xml:space="preserve"> 7.5789474</t>
  </si>
  <si>
    <t>6.515972e-06</t>
  </si>
  <si>
    <t>Institution-Wide1124</t>
  </si>
  <si>
    <t>COM451</t>
  </si>
  <si>
    <t>3.0379747</t>
  </si>
  <si>
    <t>0.024691358</t>
  </si>
  <si>
    <t>1907</t>
  </si>
  <si>
    <t>1900</t>
  </si>
  <si>
    <t>1.885457e-06</t>
  </si>
  <si>
    <t>1125</t>
  </si>
  <si>
    <t>Institution-Wide1125</t>
  </si>
  <si>
    <t>COM454</t>
  </si>
  <si>
    <t>0.93827160</t>
  </si>
  <si>
    <t>3.3636364</t>
  </si>
  <si>
    <t xml:space="preserve"> 7.2307692</t>
  </si>
  <si>
    <t>1747</t>
  </si>
  <si>
    <t>1949</t>
  </si>
  <si>
    <t>2.752549e-06</t>
  </si>
  <si>
    <t>1126</t>
  </si>
  <si>
    <t>Institution-Wide1126</t>
  </si>
  <si>
    <t>DEV092</t>
  </si>
  <si>
    <t>0.07407407</t>
  </si>
  <si>
    <t xml:space="preserve"> 1.5466667</t>
  </si>
  <si>
    <t>3085</t>
  </si>
  <si>
    <t>1127</t>
  </si>
  <si>
    <t>Institution-Wide1127</t>
  </si>
  <si>
    <t>EC203</t>
  </si>
  <si>
    <t>2.7530864</t>
  </si>
  <si>
    <t xml:space="preserve"> 1.8125000</t>
  </si>
  <si>
    <t>0.0987654321</t>
  </si>
  <si>
    <t>1216</t>
  </si>
  <si>
    <t>6.564051e-06</t>
  </si>
  <si>
    <t>Institution-Wide1128</t>
  </si>
  <si>
    <t>MUA423</t>
  </si>
  <si>
    <t>3.8101266</t>
  </si>
  <si>
    <t xml:space="preserve"> 9.5178571</t>
  </si>
  <si>
    <t>0.0246913580</t>
  </si>
  <si>
    <t>1.337562e-05</t>
  </si>
  <si>
    <t>1129</t>
  </si>
  <si>
    <t>Institution-Wide1129</t>
  </si>
  <si>
    <t>MUS261</t>
  </si>
  <si>
    <t>0.54320988</t>
  </si>
  <si>
    <t>3.1153846</t>
  </si>
  <si>
    <t xml:space="preserve"> 3.5272727</t>
  </si>
  <si>
    <t>1.579259e-05</t>
  </si>
  <si>
    <t>Institution-Wide1130</t>
  </si>
  <si>
    <t>MUS338</t>
  </si>
  <si>
    <t>3.6049383</t>
  </si>
  <si>
    <t xml:space="preserve"> 4.5593220</t>
  </si>
  <si>
    <t>1.908402e-05</t>
  </si>
  <si>
    <t>Institution-Wide1131</t>
  </si>
  <si>
    <t>PLS455</t>
  </si>
  <si>
    <t>3.0921053</t>
  </si>
  <si>
    <t xml:space="preserve"> 6.9333333</t>
  </si>
  <si>
    <t>0.0493827160</t>
  </si>
  <si>
    <t>0.061728395</t>
  </si>
  <si>
    <t>2.685745e-05</t>
  </si>
  <si>
    <t>Institution-Wide1132</t>
  </si>
  <si>
    <t>URS399</t>
  </si>
  <si>
    <t>3.2337662</t>
  </si>
  <si>
    <t>1.895705e-05</t>
  </si>
  <si>
    <t>1133</t>
  </si>
  <si>
    <t>Institution-Wide1133</t>
  </si>
  <si>
    <t>URS411</t>
  </si>
  <si>
    <t>2.9473684</t>
  </si>
  <si>
    <t xml:space="preserve"> 8.1627907</t>
  </si>
  <si>
    <t>1.490702e-05</t>
  </si>
  <si>
    <t>Institution-Wide1134</t>
  </si>
  <si>
    <t>LAT103</t>
  </si>
  <si>
    <t xml:space="preserve">   80</t>
  </si>
  <si>
    <t xml:space="preserve"> 5.2830189</t>
  </si>
  <si>
    <t>6.725810e-06</t>
  </si>
  <si>
    <t>Institution-Wide1135</t>
  </si>
  <si>
    <t>MUS343</t>
  </si>
  <si>
    <t>3.6625000</t>
  </si>
  <si>
    <t xml:space="preserve"> 6.7719298</t>
  </si>
  <si>
    <t>0.0125000000</t>
  </si>
  <si>
    <t>9.512212e-06</t>
  </si>
  <si>
    <t>Institution-Wide1136</t>
  </si>
  <si>
    <t>PHL401</t>
  </si>
  <si>
    <t>3.0972222</t>
  </si>
  <si>
    <t>0.0750000000</t>
  </si>
  <si>
    <t>1.470065e-05</t>
  </si>
  <si>
    <t>Institution-Wide1137</t>
  </si>
  <si>
    <t>PLS347</t>
  </si>
  <si>
    <t>2.6710526</t>
  </si>
  <si>
    <t xml:space="preserve"> 7.2142857</t>
  </si>
  <si>
    <t>0.0875000000</t>
  </si>
  <si>
    <t>1.359295e-05</t>
  </si>
  <si>
    <t>1138</t>
  </si>
  <si>
    <t>Institution-Wide1138</t>
  </si>
  <si>
    <t>BIO314</t>
  </si>
  <si>
    <t xml:space="preserve">   79</t>
  </si>
  <si>
    <t xml:space="preserve"> 7.5818182</t>
  </si>
  <si>
    <t>0.0759493671</t>
  </si>
  <si>
    <t>0.037974684</t>
  </si>
  <si>
    <t>1.791554e-05</t>
  </si>
  <si>
    <t>1139</t>
  </si>
  <si>
    <t>Institution-Wide1139</t>
  </si>
  <si>
    <t>CST241W</t>
  </si>
  <si>
    <t>0.17721519</t>
  </si>
  <si>
    <t xml:space="preserve"> 4.6666667</t>
  </si>
  <si>
    <t>3057</t>
  </si>
  <si>
    <t>1140</t>
  </si>
  <si>
    <t>Institution-Wide1140</t>
  </si>
  <si>
    <t>EC444</t>
  </si>
  <si>
    <t>2.8507463</t>
  </si>
  <si>
    <t xml:space="preserve"> 7.4324324</t>
  </si>
  <si>
    <t>0.0886075949</t>
  </si>
  <si>
    <t>0.151898734</t>
  </si>
  <si>
    <t>8.469889e-06</t>
  </si>
  <si>
    <t>Institution-Wide1141</t>
  </si>
  <si>
    <t>HPR430</t>
  </si>
  <si>
    <t>0.57777778</t>
  </si>
  <si>
    <t>3.3589744</t>
  </si>
  <si>
    <t xml:space="preserve"> 3.8813559</t>
  </si>
  <si>
    <t>0.0253164557</t>
  </si>
  <si>
    <t>0.012658228</t>
  </si>
  <si>
    <t>1169</t>
  </si>
  <si>
    <t>7.001369e-06</t>
  </si>
  <si>
    <t>Institution-Wide1142</t>
  </si>
  <si>
    <t>MUE497</t>
  </si>
  <si>
    <t>3.8666667</t>
  </si>
  <si>
    <t xml:space="preserve"> 5.8437500</t>
  </si>
  <si>
    <t>0.050632911</t>
  </si>
  <si>
    <t>1715</t>
  </si>
  <si>
    <t>2.960448e-06</t>
  </si>
  <si>
    <t>Institution-Wide1143</t>
  </si>
  <si>
    <t>SOC461</t>
  </si>
  <si>
    <t>0.60759494</t>
  </si>
  <si>
    <t>2.9027778</t>
  </si>
  <si>
    <t xml:space="preserve"> 7.4883721</t>
  </si>
  <si>
    <t>0.1012658228</t>
  </si>
  <si>
    <t>0.088607595</t>
  </si>
  <si>
    <t>1.221307e-05</t>
  </si>
  <si>
    <t>Institution-Wide1144</t>
  </si>
  <si>
    <t>TH125</t>
  </si>
  <si>
    <t>0.56962025</t>
  </si>
  <si>
    <t>3.0263158</t>
  </si>
  <si>
    <t xml:space="preserve"> 1.5967742</t>
  </si>
  <si>
    <t>0.1645569620</t>
  </si>
  <si>
    <t>1.058135e-05</t>
  </si>
  <si>
    <t>Institution-Wide1145</t>
  </si>
  <si>
    <t>TH224</t>
  </si>
  <si>
    <t>2.9736842</t>
  </si>
  <si>
    <t xml:space="preserve"> 3.2698413</t>
  </si>
  <si>
    <t>0.0506329114</t>
  </si>
  <si>
    <t>1.980879e-05</t>
  </si>
  <si>
    <t>Institution-Wide1146</t>
  </si>
  <si>
    <t>TH337</t>
  </si>
  <si>
    <t>0.78431373</t>
  </si>
  <si>
    <t>0.75949367</t>
  </si>
  <si>
    <t>3.5949367</t>
  </si>
  <si>
    <t xml:space="preserve"> 4.2000000</t>
  </si>
  <si>
    <t>1411</t>
  </si>
  <si>
    <t>5.045911e-06</t>
  </si>
  <si>
    <t>1147</t>
  </si>
  <si>
    <t>Institution-Wide1147</t>
  </si>
  <si>
    <t>ART404</t>
  </si>
  <si>
    <t xml:space="preserve">   78</t>
  </si>
  <si>
    <t>3.1038961</t>
  </si>
  <si>
    <t xml:space="preserve"> 7.5581395</t>
  </si>
  <si>
    <t>2.934178e-05</t>
  </si>
  <si>
    <t>Institution-Wide1148</t>
  </si>
  <si>
    <t>COM200W</t>
  </si>
  <si>
    <t>0.60256410</t>
  </si>
  <si>
    <t xml:space="preserve"> 6.6956522</t>
  </si>
  <si>
    <t>2928</t>
  </si>
  <si>
    <t>Institution-Wide1149</t>
  </si>
  <si>
    <t>EE160</t>
  </si>
  <si>
    <t>0.65384615</t>
  </si>
  <si>
    <t>0.37179487</t>
  </si>
  <si>
    <t>2.6956522</t>
  </si>
  <si>
    <t xml:space="preserve"> 3.1929825</t>
  </si>
  <si>
    <t>0.1794871795</t>
  </si>
  <si>
    <t>0.115384615</t>
  </si>
  <si>
    <t>1.648176e-05</t>
  </si>
  <si>
    <t>1150</t>
  </si>
  <si>
    <t>Institution-Wide1150</t>
  </si>
  <si>
    <t>ENG304</t>
  </si>
  <si>
    <t>0.87719298</t>
  </si>
  <si>
    <t>3.7200000</t>
  </si>
  <si>
    <t xml:space="preserve"> 6.2692308</t>
  </si>
  <si>
    <t>1.101992e-05</t>
  </si>
  <si>
    <t>Institution-Wide1151</t>
  </si>
  <si>
    <t>IT121</t>
  </si>
  <si>
    <t>0.31147541</t>
  </si>
  <si>
    <t>3.7236842</t>
  </si>
  <si>
    <t xml:space="preserve"> 2.7727273</t>
  </si>
  <si>
    <t>1554</t>
  </si>
  <si>
    <t>1473</t>
  </si>
  <si>
    <t>4.066439e-06</t>
  </si>
  <si>
    <t>Institution-Wide1152</t>
  </si>
  <si>
    <t>MS202</t>
  </si>
  <si>
    <t>2.4729730</t>
  </si>
  <si>
    <t xml:space="preserve"> 1.6666667</t>
  </si>
  <si>
    <t>0.051282051</t>
  </si>
  <si>
    <t>1881</t>
  </si>
  <si>
    <t>2.008205e-06</t>
  </si>
  <si>
    <t>1153</t>
  </si>
  <si>
    <t>Institution-Wide1153</t>
  </si>
  <si>
    <t>MUE495</t>
  </si>
  <si>
    <t>0.61842105</t>
  </si>
  <si>
    <t>0.62820513</t>
  </si>
  <si>
    <t>3.9358974</t>
  </si>
  <si>
    <t xml:space="preserve"> 7.1475410</t>
  </si>
  <si>
    <t>1750</t>
  </si>
  <si>
    <t>1.939622e-06</t>
  </si>
  <si>
    <t>Institution-Wide1154</t>
  </si>
  <si>
    <t>PHL311</t>
  </si>
  <si>
    <t>2.8767123</t>
  </si>
  <si>
    <t xml:space="preserve"> 6.4897959</t>
  </si>
  <si>
    <t>1.570841e-05</t>
  </si>
  <si>
    <t>1155</t>
  </si>
  <si>
    <t>Institution-Wide1155</t>
  </si>
  <si>
    <t>PLS315</t>
  </si>
  <si>
    <t>2.9436620</t>
  </si>
  <si>
    <t xml:space="preserve"> 6.4042553</t>
  </si>
  <si>
    <t>0.089743590</t>
  </si>
  <si>
    <t>1.374214e-05</t>
  </si>
  <si>
    <t>Institution-Wide1156</t>
  </si>
  <si>
    <t>TH124</t>
  </si>
  <si>
    <t>0.56410256</t>
  </si>
  <si>
    <t>2.8051948</t>
  </si>
  <si>
    <t xml:space="preserve"> 2.0322581</t>
  </si>
  <si>
    <t>0.1923076923</t>
  </si>
  <si>
    <t>1.036936e-05</t>
  </si>
  <si>
    <t>Institution-Wide1157</t>
  </si>
  <si>
    <t>TH372</t>
  </si>
  <si>
    <t>3.3333333</t>
  </si>
  <si>
    <t xml:space="preserve"> 6.4687500</t>
  </si>
  <si>
    <t>1546</t>
  </si>
  <si>
    <t>3.378838e-06</t>
  </si>
  <si>
    <t>1158</t>
  </si>
  <si>
    <t>Institution-Wide1158</t>
  </si>
  <si>
    <t>ENG492</t>
  </si>
  <si>
    <t xml:space="preserve">   77</t>
  </si>
  <si>
    <t>0.91836735</t>
  </si>
  <si>
    <t>3.3783784</t>
  </si>
  <si>
    <t xml:space="preserve"> 7.4318182</t>
  </si>
  <si>
    <t>1.757040e-05</t>
  </si>
  <si>
    <t>1159</t>
  </si>
  <si>
    <t>Institution-Wide1159</t>
  </si>
  <si>
    <t>HED333</t>
  </si>
  <si>
    <t>3.4189189</t>
  </si>
  <si>
    <t xml:space="preserve"> 6.2448980</t>
  </si>
  <si>
    <t>0.0259740260</t>
  </si>
  <si>
    <t>1179</t>
  </si>
  <si>
    <t>6.933212e-06</t>
  </si>
  <si>
    <t>Institution-Wide1160</t>
  </si>
  <si>
    <t>MUS255</t>
  </si>
  <si>
    <t>0.62337662</t>
  </si>
  <si>
    <t>3.7922078</t>
  </si>
  <si>
    <t xml:space="preserve"> 3.8888889</t>
  </si>
  <si>
    <t>1851</t>
  </si>
  <si>
    <t>2.181528e-06</t>
  </si>
  <si>
    <t>1161</t>
  </si>
  <si>
    <t>Institution-Wide1161</t>
  </si>
  <si>
    <t>MUS323</t>
  </si>
  <si>
    <t>2.8684211</t>
  </si>
  <si>
    <t xml:space="preserve"> 5.6470588</t>
  </si>
  <si>
    <t>0.1688311688</t>
  </si>
  <si>
    <t>3.992936e-05</t>
  </si>
  <si>
    <t>Institution-Wide1162</t>
  </si>
  <si>
    <t>SPN361</t>
  </si>
  <si>
    <t>3.2567568</t>
  </si>
  <si>
    <t>2055</t>
  </si>
  <si>
    <t>1953</t>
  </si>
  <si>
    <t>1.048217e-06</t>
  </si>
  <si>
    <t>1163</t>
  </si>
  <si>
    <t>Institution-Wide1163</t>
  </si>
  <si>
    <t>AES223</t>
  </si>
  <si>
    <t xml:space="preserve">   76</t>
  </si>
  <si>
    <t>3.9210526</t>
  </si>
  <si>
    <t xml:space="preserve"> 4.5625000</t>
  </si>
  <si>
    <t>1729</t>
  </si>
  <si>
    <t>2.883362e-06</t>
  </si>
  <si>
    <t>Institution-Wide1164</t>
  </si>
  <si>
    <t>ART379</t>
  </si>
  <si>
    <t>0.75675676</t>
  </si>
  <si>
    <t>3.3466667</t>
  </si>
  <si>
    <t>0.0263157895</t>
  </si>
  <si>
    <t>0.013157895</t>
  </si>
  <si>
    <t>8.220698e-06</t>
  </si>
  <si>
    <t>Institution-Wide1165</t>
  </si>
  <si>
    <t>ENG493</t>
  </si>
  <si>
    <t>3.4266667</t>
  </si>
  <si>
    <t xml:space="preserve"> 7.5454545</t>
  </si>
  <si>
    <t>1.061073e-05</t>
  </si>
  <si>
    <t>Institution-Wide1166</t>
  </si>
  <si>
    <t>MS201</t>
  </si>
  <si>
    <t>0.64473684</t>
  </si>
  <si>
    <t>2.5890411</t>
  </si>
  <si>
    <t xml:space="preserve"> 1.2857143</t>
  </si>
  <si>
    <t>0.1578947368</t>
  </si>
  <si>
    <t>0.039473684</t>
  </si>
  <si>
    <t>9.155459e-06</t>
  </si>
  <si>
    <t>Institution-Wide1167</t>
  </si>
  <si>
    <t>MS330</t>
  </si>
  <si>
    <t>3.5866667</t>
  </si>
  <si>
    <t xml:space="preserve"> 7.3488372</t>
  </si>
  <si>
    <t>0.0131578947</t>
  </si>
  <si>
    <t>Institution-Wide1168</t>
  </si>
  <si>
    <t>MUE468</t>
  </si>
  <si>
    <t>3.9868421</t>
  </si>
  <si>
    <t xml:space="preserve"> 6.4727273</t>
  </si>
  <si>
    <t>2206</t>
  </si>
  <si>
    <t>2189</t>
  </si>
  <si>
    <t>2.915391e-07</t>
  </si>
  <si>
    <t>Institution-Wide1169</t>
  </si>
  <si>
    <t>PLS492</t>
  </si>
  <si>
    <t>3.8513514</t>
  </si>
  <si>
    <t xml:space="preserve"> 6.6607143</t>
  </si>
  <si>
    <t>1.782820e-05</t>
  </si>
  <si>
    <t>1170</t>
  </si>
  <si>
    <t>Institution-Wide1170</t>
  </si>
  <si>
    <t>TH373</t>
  </si>
  <si>
    <t>0.88636364</t>
  </si>
  <si>
    <t>3.4473684</t>
  </si>
  <si>
    <t xml:space="preserve"> 7.2698413</t>
  </si>
  <si>
    <t>1266</t>
  </si>
  <si>
    <t>5.270688e-06</t>
  </si>
  <si>
    <t>Institution-Wide1171</t>
  </si>
  <si>
    <t>EES253</t>
  </si>
  <si>
    <t xml:space="preserve">   75</t>
  </si>
  <si>
    <t xml:space="preserve"> 5.5283019</t>
  </si>
  <si>
    <t>1.123554e-05</t>
  </si>
  <si>
    <t>Institution-Wide1172</t>
  </si>
  <si>
    <t>MP381</t>
  </si>
  <si>
    <t>3.2191781</t>
  </si>
  <si>
    <t xml:space="preserve"> 5.6071429</t>
  </si>
  <si>
    <t>0.0133333333</t>
  </si>
  <si>
    <t>0.026666667</t>
  </si>
  <si>
    <t>1776</t>
  </si>
  <si>
    <t>1533</t>
  </si>
  <si>
    <t>2.529175e-06</t>
  </si>
  <si>
    <t>1173</t>
  </si>
  <si>
    <t>Institution-Wide1173</t>
  </si>
  <si>
    <t>TH357</t>
  </si>
  <si>
    <t>3.8400000</t>
  </si>
  <si>
    <t xml:space="preserve"> 5.2222222</t>
  </si>
  <si>
    <t>1530</t>
  </si>
  <si>
    <t>4.236105e-06</t>
  </si>
  <si>
    <t>Institution-Wide1174</t>
  </si>
  <si>
    <t>CHM421</t>
  </si>
  <si>
    <t xml:space="preserve">   74</t>
  </si>
  <si>
    <t>3.7260274</t>
  </si>
  <si>
    <t xml:space="preserve"> 7.4117647</t>
  </si>
  <si>
    <t>2075</t>
  </si>
  <si>
    <t>9.520207e-07</t>
  </si>
  <si>
    <t>1175</t>
  </si>
  <si>
    <t>Institution-Wide1175</t>
  </si>
  <si>
    <t>EC201</t>
  </si>
  <si>
    <t>3.1805556</t>
  </si>
  <si>
    <t xml:space="preserve"> 1.2000000</t>
  </si>
  <si>
    <t>1332</t>
  </si>
  <si>
    <t>5.568306e-06</t>
  </si>
  <si>
    <t>Institution-Wide1176</t>
  </si>
  <si>
    <t>EES254</t>
  </si>
  <si>
    <t>0.63513514</t>
  </si>
  <si>
    <t>3.5507246</t>
  </si>
  <si>
    <t xml:space="preserve"> 5.4716981</t>
  </si>
  <si>
    <t>0.067567568</t>
  </si>
  <si>
    <t>1379</t>
  </si>
  <si>
    <t>5.304128e-06</t>
  </si>
  <si>
    <t>1177</t>
  </si>
  <si>
    <t>Institution-Wide1177</t>
  </si>
  <si>
    <t>GR101</t>
  </si>
  <si>
    <t>0.58108108</t>
  </si>
  <si>
    <t>2.8245614</t>
  </si>
  <si>
    <t xml:space="preserve"> 5.1590909</t>
  </si>
  <si>
    <t>0.1621621622</t>
  </si>
  <si>
    <t>0.229729730</t>
  </si>
  <si>
    <t>1358</t>
  </si>
  <si>
    <t>5.460403e-06</t>
  </si>
  <si>
    <t>1178</t>
  </si>
  <si>
    <t>Institution-Wide1178</t>
  </si>
  <si>
    <t>HPR244</t>
  </si>
  <si>
    <t>2.2794118</t>
  </si>
  <si>
    <t xml:space="preserve"> 6.0571429</t>
  </si>
  <si>
    <t>0.2567567568</t>
  </si>
  <si>
    <t>0.081081081</t>
  </si>
  <si>
    <t>1.341129e-05</t>
  </si>
  <si>
    <t>Institution-Wide1179</t>
  </si>
  <si>
    <t>JPN201</t>
  </si>
  <si>
    <t>3.3611111</t>
  </si>
  <si>
    <t xml:space="preserve"> 6.2592593</t>
  </si>
  <si>
    <t>1739</t>
  </si>
  <si>
    <t>2.811233e-06</t>
  </si>
  <si>
    <t>1180</t>
  </si>
  <si>
    <t>Institution-Wide1180</t>
  </si>
  <si>
    <t>MIL213</t>
  </si>
  <si>
    <t>0.74324324</t>
  </si>
  <si>
    <t>3.5833333</t>
  </si>
  <si>
    <t xml:space="preserve"> 4.0877193</t>
  </si>
  <si>
    <t>1.767809e-05</t>
  </si>
  <si>
    <t>Institution-Wide1181</t>
  </si>
  <si>
    <t>MS322</t>
  </si>
  <si>
    <t>3.9594595</t>
  </si>
  <si>
    <t xml:space="preserve"> 7.4250000</t>
  </si>
  <si>
    <t>1208</t>
  </si>
  <si>
    <t>8.053309e-06</t>
  </si>
  <si>
    <t>Institution-Wide1182</t>
  </si>
  <si>
    <t>MTH440</t>
  </si>
  <si>
    <t>3.4931507</t>
  </si>
  <si>
    <t xml:space="preserve"> 7.3142857</t>
  </si>
  <si>
    <t>1566</t>
  </si>
  <si>
    <t>7.196827e-06</t>
  </si>
  <si>
    <t>Institution-Wide1183</t>
  </si>
  <si>
    <t>MUS224</t>
  </si>
  <si>
    <t>3.0945946</t>
  </si>
  <si>
    <t xml:space="preserve"> 4.4912281</t>
  </si>
  <si>
    <t>0.0945945946</t>
  </si>
  <si>
    <t>1628</t>
  </si>
  <si>
    <t>1371</t>
  </si>
  <si>
    <t>3.564076e-06</t>
  </si>
  <si>
    <t>Institution-Wide1184</t>
  </si>
  <si>
    <t>MUS226</t>
  </si>
  <si>
    <t>3.1408451</t>
  </si>
  <si>
    <t xml:space="preserve"> 3.3125000</t>
  </si>
  <si>
    <t>8.847691e-06</t>
  </si>
  <si>
    <t>Institution-Wide1185</t>
  </si>
  <si>
    <t>MUS262</t>
  </si>
  <si>
    <t>2.5810811</t>
  </si>
  <si>
    <t xml:space="preserve"> 4.6734694</t>
  </si>
  <si>
    <t>0.2027027027</t>
  </si>
  <si>
    <t>1.309870e-05</t>
  </si>
  <si>
    <t>Institution-Wide1186</t>
  </si>
  <si>
    <t>SPN333</t>
  </si>
  <si>
    <t xml:space="preserve"> 6.7555556</t>
  </si>
  <si>
    <t>1656</t>
  </si>
  <si>
    <t>1626</t>
  </si>
  <si>
    <t>3.374524e-06</t>
  </si>
  <si>
    <t>Institution-Wide1187</t>
  </si>
  <si>
    <t>TH225</t>
  </si>
  <si>
    <t xml:space="preserve"> 2.7068966</t>
  </si>
  <si>
    <t>0.2162162162</t>
  </si>
  <si>
    <t>9.352621e-06</t>
  </si>
  <si>
    <t>Institution-Wide1188</t>
  </si>
  <si>
    <t>TH338</t>
  </si>
  <si>
    <t>3.7027027</t>
  </si>
  <si>
    <t xml:space="preserve"> 5.2903226</t>
  </si>
  <si>
    <t>1707</t>
  </si>
  <si>
    <t>1454</t>
  </si>
  <si>
    <t>3.038373e-06</t>
  </si>
  <si>
    <t>Institution-Wide1189</t>
  </si>
  <si>
    <t>TH359</t>
  </si>
  <si>
    <t>3.6891892</t>
  </si>
  <si>
    <t xml:space="preserve"> 6.1967213</t>
  </si>
  <si>
    <t>1.209331e-05</t>
  </si>
  <si>
    <t>Institution-Wide1190</t>
  </si>
  <si>
    <t>ACC202</t>
  </si>
  <si>
    <t xml:space="preserve">   73</t>
  </si>
  <si>
    <t>0.63013699</t>
  </si>
  <si>
    <t>2.5735294</t>
  </si>
  <si>
    <t xml:space="preserve"> 1.5000000</t>
  </si>
  <si>
    <t>0.1095890411</t>
  </si>
  <si>
    <t>0.068493151</t>
  </si>
  <si>
    <t>1.087298e-05</t>
  </si>
  <si>
    <t>Institution-Wide1191</t>
  </si>
  <si>
    <t>ATR361</t>
  </si>
  <si>
    <t>0.84931507</t>
  </si>
  <si>
    <t>3.2602740</t>
  </si>
  <si>
    <t xml:space="preserve"> 4.6909091</t>
  </si>
  <si>
    <t>1445</t>
  </si>
  <si>
    <t>1457</t>
  </si>
  <si>
    <t>4.799554e-06</t>
  </si>
  <si>
    <t>Institution-Wide1192</t>
  </si>
  <si>
    <t>CST232W</t>
  </si>
  <si>
    <t>0.30136986</t>
  </si>
  <si>
    <t xml:space="preserve"> 4.5813953</t>
  </si>
  <si>
    <t>3055</t>
  </si>
  <si>
    <t>Institution-Wide1193</t>
  </si>
  <si>
    <t>DAN309</t>
  </si>
  <si>
    <t>0.89795918</t>
  </si>
  <si>
    <t>0.86301370</t>
  </si>
  <si>
    <t>3.6478873</t>
  </si>
  <si>
    <t xml:space="preserve"> 5.4307692</t>
  </si>
  <si>
    <t>1300</t>
  </si>
  <si>
    <t>5.105628e-06</t>
  </si>
  <si>
    <t>Institution-Wide1194</t>
  </si>
  <si>
    <t>GER203</t>
  </si>
  <si>
    <t>3.1690141</t>
  </si>
  <si>
    <t xml:space="preserve"> 5.3181818</t>
  </si>
  <si>
    <t>7.827373e-06</t>
  </si>
  <si>
    <t>Institution-Wide1195</t>
  </si>
  <si>
    <t>SPN334</t>
  </si>
  <si>
    <t>3.0571429</t>
  </si>
  <si>
    <t xml:space="preserve"> 7.9047619</t>
  </si>
  <si>
    <t>6.993269e-06</t>
  </si>
  <si>
    <t>Institution-Wide1196</t>
  </si>
  <si>
    <t>TH457</t>
  </si>
  <si>
    <t>0.83561644</t>
  </si>
  <si>
    <t>3.6712329</t>
  </si>
  <si>
    <t xml:space="preserve"> 7.1000000</t>
  </si>
  <si>
    <t>1430</t>
  </si>
  <si>
    <t>1635</t>
  </si>
  <si>
    <t>4.915967e-06</t>
  </si>
  <si>
    <t>Institution-Wide1197</t>
  </si>
  <si>
    <t>ATR384</t>
  </si>
  <si>
    <t xml:space="preserve">   72</t>
  </si>
  <si>
    <t>0.84722222</t>
  </si>
  <si>
    <t>4.0000000</t>
  </si>
  <si>
    <t xml:space="preserve"> 4.6481481</t>
  </si>
  <si>
    <t>1198</t>
  </si>
  <si>
    <t>Institution-Wide1198</t>
  </si>
  <si>
    <t>BME470</t>
  </si>
  <si>
    <t>3.0303030</t>
  </si>
  <si>
    <t xml:space="preserve"> 7.8076923</t>
  </si>
  <si>
    <t>0.0694444444</t>
  </si>
  <si>
    <t>2018</t>
  </si>
  <si>
    <t>3.962584e-06</t>
  </si>
  <si>
    <t>Institution-Wide1199</t>
  </si>
  <si>
    <t>DAN101</t>
  </si>
  <si>
    <t xml:space="preserve"> 1.2500000</t>
  </si>
  <si>
    <t>6.435078e-06</t>
  </si>
  <si>
    <t>Institution-Wide1200</t>
  </si>
  <si>
    <t>DAN131</t>
  </si>
  <si>
    <t>0.36538462</t>
  </si>
  <si>
    <t>3.0704225</t>
  </si>
  <si>
    <t xml:space="preserve"> 1.4285714</t>
  </si>
  <si>
    <t>0.013888889</t>
  </si>
  <si>
    <t>1607</t>
  </si>
  <si>
    <t>1284</t>
  </si>
  <si>
    <t>3.701124e-06</t>
  </si>
  <si>
    <t>1201</t>
  </si>
  <si>
    <t>Institution-Wide1201</t>
  </si>
  <si>
    <t>EC202</t>
  </si>
  <si>
    <t>0.56944444</t>
  </si>
  <si>
    <t>2.3235294</t>
  </si>
  <si>
    <t xml:space="preserve"> 1.5625000</t>
  </si>
  <si>
    <t>0.1944444444</t>
  </si>
  <si>
    <t>1402</t>
  </si>
  <si>
    <t>5.121290e-06</t>
  </si>
  <si>
    <t>Institution-Wide1202</t>
  </si>
  <si>
    <t>EE415</t>
  </si>
  <si>
    <t xml:space="preserve"> 7.9761905</t>
  </si>
  <si>
    <t>1783</t>
  </si>
  <si>
    <t>2133</t>
  </si>
  <si>
    <t>2.475573e-06</t>
  </si>
  <si>
    <t>1203</t>
  </si>
  <si>
    <t>Institution-Wide1203</t>
  </si>
  <si>
    <t>EES256</t>
  </si>
  <si>
    <t>3.3802817</t>
  </si>
  <si>
    <t>0.0138888889</t>
  </si>
  <si>
    <t>1.198081e-05</t>
  </si>
  <si>
    <t>Institution-Wide1204</t>
  </si>
  <si>
    <t>ENG310</t>
  </si>
  <si>
    <t>1.197549e-05</t>
  </si>
  <si>
    <t>Institution-Wide1205</t>
  </si>
  <si>
    <t>EXB354</t>
  </si>
  <si>
    <t xml:space="preserve"> 6.3958333</t>
  </si>
  <si>
    <t>9.050548e-06</t>
  </si>
  <si>
    <t>1206</t>
  </si>
  <si>
    <t>Institution-Wide1206</t>
  </si>
  <si>
    <t>GL252</t>
  </si>
  <si>
    <t>3.2253521</t>
  </si>
  <si>
    <t>0.1111111111</t>
  </si>
  <si>
    <t>1.434878e-05</t>
  </si>
  <si>
    <t>Institution-Wide1207</t>
  </si>
  <si>
    <t>MIL411</t>
  </si>
  <si>
    <t>1.105312e-05</t>
  </si>
  <si>
    <t>Institution-Wide1208</t>
  </si>
  <si>
    <t>MUS324</t>
  </si>
  <si>
    <t xml:space="preserve"> 5.4200000</t>
  </si>
  <si>
    <t>1.515692e-05</t>
  </si>
  <si>
    <t>1209</t>
  </si>
  <si>
    <t>Institution-Wide1209</t>
  </si>
  <si>
    <t>SCM334</t>
  </si>
  <si>
    <t>3.6056338</t>
  </si>
  <si>
    <t xml:space="preserve"> 8.4791667</t>
  </si>
  <si>
    <t>2051</t>
  </si>
  <si>
    <t>1.056137e-06</t>
  </si>
  <si>
    <t>1210</t>
  </si>
  <si>
    <t>Institution-Wide1210</t>
  </si>
  <si>
    <t>TH358</t>
  </si>
  <si>
    <t>3.7638889</t>
  </si>
  <si>
    <t xml:space="preserve"> 5.2000000</t>
  </si>
  <si>
    <t>1755</t>
  </si>
  <si>
    <t>2.661410e-06</t>
  </si>
  <si>
    <t>1211</t>
  </si>
  <si>
    <t>Institution-Wide1211</t>
  </si>
  <si>
    <t>TH459</t>
  </si>
  <si>
    <t>3.6944444</t>
  </si>
  <si>
    <t xml:space="preserve"> 8.1016949</t>
  </si>
  <si>
    <t>1938</t>
  </si>
  <si>
    <t>1824</t>
  </si>
  <si>
    <t>1.658256e-06</t>
  </si>
  <si>
    <t>Institution-Wide1212</t>
  </si>
  <si>
    <t>AFS402</t>
  </si>
  <si>
    <t xml:space="preserve">   71</t>
  </si>
  <si>
    <t>0.40845070</t>
  </si>
  <si>
    <t>2.3000000</t>
  </si>
  <si>
    <t xml:space="preserve"> 5.2745098</t>
  </si>
  <si>
    <t>0.2112676056</t>
  </si>
  <si>
    <t>0.154929577</t>
  </si>
  <si>
    <t>1.151570e-05</t>
  </si>
  <si>
    <t>1213</t>
  </si>
  <si>
    <t>Institution-Wide1213</t>
  </si>
  <si>
    <t>CEG468</t>
  </si>
  <si>
    <t>0.92957746</t>
  </si>
  <si>
    <t>3.3521127</t>
  </si>
  <si>
    <t xml:space="preserve"> 7.5675676</t>
  </si>
  <si>
    <t>1547</t>
  </si>
  <si>
    <t>5.268941e-06</t>
  </si>
  <si>
    <t>1214</t>
  </si>
  <si>
    <t>Institution-Wide1214</t>
  </si>
  <si>
    <t>CS470</t>
  </si>
  <si>
    <t>0.95774648</t>
  </si>
  <si>
    <t>3.4426230</t>
  </si>
  <si>
    <t>0.140845070</t>
  </si>
  <si>
    <t>2124</t>
  </si>
  <si>
    <t>2.431425e-06</t>
  </si>
  <si>
    <t>Institution-Wide1215</t>
  </si>
  <si>
    <t>EC420</t>
  </si>
  <si>
    <t>2.6285714</t>
  </si>
  <si>
    <t xml:space="preserve"> 7.8275862</t>
  </si>
  <si>
    <t>0.1549295775</t>
  </si>
  <si>
    <t>0.014084507</t>
  </si>
  <si>
    <t>7.220069e-06</t>
  </si>
  <si>
    <t>Institution-Wide1216</t>
  </si>
  <si>
    <t>EE416</t>
  </si>
  <si>
    <t xml:space="preserve"> 8.0243902</t>
  </si>
  <si>
    <t>0.042253521</t>
  </si>
  <si>
    <t>2182</t>
  </si>
  <si>
    <t>2242</t>
  </si>
  <si>
    <t>4.769588e-07</t>
  </si>
  <si>
    <t>1217</t>
  </si>
  <si>
    <t>Institution-Wide1217</t>
  </si>
  <si>
    <t>MGT4990</t>
  </si>
  <si>
    <t>3.0144928</t>
  </si>
  <si>
    <t xml:space="preserve"> 9.6000000</t>
  </si>
  <si>
    <t>0.0563380282</t>
  </si>
  <si>
    <t>1794</t>
  </si>
  <si>
    <t>2.407132e-06</t>
  </si>
  <si>
    <t>1218</t>
  </si>
  <si>
    <t>Institution-Wide1218</t>
  </si>
  <si>
    <t>MUS225</t>
  </si>
  <si>
    <t>0.71830986</t>
  </si>
  <si>
    <t>3.3142857</t>
  </si>
  <si>
    <t xml:space="preserve"> 5.3018868</t>
  </si>
  <si>
    <t>1.206264e-05</t>
  </si>
  <si>
    <t>1219</t>
  </si>
  <si>
    <t>Institution-Wide1219</t>
  </si>
  <si>
    <t>PSY302W</t>
  </si>
  <si>
    <t>0.42253521</t>
  </si>
  <si>
    <t xml:space="preserve"> 7.7441860</t>
  </si>
  <si>
    <t>4673</t>
  </si>
  <si>
    <t>Institution-Wide1220</t>
  </si>
  <si>
    <t>ART411</t>
  </si>
  <si>
    <t xml:space="preserve">   70</t>
  </si>
  <si>
    <t>2.9411765</t>
  </si>
  <si>
    <t xml:space="preserve"> 6.9500000</t>
  </si>
  <si>
    <t>0.0857142857</t>
  </si>
  <si>
    <t>1568</t>
  </si>
  <si>
    <t>1587</t>
  </si>
  <si>
    <t>3.994585e-06</t>
  </si>
  <si>
    <t>Institution-Wide1221</t>
  </si>
  <si>
    <t>ATH351</t>
  </si>
  <si>
    <t xml:space="preserve"> 6.1250000</t>
  </si>
  <si>
    <t>0.1714285714</t>
  </si>
  <si>
    <t>0.057142857</t>
  </si>
  <si>
    <t>2.030789e-05</t>
  </si>
  <si>
    <t>Institution-Wide1222</t>
  </si>
  <si>
    <t>EES255</t>
  </si>
  <si>
    <t>3.0724638</t>
  </si>
  <si>
    <t xml:space="preserve"> 6.6170213</t>
  </si>
  <si>
    <t>0.0142857143</t>
  </si>
  <si>
    <t>0.014285714</t>
  </si>
  <si>
    <t>1290</t>
  </si>
  <si>
    <t>5.924025e-06</t>
  </si>
  <si>
    <t>1223</t>
  </si>
  <si>
    <t>Institution-Wide1223</t>
  </si>
  <si>
    <t>IB481</t>
  </si>
  <si>
    <t xml:space="preserve"> 8.7500000</t>
  </si>
  <si>
    <t>7.926499e-06</t>
  </si>
  <si>
    <t>1224</t>
  </si>
  <si>
    <t>Institution-Wide1224</t>
  </si>
  <si>
    <t>MTH458</t>
  </si>
  <si>
    <t>2.7903226</t>
  </si>
  <si>
    <t xml:space="preserve"> 7.0500000</t>
  </si>
  <si>
    <t>0.1142857143</t>
  </si>
  <si>
    <t>0.114285714</t>
  </si>
  <si>
    <t>1839</t>
  </si>
  <si>
    <t>2141</t>
  </si>
  <si>
    <t>2.254385e-06</t>
  </si>
  <si>
    <t>Institution-Wide1225</t>
  </si>
  <si>
    <t>MUS167</t>
  </si>
  <si>
    <t>0.64179104</t>
  </si>
  <si>
    <t>3.9852941</t>
  </si>
  <si>
    <t xml:space="preserve"> 1.3636364</t>
  </si>
  <si>
    <t>1958</t>
  </si>
  <si>
    <t>9.015475e-07</t>
  </si>
  <si>
    <t>1226</t>
  </si>
  <si>
    <t>Institution-Wide1226</t>
  </si>
  <si>
    <t>MUS339</t>
  </si>
  <si>
    <t>3.5294118</t>
  </si>
  <si>
    <t xml:space="preserve"> 3.6000000</t>
  </si>
  <si>
    <t>6.756713e-06</t>
  </si>
  <si>
    <t>Institution-Wide1227</t>
  </si>
  <si>
    <t>TH339</t>
  </si>
  <si>
    <t>3.4637681</t>
  </si>
  <si>
    <t xml:space="preserve"> 5.2241379</t>
  </si>
  <si>
    <t>7.889592e-06</t>
  </si>
  <si>
    <t>Institution-Wide1228</t>
  </si>
  <si>
    <t>TH458</t>
  </si>
  <si>
    <t xml:space="preserve"> 7.1052632</t>
  </si>
  <si>
    <t>2204</t>
  </si>
  <si>
    <t>2129</t>
  </si>
  <si>
    <t>2.963813e-07</t>
  </si>
  <si>
    <t>1229</t>
  </si>
  <si>
    <t>Institution-Wide1229</t>
  </si>
  <si>
    <t>ATR303</t>
  </si>
  <si>
    <t xml:space="preserve">   69</t>
  </si>
  <si>
    <t>0.85507246</t>
  </si>
  <si>
    <t>3.6956522</t>
  </si>
  <si>
    <t xml:space="preserve"> 5.8235294</t>
  </si>
  <si>
    <t>2.985010e-06</t>
  </si>
  <si>
    <t>1230</t>
  </si>
  <si>
    <t>Institution-Wide1230</t>
  </si>
  <si>
    <t>ATR385</t>
  </si>
  <si>
    <t>3.9420290</t>
  </si>
  <si>
    <t xml:space="preserve"> 4.6730769</t>
  </si>
  <si>
    <t>2031</t>
  </si>
  <si>
    <t>1.184331e-06</t>
  </si>
  <si>
    <t>Institution-Wide1231</t>
  </si>
  <si>
    <t>CS499</t>
  </si>
  <si>
    <t>3.5588235</t>
  </si>
  <si>
    <t>1.057610e-05</t>
  </si>
  <si>
    <t>1232</t>
  </si>
  <si>
    <t>Institution-Wide1232</t>
  </si>
  <si>
    <t>EE444</t>
  </si>
  <si>
    <t>3.5441176</t>
  </si>
  <si>
    <t xml:space="preserve"> 7.8292683</t>
  </si>
  <si>
    <t>1671</t>
  </si>
  <si>
    <t>2072</t>
  </si>
  <si>
    <t>3.302800e-06</t>
  </si>
  <si>
    <t>Institution-Wide1233</t>
  </si>
  <si>
    <t>ENG402</t>
  </si>
  <si>
    <t>3.1617647</t>
  </si>
  <si>
    <t xml:space="preserve"> 7.6969697</t>
  </si>
  <si>
    <t>2125</t>
  </si>
  <si>
    <t>7.149927e-07</t>
  </si>
  <si>
    <t>Institution-Wide1234</t>
  </si>
  <si>
    <t>FIN403</t>
  </si>
  <si>
    <t>3.9710145</t>
  </si>
  <si>
    <t xml:space="preserve"> 8.0526316</t>
  </si>
  <si>
    <t>2257</t>
  </si>
  <si>
    <t>6.080156e-08</t>
  </si>
  <si>
    <t>1235</t>
  </si>
  <si>
    <t>Institution-Wide1235</t>
  </si>
  <si>
    <t>IB201</t>
  </si>
  <si>
    <t>0.81159420</t>
  </si>
  <si>
    <t>2.9682540</t>
  </si>
  <si>
    <t xml:space="preserve"> 7.2926829</t>
  </si>
  <si>
    <t>0.1014492754</t>
  </si>
  <si>
    <t>1.152840e-05</t>
  </si>
  <si>
    <t>1236</t>
  </si>
  <si>
    <t>Institution-Wide1236</t>
  </si>
  <si>
    <t>MUS229</t>
  </si>
  <si>
    <t>3.3030303</t>
  </si>
  <si>
    <t>0.0724637681</t>
  </si>
  <si>
    <t>8.726765e-06</t>
  </si>
  <si>
    <t>Institution-Wide1237</t>
  </si>
  <si>
    <t>MUS256</t>
  </si>
  <si>
    <t>3.8985507</t>
  </si>
  <si>
    <t xml:space="preserve"> 4.1818182</t>
  </si>
  <si>
    <t>1901</t>
  </si>
  <si>
    <t>1.913845e-06</t>
  </si>
  <si>
    <t>Institution-Wide1238</t>
  </si>
  <si>
    <t>NUR708</t>
  </si>
  <si>
    <t>3.9275362</t>
  </si>
  <si>
    <t xml:space="preserve"> 9.6250000</t>
  </si>
  <si>
    <t>1330</t>
  </si>
  <si>
    <t>1864</t>
  </si>
  <si>
    <t>5.590948e-06</t>
  </si>
  <si>
    <t>1239</t>
  </si>
  <si>
    <t>Institution-Wide1239</t>
  </si>
  <si>
    <t>CHM425</t>
  </si>
  <si>
    <t xml:space="preserve">   68</t>
  </si>
  <si>
    <t>3.7462687</t>
  </si>
  <si>
    <t xml:space="preserve"> 7.3695652</t>
  </si>
  <si>
    <t>1334</t>
  </si>
  <si>
    <t>1304</t>
  </si>
  <si>
    <t>5.564963e-06</t>
  </si>
  <si>
    <t>Institution-Wide1240</t>
  </si>
  <si>
    <t>CS409</t>
  </si>
  <si>
    <t>2.7258065</t>
  </si>
  <si>
    <t xml:space="preserve"> 7.2619048</t>
  </si>
  <si>
    <t>1.133400e-05</t>
  </si>
  <si>
    <t>Institution-Wide1241</t>
  </si>
  <si>
    <t>DAN102</t>
  </si>
  <si>
    <t>0.39393939</t>
  </si>
  <si>
    <t>0.42647059</t>
  </si>
  <si>
    <t>3.1176471</t>
  </si>
  <si>
    <t xml:space="preserve"> 1.2033898</t>
  </si>
  <si>
    <t>1423</t>
  </si>
  <si>
    <t>4.977148e-06</t>
  </si>
  <si>
    <t>Institution-Wide1242</t>
  </si>
  <si>
    <t>EC290W</t>
  </si>
  <si>
    <t xml:space="preserve"> 4.1153846</t>
  </si>
  <si>
    <t>3126</t>
  </si>
  <si>
    <t>Institution-Wide1243</t>
  </si>
  <si>
    <t>EC419</t>
  </si>
  <si>
    <t>0.83823529</t>
  </si>
  <si>
    <t>2.7419355</t>
  </si>
  <si>
    <t xml:space="preserve"> 7.6551724</t>
  </si>
  <si>
    <t>1408</t>
  </si>
  <si>
    <t>5.078850e-06</t>
  </si>
  <si>
    <t>1244</t>
  </si>
  <si>
    <t>Institution-Wide1244</t>
  </si>
  <si>
    <t>MIS481</t>
  </si>
  <si>
    <t xml:space="preserve"> 7.8684211</t>
  </si>
  <si>
    <t>Institution-Wide1245</t>
  </si>
  <si>
    <t>MP382</t>
  </si>
  <si>
    <t>3.2985075</t>
  </si>
  <si>
    <t xml:space="preserve"> 5.6200000</t>
  </si>
  <si>
    <t>2089</t>
  </si>
  <si>
    <t>1821</t>
  </si>
  <si>
    <t>9.060463e-07</t>
  </si>
  <si>
    <t>Institution-Wide1246</t>
  </si>
  <si>
    <t>MUS194</t>
  </si>
  <si>
    <t>3.9411765</t>
  </si>
  <si>
    <t xml:space="preserve"> 1.9821429</t>
  </si>
  <si>
    <t>1359</t>
  </si>
  <si>
    <t>5.447443e-06</t>
  </si>
  <si>
    <t>Institution-Wide1247</t>
  </si>
  <si>
    <t>NUR446</t>
  </si>
  <si>
    <t>2.9705882</t>
  </si>
  <si>
    <t>Institution-Wide1248</t>
  </si>
  <si>
    <t>TH437</t>
  </si>
  <si>
    <t>3.7647059</t>
  </si>
  <si>
    <t xml:space="preserve"> 7.8035714</t>
  </si>
  <si>
    <t>1346</t>
  </si>
  <si>
    <t>4.702516e-06</t>
  </si>
  <si>
    <t>Institution-Wide1249</t>
  </si>
  <si>
    <t>ATR285</t>
  </si>
  <si>
    <t xml:space="preserve">   67</t>
  </si>
  <si>
    <t>0.88059701</t>
  </si>
  <si>
    <t>3.9850746</t>
  </si>
  <si>
    <t xml:space="preserve"> 5.7800000</t>
  </si>
  <si>
    <t>2211</t>
  </si>
  <si>
    <t>2202</t>
  </si>
  <si>
    <t>2.630038e-07</t>
  </si>
  <si>
    <t>Institution-Wide1250</t>
  </si>
  <si>
    <t>ATR302</t>
  </si>
  <si>
    <t>0.76119403</t>
  </si>
  <si>
    <t>3.7910448</t>
  </si>
  <si>
    <t xml:space="preserve"> 3.6122449</t>
  </si>
  <si>
    <t>6.113967e-06</t>
  </si>
  <si>
    <t>1251</t>
  </si>
  <si>
    <t>Institution-Wide1251</t>
  </si>
  <si>
    <t>BME439</t>
  </si>
  <si>
    <t>3.2424242</t>
  </si>
  <si>
    <t xml:space="preserve"> 7.7708333</t>
  </si>
  <si>
    <t>0.0597014925</t>
  </si>
  <si>
    <t>1276</t>
  </si>
  <si>
    <t>1802</t>
  </si>
  <si>
    <t>6.017504e-06</t>
  </si>
  <si>
    <t>Institution-Wide1252</t>
  </si>
  <si>
    <t>CLS360</t>
  </si>
  <si>
    <t>2.6000000</t>
  </si>
  <si>
    <t xml:space="preserve"> 6.6315789</t>
  </si>
  <si>
    <t>0.1940298507</t>
  </si>
  <si>
    <t>0.104477612</t>
  </si>
  <si>
    <t>1.658434e-05</t>
  </si>
  <si>
    <t>Institution-Wide1253</t>
  </si>
  <si>
    <t>EE454</t>
  </si>
  <si>
    <t>0.94029851</t>
  </si>
  <si>
    <t>3.2238806</t>
  </si>
  <si>
    <t xml:space="preserve"> 8.1162791</t>
  </si>
  <si>
    <t>1.160424e-05</t>
  </si>
  <si>
    <t>Institution-Wide1254</t>
  </si>
  <si>
    <t>FR323</t>
  </si>
  <si>
    <t>3.3939394</t>
  </si>
  <si>
    <t xml:space="preserve"> 6.4081633</t>
  </si>
  <si>
    <t>2001</t>
  </si>
  <si>
    <t>2.828989e-06</t>
  </si>
  <si>
    <t>1255</t>
  </si>
  <si>
    <t>Institution-Wide1255</t>
  </si>
  <si>
    <t>GL251</t>
  </si>
  <si>
    <t xml:space="preserve"> 3.9428571</t>
  </si>
  <si>
    <t>9.366124e-06</t>
  </si>
  <si>
    <t>1256</t>
  </si>
  <si>
    <t>Institution-Wide1256</t>
  </si>
  <si>
    <t>MIL412</t>
  </si>
  <si>
    <t>0.94339623</t>
  </si>
  <si>
    <t>1.267690e-05</t>
  </si>
  <si>
    <t>1257</t>
  </si>
  <si>
    <t>Institution-Wide1257</t>
  </si>
  <si>
    <t>MKT302</t>
  </si>
  <si>
    <t>3.8955224</t>
  </si>
  <si>
    <t>2200</t>
  </si>
  <si>
    <t>6.958627e-07</t>
  </si>
  <si>
    <t>Institution-Wide1258</t>
  </si>
  <si>
    <t>MUE470</t>
  </si>
  <si>
    <t>0.46268657</t>
  </si>
  <si>
    <t xml:space="preserve"> 6.1836735</t>
  </si>
  <si>
    <t>Institution-Wide1259</t>
  </si>
  <si>
    <t>NUR448</t>
  </si>
  <si>
    <t>3.3731343</t>
  </si>
  <si>
    <t>1260</t>
  </si>
  <si>
    <t>Institution-Wide1260</t>
  </si>
  <si>
    <t>PHY260</t>
  </si>
  <si>
    <t>0.79104478</t>
  </si>
  <si>
    <t>3.3174603</t>
  </si>
  <si>
    <t xml:space="preserve"> 6.0810811</t>
  </si>
  <si>
    <t>0.0447761194</t>
  </si>
  <si>
    <t>1.728750e-05</t>
  </si>
  <si>
    <t>Institution-Wide1261</t>
  </si>
  <si>
    <t>ART375</t>
  </si>
  <si>
    <t xml:space="preserve">   66</t>
  </si>
  <si>
    <t>3.5156250</t>
  </si>
  <si>
    <t xml:space="preserve"> 7.7666667</t>
  </si>
  <si>
    <t>1731</t>
  </si>
  <si>
    <t>1778</t>
  </si>
  <si>
    <t>2.859693e-06</t>
  </si>
  <si>
    <t>Institution-Wide1262</t>
  </si>
  <si>
    <t>COM366</t>
  </si>
  <si>
    <t>3.2769231</t>
  </si>
  <si>
    <t xml:space="preserve"> 7.2105263</t>
  </si>
  <si>
    <t>0.0757575758</t>
  </si>
  <si>
    <t>7.773007e-06</t>
  </si>
  <si>
    <t>Institution-Wide1263</t>
  </si>
  <si>
    <t>DAN132</t>
  </si>
  <si>
    <t>0.46969697</t>
  </si>
  <si>
    <t>3.1060606</t>
  </si>
  <si>
    <t>0.0151515152</t>
  </si>
  <si>
    <t>1362</t>
  </si>
  <si>
    <t>5.411704e-06</t>
  </si>
  <si>
    <t>1264</t>
  </si>
  <si>
    <t>Institution-Wide1264</t>
  </si>
  <si>
    <t>ENG430</t>
  </si>
  <si>
    <t>0.89393939</t>
  </si>
  <si>
    <t>3.3968254</t>
  </si>
  <si>
    <t xml:space="preserve"> 6.7352941</t>
  </si>
  <si>
    <t>1524</t>
  </si>
  <si>
    <t>4.288689e-06</t>
  </si>
  <si>
    <t>Institution-Wide1265</t>
  </si>
  <si>
    <t>FR361</t>
  </si>
  <si>
    <t>3.3484848</t>
  </si>
  <si>
    <t xml:space="preserve"> 6.7446809</t>
  </si>
  <si>
    <t>1.660052e-05</t>
  </si>
  <si>
    <t>Institution-Wide1266</t>
  </si>
  <si>
    <t>ISE195</t>
  </si>
  <si>
    <t>3.4516129</t>
  </si>
  <si>
    <t xml:space="preserve"> 2.8333333</t>
  </si>
  <si>
    <t>0.060606061</t>
  </si>
  <si>
    <t>1526</t>
  </si>
  <si>
    <t>4.253309e-06</t>
  </si>
  <si>
    <t>Institution-Wide1267</t>
  </si>
  <si>
    <t>JPN202</t>
  </si>
  <si>
    <t>3.1846154</t>
  </si>
  <si>
    <t xml:space="preserve"> 6.3125000</t>
  </si>
  <si>
    <t>9.028133e-06</t>
  </si>
  <si>
    <t>Institution-Wide1268</t>
  </si>
  <si>
    <t>NUR447</t>
  </si>
  <si>
    <t>Institution-Wide1269</t>
  </si>
  <si>
    <t>NUR449</t>
  </si>
  <si>
    <t>3.7121212</t>
  </si>
  <si>
    <t>1270</t>
  </si>
  <si>
    <t>Institution-Wide1270</t>
  </si>
  <si>
    <t>ATH346</t>
  </si>
  <si>
    <t xml:space="preserve">   65</t>
  </si>
  <si>
    <t>2.9354839</t>
  </si>
  <si>
    <t xml:space="preserve"> 6.0857143</t>
  </si>
  <si>
    <t>0.046153846</t>
  </si>
  <si>
    <t>1.213348e-05</t>
  </si>
  <si>
    <t>1271</t>
  </si>
  <si>
    <t>Institution-Wide1271</t>
  </si>
  <si>
    <t>FIN2210</t>
  </si>
  <si>
    <t>0.26153846</t>
  </si>
  <si>
    <t>2.6896552</t>
  </si>
  <si>
    <t xml:space="preserve"> 9.3055556</t>
  </si>
  <si>
    <t>0.1384615385</t>
  </si>
  <si>
    <t>0.107692308</t>
  </si>
  <si>
    <t>2087</t>
  </si>
  <si>
    <t>1962</t>
  </si>
  <si>
    <t>9.126765e-07</t>
  </si>
  <si>
    <t>Institution-Wide1272</t>
  </si>
  <si>
    <t>ME470</t>
  </si>
  <si>
    <t>0.95384615</t>
  </si>
  <si>
    <t>3.2000000</t>
  </si>
  <si>
    <t xml:space="preserve"> 7.8500000</t>
  </si>
  <si>
    <t>6.492706e-06</t>
  </si>
  <si>
    <t>Institution-Wide1273</t>
  </si>
  <si>
    <t>MIL413</t>
  </si>
  <si>
    <t>3.7692308</t>
  </si>
  <si>
    <t>0.0153846154</t>
  </si>
  <si>
    <t>5.953745e-06</t>
  </si>
  <si>
    <t>1274</t>
  </si>
  <si>
    <t>Institution-Wide1274</t>
  </si>
  <si>
    <t>MUS325</t>
  </si>
  <si>
    <t>3.2461538</t>
  </si>
  <si>
    <t xml:space="preserve"> 6.2391304</t>
  </si>
  <si>
    <t>1.055945e-05</t>
  </si>
  <si>
    <t>1275</t>
  </si>
  <si>
    <t>Institution-Wide1275</t>
  </si>
  <si>
    <t>MUS393</t>
  </si>
  <si>
    <t>0.41538462</t>
  </si>
  <si>
    <t>3.8125000</t>
  </si>
  <si>
    <t xml:space="preserve"> 1.5471698</t>
  </si>
  <si>
    <t>1630</t>
  </si>
  <si>
    <t>3.558382e-06</t>
  </si>
  <si>
    <t>Institution-Wide1276</t>
  </si>
  <si>
    <t>REL321</t>
  </si>
  <si>
    <t>3.0327869</t>
  </si>
  <si>
    <t xml:space="preserve"> 6.9210526</t>
  </si>
  <si>
    <t>1351</t>
  </si>
  <si>
    <t>4.429863e-06</t>
  </si>
  <si>
    <t>Institution-Wide1277</t>
  </si>
  <si>
    <t>TH351</t>
  </si>
  <si>
    <t>0.67692308</t>
  </si>
  <si>
    <t>3.2615385</t>
  </si>
  <si>
    <t xml:space="preserve"> 3.9821429</t>
  </si>
  <si>
    <t>0.0615384615</t>
  </si>
  <si>
    <t>2.181140e-05</t>
  </si>
  <si>
    <t>Institution-Wide1278</t>
  </si>
  <si>
    <t>ART377</t>
  </si>
  <si>
    <t xml:space="preserve">   64</t>
  </si>
  <si>
    <t xml:space="preserve"> 7.0800000</t>
  </si>
  <si>
    <t>1.403905e-05</t>
  </si>
  <si>
    <t>Institution-Wide1279</t>
  </si>
  <si>
    <t>ATH410</t>
  </si>
  <si>
    <t>3.2881356</t>
  </si>
  <si>
    <t xml:space="preserve"> 7.1666667</t>
  </si>
  <si>
    <t>0.0781250000</t>
  </si>
  <si>
    <t>0.078125000</t>
  </si>
  <si>
    <t>1.011879e-05</t>
  </si>
  <si>
    <t>1280</t>
  </si>
  <si>
    <t>Institution-Wide1280</t>
  </si>
  <si>
    <t>ATH447</t>
  </si>
  <si>
    <t>2.9649123</t>
  </si>
  <si>
    <t xml:space="preserve"> 6.1315789</t>
  </si>
  <si>
    <t>0.0937500000</t>
  </si>
  <si>
    <t>9.151730e-06</t>
  </si>
  <si>
    <t>1281</t>
  </si>
  <si>
    <t>Institution-Wide1281</t>
  </si>
  <si>
    <t>EC321</t>
  </si>
  <si>
    <t>2.2181818</t>
  </si>
  <si>
    <t xml:space="preserve"> 8.3529412</t>
  </si>
  <si>
    <t>0.2500000000</t>
  </si>
  <si>
    <t>0.140625000</t>
  </si>
  <si>
    <t>1.111161e-05</t>
  </si>
  <si>
    <t>Institution-Wide1282</t>
  </si>
  <si>
    <t>GEO365</t>
  </si>
  <si>
    <t>3.5483871</t>
  </si>
  <si>
    <t xml:space="preserve"> 6.6206897</t>
  </si>
  <si>
    <t>6.529765e-06</t>
  </si>
  <si>
    <t>Institution-Wide1283</t>
  </si>
  <si>
    <t>HST415W</t>
  </si>
  <si>
    <t xml:space="preserve"> 7.4411765</t>
  </si>
  <si>
    <t>3787</t>
  </si>
  <si>
    <t>Institution-Wide1284</t>
  </si>
  <si>
    <t>MGT302</t>
  </si>
  <si>
    <t>2.7656250</t>
  </si>
  <si>
    <t>6.067565e-06</t>
  </si>
  <si>
    <t>Institution-Wide1285</t>
  </si>
  <si>
    <t>MTH491</t>
  </si>
  <si>
    <t>0.98437500</t>
  </si>
  <si>
    <t xml:space="preserve"> 8.1212121</t>
  </si>
  <si>
    <t>Institution-Wide1286</t>
  </si>
  <si>
    <t>MUS257</t>
  </si>
  <si>
    <t>3.5468750</t>
  </si>
  <si>
    <t xml:space="preserve"> 5.3137255</t>
  </si>
  <si>
    <t>0.0625000000</t>
  </si>
  <si>
    <t>1.260202e-05</t>
  </si>
  <si>
    <t>1287</t>
  </si>
  <si>
    <t>Institution-Wide1287</t>
  </si>
  <si>
    <t>MUS340</t>
  </si>
  <si>
    <t>3.4531250</t>
  </si>
  <si>
    <t xml:space="preserve"> 3.6500000</t>
  </si>
  <si>
    <t>0.1093750000</t>
  </si>
  <si>
    <t>7.701247e-06</t>
  </si>
  <si>
    <t>Institution-Wide1288</t>
  </si>
  <si>
    <t>BME471</t>
  </si>
  <si>
    <t xml:space="preserve">   63</t>
  </si>
  <si>
    <t>3.0163934</t>
  </si>
  <si>
    <t xml:space="preserve"> 7.5957447</t>
  </si>
  <si>
    <t>1374</t>
  </si>
  <si>
    <t>1868</t>
  </si>
  <si>
    <t>5.336121e-06</t>
  </si>
  <si>
    <t>Institution-Wide1289</t>
  </si>
  <si>
    <t>DAN103</t>
  </si>
  <si>
    <t>3.2063492</t>
  </si>
  <si>
    <t xml:space="preserve"> 2.1090909</t>
  </si>
  <si>
    <t>0.0158730159</t>
  </si>
  <si>
    <t>1636</t>
  </si>
  <si>
    <t>1392</t>
  </si>
  <si>
    <t>3.485085e-06</t>
  </si>
  <si>
    <t>Institution-Wide1290</t>
  </si>
  <si>
    <t>EC370</t>
  </si>
  <si>
    <t>0.82539683</t>
  </si>
  <si>
    <t>3.0535714</t>
  </si>
  <si>
    <t xml:space="preserve"> 8.3478261</t>
  </si>
  <si>
    <t>0.0793650794</t>
  </si>
  <si>
    <t>0.111111111</t>
  </si>
  <si>
    <t>1.140905e-05</t>
  </si>
  <si>
    <t>1291</t>
  </si>
  <si>
    <t>Institution-Wide1291</t>
  </si>
  <si>
    <t>ED370</t>
  </si>
  <si>
    <t>3.6774194</t>
  </si>
  <si>
    <t xml:space="preserve"> 2.4000000</t>
  </si>
  <si>
    <t>1848</t>
  </si>
  <si>
    <t>1682</t>
  </si>
  <si>
    <t>2.190720e-06</t>
  </si>
  <si>
    <t>1292</t>
  </si>
  <si>
    <t>Institution-Wide1292</t>
  </si>
  <si>
    <t>EES362</t>
  </si>
  <si>
    <t>2.8032787</t>
  </si>
  <si>
    <t xml:space="preserve"> 5.5555556</t>
  </si>
  <si>
    <t>6.691060e-06</t>
  </si>
  <si>
    <t>1293</t>
  </si>
  <si>
    <t>Institution-Wide1293</t>
  </si>
  <si>
    <t>ENG494</t>
  </si>
  <si>
    <t>0.79365079</t>
  </si>
  <si>
    <t xml:space="preserve"> 7.7333333</t>
  </si>
  <si>
    <t>1775</t>
  </si>
  <si>
    <t>1599</t>
  </si>
  <si>
    <t>2.536626e-06</t>
  </si>
  <si>
    <t>1294</t>
  </si>
  <si>
    <t>Institution-Wide1294</t>
  </si>
  <si>
    <t>HST221</t>
  </si>
  <si>
    <t xml:space="preserve"> 4.8717949</t>
  </si>
  <si>
    <t>0.174603175</t>
  </si>
  <si>
    <t>1534</t>
  </si>
  <si>
    <t>1329</t>
  </si>
  <si>
    <t>4.219162e-06</t>
  </si>
  <si>
    <t>Institution-Wide1295</t>
  </si>
  <si>
    <t>PLS435</t>
  </si>
  <si>
    <t xml:space="preserve"> 6.3157895</t>
  </si>
  <si>
    <t>6.104404e-06</t>
  </si>
  <si>
    <t>1296</t>
  </si>
  <si>
    <t>Institution-Wide1296</t>
  </si>
  <si>
    <t>PLS448</t>
  </si>
  <si>
    <t>3.3606557</t>
  </si>
  <si>
    <t xml:space="preserve"> 6.9545455</t>
  </si>
  <si>
    <t>1.372109e-05</t>
  </si>
  <si>
    <t>1297</t>
  </si>
  <si>
    <t>Institution-Wide1297</t>
  </si>
  <si>
    <t>URS476</t>
  </si>
  <si>
    <t>3.1551724</t>
  </si>
  <si>
    <t xml:space="preserve"> 7.7241379</t>
  </si>
  <si>
    <t>0.079365079</t>
  </si>
  <si>
    <t>1.144775e-05</t>
  </si>
  <si>
    <t>Institution-Wide1298</t>
  </si>
  <si>
    <t>ART378</t>
  </si>
  <si>
    <t xml:space="preserve">   62</t>
  </si>
  <si>
    <t>3.6140351</t>
  </si>
  <si>
    <t xml:space="preserve"> 6.4400000</t>
  </si>
  <si>
    <t>0.080645161</t>
  </si>
  <si>
    <t>2102</t>
  </si>
  <si>
    <t>2047</t>
  </si>
  <si>
    <t>8.207071e-07</t>
  </si>
  <si>
    <t>Institution-Wide1299</t>
  </si>
  <si>
    <t>DAN431</t>
  </si>
  <si>
    <t>3.5081967</t>
  </si>
  <si>
    <t xml:space="preserve"> 3.7142857</t>
  </si>
  <si>
    <t>0.0161290323</t>
  </si>
  <si>
    <t>1633</t>
  </si>
  <si>
    <t>2.039563e-06</t>
  </si>
  <si>
    <t>Institution-Wide1300</t>
  </si>
  <si>
    <t>GEO370</t>
  </si>
  <si>
    <t>3.0344828</t>
  </si>
  <si>
    <t xml:space="preserve"> 6.3333333</t>
  </si>
  <si>
    <t>0.064516129</t>
  </si>
  <si>
    <t>1.275190e-05</t>
  </si>
  <si>
    <t>1301</t>
  </si>
  <si>
    <t>Institution-Wide1301</t>
  </si>
  <si>
    <t>GER403</t>
  </si>
  <si>
    <t>3.5423729</t>
  </si>
  <si>
    <t xml:space="preserve"> 7.2857143</t>
  </si>
  <si>
    <t>0.0483870968</t>
  </si>
  <si>
    <t>8.168504e-06</t>
  </si>
  <si>
    <t>Institution-Wide1302</t>
  </si>
  <si>
    <t>HPR345</t>
  </si>
  <si>
    <t>0.76271186</t>
  </si>
  <si>
    <t>3.9354839</t>
  </si>
  <si>
    <t xml:space="preserve"> 6.4390244</t>
  </si>
  <si>
    <t>1418</t>
  </si>
  <si>
    <t>3.465639e-06</t>
  </si>
  <si>
    <t>Institution-Wide1303</t>
  </si>
  <si>
    <t>ME430</t>
  </si>
  <si>
    <t>3.3064516</t>
  </si>
  <si>
    <t xml:space="preserve"> 8.2000000</t>
  </si>
  <si>
    <t>9.514006e-06</t>
  </si>
  <si>
    <t>Institution-Wide1304</t>
  </si>
  <si>
    <t>TH215</t>
  </si>
  <si>
    <t>3.6500000</t>
  </si>
  <si>
    <t xml:space="preserve"> 3.6296296</t>
  </si>
  <si>
    <t>1761</t>
  </si>
  <si>
    <t>2.633804e-06</t>
  </si>
  <si>
    <t>Institution-Wide1305</t>
  </si>
  <si>
    <t>ATR484</t>
  </si>
  <si>
    <t xml:space="preserve">   61</t>
  </si>
  <si>
    <t>3.6885246</t>
  </si>
  <si>
    <t>1808</t>
  </si>
  <si>
    <t>2052</t>
  </si>
  <si>
    <t>2.368655e-06</t>
  </si>
  <si>
    <t>1306</t>
  </si>
  <si>
    <t>Institution-Wide1306</t>
  </si>
  <si>
    <t>CEG477</t>
  </si>
  <si>
    <t>3.2372881</t>
  </si>
  <si>
    <t xml:space="preserve"> 7.6052632</t>
  </si>
  <si>
    <t>0.1147540984</t>
  </si>
  <si>
    <t>1902</t>
  </si>
  <si>
    <t>3.350769e-06</t>
  </si>
  <si>
    <t>1307</t>
  </si>
  <si>
    <t>Institution-Wide1307</t>
  </si>
  <si>
    <t>EC320</t>
  </si>
  <si>
    <t>0.93442623</t>
  </si>
  <si>
    <t>0.2131147541</t>
  </si>
  <si>
    <t>1634</t>
  </si>
  <si>
    <t>6.587724e-06</t>
  </si>
  <si>
    <t>1308</t>
  </si>
  <si>
    <t>Institution-Wide1308</t>
  </si>
  <si>
    <t>EDE470</t>
  </si>
  <si>
    <t>3.9508197</t>
  </si>
  <si>
    <t xml:space="preserve"> 6.2941176</t>
  </si>
  <si>
    <t>2258</t>
  </si>
  <si>
    <t>1.043571e-07</t>
  </si>
  <si>
    <t>1309</t>
  </si>
  <si>
    <t>Institution-Wide1309</t>
  </si>
  <si>
    <t>HPR201</t>
  </si>
  <si>
    <t>3.2622951</t>
  </si>
  <si>
    <t xml:space="preserve"> 4.0645161</t>
  </si>
  <si>
    <t>0.0655737705</t>
  </si>
  <si>
    <t>1708</t>
  </si>
  <si>
    <t>1594</t>
  </si>
  <si>
    <t>3.023118e-06</t>
  </si>
  <si>
    <t>1310</t>
  </si>
  <si>
    <t>Institution-Wide1310</t>
  </si>
  <si>
    <t>PHL312</t>
  </si>
  <si>
    <t>3.3793103</t>
  </si>
  <si>
    <t xml:space="preserve"> 6.3055556</t>
  </si>
  <si>
    <t>0.049180328</t>
  </si>
  <si>
    <t>9.949615e-06</t>
  </si>
  <si>
    <t>1311</t>
  </si>
  <si>
    <t>Institution-Wide1311</t>
  </si>
  <si>
    <t>AES331</t>
  </si>
  <si>
    <t xml:space="preserve">   60</t>
  </si>
  <si>
    <t>3.7627119</t>
  </si>
  <si>
    <t xml:space="preserve"> 5.4594595</t>
  </si>
  <si>
    <t>0.016666667</t>
  </si>
  <si>
    <t>1736</t>
  </si>
  <si>
    <t>1677</t>
  </si>
  <si>
    <t>2.831169e-06</t>
  </si>
  <si>
    <t>1312</t>
  </si>
  <si>
    <t>Institution-Wide1312</t>
  </si>
  <si>
    <t>ATR460</t>
  </si>
  <si>
    <t>3.3000000</t>
  </si>
  <si>
    <t>2198</t>
  </si>
  <si>
    <t>3.585877e-07</t>
  </si>
  <si>
    <t>1313</t>
  </si>
  <si>
    <t>Institution-Wide1313</t>
  </si>
  <si>
    <t>ATR461</t>
  </si>
  <si>
    <t xml:space="preserve"> 6.7441860</t>
  </si>
  <si>
    <t>2154</t>
  </si>
  <si>
    <t>8.551000e-07</t>
  </si>
  <si>
    <t>Institution-Wide1314</t>
  </si>
  <si>
    <t>ATR485</t>
  </si>
  <si>
    <t>3.6833333</t>
  </si>
  <si>
    <t>1969</t>
  </si>
  <si>
    <t>2153</t>
  </si>
  <si>
    <t>1.493826e-06</t>
  </si>
  <si>
    <t>1315</t>
  </si>
  <si>
    <t>Institution-Wide1315</t>
  </si>
  <si>
    <t>ATR486</t>
  </si>
  <si>
    <t>1977</t>
  </si>
  <si>
    <t>3.325632e-06</t>
  </si>
  <si>
    <t>1316</t>
  </si>
  <si>
    <t>Institution-Wide1316</t>
  </si>
  <si>
    <t>BIO371</t>
  </si>
  <si>
    <t>0.68333333</t>
  </si>
  <si>
    <t>2.8679245</t>
  </si>
  <si>
    <t xml:space="preserve"> 8.6923077</t>
  </si>
  <si>
    <t>0.116666667</t>
  </si>
  <si>
    <t>1.910700e-05</t>
  </si>
  <si>
    <t>Institution-Wide1317</t>
  </si>
  <si>
    <t>BIO408</t>
  </si>
  <si>
    <t xml:space="preserve"> 7.8648649</t>
  </si>
  <si>
    <t>1407</t>
  </si>
  <si>
    <t>1527</t>
  </si>
  <si>
    <t>5.084251e-06</t>
  </si>
  <si>
    <t>Institution-Wide1318</t>
  </si>
  <si>
    <t>ENG344</t>
  </si>
  <si>
    <t>2.7254902</t>
  </si>
  <si>
    <t xml:space="preserve"> 6.2962963</t>
  </si>
  <si>
    <t>0.150000000</t>
  </si>
  <si>
    <t>1.783353e-05</t>
  </si>
  <si>
    <t>Institution-Wide1319</t>
  </si>
  <si>
    <t>NUR499</t>
  </si>
  <si>
    <t>3.9655172</t>
  </si>
  <si>
    <t>0.033333333</t>
  </si>
  <si>
    <t>Institution-Wide1320</t>
  </si>
  <si>
    <t>PHL323</t>
  </si>
  <si>
    <t>2.6851852</t>
  </si>
  <si>
    <t xml:space="preserve"> 6.2187500</t>
  </si>
  <si>
    <t>0.1500000000</t>
  </si>
  <si>
    <t>1695</t>
  </si>
  <si>
    <t>3.123815e-06</t>
  </si>
  <si>
    <t>1321</t>
  </si>
  <si>
    <t>Institution-Wide1321</t>
  </si>
  <si>
    <t>PLS439</t>
  </si>
  <si>
    <t>8.588947e-06</t>
  </si>
  <si>
    <t>Institution-Wide1322</t>
  </si>
  <si>
    <t>PSY2000</t>
  </si>
  <si>
    <t>2.9827586</t>
  </si>
  <si>
    <t xml:space="preserve"> 9.1219512</t>
  </si>
  <si>
    <t>1752</t>
  </si>
  <si>
    <t>1.596959e-06</t>
  </si>
  <si>
    <t>1323</t>
  </si>
  <si>
    <t>Institution-Wide1323</t>
  </si>
  <si>
    <t>TH241</t>
  </si>
  <si>
    <t>3.5666667</t>
  </si>
  <si>
    <t xml:space="preserve"> 3.4814815</t>
  </si>
  <si>
    <t>6.305927e-06</t>
  </si>
  <si>
    <t>1324</t>
  </si>
  <si>
    <t>Institution-Wide1324</t>
  </si>
  <si>
    <t>TH376</t>
  </si>
  <si>
    <t>3.7833333</t>
  </si>
  <si>
    <t xml:space="preserve"> 5.8947368</t>
  </si>
  <si>
    <t>1827</t>
  </si>
  <si>
    <t>1685</t>
  </si>
  <si>
    <t>2.308328e-06</t>
  </si>
  <si>
    <t>Institution-Wide1325</t>
  </si>
  <si>
    <t>ATH365</t>
  </si>
  <si>
    <t xml:space="preserve">   59</t>
  </si>
  <si>
    <t xml:space="preserve"> 6.2666667</t>
  </si>
  <si>
    <t>0.1016949153</t>
  </si>
  <si>
    <t>0.084745763</t>
  </si>
  <si>
    <t>1.682788e-05</t>
  </si>
  <si>
    <t>Institution-Wide1326</t>
  </si>
  <si>
    <t>EC3010</t>
  </si>
  <si>
    <t>2.5714286</t>
  </si>
  <si>
    <t xml:space="preserve"> 9.3611111</t>
  </si>
  <si>
    <t>0.050847458</t>
  </si>
  <si>
    <t>1687</t>
  </si>
  <si>
    <t>1452</t>
  </si>
  <si>
    <t>3.180039e-06</t>
  </si>
  <si>
    <t>Institution-Wide1327</t>
  </si>
  <si>
    <t>HPR202</t>
  </si>
  <si>
    <t>3.2241379</t>
  </si>
  <si>
    <t>0.016949153</t>
  </si>
  <si>
    <t>1859</t>
  </si>
  <si>
    <t>1657</t>
  </si>
  <si>
    <t>2.134859e-06</t>
  </si>
  <si>
    <t>Institution-Wide1328</t>
  </si>
  <si>
    <t>HPR211</t>
  </si>
  <si>
    <t xml:space="preserve"> 4.6000000</t>
  </si>
  <si>
    <t>0.0169491525</t>
  </si>
  <si>
    <t>1.022474e-05</t>
  </si>
  <si>
    <t>Institution-Wide1329</t>
  </si>
  <si>
    <t>PHL301</t>
  </si>
  <si>
    <t>2.4200000</t>
  </si>
  <si>
    <t xml:space="preserve"> 5.5806452</t>
  </si>
  <si>
    <t>0.2711864407</t>
  </si>
  <si>
    <t>0.152542373</t>
  </si>
  <si>
    <t>1.491240e-05</t>
  </si>
  <si>
    <t>Institution-Wide1330</t>
  </si>
  <si>
    <t>PLS438</t>
  </si>
  <si>
    <t>0.67796610</t>
  </si>
  <si>
    <t xml:space="preserve"> 6.4594595</t>
  </si>
  <si>
    <t>1.102501e-05</t>
  </si>
  <si>
    <t>Institution-Wide1331</t>
  </si>
  <si>
    <t>PSY363</t>
  </si>
  <si>
    <t>3.9830508</t>
  </si>
  <si>
    <t xml:space="preserve"> 7.1562500</t>
  </si>
  <si>
    <t>6.482810e-06</t>
  </si>
  <si>
    <t>Institution-Wide1332</t>
  </si>
  <si>
    <t>SPN313</t>
  </si>
  <si>
    <t>3.3389831</t>
  </si>
  <si>
    <t xml:space="preserve"> 7.4390244</t>
  </si>
  <si>
    <t>1872</t>
  </si>
  <si>
    <t>1760</t>
  </si>
  <si>
    <t>2.061975e-06</t>
  </si>
  <si>
    <t>Institution-Wide1333</t>
  </si>
  <si>
    <t>CHI201</t>
  </si>
  <si>
    <t xml:space="preserve">   58</t>
  </si>
  <si>
    <t>0.63793103</t>
  </si>
  <si>
    <t xml:space="preserve"> 5.4358974</t>
  </si>
  <si>
    <t>0.068965517</t>
  </si>
  <si>
    <t>1.232173e-05</t>
  </si>
  <si>
    <t>Institution-Wide1334</t>
  </si>
  <si>
    <t>ED432</t>
  </si>
  <si>
    <t>0.15517241</t>
  </si>
  <si>
    <t>3.5614035</t>
  </si>
  <si>
    <t xml:space="preserve"> 4.5500000</t>
  </si>
  <si>
    <t>1745</t>
  </si>
  <si>
    <t>2.324521e-06</t>
  </si>
  <si>
    <t>Institution-Wide1335</t>
  </si>
  <si>
    <t>EES399</t>
  </si>
  <si>
    <t>3.9473684</t>
  </si>
  <si>
    <t xml:space="preserve"> 6.5250000</t>
  </si>
  <si>
    <t>2091</t>
  </si>
  <si>
    <t>8.975611e-07</t>
  </si>
  <si>
    <t>1336</t>
  </si>
  <si>
    <t>Institution-Wide1336</t>
  </si>
  <si>
    <t>ENG3000</t>
  </si>
  <si>
    <t>3.0350877</t>
  </si>
  <si>
    <t xml:space="preserve"> 9.6428571</t>
  </si>
  <si>
    <t>1342</t>
  </si>
  <si>
    <t>5.512723e-06</t>
  </si>
  <si>
    <t>1337</t>
  </si>
  <si>
    <t>Institution-Wide1337</t>
  </si>
  <si>
    <t>FR325</t>
  </si>
  <si>
    <t>3.6315789</t>
  </si>
  <si>
    <t xml:space="preserve"> 6.8250000</t>
  </si>
  <si>
    <t>2117</t>
  </si>
  <si>
    <t>2109</t>
  </si>
  <si>
    <t>7.222837e-07</t>
  </si>
  <si>
    <t>Institution-Wide1338</t>
  </si>
  <si>
    <t>FR332</t>
  </si>
  <si>
    <t xml:space="preserve"> 7.3421053</t>
  </si>
  <si>
    <t>1818</t>
  </si>
  <si>
    <t>2021</t>
  </si>
  <si>
    <t>2.336321e-06</t>
  </si>
  <si>
    <t>1339</t>
  </si>
  <si>
    <t>Institution-Wide1339</t>
  </si>
  <si>
    <t>LA399</t>
  </si>
  <si>
    <t>0.59523810</t>
  </si>
  <si>
    <t>3.6964286</t>
  </si>
  <si>
    <t>1509</t>
  </si>
  <si>
    <t>3.503123e-06</t>
  </si>
  <si>
    <t>Institution-Wide1340</t>
  </si>
  <si>
    <t>MUA441</t>
  </si>
  <si>
    <t>3.8103448</t>
  </si>
  <si>
    <t xml:space="preserve"> 7.7804878</t>
  </si>
  <si>
    <t>0.0172413793</t>
  </si>
  <si>
    <t>1500</t>
  </si>
  <si>
    <t>2.896111e-06</t>
  </si>
  <si>
    <t>Institution-Wide1341</t>
  </si>
  <si>
    <t>PHL467</t>
  </si>
  <si>
    <t xml:space="preserve"> 3.9393939</t>
  </si>
  <si>
    <t>0.0517241379</t>
  </si>
  <si>
    <t>0.103448276</t>
  </si>
  <si>
    <t>5.916486e-06</t>
  </si>
  <si>
    <t>Institution-Wide1342</t>
  </si>
  <si>
    <t>REL493</t>
  </si>
  <si>
    <t>0.77586207</t>
  </si>
  <si>
    <t>3.1607143</t>
  </si>
  <si>
    <t xml:space="preserve"> 6.9677419</t>
  </si>
  <si>
    <t>7.795897e-06</t>
  </si>
  <si>
    <t>Institution-Wide1343</t>
  </si>
  <si>
    <t>SPN331</t>
  </si>
  <si>
    <t>3.5964912</t>
  </si>
  <si>
    <t xml:space="preserve"> 6.8048780</t>
  </si>
  <si>
    <t>2119</t>
  </si>
  <si>
    <t>7.153682e-07</t>
  </si>
  <si>
    <t>Institution-Wide1344</t>
  </si>
  <si>
    <t>TH217</t>
  </si>
  <si>
    <t>3.7586207</t>
  </si>
  <si>
    <t xml:space="preserve"> 4.2115385</t>
  </si>
  <si>
    <t>1350</t>
  </si>
  <si>
    <t>4.603829e-06</t>
  </si>
  <si>
    <t>1345</t>
  </si>
  <si>
    <t>Institution-Wide1345</t>
  </si>
  <si>
    <t>CEG211</t>
  </si>
  <si>
    <t xml:space="preserve">   57</t>
  </si>
  <si>
    <t>3.2075472</t>
  </si>
  <si>
    <t>0.070175439</t>
  </si>
  <si>
    <t>1.049686e-05</t>
  </si>
  <si>
    <t>Institution-Wide1346</t>
  </si>
  <si>
    <t>CEG463</t>
  </si>
  <si>
    <t>3.4000000</t>
  </si>
  <si>
    <t xml:space="preserve"> 8.0370370</t>
  </si>
  <si>
    <t>1867</t>
  </si>
  <si>
    <t>2.321708e-06</t>
  </si>
  <si>
    <t>1347</t>
  </si>
  <si>
    <t>Institution-Wide1347</t>
  </si>
  <si>
    <t>FIN480</t>
  </si>
  <si>
    <t xml:space="preserve"> 8.2857143</t>
  </si>
  <si>
    <t>Institution-Wide1348</t>
  </si>
  <si>
    <t>GER399</t>
  </si>
  <si>
    <t>0.75438596</t>
  </si>
  <si>
    <t>3.6545455</t>
  </si>
  <si>
    <t xml:space="preserve"> 5.7906977</t>
  </si>
  <si>
    <t>2161</t>
  </si>
  <si>
    <t>1.362383e-07</t>
  </si>
  <si>
    <t>1349</t>
  </si>
  <si>
    <t>Institution-Wide1349</t>
  </si>
  <si>
    <t>LAT201</t>
  </si>
  <si>
    <t xml:space="preserve"> 6.0263158</t>
  </si>
  <si>
    <t>1622</t>
  </si>
  <si>
    <t>1577</t>
  </si>
  <si>
    <t>3.603867e-06</t>
  </si>
  <si>
    <t>Institution-Wide1350</t>
  </si>
  <si>
    <t>M&amp;I431</t>
  </si>
  <si>
    <t xml:space="preserve"> 8.9285714</t>
  </si>
  <si>
    <t>1.145871e-05</t>
  </si>
  <si>
    <t>Institution-Wide1351</t>
  </si>
  <si>
    <t>MUA443</t>
  </si>
  <si>
    <t>0.79245283</t>
  </si>
  <si>
    <t>5.744140e-06</t>
  </si>
  <si>
    <t>1352</t>
  </si>
  <si>
    <t>Institution-Wide1352</t>
  </si>
  <si>
    <t>PHL303</t>
  </si>
  <si>
    <t>0.61403509</t>
  </si>
  <si>
    <t>2.8400000</t>
  </si>
  <si>
    <t xml:space="preserve"> 5.9259259</t>
  </si>
  <si>
    <t>0.122807018</t>
  </si>
  <si>
    <t>1.132450e-05</t>
  </si>
  <si>
    <t>Institution-Wide1353</t>
  </si>
  <si>
    <t>PLS451</t>
  </si>
  <si>
    <t>2.9074074</t>
  </si>
  <si>
    <t xml:space="preserve"> 6.9487179</t>
  </si>
  <si>
    <t>0.0877192982</t>
  </si>
  <si>
    <t>1415</t>
  </si>
  <si>
    <t>4.616271e-06</t>
  </si>
  <si>
    <t>1354</t>
  </si>
  <si>
    <t>Institution-Wide1354</t>
  </si>
  <si>
    <t>SPN332</t>
  </si>
  <si>
    <t xml:space="preserve"> 7.0512821</t>
  </si>
  <si>
    <t>1578</t>
  </si>
  <si>
    <t>3.923636e-06</t>
  </si>
  <si>
    <t>Institution-Wide1355</t>
  </si>
  <si>
    <t>SW473</t>
  </si>
  <si>
    <t>3.7192982</t>
  </si>
  <si>
    <t xml:space="preserve"> 7.2500000</t>
  </si>
  <si>
    <t>8.081544e-06</t>
  </si>
  <si>
    <t>Institution-Wide1356</t>
  </si>
  <si>
    <t>WMS400</t>
  </si>
  <si>
    <t>3.0204082</t>
  </si>
  <si>
    <t>0.140350877</t>
  </si>
  <si>
    <t>5.781890e-06</t>
  </si>
  <si>
    <t>Institution-Wide1357</t>
  </si>
  <si>
    <t>EC440</t>
  </si>
  <si>
    <t xml:space="preserve">   56</t>
  </si>
  <si>
    <t>3.1800000</t>
  </si>
  <si>
    <t xml:space="preserve"> 7.4090909</t>
  </si>
  <si>
    <t>3.081517e-06</t>
  </si>
  <si>
    <t>Institution-Wide1358</t>
  </si>
  <si>
    <t>GEO447</t>
  </si>
  <si>
    <t>3.1132075</t>
  </si>
  <si>
    <t>0.1607142857</t>
  </si>
  <si>
    <t>0.053571429</t>
  </si>
  <si>
    <t>1.745342e-05</t>
  </si>
  <si>
    <t>Institution-Wide1359</t>
  </si>
  <si>
    <t>ITA201</t>
  </si>
  <si>
    <t>3.3518519</t>
  </si>
  <si>
    <t xml:space="preserve"> 6.3529412</t>
  </si>
  <si>
    <t>0.0714285714</t>
  </si>
  <si>
    <t>1826</t>
  </si>
  <si>
    <t>1598</t>
  </si>
  <si>
    <t>2.318730e-06</t>
  </si>
  <si>
    <t>Institution-Wide1360</t>
  </si>
  <si>
    <t>MGT300</t>
  </si>
  <si>
    <t>3.4363636</t>
  </si>
  <si>
    <t>0.017857143</t>
  </si>
  <si>
    <t>1942</t>
  </si>
  <si>
    <t>1929</t>
  </si>
  <si>
    <t>1.643871e-06</t>
  </si>
  <si>
    <t>Institution-Wide1361</t>
  </si>
  <si>
    <t>MTH1450</t>
  </si>
  <si>
    <t>2.3800000</t>
  </si>
  <si>
    <t xml:space="preserve"> 9.4848485</t>
  </si>
  <si>
    <t>0.1964285714</t>
  </si>
  <si>
    <t>1678</t>
  </si>
  <si>
    <t>6.246549e-06</t>
  </si>
  <si>
    <t>Institution-Wide1362</t>
  </si>
  <si>
    <t>MUE249</t>
  </si>
  <si>
    <t>3.8727273</t>
  </si>
  <si>
    <t xml:space="preserve"> 3.0204082</t>
  </si>
  <si>
    <t>1782</t>
  </si>
  <si>
    <t>2.492345e-06</t>
  </si>
  <si>
    <t>1363</t>
  </si>
  <si>
    <t>Institution-Wide1363</t>
  </si>
  <si>
    <t>MUS341</t>
  </si>
  <si>
    <t>3.3750000</t>
  </si>
  <si>
    <t xml:space="preserve"> 4.7222222</t>
  </si>
  <si>
    <t>7.402697e-06</t>
  </si>
  <si>
    <t>1364</t>
  </si>
  <si>
    <t>Institution-Wide1364</t>
  </si>
  <si>
    <t>MUS443</t>
  </si>
  <si>
    <t>0.69642857</t>
  </si>
  <si>
    <t>3.2678571</t>
  </si>
  <si>
    <t xml:space="preserve"> 6.2424242</t>
  </si>
  <si>
    <t>2.003454e-05</t>
  </si>
  <si>
    <t>Institution-Wide1365</t>
  </si>
  <si>
    <t>PHL378</t>
  </si>
  <si>
    <t>3.0384615</t>
  </si>
  <si>
    <t>8.905169e-06</t>
  </si>
  <si>
    <t>Institution-Wide1366</t>
  </si>
  <si>
    <t>PHL4720</t>
  </si>
  <si>
    <t>0.01785714</t>
  </si>
  <si>
    <t>2.1666667</t>
  </si>
  <si>
    <t>10.7073171</t>
  </si>
  <si>
    <t>0.1785714286</t>
  </si>
  <si>
    <t>1712</t>
  </si>
  <si>
    <t>6.299481e-06</t>
  </si>
  <si>
    <t>Institution-Wide1367</t>
  </si>
  <si>
    <t>PLS375</t>
  </si>
  <si>
    <t>3.1111111</t>
  </si>
  <si>
    <t xml:space="preserve"> 7.6046512</t>
  </si>
  <si>
    <t>0.0535714286</t>
  </si>
  <si>
    <t>1471</t>
  </si>
  <si>
    <t>4.620802e-06</t>
  </si>
  <si>
    <t>Institution-Wide1368</t>
  </si>
  <si>
    <t>TH316</t>
  </si>
  <si>
    <t>3.6909091</t>
  </si>
  <si>
    <t>1637</t>
  </si>
  <si>
    <t>1688</t>
  </si>
  <si>
    <t>3.483323e-06</t>
  </si>
  <si>
    <t>1369</t>
  </si>
  <si>
    <t>Institution-Wide1369</t>
  </si>
  <si>
    <t>TH416</t>
  </si>
  <si>
    <t xml:space="preserve"> 7.3773585</t>
  </si>
  <si>
    <t>2024</t>
  </si>
  <si>
    <t>1898</t>
  </si>
  <si>
    <t>1.231308e-06</t>
  </si>
  <si>
    <t>1370</t>
  </si>
  <si>
    <t>Institution-Wide1370</t>
  </si>
  <si>
    <t>CLS101</t>
  </si>
  <si>
    <t xml:space="preserve">   55</t>
  </si>
  <si>
    <t>2.7924528</t>
  </si>
  <si>
    <t xml:space="preserve"> 2.5641026</t>
  </si>
  <si>
    <t>0.1454545455</t>
  </si>
  <si>
    <t>1.429847e-05</t>
  </si>
  <si>
    <t>Institution-Wide1371</t>
  </si>
  <si>
    <t>LAT202</t>
  </si>
  <si>
    <t>3.2830189</t>
  </si>
  <si>
    <t xml:space="preserve"> 6.1538462</t>
  </si>
  <si>
    <t>1505</t>
  </si>
  <si>
    <t>7.463615e-06</t>
  </si>
  <si>
    <t>1372</t>
  </si>
  <si>
    <t>Institution-Wide1372</t>
  </si>
  <si>
    <t>MUA442</t>
  </si>
  <si>
    <t>3.9272727</t>
  </si>
  <si>
    <t xml:space="preserve"> 7.7500000</t>
  </si>
  <si>
    <t>6.927152e-06</t>
  </si>
  <si>
    <t>1373</t>
  </si>
  <si>
    <t>Institution-Wide1373</t>
  </si>
  <si>
    <t>MUS327</t>
  </si>
  <si>
    <t xml:space="preserve"> 6.2162162</t>
  </si>
  <si>
    <t>0.1818181818</t>
  </si>
  <si>
    <t>1.480376e-05</t>
  </si>
  <si>
    <t>Institution-Wide1374</t>
  </si>
  <si>
    <t>PLS372</t>
  </si>
  <si>
    <t>2.7959184</t>
  </si>
  <si>
    <t>0.0545454545</t>
  </si>
  <si>
    <t>0.109090909</t>
  </si>
  <si>
    <t>5.479594e-06</t>
  </si>
  <si>
    <t>Institution-Wide1375</t>
  </si>
  <si>
    <t>PLS441</t>
  </si>
  <si>
    <t>2.8076923</t>
  </si>
  <si>
    <t>0.054545455</t>
  </si>
  <si>
    <t>1.880839e-05</t>
  </si>
  <si>
    <t>Institution-Wide1376</t>
  </si>
  <si>
    <t>RUS102</t>
  </si>
  <si>
    <t>3.2200000</t>
  </si>
  <si>
    <t>0.0363636364</t>
  </si>
  <si>
    <t>0.090909091</t>
  </si>
  <si>
    <t>6.779470e-06</t>
  </si>
  <si>
    <t>Institution-Wide1377</t>
  </si>
  <si>
    <t>SOC221</t>
  </si>
  <si>
    <t>3.0943396</t>
  </si>
  <si>
    <t xml:space="preserve"> 4.3658537</t>
  </si>
  <si>
    <t>0.0727272727</t>
  </si>
  <si>
    <t>1.352877e-05</t>
  </si>
  <si>
    <t>Institution-Wide1378</t>
  </si>
  <si>
    <t>SPN323</t>
  </si>
  <si>
    <t>3.4074074</t>
  </si>
  <si>
    <t>8.792116e-06</t>
  </si>
  <si>
    <t>Institution-Wide1379</t>
  </si>
  <si>
    <t>AFS403</t>
  </si>
  <si>
    <t xml:space="preserve">   54</t>
  </si>
  <si>
    <t>2.1960784</t>
  </si>
  <si>
    <t xml:space="preserve"> 6.3823529</t>
  </si>
  <si>
    <t>0.2407407407</t>
  </si>
  <si>
    <t>1.715760e-05</t>
  </si>
  <si>
    <t>1380</t>
  </si>
  <si>
    <t>Institution-Wide1380</t>
  </si>
  <si>
    <t>CHI202</t>
  </si>
  <si>
    <t>3.1509434</t>
  </si>
  <si>
    <t xml:space="preserve"> 5.4285714</t>
  </si>
  <si>
    <t>0.018518519</t>
  </si>
  <si>
    <t>8.474483e-06</t>
  </si>
  <si>
    <t>Institution-Wide1381</t>
  </si>
  <si>
    <t>CST2420</t>
  </si>
  <si>
    <t xml:space="preserve"> 9.2058824</t>
  </si>
  <si>
    <t>0.1481481481</t>
  </si>
  <si>
    <t>6.652862e-06</t>
  </si>
  <si>
    <t>1382</t>
  </si>
  <si>
    <t>Institution-Wide1382</t>
  </si>
  <si>
    <t>DAN133</t>
  </si>
  <si>
    <t>3.3888889</t>
  </si>
  <si>
    <t xml:space="preserve"> 2.2608696</t>
  </si>
  <si>
    <t>2.372580e-06</t>
  </si>
  <si>
    <t>Institution-Wide1383</t>
  </si>
  <si>
    <t>LA201</t>
  </si>
  <si>
    <t>0.20370370</t>
  </si>
  <si>
    <t xml:space="preserve"> 1.9111111</t>
  </si>
  <si>
    <t>3942</t>
  </si>
  <si>
    <t>Institution-Wide1384</t>
  </si>
  <si>
    <t>PHY450</t>
  </si>
  <si>
    <t>2.7234043</t>
  </si>
  <si>
    <t xml:space="preserve"> 6.2500000</t>
  </si>
  <si>
    <t>0.1296296296</t>
  </si>
  <si>
    <t>0.129629630</t>
  </si>
  <si>
    <t>5.979175e-06</t>
  </si>
  <si>
    <t>1385</t>
  </si>
  <si>
    <t>Institution-Wide1385</t>
  </si>
  <si>
    <t>SPN399</t>
  </si>
  <si>
    <t>3.6851852</t>
  </si>
  <si>
    <t xml:space="preserve"> 6.5555556</t>
  </si>
  <si>
    <t>5.258872e-06</t>
  </si>
  <si>
    <t>1386</t>
  </si>
  <si>
    <t>Institution-Wide1386</t>
  </si>
  <si>
    <t>TH216</t>
  </si>
  <si>
    <t xml:space="preserve"> 3.4800000</t>
  </si>
  <si>
    <t>0.0185185185</t>
  </si>
  <si>
    <t>1.316429e-05</t>
  </si>
  <si>
    <t>Institution-Wide1387</t>
  </si>
  <si>
    <t>TH242</t>
  </si>
  <si>
    <t>3.7037037</t>
  </si>
  <si>
    <t xml:space="preserve"> 4.5416667</t>
  </si>
  <si>
    <t>7.907492e-06</t>
  </si>
  <si>
    <t>1388</t>
  </si>
  <si>
    <t>Institution-Wide1388</t>
  </si>
  <si>
    <t>AES333</t>
  </si>
  <si>
    <t xml:space="preserve">   53</t>
  </si>
  <si>
    <t>3.9433962</t>
  </si>
  <si>
    <t xml:space="preserve"> 6.3235294</t>
  </si>
  <si>
    <t>2040</t>
  </si>
  <si>
    <t>1.137320e-06</t>
  </si>
  <si>
    <t>Institution-Wide1389</t>
  </si>
  <si>
    <t>ARA101</t>
  </si>
  <si>
    <t>0.54716981</t>
  </si>
  <si>
    <t>3.4897959</t>
  </si>
  <si>
    <t xml:space="preserve"> 5.9500000</t>
  </si>
  <si>
    <t>0.0566037736</t>
  </si>
  <si>
    <t>0.075471698</t>
  </si>
  <si>
    <t>9.144303e-06</t>
  </si>
  <si>
    <t>1390</t>
  </si>
  <si>
    <t>Institution-Wide1390</t>
  </si>
  <si>
    <t>ART397</t>
  </si>
  <si>
    <t>0.77358491</t>
  </si>
  <si>
    <t>2.8000000</t>
  </si>
  <si>
    <t xml:space="preserve"> 6.5833333</t>
  </si>
  <si>
    <t>0.1320754717</t>
  </si>
  <si>
    <t>1.168857e-05</t>
  </si>
  <si>
    <t>Institution-Wide1391</t>
  </si>
  <si>
    <t>ART466</t>
  </si>
  <si>
    <t xml:space="preserve"> 8.0416667</t>
  </si>
  <si>
    <t>2168</t>
  </si>
  <si>
    <t>2165</t>
  </si>
  <si>
    <t>5.176591e-07</t>
  </si>
  <si>
    <t>Institution-Wide1392</t>
  </si>
  <si>
    <t>ATH358</t>
  </si>
  <si>
    <t>2.9791667</t>
  </si>
  <si>
    <t xml:space="preserve"> 6.0937500</t>
  </si>
  <si>
    <t>0.094339623</t>
  </si>
  <si>
    <t>1614</t>
  </si>
  <si>
    <t>1435</t>
  </si>
  <si>
    <t>3.637041e-06</t>
  </si>
  <si>
    <t>1393</t>
  </si>
  <si>
    <t>Institution-Wide1393</t>
  </si>
  <si>
    <t>EDT212</t>
  </si>
  <si>
    <t>0.30188679</t>
  </si>
  <si>
    <t>2.4255319</t>
  </si>
  <si>
    <t xml:space="preserve"> 3.9024390</t>
  </si>
  <si>
    <t>0.2830188679</t>
  </si>
  <si>
    <t>1.043919e-05</t>
  </si>
  <si>
    <t>1394</t>
  </si>
  <si>
    <t>Institution-Wide1394</t>
  </si>
  <si>
    <t>EH401</t>
  </si>
  <si>
    <t>2.7884615</t>
  </si>
  <si>
    <t>7.691213e-06</t>
  </si>
  <si>
    <t>Institution-Wide1395</t>
  </si>
  <si>
    <t>ENG481</t>
  </si>
  <si>
    <t>3.3469388</t>
  </si>
  <si>
    <t xml:space="preserve"> 6.8095238</t>
  </si>
  <si>
    <t>5.865481e-06</t>
  </si>
  <si>
    <t>1396</t>
  </si>
  <si>
    <t>Institution-Wide1396</t>
  </si>
  <si>
    <t>MGT474</t>
  </si>
  <si>
    <t>3.5849057</t>
  </si>
  <si>
    <t xml:space="preserve"> 7.1428571</t>
  </si>
  <si>
    <t>1.031437e-05</t>
  </si>
  <si>
    <t>Institution-Wide1397</t>
  </si>
  <si>
    <t>MS333</t>
  </si>
  <si>
    <t>3.3137255</t>
  </si>
  <si>
    <t>0.0188679245</t>
  </si>
  <si>
    <t>1955</t>
  </si>
  <si>
    <t>2179</t>
  </si>
  <si>
    <t>1.569742e-06</t>
  </si>
  <si>
    <t>1398</t>
  </si>
  <si>
    <t>Institution-Wide1398</t>
  </si>
  <si>
    <t>MTH333</t>
  </si>
  <si>
    <t>2.4782609</t>
  </si>
  <si>
    <t xml:space="preserve"> 7.6774194</t>
  </si>
  <si>
    <t>0.2264150943</t>
  </si>
  <si>
    <t>0.132075472</t>
  </si>
  <si>
    <t>9.297712e-06</t>
  </si>
  <si>
    <t>Institution-Wide1399</t>
  </si>
  <si>
    <t>PHL302</t>
  </si>
  <si>
    <t xml:space="preserve"> 6.3703704</t>
  </si>
  <si>
    <t>0.1886792453</t>
  </si>
  <si>
    <t>1558</t>
  </si>
  <si>
    <t>4.039324e-06</t>
  </si>
  <si>
    <t>Institution-Wide1400</t>
  </si>
  <si>
    <t>TH227</t>
  </si>
  <si>
    <t>0.75471698</t>
  </si>
  <si>
    <t>3.1320755</t>
  </si>
  <si>
    <t xml:space="preserve"> 3.5555556</t>
  </si>
  <si>
    <t>1698</t>
  </si>
  <si>
    <t>3.108004e-06</t>
  </si>
  <si>
    <t>1401</t>
  </si>
  <si>
    <t>Institution-Wide1401</t>
  </si>
  <si>
    <t>TH413</t>
  </si>
  <si>
    <t>1.900499e-05</t>
  </si>
  <si>
    <t>Institution-Wide1402</t>
  </si>
  <si>
    <t>AES332</t>
  </si>
  <si>
    <t xml:space="preserve">   52</t>
  </si>
  <si>
    <t>3.9423077</t>
  </si>
  <si>
    <t xml:space="preserve"> 5.3235294</t>
  </si>
  <si>
    <t>1982</t>
  </si>
  <si>
    <t>1873</t>
  </si>
  <si>
    <t>1.429737e-06</t>
  </si>
  <si>
    <t>Institution-Wide1403</t>
  </si>
  <si>
    <t>ART215</t>
  </si>
  <si>
    <t>3.3200000</t>
  </si>
  <si>
    <t xml:space="preserve"> 6.4848485</t>
  </si>
  <si>
    <t>0.0576923077</t>
  </si>
  <si>
    <t>9.206474e-06</t>
  </si>
  <si>
    <t>Institution-Wide1404</t>
  </si>
  <si>
    <t>ED101</t>
  </si>
  <si>
    <t>3.1555556</t>
  </si>
  <si>
    <t xml:space="preserve"> 4.9756098</t>
  </si>
  <si>
    <t>0.134615385</t>
  </si>
  <si>
    <t>1.217541e-05</t>
  </si>
  <si>
    <t>1405</t>
  </si>
  <si>
    <t>Institution-Wide1405</t>
  </si>
  <si>
    <t>EES364</t>
  </si>
  <si>
    <t>0.057692308</t>
  </si>
  <si>
    <t>3.927200e-06</t>
  </si>
  <si>
    <t>1406</t>
  </si>
  <si>
    <t>Institution-Wide1406</t>
  </si>
  <si>
    <t>EH362</t>
  </si>
  <si>
    <t>2.5319149</t>
  </si>
  <si>
    <t>0.1730769231</t>
  </si>
  <si>
    <t>0.096153846</t>
  </si>
  <si>
    <t>1683</t>
  </si>
  <si>
    <t>1518</t>
  </si>
  <si>
    <t>3.192987e-06</t>
  </si>
  <si>
    <t>Institution-Wide1407</t>
  </si>
  <si>
    <t>MP499</t>
  </si>
  <si>
    <t xml:space="preserve"> 7.5142857</t>
  </si>
  <si>
    <t>0.2307692308</t>
  </si>
  <si>
    <t>2.155937e-05</t>
  </si>
  <si>
    <t>Institution-Wide1408</t>
  </si>
  <si>
    <t>PLS446</t>
  </si>
  <si>
    <t>0.82692308</t>
  </si>
  <si>
    <t xml:space="preserve"> 7.9666667</t>
  </si>
  <si>
    <t>1714</t>
  </si>
  <si>
    <t>1536</t>
  </si>
  <si>
    <t>2.976161e-06</t>
  </si>
  <si>
    <t>1409</t>
  </si>
  <si>
    <t>Institution-Wide1409</t>
  </si>
  <si>
    <t>RST292</t>
  </si>
  <si>
    <t>2.072032e-05</t>
  </si>
  <si>
    <t>Institution-Wide1410</t>
  </si>
  <si>
    <t>TH442</t>
  </si>
  <si>
    <t>3.8627451</t>
  </si>
  <si>
    <t xml:space="preserve"> 8.3541667</t>
  </si>
  <si>
    <t>2058</t>
  </si>
  <si>
    <t>2013</t>
  </si>
  <si>
    <t>1.020042e-06</t>
  </si>
  <si>
    <t>Institution-Wide1411</t>
  </si>
  <si>
    <t>ATH458</t>
  </si>
  <si>
    <t xml:space="preserve">   51</t>
  </si>
  <si>
    <t>3.3725490</t>
  </si>
  <si>
    <t xml:space="preserve"> 6.2142857</t>
  </si>
  <si>
    <t>1.353176e-05</t>
  </si>
  <si>
    <t>1412</t>
  </si>
  <si>
    <t>Institution-Wide1412</t>
  </si>
  <si>
    <t>MUS133</t>
  </si>
  <si>
    <t>0.62745098</t>
  </si>
  <si>
    <t>3.9347826</t>
  </si>
  <si>
    <t xml:space="preserve"> 4.8974359</t>
  </si>
  <si>
    <t>0.098039216</t>
  </si>
  <si>
    <t>1948</t>
  </si>
  <si>
    <t>1.605099e-06</t>
  </si>
  <si>
    <t>Institution-Wide1413</t>
  </si>
  <si>
    <t>MUS355</t>
  </si>
  <si>
    <t xml:space="preserve"> 5.7586207</t>
  </si>
  <si>
    <t>1724</t>
  </si>
  <si>
    <t>2.196269e-06</t>
  </si>
  <si>
    <t>1414</t>
  </si>
  <si>
    <t>Institution-Wide1414</t>
  </si>
  <si>
    <t>SCM320</t>
  </si>
  <si>
    <t>3.4117647</t>
  </si>
  <si>
    <t xml:space="preserve"> 8.3076923</t>
  </si>
  <si>
    <t>2112</t>
  </si>
  <si>
    <t>2139</t>
  </si>
  <si>
    <t>7.563858e-07</t>
  </si>
  <si>
    <t>Institution-Wide1415</t>
  </si>
  <si>
    <t>TH315</t>
  </si>
  <si>
    <t>2084</t>
  </si>
  <si>
    <t>9.188560e-07</t>
  </si>
  <si>
    <t>1416</t>
  </si>
  <si>
    <t>Institution-Wide1416</t>
  </si>
  <si>
    <t>AES431</t>
  </si>
  <si>
    <t xml:space="preserve">   50</t>
  </si>
  <si>
    <t>3.9387755</t>
  </si>
  <si>
    <t xml:space="preserve"> 7.1818182</t>
  </si>
  <si>
    <t>2132</t>
  </si>
  <si>
    <t>6.849150e-07</t>
  </si>
  <si>
    <t>Institution-Wide1417</t>
  </si>
  <si>
    <t>ART467</t>
  </si>
  <si>
    <t xml:space="preserve"> 8.4642857</t>
  </si>
  <si>
    <t>1920</t>
  </si>
  <si>
    <t>1918</t>
  </si>
  <si>
    <t>1.798827e-06</t>
  </si>
  <si>
    <t>Institution-Wide1418</t>
  </si>
  <si>
    <t>FIN301</t>
  </si>
  <si>
    <t>2.8125000</t>
  </si>
  <si>
    <t>1726</t>
  </si>
  <si>
    <t>1654</t>
  </si>
  <si>
    <t>2.889127e-06</t>
  </si>
  <si>
    <t>Institution-Wide1419</t>
  </si>
  <si>
    <t>FIN419</t>
  </si>
  <si>
    <t xml:space="preserve"> 7.3684211</t>
  </si>
  <si>
    <t>1420</t>
  </si>
  <si>
    <t>Institution-Wide1420</t>
  </si>
  <si>
    <t>MUA341</t>
  </si>
  <si>
    <t>3.9200000</t>
  </si>
  <si>
    <t xml:space="preserve"> 5.2352941</t>
  </si>
  <si>
    <t>2214</t>
  </si>
  <si>
    <t>2076</t>
  </si>
  <si>
    <t>2.467795e-07</t>
  </si>
  <si>
    <t>Institution-Wide1421</t>
  </si>
  <si>
    <t>PHL211</t>
  </si>
  <si>
    <t>0.58000000</t>
  </si>
  <si>
    <t>2.9565217</t>
  </si>
  <si>
    <t xml:space="preserve"> 5.2187500</t>
  </si>
  <si>
    <t>1514</t>
  </si>
  <si>
    <t>4.374354e-06</t>
  </si>
  <si>
    <t>Institution-Wide1422</t>
  </si>
  <si>
    <t>TH317</t>
  </si>
  <si>
    <t>3.7000000</t>
  </si>
  <si>
    <t xml:space="preserve"> 6.4772727</t>
  </si>
  <si>
    <t>1515</t>
  </si>
  <si>
    <t>5.438528e-06</t>
  </si>
  <si>
    <t>Institution-Wide1423</t>
  </si>
  <si>
    <t>ATH455</t>
  </si>
  <si>
    <t xml:space="preserve">   49</t>
  </si>
  <si>
    <t>3.0465116</t>
  </si>
  <si>
    <t xml:space="preserve"> 7.0370370</t>
  </si>
  <si>
    <t>0.1020408163</t>
  </si>
  <si>
    <t>7.793626e-06</t>
  </si>
  <si>
    <t>1424</t>
  </si>
  <si>
    <t>Institution-Wide1424</t>
  </si>
  <si>
    <t>CS350</t>
  </si>
  <si>
    <t>3.2083333</t>
  </si>
  <si>
    <t xml:space="preserve"> 6.7931034</t>
  </si>
  <si>
    <t>5.004130e-06</t>
  </si>
  <si>
    <t>Institution-Wide1425</t>
  </si>
  <si>
    <t>DAN211</t>
  </si>
  <si>
    <t>3.4489796</t>
  </si>
  <si>
    <t>6.107749e-06</t>
  </si>
  <si>
    <t>1426</t>
  </si>
  <si>
    <t>Institution-Wide1426</t>
  </si>
  <si>
    <t>DAN231</t>
  </si>
  <si>
    <t xml:space="preserve"> 3.6190476</t>
  </si>
  <si>
    <t>2025</t>
  </si>
  <si>
    <t>1759</t>
  </si>
  <si>
    <t>1.229348e-06</t>
  </si>
  <si>
    <t>1427</t>
  </si>
  <si>
    <t>Institution-Wide1427</t>
  </si>
  <si>
    <t>EES1050</t>
  </si>
  <si>
    <t>0.04545455</t>
  </si>
  <si>
    <t>0.08163265</t>
  </si>
  <si>
    <t>2.4347826</t>
  </si>
  <si>
    <t xml:space="preserve"> 8.5128205</t>
  </si>
  <si>
    <t>0.1224489796</t>
  </si>
  <si>
    <t>1699</t>
  </si>
  <si>
    <t>1813</t>
  </si>
  <si>
    <t>3.086117e-06</t>
  </si>
  <si>
    <t>Institution-Wide1428</t>
  </si>
  <si>
    <t>FIN302</t>
  </si>
  <si>
    <t>2.8571429</t>
  </si>
  <si>
    <t>1456</t>
  </si>
  <si>
    <t>9.931796e-06</t>
  </si>
  <si>
    <t>Institution-Wide1429</t>
  </si>
  <si>
    <t>GL254</t>
  </si>
  <si>
    <t>3.3829787</t>
  </si>
  <si>
    <t xml:space="preserve"> 3.0952381</t>
  </si>
  <si>
    <t>0.0612244898</t>
  </si>
  <si>
    <t>5.377346e-06</t>
  </si>
  <si>
    <t>Institution-Wide1430</t>
  </si>
  <si>
    <t>GL256</t>
  </si>
  <si>
    <t>3.0208333</t>
  </si>
  <si>
    <t xml:space="preserve"> 4.5000000</t>
  </si>
  <si>
    <t>1467</t>
  </si>
  <si>
    <t>3.109812e-06</t>
  </si>
  <si>
    <t>1431</t>
  </si>
  <si>
    <t>Institution-Wide1431</t>
  </si>
  <si>
    <t>HED334</t>
  </si>
  <si>
    <t>3.1632653</t>
  </si>
  <si>
    <t xml:space="preserve"> 8.0967742</t>
  </si>
  <si>
    <t>0.0816326531</t>
  </si>
  <si>
    <t>8.058930e-06</t>
  </si>
  <si>
    <t>1432</t>
  </si>
  <si>
    <t>Institution-Wide1432</t>
  </si>
  <si>
    <t>HPR203</t>
  </si>
  <si>
    <t>1538</t>
  </si>
  <si>
    <t>2.896030e-06</t>
  </si>
  <si>
    <t>Institution-Wide1433</t>
  </si>
  <si>
    <t>PSY439</t>
  </si>
  <si>
    <t>3.7346939</t>
  </si>
  <si>
    <t xml:space="preserve"> 6.8421053</t>
  </si>
  <si>
    <t>1615</t>
  </si>
  <si>
    <t>4.235585e-06</t>
  </si>
  <si>
    <t>Institution-Wide1434</t>
  </si>
  <si>
    <t>SM205</t>
  </si>
  <si>
    <t>3.5454545</t>
  </si>
  <si>
    <t xml:space="preserve"> 3.5357143</t>
  </si>
  <si>
    <t>1602</t>
  </si>
  <si>
    <t>3.737990e-06</t>
  </si>
  <si>
    <t>Institution-Wide1435</t>
  </si>
  <si>
    <t>TH246</t>
  </si>
  <si>
    <t>1450</t>
  </si>
  <si>
    <t>4.491315e-06</t>
  </si>
  <si>
    <t>Institution-Wide1436</t>
  </si>
  <si>
    <t>TH326</t>
  </si>
  <si>
    <t>3.0851064</t>
  </si>
  <si>
    <t xml:space="preserve"> 5.8918919</t>
  </si>
  <si>
    <t>1860</t>
  </si>
  <si>
    <t>1869</t>
  </si>
  <si>
    <t>2.129639e-06</t>
  </si>
  <si>
    <t>1437</t>
  </si>
  <si>
    <t>Institution-Wide1437</t>
  </si>
  <si>
    <t>WMS450</t>
  </si>
  <si>
    <t>0.2244897959</t>
  </si>
  <si>
    <t>9.183256e-06</t>
  </si>
  <si>
    <t>Institution-Wide1438</t>
  </si>
  <si>
    <t>ITA202</t>
  </si>
  <si>
    <t xml:space="preserve">   48</t>
  </si>
  <si>
    <t>3.4893617</t>
  </si>
  <si>
    <t xml:space="preserve"> 6.1935484</t>
  </si>
  <si>
    <t>5.578303e-06</t>
  </si>
  <si>
    <t>Institution-Wide1439</t>
  </si>
  <si>
    <t>LA405</t>
  </si>
  <si>
    <t>3.9166667</t>
  </si>
  <si>
    <t>2228</t>
  </si>
  <si>
    <t>2251</t>
  </si>
  <si>
    <t>1.805073e-07</t>
  </si>
  <si>
    <t>Institution-Wide1440</t>
  </si>
  <si>
    <t>MTH419</t>
  </si>
  <si>
    <t xml:space="preserve"> 7.6071429</t>
  </si>
  <si>
    <t>0.0833333333</t>
  </si>
  <si>
    <t>1542</t>
  </si>
  <si>
    <t>4.692680e-06</t>
  </si>
  <si>
    <t>1441</t>
  </si>
  <si>
    <t>Institution-Wide1441</t>
  </si>
  <si>
    <t>MUS329</t>
  </si>
  <si>
    <t>3.3617021</t>
  </si>
  <si>
    <t xml:space="preserve"> 5.8387097</t>
  </si>
  <si>
    <t>1.179141e-05</t>
  </si>
  <si>
    <t>Institution-Wide1442</t>
  </si>
  <si>
    <t>PHY371</t>
  </si>
  <si>
    <t xml:space="preserve"> 6.1304348</t>
  </si>
  <si>
    <t>0.1041666667</t>
  </si>
  <si>
    <t>7.968467e-06</t>
  </si>
  <si>
    <t>Institution-Wide1443</t>
  </si>
  <si>
    <t>PLS484</t>
  </si>
  <si>
    <t>3.9361702</t>
  </si>
  <si>
    <t>1832</t>
  </si>
  <si>
    <t>1805</t>
  </si>
  <si>
    <t>2.280214e-06</t>
  </si>
  <si>
    <t>Institution-Wide1444</t>
  </si>
  <si>
    <t>SOC315</t>
  </si>
  <si>
    <t>2.5238095</t>
  </si>
  <si>
    <t xml:space="preserve"> 7.0909091</t>
  </si>
  <si>
    <t>0.2708333333</t>
  </si>
  <si>
    <t>1.165503e-05</t>
  </si>
  <si>
    <t>Institution-Wide1445</t>
  </si>
  <si>
    <t>SPN1010</t>
  </si>
  <si>
    <t>2.3636364</t>
  </si>
  <si>
    <t xml:space="preserve"> 9.7272727</t>
  </si>
  <si>
    <t>1911</t>
  </si>
  <si>
    <t>2046</t>
  </si>
  <si>
    <t>1.863491e-06</t>
  </si>
  <si>
    <t>Institution-Wide1446</t>
  </si>
  <si>
    <t>TH328</t>
  </si>
  <si>
    <t>2.8958333</t>
  </si>
  <si>
    <t xml:space="preserve"> 5.0555556</t>
  </si>
  <si>
    <t>1.646674e-05</t>
  </si>
  <si>
    <t>Institution-Wide1447</t>
  </si>
  <si>
    <t>COM452</t>
  </si>
  <si>
    <t xml:space="preserve">   47</t>
  </si>
  <si>
    <t>2.8837209</t>
  </si>
  <si>
    <t xml:space="preserve"> 8.6000000</t>
  </si>
  <si>
    <t>0.0851063830</t>
  </si>
  <si>
    <t>0.085106383</t>
  </si>
  <si>
    <t>5.140667e-06</t>
  </si>
  <si>
    <t>Institution-Wide1448</t>
  </si>
  <si>
    <t>DAN201</t>
  </si>
  <si>
    <t>3.3191489</t>
  </si>
  <si>
    <t xml:space="preserve"> 3.2894737</t>
  </si>
  <si>
    <t>1.664151e-07</t>
  </si>
  <si>
    <t>1449</t>
  </si>
  <si>
    <t>Institution-Wide1449</t>
  </si>
  <si>
    <t>DAN202</t>
  </si>
  <si>
    <t xml:space="preserve"> 3.1944444</t>
  </si>
  <si>
    <t>1749</t>
  </si>
  <si>
    <t>1506</t>
  </si>
  <si>
    <t>2.745737e-06</t>
  </si>
  <si>
    <t>Institution-Wide1450</t>
  </si>
  <si>
    <t>GEO430</t>
  </si>
  <si>
    <t>3.1956522</t>
  </si>
  <si>
    <t xml:space="preserve"> 6.4500000</t>
  </si>
  <si>
    <t>1.348312e-05</t>
  </si>
  <si>
    <t>Institution-Wide1451</t>
  </si>
  <si>
    <t>HPR445</t>
  </si>
  <si>
    <t>3.8936170</t>
  </si>
  <si>
    <t xml:space="preserve"> 8.2941176</t>
  </si>
  <si>
    <t>7.130975e-06</t>
  </si>
  <si>
    <t>Institution-Wide1452</t>
  </si>
  <si>
    <t>ME487</t>
  </si>
  <si>
    <t>3.0909091</t>
  </si>
  <si>
    <t>Institution-Wide1453</t>
  </si>
  <si>
    <t>PLS449</t>
  </si>
  <si>
    <t>3.3111111</t>
  </si>
  <si>
    <t xml:space="preserve"> 6.3666667</t>
  </si>
  <si>
    <t>1.114594e-05</t>
  </si>
  <si>
    <t>Institution-Wide1454</t>
  </si>
  <si>
    <t>POR111</t>
  </si>
  <si>
    <t>0.74468085</t>
  </si>
  <si>
    <t>3.1914894</t>
  </si>
  <si>
    <t xml:space="preserve"> 6.2352941</t>
  </si>
  <si>
    <t>6.705304e-06</t>
  </si>
  <si>
    <t>Institution-Wide1455</t>
  </si>
  <si>
    <t>SPN326</t>
  </si>
  <si>
    <t>3.0444444</t>
  </si>
  <si>
    <t>1742</t>
  </si>
  <si>
    <t>3.268731e-06</t>
  </si>
  <si>
    <t>Institution-Wide1456</t>
  </si>
  <si>
    <t>STT1600</t>
  </si>
  <si>
    <t>0.06382979</t>
  </si>
  <si>
    <t>2.2647059</t>
  </si>
  <si>
    <t xml:space="preserve"> 9.0322581</t>
  </si>
  <si>
    <t>0.1914893617</t>
  </si>
  <si>
    <t>0.276595745</t>
  </si>
  <si>
    <t>1741</t>
  </si>
  <si>
    <t>4.596122e-06</t>
  </si>
  <si>
    <t>Institution-Wide1457</t>
  </si>
  <si>
    <t>AES432</t>
  </si>
  <si>
    <t xml:space="preserve">   46</t>
  </si>
  <si>
    <t>3.9782609</t>
  </si>
  <si>
    <t>2250</t>
  </si>
  <si>
    <t>2249</t>
  </si>
  <si>
    <t>9.223807e-08</t>
  </si>
  <si>
    <t>1458</t>
  </si>
  <si>
    <t>Institution-Wide1458</t>
  </si>
  <si>
    <t>AES433</t>
  </si>
  <si>
    <t xml:space="preserve"> 8.3333333</t>
  </si>
  <si>
    <t>1459</t>
  </si>
  <si>
    <t>Institution-Wide1459</t>
  </si>
  <si>
    <t>ATH450</t>
  </si>
  <si>
    <t>2.8974359</t>
  </si>
  <si>
    <t xml:space="preserve"> 6.2903226</t>
  </si>
  <si>
    <t>0.1304347826</t>
  </si>
  <si>
    <t>0.152173913</t>
  </si>
  <si>
    <t>2.723994e-05</t>
  </si>
  <si>
    <t>Institution-Wide1460</t>
  </si>
  <si>
    <t>BME155</t>
  </si>
  <si>
    <t>0.32608696</t>
  </si>
  <si>
    <t>3.3913043</t>
  </si>
  <si>
    <t xml:space="preserve"> 2.5000000</t>
  </si>
  <si>
    <t>0.0869565217</t>
  </si>
  <si>
    <t>1.293874e-05</t>
  </si>
  <si>
    <t>Institution-Wide1461</t>
  </si>
  <si>
    <t>DAN212</t>
  </si>
  <si>
    <t>1519</t>
  </si>
  <si>
    <t>4.338366e-06</t>
  </si>
  <si>
    <t>Institution-Wide1462</t>
  </si>
  <si>
    <t>DAN321</t>
  </si>
  <si>
    <t xml:space="preserve"> 5.7105263</t>
  </si>
  <si>
    <t>1.599720e-06</t>
  </si>
  <si>
    <t>Institution-Wide1463</t>
  </si>
  <si>
    <t>DEV082</t>
  </si>
  <si>
    <t>3082</t>
  </si>
  <si>
    <t>Institution-Wide1464</t>
  </si>
  <si>
    <t>EE446</t>
  </si>
  <si>
    <t>3.3478261</t>
  </si>
  <si>
    <t>Institution-Wide1465</t>
  </si>
  <si>
    <t>EES368</t>
  </si>
  <si>
    <t>3.7333333</t>
  </si>
  <si>
    <t xml:space="preserve"> 8.0434783</t>
  </si>
  <si>
    <t>5.484853e-06</t>
  </si>
  <si>
    <t>Institution-Wide1466</t>
  </si>
  <si>
    <t>ENG480</t>
  </si>
  <si>
    <t xml:space="preserve"> 6.7200000</t>
  </si>
  <si>
    <t>0.1086956522</t>
  </si>
  <si>
    <t>1.395564e-05</t>
  </si>
  <si>
    <t>Institution-Wide1467</t>
  </si>
  <si>
    <t>GL253</t>
  </si>
  <si>
    <t>3.0681818</t>
  </si>
  <si>
    <t xml:space="preserve"> 3.1363636</t>
  </si>
  <si>
    <t>0.0652173913</t>
  </si>
  <si>
    <t>9.713999e-06</t>
  </si>
  <si>
    <t>Institution-Wide1468</t>
  </si>
  <si>
    <t>MP383</t>
  </si>
  <si>
    <t>3.8260870</t>
  </si>
  <si>
    <t xml:space="preserve"> 6.7714286</t>
  </si>
  <si>
    <t>1885</t>
  </si>
  <si>
    <t>2.087824e-06</t>
  </si>
  <si>
    <t>Institution-Wide1469</t>
  </si>
  <si>
    <t>RST261W</t>
  </si>
  <si>
    <t xml:space="preserve"> 4.5357143</t>
  </si>
  <si>
    <t>4814</t>
  </si>
  <si>
    <t>Institution-Wide1470</t>
  </si>
  <si>
    <t>TH321</t>
  </si>
  <si>
    <t>0.80434783</t>
  </si>
  <si>
    <t xml:space="preserve"> 5.7352941</t>
  </si>
  <si>
    <t>1.148268e-05</t>
  </si>
  <si>
    <t>Institution-Wide1471</t>
  </si>
  <si>
    <t>TH324</t>
  </si>
  <si>
    <t>2.8913043</t>
  </si>
  <si>
    <t xml:space="preserve"> 4.4615385</t>
  </si>
  <si>
    <t>5.899578e-06</t>
  </si>
  <si>
    <t>Institution-Wide1472</t>
  </si>
  <si>
    <t>TH441</t>
  </si>
  <si>
    <t>3.7826087</t>
  </si>
  <si>
    <t xml:space="preserve"> 7.4047619</t>
  </si>
  <si>
    <t>6.521514e-06</t>
  </si>
  <si>
    <t>Institution-Wide1473</t>
  </si>
  <si>
    <t>BIO4010</t>
  </si>
  <si>
    <t xml:space="preserve">   45</t>
  </si>
  <si>
    <t>0.02222222</t>
  </si>
  <si>
    <t>2.5789474</t>
  </si>
  <si>
    <t>10.4000000</t>
  </si>
  <si>
    <t>0.155555556</t>
  </si>
  <si>
    <t>2019</t>
  </si>
  <si>
    <t>3.046655e-06</t>
  </si>
  <si>
    <t>1474</t>
  </si>
  <si>
    <t>Institution-Wide1474</t>
  </si>
  <si>
    <t>CHI203</t>
  </si>
  <si>
    <t>3.3863636</t>
  </si>
  <si>
    <t xml:space="preserve"> 6.2580645</t>
  </si>
  <si>
    <t>9.752087e-06</t>
  </si>
  <si>
    <t>1475</t>
  </si>
  <si>
    <t>Institution-Wide1475</t>
  </si>
  <si>
    <t>DAN213</t>
  </si>
  <si>
    <t xml:space="preserve"> 4.3142857</t>
  </si>
  <si>
    <t>0.0444444444</t>
  </si>
  <si>
    <t>5.786558e-06</t>
  </si>
  <si>
    <t>Institution-Wide1476</t>
  </si>
  <si>
    <t>DAN323</t>
  </si>
  <si>
    <t>3.6888889</t>
  </si>
  <si>
    <t xml:space="preserve"> 6.4473684</t>
  </si>
  <si>
    <t>2222</t>
  </si>
  <si>
    <t>2.047262e-07</t>
  </si>
  <si>
    <t>Institution-Wide1477</t>
  </si>
  <si>
    <t>EDT206</t>
  </si>
  <si>
    <t>2.8222222</t>
  </si>
  <si>
    <t>1691</t>
  </si>
  <si>
    <t>2029</t>
  </si>
  <si>
    <t>3.169390e-06</t>
  </si>
  <si>
    <t>Institution-Wide1478</t>
  </si>
  <si>
    <t>ENG484</t>
  </si>
  <si>
    <t>3.3488372</t>
  </si>
  <si>
    <t>0.044444444</t>
  </si>
  <si>
    <t>3.624980e-06</t>
  </si>
  <si>
    <t>Institution-Wide1479</t>
  </si>
  <si>
    <t>FIN402</t>
  </si>
  <si>
    <t>3.1395349</t>
  </si>
  <si>
    <t>1870</t>
  </si>
  <si>
    <t>2.069951e-06</t>
  </si>
  <si>
    <t>Institution-Wide1480</t>
  </si>
  <si>
    <t>FR331</t>
  </si>
  <si>
    <t xml:space="preserve"> 5.7000000</t>
  </si>
  <si>
    <t>6.776918e-07</t>
  </si>
  <si>
    <t>Institution-Wide1481</t>
  </si>
  <si>
    <t>GEO431</t>
  </si>
  <si>
    <t>3.1136364</t>
  </si>
  <si>
    <t xml:space="preserve"> 7.0833333</t>
  </si>
  <si>
    <t>1581</t>
  </si>
  <si>
    <t>2.182976e-06</t>
  </si>
  <si>
    <t>Institution-Wide1482</t>
  </si>
  <si>
    <t>HPR214</t>
  </si>
  <si>
    <t>2.1750000</t>
  </si>
  <si>
    <t xml:space="preserve"> 5.2083333</t>
  </si>
  <si>
    <t>0.2888888889</t>
  </si>
  <si>
    <t>4.169363e-06</t>
  </si>
  <si>
    <t>Institution-Wide1483</t>
  </si>
  <si>
    <t>ME477</t>
  </si>
  <si>
    <t>2.9069767</t>
  </si>
  <si>
    <t xml:space="preserve"> 8.4333333</t>
  </si>
  <si>
    <t>1580</t>
  </si>
  <si>
    <t>5.714265e-06</t>
  </si>
  <si>
    <t>1484</t>
  </si>
  <si>
    <t>Institution-Wide1484</t>
  </si>
  <si>
    <t>MTH316</t>
  </si>
  <si>
    <t>3.1707317</t>
  </si>
  <si>
    <t xml:space="preserve"> 7.8400000</t>
  </si>
  <si>
    <t>0.088888889</t>
  </si>
  <si>
    <t>1971</t>
  </si>
  <si>
    <t>3.114692e-06</t>
  </si>
  <si>
    <t>1485</t>
  </si>
  <si>
    <t>Institution-Wide1485</t>
  </si>
  <si>
    <t>MUS169</t>
  </si>
  <si>
    <t>3.8444444</t>
  </si>
  <si>
    <t xml:space="preserve"> 1.5777778</t>
  </si>
  <si>
    <t>2061</t>
  </si>
  <si>
    <t>1926</t>
  </si>
  <si>
    <t>9.983006e-07</t>
  </si>
  <si>
    <t>Institution-Wide1486</t>
  </si>
  <si>
    <t>PHL414</t>
  </si>
  <si>
    <t>3.0731707</t>
  </si>
  <si>
    <t xml:space="preserve"> 6.9565217</t>
  </si>
  <si>
    <t>4.392292e-06</t>
  </si>
  <si>
    <t>1487</t>
  </si>
  <si>
    <t>Institution-Wide1487</t>
  </si>
  <si>
    <t>PHY315</t>
  </si>
  <si>
    <t>2.7631579</t>
  </si>
  <si>
    <t xml:space="preserve"> 6.6250000</t>
  </si>
  <si>
    <t>0.0888888889</t>
  </si>
  <si>
    <t>1.271700e-05</t>
  </si>
  <si>
    <t>Institution-Wide1488</t>
  </si>
  <si>
    <t>PSY215</t>
  </si>
  <si>
    <t xml:space="preserve"> 4.7241379</t>
  </si>
  <si>
    <t>1.131376e-05</t>
  </si>
  <si>
    <t>1489</t>
  </si>
  <si>
    <t>Institution-Wide1489</t>
  </si>
  <si>
    <t>PSY353</t>
  </si>
  <si>
    <t>3.5227273</t>
  </si>
  <si>
    <t>1762</t>
  </si>
  <si>
    <t>3.779619e-06</t>
  </si>
  <si>
    <t>Institution-Wide1490</t>
  </si>
  <si>
    <t>SPN2010</t>
  </si>
  <si>
    <t>0.04444444</t>
  </si>
  <si>
    <t>1.9500000</t>
  </si>
  <si>
    <t xml:space="preserve"> 9.3333333</t>
  </si>
  <si>
    <t>0.3333333333</t>
  </si>
  <si>
    <t>1773</t>
  </si>
  <si>
    <t>5.591491e-06</t>
  </si>
  <si>
    <t>1491</t>
  </si>
  <si>
    <t>Institution-Wide1491</t>
  </si>
  <si>
    <t>TH340</t>
  </si>
  <si>
    <t>3.7045455</t>
  </si>
  <si>
    <t xml:space="preserve"> 5.9523810</t>
  </si>
  <si>
    <t>1.427792e-05</t>
  </si>
  <si>
    <t>Institution-Wide1492</t>
  </si>
  <si>
    <t>TH341</t>
  </si>
  <si>
    <t>3.8636364</t>
  </si>
  <si>
    <t xml:space="preserve"> 5.7209302</t>
  </si>
  <si>
    <t>2016</t>
  </si>
  <si>
    <t>2070</t>
  </si>
  <si>
    <t>1.266307e-06</t>
  </si>
  <si>
    <t>1493</t>
  </si>
  <si>
    <t>Institution-Wide1493</t>
  </si>
  <si>
    <t>TH345</t>
  </si>
  <si>
    <t>3.7111111</t>
  </si>
  <si>
    <t xml:space="preserve"> 5.4761905</t>
  </si>
  <si>
    <t>2220</t>
  </si>
  <si>
    <t>1.932684e-07</t>
  </si>
  <si>
    <t>Institution-Wide1494</t>
  </si>
  <si>
    <t>TH417</t>
  </si>
  <si>
    <t xml:space="preserve"> 8.4523810</t>
  </si>
  <si>
    <t>1957</t>
  </si>
  <si>
    <t>1.588283e-06</t>
  </si>
  <si>
    <t>Institution-Wide1495</t>
  </si>
  <si>
    <t>TH454</t>
  </si>
  <si>
    <t xml:space="preserve"> 5.6341463</t>
  </si>
  <si>
    <t>2247</t>
  </si>
  <si>
    <t>3.403030e-08</t>
  </si>
  <si>
    <t>Institution-Wide1496</t>
  </si>
  <si>
    <t>TH455</t>
  </si>
  <si>
    <t xml:space="preserve"> 8.0731707</t>
  </si>
  <si>
    <t>1896</t>
  </si>
  <si>
    <t>1.929214e-06</t>
  </si>
  <si>
    <t>1497</t>
  </si>
  <si>
    <t>Institution-Wide1497</t>
  </si>
  <si>
    <t>EES468</t>
  </si>
  <si>
    <t xml:space="preserve">   44</t>
  </si>
  <si>
    <t>2.6976744</t>
  </si>
  <si>
    <t xml:space="preserve"> 6.6400000</t>
  </si>
  <si>
    <t>0.022727273</t>
  </si>
  <si>
    <t>8.459104e-06</t>
  </si>
  <si>
    <t>1498</t>
  </si>
  <si>
    <t>Institution-Wide1498</t>
  </si>
  <si>
    <t>ENG301W</t>
  </si>
  <si>
    <t xml:space="preserve"> 7.6153846</t>
  </si>
  <si>
    <t>3447</t>
  </si>
  <si>
    <t>Institution-Wide1499</t>
  </si>
  <si>
    <t>ENG482</t>
  </si>
  <si>
    <t>3.4090909</t>
  </si>
  <si>
    <t xml:space="preserve"> 6.7000000</t>
  </si>
  <si>
    <t>7.317234e-06</t>
  </si>
  <si>
    <t>Institution-Wide1500</t>
  </si>
  <si>
    <t>GEO361</t>
  </si>
  <si>
    <t>3.4750000</t>
  </si>
  <si>
    <t xml:space="preserve"> 6.4117647</t>
  </si>
  <si>
    <t>1.008654e-05</t>
  </si>
  <si>
    <t>Institution-Wide1501</t>
  </si>
  <si>
    <t>JPN203</t>
  </si>
  <si>
    <t xml:space="preserve"> 6.8787879</t>
  </si>
  <si>
    <t>0.0681818182</t>
  </si>
  <si>
    <t>5.287532e-06</t>
  </si>
  <si>
    <t>Institution-Wide1502</t>
  </si>
  <si>
    <t>MUA342</t>
  </si>
  <si>
    <t>3.9318182</t>
  </si>
  <si>
    <t xml:space="preserve"> 5.2424242</t>
  </si>
  <si>
    <t>2011</t>
  </si>
  <si>
    <t>1981</t>
  </si>
  <si>
    <t>1.284379e-06</t>
  </si>
  <si>
    <t>Institution-Wide1503</t>
  </si>
  <si>
    <t>MUE446</t>
  </si>
  <si>
    <t xml:space="preserve"> 6.7073171</t>
  </si>
  <si>
    <t>Institution-Wide1504</t>
  </si>
  <si>
    <t>MUS330</t>
  </si>
  <si>
    <t>3.0930233</t>
  </si>
  <si>
    <t xml:space="preserve"> 7.0967742</t>
  </si>
  <si>
    <t>2.401240e-05</t>
  </si>
  <si>
    <t>Institution-Wide1505</t>
  </si>
  <si>
    <t>MUS357</t>
  </si>
  <si>
    <t>1.840161e-05</t>
  </si>
  <si>
    <t>Institution-Wide1506</t>
  </si>
  <si>
    <t>MUS401</t>
  </si>
  <si>
    <t>1922</t>
  </si>
  <si>
    <t>1788</t>
  </si>
  <si>
    <t>1.784384e-06</t>
  </si>
  <si>
    <t>Institution-Wide1507</t>
  </si>
  <si>
    <t>OL2010</t>
  </si>
  <si>
    <t>3.5853659</t>
  </si>
  <si>
    <t xml:space="preserve"> 9.2187500</t>
  </si>
  <si>
    <t>1895</t>
  </si>
  <si>
    <t>1.929435e-06</t>
  </si>
  <si>
    <t>Institution-Wide1508</t>
  </si>
  <si>
    <t>TH342</t>
  </si>
  <si>
    <t xml:space="preserve"> 6.0540541</t>
  </si>
  <si>
    <t>1.242717e-05</t>
  </si>
  <si>
    <t>Institution-Wide1509</t>
  </si>
  <si>
    <t>TH346</t>
  </si>
  <si>
    <t>3.7727273</t>
  </si>
  <si>
    <t xml:space="preserve"> 6.5750000</t>
  </si>
  <si>
    <t>2137</t>
  </si>
  <si>
    <t>6.502923e-07</t>
  </si>
  <si>
    <t>1510</t>
  </si>
  <si>
    <t>Institution-Wide1510</t>
  </si>
  <si>
    <t>TH347</t>
  </si>
  <si>
    <t xml:space="preserve"> 6.7804878</t>
  </si>
  <si>
    <t>2191</t>
  </si>
  <si>
    <t>2190</t>
  </si>
  <si>
    <t>4.007617e-07</t>
  </si>
  <si>
    <t>Institution-Wide1511</t>
  </si>
  <si>
    <t>TH440</t>
  </si>
  <si>
    <t xml:space="preserve"> 6.0731707</t>
  </si>
  <si>
    <t>1854</t>
  </si>
  <si>
    <t>1976</t>
  </si>
  <si>
    <t>2.165515e-06</t>
  </si>
  <si>
    <t>Institution-Wide1512</t>
  </si>
  <si>
    <t>BIO315</t>
  </si>
  <si>
    <t xml:space="preserve">   43</t>
  </si>
  <si>
    <t>3.0476190</t>
  </si>
  <si>
    <t>4.905335e-06</t>
  </si>
  <si>
    <t>1513</t>
  </si>
  <si>
    <t>Institution-Wide1513</t>
  </si>
  <si>
    <t>BME485</t>
  </si>
  <si>
    <t>3.2926829</t>
  </si>
  <si>
    <t xml:space="preserve"> 7.6129032</t>
  </si>
  <si>
    <t>2020</t>
  </si>
  <si>
    <t>1.248304e-06</t>
  </si>
  <si>
    <t>Institution-Wide1514</t>
  </si>
  <si>
    <t>CLS100</t>
  </si>
  <si>
    <t>0.55813953</t>
  </si>
  <si>
    <t>3.3571429</t>
  </si>
  <si>
    <t xml:space="preserve"> 3.0344828</t>
  </si>
  <si>
    <t>0.0465116279</t>
  </si>
  <si>
    <t>4.745138e-06</t>
  </si>
  <si>
    <t>Institution-Wide1515</t>
  </si>
  <si>
    <t>CS419</t>
  </si>
  <si>
    <t xml:space="preserve"> 7.1904762</t>
  </si>
  <si>
    <t>0.0930232558</t>
  </si>
  <si>
    <t>0.186046512</t>
  </si>
  <si>
    <t>2.783722e-06</t>
  </si>
  <si>
    <t>Institution-Wide1516</t>
  </si>
  <si>
    <t>DAN203</t>
  </si>
  <si>
    <t>3.3023256</t>
  </si>
  <si>
    <t xml:space="preserve"> 4.2121212</t>
  </si>
  <si>
    <t>8.303393e-06</t>
  </si>
  <si>
    <t>Institution-Wide1517</t>
  </si>
  <si>
    <t>DAN232</t>
  </si>
  <si>
    <t xml:space="preserve"> 3.5714286</t>
  </si>
  <si>
    <t>4.808962e-06</t>
  </si>
  <si>
    <t>Institution-Wide1518</t>
  </si>
  <si>
    <t>EE436</t>
  </si>
  <si>
    <t>3.0975610</t>
  </si>
  <si>
    <t>1886</t>
  </si>
  <si>
    <t>1.971042e-06</t>
  </si>
  <si>
    <t>Institution-Wide1519</t>
  </si>
  <si>
    <t>EES462</t>
  </si>
  <si>
    <t xml:space="preserve"> 7.3200000</t>
  </si>
  <si>
    <t>3.971842e-06</t>
  </si>
  <si>
    <t>1520</t>
  </si>
  <si>
    <t>Institution-Wide1520</t>
  </si>
  <si>
    <t>ML315</t>
  </si>
  <si>
    <t>1.230401e-05</t>
  </si>
  <si>
    <t>Institution-Wide1521</t>
  </si>
  <si>
    <t>MP481</t>
  </si>
  <si>
    <t>3.9024390</t>
  </si>
  <si>
    <t xml:space="preserve"> 8.5333333</t>
  </si>
  <si>
    <t>2104</t>
  </si>
  <si>
    <t>8.890295e-07</t>
  </si>
  <si>
    <t>1522</t>
  </si>
  <si>
    <t>Institution-Wide1522</t>
  </si>
  <si>
    <t>MUA343</t>
  </si>
  <si>
    <t>3.9534884</t>
  </si>
  <si>
    <t>1999</t>
  </si>
  <si>
    <t>1799</t>
  </si>
  <si>
    <t>1.330721e-06</t>
  </si>
  <si>
    <t>Institution-Wide1523</t>
  </si>
  <si>
    <t>PHL394</t>
  </si>
  <si>
    <t>3.1951220</t>
  </si>
  <si>
    <t xml:space="preserve"> 5.2777778</t>
  </si>
  <si>
    <t>7.694561e-06</t>
  </si>
  <si>
    <t>Institution-Wide1524</t>
  </si>
  <si>
    <t>PHY451</t>
  </si>
  <si>
    <t>2.7804878</t>
  </si>
  <si>
    <t xml:space="preserve"> 6.4000000</t>
  </si>
  <si>
    <t>1620</t>
  </si>
  <si>
    <t>5.832941e-06</t>
  </si>
  <si>
    <t>Institution-Wide1525</t>
  </si>
  <si>
    <t>TH415</t>
  </si>
  <si>
    <t>3.6046512</t>
  </si>
  <si>
    <t xml:space="preserve"> 7.4000000</t>
  </si>
  <si>
    <t>1843</t>
  </si>
  <si>
    <t>1890</t>
  </si>
  <si>
    <t>2.236701e-06</t>
  </si>
  <si>
    <t>Institution-Wide1526</t>
  </si>
  <si>
    <t>TH445</t>
  </si>
  <si>
    <t>3.5813953</t>
  </si>
  <si>
    <t>2149</t>
  </si>
  <si>
    <t>2134</t>
  </si>
  <si>
    <t>5.880559e-07</t>
  </si>
  <si>
    <t>Institution-Wide1527</t>
  </si>
  <si>
    <t>VOE421</t>
  </si>
  <si>
    <t>0.13953488</t>
  </si>
  <si>
    <t>3.9302326</t>
  </si>
  <si>
    <t xml:space="preserve"> 1.4375000</t>
  </si>
  <si>
    <t>9.617540e-07</t>
  </si>
  <si>
    <t>1528</t>
  </si>
  <si>
    <t>Institution-Wide1528</t>
  </si>
  <si>
    <t>ARA102</t>
  </si>
  <si>
    <t xml:space="preserve">   42</t>
  </si>
  <si>
    <t>3.3947368</t>
  </si>
  <si>
    <t>0.0238095238</t>
  </si>
  <si>
    <t>0.095238095</t>
  </si>
  <si>
    <t>1609</t>
  </si>
  <si>
    <t>3.693316e-06</t>
  </si>
  <si>
    <t>Institution-Wide1529</t>
  </si>
  <si>
    <t>CEG416</t>
  </si>
  <si>
    <t>2.6944444</t>
  </si>
  <si>
    <t>0.142857143</t>
  </si>
  <si>
    <t>1.193075e-05</t>
  </si>
  <si>
    <t>Institution-Wide1530</t>
  </si>
  <si>
    <t>CHM2110</t>
  </si>
  <si>
    <t>0.09523810</t>
  </si>
  <si>
    <t>1.7500000</t>
  </si>
  <si>
    <t xml:space="preserve"> 9.5263158</t>
  </si>
  <si>
    <t>0.3809523810</t>
  </si>
  <si>
    <t>1.267793e-05</t>
  </si>
  <si>
    <t>Institution-Wide1531</t>
  </si>
  <si>
    <t>CST243W</t>
  </si>
  <si>
    <t>3060</t>
  </si>
  <si>
    <t>Institution-Wide1532</t>
  </si>
  <si>
    <t>CTE440</t>
  </si>
  <si>
    <t>0.08108108</t>
  </si>
  <si>
    <t>3.8095238</t>
  </si>
  <si>
    <t>8.115431e-07</t>
  </si>
  <si>
    <t>Institution-Wide1533</t>
  </si>
  <si>
    <t>EC460</t>
  </si>
  <si>
    <t>2.8780488</t>
  </si>
  <si>
    <t xml:space="preserve"> 8.6086957</t>
  </si>
  <si>
    <t>0.023809524</t>
  </si>
  <si>
    <t>8.472515e-06</t>
  </si>
  <si>
    <t>Institution-Wide1534</t>
  </si>
  <si>
    <t>EE417</t>
  </si>
  <si>
    <t>2.9500000</t>
  </si>
  <si>
    <t xml:space="preserve"> 8.2727273</t>
  </si>
  <si>
    <t>2122</t>
  </si>
  <si>
    <t>1.919740e-06</t>
  </si>
  <si>
    <t>1535</t>
  </si>
  <si>
    <t>Institution-Wide1535</t>
  </si>
  <si>
    <t>EE420</t>
  </si>
  <si>
    <t>3.7250000</t>
  </si>
  <si>
    <t>2147</t>
  </si>
  <si>
    <t>2218</t>
  </si>
  <si>
    <t>5.990042e-07</t>
  </si>
  <si>
    <t>Institution-Wide1536</t>
  </si>
  <si>
    <t>EES476</t>
  </si>
  <si>
    <t xml:space="preserve"> 7.7600000</t>
  </si>
  <si>
    <t>6.263393e-06</t>
  </si>
  <si>
    <t>1537</t>
  </si>
  <si>
    <t>Institution-Wide1537</t>
  </si>
  <si>
    <t>ENG386</t>
  </si>
  <si>
    <t>3.6052632</t>
  </si>
  <si>
    <t xml:space="preserve"> 6.3928571</t>
  </si>
  <si>
    <t>5.011128e-06</t>
  </si>
  <si>
    <t>Institution-Wide1538</t>
  </si>
  <si>
    <t>MS460</t>
  </si>
  <si>
    <t xml:space="preserve"> 7.5500000</t>
  </si>
  <si>
    <t>1980</t>
  </si>
  <si>
    <t>2171</t>
  </si>
  <si>
    <t>1.447270e-06</t>
  </si>
  <si>
    <t>Institution-Wide1539</t>
  </si>
  <si>
    <t>MUS356</t>
  </si>
  <si>
    <t>3.2439024</t>
  </si>
  <si>
    <t xml:space="preserve"> 5.8000000</t>
  </si>
  <si>
    <t>9.357117e-06</t>
  </si>
  <si>
    <t>Institution-Wide1540</t>
  </si>
  <si>
    <t>PSY333</t>
  </si>
  <si>
    <t>3.9047619</t>
  </si>
  <si>
    <t xml:space="preserve"> 7.6896552</t>
  </si>
  <si>
    <t>1649</t>
  </si>
  <si>
    <t>3.417295e-06</t>
  </si>
  <si>
    <t>Institution-Wide1541</t>
  </si>
  <si>
    <t>PSY3510</t>
  </si>
  <si>
    <t>0.11904762</t>
  </si>
  <si>
    <t>2.6923077</t>
  </si>
  <si>
    <t xml:space="preserve"> 8.6785714</t>
  </si>
  <si>
    <t>1718</t>
  </si>
  <si>
    <t>1892</t>
  </si>
  <si>
    <t>2.935031e-06</t>
  </si>
  <si>
    <t>Institution-Wide1542</t>
  </si>
  <si>
    <t>RST281W</t>
  </si>
  <si>
    <t xml:space="preserve"> 4.5185185</t>
  </si>
  <si>
    <t>4819</t>
  </si>
  <si>
    <t>1543</t>
  </si>
  <si>
    <t>Institution-Wide1543</t>
  </si>
  <si>
    <t>RUS103</t>
  </si>
  <si>
    <t>3.1794872</t>
  </si>
  <si>
    <t>6.604530e-06</t>
  </si>
  <si>
    <t>Institution-Wide1544</t>
  </si>
  <si>
    <t>SOC446</t>
  </si>
  <si>
    <t xml:space="preserve"> 7.6666667</t>
  </si>
  <si>
    <t>1.260660e-05</t>
  </si>
  <si>
    <t>Institution-Wide1545</t>
  </si>
  <si>
    <t>VOE472</t>
  </si>
  <si>
    <t>3.7857143</t>
  </si>
  <si>
    <t xml:space="preserve"> 1.1250000</t>
  </si>
  <si>
    <t>1997</t>
  </si>
  <si>
    <t>2056</t>
  </si>
  <si>
    <t>1.335183e-06</t>
  </si>
  <si>
    <t>Institution-Wide1546</t>
  </si>
  <si>
    <t>ART468</t>
  </si>
  <si>
    <t xml:space="preserve">   41</t>
  </si>
  <si>
    <t>3.1219512</t>
  </si>
  <si>
    <t xml:space="preserve"> 8.5625000</t>
  </si>
  <si>
    <t>4.940630e-06</t>
  </si>
  <si>
    <t>Institution-Wide1547</t>
  </si>
  <si>
    <t>CHM419</t>
  </si>
  <si>
    <t>0.0487804878</t>
  </si>
  <si>
    <t>1.462963e-05</t>
  </si>
  <si>
    <t>Institution-Wide1548</t>
  </si>
  <si>
    <t>ED2600</t>
  </si>
  <si>
    <t>0.09756098</t>
  </si>
  <si>
    <t>3.8205128</t>
  </si>
  <si>
    <t>10.0000000</t>
  </si>
  <si>
    <t>2078</t>
  </si>
  <si>
    <t>9.400481e-07</t>
  </si>
  <si>
    <t>Institution-Wide1549</t>
  </si>
  <si>
    <t>ENG487</t>
  </si>
  <si>
    <t>3.2682927</t>
  </si>
  <si>
    <t>6.139679e-06</t>
  </si>
  <si>
    <t>Institution-Wide1550</t>
  </si>
  <si>
    <t>MP399</t>
  </si>
  <si>
    <t>3.2307692</t>
  </si>
  <si>
    <t>0.1219512195</t>
  </si>
  <si>
    <t>7.838408e-06</t>
  </si>
  <si>
    <t>1551</t>
  </si>
  <si>
    <t>Institution-Wide1551</t>
  </si>
  <si>
    <t>MTH452</t>
  </si>
  <si>
    <t>3.0512821</t>
  </si>
  <si>
    <t>9.997525e-06</t>
  </si>
  <si>
    <t>Institution-Wide1552</t>
  </si>
  <si>
    <t>NUR498</t>
  </si>
  <si>
    <t>3.9722222</t>
  </si>
  <si>
    <t xml:space="preserve"> 7.0625000</t>
  </si>
  <si>
    <t>0.121951220</t>
  </si>
  <si>
    <t>1553</t>
  </si>
  <si>
    <t>Institution-Wide1553</t>
  </si>
  <si>
    <t>OL4950</t>
  </si>
  <si>
    <t>3.4634146</t>
  </si>
  <si>
    <t>10.1379310</t>
  </si>
  <si>
    <t>5.115451e-06</t>
  </si>
  <si>
    <t>Institution-Wide1554</t>
  </si>
  <si>
    <t>ACC2010</t>
  </si>
  <si>
    <t xml:space="preserve">   40</t>
  </si>
  <si>
    <t>2.4062500</t>
  </si>
  <si>
    <t>7.942766e-06</t>
  </si>
  <si>
    <t>Institution-Wide1555</t>
  </si>
  <si>
    <t>ART400</t>
  </si>
  <si>
    <t xml:space="preserve"> 8.4000000</t>
  </si>
  <si>
    <t>0.025000000</t>
  </si>
  <si>
    <t>2234</t>
  </si>
  <si>
    <t>1.599300e-07</t>
  </si>
  <si>
    <t>Institution-Wide1556</t>
  </si>
  <si>
    <t>ART414</t>
  </si>
  <si>
    <t>2.7297297</t>
  </si>
  <si>
    <t xml:space="preserve"> 6.8461538</t>
  </si>
  <si>
    <t>0.075000000</t>
  </si>
  <si>
    <t>8.237232e-06</t>
  </si>
  <si>
    <t>Institution-Wide1557</t>
  </si>
  <si>
    <t>BIO305</t>
  </si>
  <si>
    <t xml:space="preserve"> 7.7307692</t>
  </si>
  <si>
    <t>2.309386e-05</t>
  </si>
  <si>
    <t>Institution-Wide1558</t>
  </si>
  <si>
    <t>BIO484</t>
  </si>
  <si>
    <t xml:space="preserve"> 9.3793103</t>
  </si>
  <si>
    <t>1.758216e-05</t>
  </si>
  <si>
    <t>Institution-Wide1559</t>
  </si>
  <si>
    <t>EC445</t>
  </si>
  <si>
    <t>1.8235294</t>
  </si>
  <si>
    <t xml:space="preserve"> 7.8421053</t>
  </si>
  <si>
    <t>0.4000000000</t>
  </si>
  <si>
    <t>7.165215e-06</t>
  </si>
  <si>
    <t>1560</t>
  </si>
  <si>
    <t>Institution-Wide1560</t>
  </si>
  <si>
    <t>EES1070</t>
  </si>
  <si>
    <t>2.4594595</t>
  </si>
  <si>
    <t xml:space="preserve"> 8.9259259</t>
  </si>
  <si>
    <t>0.2250000000</t>
  </si>
  <si>
    <t>1732</t>
  </si>
  <si>
    <t>2.852436e-06</t>
  </si>
  <si>
    <t>Institution-Wide1561</t>
  </si>
  <si>
    <t>EES478</t>
  </si>
  <si>
    <t xml:space="preserve"> 7.6086957</t>
  </si>
  <si>
    <t>1765</t>
  </si>
  <si>
    <t>2.607059e-06</t>
  </si>
  <si>
    <t>1562</t>
  </si>
  <si>
    <t>Institution-Wide1562</t>
  </si>
  <si>
    <t>GL255</t>
  </si>
  <si>
    <t>2.9210526</t>
  </si>
  <si>
    <t xml:space="preserve"> 4.4705882</t>
  </si>
  <si>
    <t>0.1000000000</t>
  </si>
  <si>
    <t>1.371747e-05</t>
  </si>
  <si>
    <t>Institution-Wide1563</t>
  </si>
  <si>
    <t>ISE302</t>
  </si>
  <si>
    <t>3.5263158</t>
  </si>
  <si>
    <t xml:space="preserve"> 5.6153846</t>
  </si>
  <si>
    <t>8.018816e-06</t>
  </si>
  <si>
    <t>Institution-Wide1564</t>
  </si>
  <si>
    <t>MGT3100</t>
  </si>
  <si>
    <t xml:space="preserve"> 9.1923077</t>
  </si>
  <si>
    <t>1822</t>
  </si>
  <si>
    <t>1828</t>
  </si>
  <si>
    <t>2.326054e-06</t>
  </si>
  <si>
    <t>Institution-Wide1565</t>
  </si>
  <si>
    <t>MS306</t>
  </si>
  <si>
    <t>2095</t>
  </si>
  <si>
    <t>1.555132e-06</t>
  </si>
  <si>
    <t>Institution-Wide1566</t>
  </si>
  <si>
    <t>PHY316</t>
  </si>
  <si>
    <t>3.6000000</t>
  </si>
  <si>
    <t xml:space="preserve"> 6.9259259</t>
  </si>
  <si>
    <t>2.834147e-06</t>
  </si>
  <si>
    <t>1567</t>
  </si>
  <si>
    <t>Institution-Wide1567</t>
  </si>
  <si>
    <t>PLS368</t>
  </si>
  <si>
    <t xml:space="preserve"> 5.8695652</t>
  </si>
  <si>
    <t>4.289158e-06</t>
  </si>
  <si>
    <t>Institution-Wide1568</t>
  </si>
  <si>
    <t>PLS467</t>
  </si>
  <si>
    <t>3.0526316</t>
  </si>
  <si>
    <t xml:space="preserve"> 6.3793103</t>
  </si>
  <si>
    <t>9.895340e-06</t>
  </si>
  <si>
    <t>Institution-Wide1569</t>
  </si>
  <si>
    <t>REL365</t>
  </si>
  <si>
    <t xml:space="preserve"> 7.3750000</t>
  </si>
  <si>
    <t>2103</t>
  </si>
  <si>
    <t>2017</t>
  </si>
  <si>
    <t>8.146476e-07</t>
  </si>
  <si>
    <t>1570</t>
  </si>
  <si>
    <t>Institution-Wide1570</t>
  </si>
  <si>
    <t>TH325</t>
  </si>
  <si>
    <t>2.5128205</t>
  </si>
  <si>
    <t xml:space="preserve"> 5.4516129</t>
  </si>
  <si>
    <t>1.824999e-05</t>
  </si>
  <si>
    <t>Institution-Wide1571</t>
  </si>
  <si>
    <t>URS415</t>
  </si>
  <si>
    <t>2.7027027</t>
  </si>
  <si>
    <t>9.848411e-06</t>
  </si>
  <si>
    <t>Institution-Wide1572</t>
  </si>
  <si>
    <t>WMS200W</t>
  </si>
  <si>
    <t xml:space="preserve"> 5.5416667</t>
  </si>
  <si>
    <t>5200</t>
  </si>
  <si>
    <t>1573</t>
  </si>
  <si>
    <t>Institution-Wide1573</t>
  </si>
  <si>
    <t>CTE450</t>
  </si>
  <si>
    <t xml:space="preserve">   39</t>
  </si>
  <si>
    <t>3.8717949</t>
  </si>
  <si>
    <t xml:space="preserve"> 2.0714286</t>
  </si>
  <si>
    <t>3.375677e-07</t>
  </si>
  <si>
    <t>1574</t>
  </si>
  <si>
    <t>Institution-Wide1574</t>
  </si>
  <si>
    <t>DAN233</t>
  </si>
  <si>
    <t xml:space="preserve"> 4.5714286</t>
  </si>
  <si>
    <t>2186</t>
  </si>
  <si>
    <t>2009</t>
  </si>
  <si>
    <t>4.446654e-07</t>
  </si>
  <si>
    <t>1575</t>
  </si>
  <si>
    <t>Institution-Wide1575</t>
  </si>
  <si>
    <t>DAN407</t>
  </si>
  <si>
    <t xml:space="preserve"> 5.5483871</t>
  </si>
  <si>
    <t>4.400521e-06</t>
  </si>
  <si>
    <t>Institution-Wide1576</t>
  </si>
  <si>
    <t>EC2040</t>
  </si>
  <si>
    <t>2.5142857</t>
  </si>
  <si>
    <t xml:space="preserve"> 8.5217391</t>
  </si>
  <si>
    <t>5.179825e-06</t>
  </si>
  <si>
    <t>Institution-Wide1577</t>
  </si>
  <si>
    <t>ED2700</t>
  </si>
  <si>
    <t>3.4444444</t>
  </si>
  <si>
    <t>2067</t>
  </si>
  <si>
    <t>2002</t>
  </si>
  <si>
    <t>9.803381e-07</t>
  </si>
  <si>
    <t>Institution-Wide1578</t>
  </si>
  <si>
    <t>EE326</t>
  </si>
  <si>
    <t>3.0833333</t>
  </si>
  <si>
    <t xml:space="preserve"> 8.5909091</t>
  </si>
  <si>
    <t>1836</t>
  </si>
  <si>
    <t>1.701126e-06</t>
  </si>
  <si>
    <t>Institution-Wide1579</t>
  </si>
  <si>
    <t>EE410</t>
  </si>
  <si>
    <t xml:space="preserve"> 9.0800000</t>
  </si>
  <si>
    <t>1862</t>
  </si>
  <si>
    <t>1875</t>
  </si>
  <si>
    <t>2.119883e-06</t>
  </si>
  <si>
    <t>Institution-Wide1580</t>
  </si>
  <si>
    <t>EES324</t>
  </si>
  <si>
    <t>3.3243243</t>
  </si>
  <si>
    <t xml:space="preserve"> 7.5909091</t>
  </si>
  <si>
    <t>1.128303e-05</t>
  </si>
  <si>
    <t>Institution-Wide1581</t>
  </si>
  <si>
    <t>EES360</t>
  </si>
  <si>
    <t>3.1612903</t>
  </si>
  <si>
    <t xml:space="preserve"> 7.3913043</t>
  </si>
  <si>
    <t>0.205128205</t>
  </si>
  <si>
    <t>6.140375e-06</t>
  </si>
  <si>
    <t>Institution-Wide1582</t>
  </si>
  <si>
    <t>IT201</t>
  </si>
  <si>
    <t>0.35897436</t>
  </si>
  <si>
    <t xml:space="preserve"> 3.5483871</t>
  </si>
  <si>
    <t>6.662085e-06</t>
  </si>
  <si>
    <t>Institution-Wide1583</t>
  </si>
  <si>
    <t>LAT453</t>
  </si>
  <si>
    <t>3.5128205</t>
  </si>
  <si>
    <t>5.552618e-06</t>
  </si>
  <si>
    <t>1584</t>
  </si>
  <si>
    <t>Institution-Wide1584</t>
  </si>
  <si>
    <t>MTH1260</t>
  </si>
  <si>
    <t>1.6451613</t>
  </si>
  <si>
    <t xml:space="preserve"> 6.9230769</t>
  </si>
  <si>
    <t>0.3846153846</t>
  </si>
  <si>
    <t>1673</t>
  </si>
  <si>
    <t>3.634893e-06</t>
  </si>
  <si>
    <t>Institution-Wide1585</t>
  </si>
  <si>
    <t>PSY487W</t>
  </si>
  <si>
    <t>0.51282051</t>
  </si>
  <si>
    <t xml:space="preserve"> 9.0454545</t>
  </si>
  <si>
    <t>4699</t>
  </si>
  <si>
    <t>Institution-Wide1586</t>
  </si>
  <si>
    <t>VOE471</t>
  </si>
  <si>
    <t>3.9743590</t>
  </si>
  <si>
    <t xml:space="preserve"> 0.9375000</t>
  </si>
  <si>
    <t>2.251015e-07</t>
  </si>
  <si>
    <t>Institution-Wide1587</t>
  </si>
  <si>
    <t>ATH300</t>
  </si>
  <si>
    <t xml:space="preserve">   38</t>
  </si>
  <si>
    <t>3.3055556</t>
  </si>
  <si>
    <t>8.427004e-06</t>
  </si>
  <si>
    <t>1588</t>
  </si>
  <si>
    <t>Institution-Wide1588</t>
  </si>
  <si>
    <t>ATH468</t>
  </si>
  <si>
    <t>3.2812500</t>
  </si>
  <si>
    <t xml:space="preserve"> 6.6363636</t>
  </si>
  <si>
    <t>6.961480e-06</t>
  </si>
  <si>
    <t>1589</t>
  </si>
  <si>
    <t>Institution-Wide1589</t>
  </si>
  <si>
    <t>COM1520</t>
  </si>
  <si>
    <t>1.4857143</t>
  </si>
  <si>
    <t xml:space="preserve"> 9.5161290</t>
  </si>
  <si>
    <t>0.4473684211</t>
  </si>
  <si>
    <t>8.038514e-06</t>
  </si>
  <si>
    <t>1590</t>
  </si>
  <si>
    <t>Institution-Wide1590</t>
  </si>
  <si>
    <t>DAN421</t>
  </si>
  <si>
    <t>3.5789474</t>
  </si>
  <si>
    <t>9.184361e-06</t>
  </si>
  <si>
    <t>1591</t>
  </si>
  <si>
    <t>Institution-Wide1591</t>
  </si>
  <si>
    <t>ENG300W</t>
  </si>
  <si>
    <t xml:space="preserve"> 5.4444444</t>
  </si>
  <si>
    <t>3445</t>
  </si>
  <si>
    <t>Institution-Wide1592</t>
  </si>
  <si>
    <t>GEO448</t>
  </si>
  <si>
    <t xml:space="preserve"> 7.3888889</t>
  </si>
  <si>
    <t>0.1052631579</t>
  </si>
  <si>
    <t>1.241126e-05</t>
  </si>
  <si>
    <t>Institution-Wide1593</t>
  </si>
  <si>
    <t>HST1100</t>
  </si>
  <si>
    <t>2.2972973</t>
  </si>
  <si>
    <t xml:space="preserve"> 8.2758621</t>
  </si>
  <si>
    <t>0.2894736842</t>
  </si>
  <si>
    <t>5.929311e-06</t>
  </si>
  <si>
    <t>Institution-Wide1594</t>
  </si>
  <si>
    <t>ISE406</t>
  </si>
  <si>
    <t xml:space="preserve"> 6.5600000</t>
  </si>
  <si>
    <t>1806</t>
  </si>
  <si>
    <t>2.327118e-06</t>
  </si>
  <si>
    <t>1595</t>
  </si>
  <si>
    <t>Institution-Wide1595</t>
  </si>
  <si>
    <t>MUE246</t>
  </si>
  <si>
    <t xml:space="preserve"> 2.5483871</t>
  </si>
  <si>
    <t>1596</t>
  </si>
  <si>
    <t>Institution-Wide1596</t>
  </si>
  <si>
    <t>NUR445</t>
  </si>
  <si>
    <t>3.8947368</t>
  </si>
  <si>
    <t>10.8000000</t>
  </si>
  <si>
    <t>Institution-Wide1597</t>
  </si>
  <si>
    <t>PHY117W</t>
  </si>
  <si>
    <t>4492</t>
  </si>
  <si>
    <t>Institution-Wide1598</t>
  </si>
  <si>
    <t>PLS2000</t>
  </si>
  <si>
    <t>2.7878788</t>
  </si>
  <si>
    <t xml:space="preserve"> 8.1612903</t>
  </si>
  <si>
    <t>0.131578947</t>
  </si>
  <si>
    <t>2010</t>
  </si>
  <si>
    <t>1.287768e-06</t>
  </si>
  <si>
    <t>Institution-Wide1599</t>
  </si>
  <si>
    <t>PSY3010</t>
  </si>
  <si>
    <t>1.7837838</t>
  </si>
  <si>
    <t xml:space="preserve"> 9.2083333</t>
  </si>
  <si>
    <t>0.3947368421</t>
  </si>
  <si>
    <t>4.160453e-06</t>
  </si>
  <si>
    <t>Institution-Wide1600</t>
  </si>
  <si>
    <t>PSY3110</t>
  </si>
  <si>
    <t>0.07894737</t>
  </si>
  <si>
    <t>2.4864865</t>
  </si>
  <si>
    <t xml:space="preserve"> 8.4230769</t>
  </si>
  <si>
    <t>1618</t>
  </si>
  <si>
    <t>5.894975e-06</t>
  </si>
  <si>
    <t>Institution-Wide1601</t>
  </si>
  <si>
    <t>ACC3430</t>
  </si>
  <si>
    <t xml:space="preserve">   37</t>
  </si>
  <si>
    <t>1.2812500</t>
  </si>
  <si>
    <t>10.2222222</t>
  </si>
  <si>
    <t>0.5135135135</t>
  </si>
  <si>
    <t>0.135135135</t>
  </si>
  <si>
    <t>1.041278e-05</t>
  </si>
  <si>
    <t>Institution-Wide1602</t>
  </si>
  <si>
    <t>ATH368</t>
  </si>
  <si>
    <t xml:space="preserve"> 6.5333333</t>
  </si>
  <si>
    <t>8.041456e-06</t>
  </si>
  <si>
    <t>1603</t>
  </si>
  <si>
    <t>Institution-Wide1603</t>
  </si>
  <si>
    <t>CL420</t>
  </si>
  <si>
    <t>3.8648649</t>
  </si>
  <si>
    <t>2115</t>
  </si>
  <si>
    <t>7.363669e-07</t>
  </si>
  <si>
    <t>Institution-Wide1604</t>
  </si>
  <si>
    <t>CL471</t>
  </si>
  <si>
    <t>2.9722222</t>
  </si>
  <si>
    <t>3.381721e-06</t>
  </si>
  <si>
    <t>Institution-Wide1605</t>
  </si>
  <si>
    <t>CTE420</t>
  </si>
  <si>
    <t>0.05555556</t>
  </si>
  <si>
    <t>0.05405405</t>
  </si>
  <si>
    <t>3.9459459</t>
  </si>
  <si>
    <t xml:space="preserve"> 2.7857143</t>
  </si>
  <si>
    <t>2245</t>
  </si>
  <si>
    <t>2244</t>
  </si>
  <si>
    <t>1.156363e-07</t>
  </si>
  <si>
    <t>Institution-Wide1606</t>
  </si>
  <si>
    <t>DAN322</t>
  </si>
  <si>
    <t>3.7297297</t>
  </si>
  <si>
    <t>5.212313e-06</t>
  </si>
  <si>
    <t>Institution-Wide1607</t>
  </si>
  <si>
    <t>ED210W</t>
  </si>
  <si>
    <t xml:space="preserve"> 3.5454545</t>
  </si>
  <si>
    <t>3166</t>
  </si>
  <si>
    <t>1608</t>
  </si>
  <si>
    <t>Institution-Wide1608</t>
  </si>
  <si>
    <t>EGR482</t>
  </si>
  <si>
    <t>3.9428571</t>
  </si>
  <si>
    <t>2252</t>
  </si>
  <si>
    <t>1.225449e-07</t>
  </si>
  <si>
    <t>Institution-Wide1609</t>
  </si>
  <si>
    <t>ENG404</t>
  </si>
  <si>
    <t>2.6333333</t>
  </si>
  <si>
    <t xml:space="preserve"> 8.2777778</t>
  </si>
  <si>
    <t>0.1351351351</t>
  </si>
  <si>
    <t>0.189189189</t>
  </si>
  <si>
    <t>5.169827e-06</t>
  </si>
  <si>
    <t>Institution-Wide1610</t>
  </si>
  <si>
    <t>EXB482</t>
  </si>
  <si>
    <t>3.7567568</t>
  </si>
  <si>
    <t xml:space="preserve"> 9.0400000</t>
  </si>
  <si>
    <t>2022</t>
  </si>
  <si>
    <t>2.991193e-06</t>
  </si>
  <si>
    <t>Institution-Wide1611</t>
  </si>
  <si>
    <t>GER311</t>
  </si>
  <si>
    <t>3.6388889</t>
  </si>
  <si>
    <t xml:space="preserve"> 6.4615385</t>
  </si>
  <si>
    <t>2160</t>
  </si>
  <si>
    <t>5.034083e-07</t>
  </si>
  <si>
    <t>1612</t>
  </si>
  <si>
    <t>Institution-Wide1612</t>
  </si>
  <si>
    <t>ISE451</t>
  </si>
  <si>
    <t xml:space="preserve"> 7.4583333</t>
  </si>
  <si>
    <t>1840</t>
  </si>
  <si>
    <t>3.231883e-06</t>
  </si>
  <si>
    <t>1613</t>
  </si>
  <si>
    <t>Institution-Wide1613</t>
  </si>
  <si>
    <t>ME472</t>
  </si>
  <si>
    <t xml:space="preserve"> 7.1304348</t>
  </si>
  <si>
    <t>1906</t>
  </si>
  <si>
    <t>2116</t>
  </si>
  <si>
    <t>1.894550e-06</t>
  </si>
  <si>
    <t>Institution-Wide1614</t>
  </si>
  <si>
    <t>MKT477</t>
  </si>
  <si>
    <t>3.9444444</t>
  </si>
  <si>
    <t>Institution-Wide1615</t>
  </si>
  <si>
    <t>PHY372</t>
  </si>
  <si>
    <t>0.0810810811</t>
  </si>
  <si>
    <t>0.162162162</t>
  </si>
  <si>
    <t>5.929781e-06</t>
  </si>
  <si>
    <t>Institution-Wide1616</t>
  </si>
  <si>
    <t>PHY420</t>
  </si>
  <si>
    <t xml:space="preserve"> 7.2777778</t>
  </si>
  <si>
    <t>1.015541e-05</t>
  </si>
  <si>
    <t>1617</t>
  </si>
  <si>
    <t>Institution-Wide1617</t>
  </si>
  <si>
    <t>PSY3020</t>
  </si>
  <si>
    <t>0.18918919</t>
  </si>
  <si>
    <t>2.3529412</t>
  </si>
  <si>
    <t xml:space="preserve"> 9.9583333</t>
  </si>
  <si>
    <t>0.1891891892</t>
  </si>
  <si>
    <t>8.634288e-06</t>
  </si>
  <si>
    <t>Institution-Wide1618</t>
  </si>
  <si>
    <t>PSY303W</t>
  </si>
  <si>
    <t xml:space="preserve"> 6.9473684</t>
  </si>
  <si>
    <t>4674</t>
  </si>
  <si>
    <t>Institution-Wide1619</t>
  </si>
  <si>
    <t>SPN1020</t>
  </si>
  <si>
    <t>2.2941176</t>
  </si>
  <si>
    <t xml:space="preserve"> 9.8260870</t>
  </si>
  <si>
    <t>1857</t>
  </si>
  <si>
    <t>4.155468e-06</t>
  </si>
  <si>
    <t>Institution-Wide1620</t>
  </si>
  <si>
    <t>AFS200W</t>
  </si>
  <si>
    <t xml:space="preserve">   36</t>
  </si>
  <si>
    <t xml:space="preserve"> 3.1818182</t>
  </si>
  <si>
    <t>2499</t>
  </si>
  <si>
    <t>1621</t>
  </si>
  <si>
    <t>Institution-Wide1621</t>
  </si>
  <si>
    <t>ASL2010</t>
  </si>
  <si>
    <t>3.2187500</t>
  </si>
  <si>
    <t xml:space="preserve"> 9.6666667</t>
  </si>
  <si>
    <t>1905</t>
  </si>
  <si>
    <t>2096</t>
  </si>
  <si>
    <t>1.896916e-06</t>
  </si>
  <si>
    <t>Institution-Wide1622</t>
  </si>
  <si>
    <t>ATH465</t>
  </si>
  <si>
    <t>0.166666667</t>
  </si>
  <si>
    <t>1.406692e-05</t>
  </si>
  <si>
    <t>1623</t>
  </si>
  <si>
    <t>Institution-Wide1623</t>
  </si>
  <si>
    <t>BIO442</t>
  </si>
  <si>
    <t>3.1714286</t>
  </si>
  <si>
    <t xml:space="preserve"> 7.4500000</t>
  </si>
  <si>
    <t>4.635992e-06</t>
  </si>
  <si>
    <t>1624</t>
  </si>
  <si>
    <t>Institution-Wide1624</t>
  </si>
  <si>
    <t>CL431</t>
  </si>
  <si>
    <t xml:space="preserve"> 8.4666667</t>
  </si>
  <si>
    <t>2.365740e-06</t>
  </si>
  <si>
    <t>1625</t>
  </si>
  <si>
    <t>Institution-Wide1625</t>
  </si>
  <si>
    <t>CL451</t>
  </si>
  <si>
    <t>2071</t>
  </si>
  <si>
    <t>2113</t>
  </si>
  <si>
    <t>9.644898e-07</t>
  </si>
  <si>
    <t>Institution-Wide1626</t>
  </si>
  <si>
    <t>CL461</t>
  </si>
  <si>
    <t>3.7222222</t>
  </si>
  <si>
    <t>1995</t>
  </si>
  <si>
    <t>2.108885e-06</t>
  </si>
  <si>
    <t>1627</t>
  </si>
  <si>
    <t>Institution-Wide1627</t>
  </si>
  <si>
    <t>COM340</t>
  </si>
  <si>
    <t>5.183801e-06</t>
  </si>
  <si>
    <t>Institution-Wide1628</t>
  </si>
  <si>
    <t>DAN301</t>
  </si>
  <si>
    <t xml:space="preserve"> 5.3103448</t>
  </si>
  <si>
    <t>7.377085e-06</t>
  </si>
  <si>
    <t>Institution-Wide1629</t>
  </si>
  <si>
    <t>DAN302</t>
  </si>
  <si>
    <t>4.807417e-06</t>
  </si>
  <si>
    <t>Institution-Wide1630</t>
  </si>
  <si>
    <t>DAN311</t>
  </si>
  <si>
    <t>3.4722222</t>
  </si>
  <si>
    <t>1.284065e-06</t>
  </si>
  <si>
    <t>Institution-Wide1631</t>
  </si>
  <si>
    <t>DAN312</t>
  </si>
  <si>
    <t>1.649092e-06</t>
  </si>
  <si>
    <t>Institution-Wide1632</t>
  </si>
  <si>
    <t>DAN423</t>
  </si>
  <si>
    <t>3.6857143</t>
  </si>
  <si>
    <t>1.142293e-06</t>
  </si>
  <si>
    <t>Institution-Wide1633</t>
  </si>
  <si>
    <t>EES419</t>
  </si>
  <si>
    <t xml:space="preserve"> 6.5000000</t>
  </si>
  <si>
    <t>2088</t>
  </si>
  <si>
    <t>1961</t>
  </si>
  <si>
    <t>9.078350e-07</t>
  </si>
  <si>
    <t>Institution-Wide1634</t>
  </si>
  <si>
    <t>FIN470</t>
  </si>
  <si>
    <t xml:space="preserve"> 9.0000000</t>
  </si>
  <si>
    <t>Institution-Wide1635</t>
  </si>
  <si>
    <t>GEO375</t>
  </si>
  <si>
    <t>7.894251e-06</t>
  </si>
  <si>
    <t>Institution-Wide1636</t>
  </si>
  <si>
    <t>ISE471</t>
  </si>
  <si>
    <t>3.0857143</t>
  </si>
  <si>
    <t>1.469915e-05</t>
  </si>
  <si>
    <t>Institution-Wide1637</t>
  </si>
  <si>
    <t>MGT493W</t>
  </si>
  <si>
    <t xml:space="preserve"> 9.5000000</t>
  </si>
  <si>
    <t>4066</t>
  </si>
  <si>
    <t>Institution-Wide1638</t>
  </si>
  <si>
    <t>MS495</t>
  </si>
  <si>
    <t xml:space="preserve"> 8.7647059</t>
  </si>
  <si>
    <t>Institution-Wide1639</t>
  </si>
  <si>
    <t>MUS195</t>
  </si>
  <si>
    <t>0.48484848</t>
  </si>
  <si>
    <t>3.8055556</t>
  </si>
  <si>
    <t xml:space="preserve"> 1.7812500</t>
  </si>
  <si>
    <t>3.840914e-06</t>
  </si>
  <si>
    <t>1640</t>
  </si>
  <si>
    <t>Institution-Wide1640</t>
  </si>
  <si>
    <t>URS446</t>
  </si>
  <si>
    <t>2.5937500</t>
  </si>
  <si>
    <t xml:space="preserve"> 8.0714286</t>
  </si>
  <si>
    <t>0.1388888889</t>
  </si>
  <si>
    <t>1889</t>
  </si>
  <si>
    <t>3.619089e-06</t>
  </si>
  <si>
    <t>Institution-Wide1641</t>
  </si>
  <si>
    <t>ATH475</t>
  </si>
  <si>
    <t xml:space="preserve">   35</t>
  </si>
  <si>
    <t>3.1764706</t>
  </si>
  <si>
    <t>1.253136e-05</t>
  </si>
  <si>
    <t>Institution-Wide1642</t>
  </si>
  <si>
    <t>BIO446</t>
  </si>
  <si>
    <t>0.257142857</t>
  </si>
  <si>
    <t>8.278874e-06</t>
  </si>
  <si>
    <t>1643</t>
  </si>
  <si>
    <t>Institution-Wide1643</t>
  </si>
  <si>
    <t>BIO470</t>
  </si>
  <si>
    <t>6.420707e-06</t>
  </si>
  <si>
    <t>Institution-Wide1644</t>
  </si>
  <si>
    <t>COM1040</t>
  </si>
  <si>
    <t>2.0645161</t>
  </si>
  <si>
    <t>0.2857142857</t>
  </si>
  <si>
    <t>6.759377e-06</t>
  </si>
  <si>
    <t>1645</t>
  </si>
  <si>
    <t>Institution-Wide1645</t>
  </si>
  <si>
    <t>CS271</t>
  </si>
  <si>
    <t>9.679959e-06</t>
  </si>
  <si>
    <t>Institution-Wide1646</t>
  </si>
  <si>
    <t>CTE430</t>
  </si>
  <si>
    <t>0.06896552</t>
  </si>
  <si>
    <t>0.05714286</t>
  </si>
  <si>
    <t>2172</t>
  </si>
  <si>
    <t>7.970448e-07</t>
  </si>
  <si>
    <t>1647</t>
  </si>
  <si>
    <t>Institution-Wide1647</t>
  </si>
  <si>
    <t>DAN251</t>
  </si>
  <si>
    <t>3.6571429</t>
  </si>
  <si>
    <t xml:space="preserve"> 5.7241379</t>
  </si>
  <si>
    <t>5.598048e-06</t>
  </si>
  <si>
    <t>1648</t>
  </si>
  <si>
    <t>Institution-Wide1648</t>
  </si>
  <si>
    <t>DAN252</t>
  </si>
  <si>
    <t>3.7714286</t>
  </si>
  <si>
    <t>1.227994e-05</t>
  </si>
  <si>
    <t>Institution-Wide1649</t>
  </si>
  <si>
    <t>DAN303</t>
  </si>
  <si>
    <t>3.3428571</t>
  </si>
  <si>
    <t>1.413642e-05</t>
  </si>
  <si>
    <t>1650</t>
  </si>
  <si>
    <t>Institution-Wide1650</t>
  </si>
  <si>
    <t>DAN313</t>
  </si>
  <si>
    <t>5.754386e-06</t>
  </si>
  <si>
    <t>Institution-Wide1651</t>
  </si>
  <si>
    <t>DAN422</t>
  </si>
  <si>
    <t xml:space="preserve"> 7.1785714</t>
  </si>
  <si>
    <t>3.246384e-07</t>
  </si>
  <si>
    <t>1652</t>
  </si>
  <si>
    <t>Institution-Wide1652</t>
  </si>
  <si>
    <t>EE499</t>
  </si>
  <si>
    <t xml:space="preserve"> 7.1578947</t>
  </si>
  <si>
    <t>Institution-Wide1653</t>
  </si>
  <si>
    <t>HLT416</t>
  </si>
  <si>
    <t>2.4827586</t>
  </si>
  <si>
    <t xml:space="preserve"> 8.2608696</t>
  </si>
  <si>
    <t>0.171428571</t>
  </si>
  <si>
    <t>1.189051e-05</t>
  </si>
  <si>
    <t>Institution-Wide1654</t>
  </si>
  <si>
    <t>ISE484</t>
  </si>
  <si>
    <t>1.372274e-05</t>
  </si>
  <si>
    <t>Institution-Wide1655</t>
  </si>
  <si>
    <t>LAW3000</t>
  </si>
  <si>
    <t>1923</t>
  </si>
  <si>
    <t>1.783085e-06</t>
  </si>
  <si>
    <t>Institution-Wide1656</t>
  </si>
  <si>
    <t>ME423</t>
  </si>
  <si>
    <t xml:space="preserve"> 7.8571429</t>
  </si>
  <si>
    <t>1830</t>
  </si>
  <si>
    <t>2.011552e-06</t>
  </si>
  <si>
    <t>Institution-Wide1657</t>
  </si>
  <si>
    <t>ME479</t>
  </si>
  <si>
    <t>3.0588235</t>
  </si>
  <si>
    <t xml:space="preserve"> 7.7368421</t>
  </si>
  <si>
    <t>9.032816e-06</t>
  </si>
  <si>
    <t>Institution-Wide1658</t>
  </si>
  <si>
    <t>OL3020</t>
  </si>
  <si>
    <t>0.04347826</t>
  </si>
  <si>
    <t>3.4848485</t>
  </si>
  <si>
    <t xml:space="preserve"> 9.1904762</t>
  </si>
  <si>
    <t>2205</t>
  </si>
  <si>
    <t>7.546096e-07</t>
  </si>
  <si>
    <t>Institution-Wide1659</t>
  </si>
  <si>
    <t>PHY452</t>
  </si>
  <si>
    <t>0.1428571429</t>
  </si>
  <si>
    <t>1751</t>
  </si>
  <si>
    <t>5.339754e-06</t>
  </si>
  <si>
    <t>1660</t>
  </si>
  <si>
    <t>Institution-Wide1660</t>
  </si>
  <si>
    <t>PHY461</t>
  </si>
  <si>
    <t xml:space="preserve"> 7.6500000</t>
  </si>
  <si>
    <t>7.832212e-06</t>
  </si>
  <si>
    <t>Institution-Wide1661</t>
  </si>
  <si>
    <t>PSY3210</t>
  </si>
  <si>
    <t>2.1562500</t>
  </si>
  <si>
    <t xml:space="preserve"> 9.4615385</t>
  </si>
  <si>
    <t>0.085714286</t>
  </si>
  <si>
    <t>7.093715e-06</t>
  </si>
  <si>
    <t>Institution-Wide1662</t>
  </si>
  <si>
    <t>RST262W</t>
  </si>
  <si>
    <t>0.34285714</t>
  </si>
  <si>
    <t xml:space="preserve"> 5.2631579</t>
  </si>
  <si>
    <t>4816</t>
  </si>
  <si>
    <t>1663</t>
  </si>
  <si>
    <t>Institution-Wide1663</t>
  </si>
  <si>
    <t>SCM330</t>
  </si>
  <si>
    <t>3.6176471</t>
  </si>
  <si>
    <t>2.508481e-06</t>
  </si>
  <si>
    <t>Institution-Wide1664</t>
  </si>
  <si>
    <t>SCM333</t>
  </si>
  <si>
    <t>3.8285714</t>
  </si>
  <si>
    <t>1665</t>
  </si>
  <si>
    <t>Institution-Wide1665</t>
  </si>
  <si>
    <t>ATH448</t>
  </si>
  <si>
    <t xml:space="preserve">   34</t>
  </si>
  <si>
    <t>3.0322581</t>
  </si>
  <si>
    <t>3.082419e-06</t>
  </si>
  <si>
    <t>Institution-Wide1666</t>
  </si>
  <si>
    <t>BIO411</t>
  </si>
  <si>
    <t>0.147058824</t>
  </si>
  <si>
    <t>8.028191e-06</t>
  </si>
  <si>
    <t>Institution-Wide1667</t>
  </si>
  <si>
    <t>CL472</t>
  </si>
  <si>
    <t>2060</t>
  </si>
  <si>
    <t>2.381212e-06</t>
  </si>
  <si>
    <t>Institution-Wide1668</t>
  </si>
  <si>
    <t>CL481</t>
  </si>
  <si>
    <t xml:space="preserve"> 8.3846154</t>
  </si>
  <si>
    <t>1767</t>
  </si>
  <si>
    <t>2043</t>
  </si>
  <si>
    <t>2.586742e-06</t>
  </si>
  <si>
    <t>1669</t>
  </si>
  <si>
    <t>Institution-Wide1669</t>
  </si>
  <si>
    <t>CL491</t>
  </si>
  <si>
    <t>3.3823529</t>
  </si>
  <si>
    <t>2174</t>
  </si>
  <si>
    <t>1.218519e-06</t>
  </si>
  <si>
    <t>1670</t>
  </si>
  <si>
    <t>Institution-Wide1670</t>
  </si>
  <si>
    <t>CL492</t>
  </si>
  <si>
    <t>Institution-Wide1671</t>
  </si>
  <si>
    <t>COM475</t>
  </si>
  <si>
    <t>2.9393939</t>
  </si>
  <si>
    <t xml:space="preserve"> 7.2631579</t>
  </si>
  <si>
    <t>2.412901e-06</t>
  </si>
  <si>
    <t>Institution-Wide1672</t>
  </si>
  <si>
    <t>CS1160</t>
  </si>
  <si>
    <t xml:space="preserve"> 9.6363636</t>
  </si>
  <si>
    <t>0.2058823529</t>
  </si>
  <si>
    <t>0.117647059</t>
  </si>
  <si>
    <t>6.138086e-06</t>
  </si>
  <si>
    <t>Institution-Wide1673</t>
  </si>
  <si>
    <t>DAN253</t>
  </si>
  <si>
    <t>9.340617e-06</t>
  </si>
  <si>
    <t>Institution-Wide1674</t>
  </si>
  <si>
    <t>DAN409</t>
  </si>
  <si>
    <t>3.8181818</t>
  </si>
  <si>
    <t xml:space="preserve"> 5.9642857</t>
  </si>
  <si>
    <t>8.327131e-06</t>
  </si>
  <si>
    <t>1675</t>
  </si>
  <si>
    <t>Institution-Wide1675</t>
  </si>
  <si>
    <t>EE475</t>
  </si>
  <si>
    <t>Institution-Wide1676</t>
  </si>
  <si>
    <t>EES472</t>
  </si>
  <si>
    <t>3.2727273</t>
  </si>
  <si>
    <t>2.380384e-06</t>
  </si>
  <si>
    <t>Institution-Wide1677</t>
  </si>
  <si>
    <t>ENG410W</t>
  </si>
  <si>
    <t>3463</t>
  </si>
  <si>
    <t>Institution-Wide1678</t>
  </si>
  <si>
    <t>FIN2050</t>
  </si>
  <si>
    <t>2.7352941</t>
  </si>
  <si>
    <t xml:space="preserve"> 8.8461538</t>
  </si>
  <si>
    <t>7.383532e-06</t>
  </si>
  <si>
    <t>1679</t>
  </si>
  <si>
    <t>Institution-Wide1679</t>
  </si>
  <si>
    <t>HST1200</t>
  </si>
  <si>
    <t>0.02941176</t>
  </si>
  <si>
    <t>0.2352941176</t>
  </si>
  <si>
    <t>4.309968e-06</t>
  </si>
  <si>
    <t>Institution-Wide1680</t>
  </si>
  <si>
    <t>MS324</t>
  </si>
  <si>
    <t xml:space="preserve"> 7.9444444</t>
  </si>
  <si>
    <t>1681</t>
  </si>
  <si>
    <t>Institution-Wide1681</t>
  </si>
  <si>
    <t>MUS395</t>
  </si>
  <si>
    <t xml:space="preserve"> 2.0909091</t>
  </si>
  <si>
    <t>1884</t>
  </si>
  <si>
    <t>1716</t>
  </si>
  <si>
    <t>1.995914e-06</t>
  </si>
  <si>
    <t>Institution-Wide1682</t>
  </si>
  <si>
    <t>MUS436</t>
  </si>
  <si>
    <t>3.2058824</t>
  </si>
  <si>
    <t xml:space="preserve"> 6.7692308</t>
  </si>
  <si>
    <t>7.449055e-06</t>
  </si>
  <si>
    <t>Institution-Wide1683</t>
  </si>
  <si>
    <t>OL4940</t>
  </si>
  <si>
    <t>3.0882353</t>
  </si>
  <si>
    <t>10.3333333</t>
  </si>
  <si>
    <t>3.303121e-06</t>
  </si>
  <si>
    <t>1684</t>
  </si>
  <si>
    <t>Institution-Wide1684</t>
  </si>
  <si>
    <t>PHL411</t>
  </si>
  <si>
    <t>3.1250000</t>
  </si>
  <si>
    <t xml:space="preserve"> 4.0769231</t>
  </si>
  <si>
    <t>3.173113e-06</t>
  </si>
  <si>
    <t>Institution-Wide1685</t>
  </si>
  <si>
    <t>PSY3410</t>
  </si>
  <si>
    <t>0.08823529</t>
  </si>
  <si>
    <t>2.4375000</t>
  </si>
  <si>
    <t xml:space="preserve"> 9.3448276</t>
  </si>
  <si>
    <t>4.601890e-06</t>
  </si>
  <si>
    <t>1686</t>
  </si>
  <si>
    <t>Institution-Wide1686</t>
  </si>
  <si>
    <t>SCM3070</t>
  </si>
  <si>
    <t xml:space="preserve"> 9.3600000</t>
  </si>
  <si>
    <t>1.604086e-06</t>
  </si>
  <si>
    <t>Institution-Wide1687</t>
  </si>
  <si>
    <t>SPN212</t>
  </si>
  <si>
    <t>2.8787879</t>
  </si>
  <si>
    <t>1.904602e-06</t>
  </si>
  <si>
    <t>Institution-Wide1688</t>
  </si>
  <si>
    <t>SW399</t>
  </si>
  <si>
    <t>3.8064516</t>
  </si>
  <si>
    <t>6.219998e-06</t>
  </si>
  <si>
    <t>Institution-Wide1689</t>
  </si>
  <si>
    <t>ACC3230</t>
  </si>
  <si>
    <t xml:space="preserve">   33</t>
  </si>
  <si>
    <t>1.8750000</t>
  </si>
  <si>
    <t>10.4583333</t>
  </si>
  <si>
    <t>0.3030303030</t>
  </si>
  <si>
    <t>1.619147e-05</t>
  </si>
  <si>
    <t>Institution-Wide1690</t>
  </si>
  <si>
    <t>ACC4230</t>
  </si>
  <si>
    <t>2.3225806</t>
  </si>
  <si>
    <t>10.5238095</t>
  </si>
  <si>
    <t>5.472987e-06</t>
  </si>
  <si>
    <t>Institution-Wide1691</t>
  </si>
  <si>
    <t>ART469</t>
  </si>
  <si>
    <t>3.2121212</t>
  </si>
  <si>
    <t xml:space="preserve"> 9.0909091</t>
  </si>
  <si>
    <t>1934</t>
  </si>
  <si>
    <t>1.402455e-06</t>
  </si>
  <si>
    <t>Institution-Wide1692</t>
  </si>
  <si>
    <t>ATH369</t>
  </si>
  <si>
    <t>3.9696970</t>
  </si>
  <si>
    <t>2064</t>
  </si>
  <si>
    <t>5.798508e-07</t>
  </si>
  <si>
    <t>1693</t>
  </si>
  <si>
    <t>Institution-Wide1693</t>
  </si>
  <si>
    <t>BIO1050</t>
  </si>
  <si>
    <t>0.03030303</t>
  </si>
  <si>
    <t>2.2413793</t>
  </si>
  <si>
    <t xml:space="preserve"> 8.4347826</t>
  </si>
  <si>
    <t>0.2424242424</t>
  </si>
  <si>
    <t>0.121212121</t>
  </si>
  <si>
    <t>3.791520e-06</t>
  </si>
  <si>
    <t>1694</t>
  </si>
  <si>
    <t>Institution-Wide1694</t>
  </si>
  <si>
    <t>BIO2310</t>
  </si>
  <si>
    <t>2.3437500</t>
  </si>
  <si>
    <t xml:space="preserve"> 9.5500000</t>
  </si>
  <si>
    <t>1871</t>
  </si>
  <si>
    <t>2081</t>
  </si>
  <si>
    <t>2.068103e-06</t>
  </si>
  <si>
    <t>Institution-Wide1695</t>
  </si>
  <si>
    <t>BIO473</t>
  </si>
  <si>
    <t xml:space="preserve"> 7.7391304</t>
  </si>
  <si>
    <t>Institution-Wide1696</t>
  </si>
  <si>
    <t>BIO475</t>
  </si>
  <si>
    <t xml:space="preserve"> 8.5000000</t>
  </si>
  <si>
    <t>8.972067e-06</t>
  </si>
  <si>
    <t>Institution-Wide1697</t>
  </si>
  <si>
    <t>CL422</t>
  </si>
  <si>
    <t>3.1818182</t>
  </si>
  <si>
    <t>2092</t>
  </si>
  <si>
    <t>1.961047e-06</t>
  </si>
  <si>
    <t>Institution-Wide1698</t>
  </si>
  <si>
    <t>CL441</t>
  </si>
  <si>
    <t>4.977543e-07</t>
  </si>
  <si>
    <t>Institution-Wide1699</t>
  </si>
  <si>
    <t>CL442</t>
  </si>
  <si>
    <t>1.270383e-06</t>
  </si>
  <si>
    <t>Institution-Wide1700</t>
  </si>
  <si>
    <t>CL443</t>
  </si>
  <si>
    <t>2209</t>
  </si>
  <si>
    <t>6.653699e-07</t>
  </si>
  <si>
    <t>Institution-Wide1701</t>
  </si>
  <si>
    <t>CL462</t>
  </si>
  <si>
    <t>1825</t>
  </si>
  <si>
    <t>2065</t>
  </si>
  <si>
    <t>2.319025e-06</t>
  </si>
  <si>
    <t>Institution-Wide1702</t>
  </si>
  <si>
    <t>CL463</t>
  </si>
  <si>
    <t>2077</t>
  </si>
  <si>
    <t>9.456531e-07</t>
  </si>
  <si>
    <t>Institution-Wide1703</t>
  </si>
  <si>
    <t>CL473</t>
  </si>
  <si>
    <t>1.519476e-06</t>
  </si>
  <si>
    <t>1704</t>
  </si>
  <si>
    <t>Institution-Wide1704</t>
  </si>
  <si>
    <t>CL493</t>
  </si>
  <si>
    <t>3.7575758</t>
  </si>
  <si>
    <t>Institution-Wide1705</t>
  </si>
  <si>
    <t>CNL4610</t>
  </si>
  <si>
    <t xml:space="preserve"> 9.2962963</t>
  </si>
  <si>
    <t>8.636910e-06</t>
  </si>
  <si>
    <t>1706</t>
  </si>
  <si>
    <t>Institution-Wide1706</t>
  </si>
  <si>
    <t>DAN341</t>
  </si>
  <si>
    <t>3.9393939</t>
  </si>
  <si>
    <t>7.644771e-06</t>
  </si>
  <si>
    <t>Institution-Wide1707</t>
  </si>
  <si>
    <t>DAN342</t>
  </si>
  <si>
    <t>2037</t>
  </si>
  <si>
    <t>1.158071e-06</t>
  </si>
  <si>
    <t>Institution-Wide1708</t>
  </si>
  <si>
    <t>DAN401</t>
  </si>
  <si>
    <t>3.6363636</t>
  </si>
  <si>
    <t>1.058814e-05</t>
  </si>
  <si>
    <t>Institution-Wide1709</t>
  </si>
  <si>
    <t>DAN411</t>
  </si>
  <si>
    <t>1.292239e-05</t>
  </si>
  <si>
    <t>Institution-Wide1710</t>
  </si>
  <si>
    <t>DAN491</t>
  </si>
  <si>
    <t>3.8484848</t>
  </si>
  <si>
    <t>7.086727e-06</t>
  </si>
  <si>
    <t>Institution-Wide1711</t>
  </si>
  <si>
    <t>EE470</t>
  </si>
  <si>
    <t xml:space="preserve"> 8.4285714</t>
  </si>
  <si>
    <t>8.605224e-06</t>
  </si>
  <si>
    <t>Institution-Wide1712</t>
  </si>
  <si>
    <t>GEO385</t>
  </si>
  <si>
    <t>2.8709677</t>
  </si>
  <si>
    <t>1954</t>
  </si>
  <si>
    <t>1780</t>
  </si>
  <si>
    <t>1.570092e-06</t>
  </si>
  <si>
    <t>Institution-Wide1713</t>
  </si>
  <si>
    <t>GEO486</t>
  </si>
  <si>
    <t>2.7812500</t>
  </si>
  <si>
    <t>1733</t>
  </si>
  <si>
    <t>2.852308e-06</t>
  </si>
  <si>
    <t>Institution-Wide1714</t>
  </si>
  <si>
    <t>ISE470</t>
  </si>
  <si>
    <t xml:space="preserve"> 6.8500000</t>
  </si>
  <si>
    <t>1.034723e-05</t>
  </si>
  <si>
    <t>Institution-Wide1715</t>
  </si>
  <si>
    <t>ISE481</t>
  </si>
  <si>
    <t>2.9375000</t>
  </si>
  <si>
    <t>0.1515151515</t>
  </si>
  <si>
    <t>5.601551e-06</t>
  </si>
  <si>
    <t>Institution-Wide1716</t>
  </si>
  <si>
    <t>ME375</t>
  </si>
  <si>
    <t>3.3548387</t>
  </si>
  <si>
    <t>2050</t>
  </si>
  <si>
    <t>2.394223e-06</t>
  </si>
  <si>
    <t>1717</t>
  </si>
  <si>
    <t>Institution-Wide1717</t>
  </si>
  <si>
    <t>ME376</t>
  </si>
  <si>
    <t xml:space="preserve"> 7.5294118</t>
  </si>
  <si>
    <t>7.540734e-06</t>
  </si>
  <si>
    <t>Institution-Wide1718</t>
  </si>
  <si>
    <t>MGT4400</t>
  </si>
  <si>
    <t>2.9696970</t>
  </si>
  <si>
    <t xml:space="preserve"> 9.8000000</t>
  </si>
  <si>
    <t>1769</t>
  </si>
  <si>
    <t>2.550617e-06</t>
  </si>
  <si>
    <t>1719</t>
  </si>
  <si>
    <t>Institution-Wide1719</t>
  </si>
  <si>
    <t>MUS2140</t>
  </si>
  <si>
    <t>3.0967742</t>
  </si>
  <si>
    <t>1785</t>
  </si>
  <si>
    <t>2.460847e-06</t>
  </si>
  <si>
    <t>1720</t>
  </si>
  <si>
    <t>Institution-Wide1720</t>
  </si>
  <si>
    <t>OL3030</t>
  </si>
  <si>
    <t>3.0312500</t>
  </si>
  <si>
    <t>10.0416667</t>
  </si>
  <si>
    <t>1721</t>
  </si>
  <si>
    <t>Institution-Wide1721</t>
  </si>
  <si>
    <t>REL332</t>
  </si>
  <si>
    <t xml:space="preserve"> 7.5600000</t>
  </si>
  <si>
    <t>2.831581e-06</t>
  </si>
  <si>
    <t>Institution-Wide1722</t>
  </si>
  <si>
    <t>SOC306W</t>
  </si>
  <si>
    <t>4884</t>
  </si>
  <si>
    <t>Institution-Wide1723</t>
  </si>
  <si>
    <t>ACC207</t>
  </si>
  <si>
    <t xml:space="preserve">   32</t>
  </si>
  <si>
    <t xml:space="preserve"> 6.6842105</t>
  </si>
  <si>
    <t>2451</t>
  </si>
  <si>
    <t>Institution-Wide1724</t>
  </si>
  <si>
    <t>ACC3010</t>
  </si>
  <si>
    <t>0.21875000</t>
  </si>
  <si>
    <t>1.6538462</t>
  </si>
  <si>
    <t xml:space="preserve"> 9.7727273</t>
  </si>
  <si>
    <t>0.4062500000</t>
  </si>
  <si>
    <t>5.604229e-06</t>
  </si>
  <si>
    <t>Institution-Wide1725</t>
  </si>
  <si>
    <t>ARA103</t>
  </si>
  <si>
    <t xml:space="preserve"> 6.5238095</t>
  </si>
  <si>
    <t>4.099774e-06</t>
  </si>
  <si>
    <t>Institution-Wide1726</t>
  </si>
  <si>
    <t>ART410</t>
  </si>
  <si>
    <t>2.8064516</t>
  </si>
  <si>
    <t xml:space="preserve"> 7.5333333</t>
  </si>
  <si>
    <t>3.945952e-06</t>
  </si>
  <si>
    <t>Institution-Wide1727</t>
  </si>
  <si>
    <t>BIO421</t>
  </si>
  <si>
    <t>9.381993e-06</t>
  </si>
  <si>
    <t>1728</t>
  </si>
  <si>
    <t>Institution-Wide1728</t>
  </si>
  <si>
    <t>CEG454</t>
  </si>
  <si>
    <t xml:space="preserve"> 7.9600000</t>
  </si>
  <si>
    <t>1.101471e-05</t>
  </si>
  <si>
    <t>Institution-Wide1729</t>
  </si>
  <si>
    <t>CHI311</t>
  </si>
  <si>
    <t xml:space="preserve"> 6.5500000</t>
  </si>
  <si>
    <t>3.587572e-06</t>
  </si>
  <si>
    <t>1730</t>
  </si>
  <si>
    <t>Institution-Wide1730</t>
  </si>
  <si>
    <t>CHM319</t>
  </si>
  <si>
    <t xml:space="preserve"> 7.2400000</t>
  </si>
  <si>
    <t>2085</t>
  </si>
  <si>
    <t>1963</t>
  </si>
  <si>
    <t>9.174367e-07</t>
  </si>
  <si>
    <t>Institution-Wide1731</t>
  </si>
  <si>
    <t>DAN402</t>
  </si>
  <si>
    <t>2130</t>
  </si>
  <si>
    <t>2108</t>
  </si>
  <si>
    <t>6.845142e-07</t>
  </si>
  <si>
    <t>Institution-Wide1732</t>
  </si>
  <si>
    <t>DAN403</t>
  </si>
  <si>
    <t>3.7419355</t>
  </si>
  <si>
    <t>6.686628e-06</t>
  </si>
  <si>
    <t>Institution-Wide1733</t>
  </si>
  <si>
    <t>DAN413</t>
  </si>
  <si>
    <t>2151</t>
  </si>
  <si>
    <t>5.874993e-07</t>
  </si>
  <si>
    <t>Institution-Wide1734</t>
  </si>
  <si>
    <t>EDT470</t>
  </si>
  <si>
    <t>3.8750000</t>
  </si>
  <si>
    <t xml:space="preserve"> 5.7407407</t>
  </si>
  <si>
    <t>4.515344e-06</t>
  </si>
  <si>
    <t>Institution-Wide1735</t>
  </si>
  <si>
    <t>EES105W</t>
  </si>
  <si>
    <t>3356</t>
  </si>
  <si>
    <t>Institution-Wide1736</t>
  </si>
  <si>
    <t>EES466</t>
  </si>
  <si>
    <t>3.8387097</t>
  </si>
  <si>
    <t xml:space="preserve"> 7.4375000</t>
  </si>
  <si>
    <t>2086</t>
  </si>
  <si>
    <t>2.572014e-07</t>
  </si>
  <si>
    <t>Institution-Wide1737</t>
  </si>
  <si>
    <t>EGR190W</t>
  </si>
  <si>
    <t xml:space="preserve"> 1.5384615</t>
  </si>
  <si>
    <t>3414</t>
  </si>
  <si>
    <t>Institution-Wide1738</t>
  </si>
  <si>
    <t>EGR335W</t>
  </si>
  <si>
    <t>3417</t>
  </si>
  <si>
    <t>Institution-Wide1739</t>
  </si>
  <si>
    <t>FIN481</t>
  </si>
  <si>
    <t>3.9062500</t>
  </si>
  <si>
    <t>2.053768e-07</t>
  </si>
  <si>
    <t>1740</t>
  </si>
  <si>
    <t>Institution-Wide1740</t>
  </si>
  <si>
    <t>FR465</t>
  </si>
  <si>
    <t>3.5806452</t>
  </si>
  <si>
    <t>7.520046e-06</t>
  </si>
  <si>
    <t>Institution-Wide1741</t>
  </si>
  <si>
    <t>GEO343</t>
  </si>
  <si>
    <t>3.2758621</t>
  </si>
  <si>
    <t xml:space="preserve"> 5.9166667</t>
  </si>
  <si>
    <t>6.997220e-06</t>
  </si>
  <si>
    <t>Institution-Wide1742</t>
  </si>
  <si>
    <t>GER321</t>
  </si>
  <si>
    <t xml:space="preserve"> 6.3500000</t>
  </si>
  <si>
    <t>2146</t>
  </si>
  <si>
    <t>8.232706e-07</t>
  </si>
  <si>
    <t>1743</t>
  </si>
  <si>
    <t>Institution-Wide1743</t>
  </si>
  <si>
    <t>HPR489</t>
  </si>
  <si>
    <t xml:space="preserve"> 4.6315789</t>
  </si>
  <si>
    <t>1758</t>
  </si>
  <si>
    <t>2.651316e-06</t>
  </si>
  <si>
    <t>Institution-Wide1744</t>
  </si>
  <si>
    <t>ISE472</t>
  </si>
  <si>
    <t>3.8709677</t>
  </si>
  <si>
    <t xml:space="preserve"> 8.1000000</t>
  </si>
  <si>
    <t>2207</t>
  </si>
  <si>
    <t>2236</t>
  </si>
  <si>
    <t>2.884850e-07</t>
  </si>
  <si>
    <t>Institution-Wide1745</t>
  </si>
  <si>
    <t>LA303</t>
  </si>
  <si>
    <t xml:space="preserve"> 5.7142857</t>
  </si>
  <si>
    <t>1746</t>
  </si>
  <si>
    <t>Institution-Wide1746</t>
  </si>
  <si>
    <t>ME405</t>
  </si>
  <si>
    <t>3.4193548</t>
  </si>
  <si>
    <t xml:space="preserve"> 8.2105263</t>
  </si>
  <si>
    <t>2194</t>
  </si>
  <si>
    <t>4.781493e-07</t>
  </si>
  <si>
    <t>Institution-Wide1747</t>
  </si>
  <si>
    <t>SAC100</t>
  </si>
  <si>
    <t>3.8437500</t>
  </si>
  <si>
    <t xml:space="preserve"> 6.0434783</t>
  </si>
  <si>
    <t>4.968964e-06</t>
  </si>
  <si>
    <t>1748</t>
  </si>
  <si>
    <t>Institution-Wide1748</t>
  </si>
  <si>
    <t>SOC2000</t>
  </si>
  <si>
    <t>2.7777778</t>
  </si>
  <si>
    <t>0.156250000</t>
  </si>
  <si>
    <t>1887</t>
  </si>
  <si>
    <t>1.914795e-06</t>
  </si>
  <si>
    <t>Institution-Wide1749</t>
  </si>
  <si>
    <t>TH219</t>
  </si>
  <si>
    <t>9.993063e-06</t>
  </si>
  <si>
    <t>Institution-Wide1750</t>
  </si>
  <si>
    <t>ASL1010</t>
  </si>
  <si>
    <t xml:space="preserve">   31</t>
  </si>
  <si>
    <t>0.0645161290</t>
  </si>
  <si>
    <t>1996</t>
  </si>
  <si>
    <t>1.337094e-06</t>
  </si>
  <si>
    <t>Institution-Wide1751</t>
  </si>
  <si>
    <t>CEG403</t>
  </si>
  <si>
    <t>3.5161290</t>
  </si>
  <si>
    <t>0.0322580645</t>
  </si>
  <si>
    <t>4.465708e-06</t>
  </si>
  <si>
    <t>Institution-Wide1752</t>
  </si>
  <si>
    <t>CEG499</t>
  </si>
  <si>
    <t>3.9310345</t>
  </si>
  <si>
    <t>Institution-Wide1753</t>
  </si>
  <si>
    <t>CHM2110L</t>
  </si>
  <si>
    <t>0.06451613</t>
  </si>
  <si>
    <t>2.5925926</t>
  </si>
  <si>
    <t>0.129032258</t>
  </si>
  <si>
    <t>1772</t>
  </si>
  <si>
    <t>1970</t>
  </si>
  <si>
    <t>2.542853e-06</t>
  </si>
  <si>
    <t>Institution-Wide1754</t>
  </si>
  <si>
    <t>COM4710</t>
  </si>
  <si>
    <t>5.367067e-06</t>
  </si>
  <si>
    <t>Institution-Wide1755</t>
  </si>
  <si>
    <t>DAN343</t>
  </si>
  <si>
    <t>3.9032258</t>
  </si>
  <si>
    <t>5.758284e-06</t>
  </si>
  <si>
    <t>Institution-Wide1756</t>
  </si>
  <si>
    <t>DAN412</t>
  </si>
  <si>
    <t>3.6451613</t>
  </si>
  <si>
    <t>2224</t>
  </si>
  <si>
    <t>2208</t>
  </si>
  <si>
    <t>1.937535e-07</t>
  </si>
  <si>
    <t>1757</t>
  </si>
  <si>
    <t>Institution-Wide1757</t>
  </si>
  <si>
    <t>DAN492</t>
  </si>
  <si>
    <t>Institution-Wide1758</t>
  </si>
  <si>
    <t>DAN493</t>
  </si>
  <si>
    <t xml:space="preserve"> 8.2916667</t>
  </si>
  <si>
    <t>Institution-Wide1759</t>
  </si>
  <si>
    <t>GER312</t>
  </si>
  <si>
    <t>1.752283e-06</t>
  </si>
  <si>
    <t>Institution-Wide1760</t>
  </si>
  <si>
    <t>GL309</t>
  </si>
  <si>
    <t>0.77419355</t>
  </si>
  <si>
    <t>3.3225806</t>
  </si>
  <si>
    <t xml:space="preserve"> 6.5454545</t>
  </si>
  <si>
    <t>4.604123e-06</t>
  </si>
  <si>
    <t>Institution-Wide1761</t>
  </si>
  <si>
    <t>HPR354</t>
  </si>
  <si>
    <t>3.1379310</t>
  </si>
  <si>
    <t xml:space="preserve"> 3.8235294</t>
  </si>
  <si>
    <t>2.928039e-06</t>
  </si>
  <si>
    <t>Institution-Wide1762</t>
  </si>
  <si>
    <t>ISE482</t>
  </si>
  <si>
    <t>3.5333333</t>
  </si>
  <si>
    <t>1763</t>
  </si>
  <si>
    <t>Institution-Wide1763</t>
  </si>
  <si>
    <t>MIS433</t>
  </si>
  <si>
    <t>3.3666667</t>
  </si>
  <si>
    <t xml:space="preserve"> 8.1500000</t>
  </si>
  <si>
    <t>7.843129e-06</t>
  </si>
  <si>
    <t>1764</t>
  </si>
  <si>
    <t>Institution-Wide1764</t>
  </si>
  <si>
    <t>MTH492</t>
  </si>
  <si>
    <t>3.4482759</t>
  </si>
  <si>
    <t xml:space="preserve"> 8.8888889</t>
  </si>
  <si>
    <t>4.699626e-06</t>
  </si>
  <si>
    <t>Institution-Wide1765</t>
  </si>
  <si>
    <t>MUS177</t>
  </si>
  <si>
    <t xml:space="preserve"> 1.6774194</t>
  </si>
  <si>
    <t>1904</t>
  </si>
  <si>
    <t>1.026000e-06</t>
  </si>
  <si>
    <t>Institution-Wide1766</t>
  </si>
  <si>
    <t>MUS193</t>
  </si>
  <si>
    <t>3.7741935</t>
  </si>
  <si>
    <t xml:space="preserve"> 1.9310345</t>
  </si>
  <si>
    <t>2238</t>
  </si>
  <si>
    <t>2127</t>
  </si>
  <si>
    <t>1.514773e-07</t>
  </si>
  <si>
    <t>Institution-Wide1767</t>
  </si>
  <si>
    <t>MUS290W</t>
  </si>
  <si>
    <t xml:space="preserve"> 3.6800000</t>
  </si>
  <si>
    <t>4309</t>
  </si>
  <si>
    <t>1768</t>
  </si>
  <si>
    <t>Institution-Wide1768</t>
  </si>
  <si>
    <t>PHL442</t>
  </si>
  <si>
    <t xml:space="preserve"> 4.7777778</t>
  </si>
  <si>
    <t>2.057628e-06</t>
  </si>
  <si>
    <t>Institution-Wide1769</t>
  </si>
  <si>
    <t>PHR499</t>
  </si>
  <si>
    <t>3.9677419</t>
  </si>
  <si>
    <t xml:space="preserve"> 6.7058824</t>
  </si>
  <si>
    <t>2184</t>
  </si>
  <si>
    <t>4.495189e-07</t>
  </si>
  <si>
    <t>1770</t>
  </si>
  <si>
    <t>Institution-Wide1770</t>
  </si>
  <si>
    <t>PHY494</t>
  </si>
  <si>
    <t>Institution-Wide1771</t>
  </si>
  <si>
    <t>PLS458</t>
  </si>
  <si>
    <t>2.2173913</t>
  </si>
  <si>
    <t>0.1612903226</t>
  </si>
  <si>
    <t>0.258064516</t>
  </si>
  <si>
    <t>2.500768e-06</t>
  </si>
  <si>
    <t>Institution-Wide1772</t>
  </si>
  <si>
    <t>PSY2110</t>
  </si>
  <si>
    <t>0.19354839</t>
  </si>
  <si>
    <t xml:space="preserve"> 8.8000000</t>
  </si>
  <si>
    <t>5.628639e-06</t>
  </si>
  <si>
    <t>Institution-Wide1773</t>
  </si>
  <si>
    <t>PSY4130</t>
  </si>
  <si>
    <t xml:space="preserve"> 9.9285714</t>
  </si>
  <si>
    <t>1809</t>
  </si>
  <si>
    <t>2.366591e-06</t>
  </si>
  <si>
    <t>Institution-Wide1774</t>
  </si>
  <si>
    <t>SLI340</t>
  </si>
  <si>
    <t>3.5862069</t>
  </si>
  <si>
    <t>3.271618e-06</t>
  </si>
  <si>
    <t>Institution-Wide1775</t>
  </si>
  <si>
    <t>SPN211</t>
  </si>
  <si>
    <t xml:space="preserve"> 6.7600000</t>
  </si>
  <si>
    <t>2059</t>
  </si>
  <si>
    <t>1.492974e-06</t>
  </si>
  <si>
    <t>Institution-Wide1776</t>
  </si>
  <si>
    <t>BIO230W</t>
  </si>
  <si>
    <t xml:space="preserve">   30</t>
  </si>
  <si>
    <t>2655</t>
  </si>
  <si>
    <t>Institution-Wide1777</t>
  </si>
  <si>
    <t>CS410</t>
  </si>
  <si>
    <t xml:space="preserve"> 7.6428571</t>
  </si>
  <si>
    <t>5.077955e-06</t>
  </si>
  <si>
    <t>Institution-Wide1778</t>
  </si>
  <si>
    <t>DAN371</t>
  </si>
  <si>
    <t>3.7666667</t>
  </si>
  <si>
    <t>5.543248e-06</t>
  </si>
  <si>
    <t>1779</t>
  </si>
  <si>
    <t>Institution-Wide1779</t>
  </si>
  <si>
    <t>DAN372</t>
  </si>
  <si>
    <t>3.9666667</t>
  </si>
  <si>
    <t xml:space="preserve"> 6.8400000</t>
  </si>
  <si>
    <t>2239</t>
  </si>
  <si>
    <t>2237</t>
  </si>
  <si>
    <t>1.440645e-07</t>
  </si>
  <si>
    <t>Institution-Wide1780</t>
  </si>
  <si>
    <t>DAN373</t>
  </si>
  <si>
    <t>Institution-Wide1781</t>
  </si>
  <si>
    <t>DAN408</t>
  </si>
  <si>
    <t>3.8571429</t>
  </si>
  <si>
    <t xml:space="preserve"> 4.7407407</t>
  </si>
  <si>
    <t>1925</t>
  </si>
  <si>
    <t>1.757234e-06</t>
  </si>
  <si>
    <t>Institution-Wide1782</t>
  </si>
  <si>
    <t>ECE3700</t>
  </si>
  <si>
    <t>0.36666667</t>
  </si>
  <si>
    <t xml:space="preserve"> 9.9090909</t>
  </si>
  <si>
    <t>6.489291e-06</t>
  </si>
  <si>
    <t>Institution-Wide1783</t>
  </si>
  <si>
    <t>ED470</t>
  </si>
  <si>
    <t>5.846214e-06</t>
  </si>
  <si>
    <t>1784</t>
  </si>
  <si>
    <t>Institution-Wide1784</t>
  </si>
  <si>
    <t>EES421</t>
  </si>
  <si>
    <t>2.9666667</t>
  </si>
  <si>
    <t xml:space="preserve"> 7.6875000</t>
  </si>
  <si>
    <t>7.689877e-06</t>
  </si>
  <si>
    <t>Institution-Wide1785</t>
  </si>
  <si>
    <t>ENG476</t>
  </si>
  <si>
    <t xml:space="preserve"> 7.7777778</t>
  </si>
  <si>
    <t>6.743368e-06</t>
  </si>
  <si>
    <t>1786</t>
  </si>
  <si>
    <t>Institution-Wide1786</t>
  </si>
  <si>
    <t>ENG477</t>
  </si>
  <si>
    <t>5.927521e-06</t>
  </si>
  <si>
    <t>Institution-Wide1787</t>
  </si>
  <si>
    <t>GL485</t>
  </si>
  <si>
    <t>2.7586207</t>
  </si>
  <si>
    <t xml:space="preserve"> 6.4444444</t>
  </si>
  <si>
    <t>1.052182e-05</t>
  </si>
  <si>
    <t>Institution-Wide1788</t>
  </si>
  <si>
    <t>HPR356</t>
  </si>
  <si>
    <t>2.8275862</t>
  </si>
  <si>
    <t>5.479361e-06</t>
  </si>
  <si>
    <t>Institution-Wide1789</t>
  </si>
  <si>
    <t>HST486W</t>
  </si>
  <si>
    <t xml:space="preserve"> 9.5882353</t>
  </si>
  <si>
    <t>3802</t>
  </si>
  <si>
    <t>Institution-Wide1790</t>
  </si>
  <si>
    <t>ISE473</t>
  </si>
  <si>
    <t>1791</t>
  </si>
  <si>
    <t>Institution-Wide1791</t>
  </si>
  <si>
    <t>ISE483</t>
  </si>
  <si>
    <t xml:space="preserve"> 8.6315789</t>
  </si>
  <si>
    <t>Institution-Wide1792</t>
  </si>
  <si>
    <t>MIS3000</t>
  </si>
  <si>
    <t xml:space="preserve"> 8.6470588</t>
  </si>
  <si>
    <t>1879</t>
  </si>
  <si>
    <t>2.018417e-06</t>
  </si>
  <si>
    <t>1793</t>
  </si>
  <si>
    <t>Institution-Wide1793</t>
  </si>
  <si>
    <t>PLS2100</t>
  </si>
  <si>
    <t>3.3448276</t>
  </si>
  <si>
    <t>2.097811e-06</t>
  </si>
  <si>
    <t>Institution-Wide1794</t>
  </si>
  <si>
    <t>PLS399W</t>
  </si>
  <si>
    <t>4568</t>
  </si>
  <si>
    <t>Institution-Wide1795</t>
  </si>
  <si>
    <t>REL2040</t>
  </si>
  <si>
    <t>0.23333333</t>
  </si>
  <si>
    <t>2.4814815</t>
  </si>
  <si>
    <t xml:space="preserve"> 8.8095238</t>
  </si>
  <si>
    <t>0.2666666667</t>
  </si>
  <si>
    <t>2.770069e-06</t>
  </si>
  <si>
    <t>1796</t>
  </si>
  <si>
    <t>Institution-Wide1796</t>
  </si>
  <si>
    <t>REL316</t>
  </si>
  <si>
    <t xml:space="preserve"> 7.0714286</t>
  </si>
  <si>
    <t>5.484017e-06</t>
  </si>
  <si>
    <t>Institution-Wide1797</t>
  </si>
  <si>
    <t>SCM425</t>
  </si>
  <si>
    <t xml:space="preserve"> 7.3125000</t>
  </si>
  <si>
    <t>2138</t>
  </si>
  <si>
    <t>6.491682e-07</t>
  </si>
  <si>
    <t>Institution-Wide1798</t>
  </si>
  <si>
    <t>TH319</t>
  </si>
  <si>
    <t>2.4642857</t>
  </si>
  <si>
    <t xml:space="preserve"> 3.5909091</t>
  </si>
  <si>
    <t>4.125255e-06</t>
  </si>
  <si>
    <t>Institution-Wide1799</t>
  </si>
  <si>
    <t>BIO447</t>
  </si>
  <si>
    <t xml:space="preserve">   29</t>
  </si>
  <si>
    <t>3.3214286</t>
  </si>
  <si>
    <t xml:space="preserve"> 8.3888889</t>
  </si>
  <si>
    <t>2.647631e-06</t>
  </si>
  <si>
    <t>1800</t>
  </si>
  <si>
    <t>Institution-Wide1800</t>
  </si>
  <si>
    <t>CEG436</t>
  </si>
  <si>
    <t>3.4137931</t>
  </si>
  <si>
    <t xml:space="preserve"> 7.3529412</t>
  </si>
  <si>
    <t>2166</t>
  </si>
  <si>
    <t>5.185922e-07</t>
  </si>
  <si>
    <t>Institution-Wide1801</t>
  </si>
  <si>
    <t>EC2050</t>
  </si>
  <si>
    <t>1.7037037</t>
  </si>
  <si>
    <t xml:space="preserve"> 8.2173913</t>
  </si>
  <si>
    <t>0.3793103448</t>
  </si>
  <si>
    <t>4.547791e-06</t>
  </si>
  <si>
    <t>Institution-Wide1802</t>
  </si>
  <si>
    <t>EC412</t>
  </si>
  <si>
    <t>2.0869565</t>
  </si>
  <si>
    <t xml:space="preserve"> 8.7857143</t>
  </si>
  <si>
    <t>0.2758620690</t>
  </si>
  <si>
    <t>0.206896552</t>
  </si>
  <si>
    <t>1909</t>
  </si>
  <si>
    <t>1998</t>
  </si>
  <si>
    <t>1.867456e-06</t>
  </si>
  <si>
    <t>1803</t>
  </si>
  <si>
    <t>Institution-Wide1803</t>
  </si>
  <si>
    <t>ECE3200</t>
  </si>
  <si>
    <t>3.6896552</t>
  </si>
  <si>
    <t xml:space="preserve"> 9.7500000</t>
  </si>
  <si>
    <t>1.561217e-07</t>
  </si>
  <si>
    <t>Institution-Wide1804</t>
  </si>
  <si>
    <t>EE412</t>
  </si>
  <si>
    <t>2157</t>
  </si>
  <si>
    <t>5.665931e-07</t>
  </si>
  <si>
    <t>Institution-Wide1805</t>
  </si>
  <si>
    <t>EE442</t>
  </si>
  <si>
    <t>2.9310345</t>
  </si>
  <si>
    <t xml:space="preserve"> 8.7692308</t>
  </si>
  <si>
    <t>8.925311e-06</t>
  </si>
  <si>
    <t>Institution-Wide1806</t>
  </si>
  <si>
    <t>EE456</t>
  </si>
  <si>
    <t>3.1200000</t>
  </si>
  <si>
    <t xml:space="preserve"> 7.9285714</t>
  </si>
  <si>
    <t>8.614968e-06</t>
  </si>
  <si>
    <t>Institution-Wide1807</t>
  </si>
  <si>
    <t>EES475</t>
  </si>
  <si>
    <t>3.7931034</t>
  </si>
  <si>
    <t>4.219263e-06</t>
  </si>
  <si>
    <t>Institution-Wide1808</t>
  </si>
  <si>
    <t>EH368</t>
  </si>
  <si>
    <t>3.515492e-08</t>
  </si>
  <si>
    <t>Institution-Wide1809</t>
  </si>
  <si>
    <t>FIN3120</t>
  </si>
  <si>
    <t xml:space="preserve"> 9.1428571</t>
  </si>
  <si>
    <t>3.772414e-06</t>
  </si>
  <si>
    <t>Institution-Wide1810</t>
  </si>
  <si>
    <t>HST218</t>
  </si>
  <si>
    <t>2.2758621</t>
  </si>
  <si>
    <t>0.1724137931</t>
  </si>
  <si>
    <t>1932</t>
  </si>
  <si>
    <t>1939</t>
  </si>
  <si>
    <t>1.684657e-06</t>
  </si>
  <si>
    <t>Institution-Wide1811</t>
  </si>
  <si>
    <t>ISE474</t>
  </si>
  <si>
    <t xml:space="preserve"> 9.0526316</t>
  </si>
  <si>
    <t>Institution-Wide1812</t>
  </si>
  <si>
    <t>ME483</t>
  </si>
  <si>
    <t>3.0714286</t>
  </si>
  <si>
    <t>7.720943e-06</t>
  </si>
  <si>
    <t>Institution-Wide1813</t>
  </si>
  <si>
    <t>PHY1110</t>
  </si>
  <si>
    <t>1.9600000</t>
  </si>
  <si>
    <t xml:space="preserve"> 9.8235294</t>
  </si>
  <si>
    <t>0.3103448276</t>
  </si>
  <si>
    <t>1829</t>
  </si>
  <si>
    <t>3.999625e-06</t>
  </si>
  <si>
    <t>1814</t>
  </si>
  <si>
    <t>Institution-Wide1814</t>
  </si>
  <si>
    <t>PLS367</t>
  </si>
  <si>
    <t>3.6153846</t>
  </si>
  <si>
    <t xml:space="preserve"> 5.2857143</t>
  </si>
  <si>
    <t>2066</t>
  </si>
  <si>
    <t>9.852177e-07</t>
  </si>
  <si>
    <t>Institution-Wide1815</t>
  </si>
  <si>
    <t>PSY421</t>
  </si>
  <si>
    <t>Institution-Wide1816</t>
  </si>
  <si>
    <t>UNKT102</t>
  </si>
  <si>
    <t>3.1034483</t>
  </si>
  <si>
    <t>3.725613e-06</t>
  </si>
  <si>
    <t>Institution-Wide1817</t>
  </si>
  <si>
    <t>ACC2020</t>
  </si>
  <si>
    <t xml:space="preserve">   28</t>
  </si>
  <si>
    <t>2.2916667</t>
  </si>
  <si>
    <t xml:space="preserve"> 9.1000000</t>
  </si>
  <si>
    <t>3.327217e-06</t>
  </si>
  <si>
    <t>Institution-Wide1818</t>
  </si>
  <si>
    <t>BIO105W</t>
  </si>
  <si>
    <t>2647</t>
  </si>
  <si>
    <t>1819</t>
  </si>
  <si>
    <t>Institution-Wide1819</t>
  </si>
  <si>
    <t>BIO106W</t>
  </si>
  <si>
    <t>0.46428571</t>
  </si>
  <si>
    <t>2649</t>
  </si>
  <si>
    <t>Institution-Wide1820</t>
  </si>
  <si>
    <t>BIO2110</t>
  </si>
  <si>
    <t>1.6956522</t>
  </si>
  <si>
    <t xml:space="preserve"> 9.8823529</t>
  </si>
  <si>
    <t>0.178571429</t>
  </si>
  <si>
    <t>1956</t>
  </si>
  <si>
    <t>1.564416e-06</t>
  </si>
  <si>
    <t>Institution-Wide1821</t>
  </si>
  <si>
    <t>CEG459</t>
  </si>
  <si>
    <t>3.5357143</t>
  </si>
  <si>
    <t>7.193164e-06</t>
  </si>
  <si>
    <t>Institution-Wide1822</t>
  </si>
  <si>
    <t>CHI312</t>
  </si>
  <si>
    <t>3.4230769</t>
  </si>
  <si>
    <t xml:space="preserve"> 5.8571429</t>
  </si>
  <si>
    <t>6.641125e-06</t>
  </si>
  <si>
    <t>Institution-Wide1823</t>
  </si>
  <si>
    <t>COM481</t>
  </si>
  <si>
    <t>3.8928571</t>
  </si>
  <si>
    <t>2180</t>
  </si>
  <si>
    <t>2193</t>
  </si>
  <si>
    <t>4.835992e-07</t>
  </si>
  <si>
    <t>Institution-Wide1824</t>
  </si>
  <si>
    <t>EC345</t>
  </si>
  <si>
    <t xml:space="preserve"> 7.3076923</t>
  </si>
  <si>
    <t>1.006162e-05</t>
  </si>
  <si>
    <t>Institution-Wide1825</t>
  </si>
  <si>
    <t>EE346</t>
  </si>
  <si>
    <t>3.8214286</t>
  </si>
  <si>
    <t xml:space="preserve"> 7.6923077</t>
  </si>
  <si>
    <t>2240</t>
  </si>
  <si>
    <t>2.370462e-07</t>
  </si>
  <si>
    <t>Institution-Wide1826</t>
  </si>
  <si>
    <t>EES474</t>
  </si>
  <si>
    <t>3.4285714</t>
  </si>
  <si>
    <t>9.641562e-06</t>
  </si>
  <si>
    <t>Institution-Wide1827</t>
  </si>
  <si>
    <t>ENG199</t>
  </si>
  <si>
    <t>0.4444444</t>
  </si>
  <si>
    <t xml:space="preserve"> 1.7272727</t>
  </si>
  <si>
    <t>0.678571429</t>
  </si>
  <si>
    <t>6.441807e-06</t>
  </si>
  <si>
    <t>Institution-Wide1828</t>
  </si>
  <si>
    <t>ENG257</t>
  </si>
  <si>
    <t xml:space="preserve"> 5.2105263</t>
  </si>
  <si>
    <t>2.334195e-06</t>
  </si>
  <si>
    <t>Institution-Wide1829</t>
  </si>
  <si>
    <t>GR102</t>
  </si>
  <si>
    <t>3.1481481</t>
  </si>
  <si>
    <t xml:space="preserve"> 5.9411765</t>
  </si>
  <si>
    <t>1.469967e-06</t>
  </si>
  <si>
    <t>Institution-Wide1830</t>
  </si>
  <si>
    <t>HPR204</t>
  </si>
  <si>
    <t>3.3703704</t>
  </si>
  <si>
    <t xml:space="preserve"> 6.8750000</t>
  </si>
  <si>
    <t>2148</t>
  </si>
  <si>
    <t>1.516404e-07</t>
  </si>
  <si>
    <t>1831</t>
  </si>
  <si>
    <t>Institution-Wide1831</t>
  </si>
  <si>
    <t>ISE478</t>
  </si>
  <si>
    <t xml:space="preserve"> 7.5238095</t>
  </si>
  <si>
    <t>1.100659e-06</t>
  </si>
  <si>
    <t>Institution-Wide1832</t>
  </si>
  <si>
    <t>ME431</t>
  </si>
  <si>
    <t>3.4814815</t>
  </si>
  <si>
    <t>1.742293e-07</t>
  </si>
  <si>
    <t>1833</t>
  </si>
  <si>
    <t>Institution-Wide1833</t>
  </si>
  <si>
    <t>NUR218W</t>
  </si>
  <si>
    <t>4361</t>
  </si>
  <si>
    <t>1834</t>
  </si>
  <si>
    <t>Institution-Wide1834</t>
  </si>
  <si>
    <t>PLS4440</t>
  </si>
  <si>
    <t>2111</t>
  </si>
  <si>
    <t>7.619629e-07</t>
  </si>
  <si>
    <t>1835</t>
  </si>
  <si>
    <t>Institution-Wide1835</t>
  </si>
  <si>
    <t>PSY203</t>
  </si>
  <si>
    <t xml:space="preserve"> 3.6666667</t>
  </si>
  <si>
    <t>3.389121e-06</t>
  </si>
  <si>
    <t>Institution-Wide1836</t>
  </si>
  <si>
    <t>SOC3210</t>
  </si>
  <si>
    <t>2.7857143</t>
  </si>
  <si>
    <t>10.2000000</t>
  </si>
  <si>
    <t>3.889975e-06</t>
  </si>
  <si>
    <t>1837</t>
  </si>
  <si>
    <t>Institution-Wide1837</t>
  </si>
  <si>
    <t>ARA111</t>
  </si>
  <si>
    <t xml:space="preserve">   27</t>
  </si>
  <si>
    <t>3.7307692</t>
  </si>
  <si>
    <t>1916</t>
  </si>
  <si>
    <t>1.834351e-06</t>
  </si>
  <si>
    <t>Institution-Wide1838</t>
  </si>
  <si>
    <t>BIO407</t>
  </si>
  <si>
    <t xml:space="preserve"> 9.0833333</t>
  </si>
  <si>
    <t>2187</t>
  </si>
  <si>
    <t>Institution-Wide1839</t>
  </si>
  <si>
    <t>BIO460</t>
  </si>
  <si>
    <t>0.1851851852</t>
  </si>
  <si>
    <t>7.980704e-06</t>
  </si>
  <si>
    <t>Institution-Wide1840</t>
  </si>
  <si>
    <t>CEG420</t>
  </si>
  <si>
    <t>2.8518519</t>
  </si>
  <si>
    <t>2.439671e-06</t>
  </si>
  <si>
    <t>1841</t>
  </si>
  <si>
    <t>Institution-Wide1841</t>
  </si>
  <si>
    <t>CEG490</t>
  </si>
  <si>
    <t xml:space="preserve"> 8.0625000</t>
  </si>
  <si>
    <t>1842</t>
  </si>
  <si>
    <t>Institution-Wide1842</t>
  </si>
  <si>
    <t>DMV102</t>
  </si>
  <si>
    <t>2.6800000</t>
  </si>
  <si>
    <t xml:space="preserve"> 5.8421053</t>
  </si>
  <si>
    <t>4.263878e-06</t>
  </si>
  <si>
    <t>Institution-Wide1843</t>
  </si>
  <si>
    <t>ED400</t>
  </si>
  <si>
    <t>3.6400000</t>
  </si>
  <si>
    <t xml:space="preserve"> 7.0416667</t>
  </si>
  <si>
    <t>5.953018e-06</t>
  </si>
  <si>
    <t>1844</t>
  </si>
  <si>
    <t>Institution-Wide1844</t>
  </si>
  <si>
    <t>EES201</t>
  </si>
  <si>
    <t>5.762455e-06</t>
  </si>
  <si>
    <t>Institution-Wide1845</t>
  </si>
  <si>
    <t>FIN3210</t>
  </si>
  <si>
    <t xml:space="preserve"> 9.4545455</t>
  </si>
  <si>
    <t>3.005858e-06</t>
  </si>
  <si>
    <t>Institution-Wide1846</t>
  </si>
  <si>
    <t>GER325</t>
  </si>
  <si>
    <t xml:space="preserve"> 4.9230769</t>
  </si>
  <si>
    <t>2.411369e-06</t>
  </si>
  <si>
    <t>Institution-Wide1847</t>
  </si>
  <si>
    <t>ME424</t>
  </si>
  <si>
    <t>2.7407407</t>
  </si>
  <si>
    <t>Institution-Wide1848</t>
  </si>
  <si>
    <t>NUR4140</t>
  </si>
  <si>
    <t>10.2727273</t>
  </si>
  <si>
    <t>8.379396e-06</t>
  </si>
  <si>
    <t>Institution-Wide1849</t>
  </si>
  <si>
    <t>OL494W</t>
  </si>
  <si>
    <t xml:space="preserve"> 8.2222222</t>
  </si>
  <si>
    <t>4425</t>
  </si>
  <si>
    <t>Institution-Wide1850</t>
  </si>
  <si>
    <t>PLS452</t>
  </si>
  <si>
    <t>3.2962963</t>
  </si>
  <si>
    <t>7.034484e-06</t>
  </si>
  <si>
    <t>Institution-Wide1851</t>
  </si>
  <si>
    <t>RSE260</t>
  </si>
  <si>
    <t xml:space="preserve"> 2.0869565</t>
  </si>
  <si>
    <t>0.148148148</t>
  </si>
  <si>
    <t>9.167483e-07</t>
  </si>
  <si>
    <t>Institution-Wide1852</t>
  </si>
  <si>
    <t>SAC101</t>
  </si>
  <si>
    <t>4.030383e-07</t>
  </si>
  <si>
    <t>1853</t>
  </si>
  <si>
    <t>Institution-Wide1853</t>
  </si>
  <si>
    <t>SCM460</t>
  </si>
  <si>
    <t>Institution-Wide1854</t>
  </si>
  <si>
    <t>SCM495</t>
  </si>
  <si>
    <t>3.8888889</t>
  </si>
  <si>
    <t xml:space="preserve"> 8.2307692</t>
  </si>
  <si>
    <t>2233</t>
  </si>
  <si>
    <t>1.610339e-07</t>
  </si>
  <si>
    <t>Institution-Wide1855</t>
  </si>
  <si>
    <t>SOC3400</t>
  </si>
  <si>
    <t>0.03703704</t>
  </si>
  <si>
    <t>2.5200000</t>
  </si>
  <si>
    <t xml:space="preserve"> 8.9500000</t>
  </si>
  <si>
    <t>2159</t>
  </si>
  <si>
    <t>1.076518e-06</t>
  </si>
  <si>
    <t>Institution-Wide1856</t>
  </si>
  <si>
    <t>TOA210</t>
  </si>
  <si>
    <t>3.2800000</t>
  </si>
  <si>
    <t xml:space="preserve"> 5.0909091</t>
  </si>
  <si>
    <t>1.017988e-05</t>
  </si>
  <si>
    <t>Institution-Wide1857</t>
  </si>
  <si>
    <t>UNKT101</t>
  </si>
  <si>
    <t>2197</t>
  </si>
  <si>
    <t>2038</t>
  </si>
  <si>
    <t>3.757203e-07</t>
  </si>
  <si>
    <t>Institution-Wide1858</t>
  </si>
  <si>
    <t>ACC203</t>
  </si>
  <si>
    <t xml:space="preserve">   26</t>
  </si>
  <si>
    <t>0.2692307692</t>
  </si>
  <si>
    <t>1.322177e-06</t>
  </si>
  <si>
    <t>Institution-Wide1859</t>
  </si>
  <si>
    <t>CLS370</t>
  </si>
  <si>
    <t>0.153846154</t>
  </si>
  <si>
    <t>1.078561e-06</t>
  </si>
  <si>
    <t>Institution-Wide1860</t>
  </si>
  <si>
    <t>CST231W</t>
  </si>
  <si>
    <t xml:space="preserve"> 5.3125000</t>
  </si>
  <si>
    <t>3054</t>
  </si>
  <si>
    <t>Institution-Wide1861</t>
  </si>
  <si>
    <t>DAN432</t>
  </si>
  <si>
    <t xml:space="preserve"> 4.3750000</t>
  </si>
  <si>
    <t>1930</t>
  </si>
  <si>
    <t>1.699186e-06</t>
  </si>
  <si>
    <t>Institution-Wide1862</t>
  </si>
  <si>
    <t>EC351</t>
  </si>
  <si>
    <t>2.2857143</t>
  </si>
  <si>
    <t>5.404677e-06</t>
  </si>
  <si>
    <t>Institution-Wide1863</t>
  </si>
  <si>
    <t>EC436</t>
  </si>
  <si>
    <t>2.4166667</t>
  </si>
  <si>
    <t>4.610417e-06</t>
  </si>
  <si>
    <t>Institution-Wide1864</t>
  </si>
  <si>
    <t>EXB194</t>
  </si>
  <si>
    <t xml:space="preserve"> 2.1578947</t>
  </si>
  <si>
    <t>4.773048e-06</t>
  </si>
  <si>
    <t>1865</t>
  </si>
  <si>
    <t>Institution-Wide1865</t>
  </si>
  <si>
    <t>HST3650</t>
  </si>
  <si>
    <t>1899</t>
  </si>
  <si>
    <t>2.265599e-06</t>
  </si>
  <si>
    <t>Institution-Wide1866</t>
  </si>
  <si>
    <t>MGT4720</t>
  </si>
  <si>
    <t xml:space="preserve"> 9.3571429</t>
  </si>
  <si>
    <t>5.478093e-06</t>
  </si>
  <si>
    <t>Institution-Wide1867</t>
  </si>
  <si>
    <t>PHL341</t>
  </si>
  <si>
    <t>3.0400000</t>
  </si>
  <si>
    <t>5.257415e-06</t>
  </si>
  <si>
    <t>Institution-Wide1868</t>
  </si>
  <si>
    <t>PHY322</t>
  </si>
  <si>
    <t>1.151776e-05</t>
  </si>
  <si>
    <t>Institution-Wide1869</t>
  </si>
  <si>
    <t>PLS360</t>
  </si>
  <si>
    <t>2.7826087</t>
  </si>
  <si>
    <t>5.491450e-06</t>
  </si>
  <si>
    <t>Institution-Wide1870</t>
  </si>
  <si>
    <t>PLS443</t>
  </si>
  <si>
    <t xml:space="preserve"> 5.8125000</t>
  </si>
  <si>
    <t>5.583046e-07</t>
  </si>
  <si>
    <t>Institution-Wide1871</t>
  </si>
  <si>
    <t>PLS465</t>
  </si>
  <si>
    <t>5.170295e-06</t>
  </si>
  <si>
    <t>Institution-Wide1872</t>
  </si>
  <si>
    <t>PLS466</t>
  </si>
  <si>
    <t>1.689305e-05</t>
  </si>
  <si>
    <t>Institution-Wide1873</t>
  </si>
  <si>
    <t>SLI310</t>
  </si>
  <si>
    <t>7.084574e-06</t>
  </si>
  <si>
    <t>1874</t>
  </si>
  <si>
    <t>Institution-Wide1874</t>
  </si>
  <si>
    <t>SOC3700</t>
  </si>
  <si>
    <t>2.4583333</t>
  </si>
  <si>
    <t xml:space="preserve"> 9.5714286</t>
  </si>
  <si>
    <t>2.880768e-06</t>
  </si>
  <si>
    <t>Institution-Wide1875</t>
  </si>
  <si>
    <t>SPN2020</t>
  </si>
  <si>
    <t>2.0400000</t>
  </si>
  <si>
    <t>10.1052632</t>
  </si>
  <si>
    <t>1876</t>
  </si>
  <si>
    <t>Institution-Wide1876</t>
  </si>
  <si>
    <t>SW462</t>
  </si>
  <si>
    <t>8.758805e-06</t>
  </si>
  <si>
    <t>Institution-Wide1877</t>
  </si>
  <si>
    <t>TOA110</t>
  </si>
  <si>
    <t>1944</t>
  </si>
  <si>
    <t>1.638627e-06</t>
  </si>
  <si>
    <t>Institution-Wide1878</t>
  </si>
  <si>
    <t>UVC102</t>
  </si>
  <si>
    <t>0.11538462</t>
  </si>
  <si>
    <t xml:space="preserve"> 1.8636364</t>
  </si>
  <si>
    <t>5186</t>
  </si>
  <si>
    <t>Institution-Wide1879</t>
  </si>
  <si>
    <t>ART409</t>
  </si>
  <si>
    <t xml:space="preserve">   25</t>
  </si>
  <si>
    <t>3.1304348</t>
  </si>
  <si>
    <t>3.824866e-06</t>
  </si>
  <si>
    <t>Institution-Wide1880</t>
  </si>
  <si>
    <t>BIO1120</t>
  </si>
  <si>
    <t>1.8181818</t>
  </si>
  <si>
    <t xml:space="preserve"> 9.1538462</t>
  </si>
  <si>
    <t>0.2800000000</t>
  </si>
  <si>
    <t>8.177885e-06</t>
  </si>
  <si>
    <t>Institution-Wide1881</t>
  </si>
  <si>
    <t>BIO316</t>
  </si>
  <si>
    <t>2.2083333</t>
  </si>
  <si>
    <t>7.249376e-06</t>
  </si>
  <si>
    <t>1882</t>
  </si>
  <si>
    <t>Institution-Wide1882</t>
  </si>
  <si>
    <t>CEG404</t>
  </si>
  <si>
    <t>Institution-Wide1883</t>
  </si>
  <si>
    <t>CHM107W</t>
  </si>
  <si>
    <t>0.12000000</t>
  </si>
  <si>
    <t>2819</t>
  </si>
  <si>
    <t>Institution-Wide1884</t>
  </si>
  <si>
    <t>CLS160</t>
  </si>
  <si>
    <t>2.2380952</t>
  </si>
  <si>
    <t>0.160000000</t>
  </si>
  <si>
    <t>4.107210e-06</t>
  </si>
  <si>
    <t>Institution-Wide1885</t>
  </si>
  <si>
    <t>CS399</t>
  </si>
  <si>
    <t>3.4166667</t>
  </si>
  <si>
    <t>6.225294e-06</t>
  </si>
  <si>
    <t>Institution-Wide1886</t>
  </si>
  <si>
    <t>DMV202</t>
  </si>
  <si>
    <t xml:space="preserve"> 5.1176471</t>
  </si>
  <si>
    <t>1.903625e-07</t>
  </si>
  <si>
    <t>Institution-Wide1887</t>
  </si>
  <si>
    <t>ECE4800</t>
  </si>
  <si>
    <t>3.9600000</t>
  </si>
  <si>
    <t xml:space="preserve"> 9.9523810</t>
  </si>
  <si>
    <t>1888</t>
  </si>
  <si>
    <t>Institution-Wide1888</t>
  </si>
  <si>
    <t>EE250</t>
  </si>
  <si>
    <t>3.5652174</t>
  </si>
  <si>
    <t xml:space="preserve"> 5.7333333</t>
  </si>
  <si>
    <t>2.549686e-06</t>
  </si>
  <si>
    <t>Institution-Wide1889</t>
  </si>
  <si>
    <t>EH360</t>
  </si>
  <si>
    <t>3.4400000</t>
  </si>
  <si>
    <t xml:space="preserve"> 6.9166667</t>
  </si>
  <si>
    <t>Institution-Wide1890</t>
  </si>
  <si>
    <t>ENG1100</t>
  </si>
  <si>
    <t>2.4210526</t>
  </si>
  <si>
    <t xml:space="preserve"> 6.1500000</t>
  </si>
  <si>
    <t>0.240000000</t>
  </si>
  <si>
    <t>Institution-Wide1891</t>
  </si>
  <si>
    <t>ENG420W</t>
  </si>
  <si>
    <t>3464</t>
  </si>
  <si>
    <t>Institution-Wide1892</t>
  </si>
  <si>
    <t>FIN430</t>
  </si>
  <si>
    <t>2.7600000</t>
  </si>
  <si>
    <t xml:space="preserve"> 8.5833333</t>
  </si>
  <si>
    <t>3.558514e-06</t>
  </si>
  <si>
    <t>Institution-Wide1893</t>
  </si>
  <si>
    <t>GER351</t>
  </si>
  <si>
    <t>3.4800000</t>
  </si>
  <si>
    <t xml:space="preserve"> 7.0555556</t>
  </si>
  <si>
    <t>3.651771e-06</t>
  </si>
  <si>
    <t>Institution-Wide1894</t>
  </si>
  <si>
    <t>HPR284</t>
  </si>
  <si>
    <t>3.3181818</t>
  </si>
  <si>
    <t xml:space="preserve"> 2.5294118</t>
  </si>
  <si>
    <t>3.787177e-06</t>
  </si>
  <si>
    <t>Institution-Wide1895</t>
  </si>
  <si>
    <t>HST2110</t>
  </si>
  <si>
    <t xml:space="preserve"> 9.0625000</t>
  </si>
  <si>
    <t>4.343199e-06</t>
  </si>
  <si>
    <t>Institution-Wide1896</t>
  </si>
  <si>
    <t>ME486</t>
  </si>
  <si>
    <t>2.8095238</t>
  </si>
  <si>
    <t>Institution-Wide1897</t>
  </si>
  <si>
    <t>ML305</t>
  </si>
  <si>
    <t>3.4782609</t>
  </si>
  <si>
    <t xml:space="preserve"> 7.8125000</t>
  </si>
  <si>
    <t>5.092262e-06</t>
  </si>
  <si>
    <t>Institution-Wide1898</t>
  </si>
  <si>
    <t>MUS369</t>
  </si>
  <si>
    <t xml:space="preserve"> 3.2777778</t>
  </si>
  <si>
    <t>Institution-Wide1899</t>
  </si>
  <si>
    <t>PHL2040</t>
  </si>
  <si>
    <t>3.2173913</t>
  </si>
  <si>
    <t xml:space="preserve"> 8.6363636</t>
  </si>
  <si>
    <t>3.699506e-06</t>
  </si>
  <si>
    <t>Institution-Wide1900</t>
  </si>
  <si>
    <t>PHL399W</t>
  </si>
  <si>
    <t xml:space="preserve"> 6.8666667</t>
  </si>
  <si>
    <t>4447</t>
  </si>
  <si>
    <t>Institution-Wide1901</t>
  </si>
  <si>
    <t>PHY1110L</t>
  </si>
  <si>
    <t>Institution-Wide1902</t>
  </si>
  <si>
    <t>PLS358</t>
  </si>
  <si>
    <t>5.914432e-06</t>
  </si>
  <si>
    <t>Institution-Wide1903</t>
  </si>
  <si>
    <t>PSY1010</t>
  </si>
  <si>
    <t>2.2272727</t>
  </si>
  <si>
    <t>0.3200000000</t>
  </si>
  <si>
    <t>1992</t>
  </si>
  <si>
    <t>2.456387e-06</t>
  </si>
  <si>
    <t>Institution-Wide1904</t>
  </si>
  <si>
    <t>SOC490</t>
  </si>
  <si>
    <t>3.369755e-06</t>
  </si>
  <si>
    <t>Institution-Wide1905</t>
  </si>
  <si>
    <t>TOA101</t>
  </si>
  <si>
    <t>2.9545455</t>
  </si>
  <si>
    <t xml:space="preserve"> 3.9473684</t>
  </si>
  <si>
    <t>6.397050e-06</t>
  </si>
  <si>
    <t>Institution-Wide1906</t>
  </si>
  <si>
    <t>WMS2000</t>
  </si>
  <si>
    <t>2.7272727</t>
  </si>
  <si>
    <t xml:space="preserve"> 9.3684211</t>
  </si>
  <si>
    <t>0.1200000000</t>
  </si>
  <si>
    <t>6.466367e-06</t>
  </si>
  <si>
    <t>Institution-Wide1907</t>
  </si>
  <si>
    <t>ATH341</t>
  </si>
  <si>
    <t xml:space="preserve">   24</t>
  </si>
  <si>
    <t>2.6190476</t>
  </si>
  <si>
    <t>9.267191e-06</t>
  </si>
  <si>
    <t>Institution-Wide1908</t>
  </si>
  <si>
    <t>COM4490</t>
  </si>
  <si>
    <t xml:space="preserve"> 9.3000000</t>
  </si>
  <si>
    <t>0.0416666667</t>
  </si>
  <si>
    <t>2.342655e-06</t>
  </si>
  <si>
    <t>Institution-Wide1909</t>
  </si>
  <si>
    <t>CST251W</t>
  </si>
  <si>
    <t xml:space="preserve"> 5.5294118</t>
  </si>
  <si>
    <t>3061</t>
  </si>
  <si>
    <t>Institution-Wide1910</t>
  </si>
  <si>
    <t>CTE400</t>
  </si>
  <si>
    <t xml:space="preserve"> 1.1111111</t>
  </si>
  <si>
    <t>Institution-Wide1911</t>
  </si>
  <si>
    <t>EDS2900</t>
  </si>
  <si>
    <t>10.1578947</t>
  </si>
  <si>
    <t>2.777874e-06</t>
  </si>
  <si>
    <t>1912</t>
  </si>
  <si>
    <t>Institution-Wide1912</t>
  </si>
  <si>
    <t>EDT455</t>
  </si>
  <si>
    <t xml:space="preserve"> 4.2352941</t>
  </si>
  <si>
    <t>1913</t>
  </si>
  <si>
    <t>Institution-Wide1913</t>
  </si>
  <si>
    <t>EES312</t>
  </si>
  <si>
    <t>3.6818182</t>
  </si>
  <si>
    <t xml:space="preserve"> 7.3000000</t>
  </si>
  <si>
    <t>4.796647e-06</t>
  </si>
  <si>
    <t>1914</t>
  </si>
  <si>
    <t>Institution-Wide1914</t>
  </si>
  <si>
    <t>EES470</t>
  </si>
  <si>
    <t>3.7916667</t>
  </si>
  <si>
    <t>8.529449e-06</t>
  </si>
  <si>
    <t>Institution-Wide1915</t>
  </si>
  <si>
    <t>EH364</t>
  </si>
  <si>
    <t>1974</t>
  </si>
  <si>
    <t>2097</t>
  </si>
  <si>
    <t>1.471117e-06</t>
  </si>
  <si>
    <t>Institution-Wide1916</t>
  </si>
  <si>
    <t>EH431</t>
  </si>
  <si>
    <t>3.0869565</t>
  </si>
  <si>
    <t>1.002451e-05</t>
  </si>
  <si>
    <t>1917</t>
  </si>
  <si>
    <t>Institution-Wide1917</t>
  </si>
  <si>
    <t>EH454</t>
  </si>
  <si>
    <t>3.4583333</t>
  </si>
  <si>
    <t>8.286374e-06</t>
  </si>
  <si>
    <t>Institution-Wide1918</t>
  </si>
  <si>
    <t>ENG450</t>
  </si>
  <si>
    <t xml:space="preserve"> 7.3846154</t>
  </si>
  <si>
    <t>3.825540e-06</t>
  </si>
  <si>
    <t>Institution-Wide1919</t>
  </si>
  <si>
    <t>FIN4220</t>
  </si>
  <si>
    <t xml:space="preserve"> 9.8750000</t>
  </si>
  <si>
    <t>9.971921e-07</t>
  </si>
  <si>
    <t>Institution-Wide1920</t>
  </si>
  <si>
    <t>HST2120</t>
  </si>
  <si>
    <t>2.5652174</t>
  </si>
  <si>
    <t>Institution-Wide1921</t>
  </si>
  <si>
    <t>HST425W</t>
  </si>
  <si>
    <t xml:space="preserve"> 6.3846154</t>
  </si>
  <si>
    <t>3789</t>
  </si>
  <si>
    <t>Institution-Wide1922</t>
  </si>
  <si>
    <t>ISE2211</t>
  </si>
  <si>
    <t xml:space="preserve"> 8.7894737</t>
  </si>
  <si>
    <t>4.711944e-06</t>
  </si>
  <si>
    <t>Institution-Wide1923</t>
  </si>
  <si>
    <t>ME480</t>
  </si>
  <si>
    <t>2100</t>
  </si>
  <si>
    <t>1.006736e-06</t>
  </si>
  <si>
    <t>1924</t>
  </si>
  <si>
    <t>Institution-Wide1924</t>
  </si>
  <si>
    <t>MKT2500</t>
  </si>
  <si>
    <t>0.20833333</t>
  </si>
  <si>
    <t>0.2083333333</t>
  </si>
  <si>
    <t>4.242946e-06</t>
  </si>
  <si>
    <t>Institution-Wide1925</t>
  </si>
  <si>
    <t>MKT3200</t>
  </si>
  <si>
    <t>2080</t>
  </si>
  <si>
    <t>9.350444e-07</t>
  </si>
  <si>
    <t>Institution-Wide1926</t>
  </si>
  <si>
    <t>MS2040</t>
  </si>
  <si>
    <t>3.0454545</t>
  </si>
  <si>
    <t xml:space="preserve"> 8.2352941</t>
  </si>
  <si>
    <t>4.133964e-06</t>
  </si>
  <si>
    <t>1927</t>
  </si>
  <si>
    <t>Institution-Wide1927</t>
  </si>
  <si>
    <t>MUA242</t>
  </si>
  <si>
    <t>2.378713e-06</t>
  </si>
  <si>
    <t>Institution-Wide1928</t>
  </si>
  <si>
    <t>NUR3440</t>
  </si>
  <si>
    <t>2.9583333</t>
  </si>
  <si>
    <t xml:space="preserve"> 9.7647059</t>
  </si>
  <si>
    <t>1.065313e-06</t>
  </si>
  <si>
    <t>Institution-Wide1929</t>
  </si>
  <si>
    <t>NUR3460</t>
  </si>
  <si>
    <t>10.2352941</t>
  </si>
  <si>
    <t>7.200139e-06</t>
  </si>
  <si>
    <t>Institution-Wide1930</t>
  </si>
  <si>
    <t>NUR444</t>
  </si>
  <si>
    <t>2.933770e-06</t>
  </si>
  <si>
    <t>1931</t>
  </si>
  <si>
    <t>Institution-Wide1931</t>
  </si>
  <si>
    <t>NUR454</t>
  </si>
  <si>
    <t>Institution-Wide1932</t>
  </si>
  <si>
    <t>PLS459</t>
  </si>
  <si>
    <t xml:space="preserve"> 7.2222222</t>
  </si>
  <si>
    <t>3.787693e-06</t>
  </si>
  <si>
    <t>Institution-Wide1933</t>
  </si>
  <si>
    <t>PSY3710</t>
  </si>
  <si>
    <t xml:space="preserve"> 9.5789474</t>
  </si>
  <si>
    <t>2.256006e-06</t>
  </si>
  <si>
    <t>Institution-Wide1934</t>
  </si>
  <si>
    <t>REL394</t>
  </si>
  <si>
    <t>2.609872e-06</t>
  </si>
  <si>
    <t>Institution-Wide1935</t>
  </si>
  <si>
    <t>TH322</t>
  </si>
  <si>
    <t xml:space="preserve"> 5.4117647</t>
  </si>
  <si>
    <t>1.141307e-05</t>
  </si>
  <si>
    <t>1936</t>
  </si>
  <si>
    <t>Institution-Wide1936</t>
  </si>
  <si>
    <t>URS412</t>
  </si>
  <si>
    <t>1937</t>
  </si>
  <si>
    <t>Institution-Wide1937</t>
  </si>
  <si>
    <t>WMS3990</t>
  </si>
  <si>
    <t>2.6250000</t>
  </si>
  <si>
    <t xml:space="preserve"> 9.7368421</t>
  </si>
  <si>
    <t>5.464659e-06</t>
  </si>
  <si>
    <t>Institution-Wide1938</t>
  </si>
  <si>
    <t>ACC3020</t>
  </si>
  <si>
    <t xml:space="preserve">   23</t>
  </si>
  <si>
    <t>0.130434783</t>
  </si>
  <si>
    <t>3.416303e-06</t>
  </si>
  <si>
    <t>Institution-Wide1939</t>
  </si>
  <si>
    <t>ACC3260</t>
  </si>
  <si>
    <t>1.8333333</t>
  </si>
  <si>
    <t>10.6000000</t>
  </si>
  <si>
    <t>0.3043478261</t>
  </si>
  <si>
    <t>0.217391304</t>
  </si>
  <si>
    <t>5.781326e-06</t>
  </si>
  <si>
    <t>Institution-Wide1940</t>
  </si>
  <si>
    <t>ASL2020</t>
  </si>
  <si>
    <t>10.3500000</t>
  </si>
  <si>
    <t>1.377625e-06</t>
  </si>
  <si>
    <t>1941</t>
  </si>
  <si>
    <t>Institution-Wide1941</t>
  </si>
  <si>
    <t>BIO252</t>
  </si>
  <si>
    <t>2.6818182</t>
  </si>
  <si>
    <t xml:space="preserve"> 2.8571429</t>
  </si>
  <si>
    <t>3.652949e-06</t>
  </si>
  <si>
    <t>Institution-Wide1942</t>
  </si>
  <si>
    <t>BIO441</t>
  </si>
  <si>
    <t>2.1000000</t>
  </si>
  <si>
    <t>2.638959e-06</t>
  </si>
  <si>
    <t>Institution-Wide1943</t>
  </si>
  <si>
    <t>BIO444</t>
  </si>
  <si>
    <t>2.7058824</t>
  </si>
  <si>
    <t xml:space="preserve"> 7.8888889</t>
  </si>
  <si>
    <t>0.260869565</t>
  </si>
  <si>
    <t>3.885545e-06</t>
  </si>
  <si>
    <t>Institution-Wide1944</t>
  </si>
  <si>
    <t>CHI313</t>
  </si>
  <si>
    <t>3.6521739</t>
  </si>
  <si>
    <t>2.298731e-06</t>
  </si>
  <si>
    <t>1945</t>
  </si>
  <si>
    <t>Institution-Wide1945</t>
  </si>
  <si>
    <t>CHM2120</t>
  </si>
  <si>
    <t>1.3809524</t>
  </si>
  <si>
    <t>10.2307692</t>
  </si>
  <si>
    <t>0.4782608696</t>
  </si>
  <si>
    <t>1966</t>
  </si>
  <si>
    <t>2.702221e-06</t>
  </si>
  <si>
    <t>1946</t>
  </si>
  <si>
    <t>Institution-Wide1946</t>
  </si>
  <si>
    <t>CLS1500</t>
  </si>
  <si>
    <t xml:space="preserve"> 9.1764706</t>
  </si>
  <si>
    <t>6.151581e-06</t>
  </si>
  <si>
    <t>1947</t>
  </si>
  <si>
    <t>Institution-Wide1947</t>
  </si>
  <si>
    <t>CSE250W</t>
  </si>
  <si>
    <t xml:space="preserve"> 5.6250000</t>
  </si>
  <si>
    <t>3020</t>
  </si>
  <si>
    <t>Institution-Wide1948</t>
  </si>
  <si>
    <t>ENG474</t>
  </si>
  <si>
    <t xml:space="preserve"> 6.1818182</t>
  </si>
  <si>
    <t>2.074844e-06</t>
  </si>
  <si>
    <t>Institution-Wide1949</t>
  </si>
  <si>
    <t>ENG475</t>
  </si>
  <si>
    <t xml:space="preserve"> 6.8181818</t>
  </si>
  <si>
    <t>3.315329e-06</t>
  </si>
  <si>
    <t>Institution-Wide1950</t>
  </si>
  <si>
    <t>EP494</t>
  </si>
  <si>
    <t>2074</t>
  </si>
  <si>
    <t>2164</t>
  </si>
  <si>
    <t>9.551469e-07</t>
  </si>
  <si>
    <t>Institution-Wide1951</t>
  </si>
  <si>
    <t>GEO340</t>
  </si>
  <si>
    <t>2.8695652</t>
  </si>
  <si>
    <t>9.763215e-06</t>
  </si>
  <si>
    <t>Institution-Wide1952</t>
  </si>
  <si>
    <t>GER322</t>
  </si>
  <si>
    <t>3.1363636</t>
  </si>
  <si>
    <t>8.679726e-07</t>
  </si>
  <si>
    <t>Institution-Wide1953</t>
  </si>
  <si>
    <t>GER331</t>
  </si>
  <si>
    <t>5.242069e-07</t>
  </si>
  <si>
    <t>Institution-Wide1954</t>
  </si>
  <si>
    <t>HED431</t>
  </si>
  <si>
    <t>2026</t>
  </si>
  <si>
    <t>1.226520e-06</t>
  </si>
  <si>
    <t>Institution-Wide1955</t>
  </si>
  <si>
    <t>HST410</t>
  </si>
  <si>
    <t xml:space="preserve"> 5.3636364</t>
  </si>
  <si>
    <t>6.945544e-06</t>
  </si>
  <si>
    <t>Institution-Wide1956</t>
  </si>
  <si>
    <t>ME492</t>
  </si>
  <si>
    <t>8.440209e-06</t>
  </si>
  <si>
    <t>Institution-Wide1957</t>
  </si>
  <si>
    <t>MTH407</t>
  </si>
  <si>
    <t>3.5625000</t>
  </si>
  <si>
    <t>0.304347826</t>
  </si>
  <si>
    <t>1.784820e-06</t>
  </si>
  <si>
    <t>Institution-Wide1958</t>
  </si>
  <si>
    <t>MUS481</t>
  </si>
  <si>
    <t>3.8695652</t>
  </si>
  <si>
    <t xml:space="preserve"> 7.5555556</t>
  </si>
  <si>
    <t>2213</t>
  </si>
  <si>
    <t>2094</t>
  </si>
  <si>
    <t>2.562672e-07</t>
  </si>
  <si>
    <t>1959</t>
  </si>
  <si>
    <t>Institution-Wide1959</t>
  </si>
  <si>
    <t>PLS442W</t>
  </si>
  <si>
    <t xml:space="preserve"> 6.7142857</t>
  </si>
  <si>
    <t>4588</t>
  </si>
  <si>
    <t>Institution-Wide1960</t>
  </si>
  <si>
    <t>PSY2910</t>
  </si>
  <si>
    <t>0.08695652</t>
  </si>
  <si>
    <t>2.3181818</t>
  </si>
  <si>
    <t xml:space="preserve"> 8.7058824</t>
  </si>
  <si>
    <t>4.520901e-06</t>
  </si>
  <si>
    <t>Institution-Wide1961</t>
  </si>
  <si>
    <t>PSY400</t>
  </si>
  <si>
    <t>6.021033e-07</t>
  </si>
  <si>
    <t>Institution-Wide1962</t>
  </si>
  <si>
    <t>TH424</t>
  </si>
  <si>
    <t>4.933146e-06</t>
  </si>
  <si>
    <t>Institution-Wide1963</t>
  </si>
  <si>
    <t>URS417</t>
  </si>
  <si>
    <t>2042</t>
  </si>
  <si>
    <t>1.113139e-06</t>
  </si>
  <si>
    <t>Institution-Wide1964</t>
  </si>
  <si>
    <t>VOE451</t>
  </si>
  <si>
    <t>1.910436e-07</t>
  </si>
  <si>
    <t>Institution-Wide1965</t>
  </si>
  <si>
    <t>WMS399W</t>
  </si>
  <si>
    <t>5203</t>
  </si>
  <si>
    <t>Institution-Wide1966</t>
  </si>
  <si>
    <t>BIO231W</t>
  </si>
  <si>
    <t xml:space="preserve">   22</t>
  </si>
  <si>
    <t>2656</t>
  </si>
  <si>
    <t>1967</t>
  </si>
  <si>
    <t>Institution-Wide1967</t>
  </si>
  <si>
    <t>BIO253</t>
  </si>
  <si>
    <t>0.2272727273</t>
  </si>
  <si>
    <t>9.502529e-06</t>
  </si>
  <si>
    <t>Institution-Wide1968</t>
  </si>
  <si>
    <t>COM1010</t>
  </si>
  <si>
    <t>2.5909091</t>
  </si>
  <si>
    <t xml:space="preserve"> 9.8571429</t>
  </si>
  <si>
    <t>0.1363636364</t>
  </si>
  <si>
    <t>3.187892e-06</t>
  </si>
  <si>
    <t>Institution-Wide1969</t>
  </si>
  <si>
    <t>CST2320</t>
  </si>
  <si>
    <t xml:space="preserve"> 9.0714286</t>
  </si>
  <si>
    <t>0.136363636</t>
  </si>
  <si>
    <t>2.864054e-06</t>
  </si>
  <si>
    <t>Institution-Wide1970</t>
  </si>
  <si>
    <t>EC401</t>
  </si>
  <si>
    <t>1.354258e-06</t>
  </si>
  <si>
    <t>Institution-Wide1971</t>
  </si>
  <si>
    <t>ED4080</t>
  </si>
  <si>
    <t>3.291503e-06</t>
  </si>
  <si>
    <t>1972</t>
  </si>
  <si>
    <t>Institution-Wide1972</t>
  </si>
  <si>
    <t>EE2010</t>
  </si>
  <si>
    <t>2.6315789</t>
  </si>
  <si>
    <t>3.423144e-06</t>
  </si>
  <si>
    <t>Institution-Wide1973</t>
  </si>
  <si>
    <t>EE459</t>
  </si>
  <si>
    <t>Institution-Wide1974</t>
  </si>
  <si>
    <t>EH472</t>
  </si>
  <si>
    <t>4.031305e-06</t>
  </si>
  <si>
    <t>1975</t>
  </si>
  <si>
    <t>Institution-Wide1975</t>
  </si>
  <si>
    <t>HED430</t>
  </si>
  <si>
    <t>2.4285714</t>
  </si>
  <si>
    <t>4.899175e-06</t>
  </si>
  <si>
    <t>Institution-Wide1976</t>
  </si>
  <si>
    <t>HST488</t>
  </si>
  <si>
    <t>2.6842105</t>
  </si>
  <si>
    <t>9.076889e-06</t>
  </si>
  <si>
    <t>Institution-Wide1977</t>
  </si>
  <si>
    <t>ISE477</t>
  </si>
  <si>
    <t>4.224749e-07</t>
  </si>
  <si>
    <t>Institution-Wide1978</t>
  </si>
  <si>
    <t>IT230</t>
  </si>
  <si>
    <t>2152</t>
  </si>
  <si>
    <t>5.853102e-07</t>
  </si>
  <si>
    <t>Institution-Wide1979</t>
  </si>
  <si>
    <t>ME493</t>
  </si>
  <si>
    <t xml:space="preserve"> 8.1666667</t>
  </si>
  <si>
    <t>8.346911e-06</t>
  </si>
  <si>
    <t>Institution-Wide1980</t>
  </si>
  <si>
    <t>MKT301</t>
  </si>
  <si>
    <t>Institution-Wide1981</t>
  </si>
  <si>
    <t>MUS197</t>
  </si>
  <si>
    <t>3.9090909</t>
  </si>
  <si>
    <t xml:space="preserve"> 1.2352941</t>
  </si>
  <si>
    <t>2229</t>
  </si>
  <si>
    <t>1.751716e-07</t>
  </si>
  <si>
    <t>Institution-Wide1982</t>
  </si>
  <si>
    <t>MUS441</t>
  </si>
  <si>
    <t>3.8500000</t>
  </si>
  <si>
    <t xml:space="preserve"> 6.6153846</t>
  </si>
  <si>
    <t>2069</t>
  </si>
  <si>
    <t>2008</t>
  </si>
  <si>
    <t>9.712234e-07</t>
  </si>
  <si>
    <t>Institution-Wide1983</t>
  </si>
  <si>
    <t>NUR443</t>
  </si>
  <si>
    <t>1984</t>
  </si>
  <si>
    <t>Institution-Wide1984</t>
  </si>
  <si>
    <t>NUR756</t>
  </si>
  <si>
    <t>Institution-Wide1985</t>
  </si>
  <si>
    <t>PSY3610</t>
  </si>
  <si>
    <t>3.443106e-06</t>
  </si>
  <si>
    <t>Institution-Wide1986</t>
  </si>
  <si>
    <t>RHB4040</t>
  </si>
  <si>
    <t xml:space="preserve"> 9.0588235</t>
  </si>
  <si>
    <t>3.309033e-06</t>
  </si>
  <si>
    <t>1987</t>
  </si>
  <si>
    <t>Institution-Wide1987</t>
  </si>
  <si>
    <t>SLI330</t>
  </si>
  <si>
    <t>2.9047619</t>
  </si>
  <si>
    <t>9.497588e-06</t>
  </si>
  <si>
    <t>1988</t>
  </si>
  <si>
    <t>Institution-Wide1988</t>
  </si>
  <si>
    <t>SLI390</t>
  </si>
  <si>
    <t>3.4736842</t>
  </si>
  <si>
    <t>3.233654e-06</t>
  </si>
  <si>
    <t>Institution-Wide1989</t>
  </si>
  <si>
    <t>SOC3500</t>
  </si>
  <si>
    <t xml:space="preserve"> 9.6470588</t>
  </si>
  <si>
    <t>0.181818182</t>
  </si>
  <si>
    <t>1.446147e-06</t>
  </si>
  <si>
    <t>Institution-Wide1990</t>
  </si>
  <si>
    <t>SOC390</t>
  </si>
  <si>
    <t>1.274191e-05</t>
  </si>
  <si>
    <t>Institution-Wide1991</t>
  </si>
  <si>
    <t>TH226</t>
  </si>
  <si>
    <t xml:space="preserve"> 5.7647059</t>
  </si>
  <si>
    <t>1.178105e-05</t>
  </si>
  <si>
    <t>Institution-Wide1992</t>
  </si>
  <si>
    <t>TH425</t>
  </si>
  <si>
    <t xml:space="preserve"> 7.5714286</t>
  </si>
  <si>
    <t>5.096379e-06</t>
  </si>
  <si>
    <t>Institution-Wide1993</t>
  </si>
  <si>
    <t>TH426</t>
  </si>
  <si>
    <t>1.406187e-05</t>
  </si>
  <si>
    <t>Institution-Wide1994</t>
  </si>
  <si>
    <t>TOA252</t>
  </si>
  <si>
    <t xml:space="preserve"> 2.1666667</t>
  </si>
  <si>
    <t>1.174219e-05</t>
  </si>
  <si>
    <t>Institution-Wide1995</t>
  </si>
  <si>
    <t>URS2000</t>
  </si>
  <si>
    <t>0.3181818182</t>
  </si>
  <si>
    <t>4.253223e-06</t>
  </si>
  <si>
    <t>Institution-Wide1996</t>
  </si>
  <si>
    <t>VOE431</t>
  </si>
  <si>
    <t xml:space="preserve"> 2.6666667</t>
  </si>
  <si>
    <t>6.331537e-07</t>
  </si>
  <si>
    <t>Institution-Wide1997</t>
  </si>
  <si>
    <t>ART2140</t>
  </si>
  <si>
    <t xml:space="preserve">   21</t>
  </si>
  <si>
    <t xml:space="preserve"> 9.3076923</t>
  </si>
  <si>
    <t>0.1904761905</t>
  </si>
  <si>
    <t>6.658040e-06</t>
  </si>
  <si>
    <t>Institution-Wide1998</t>
  </si>
  <si>
    <t>ART337</t>
  </si>
  <si>
    <t>3.472946e-06</t>
  </si>
  <si>
    <t>Institution-Wide1999</t>
  </si>
  <si>
    <t>ART417W</t>
  </si>
  <si>
    <t>2573</t>
  </si>
  <si>
    <t>Institution-Wide2000</t>
  </si>
  <si>
    <t>ASL1020</t>
  </si>
  <si>
    <t>3.3500000</t>
  </si>
  <si>
    <t xml:space="preserve"> 9.4666667</t>
  </si>
  <si>
    <t>7.404222e-06</t>
  </si>
  <si>
    <t>Institution-Wide2001</t>
  </si>
  <si>
    <t>ATH242W</t>
  </si>
  <si>
    <t>2609</t>
  </si>
  <si>
    <t>Institution-Wide2002</t>
  </si>
  <si>
    <t>BIO3100</t>
  </si>
  <si>
    <t>2.0000000</t>
  </si>
  <si>
    <t xml:space="preserve"> 9.6153846</t>
  </si>
  <si>
    <t>0.2380952381</t>
  </si>
  <si>
    <t>2003</t>
  </si>
  <si>
    <t>Institution-Wide2003</t>
  </si>
  <si>
    <t>BIO415</t>
  </si>
  <si>
    <t>2.4500000</t>
  </si>
  <si>
    <t xml:space="preserve"> 6.8571429</t>
  </si>
  <si>
    <t>3.591393e-06</t>
  </si>
  <si>
    <t>Institution-Wide2004</t>
  </si>
  <si>
    <t>CEG456</t>
  </si>
  <si>
    <t>5.302041e-06</t>
  </si>
  <si>
    <t>Institution-Wide2005</t>
  </si>
  <si>
    <t>CHM1210</t>
  </si>
  <si>
    <t>1.5263158</t>
  </si>
  <si>
    <t xml:space="preserve"> 8.1818182</t>
  </si>
  <si>
    <t>0.4761904762</t>
  </si>
  <si>
    <t>9.961202e-06</t>
  </si>
  <si>
    <t>Institution-Wide2006</t>
  </si>
  <si>
    <t>CHM461</t>
  </si>
  <si>
    <t>8.146530e-06</t>
  </si>
  <si>
    <t>Institution-Wide2007</t>
  </si>
  <si>
    <t>COM449W</t>
  </si>
  <si>
    <t>2952</t>
  </si>
  <si>
    <t>Institution-Wide2008</t>
  </si>
  <si>
    <t>CTE410</t>
  </si>
  <si>
    <t>Institution-Wide2009</t>
  </si>
  <si>
    <t>CTE415</t>
  </si>
  <si>
    <t>Institution-Wide2010</t>
  </si>
  <si>
    <t>DEV091</t>
  </si>
  <si>
    <t xml:space="preserve"> 0.9473684</t>
  </si>
  <si>
    <t>3084</t>
  </si>
  <si>
    <t>Institution-Wide2011</t>
  </si>
  <si>
    <t>EDT220</t>
  </si>
  <si>
    <t xml:space="preserve"> 3.1764706</t>
  </si>
  <si>
    <t>5.123963e-06</t>
  </si>
  <si>
    <t>Institution-Wide2012</t>
  </si>
  <si>
    <t>EE2010L</t>
  </si>
  <si>
    <t>2099</t>
  </si>
  <si>
    <t>1.254172e-06</t>
  </si>
  <si>
    <t>Institution-Wide2013</t>
  </si>
  <si>
    <t>EE435</t>
  </si>
  <si>
    <t>Institution-Wide2014</t>
  </si>
  <si>
    <t>EH462</t>
  </si>
  <si>
    <t>3.3809524</t>
  </si>
  <si>
    <t xml:space="preserve"> 6.6666667</t>
  </si>
  <si>
    <t>Institution-Wide2015</t>
  </si>
  <si>
    <t>EH466</t>
  </si>
  <si>
    <t>3.633823e-06</t>
  </si>
  <si>
    <t>Institution-Wide2016</t>
  </si>
  <si>
    <t>EH467</t>
  </si>
  <si>
    <t>8.249166e-06</t>
  </si>
  <si>
    <t>Institution-Wide2017</t>
  </si>
  <si>
    <t>FR450</t>
  </si>
  <si>
    <t xml:space="preserve"> 8.2142857</t>
  </si>
  <si>
    <t>Institution-Wide2018</t>
  </si>
  <si>
    <t>GL201</t>
  </si>
  <si>
    <t>2.1428571</t>
  </si>
  <si>
    <t>1.819618e-05</t>
  </si>
  <si>
    <t>Institution-Wide2019</t>
  </si>
  <si>
    <t>GL410</t>
  </si>
  <si>
    <t>3.0500000</t>
  </si>
  <si>
    <t>2.427176e-06</t>
  </si>
  <si>
    <t>Institution-Wide2020</t>
  </si>
  <si>
    <t>HST455W</t>
  </si>
  <si>
    <t>3793</t>
  </si>
  <si>
    <t>Institution-Wide2021</t>
  </si>
  <si>
    <t>ME434</t>
  </si>
  <si>
    <t>3.1052632</t>
  </si>
  <si>
    <t>Institution-Wide2022</t>
  </si>
  <si>
    <t>ME488</t>
  </si>
  <si>
    <t>Institution-Wide2023</t>
  </si>
  <si>
    <t>ME4910</t>
  </si>
  <si>
    <t xml:space="preserve"> 9.2941176</t>
  </si>
  <si>
    <t>2131</t>
  </si>
  <si>
    <t>6.806012e-07</t>
  </si>
  <si>
    <t>Institution-Wide2024</t>
  </si>
  <si>
    <t>ME4920</t>
  </si>
  <si>
    <t>10.2941176</t>
  </si>
  <si>
    <t>1.313602e-06</t>
  </si>
  <si>
    <t>Institution-Wide2025</t>
  </si>
  <si>
    <t>MTH1280</t>
  </si>
  <si>
    <t>0.4285714286</t>
  </si>
  <si>
    <t>2.790645e-06</t>
  </si>
  <si>
    <t>Institution-Wide2026</t>
  </si>
  <si>
    <t>MTH2350</t>
  </si>
  <si>
    <t>0.8947368</t>
  </si>
  <si>
    <t xml:space="preserve"> 9.7857143</t>
  </si>
  <si>
    <t>0.6190476190</t>
  </si>
  <si>
    <t>7.429456e-06</t>
  </si>
  <si>
    <t>Institution-Wide2027</t>
  </si>
  <si>
    <t>MUA243</t>
  </si>
  <si>
    <t>3.7619048</t>
  </si>
  <si>
    <t>2.377491e-06</t>
  </si>
  <si>
    <t>Institution-Wide2028</t>
  </si>
  <si>
    <t>OL3040</t>
  </si>
  <si>
    <t>Institution-Wide2029</t>
  </si>
  <si>
    <t>P&amp;B488</t>
  </si>
  <si>
    <t xml:space="preserve"> 6.7333333</t>
  </si>
  <si>
    <t>1.900649e-06</t>
  </si>
  <si>
    <t>Institution-Wide2030</t>
  </si>
  <si>
    <t>PLS470W</t>
  </si>
  <si>
    <t>4610</t>
  </si>
  <si>
    <t>Institution-Wide2031</t>
  </si>
  <si>
    <t>PLS485</t>
  </si>
  <si>
    <t>3.3157895</t>
  </si>
  <si>
    <t xml:space="preserve"> 5.6363636</t>
  </si>
  <si>
    <t>8.904196e-06</t>
  </si>
  <si>
    <t>2032</t>
  </si>
  <si>
    <t>Institution-Wide2032</t>
  </si>
  <si>
    <t>PLS494</t>
  </si>
  <si>
    <t>3.2857143</t>
  </si>
  <si>
    <t xml:space="preserve"> 9.2307692</t>
  </si>
  <si>
    <t>5.846682e-06</t>
  </si>
  <si>
    <t>Institution-Wide2033</t>
  </si>
  <si>
    <t>RUS201</t>
  </si>
  <si>
    <t>8.922827e-06</t>
  </si>
  <si>
    <t>2034</t>
  </si>
  <si>
    <t>Institution-Wide2034</t>
  </si>
  <si>
    <t>TMG280</t>
  </si>
  <si>
    <t>7.259993e-06</t>
  </si>
  <si>
    <t>Institution-Wide2035</t>
  </si>
  <si>
    <t>VOE411</t>
  </si>
  <si>
    <t>Institution-Wide2036</t>
  </si>
  <si>
    <t>VOE458</t>
  </si>
  <si>
    <t>3.9523810</t>
  </si>
  <si>
    <t xml:space="preserve"> 2.8750000</t>
  </si>
  <si>
    <t>2.106789e-07</t>
  </si>
  <si>
    <t>Institution-Wide2037</t>
  </si>
  <si>
    <t>VOE469</t>
  </si>
  <si>
    <t xml:space="preserve"> 2.1250000</t>
  </si>
  <si>
    <t>Institution-Wide2038</t>
  </si>
  <si>
    <t>ANT3100</t>
  </si>
  <si>
    <t xml:space="preserve">   20</t>
  </si>
  <si>
    <t>2.0555556</t>
  </si>
  <si>
    <t>1.288361e-05</t>
  </si>
  <si>
    <t>Institution-Wide2039</t>
  </si>
  <si>
    <t>ARA202</t>
  </si>
  <si>
    <t>3.5500000</t>
  </si>
  <si>
    <t>8.001289e-06</t>
  </si>
  <si>
    <t>Institution-Wide2040</t>
  </si>
  <si>
    <t>ATH241W</t>
  </si>
  <si>
    <t xml:space="preserve"> 5.3076923</t>
  </si>
  <si>
    <t>2608</t>
  </si>
  <si>
    <t>Institution-Wide2041</t>
  </si>
  <si>
    <t>BIO1070</t>
  </si>
  <si>
    <t>2.1333333</t>
  </si>
  <si>
    <t xml:space="preserve"> 8.9375000</t>
  </si>
  <si>
    <t>0.250000000</t>
  </si>
  <si>
    <t>Institution-Wide2042</t>
  </si>
  <si>
    <t>BIO4920</t>
  </si>
  <si>
    <t>10.5000000</t>
  </si>
  <si>
    <t>2170</t>
  </si>
  <si>
    <t>5.143105e-07</t>
  </si>
  <si>
    <t>Institution-Wide2043</t>
  </si>
  <si>
    <t>CNL4630</t>
  </si>
  <si>
    <t>3.1000000</t>
  </si>
  <si>
    <t>10.3529412</t>
  </si>
  <si>
    <t>8.083574e-06</t>
  </si>
  <si>
    <t>2044</t>
  </si>
  <si>
    <t>Institution-Wide2044</t>
  </si>
  <si>
    <t>ECE4400</t>
  </si>
  <si>
    <t xml:space="preserve"> 9.9375000</t>
  </si>
  <si>
    <t>1.382982e-05</t>
  </si>
  <si>
    <t>Institution-Wide2045</t>
  </si>
  <si>
    <t>ED600</t>
  </si>
  <si>
    <t>Institution-Wide2046</t>
  </si>
  <si>
    <t>EE449</t>
  </si>
  <si>
    <t>Institution-Wide2047</t>
  </si>
  <si>
    <t>ENG2100</t>
  </si>
  <si>
    <t>2.6428571</t>
  </si>
  <si>
    <t xml:space="preserve"> 8.1428571</t>
  </si>
  <si>
    <t>0.300000000</t>
  </si>
  <si>
    <t>4.547275e-06</t>
  </si>
  <si>
    <t>Institution-Wide2048</t>
  </si>
  <si>
    <t>ENG3610</t>
  </si>
  <si>
    <t>4.644277e-06</t>
  </si>
  <si>
    <t>Institution-Wide2049</t>
  </si>
  <si>
    <t>ENG4300</t>
  </si>
  <si>
    <t xml:space="preserve"> 9.8888889</t>
  </si>
  <si>
    <t>9.770206e-06</t>
  </si>
  <si>
    <t>Institution-Wide2050</t>
  </si>
  <si>
    <t>FR1010</t>
  </si>
  <si>
    <t>1.361861e-06</t>
  </si>
  <si>
    <t>Institution-Wide2051</t>
  </si>
  <si>
    <t>GER361</t>
  </si>
  <si>
    <t xml:space="preserve"> 8.1176471</t>
  </si>
  <si>
    <t>4.467926e-06</t>
  </si>
  <si>
    <t>Institution-Wide2052</t>
  </si>
  <si>
    <t>LAW4300</t>
  </si>
  <si>
    <t>2.9000000</t>
  </si>
  <si>
    <t>2.622029e-06</t>
  </si>
  <si>
    <t>2053</t>
  </si>
  <si>
    <t>Institution-Wide2053</t>
  </si>
  <si>
    <t>M&amp;I445</t>
  </si>
  <si>
    <t>3.8421053</t>
  </si>
  <si>
    <t>1.524967e-06</t>
  </si>
  <si>
    <t>2054</t>
  </si>
  <si>
    <t>Institution-Wide2054</t>
  </si>
  <si>
    <t>ME3610</t>
  </si>
  <si>
    <t>3.9500000</t>
  </si>
  <si>
    <t>10.6470588</t>
  </si>
  <si>
    <t>1.961878e-06</t>
  </si>
  <si>
    <t>Institution-Wide2055</t>
  </si>
  <si>
    <t>ME4120</t>
  </si>
  <si>
    <t xml:space="preserve"> 9.2000000</t>
  </si>
  <si>
    <t>3.340163e-06</t>
  </si>
  <si>
    <t>Institution-Wide2056</t>
  </si>
  <si>
    <t>ME428</t>
  </si>
  <si>
    <t>Institution-Wide2057</t>
  </si>
  <si>
    <t>MGT477</t>
  </si>
  <si>
    <t>Institution-Wide2058</t>
  </si>
  <si>
    <t>MGT4850</t>
  </si>
  <si>
    <t>10.0666667</t>
  </si>
  <si>
    <t>3.277208e-06</t>
  </si>
  <si>
    <t>Institution-Wide2059</t>
  </si>
  <si>
    <t>MS2050</t>
  </si>
  <si>
    <t xml:space="preserve"> 9.7142857</t>
  </si>
  <si>
    <t>1.923437e-06</t>
  </si>
  <si>
    <t>Institution-Wide2060</t>
  </si>
  <si>
    <t>MUA241</t>
  </si>
  <si>
    <t xml:space="preserve"> 3.2857143</t>
  </si>
  <si>
    <t>9.329088e-08</t>
  </si>
  <si>
    <t>Institution-Wide2061</t>
  </si>
  <si>
    <t>MUS170</t>
  </si>
  <si>
    <t xml:space="preserve"> 1.3500000</t>
  </si>
  <si>
    <t>Institution-Wide2062</t>
  </si>
  <si>
    <t>MUS442</t>
  </si>
  <si>
    <t>4.463225e-06</t>
  </si>
  <si>
    <t>2063</t>
  </si>
  <si>
    <t>Institution-Wide2063</t>
  </si>
  <si>
    <t>MUS444</t>
  </si>
  <si>
    <t xml:space="preserve"> 5.9000000</t>
  </si>
  <si>
    <t>5.666926e-06</t>
  </si>
  <si>
    <t>Institution-Wide2064</t>
  </si>
  <si>
    <t>MUS480</t>
  </si>
  <si>
    <t>7.060057e-07</t>
  </si>
  <si>
    <t>Institution-Wide2065</t>
  </si>
  <si>
    <t>NUR3480</t>
  </si>
  <si>
    <t>2.5263158</t>
  </si>
  <si>
    <t>1.970698e-06</t>
  </si>
  <si>
    <t>Institution-Wide2066</t>
  </si>
  <si>
    <t>OL495W</t>
  </si>
  <si>
    <t>4426</t>
  </si>
  <si>
    <t>Institution-Wide2067</t>
  </si>
  <si>
    <t>PHY204W</t>
  </si>
  <si>
    <t xml:space="preserve"> 5.6000000</t>
  </si>
  <si>
    <t>4493</t>
  </si>
  <si>
    <t>Institution-Wide2068</t>
  </si>
  <si>
    <t>PLS352</t>
  </si>
  <si>
    <t>2.0588235</t>
  </si>
  <si>
    <t>7.731128e-06</t>
  </si>
  <si>
    <t>Institution-Wide2069</t>
  </si>
  <si>
    <t>PLS4450</t>
  </si>
  <si>
    <t xml:space="preserve"> 9.5333333</t>
  </si>
  <si>
    <t>Institution-Wide2070</t>
  </si>
  <si>
    <t>PSYT101</t>
  </si>
  <si>
    <t>4.376802e-06</t>
  </si>
  <si>
    <t>Institution-Wide2071</t>
  </si>
  <si>
    <t>SOC2200</t>
  </si>
  <si>
    <t xml:space="preserve"> 9.2500000</t>
  </si>
  <si>
    <t>2.593434e-06</t>
  </si>
  <si>
    <t>Institution-Wide2072</t>
  </si>
  <si>
    <t>SOC3220</t>
  </si>
  <si>
    <t xml:space="preserve"> 9.1052632</t>
  </si>
  <si>
    <t>1.100546e-06</t>
  </si>
  <si>
    <t>Institution-Wide2073</t>
  </si>
  <si>
    <t>ACC4420</t>
  </si>
  <si>
    <t xml:space="preserve">   19</t>
  </si>
  <si>
    <t>11.1666667</t>
  </si>
  <si>
    <t>1.045228e-05</t>
  </si>
  <si>
    <t>Institution-Wide2074</t>
  </si>
  <si>
    <t>ARA201</t>
  </si>
  <si>
    <t>3.2105263</t>
  </si>
  <si>
    <t>4.823743e-06</t>
  </si>
  <si>
    <t>Institution-Wide2075</t>
  </si>
  <si>
    <t>BIO2120</t>
  </si>
  <si>
    <t>2.3157895</t>
  </si>
  <si>
    <t>10.7000000</t>
  </si>
  <si>
    <t>0.2631578947</t>
  </si>
  <si>
    <t>2.904696e-06</t>
  </si>
  <si>
    <t>Institution-Wide2076</t>
  </si>
  <si>
    <t>BIO2130</t>
  </si>
  <si>
    <t>2.0666667</t>
  </si>
  <si>
    <t>10.3000000</t>
  </si>
  <si>
    <t>0.210526316</t>
  </si>
  <si>
    <t>8.167602e-06</t>
  </si>
  <si>
    <t>Institution-Wide2077</t>
  </si>
  <si>
    <t>BIO4520</t>
  </si>
  <si>
    <t>4.859788e-06</t>
  </si>
  <si>
    <t>Institution-Wide2078</t>
  </si>
  <si>
    <t>CHM437</t>
  </si>
  <si>
    <t xml:space="preserve"> 8.0833333</t>
  </si>
  <si>
    <t>5.928788e-07</t>
  </si>
  <si>
    <t>Institution-Wide2079</t>
  </si>
  <si>
    <t>CNL464</t>
  </si>
  <si>
    <t>Institution-Wide2080</t>
  </si>
  <si>
    <t>COM130</t>
  </si>
  <si>
    <t xml:space="preserve"> 5.7692308</t>
  </si>
  <si>
    <t>0.947368421</t>
  </si>
  <si>
    <t>Institution-Wide2081</t>
  </si>
  <si>
    <t>COM330</t>
  </si>
  <si>
    <t>2932</t>
  </si>
  <si>
    <t>2082</t>
  </si>
  <si>
    <t>Institution-Wide2082</t>
  </si>
  <si>
    <t>CSD479</t>
  </si>
  <si>
    <t>2083</t>
  </si>
  <si>
    <t>Institution-Wide2083</t>
  </si>
  <si>
    <t>EE419</t>
  </si>
  <si>
    <t>Institution-Wide2084</t>
  </si>
  <si>
    <t>ENG364</t>
  </si>
  <si>
    <t>Institution-Wide2085</t>
  </si>
  <si>
    <t>ENG498</t>
  </si>
  <si>
    <t>5.193998e-06</t>
  </si>
  <si>
    <t>Institution-Wide2086</t>
  </si>
  <si>
    <t>FR454</t>
  </si>
  <si>
    <t>7.924436e-06</t>
  </si>
  <si>
    <t>Institution-Wide2087</t>
  </si>
  <si>
    <t>ISE405</t>
  </si>
  <si>
    <t>Institution-Wide2088</t>
  </si>
  <si>
    <t>JPN311</t>
  </si>
  <si>
    <t>3.3529412</t>
  </si>
  <si>
    <t>1.766693e-06</t>
  </si>
  <si>
    <t>Institution-Wide2089</t>
  </si>
  <si>
    <t>LAW350</t>
  </si>
  <si>
    <t>4.070679e-06</t>
  </si>
  <si>
    <t>Institution-Wide2090</t>
  </si>
  <si>
    <t>MKT3500</t>
  </si>
  <si>
    <t>2.5625000</t>
  </si>
  <si>
    <t>1.062513e-05</t>
  </si>
  <si>
    <t>Institution-Wide2091</t>
  </si>
  <si>
    <t>MTH2310</t>
  </si>
  <si>
    <t>1.8823529</t>
  </si>
  <si>
    <t>Institution-Wide2092</t>
  </si>
  <si>
    <t>MTH433</t>
  </si>
  <si>
    <t xml:space="preserve"> 8.5454545</t>
  </si>
  <si>
    <t>4.364808e-06</t>
  </si>
  <si>
    <t>Institution-Wide2093</t>
  </si>
  <si>
    <t>MUS168</t>
  </si>
  <si>
    <t xml:space="preserve"> 1.7142857</t>
  </si>
  <si>
    <t>Institution-Wide2094</t>
  </si>
  <si>
    <t>NUR4840</t>
  </si>
  <si>
    <t>2114</t>
  </si>
  <si>
    <t>7.508706e-07</t>
  </si>
  <si>
    <t>Institution-Wide2095</t>
  </si>
  <si>
    <t>PLS427</t>
  </si>
  <si>
    <t>7.194637e-06</t>
  </si>
  <si>
    <t>Institution-Wide2096</t>
  </si>
  <si>
    <t>PSY4010</t>
  </si>
  <si>
    <t xml:space="preserve"> 9.6875000</t>
  </si>
  <si>
    <t>Institution-Wide2097</t>
  </si>
  <si>
    <t>RHB4010</t>
  </si>
  <si>
    <t>Institution-Wide2098</t>
  </si>
  <si>
    <t>RST2810</t>
  </si>
  <si>
    <t>2.147964e-06</t>
  </si>
  <si>
    <t>Institution-Wide2099</t>
  </si>
  <si>
    <t>SLI320</t>
  </si>
  <si>
    <t>3.7894737</t>
  </si>
  <si>
    <t>3.274247e-07</t>
  </si>
  <si>
    <t>Institution-Wide2100</t>
  </si>
  <si>
    <t>SLI360</t>
  </si>
  <si>
    <t>3.2777778</t>
  </si>
  <si>
    <t>6.183811e-07</t>
  </si>
  <si>
    <t>Institution-Wide2101</t>
  </si>
  <si>
    <t>TOA235</t>
  </si>
  <si>
    <t>1.6666667</t>
  </si>
  <si>
    <t xml:space="preserve"> 1.7500000</t>
  </si>
  <si>
    <t>0.4210526316</t>
  </si>
  <si>
    <t>4.006312e-06</t>
  </si>
  <si>
    <t>Institution-Wide2102</t>
  </si>
  <si>
    <t>URS414</t>
  </si>
  <si>
    <t>1.619016e-06</t>
  </si>
  <si>
    <t>Institution-Wide2103</t>
  </si>
  <si>
    <t>VOE475</t>
  </si>
  <si>
    <t xml:space="preserve"> 1.8571429</t>
  </si>
  <si>
    <t>Institution-Wide2104</t>
  </si>
  <si>
    <t>BIO256</t>
  </si>
  <si>
    <t xml:space="preserve">   18</t>
  </si>
  <si>
    <t xml:space="preserve"> 3.0000000</t>
  </si>
  <si>
    <t>1.147112e-06</t>
  </si>
  <si>
    <t>Institution-Wide2105</t>
  </si>
  <si>
    <t>BIO3110</t>
  </si>
  <si>
    <t>1.913145e-06</t>
  </si>
  <si>
    <t>2106</t>
  </si>
  <si>
    <t>Institution-Wide2106</t>
  </si>
  <si>
    <t>CEG361</t>
  </si>
  <si>
    <t>3.767769e-06</t>
  </si>
  <si>
    <t>2107</t>
  </si>
  <si>
    <t>Institution-Wide2107</t>
  </si>
  <si>
    <t>CEG458</t>
  </si>
  <si>
    <t>Institution-Wide2108</t>
  </si>
  <si>
    <t>CHM1210L</t>
  </si>
  <si>
    <t>5.020176e-06</t>
  </si>
  <si>
    <t>Institution-Wide2109</t>
  </si>
  <si>
    <t>COM4640</t>
  </si>
  <si>
    <t>2.0625000</t>
  </si>
  <si>
    <t>0.2777777778</t>
  </si>
  <si>
    <t>3.804508e-06</t>
  </si>
  <si>
    <t>2110</t>
  </si>
  <si>
    <t>Institution-Wide2110</t>
  </si>
  <si>
    <t>CS471</t>
  </si>
  <si>
    <t xml:space="preserve"> 6.3636364</t>
  </si>
  <si>
    <t>1.034500e-06</t>
  </si>
  <si>
    <t>Institution-Wide2111</t>
  </si>
  <si>
    <t>EC328</t>
  </si>
  <si>
    <t>2.1538462</t>
  </si>
  <si>
    <t>0.277777778</t>
  </si>
  <si>
    <t>2.618429e-06</t>
  </si>
  <si>
    <t>Institution-Wide2112</t>
  </si>
  <si>
    <t>EC446</t>
  </si>
  <si>
    <t>2.274591e-06</t>
  </si>
  <si>
    <t>Institution-Wide2113</t>
  </si>
  <si>
    <t>EE3210</t>
  </si>
  <si>
    <t>10.7272727</t>
  </si>
  <si>
    <t>0.222222222</t>
  </si>
  <si>
    <t>4.876401e-06</t>
  </si>
  <si>
    <t>Institution-Wide2114</t>
  </si>
  <si>
    <t>EES107W</t>
  </si>
  <si>
    <t xml:space="preserve"> 5.8181818</t>
  </si>
  <si>
    <t>3358</t>
  </si>
  <si>
    <t>Institution-Wide2115</t>
  </si>
  <si>
    <t>EES429</t>
  </si>
  <si>
    <t>6.948237e-07</t>
  </si>
  <si>
    <t>Institution-Wide2116</t>
  </si>
  <si>
    <t>EGR101W</t>
  </si>
  <si>
    <t>3412</t>
  </si>
  <si>
    <t>Institution-Wide2117</t>
  </si>
  <si>
    <t>EH461</t>
  </si>
  <si>
    <t>Institution-Wide2118</t>
  </si>
  <si>
    <t>ENG3060</t>
  </si>
  <si>
    <t xml:space="preserve"> 8.7272727</t>
  </si>
  <si>
    <t>5.181080e-06</t>
  </si>
  <si>
    <t>Institution-Wide2119</t>
  </si>
  <si>
    <t>ENG3220</t>
  </si>
  <si>
    <t>2.6470588</t>
  </si>
  <si>
    <t>1.477218e-06</t>
  </si>
  <si>
    <t>Institution-Wide2120</t>
  </si>
  <si>
    <t>ENG499</t>
  </si>
  <si>
    <t xml:space="preserve"> 7.3571429</t>
  </si>
  <si>
    <t>Institution-Wide2121</t>
  </si>
  <si>
    <t>EP231</t>
  </si>
  <si>
    <t xml:space="preserve"> 1.8333333</t>
  </si>
  <si>
    <t>Institution-Wide2122</t>
  </si>
  <si>
    <t>FIN4210</t>
  </si>
  <si>
    <t>3.0555556</t>
  </si>
  <si>
    <t xml:space="preserve"> 9.7692308</t>
  </si>
  <si>
    <t>7.607791e-06</t>
  </si>
  <si>
    <t>Institution-Wide2123</t>
  </si>
  <si>
    <t>GR103</t>
  </si>
  <si>
    <t xml:space="preserve"> 6.1000000</t>
  </si>
  <si>
    <t>1.859300e-06</t>
  </si>
  <si>
    <t>Institution-Wide2124</t>
  </si>
  <si>
    <t>HPR340</t>
  </si>
  <si>
    <t xml:space="preserve"> 3.6923077</t>
  </si>
  <si>
    <t>9.886241e-06</t>
  </si>
  <si>
    <t>Institution-Wide2125</t>
  </si>
  <si>
    <t>HPR385</t>
  </si>
  <si>
    <t>2.2777778</t>
  </si>
  <si>
    <t>7.079515e-06</t>
  </si>
  <si>
    <t>Institution-Wide2126</t>
  </si>
  <si>
    <t>HPR481</t>
  </si>
  <si>
    <t xml:space="preserve"> 5.5833333</t>
  </si>
  <si>
    <t>8.770024e-06</t>
  </si>
  <si>
    <t>Institution-Wide2127</t>
  </si>
  <si>
    <t>HST491</t>
  </si>
  <si>
    <t>5.553280e-06</t>
  </si>
  <si>
    <t>Institution-Wide2128</t>
  </si>
  <si>
    <t>ISE490</t>
  </si>
  <si>
    <t>3.6111111</t>
  </si>
  <si>
    <t>1.048642e-06</t>
  </si>
  <si>
    <t>Institution-Wide2129</t>
  </si>
  <si>
    <t>ITA111</t>
  </si>
  <si>
    <t>2169</t>
  </si>
  <si>
    <t>Institution-Wide2130</t>
  </si>
  <si>
    <t>ME474</t>
  </si>
  <si>
    <t xml:space="preserve"> 8.7142857</t>
  </si>
  <si>
    <t>Institution-Wide2131</t>
  </si>
  <si>
    <t>MGT3210</t>
  </si>
  <si>
    <t>2.6111111</t>
  </si>
  <si>
    <t xml:space="preserve"> 8.6250000</t>
  </si>
  <si>
    <t>3.570642e-06</t>
  </si>
  <si>
    <t>Institution-Wide2132</t>
  </si>
  <si>
    <t>MGT4300</t>
  </si>
  <si>
    <t>2.239618e-06</t>
  </si>
  <si>
    <t>Institution-Wide2133</t>
  </si>
  <si>
    <t>MTH2300</t>
  </si>
  <si>
    <t>0.4444444444</t>
  </si>
  <si>
    <t>Institution-Wide2134</t>
  </si>
  <si>
    <t>PHY2400</t>
  </si>
  <si>
    <t>1.9444444</t>
  </si>
  <si>
    <t>0.5000000000</t>
  </si>
  <si>
    <t>3.309092e-06</t>
  </si>
  <si>
    <t>Institution-Wide2135</t>
  </si>
  <si>
    <t>PHY2400L</t>
  </si>
  <si>
    <t>2136</t>
  </si>
  <si>
    <t>Institution-Wide2136</t>
  </si>
  <si>
    <t>PHY460</t>
  </si>
  <si>
    <t>3.2352941</t>
  </si>
  <si>
    <t>Institution-Wide2137</t>
  </si>
  <si>
    <t>PLS493</t>
  </si>
  <si>
    <t>5.226077e-07</t>
  </si>
  <si>
    <t>Institution-Wide2138</t>
  </si>
  <si>
    <t>PSY2940</t>
  </si>
  <si>
    <t>3.8823529</t>
  </si>
  <si>
    <t>8.534753e-07</t>
  </si>
  <si>
    <t>Institution-Wide2139</t>
  </si>
  <si>
    <t>PSY3910</t>
  </si>
  <si>
    <t xml:space="preserve"> 9.0666667</t>
  </si>
  <si>
    <t>1.830859e-06</t>
  </si>
  <si>
    <t>Institution-Wide2140</t>
  </si>
  <si>
    <t>PSY4530</t>
  </si>
  <si>
    <t xml:space="preserve"> 9.9230769</t>
  </si>
  <si>
    <t>3.726406e-06</t>
  </si>
  <si>
    <t>Institution-Wide2141</t>
  </si>
  <si>
    <t>RHB3040</t>
  </si>
  <si>
    <t>1.667736e-06</t>
  </si>
  <si>
    <t>Institution-Wide2142</t>
  </si>
  <si>
    <t>SAC102</t>
  </si>
  <si>
    <t>3.7058824</t>
  </si>
  <si>
    <t>1.303855e-06</t>
  </si>
  <si>
    <t>Institution-Wide2143</t>
  </si>
  <si>
    <t>SLI370</t>
  </si>
  <si>
    <t>8.589077e-06</t>
  </si>
  <si>
    <t>2144</t>
  </si>
  <si>
    <t>Institution-Wide2144</t>
  </si>
  <si>
    <t>SRV200</t>
  </si>
  <si>
    <t>3.9375000</t>
  </si>
  <si>
    <t xml:space="preserve"> 7.4545455</t>
  </si>
  <si>
    <t>2.835792e-07</t>
  </si>
  <si>
    <t>Institution-Wide2145</t>
  </si>
  <si>
    <t>STT2640</t>
  </si>
  <si>
    <t>3.389613e-06</t>
  </si>
  <si>
    <t>Institution-Wide2146</t>
  </si>
  <si>
    <t>SW4810</t>
  </si>
  <si>
    <t>Institution-Wide2147</t>
  </si>
  <si>
    <t>TOA102</t>
  </si>
  <si>
    <t>3.0666667</t>
  </si>
  <si>
    <t>6.345556e-06</t>
  </si>
  <si>
    <t>Institution-Wide2148</t>
  </si>
  <si>
    <t>TOA103</t>
  </si>
  <si>
    <t xml:space="preserve"> 4.5384615</t>
  </si>
  <si>
    <t>3.124653e-06</t>
  </si>
  <si>
    <t>Institution-Wide2149</t>
  </si>
  <si>
    <t>TOA241</t>
  </si>
  <si>
    <t>2.721327e-06</t>
  </si>
  <si>
    <t>Institution-Wide2150</t>
  </si>
  <si>
    <t>URS421</t>
  </si>
  <si>
    <t xml:space="preserve"> 9.1250000</t>
  </si>
  <si>
    <t>7.675343e-06</t>
  </si>
  <si>
    <t>Institution-Wide2151</t>
  </si>
  <si>
    <t>ANT2100</t>
  </si>
  <si>
    <t xml:space="preserve">   17</t>
  </si>
  <si>
    <t>1.6250000</t>
  </si>
  <si>
    <t>0.4117647059</t>
  </si>
  <si>
    <t>2.541552e-06</t>
  </si>
  <si>
    <t>Institution-Wide2152</t>
  </si>
  <si>
    <t>BIO456</t>
  </si>
  <si>
    <t xml:space="preserve"> 9.4000000</t>
  </si>
  <si>
    <t>0.1176470588</t>
  </si>
  <si>
    <t>7.538450e-06</t>
  </si>
  <si>
    <t>Institution-Wide2153</t>
  </si>
  <si>
    <t>BMB4210</t>
  </si>
  <si>
    <t>1.8571429</t>
  </si>
  <si>
    <t xml:space="preserve"> 9.1111111</t>
  </si>
  <si>
    <t>0.2941176471</t>
  </si>
  <si>
    <t>9.670516e-06</t>
  </si>
  <si>
    <t>Institution-Wide2154</t>
  </si>
  <si>
    <t>BME4550</t>
  </si>
  <si>
    <t xml:space="preserve"> 9.0769231</t>
  </si>
  <si>
    <t>4.465423e-06</t>
  </si>
  <si>
    <t>Institution-Wide2155</t>
  </si>
  <si>
    <t>CEG3320</t>
  </si>
  <si>
    <t>3.138618e-06</t>
  </si>
  <si>
    <t>2156</t>
  </si>
  <si>
    <t>Institution-Wide2156</t>
  </si>
  <si>
    <t>CEG4350</t>
  </si>
  <si>
    <t>1.5882353</t>
  </si>
  <si>
    <t xml:space="preserve"> 9.5833333</t>
  </si>
  <si>
    <t>0.5882352941</t>
  </si>
  <si>
    <t>5.871910e-06</t>
  </si>
  <si>
    <t>Institution-Wide2157</t>
  </si>
  <si>
    <t>CHM2120L</t>
  </si>
  <si>
    <t>10.4444444</t>
  </si>
  <si>
    <t>2158</t>
  </si>
  <si>
    <t>Institution-Wide2158</t>
  </si>
  <si>
    <t>CS3100</t>
  </si>
  <si>
    <t>1.6153846</t>
  </si>
  <si>
    <t>0.235294118</t>
  </si>
  <si>
    <t>Institution-Wide2159</t>
  </si>
  <si>
    <t>EC317W</t>
  </si>
  <si>
    <t>3128</t>
  </si>
  <si>
    <t>Institution-Wide2160</t>
  </si>
  <si>
    <t>ECE3400</t>
  </si>
  <si>
    <t xml:space="preserve"> 9.4166667</t>
  </si>
  <si>
    <t>Institution-Wide2161</t>
  </si>
  <si>
    <t>ECE4300</t>
  </si>
  <si>
    <t>5.460932e-06</t>
  </si>
  <si>
    <t>Institution-Wide2162</t>
  </si>
  <si>
    <t>EE445</t>
  </si>
  <si>
    <t>Institution-Wide2163</t>
  </si>
  <si>
    <t>GEO2100</t>
  </si>
  <si>
    <t>1.478467e-06</t>
  </si>
  <si>
    <t>Institution-Wide2164</t>
  </si>
  <si>
    <t>GEO317</t>
  </si>
  <si>
    <t>8.015019e-06</t>
  </si>
  <si>
    <t>Institution-Wide2165</t>
  </si>
  <si>
    <t>GEO362</t>
  </si>
  <si>
    <t>3.4375000</t>
  </si>
  <si>
    <t>7.937057e-07</t>
  </si>
  <si>
    <t>Institution-Wide2166</t>
  </si>
  <si>
    <t>GEO463</t>
  </si>
  <si>
    <t>4.977541e-06</t>
  </si>
  <si>
    <t>Institution-Wide2167</t>
  </si>
  <si>
    <t>GL105W</t>
  </si>
  <si>
    <t>3677</t>
  </si>
  <si>
    <t>Institution-Wide2168</t>
  </si>
  <si>
    <t>HED332</t>
  </si>
  <si>
    <t>9.278743e-07</t>
  </si>
  <si>
    <t>Institution-Wide2169</t>
  </si>
  <si>
    <t>HED385</t>
  </si>
  <si>
    <t>2.2352941</t>
  </si>
  <si>
    <t>3.628389e-06</t>
  </si>
  <si>
    <t>Institution-Wide2170</t>
  </si>
  <si>
    <t>HPR311</t>
  </si>
  <si>
    <t>1.235476e-06</t>
  </si>
  <si>
    <t>Institution-Wide2171</t>
  </si>
  <si>
    <t>HST3600</t>
  </si>
  <si>
    <t>1.513464e-06</t>
  </si>
  <si>
    <t>Institution-Wide2172</t>
  </si>
  <si>
    <t>HST485W</t>
  </si>
  <si>
    <t>3801</t>
  </si>
  <si>
    <t>Institution-Wide2173</t>
  </si>
  <si>
    <t>ISE431</t>
  </si>
  <si>
    <t>Institution-Wide2174</t>
  </si>
  <si>
    <t>ME4150</t>
  </si>
  <si>
    <t>2175</t>
  </si>
  <si>
    <t>Institution-Wide2175</t>
  </si>
  <si>
    <t>MIS4950</t>
  </si>
  <si>
    <t>10.1666667</t>
  </si>
  <si>
    <t>2.251583e-06</t>
  </si>
  <si>
    <t>Institution-Wide2176</t>
  </si>
  <si>
    <t>MKT4900</t>
  </si>
  <si>
    <t xml:space="preserve"> 9.8666667</t>
  </si>
  <si>
    <t>5.400750e-06</t>
  </si>
  <si>
    <t>Institution-Wide2177</t>
  </si>
  <si>
    <t>ML314</t>
  </si>
  <si>
    <t>3.6470588</t>
  </si>
  <si>
    <t>Institution-Wide2178</t>
  </si>
  <si>
    <t>MTH2320</t>
  </si>
  <si>
    <t>1.9333333</t>
  </si>
  <si>
    <t>5.337512e-06</t>
  </si>
  <si>
    <t>Institution-Wide2179</t>
  </si>
  <si>
    <t>MUS414</t>
  </si>
  <si>
    <t>4.524501e-06</t>
  </si>
  <si>
    <t>Institution-Wide2180</t>
  </si>
  <si>
    <t>OL4010</t>
  </si>
  <si>
    <t>6.152073e-06</t>
  </si>
  <si>
    <t>Institution-Wide2181</t>
  </si>
  <si>
    <t>PHL4710</t>
  </si>
  <si>
    <t xml:space="preserve"> 9.2666667</t>
  </si>
  <si>
    <t>0.411764706</t>
  </si>
  <si>
    <t>3.504970e-06</t>
  </si>
  <si>
    <t>Institution-Wide2182</t>
  </si>
  <si>
    <t>PLS371</t>
  </si>
  <si>
    <t>2.882261e-07</t>
  </si>
  <si>
    <t>Institution-Wide2183</t>
  </si>
  <si>
    <t>PLS376</t>
  </si>
  <si>
    <t>Institution-Wide2184</t>
  </si>
  <si>
    <t>SLI440</t>
  </si>
  <si>
    <t>3.629896e-06</t>
  </si>
  <si>
    <t>Institution-Wide2185</t>
  </si>
  <si>
    <t>SOC3610</t>
  </si>
  <si>
    <t>10.1875000</t>
  </si>
  <si>
    <t>8.019179e-06</t>
  </si>
  <si>
    <t>Institution-Wide2186</t>
  </si>
  <si>
    <t>SOC3620</t>
  </si>
  <si>
    <t xml:space="preserve"> 9.9333333</t>
  </si>
  <si>
    <t>Institution-Wide2187</t>
  </si>
  <si>
    <t>SOC4600</t>
  </si>
  <si>
    <t>4.757376e-06</t>
  </si>
  <si>
    <t>Institution-Wide2188</t>
  </si>
  <si>
    <t>SW4870</t>
  </si>
  <si>
    <t>2.5882353</t>
  </si>
  <si>
    <t>Institution-Wide2189</t>
  </si>
  <si>
    <t>TH202</t>
  </si>
  <si>
    <t xml:space="preserve"> 4.6428571</t>
  </si>
  <si>
    <t>5.510206e-06</t>
  </si>
  <si>
    <t>Institution-Wide2190</t>
  </si>
  <si>
    <t>TH323</t>
  </si>
  <si>
    <t>1.919223e-06</t>
  </si>
  <si>
    <t>Institution-Wide2191</t>
  </si>
  <si>
    <t>TMG210</t>
  </si>
  <si>
    <t xml:space="preserve"> 4.6153846</t>
  </si>
  <si>
    <t>5.061509e-06</t>
  </si>
  <si>
    <t>Institution-Wide2192</t>
  </si>
  <si>
    <t>TOA205</t>
  </si>
  <si>
    <t>3.257643e-06</t>
  </si>
  <si>
    <t>Institution-Wide2193</t>
  </si>
  <si>
    <t>URS427</t>
  </si>
  <si>
    <t xml:space="preserve"> 3.7500000</t>
  </si>
  <si>
    <t>4.523252e-06</t>
  </si>
  <si>
    <t>Institution-Wide2194</t>
  </si>
  <si>
    <t>WMS498</t>
  </si>
  <si>
    <t>4.391077e-06</t>
  </si>
  <si>
    <t>Institution-Wide2195</t>
  </si>
  <si>
    <t>ACC781</t>
  </si>
  <si>
    <t xml:space="preserve">   16</t>
  </si>
  <si>
    <t xml:space="preserve"> 7.4615385</t>
  </si>
  <si>
    <t>2196</t>
  </si>
  <si>
    <t>Institution-Wide2196</t>
  </si>
  <si>
    <t>BME4910</t>
  </si>
  <si>
    <t>3.049937e-06</t>
  </si>
  <si>
    <t>Institution-Wide2197</t>
  </si>
  <si>
    <t>CEG435</t>
  </si>
  <si>
    <t>3.6875000</t>
  </si>
  <si>
    <t>Institution-Wide2198</t>
  </si>
  <si>
    <t>CLS300</t>
  </si>
  <si>
    <t>2.5333333</t>
  </si>
  <si>
    <t xml:space="preserve"> 3.8000000</t>
  </si>
  <si>
    <t>7.342748e-06</t>
  </si>
  <si>
    <t>Institution-Wide2199</t>
  </si>
  <si>
    <t>CLS499</t>
  </si>
  <si>
    <t xml:space="preserve"> 8.4444444</t>
  </si>
  <si>
    <t>Institution-Wide2200</t>
  </si>
  <si>
    <t>CS1180</t>
  </si>
  <si>
    <t>2.0714286</t>
  </si>
  <si>
    <t xml:space="preserve"> 8.7000000</t>
  </si>
  <si>
    <t>0.3750000000</t>
  </si>
  <si>
    <t>1.844819e-06</t>
  </si>
  <si>
    <t>Institution-Wide2201</t>
  </si>
  <si>
    <t>CS4000</t>
  </si>
  <si>
    <t>5.966177e-06</t>
  </si>
  <si>
    <t>Institution-Wide2202</t>
  </si>
  <si>
    <t>ED4060</t>
  </si>
  <si>
    <t>10.4545455</t>
  </si>
  <si>
    <t>3.204208e-06</t>
  </si>
  <si>
    <t>Institution-Wide2203</t>
  </si>
  <si>
    <t>ED4220</t>
  </si>
  <si>
    <t>1.475936e-06</t>
  </si>
  <si>
    <t>Institution-Wide2204</t>
  </si>
  <si>
    <t>ED4590</t>
  </si>
  <si>
    <t>10.6363636</t>
  </si>
  <si>
    <t>5.378154e-06</t>
  </si>
  <si>
    <t>Institution-Wide2205</t>
  </si>
  <si>
    <t>EE437</t>
  </si>
  <si>
    <t>0.1875000000</t>
  </si>
  <si>
    <t>Institution-Wide2206</t>
  </si>
  <si>
    <t>EES314</t>
  </si>
  <si>
    <t>2.468074e-06</t>
  </si>
  <si>
    <t>Institution-Wide2207</t>
  </si>
  <si>
    <t>EES442</t>
  </si>
  <si>
    <t>2.176121e-06</t>
  </si>
  <si>
    <t>Institution-Wide2208</t>
  </si>
  <si>
    <t>EGR3350</t>
  </si>
  <si>
    <t>3.481962e-06</t>
  </si>
  <si>
    <t>Institution-Wide2209</t>
  </si>
  <si>
    <t>ENG3310</t>
  </si>
  <si>
    <t>2.2142857</t>
  </si>
  <si>
    <t>7.872986e-06</t>
  </si>
  <si>
    <t>Institution-Wide2210</t>
  </si>
  <si>
    <t>FR2010</t>
  </si>
  <si>
    <t xml:space="preserve"> 8.9090909</t>
  </si>
  <si>
    <t>Institution-Wide2211</t>
  </si>
  <si>
    <t>GEO2200</t>
  </si>
  <si>
    <t>2.4666667</t>
  </si>
  <si>
    <t>8.353503e-07</t>
  </si>
  <si>
    <t>Institution-Wide2212</t>
  </si>
  <si>
    <t>GER326</t>
  </si>
  <si>
    <t>3.805522e-07</t>
  </si>
  <si>
    <t>Institution-Wide2213</t>
  </si>
  <si>
    <t>GL381</t>
  </si>
  <si>
    <t>4.851953e-06</t>
  </si>
  <si>
    <t>Institution-Wide2214</t>
  </si>
  <si>
    <t>HED335</t>
  </si>
  <si>
    <t>1.279317e-06</t>
  </si>
  <si>
    <t>Institution-Wide2215</t>
  </si>
  <si>
    <t>HST220W</t>
  </si>
  <si>
    <t xml:space="preserve"> 6.2727273</t>
  </si>
  <si>
    <t>3771</t>
  </si>
  <si>
    <t>Institution-Wide2216</t>
  </si>
  <si>
    <t>HST400W</t>
  </si>
  <si>
    <t xml:space="preserve"> 7.4285714</t>
  </si>
  <si>
    <t>3780</t>
  </si>
  <si>
    <t>Institution-Wide2217</t>
  </si>
  <si>
    <t>HST4400</t>
  </si>
  <si>
    <t>3.188068e-06</t>
  </si>
  <si>
    <t>Institution-Wide2218</t>
  </si>
  <si>
    <t>HSTT101</t>
  </si>
  <si>
    <t xml:space="preserve"> 6.4375000</t>
  </si>
  <si>
    <t>3.757219e-06</t>
  </si>
  <si>
    <t>Institution-Wide2219</t>
  </si>
  <si>
    <t>JPN111</t>
  </si>
  <si>
    <t>1.748081e-06</t>
  </si>
  <si>
    <t>Institution-Wide2220</t>
  </si>
  <si>
    <t>ML316</t>
  </si>
  <si>
    <t xml:space="preserve"> 5.2500000</t>
  </si>
  <si>
    <t>Institution-Wide2221</t>
  </si>
  <si>
    <t>MTH2280</t>
  </si>
  <si>
    <t>1.9285714</t>
  </si>
  <si>
    <t>2.031912e-06</t>
  </si>
  <si>
    <t>Institution-Wide2222</t>
  </si>
  <si>
    <t>PHY462</t>
  </si>
  <si>
    <t>5.041443e-06</t>
  </si>
  <si>
    <t>Institution-Wide2223</t>
  </si>
  <si>
    <t>PLS2120</t>
  </si>
  <si>
    <t>2.9333333</t>
  </si>
  <si>
    <t>6.867907e-06</t>
  </si>
  <si>
    <t>Institution-Wide2224</t>
  </si>
  <si>
    <t>PSY2510</t>
  </si>
  <si>
    <t>2.3125000</t>
  </si>
  <si>
    <t>Institution-Wide2225</t>
  </si>
  <si>
    <t>PSY4300</t>
  </si>
  <si>
    <t>Institution-Wide2226</t>
  </si>
  <si>
    <t>SLI410</t>
  </si>
  <si>
    <t>3.4666667</t>
  </si>
  <si>
    <t>8.731110e-06</t>
  </si>
  <si>
    <t>Institution-Wide2227</t>
  </si>
  <si>
    <t>SOC3410</t>
  </si>
  <si>
    <t>2.7333333</t>
  </si>
  <si>
    <t>1.353798e-06</t>
  </si>
  <si>
    <t>Institution-Wide2228</t>
  </si>
  <si>
    <t>TH304</t>
  </si>
  <si>
    <t>3.9333333</t>
  </si>
  <si>
    <t>6.626567e-07</t>
  </si>
  <si>
    <t>Institution-Wide2229</t>
  </si>
  <si>
    <t>UNKT103</t>
  </si>
  <si>
    <t>4.396868e-06</t>
  </si>
  <si>
    <t>Institution-Wide2230</t>
  </si>
  <si>
    <t>UNKT110</t>
  </si>
  <si>
    <t>6.127582e-07</t>
  </si>
  <si>
    <t>Institution-Wide2231</t>
  </si>
  <si>
    <t>UNKT111</t>
  </si>
  <si>
    <t>1.552379e-06</t>
  </si>
  <si>
    <t>Institution-Wide2232</t>
  </si>
  <si>
    <t>CEG3310</t>
  </si>
  <si>
    <t xml:space="preserve">   15</t>
  </si>
  <si>
    <t>2.257973e-06</t>
  </si>
  <si>
    <t>Institution-Wide2233</t>
  </si>
  <si>
    <t>CEG4110</t>
  </si>
  <si>
    <t>10.5454545</t>
  </si>
  <si>
    <t>Institution-Wide2234</t>
  </si>
  <si>
    <t>CEG479</t>
  </si>
  <si>
    <t xml:space="preserve"> 9.4444444</t>
  </si>
  <si>
    <t>7.391764e-06</t>
  </si>
  <si>
    <t>Institution-Wide2235</t>
  </si>
  <si>
    <t>COM4470</t>
  </si>
  <si>
    <t>1.945724e-06</t>
  </si>
  <si>
    <t>Institution-Wide2236</t>
  </si>
  <si>
    <t>DMV301</t>
  </si>
  <si>
    <t>2.776420e-06</t>
  </si>
  <si>
    <t>Institution-Wide2237</t>
  </si>
  <si>
    <t>ED606</t>
  </si>
  <si>
    <t>Institution-Wide2238</t>
  </si>
  <si>
    <t>ED732</t>
  </si>
  <si>
    <t>Institution-Wide2239</t>
  </si>
  <si>
    <t>ENG2040</t>
  </si>
  <si>
    <t>2.500910e-06</t>
  </si>
  <si>
    <t>Institution-Wide2240</t>
  </si>
  <si>
    <t>ISE499</t>
  </si>
  <si>
    <t>Institution-Wide2241</t>
  </si>
  <si>
    <t>ME3600</t>
  </si>
  <si>
    <t>1.618759e-06</t>
  </si>
  <si>
    <t>Institution-Wide2242</t>
  </si>
  <si>
    <t>ME426</t>
  </si>
  <si>
    <t>Institution-Wide2243</t>
  </si>
  <si>
    <t>MIS3150</t>
  </si>
  <si>
    <t>10.3636364</t>
  </si>
  <si>
    <t>8.056898e-06</t>
  </si>
  <si>
    <t>Institution-Wide2244</t>
  </si>
  <si>
    <t>ML313</t>
  </si>
  <si>
    <t>2.8666667</t>
  </si>
  <si>
    <t>7.836247e-06</t>
  </si>
  <si>
    <t>Institution-Wide2245</t>
  </si>
  <si>
    <t>MTH2570</t>
  </si>
  <si>
    <t>4.321214e-06</t>
  </si>
  <si>
    <t>Institution-Wide2246</t>
  </si>
  <si>
    <t>MUA211</t>
  </si>
  <si>
    <t>4.198287e-06</t>
  </si>
  <si>
    <t>Institution-Wide2247</t>
  </si>
  <si>
    <t>MUS455</t>
  </si>
  <si>
    <t>5.950036e-06</t>
  </si>
  <si>
    <t>Institution-Wide2248</t>
  </si>
  <si>
    <t>MUS456</t>
  </si>
  <si>
    <t>1.078603e-05</t>
  </si>
  <si>
    <t>Institution-Wide2249</t>
  </si>
  <si>
    <t>OL4020</t>
  </si>
  <si>
    <t>4.541866e-06</t>
  </si>
  <si>
    <t>Institution-Wide2250</t>
  </si>
  <si>
    <t>PLS3350</t>
  </si>
  <si>
    <t>10.6666667</t>
  </si>
  <si>
    <t>1.701279e-06</t>
  </si>
  <si>
    <t>Institution-Wide2251</t>
  </si>
  <si>
    <t>PSY2530</t>
  </si>
  <si>
    <t>11.2307692</t>
  </si>
  <si>
    <t>4.693961e-06</t>
  </si>
  <si>
    <t>Institution-Wide2252</t>
  </si>
  <si>
    <t>PSY2920</t>
  </si>
  <si>
    <t>2.0833333</t>
  </si>
  <si>
    <t>7.139027e-06</t>
  </si>
  <si>
    <t>Institution-Wide2253</t>
  </si>
  <si>
    <t>PSY3090</t>
  </si>
  <si>
    <t xml:space="preserve"> 9.5454545</t>
  </si>
  <si>
    <t>5.610301e-07</t>
  </si>
  <si>
    <t>Institution-Wide2254</t>
  </si>
  <si>
    <t>PSY478</t>
  </si>
  <si>
    <t>1.647927e-06</t>
  </si>
  <si>
    <t>Institution-Wide2255</t>
  </si>
  <si>
    <t>RHB3010</t>
  </si>
  <si>
    <t>2.6153846</t>
  </si>
  <si>
    <t>4.389283e-06</t>
  </si>
  <si>
    <t>Institution-Wide2256</t>
  </si>
  <si>
    <t>RUS202</t>
  </si>
  <si>
    <t xml:space="preserve"> 6.4545455</t>
  </si>
  <si>
    <t>3.455285e-06</t>
  </si>
  <si>
    <t>Institution-Wide2257</t>
  </si>
  <si>
    <t>SLI480</t>
  </si>
  <si>
    <t>4.344223e-06</t>
  </si>
  <si>
    <t>Institution-Wide2258</t>
  </si>
  <si>
    <t>SOC204</t>
  </si>
  <si>
    <t>4878</t>
  </si>
  <si>
    <t>Institution-Wide2259</t>
  </si>
  <si>
    <t>SOC4090</t>
  </si>
  <si>
    <t>2.7142857</t>
  </si>
  <si>
    <t>10.3846154</t>
  </si>
  <si>
    <t>Institution-Wide2260</t>
  </si>
  <si>
    <t>SW4820</t>
  </si>
  <si>
    <t>Institution-Wide2261</t>
  </si>
  <si>
    <t>TH390</t>
  </si>
  <si>
    <t>6.396747e-06</t>
  </si>
  <si>
    <t>2262</t>
  </si>
  <si>
    <t>Institution-Wide2262</t>
  </si>
  <si>
    <t>TOA230</t>
  </si>
  <si>
    <t xml:space="preserve"> 2.6000000</t>
  </si>
  <si>
    <t>6.538780e-06</t>
  </si>
  <si>
    <t>2263</t>
  </si>
  <si>
    <t>Institution-Wide2263</t>
  </si>
  <si>
    <t>UNKT109</t>
  </si>
  <si>
    <t>2.404659e-06</t>
  </si>
  <si>
    <t>2264</t>
  </si>
  <si>
    <t>Institution-Wide2264</t>
  </si>
  <si>
    <t>UNKT115</t>
  </si>
  <si>
    <t>8.128332e-06</t>
  </si>
  <si>
    <t>2265</t>
  </si>
  <si>
    <t>Institution-Wide2265</t>
  </si>
  <si>
    <t>UNKT118</t>
  </si>
  <si>
    <t>6.482571e-07</t>
  </si>
  <si>
    <t>2266</t>
  </si>
  <si>
    <t>Institution-Wide2266</t>
  </si>
  <si>
    <t>URS318</t>
  </si>
  <si>
    <t>1.555344e-06</t>
  </si>
  <si>
    <t>2267</t>
  </si>
  <si>
    <t>Institution-Wide2267</t>
  </si>
  <si>
    <t>ATH492</t>
  </si>
  <si>
    <t xml:space="preserve">   14</t>
  </si>
  <si>
    <t>2268</t>
  </si>
  <si>
    <t>Institution-Wide2268</t>
  </si>
  <si>
    <t>BIO403</t>
  </si>
  <si>
    <t>1.100311e-06</t>
  </si>
  <si>
    <t>2269</t>
  </si>
  <si>
    <t>Institution-Wide2269</t>
  </si>
  <si>
    <t>BIO4760</t>
  </si>
  <si>
    <t>2.3571429</t>
  </si>
  <si>
    <t>10.0909091</t>
  </si>
  <si>
    <t>2270</t>
  </si>
  <si>
    <t>Institution-Wide2270</t>
  </si>
  <si>
    <t>BME4701</t>
  </si>
  <si>
    <t xml:space="preserve"> 9.3636364</t>
  </si>
  <si>
    <t>9.460011e-07</t>
  </si>
  <si>
    <t>2271</t>
  </si>
  <si>
    <t>Institution-Wide2271</t>
  </si>
  <si>
    <t>BME4920</t>
  </si>
  <si>
    <t>2.293205e-06</t>
  </si>
  <si>
    <t>2272</t>
  </si>
  <si>
    <t>Institution-Wide2272</t>
  </si>
  <si>
    <t>COM343</t>
  </si>
  <si>
    <t>4.944977e-08</t>
  </si>
  <si>
    <t>2273</t>
  </si>
  <si>
    <t>Institution-Wide2273</t>
  </si>
  <si>
    <t>COM370W</t>
  </si>
  <si>
    <t xml:space="preserve"> 8.7777778</t>
  </si>
  <si>
    <t>2941</t>
  </si>
  <si>
    <t>2274</t>
  </si>
  <si>
    <t>Institution-Wide2274</t>
  </si>
  <si>
    <t>CS2800</t>
  </si>
  <si>
    <t>2.2307692</t>
  </si>
  <si>
    <t>10.1000000</t>
  </si>
  <si>
    <t>5.734038e-06</t>
  </si>
  <si>
    <t>2275</t>
  </si>
  <si>
    <t>Institution-Wide2275</t>
  </si>
  <si>
    <t>ECE3500</t>
  </si>
  <si>
    <t>2276</t>
  </si>
  <si>
    <t>Institution-Wide2276</t>
  </si>
  <si>
    <t>EES430</t>
  </si>
  <si>
    <t>1.515640e-06</t>
  </si>
  <si>
    <t>2277</t>
  </si>
  <si>
    <t>Institution-Wide2277</t>
  </si>
  <si>
    <t>EES464</t>
  </si>
  <si>
    <t>4.419641e-06</t>
  </si>
  <si>
    <t>2278</t>
  </si>
  <si>
    <t>Institution-Wide2278</t>
  </si>
  <si>
    <t>EH492</t>
  </si>
  <si>
    <t xml:space="preserve"> 5.1666667</t>
  </si>
  <si>
    <t>3.831618e-06</t>
  </si>
  <si>
    <t>2279</t>
  </si>
  <si>
    <t>Institution-Wide2279</t>
  </si>
  <si>
    <t>ENG400W</t>
  </si>
  <si>
    <t>3461</t>
  </si>
  <si>
    <t>2280</t>
  </si>
  <si>
    <t>Institution-Wide2280</t>
  </si>
  <si>
    <t>ENG4200</t>
  </si>
  <si>
    <t>2281</t>
  </si>
  <si>
    <t>Institution-Wide2281</t>
  </si>
  <si>
    <t>ENG491</t>
  </si>
  <si>
    <t>3.9285714</t>
  </si>
  <si>
    <t>1.579918e-07</t>
  </si>
  <si>
    <t>2282</t>
  </si>
  <si>
    <t>Institution-Wide2282</t>
  </si>
  <si>
    <t>EXB455</t>
  </si>
  <si>
    <t>2283</t>
  </si>
  <si>
    <t>Institution-Wide2283</t>
  </si>
  <si>
    <t>HED432</t>
  </si>
  <si>
    <t xml:space="preserve"> 6.2857143</t>
  </si>
  <si>
    <t>2.238320e-07</t>
  </si>
  <si>
    <t>2284</t>
  </si>
  <si>
    <t>Institution-Wide2284</t>
  </si>
  <si>
    <t>HST4550</t>
  </si>
  <si>
    <t>1.3333333</t>
  </si>
  <si>
    <t>11.3333333</t>
  </si>
  <si>
    <t>4.218096e-06</t>
  </si>
  <si>
    <t>2285</t>
  </si>
  <si>
    <t>Institution-Wide2285</t>
  </si>
  <si>
    <t>IT101</t>
  </si>
  <si>
    <t>2.5384615</t>
  </si>
  <si>
    <t xml:space="preserve"> 2.7272727</t>
  </si>
  <si>
    <t>6.018104e-06</t>
  </si>
  <si>
    <t>2286</t>
  </si>
  <si>
    <t>Institution-Wide2286</t>
  </si>
  <si>
    <t>MGT4770</t>
  </si>
  <si>
    <t>3.947170e-07</t>
  </si>
  <si>
    <t>2287</t>
  </si>
  <si>
    <t>Institution-Wide2287</t>
  </si>
  <si>
    <t>MIS2150</t>
  </si>
  <si>
    <t>10.3750000</t>
  </si>
  <si>
    <t>2.243520e-06</t>
  </si>
  <si>
    <t>2288</t>
  </si>
  <si>
    <t>Institution-Wide2288</t>
  </si>
  <si>
    <t>ML312</t>
  </si>
  <si>
    <t>1.686827e-06</t>
  </si>
  <si>
    <t>2289</t>
  </si>
  <si>
    <t>Institution-Wide2289</t>
  </si>
  <si>
    <t>MP3320</t>
  </si>
  <si>
    <t xml:space="preserve"> 9.5555556</t>
  </si>
  <si>
    <t>7.711317e-07</t>
  </si>
  <si>
    <t>2290</t>
  </si>
  <si>
    <t>Institution-Wide2290</t>
  </si>
  <si>
    <t>MUS100</t>
  </si>
  <si>
    <t xml:space="preserve"> 5.3333333</t>
  </si>
  <si>
    <t>4295</t>
  </si>
  <si>
    <t>2291</t>
  </si>
  <si>
    <t>Institution-Wide2291</t>
  </si>
  <si>
    <t>MUS349</t>
  </si>
  <si>
    <t>2292</t>
  </si>
  <si>
    <t>Institution-Wide2292</t>
  </si>
  <si>
    <t>PHY1120</t>
  </si>
  <si>
    <t>0.2142857143</t>
  </si>
  <si>
    <t>2293</t>
  </si>
  <si>
    <t>Institution-Wide2293</t>
  </si>
  <si>
    <t>PLS404</t>
  </si>
  <si>
    <t>2.9090909</t>
  </si>
  <si>
    <t xml:space="preserve"> 8.4545455</t>
  </si>
  <si>
    <t>0.214285714</t>
  </si>
  <si>
    <t>5.721168e-07</t>
  </si>
  <si>
    <t>2294</t>
  </si>
  <si>
    <t>Institution-Wide2294</t>
  </si>
  <si>
    <t>PLS4560</t>
  </si>
  <si>
    <t>2.765871e-06</t>
  </si>
  <si>
    <t>2295</t>
  </si>
  <si>
    <t>Institution-Wide2295</t>
  </si>
  <si>
    <t>PLS482</t>
  </si>
  <si>
    <t>2296</t>
  </si>
  <si>
    <t>Institution-Wide2296</t>
  </si>
  <si>
    <t>SM145W</t>
  </si>
  <si>
    <t xml:space="preserve"> 3.7272727</t>
  </si>
  <si>
    <t>4872</t>
  </si>
  <si>
    <t>2297</t>
  </si>
  <si>
    <t>Institution-Wide2297</t>
  </si>
  <si>
    <t>SOC205</t>
  </si>
  <si>
    <t>1.980956e-06</t>
  </si>
  <si>
    <t>2298</t>
  </si>
  <si>
    <t>Institution-Wide2298</t>
  </si>
  <si>
    <t>STT461</t>
  </si>
  <si>
    <t>2.399953e-06</t>
  </si>
  <si>
    <t>2299</t>
  </si>
  <si>
    <t>Institution-Wide2299</t>
  </si>
  <si>
    <t>UNKT119</t>
  </si>
  <si>
    <t>2.266294e-06</t>
  </si>
  <si>
    <t>2300</t>
  </si>
  <si>
    <t>Institution-Wide2300</t>
  </si>
  <si>
    <t>ACC304</t>
  </si>
  <si>
    <t xml:space="preserve">   13</t>
  </si>
  <si>
    <t>7.233772e-06</t>
  </si>
  <si>
    <t>2301</t>
  </si>
  <si>
    <t>Institution-Wide2301</t>
  </si>
  <si>
    <t>ACC305</t>
  </si>
  <si>
    <t>2302</t>
  </si>
  <si>
    <t>Institution-Wide2302</t>
  </si>
  <si>
    <t>ARA203</t>
  </si>
  <si>
    <t>9.668338e-07</t>
  </si>
  <si>
    <t>2303</t>
  </si>
  <si>
    <t>Institution-Wide2303</t>
  </si>
  <si>
    <t>ARTT101</t>
  </si>
  <si>
    <t xml:space="preserve"> 5.4615385</t>
  </si>
  <si>
    <t>1.334243e-07</t>
  </si>
  <si>
    <t>2304</t>
  </si>
  <si>
    <t>Institution-Wide2304</t>
  </si>
  <si>
    <t>ATR4820</t>
  </si>
  <si>
    <t>10.8750000</t>
  </si>
  <si>
    <t>1.049120e-06</t>
  </si>
  <si>
    <t>2305</t>
  </si>
  <si>
    <t>Institution-Wide2305</t>
  </si>
  <si>
    <t>BIO1060</t>
  </si>
  <si>
    <t>0.3076923077</t>
  </si>
  <si>
    <t>1.536473e-06</t>
  </si>
  <si>
    <t>2306</t>
  </si>
  <si>
    <t>Institution-Wide2306</t>
  </si>
  <si>
    <t>BIO471</t>
  </si>
  <si>
    <t>1.145187e-05</t>
  </si>
  <si>
    <t>2307</t>
  </si>
  <si>
    <t>Institution-Wide2307</t>
  </si>
  <si>
    <t>CEG2400</t>
  </si>
  <si>
    <t>2.371101e-06</t>
  </si>
  <si>
    <t>2308</t>
  </si>
  <si>
    <t>Institution-Wide2308</t>
  </si>
  <si>
    <t>CEG4330</t>
  </si>
  <si>
    <t>2.4615385</t>
  </si>
  <si>
    <t xml:space="preserve"> 9.2727273</t>
  </si>
  <si>
    <t>3.173615e-06</t>
  </si>
  <si>
    <t>2309</t>
  </si>
  <si>
    <t>Institution-Wide2309</t>
  </si>
  <si>
    <t>CHM472</t>
  </si>
  <si>
    <t>3.6923077</t>
  </si>
  <si>
    <t xml:space="preserve"> 7.7272727</t>
  </si>
  <si>
    <t>2310</t>
  </si>
  <si>
    <t>Institution-Wide2310</t>
  </si>
  <si>
    <t>CL423</t>
  </si>
  <si>
    <t>2311</t>
  </si>
  <si>
    <t>Institution-Wide2311</t>
  </si>
  <si>
    <t>CLS2040</t>
  </si>
  <si>
    <t>5.880229e-07</t>
  </si>
  <si>
    <t>2312</t>
  </si>
  <si>
    <t>Institution-Wide2312</t>
  </si>
  <si>
    <t>CLS350W</t>
  </si>
  <si>
    <t xml:space="preserve"> 6.3000000</t>
  </si>
  <si>
    <t>2905</t>
  </si>
  <si>
    <t>Institution-Wide2313</t>
  </si>
  <si>
    <t>CLS399</t>
  </si>
  <si>
    <t>2.0909091</t>
  </si>
  <si>
    <t>1.087644e-05</t>
  </si>
  <si>
    <t>2314</t>
  </si>
  <si>
    <t>Institution-Wide2314</t>
  </si>
  <si>
    <t>CS2210</t>
  </si>
  <si>
    <t>2.560423e-06</t>
  </si>
  <si>
    <t>2315</t>
  </si>
  <si>
    <t>Institution-Wide2315</t>
  </si>
  <si>
    <t>CS475</t>
  </si>
  <si>
    <t>2316</t>
  </si>
  <si>
    <t>Institution-Wide2316</t>
  </si>
  <si>
    <t>CST2510</t>
  </si>
  <si>
    <t>2.358877e-06</t>
  </si>
  <si>
    <t>2317</t>
  </si>
  <si>
    <t>Institution-Wide2317</t>
  </si>
  <si>
    <t>EC4090</t>
  </si>
  <si>
    <t>2.1818182</t>
  </si>
  <si>
    <t>4.833819e-06</t>
  </si>
  <si>
    <t>2318</t>
  </si>
  <si>
    <t>Institution-Wide2318</t>
  </si>
  <si>
    <t>ECE3100</t>
  </si>
  <si>
    <t>10.7777778</t>
  </si>
  <si>
    <t>2319</t>
  </si>
  <si>
    <t>Institution-Wide2319</t>
  </si>
  <si>
    <t>ECE3600</t>
  </si>
  <si>
    <t>2320</t>
  </si>
  <si>
    <t>Institution-Wide2320</t>
  </si>
  <si>
    <t>EDL751</t>
  </si>
  <si>
    <t>2321</t>
  </si>
  <si>
    <t>Institution-Wide2321</t>
  </si>
  <si>
    <t>EES309</t>
  </si>
  <si>
    <t>3.046034e-06</t>
  </si>
  <si>
    <t>2322</t>
  </si>
  <si>
    <t>Institution-Wide2322</t>
  </si>
  <si>
    <t>EES316</t>
  </si>
  <si>
    <t xml:space="preserve"> 6.7777778</t>
  </si>
  <si>
    <t>Institution-Wide2323</t>
  </si>
  <si>
    <t>EES417</t>
  </si>
  <si>
    <t>8.634803e-07</t>
  </si>
  <si>
    <t>2324</t>
  </si>
  <si>
    <t>Institution-Wide2324</t>
  </si>
  <si>
    <t>ENG458</t>
  </si>
  <si>
    <t xml:space="preserve"> 8.0909091</t>
  </si>
  <si>
    <t>1.343249e-06</t>
  </si>
  <si>
    <t>2325</t>
  </si>
  <si>
    <t>Institution-Wide2325</t>
  </si>
  <si>
    <t>ENG4640</t>
  </si>
  <si>
    <t>7.919645e-07</t>
  </si>
  <si>
    <t>2326</t>
  </si>
  <si>
    <t>Institution-Wide2326</t>
  </si>
  <si>
    <t>GL486</t>
  </si>
  <si>
    <t>2327</t>
  </si>
  <si>
    <t>Institution-Wide2327</t>
  </si>
  <si>
    <t>GR201</t>
  </si>
  <si>
    <t>2.702456e-06</t>
  </si>
  <si>
    <t>2328</t>
  </si>
  <si>
    <t>Institution-Wide2328</t>
  </si>
  <si>
    <t>HED357</t>
  </si>
  <si>
    <t>2329</t>
  </si>
  <si>
    <t>Institution-Wide2329</t>
  </si>
  <si>
    <t>HPR485</t>
  </si>
  <si>
    <t>2.0769231</t>
  </si>
  <si>
    <t>5.462918e-06</t>
  </si>
  <si>
    <t>2330</t>
  </si>
  <si>
    <t>Institution-Wide2330</t>
  </si>
  <si>
    <t>HST405W</t>
  </si>
  <si>
    <t>3783</t>
  </si>
  <si>
    <t>2331</t>
  </si>
  <si>
    <t>Institution-Wide2331</t>
  </si>
  <si>
    <t>HST435W</t>
  </si>
  <si>
    <t>3790</t>
  </si>
  <si>
    <t>2332</t>
  </si>
  <si>
    <t>Institution-Wide2332</t>
  </si>
  <si>
    <t>LAT353</t>
  </si>
  <si>
    <t>2333</t>
  </si>
  <si>
    <t>Institution-Wide2333</t>
  </si>
  <si>
    <t>LE100</t>
  </si>
  <si>
    <t>1.2307692</t>
  </si>
  <si>
    <t>0.6923076923</t>
  </si>
  <si>
    <t>8.607379e-06</t>
  </si>
  <si>
    <t>2334</t>
  </si>
  <si>
    <t>Institution-Wide2334</t>
  </si>
  <si>
    <t>ME2700</t>
  </si>
  <si>
    <t>1.9230769</t>
  </si>
  <si>
    <t>5.380397e-06</t>
  </si>
  <si>
    <t>2335</t>
  </si>
  <si>
    <t>Institution-Wide2335</t>
  </si>
  <si>
    <t>ME456</t>
  </si>
  <si>
    <t>2336</t>
  </si>
  <si>
    <t>Institution-Wide2336</t>
  </si>
  <si>
    <t>ME481</t>
  </si>
  <si>
    <t>2337</t>
  </si>
  <si>
    <t>Institution-Wide2337</t>
  </si>
  <si>
    <t>MTH1340</t>
  </si>
  <si>
    <t>0.230769231</t>
  </si>
  <si>
    <t>2338</t>
  </si>
  <si>
    <t>Institution-Wide2338</t>
  </si>
  <si>
    <t>MTH2530</t>
  </si>
  <si>
    <t>1.4000000</t>
  </si>
  <si>
    <t xml:space="preserve"> 9.8181818</t>
  </si>
  <si>
    <t>2.054921e-06</t>
  </si>
  <si>
    <t>2339</t>
  </si>
  <si>
    <t>Institution-Wide2339</t>
  </si>
  <si>
    <t>MTH306</t>
  </si>
  <si>
    <t>0.307692308</t>
  </si>
  <si>
    <t>2340</t>
  </si>
  <si>
    <t>Institution-Wide2340</t>
  </si>
  <si>
    <t>MTH456</t>
  </si>
  <si>
    <t>2.3846154</t>
  </si>
  <si>
    <t>9.275747e-06</t>
  </si>
  <si>
    <t>2341</t>
  </si>
  <si>
    <t>Institution-Wide2341</t>
  </si>
  <si>
    <t>MUS457</t>
  </si>
  <si>
    <t>7.533744e-06</t>
  </si>
  <si>
    <t>2342</t>
  </si>
  <si>
    <t>Institution-Wide2342</t>
  </si>
  <si>
    <t>PLS457</t>
  </si>
  <si>
    <t>8.712239e-06</t>
  </si>
  <si>
    <t>2343</t>
  </si>
  <si>
    <t>Institution-Wide2343</t>
  </si>
  <si>
    <t>PLS491</t>
  </si>
  <si>
    <t>1.184285e-06</t>
  </si>
  <si>
    <t>2344</t>
  </si>
  <si>
    <t>Institution-Wide2344</t>
  </si>
  <si>
    <t>PSY2620</t>
  </si>
  <si>
    <t>8.759917e-07</t>
  </si>
  <si>
    <t>2345</t>
  </si>
  <si>
    <t>Institution-Wide2345</t>
  </si>
  <si>
    <t>REL378</t>
  </si>
  <si>
    <t>2.5833333</t>
  </si>
  <si>
    <t>2.147269e-06</t>
  </si>
  <si>
    <t>2346</t>
  </si>
  <si>
    <t>Institution-Wide2346</t>
  </si>
  <si>
    <t>RHB2010</t>
  </si>
  <si>
    <t>2.8461538</t>
  </si>
  <si>
    <t>2347</t>
  </si>
  <si>
    <t>Institution-Wide2347</t>
  </si>
  <si>
    <t>SLI420</t>
  </si>
  <si>
    <t>2348</t>
  </si>
  <si>
    <t>Institution-Wide2348</t>
  </si>
  <si>
    <t>SLI430</t>
  </si>
  <si>
    <t>5.635080e-07</t>
  </si>
  <si>
    <t>2349</t>
  </si>
  <si>
    <t>Institution-Wide2349</t>
  </si>
  <si>
    <t>SLI490</t>
  </si>
  <si>
    <t>3.9230769</t>
  </si>
  <si>
    <t>1.711872e-07</t>
  </si>
  <si>
    <t>2350</t>
  </si>
  <si>
    <t>Institution-Wide2350</t>
  </si>
  <si>
    <t>SOC406W</t>
  </si>
  <si>
    <t>4892</t>
  </si>
  <si>
    <t>2351</t>
  </si>
  <si>
    <t>Institution-Wide2351</t>
  </si>
  <si>
    <t>SW320</t>
  </si>
  <si>
    <t>4996</t>
  </si>
  <si>
    <t>2352</t>
  </si>
  <si>
    <t>Institution-Wide2352</t>
  </si>
  <si>
    <t>SW4890</t>
  </si>
  <si>
    <t>10.5555556</t>
  </si>
  <si>
    <t>2353</t>
  </si>
  <si>
    <t>Institution-Wide2353</t>
  </si>
  <si>
    <t>TEN085</t>
  </si>
  <si>
    <t xml:space="preserve"> 1.0769231</t>
  </si>
  <si>
    <t>5032</t>
  </si>
  <si>
    <t>2354</t>
  </si>
  <si>
    <t>Institution-Wide2354</t>
  </si>
  <si>
    <t>UNKT106</t>
  </si>
  <si>
    <t>2.655167e-06</t>
  </si>
  <si>
    <t>2355</t>
  </si>
  <si>
    <t>Institution-Wide2355</t>
  </si>
  <si>
    <t>UNKT107</t>
  </si>
  <si>
    <t>1.402761e-06</t>
  </si>
  <si>
    <t>2356</t>
  </si>
  <si>
    <t>Institution-Wide2356</t>
  </si>
  <si>
    <t>UNKT112</t>
  </si>
  <si>
    <t>2.221181e-06</t>
  </si>
  <si>
    <t>2357</t>
  </si>
  <si>
    <t>Institution-Wide2357</t>
  </si>
  <si>
    <t>UNKT116</t>
  </si>
  <si>
    <t>1.085859e-06</t>
  </si>
  <si>
    <t>2358</t>
  </si>
  <si>
    <t>Institution-Wide2358</t>
  </si>
  <si>
    <t>ACC4440</t>
  </si>
  <si>
    <t xml:space="preserve">   12</t>
  </si>
  <si>
    <t>7.175766e-06</t>
  </si>
  <si>
    <t>2359</t>
  </si>
  <si>
    <t>Institution-Wide2359</t>
  </si>
  <si>
    <t>ART416W</t>
  </si>
  <si>
    <t>2572</t>
  </si>
  <si>
    <t>2360</t>
  </si>
  <si>
    <t>Institution-Wide2360</t>
  </si>
  <si>
    <t>ART4580</t>
  </si>
  <si>
    <t>7.062585e-06</t>
  </si>
  <si>
    <t>2361</t>
  </si>
  <si>
    <t>Institution-Wide2361</t>
  </si>
  <si>
    <t>ATH3010</t>
  </si>
  <si>
    <t>2362</t>
  </si>
  <si>
    <t>Institution-Wide2362</t>
  </si>
  <si>
    <t>BIO194</t>
  </si>
  <si>
    <t>0.416666667</t>
  </si>
  <si>
    <t>5.951237e-08</t>
  </si>
  <si>
    <t>2363</t>
  </si>
  <si>
    <t>Institution-Wide2363</t>
  </si>
  <si>
    <t>BIO3800</t>
  </si>
  <si>
    <t>2364</t>
  </si>
  <si>
    <t>Institution-Wide2364</t>
  </si>
  <si>
    <t>BIO443W</t>
  </si>
  <si>
    <t>2679</t>
  </si>
  <si>
    <t>2365</t>
  </si>
  <si>
    <t>Institution-Wide2365</t>
  </si>
  <si>
    <t>BIO461</t>
  </si>
  <si>
    <t>2366</t>
  </si>
  <si>
    <t>Institution-Wide2366</t>
  </si>
  <si>
    <t>CHM1220</t>
  </si>
  <si>
    <t>2367</t>
  </si>
  <si>
    <t>Institution-Wide2367</t>
  </si>
  <si>
    <t>CHM345</t>
  </si>
  <si>
    <t>2368</t>
  </si>
  <si>
    <t>Institution-Wide2368</t>
  </si>
  <si>
    <t>COM2410</t>
  </si>
  <si>
    <t>2369</t>
  </si>
  <si>
    <t>Institution-Wide2369</t>
  </si>
  <si>
    <t>COM2460</t>
  </si>
  <si>
    <t xml:space="preserve"> 9.3750000</t>
  </si>
  <si>
    <t>5.389006e-06</t>
  </si>
  <si>
    <t>2370</t>
  </si>
  <si>
    <t>Institution-Wide2370</t>
  </si>
  <si>
    <t>COM256W</t>
  </si>
  <si>
    <t>2931</t>
  </si>
  <si>
    <t>2371</t>
  </si>
  <si>
    <t>Institution-Wide2371</t>
  </si>
  <si>
    <t>CS1181</t>
  </si>
  <si>
    <t>2372</t>
  </si>
  <si>
    <t>Institution-Wide2372</t>
  </si>
  <si>
    <t>DDT145</t>
  </si>
  <si>
    <t xml:space="preserve"> 2.3000000</t>
  </si>
  <si>
    <t>1.470882e-06</t>
  </si>
  <si>
    <t>2373</t>
  </si>
  <si>
    <t>Institution-Wide2373</t>
  </si>
  <si>
    <t>EC2000</t>
  </si>
  <si>
    <t>2374</t>
  </si>
  <si>
    <t>Institution-Wide2374</t>
  </si>
  <si>
    <t>EES460</t>
  </si>
  <si>
    <t>3.486099e-06</t>
  </si>
  <si>
    <t>2375</t>
  </si>
  <si>
    <t>Institution-Wide2375</t>
  </si>
  <si>
    <t>ENG3230</t>
  </si>
  <si>
    <t>11.2500000</t>
  </si>
  <si>
    <t>3.618151e-06</t>
  </si>
  <si>
    <t>2376</t>
  </si>
  <si>
    <t>Institution-Wide2376</t>
  </si>
  <si>
    <t>ENG454</t>
  </si>
  <si>
    <t xml:space="preserve"> 6.4285714</t>
  </si>
  <si>
    <t>2.108590e-06</t>
  </si>
  <si>
    <t>2377</t>
  </si>
  <si>
    <t>Institution-Wide2377</t>
  </si>
  <si>
    <t>FAS479</t>
  </si>
  <si>
    <t>3.923208e-07</t>
  </si>
  <si>
    <t>2378</t>
  </si>
  <si>
    <t>Institution-Wide2378</t>
  </si>
  <si>
    <t>FIN303</t>
  </si>
  <si>
    <t>2379</t>
  </si>
  <si>
    <t>Institution-Wide2379</t>
  </si>
  <si>
    <t>FIN477</t>
  </si>
  <si>
    <t>2380</t>
  </si>
  <si>
    <t>Institution-Wide2380</t>
  </si>
  <si>
    <t>FR462</t>
  </si>
  <si>
    <t>2381</t>
  </si>
  <si>
    <t>Institution-Wide2381</t>
  </si>
  <si>
    <t>GEO360</t>
  </si>
  <si>
    <t>2.5454545</t>
  </si>
  <si>
    <t>3.938956e-06</t>
  </si>
  <si>
    <t>2382</t>
  </si>
  <si>
    <t>Institution-Wide2382</t>
  </si>
  <si>
    <t>GER1010</t>
  </si>
  <si>
    <t>2.2500000</t>
  </si>
  <si>
    <t>2383</t>
  </si>
  <si>
    <t>Institution-Wide2383</t>
  </si>
  <si>
    <t>GL383</t>
  </si>
  <si>
    <t>5.546945e-06</t>
  </si>
  <si>
    <t>2384</t>
  </si>
  <si>
    <t>Institution-Wide2384</t>
  </si>
  <si>
    <t>GR202</t>
  </si>
  <si>
    <t>2.402484e-06</t>
  </si>
  <si>
    <t>2385</t>
  </si>
  <si>
    <t>Institution-Wide2385</t>
  </si>
  <si>
    <t>HPR213</t>
  </si>
  <si>
    <t>4.129732e-06</t>
  </si>
  <si>
    <t>2386</t>
  </si>
  <si>
    <t>Institution-Wide2386</t>
  </si>
  <si>
    <t>HST402</t>
  </si>
  <si>
    <t>2387</t>
  </si>
  <si>
    <t>Institution-Wide2387</t>
  </si>
  <si>
    <t>HST495W</t>
  </si>
  <si>
    <t>3805</t>
  </si>
  <si>
    <t>2388</t>
  </si>
  <si>
    <t>Institution-Wide2388</t>
  </si>
  <si>
    <t>ISE480</t>
  </si>
  <si>
    <t>2389</t>
  </si>
  <si>
    <t>Institution-Wide2389</t>
  </si>
  <si>
    <t>JPN312</t>
  </si>
  <si>
    <t>9.927906e-06</t>
  </si>
  <si>
    <t>2390</t>
  </si>
  <si>
    <t>Institution-Wide2390</t>
  </si>
  <si>
    <t>LA305</t>
  </si>
  <si>
    <t>2391</t>
  </si>
  <si>
    <t>Institution-Wide2391</t>
  </si>
  <si>
    <t>ME489</t>
  </si>
  <si>
    <t>8.779325e-07</t>
  </si>
  <si>
    <t>2392</t>
  </si>
  <si>
    <t>Institution-Wide2392</t>
  </si>
  <si>
    <t>MGT4200</t>
  </si>
  <si>
    <t xml:space="preserve"> 9.2857143</t>
  </si>
  <si>
    <t>1.070157e-05</t>
  </si>
  <si>
    <t>2393</t>
  </si>
  <si>
    <t>Institution-Wide2393</t>
  </si>
  <si>
    <t>MIS100</t>
  </si>
  <si>
    <t>1.628821e-06</t>
  </si>
  <si>
    <t>2394</t>
  </si>
  <si>
    <t>Institution-Wide2394</t>
  </si>
  <si>
    <t>MIS3250</t>
  </si>
  <si>
    <t>4.037383e-06</t>
  </si>
  <si>
    <t>2395</t>
  </si>
  <si>
    <t>Institution-Wide2395</t>
  </si>
  <si>
    <t>MTH2450</t>
  </si>
  <si>
    <t>2.005236e-06</t>
  </si>
  <si>
    <t>2396</t>
  </si>
  <si>
    <t>Institution-Wide2396</t>
  </si>
  <si>
    <t>MUA212</t>
  </si>
  <si>
    <t>2397</t>
  </si>
  <si>
    <t>Institution-Wide2397</t>
  </si>
  <si>
    <t>MUS452</t>
  </si>
  <si>
    <t>2398</t>
  </si>
  <si>
    <t>Institution-Wide2398</t>
  </si>
  <si>
    <t>NUR2100</t>
  </si>
  <si>
    <t>7.339586e-07</t>
  </si>
  <si>
    <t>2399</t>
  </si>
  <si>
    <t>Institution-Wide2399</t>
  </si>
  <si>
    <t>NUR4420</t>
  </si>
  <si>
    <t>2400</t>
  </si>
  <si>
    <t>Institution-Wide2400</t>
  </si>
  <si>
    <t>NUR4440</t>
  </si>
  <si>
    <t>2401</t>
  </si>
  <si>
    <t>Institution-Wide2401</t>
  </si>
  <si>
    <t>PHL3310</t>
  </si>
  <si>
    <t>8.948627e-07</t>
  </si>
  <si>
    <t>2402</t>
  </si>
  <si>
    <t>Institution-Wide2402</t>
  </si>
  <si>
    <t>PHY1120L</t>
  </si>
  <si>
    <t>2403</t>
  </si>
  <si>
    <t>Institution-Wide2403</t>
  </si>
  <si>
    <t>PLS2220</t>
  </si>
  <si>
    <t xml:space="preserve"> 8.9000000</t>
  </si>
  <si>
    <t>1.334927e-06</t>
  </si>
  <si>
    <t>2404</t>
  </si>
  <si>
    <t>Institution-Wide2404</t>
  </si>
  <si>
    <t>PLS335W</t>
  </si>
  <si>
    <t>4547</t>
  </si>
  <si>
    <t>2405</t>
  </si>
  <si>
    <t>Institution-Wide2405</t>
  </si>
  <si>
    <t>PLS374</t>
  </si>
  <si>
    <t>2406</t>
  </si>
  <si>
    <t>Institution-Wide2406</t>
  </si>
  <si>
    <t>PLS490</t>
  </si>
  <si>
    <t xml:space="preserve"> 7.1250000</t>
  </si>
  <si>
    <t>2407</t>
  </si>
  <si>
    <t>Institution-Wide2407</t>
  </si>
  <si>
    <t>PSY373</t>
  </si>
  <si>
    <t>1.2727273</t>
  </si>
  <si>
    <t>0.5833333333</t>
  </si>
  <si>
    <t>2408</t>
  </si>
  <si>
    <t>Institution-Wide2408</t>
  </si>
  <si>
    <t>RHB210W</t>
  </si>
  <si>
    <t>4783</t>
  </si>
  <si>
    <t>2409</t>
  </si>
  <si>
    <t>Institution-Wide2409</t>
  </si>
  <si>
    <t>RHB3050</t>
  </si>
  <si>
    <t>2410</t>
  </si>
  <si>
    <t>Institution-Wide2410</t>
  </si>
  <si>
    <t>SOC3000</t>
  </si>
  <si>
    <t>1.172061e-06</t>
  </si>
  <si>
    <t>2411</t>
  </si>
  <si>
    <t>Institution-Wide2411</t>
  </si>
  <si>
    <t>SOC313</t>
  </si>
  <si>
    <t>4885</t>
  </si>
  <si>
    <t>2412</t>
  </si>
  <si>
    <t>Institution-Wide2412</t>
  </si>
  <si>
    <t>SOC405</t>
  </si>
  <si>
    <t>5.012591e-06</t>
  </si>
  <si>
    <t>2413</t>
  </si>
  <si>
    <t>Institution-Wide2413</t>
  </si>
  <si>
    <t>SOC462</t>
  </si>
  <si>
    <t>2414</t>
  </si>
  <si>
    <t>Institution-Wide2414</t>
  </si>
  <si>
    <t>STT466</t>
  </si>
  <si>
    <t>1.328849e-06</t>
  </si>
  <si>
    <t>2415</t>
  </si>
  <si>
    <t>Institution-Wide2415</t>
  </si>
  <si>
    <t>TH2140</t>
  </si>
  <si>
    <t>4.189244e-06</t>
  </si>
  <si>
    <t>2416</t>
  </si>
  <si>
    <t>Institution-Wide2416</t>
  </si>
  <si>
    <t>TH433</t>
  </si>
  <si>
    <t xml:space="preserve"> 4.8888889</t>
  </si>
  <si>
    <t>2.299365e-06</t>
  </si>
  <si>
    <t>2417</t>
  </si>
  <si>
    <t>Institution-Wide2417</t>
  </si>
  <si>
    <t>TH434</t>
  </si>
  <si>
    <t>2.938940e-07</t>
  </si>
  <si>
    <t>2418</t>
  </si>
  <si>
    <t>Institution-Wide2418</t>
  </si>
  <si>
    <t>TOA106</t>
  </si>
  <si>
    <t>2.723289e-06</t>
  </si>
  <si>
    <t>2419</t>
  </si>
  <si>
    <t>Institution-Wide2419</t>
  </si>
  <si>
    <t>TOA242</t>
  </si>
  <si>
    <t>2.8181818</t>
  </si>
  <si>
    <t>2.957670e-06</t>
  </si>
  <si>
    <t>2420</t>
  </si>
  <si>
    <t>Institution-Wide2420</t>
  </si>
  <si>
    <t>UNKT105</t>
  </si>
  <si>
    <t>4.956743e-07</t>
  </si>
  <si>
    <t>2421</t>
  </si>
  <si>
    <t>Institution-Wide2421</t>
  </si>
  <si>
    <t>UNKT108</t>
  </si>
  <si>
    <t>2422</t>
  </si>
  <si>
    <t>Institution-Wide2422</t>
  </si>
  <si>
    <t>URS416</t>
  </si>
  <si>
    <t>2.6363636</t>
  </si>
  <si>
    <t>6.958315e-06</t>
  </si>
  <si>
    <t>2423</t>
  </si>
  <si>
    <t>Institution-Wide2423</t>
  </si>
  <si>
    <t>UVC107</t>
  </si>
  <si>
    <t>5189</t>
  </si>
  <si>
    <t>2424</t>
  </si>
  <si>
    <t>Institution-Wide2424</t>
  </si>
  <si>
    <t>ACC306</t>
  </si>
  <si>
    <t xml:space="preserve">   11</t>
  </si>
  <si>
    <t>2425</t>
  </si>
  <si>
    <t>Institution-Wide2425</t>
  </si>
  <si>
    <t>AFS401</t>
  </si>
  <si>
    <t>4.720638e-06</t>
  </si>
  <si>
    <t>2426</t>
  </si>
  <si>
    <t>Institution-Wide2426</t>
  </si>
  <si>
    <t>AFS402W</t>
  </si>
  <si>
    <t>2502</t>
  </si>
  <si>
    <t>2427</t>
  </si>
  <si>
    <t>Institution-Wide2427</t>
  </si>
  <si>
    <t>ART309</t>
  </si>
  <si>
    <t>5.567778e-06</t>
  </si>
  <si>
    <t>2428</t>
  </si>
  <si>
    <t>Institution-Wide2428</t>
  </si>
  <si>
    <t>ARTT102</t>
  </si>
  <si>
    <t>2429</t>
  </si>
  <si>
    <t>Institution-Wide2429</t>
  </si>
  <si>
    <t>ARTT104</t>
  </si>
  <si>
    <t xml:space="preserve"> 5.3750000</t>
  </si>
  <si>
    <t>4.516917e-06</t>
  </si>
  <si>
    <t>2430</t>
  </si>
  <si>
    <t>Institution-Wide2430</t>
  </si>
  <si>
    <t>BIO1010</t>
  </si>
  <si>
    <t>7.423093e-06</t>
  </si>
  <si>
    <t>2431</t>
  </si>
  <si>
    <t>Institution-Wide2431</t>
  </si>
  <si>
    <t>BIO2140</t>
  </si>
  <si>
    <t>1.8888889</t>
  </si>
  <si>
    <t>0.3636363636</t>
  </si>
  <si>
    <t>2432</t>
  </si>
  <si>
    <t>Institution-Wide2432</t>
  </si>
  <si>
    <t>BIO303</t>
  </si>
  <si>
    <t>3.597319e-06</t>
  </si>
  <si>
    <t>2433</t>
  </si>
  <si>
    <t>Institution-Wide2433</t>
  </si>
  <si>
    <t>BIO3130</t>
  </si>
  <si>
    <t>4.339863e-07</t>
  </si>
  <si>
    <t>2434</t>
  </si>
  <si>
    <t>Institution-Wide2434</t>
  </si>
  <si>
    <t>BIO3700</t>
  </si>
  <si>
    <t>1.322525e-05</t>
  </si>
  <si>
    <t>2435</t>
  </si>
  <si>
    <t>Institution-Wide2435</t>
  </si>
  <si>
    <t>BIO4560</t>
  </si>
  <si>
    <t>2.2000000</t>
  </si>
  <si>
    <t>10.1111111</t>
  </si>
  <si>
    <t>2436</t>
  </si>
  <si>
    <t>Institution-Wide2436</t>
  </si>
  <si>
    <t>BIOT101</t>
  </si>
  <si>
    <t>6.783445e-06</t>
  </si>
  <si>
    <t>2437</t>
  </si>
  <si>
    <t>Institution-Wide2437</t>
  </si>
  <si>
    <t>COM443W</t>
  </si>
  <si>
    <t>2949</t>
  </si>
  <si>
    <t>2438</t>
  </si>
  <si>
    <t>Institution-Wide2438</t>
  </si>
  <si>
    <t>CS1010</t>
  </si>
  <si>
    <t>2.260450e-06</t>
  </si>
  <si>
    <t>2439</t>
  </si>
  <si>
    <t>Institution-Wide2439</t>
  </si>
  <si>
    <t>EDE300</t>
  </si>
  <si>
    <t>2440</t>
  </si>
  <si>
    <t>Institution-Wide2440</t>
  </si>
  <si>
    <t>EDE317</t>
  </si>
  <si>
    <t>2441</t>
  </si>
  <si>
    <t>Institution-Wide2441</t>
  </si>
  <si>
    <t>EE473</t>
  </si>
  <si>
    <t>9.852704e-07</t>
  </si>
  <si>
    <t>2442</t>
  </si>
  <si>
    <t>Institution-Wide2442</t>
  </si>
  <si>
    <t>EE474</t>
  </si>
  <si>
    <t>2443</t>
  </si>
  <si>
    <t>Institution-Wide2443</t>
  </si>
  <si>
    <t>ENG2050</t>
  </si>
  <si>
    <t>1.248504e-06</t>
  </si>
  <si>
    <t>2444</t>
  </si>
  <si>
    <t>Institution-Wide2444</t>
  </si>
  <si>
    <t>ENG3830</t>
  </si>
  <si>
    <t>2445</t>
  </si>
  <si>
    <t>Institution-Wide2445</t>
  </si>
  <si>
    <t>ENG4460</t>
  </si>
  <si>
    <t>4.648180e-06</t>
  </si>
  <si>
    <t>2446</t>
  </si>
  <si>
    <t>Institution-Wide2446</t>
  </si>
  <si>
    <t>ENG4830</t>
  </si>
  <si>
    <t>2447</t>
  </si>
  <si>
    <t>Institution-Wide2447</t>
  </si>
  <si>
    <t>FAS101</t>
  </si>
  <si>
    <t>1.672428e-06</t>
  </si>
  <si>
    <t>2448</t>
  </si>
  <si>
    <t>Institution-Wide2448</t>
  </si>
  <si>
    <t>FAS331</t>
  </si>
  <si>
    <t xml:space="preserve"> 5.1428571</t>
  </si>
  <si>
    <t>6.911416e-07</t>
  </si>
  <si>
    <t>2449</t>
  </si>
  <si>
    <t>Institution-Wide2449</t>
  </si>
  <si>
    <t>FIN3160</t>
  </si>
  <si>
    <t>7.736623e-07</t>
  </si>
  <si>
    <t>2450</t>
  </si>
  <si>
    <t>Institution-Wide2450</t>
  </si>
  <si>
    <t>GL488</t>
  </si>
  <si>
    <t>5.246973e-06</t>
  </si>
  <si>
    <t>Institution-Wide2451</t>
  </si>
  <si>
    <t>HST470W</t>
  </si>
  <si>
    <t>3797</t>
  </si>
  <si>
    <t>2452</t>
  </si>
  <si>
    <t>Institution-Wide2452</t>
  </si>
  <si>
    <t>M&amp;I220L</t>
  </si>
  <si>
    <t>3976</t>
  </si>
  <si>
    <t>2453</t>
  </si>
  <si>
    <t>Institution-Wide2453</t>
  </si>
  <si>
    <t>ME385</t>
  </si>
  <si>
    <t>2454</t>
  </si>
  <si>
    <t>Institution-Wide2454</t>
  </si>
  <si>
    <t>ME386</t>
  </si>
  <si>
    <t>2455</t>
  </si>
  <si>
    <t>Institution-Wide2455</t>
  </si>
  <si>
    <t>ME4610</t>
  </si>
  <si>
    <t>3.971792e-06</t>
  </si>
  <si>
    <t>2456</t>
  </si>
  <si>
    <t>Institution-Wide2456</t>
  </si>
  <si>
    <t>MIS4250</t>
  </si>
  <si>
    <t>2457</t>
  </si>
  <si>
    <t>Institution-Wide2457</t>
  </si>
  <si>
    <t>MIS4500</t>
  </si>
  <si>
    <t>10.2500000</t>
  </si>
  <si>
    <t>4.691786e-06</t>
  </si>
  <si>
    <t>2458</t>
  </si>
  <si>
    <t>Institution-Wide2458</t>
  </si>
  <si>
    <t>MS481</t>
  </si>
  <si>
    <t>Institution-Wide2459</t>
  </si>
  <si>
    <t>MTH2410</t>
  </si>
  <si>
    <t>4.697864e-06</t>
  </si>
  <si>
    <t>2460</t>
  </si>
  <si>
    <t>Institution-Wide2460</t>
  </si>
  <si>
    <t>MTH280W</t>
  </si>
  <si>
    <t>4180</t>
  </si>
  <si>
    <t>2461</t>
  </si>
  <si>
    <t>Institution-Wide2461</t>
  </si>
  <si>
    <t>MTH476</t>
  </si>
  <si>
    <t>2462</t>
  </si>
  <si>
    <t>Institution-Wide2462</t>
  </si>
  <si>
    <t>MUS394</t>
  </si>
  <si>
    <t>2463</t>
  </si>
  <si>
    <t>Institution-Wide2463</t>
  </si>
  <si>
    <t>NCP333</t>
  </si>
  <si>
    <t>3.941132e-06</t>
  </si>
  <si>
    <t>2464</t>
  </si>
  <si>
    <t>Institution-Wide2464</t>
  </si>
  <si>
    <t>NUR3200</t>
  </si>
  <si>
    <t>1.649654e-06</t>
  </si>
  <si>
    <t>2465</t>
  </si>
  <si>
    <t>Institution-Wide2465</t>
  </si>
  <si>
    <t>NUR4460</t>
  </si>
  <si>
    <t>11.5000000</t>
  </si>
  <si>
    <t>2466</t>
  </si>
  <si>
    <t>Institution-Wide2466</t>
  </si>
  <si>
    <t>PHL308</t>
  </si>
  <si>
    <t>8.252074e-08</t>
  </si>
  <si>
    <t>2467</t>
  </si>
  <si>
    <t>Institution-Wide2467</t>
  </si>
  <si>
    <t>PLS301W</t>
  </si>
  <si>
    <t>4538</t>
  </si>
  <si>
    <t>2468</t>
  </si>
  <si>
    <t>Institution-Wide2468</t>
  </si>
  <si>
    <t>PLS3420</t>
  </si>
  <si>
    <t>6.875794e-06</t>
  </si>
  <si>
    <t>2469</t>
  </si>
  <si>
    <t>Institution-Wide2469</t>
  </si>
  <si>
    <t>PLS364</t>
  </si>
  <si>
    <t>2470</t>
  </si>
  <si>
    <t>Institution-Wide2470</t>
  </si>
  <si>
    <t>PLS4420</t>
  </si>
  <si>
    <t>2471</t>
  </si>
  <si>
    <t>Institution-Wide2471</t>
  </si>
  <si>
    <t>PLS461</t>
  </si>
  <si>
    <t>2472</t>
  </si>
  <si>
    <t>Institution-Wide2472</t>
  </si>
  <si>
    <t>PSY4020</t>
  </si>
  <si>
    <t>4.811045e-06</t>
  </si>
  <si>
    <t>Institution-Wide2473</t>
  </si>
  <si>
    <t>PSYT109</t>
  </si>
  <si>
    <t>6.320607e-06</t>
  </si>
  <si>
    <t>2474</t>
  </si>
  <si>
    <t>Institution-Wide2474</t>
  </si>
  <si>
    <t>RHB4070</t>
  </si>
  <si>
    <t>2475</t>
  </si>
  <si>
    <t>Institution-Wide2475</t>
  </si>
  <si>
    <t>RST2910</t>
  </si>
  <si>
    <t>0.6363636364</t>
  </si>
  <si>
    <t>Institution-Wide2476</t>
  </si>
  <si>
    <t>RUS203</t>
  </si>
  <si>
    <t>3.357093e-06</t>
  </si>
  <si>
    <t>2477</t>
  </si>
  <si>
    <t>Institution-Wide2477</t>
  </si>
  <si>
    <t>SOC3710</t>
  </si>
  <si>
    <t>2.342971e-06</t>
  </si>
  <si>
    <t>2478</t>
  </si>
  <si>
    <t>Institution-Wide2478</t>
  </si>
  <si>
    <t>SPN483</t>
  </si>
  <si>
    <t>5.392806e-07</t>
  </si>
  <si>
    <t>2479</t>
  </si>
  <si>
    <t>Institution-Wide2479</t>
  </si>
  <si>
    <t>UH201W</t>
  </si>
  <si>
    <t xml:space="preserve"> 3.4545455</t>
  </si>
  <si>
    <t>5106</t>
  </si>
  <si>
    <t>2480</t>
  </si>
  <si>
    <t>Institution-Wide2480</t>
  </si>
  <si>
    <t>UNKT114</t>
  </si>
  <si>
    <t>4.196112e-06</t>
  </si>
  <si>
    <t>2481</t>
  </si>
  <si>
    <t>Institution-Wide2481</t>
  </si>
  <si>
    <t>ACC321</t>
  </si>
  <si>
    <t xml:space="preserve">   10</t>
  </si>
  <si>
    <t>2.752140e-06</t>
  </si>
  <si>
    <t>2482</t>
  </si>
  <si>
    <t>Institution-Wide2482</t>
  </si>
  <si>
    <t>ACC441</t>
  </si>
  <si>
    <t>2483</t>
  </si>
  <si>
    <t>Institution-Wide2483</t>
  </si>
  <si>
    <t>ART2060</t>
  </si>
  <si>
    <t>2484</t>
  </si>
  <si>
    <t>Institution-Wide2484</t>
  </si>
  <si>
    <t>ART2070</t>
  </si>
  <si>
    <t>1.298188e-06</t>
  </si>
  <si>
    <t>2485</t>
  </si>
  <si>
    <t>Institution-Wide2485</t>
  </si>
  <si>
    <t>ARTT108</t>
  </si>
  <si>
    <t>2486</t>
  </si>
  <si>
    <t>Institution-Wide2486</t>
  </si>
  <si>
    <t>ARTT110</t>
  </si>
  <si>
    <t>2487</t>
  </si>
  <si>
    <t>Institution-Wide2487</t>
  </si>
  <si>
    <t>ATH3310</t>
  </si>
  <si>
    <t>1.4444444</t>
  </si>
  <si>
    <t>2488</t>
  </si>
  <si>
    <t>Institution-Wide2488</t>
  </si>
  <si>
    <t>ATH3800</t>
  </si>
  <si>
    <t>2489</t>
  </si>
  <si>
    <t>Institution-Wide2489</t>
  </si>
  <si>
    <t>BIO255</t>
  </si>
  <si>
    <t>1.238441e-06</t>
  </si>
  <si>
    <t>2490</t>
  </si>
  <si>
    <t>Institution-Wide2490</t>
  </si>
  <si>
    <t>BIO3850</t>
  </si>
  <si>
    <t>2491</t>
  </si>
  <si>
    <t>Institution-Wide2491</t>
  </si>
  <si>
    <t>BIO490</t>
  </si>
  <si>
    <t>2492</t>
  </si>
  <si>
    <t>Institution-Wide2492</t>
  </si>
  <si>
    <t>BIO4990</t>
  </si>
  <si>
    <t>2493</t>
  </si>
  <si>
    <t>Institution-Wide2493</t>
  </si>
  <si>
    <t>BMB499</t>
  </si>
  <si>
    <t>3.825775e-06</t>
  </si>
  <si>
    <t>2494</t>
  </si>
  <si>
    <t>Institution-Wide2494</t>
  </si>
  <si>
    <t>CEG2350</t>
  </si>
  <si>
    <t>2495</t>
  </si>
  <si>
    <t>Institution-Wide2495</t>
  </si>
  <si>
    <t>CHM1220L</t>
  </si>
  <si>
    <t>2.1250000</t>
  </si>
  <si>
    <t>2496</t>
  </si>
  <si>
    <t>Institution-Wide2496</t>
  </si>
  <si>
    <t>COM400W</t>
  </si>
  <si>
    <t>2497</t>
  </si>
  <si>
    <t>Institution-Wide2497</t>
  </si>
  <si>
    <t>CS2160</t>
  </si>
  <si>
    <t>1.014122e-06</t>
  </si>
  <si>
    <t>2498</t>
  </si>
  <si>
    <t>Institution-Wide2498</t>
  </si>
  <si>
    <t>CS458</t>
  </si>
  <si>
    <t>Institution-Wide2499</t>
  </si>
  <si>
    <t>CS4800</t>
  </si>
  <si>
    <t>2500</t>
  </si>
  <si>
    <t>Institution-Wide2500</t>
  </si>
  <si>
    <t>CST2310</t>
  </si>
  <si>
    <t>5.166627e-06</t>
  </si>
  <si>
    <t>2501</t>
  </si>
  <si>
    <t>Institution-Wide2501</t>
  </si>
  <si>
    <t>EC2900</t>
  </si>
  <si>
    <t>2.289302e-06</t>
  </si>
  <si>
    <t>Institution-Wide2502</t>
  </si>
  <si>
    <t>EC3150</t>
  </si>
  <si>
    <t>2503</t>
  </si>
  <si>
    <t>Institution-Wide2503</t>
  </si>
  <si>
    <t>ECE3000</t>
  </si>
  <si>
    <t>2504</t>
  </si>
  <si>
    <t>Institution-Wide2504</t>
  </si>
  <si>
    <t>EES107L</t>
  </si>
  <si>
    <t>3357</t>
  </si>
  <si>
    <t>2505</t>
  </si>
  <si>
    <t>Institution-Wide2505</t>
  </si>
  <si>
    <t>ENG3050</t>
  </si>
  <si>
    <t>2506</t>
  </si>
  <si>
    <t>Institution-Wide2506</t>
  </si>
  <si>
    <t>ENG3210</t>
  </si>
  <si>
    <t>2507</t>
  </si>
  <si>
    <t>Institution-Wide2507</t>
  </si>
  <si>
    <t>ENG4710</t>
  </si>
  <si>
    <t>5.312563e-06</t>
  </si>
  <si>
    <t>2508</t>
  </si>
  <si>
    <t>Institution-Wide2508</t>
  </si>
  <si>
    <t>EP470</t>
  </si>
  <si>
    <t>2509</t>
  </si>
  <si>
    <t>Institution-Wide2509</t>
  </si>
  <si>
    <t>FAS332</t>
  </si>
  <si>
    <t>6.349459e-06</t>
  </si>
  <si>
    <t>2510</t>
  </si>
  <si>
    <t>Institution-Wide2510</t>
  </si>
  <si>
    <t>FAS333</t>
  </si>
  <si>
    <t>6.184652e-06</t>
  </si>
  <si>
    <t>2511</t>
  </si>
  <si>
    <t>Institution-Wide2511</t>
  </si>
  <si>
    <t>GEO353</t>
  </si>
  <si>
    <t>2512</t>
  </si>
  <si>
    <t>Institution-Wide2512</t>
  </si>
  <si>
    <t>GEO455</t>
  </si>
  <si>
    <t>2513</t>
  </si>
  <si>
    <t>Institution-Wide2513</t>
  </si>
  <si>
    <t>HED2340</t>
  </si>
  <si>
    <t>1.674603e-06</t>
  </si>
  <si>
    <t>2514</t>
  </si>
  <si>
    <t>Institution-Wide2514</t>
  </si>
  <si>
    <t>HED485</t>
  </si>
  <si>
    <t>2.371823e-06</t>
  </si>
  <si>
    <t>2515</t>
  </si>
  <si>
    <t>Institution-Wide2515</t>
  </si>
  <si>
    <t>HST200W</t>
  </si>
  <si>
    <t>3769</t>
  </si>
  <si>
    <t>2516</t>
  </si>
  <si>
    <t>Institution-Wide2516</t>
  </si>
  <si>
    <t>HST3300</t>
  </si>
  <si>
    <t>2517</t>
  </si>
  <si>
    <t>Institution-Wide2517</t>
  </si>
  <si>
    <t>HST3900</t>
  </si>
  <si>
    <t>4.000644e-06</t>
  </si>
  <si>
    <t>2518</t>
  </si>
  <si>
    <t>Institution-Wide2518</t>
  </si>
  <si>
    <t>HST4900</t>
  </si>
  <si>
    <t>2.4444444</t>
  </si>
  <si>
    <t>12.2222222</t>
  </si>
  <si>
    <t>2519</t>
  </si>
  <si>
    <t>Institution-Wide2519</t>
  </si>
  <si>
    <t>ME3120</t>
  </si>
  <si>
    <t>2520</t>
  </si>
  <si>
    <t>Institution-Wide2520</t>
  </si>
  <si>
    <t>ME3210</t>
  </si>
  <si>
    <t>2521</t>
  </si>
  <si>
    <t>Institution-Wide2521</t>
  </si>
  <si>
    <t>ME4210</t>
  </si>
  <si>
    <t>11.1428571</t>
  </si>
  <si>
    <t>7.797405e-07</t>
  </si>
  <si>
    <t>2522</t>
  </si>
  <si>
    <t>Institution-Wide2522</t>
  </si>
  <si>
    <t>ME427</t>
  </si>
  <si>
    <t>2523</t>
  </si>
  <si>
    <t>Institution-Wide2523</t>
  </si>
  <si>
    <t>MKT4100</t>
  </si>
  <si>
    <t>2524</t>
  </si>
  <si>
    <t>Institution-Wide2524</t>
  </si>
  <si>
    <t>MTH2240</t>
  </si>
  <si>
    <t>2525</t>
  </si>
  <si>
    <t>Institution-Wide2525</t>
  </si>
  <si>
    <t>MTH317</t>
  </si>
  <si>
    <t>2526</t>
  </si>
  <si>
    <t>Institution-Wide2526</t>
  </si>
  <si>
    <t>MUA312</t>
  </si>
  <si>
    <t>1.096643e-06</t>
  </si>
  <si>
    <t>2527</t>
  </si>
  <si>
    <t>Institution-Wide2527</t>
  </si>
  <si>
    <t>MUA411</t>
  </si>
  <si>
    <t>2528</t>
  </si>
  <si>
    <t>Institution-Wide2528</t>
  </si>
  <si>
    <t>MUS281</t>
  </si>
  <si>
    <t>2529</t>
  </si>
  <si>
    <t>Institution-Wide2529</t>
  </si>
  <si>
    <t>MUS451</t>
  </si>
  <si>
    <t>2530</t>
  </si>
  <si>
    <t>Institution-Wide2530</t>
  </si>
  <si>
    <t>NUR3300</t>
  </si>
  <si>
    <t>6.604810e-07</t>
  </si>
  <si>
    <t>2531</t>
  </si>
  <si>
    <t>Institution-Wide2531</t>
  </si>
  <si>
    <t>PHL2000</t>
  </si>
  <si>
    <t>4.294538e-06</t>
  </si>
  <si>
    <t>2532</t>
  </si>
  <si>
    <t>Institution-Wide2532</t>
  </si>
  <si>
    <t>PHL332</t>
  </si>
  <si>
    <t>1.252406e-06</t>
  </si>
  <si>
    <t>2533</t>
  </si>
  <si>
    <t>Institution-Wide2533</t>
  </si>
  <si>
    <t>PHY240R</t>
  </si>
  <si>
    <t xml:space="preserve"> 3.4285714</t>
  </si>
  <si>
    <t>4494</t>
  </si>
  <si>
    <t>2534</t>
  </si>
  <si>
    <t>Institution-Wide2534</t>
  </si>
  <si>
    <t>PHY499</t>
  </si>
  <si>
    <t>2535</t>
  </si>
  <si>
    <t>Institution-Wide2535</t>
  </si>
  <si>
    <t>PLS403</t>
  </si>
  <si>
    <t>5.652239e-06</t>
  </si>
  <si>
    <t>2536</t>
  </si>
  <si>
    <t>Institution-Wide2536</t>
  </si>
  <si>
    <t>PLS460W</t>
  </si>
  <si>
    <t>4605</t>
  </si>
  <si>
    <t>2537</t>
  </si>
  <si>
    <t>Institution-Wide2537</t>
  </si>
  <si>
    <t>PLS4670</t>
  </si>
  <si>
    <t>10.6250000</t>
  </si>
  <si>
    <t>2.877325e-06</t>
  </si>
  <si>
    <t>2538</t>
  </si>
  <si>
    <t>Institution-Wide2538</t>
  </si>
  <si>
    <t>PLS4720</t>
  </si>
  <si>
    <t>4.991758e-06</t>
  </si>
  <si>
    <t>2539</t>
  </si>
  <si>
    <t>Institution-Wide2539</t>
  </si>
  <si>
    <t>PSY2430</t>
  </si>
  <si>
    <t>6.937482e-06</t>
  </si>
  <si>
    <t>2540</t>
  </si>
  <si>
    <t>Institution-Wide2540</t>
  </si>
  <si>
    <t>PSY2810</t>
  </si>
  <si>
    <t>2.431335e-06</t>
  </si>
  <si>
    <t>2541</t>
  </si>
  <si>
    <t>Institution-Wide2541</t>
  </si>
  <si>
    <t>REL363</t>
  </si>
  <si>
    <t>1.863203e-06</t>
  </si>
  <si>
    <t>2542</t>
  </si>
  <si>
    <t>Institution-Wide2542</t>
  </si>
  <si>
    <t>REL3700</t>
  </si>
  <si>
    <t>3.220904e-06</t>
  </si>
  <si>
    <t>2543</t>
  </si>
  <si>
    <t>Institution-Wide2543</t>
  </si>
  <si>
    <t>RHB4900</t>
  </si>
  <si>
    <t>2544</t>
  </si>
  <si>
    <t>Institution-Wide2544</t>
  </si>
  <si>
    <t>SM198</t>
  </si>
  <si>
    <t>4873</t>
  </si>
  <si>
    <t>2545</t>
  </si>
  <si>
    <t>Institution-Wide2545</t>
  </si>
  <si>
    <t>SOC3510</t>
  </si>
  <si>
    <t>1.826464e-06</t>
  </si>
  <si>
    <t>2546</t>
  </si>
  <si>
    <t>Institution-Wide2546</t>
  </si>
  <si>
    <t>SOC3600</t>
  </si>
  <si>
    <t xml:space="preserve"> 8.8750000</t>
  </si>
  <si>
    <t>2547</t>
  </si>
  <si>
    <t>Institution-Wide2547</t>
  </si>
  <si>
    <t>SOC3730</t>
  </si>
  <si>
    <t xml:space="preserve"> 9.2222222</t>
  </si>
  <si>
    <t>8.615988e-06</t>
  </si>
  <si>
    <t>2548</t>
  </si>
  <si>
    <t>Institution-Wide2548</t>
  </si>
  <si>
    <t>SOC4300</t>
  </si>
  <si>
    <t>2549</t>
  </si>
  <si>
    <t>Institution-Wide2549</t>
  </si>
  <si>
    <t>STT492</t>
  </si>
  <si>
    <t>5.512841e-07</t>
  </si>
  <si>
    <t>2550</t>
  </si>
  <si>
    <t>Institution-Wide2550</t>
  </si>
  <si>
    <t>SW2910</t>
  </si>
  <si>
    <t>Institution-Wide2551</t>
  </si>
  <si>
    <t>UNKT117</t>
  </si>
  <si>
    <t>5.184479e-07</t>
  </si>
  <si>
    <t>2552</t>
  </si>
  <si>
    <t>Institution-Wide2552</t>
  </si>
  <si>
    <t>UNKT121</t>
  </si>
  <si>
    <t>2.784977e-06</t>
  </si>
  <si>
    <t>2553</t>
  </si>
  <si>
    <t>Institution-Wide2553</t>
  </si>
  <si>
    <t>UNKT122</t>
  </si>
  <si>
    <t>2554</t>
  </si>
  <si>
    <t>Institution-Wide2554</t>
  </si>
  <si>
    <t>URS311W</t>
  </si>
  <si>
    <t>5160</t>
  </si>
  <si>
    <t>2555</t>
  </si>
  <si>
    <t>Institution-Wide2555</t>
  </si>
  <si>
    <t>URS490</t>
  </si>
  <si>
    <t>2556</t>
  </si>
  <si>
    <t>Institution-Wide2556</t>
  </si>
  <si>
    <t>VOE406</t>
  </si>
  <si>
    <t>1.052943e-07</t>
  </si>
  <si>
    <t>2557</t>
  </si>
  <si>
    <t>Institution-Wide2557</t>
  </si>
  <si>
    <t>WMS3000</t>
  </si>
  <si>
    <t>2558</t>
  </si>
  <si>
    <t>Institution-Wide2558</t>
  </si>
  <si>
    <t>WMS301</t>
  </si>
  <si>
    <t>4.856117e-07</t>
  </si>
  <si>
    <t xml:space="preserve">  1</t>
  </si>
  <si>
    <t>Undeclared1</t>
  </si>
  <si>
    <t>3189</t>
  </si>
  <si>
    <t>571</t>
  </si>
  <si>
    <t>684</t>
  </si>
  <si>
    <t>730</t>
  </si>
  <si>
    <t>499</t>
  </si>
  <si>
    <t>584</t>
  </si>
  <si>
    <t>121</t>
  </si>
  <si>
    <t>0.57968476</t>
  </si>
  <si>
    <t>0.3991228</t>
  </si>
  <si>
    <t>0.36164384</t>
  </si>
  <si>
    <t>0.1963928</t>
  </si>
  <si>
    <t>0.05993151</t>
  </si>
  <si>
    <t>0.09917355</t>
  </si>
  <si>
    <t>0.31765444</t>
  </si>
  <si>
    <t>2.051825</t>
  </si>
  <si>
    <t xml:space="preserve"> 1.454384</t>
  </si>
  <si>
    <t>0.33960489</t>
  </si>
  <si>
    <t>0.03794293</t>
  </si>
  <si>
    <t>6.885659e-03</t>
  </si>
  <si>
    <t xml:space="preserve">  2</t>
  </si>
  <si>
    <t>Undeclared2</t>
  </si>
  <si>
    <t>2840</t>
  </si>
  <si>
    <t>850</t>
  </si>
  <si>
    <t>999</t>
  </si>
  <si>
    <t>557</t>
  </si>
  <si>
    <t>163</t>
  </si>
  <si>
    <t>159</t>
  </si>
  <si>
    <t>112</t>
  </si>
  <si>
    <t>0.52705882</t>
  </si>
  <si>
    <t>0.4284284</t>
  </si>
  <si>
    <t>0.23698384</t>
  </si>
  <si>
    <t>0.1656442</t>
  </si>
  <si>
    <t>0.04402516</t>
  </si>
  <si>
    <t>0.03571429</t>
  </si>
  <si>
    <t>0.36830986</t>
  </si>
  <si>
    <t>2.813050</t>
  </si>
  <si>
    <t xml:space="preserve"> 1.308968</t>
  </si>
  <si>
    <t>0.11338028</t>
  </si>
  <si>
    <t>0.03943662</t>
  </si>
  <si>
    <t>4.079145e-03</t>
  </si>
  <si>
    <t xml:space="preserve">  3</t>
  </si>
  <si>
    <t>Undeclared3</t>
  </si>
  <si>
    <t>2717</t>
  </si>
  <si>
    <t>475</t>
  </si>
  <si>
    <t>640</t>
  </si>
  <si>
    <t>753</t>
  </si>
  <si>
    <t>377</t>
  </si>
  <si>
    <t>348</t>
  </si>
  <si>
    <t>124</t>
  </si>
  <si>
    <t>0.61473684</t>
  </si>
  <si>
    <t>0.4328125</t>
  </si>
  <si>
    <t>0.33598938</t>
  </si>
  <si>
    <t>0.2175066</t>
  </si>
  <si>
    <t>0.04597701</t>
  </si>
  <si>
    <t>0.34744203</t>
  </si>
  <si>
    <t>2.199383</t>
  </si>
  <si>
    <t xml:space="preserve"> 1.509769</t>
  </si>
  <si>
    <t>0.26683842</t>
  </si>
  <si>
    <t>0.04563857</t>
  </si>
  <si>
    <t>5.618487e-03</t>
  </si>
  <si>
    <t xml:space="preserve">  4</t>
  </si>
  <si>
    <t>Undeclared4</t>
  </si>
  <si>
    <t>612</t>
  </si>
  <si>
    <t>734</t>
  </si>
  <si>
    <t>470</t>
  </si>
  <si>
    <t>145</t>
  </si>
  <si>
    <t>138</t>
  </si>
  <si>
    <t>157</t>
  </si>
  <si>
    <t>0.60947712</t>
  </si>
  <si>
    <t>0.5395095</t>
  </si>
  <si>
    <t>0.35957447</t>
  </si>
  <si>
    <t>0.3103448</t>
  </si>
  <si>
    <t>0.10869565</t>
  </si>
  <si>
    <t>0.17834395</t>
  </si>
  <si>
    <t>0.45478723</t>
  </si>
  <si>
    <t>2.732253</t>
  </si>
  <si>
    <t xml:space="preserve"> 2.010960</t>
  </si>
  <si>
    <t>0.12544326</t>
  </si>
  <si>
    <t>0.06959220</t>
  </si>
  <si>
    <t>2.743268e-03</t>
  </si>
  <si>
    <t xml:space="preserve">  5</t>
  </si>
  <si>
    <t>Undeclared5</t>
  </si>
  <si>
    <t>370</t>
  </si>
  <si>
    <t>821</t>
  </si>
  <si>
    <t>268</t>
  </si>
  <si>
    <t>131</t>
  </si>
  <si>
    <t>210</t>
  </si>
  <si>
    <t>120</t>
  </si>
  <si>
    <t>0.61081081</t>
  </si>
  <si>
    <t>0.4616322</t>
  </si>
  <si>
    <t>0.22761194</t>
  </si>
  <si>
    <t>0.1374046</t>
  </si>
  <si>
    <t>0.05238095</t>
  </si>
  <si>
    <t>0.11666667</t>
  </si>
  <si>
    <t>0.36927083</t>
  </si>
  <si>
    <t>2.561111</t>
  </si>
  <si>
    <t xml:space="preserve"> 1.691418</t>
  </si>
  <si>
    <t>0.17760417</t>
  </si>
  <si>
    <t>4.379467e-03</t>
  </si>
  <si>
    <t xml:space="preserve">  6</t>
  </si>
  <si>
    <t>Undeclared6</t>
  </si>
  <si>
    <t>413</t>
  </si>
  <si>
    <t>498</t>
  </si>
  <si>
    <t>293</t>
  </si>
  <si>
    <t>100</t>
  </si>
  <si>
    <t xml:space="preserve"> 95</t>
  </si>
  <si>
    <t>108</t>
  </si>
  <si>
    <t>0.63922518</t>
  </si>
  <si>
    <t>0.5361446</t>
  </si>
  <si>
    <t>0.47440273</t>
  </si>
  <si>
    <t>0.3500000</t>
  </si>
  <si>
    <t>0.14736842</t>
  </si>
  <si>
    <t>0.29629630</t>
  </si>
  <si>
    <t>0.49834107</t>
  </si>
  <si>
    <t>2.739099</t>
  </si>
  <si>
    <t xml:space="preserve"> 2.387070</t>
  </si>
  <si>
    <t>0.12939615</t>
  </si>
  <si>
    <t>0.07166556</t>
  </si>
  <si>
    <t>1.429290e-03</t>
  </si>
  <si>
    <t xml:space="preserve">  7</t>
  </si>
  <si>
    <t>Undeclared7</t>
  </si>
  <si>
    <t>227</t>
  </si>
  <si>
    <t>324</t>
  </si>
  <si>
    <t>421</t>
  </si>
  <si>
    <t>277</t>
  </si>
  <si>
    <t>152</t>
  </si>
  <si>
    <t xml:space="preserve"> 85</t>
  </si>
  <si>
    <t>0.60352423</t>
  </si>
  <si>
    <t>0.5524691</t>
  </si>
  <si>
    <t>0.43467933</t>
  </si>
  <si>
    <t>0.3104693</t>
  </si>
  <si>
    <t>0.24705882</t>
  </si>
  <si>
    <t>0.41857335</t>
  </si>
  <si>
    <t>2.140614</t>
  </si>
  <si>
    <t xml:space="preserve"> 1.651127</t>
  </si>
  <si>
    <t>0.28869448</t>
  </si>
  <si>
    <t>0.05720054</t>
  </si>
  <si>
    <t>2.103207e-03</t>
  </si>
  <si>
    <t xml:space="preserve">  8</t>
  </si>
  <si>
    <t>Undeclared8</t>
  </si>
  <si>
    <t>179</t>
  </si>
  <si>
    <t>340</t>
  </si>
  <si>
    <t>378</t>
  </si>
  <si>
    <t>203</t>
  </si>
  <si>
    <t>174</t>
  </si>
  <si>
    <t xml:space="preserve"> 70</t>
  </si>
  <si>
    <t>0.70391061</t>
  </si>
  <si>
    <t>0.5382353</t>
  </si>
  <si>
    <t>0.45502646</t>
  </si>
  <si>
    <t>0.2561576</t>
  </si>
  <si>
    <t>0.09770115</t>
  </si>
  <si>
    <t>0.42261905</t>
  </si>
  <si>
    <t>2.115385</t>
  </si>
  <si>
    <t xml:space="preserve"> 1.623814</t>
  </si>
  <si>
    <t>0.28050595</t>
  </si>
  <si>
    <t>0.05208333</t>
  </si>
  <si>
    <t>2.856613e-03</t>
  </si>
  <si>
    <t xml:space="preserve">  9</t>
  </si>
  <si>
    <t>Undeclared9</t>
  </si>
  <si>
    <t>485</t>
  </si>
  <si>
    <t>420</t>
  </si>
  <si>
    <t>202</t>
  </si>
  <si>
    <t xml:space="preserve"> 66</t>
  </si>
  <si>
    <t>126</t>
  </si>
  <si>
    <t xml:space="preserve"> 37</t>
  </si>
  <si>
    <t>0.52371134</t>
  </si>
  <si>
    <t>0.3761905</t>
  </si>
  <si>
    <t>0.24257426</t>
  </si>
  <si>
    <t>0.2121212</t>
  </si>
  <si>
    <t>0.13513514</t>
  </si>
  <si>
    <t>0.36377246</t>
  </si>
  <si>
    <t>2.825250</t>
  </si>
  <si>
    <t xml:space="preserve"> 1.815697</t>
  </si>
  <si>
    <t>0.14371257</t>
  </si>
  <si>
    <t>0.02769461</t>
  </si>
  <si>
    <t>2.149859e-03</t>
  </si>
  <si>
    <t xml:space="preserve"> 10</t>
  </si>
  <si>
    <t>Undeclared10</t>
  </si>
  <si>
    <t>161</t>
  </si>
  <si>
    <t>195</t>
  </si>
  <si>
    <t>292</t>
  </si>
  <si>
    <t>213</t>
  </si>
  <si>
    <t>194</t>
  </si>
  <si>
    <t xml:space="preserve"> 90</t>
  </si>
  <si>
    <t>0.65838509</t>
  </si>
  <si>
    <t>0.6512821</t>
  </si>
  <si>
    <t>0.49315068</t>
  </si>
  <si>
    <t>0.4225352</t>
  </si>
  <si>
    <t>0.17010309</t>
  </si>
  <si>
    <t>0.45764192</t>
  </si>
  <si>
    <t>1.920379</t>
  </si>
  <si>
    <t xml:space="preserve"> 2.034232</t>
  </si>
  <si>
    <t>0.35545852</t>
  </si>
  <si>
    <t>0.07860262</t>
  </si>
  <si>
    <t>1.916285e-03</t>
  </si>
  <si>
    <t xml:space="preserve"> 11</t>
  </si>
  <si>
    <t>Undeclared11</t>
  </si>
  <si>
    <t xml:space="preserve"> 89</t>
  </si>
  <si>
    <t>164</t>
  </si>
  <si>
    <t>337</t>
  </si>
  <si>
    <t>142</t>
  </si>
  <si>
    <t xml:space="preserve"> 76</t>
  </si>
  <si>
    <t>0.64044944</t>
  </si>
  <si>
    <t>0.5426829</t>
  </si>
  <si>
    <t>0.48071217</t>
  </si>
  <si>
    <t>0.3223684</t>
  </si>
  <si>
    <t>0.23943662</t>
  </si>
  <si>
    <t>0.39473684</t>
  </si>
  <si>
    <t>0.43854167</t>
  </si>
  <si>
    <t>1.893665</t>
  </si>
  <si>
    <t xml:space="preserve"> 2.025704</t>
  </si>
  <si>
    <t>0.30625000</t>
  </si>
  <si>
    <t>0.07916667</t>
  </si>
  <si>
    <t>8.498978e-04</t>
  </si>
  <si>
    <t xml:space="preserve"> 12</t>
  </si>
  <si>
    <t>Undeclared12</t>
  </si>
  <si>
    <t xml:space="preserve"> 87</t>
  </si>
  <si>
    <t>168</t>
  </si>
  <si>
    <t>280</t>
  </si>
  <si>
    <t>165</t>
  </si>
  <si>
    <t xml:space="preserve"> 62</t>
  </si>
  <si>
    <t>109</t>
  </si>
  <si>
    <t>0.74712644</t>
  </si>
  <si>
    <t>0.7380952</t>
  </si>
  <si>
    <t>0.6181818</t>
  </si>
  <si>
    <t>0.44954128</t>
  </si>
  <si>
    <t>0.63834673</t>
  </si>
  <si>
    <t>2.069554</t>
  </si>
  <si>
    <t xml:space="preserve"> 3.311953</t>
  </si>
  <si>
    <t>0.26061998</t>
  </si>
  <si>
    <t>0.12514351</t>
  </si>
  <si>
    <t>3.961022e-04</t>
  </si>
  <si>
    <t xml:space="preserve"> 13</t>
  </si>
  <si>
    <t>Undeclared13</t>
  </si>
  <si>
    <t>111</t>
  </si>
  <si>
    <t>218</t>
  </si>
  <si>
    <t>246</t>
  </si>
  <si>
    <t>125</t>
  </si>
  <si>
    <t xml:space="preserve"> 73</t>
  </si>
  <si>
    <t xml:space="preserve"> 52</t>
  </si>
  <si>
    <t>0.77477477</t>
  </si>
  <si>
    <t>0.7522936</t>
  </si>
  <si>
    <t>0.65040650</t>
  </si>
  <si>
    <t>0.5520000</t>
  </si>
  <si>
    <t>0.28767123</t>
  </si>
  <si>
    <t>0.62909091</t>
  </si>
  <si>
    <t>2.218629</t>
  </si>
  <si>
    <t xml:space="preserve"> 3.358891</t>
  </si>
  <si>
    <t>0.06303030</t>
  </si>
  <si>
    <t>9.440478e-04</t>
  </si>
  <si>
    <t xml:space="preserve"> 14</t>
  </si>
  <si>
    <t>Undeclared14</t>
  </si>
  <si>
    <t>133</t>
  </si>
  <si>
    <t>155</t>
  </si>
  <si>
    <t xml:space="preserve"> 82</t>
  </si>
  <si>
    <t xml:space="preserve"> 69</t>
  </si>
  <si>
    <t xml:space="preserve"> 84</t>
  </si>
  <si>
    <t>0.7894737</t>
  </si>
  <si>
    <t>0.72258065</t>
  </si>
  <si>
    <t>0.7804878</t>
  </si>
  <si>
    <t>0.57971014</t>
  </si>
  <si>
    <t>0.70814815</t>
  </si>
  <si>
    <t>2.335025</t>
  </si>
  <si>
    <t xml:space="preserve"> 3.013060</t>
  </si>
  <si>
    <t>0.22370370</t>
  </si>
  <si>
    <t>0.12444444</t>
  </si>
  <si>
    <t>1.668767e-04</t>
  </si>
  <si>
    <t xml:space="preserve"> 15</t>
  </si>
  <si>
    <t>Undeclared15</t>
  </si>
  <si>
    <t>139</t>
  </si>
  <si>
    <t>294</t>
  </si>
  <si>
    <t>175</t>
  </si>
  <si>
    <t xml:space="preserve"> 18</t>
  </si>
  <si>
    <t xml:space="preserve"> 19</t>
  </si>
  <si>
    <t xml:space="preserve"> 22</t>
  </si>
  <si>
    <t>0.67625899</t>
  </si>
  <si>
    <t>0.5306122</t>
  </si>
  <si>
    <t>0.33714286</t>
  </si>
  <si>
    <t>0.2222222</t>
  </si>
  <si>
    <t>0.47526237</t>
  </si>
  <si>
    <t>2.800000</t>
  </si>
  <si>
    <t xml:space="preserve"> 1.991736</t>
  </si>
  <si>
    <t>0.05547226</t>
  </si>
  <si>
    <t>0.03298351</t>
  </si>
  <si>
    <t>9.159097e-04</t>
  </si>
  <si>
    <t xml:space="preserve"> 16</t>
  </si>
  <si>
    <t>Undeclared16</t>
  </si>
  <si>
    <t>171</t>
  </si>
  <si>
    <t xml:space="preserve"> 99</t>
  </si>
  <si>
    <t xml:space="preserve"> 57</t>
  </si>
  <si>
    <t>107</t>
  </si>
  <si>
    <t>0.85555556</t>
  </si>
  <si>
    <t>0.7593985</t>
  </si>
  <si>
    <t>0.6868687</t>
  </si>
  <si>
    <t>0.45614035</t>
  </si>
  <si>
    <t>0.57009346</t>
  </si>
  <si>
    <t>0.70928463</t>
  </si>
  <si>
    <t>2.181818</t>
  </si>
  <si>
    <t xml:space="preserve"> 3.702857</t>
  </si>
  <si>
    <t>0.23744292</t>
  </si>
  <si>
    <t>0.16286149</t>
  </si>
  <si>
    <t>4.548750e-04</t>
  </si>
  <si>
    <t xml:space="preserve"> 17</t>
  </si>
  <si>
    <t>Undeclared17</t>
  </si>
  <si>
    <t>230</t>
  </si>
  <si>
    <t>189</t>
  </si>
  <si>
    <t xml:space="preserve"> 96</t>
  </si>
  <si>
    <t xml:space="preserve"> 40</t>
  </si>
  <si>
    <t xml:space="preserve"> 56</t>
  </si>
  <si>
    <t xml:space="preserve"> 20</t>
  </si>
  <si>
    <t>0.57391304</t>
  </si>
  <si>
    <t>0.4708995</t>
  </si>
  <si>
    <t>0.32291667</t>
  </si>
  <si>
    <t>0.2250000</t>
  </si>
  <si>
    <t>0.42947702</t>
  </si>
  <si>
    <t>2.813421</t>
  </si>
  <si>
    <t xml:space="preserve"> 2.578947</t>
  </si>
  <si>
    <t>0.15213946</t>
  </si>
  <si>
    <t>0.03169572</t>
  </si>
  <si>
    <t>7.991318e-04</t>
  </si>
  <si>
    <t>Undeclared18</t>
  </si>
  <si>
    <t>110</t>
  </si>
  <si>
    <t>154</t>
  </si>
  <si>
    <t xml:space="preserve"> 91</t>
  </si>
  <si>
    <t xml:space="preserve"> 81</t>
  </si>
  <si>
    <t>0.5818182</t>
  </si>
  <si>
    <t>0.65584416</t>
  </si>
  <si>
    <t>0.5925926</t>
  </si>
  <si>
    <t>0.45054945</t>
  </si>
  <si>
    <t>0.49382716</t>
  </si>
  <si>
    <t>1.981752</t>
  </si>
  <si>
    <t xml:space="preserve"> 2.702602</t>
  </si>
  <si>
    <t>0.31637520</t>
  </si>
  <si>
    <t>0.12877583</t>
  </si>
  <si>
    <t>2.168614e-04</t>
  </si>
  <si>
    <t>Undeclared19</t>
  </si>
  <si>
    <t>186</t>
  </si>
  <si>
    <t>105</t>
  </si>
  <si>
    <t xml:space="preserve"> 94</t>
  </si>
  <si>
    <t xml:space="preserve"> 49</t>
  </si>
  <si>
    <t>0.5596330</t>
  </si>
  <si>
    <t>0.50537634</t>
  </si>
  <si>
    <t>0.3142857</t>
  </si>
  <si>
    <t>0.26595745</t>
  </si>
  <si>
    <t>0.32653061</t>
  </si>
  <si>
    <t>0.43666667</t>
  </si>
  <si>
    <t>1.872958</t>
  </si>
  <si>
    <t xml:space="preserve"> 1.642458</t>
  </si>
  <si>
    <t>0.33166667</t>
  </si>
  <si>
    <t>0.08166667</t>
  </si>
  <si>
    <t>4.896757e-04</t>
  </si>
  <si>
    <t>Undeclared20</t>
  </si>
  <si>
    <t>172</t>
  </si>
  <si>
    <t>223</t>
  </si>
  <si>
    <t xml:space="preserve"> 24</t>
  </si>
  <si>
    <t xml:space="preserve"> 33</t>
  </si>
  <si>
    <t xml:space="preserve"> 35</t>
  </si>
  <si>
    <t>0.63953488</t>
  </si>
  <si>
    <t>0.5067265</t>
  </si>
  <si>
    <t>0.1666667</t>
  </si>
  <si>
    <t>0.47761194</t>
  </si>
  <si>
    <t>2.952096</t>
  </si>
  <si>
    <t xml:space="preserve"> 2.365796</t>
  </si>
  <si>
    <t>0.10634328</t>
  </si>
  <si>
    <t>0.06529851</t>
  </si>
  <si>
    <t>6.628250e-04</t>
  </si>
  <si>
    <t xml:space="preserve"> 21</t>
  </si>
  <si>
    <t>Undeclared21</t>
  </si>
  <si>
    <t>117</t>
  </si>
  <si>
    <t xml:space="preserve"> 64</t>
  </si>
  <si>
    <t xml:space="preserve"> 50</t>
  </si>
  <si>
    <t>0.4529915</t>
  </si>
  <si>
    <t>0.47222222</t>
  </si>
  <si>
    <t>0.2968750</t>
  </si>
  <si>
    <t>0.11842105</t>
  </si>
  <si>
    <t>0.37944664</t>
  </si>
  <si>
    <t>2.182018</t>
  </si>
  <si>
    <t xml:space="preserve"> 2.184729</t>
  </si>
  <si>
    <t>0.27667984</t>
  </si>
  <si>
    <t>0.09881423</t>
  </si>
  <si>
    <t>7.000433e-04</t>
  </si>
  <si>
    <t>Undeclared22</t>
  </si>
  <si>
    <t>103</t>
  </si>
  <si>
    <t>153</t>
  </si>
  <si>
    <t xml:space="preserve"> 88</t>
  </si>
  <si>
    <t xml:space="preserve"> 65</t>
  </si>
  <si>
    <t>0.65048544</t>
  </si>
  <si>
    <t>0.5294118</t>
  </si>
  <si>
    <t>0.43181818</t>
  </si>
  <si>
    <t>0.2000000</t>
  </si>
  <si>
    <t>0.42362525</t>
  </si>
  <si>
    <t>2.427948</t>
  </si>
  <si>
    <t xml:space="preserve"> 2.286501</t>
  </si>
  <si>
    <t>0.23217923</t>
  </si>
  <si>
    <t>0.06720978</t>
  </si>
  <si>
    <t>1.055759e-03</t>
  </si>
  <si>
    <t xml:space="preserve"> 23</t>
  </si>
  <si>
    <t>Undeclared23</t>
  </si>
  <si>
    <t>101</t>
  </si>
  <si>
    <t xml:space="preserve"> 55</t>
  </si>
  <si>
    <t>0.84962406</t>
  </si>
  <si>
    <t>0.7969925</t>
  </si>
  <si>
    <t>0.81188119</t>
  </si>
  <si>
    <t>0.75420168</t>
  </si>
  <si>
    <t>2.706150</t>
  </si>
  <si>
    <t xml:space="preserve"> 3.863889</t>
  </si>
  <si>
    <t>0.15126050</t>
  </si>
  <si>
    <t>0.07773109</t>
  </si>
  <si>
    <t>3.923116e-04</t>
  </si>
  <si>
    <t>Undeclared24</t>
  </si>
  <si>
    <t xml:space="preserve"> 46</t>
  </si>
  <si>
    <t>0.58181818</t>
  </si>
  <si>
    <t>0.5600000</t>
  </si>
  <si>
    <t>0.2500000</t>
  </si>
  <si>
    <t>0.47608696</t>
  </si>
  <si>
    <t>2.927765</t>
  </si>
  <si>
    <t xml:space="preserve"> 2.668524</t>
  </si>
  <si>
    <t>0.12391304</t>
  </si>
  <si>
    <t>0.03695652</t>
  </si>
  <si>
    <t>7.161469e-04</t>
  </si>
  <si>
    <t xml:space="preserve"> 25</t>
  </si>
  <si>
    <t>Undeclared25</t>
  </si>
  <si>
    <t>119</t>
  </si>
  <si>
    <t>0.5045872</t>
  </si>
  <si>
    <t>0.49600000</t>
  </si>
  <si>
    <t>0.5510204</t>
  </si>
  <si>
    <t>0.50334076</t>
  </si>
  <si>
    <t>2.592941</t>
  </si>
  <si>
    <t xml:space="preserve"> 2.454023</t>
  </si>
  <si>
    <t>0.16035635</t>
  </si>
  <si>
    <t>0.05345212</t>
  </si>
  <si>
    <t>9.196120e-05</t>
  </si>
  <si>
    <t xml:space="preserve"> 26</t>
  </si>
  <si>
    <t>Undeclared26</t>
  </si>
  <si>
    <t>166</t>
  </si>
  <si>
    <t>136</t>
  </si>
  <si>
    <t xml:space="preserve"> 68</t>
  </si>
  <si>
    <t xml:space="preserve"> 32</t>
  </si>
  <si>
    <t>0.63855422</t>
  </si>
  <si>
    <t>0.5073529</t>
  </si>
  <si>
    <t>0.30882353</t>
  </si>
  <si>
    <t>0.2812500</t>
  </si>
  <si>
    <t>0.47835991</t>
  </si>
  <si>
    <t>2.924528</t>
  </si>
  <si>
    <t xml:space="preserve"> 2.014164</t>
  </si>
  <si>
    <t>0.12300683</t>
  </si>
  <si>
    <t>0.03416856</t>
  </si>
  <si>
    <t>7.657669e-04</t>
  </si>
  <si>
    <t xml:space="preserve"> 27</t>
  </si>
  <si>
    <t>Undeclared27</t>
  </si>
  <si>
    <t xml:space="preserve"> 51</t>
  </si>
  <si>
    <t xml:space="preserve"> 28</t>
  </si>
  <si>
    <t xml:space="preserve"> 38</t>
  </si>
  <si>
    <t>0.56756757</t>
  </si>
  <si>
    <t>0.5620915</t>
  </si>
  <si>
    <t>0.2857143</t>
  </si>
  <si>
    <t>0.45410628</t>
  </si>
  <si>
    <t>2.711286</t>
  </si>
  <si>
    <t xml:space="preserve"> 2.401929</t>
  </si>
  <si>
    <t>0.15942029</t>
  </si>
  <si>
    <t>0.07971014</t>
  </si>
  <si>
    <t>5.598677e-04</t>
  </si>
  <si>
    <t>Undeclared28</t>
  </si>
  <si>
    <t xml:space="preserve"> 43</t>
  </si>
  <si>
    <t>0.54198473</t>
  </si>
  <si>
    <t>0.5307263</t>
  </si>
  <si>
    <t>0.1428571</t>
  </si>
  <si>
    <t>0.45036320</t>
  </si>
  <si>
    <t>2.961735</t>
  </si>
  <si>
    <t xml:space="preserve"> 2.362500</t>
  </si>
  <si>
    <t>0.09443099</t>
  </si>
  <si>
    <t>0.05084746</t>
  </si>
  <si>
    <t>5.858774e-04</t>
  </si>
  <si>
    <t xml:space="preserve"> 29</t>
  </si>
  <si>
    <t>Undeclared29</t>
  </si>
  <si>
    <t xml:space="preserve"> 63</t>
  </si>
  <si>
    <t>128</t>
  </si>
  <si>
    <t>0.4687500</t>
  </si>
  <si>
    <t>0.1875000</t>
  </si>
  <si>
    <t>0.08571429</t>
  </si>
  <si>
    <t>0.39440204</t>
  </si>
  <si>
    <t>2.227979</t>
  </si>
  <si>
    <t xml:space="preserve"> 1.620896</t>
  </si>
  <si>
    <t>0.01781170</t>
  </si>
  <si>
    <t>6.301620e-04</t>
  </si>
  <si>
    <t xml:space="preserve"> 30</t>
  </si>
  <si>
    <t>Undeclared30</t>
  </si>
  <si>
    <t xml:space="preserve"> 34</t>
  </si>
  <si>
    <t>0.7037037</t>
  </si>
  <si>
    <t>0.63095238</t>
  </si>
  <si>
    <t>0.6507937</t>
  </si>
  <si>
    <t>0.60835509</t>
  </si>
  <si>
    <t>1.948882</t>
  </si>
  <si>
    <t xml:space="preserve"> 2.278481</t>
  </si>
  <si>
    <t>0.29765013</t>
  </si>
  <si>
    <t>0.18276762</t>
  </si>
  <si>
    <t>1.148264e-04</t>
  </si>
  <si>
    <t xml:space="preserve"> 31</t>
  </si>
  <si>
    <t>Undeclared31</t>
  </si>
  <si>
    <t xml:space="preserve"> 72</t>
  </si>
  <si>
    <t xml:space="preserve"> 39</t>
  </si>
  <si>
    <t>0.65277778</t>
  </si>
  <si>
    <t>0.6428571</t>
  </si>
  <si>
    <t>0.40952381</t>
  </si>
  <si>
    <t>0.5128205</t>
  </si>
  <si>
    <t>0.51451187</t>
  </si>
  <si>
    <t>2.513736</t>
  </si>
  <si>
    <t xml:space="preserve"> 2.976589</t>
  </si>
  <si>
    <t>0.16094987</t>
  </si>
  <si>
    <t>0.03957784</t>
  </si>
  <si>
    <t>6.245735e-04</t>
  </si>
  <si>
    <t>Undeclared32</t>
  </si>
  <si>
    <t>0.6043165</t>
  </si>
  <si>
    <t>0.3333333</t>
  </si>
  <si>
    <t>2.815934</t>
  </si>
  <si>
    <t xml:space="preserve"> 2.769231</t>
  </si>
  <si>
    <t>0.05614973</t>
  </si>
  <si>
    <t>0.02673797</t>
  </si>
  <si>
    <t>6.526551e-04</t>
  </si>
  <si>
    <t>Undeclared33</t>
  </si>
  <si>
    <t>114</t>
  </si>
  <si>
    <t xml:space="preserve"> 42</t>
  </si>
  <si>
    <t>0.5285714</t>
  </si>
  <si>
    <t>0.2307692</t>
  </si>
  <si>
    <t>0.40597015</t>
  </si>
  <si>
    <t>2.143312</t>
  </si>
  <si>
    <t xml:space="preserve"> 2.358974</t>
  </si>
  <si>
    <t>0.24179104</t>
  </si>
  <si>
    <t>0.06268657</t>
  </si>
  <si>
    <t>4.433534e-04</t>
  </si>
  <si>
    <t>Undeclared34</t>
  </si>
  <si>
    <t>113</t>
  </si>
  <si>
    <t xml:space="preserve"> 93</t>
  </si>
  <si>
    <t>0.6814159</t>
  </si>
  <si>
    <t>0.2333333</t>
  </si>
  <si>
    <t>0.52760736</t>
  </si>
  <si>
    <t>2.438312</t>
  </si>
  <si>
    <t xml:space="preserve"> 2.612000</t>
  </si>
  <si>
    <t>0.16257669</t>
  </si>
  <si>
    <t>0.05521472</t>
  </si>
  <si>
    <t>5.751073e-04</t>
  </si>
  <si>
    <t>Undeclared35</t>
  </si>
  <si>
    <t>102</t>
  </si>
  <si>
    <t>0.76712329</t>
  </si>
  <si>
    <t>0.7843137</t>
  </si>
  <si>
    <t>0.58510638</t>
  </si>
  <si>
    <t>0.3225806</t>
  </si>
  <si>
    <t>0.64779874</t>
  </si>
  <si>
    <t>2.635484</t>
  </si>
  <si>
    <t xml:space="preserve"> 2.304833</t>
  </si>
  <si>
    <t>0.02515723</t>
  </si>
  <si>
    <t>6.263898e-04</t>
  </si>
  <si>
    <t xml:space="preserve"> 36</t>
  </si>
  <si>
    <t>Undeclared36</t>
  </si>
  <si>
    <t xml:space="preserve"> 48</t>
  </si>
  <si>
    <t>0.4285714</t>
  </si>
  <si>
    <t>2.404682</t>
  </si>
  <si>
    <t xml:space="preserve"> 2.334646</t>
  </si>
  <si>
    <t>0.19108280</t>
  </si>
  <si>
    <t>0.04777070</t>
  </si>
  <si>
    <t>5.385968e-04</t>
  </si>
  <si>
    <t>Undeclared37</t>
  </si>
  <si>
    <t xml:space="preserve"> 77</t>
  </si>
  <si>
    <t xml:space="preserve"> 44</t>
  </si>
  <si>
    <t>0.8888889</t>
  </si>
  <si>
    <t>0.83116883</t>
  </si>
  <si>
    <t>0.7619048</t>
  </si>
  <si>
    <t>0.80385852</t>
  </si>
  <si>
    <t>2.239700</t>
  </si>
  <si>
    <t xml:space="preserve"> 4.219512</t>
  </si>
  <si>
    <t>0.21543408</t>
  </si>
  <si>
    <t>0.14147910</t>
  </si>
  <si>
    <t>8.789870e-05</t>
  </si>
  <si>
    <t>Undeclared38</t>
  </si>
  <si>
    <t>0.3529412</t>
  </si>
  <si>
    <t>0.38360656</t>
  </si>
  <si>
    <t>2.393836</t>
  </si>
  <si>
    <t xml:space="preserve"> 1.151408</t>
  </si>
  <si>
    <t>0.26229508</t>
  </si>
  <si>
    <t>0.04262295</t>
  </si>
  <si>
    <t>2.241889e-04</t>
  </si>
  <si>
    <t>Undeclared39</t>
  </si>
  <si>
    <t xml:space="preserve"> 86</t>
  </si>
  <si>
    <t>150</t>
  </si>
  <si>
    <t>0.5866667</t>
  </si>
  <si>
    <t>0.1111111</t>
  </si>
  <si>
    <t>0.50675676</t>
  </si>
  <si>
    <t>3.069853</t>
  </si>
  <si>
    <t xml:space="preserve"> 2.797235</t>
  </si>
  <si>
    <t>0.06756757</t>
  </si>
  <si>
    <t>2.903223e-04</t>
  </si>
  <si>
    <t>Undeclared40</t>
  </si>
  <si>
    <t xml:space="preserve"> 61</t>
  </si>
  <si>
    <t xml:space="preserve"> 75</t>
  </si>
  <si>
    <t>0.9200000</t>
  </si>
  <si>
    <t>0.9642857</t>
  </si>
  <si>
    <t>2.465517</t>
  </si>
  <si>
    <t xml:space="preserve"> 4.375000</t>
  </si>
  <si>
    <t>0.16727273</t>
  </si>
  <si>
    <t>0.15636364</t>
  </si>
  <si>
    <t>1.780956e-04</t>
  </si>
  <si>
    <t xml:space="preserve"> 41</t>
  </si>
  <si>
    <t>Undeclared41</t>
  </si>
  <si>
    <t>115</t>
  </si>
  <si>
    <t>0.7478261</t>
  </si>
  <si>
    <t>0.63197026</t>
  </si>
  <si>
    <t>2.632653</t>
  </si>
  <si>
    <t xml:space="preserve"> 3.524038</t>
  </si>
  <si>
    <t>0.11524164</t>
  </si>
  <si>
    <t>0.08921933</t>
  </si>
  <si>
    <t>4.369428e-04</t>
  </si>
  <si>
    <t>Undeclared42</t>
  </si>
  <si>
    <t xml:space="preserve"> 58</t>
  </si>
  <si>
    <t>0.4918033</t>
  </si>
  <si>
    <t>0.3000000</t>
  </si>
  <si>
    <t>0.38167939</t>
  </si>
  <si>
    <t>2.353191</t>
  </si>
  <si>
    <t xml:space="preserve"> 2.208861</t>
  </si>
  <si>
    <t>0.22900763</t>
  </si>
  <si>
    <t>0.10305344</t>
  </si>
  <si>
    <t>3.248124e-04</t>
  </si>
  <si>
    <t>Undeclared43</t>
  </si>
  <si>
    <t>0.6966292</t>
  </si>
  <si>
    <t>0.4000000</t>
  </si>
  <si>
    <t>0.65769231</t>
  </si>
  <si>
    <t>2.862205</t>
  </si>
  <si>
    <t xml:space="preserve"> 2.798165</t>
  </si>
  <si>
    <t>0.05769231</t>
  </si>
  <si>
    <t>0.02307692</t>
  </si>
  <si>
    <t>1.214644e-04</t>
  </si>
  <si>
    <t>Undeclared44</t>
  </si>
  <si>
    <t>0.6263736</t>
  </si>
  <si>
    <t>0.4166667</t>
  </si>
  <si>
    <t>0.57786885</t>
  </si>
  <si>
    <t>2.874439</t>
  </si>
  <si>
    <t xml:space="preserve"> 2.751351</t>
  </si>
  <si>
    <t>0.09426230</t>
  </si>
  <si>
    <t>0.08606557</t>
  </si>
  <si>
    <t>2.740761e-04</t>
  </si>
  <si>
    <t xml:space="preserve"> 45</t>
  </si>
  <si>
    <t>Undeclared45</t>
  </si>
  <si>
    <t>0.4358974</t>
  </si>
  <si>
    <t>0.45098039</t>
  </si>
  <si>
    <t>0.35555556</t>
  </si>
  <si>
    <t>2.060606</t>
  </si>
  <si>
    <t xml:space="preserve"> 2.048485</t>
  </si>
  <si>
    <t>0.30666667</t>
  </si>
  <si>
    <t>2.231259e-04</t>
  </si>
  <si>
    <t>Undeclared46</t>
  </si>
  <si>
    <t xml:space="preserve"> 83</t>
  </si>
  <si>
    <t>0.5060241</t>
  </si>
  <si>
    <t>0.47511312</t>
  </si>
  <si>
    <t>2.791045</t>
  </si>
  <si>
    <t xml:space="preserve"> 2.278689</t>
  </si>
  <si>
    <t>0.13574661</t>
  </si>
  <si>
    <t>0.09049774</t>
  </si>
  <si>
    <t>4.105662e-04</t>
  </si>
  <si>
    <t xml:space="preserve"> 47</t>
  </si>
  <si>
    <t>Undeclared47</t>
  </si>
  <si>
    <t xml:space="preserve"> 98</t>
  </si>
  <si>
    <t>0.55102041</t>
  </si>
  <si>
    <t>0.4385965</t>
  </si>
  <si>
    <t>0.0000000</t>
  </si>
  <si>
    <t>0.44545455</t>
  </si>
  <si>
    <t>3.019231</t>
  </si>
  <si>
    <t xml:space="preserve"> 3.040650</t>
  </si>
  <si>
    <t>0.11363636</t>
  </si>
  <si>
    <t>0.05454545</t>
  </si>
  <si>
    <t>2.953858e-04</t>
  </si>
  <si>
    <t>Undeclared48</t>
  </si>
  <si>
    <t>0.8400000</t>
  </si>
  <si>
    <t>0.5263158</t>
  </si>
  <si>
    <t>2.531401</t>
  </si>
  <si>
    <t xml:space="preserve"> 4.487179</t>
  </si>
  <si>
    <t>4.341154e-04</t>
  </si>
  <si>
    <t>Undeclared49</t>
  </si>
  <si>
    <t xml:space="preserve"> 79</t>
  </si>
  <si>
    <t>0.85436893</t>
  </si>
  <si>
    <t>0.8607595</t>
  </si>
  <si>
    <t>0.83490566</t>
  </si>
  <si>
    <t>3.325243</t>
  </si>
  <si>
    <t xml:space="preserve"> 4.316456</t>
  </si>
  <si>
    <t>0.03773585</t>
  </si>
  <si>
    <t>0.02830189</t>
  </si>
  <si>
    <t>1.182674e-05</t>
  </si>
  <si>
    <t>Undeclared50</t>
  </si>
  <si>
    <t>0.6857143</t>
  </si>
  <si>
    <t>0.3600000</t>
  </si>
  <si>
    <t>0.51690821</t>
  </si>
  <si>
    <t>2.250000</t>
  </si>
  <si>
    <t xml:space="preserve"> 2.900662</t>
  </si>
  <si>
    <t>0.23671498</t>
  </si>
  <si>
    <t>0.09178744</t>
  </si>
  <si>
    <t>2.658193e-04</t>
  </si>
  <si>
    <t>Undeclared51</t>
  </si>
  <si>
    <t>0.5365854</t>
  </si>
  <si>
    <t>0.5714286</t>
  </si>
  <si>
    <t>0.53960396</t>
  </si>
  <si>
    <t>2.887097</t>
  </si>
  <si>
    <t xml:space="preserve"> 2.778481</t>
  </si>
  <si>
    <t>0.11386139</t>
  </si>
  <si>
    <t>0.07920792</t>
  </si>
  <si>
    <t>4.168663e-04</t>
  </si>
  <si>
    <t>Undeclared52</t>
  </si>
  <si>
    <t xml:space="preserve"> 53</t>
  </si>
  <si>
    <t>0.2631579</t>
  </si>
  <si>
    <t>0.38500000</t>
  </si>
  <si>
    <t>2.454545</t>
  </si>
  <si>
    <t xml:space="preserve"> 3.000000</t>
  </si>
  <si>
    <t>0.19000000</t>
  </si>
  <si>
    <t>0.06500000</t>
  </si>
  <si>
    <t>1.713309e-04</t>
  </si>
  <si>
    <t>Undeclared53</t>
  </si>
  <si>
    <t>0.4909091</t>
  </si>
  <si>
    <t>2.406593</t>
  </si>
  <si>
    <t xml:space="preserve"> 3.084615</t>
  </si>
  <si>
    <t>0.20918367</t>
  </si>
  <si>
    <t>1.458292e-04</t>
  </si>
  <si>
    <t xml:space="preserve"> 54</t>
  </si>
  <si>
    <t>Undeclared54</t>
  </si>
  <si>
    <t>0.4500000</t>
  </si>
  <si>
    <t>0.4117647</t>
  </si>
  <si>
    <t>2.150327</t>
  </si>
  <si>
    <t xml:space="preserve"> 2.198413</t>
  </si>
  <si>
    <t>0.17297297</t>
  </si>
  <si>
    <t>2.540699e-04</t>
  </si>
  <si>
    <t>Undeclared55</t>
  </si>
  <si>
    <t xml:space="preserve"> 59</t>
  </si>
  <si>
    <t>2.742138</t>
  </si>
  <si>
    <t xml:space="preserve"> 2.945736</t>
  </si>
  <si>
    <t>0.10169492</t>
  </si>
  <si>
    <t>2.841911e-04</t>
  </si>
  <si>
    <t>Undeclared56</t>
  </si>
  <si>
    <t>0.4857143</t>
  </si>
  <si>
    <t>0.3846154</t>
  </si>
  <si>
    <t>0.38596491</t>
  </si>
  <si>
    <t>1.992857</t>
  </si>
  <si>
    <t xml:space="preserve"> 2.575000</t>
  </si>
  <si>
    <t>0.30409357</t>
  </si>
  <si>
    <t>0.18128655</t>
  </si>
  <si>
    <t>1.423754e-04</t>
  </si>
  <si>
    <t>Undeclared57</t>
  </si>
  <si>
    <t>0.5333333</t>
  </si>
  <si>
    <t>0.2727273</t>
  </si>
  <si>
    <t>0.45962733</t>
  </si>
  <si>
    <t>2.539474</t>
  </si>
  <si>
    <t xml:space="preserve"> 4.728395</t>
  </si>
  <si>
    <t>0.18633540</t>
  </si>
  <si>
    <t>0.05590062</t>
  </si>
  <si>
    <t>2.971329e-04</t>
  </si>
  <si>
    <t>Undeclared58</t>
  </si>
  <si>
    <t>0.4594595</t>
  </si>
  <si>
    <t>0.3571429</t>
  </si>
  <si>
    <t>2.212329</t>
  </si>
  <si>
    <t xml:space="preserve"> 3.324074</t>
  </si>
  <si>
    <t>0.08750000</t>
  </si>
  <si>
    <t>3.425640e-04</t>
  </si>
  <si>
    <t>Undeclared59</t>
  </si>
  <si>
    <t>0.38345865</t>
  </si>
  <si>
    <t>0.34177215</t>
  </si>
  <si>
    <t>3.605263</t>
  </si>
  <si>
    <t xml:space="preserve"> 2.138462</t>
  </si>
  <si>
    <t>0.08860759</t>
  </si>
  <si>
    <t>0.03797468</t>
  </si>
  <si>
    <t>9.747239e-05</t>
  </si>
  <si>
    <t xml:space="preserve"> 60</t>
  </si>
  <si>
    <t>Undeclared60</t>
  </si>
  <si>
    <t>0.6511628</t>
  </si>
  <si>
    <t>0.3125000</t>
  </si>
  <si>
    <t>0.51298701</t>
  </si>
  <si>
    <t>2.436242</t>
  </si>
  <si>
    <t xml:space="preserve"> 3.113636</t>
  </si>
  <si>
    <t>0.03246753</t>
  </si>
  <si>
    <t>1.372961e-04</t>
  </si>
  <si>
    <t>Undeclared61</t>
  </si>
  <si>
    <t>0.54285714</t>
  </si>
  <si>
    <t>0.6315789</t>
  </si>
  <si>
    <t>2.398601</t>
  </si>
  <si>
    <t xml:space="preserve"> 2.740260</t>
  </si>
  <si>
    <t>0.22875817</t>
  </si>
  <si>
    <t>0.06535948</t>
  </si>
  <si>
    <t>2.786161e-04</t>
  </si>
  <si>
    <t>Undeclared62</t>
  </si>
  <si>
    <t>0.6060606</t>
  </si>
  <si>
    <t>0.54605263</t>
  </si>
  <si>
    <t>2.702128</t>
  </si>
  <si>
    <t xml:space="preserve"> 2.585586</t>
  </si>
  <si>
    <t>0.06578947</t>
  </si>
  <si>
    <t>0.07236842</t>
  </si>
  <si>
    <t>5.700716e-05</t>
  </si>
  <si>
    <t>Undeclared63</t>
  </si>
  <si>
    <t>0.8428571</t>
  </si>
  <si>
    <t>3.236111</t>
  </si>
  <si>
    <t xml:space="preserve"> 4.651786</t>
  </si>
  <si>
    <t>0.02027027</t>
  </si>
  <si>
    <t>0.02702703</t>
  </si>
  <si>
    <t>9.385385e-05</t>
  </si>
  <si>
    <t>Undeclared64</t>
  </si>
  <si>
    <t xml:space="preserve"> 67</t>
  </si>
  <si>
    <t>0.5250000</t>
  </si>
  <si>
    <t>0.56849315</t>
  </si>
  <si>
    <t>3.142857</t>
  </si>
  <si>
    <t xml:space="preserve"> 1.796610</t>
  </si>
  <si>
    <t>0.06164384</t>
  </si>
  <si>
    <t>0.04109589</t>
  </si>
  <si>
    <t>4.212732e-04</t>
  </si>
  <si>
    <t>Undeclared65</t>
  </si>
  <si>
    <t xml:space="preserve">  0</t>
  </si>
  <si>
    <t>0.46853147</t>
  </si>
  <si>
    <t>3.733813</t>
  </si>
  <si>
    <t xml:space="preserve"> 2.875000</t>
  </si>
  <si>
    <t>0.01398601</t>
  </si>
  <si>
    <t>0.02797203</t>
  </si>
  <si>
    <t>5.405847e-05</t>
  </si>
  <si>
    <t>Undeclared66</t>
  </si>
  <si>
    <t>0.5853659</t>
  </si>
  <si>
    <t>0.1818182</t>
  </si>
  <si>
    <t>0.47517730</t>
  </si>
  <si>
    <t>2.423358</t>
  </si>
  <si>
    <t xml:space="preserve"> 3.321739</t>
  </si>
  <si>
    <t>0.12765957</t>
  </si>
  <si>
    <t>0.02836879</t>
  </si>
  <si>
    <t>4.522795e-04</t>
  </si>
  <si>
    <t>Undeclared67</t>
  </si>
  <si>
    <t>0.5555556</t>
  </si>
  <si>
    <t>0.41860465</t>
  </si>
  <si>
    <t>2.624000</t>
  </si>
  <si>
    <t xml:space="preserve"> 2.224299</t>
  </si>
  <si>
    <t>0.03100775</t>
  </si>
  <si>
    <t>1.844611e-04</t>
  </si>
  <si>
    <t>Undeclared68</t>
  </si>
  <si>
    <t>0.7333333</t>
  </si>
  <si>
    <t>2.634146</t>
  </si>
  <si>
    <t xml:space="preserve"> 2.653465</t>
  </si>
  <si>
    <t>0.03906250</t>
  </si>
  <si>
    <t>2.875306e-04</t>
  </si>
  <si>
    <t>Undeclared69</t>
  </si>
  <si>
    <t xml:space="preserve"> 74</t>
  </si>
  <si>
    <t>0.3448276</t>
  </si>
  <si>
    <t>0.47154472</t>
  </si>
  <si>
    <t>3.336134</t>
  </si>
  <si>
    <t xml:space="preserve"> 2.649351</t>
  </si>
  <si>
    <t>0.07317073</t>
  </si>
  <si>
    <t>0.03252033</t>
  </si>
  <si>
    <t>3.492744e-04</t>
  </si>
  <si>
    <t>Undeclared70</t>
  </si>
  <si>
    <t>0.6800000</t>
  </si>
  <si>
    <t>0.3636364</t>
  </si>
  <si>
    <t>2.103774</t>
  </si>
  <si>
    <t xml:space="preserve"> 3.923077</t>
  </si>
  <si>
    <t>0.24793388</t>
  </si>
  <si>
    <t>0.12396694</t>
  </si>
  <si>
    <t>1.236226e-04</t>
  </si>
  <si>
    <t xml:space="preserve"> 71</t>
  </si>
  <si>
    <t>Undeclared71</t>
  </si>
  <si>
    <t>0.6451613</t>
  </si>
  <si>
    <t>2.616822</t>
  </si>
  <si>
    <t xml:space="preserve"> 3.255556</t>
  </si>
  <si>
    <t>0.10833333</t>
  </si>
  <si>
    <t>8.642676e-05</t>
  </si>
  <si>
    <t>Undeclared72</t>
  </si>
  <si>
    <t>118</t>
  </si>
  <si>
    <t>0.23728814</t>
  </si>
  <si>
    <t>0.24369748</t>
  </si>
  <si>
    <t>3.000000</t>
  </si>
  <si>
    <t xml:space="preserve"> 2.285714</t>
  </si>
  <si>
    <t>Undeclared73</t>
  </si>
  <si>
    <t>0.4473684</t>
  </si>
  <si>
    <t>0.41525424</t>
  </si>
  <si>
    <t>2.863636</t>
  </si>
  <si>
    <t xml:space="preserve"> 2.420455</t>
  </si>
  <si>
    <t>0.11864407</t>
  </si>
  <si>
    <t>0.06779661</t>
  </si>
  <si>
    <t>1.230216e-04</t>
  </si>
  <si>
    <t>Undeclared74</t>
  </si>
  <si>
    <t>0.3720930</t>
  </si>
  <si>
    <t>0.37068966</t>
  </si>
  <si>
    <t>2.747475</t>
  </si>
  <si>
    <t xml:space="preserve"> 2.724138</t>
  </si>
  <si>
    <t>0.12068966</t>
  </si>
  <si>
    <t>0.14655172</t>
  </si>
  <si>
    <t>2.385812e-04</t>
  </si>
  <si>
    <t>Undeclared75</t>
  </si>
  <si>
    <t>0.46086957</t>
  </si>
  <si>
    <t>3.309735</t>
  </si>
  <si>
    <t xml:space="preserve"> 2.020202</t>
  </si>
  <si>
    <t>0.10434783</t>
  </si>
  <si>
    <t>0.01739130</t>
  </si>
  <si>
    <t>1.508614e-04</t>
  </si>
  <si>
    <t>Undeclared76</t>
  </si>
  <si>
    <t>0.7142857</t>
  </si>
  <si>
    <t>2.462963</t>
  </si>
  <si>
    <t xml:space="preserve"> 3.383721</t>
  </si>
  <si>
    <t>0.12173913</t>
  </si>
  <si>
    <t>0.06086957</t>
  </si>
  <si>
    <t>4.085300e-04</t>
  </si>
  <si>
    <t>Undeclared77</t>
  </si>
  <si>
    <t>0.4375000</t>
  </si>
  <si>
    <t>0.43859649</t>
  </si>
  <si>
    <t>2.621622</t>
  </si>
  <si>
    <t xml:space="preserve"> 5.423077</t>
  </si>
  <si>
    <t>0.11403509</t>
  </si>
  <si>
    <t>0.02631579</t>
  </si>
  <si>
    <t>4.837287e-05</t>
  </si>
  <si>
    <t xml:space="preserve"> 78</t>
  </si>
  <si>
    <t>Undeclared78</t>
  </si>
  <si>
    <t>0.6666667</t>
  </si>
  <si>
    <t>2.584158</t>
  </si>
  <si>
    <t xml:space="preserve"> 3.813333</t>
  </si>
  <si>
    <t>0.16964286</t>
  </si>
  <si>
    <t>0.09821429</t>
  </si>
  <si>
    <t>1.968004e-04</t>
  </si>
  <si>
    <t>Undeclared79</t>
  </si>
  <si>
    <t>0.3750000</t>
  </si>
  <si>
    <t>0.42727273</t>
  </si>
  <si>
    <t>2.222222</t>
  </si>
  <si>
    <t xml:space="preserve"> 1.855556</t>
  </si>
  <si>
    <t>1.723178e-04</t>
  </si>
  <si>
    <t xml:space="preserve"> 80</t>
  </si>
  <si>
    <t>Undeclared80</t>
  </si>
  <si>
    <t>0.4782609</t>
  </si>
  <si>
    <t>0.33644860</t>
  </si>
  <si>
    <t>2.699029</t>
  </si>
  <si>
    <t xml:space="preserve"> 3.671875</t>
  </si>
  <si>
    <t>0.11214953</t>
  </si>
  <si>
    <t>0.03738318</t>
  </si>
  <si>
    <t>2.253278e-04</t>
  </si>
  <si>
    <t>Undeclared81</t>
  </si>
  <si>
    <t>0.1250000</t>
  </si>
  <si>
    <t>0.50467290</t>
  </si>
  <si>
    <t>2.670103</t>
  </si>
  <si>
    <t xml:space="preserve"> 3.113208</t>
  </si>
  <si>
    <t>0.13084112</t>
  </si>
  <si>
    <t>0.09345794</t>
  </si>
  <si>
    <t>1.721958e-04</t>
  </si>
  <si>
    <t>Undeclared82</t>
  </si>
  <si>
    <t>0.60606061</t>
  </si>
  <si>
    <t>0.5142857</t>
  </si>
  <si>
    <t>0.53773585</t>
  </si>
  <si>
    <t>2.817308</t>
  </si>
  <si>
    <t xml:space="preserve"> 4.058824</t>
  </si>
  <si>
    <t>0.08490566</t>
  </si>
  <si>
    <t>0.01886792</t>
  </si>
  <si>
    <t>9.456027e-05</t>
  </si>
  <si>
    <t>Undeclared83</t>
  </si>
  <si>
    <t>0.4750000</t>
  </si>
  <si>
    <t>0.43809524</t>
  </si>
  <si>
    <t xml:space="preserve"> 3.173077</t>
  </si>
  <si>
    <t>0.02857143</t>
  </si>
  <si>
    <t>1.531910e-04</t>
  </si>
  <si>
    <t>Undeclared84</t>
  </si>
  <si>
    <t>0.6111111</t>
  </si>
  <si>
    <t>1.872093</t>
  </si>
  <si>
    <t xml:space="preserve"> 3.326923</t>
  </si>
  <si>
    <t>0.30476190</t>
  </si>
  <si>
    <t>0.18095238</t>
  </si>
  <si>
    <t>1.734792e-04</t>
  </si>
  <si>
    <t>Undeclared85</t>
  </si>
  <si>
    <t>0.6296296</t>
  </si>
  <si>
    <t>2.410526</t>
  </si>
  <si>
    <t xml:space="preserve"> 3.755556</t>
  </si>
  <si>
    <t>0.21153846</t>
  </si>
  <si>
    <t>0.08653846</t>
  </si>
  <si>
    <t>1.456341e-04</t>
  </si>
  <si>
    <t>Undeclared86</t>
  </si>
  <si>
    <t>0.6521739</t>
  </si>
  <si>
    <t>2.855670</t>
  </si>
  <si>
    <t xml:space="preserve"> 3.679012</t>
  </si>
  <si>
    <t>0.06730769</t>
  </si>
  <si>
    <t>3.316623e-04</t>
  </si>
  <si>
    <t>Undeclared87</t>
  </si>
  <si>
    <t>0.3809524</t>
  </si>
  <si>
    <t>0.2142857</t>
  </si>
  <si>
    <t>2.080460</t>
  </si>
  <si>
    <t xml:space="preserve"> 2.410256</t>
  </si>
  <si>
    <t>2.668770e-04</t>
  </si>
  <si>
    <t>Undeclared88</t>
  </si>
  <si>
    <t>0.5185185</t>
  </si>
  <si>
    <t>0.6250000</t>
  </si>
  <si>
    <t>0.46000000</t>
  </si>
  <si>
    <t>2.311828</t>
  </si>
  <si>
    <t xml:space="preserve"> 3.696970</t>
  </si>
  <si>
    <t>0.07000000</t>
  </si>
  <si>
    <t>1.577457e-04</t>
  </si>
  <si>
    <t>Undeclared89</t>
  </si>
  <si>
    <t>0.5806452</t>
  </si>
  <si>
    <t>0.53000000</t>
  </si>
  <si>
    <t>2.586957</t>
  </si>
  <si>
    <t xml:space="preserve"> 4.574074</t>
  </si>
  <si>
    <t>1.770500e-04</t>
  </si>
  <si>
    <t>Undeclared90</t>
  </si>
  <si>
    <t>3.389474</t>
  </si>
  <si>
    <t xml:space="preserve"> 2.794521</t>
  </si>
  <si>
    <t>0.05154639</t>
  </si>
  <si>
    <t>0.02061856</t>
  </si>
  <si>
    <t>3.771373e-05</t>
  </si>
  <si>
    <t>Undeclared91</t>
  </si>
  <si>
    <t>0.44329897</t>
  </si>
  <si>
    <t>2.457447</t>
  </si>
  <si>
    <t xml:space="preserve"> 2.986301</t>
  </si>
  <si>
    <t>0.18556701</t>
  </si>
  <si>
    <t>0.03092784</t>
  </si>
  <si>
    <t>8.395877e-05</t>
  </si>
  <si>
    <t xml:space="preserve"> 92</t>
  </si>
  <si>
    <t>Undeclared92</t>
  </si>
  <si>
    <t>2.829787</t>
  </si>
  <si>
    <t xml:space="preserve"> 2.958904</t>
  </si>
  <si>
    <t>0.17525773</t>
  </si>
  <si>
    <t>7.920882e-05</t>
  </si>
  <si>
    <t>Undeclared93</t>
  </si>
  <si>
    <t>0.52688172</t>
  </si>
  <si>
    <t>2.232558</t>
  </si>
  <si>
    <t xml:space="preserve"> 3.161290</t>
  </si>
  <si>
    <t>0.07526882</t>
  </si>
  <si>
    <t>1.341226e-04</t>
  </si>
  <si>
    <t>Undeclared94</t>
  </si>
  <si>
    <t>0.4642857</t>
  </si>
  <si>
    <t>2.694118</t>
  </si>
  <si>
    <t xml:space="preserve"> 2.901408</t>
  </si>
  <si>
    <t>0.10989011</t>
  </si>
  <si>
    <t>0.06593407</t>
  </si>
  <si>
    <t>1.179763e-04</t>
  </si>
  <si>
    <t>Undeclared95</t>
  </si>
  <si>
    <t>0.2962963</t>
  </si>
  <si>
    <t>0.25555556</t>
  </si>
  <si>
    <t>2.841463</t>
  </si>
  <si>
    <t xml:space="preserve"> 2.303030</t>
  </si>
  <si>
    <t>0.08888889</t>
  </si>
  <si>
    <t>5.892765e-05</t>
  </si>
  <si>
    <t>Undeclared96</t>
  </si>
  <si>
    <t>0.3928571</t>
  </si>
  <si>
    <t>3.256410</t>
  </si>
  <si>
    <t xml:space="preserve"> 1.927536</t>
  </si>
  <si>
    <t>9.831830e-05</t>
  </si>
  <si>
    <t xml:space="preserve"> 97</t>
  </si>
  <si>
    <t>Undeclared97</t>
  </si>
  <si>
    <t>0.7000000</t>
  </si>
  <si>
    <t>2.444444</t>
  </si>
  <si>
    <t xml:space="preserve"> 3.023810</t>
  </si>
  <si>
    <t>0.19101124</t>
  </si>
  <si>
    <t>2.247338e-04</t>
  </si>
  <si>
    <t>Undeclared98</t>
  </si>
  <si>
    <t>0.4230769</t>
  </si>
  <si>
    <t>0.39772727</t>
  </si>
  <si>
    <t>2.630952</t>
  </si>
  <si>
    <t xml:space="preserve"> 4.656250</t>
  </si>
  <si>
    <t>0.17045455</t>
  </si>
  <si>
    <t>2.053830e-05</t>
  </si>
  <si>
    <t>Undeclared99</t>
  </si>
  <si>
    <t>0.47126437</t>
  </si>
  <si>
    <t>2.700000</t>
  </si>
  <si>
    <t xml:space="preserve"> 3.257576</t>
  </si>
  <si>
    <t>0.09195402</t>
  </si>
  <si>
    <t>3.817657e-05</t>
  </si>
  <si>
    <t>Undeclared100</t>
  </si>
  <si>
    <t>0.48837209</t>
  </si>
  <si>
    <t>2.301370</t>
  </si>
  <si>
    <t xml:space="preserve"> 4.043478</t>
  </si>
  <si>
    <t>0.15116279</t>
  </si>
  <si>
    <t>3.626985e-05</t>
  </si>
  <si>
    <t>Undeclared101</t>
  </si>
  <si>
    <t>0.16470588</t>
  </si>
  <si>
    <t xml:space="preserve"> 1.815789</t>
  </si>
  <si>
    <t>Undeclared102</t>
  </si>
  <si>
    <t>3.400000</t>
  </si>
  <si>
    <t xml:space="preserve"> 4.593750</t>
  </si>
  <si>
    <t>3.089768e-05</t>
  </si>
  <si>
    <t>Undeclared103</t>
  </si>
  <si>
    <t>0.6785714</t>
  </si>
  <si>
    <t>0.3076923</t>
  </si>
  <si>
    <t>0.50602410</t>
  </si>
  <si>
    <t>2.087500</t>
  </si>
  <si>
    <t xml:space="preserve"> 3.175000</t>
  </si>
  <si>
    <t>0.28915663</t>
  </si>
  <si>
    <t>0.03614458</t>
  </si>
  <si>
    <t>1.384122e-04</t>
  </si>
  <si>
    <t>104</t>
  </si>
  <si>
    <t>Undeclared104</t>
  </si>
  <si>
    <t>0.5200000</t>
  </si>
  <si>
    <t>0.42168675</t>
  </si>
  <si>
    <t>2.637500</t>
  </si>
  <si>
    <t xml:space="preserve"> 4.704545</t>
  </si>
  <si>
    <t>0.08433735</t>
  </si>
  <si>
    <t>8.742289e-05</t>
  </si>
  <si>
    <t>Undeclared105</t>
  </si>
  <si>
    <t>0.7307692</t>
  </si>
  <si>
    <t>2.116883</t>
  </si>
  <si>
    <t xml:space="preserve"> 1.484848</t>
  </si>
  <si>
    <t>0.20731707</t>
  </si>
  <si>
    <t>0.06097561</t>
  </si>
  <si>
    <t>1.067740e-04</t>
  </si>
  <si>
    <t>106</t>
  </si>
  <si>
    <t>Undeclared106</t>
  </si>
  <si>
    <t>0.5217391</t>
  </si>
  <si>
    <t>0.6000000</t>
  </si>
  <si>
    <t>0.47560976</t>
  </si>
  <si>
    <t>2.368421</t>
  </si>
  <si>
    <t xml:space="preserve"> 1.354839</t>
  </si>
  <si>
    <t>0.19512195</t>
  </si>
  <si>
    <t>5.934237e-05</t>
  </si>
  <si>
    <t>Undeclared107</t>
  </si>
  <si>
    <t>2.293333</t>
  </si>
  <si>
    <t xml:space="preserve"> 4.481481</t>
  </si>
  <si>
    <t>7.200931e-05</t>
  </si>
  <si>
    <t>Undeclared108</t>
  </si>
  <si>
    <t>3.309859</t>
  </si>
  <si>
    <t xml:space="preserve"> 4.090909</t>
  </si>
  <si>
    <t>0.03750000</t>
  </si>
  <si>
    <t>1.582513e-05</t>
  </si>
  <si>
    <t>Undeclared109</t>
  </si>
  <si>
    <t>0.4838710</t>
  </si>
  <si>
    <t>3.230769</t>
  </si>
  <si>
    <t xml:space="preserve"> 2.647059</t>
  </si>
  <si>
    <t>0.07500000</t>
  </si>
  <si>
    <t>0.02500000</t>
  </si>
  <si>
    <t>9.492994e-05</t>
  </si>
  <si>
    <t>Undeclared110</t>
  </si>
  <si>
    <t>0.9375000</t>
  </si>
  <si>
    <t>0.78750000</t>
  </si>
  <si>
    <t>1.892308</t>
  </si>
  <si>
    <t xml:space="preserve"> 5.743590</t>
  </si>
  <si>
    <t>9.212600e-05</t>
  </si>
  <si>
    <t>Undeclared111</t>
  </si>
  <si>
    <t>0.6551724</t>
  </si>
  <si>
    <t>2.842105</t>
  </si>
  <si>
    <t xml:space="preserve"> 3.233333</t>
  </si>
  <si>
    <t>0.13924051</t>
  </si>
  <si>
    <t>3.750296e-04</t>
  </si>
  <si>
    <t>Undeclared112</t>
  </si>
  <si>
    <t>0.45569620</t>
  </si>
  <si>
    <t>2.714286</t>
  </si>
  <si>
    <t xml:space="preserve"> 4.000000</t>
  </si>
  <si>
    <t>0.11392405</t>
  </si>
  <si>
    <t>0.02531646</t>
  </si>
  <si>
    <t>1.434165e-04</t>
  </si>
  <si>
    <t>Undeclared113</t>
  </si>
  <si>
    <t>0.7826087</t>
  </si>
  <si>
    <t>2.380282</t>
  </si>
  <si>
    <t xml:space="preserve"> 2.547170</t>
  </si>
  <si>
    <t>0.08974359</t>
  </si>
  <si>
    <t>1.610577e-04</t>
  </si>
  <si>
    <t>Undeclared114</t>
  </si>
  <si>
    <t>0.43421053</t>
  </si>
  <si>
    <t>2.774648</t>
  </si>
  <si>
    <t xml:space="preserve"> 2.825397</t>
  </si>
  <si>
    <t>1.822722e-04</t>
  </si>
  <si>
    <t>Undeclared115</t>
  </si>
  <si>
    <t>0.4333333</t>
  </si>
  <si>
    <t>3.154930</t>
  </si>
  <si>
    <t xml:space="preserve"> 2.080645</t>
  </si>
  <si>
    <t>0.05333333</t>
  </si>
  <si>
    <t>2.502880e-04</t>
  </si>
  <si>
    <t>116</t>
  </si>
  <si>
    <t>Undeclared116</t>
  </si>
  <si>
    <t>2.814286</t>
  </si>
  <si>
    <t xml:space="preserve"> 2.766667</t>
  </si>
  <si>
    <t>0.17567568</t>
  </si>
  <si>
    <t>3.002081e-04</t>
  </si>
  <si>
    <t>Undeclared117</t>
  </si>
  <si>
    <t>0.7419355</t>
  </si>
  <si>
    <t>0.67605634</t>
  </si>
  <si>
    <t>2.776119</t>
  </si>
  <si>
    <t xml:space="preserve"> 3.089286</t>
  </si>
  <si>
    <t>0.14084507</t>
  </si>
  <si>
    <t>0.05633803</t>
  </si>
  <si>
    <t>1.939316e-04</t>
  </si>
  <si>
    <t>Undeclared118</t>
  </si>
  <si>
    <t>0.55714286</t>
  </si>
  <si>
    <t>3.528571</t>
  </si>
  <si>
    <t xml:space="preserve"> 1.833333</t>
  </si>
  <si>
    <t>0.01428571</t>
  </si>
  <si>
    <t>3.581587e-05</t>
  </si>
  <si>
    <t>Undeclared119</t>
  </si>
  <si>
    <t>0.0625000</t>
  </si>
  <si>
    <t>2.213115</t>
  </si>
  <si>
    <t xml:space="preserve"> 3.675000</t>
  </si>
  <si>
    <t>0.11594203</t>
  </si>
  <si>
    <t>2.350291e-04</t>
  </si>
  <si>
    <t>Undeclared120</t>
  </si>
  <si>
    <t>0.4761905</t>
  </si>
  <si>
    <t>2.555556</t>
  </si>
  <si>
    <t xml:space="preserve"> 2.538462</t>
  </si>
  <si>
    <t>0.07352941</t>
  </si>
  <si>
    <t>2.010804e-04</t>
  </si>
  <si>
    <t>Undeclared121</t>
  </si>
  <si>
    <t>3.106061</t>
  </si>
  <si>
    <t xml:space="preserve"> 2.333333</t>
  </si>
  <si>
    <t>0.04411765</t>
  </si>
  <si>
    <t>1.284963e-04</t>
  </si>
  <si>
    <t>122</t>
  </si>
  <si>
    <t>Undeclared122</t>
  </si>
  <si>
    <t>0.35820896</t>
  </si>
  <si>
    <t>2.742424</t>
  </si>
  <si>
    <t xml:space="preserve"> 3.351351</t>
  </si>
  <si>
    <t>0.11940299</t>
  </si>
  <si>
    <t>0.01492537</t>
  </si>
  <si>
    <t>2.046880e-04</t>
  </si>
  <si>
    <t>123</t>
  </si>
  <si>
    <t>Undeclared123</t>
  </si>
  <si>
    <t>0.7666667</t>
  </si>
  <si>
    <t>2.969231</t>
  </si>
  <si>
    <t xml:space="preserve"> 6.437500</t>
  </si>
  <si>
    <t>0.07462687</t>
  </si>
  <si>
    <t>0.02985075</t>
  </si>
  <si>
    <t>2.342958e-04</t>
  </si>
  <si>
    <t>Undeclared124</t>
  </si>
  <si>
    <t>0.2800000</t>
  </si>
  <si>
    <t>2.295082</t>
  </si>
  <si>
    <t xml:space="preserve"> 3.230769</t>
  </si>
  <si>
    <t>0.07575758</t>
  </si>
  <si>
    <t>9.038599e-05</t>
  </si>
  <si>
    <t>Undeclared125</t>
  </si>
  <si>
    <t>0.8148148</t>
  </si>
  <si>
    <t>3.181818</t>
  </si>
  <si>
    <t xml:space="preserve"> 5.615385</t>
  </si>
  <si>
    <t>3.298717e-06</t>
  </si>
  <si>
    <t>Undeclared126</t>
  </si>
  <si>
    <t>3.741935</t>
  </si>
  <si>
    <t xml:space="preserve"> 1.770492</t>
  </si>
  <si>
    <t>1.345519e-04</t>
  </si>
  <si>
    <t>127</t>
  </si>
  <si>
    <t>Undeclared127</t>
  </si>
  <si>
    <t>2.868852</t>
  </si>
  <si>
    <t xml:space="preserve"> 3.307692</t>
  </si>
  <si>
    <t>0.06153846</t>
  </si>
  <si>
    <t>1.021068e-04</t>
  </si>
  <si>
    <t>Undeclared128</t>
  </si>
  <si>
    <t>0.4736842</t>
  </si>
  <si>
    <t>2.612903</t>
  </si>
  <si>
    <t xml:space="preserve"> 4.172414</t>
  </si>
  <si>
    <t>0.18461538</t>
  </si>
  <si>
    <t>0.04615385</t>
  </si>
  <si>
    <t>5.657517e-05</t>
  </si>
  <si>
    <t>129</t>
  </si>
  <si>
    <t>Undeclared129</t>
  </si>
  <si>
    <t>2.660714</t>
  </si>
  <si>
    <t xml:space="preserve"> 2.770833</t>
  </si>
  <si>
    <t>1.466692e-04</t>
  </si>
  <si>
    <t>130</t>
  </si>
  <si>
    <t>Undeclared130</t>
  </si>
  <si>
    <t>2.683333</t>
  </si>
  <si>
    <t xml:space="preserve"> 1.680851</t>
  </si>
  <si>
    <t>0.03225806</t>
  </si>
  <si>
    <t>8.185608e-05</t>
  </si>
  <si>
    <t>Undeclared131</t>
  </si>
  <si>
    <t>0.48387097</t>
  </si>
  <si>
    <t>3.258065</t>
  </si>
  <si>
    <t xml:space="preserve"> 3.461538</t>
  </si>
  <si>
    <t>7.916987e-05</t>
  </si>
  <si>
    <t>132</t>
  </si>
  <si>
    <t>Undeclared132</t>
  </si>
  <si>
    <t>0.6190476</t>
  </si>
  <si>
    <t>2.189655</t>
  </si>
  <si>
    <t xml:space="preserve"> 3.866667</t>
  </si>
  <si>
    <t>0.27419355</t>
  </si>
  <si>
    <t>8.827830e-05</t>
  </si>
  <si>
    <t>Undeclared133</t>
  </si>
  <si>
    <t>0.2272727</t>
  </si>
  <si>
    <t>0.20967742</t>
  </si>
  <si>
    <t>2.479167</t>
  </si>
  <si>
    <t xml:space="preserve"> 6.111111</t>
  </si>
  <si>
    <t>0.17741935</t>
  </si>
  <si>
    <t>2.238960e-05</t>
  </si>
  <si>
    <t>134</t>
  </si>
  <si>
    <t>Undeclared134</t>
  </si>
  <si>
    <t>0.24193548</t>
  </si>
  <si>
    <t>3.393443</t>
  </si>
  <si>
    <t xml:space="preserve"> 1.145161</t>
  </si>
  <si>
    <t>0.01612903</t>
  </si>
  <si>
    <t>8.975240e-05</t>
  </si>
  <si>
    <t>135</t>
  </si>
  <si>
    <t>Undeclared135</t>
  </si>
  <si>
    <t>0.46774194</t>
  </si>
  <si>
    <t xml:space="preserve"> 5.227273</t>
  </si>
  <si>
    <t>0.04838710</t>
  </si>
  <si>
    <t>1.311831e-04</t>
  </si>
  <si>
    <t>Undeclared136</t>
  </si>
  <si>
    <t>2.822581</t>
  </si>
  <si>
    <t xml:space="preserve"> 5.043478</t>
  </si>
  <si>
    <t>0.14516129</t>
  </si>
  <si>
    <t>4.029708e-05</t>
  </si>
  <si>
    <t>137</t>
  </si>
  <si>
    <t>Undeclared137</t>
  </si>
  <si>
    <t>2.907407</t>
  </si>
  <si>
    <t xml:space="preserve"> 1.788462</t>
  </si>
  <si>
    <t>0.08196721</t>
  </si>
  <si>
    <t>0.11475410</t>
  </si>
  <si>
    <t>9.567521e-05</t>
  </si>
  <si>
    <t>Undeclared138</t>
  </si>
  <si>
    <t>0.4615385</t>
  </si>
  <si>
    <t>2.576271</t>
  </si>
  <si>
    <t xml:space="preserve"> 1.595238</t>
  </si>
  <si>
    <t>0.18032787</t>
  </si>
  <si>
    <t>0.03278689</t>
  </si>
  <si>
    <t>5.928026e-05</t>
  </si>
  <si>
    <t>Undeclared139</t>
  </si>
  <si>
    <t>0.5625000</t>
  </si>
  <si>
    <t>2.275862</t>
  </si>
  <si>
    <t xml:space="preserve"> 5.240000</t>
  </si>
  <si>
    <t>0.03333333</t>
  </si>
  <si>
    <t>1.264965e-04</t>
  </si>
  <si>
    <t>140</t>
  </si>
  <si>
    <t>Undeclared140</t>
  </si>
  <si>
    <t>0.31666667</t>
  </si>
  <si>
    <t>3.900000</t>
  </si>
  <si>
    <t xml:space="preserve"> 1.946429</t>
  </si>
  <si>
    <t>5.969823e-05</t>
  </si>
  <si>
    <t>141</t>
  </si>
  <si>
    <t>Undeclared141</t>
  </si>
  <si>
    <t>1.666667</t>
  </si>
  <si>
    <t>1.207456e-04</t>
  </si>
  <si>
    <t>Undeclared142</t>
  </si>
  <si>
    <t xml:space="preserve"> 2.659091</t>
  </si>
  <si>
    <t>4583</t>
  </si>
  <si>
    <t>143</t>
  </si>
  <si>
    <t>Undeclared143</t>
  </si>
  <si>
    <t>2.641509</t>
  </si>
  <si>
    <t xml:space="preserve"> 2.511628</t>
  </si>
  <si>
    <t>0.08620690</t>
  </si>
  <si>
    <t>9.057952e-05</t>
  </si>
  <si>
    <t>144</t>
  </si>
  <si>
    <t>Undeclared144</t>
  </si>
  <si>
    <t>3.280702</t>
  </si>
  <si>
    <t xml:space="preserve"> 6.157895</t>
  </si>
  <si>
    <t>0.01724138</t>
  </si>
  <si>
    <t>6.396211e-05</t>
  </si>
  <si>
    <t>Undeclared145</t>
  </si>
  <si>
    <t>0.4666667</t>
  </si>
  <si>
    <t>3.037736</t>
  </si>
  <si>
    <t xml:space="preserve"> 3.181818</t>
  </si>
  <si>
    <t>1.431151e-04</t>
  </si>
  <si>
    <t>146</t>
  </si>
  <si>
    <t>Undeclared146</t>
  </si>
  <si>
    <t>0.50877193</t>
  </si>
  <si>
    <t>2.892857</t>
  </si>
  <si>
    <t xml:space="preserve"> 1.215686</t>
  </si>
  <si>
    <t>0.07017544</t>
  </si>
  <si>
    <t>0.01754386</t>
  </si>
  <si>
    <t>1.262501e-04</t>
  </si>
  <si>
    <t>147</t>
  </si>
  <si>
    <t>Undeclared147</t>
  </si>
  <si>
    <t>3.301887</t>
  </si>
  <si>
    <t xml:space="preserve"> 2.906250</t>
  </si>
  <si>
    <t>0.11320755</t>
  </si>
  <si>
    <t>2.149276e-04</t>
  </si>
  <si>
    <t>148</t>
  </si>
  <si>
    <t>Undeclared148</t>
  </si>
  <si>
    <t>0.27906977</t>
  </si>
  <si>
    <t>0.26415094</t>
  </si>
  <si>
    <t>3.615385</t>
  </si>
  <si>
    <t xml:space="preserve"> 7.388889</t>
  </si>
  <si>
    <t>0.05660377</t>
  </si>
  <si>
    <t>4.563473e-05</t>
  </si>
  <si>
    <t>149</t>
  </si>
  <si>
    <t>Undeclared149</t>
  </si>
  <si>
    <t>0.47169811</t>
  </si>
  <si>
    <t>3.038462</t>
  </si>
  <si>
    <t xml:space="preserve"> 5.047619</t>
  </si>
  <si>
    <t>0.07547170</t>
  </si>
  <si>
    <t>1.294908e-04</t>
  </si>
  <si>
    <t>Undeclared150</t>
  </si>
  <si>
    <t>0.50943396</t>
  </si>
  <si>
    <t>2.704545</t>
  </si>
  <si>
    <t xml:space="preserve"> 4.914286</t>
  </si>
  <si>
    <t>0.16981132</t>
  </si>
  <si>
    <t>4.922323e-05</t>
  </si>
  <si>
    <t>151</t>
  </si>
  <si>
    <t>Undeclared151</t>
  </si>
  <si>
    <t>0.40384615</t>
  </si>
  <si>
    <t>2.770833</t>
  </si>
  <si>
    <t xml:space="preserve"> 4.937500</t>
  </si>
  <si>
    <t>0.17307692</t>
  </si>
  <si>
    <t>1.743894e-04</t>
  </si>
  <si>
    <t>Undeclared152</t>
  </si>
  <si>
    <t>0.9285714</t>
  </si>
  <si>
    <t>2.260000</t>
  </si>
  <si>
    <t xml:space="preserve"> 6.560000</t>
  </si>
  <si>
    <t>1.390494e-04</t>
  </si>
  <si>
    <t>Undeclared153</t>
  </si>
  <si>
    <t>0.50980392</t>
  </si>
  <si>
    <t>2.086957</t>
  </si>
  <si>
    <t xml:space="preserve"> 5.687500</t>
  </si>
  <si>
    <t>0.09803922</t>
  </si>
  <si>
    <t>1.022061e-05</t>
  </si>
  <si>
    <t>Undeclared154</t>
  </si>
  <si>
    <t>2.625000</t>
  </si>
  <si>
    <t xml:space="preserve"> 4.555556</t>
  </si>
  <si>
    <t>6.923124e-05</t>
  </si>
  <si>
    <t>Undeclared155</t>
  </si>
  <si>
    <t>1.804878</t>
  </si>
  <si>
    <t xml:space="preserve"> 2.941176</t>
  </si>
  <si>
    <t>0.37254902</t>
  </si>
  <si>
    <t>2.340226e-04</t>
  </si>
  <si>
    <t>156</t>
  </si>
  <si>
    <t>Undeclared156</t>
  </si>
  <si>
    <t>3.604167</t>
  </si>
  <si>
    <t xml:space="preserve"> 1.219512</t>
  </si>
  <si>
    <t>5.047736e-06</t>
  </si>
  <si>
    <t>Undeclared157</t>
  </si>
  <si>
    <t>3.224490</t>
  </si>
  <si>
    <t xml:space="preserve"> 1.952381</t>
  </si>
  <si>
    <t>0.10204082</t>
  </si>
  <si>
    <t>8.534304e-05</t>
  </si>
  <si>
    <t>158</t>
  </si>
  <si>
    <t>Undeclared158</t>
  </si>
  <si>
    <t>0.46938776</t>
  </si>
  <si>
    <t>2.478261</t>
  </si>
  <si>
    <t xml:space="preserve"> 3.545455</t>
  </si>
  <si>
    <t>0.12244898</t>
  </si>
  <si>
    <t>1.788284e-04</t>
  </si>
  <si>
    <t>Undeclared159</t>
  </si>
  <si>
    <t>0.53061224</t>
  </si>
  <si>
    <t>3.895833</t>
  </si>
  <si>
    <t xml:space="preserve"> 1.688889</t>
  </si>
  <si>
    <t>0.02040816</t>
  </si>
  <si>
    <t>9.923248e-05</t>
  </si>
  <si>
    <t>160</t>
  </si>
  <si>
    <t>Undeclared160</t>
  </si>
  <si>
    <t xml:space="preserve"> 2.948718</t>
  </si>
  <si>
    <t>0.10416667</t>
  </si>
  <si>
    <t>7.205831e-05</t>
  </si>
  <si>
    <t>Undeclared161</t>
  </si>
  <si>
    <t>3.791667</t>
  </si>
  <si>
    <t xml:space="preserve"> 1.041667</t>
  </si>
  <si>
    <t>0.02083333</t>
  </si>
  <si>
    <t>7.652906e-05</t>
  </si>
  <si>
    <t>162</t>
  </si>
  <si>
    <t>Undeclared162</t>
  </si>
  <si>
    <t>0.34042553</t>
  </si>
  <si>
    <t>2.380952</t>
  </si>
  <si>
    <t xml:space="preserve"> 2.243243</t>
  </si>
  <si>
    <t>0.25531915</t>
  </si>
  <si>
    <t>0.10638298</t>
  </si>
  <si>
    <t>1.472652e-04</t>
  </si>
  <si>
    <t>Undeclared163</t>
  </si>
  <si>
    <t>0.8666667</t>
  </si>
  <si>
    <t>3.239130</t>
  </si>
  <si>
    <t xml:space="preserve"> 6.103448</t>
  </si>
  <si>
    <t>1.736011e-06</t>
  </si>
  <si>
    <t>Undeclared164</t>
  </si>
  <si>
    <t>3.911111</t>
  </si>
  <si>
    <t xml:space="preserve"> 1.875000</t>
  </si>
  <si>
    <t>3.151408e-05</t>
  </si>
  <si>
    <t>Undeclared165</t>
  </si>
  <si>
    <t>3.227273</t>
  </si>
  <si>
    <t xml:space="preserve"> 4.142857</t>
  </si>
  <si>
    <t>9.176646e-05</t>
  </si>
  <si>
    <t>Undeclared166</t>
  </si>
  <si>
    <t>0.24444444</t>
  </si>
  <si>
    <t>2.292683</t>
  </si>
  <si>
    <t xml:space="preserve"> 2.447368</t>
  </si>
  <si>
    <t>2.122188e-04</t>
  </si>
  <si>
    <t>167</t>
  </si>
  <si>
    <t>Undeclared167</t>
  </si>
  <si>
    <t>0.28888889</t>
  </si>
  <si>
    <t>2.431818</t>
  </si>
  <si>
    <t xml:space="preserve"> 2.279070</t>
  </si>
  <si>
    <t>1.110325e-04</t>
  </si>
  <si>
    <t>Undeclared168</t>
  </si>
  <si>
    <t>2.536585</t>
  </si>
  <si>
    <t xml:space="preserve"> 1.674419</t>
  </si>
  <si>
    <t>1.563161e-04</t>
  </si>
  <si>
    <t>169</t>
  </si>
  <si>
    <t>Undeclared169</t>
  </si>
  <si>
    <t>0.9166667</t>
  </si>
  <si>
    <t>3.428571</t>
  </si>
  <si>
    <t xml:space="preserve"> 5.484848</t>
  </si>
  <si>
    <t>1.065861e-04</t>
  </si>
  <si>
    <t>170</t>
  </si>
  <si>
    <t>Undeclared170</t>
  </si>
  <si>
    <t>0.7272727</t>
  </si>
  <si>
    <t>0.51111111</t>
  </si>
  <si>
    <t>2.348837</t>
  </si>
  <si>
    <t xml:space="preserve"> 1.648649</t>
  </si>
  <si>
    <t>1.203836e-04</t>
  </si>
  <si>
    <t>Undeclared171</t>
  </si>
  <si>
    <t>0.7857143</t>
  </si>
  <si>
    <t>2.627907</t>
  </si>
  <si>
    <t>0.02272727</t>
  </si>
  <si>
    <t>1.585700e-04</t>
  </si>
  <si>
    <t>Undeclared172</t>
  </si>
  <si>
    <t>0.2941176</t>
  </si>
  <si>
    <t>2.731707</t>
  </si>
  <si>
    <t xml:space="preserve"> 2.548387</t>
  </si>
  <si>
    <t>0.06818182</t>
  </si>
  <si>
    <t>7.601692e-05</t>
  </si>
  <si>
    <t>173</t>
  </si>
  <si>
    <t>Undeclared173</t>
  </si>
  <si>
    <t>0.1538462</t>
  </si>
  <si>
    <t>2.216216</t>
  </si>
  <si>
    <t xml:space="preserve"> 6.090909</t>
  </si>
  <si>
    <t>1.076399e-04</t>
  </si>
  <si>
    <t>Undeclared174</t>
  </si>
  <si>
    <t>0.9523810</t>
  </si>
  <si>
    <t>2.904762</t>
  </si>
  <si>
    <t xml:space="preserve"> 6.000000</t>
  </si>
  <si>
    <t>7.523176e-05</t>
  </si>
  <si>
    <t>Undeclared175</t>
  </si>
  <si>
    <t>0.20930233</t>
  </si>
  <si>
    <t>3.292683</t>
  </si>
  <si>
    <t xml:space="preserve"> 7.533333</t>
  </si>
  <si>
    <t>0.06976744</t>
  </si>
  <si>
    <t>4.690317e-05</t>
  </si>
  <si>
    <t>176</t>
  </si>
  <si>
    <t>Undeclared176</t>
  </si>
  <si>
    <t>0.39534884</t>
  </si>
  <si>
    <t>3.581395</t>
  </si>
  <si>
    <t xml:space="preserve"> 1.000000</t>
  </si>
  <si>
    <t>9.093500e-05</t>
  </si>
  <si>
    <t>177</t>
  </si>
  <si>
    <t>Undeclared177</t>
  </si>
  <si>
    <t>2.928571</t>
  </si>
  <si>
    <t xml:space="preserve"> 5.785714</t>
  </si>
  <si>
    <t>0.09302326</t>
  </si>
  <si>
    <t>0.02325581</t>
  </si>
  <si>
    <t>1.263862e-04</t>
  </si>
  <si>
    <t>178</t>
  </si>
  <si>
    <t>Undeclared178</t>
  </si>
  <si>
    <t>2.058824</t>
  </si>
  <si>
    <t xml:space="preserve"> 6.142857</t>
  </si>
  <si>
    <t>9.850710e-05</t>
  </si>
  <si>
    <t>Undeclared179</t>
  </si>
  <si>
    <t>2.513514</t>
  </si>
  <si>
    <t xml:space="preserve"> 2.500000</t>
  </si>
  <si>
    <t>4.793222e-05</t>
  </si>
  <si>
    <t>180</t>
  </si>
  <si>
    <t>Undeclared180</t>
  </si>
  <si>
    <t xml:space="preserve"> 3.550000</t>
  </si>
  <si>
    <t>5.728071e-05</t>
  </si>
  <si>
    <t>181</t>
  </si>
  <si>
    <t>Undeclared181</t>
  </si>
  <si>
    <t>3.439024</t>
  </si>
  <si>
    <t xml:space="preserve"> 2.708333</t>
  </si>
  <si>
    <t>0.02380952</t>
  </si>
  <si>
    <t>7.116849e-05</t>
  </si>
  <si>
    <t>182</t>
  </si>
  <si>
    <t>Undeclared182</t>
  </si>
  <si>
    <t>3.205128</t>
  </si>
  <si>
    <t xml:space="preserve"> 2.545455</t>
  </si>
  <si>
    <t>2.188343e-04</t>
  </si>
  <si>
    <t>183</t>
  </si>
  <si>
    <t>Undeclared183</t>
  </si>
  <si>
    <t>0.4545455</t>
  </si>
  <si>
    <t>3.216216</t>
  </si>
  <si>
    <t xml:space="preserve"> 3.137931</t>
  </si>
  <si>
    <t>5.221821e-05</t>
  </si>
  <si>
    <t>184</t>
  </si>
  <si>
    <t>Undeclared184</t>
  </si>
  <si>
    <t>1.828571</t>
  </si>
  <si>
    <t xml:space="preserve"> 5.700000</t>
  </si>
  <si>
    <t>8.170762e-05</t>
  </si>
  <si>
    <t>185</t>
  </si>
  <si>
    <t>Undeclared185</t>
  </si>
  <si>
    <t>0.6923077</t>
  </si>
  <si>
    <t>2.459459</t>
  </si>
  <si>
    <t xml:space="preserve"> 3.703704</t>
  </si>
  <si>
    <t>0.05128205</t>
  </si>
  <si>
    <t>1.984513e-04</t>
  </si>
  <si>
    <t>Undeclared186</t>
  </si>
  <si>
    <t>3.589744</t>
  </si>
  <si>
    <t>0.02564103</t>
  </si>
  <si>
    <t>2.274223e-05</t>
  </si>
  <si>
    <t>187</t>
  </si>
  <si>
    <t>Undeclared187</t>
  </si>
  <si>
    <t>2.638889</t>
  </si>
  <si>
    <t xml:space="preserve"> 5.769231</t>
  </si>
  <si>
    <t>1.422265e-04</t>
  </si>
  <si>
    <t>188</t>
  </si>
  <si>
    <t>Undeclared188</t>
  </si>
  <si>
    <t>2.968750</t>
  </si>
  <si>
    <t xml:space="preserve"> 3.058824</t>
  </si>
  <si>
    <t>1.046328e-04</t>
  </si>
  <si>
    <t>Undeclared189</t>
  </si>
  <si>
    <t>3.540541</t>
  </si>
  <si>
    <t xml:space="preserve"> 2.700000</t>
  </si>
  <si>
    <t>2.677167e-05</t>
  </si>
  <si>
    <t>190</t>
  </si>
  <si>
    <t>Undeclared190</t>
  </si>
  <si>
    <t>2.527778</t>
  </si>
  <si>
    <t xml:space="preserve"> 3.913043</t>
  </si>
  <si>
    <t>3.523106e-05</t>
  </si>
  <si>
    <t>191</t>
  </si>
  <si>
    <t>Undeclared191</t>
  </si>
  <si>
    <t>0.5652174</t>
  </si>
  <si>
    <t>3.324324</t>
  </si>
  <si>
    <t xml:space="preserve"> 2.448276</t>
  </si>
  <si>
    <t>5.905111e-05</t>
  </si>
  <si>
    <t>192</t>
  </si>
  <si>
    <t>Undeclared192</t>
  </si>
  <si>
    <t>2.064516</t>
  </si>
  <si>
    <t xml:space="preserve"> 7.636364</t>
  </si>
  <si>
    <t>1.011101e-04</t>
  </si>
  <si>
    <t>193</t>
  </si>
  <si>
    <t>Undeclared193</t>
  </si>
  <si>
    <t>0.63888889</t>
  </si>
  <si>
    <t>3.542857</t>
  </si>
  <si>
    <t xml:space="preserve"> 4.217391</t>
  </si>
  <si>
    <t>0.02777778</t>
  </si>
  <si>
    <t>1.706401e-05</t>
  </si>
  <si>
    <t>Undeclared194</t>
  </si>
  <si>
    <t>0.52777778</t>
  </si>
  <si>
    <t>2.035714</t>
  </si>
  <si>
    <t xml:space="preserve"> 5.153846</t>
  </si>
  <si>
    <t>1.335532e-05</t>
  </si>
  <si>
    <t>Undeclared195</t>
  </si>
  <si>
    <t>2.235294</t>
  </si>
  <si>
    <t xml:space="preserve"> 6.578947</t>
  </si>
  <si>
    <t>2.971894e-04</t>
  </si>
  <si>
    <t>196</t>
  </si>
  <si>
    <t>Undeclared196</t>
  </si>
  <si>
    <t>2.387097</t>
  </si>
  <si>
    <t xml:space="preserve"> 4.750000</t>
  </si>
  <si>
    <t>1.208716e-04</t>
  </si>
  <si>
    <t>197</t>
  </si>
  <si>
    <t>Undeclared197</t>
  </si>
  <si>
    <t>2.416667</t>
  </si>
  <si>
    <t xml:space="preserve"> 4.684211</t>
  </si>
  <si>
    <t>1.229539e-04</t>
  </si>
  <si>
    <t>198</t>
  </si>
  <si>
    <t>Undeclared198</t>
  </si>
  <si>
    <t>2.500000</t>
  </si>
  <si>
    <t xml:space="preserve"> 2.714286</t>
  </si>
  <si>
    <t>1.505870e-04</t>
  </si>
  <si>
    <t>199</t>
  </si>
  <si>
    <t>Undeclared199</t>
  </si>
  <si>
    <t xml:space="preserve"> 1.750000</t>
  </si>
  <si>
    <t>5166</t>
  </si>
  <si>
    <t>200</t>
  </si>
  <si>
    <t>Undeclared200</t>
  </si>
  <si>
    <t>2.230769</t>
  </si>
  <si>
    <t>1.311518e-04</t>
  </si>
  <si>
    <t>201</t>
  </si>
  <si>
    <t>Undeclared201</t>
  </si>
  <si>
    <t>1.800000</t>
  </si>
  <si>
    <t xml:space="preserve"> 4.037037</t>
  </si>
  <si>
    <t>0.26470588</t>
  </si>
  <si>
    <t>1.216573e-04</t>
  </si>
  <si>
    <t>Undeclared202</t>
  </si>
  <si>
    <t>3.242424</t>
  </si>
  <si>
    <t xml:space="preserve"> 3.333333</t>
  </si>
  <si>
    <t>9.093932e-05</t>
  </si>
  <si>
    <t>Undeclared203</t>
  </si>
  <si>
    <t>3.093750</t>
  </si>
  <si>
    <t xml:space="preserve"> 5.466667</t>
  </si>
  <si>
    <t>5.373081e-05</t>
  </si>
  <si>
    <t>204</t>
  </si>
  <si>
    <t>Undeclared204</t>
  </si>
  <si>
    <t>2.875000</t>
  </si>
  <si>
    <t xml:space="preserve"> 5.250000</t>
  </si>
  <si>
    <t>1.008887e-04</t>
  </si>
  <si>
    <t>205</t>
  </si>
  <si>
    <t>Undeclared205</t>
  </si>
  <si>
    <t>1.500000</t>
  </si>
  <si>
    <t xml:space="preserve"> 4.850000</t>
  </si>
  <si>
    <t>1.146459e-04</t>
  </si>
  <si>
    <t>206</t>
  </si>
  <si>
    <t>Undeclared206</t>
  </si>
  <si>
    <t xml:space="preserve"> 1.666667</t>
  </si>
  <si>
    <t>5.277681e-05</t>
  </si>
  <si>
    <t>207</t>
  </si>
  <si>
    <t>Undeclared207</t>
  </si>
  <si>
    <t>3.205882</t>
  </si>
  <si>
    <t xml:space="preserve"> 3.551724</t>
  </si>
  <si>
    <t>8.000873e-05</t>
  </si>
  <si>
    <t>208</t>
  </si>
  <si>
    <t>Undeclared208</t>
  </si>
  <si>
    <t>2.937500</t>
  </si>
  <si>
    <t xml:space="preserve"> 3.727273</t>
  </si>
  <si>
    <t>6.822582e-05</t>
  </si>
  <si>
    <t>209</t>
  </si>
  <si>
    <t>Undeclared209</t>
  </si>
  <si>
    <t>2.538462</t>
  </si>
  <si>
    <t xml:space="preserve"> 5.384615</t>
  </si>
  <si>
    <t>0.15625000</t>
  </si>
  <si>
    <t>3.383055e-05</t>
  </si>
  <si>
    <t>Undeclared210</t>
  </si>
  <si>
    <t>0.03125000</t>
  </si>
  <si>
    <t>2.113106e-04</t>
  </si>
  <si>
    <t>211</t>
  </si>
  <si>
    <t>Undeclared211</t>
  </si>
  <si>
    <t>1.458333</t>
  </si>
  <si>
    <t xml:space="preserve"> 6.066667</t>
  </si>
  <si>
    <t>0.40625000</t>
  </si>
  <si>
    <t>1.805994e-04</t>
  </si>
  <si>
    <t>212</t>
  </si>
  <si>
    <t>Undeclared212</t>
  </si>
  <si>
    <t>0.8461538</t>
  </si>
  <si>
    <t>3.250000</t>
  </si>
  <si>
    <t xml:space="preserve"> 4.040000</t>
  </si>
  <si>
    <t>1.315113e-04</t>
  </si>
  <si>
    <t>Undeclared213</t>
  </si>
  <si>
    <t>0.51612903</t>
  </si>
  <si>
    <t>3.433333</t>
  </si>
  <si>
    <t xml:space="preserve"> 5.363636</t>
  </si>
  <si>
    <t>8.377401e-05</t>
  </si>
  <si>
    <t>214</t>
  </si>
  <si>
    <t>Undeclared214</t>
  </si>
  <si>
    <t>2.806452</t>
  </si>
  <si>
    <t>3.702964e-05</t>
  </si>
  <si>
    <t>215</t>
  </si>
  <si>
    <t>Undeclared215</t>
  </si>
  <si>
    <t>3.133333</t>
  </si>
  <si>
    <t xml:space="preserve"> 5.142857</t>
  </si>
  <si>
    <t>3.144916e-05</t>
  </si>
  <si>
    <t>216</t>
  </si>
  <si>
    <t>Undeclared216</t>
  </si>
  <si>
    <t xml:space="preserve"> 4.266667</t>
  </si>
  <si>
    <t>8.418749e-05</t>
  </si>
  <si>
    <t>217</t>
  </si>
  <si>
    <t>Undeclared217</t>
  </si>
  <si>
    <t>2.142857</t>
  </si>
  <si>
    <t>0.29032258</t>
  </si>
  <si>
    <t>1.316491e-04</t>
  </si>
  <si>
    <t>Undeclared218</t>
  </si>
  <si>
    <t>1.142857</t>
  </si>
  <si>
    <t xml:space="preserve"> 1.785714</t>
  </si>
  <si>
    <t>9.696675e-05</t>
  </si>
  <si>
    <t>219</t>
  </si>
  <si>
    <t>Undeclared219</t>
  </si>
  <si>
    <t>3.275862</t>
  </si>
  <si>
    <t xml:space="preserve"> 2.950000</t>
  </si>
  <si>
    <t>2.528066e-04</t>
  </si>
  <si>
    <t>220</t>
  </si>
  <si>
    <t>Undeclared220</t>
  </si>
  <si>
    <t>3.827586</t>
  </si>
  <si>
    <t xml:space="preserve"> 4.238095</t>
  </si>
  <si>
    <t>4.780647e-05</t>
  </si>
  <si>
    <t>221</t>
  </si>
  <si>
    <t>Undeclared221</t>
  </si>
  <si>
    <t>5167</t>
  </si>
  <si>
    <t>222</t>
  </si>
  <si>
    <t>Undeclared222</t>
  </si>
  <si>
    <t>0.6363636</t>
  </si>
  <si>
    <t>3.481481</t>
  </si>
  <si>
    <t xml:space="preserve"> 5.200000</t>
  </si>
  <si>
    <t>5.322683e-05</t>
  </si>
  <si>
    <t>Undeclared223</t>
  </si>
  <si>
    <t xml:space="preserve"> 2.318182</t>
  </si>
  <si>
    <t>4.606037e-05</t>
  </si>
  <si>
    <t>224</t>
  </si>
  <si>
    <t>Undeclared224</t>
  </si>
  <si>
    <t>2.263158</t>
  </si>
  <si>
    <t xml:space="preserve"> 6.888889</t>
  </si>
  <si>
    <t>1.262996e-04</t>
  </si>
  <si>
    <t>225</t>
  </si>
  <si>
    <t>Undeclared225</t>
  </si>
  <si>
    <t>1.920000</t>
  </si>
  <si>
    <t>3.110774e-05</t>
  </si>
  <si>
    <t>226</t>
  </si>
  <si>
    <t>Undeclared226</t>
  </si>
  <si>
    <t>0.8333333</t>
  </si>
  <si>
    <t>1.681818</t>
  </si>
  <si>
    <t xml:space="preserve"> 7.062500</t>
  </si>
  <si>
    <t>7.169025e-05</t>
  </si>
  <si>
    <t>Undeclared227</t>
  </si>
  <si>
    <t>2.076923</t>
  </si>
  <si>
    <t xml:space="preserve"> 2.315789</t>
  </si>
  <si>
    <t>1.336824e-04</t>
  </si>
  <si>
    <t>228</t>
  </si>
  <si>
    <t>Undeclared228</t>
  </si>
  <si>
    <t xml:space="preserve"> 5.000000</t>
  </si>
  <si>
    <t>1.025311e-04</t>
  </si>
  <si>
    <t>229</t>
  </si>
  <si>
    <t>Undeclared229</t>
  </si>
  <si>
    <t>3.076923</t>
  </si>
  <si>
    <t>1.355557e-04</t>
  </si>
  <si>
    <t>Undeclared230</t>
  </si>
  <si>
    <t>3.120000</t>
  </si>
  <si>
    <t>7.613645e-05</t>
  </si>
  <si>
    <t>231</t>
  </si>
  <si>
    <t>Undeclared231</t>
  </si>
  <si>
    <t>1.791667</t>
  </si>
  <si>
    <t xml:space="preserve"> 2.105263</t>
  </si>
  <si>
    <t>5.186375e-05</t>
  </si>
  <si>
    <t>232</t>
  </si>
  <si>
    <t>Undeclared232</t>
  </si>
  <si>
    <t xml:space="preserve"> 1.571429</t>
  </si>
  <si>
    <t>2943</t>
  </si>
  <si>
    <t>233</t>
  </si>
  <si>
    <t>Undeclared233</t>
  </si>
  <si>
    <t>4.000000</t>
  </si>
  <si>
    <t xml:space="preserve"> 2.181818</t>
  </si>
  <si>
    <t>234</t>
  </si>
  <si>
    <t>Undeclared234</t>
  </si>
  <si>
    <t>2.166667</t>
  </si>
  <si>
    <t xml:space="preserve"> 9.111111</t>
  </si>
  <si>
    <t>8.303602e-05</t>
  </si>
  <si>
    <t>235</t>
  </si>
  <si>
    <t>Undeclared235</t>
  </si>
  <si>
    <t xml:space="preserve"> 8.400000</t>
  </si>
  <si>
    <t>7.985619e-05</t>
  </si>
  <si>
    <t>236</t>
  </si>
  <si>
    <t>Undeclared236</t>
  </si>
  <si>
    <t>2.772727</t>
  </si>
  <si>
    <t xml:space="preserve"> 6.944444</t>
  </si>
  <si>
    <t>5.860466e-05</t>
  </si>
  <si>
    <t>237</t>
  </si>
  <si>
    <t>Undeclared237</t>
  </si>
  <si>
    <t xml:space="preserve"> 5.187500</t>
  </si>
  <si>
    <t>5.338632e-05</t>
  </si>
  <si>
    <t>238</t>
  </si>
  <si>
    <t>Undeclared238</t>
  </si>
  <si>
    <t xml:space="preserve"> 2.478261</t>
  </si>
  <si>
    <t>2.857477e-05</t>
  </si>
  <si>
    <t>239</t>
  </si>
  <si>
    <t>Undeclared239</t>
  </si>
  <si>
    <t xml:space="preserve"> 5.900000</t>
  </si>
  <si>
    <t>2.688390e-04</t>
  </si>
  <si>
    <t>240</t>
  </si>
  <si>
    <t>Undeclared240</t>
  </si>
  <si>
    <t>3.565217</t>
  </si>
  <si>
    <t xml:space="preserve"> 4.666667</t>
  </si>
  <si>
    <t>4.027089e-05</t>
  </si>
  <si>
    <t>241</t>
  </si>
  <si>
    <t>Undeclared241</t>
  </si>
  <si>
    <t>2.823529</t>
  </si>
  <si>
    <t>6.847373e-05</t>
  </si>
  <si>
    <t>242</t>
  </si>
  <si>
    <t>Undeclared242</t>
  </si>
  <si>
    <t xml:space="preserve"> 5.588235</t>
  </si>
  <si>
    <t>3.818642e-05</t>
  </si>
  <si>
    <t>243</t>
  </si>
  <si>
    <t>Undeclared243</t>
  </si>
  <si>
    <t>3.125000</t>
  </si>
  <si>
    <t xml:space="preserve"> 3.437500</t>
  </si>
  <si>
    <t>9.022778e-05</t>
  </si>
  <si>
    <t>244</t>
  </si>
  <si>
    <t>Undeclared244</t>
  </si>
  <si>
    <t>3.041667</t>
  </si>
  <si>
    <t xml:space="preserve"> 5.500000</t>
  </si>
  <si>
    <t>2.097597e-04</t>
  </si>
  <si>
    <t>245</t>
  </si>
  <si>
    <t>Undeclared245</t>
  </si>
  <si>
    <t>0.8571429</t>
  </si>
  <si>
    <t>1.947368</t>
  </si>
  <si>
    <t xml:space="preserve"> 6.600000</t>
  </si>
  <si>
    <t>2.579595e-04</t>
  </si>
  <si>
    <t>Undeclared246</t>
  </si>
  <si>
    <t>2.000000</t>
  </si>
  <si>
    <t xml:space="preserve"> 3.100000</t>
  </si>
  <si>
    <t>1.113915e-04</t>
  </si>
  <si>
    <t>247</t>
  </si>
  <si>
    <t>Undeclared247</t>
  </si>
  <si>
    <t>2.708333</t>
  </si>
  <si>
    <t xml:space="preserve"> 5.454545</t>
  </si>
  <si>
    <t>1.127602e-04</t>
  </si>
  <si>
    <t>248</t>
  </si>
  <si>
    <t>Undeclared248</t>
  </si>
  <si>
    <t xml:space="preserve"> 1.842105</t>
  </si>
  <si>
    <t>249</t>
  </si>
  <si>
    <t>Undeclared249</t>
  </si>
  <si>
    <t xml:space="preserve"> 4.687500</t>
  </si>
  <si>
    <t>6.554571e-05</t>
  </si>
  <si>
    <t>250</t>
  </si>
  <si>
    <t>Undeclared250</t>
  </si>
  <si>
    <t>2.105263</t>
  </si>
  <si>
    <t xml:space="preserve"> 4.571429</t>
  </si>
  <si>
    <t>1.246818e-05</t>
  </si>
  <si>
    <t>251</t>
  </si>
  <si>
    <t>Undeclared251</t>
  </si>
  <si>
    <t>2.809524</t>
  </si>
  <si>
    <t xml:space="preserve"> 6.500000</t>
  </si>
  <si>
    <t>6.756939e-05</t>
  </si>
  <si>
    <t>252</t>
  </si>
  <si>
    <t>Undeclared252</t>
  </si>
  <si>
    <t xml:space="preserve"> 1.388889</t>
  </si>
  <si>
    <t>1.171801e-04</t>
  </si>
  <si>
    <t>253</t>
  </si>
  <si>
    <t>Undeclared253</t>
  </si>
  <si>
    <t>2.095238</t>
  </si>
  <si>
    <t xml:space="preserve"> 5.600000</t>
  </si>
  <si>
    <t>8.086450e-05</t>
  </si>
  <si>
    <t>254</t>
  </si>
  <si>
    <t>Undeclared254</t>
  </si>
  <si>
    <t>3.285714</t>
  </si>
  <si>
    <t xml:space="preserve"> 4.100000</t>
  </si>
  <si>
    <t>5.853956e-05</t>
  </si>
  <si>
    <t>255</t>
  </si>
  <si>
    <t>Undeclared255</t>
  </si>
  <si>
    <t xml:space="preserve"> 1.473684</t>
  </si>
  <si>
    <t>256</t>
  </si>
  <si>
    <t>Undeclared256</t>
  </si>
  <si>
    <t>2.761905</t>
  </si>
  <si>
    <t>2.490102e-04</t>
  </si>
  <si>
    <t>257</t>
  </si>
  <si>
    <t>Undeclared257</t>
  </si>
  <si>
    <t xml:space="preserve"> 6.538462</t>
  </si>
  <si>
    <t>3.221917e-05</t>
  </si>
  <si>
    <t>258</t>
  </si>
  <si>
    <t>Undeclared258</t>
  </si>
  <si>
    <t>2.476190</t>
  </si>
  <si>
    <t xml:space="preserve"> 6.545455</t>
  </si>
  <si>
    <t>1.169629e-04</t>
  </si>
  <si>
    <t>259</t>
  </si>
  <si>
    <t>Undeclared259</t>
  </si>
  <si>
    <t>0.9000000</t>
  </si>
  <si>
    <t>2.954545</t>
  </si>
  <si>
    <t xml:space="preserve"> 5.357143</t>
  </si>
  <si>
    <t>2.429866e-05</t>
  </si>
  <si>
    <t>260</t>
  </si>
  <si>
    <t>Undeclared260</t>
  </si>
  <si>
    <t>3.500000</t>
  </si>
  <si>
    <t xml:space="preserve"> 4.312500</t>
  </si>
  <si>
    <t>1.762651e-05</t>
  </si>
  <si>
    <t>261</t>
  </si>
  <si>
    <t>Undeclared261</t>
  </si>
  <si>
    <t>2.578947</t>
  </si>
  <si>
    <t xml:space="preserve"> 2.375000</t>
  </si>
  <si>
    <t>1.019740e-04</t>
  </si>
  <si>
    <t>262</t>
  </si>
  <si>
    <t>Undeclared262</t>
  </si>
  <si>
    <t>2.650000</t>
  </si>
  <si>
    <t xml:space="preserve"> 2.312500</t>
  </si>
  <si>
    <t>4.069448e-05</t>
  </si>
  <si>
    <t>263</t>
  </si>
  <si>
    <t>Undeclared263</t>
  </si>
  <si>
    <t>2.100000</t>
  </si>
  <si>
    <t xml:space="preserve"> 4.307692</t>
  </si>
  <si>
    <t>7.645943e-05</t>
  </si>
  <si>
    <t>264</t>
  </si>
  <si>
    <t>Undeclared264</t>
  </si>
  <si>
    <t>3.238095</t>
  </si>
  <si>
    <t>1.416404e-04</t>
  </si>
  <si>
    <t>265</t>
  </si>
  <si>
    <t>Undeclared265</t>
  </si>
  <si>
    <t xml:space="preserve"> 4.875000</t>
  </si>
  <si>
    <t>1.112317e-05</t>
  </si>
  <si>
    <t>266</t>
  </si>
  <si>
    <t>Undeclared266</t>
  </si>
  <si>
    <t xml:space="preserve"> 6.800000</t>
  </si>
  <si>
    <t>7.032242e-05</t>
  </si>
  <si>
    <t>267</t>
  </si>
  <si>
    <t>Undeclared267</t>
  </si>
  <si>
    <t>3.150000</t>
  </si>
  <si>
    <t xml:space="preserve"> 2.666667</t>
  </si>
  <si>
    <t>6.644312e-05</t>
  </si>
  <si>
    <t>Undeclared268</t>
  </si>
  <si>
    <t>3.666667</t>
  </si>
  <si>
    <t xml:space="preserve"> 2.687500</t>
  </si>
  <si>
    <t>7.989438e-06</t>
  </si>
  <si>
    <t>269</t>
  </si>
  <si>
    <t>Undeclared269</t>
  </si>
  <si>
    <t>2.588235</t>
  </si>
  <si>
    <t>4.846732e-05</t>
  </si>
  <si>
    <t>270</t>
  </si>
  <si>
    <t>Undeclared270</t>
  </si>
  <si>
    <t xml:space="preserve"> 8.200000</t>
  </si>
  <si>
    <t>1.183683e-04</t>
  </si>
  <si>
    <t>271</t>
  </si>
  <si>
    <t>Undeclared271</t>
  </si>
  <si>
    <t xml:space="preserve"> 3.125000</t>
  </si>
  <si>
    <t>4394</t>
  </si>
  <si>
    <t>272</t>
  </si>
  <si>
    <t>Undeclared272</t>
  </si>
  <si>
    <t>3.210526</t>
  </si>
  <si>
    <t xml:space="preserve"> 1.578947</t>
  </si>
  <si>
    <t>7.714436e-05</t>
  </si>
  <si>
    <t>273</t>
  </si>
  <si>
    <t>Undeclared273</t>
  </si>
  <si>
    <t>2.750000</t>
  </si>
  <si>
    <t>2.107468e-05</t>
  </si>
  <si>
    <t>274</t>
  </si>
  <si>
    <t>Undeclared274</t>
  </si>
  <si>
    <t>1.236705e-04</t>
  </si>
  <si>
    <t>275</t>
  </si>
  <si>
    <t>Undeclared275</t>
  </si>
  <si>
    <t xml:space="preserve"> 3.470588</t>
  </si>
  <si>
    <t>276</t>
  </si>
  <si>
    <t>Undeclared276</t>
  </si>
  <si>
    <t xml:space="preserve"> 2.000000</t>
  </si>
  <si>
    <t>Undeclared277</t>
  </si>
  <si>
    <t>3.050000</t>
  </si>
  <si>
    <t xml:space="preserve"> 3.625000</t>
  </si>
  <si>
    <t>1.863673e-05</t>
  </si>
  <si>
    <t>278</t>
  </si>
  <si>
    <t>Undeclared278</t>
  </si>
  <si>
    <t>2.117647</t>
  </si>
  <si>
    <t xml:space="preserve"> 7.000000</t>
  </si>
  <si>
    <t>5.803928e-05</t>
  </si>
  <si>
    <t>279</t>
  </si>
  <si>
    <t>Undeclared279</t>
  </si>
  <si>
    <t>3.684211</t>
  </si>
  <si>
    <t xml:space="preserve"> 1.800000</t>
  </si>
  <si>
    <t>9.671303e-06</t>
  </si>
  <si>
    <t>Undeclared280</t>
  </si>
  <si>
    <t>3.700000</t>
  </si>
  <si>
    <t xml:space="preserve"> 2.176471</t>
  </si>
  <si>
    <t>1.137467e-04</t>
  </si>
  <si>
    <t>281</t>
  </si>
  <si>
    <t>Undeclared281</t>
  </si>
  <si>
    <t>3.421053</t>
  </si>
  <si>
    <t xml:space="preserve"> 3.888889</t>
  </si>
  <si>
    <t>1.417744e-04</t>
  </si>
  <si>
    <t>282</t>
  </si>
  <si>
    <t>Undeclared282</t>
  </si>
  <si>
    <t xml:space="preserve"> 1.083333</t>
  </si>
  <si>
    <t>6.185163e-05</t>
  </si>
  <si>
    <t>283</t>
  </si>
  <si>
    <t>Undeclared283</t>
  </si>
  <si>
    <t>3.263158</t>
  </si>
  <si>
    <t xml:space="preserve"> 5.428571</t>
  </si>
  <si>
    <t>6.564505e-05</t>
  </si>
  <si>
    <t>284</t>
  </si>
  <si>
    <t>Undeclared284</t>
  </si>
  <si>
    <t>3.777778</t>
  </si>
  <si>
    <t xml:space="preserve"> 1.888889</t>
  </si>
  <si>
    <t>9.304913e-05</t>
  </si>
  <si>
    <t>285</t>
  </si>
  <si>
    <t>Undeclared285</t>
  </si>
  <si>
    <t>3.315789</t>
  </si>
  <si>
    <t xml:space="preserve"> 2.166667</t>
  </si>
  <si>
    <t>7.923089e-05</t>
  </si>
  <si>
    <t>286</t>
  </si>
  <si>
    <t>Undeclared286</t>
  </si>
  <si>
    <t>2.733333</t>
  </si>
  <si>
    <t xml:space="preserve"> 4.888889</t>
  </si>
  <si>
    <t>5.332976e-05</t>
  </si>
  <si>
    <t>287</t>
  </si>
  <si>
    <t>Undeclared287</t>
  </si>
  <si>
    <t>2.866667</t>
  </si>
  <si>
    <t xml:space="preserve"> 2.562500</t>
  </si>
  <si>
    <t>1.202172e-04</t>
  </si>
  <si>
    <t>288</t>
  </si>
  <si>
    <t>Undeclared288</t>
  </si>
  <si>
    <t>3.722222</t>
  </si>
  <si>
    <t xml:space="preserve"> 1.166667</t>
  </si>
  <si>
    <t>2.987212e-07</t>
  </si>
  <si>
    <t>289</t>
  </si>
  <si>
    <t>Undeclared289</t>
  </si>
  <si>
    <t>3.705882</t>
  </si>
  <si>
    <t xml:space="preserve"> 1.142857</t>
  </si>
  <si>
    <t>1.713952e-05</t>
  </si>
  <si>
    <t>290</t>
  </si>
  <si>
    <t>Undeclared290</t>
  </si>
  <si>
    <t xml:space="preserve"> 1.250000</t>
  </si>
  <si>
    <t>9.335735e-05</t>
  </si>
  <si>
    <t>291</t>
  </si>
  <si>
    <t>Undeclared291</t>
  </si>
  <si>
    <t>2.941176</t>
  </si>
  <si>
    <t xml:space="preserve"> 1.375000</t>
  </si>
  <si>
    <t>5.052572e-05</t>
  </si>
  <si>
    <t>Undeclared292</t>
  </si>
  <si>
    <t>3.166667</t>
  </si>
  <si>
    <t xml:space="preserve"> 6.272727</t>
  </si>
  <si>
    <t>Undeclared293</t>
  </si>
  <si>
    <t>3.555556</t>
  </si>
  <si>
    <t>7.362070e-05</t>
  </si>
  <si>
    <t>Undeclared294</t>
  </si>
  <si>
    <t>1.248317e-04</t>
  </si>
  <si>
    <t>295</t>
  </si>
  <si>
    <t>Undeclared295</t>
  </si>
  <si>
    <t>2.611111</t>
  </si>
  <si>
    <t xml:space="preserve"> 7.888889</t>
  </si>
  <si>
    <t>5.812143e-05</t>
  </si>
  <si>
    <t>296</t>
  </si>
  <si>
    <t>Undeclared296</t>
  </si>
  <si>
    <t>1.928571</t>
  </si>
  <si>
    <t xml:space="preserve"> 8.125000</t>
  </si>
  <si>
    <t>1.922830e-04</t>
  </si>
  <si>
    <t>297</t>
  </si>
  <si>
    <t>Undeclared297</t>
  </si>
  <si>
    <t xml:space="preserve"> 1.333333</t>
  </si>
  <si>
    <t>1.170229e-04</t>
  </si>
  <si>
    <t>298</t>
  </si>
  <si>
    <t>Undeclared298</t>
  </si>
  <si>
    <t xml:space="preserve"> 1.529412</t>
  </si>
  <si>
    <t>299</t>
  </si>
  <si>
    <t>Undeclared299</t>
  </si>
  <si>
    <t>2.812500</t>
  </si>
  <si>
    <t>1.648200e-05</t>
  </si>
  <si>
    <t>300</t>
  </si>
  <si>
    <t>Undeclared300</t>
  </si>
  <si>
    <t>2.545455</t>
  </si>
  <si>
    <t xml:space="preserve"> 8.000000</t>
  </si>
  <si>
    <t>1.925823e-05</t>
  </si>
  <si>
    <t>301</t>
  </si>
  <si>
    <t>Undeclared301</t>
  </si>
  <si>
    <t xml:space="preserve"> 1.266667</t>
  </si>
  <si>
    <t>5.784794e-05</t>
  </si>
  <si>
    <t>302</t>
  </si>
  <si>
    <t>Undeclared302</t>
  </si>
  <si>
    <t xml:space="preserve"> 6.307692</t>
  </si>
  <si>
    <t>5.305287e-05</t>
  </si>
  <si>
    <t>303</t>
  </si>
  <si>
    <t>Undeclared303</t>
  </si>
  <si>
    <t xml:space="preserve"> 1.700000</t>
  </si>
  <si>
    <t>9.878692e-05</t>
  </si>
  <si>
    <t>304</t>
  </si>
  <si>
    <t>Undeclared304</t>
  </si>
  <si>
    <t>3.600000</t>
  </si>
  <si>
    <t>1.961981e-05</t>
  </si>
  <si>
    <t>305</t>
  </si>
  <si>
    <t>Undeclared305</t>
  </si>
  <si>
    <t>2.764706</t>
  </si>
  <si>
    <t xml:space="preserve"> 4.615385</t>
  </si>
  <si>
    <t>7.958643e-05</t>
  </si>
  <si>
    <t>306</t>
  </si>
  <si>
    <t>Undeclared306</t>
  </si>
  <si>
    <t>2.375000</t>
  </si>
  <si>
    <t>7.254502e-05</t>
  </si>
  <si>
    <t>307</t>
  </si>
  <si>
    <t>Undeclared307</t>
  </si>
  <si>
    <t xml:space="preserve"> 6.571429</t>
  </si>
  <si>
    <t>6.947831e-05</t>
  </si>
  <si>
    <t>308</t>
  </si>
  <si>
    <t>Undeclared308</t>
  </si>
  <si>
    <t xml:space="preserve"> 3.375000</t>
  </si>
  <si>
    <t>309</t>
  </si>
  <si>
    <t>Undeclared309</t>
  </si>
  <si>
    <t>3.200000</t>
  </si>
  <si>
    <t>1.296872e-05</t>
  </si>
  <si>
    <t>310</t>
  </si>
  <si>
    <t>Undeclared310</t>
  </si>
  <si>
    <t>6.569495e-05</t>
  </si>
  <si>
    <t>311</t>
  </si>
  <si>
    <t>Undeclared311</t>
  </si>
  <si>
    <t>312</t>
  </si>
  <si>
    <t>Undeclared312</t>
  </si>
  <si>
    <t>4.060248e-06</t>
  </si>
  <si>
    <t>313</t>
  </si>
  <si>
    <t>Undeclared313</t>
  </si>
  <si>
    <t>1.642204e-05</t>
  </si>
  <si>
    <t>314</t>
  </si>
  <si>
    <t>Undeclared314</t>
  </si>
  <si>
    <t>1.606314e-04</t>
  </si>
  <si>
    <t>315</t>
  </si>
  <si>
    <t>Undeclared315</t>
  </si>
  <si>
    <t>9.291300e-05</t>
  </si>
  <si>
    <t>316</t>
  </si>
  <si>
    <t>Undeclared316</t>
  </si>
  <si>
    <t xml:space="preserve"> 1.400000</t>
  </si>
  <si>
    <t>5.199140e-05</t>
  </si>
  <si>
    <t>317</t>
  </si>
  <si>
    <t>Undeclared317</t>
  </si>
  <si>
    <t>3.937500</t>
  </si>
  <si>
    <t xml:space="preserve"> 1.928571</t>
  </si>
  <si>
    <t>2.160371e-05</t>
  </si>
  <si>
    <t>318</t>
  </si>
  <si>
    <t>Undeclared318</t>
  </si>
  <si>
    <t xml:space="preserve"> 6.333333</t>
  </si>
  <si>
    <t>319</t>
  </si>
  <si>
    <t>Undeclared319</t>
  </si>
  <si>
    <t>1.422109e-04</t>
  </si>
  <si>
    <t>320</t>
  </si>
  <si>
    <t>Undeclared320</t>
  </si>
  <si>
    <t>4.721111e-05</t>
  </si>
  <si>
    <t>321</t>
  </si>
  <si>
    <t>Undeclared321</t>
  </si>
  <si>
    <t>4495</t>
  </si>
  <si>
    <t>322</t>
  </si>
  <si>
    <t>Undeclared322</t>
  </si>
  <si>
    <t>2.687500</t>
  </si>
  <si>
    <t xml:space="preserve"> 3.833333</t>
  </si>
  <si>
    <t>5.472807e-05</t>
  </si>
  <si>
    <t>323</t>
  </si>
  <si>
    <t>Undeclared323</t>
  </si>
  <si>
    <t>2.692308</t>
  </si>
  <si>
    <t xml:space="preserve"> 3.272727</t>
  </si>
  <si>
    <t>7.624999e-05</t>
  </si>
  <si>
    <t>Undeclared324</t>
  </si>
  <si>
    <t>2.933333</t>
  </si>
  <si>
    <t xml:space="preserve"> 6.444444</t>
  </si>
  <si>
    <t>325</t>
  </si>
  <si>
    <t>Undeclared325</t>
  </si>
  <si>
    <t>3.642857</t>
  </si>
  <si>
    <t xml:space="preserve"> 1.538462</t>
  </si>
  <si>
    <t>4.840363e-05</t>
  </si>
  <si>
    <t>326</t>
  </si>
  <si>
    <t>Undeclared326</t>
  </si>
  <si>
    <t>9.920251e-05</t>
  </si>
  <si>
    <t>327</t>
  </si>
  <si>
    <t>Undeclared327</t>
  </si>
  <si>
    <t>2.333333</t>
  </si>
  <si>
    <t xml:space="preserve"> 7.818182</t>
  </si>
  <si>
    <t>1.062402e-04</t>
  </si>
  <si>
    <t>328</t>
  </si>
  <si>
    <t>Undeclared328</t>
  </si>
  <si>
    <t>4.435308e-05</t>
  </si>
  <si>
    <t>329</t>
  </si>
  <si>
    <t>Undeclared329</t>
  </si>
  <si>
    <t>330</t>
  </si>
  <si>
    <t>Undeclared330</t>
  </si>
  <si>
    <t>1.250000</t>
  </si>
  <si>
    <t xml:space="preserve"> 4.428571</t>
  </si>
  <si>
    <t>4.462027e-05</t>
  </si>
  <si>
    <t>331</t>
  </si>
  <si>
    <t>Undeclared331</t>
  </si>
  <si>
    <t>2.571429</t>
  </si>
  <si>
    <t xml:space="preserve"> 4.600000</t>
  </si>
  <si>
    <t>4.759771e-05</t>
  </si>
  <si>
    <t>332</t>
  </si>
  <si>
    <t>Undeclared332</t>
  </si>
  <si>
    <t xml:space="preserve"> 3.454545</t>
  </si>
  <si>
    <t>333</t>
  </si>
  <si>
    <t>Undeclared333</t>
  </si>
  <si>
    <t>3.571429</t>
  </si>
  <si>
    <t xml:space="preserve"> 3.222222</t>
  </si>
  <si>
    <t>2.866952e-05</t>
  </si>
  <si>
    <t>334</t>
  </si>
  <si>
    <t>Undeclared334</t>
  </si>
  <si>
    <t>1.727273</t>
  </si>
  <si>
    <t xml:space="preserve"> 6.250000</t>
  </si>
  <si>
    <t>5.037735e-05</t>
  </si>
  <si>
    <t>335</t>
  </si>
  <si>
    <t>Undeclared335</t>
  </si>
  <si>
    <t>4.587275e-05</t>
  </si>
  <si>
    <t>336</t>
  </si>
  <si>
    <t>Undeclared336</t>
  </si>
  <si>
    <t xml:space="preserve"> 3.200000</t>
  </si>
  <si>
    <t>4.187654e-05</t>
  </si>
  <si>
    <t>Undeclared337</t>
  </si>
  <si>
    <t xml:space="preserve"> 4.125000</t>
  </si>
  <si>
    <t>2.566396e-05</t>
  </si>
  <si>
    <t>338</t>
  </si>
  <si>
    <t>Undeclared338</t>
  </si>
  <si>
    <t>3.307692</t>
  </si>
  <si>
    <t>339</t>
  </si>
  <si>
    <t>Undeclared339</t>
  </si>
  <si>
    <t xml:space="preserve"> 4.500000</t>
  </si>
  <si>
    <t>2.795288e-05</t>
  </si>
  <si>
    <t>Undeclared340</t>
  </si>
  <si>
    <t xml:space="preserve"> 1.692308</t>
  </si>
  <si>
    <t>7.371571e-05</t>
  </si>
  <si>
    <t>341</t>
  </si>
  <si>
    <t>Undeclared341</t>
  </si>
  <si>
    <t xml:space="preserve"> 1.818182</t>
  </si>
  <si>
    <t>4.951487e-05</t>
  </si>
  <si>
    <t>342</t>
  </si>
  <si>
    <t>Undeclared342</t>
  </si>
  <si>
    <t>8.828879e-05</t>
  </si>
  <si>
    <t>343</t>
  </si>
  <si>
    <t>Undeclared343</t>
  </si>
  <si>
    <t xml:space="preserve"> 3.384615</t>
  </si>
  <si>
    <t>3887</t>
  </si>
  <si>
    <t>344</t>
  </si>
  <si>
    <t>Undeclared344</t>
  </si>
  <si>
    <t>2.200000</t>
  </si>
  <si>
    <t>5.797900e-05</t>
  </si>
  <si>
    <t>345</t>
  </si>
  <si>
    <t>Undeclared345</t>
  </si>
  <si>
    <t xml:space="preserve"> 2.428571</t>
  </si>
  <si>
    <t>2.906071e-05</t>
  </si>
  <si>
    <t>346</t>
  </si>
  <si>
    <t>Undeclared346</t>
  </si>
  <si>
    <t xml:space="preserve"> 3.166667</t>
  </si>
  <si>
    <t>4258</t>
  </si>
  <si>
    <t>347</t>
  </si>
  <si>
    <t>Undeclared347</t>
  </si>
  <si>
    <t xml:space="preserve"> 9.500000</t>
  </si>
  <si>
    <t>2.292023e-05</t>
  </si>
  <si>
    <t>Undeclared348</t>
  </si>
  <si>
    <t xml:space="preserve"> 3.875000</t>
  </si>
  <si>
    <t>1.946692e-05</t>
  </si>
  <si>
    <t>349</t>
  </si>
  <si>
    <t>Undeclared349</t>
  </si>
  <si>
    <t>3.454545</t>
  </si>
  <si>
    <t xml:space="preserve"> 3.750000</t>
  </si>
  <si>
    <t>7.777924e-07</t>
  </si>
  <si>
    <t>350</t>
  </si>
  <si>
    <t>Undeclared350</t>
  </si>
  <si>
    <t xml:space="preserve"> 4.333333</t>
  </si>
  <si>
    <t>6.530302e-07</t>
  </si>
  <si>
    <t>351</t>
  </si>
  <si>
    <t>Undeclared351</t>
  </si>
  <si>
    <t>1.401176e-05</t>
  </si>
  <si>
    <t>352</t>
  </si>
  <si>
    <t>Undeclared352</t>
  </si>
  <si>
    <t>3.692308</t>
  </si>
  <si>
    <t xml:space="preserve"> 5.333333</t>
  </si>
  <si>
    <t>8.166592e-06</t>
  </si>
  <si>
    <t>353</t>
  </si>
  <si>
    <t>Undeclared353</t>
  </si>
  <si>
    <t>354</t>
  </si>
  <si>
    <t>Undeclared354</t>
  </si>
  <si>
    <t>2.846154</t>
  </si>
  <si>
    <t>5.317687e-05</t>
  </si>
  <si>
    <t>355</t>
  </si>
  <si>
    <t>Undeclared355</t>
  </si>
  <si>
    <t>3.272727</t>
  </si>
  <si>
    <t>3.698673e-06</t>
  </si>
  <si>
    <t>356</t>
  </si>
  <si>
    <t>Undeclared356</t>
  </si>
  <si>
    <t>1.901287e-05</t>
  </si>
  <si>
    <t>357</t>
  </si>
  <si>
    <t>Undeclared357</t>
  </si>
  <si>
    <t>2.363636</t>
  </si>
  <si>
    <t xml:space="preserve"> 8.500000</t>
  </si>
  <si>
    <t>2.836195e-06</t>
  </si>
  <si>
    <t>358</t>
  </si>
  <si>
    <t>Undeclared358</t>
  </si>
  <si>
    <t>1.700000</t>
  </si>
  <si>
    <t>1.021234e-04</t>
  </si>
  <si>
    <t>359</t>
  </si>
  <si>
    <t>Undeclared359</t>
  </si>
  <si>
    <t>2.717946e-05</t>
  </si>
  <si>
    <t>360</t>
  </si>
  <si>
    <t>Undeclared360</t>
  </si>
  <si>
    <t>3.846154</t>
  </si>
  <si>
    <t xml:space="preserve"> 1.583333</t>
  </si>
  <si>
    <t>5.187968e-06</t>
  </si>
  <si>
    <t>361</t>
  </si>
  <si>
    <t>Undeclared361</t>
  </si>
  <si>
    <t>1.827099e-05</t>
  </si>
  <si>
    <t>362</t>
  </si>
  <si>
    <t>Undeclared362</t>
  </si>
  <si>
    <t>3.750000</t>
  </si>
  <si>
    <t>363</t>
  </si>
  <si>
    <t>Undeclared363</t>
  </si>
  <si>
    <t xml:space="preserve"> 5.100000</t>
  </si>
  <si>
    <t>6.190819e-05</t>
  </si>
  <si>
    <t>364</t>
  </si>
  <si>
    <t>Undeclared364</t>
  </si>
  <si>
    <t>0.800000</t>
  </si>
  <si>
    <t xml:space="preserve"> 5.833333</t>
  </si>
  <si>
    <t>1.761796e-05</t>
  </si>
  <si>
    <t>365</t>
  </si>
  <si>
    <t>Undeclared365</t>
  </si>
  <si>
    <t>2.461538</t>
  </si>
  <si>
    <t xml:space="preserve"> 7.857143</t>
  </si>
  <si>
    <t>5.523527e-05</t>
  </si>
  <si>
    <t>366</t>
  </si>
  <si>
    <t>Undeclared366</t>
  </si>
  <si>
    <t xml:space="preserve"> 7.200000</t>
  </si>
  <si>
    <t>3.502647e-05</t>
  </si>
  <si>
    <t>367</t>
  </si>
  <si>
    <t>Undeclared367</t>
  </si>
  <si>
    <t>2.923077</t>
  </si>
  <si>
    <t>1.099599e-04</t>
  </si>
  <si>
    <t>368</t>
  </si>
  <si>
    <t>Undeclared368</t>
  </si>
  <si>
    <t>4.006231e-05</t>
  </si>
  <si>
    <t>369</t>
  </si>
  <si>
    <t>Undeclared369</t>
  </si>
  <si>
    <t>3.333333</t>
  </si>
  <si>
    <t>8.498131e-05</t>
  </si>
  <si>
    <t>Undeclared370</t>
  </si>
  <si>
    <t>2.916667</t>
  </si>
  <si>
    <t xml:space="preserve"> 3.444444</t>
  </si>
  <si>
    <t>6.482907e-05</t>
  </si>
  <si>
    <t>371</t>
  </si>
  <si>
    <t>Undeclared371</t>
  </si>
  <si>
    <t xml:space="preserve"> 6.666667</t>
  </si>
  <si>
    <t>6.590023e-05</t>
  </si>
  <si>
    <t>372</t>
  </si>
  <si>
    <t>Undeclared372</t>
  </si>
  <si>
    <t>2.300000</t>
  </si>
  <si>
    <t xml:space="preserve"> 1.500000</t>
  </si>
  <si>
    <t>373</t>
  </si>
  <si>
    <t>Undeclared373</t>
  </si>
  <si>
    <t xml:space="preserve"> 8.166667</t>
  </si>
  <si>
    <t>1.589065e-04</t>
  </si>
  <si>
    <t>374</t>
  </si>
  <si>
    <t>Undeclared374</t>
  </si>
  <si>
    <t xml:space="preserve"> 7.833333</t>
  </si>
  <si>
    <t>8.244703e-05</t>
  </si>
  <si>
    <t>375</t>
  </si>
  <si>
    <t>Undeclared375</t>
  </si>
  <si>
    <t xml:space="preserve"> 1.222222</t>
  </si>
  <si>
    <t>376</t>
  </si>
  <si>
    <t>Undeclared376</t>
  </si>
  <si>
    <t>Undeclared377</t>
  </si>
  <si>
    <t>1.609199e-05</t>
  </si>
  <si>
    <t>Undeclared378</t>
  </si>
  <si>
    <t>1.584883e-04</t>
  </si>
  <si>
    <t>379</t>
  </si>
  <si>
    <t>Undeclared379</t>
  </si>
  <si>
    <t xml:space="preserve"> 1.428571</t>
  </si>
  <si>
    <t>380</t>
  </si>
  <si>
    <t>Undeclared380</t>
  </si>
  <si>
    <t xml:space="preserve"> 2.833333</t>
  </si>
  <si>
    <t>8.996059e-05</t>
  </si>
  <si>
    <t>381</t>
  </si>
  <si>
    <t>Undeclared381</t>
  </si>
  <si>
    <t>2737</t>
  </si>
  <si>
    <t>382</t>
  </si>
  <si>
    <t>Undeclared382</t>
  </si>
  <si>
    <t>1.777778</t>
  </si>
  <si>
    <t xml:space="preserve"> 8.333333</t>
  </si>
  <si>
    <t>4.667867e-05</t>
  </si>
  <si>
    <t>383</t>
  </si>
  <si>
    <t>Undeclared383</t>
  </si>
  <si>
    <t xml:space="preserve"> 3.250000</t>
  </si>
  <si>
    <t>7.028423e-05</t>
  </si>
  <si>
    <t>384</t>
  </si>
  <si>
    <t>Undeclared384</t>
  </si>
  <si>
    <t xml:space="preserve"> 5.750000</t>
  </si>
  <si>
    <t>385</t>
  </si>
  <si>
    <t>Undeclared385</t>
  </si>
  <si>
    <t>3.916667</t>
  </si>
  <si>
    <t>1.272336e-05</t>
  </si>
  <si>
    <t>386</t>
  </si>
  <si>
    <t>Undeclared386</t>
  </si>
  <si>
    <t xml:space="preserve"> 2.583333</t>
  </si>
  <si>
    <t>387</t>
  </si>
  <si>
    <t>Undeclared387</t>
  </si>
  <si>
    <t>2.777778</t>
  </si>
  <si>
    <t>5.455159e-06</t>
  </si>
  <si>
    <t>388</t>
  </si>
  <si>
    <t>Undeclared388</t>
  </si>
  <si>
    <t>2.090909</t>
  </si>
  <si>
    <t xml:space="preserve"> 7.400000</t>
  </si>
  <si>
    <t>389</t>
  </si>
  <si>
    <t>Undeclared389</t>
  </si>
  <si>
    <t xml:space="preserve"> 1.777778</t>
  </si>
  <si>
    <t>6.808339e-05</t>
  </si>
  <si>
    <t>390</t>
  </si>
  <si>
    <t>Undeclared390</t>
  </si>
  <si>
    <t>391</t>
  </si>
  <si>
    <t>Undeclared391</t>
  </si>
  <si>
    <t xml:space="preserve"> 3.666667</t>
  </si>
  <si>
    <t>1.257289e-04</t>
  </si>
  <si>
    <t>392</t>
  </si>
  <si>
    <t>Undeclared392</t>
  </si>
  <si>
    <t>3.888889</t>
  </si>
  <si>
    <t>10.000000</t>
  </si>
  <si>
    <t>5.213383e-05</t>
  </si>
  <si>
    <t>393</t>
  </si>
  <si>
    <t>Undeclared393</t>
  </si>
  <si>
    <t>394</t>
  </si>
  <si>
    <t>Undeclared394</t>
  </si>
  <si>
    <t>2.385091e-05</t>
  </si>
  <si>
    <t>395</t>
  </si>
  <si>
    <t>Undeclared395</t>
  </si>
  <si>
    <t>2.600000</t>
  </si>
  <si>
    <t>5.046543e-05</t>
  </si>
  <si>
    <t>396</t>
  </si>
  <si>
    <t>Undeclared396</t>
  </si>
  <si>
    <t>2.909091</t>
  </si>
  <si>
    <t>9.419170e-05</t>
  </si>
  <si>
    <t>397</t>
  </si>
  <si>
    <t>Undeclared397</t>
  </si>
  <si>
    <t>398</t>
  </si>
  <si>
    <t>Undeclared398</t>
  </si>
  <si>
    <t>3.275939e-05</t>
  </si>
  <si>
    <t>399</t>
  </si>
  <si>
    <t>Undeclared399</t>
  </si>
  <si>
    <t>2.818182</t>
  </si>
  <si>
    <t xml:space="preserve"> 1.200000</t>
  </si>
  <si>
    <t>5.243575e-05</t>
  </si>
  <si>
    <t>400</t>
  </si>
  <si>
    <t>Undeclared400</t>
  </si>
  <si>
    <t>7.815479e-06</t>
  </si>
  <si>
    <t>401</t>
  </si>
  <si>
    <t>Undeclared401</t>
  </si>
  <si>
    <t xml:space="preserve"> 3.714286</t>
  </si>
  <si>
    <t>3.523592e-05</t>
  </si>
  <si>
    <t>402</t>
  </si>
  <si>
    <t>Undeclared402</t>
  </si>
  <si>
    <t>2.636364</t>
  </si>
  <si>
    <t>6.852774e-05</t>
  </si>
  <si>
    <t>403</t>
  </si>
  <si>
    <t>Undeclared403</t>
  </si>
  <si>
    <t>4499</t>
  </si>
  <si>
    <t>404</t>
  </si>
  <si>
    <t>Undeclared404</t>
  </si>
  <si>
    <t>2.888889</t>
  </si>
  <si>
    <t>1.838504e-04</t>
  </si>
  <si>
    <t>405</t>
  </si>
  <si>
    <t>Undeclared405</t>
  </si>
  <si>
    <t>5.678307e-05</t>
  </si>
  <si>
    <t>406</t>
  </si>
  <si>
    <t>Undeclared406</t>
  </si>
  <si>
    <t>1.130032e-05</t>
  </si>
  <si>
    <t>407</t>
  </si>
  <si>
    <t>Undeclared407</t>
  </si>
  <si>
    <t>408</t>
  </si>
  <si>
    <t>Undeclared408</t>
  </si>
  <si>
    <t>409</t>
  </si>
  <si>
    <t>Undeclared409</t>
  </si>
  <si>
    <t>3.100000</t>
  </si>
  <si>
    <t xml:space="preserve"> 5.285714</t>
  </si>
  <si>
    <t>8.045996e-06</t>
  </si>
  <si>
    <t>410</t>
  </si>
  <si>
    <t>Undeclared410</t>
  </si>
  <si>
    <t>1.012609e-04</t>
  </si>
  <si>
    <t>411</t>
  </si>
  <si>
    <t>Undeclared411</t>
  </si>
  <si>
    <t>2.400000</t>
  </si>
  <si>
    <t xml:space="preserve"> 7.600000</t>
  </si>
  <si>
    <t>1.000650e-04</t>
  </si>
  <si>
    <t>412</t>
  </si>
  <si>
    <t>Undeclared412</t>
  </si>
  <si>
    <t xml:space="preserve"> 9.000000</t>
  </si>
  <si>
    <t>4.873708e-05</t>
  </si>
  <si>
    <t>Undeclared413</t>
  </si>
  <si>
    <t>3.284747e-05</t>
  </si>
  <si>
    <t>414</t>
  </si>
  <si>
    <t>Undeclared414</t>
  </si>
  <si>
    <t>3.222222</t>
  </si>
  <si>
    <t>1.058027e-05</t>
  </si>
  <si>
    <t>415</t>
  </si>
  <si>
    <t>Undeclared415</t>
  </si>
  <si>
    <t>416</t>
  </si>
  <si>
    <t>Undeclared416</t>
  </si>
  <si>
    <t>7.487691e-05</t>
  </si>
  <si>
    <t>417</t>
  </si>
  <si>
    <t>Undeclared417</t>
  </si>
  <si>
    <t>5.505812e-05</t>
  </si>
  <si>
    <t>418</t>
  </si>
  <si>
    <t>Undeclared418</t>
  </si>
  <si>
    <t>8.297946e-05</t>
  </si>
  <si>
    <t>419</t>
  </si>
  <si>
    <t>Undeclared419</t>
  </si>
  <si>
    <t>Undeclared420</t>
  </si>
  <si>
    <t>2.900000</t>
  </si>
  <si>
    <t>3.231504e-05</t>
  </si>
  <si>
    <t>Undeclared421</t>
  </si>
  <si>
    <t>2.001300e-04</t>
  </si>
  <si>
    <t>422</t>
  </si>
  <si>
    <t>Undeclared422</t>
  </si>
  <si>
    <t xml:space="preserve"> 3.571429</t>
  </si>
  <si>
    <t>9.594818e-05</t>
  </si>
  <si>
    <t>423</t>
  </si>
  <si>
    <t>Undeclared423</t>
  </si>
  <si>
    <t>5.711652e-05</t>
  </si>
  <si>
    <t>424</t>
  </si>
  <si>
    <t>Undeclared424</t>
  </si>
  <si>
    <t>2.819823e-05</t>
  </si>
  <si>
    <t>425</t>
  </si>
  <si>
    <t>Undeclared425</t>
  </si>
  <si>
    <t>5.917152e-05</t>
  </si>
  <si>
    <t>426</t>
  </si>
  <si>
    <t>Undeclared426</t>
  </si>
  <si>
    <t xml:space="preserve"> 5.666667</t>
  </si>
  <si>
    <t>427</t>
  </si>
  <si>
    <t>Undeclared427</t>
  </si>
  <si>
    <t>3.111111</t>
  </si>
  <si>
    <t xml:space="preserve"> 4.714286</t>
  </si>
  <si>
    <t>3.365339e-05</t>
  </si>
  <si>
    <t>428</t>
  </si>
  <si>
    <t>Undeclared428</t>
  </si>
  <si>
    <t xml:space="preserve"> 1.300000</t>
  </si>
  <si>
    <t>429</t>
  </si>
  <si>
    <t>Undeclared429</t>
  </si>
  <si>
    <t xml:space="preserve"> 4.250000</t>
  </si>
  <si>
    <t>5112</t>
  </si>
  <si>
    <t>430</t>
  </si>
  <si>
    <t>Undeclared430</t>
  </si>
  <si>
    <t xml:space="preserve"> 6.428571</t>
  </si>
  <si>
    <t>1.270673e-04</t>
  </si>
  <si>
    <t>Majors_List</t>
  </si>
  <si>
    <t>Courses_List</t>
  </si>
  <si>
    <t>COLLEGE</t>
  </si>
  <si>
    <t>LIFETIME_EARNED_CREDITS_GROUP</t>
  </si>
  <si>
    <t>1</t>
  </si>
  <si>
    <t>Institution-WideART2141</t>
  </si>
  <si>
    <t>44.90% (n=107)</t>
  </si>
  <si>
    <t>38.50% (n=130)</t>
  </si>
  <si>
    <t>12.20% (n=82)</t>
  </si>
  <si>
    <t>14.90% (n=47)</t>
  </si>
  <si>
    <t>3.50% (n=57)</t>
  </si>
  <si>
    <t>13.60% (n=22)</t>
  </si>
  <si>
    <t>2</t>
  </si>
  <si>
    <t>Institution-WideART2142</t>
  </si>
  <si>
    <t>48.20% (n=280)</t>
  </si>
  <si>
    <t>45.40% (n=304)</t>
  </si>
  <si>
    <t>33.60% (n=146)</t>
  </si>
  <si>
    <t>26.00% (n=50)</t>
  </si>
  <si>
    <t>6.70% (n=30)</t>
  </si>
  <si>
    <t>0.00% (n=23)</t>
  </si>
  <si>
    <t>3</t>
  </si>
  <si>
    <t>Institution-WideART2143</t>
  </si>
  <si>
    <t>69.10% (n=314)</t>
  </si>
  <si>
    <t>56.70% (n=240)</t>
  </si>
  <si>
    <t>30.90% (n=81)</t>
  </si>
  <si>
    <t>35.00% (n=20)</t>
  </si>
  <si>
    <t>33.30% (n=12)</t>
  </si>
  <si>
    <t>10.00% (n=20)</t>
  </si>
  <si>
    <t>4</t>
  </si>
  <si>
    <t>Institution-WideART2144</t>
  </si>
  <si>
    <t>73.20% (n=250)</t>
  </si>
  <si>
    <t>63.60% (n=173)</t>
  </si>
  <si>
    <t>52.40% (n=63)</t>
  </si>
  <si>
    <t>26.30% (n=19)</t>
  </si>
  <si>
    <t>16.70% (n=6)</t>
  </si>
  <si>
    <t>50.00% (n=16)</t>
  </si>
  <si>
    <t>5</t>
  </si>
  <si>
    <t>Institution-WideART2145</t>
  </si>
  <si>
    <t>74.00% (n=169)</t>
  </si>
  <si>
    <t>64.20% (n=106)</t>
  </si>
  <si>
    <t>64.30% (n=28)</t>
  </si>
  <si>
    <t>27.30% (n=11)</t>
  </si>
  <si>
    <t>0.00% (n=2)</t>
  </si>
  <si>
    <t>50.00% (n=14)</t>
  </si>
  <si>
    <t>6</t>
  </si>
  <si>
    <t>Institution-WideART2146</t>
  </si>
  <si>
    <t>77.70% (n=130)</t>
  </si>
  <si>
    <t>67.10% (n=73)</t>
  </si>
  <si>
    <t>60.70% (n=28)</t>
  </si>
  <si>
    <t>66.70% (n=6)</t>
  </si>
  <si>
    <t>25.00% (n=4)</t>
  </si>
  <si>
    <t>33.30% (n=6)</t>
  </si>
  <si>
    <t>7</t>
  </si>
  <si>
    <t>Institution-WideART2147</t>
  </si>
  <si>
    <t>82.70% (n=104)</t>
  </si>
  <si>
    <t>77.60% (n=58)</t>
  </si>
  <si>
    <t>66.70% (n=21)</t>
  </si>
  <si>
    <t>50.00% (n=12)</t>
  </si>
  <si>
    <t>8</t>
  </si>
  <si>
    <t>Institution-WideART2148</t>
  </si>
  <si>
    <t>85.30% (n=68)</t>
  </si>
  <si>
    <t>76.90% (n=52)</t>
  </si>
  <si>
    <t>100.00% (n=7)</t>
  </si>
  <si>
    <t>100.00% (n=2)</t>
  </si>
  <si>
    <t>50.00% (n=2)</t>
  </si>
  <si>
    <t>66.70% (n=3)</t>
  </si>
  <si>
    <t>Institution-WideBIO1051</t>
  </si>
  <si>
    <t>50.00% (n=20)</t>
  </si>
  <si>
    <t>51.90% (n=79)</t>
  </si>
  <si>
    <t>34.30% (n=70)</t>
  </si>
  <si>
    <t>17.60% (n=34)</t>
  </si>
  <si>
    <t>5.80% (n=52)</t>
  </si>
  <si>
    <t>13.90% (n=36)</t>
  </si>
  <si>
    <t>Institution-WideBIO1052</t>
  </si>
  <si>
    <t>60.00% (n=60)</t>
  </si>
  <si>
    <t>46.40% (n=110)</t>
  </si>
  <si>
    <t>33.30% (n=87)</t>
  </si>
  <si>
    <t>22.70% (n=44)</t>
  </si>
  <si>
    <t>6.90% (n=29)</t>
  </si>
  <si>
    <t>Institution-WideBIO1053</t>
  </si>
  <si>
    <t>78.80% (n=80)</t>
  </si>
  <si>
    <t>68.90% (n=222)</t>
  </si>
  <si>
    <t>52.30% (n=174)</t>
  </si>
  <si>
    <t>43.90% (n=57)</t>
  </si>
  <si>
    <t>9.50% (n=21)</t>
  </si>
  <si>
    <t>30.00% (n=30)</t>
  </si>
  <si>
    <t>Institution-WideBIO1054</t>
  </si>
  <si>
    <t>78.80% (n=99)</t>
  </si>
  <si>
    <t>70.20% (n=215)</t>
  </si>
  <si>
    <t>62.80% (n=148)</t>
  </si>
  <si>
    <t>48.80% (n=43)</t>
  </si>
  <si>
    <t>22.70% (n=22)</t>
  </si>
  <si>
    <t>36.80% (n=19)</t>
  </si>
  <si>
    <t>Institution-WideBIO1055</t>
  </si>
  <si>
    <t>90.90% (n=44)</t>
  </si>
  <si>
    <t>77.00% (n=148)</t>
  </si>
  <si>
    <t>71.00% (n=93)</t>
  </si>
  <si>
    <t>48.30% (n=29)</t>
  </si>
  <si>
    <t>54.50% (n=11)</t>
  </si>
  <si>
    <t>40.00% (n=20)</t>
  </si>
  <si>
    <t>Institution-WideBIO1056</t>
  </si>
  <si>
    <t>85.10% (n=47)</t>
  </si>
  <si>
    <t>75.50% (n=102)</t>
  </si>
  <si>
    <t>68.10% (n=72)</t>
  </si>
  <si>
    <t>68.80% (n=32)</t>
  </si>
  <si>
    <t>35.70% (n=14)</t>
  </si>
  <si>
    <t>61.50% (n=13)</t>
  </si>
  <si>
    <t>Institution-WideBIO1057</t>
  </si>
  <si>
    <t>89.30% (n=28)</t>
  </si>
  <si>
    <t>89.50% (n=57)</t>
  </si>
  <si>
    <t>73.80% (n=42)</t>
  </si>
  <si>
    <t>55.60% (n=9)</t>
  </si>
  <si>
    <t>20.00% (n=10)</t>
  </si>
  <si>
    <t>58.30% (n=12)</t>
  </si>
  <si>
    <t>Institution-WideBIO1058</t>
  </si>
  <si>
    <t>92.00% (n=25)</t>
  </si>
  <si>
    <t>85.90% (n=71)</t>
  </si>
  <si>
    <t>83.30% (n=48)</t>
  </si>
  <si>
    <t>81.00% (n=21)</t>
  </si>
  <si>
    <t>50.00% (n=6)</t>
  </si>
  <si>
    <t>Institution-WideCHM1211</t>
  </si>
  <si>
    <t>71.90% (n=185)</t>
  </si>
  <si>
    <t>63.50% (n=233)</t>
  </si>
  <si>
    <t>47.50% (n=181)</t>
  </si>
  <si>
    <t>34.90% (n=109)</t>
  </si>
  <si>
    <t>15.40% (n=123)</t>
  </si>
  <si>
    <t>18.80% (n=48)</t>
  </si>
  <si>
    <t>Institution-WideCHM1212</t>
  </si>
  <si>
    <t>67.30% (n=165)</t>
  </si>
  <si>
    <t>67.70% (n=186)</t>
  </si>
  <si>
    <t>46.50% (n=157)</t>
  </si>
  <si>
    <t>28.90% (n=76)</t>
  </si>
  <si>
    <t>24.10% (n=87)</t>
  </si>
  <si>
    <t>31.00% (n=42)</t>
  </si>
  <si>
    <t>Institution-WideCHM1213</t>
  </si>
  <si>
    <t>70.90% (n=103)</t>
  </si>
  <si>
    <t>65.80% (n=161)</t>
  </si>
  <si>
    <t>49.00% (n=145)</t>
  </si>
  <si>
    <t>52.60% (n=95)</t>
  </si>
  <si>
    <t>33.80% (n=80)</t>
  </si>
  <si>
    <t>29.30% (n=58)</t>
  </si>
  <si>
    <t>Institution-WideCHM1214</t>
  </si>
  <si>
    <t>71.40% (n=77)</t>
  </si>
  <si>
    <t>65.40% (n=81)</t>
  </si>
  <si>
    <t>57.10% (n=77)</t>
  </si>
  <si>
    <t>41.50% (n=41)</t>
  </si>
  <si>
    <t>26.80% (n=41)</t>
  </si>
  <si>
    <t>43.80% (n=32)</t>
  </si>
  <si>
    <t>Institution-WideCHM1215</t>
  </si>
  <si>
    <t>70.90% (n=55)</t>
  </si>
  <si>
    <t>66.10% (n=59)</t>
  </si>
  <si>
    <t>48.20% (n=56)</t>
  </si>
  <si>
    <t>48.00% (n=25)</t>
  </si>
  <si>
    <t>33.30% (n=24)</t>
  </si>
  <si>
    <t>27.30% (n=22)</t>
  </si>
  <si>
    <t>Institution-WideCHM1216</t>
  </si>
  <si>
    <t>87.20% (n=39)</t>
  </si>
  <si>
    <t>55.60% (n=45)</t>
  </si>
  <si>
    <t>48.60% (n=37)</t>
  </si>
  <si>
    <t>64.70% (n=17)</t>
  </si>
  <si>
    <t>63.60% (n=11)</t>
  </si>
  <si>
    <t>Institution-WideCHM1217</t>
  </si>
  <si>
    <t>38.70% (n=31)</t>
  </si>
  <si>
    <t>45.20% (n=31)</t>
  </si>
  <si>
    <t>60.00% (n=10)</t>
  </si>
  <si>
    <t>0.00% (n=7)</t>
  </si>
  <si>
    <t>57.10% (n=7)</t>
  </si>
  <si>
    <t>Institution-WideCHM1218</t>
  </si>
  <si>
    <t>75.90% (n=29)</t>
  </si>
  <si>
    <t>66.70% (n=15)</t>
  </si>
  <si>
    <t>75.00% (n=8)</t>
  </si>
  <si>
    <t>Institution-WideCLS1501</t>
  </si>
  <si>
    <t>46.70% (n=152)</t>
  </si>
  <si>
    <t>38.00% (n=163)</t>
  </si>
  <si>
    <t>36.10% (n=180)</t>
  </si>
  <si>
    <t>20.60% (n=107)</t>
  </si>
  <si>
    <t>3.50% (n=173)</t>
  </si>
  <si>
    <t>2.30% (n=86)</t>
  </si>
  <si>
    <t>Institution-WideCLS1502</t>
  </si>
  <si>
    <t>56.10% (n=223)</t>
  </si>
  <si>
    <t>41.30% (n=235)</t>
  </si>
  <si>
    <t>38.60% (n=228)</t>
  </si>
  <si>
    <t>23.10% (n=134)</t>
  </si>
  <si>
    <t>15.90% (n=151)</t>
  </si>
  <si>
    <t>19.60% (n=97)</t>
  </si>
  <si>
    <t>Institution-WideCLS1503</t>
  </si>
  <si>
    <t>63.90% (n=227)</t>
  </si>
  <si>
    <t>54.50% (n=246)</t>
  </si>
  <si>
    <t>47.00% (n=181)</t>
  </si>
  <si>
    <t>37.50% (n=96)</t>
  </si>
  <si>
    <t>23.70% (n=59)</t>
  </si>
  <si>
    <t>17.20% (n=64)</t>
  </si>
  <si>
    <t>Institution-WideCLS1504</t>
  </si>
  <si>
    <t>62.90% (n=143)</t>
  </si>
  <si>
    <t>62.50% (n=144)</t>
  </si>
  <si>
    <t>50.00% (n=86)</t>
  </si>
  <si>
    <t>37.80% (n=45)</t>
  </si>
  <si>
    <t>39.50% (n=43)</t>
  </si>
  <si>
    <t>Institution-WideCLS1505</t>
  </si>
  <si>
    <t>76.60% (n=94)</t>
  </si>
  <si>
    <t>64.30% (n=98)</t>
  </si>
  <si>
    <t>58.60% (n=70)</t>
  </si>
  <si>
    <t>59.50% (n=42)</t>
  </si>
  <si>
    <t>31.60% (n=19)</t>
  </si>
  <si>
    <t>Institution-WideCLS1506</t>
  </si>
  <si>
    <t>75.80% (n=95)</t>
  </si>
  <si>
    <t>74.00% (n=77)</t>
  </si>
  <si>
    <t>77.30% (n=44)</t>
  </si>
  <si>
    <t>56.20% (n=16)</t>
  </si>
  <si>
    <t>40.00% (n=10)</t>
  </si>
  <si>
    <t>Institution-WideCLS1507</t>
  </si>
  <si>
    <t>75.40% (n=69)</t>
  </si>
  <si>
    <t>77.80% (n=54)</t>
  </si>
  <si>
    <t>63.90% (n=36)</t>
  </si>
  <si>
    <t>30.00% (n=10)</t>
  </si>
  <si>
    <t>41.70% (n=12)</t>
  </si>
  <si>
    <t>Institution-WideCLS1508</t>
  </si>
  <si>
    <t>86.10% (n=72)</t>
  </si>
  <si>
    <t>84.20% (n=38)</t>
  </si>
  <si>
    <t>82.60% (n=23)</t>
  </si>
  <si>
    <t>70.00% (n=10)</t>
  </si>
  <si>
    <t>0.00% (n=8)</t>
  </si>
  <si>
    <t>71.40% (n=14)</t>
  </si>
  <si>
    <t>Institution-WideCOM1011</t>
  </si>
  <si>
    <t>43.70% (n=135)</t>
  </si>
  <si>
    <t>25.80% (n=151)</t>
  </si>
  <si>
    <t>20.20% (n=89)</t>
  </si>
  <si>
    <t>18.50% (n=27)</t>
  </si>
  <si>
    <t>3.40% (n=89)</t>
  </si>
  <si>
    <t>2.70% (n=37)</t>
  </si>
  <si>
    <t>Institution-WideCOM1012</t>
  </si>
  <si>
    <t>53.60% (n=302)</t>
  </si>
  <si>
    <t>42.10% (n=278)</t>
  </si>
  <si>
    <t>15.60% (n=32)</t>
  </si>
  <si>
    <t>3.60% (n=55)</t>
  </si>
  <si>
    <t>8.80% (n=34)</t>
  </si>
  <si>
    <t>Institution-WideCOM1013</t>
  </si>
  <si>
    <t>63.90% (n=294)</t>
  </si>
  <si>
    <t>50.60% (n=257)</t>
  </si>
  <si>
    <t>29.20% (n=89)</t>
  </si>
  <si>
    <t>11.80% (n=17)</t>
  </si>
  <si>
    <t>20.00% (n=30)</t>
  </si>
  <si>
    <t>Institution-WideCOM1014</t>
  </si>
  <si>
    <t>68.50% (n=286)</t>
  </si>
  <si>
    <t>66.20% (n=219)</t>
  </si>
  <si>
    <t>53.10% (n=64)</t>
  </si>
  <si>
    <t>8.30% (n=24)</t>
  </si>
  <si>
    <t>12.50% (n=24)</t>
  </si>
  <si>
    <t>Institution-WideCOM1015</t>
  </si>
  <si>
    <t>83.20% (n=208)</t>
  </si>
  <si>
    <t>75.80% (n=190)</t>
  </si>
  <si>
    <t>44.90% (n=78)</t>
  </si>
  <si>
    <t>Institution-WideCOM1016</t>
  </si>
  <si>
    <t>79.20% (n=144)</t>
  </si>
  <si>
    <t>69.60% (n=112)</t>
  </si>
  <si>
    <t>56.20% (n=32)</t>
  </si>
  <si>
    <t>80.00% (n=5)</t>
  </si>
  <si>
    <t>47.10% (n=17)</t>
  </si>
  <si>
    <t>Institution-WideCOM1017</t>
  </si>
  <si>
    <t>78.50% (n=93)</t>
  </si>
  <si>
    <t>51.40% (n=35)</t>
  </si>
  <si>
    <t>50.00% (n=10)</t>
  </si>
  <si>
    <t>53.30% (n=15)</t>
  </si>
  <si>
    <t>Institution-WideCOM1018</t>
  </si>
  <si>
    <t>90.50% (n=84)</t>
  </si>
  <si>
    <t>90.40% (n=52)</t>
  </si>
  <si>
    <t>87.50% (n=24)</t>
  </si>
  <si>
    <t>60.00% (n=15)</t>
  </si>
  <si>
    <t>Institution-WideCS2051</t>
  </si>
  <si>
    <t>49.30% (n=201)</t>
  </si>
  <si>
    <t>36.20% (n=293)</t>
  </si>
  <si>
    <t>23.50% (n=221)</t>
  </si>
  <si>
    <t>14.80% (n=115)</t>
  </si>
  <si>
    <t>6.30% (n=159)</t>
  </si>
  <si>
    <t>6.30% (n=95)</t>
  </si>
  <si>
    <t>Institution-WideCS2052</t>
  </si>
  <si>
    <t>55.70% (n=470)</t>
  </si>
  <si>
    <t>46.60% (n=638)</t>
  </si>
  <si>
    <t>44.50% (n=418)</t>
  </si>
  <si>
    <t>20.00% (n=130)</t>
  </si>
  <si>
    <t>19.90% (n=146)</t>
  </si>
  <si>
    <t>17.20% (n=145)</t>
  </si>
  <si>
    <t>Institution-WideCS2053</t>
  </si>
  <si>
    <t>67.60% (n=553)</t>
  </si>
  <si>
    <t>59.50% (n=592)</t>
  </si>
  <si>
    <t>48.20% (n=299)</t>
  </si>
  <si>
    <t>38.60% (n=101)</t>
  </si>
  <si>
    <t>18.10% (n=94)</t>
  </si>
  <si>
    <t>21.80% (n=133)</t>
  </si>
  <si>
    <t>Institution-WideCS2054</t>
  </si>
  <si>
    <t>74.60% (n=465)</t>
  </si>
  <si>
    <t>65.30% (n=490)</t>
  </si>
  <si>
    <t>47.30% (n=258)</t>
  </si>
  <si>
    <t>55.60% (n=63)</t>
  </si>
  <si>
    <t>17.40% (n=69)</t>
  </si>
  <si>
    <t>35.00% (n=103)</t>
  </si>
  <si>
    <t>Institution-WideCS2055</t>
  </si>
  <si>
    <t>74.00% (n=446)</t>
  </si>
  <si>
    <t>74.10% (n=370)</t>
  </si>
  <si>
    <t>62.60% (n=174)</t>
  </si>
  <si>
    <t>46.80% (n=47)</t>
  </si>
  <si>
    <t>27.30% (n=66)</t>
  </si>
  <si>
    <t>37.70% (n=69)</t>
  </si>
  <si>
    <t>Institution-WideCS2056</t>
  </si>
  <si>
    <t>76.70% (n=266)</t>
  </si>
  <si>
    <t>70.10% (n=278)</t>
  </si>
  <si>
    <t>70.60% (n=126)</t>
  </si>
  <si>
    <t>48.10% (n=27)</t>
  </si>
  <si>
    <t>27.60% (n=29)</t>
  </si>
  <si>
    <t>43.80% (n=64)</t>
  </si>
  <si>
    <t>Institution-WideCS2057</t>
  </si>
  <si>
    <t>81.40% (n=231)</t>
  </si>
  <si>
    <t>75.50% (n=200)</t>
  </si>
  <si>
    <t>69.60% (n=69)</t>
  </si>
  <si>
    <t>75.00% (n=16)</t>
  </si>
  <si>
    <t>29.70% (n=37)</t>
  </si>
  <si>
    <t>63.00% (n=27)</t>
  </si>
  <si>
    <t>Institution-WideCS2058</t>
  </si>
  <si>
    <t>86.10% (n=151)</t>
  </si>
  <si>
    <t>87.60% (n=129)</t>
  </si>
  <si>
    <t>76.50% (n=68)</t>
  </si>
  <si>
    <t>61.10% (n=18)</t>
  </si>
  <si>
    <t>57.90% (n=38)</t>
  </si>
  <si>
    <t>Institution-WideEC2001</t>
  </si>
  <si>
    <t>39.00% (n=59)</t>
  </si>
  <si>
    <t>28.40% (n=102)</t>
  </si>
  <si>
    <t>21.90% (n=73)</t>
  </si>
  <si>
    <t>12.50% (n=56)</t>
  </si>
  <si>
    <t>1.20% (n=84)</t>
  </si>
  <si>
    <t>12.80% (n=39)</t>
  </si>
  <si>
    <t>Institution-WideEC2002</t>
  </si>
  <si>
    <t>59.90% (n=172)</t>
  </si>
  <si>
    <t>50.00% (n=318)</t>
  </si>
  <si>
    <t>29.00% (n=169)</t>
  </si>
  <si>
    <t>18.60% (n=118)</t>
  </si>
  <si>
    <t>13.50% (n=96)</t>
  </si>
  <si>
    <t>26.40% (n=91)</t>
  </si>
  <si>
    <t>Institution-WideEC2003</t>
  </si>
  <si>
    <t>70.30% (n=256)</t>
  </si>
  <si>
    <t>61.50% (n=340)</t>
  </si>
  <si>
    <t>45.20% (n=208)</t>
  </si>
  <si>
    <t>40.00% (n=90)</t>
  </si>
  <si>
    <t>20.00% (n=70)</t>
  </si>
  <si>
    <t>18.80% (n=69)</t>
  </si>
  <si>
    <t>Institution-WideEC2004</t>
  </si>
  <si>
    <t>75.70% (n=202)</t>
  </si>
  <si>
    <t>63.50% (n=277)</t>
  </si>
  <si>
    <t>49.10% (n=173)</t>
  </si>
  <si>
    <t>47.10% (n=68)</t>
  </si>
  <si>
    <t>40.60% (n=32)</t>
  </si>
  <si>
    <t>31.70% (n=41)</t>
  </si>
  <si>
    <t>Institution-WideEC2005</t>
  </si>
  <si>
    <t>78.60% (n=154)</t>
  </si>
  <si>
    <t>70.80% (n=171)</t>
  </si>
  <si>
    <t>53.10% (n=96)</t>
  </si>
  <si>
    <t>38.60% (n=57)</t>
  </si>
  <si>
    <t>46.70% (n=30)</t>
  </si>
  <si>
    <t>Institution-WideEC2006</t>
  </si>
  <si>
    <t>73.20% (n=112)</t>
  </si>
  <si>
    <t>70.60% (n=109)</t>
  </si>
  <si>
    <t>62.10% (n=66)</t>
  </si>
  <si>
    <t>56.00% (n=25)</t>
  </si>
  <si>
    <t>46.70% (n=15)</t>
  </si>
  <si>
    <t>Institution-WideEC2007</t>
  </si>
  <si>
    <t>79.30% (n=82)</t>
  </si>
  <si>
    <t>76.50% (n=81)</t>
  </si>
  <si>
    <t>58.30% (n=48)</t>
  </si>
  <si>
    <t>50.00% (n=18)</t>
  </si>
  <si>
    <t>57.10% (n=21)</t>
  </si>
  <si>
    <t>Institution-WideEC2008</t>
  </si>
  <si>
    <t>87.90% (n=58)</t>
  </si>
  <si>
    <t>84.40% (n=64)</t>
  </si>
  <si>
    <t>73.70% (n=38)</t>
  </si>
  <si>
    <t>83.30% (n=6)</t>
  </si>
  <si>
    <t>60.00% (n=5)</t>
  </si>
  <si>
    <t>Institution-WideEC2051</t>
  </si>
  <si>
    <t>10.00% (n=10)</t>
  </si>
  <si>
    <t>25.00% (n=16)</t>
  </si>
  <si>
    <t>37.50% (n=24)</t>
  </si>
  <si>
    <t>26.90% (n=26)</t>
  </si>
  <si>
    <t>0.00% (n=12)</t>
  </si>
  <si>
    <t>Institution-WideEC2052</t>
  </si>
  <si>
    <t>78.00% (n=50)</t>
  </si>
  <si>
    <t>53.20% (n=109)</t>
  </si>
  <si>
    <t>46.10% (n=154)</t>
  </si>
  <si>
    <t>43.80% (n=80)</t>
  </si>
  <si>
    <t>20.50% (n=78)</t>
  </si>
  <si>
    <t>20.00% (n=65)</t>
  </si>
  <si>
    <t>Institution-WideEC2053</t>
  </si>
  <si>
    <t>84.30% (n=127)</t>
  </si>
  <si>
    <t>66.30% (n=205)</t>
  </si>
  <si>
    <t>60.90% (n=274)</t>
  </si>
  <si>
    <t>46.60% (n=133)</t>
  </si>
  <si>
    <t>26.20% (n=80)</t>
  </si>
  <si>
    <t>36.40% (n=66)</t>
  </si>
  <si>
    <t>Institution-WideEC2054</t>
  </si>
  <si>
    <t>82.80% (n=163)</t>
  </si>
  <si>
    <t>82.40% (n=301)</t>
  </si>
  <si>
    <t>69.60% (n=293)</t>
  </si>
  <si>
    <t>54.20% (n=142)</t>
  </si>
  <si>
    <t>36.70% (n=60)</t>
  </si>
  <si>
    <t>35.00% (n=60)</t>
  </si>
  <si>
    <t>Institution-WideEC2055</t>
  </si>
  <si>
    <t>80.80% (n=120)</t>
  </si>
  <si>
    <t>73.80% (n=233)</t>
  </si>
  <si>
    <t>72.30% (n=213)</t>
  </si>
  <si>
    <t>60.30% (n=78)</t>
  </si>
  <si>
    <t>35.50% (n=31)</t>
  </si>
  <si>
    <t>Institution-WideEC2056</t>
  </si>
  <si>
    <t>84.80% (n=66)</t>
  </si>
  <si>
    <t>72.60% (n=113)</t>
  </si>
  <si>
    <t>74.10% (n=143)</t>
  </si>
  <si>
    <t>64.20% (n=53)</t>
  </si>
  <si>
    <t>25.00% (n=24)</t>
  </si>
  <si>
    <t>Institution-WideEC2057</t>
  </si>
  <si>
    <t>64.30% (n=56)</t>
  </si>
  <si>
    <t>68.20% (n=66)</t>
  </si>
  <si>
    <t>52.70% (n=55)</t>
  </si>
  <si>
    <t>68.20% (n=22)</t>
  </si>
  <si>
    <t>35.30% (n=17)</t>
  </si>
  <si>
    <t>Institution-WideEC2058</t>
  </si>
  <si>
    <t>79.20% (n=24)</t>
  </si>
  <si>
    <t>84.80% (n=33)</t>
  </si>
  <si>
    <t>67.60% (n=34)</t>
  </si>
  <si>
    <t>72.70% (n=11)</t>
  </si>
  <si>
    <t>Institution-WideEGR1901</t>
  </si>
  <si>
    <t>65.30% (n=297)</t>
  </si>
  <si>
    <t>35.90% (n=167)</t>
  </si>
  <si>
    <t>12.90% (n=31)</t>
  </si>
  <si>
    <t>25.00% (n=8)</t>
  </si>
  <si>
    <t>2.40% (n=85)</t>
  </si>
  <si>
    <t>9.10% (n=33)</t>
  </si>
  <si>
    <t>Institution-WideEGR1902</t>
  </si>
  <si>
    <t>70.80% (n=370)</t>
  </si>
  <si>
    <t>42.00% (n=200)</t>
  </si>
  <si>
    <t>36.40% (n=22)</t>
  </si>
  <si>
    <t>0.00% (n=1)</t>
  </si>
  <si>
    <t>4.20% (n=24)</t>
  </si>
  <si>
    <t>17.60% (n=17)</t>
  </si>
  <si>
    <t>Institution-WideEGR1903</t>
  </si>
  <si>
    <t>84.40% (n=90)</t>
  </si>
  <si>
    <t>57.40% (n=47)</t>
  </si>
  <si>
    <t>37.50% (n=8)</t>
  </si>
  <si>
    <t xml:space="preserve"> NA% (n=0)</t>
  </si>
  <si>
    <t>20.00% (n=5)</t>
  </si>
  <si>
    <t>Institution-WideEGR1904</t>
  </si>
  <si>
    <t>75.00% (n=12)</t>
  </si>
  <si>
    <t>0.00% (n=3)</t>
  </si>
  <si>
    <t>Institution-WideEGR1905</t>
  </si>
  <si>
    <t>Institution-WideEGR1906</t>
  </si>
  <si>
    <t>Institution-WideEGR1907</t>
  </si>
  <si>
    <t>100.00% (n=1)</t>
  </si>
  <si>
    <t>Institution-WideENG1011</t>
  </si>
  <si>
    <t>52.30% (n=3,110)</t>
  </si>
  <si>
    <t>39.00% (n=3,345)</t>
  </si>
  <si>
    <t>21.50% (n=1,932)</t>
  </si>
  <si>
    <t>12.80% (n=726)</t>
  </si>
  <si>
    <t>4.60% (n=670)</t>
  </si>
  <si>
    <t>4.20% (n=406)</t>
  </si>
  <si>
    <t>Institution-WideENG1012</t>
  </si>
  <si>
    <t>55.80% (n=1,606)</t>
  </si>
  <si>
    <t>45.50% (n=1,612)</t>
  </si>
  <si>
    <t>27.90% (n=896)</t>
  </si>
  <si>
    <t>13.30% (n=195)</t>
  </si>
  <si>
    <t>6.50% (n=138)</t>
  </si>
  <si>
    <t>4.60% (n=152)</t>
  </si>
  <si>
    <t>Institution-WideENG1013</t>
  </si>
  <si>
    <t>54.30% (n=269)</t>
  </si>
  <si>
    <t>41.10% (n=275)</t>
  </si>
  <si>
    <t>26.80% (n=149)</t>
  </si>
  <si>
    <t>13.50% (n=37)</t>
  </si>
  <si>
    <t>3.60% (n=28)</t>
  </si>
  <si>
    <t>6.50% (n=46)</t>
  </si>
  <si>
    <t>Institution-WideENG1014</t>
  </si>
  <si>
    <t>59.40% (n=96)</t>
  </si>
  <si>
    <t>33.80% (n=77)</t>
  </si>
  <si>
    <t>44.10% (n=34)</t>
  </si>
  <si>
    <t>0.00% (n=17)</t>
  </si>
  <si>
    <t>7.10% (n=14)</t>
  </si>
  <si>
    <t>Institution-WideENG1015</t>
  </si>
  <si>
    <t>67.70% (n=62)</t>
  </si>
  <si>
    <t>50.00% (n=46)</t>
  </si>
  <si>
    <t>33.30% (n=3)</t>
  </si>
  <si>
    <t>18.20% (n=11)</t>
  </si>
  <si>
    <t>Institution-WideENG1016</t>
  </si>
  <si>
    <t>57.50% (n=40)</t>
  </si>
  <si>
    <t>47.40% (n=19)</t>
  </si>
  <si>
    <t>0.00% (n=5)</t>
  </si>
  <si>
    <t>28.60% (n=7)</t>
  </si>
  <si>
    <t>Institution-WideENG1017</t>
  </si>
  <si>
    <t>66.70% (n=39)</t>
  </si>
  <si>
    <t>65.20% (n=23)</t>
  </si>
  <si>
    <t>50.00% (n=8)</t>
  </si>
  <si>
    <t>Institution-WideENG1018</t>
  </si>
  <si>
    <t>80.00% (n=10)</t>
  </si>
  <si>
    <t>50.00% (n=4)</t>
  </si>
  <si>
    <t>0.00% (n=4)</t>
  </si>
  <si>
    <t>Institution-WideENG1021</t>
  </si>
  <si>
    <t>22.40% (n=237)</t>
  </si>
  <si>
    <t>17.60% (n=319)</t>
  </si>
  <si>
    <t>20.80% (n=265)</t>
  </si>
  <si>
    <t>15.40% (n=156)</t>
  </si>
  <si>
    <t>5.70% (n=230)</t>
  </si>
  <si>
    <t>8.90% (n=202)</t>
  </si>
  <si>
    <t>Institution-WideENG1022</t>
  </si>
  <si>
    <t>62.30% (n=2,529)</t>
  </si>
  <si>
    <t>48.70% (n=2,821)</t>
  </si>
  <si>
    <t>36.20% (n=1,628)</t>
  </si>
  <si>
    <t>26.60% (n=488)</t>
  </si>
  <si>
    <t>21.30% (n=328)</t>
  </si>
  <si>
    <t>15.90% (n=433)</t>
  </si>
  <si>
    <t>Institution-WideENG1023</t>
  </si>
  <si>
    <t>68.20% (n=1,325)</t>
  </si>
  <si>
    <t>57.10% (n=1,130)</t>
  </si>
  <si>
    <t>43.80% (n=641)</t>
  </si>
  <si>
    <t>33.00% (n=179)</t>
  </si>
  <si>
    <t>15.90% (n=107)</t>
  </si>
  <si>
    <t>19.10% (n=215)</t>
  </si>
  <si>
    <t>Institution-WideENG1024</t>
  </si>
  <si>
    <t>63.90% (n=371)</t>
  </si>
  <si>
    <t>50.30% (n=342)</t>
  </si>
  <si>
    <t>38.30% (n=206)</t>
  </si>
  <si>
    <t>36.40% (n=44)</t>
  </si>
  <si>
    <t>27.30% (n=44)</t>
  </si>
  <si>
    <t>21.50% (n=79)</t>
  </si>
  <si>
    <t>Institution-WideENG1025</t>
  </si>
  <si>
    <t>75.00% (n=176)</t>
  </si>
  <si>
    <t>56.80% (n=146)</t>
  </si>
  <si>
    <t>47.70% (n=88)</t>
  </si>
  <si>
    <t>44.40% (n=18)</t>
  </si>
  <si>
    <t>32.70% (n=55)</t>
  </si>
  <si>
    <t>Institution-WideENG1026</t>
  </si>
  <si>
    <t>66.70% (n=120)</t>
  </si>
  <si>
    <t>57.80% (n=102)</t>
  </si>
  <si>
    <t>29.40% (n=17)</t>
  </si>
  <si>
    <t>13.30% (n=30)</t>
  </si>
  <si>
    <t>Institution-WideENG1027</t>
  </si>
  <si>
    <t>72.20% (n=90)</t>
  </si>
  <si>
    <t>60.80% (n=51)</t>
  </si>
  <si>
    <t>61.30% (n=31)</t>
  </si>
  <si>
    <t>21.40% (n=14)</t>
  </si>
  <si>
    <t>Institution-WideENG1028</t>
  </si>
  <si>
    <t>81.60% (n=38)</t>
  </si>
  <si>
    <t>65.70% (n=35)</t>
  </si>
  <si>
    <t>57.10% (n=14)</t>
  </si>
  <si>
    <t>100.00% (n=6)</t>
  </si>
  <si>
    <t>42.90% (n=7)</t>
  </si>
  <si>
    <t>Institution-WideENG2041</t>
  </si>
  <si>
    <t>41.40% (n=111)</t>
  </si>
  <si>
    <t>29.50% (n=132)</t>
  </si>
  <si>
    <t>18.50% (n=65)</t>
  </si>
  <si>
    <t>14.30% (n=35)</t>
  </si>
  <si>
    <t>6.00% (n=67)</t>
  </si>
  <si>
    <t>4.30% (n=46)</t>
  </si>
  <si>
    <t>Institution-WideENG2042</t>
  </si>
  <si>
    <t>59.90% (n=299)</t>
  </si>
  <si>
    <t>47.30% (n=480)</t>
  </si>
  <si>
    <t>21.80% (n=124)</t>
  </si>
  <si>
    <t>12.10% (n=66)</t>
  </si>
  <si>
    <t>4.10% (n=49)</t>
  </si>
  <si>
    <t>22.10% (n=68)</t>
  </si>
  <si>
    <t>Institution-WideENG2043</t>
  </si>
  <si>
    <t>71.70% (n=505)</t>
  </si>
  <si>
    <t>56.70% (n=557)</t>
  </si>
  <si>
    <t>35.40% (n=127)</t>
  </si>
  <si>
    <t>22.20% (n=27)</t>
  </si>
  <si>
    <t>17.80% (n=45)</t>
  </si>
  <si>
    <t>14.80% (n=61)</t>
  </si>
  <si>
    <t>Institution-WideENG2044</t>
  </si>
  <si>
    <t>68.60% (n=344)</t>
  </si>
  <si>
    <t>61.20% (n=343)</t>
  </si>
  <si>
    <t>45.50% (n=88)</t>
  </si>
  <si>
    <t>32.10% (n=28)</t>
  </si>
  <si>
    <t>26.70% (n=15)</t>
  </si>
  <si>
    <t>23.10% (n=26)</t>
  </si>
  <si>
    <t>Institution-WideENG2045</t>
  </si>
  <si>
    <t>76.40% (n=237)</t>
  </si>
  <si>
    <t>70.10% (n=201)</t>
  </si>
  <si>
    <t>56.40% (n=55)</t>
  </si>
  <si>
    <t>Institution-WideENG2046</t>
  </si>
  <si>
    <t>77.30% (n=154)</t>
  </si>
  <si>
    <t>64.70% (n=136)</t>
  </si>
  <si>
    <t>60.00% (n=40)</t>
  </si>
  <si>
    <t>Institution-WideENG2047</t>
  </si>
  <si>
    <t>75.20% (n=101)</t>
  </si>
  <si>
    <t>73.60% (n=106)</t>
  </si>
  <si>
    <t>64.70% (n=34)</t>
  </si>
  <si>
    <t>Institution-WideENG2048</t>
  </si>
  <si>
    <t>89.40% (n=85)</t>
  </si>
  <si>
    <t>79.70% (n=74)</t>
  </si>
  <si>
    <t>73.30% (n=15)</t>
  </si>
  <si>
    <t>Institution-WideHST1011</t>
  </si>
  <si>
    <t>53.40% (n=395)</t>
  </si>
  <si>
    <t>49.00% (n=672)</t>
  </si>
  <si>
    <t>36.10% (n=690)</t>
  </si>
  <si>
    <t>15.60% (n=409)</t>
  </si>
  <si>
    <t>5.80% (n=414)</t>
  </si>
  <si>
    <t>16.70% (n=120)</t>
  </si>
  <si>
    <t>Institution-WideHST1012</t>
  </si>
  <si>
    <t>64.40% (n=208)</t>
  </si>
  <si>
    <t>54.20% (n=408)</t>
  </si>
  <si>
    <t>36.90% (n=401)</t>
  </si>
  <si>
    <t>27.70% (n=256)</t>
  </si>
  <si>
    <t>10.90% (n=192)</t>
  </si>
  <si>
    <t>19.60% (n=112)</t>
  </si>
  <si>
    <t>Institution-WideHST1013</t>
  </si>
  <si>
    <t>69.60% (n=247)</t>
  </si>
  <si>
    <t>60.00% (n=453)</t>
  </si>
  <si>
    <t>54.20% (n=378)</t>
  </si>
  <si>
    <t>35.40% (n=144)</t>
  </si>
  <si>
    <t>17.40% (n=115)</t>
  </si>
  <si>
    <t>31.30% (n=99)</t>
  </si>
  <si>
    <t>Institution-WideHST1014</t>
  </si>
  <si>
    <t>76.40% (n=165)</t>
  </si>
  <si>
    <t>66.40% (n=253)</t>
  </si>
  <si>
    <t>55.70% (n=219)</t>
  </si>
  <si>
    <t>43.20% (n=95)</t>
  </si>
  <si>
    <t>30.20% (n=53)</t>
  </si>
  <si>
    <t>33.30% (n=45)</t>
  </si>
  <si>
    <t>Institution-WideHST1015</t>
  </si>
  <si>
    <t>79.00% (n=119)</t>
  </si>
  <si>
    <t>75.10% (n=197)</t>
  </si>
  <si>
    <t>62.00% (n=108)</t>
  </si>
  <si>
    <t>44.40% (n=45)</t>
  </si>
  <si>
    <t>10.30% (n=29)</t>
  </si>
  <si>
    <t>Institution-WideHST1016</t>
  </si>
  <si>
    <t>84.90% (n=86)</t>
  </si>
  <si>
    <t>74.50% (n=98)</t>
  </si>
  <si>
    <t>63.90% (n=61)</t>
  </si>
  <si>
    <t>50.00% (n=24)</t>
  </si>
  <si>
    <t>40.00% (n=15)</t>
  </si>
  <si>
    <t>33.30% (n=21)</t>
  </si>
  <si>
    <t>Institution-WideHST1017</t>
  </si>
  <si>
    <t>81.40% (n=70)</t>
  </si>
  <si>
    <t>76.80% (n=69)</t>
  </si>
  <si>
    <t>69.00% (n=42)</t>
  </si>
  <si>
    <t>60.00% (n=20)</t>
  </si>
  <si>
    <t>28.60% (n=14)</t>
  </si>
  <si>
    <t>Institution-WideHST1018</t>
  </si>
  <si>
    <t>80.80% (n=52)</t>
  </si>
  <si>
    <t>76.10% (n=46)</t>
  </si>
  <si>
    <t>86.50% (n=37)</t>
  </si>
  <si>
    <t>Institution-WideHST1021</t>
  </si>
  <si>
    <t>46.00% (n=213)</t>
  </si>
  <si>
    <t>40.40% (n=322)</t>
  </si>
  <si>
    <t>27.90% (n=476)</t>
  </si>
  <si>
    <t>18.10% (n=476)</t>
  </si>
  <si>
    <t>5.20% (n=343)</t>
  </si>
  <si>
    <t>11.20% (n=179)</t>
  </si>
  <si>
    <t>Institution-WideHST1022</t>
  </si>
  <si>
    <t>61.90% (n=520)</t>
  </si>
  <si>
    <t>58.70% (n=812)</t>
  </si>
  <si>
    <t>45.70% (n=950)</t>
  </si>
  <si>
    <t>29.70% (n=545)</t>
  </si>
  <si>
    <t>18.60% (n=172)</t>
  </si>
  <si>
    <t>27.80% (n=169)</t>
  </si>
  <si>
    <t>Institution-WideHST1023</t>
  </si>
  <si>
    <t>67.90% (n=308)</t>
  </si>
  <si>
    <t>58.50% (n=383)</t>
  </si>
  <si>
    <t>47.10% (n=418)</t>
  </si>
  <si>
    <t>34.70% (n=216)</t>
  </si>
  <si>
    <t>23.90% (n=88)</t>
  </si>
  <si>
    <t>25.80% (n=97)</t>
  </si>
  <si>
    <t>Institution-WideHST1024</t>
  </si>
  <si>
    <t>71.70% (n=286)</t>
  </si>
  <si>
    <t>68.10% (n=282)</t>
  </si>
  <si>
    <t>51.00% (n=255)</t>
  </si>
  <si>
    <t>40.80% (n=103)</t>
  </si>
  <si>
    <t>26.70% (n=30)</t>
  </si>
  <si>
    <t>26.60% (n=64)</t>
  </si>
  <si>
    <t>Institution-WideHST1025</t>
  </si>
  <si>
    <t>74.60% (n=142)</t>
  </si>
  <si>
    <t>74.10% (n=147)</t>
  </si>
  <si>
    <t>57.00% (n=128)</t>
  </si>
  <si>
    <t>34.60% (n=26)</t>
  </si>
  <si>
    <t>Institution-WideHST1026</t>
  </si>
  <si>
    <t>64.30% (n=115)</t>
  </si>
  <si>
    <t>67.80% (n=118)</t>
  </si>
  <si>
    <t>74.40% (n=82)</t>
  </si>
  <si>
    <t>54.80% (n=31)</t>
  </si>
  <si>
    <t>46.20% (n=13)</t>
  </si>
  <si>
    <t>Institution-WideHST1027</t>
  </si>
  <si>
    <t>84.30% (n=89)</t>
  </si>
  <si>
    <t>64.20% (n=81)</t>
  </si>
  <si>
    <t>66.70% (n=60)</t>
  </si>
  <si>
    <t>51.90% (n=27)</t>
  </si>
  <si>
    <t>0.00% (n=6)</t>
  </si>
  <si>
    <t>58.80% (n=17)</t>
  </si>
  <si>
    <t>Institution-WideHST1028</t>
  </si>
  <si>
    <t>80.60% (n=67)</t>
  </si>
  <si>
    <t>83.30% (n=54)</t>
  </si>
  <si>
    <t>77.10% (n=48)</t>
  </si>
  <si>
    <t>66.70% (n=9)</t>
  </si>
  <si>
    <t>Institution-WideHST1031</t>
  </si>
  <si>
    <t>51.00% (n=155)</t>
  </si>
  <si>
    <t>50.90% (n=212)</t>
  </si>
  <si>
    <t>31.40% (n=318)</t>
  </si>
  <si>
    <t>23.60% (n=242)</t>
  </si>
  <si>
    <t>6.50% (n=339)</t>
  </si>
  <si>
    <t>16.40% (n=152)</t>
  </si>
  <si>
    <t>Institution-WideHST1032</t>
  </si>
  <si>
    <t>63.90% (n=230)</t>
  </si>
  <si>
    <t>57.30% (n=354)</t>
  </si>
  <si>
    <t>45.40% (n=555)</t>
  </si>
  <si>
    <t>35.60% (n=455)</t>
  </si>
  <si>
    <t>23.00% (n=274)</t>
  </si>
  <si>
    <t>29.90% (n=211)</t>
  </si>
  <si>
    <t>Institution-WideHST1033</t>
  </si>
  <si>
    <t>75.60% (n=283)</t>
  </si>
  <si>
    <t>67.30% (n=370)</t>
  </si>
  <si>
    <t>57.50% (n=452)</t>
  </si>
  <si>
    <t>44.00% (n=282)</t>
  </si>
  <si>
    <t>28.90% (n=135)</t>
  </si>
  <si>
    <t>37.80% (n=135)</t>
  </si>
  <si>
    <t>Institution-WideHST1034</t>
  </si>
  <si>
    <t>79.30% (n=140)</t>
  </si>
  <si>
    <t>74.20% (n=233)</t>
  </si>
  <si>
    <t>60.40% (n=270)</t>
  </si>
  <si>
    <t>53.50% (n=127)</t>
  </si>
  <si>
    <t>39.30% (n=61)</t>
  </si>
  <si>
    <t>31.30% (n=83)</t>
  </si>
  <si>
    <t>Institution-WideHST1035</t>
  </si>
  <si>
    <t>78.90% (n=128)</t>
  </si>
  <si>
    <t>73.40% (n=128)</t>
  </si>
  <si>
    <t>67.20% (n=128)</t>
  </si>
  <si>
    <t>51.80% (n=85)</t>
  </si>
  <si>
    <t>30.80% (n=26)</t>
  </si>
  <si>
    <t>39.40% (n=33)</t>
  </si>
  <si>
    <t>Institution-WideHST1036</t>
  </si>
  <si>
    <t>78.60% (n=56)</t>
  </si>
  <si>
    <t>64.60% (n=82)</t>
  </si>
  <si>
    <t>67.30% (n=98)</t>
  </si>
  <si>
    <t>50.90% (n=55)</t>
  </si>
  <si>
    <t>34.50% (n=29)</t>
  </si>
  <si>
    <t>63.30% (n=30)</t>
  </si>
  <si>
    <t>Institution-WideHST1037</t>
  </si>
  <si>
    <t>77.30% (n=75)</t>
  </si>
  <si>
    <t>82.40% (n=68)</t>
  </si>
  <si>
    <t>75.80% (n=62)</t>
  </si>
  <si>
    <t>53.10% (n=32)</t>
  </si>
  <si>
    <t>42.90% (n=14)</t>
  </si>
  <si>
    <t>47.60% (n=21)</t>
  </si>
  <si>
    <t>Institution-WideHST1038</t>
  </si>
  <si>
    <t>80.90% (n=47)</t>
  </si>
  <si>
    <t>83.70% (n=43)</t>
  </si>
  <si>
    <t>80.00% (n=15)</t>
  </si>
  <si>
    <t>Institution-WideMUS2141</t>
  </si>
  <si>
    <t>31.20% (n=548)</t>
  </si>
  <si>
    <t>22.80% (n=571)</t>
  </si>
  <si>
    <t>14.00% (n=336)</t>
  </si>
  <si>
    <t>13.00% (n=161)</t>
  </si>
  <si>
    <t>1.90% (n=376)</t>
  </si>
  <si>
    <t>4.80% (n=84)</t>
  </si>
  <si>
    <t>Institution-WideMUS2142</t>
  </si>
  <si>
    <t>47.90% (n=1,010)</t>
  </si>
  <si>
    <t>33.40% (n=794)</t>
  </si>
  <si>
    <t>29.60% (n=348)</t>
  </si>
  <si>
    <t>12.40% (n=105)</t>
  </si>
  <si>
    <t>7.10% (n=126)</t>
  </si>
  <si>
    <t>16.00% (n=50)</t>
  </si>
  <si>
    <t>Institution-WideMUS2143</t>
  </si>
  <si>
    <t>69.30% (n=771)</t>
  </si>
  <si>
    <t>54.60% (n=467)</t>
  </si>
  <si>
    <t>32.80% (n=177)</t>
  </si>
  <si>
    <t>17.00% (n=53)</t>
  </si>
  <si>
    <t>16.10% (n=62)</t>
  </si>
  <si>
    <t>18.20% (n=22)</t>
  </si>
  <si>
    <t>Institution-WideMUS2144</t>
  </si>
  <si>
    <t>70.90% (n=475)</t>
  </si>
  <si>
    <t>57.50% (n=228)</t>
  </si>
  <si>
    <t>38.50% (n=78)</t>
  </si>
  <si>
    <t>31.00% (n=29)</t>
  </si>
  <si>
    <t>28.00% (n=25)</t>
  </si>
  <si>
    <t>36.00% (n=25)</t>
  </si>
  <si>
    <t>Institution-WideMUS2145</t>
  </si>
  <si>
    <t>77.70% (n=273)</t>
  </si>
  <si>
    <t>54.40% (n=125)</t>
  </si>
  <si>
    <t>54.80% (n=42)</t>
  </si>
  <si>
    <t>37.50% (n=16)</t>
  </si>
  <si>
    <t>23.10% (n=13)</t>
  </si>
  <si>
    <t>33.30% (n=9)</t>
  </si>
  <si>
    <t>Institution-WideMUS2146</t>
  </si>
  <si>
    <t>81.80% (n=187)</t>
  </si>
  <si>
    <t>63.30% (n=98)</t>
  </si>
  <si>
    <t>Institution-WideMUS2147</t>
  </si>
  <si>
    <t>82.00% (n=133)</t>
  </si>
  <si>
    <t>40.00% (n=5)</t>
  </si>
  <si>
    <t>Institution-WideMUS2148</t>
  </si>
  <si>
    <t>88.50% (n=130)</t>
  </si>
  <si>
    <t>75.50% (n=49)</t>
  </si>
  <si>
    <t>72.20% (n=18)</t>
  </si>
  <si>
    <t>100.00% (n=4)</t>
  </si>
  <si>
    <t>Institution-WidePLS2001</t>
  </si>
  <si>
    <t>51.80% (n=914)</t>
  </si>
  <si>
    <t>37.80% (n=1,219)</t>
  </si>
  <si>
    <t>25.70% (n=1,521)</t>
  </si>
  <si>
    <t>14.60% (n=870)</t>
  </si>
  <si>
    <t>3.50% (n=1,043)</t>
  </si>
  <si>
    <t>12.50% (n=288)</t>
  </si>
  <si>
    <t>Institution-WidePLS2002</t>
  </si>
  <si>
    <t>61.30% (n=763)</t>
  </si>
  <si>
    <t>49.40% (n=1,126)</t>
  </si>
  <si>
    <t>35.20% (n=1,163)</t>
  </si>
  <si>
    <t>21.60% (n=463)</t>
  </si>
  <si>
    <t>8.50% (n=284)</t>
  </si>
  <si>
    <t>21.10% (n=199)</t>
  </si>
  <si>
    <t>Institution-WidePLS2003</t>
  </si>
  <si>
    <t>68.50% (n=593)</t>
  </si>
  <si>
    <t>53.50% (n=681)</t>
  </si>
  <si>
    <t>38.90% (n=566)</t>
  </si>
  <si>
    <t>31.10% (n=180)</t>
  </si>
  <si>
    <t>13.40% (n=112)</t>
  </si>
  <si>
    <t>21.00% (n=81)</t>
  </si>
  <si>
    <t>Institution-WidePLS2004</t>
  </si>
  <si>
    <t>72.30% (n=430)</t>
  </si>
  <si>
    <t>57.70% (n=430)</t>
  </si>
  <si>
    <t>50.20% (n=281)</t>
  </si>
  <si>
    <t>33.30% (n=108)</t>
  </si>
  <si>
    <t>19.30% (n=57)</t>
  </si>
  <si>
    <t>30.90% (n=55)</t>
  </si>
  <si>
    <t>Institution-WidePLS2005</t>
  </si>
  <si>
    <t>77.70% (n=301)</t>
  </si>
  <si>
    <t>63.50% (n=260)</t>
  </si>
  <si>
    <t>57.70% (n=168)</t>
  </si>
  <si>
    <t>40.50% (n=42)</t>
  </si>
  <si>
    <t>17.10% (n=35)</t>
  </si>
  <si>
    <t>42.90% (n=28)</t>
  </si>
  <si>
    <t>Institution-WidePLS2006</t>
  </si>
  <si>
    <t>75.30% (n=263)</t>
  </si>
  <si>
    <t>64.40% (n=194)</t>
  </si>
  <si>
    <t>56.60% (n=106)</t>
  </si>
  <si>
    <t>61.10% (n=36)</t>
  </si>
  <si>
    <t>10.70% (n=28)</t>
  </si>
  <si>
    <t>59.10% (n=22)</t>
  </si>
  <si>
    <t>Institution-WidePLS2007</t>
  </si>
  <si>
    <t>74.40% (n=168)</t>
  </si>
  <si>
    <t>74.10% (n=116)</t>
  </si>
  <si>
    <t>53.20% (n=62)</t>
  </si>
  <si>
    <t>42.90% (n=21)</t>
  </si>
  <si>
    <t>63.20% (n=19)</t>
  </si>
  <si>
    <t>Institution-WidePLS2008</t>
  </si>
  <si>
    <t>83.30% (n=126)</t>
  </si>
  <si>
    <t>81.20% (n=64)</t>
  </si>
  <si>
    <t>76.00% (n=50)</t>
  </si>
  <si>
    <t>Institution-WidePSY1051</t>
  </si>
  <si>
    <t>47.80% (n=1,888)</t>
  </si>
  <si>
    <t>37.40% (n=1,874)</t>
  </si>
  <si>
    <t>24.20% (n=1,924)</t>
  </si>
  <si>
    <t>13.50% (n=1,337)</t>
  </si>
  <si>
    <t>3.10% (n=1,999)</t>
  </si>
  <si>
    <t>7.50% (n=358)</t>
  </si>
  <si>
    <t>Institution-WidePSY1052</t>
  </si>
  <si>
    <t>60.30% (n=1,237)</t>
  </si>
  <si>
    <t>44.00% (n=1,233)</t>
  </si>
  <si>
    <t>33.40% (n=1,303)</t>
  </si>
  <si>
    <t>26.70% (n=604)</t>
  </si>
  <si>
    <t>14.80% (n=453)</t>
  </si>
  <si>
    <t>12.10% (n=141)</t>
  </si>
  <si>
    <t>Institution-WidePSY1053</t>
  </si>
  <si>
    <t>68.70% (n=531)</t>
  </si>
  <si>
    <t>48.50% (n=478)</t>
  </si>
  <si>
    <t>42.70% (n=377)</t>
  </si>
  <si>
    <t>30.30% (n=155)</t>
  </si>
  <si>
    <t>11.80% (n=93)</t>
  </si>
  <si>
    <t>19.40% (n=62)</t>
  </si>
  <si>
    <t>Institution-WidePSY1054</t>
  </si>
  <si>
    <t>67.20% (n=268)</t>
  </si>
  <si>
    <t>54.70% (n=172)</t>
  </si>
  <si>
    <t>53.80% (n=132)</t>
  </si>
  <si>
    <t>37.10% (n=62)</t>
  </si>
  <si>
    <t>18.20% (n=44)</t>
  </si>
  <si>
    <t>38.50% (n=13)</t>
  </si>
  <si>
    <t>Institution-WidePSY1055</t>
  </si>
  <si>
    <t>71.80% (n=163)</t>
  </si>
  <si>
    <t>63.20% (n=106)</t>
  </si>
  <si>
    <t>58.80% (n=68)</t>
  </si>
  <si>
    <t>18.80% (n=16)</t>
  </si>
  <si>
    <t>Institution-WidePSY1056</t>
  </si>
  <si>
    <t>78.60% (n=117)</t>
  </si>
  <si>
    <t>65.40% (n=52)</t>
  </si>
  <si>
    <t>52.30% (n=44)</t>
  </si>
  <si>
    <t>45.50% (n=22)</t>
  </si>
  <si>
    <t>15.40% (n=13)</t>
  </si>
  <si>
    <t>Institution-WidePSY1057</t>
  </si>
  <si>
    <t>75.30% (n=93)</t>
  </si>
  <si>
    <t>62.50% (n=40)</t>
  </si>
  <si>
    <t>Institution-WidePSY1058</t>
  </si>
  <si>
    <t>76.40% (n=55)</t>
  </si>
  <si>
    <t>76.00% (n=25)</t>
  </si>
  <si>
    <t>78.60% (n=14)</t>
  </si>
  <si>
    <t>Institution-WidePSY1101</t>
  </si>
  <si>
    <t>31.00% (n=84)</t>
  </si>
  <si>
    <t>17.30% (n=98)</t>
  </si>
  <si>
    <t>8.70% (n=104)</t>
  </si>
  <si>
    <t>8.70% (n=92)</t>
  </si>
  <si>
    <t>2.30% (n=174)</t>
  </si>
  <si>
    <t>5.10% (n=39)</t>
  </si>
  <si>
    <t>Institution-WidePSY1102</t>
  </si>
  <si>
    <t>59.50% (n=776)</t>
  </si>
  <si>
    <t>36.70% (n=641)</t>
  </si>
  <si>
    <t>25.70% (n=373)</t>
  </si>
  <si>
    <t>16.70% (n=132)</t>
  </si>
  <si>
    <t>8.20% (n=158)</t>
  </si>
  <si>
    <t>Institution-WidePSY1103</t>
  </si>
  <si>
    <t>64.70% (n=595)</t>
  </si>
  <si>
    <t>48.60% (n=403)</t>
  </si>
  <si>
    <t>26.20% (n=160)</t>
  </si>
  <si>
    <t>10.40% (n=77)</t>
  </si>
  <si>
    <t>16.70% (n=42)</t>
  </si>
  <si>
    <t>Institution-WidePSY1104</t>
  </si>
  <si>
    <t>66.10% (n=301)</t>
  </si>
  <si>
    <t>56.50% (n=168)</t>
  </si>
  <si>
    <t>32.20% (n=90)</t>
  </si>
  <si>
    <t>16.10% (n=31)</t>
  </si>
  <si>
    <t>13.30% (n=45)</t>
  </si>
  <si>
    <t>4.80% (n=21)</t>
  </si>
  <si>
    <t>Institution-WidePSY1105</t>
  </si>
  <si>
    <t>67.90% (n=240)</t>
  </si>
  <si>
    <t>60.00% (n=125)</t>
  </si>
  <si>
    <t>68.90% (n=45)</t>
  </si>
  <si>
    <t>40.90% (n=22)</t>
  </si>
  <si>
    <t>3.70% (n=27)</t>
  </si>
  <si>
    <t>Institution-WidePSY1106</t>
  </si>
  <si>
    <t>75.30% (n=182)</t>
  </si>
  <si>
    <t>60.80% (n=79)</t>
  </si>
  <si>
    <t>40.00% (n=30)</t>
  </si>
  <si>
    <t>Institution-WidePSY1107</t>
  </si>
  <si>
    <t>81.30% (n=134)</t>
  </si>
  <si>
    <t>62.20% (n=45)</t>
  </si>
  <si>
    <t>59.40% (n=32)</t>
  </si>
  <si>
    <t>Institution-WidePSY1108</t>
  </si>
  <si>
    <t>74.70% (n=95)</t>
  </si>
  <si>
    <t>78.00% (n=41)</t>
  </si>
  <si>
    <t>77.80% (n=9)</t>
  </si>
  <si>
    <t>Institution-WidePSY2001</t>
  </si>
  <si>
    <t>Institution-WidePSY2002</t>
  </si>
  <si>
    <t>46.20% (n=26)</t>
  </si>
  <si>
    <t>30.30% (n=33)</t>
  </si>
  <si>
    <t>28.60% (n=28)</t>
  </si>
  <si>
    <t>0.00% (n=15)</t>
  </si>
  <si>
    <t>7.70% (n=13)</t>
  </si>
  <si>
    <t>0.00% (n=9)</t>
  </si>
  <si>
    <t>Institution-WidePSY2003</t>
  </si>
  <si>
    <t>51.40% (n=109)</t>
  </si>
  <si>
    <t>47.60% (n=82)</t>
  </si>
  <si>
    <t>46.40% (n=56)</t>
  </si>
  <si>
    <t>30.40% (n=23)</t>
  </si>
  <si>
    <t>20.00% (n=15)</t>
  </si>
  <si>
    <t>Institution-WidePSY2004</t>
  </si>
  <si>
    <t>53.20% (n=124)</t>
  </si>
  <si>
    <t>43.80% (n=73)</t>
  </si>
  <si>
    <t>14.30% (n=28)</t>
  </si>
  <si>
    <t>21.70% (n=23)</t>
  </si>
  <si>
    <t>Institution-WidePSY2005</t>
  </si>
  <si>
    <t>74.20% (n=318)</t>
  </si>
  <si>
    <t>64.70% (n=187)</t>
  </si>
  <si>
    <t>53.30% (n=107)</t>
  </si>
  <si>
    <t>52.00% (n=25)</t>
  </si>
  <si>
    <t>24.00% (n=25)</t>
  </si>
  <si>
    <t>Institution-WidePSY2006</t>
  </si>
  <si>
    <t>82.30% (n=384)</t>
  </si>
  <si>
    <t>70.60% (n=221)</t>
  </si>
  <si>
    <t>67.40% (n=92)</t>
  </si>
  <si>
    <t>14.80% (n=27)</t>
  </si>
  <si>
    <t>26.50% (n=34)</t>
  </si>
  <si>
    <t>Institution-WidePSY2007</t>
  </si>
  <si>
    <t>86.50% (n=414)</t>
  </si>
  <si>
    <t>84.40% (n=167)</t>
  </si>
  <si>
    <t>13.30% (n=15)</t>
  </si>
  <si>
    <t>Institution-WidePSY2008</t>
  </si>
  <si>
    <t>91.60% (n=332)</t>
  </si>
  <si>
    <t>88.50% (n=157)</t>
  </si>
  <si>
    <t>84.10% (n=69)</t>
  </si>
  <si>
    <t>69.20% (n=13)</t>
  </si>
  <si>
    <t>62.50% (n=8)</t>
  </si>
  <si>
    <t>87.50% (n=8)</t>
  </si>
  <si>
    <t>Institution-WidePSY3411</t>
  </si>
  <si>
    <t>Institution-WidePSY3412</t>
  </si>
  <si>
    <t>56.80% (n=44)</t>
  </si>
  <si>
    <t>42.90% (n=35)</t>
  </si>
  <si>
    <t>28.60% (n=21)</t>
  </si>
  <si>
    <t>14.30% (n=14)</t>
  </si>
  <si>
    <t>Institution-WidePSY3413</t>
  </si>
  <si>
    <t>75.80% (n=194)</t>
  </si>
  <si>
    <t>56.10% (n=132)</t>
  </si>
  <si>
    <t>26.20% (n=61)</t>
  </si>
  <si>
    <t>20.80% (n=24)</t>
  </si>
  <si>
    <t>0.00% (n=19)</t>
  </si>
  <si>
    <t>Institution-WidePSY3414</t>
  </si>
  <si>
    <t>76.20% (n=277)</t>
  </si>
  <si>
    <t>61.50% (n=221)</t>
  </si>
  <si>
    <t>51.00% (n=100)</t>
  </si>
  <si>
    <t>50.00% (n=34)</t>
  </si>
  <si>
    <t>7.40% (n=27)</t>
  </si>
  <si>
    <t>Institution-WidePSY3415</t>
  </si>
  <si>
    <t>79.50% (n=244)</t>
  </si>
  <si>
    <t>65.20% (n=158)</t>
  </si>
  <si>
    <t>51.90% (n=77)</t>
  </si>
  <si>
    <t>45.50% (n=11)</t>
  </si>
  <si>
    <t>Institution-WidePSY3416</t>
  </si>
  <si>
    <t>81.40% (n=140)</t>
  </si>
  <si>
    <t>69.60% (n=115)</t>
  </si>
  <si>
    <t>58.00% (n=50)</t>
  </si>
  <si>
    <t>30.80% (n=13)</t>
  </si>
  <si>
    <t>Institution-WidePSY3417</t>
  </si>
  <si>
    <t>84.80% (n=151)</t>
  </si>
  <si>
    <t>75.00% (n=96)</t>
  </si>
  <si>
    <t>69.40% (n=36)</t>
  </si>
  <si>
    <t>Institution-WidePSY3418</t>
  </si>
  <si>
    <t>89.60% (n=135)</t>
  </si>
  <si>
    <t>78.50% (n=65)</t>
  </si>
  <si>
    <t>67.40% (n=43)</t>
  </si>
  <si>
    <t>Institution-WideREL2041</t>
  </si>
  <si>
    <t>44.20% (n=52)</t>
  </si>
  <si>
    <t>26.90% (n=67)</t>
  </si>
  <si>
    <t>23.30% (n=30)</t>
  </si>
  <si>
    <t>20.60% (n=34)</t>
  </si>
  <si>
    <t>3.10% (n=64)</t>
  </si>
  <si>
    <t>7.30% (n=41)</t>
  </si>
  <si>
    <t>Institution-WideREL2042</t>
  </si>
  <si>
    <t>54.20% (n=201)</t>
  </si>
  <si>
    <t>49.70% (n=298)</t>
  </si>
  <si>
    <t>31.00% (n=129)</t>
  </si>
  <si>
    <t>15.00% (n=60)</t>
  </si>
  <si>
    <t>9.40% (n=64)</t>
  </si>
  <si>
    <t>15.30% (n=72)</t>
  </si>
  <si>
    <t>Institution-WideREL2043</t>
  </si>
  <si>
    <t>69.00% (n=290)</t>
  </si>
  <si>
    <t>60.50% (n=347)</t>
  </si>
  <si>
    <t>38.90% (n=131)</t>
  </si>
  <si>
    <t>14.00% (n=43)</t>
  </si>
  <si>
    <t>14.80% (n=54)</t>
  </si>
  <si>
    <t>26.40% (n=53)</t>
  </si>
  <si>
    <t>Institution-WideREL2044</t>
  </si>
  <si>
    <t>77.70% (n=211)</t>
  </si>
  <si>
    <t>69.10% (n=291)</t>
  </si>
  <si>
    <t>49.50% (n=107)</t>
  </si>
  <si>
    <t>40.00% (n=35)</t>
  </si>
  <si>
    <t>18.90% (n=37)</t>
  </si>
  <si>
    <t>34.70% (n=49)</t>
  </si>
  <si>
    <t>Institution-WideREL2045</t>
  </si>
  <si>
    <t>76.70% (n=150)</t>
  </si>
  <si>
    <t>70.80% (n=168)</t>
  </si>
  <si>
    <t>61.80% (n=55)</t>
  </si>
  <si>
    <t>36.40% (n=11)</t>
  </si>
  <si>
    <t>40.70% (n=27)</t>
  </si>
  <si>
    <t>Institution-WideREL2046</t>
  </si>
  <si>
    <t>83.20% (n=101)</t>
  </si>
  <si>
    <t>77.40% (n=106)</t>
  </si>
  <si>
    <t>22.20% (n=18)</t>
  </si>
  <si>
    <t>Institution-WideREL2047</t>
  </si>
  <si>
    <t>90.20% (n=92)</t>
  </si>
  <si>
    <t>81.80% (n=77)</t>
  </si>
  <si>
    <t>63.60% (n=33)</t>
  </si>
  <si>
    <t>Institution-WideREL2048</t>
  </si>
  <si>
    <t>91.50% (n=47)</t>
  </si>
  <si>
    <t>87.10% (n=70)</t>
  </si>
  <si>
    <t>Institution-WideSOC2001</t>
  </si>
  <si>
    <t>51.70% (n=840)</t>
  </si>
  <si>
    <t>38.00% (n=1,773)</t>
  </si>
  <si>
    <t>19.00% (n=672)</t>
  </si>
  <si>
    <t>10.30% (n=475)</t>
  </si>
  <si>
    <t>2.90% (n=749)</t>
  </si>
  <si>
    <t>9.30% (n=289)</t>
  </si>
  <si>
    <t>Institution-WideSOC2002</t>
  </si>
  <si>
    <t>61.10% (n=754)</t>
  </si>
  <si>
    <t>44.80% (n=1,767)</t>
  </si>
  <si>
    <t>24.70% (n=643)</t>
  </si>
  <si>
    <t>13.10% (n=252)</t>
  </si>
  <si>
    <t>8.50% (n=234)</t>
  </si>
  <si>
    <t>20.30% (n=197)</t>
  </si>
  <si>
    <t>Institution-WideSOC2003</t>
  </si>
  <si>
    <t>68.30% (n=564)</t>
  </si>
  <si>
    <t>58.20% (n=933)</t>
  </si>
  <si>
    <t>36.60% (n=290)</t>
  </si>
  <si>
    <t>16.10% (n=93)</t>
  </si>
  <si>
    <t>8.80% (n=91)</t>
  </si>
  <si>
    <t>8.10% (n=62)</t>
  </si>
  <si>
    <t>Institution-WideSOC2004</t>
  </si>
  <si>
    <t>75.50% (n=339)</t>
  </si>
  <si>
    <t>61.40% (n=469)</t>
  </si>
  <si>
    <t>32.70% (n=147)</t>
  </si>
  <si>
    <t>22.00% (n=50)</t>
  </si>
  <si>
    <t>15.00% (n=40)</t>
  </si>
  <si>
    <t>34.30% (n=35)</t>
  </si>
  <si>
    <t>Institution-WideSOC2005</t>
  </si>
  <si>
    <t>76.50% (n=196)</t>
  </si>
  <si>
    <t>66.60% (n=323)</t>
  </si>
  <si>
    <t>50.00% (n=78)</t>
  </si>
  <si>
    <t>44.00% (n=25)</t>
  </si>
  <si>
    <t>32.00% (n=25)</t>
  </si>
  <si>
    <t>Institution-WideSOC2006</t>
  </si>
  <si>
    <t>68.10% (n=191)</t>
  </si>
  <si>
    <t>58.50% (n=53)</t>
  </si>
  <si>
    <t>Institution-WideSOC2007</t>
  </si>
  <si>
    <t>80.10% (n=136)</t>
  </si>
  <si>
    <t>74.40% (n=121)</t>
  </si>
  <si>
    <t>12.50% (n=8)</t>
  </si>
  <si>
    <t>Institution-WideSOC2008</t>
  </si>
  <si>
    <t>85.50% (n=76)</t>
  </si>
  <si>
    <t>78.10% (n=73)</t>
  </si>
  <si>
    <t>Institution-WideTH2141</t>
  </si>
  <si>
    <t>48.20% (n=257)</t>
  </si>
  <si>
    <t>41.20% (n=427)</t>
  </si>
  <si>
    <t>24.00% (n=325)</t>
  </si>
  <si>
    <t>13.30% (n=165)</t>
  </si>
  <si>
    <t>3.00% (n=134)</t>
  </si>
  <si>
    <t>Institution-WideTH2142</t>
  </si>
  <si>
    <t>54.90% (n=153)</t>
  </si>
  <si>
    <t>41.80% (n=194)</t>
  </si>
  <si>
    <t>42.40% (n=191)</t>
  </si>
  <si>
    <t>22.30% (n=94)</t>
  </si>
  <si>
    <t>18.40% (n=38)</t>
  </si>
  <si>
    <t>53.80% (n=13)</t>
  </si>
  <si>
    <t>Institution-WideTH2143</t>
  </si>
  <si>
    <t>62.00% (n=158)</t>
  </si>
  <si>
    <t>45.50% (n=112)</t>
  </si>
  <si>
    <t>29.00% (n=31)</t>
  </si>
  <si>
    <t>Institution-WideTH2144</t>
  </si>
  <si>
    <t>67.70% (n=65)</t>
  </si>
  <si>
    <t>73.60% (n=87)</t>
  </si>
  <si>
    <t>56.70% (n=60)</t>
  </si>
  <si>
    <t>43.80% (n=16)</t>
  </si>
  <si>
    <t>Institution-WideTH2145</t>
  </si>
  <si>
    <t>79.10% (n=43)</t>
  </si>
  <si>
    <t>Institution-WideTH2146</t>
  </si>
  <si>
    <t>75.70% (n=37)</t>
  </si>
  <si>
    <t>72.00% (n=25)</t>
  </si>
  <si>
    <t>65.00% (n=20)</t>
  </si>
  <si>
    <t>Institution-WideTH2147</t>
  </si>
  <si>
    <t>84.60% (n=13)</t>
  </si>
  <si>
    <t>81.80% (n=11)</t>
  </si>
  <si>
    <t>Institution-WideTH2148</t>
  </si>
  <si>
    <t>85.70% (n=14)</t>
  </si>
  <si>
    <t>Institution-WideURS2001</t>
  </si>
  <si>
    <t>11.10% (n=9)</t>
  </si>
  <si>
    <t>25.00% (n=12)</t>
  </si>
  <si>
    <t>3.00% (n=33)</t>
  </si>
  <si>
    <t>5.30% (n=19)</t>
  </si>
  <si>
    <t>Institution-WideURS2002</t>
  </si>
  <si>
    <t>64.30% (n=70)</t>
  </si>
  <si>
    <t>51.80% (n=110)</t>
  </si>
  <si>
    <t>27.30% (n=33)</t>
  </si>
  <si>
    <t>Institution-WideURS2003</t>
  </si>
  <si>
    <t>72.40% (n=134)</t>
  </si>
  <si>
    <t>63.20% (n=193)</t>
  </si>
  <si>
    <t>42.40% (n=59)</t>
  </si>
  <si>
    <t>27.80% (n=18)</t>
  </si>
  <si>
    <t>15.20% (n=33)</t>
  </si>
  <si>
    <t>Institution-WideURS2004</t>
  </si>
  <si>
    <t>82.10% (n=134)</t>
  </si>
  <si>
    <t>68.90% (n=193)</t>
  </si>
  <si>
    <t>52.50% (n=59)</t>
  </si>
  <si>
    <t>Institution-WideURS2005</t>
  </si>
  <si>
    <t>73.30% (n=90)</t>
  </si>
  <si>
    <t>72.70% (n=128)</t>
  </si>
  <si>
    <t>57.90% (n=57)</t>
  </si>
  <si>
    <t>8.30% (n=12)</t>
  </si>
  <si>
    <t>52.60% (n=19)</t>
  </si>
  <si>
    <t>Institution-WideURS2006</t>
  </si>
  <si>
    <t>84.10% (n=63)</t>
  </si>
  <si>
    <t>76.00% (n=75)</t>
  </si>
  <si>
    <t>65.60% (n=32)</t>
  </si>
  <si>
    <t>14.30% (n=7)</t>
  </si>
  <si>
    <t>62.50% (n=16)</t>
  </si>
  <si>
    <t>Institution-WideURS2007</t>
  </si>
  <si>
    <t>85.40% (n=48)</t>
  </si>
  <si>
    <t>91.10% (n=45)</t>
  </si>
  <si>
    <t>77.80% (n=18)</t>
  </si>
  <si>
    <t>Institution-WideURS2008</t>
  </si>
  <si>
    <t>85.30% (n=34)</t>
  </si>
  <si>
    <t>85.40% (n=41)</t>
  </si>
  <si>
    <t>84.20% (n=19)</t>
  </si>
  <si>
    <t>UndeclaredART2141</t>
  </si>
  <si>
    <t>55.00% (n=20)</t>
  </si>
  <si>
    <t>33.30% (n=27)</t>
  </si>
  <si>
    <t>10.50% (n=19)</t>
  </si>
  <si>
    <t>6.70% (n=15)</t>
  </si>
  <si>
    <t>UndeclaredART2142</t>
  </si>
  <si>
    <t>60.30% (n=63)</t>
  </si>
  <si>
    <t>48.00% (n=50)</t>
  </si>
  <si>
    <t>38.50% (n=26)</t>
  </si>
  <si>
    <t>UndeclaredART2143</t>
  </si>
  <si>
    <t>70.80% (n=48)</t>
  </si>
  <si>
    <t>51.50% (n=33)</t>
  </si>
  <si>
    <t>UndeclaredART2144</t>
  </si>
  <si>
    <t>61.90% (n=21)</t>
  </si>
  <si>
    <t>UndeclaredART2145</t>
  </si>
  <si>
    <t>71.40% (n=7)</t>
  </si>
  <si>
    <t>100.00% (n=9)</t>
  </si>
  <si>
    <t>UndeclaredART2146</t>
  </si>
  <si>
    <t>UndeclaredART2147</t>
  </si>
  <si>
    <t>UndeclaredART2148</t>
  </si>
  <si>
    <t>UndeclaredBIO1051</t>
  </si>
  <si>
    <t>UndeclaredBIO1052</t>
  </si>
  <si>
    <t>44.40% (n=9)</t>
  </si>
  <si>
    <t>33.30% (n=18)</t>
  </si>
  <si>
    <t>9.10% (n=11)</t>
  </si>
  <si>
    <t>UndeclaredBIO1053</t>
  </si>
  <si>
    <t>76.90% (n=13)</t>
  </si>
  <si>
    <t>79.20% (n=48)</t>
  </si>
  <si>
    <t>48.50% (n=33)</t>
  </si>
  <si>
    <t>UndeclaredBIO1054</t>
  </si>
  <si>
    <t>88.90% (n=9)</t>
  </si>
  <si>
    <t>73.10% (n=26)</t>
  </si>
  <si>
    <t>UndeclaredBIO1055</t>
  </si>
  <si>
    <t>UndeclaredBIO1056</t>
  </si>
  <si>
    <t>75.00% (n=4)</t>
  </si>
  <si>
    <t>UndeclaredBIO1057</t>
  </si>
  <si>
    <t>UndeclaredBIO1071</t>
  </si>
  <si>
    <t>UndeclaredBIO1072</t>
  </si>
  <si>
    <t>52.60% (n=38)</t>
  </si>
  <si>
    <t>30.00% (n=40)</t>
  </si>
  <si>
    <t>UndeclaredBIO1073</t>
  </si>
  <si>
    <t>58.60% (n=29)</t>
  </si>
  <si>
    <t>UndeclaredBIO1074</t>
  </si>
  <si>
    <t>62.50% (n=32)</t>
  </si>
  <si>
    <t>UndeclaredBIO1075</t>
  </si>
  <si>
    <t>81.20% (n=16)</t>
  </si>
  <si>
    <t>UndeclaredBIO1076</t>
  </si>
  <si>
    <t>UndeclaredBIO1077</t>
  </si>
  <si>
    <t>UndeclaredBIO1078</t>
  </si>
  <si>
    <t>UndeclaredBUS1001</t>
  </si>
  <si>
    <t>19.70% (n=66)</t>
  </si>
  <si>
    <t>0.00% (n=16)</t>
  </si>
  <si>
    <t>0.00% (n=14)</t>
  </si>
  <si>
    <t>UndeclaredBUS1002</t>
  </si>
  <si>
    <t>64.00% (n=50)</t>
  </si>
  <si>
    <t>46.90% (n=143)</t>
  </si>
  <si>
    <t>28.40% (n=74)</t>
  </si>
  <si>
    <t>UndeclaredBUS1003</t>
  </si>
  <si>
    <t>60.40% (n=53)</t>
  </si>
  <si>
    <t>66.70% (n=24)</t>
  </si>
  <si>
    <t>UndeclaredBUS1004</t>
  </si>
  <si>
    <t>81.80% (n=33)</t>
  </si>
  <si>
    <t>UndeclaredBUS1005</t>
  </si>
  <si>
    <t>100.00% (n=3)</t>
  </si>
  <si>
    <t>UndeclaredCLS1501</t>
  </si>
  <si>
    <t>34.80% (n=23)</t>
  </si>
  <si>
    <t>19.00% (n=21)</t>
  </si>
  <si>
    <t>5.40% (n=37)</t>
  </si>
  <si>
    <t>UndeclaredCLS1502</t>
  </si>
  <si>
    <t>55.90% (n=34)</t>
  </si>
  <si>
    <t>41.20% (n=34)</t>
  </si>
  <si>
    <t>54.30% (n=35)</t>
  </si>
  <si>
    <t>31.80% (n=22)</t>
  </si>
  <si>
    <t>14.30% (n=21)</t>
  </si>
  <si>
    <t>UndeclaredCLS1503</t>
  </si>
  <si>
    <t>41.90% (n=31)</t>
  </si>
  <si>
    <t>54.50% (n=22)</t>
  </si>
  <si>
    <t>UndeclaredCLS1504</t>
  </si>
  <si>
    <t>UndeclaredCLS1505</t>
  </si>
  <si>
    <t>UndeclaredCLS1506</t>
  </si>
  <si>
    <t>UndeclaredCLS1507</t>
  </si>
  <si>
    <t>UndeclaredCLS1508</t>
  </si>
  <si>
    <t>UndeclaredCOM1011</t>
  </si>
  <si>
    <t>17.40% (n=23)</t>
  </si>
  <si>
    <t>0.00% (n=18)</t>
  </si>
  <si>
    <t>UndeclaredCOM1012</t>
  </si>
  <si>
    <t>39.20% (n=51)</t>
  </si>
  <si>
    <t>49.00% (n=51)</t>
  </si>
  <si>
    <t>0.00% (n=13)</t>
  </si>
  <si>
    <t>UndeclaredCOM1013</t>
  </si>
  <si>
    <t>61.20% (n=49)</t>
  </si>
  <si>
    <t>UndeclaredCOM1014</t>
  </si>
  <si>
    <t>70.30% (n=37)</t>
  </si>
  <si>
    <t>77.80% (n=27)</t>
  </si>
  <si>
    <t>UndeclaredCOM1015</t>
  </si>
  <si>
    <t>92.90% (n=14)</t>
  </si>
  <si>
    <t>UndeclaredCOM1016</t>
  </si>
  <si>
    <t>UndeclaredCOM1017</t>
  </si>
  <si>
    <t>UndeclaredCOM1018</t>
  </si>
  <si>
    <t>UndeclaredCS2051</t>
  </si>
  <si>
    <t>55.80% (n=43)</t>
  </si>
  <si>
    <t>25.60% (n=86)</t>
  </si>
  <si>
    <t>21.00% (n=62)</t>
  </si>
  <si>
    <t>4.50% (n=44)</t>
  </si>
  <si>
    <t>8.60% (n=35)</t>
  </si>
  <si>
    <t>UndeclaredCS2052</t>
  </si>
  <si>
    <t>57.80% (n=109)</t>
  </si>
  <si>
    <t>49.40% (n=168)</t>
  </si>
  <si>
    <t>50.90% (n=108)</t>
  </si>
  <si>
    <t>20.70% (n=29)</t>
  </si>
  <si>
    <t>UndeclaredCS2053</t>
  </si>
  <si>
    <t>65.90% (n=132)</t>
  </si>
  <si>
    <t>62.60% (n=123)</t>
  </si>
  <si>
    <t>54.40% (n=57)</t>
  </si>
  <si>
    <t>50.00% (n=28)</t>
  </si>
  <si>
    <t>UndeclaredCS2054</t>
  </si>
  <si>
    <t>71.00% (n=62)</t>
  </si>
  <si>
    <t>UndeclaredCS2055</t>
  </si>
  <si>
    <t>70.60% (n=34)</t>
  </si>
  <si>
    <t>80.00% (n=30)</t>
  </si>
  <si>
    <t>UndeclaredCS2056</t>
  </si>
  <si>
    <t>UndeclaredCS2057</t>
  </si>
  <si>
    <t>UndeclaredCS2058</t>
  </si>
  <si>
    <t>UndeclaredEC2001</t>
  </si>
  <si>
    <t>5.60% (n=18)</t>
  </si>
  <si>
    <t>0.00% (n=21)</t>
  </si>
  <si>
    <t>UndeclaredEC2002</t>
  </si>
  <si>
    <t>49.20% (n=63)</t>
  </si>
  <si>
    <t>26.10% (n=23)</t>
  </si>
  <si>
    <t>22.20% (n=9)</t>
  </si>
  <si>
    <t>UndeclaredEC2003</t>
  </si>
  <si>
    <t>76.90% (n=26)</t>
  </si>
  <si>
    <t>55.60% (n=27)</t>
  </si>
  <si>
    <t>UndeclaredEC2004</t>
  </si>
  <si>
    <t>64.30% (n=14)</t>
  </si>
  <si>
    <t>57.90% (n=19)</t>
  </si>
  <si>
    <t>UndeclaredEC2005</t>
  </si>
  <si>
    <t>UndeclaredEC2006</t>
  </si>
  <si>
    <t>UndeclaredEC2007</t>
  </si>
  <si>
    <t>UndeclaredEC2008</t>
  </si>
  <si>
    <t>UndeclaredEC2051</t>
  </si>
  <si>
    <t>UndeclaredEC2052</t>
  </si>
  <si>
    <t>65.80% (n=38)</t>
  </si>
  <si>
    <t>43.20% (n=44)</t>
  </si>
  <si>
    <t>50.00% (n=26)</t>
  </si>
  <si>
    <t>31.20% (n=16)</t>
  </si>
  <si>
    <t>UndeclaredEC2053</t>
  </si>
  <si>
    <t>82.50% (n=40)</t>
  </si>
  <si>
    <t>74.10% (n=54)</t>
  </si>
  <si>
    <t>62.30% (n=69)</t>
  </si>
  <si>
    <t>51.40% (n=37)</t>
  </si>
  <si>
    <t>52.40% (n=21)</t>
  </si>
  <si>
    <t>UndeclaredEC2054</t>
  </si>
  <si>
    <t>74.30% (n=35)</t>
  </si>
  <si>
    <t>86.80% (n=53)</t>
  </si>
  <si>
    <t>83.90% (n=62)</t>
  </si>
  <si>
    <t>53.80% (n=26)</t>
  </si>
  <si>
    <t>UndeclaredEC2055</t>
  </si>
  <si>
    <t>76.70% (n=43)</t>
  </si>
  <si>
    <t>76.90% (n=39)</t>
  </si>
  <si>
    <t>91.70% (n=12)</t>
  </si>
  <si>
    <t>UndeclaredEC2056</t>
  </si>
  <si>
    <t>UndeclaredEC2057</t>
  </si>
  <si>
    <t>UndeclaredEC2058</t>
  </si>
  <si>
    <t>UndeclaredENG1011</t>
  </si>
  <si>
    <t>51.30% (n=519)</t>
  </si>
  <si>
    <t>38.60% (n=617)</t>
  </si>
  <si>
    <t>17.90% (n=346)</t>
  </si>
  <si>
    <t>19.30% (n=119)</t>
  </si>
  <si>
    <t>4.90% (n=122)</t>
  </si>
  <si>
    <t>3.80% (n=79)</t>
  </si>
  <si>
    <t>UndeclaredENG1012</t>
  </si>
  <si>
    <t>56.10% (n=278)</t>
  </si>
  <si>
    <t>50.80% (n=327)</t>
  </si>
  <si>
    <t>33.90% (n=177)</t>
  </si>
  <si>
    <t>8.30% (n=36)</t>
  </si>
  <si>
    <t>3.40% (n=29)</t>
  </si>
  <si>
    <t>UndeclaredENG1013</t>
  </si>
  <si>
    <t>48.70% (n=39)</t>
  </si>
  <si>
    <t>UndeclaredENG1014</t>
  </si>
  <si>
    <t>UndeclaredENG1015</t>
  </si>
  <si>
    <t>UndeclaredENG1016</t>
  </si>
  <si>
    <t>UndeclaredENG1017</t>
  </si>
  <si>
    <t>UndeclaredENG1018</t>
  </si>
  <si>
    <t>UndeclaredENG1021</t>
  </si>
  <si>
    <t>21.40% (n=28)</t>
  </si>
  <si>
    <t>0.00% (n=47)</t>
  </si>
  <si>
    <t>11.60% (n=43)</t>
  </si>
  <si>
    <t>UndeclaredENG1022</t>
  </si>
  <si>
    <t>61.20% (n=363)</t>
  </si>
  <si>
    <t>51.70% (n=482)</t>
  </si>
  <si>
    <t>32.50% (n=314)</t>
  </si>
  <si>
    <t>32.90% (n=85)</t>
  </si>
  <si>
    <t>14.10% (n=71)</t>
  </si>
  <si>
    <t>17.30% (n=75)</t>
  </si>
  <si>
    <t>UndeclaredENG1023</t>
  </si>
  <si>
    <t>60.70% (n=150)</t>
  </si>
  <si>
    <t>64.50% (n=152)</t>
  </si>
  <si>
    <t>48.20% (n=83)</t>
  </si>
  <si>
    <t>UndeclaredENG1024</t>
  </si>
  <si>
    <t>65.10% (n=43)</t>
  </si>
  <si>
    <t>UndeclaredENG1025</t>
  </si>
  <si>
    <t>76.50% (n=17)</t>
  </si>
  <si>
    <t>41.20% (n=17)</t>
  </si>
  <si>
    <t>UndeclaredENG1026</t>
  </si>
  <si>
    <t>UndeclaredENG1027</t>
  </si>
  <si>
    <t>UndeclaredENG1028</t>
  </si>
  <si>
    <t>UndeclaredENG2041</t>
  </si>
  <si>
    <t>29.20% (n=24)</t>
  </si>
  <si>
    <t>UndeclaredENG2042</t>
  </si>
  <si>
    <t>57.10% (n=63)</t>
  </si>
  <si>
    <t>UndeclaredENG2043</t>
  </si>
  <si>
    <t>72.20% (n=54)</t>
  </si>
  <si>
    <t>51.30% (n=78)</t>
  </si>
  <si>
    <t>UndeclaredENG2044</t>
  </si>
  <si>
    <t>71.40% (n=21)</t>
  </si>
  <si>
    <t>UndeclaredENG2045</t>
  </si>
  <si>
    <t>100.00% (n=10)</t>
  </si>
  <si>
    <t>UndeclaredENG2046</t>
  </si>
  <si>
    <t>UndeclaredENG2047</t>
  </si>
  <si>
    <t>UndeclaredENG2048</t>
  </si>
  <si>
    <t>UndeclaredGL1051</t>
  </si>
  <si>
    <t>11.10% (n=18)</t>
  </si>
  <si>
    <t>UndeclaredGL1052</t>
  </si>
  <si>
    <t>41.70% (n=24)</t>
  </si>
  <si>
    <t>UndeclaredGL1053</t>
  </si>
  <si>
    <t>87.50% (n=40)</t>
  </si>
  <si>
    <t>61.40% (n=57)</t>
  </si>
  <si>
    <t>UndeclaredGL1054</t>
  </si>
  <si>
    <t>UndeclaredGL1055</t>
  </si>
  <si>
    <t>UndeclaredGL1056</t>
  </si>
  <si>
    <t>100.00% (n=5)</t>
  </si>
  <si>
    <t>UndeclaredGL1057</t>
  </si>
  <si>
    <t>UndeclaredGL1061</t>
  </si>
  <si>
    <t>UndeclaredGL1062</t>
  </si>
  <si>
    <t>70.80% (n=24)</t>
  </si>
  <si>
    <t>76.50% (n=34)</t>
  </si>
  <si>
    <t>43.20% (n=37)</t>
  </si>
  <si>
    <t>UndeclaredGL1063</t>
  </si>
  <si>
    <t>UndeclaredGL1064</t>
  </si>
  <si>
    <t>80.00% (n=25)</t>
  </si>
  <si>
    <t>90.60% (n=32)</t>
  </si>
  <si>
    <t>89.50% (n=19)</t>
  </si>
  <si>
    <t>UndeclaredGL1065</t>
  </si>
  <si>
    <t>UndeclaredGL1066</t>
  </si>
  <si>
    <t>UndeclaredGL1067</t>
  </si>
  <si>
    <t>UndeclaredHST1011</t>
  </si>
  <si>
    <t>64.90% (n=94)</t>
  </si>
  <si>
    <t>49.70% (n=175)</t>
  </si>
  <si>
    <t>40.30% (n=201)</t>
  </si>
  <si>
    <t>13.60% (n=125)</t>
  </si>
  <si>
    <t>5.50% (n=109)</t>
  </si>
  <si>
    <t>UndeclaredHST1012</t>
  </si>
  <si>
    <t>73.30% (n=30)</t>
  </si>
  <si>
    <t>53.20% (n=79)</t>
  </si>
  <si>
    <t>37.60% (n=85)</t>
  </si>
  <si>
    <t>40.90% (n=44)</t>
  </si>
  <si>
    <t>15.20% (n=46)</t>
  </si>
  <si>
    <t>UndeclaredHST1013</t>
  </si>
  <si>
    <t>57.80% (n=45)</t>
  </si>
  <si>
    <t>66.00% (n=53)</t>
  </si>
  <si>
    <t>47.80% (n=23)</t>
  </si>
  <si>
    <t>UndeclaredHST1014</t>
  </si>
  <si>
    <t>69.60% (n=23)</t>
  </si>
  <si>
    <t>UndeclaredHST1015</t>
  </si>
  <si>
    <t>UndeclaredHST1016</t>
  </si>
  <si>
    <t>UndeclaredHST1017</t>
  </si>
  <si>
    <t>UndeclaredHST1018</t>
  </si>
  <si>
    <t>UndeclaredHST1021</t>
  </si>
  <si>
    <t>41.40% (n=29)</t>
  </si>
  <si>
    <t>37.30% (n=59)</t>
  </si>
  <si>
    <t>29.10% (n=103)</t>
  </si>
  <si>
    <t>27.10% (n=107)</t>
  </si>
  <si>
    <t>2.10% (n=96)</t>
  </si>
  <si>
    <t>15.80% (n=38)</t>
  </si>
  <si>
    <t>UndeclaredHST1022</t>
  </si>
  <si>
    <t>59.10% (n=115)</t>
  </si>
  <si>
    <t>61.20% (n=170)</t>
  </si>
  <si>
    <t>48.60% (n=218)</t>
  </si>
  <si>
    <t>30.90% (n=123)</t>
  </si>
  <si>
    <t>20.50% (n=39)</t>
  </si>
  <si>
    <t>UndeclaredHST1023</t>
  </si>
  <si>
    <t>51.70% (n=60)</t>
  </si>
  <si>
    <t>42.30% (n=26)</t>
  </si>
  <si>
    <t>UndeclaredHST1024</t>
  </si>
  <si>
    <t>UndeclaredHST1025</t>
  </si>
  <si>
    <t>UndeclaredHST1026</t>
  </si>
  <si>
    <t>UndeclaredHST1027</t>
  </si>
  <si>
    <t>UndeclaredHST1028</t>
  </si>
  <si>
    <t>UndeclaredHST1031</t>
  </si>
  <si>
    <t>34.40% (n=64)</t>
  </si>
  <si>
    <t>25.50% (n=51)</t>
  </si>
  <si>
    <t>8.80% (n=80)</t>
  </si>
  <si>
    <t>7.70% (n=26)</t>
  </si>
  <si>
    <t>UndeclaredHST1032</t>
  </si>
  <si>
    <t>72.50% (n=51)</t>
  </si>
  <si>
    <t>60.70% (n=61)</t>
  </si>
  <si>
    <t>41.70% (n=115)</t>
  </si>
  <si>
    <t>46.20% (n=93)</t>
  </si>
  <si>
    <t>20.50% (n=73)</t>
  </si>
  <si>
    <t>UndeclaredHST1033</t>
  </si>
  <si>
    <t>68.80% (n=48)</t>
  </si>
  <si>
    <t>73.70% (n=57)</t>
  </si>
  <si>
    <t>63.50% (n=74)</t>
  </si>
  <si>
    <t>46.20% (n=39)</t>
  </si>
  <si>
    <t>22.60% (n=31)</t>
  </si>
  <si>
    <t>UndeclaredHST1034</t>
  </si>
  <si>
    <t>70.60% (n=17)</t>
  </si>
  <si>
    <t>72.70% (n=22)</t>
  </si>
  <si>
    <t>UndeclaredHST1035</t>
  </si>
  <si>
    <t>83.30% (n=12)</t>
  </si>
  <si>
    <t>UndeclaredHST1036</t>
  </si>
  <si>
    <t>UndeclaredHST1037</t>
  </si>
  <si>
    <t>UndeclaredHST1038</t>
  </si>
  <si>
    <t>UndeclaredMTH1261</t>
  </si>
  <si>
    <t>46.50% (n=43)</t>
  </si>
  <si>
    <t>33.30% (n=81)</t>
  </si>
  <si>
    <t>24.50% (n=53)</t>
  </si>
  <si>
    <t>4.20% (n=48)</t>
  </si>
  <si>
    <t>UndeclaredMTH1262</t>
  </si>
  <si>
    <t>55.60% (n=72)</t>
  </si>
  <si>
    <t>48.40% (n=155)</t>
  </si>
  <si>
    <t>27.00% (n=63)</t>
  </si>
  <si>
    <t>28.80% (n=52)</t>
  </si>
  <si>
    <t>UndeclaredMTH1263</t>
  </si>
  <si>
    <t>57.40% (n=61)</t>
  </si>
  <si>
    <t>UndeclaredMTH1264</t>
  </si>
  <si>
    <t>UndeclaredMTH1265</t>
  </si>
  <si>
    <t>UndeclaredMTH1266</t>
  </si>
  <si>
    <t>UndeclaredMTH1267</t>
  </si>
  <si>
    <t>UndeclaredMTH1268</t>
  </si>
  <si>
    <t>UndeclaredMUS2141</t>
  </si>
  <si>
    <t>34.60% (n=130)</t>
  </si>
  <si>
    <t>22.10% (n=149)</t>
  </si>
  <si>
    <t>12.60% (n=87)</t>
  </si>
  <si>
    <t>21.90% (n=32)</t>
  </si>
  <si>
    <t>2.20% (n=89)</t>
  </si>
  <si>
    <t>4.00% (n=25)</t>
  </si>
  <si>
    <t>UndeclaredMUS2142</t>
  </si>
  <si>
    <t>33.90% (n=165)</t>
  </si>
  <si>
    <t>UndeclaredMUS2143</t>
  </si>
  <si>
    <t>68.50% (n=92)</t>
  </si>
  <si>
    <t>65.70% (n=67)</t>
  </si>
  <si>
    <t>30.00% (n=20)</t>
  </si>
  <si>
    <t>UndeclaredMUS2144</t>
  </si>
  <si>
    <t>84.40% (n=32)</t>
  </si>
  <si>
    <t>75.00% (n=24)</t>
  </si>
  <si>
    <t>UndeclaredMUS2145</t>
  </si>
  <si>
    <t>UndeclaredMUS2146</t>
  </si>
  <si>
    <t>UndeclaredMUS2147</t>
  </si>
  <si>
    <t>UndeclaredMUS2148</t>
  </si>
  <si>
    <t>UndeclaredPHL2041</t>
  </si>
  <si>
    <t>21.10% (n=19)</t>
  </si>
  <si>
    <t>UndeclaredPHL2042</t>
  </si>
  <si>
    <t>42.20% (n=45)</t>
  </si>
  <si>
    <t>46.20% (n=65)</t>
  </si>
  <si>
    <t>5.90% (n=17)</t>
  </si>
  <si>
    <t>UndeclaredPHL2043</t>
  </si>
  <si>
    <t>63.40% (n=41)</t>
  </si>
  <si>
    <t>64.60% (n=48)</t>
  </si>
  <si>
    <t>UndeclaredPHL2044</t>
  </si>
  <si>
    <t>UndeclaredPHL2045</t>
  </si>
  <si>
    <t>UndeclaredPHL2046</t>
  </si>
  <si>
    <t>UndeclaredPHL2047</t>
  </si>
  <si>
    <t>UndeclaredPHL2048</t>
  </si>
  <si>
    <t>UndeclaredPLS2001</t>
  </si>
  <si>
    <t>59.10% (n=176)</t>
  </si>
  <si>
    <t>33.00% (n=282)</t>
  </si>
  <si>
    <t>28.50% (n=379)</t>
  </si>
  <si>
    <t>18.30% (n=230)</t>
  </si>
  <si>
    <t>2.70% (n=257)</t>
  </si>
  <si>
    <t>9.00% (n=67)</t>
  </si>
  <si>
    <t>UndeclaredPLS2002</t>
  </si>
  <si>
    <t>66.50% (n=155)</t>
  </si>
  <si>
    <t>50.70% (n=207)</t>
  </si>
  <si>
    <t>35.10% (n=245)</t>
  </si>
  <si>
    <t>26.00% (n=104)</t>
  </si>
  <si>
    <t>3.20% (n=62)</t>
  </si>
  <si>
    <t>25.70% (n=35)</t>
  </si>
  <si>
    <t>UndeclaredPLS2003</t>
  </si>
  <si>
    <t>60.30% (n=73)</t>
  </si>
  <si>
    <t>48.80% (n=82)</t>
  </si>
  <si>
    <t>43.10% (n=65)</t>
  </si>
  <si>
    <t>29.60% (n=27)</t>
  </si>
  <si>
    <t>UndeclaredPLS2004</t>
  </si>
  <si>
    <t>64.50% (n=31)</t>
  </si>
  <si>
    <t>58.30% (n=36)</t>
  </si>
  <si>
    <t>UndeclaredPLS2005</t>
  </si>
  <si>
    <t>68.80% (n=16)</t>
  </si>
  <si>
    <t>UndeclaredPLS2006</t>
  </si>
  <si>
    <t>UndeclaredPLS2007</t>
  </si>
  <si>
    <t>UndeclaredPLS2008</t>
  </si>
  <si>
    <t>UndeclaredPSY1051</t>
  </si>
  <si>
    <t>48.70% (n=263)</t>
  </si>
  <si>
    <t>37.20% (n=344)</t>
  </si>
  <si>
    <t>26.50% (n=400)</t>
  </si>
  <si>
    <t>14.80% (n=332)</t>
  </si>
  <si>
    <t>3.10% (n=446)</t>
  </si>
  <si>
    <t>8.10% (n=86)</t>
  </si>
  <si>
    <t>UndeclaredPSY1052</t>
  </si>
  <si>
    <t>63.60% (n=195)</t>
  </si>
  <si>
    <t>39.00% (n=251)</t>
  </si>
  <si>
    <t>45.80% (n=236)</t>
  </si>
  <si>
    <t>24.80% (n=129)</t>
  </si>
  <si>
    <t>15.00% (n=113)</t>
  </si>
  <si>
    <t>UndeclaredPSY1053</t>
  </si>
  <si>
    <t>76.60% (n=64)</t>
  </si>
  <si>
    <t>50.00% (n=58)</t>
  </si>
  <si>
    <t>UndeclaredPSY1054</t>
  </si>
  <si>
    <t>60.00% (n=25)</t>
  </si>
  <si>
    <t>UndeclaredPSY1055</t>
  </si>
  <si>
    <t>UndeclaredPSY1056</t>
  </si>
  <si>
    <t>UndeclaredPSY1057</t>
  </si>
  <si>
    <t>UndeclaredPSY1058</t>
  </si>
  <si>
    <t>UndeclaredPSY1101</t>
  </si>
  <si>
    <t>0.00% (n=10)</t>
  </si>
  <si>
    <t>UndeclaredPSY1102</t>
  </si>
  <si>
    <t>54.10% (n=61)</t>
  </si>
  <si>
    <t>40.20% (n=82)</t>
  </si>
  <si>
    <t>32.60% (n=43)</t>
  </si>
  <si>
    <t>8.70% (n=23)</t>
  </si>
  <si>
    <t>UndeclaredPSY1103</t>
  </si>
  <si>
    <t>UndeclaredPSY1104</t>
  </si>
  <si>
    <t>UndeclaredPSY1105</t>
  </si>
  <si>
    <t>UndeclaredPSY1106</t>
  </si>
  <si>
    <t>UndeclaredPSY1107</t>
  </si>
  <si>
    <t>UndeclaredPSY1108</t>
  </si>
  <si>
    <t>UndeclaredSOC2001</t>
  </si>
  <si>
    <t>50.50% (n=111)</t>
  </si>
  <si>
    <t>35.80% (n=321)</t>
  </si>
  <si>
    <t>6.10% (n=99)</t>
  </si>
  <si>
    <t>9.90% (n=71)</t>
  </si>
  <si>
    <t>2.60% (n=152)</t>
  </si>
  <si>
    <t>4.80% (n=62)</t>
  </si>
  <si>
    <t>UndeclaredSOC2002</t>
  </si>
  <si>
    <t>64.30% (n=129)</t>
  </si>
  <si>
    <t>45.50% (n=292)</t>
  </si>
  <si>
    <t>21.10% (n=109)</t>
  </si>
  <si>
    <t>11.40% (n=44)</t>
  </si>
  <si>
    <t>9.50% (n=42)</t>
  </si>
  <si>
    <t>UndeclaredSOC2003</t>
  </si>
  <si>
    <t>67.90% (n=81)</t>
  </si>
  <si>
    <t>66.10% (n=118)</t>
  </si>
  <si>
    <t>56.50% (n=23)</t>
  </si>
  <si>
    <t>UndeclaredSOC2004</t>
  </si>
  <si>
    <t>70.40% (n=27)</t>
  </si>
  <si>
    <t>61.90% (n=42)</t>
  </si>
  <si>
    <t>54.20% (n=24)</t>
  </si>
  <si>
    <t>UndeclaredSOC2005</t>
  </si>
  <si>
    <t>75.00% (n=32)</t>
  </si>
  <si>
    <t>UndeclaredSOC2006</t>
  </si>
  <si>
    <t>UndeclaredSOC2007</t>
  </si>
  <si>
    <t>UndeclaredSOC2008</t>
  </si>
  <si>
    <t>UndeclaredTH2141</t>
  </si>
  <si>
    <t>63.60% (n=22)</t>
  </si>
  <si>
    <t>36.10% (n=36)</t>
  </si>
  <si>
    <t>26.70% (n=60)</t>
  </si>
  <si>
    <t>8.10% (n=37)</t>
  </si>
  <si>
    <t>3.80% (n=26)</t>
  </si>
  <si>
    <t>UndeclaredTH2142</t>
  </si>
  <si>
    <t>60.50% (n=43)</t>
  </si>
  <si>
    <t>UndeclaredTH2143</t>
  </si>
  <si>
    <t>UndeclaredTH2144</t>
  </si>
  <si>
    <t>UndeclaredTH2145</t>
  </si>
  <si>
    <t>UndeclaredTH2146</t>
  </si>
  <si>
    <t>UndeclaredTH2148</t>
  </si>
  <si>
    <t>YOUR_DESCRIPTION_OF_THIS_UNIQUE_EXAM_CODE</t>
  </si>
  <si>
    <t>EXAM_QUARTILE</t>
  </si>
  <si>
    <t>BASE_LETTER_FINAL_GRADE</t>
  </si>
  <si>
    <t>Institution-WideART214ACT Combined English/Writing1A</t>
  </si>
  <si>
    <t>0.0631741140</t>
  </si>
  <si>
    <t>0.174468085</t>
  </si>
  <si>
    <t>0.259493671</t>
  </si>
  <si>
    <t>Institution-WideART214ACT Combined English/Writing1B</t>
  </si>
  <si>
    <t>0.0693374422</t>
  </si>
  <si>
    <t>0.0603174603</t>
  </si>
  <si>
    <t>0.193965517</t>
  </si>
  <si>
    <t>0.284810127</t>
  </si>
  <si>
    <t>Institution-WideART214ACT Combined English/Writing1C</t>
  </si>
  <si>
    <t>0.0662557781</t>
  </si>
  <si>
    <t>0.430000000</t>
  </si>
  <si>
    <t>0.272151899</t>
  </si>
  <si>
    <t>Institution-WideART214ACT Combined English/Writing1D</t>
  </si>
  <si>
    <t>0.0200308166</t>
  </si>
  <si>
    <t>0.342105263</t>
  </si>
  <si>
    <t>Institution-WideART214ACT Combined English/Writing1F</t>
  </si>
  <si>
    <t>0.423076923</t>
  </si>
  <si>
    <t>0.069620253</t>
  </si>
  <si>
    <t>Institution-WideART214ACT Combined English/Writing1W</t>
  </si>
  <si>
    <t>0.0077041602</t>
  </si>
  <si>
    <t>Institution-WideART214ACT Combined English/Writing2A</t>
  </si>
  <si>
    <t>0.0832049307</t>
  </si>
  <si>
    <t>0.229787234</t>
  </si>
  <si>
    <t>0.301675978</t>
  </si>
  <si>
    <t>Institution-WideART214ACT Combined English/Writing2B</t>
  </si>
  <si>
    <t>0.1032357473</t>
  </si>
  <si>
    <t>0.0825396825</t>
  </si>
  <si>
    <t>0.288793103</t>
  </si>
  <si>
    <t>0.374301676</t>
  </si>
  <si>
    <t>Institution-WideART214ACT Combined English/Writing2C</t>
  </si>
  <si>
    <t>0.0462249615</t>
  </si>
  <si>
    <t>0.167597765</t>
  </si>
  <si>
    <t>Institution-WideART214ACT Combined English/Writing2D</t>
  </si>
  <si>
    <t>0.0261941448</t>
  </si>
  <si>
    <t>0.0095238095</t>
  </si>
  <si>
    <t>0.447368421</t>
  </si>
  <si>
    <t>0.094972067</t>
  </si>
  <si>
    <t>Institution-WideART214ACT Combined English/Writing2F</t>
  </si>
  <si>
    <t>0.0107858243</t>
  </si>
  <si>
    <t>0.269230769</t>
  </si>
  <si>
    <t>0.039106145</t>
  </si>
  <si>
    <t>Institution-WideART214ACT Combined English/Writing2W</t>
  </si>
  <si>
    <t>0.0061633282</t>
  </si>
  <si>
    <t>Institution-WideART214ACT Combined English/Writing3A</t>
  </si>
  <si>
    <t>0.1124807396</t>
  </si>
  <si>
    <t>0.1555555556</t>
  </si>
  <si>
    <t>0.310638298</t>
  </si>
  <si>
    <t>0.396739130</t>
  </si>
  <si>
    <t>Institution-WideART214ACT Combined English/Writing3B</t>
  </si>
  <si>
    <t>0.1201848998</t>
  </si>
  <si>
    <t>0.1523809524</t>
  </si>
  <si>
    <t>0.336206897</t>
  </si>
  <si>
    <t>0.423913043</t>
  </si>
  <si>
    <t>Institution-WideART214ACT Combined English/Writing3C</t>
  </si>
  <si>
    <t>0.0231124807</t>
  </si>
  <si>
    <t>0.081521739</t>
  </si>
  <si>
    <t>Institution-WideART214ACT Combined English/Writing3D</t>
  </si>
  <si>
    <t>0.0063492063</t>
  </si>
  <si>
    <t>0.184210526</t>
  </si>
  <si>
    <t>0.038043478</t>
  </si>
  <si>
    <t>Institution-WideART214ACT Combined English/Writing3F</t>
  </si>
  <si>
    <t>Institution-WideART214ACT Combined English/Writing3W</t>
  </si>
  <si>
    <t>0.0092449923</t>
  </si>
  <si>
    <t>0.333333333</t>
  </si>
  <si>
    <t>Institution-WideART214ACT Combined English/Writing4A</t>
  </si>
  <si>
    <t>0.1396825397</t>
  </si>
  <si>
    <t>0.285106383</t>
  </si>
  <si>
    <t>0.523437500</t>
  </si>
  <si>
    <t>Institution-WideART214ACT Combined English/Writing4B</t>
  </si>
  <si>
    <t>0.0647149461</t>
  </si>
  <si>
    <t>0.181034483</t>
  </si>
  <si>
    <t>0.328125000</t>
  </si>
  <si>
    <t>Institution-WideART214ACT Combined English/Writing4C</t>
  </si>
  <si>
    <t>0.0184899846</t>
  </si>
  <si>
    <t>Institution-WideART214ACT Combined English/Writing4D</t>
  </si>
  <si>
    <t>0.0015408320</t>
  </si>
  <si>
    <t>Institution-WideART214ACT Combined English/Writing4F</t>
  </si>
  <si>
    <t>0.0046224961</t>
  </si>
  <si>
    <t>Institution-WideART214ACT Combined English/Writing4W</t>
  </si>
  <si>
    <t>Institution-WideART214ACT Composite1A</t>
  </si>
  <si>
    <t>0.0682777138</t>
  </si>
  <si>
    <t>0.0728692258</t>
  </si>
  <si>
    <t>0.164814815</t>
  </si>
  <si>
    <t>0.249299720</t>
  </si>
  <si>
    <t>Institution-WideART214ACT Composite1B</t>
  </si>
  <si>
    <t>0.0989643268</t>
  </si>
  <si>
    <t>0.0956408588</t>
  </si>
  <si>
    <t>0.285714286</t>
  </si>
  <si>
    <t>0.361344538</t>
  </si>
  <si>
    <t>Institution-WideART214ACT Composite1C</t>
  </si>
  <si>
    <t>0.0617568086</t>
  </si>
  <si>
    <t>0.0370852310</t>
  </si>
  <si>
    <t>0.449720670</t>
  </si>
  <si>
    <t>0.225490196</t>
  </si>
  <si>
    <t>Institution-WideART214ACT Composite1D</t>
  </si>
  <si>
    <t>0.0203298811</t>
  </si>
  <si>
    <t>0.0091086532</t>
  </si>
  <si>
    <t>0.445378151</t>
  </si>
  <si>
    <t>0.074229692</t>
  </si>
  <si>
    <t>Institution-WideART214ACT Composite1F</t>
  </si>
  <si>
    <t>0.0149597238</t>
  </si>
  <si>
    <t>0.0039037085</t>
  </si>
  <si>
    <t>0.487500000</t>
  </si>
  <si>
    <t>0.054621849</t>
  </si>
  <si>
    <t>Institution-WideART214ACT Composite1W</t>
  </si>
  <si>
    <t>0.0095895666</t>
  </si>
  <si>
    <t>0.0032530904</t>
  </si>
  <si>
    <t>0.373134328</t>
  </si>
  <si>
    <t>0.035014006</t>
  </si>
  <si>
    <t>Institution-WideART214ACT Composite2A</t>
  </si>
  <si>
    <t>0.1077867280</t>
  </si>
  <si>
    <t>0.1346779440</t>
  </si>
  <si>
    <t>0.260185185</t>
  </si>
  <si>
    <t>0.350374065</t>
  </si>
  <si>
    <t>Institution-WideART214ACT Composite2B</t>
  </si>
  <si>
    <t>0.1208285386</t>
  </si>
  <si>
    <t>0.1177618738</t>
  </si>
  <si>
    <t>0.348837209</t>
  </si>
  <si>
    <t>0.392768080</t>
  </si>
  <si>
    <t>Institution-WideART214ACT Composite2C</t>
  </si>
  <si>
    <t>0.0464135021</t>
  </si>
  <si>
    <t>0.0383864671</t>
  </si>
  <si>
    <t>0.337988827</t>
  </si>
  <si>
    <t>0.150872818</t>
  </si>
  <si>
    <t>Institution-WideART214ACT Composite2D</t>
  </si>
  <si>
    <t>0.0172612198</t>
  </si>
  <si>
    <t>0.378151261</t>
  </si>
  <si>
    <t>0.056109726</t>
  </si>
  <si>
    <t>Institution-WideART214ACT Composite2F</t>
  </si>
  <si>
    <t>0.0076716532</t>
  </si>
  <si>
    <t>0.0006506181</t>
  </si>
  <si>
    <t>0.024937656</t>
  </si>
  <si>
    <t>Institution-WideART214ACT Composite2W</t>
  </si>
  <si>
    <t>0.0045543266</t>
  </si>
  <si>
    <t>0.298507463</t>
  </si>
  <si>
    <t>Institution-WideART214ACT Composite3A</t>
  </si>
  <si>
    <t>0.1162255466</t>
  </si>
  <si>
    <t>0.1444372154</t>
  </si>
  <si>
    <t>0.280555556</t>
  </si>
  <si>
    <t>0.505000000</t>
  </si>
  <si>
    <t>Institution-WideART214ACT Composite3B</t>
  </si>
  <si>
    <t>0.0794016110</t>
  </si>
  <si>
    <t>0.0878334418</t>
  </si>
  <si>
    <t>0.229235880</t>
  </si>
  <si>
    <t>0.345000000</t>
  </si>
  <si>
    <t>Institution-WideART214ACT Composite3C</t>
  </si>
  <si>
    <t>0.0191791331</t>
  </si>
  <si>
    <t>0.0143135979</t>
  </si>
  <si>
    <t>0.139664804</t>
  </si>
  <si>
    <t>Institution-WideART214ACT Composite3D</t>
  </si>
  <si>
    <t>0.0057537399</t>
  </si>
  <si>
    <t>0.0019518543</t>
  </si>
  <si>
    <t>0.126050420</t>
  </si>
  <si>
    <t>Institution-WideART214ACT Composite3F</t>
  </si>
  <si>
    <t>0.0042194093</t>
  </si>
  <si>
    <t>0.0013012362</t>
  </si>
  <si>
    <t>0.137500000</t>
  </si>
  <si>
    <t>0.018333333</t>
  </si>
  <si>
    <t>Institution-WideART214ACT Composite3W</t>
  </si>
  <si>
    <t>0.0053701573</t>
  </si>
  <si>
    <t>0.208955224</t>
  </si>
  <si>
    <t>0.023333333</t>
  </si>
  <si>
    <t>Institution-WideART214ACT Composite4A</t>
  </si>
  <si>
    <t>0.1219792865</t>
  </si>
  <si>
    <t>0.1574495771</t>
  </si>
  <si>
    <t>0.294444444</t>
  </si>
  <si>
    <t>0.647657841</t>
  </si>
  <si>
    <t>Institution-WideART214ACT Composite4B</t>
  </si>
  <si>
    <t>0.0471806674</t>
  </si>
  <si>
    <t>0.0507482108</t>
  </si>
  <si>
    <t>0.136212625</t>
  </si>
  <si>
    <t>0.250509165</t>
  </si>
  <si>
    <t>Institution-WideART214ACT Composite4C</t>
  </si>
  <si>
    <t>0.0099731492</t>
  </si>
  <si>
    <t>0.072625698</t>
  </si>
  <si>
    <t>0.052953157</t>
  </si>
  <si>
    <t>Institution-WideART214ACT Composite4D</t>
  </si>
  <si>
    <t>0.0023014960</t>
  </si>
  <si>
    <t>0.050420168</t>
  </si>
  <si>
    <t>0.012219959</t>
  </si>
  <si>
    <t>Institution-WideART214ACT Composite4F</t>
  </si>
  <si>
    <t>0.0038358266</t>
  </si>
  <si>
    <t>0.020366599</t>
  </si>
  <si>
    <t>Institution-WideART214ACT Composite4W</t>
  </si>
  <si>
    <t>0.0030686613</t>
  </si>
  <si>
    <t>0.119402985</t>
  </si>
  <si>
    <t>0.016293279</t>
  </si>
  <si>
    <t>Institution-WideART214ACT English1A</t>
  </si>
  <si>
    <t>0.0556194860</t>
  </si>
  <si>
    <t>0.0637605725</t>
  </si>
  <si>
    <t>0.134259259</t>
  </si>
  <si>
    <t>0.257092199</t>
  </si>
  <si>
    <t>Institution-WideART214ACT English1B</t>
  </si>
  <si>
    <t>0.0755657844</t>
  </si>
  <si>
    <t>0.0813272609</t>
  </si>
  <si>
    <t>0.218161683</t>
  </si>
  <si>
    <t>0.349290780</t>
  </si>
  <si>
    <t>Institution-WideART214ACT English1C</t>
  </si>
  <si>
    <t>0.0331815224</t>
  </si>
  <si>
    <t>0.368715084</t>
  </si>
  <si>
    <t>0.234042553</t>
  </si>
  <si>
    <t>Institution-WideART214ACT English1D</t>
  </si>
  <si>
    <t>0.0180283851</t>
  </si>
  <si>
    <t>0.0084580351</t>
  </si>
  <si>
    <t>0.394957983</t>
  </si>
  <si>
    <t>Institution-WideART214ACT English1F</t>
  </si>
  <si>
    <t>0.312500000</t>
  </si>
  <si>
    <t>0.044326241</t>
  </si>
  <si>
    <t>Institution-WideART214ACT English1W</t>
  </si>
  <si>
    <t>0.0069044879</t>
  </si>
  <si>
    <t>0.268656716</t>
  </si>
  <si>
    <t>0.031914894</t>
  </si>
  <si>
    <t>Institution-WideART214ACT English2A</t>
  </si>
  <si>
    <t>0.1085538934</t>
  </si>
  <si>
    <t>0.262037037</t>
  </si>
  <si>
    <t>0.337306317</t>
  </si>
  <si>
    <t>Institution-WideART214ACT English2B</t>
  </si>
  <si>
    <t>0.1285001918</t>
  </si>
  <si>
    <t>0.1151594014</t>
  </si>
  <si>
    <t>0.370985604</t>
  </si>
  <si>
    <t>0.399284863</t>
  </si>
  <si>
    <t>Institution-WideART214ACT English2C</t>
  </si>
  <si>
    <t>0.0479478328</t>
  </si>
  <si>
    <t>0.0364346129</t>
  </si>
  <si>
    <t>0.349162011</t>
  </si>
  <si>
    <t>0.148986889</t>
  </si>
  <si>
    <t>Institution-WideART214ACT English2D</t>
  </si>
  <si>
    <t>0.0164940545</t>
  </si>
  <si>
    <t>0.051251490</t>
  </si>
  <si>
    <t>Institution-WideART214ACT English2F</t>
  </si>
  <si>
    <t>0.0111238972</t>
  </si>
  <si>
    <t>0.362500000</t>
  </si>
  <si>
    <t>0.034564958</t>
  </si>
  <si>
    <t>Institution-WideART214ACT English2W</t>
  </si>
  <si>
    <t>0.0092059839</t>
  </si>
  <si>
    <t>0.358208955</t>
  </si>
  <si>
    <t>0.028605483</t>
  </si>
  <si>
    <t>Institution-WideART214ACT English3A</t>
  </si>
  <si>
    <t>0.1004986575</t>
  </si>
  <si>
    <t>0.1249186727</t>
  </si>
  <si>
    <t>0.242592593</t>
  </si>
  <si>
    <t>0.458041958</t>
  </si>
  <si>
    <t>Institution-WideART214ACT English3B</t>
  </si>
  <si>
    <t>0.0767165324</t>
  </si>
  <si>
    <t>0.0845803513</t>
  </si>
  <si>
    <t>0.221483942</t>
  </si>
  <si>
    <t>0.349650350</t>
  </si>
  <si>
    <t>Institution-WideART214ACT English3C</t>
  </si>
  <si>
    <t>0.0249328730</t>
  </si>
  <si>
    <t>0.0182173064</t>
  </si>
  <si>
    <t>0.181564246</t>
  </si>
  <si>
    <t>0.113636364</t>
  </si>
  <si>
    <t>Institution-WideART214ACT English3D</t>
  </si>
  <si>
    <t>0.0072880706</t>
  </si>
  <si>
    <t>0.159663866</t>
  </si>
  <si>
    <t>0.033216783</t>
  </si>
  <si>
    <t>Institution-WideART214ACT English3F</t>
  </si>
  <si>
    <t>0.175000000</t>
  </si>
  <si>
    <t>0.024475524</t>
  </si>
  <si>
    <t>Institution-WideART214ACT English3W</t>
  </si>
  <si>
    <t>0.0046029919</t>
  </si>
  <si>
    <t>0.179104478</t>
  </si>
  <si>
    <t>0.020979021</t>
  </si>
  <si>
    <t>Institution-WideART214ACT English4A</t>
  </si>
  <si>
    <t>0.1495972382</t>
  </si>
  <si>
    <t>0.361111111</t>
  </si>
  <si>
    <t>0.617088608</t>
  </si>
  <si>
    <t>Institution-WideART214ACT English4B</t>
  </si>
  <si>
    <t>0.0655926352</t>
  </si>
  <si>
    <t>0.0709173715</t>
  </si>
  <si>
    <t>0.189368771</t>
  </si>
  <si>
    <t>0.270569620</t>
  </si>
  <si>
    <t>Institution-WideART214ACT English4C</t>
  </si>
  <si>
    <t>0.0138089758</t>
  </si>
  <si>
    <t>0.0110605075</t>
  </si>
  <si>
    <t>0.100558659</t>
  </si>
  <si>
    <t>0.056962025</t>
  </si>
  <si>
    <t>Institution-WideART214ACT English4D</t>
  </si>
  <si>
    <t>0.084033613</t>
  </si>
  <si>
    <t>0.015822785</t>
  </si>
  <si>
    <t>Institution-WideART214ACT English4F</t>
  </si>
  <si>
    <t>0.018987342</t>
  </si>
  <si>
    <t>Institution-WideART214ACT English4W</t>
  </si>
  <si>
    <t>0.0049865746</t>
  </si>
  <si>
    <t>0.0026024723</t>
  </si>
  <si>
    <t>0.194029851</t>
  </si>
  <si>
    <t>0.020569620</t>
  </si>
  <si>
    <t>Institution-WideART214ACT Math1A</t>
  </si>
  <si>
    <t>0.0671269659</t>
  </si>
  <si>
    <t>0.0696161353</t>
  </si>
  <si>
    <t>0.162037037</t>
  </si>
  <si>
    <t>0.244755245</t>
  </si>
  <si>
    <t>Institution-WideART214ACT Math1B</t>
  </si>
  <si>
    <t>0.1024165708</t>
  </si>
  <si>
    <t>0.0949902407</t>
  </si>
  <si>
    <t>0.295681063</t>
  </si>
  <si>
    <t>0.373426573</t>
  </si>
  <si>
    <t>Institution-WideART214ACT Math1C</t>
  </si>
  <si>
    <t>0.441340782</t>
  </si>
  <si>
    <t>0.220979021</t>
  </si>
  <si>
    <t>Institution-WideART214ACT Math1D</t>
  </si>
  <si>
    <t>0.0195627158</t>
  </si>
  <si>
    <t>0.0078074170</t>
  </si>
  <si>
    <t>0.428571429</t>
  </si>
  <si>
    <t>0.071328671</t>
  </si>
  <si>
    <t>Institution-WideART214ACT Math1F</t>
  </si>
  <si>
    <t>0.0157268891</t>
  </si>
  <si>
    <t>0.512500000</t>
  </si>
  <si>
    <t>0.057342657</t>
  </si>
  <si>
    <t>Institution-WideART214ACT Math1W</t>
  </si>
  <si>
    <t>0.0088224012</t>
  </si>
  <si>
    <t>0.343283582</t>
  </si>
  <si>
    <t>0.032167832</t>
  </si>
  <si>
    <t>Institution-WideART214ACT Math2A</t>
  </si>
  <si>
    <t>0.0943613349</t>
  </si>
  <si>
    <t>0.1138581653</t>
  </si>
  <si>
    <t>0.227777778</t>
  </si>
  <si>
    <t>0.375572519</t>
  </si>
  <si>
    <t>Institution-WideART214ACT Math2B</t>
  </si>
  <si>
    <t>0.0893747603</t>
  </si>
  <si>
    <t>0.0884840599</t>
  </si>
  <si>
    <t>0.258028793</t>
  </si>
  <si>
    <t>0.355725191</t>
  </si>
  <si>
    <t>Institution-WideART214ACT Math2C</t>
  </si>
  <si>
    <t>0.0398925969</t>
  </si>
  <si>
    <t>0.0279765777</t>
  </si>
  <si>
    <t>0.290502793</t>
  </si>
  <si>
    <t>0.158778626</t>
  </si>
  <si>
    <t>Institution-WideART214ACT Math2D</t>
  </si>
  <si>
    <t>0.0141925585</t>
  </si>
  <si>
    <t>0.310924370</t>
  </si>
  <si>
    <t>0.056488550</t>
  </si>
  <si>
    <t>Institution-WideART214ACT Math2F</t>
  </si>
  <si>
    <t>0.0061373226</t>
  </si>
  <si>
    <t>0.024427481</t>
  </si>
  <si>
    <t>Institution-WideART214ACT Math2W</t>
  </si>
  <si>
    <t>0.283582090</t>
  </si>
  <si>
    <t>0.029007634</t>
  </si>
  <si>
    <t>Institution-WideART214ACT Math3A</t>
  </si>
  <si>
    <t>0.1338703491</t>
  </si>
  <si>
    <t>0.1665582303</t>
  </si>
  <si>
    <t>0.323148148</t>
  </si>
  <si>
    <t>0.465954606</t>
  </si>
  <si>
    <t>Institution-WideART214ACT Math3B</t>
  </si>
  <si>
    <t>0.1054852321</t>
  </si>
  <si>
    <t>0.1086532206</t>
  </si>
  <si>
    <t>0.304540421</t>
  </si>
  <si>
    <t>0.367156208</t>
  </si>
  <si>
    <t>Institution-WideART214ACT Math3C</t>
  </si>
  <si>
    <t>0.0268507863</t>
  </si>
  <si>
    <t>0.0260247235</t>
  </si>
  <si>
    <t>0.195530726</t>
  </si>
  <si>
    <t>0.093457944</t>
  </si>
  <si>
    <t>Institution-WideART214ACT Math3D</t>
  </si>
  <si>
    <t>0.193277311</t>
  </si>
  <si>
    <t>0.030707610</t>
  </si>
  <si>
    <t>Institution-WideART214ACT Math3F</t>
  </si>
  <si>
    <t>0.0065209053</t>
  </si>
  <si>
    <t>0.212500000</t>
  </si>
  <si>
    <t>0.022696929</t>
  </si>
  <si>
    <t>Institution-WideART214ACT Math3W</t>
  </si>
  <si>
    <t>0.223880597</t>
  </si>
  <si>
    <t>0.020026702</t>
  </si>
  <si>
    <t>Institution-WideART214ACT Math4A</t>
  </si>
  <si>
    <t>0.1189106252</t>
  </si>
  <si>
    <t>0.1594014314</t>
  </si>
  <si>
    <t>0.287037037</t>
  </si>
  <si>
    <t>0.635245902</t>
  </si>
  <si>
    <t>Institution-WideART214ACT Math4B</t>
  </si>
  <si>
    <t>0.0490985807</t>
  </si>
  <si>
    <t>0.0598568640</t>
  </si>
  <si>
    <t>0.141749723</t>
  </si>
  <si>
    <t>0.262295082</t>
  </si>
  <si>
    <t>Institution-WideART214ACT Math4C</t>
  </si>
  <si>
    <t>0.0071567990</t>
  </si>
  <si>
    <t>0.053278689</t>
  </si>
  <si>
    <t>Institution-WideART214ACT Math4D</t>
  </si>
  <si>
    <t>0.067226891</t>
  </si>
  <si>
    <t>Institution-WideART214ACT Math4F</t>
  </si>
  <si>
    <t>0.012295082</t>
  </si>
  <si>
    <t>Institution-WideART214ACT Math4W</t>
  </si>
  <si>
    <t>0.149253731</t>
  </si>
  <si>
    <t>0.020491803</t>
  </si>
  <si>
    <t>Institution-WideART214ACT Reading1A</t>
  </si>
  <si>
    <t>0.0667433832</t>
  </si>
  <si>
    <t>0.0702667534</t>
  </si>
  <si>
    <t>0.161111111</t>
  </si>
  <si>
    <t>0.270606532</t>
  </si>
  <si>
    <t>Institution-WideART214ACT Reading1B</t>
  </si>
  <si>
    <t>0.0832791152</t>
  </si>
  <si>
    <t>0.255813953</t>
  </si>
  <si>
    <t>0.359253499</t>
  </si>
  <si>
    <t>Institution-WideART214ACT Reading1C</t>
  </si>
  <si>
    <t>0.0510164941</t>
  </si>
  <si>
    <t>0.371508380</t>
  </si>
  <si>
    <t>0.206842924</t>
  </si>
  <si>
    <t>Institution-WideART214ACT Reading1D</t>
  </si>
  <si>
    <t>0.420168067</t>
  </si>
  <si>
    <t>0.077760498</t>
  </si>
  <si>
    <t>Institution-WideART214ACT Reading1F</t>
  </si>
  <si>
    <t>0.0130418105</t>
  </si>
  <si>
    <t>0.425000000</t>
  </si>
  <si>
    <t>0.052877138</t>
  </si>
  <si>
    <t>Institution-WideART214ACT Reading1W</t>
  </si>
  <si>
    <t>0.0080552359</t>
  </si>
  <si>
    <t>0.313432836</t>
  </si>
  <si>
    <t>0.032659409</t>
  </si>
  <si>
    <t>Institution-WideART214ACT Reading2A</t>
  </si>
  <si>
    <t>0.0974299962</t>
  </si>
  <si>
    <t>0.1236174366</t>
  </si>
  <si>
    <t>0.235185185</t>
  </si>
  <si>
    <t>0.365994236</t>
  </si>
  <si>
    <t>Institution-WideART214ACT Reading2B</t>
  </si>
  <si>
    <t>0.1020329881</t>
  </si>
  <si>
    <t>0.1054001301</t>
  </si>
  <si>
    <t>0.294573643</t>
  </si>
  <si>
    <t>0.383285303</t>
  </si>
  <si>
    <t>Institution-WideART214ACT Reading2C</t>
  </si>
  <si>
    <t>0.0406597622</t>
  </si>
  <si>
    <t>0.0286271958</t>
  </si>
  <si>
    <t>0.296089385</t>
  </si>
  <si>
    <t>0.152737752</t>
  </si>
  <si>
    <t>Institution-WideART214ACT Reading2D</t>
  </si>
  <si>
    <t>0.0115074799</t>
  </si>
  <si>
    <t>0.252100840</t>
  </si>
  <si>
    <t>0.043227666</t>
  </si>
  <si>
    <t>Institution-WideART214ACT Reading2F</t>
  </si>
  <si>
    <t>0.028818444</t>
  </si>
  <si>
    <t>Institution-WideART214ACT Reading2W</t>
  </si>
  <si>
    <t>0.025936599</t>
  </si>
  <si>
    <t>Institution-WideART214ACT Reading3A</t>
  </si>
  <si>
    <t>0.1112389720</t>
  </si>
  <si>
    <t>0.1424853611</t>
  </si>
  <si>
    <t>0.268518519</t>
  </si>
  <si>
    <t>0.446841294</t>
  </si>
  <si>
    <t>Institution-WideART214ACT Reading3B</t>
  </si>
  <si>
    <t>0.359013867</t>
  </si>
  <si>
    <t>Institution-WideART214ACT Reading3C</t>
  </si>
  <si>
    <t>0.0264672037</t>
  </si>
  <si>
    <t>0.192737430</t>
  </si>
  <si>
    <t>0.106317411</t>
  </si>
  <si>
    <t>Institution-WideART214ACT Reading3D</t>
  </si>
  <si>
    <t>0.0103567319</t>
  </si>
  <si>
    <t>0.226890756</t>
  </si>
  <si>
    <t>0.041602465</t>
  </si>
  <si>
    <t>Institution-WideART214ACT Reading3F</t>
  </si>
  <si>
    <t>0.024653313</t>
  </si>
  <si>
    <t>Institution-WideART214ACT Reading3W</t>
  </si>
  <si>
    <t>0.021571649</t>
  </si>
  <si>
    <t>Institution-WideART214ACT Reading4A</t>
  </si>
  <si>
    <t>0.1388569237</t>
  </si>
  <si>
    <t>0.1730644112</t>
  </si>
  <si>
    <t>0.335185185</t>
  </si>
  <si>
    <t>0.582930757</t>
  </si>
  <si>
    <t>Institution-WideART214ACT Reading4B</t>
  </si>
  <si>
    <t>0.0663598005</t>
  </si>
  <si>
    <t>0.0676642811</t>
  </si>
  <si>
    <t>0.191583610</t>
  </si>
  <si>
    <t>0.278582931</t>
  </si>
  <si>
    <t>Institution-WideART214ACT Reading4C</t>
  </si>
  <si>
    <t>0.0169160703</t>
  </si>
  <si>
    <t>0.080515298</t>
  </si>
  <si>
    <t>Institution-WideART214ACT Reading4D</t>
  </si>
  <si>
    <t>0.100840336</t>
  </si>
  <si>
    <t>Institution-WideART214ACT Reading4F</t>
  </si>
  <si>
    <t>0.016103060</t>
  </si>
  <si>
    <t>Institution-WideART214ACT Reading4W</t>
  </si>
  <si>
    <t>0.022544283</t>
  </si>
  <si>
    <t>Institution-WideART214ACT Science Reasoning1A</t>
  </si>
  <si>
    <t>0.0878404296</t>
  </si>
  <si>
    <t>0.212037037</t>
  </si>
  <si>
    <t>0.279951100</t>
  </si>
  <si>
    <t>Institution-WideART214ACT Science Reasoning1B</t>
  </si>
  <si>
    <t>0.1131568853</t>
  </si>
  <si>
    <t>0.1060507482</t>
  </si>
  <si>
    <t>0.326688815</t>
  </si>
  <si>
    <t>0.360635697</t>
  </si>
  <si>
    <t>Institution-WideART214ACT Science Reasoning1C</t>
  </si>
  <si>
    <t>0.0625239739</t>
  </si>
  <si>
    <t>0.0422901757</t>
  </si>
  <si>
    <t>0.455307263</t>
  </si>
  <si>
    <t>0.199266504</t>
  </si>
  <si>
    <t>Institution-WideART214ACT Science Reasoning1D</t>
  </si>
  <si>
    <t>0.0230149597</t>
  </si>
  <si>
    <t>0.504201681</t>
  </si>
  <si>
    <t>0.073349633</t>
  </si>
  <si>
    <t>Institution-WideART214ACT Science Reasoning1F</t>
  </si>
  <si>
    <t>0.050122249</t>
  </si>
  <si>
    <t>Institution-WideART214ACT Science Reasoning1W</t>
  </si>
  <si>
    <t>0.447761194</t>
  </si>
  <si>
    <t>0.036674817</t>
  </si>
  <si>
    <t>Institution-WideART214ACT Science Reasoning2A</t>
  </si>
  <si>
    <t>0.0843881857</t>
  </si>
  <si>
    <t>0.203703704</t>
  </si>
  <si>
    <t>0.375426621</t>
  </si>
  <si>
    <t>Institution-WideART214ACT Science Reasoning2B</t>
  </si>
  <si>
    <t>0.0870732643</t>
  </si>
  <si>
    <t>0.251384275</t>
  </si>
  <si>
    <t>0.387372014</t>
  </si>
  <si>
    <t>Institution-WideART214ACT Science Reasoning2C</t>
  </si>
  <si>
    <t>0.0333716916</t>
  </si>
  <si>
    <t>0.0253741054</t>
  </si>
  <si>
    <t>0.243016760</t>
  </si>
  <si>
    <t>0.148464164</t>
  </si>
  <si>
    <t>Institution-WideART214ACT Science Reasoning2D</t>
  </si>
  <si>
    <t>0.201680672</t>
  </si>
  <si>
    <t>0.040955631</t>
  </si>
  <si>
    <t>Institution-WideART214ACT Science Reasoning2F</t>
  </si>
  <si>
    <t>0.027303754</t>
  </si>
  <si>
    <t>Institution-WideART214ACT Science Reasoning2W</t>
  </si>
  <si>
    <t>0.020477816</t>
  </si>
  <si>
    <t>Institution-WideART214ACT Science Reasoning3A</t>
  </si>
  <si>
    <t>0.1319524357</t>
  </si>
  <si>
    <t>0.1620039037</t>
  </si>
  <si>
    <t>0.318518519</t>
  </si>
  <si>
    <t>0.490028490</t>
  </si>
  <si>
    <t>Institution-WideART214ACT Science Reasoning3B</t>
  </si>
  <si>
    <t>0.0932105869</t>
  </si>
  <si>
    <t>0.0943396226</t>
  </si>
  <si>
    <t>0.269102990</t>
  </si>
  <si>
    <t>0.346153846</t>
  </si>
  <si>
    <t>Institution-WideART214ACT Science Reasoning3C</t>
  </si>
  <si>
    <t>0.0257000384</t>
  </si>
  <si>
    <t>0.0162654522</t>
  </si>
  <si>
    <t>0.187150838</t>
  </si>
  <si>
    <t>0.095441595</t>
  </si>
  <si>
    <t>Institution-WideART214ACT Science Reasoning3D</t>
  </si>
  <si>
    <t>0.032763533</t>
  </si>
  <si>
    <t>Institution-WideART214ACT Science Reasoning3F</t>
  </si>
  <si>
    <t>Institution-WideART214ACT Science Reasoning3W</t>
  </si>
  <si>
    <t>Institution-WideART214ACT Science Reasoning4A</t>
  </si>
  <si>
    <t>0.1100882240</t>
  </si>
  <si>
    <t>0.1405335068</t>
  </si>
  <si>
    <t>0.265740741</t>
  </si>
  <si>
    <t>0.572854291</t>
  </si>
  <si>
    <t>Institution-WideART214ACT Science Reasoning4B</t>
  </si>
  <si>
    <t>0.0529344074</t>
  </si>
  <si>
    <t>0.152823920</t>
  </si>
  <si>
    <t>0.275449102</t>
  </si>
  <si>
    <t>Institution-WideART214ACT Science Reasoning4C</t>
  </si>
  <si>
    <t>0.0149642160</t>
  </si>
  <si>
    <t>0.114525140</t>
  </si>
  <si>
    <t>0.081836327</t>
  </si>
  <si>
    <t>Institution-WideART214ACT Science Reasoning4D</t>
  </si>
  <si>
    <t>0.023952096</t>
  </si>
  <si>
    <t>Institution-WideART214ACT Science Reasoning4F</t>
  </si>
  <si>
    <t>0.021956088</t>
  </si>
  <si>
    <t>Institution-WideART214ACT Science Reasoning4W</t>
  </si>
  <si>
    <t>Institution-WideART214ACT Sum of Standard Score2C</t>
  </si>
  <si>
    <t>1.0000000000</t>
  </si>
  <si>
    <t>Institution-WideART214SAT Mathematics1A</t>
  </si>
  <si>
    <t>0.0704545455</t>
  </si>
  <si>
    <t>0.0787545788</t>
  </si>
  <si>
    <t>0.169863014</t>
  </si>
  <si>
    <t>0.292452830</t>
  </si>
  <si>
    <t>Institution-WideART214SAT Mathematics1B</t>
  </si>
  <si>
    <t>0.0954545455</t>
  </si>
  <si>
    <t>0.259259259</t>
  </si>
  <si>
    <t>0.396226415</t>
  </si>
  <si>
    <t>Institution-WideART214SAT Mathematics1C</t>
  </si>
  <si>
    <t>0.0397727273</t>
  </si>
  <si>
    <t>0.0219780220</t>
  </si>
  <si>
    <t>0.368421053</t>
  </si>
  <si>
    <t>0.165094340</t>
  </si>
  <si>
    <t>Institution-WideART214SAT Mathematics1D</t>
  </si>
  <si>
    <t>0.380952381</t>
  </si>
  <si>
    <t>Institution-WideART214SAT Mathematics1F</t>
  </si>
  <si>
    <t>0.0113636364</t>
  </si>
  <si>
    <t>Institution-WideART214SAT Mathematics1W</t>
  </si>
  <si>
    <t>0.0018315018</t>
  </si>
  <si>
    <t>0.227272727</t>
  </si>
  <si>
    <t>Institution-WideART214SAT Mathematics2A</t>
  </si>
  <si>
    <t>0.1355311355</t>
  </si>
  <si>
    <t>0.273972603</t>
  </si>
  <si>
    <t>0.369003690</t>
  </si>
  <si>
    <t>Institution-WideART214SAT Mathematics2B</t>
  </si>
  <si>
    <t>0.1284090909</t>
  </si>
  <si>
    <t>0.1172161172</t>
  </si>
  <si>
    <t>0.348765432</t>
  </si>
  <si>
    <t>0.416974170</t>
  </si>
  <si>
    <t>Institution-WideART214SAT Mathematics2C</t>
  </si>
  <si>
    <t>0.0318181818</t>
  </si>
  <si>
    <t>0.0274725275</t>
  </si>
  <si>
    <t>0.294736842</t>
  </si>
  <si>
    <t>0.103321033</t>
  </si>
  <si>
    <t>Institution-WideART214SAT Mathematics2D</t>
  </si>
  <si>
    <t>0.0159090909</t>
  </si>
  <si>
    <t>0.051660517</t>
  </si>
  <si>
    <t>Institution-WideART214SAT Mathematics2F</t>
  </si>
  <si>
    <t>0.0036630037</t>
  </si>
  <si>
    <t>0.036900369</t>
  </si>
  <si>
    <t>Institution-WideART214SAT Mathematics2W</t>
  </si>
  <si>
    <t>0.0068181818</t>
  </si>
  <si>
    <t>0.272727273</t>
  </si>
  <si>
    <t>0.022140221</t>
  </si>
  <si>
    <t>Institution-WideART214SAT Mathematics3A</t>
  </si>
  <si>
    <t>0.1193181818</t>
  </si>
  <si>
    <t>0.1465201465</t>
  </si>
  <si>
    <t>0.287671233</t>
  </si>
  <si>
    <t>0.497630332</t>
  </si>
  <si>
    <t>Institution-WideART214SAT Mathematics3B</t>
  </si>
  <si>
    <t>0.0806818182</t>
  </si>
  <si>
    <t>0.0970695971</t>
  </si>
  <si>
    <t>0.219135802</t>
  </si>
  <si>
    <t>0.336492891</t>
  </si>
  <si>
    <t>Institution-WideART214SAT Mathematics3C</t>
  </si>
  <si>
    <t>0.147368421</t>
  </si>
  <si>
    <t>0.066350711</t>
  </si>
  <si>
    <t>Institution-WideART214SAT Mathematics3D</t>
  </si>
  <si>
    <t>0.190476190</t>
  </si>
  <si>
    <t>0.037914692</t>
  </si>
  <si>
    <t>Institution-WideART214SAT Mathematics3F</t>
  </si>
  <si>
    <t>0.0079545455</t>
  </si>
  <si>
    <t>0.218750000</t>
  </si>
  <si>
    <t>Institution-WideART214SAT Mathematics3W</t>
  </si>
  <si>
    <t>Institution-WideART214SAT Mathematics4A</t>
  </si>
  <si>
    <t>0.1113636364</t>
  </si>
  <si>
    <t>0.268493151</t>
  </si>
  <si>
    <t>0.526881720</t>
  </si>
  <si>
    <t>Institution-WideART214SAT Mathematics4B</t>
  </si>
  <si>
    <t>0.0636363636</t>
  </si>
  <si>
    <t>0.172839506</t>
  </si>
  <si>
    <t>0.301075269</t>
  </si>
  <si>
    <t>Institution-WideART214SAT Mathematics4C</t>
  </si>
  <si>
    <t>0.0204545455</t>
  </si>
  <si>
    <t>0.0164835165</t>
  </si>
  <si>
    <t>0.189473684</t>
  </si>
  <si>
    <t>0.096774194</t>
  </si>
  <si>
    <t>Institution-WideART214SAT Mathematics4D</t>
  </si>
  <si>
    <t>0.0045454545</t>
  </si>
  <si>
    <t>Institution-WideART214SAT Mathematics4F</t>
  </si>
  <si>
    <t>Institution-WideART214SAT Mathematics4W</t>
  </si>
  <si>
    <t>0.0054945055</t>
  </si>
  <si>
    <t>Institution-WideART214SAT Total (Verbal and Math)1A</t>
  </si>
  <si>
    <t>0.0805860806</t>
  </si>
  <si>
    <t>0.153424658</t>
  </si>
  <si>
    <t>0.238297872</t>
  </si>
  <si>
    <t>Institution-WideART214SAT Total (Verbal and Math)1B</t>
  </si>
  <si>
    <t>0.1147727273</t>
  </si>
  <si>
    <t>0.311728395</t>
  </si>
  <si>
    <t>0.429787234</t>
  </si>
  <si>
    <t>Institution-WideART214SAT Total (Verbal and Math)1C</t>
  </si>
  <si>
    <t>0.0443181818</t>
  </si>
  <si>
    <t>0.410526316</t>
  </si>
  <si>
    <t>0.165957447</t>
  </si>
  <si>
    <t>Institution-WideART214SAT Total (Verbal and Math)1D</t>
  </si>
  <si>
    <t>0.0215909091</t>
  </si>
  <si>
    <t>0.452380952</t>
  </si>
  <si>
    <t>0.080851064</t>
  </si>
  <si>
    <t>Institution-WideART214SAT Total (Verbal and Math)1F</t>
  </si>
  <si>
    <t>0.0170454545</t>
  </si>
  <si>
    <t>0.468750000</t>
  </si>
  <si>
    <t>Institution-WideART214SAT Total (Verbal and Math)1W</t>
  </si>
  <si>
    <t>Institution-WideART214SAT Total (Verbal and Math)2A</t>
  </si>
  <si>
    <t>0.210958904</t>
  </si>
  <si>
    <t>0.351598174</t>
  </si>
  <si>
    <t>Institution-WideART214SAT Total (Verbal and Math)2B</t>
  </si>
  <si>
    <t>0.0977272727</t>
  </si>
  <si>
    <t>0.265432099</t>
  </si>
  <si>
    <t>0.392694064</t>
  </si>
  <si>
    <t>Institution-WideART214SAT Total (Verbal and Math)2C</t>
  </si>
  <si>
    <t>0.0329545455</t>
  </si>
  <si>
    <t>0.0293040293</t>
  </si>
  <si>
    <t>0.305263158</t>
  </si>
  <si>
    <t>0.132420091</t>
  </si>
  <si>
    <t>Institution-WideART214SAT Total (Verbal and Math)2D</t>
  </si>
  <si>
    <t>0.0136363636</t>
  </si>
  <si>
    <t>0.0091575092</t>
  </si>
  <si>
    <t>0.054794521</t>
  </si>
  <si>
    <t>Institution-WideART214SAT Total (Verbal and Math)2F</t>
  </si>
  <si>
    <t>Institution-WideART214SAT Total (Verbal and Math)2W</t>
  </si>
  <si>
    <t>0.0102272727</t>
  </si>
  <si>
    <t>0.409090909</t>
  </si>
  <si>
    <t>Institution-WideART214SAT Total (Verbal and Math)3A</t>
  </si>
  <si>
    <t>0.1386363636</t>
  </si>
  <si>
    <t>0.1721611722</t>
  </si>
  <si>
    <t>0.334246575</t>
  </si>
  <si>
    <t>0.525862069</t>
  </si>
  <si>
    <t>Institution-WideART214SAT Total (Verbal and Math)3B</t>
  </si>
  <si>
    <t>0.0886363636</t>
  </si>
  <si>
    <t>0.0879120879</t>
  </si>
  <si>
    <t>0.240740741</t>
  </si>
  <si>
    <t>Institution-WideART214SAT Total (Verbal and Math)3C</t>
  </si>
  <si>
    <t>0.168421053</t>
  </si>
  <si>
    <t>Institution-WideART214SAT Total (Verbal and Math)3D</t>
  </si>
  <si>
    <t>0.030172414</t>
  </si>
  <si>
    <t>Institution-WideART214SAT Total (Verbal and Math)3F</t>
  </si>
  <si>
    <t>0.025862069</t>
  </si>
  <si>
    <t>Institution-WideART214SAT Total (Verbal and Math)3W</t>
  </si>
  <si>
    <t>0.0034090909</t>
  </si>
  <si>
    <t>0.012931034</t>
  </si>
  <si>
    <t>Institution-WideART214SAT Total (Verbal and Math)4A</t>
  </si>
  <si>
    <t>0.1501831502</t>
  </si>
  <si>
    <t>0.301369863</t>
  </si>
  <si>
    <t>0.567010309</t>
  </si>
  <si>
    <t>Institution-WideART214SAT Total (Verbal and Math)4B</t>
  </si>
  <si>
    <t>0.0670454545</t>
  </si>
  <si>
    <t>0.0695970696</t>
  </si>
  <si>
    <t>0.182098765</t>
  </si>
  <si>
    <t>0.304123711</t>
  </si>
  <si>
    <t>Institution-WideART214SAT Total (Verbal and Math)4C</t>
  </si>
  <si>
    <t>0.115789474</t>
  </si>
  <si>
    <t>0.056701031</t>
  </si>
  <si>
    <t>Institution-WideART214SAT Total (Verbal and Math)4D</t>
  </si>
  <si>
    <t>Institution-WideART214SAT Total (Verbal and Math)4F</t>
  </si>
  <si>
    <t>0.025773196</t>
  </si>
  <si>
    <t>Institution-WideART214SAT Total (Verbal and Math)4W</t>
  </si>
  <si>
    <t>Institution-WideART214SAT Verbal1A</t>
  </si>
  <si>
    <t>0.0590909091</t>
  </si>
  <si>
    <t>0.142465753</t>
  </si>
  <si>
    <t>0.220338983</t>
  </si>
  <si>
    <t>Institution-WideART214SAT Verbal1B</t>
  </si>
  <si>
    <t>0.1300366300</t>
  </si>
  <si>
    <t>0.324074074</t>
  </si>
  <si>
    <t>0.444915254</t>
  </si>
  <si>
    <t>Institution-WideART214SAT Verbal1C</t>
  </si>
  <si>
    <t>0.0311355311</t>
  </si>
  <si>
    <t>0.421052632</t>
  </si>
  <si>
    <t>0.169491525</t>
  </si>
  <si>
    <t>Institution-WideART214SAT Verbal1D</t>
  </si>
  <si>
    <t>0.076271186</t>
  </si>
  <si>
    <t>Institution-WideART214SAT Verbal1F</t>
  </si>
  <si>
    <t>Institution-WideART214SAT Verbal1W</t>
  </si>
  <si>
    <t>0.021186441</t>
  </si>
  <si>
    <t>Institution-WideART214SAT Verbal2A</t>
  </si>
  <si>
    <t>0.0965909091</t>
  </si>
  <si>
    <t>0.1227106227</t>
  </si>
  <si>
    <t>0.232876712</t>
  </si>
  <si>
    <t>0.371179039</t>
  </si>
  <si>
    <t>Institution-WideART214SAT Verbal2B</t>
  </si>
  <si>
    <t>0.1011363636</t>
  </si>
  <si>
    <t>0.1043956044</t>
  </si>
  <si>
    <t>0.274691358</t>
  </si>
  <si>
    <t>0.388646288</t>
  </si>
  <si>
    <t>Institution-WideART214SAT Verbal2C</t>
  </si>
  <si>
    <t>0.126637555</t>
  </si>
  <si>
    <t>Institution-WideART214SAT Verbal2D</t>
  </si>
  <si>
    <t>0.261904762</t>
  </si>
  <si>
    <t>0.048034934</t>
  </si>
  <si>
    <t>Institution-WideART214SAT Verbal2F</t>
  </si>
  <si>
    <t>0.026200873</t>
  </si>
  <si>
    <t>Institution-WideART214SAT Verbal2W</t>
  </si>
  <si>
    <t>0.039301310</t>
  </si>
  <si>
    <t>Institution-WideART214SAT Verbal3A</t>
  </si>
  <si>
    <t>0.1295454545</t>
  </si>
  <si>
    <t>0.1520146520</t>
  </si>
  <si>
    <t>0.312328767</t>
  </si>
  <si>
    <t>0.545454545</t>
  </si>
  <si>
    <t>Institution-WideART214SAT Verbal3B</t>
  </si>
  <si>
    <t>0.0715909091</t>
  </si>
  <si>
    <t>0.0677655678</t>
  </si>
  <si>
    <t>0.194444444</t>
  </si>
  <si>
    <t>0.301435407</t>
  </si>
  <si>
    <t>Institution-WideART214SAT Verbal3C</t>
  </si>
  <si>
    <t>0.071770335</t>
  </si>
  <si>
    <t>Institution-WideART214SAT Verbal3D</t>
  </si>
  <si>
    <t>0.033492823</t>
  </si>
  <si>
    <t>Institution-WideART214SAT Verbal3F</t>
  </si>
  <si>
    <t>0.028708134</t>
  </si>
  <si>
    <t>Institution-WideART214SAT Verbal3W</t>
  </si>
  <si>
    <t>0.019138756</t>
  </si>
  <si>
    <t>Institution-WideART214SAT Verbal4A</t>
  </si>
  <si>
    <t>0.1556776557</t>
  </si>
  <si>
    <t>0.553398058</t>
  </si>
  <si>
    <t>Institution-WideART214SAT Verbal4B</t>
  </si>
  <si>
    <t>0.0761363636</t>
  </si>
  <si>
    <t>0.206790123</t>
  </si>
  <si>
    <t>0.325242718</t>
  </si>
  <si>
    <t>Institution-WideART214SAT Verbal4C</t>
  </si>
  <si>
    <t>0.0073260073</t>
  </si>
  <si>
    <t>0.053398058</t>
  </si>
  <si>
    <t>Institution-WideART214SAT Verbal4D</t>
  </si>
  <si>
    <t>Institution-WideART214SAT Verbal4F</t>
  </si>
  <si>
    <t>Institution-WideART214SAT Verbal4W</t>
  </si>
  <si>
    <t>Institution-WideART214SAT Writing1A</t>
  </si>
  <si>
    <t>0.1069182390</t>
  </si>
  <si>
    <t>0.233333333</t>
  </si>
  <si>
    <t>Institution-WideART214SAT Writing1B</t>
  </si>
  <si>
    <t>0.0872274143</t>
  </si>
  <si>
    <t>0.311111111</t>
  </si>
  <si>
    <t>Institution-WideART214SAT Writing1C</t>
  </si>
  <si>
    <t>0.0560747664</t>
  </si>
  <si>
    <t>0.473684211</t>
  </si>
  <si>
    <t>Institution-WideART214SAT Writing1D</t>
  </si>
  <si>
    <t>Institution-WideART214SAT Writing1F</t>
  </si>
  <si>
    <t>0.631578947</t>
  </si>
  <si>
    <t>Institution-WideART214SAT Writing1W</t>
  </si>
  <si>
    <t>0.0062305296</t>
  </si>
  <si>
    <t>Institution-WideART214SAT Writing2A</t>
  </si>
  <si>
    <t>0.0747663551</t>
  </si>
  <si>
    <t>0.0880503145</t>
  </si>
  <si>
    <t>0.338028169</t>
  </si>
  <si>
    <t>Institution-WideART214SAT Writing2B</t>
  </si>
  <si>
    <t>0.0778816199</t>
  </si>
  <si>
    <t>0.0817610063</t>
  </si>
  <si>
    <t>0.208333333</t>
  </si>
  <si>
    <t>0.352112676</t>
  </si>
  <si>
    <t>Institution-WideART214SAT Writing2C</t>
  </si>
  <si>
    <t>0.0342679128</t>
  </si>
  <si>
    <t>0.289473684</t>
  </si>
  <si>
    <t>Institution-WideART214SAT Writing2D</t>
  </si>
  <si>
    <t>0.0155763240</t>
  </si>
  <si>
    <t>0.238095238</t>
  </si>
  <si>
    <t>0.070422535</t>
  </si>
  <si>
    <t>Institution-WideART214SAT Writing2F</t>
  </si>
  <si>
    <t>0.0124610592</t>
  </si>
  <si>
    <t>Institution-WideART214SAT Writing2W</t>
  </si>
  <si>
    <t>Institution-WideART214SAT Writing3A</t>
  </si>
  <si>
    <t>0.1090342679</t>
  </si>
  <si>
    <t>0.1446540881</t>
  </si>
  <si>
    <t>0.301724138</t>
  </si>
  <si>
    <t>0.402298851</t>
  </si>
  <si>
    <t>Institution-WideART214SAT Writing3B</t>
  </si>
  <si>
    <t>0.1246105919</t>
  </si>
  <si>
    <t>0.459770115</t>
  </si>
  <si>
    <t>Institution-WideART214SAT Writing3C</t>
  </si>
  <si>
    <t>0.0218068536</t>
  </si>
  <si>
    <t>0.080459770</t>
  </si>
  <si>
    <t>Institution-WideART214SAT Writing3D</t>
  </si>
  <si>
    <t>0.0062893082</t>
  </si>
  <si>
    <t>Institution-WideART214SAT Writing3W</t>
  </si>
  <si>
    <t>Institution-WideART214SAT Writing4A</t>
  </si>
  <si>
    <t>0.1121495327</t>
  </si>
  <si>
    <t>0.1383647799</t>
  </si>
  <si>
    <t>0.310344828</t>
  </si>
  <si>
    <t>0.493150685</t>
  </si>
  <si>
    <t>Institution-WideART214SAT Writing4B</t>
  </si>
  <si>
    <t>0.0841121495</t>
  </si>
  <si>
    <t>0.225000000</t>
  </si>
  <si>
    <t>0.369863014</t>
  </si>
  <si>
    <t>Institution-WideART214SAT Writing4C</t>
  </si>
  <si>
    <t>Institution-WideART214SAT Writing4D</t>
  </si>
  <si>
    <t>Institution-WideART214SAT Writing4F</t>
  </si>
  <si>
    <t>Institution-WideART214SAT Writing4W</t>
  </si>
  <si>
    <t>0.0031152648</t>
  </si>
  <si>
    <t>Institution-WideBIO105ACT Combined English/Writing1A</t>
  </si>
  <si>
    <t>0.0173010381</t>
  </si>
  <si>
    <t>0.0156739812</t>
  </si>
  <si>
    <t>Institution-WideBIO105ACT Combined English/Writing1B</t>
  </si>
  <si>
    <t>0.0761245675</t>
  </si>
  <si>
    <t>0.0815047022</t>
  </si>
  <si>
    <t>0.208530806</t>
  </si>
  <si>
    <t>0.283870968</t>
  </si>
  <si>
    <t>Institution-WideBIO105ACT Combined English/Writing1C</t>
  </si>
  <si>
    <t>0.0743944637</t>
  </si>
  <si>
    <t>0.0721003135</t>
  </si>
  <si>
    <t>0.294520548</t>
  </si>
  <si>
    <t>0.277419355</t>
  </si>
  <si>
    <t>Institution-WideBIO105ACT Combined English/Writing1D</t>
  </si>
  <si>
    <t>0.0397923875</t>
  </si>
  <si>
    <t>0.479166667</t>
  </si>
  <si>
    <t>0.148387097</t>
  </si>
  <si>
    <t>Institution-WideBIO105ACT Combined English/Writing1F</t>
  </si>
  <si>
    <t>0.0311418685</t>
  </si>
  <si>
    <t>0.439024390</t>
  </si>
  <si>
    <t>0.116129032</t>
  </si>
  <si>
    <t>Institution-WideBIO105ACT Combined English/Writing1W</t>
  </si>
  <si>
    <t>0.0031347962</t>
  </si>
  <si>
    <t>0.109677419</t>
  </si>
  <si>
    <t>Institution-WideBIO105ACT Combined English/Writing2A</t>
  </si>
  <si>
    <t>0.0207612457</t>
  </si>
  <si>
    <t>0.0282131661</t>
  </si>
  <si>
    <t>0.070588235</t>
  </si>
  <si>
    <t>Institution-WideBIO105ACT Combined English/Writing2B</t>
  </si>
  <si>
    <t>0.1211072664</t>
  </si>
  <si>
    <t>0.1504702194</t>
  </si>
  <si>
    <t>0.331753555</t>
  </si>
  <si>
    <t>Institution-WideBIO105ACT Combined English/Writing2C</t>
  </si>
  <si>
    <t>0.0968858131</t>
  </si>
  <si>
    <t>0.0877742947</t>
  </si>
  <si>
    <t>0.383561644</t>
  </si>
  <si>
    <t>0.329411765</t>
  </si>
  <si>
    <t>Institution-WideBIO105ACT Combined English/Writing2D</t>
  </si>
  <si>
    <t>0.0224913495</t>
  </si>
  <si>
    <t>0.0250783699</t>
  </si>
  <si>
    <t>0.270833333</t>
  </si>
  <si>
    <t>0.076470588</t>
  </si>
  <si>
    <t>Institution-WideBIO105ACT Combined English/Writing2F</t>
  </si>
  <si>
    <t>0.317073171</t>
  </si>
  <si>
    <t>Institution-WideBIO105ACT Combined English/Writing2W</t>
  </si>
  <si>
    <t>0.0103806228</t>
  </si>
  <si>
    <t>Institution-WideBIO105ACT Combined English/Writing3A</t>
  </si>
  <si>
    <t>0.0640138408</t>
  </si>
  <si>
    <t>0.0971786834</t>
  </si>
  <si>
    <t>0.377551020</t>
  </si>
  <si>
    <t>0.243421053</t>
  </si>
  <si>
    <t>Institution-WideBIO105ACT Combined English/Writing3B</t>
  </si>
  <si>
    <t>0.1003460208</t>
  </si>
  <si>
    <t>0.1316614420</t>
  </si>
  <si>
    <t>0.274881517</t>
  </si>
  <si>
    <t>0.381578947</t>
  </si>
  <si>
    <t>Institution-WideBIO105ACT Combined English/Writing3C</t>
  </si>
  <si>
    <t>0.0570934256</t>
  </si>
  <si>
    <t>0.226027397</t>
  </si>
  <si>
    <t>0.217105263</t>
  </si>
  <si>
    <t>Institution-WideBIO105ACT Combined English/Writing3D</t>
  </si>
  <si>
    <t>0.0121107266</t>
  </si>
  <si>
    <t>0.0062695925</t>
  </si>
  <si>
    <t>0.145833333</t>
  </si>
  <si>
    <t>0.046052632</t>
  </si>
  <si>
    <t>Institution-WideBIO105ACT Combined English/Writing3F</t>
  </si>
  <si>
    <t>0.0155709343</t>
  </si>
  <si>
    <t>0.219512195</t>
  </si>
  <si>
    <t>0.059210526</t>
  </si>
  <si>
    <t>Institution-WideBIO105ACT Combined English/Writing3W</t>
  </si>
  <si>
    <t>0.0138408304</t>
  </si>
  <si>
    <t>Institution-WideBIO105ACT Combined English/Writing4A</t>
  </si>
  <si>
    <t>0.0674740484</t>
  </si>
  <si>
    <t>0.397959184</t>
  </si>
  <si>
    <t>0.386138614</t>
  </si>
  <si>
    <t>Institution-WideBIO105ACT Combined English/Writing4B</t>
  </si>
  <si>
    <t>0.0783699060</t>
  </si>
  <si>
    <t>0.184834123</t>
  </si>
  <si>
    <t>Institution-WideBIO105ACT Combined English/Writing4C</t>
  </si>
  <si>
    <t>0.0242214533</t>
  </si>
  <si>
    <t>0.0219435737</t>
  </si>
  <si>
    <t>0.095890411</t>
  </si>
  <si>
    <t>0.138613861</t>
  </si>
  <si>
    <t>Institution-WideBIO105ACT Combined English/Writing4D</t>
  </si>
  <si>
    <t>0.0086505190</t>
  </si>
  <si>
    <t>0.104166667</t>
  </si>
  <si>
    <t>0.049504950</t>
  </si>
  <si>
    <t>Institution-WideBIO105ACT Combined English/Writing4F</t>
  </si>
  <si>
    <t>0.0017301038</t>
  </si>
  <si>
    <t>0.009900990</t>
  </si>
  <si>
    <t>Institution-WideBIO105ACT Combined English/Writing4W</t>
  </si>
  <si>
    <t>0.0051903114</t>
  </si>
  <si>
    <t>Institution-WideBIO105ACT Composite1A</t>
  </si>
  <si>
    <t>0.0102948058</t>
  </si>
  <si>
    <t>0.0127150337</t>
  </si>
  <si>
    <t>0.033639144</t>
  </si>
  <si>
    <t>Institution-WideBIO105ACT Composite1B</t>
  </si>
  <si>
    <t>0.0903135236</t>
  </si>
  <si>
    <t>0.1024682124</t>
  </si>
  <si>
    <t>0.238861386</t>
  </si>
  <si>
    <t>0.295107034</t>
  </si>
  <si>
    <t>Institution-WideBIO105ACT Composite1C</t>
  </si>
  <si>
    <t>0.0987365466</t>
  </si>
  <si>
    <t>0.0972326103</t>
  </si>
  <si>
    <t>0.380180180</t>
  </si>
  <si>
    <t>0.322629969</t>
  </si>
  <si>
    <t>Institution-WideBIO105ACT Composite1D</t>
  </si>
  <si>
    <t>0.0477304633</t>
  </si>
  <si>
    <t>0.0351533283</t>
  </si>
  <si>
    <t>0.155963303</t>
  </si>
  <si>
    <t>Institution-WideBIO105ACT Composite1F</t>
  </si>
  <si>
    <t>0.0308844174</t>
  </si>
  <si>
    <t>0.0059835453</t>
  </si>
  <si>
    <t>0.507692308</t>
  </si>
  <si>
    <t>0.100917431</t>
  </si>
  <si>
    <t>Institution-WideBIO105ACT Composite1W</t>
  </si>
  <si>
    <t>0.0280767431</t>
  </si>
  <si>
    <t>0.0149588631</t>
  </si>
  <si>
    <t>0.526315789</t>
  </si>
  <si>
    <t>Institution-WideBIO105ACT Composite2A</t>
  </si>
  <si>
    <t>0.0304164717</t>
  </si>
  <si>
    <t>0.0373971578</t>
  </si>
  <si>
    <t>0.199386503</t>
  </si>
  <si>
    <t>Institution-WideBIO105ACT Composite2B</t>
  </si>
  <si>
    <t>0.1193261582</t>
  </si>
  <si>
    <t>0.1368735976</t>
  </si>
  <si>
    <t>0.315594059</t>
  </si>
  <si>
    <t>0.400313972</t>
  </si>
  <si>
    <t>Institution-WideBIO105ACT Composite2C</t>
  </si>
  <si>
    <t>0.0865699579</t>
  </si>
  <si>
    <t>0.0785340314</t>
  </si>
  <si>
    <t>0.290423862</t>
  </si>
  <si>
    <t>Institution-WideBIO105ACT Composite2D</t>
  </si>
  <si>
    <t>0.0294805803</t>
  </si>
  <si>
    <t>0.0194465221</t>
  </si>
  <si>
    <t>0.308823529</t>
  </si>
  <si>
    <t>Institution-WideBIO105ACT Composite2F</t>
  </si>
  <si>
    <t>0.0201216659</t>
  </si>
  <si>
    <t>0.330769231</t>
  </si>
  <si>
    <t>0.067503925</t>
  </si>
  <si>
    <t>Institution-WideBIO105ACT Composite2W</t>
  </si>
  <si>
    <t>0.0121665887</t>
  </si>
  <si>
    <t>0.0052356021</t>
  </si>
  <si>
    <t>0.228070175</t>
  </si>
  <si>
    <t>Institution-WideBIO105ACT Composite3A</t>
  </si>
  <si>
    <t>0.0496022461</t>
  </si>
  <si>
    <t>0.0620792820</t>
  </si>
  <si>
    <t>0.325153374</t>
  </si>
  <si>
    <t>0.227467811</t>
  </si>
  <si>
    <t>Institution-WideBIO105ACT Composite3B</t>
  </si>
  <si>
    <t>0.0954609265</t>
  </si>
  <si>
    <t>0.1144353029</t>
  </si>
  <si>
    <t>0.252475248</t>
  </si>
  <si>
    <t>0.437768240</t>
  </si>
  <si>
    <t>Institution-WideBIO105ACT Composite3C</t>
  </si>
  <si>
    <t>0.0508601346</t>
  </si>
  <si>
    <t>0.183783784</t>
  </si>
  <si>
    <t>0.218884120</t>
  </si>
  <si>
    <t>Institution-WideBIO105ACT Composite3D</t>
  </si>
  <si>
    <t>0.0082273747</t>
  </si>
  <si>
    <t>0.107843137</t>
  </si>
  <si>
    <t>0.047210300</t>
  </si>
  <si>
    <t>Institution-WideBIO105ACT Composite3F</t>
  </si>
  <si>
    <t>0.0070191858</t>
  </si>
  <si>
    <t>0.0044876589</t>
  </si>
  <si>
    <t>0.032188841</t>
  </si>
  <si>
    <t>Institution-WideBIO105ACT Composite3W</t>
  </si>
  <si>
    <t>0.0079550772</t>
  </si>
  <si>
    <t>0.0029917726</t>
  </si>
  <si>
    <t>0.149122807</t>
  </si>
  <si>
    <t>0.036480687</t>
  </si>
  <si>
    <t>Institution-WideBIO105ACT Composite4A</t>
  </si>
  <si>
    <t>0.0622367805</t>
  </si>
  <si>
    <t>0.0822737472</t>
  </si>
  <si>
    <t>0.407975460</t>
  </si>
  <si>
    <t>0.350000000</t>
  </si>
  <si>
    <t>Institution-WideBIO105ACT Composite4B</t>
  </si>
  <si>
    <t>0.0729995321</t>
  </si>
  <si>
    <t>0.0852655198</t>
  </si>
  <si>
    <t>0.193069307</t>
  </si>
  <si>
    <t>Institution-WideBIO105ACT Composite4C</t>
  </si>
  <si>
    <t>0.0266729059</t>
  </si>
  <si>
    <t>0.0291697831</t>
  </si>
  <si>
    <t>0.102702703</t>
  </si>
  <si>
    <t>Institution-WideBIO105ACT Composite4D</t>
  </si>
  <si>
    <t>0.044736842</t>
  </si>
  <si>
    <t>Institution-WideBIO105ACT Composite4F</t>
  </si>
  <si>
    <t>0.0028076743</t>
  </si>
  <si>
    <t>0.0014958863</t>
  </si>
  <si>
    <t>0.015789474</t>
  </si>
  <si>
    <t>Institution-WideBIO105ACT Composite4W</t>
  </si>
  <si>
    <t>0.0051474029</t>
  </si>
  <si>
    <t>0.0022438295</t>
  </si>
  <si>
    <t>0.096491228</t>
  </si>
  <si>
    <t>0.028947368</t>
  </si>
  <si>
    <t>Institution-WideBIO105ACT English1A</t>
  </si>
  <si>
    <t>0.0093589144</t>
  </si>
  <si>
    <t>0.061349693</t>
  </si>
  <si>
    <t>0.040567951</t>
  </si>
  <si>
    <t>Institution-WideBIO105ACT English1B</t>
  </si>
  <si>
    <t>0.0683200749</t>
  </si>
  <si>
    <t>0.0777860883</t>
  </si>
  <si>
    <t>0.180693069</t>
  </si>
  <si>
    <t>0.296146045</t>
  </si>
  <si>
    <t>Institution-WideBIO105ACT English1C</t>
  </si>
  <si>
    <t>0.0643231114</t>
  </si>
  <si>
    <t>0.263063063</t>
  </si>
  <si>
    <t>Institution-WideBIO105ACT English1D</t>
  </si>
  <si>
    <t>0.0407112775</t>
  </si>
  <si>
    <t>0.0284218399</t>
  </si>
  <si>
    <t>0.426470588</t>
  </si>
  <si>
    <t>Institution-WideBIO105ACT English1F</t>
  </si>
  <si>
    <t>0.0219934488</t>
  </si>
  <si>
    <t>0.361538462</t>
  </si>
  <si>
    <t>0.095334686</t>
  </si>
  <si>
    <t>Institution-WideBIO105ACT English1W</t>
  </si>
  <si>
    <t>0.0089753179</t>
  </si>
  <si>
    <t>0.412280702</t>
  </si>
  <si>
    <t>Institution-WideBIO105ACT English2A</t>
  </si>
  <si>
    <t>0.0285446888</t>
  </si>
  <si>
    <t>0.0321615557</t>
  </si>
  <si>
    <t>0.187116564</t>
  </si>
  <si>
    <t>0.091317365</t>
  </si>
  <si>
    <t>Institution-WideBIO105ACT English2B</t>
  </si>
  <si>
    <t>0.1169864296</t>
  </si>
  <si>
    <t>0.1391174271</t>
  </si>
  <si>
    <t>0.309405941</t>
  </si>
  <si>
    <t>0.374251497</t>
  </si>
  <si>
    <t>Institution-WideBIO105ACT English2C</t>
  </si>
  <si>
    <t>0.0964846672</t>
  </si>
  <si>
    <t>0.315868263</t>
  </si>
  <si>
    <t>Institution-WideBIO105ACT English2D</t>
  </si>
  <si>
    <t>0.0201944652</t>
  </si>
  <si>
    <t>0.323529412</t>
  </si>
  <si>
    <t>0.098802395</t>
  </si>
  <si>
    <t>Institution-WideBIO105ACT English2F</t>
  </si>
  <si>
    <t>0.0229293402</t>
  </si>
  <si>
    <t>0.0067314884</t>
  </si>
  <si>
    <t>0.376923077</t>
  </si>
  <si>
    <t>0.073353293</t>
  </si>
  <si>
    <t>Institution-WideBIO105ACT English2W</t>
  </si>
  <si>
    <t>0.0145063173</t>
  </si>
  <si>
    <t>0.271929825</t>
  </si>
  <si>
    <t>0.046407186</t>
  </si>
  <si>
    <t>Institution-WideBIO105ACT English3A</t>
  </si>
  <si>
    <t>0.0369677117</t>
  </si>
  <si>
    <t>0.0478683620</t>
  </si>
  <si>
    <t>0.242331288</t>
  </si>
  <si>
    <t>0.174392936</t>
  </si>
  <si>
    <t>Institution-WideBIO105ACT English3B</t>
  </si>
  <si>
    <t>0.0945250351</t>
  </si>
  <si>
    <t>0.1091997008</t>
  </si>
  <si>
    <t>0.445916115</t>
  </si>
  <si>
    <t>Institution-WideBIO105ACT English3C</t>
  </si>
  <si>
    <t>0.0514740290</t>
  </si>
  <si>
    <t>0.0501121915</t>
  </si>
  <si>
    <t>0.198198198</t>
  </si>
  <si>
    <t>0.242825607</t>
  </si>
  <si>
    <t>Institution-WideBIO105ACT English3D</t>
  </si>
  <si>
    <t>0.0107627515</t>
  </si>
  <si>
    <t>0.0104712042</t>
  </si>
  <si>
    <t>0.112745098</t>
  </si>
  <si>
    <t>0.050772627</t>
  </si>
  <si>
    <t>Institution-WideBIO105ACT English3F</t>
  </si>
  <si>
    <t>0.0098268601</t>
  </si>
  <si>
    <t>0.161538462</t>
  </si>
  <si>
    <t>Institution-WideBIO105ACT English3W</t>
  </si>
  <si>
    <t>0.0084230229</t>
  </si>
  <si>
    <t>0.0037397158</t>
  </si>
  <si>
    <t>0.039735099</t>
  </si>
  <si>
    <t>Institution-WideBIO105ACT English4A</t>
  </si>
  <si>
    <t>0.0776789892</t>
  </si>
  <si>
    <t>0.1017202693</t>
  </si>
  <si>
    <t>0.509202454</t>
  </si>
  <si>
    <t>0.317399618</t>
  </si>
  <si>
    <t>Institution-WideBIO105ACT English4B</t>
  </si>
  <si>
    <t>0.0982686008</t>
  </si>
  <si>
    <t>0.1129394166</t>
  </si>
  <si>
    <t>0.259900990</t>
  </si>
  <si>
    <t>0.401529637</t>
  </si>
  <si>
    <t>Institution-WideBIO105ACT English4C</t>
  </si>
  <si>
    <t>0.0411792232</t>
  </si>
  <si>
    <t>0.0448765894</t>
  </si>
  <si>
    <t>0.158558559</t>
  </si>
  <si>
    <t>0.168260038</t>
  </si>
  <si>
    <t>Institution-WideBIO105ACT English4D</t>
  </si>
  <si>
    <t>0.0131024801</t>
  </si>
  <si>
    <t>0.137254902</t>
  </si>
  <si>
    <t>0.053537285</t>
  </si>
  <si>
    <t>Institution-WideBIO105ACT English4F</t>
  </si>
  <si>
    <t>0.0060832943</t>
  </si>
  <si>
    <t>0.024856597</t>
  </si>
  <si>
    <t>Institution-WideBIO105ACT English4W</t>
  </si>
  <si>
    <t>0.034416826</t>
  </si>
  <si>
    <t>Institution-WideBIO105ACT Math1A</t>
  </si>
  <si>
    <t>0.085889571</t>
  </si>
  <si>
    <t>0.038514443</t>
  </si>
  <si>
    <t>Institution-WideBIO105ACT Math1B</t>
  </si>
  <si>
    <t>0.0973327094</t>
  </si>
  <si>
    <t>0.257425743</t>
  </si>
  <si>
    <t>0.286107290</t>
  </si>
  <si>
    <t>Institution-WideBIO105ACT Math1C</t>
  </si>
  <si>
    <t>0.1155825924</t>
  </si>
  <si>
    <t>0.1099476440</t>
  </si>
  <si>
    <t>0.445045045</t>
  </si>
  <si>
    <t>0.339752407</t>
  </si>
  <si>
    <t>Institution-WideBIO105ACT Math1D</t>
  </si>
  <si>
    <t>0.0491343004</t>
  </si>
  <si>
    <t>0.514705882</t>
  </si>
  <si>
    <t>0.144429161</t>
  </si>
  <si>
    <t>Institution-WideBIO105ACT Math1F</t>
  </si>
  <si>
    <t>0.0360318203</t>
  </si>
  <si>
    <t>0.592307692</t>
  </si>
  <si>
    <t>0.105914718</t>
  </si>
  <si>
    <t>Institution-WideBIO105ACT Math1W</t>
  </si>
  <si>
    <t>0.0290126345</t>
  </si>
  <si>
    <t>0.0142109200</t>
  </si>
  <si>
    <t>0.543859649</t>
  </si>
  <si>
    <t>0.085281981</t>
  </si>
  <si>
    <t>Institution-WideBIO105ACT Math2A</t>
  </si>
  <si>
    <t>0.0262049602</t>
  </si>
  <si>
    <t>0.0314136126</t>
  </si>
  <si>
    <t>0.171779141</t>
  </si>
  <si>
    <t>0.105065666</t>
  </si>
  <si>
    <t>Institution-WideBIO105ACT Math2B</t>
  </si>
  <si>
    <t>0.1123069724</t>
  </si>
  <si>
    <t>0.1308900524</t>
  </si>
  <si>
    <t>0.297029703</t>
  </si>
  <si>
    <t>0.450281426</t>
  </si>
  <si>
    <t>Institution-WideBIO105ACT Math2C</t>
  </si>
  <si>
    <t>0.0603649977</t>
  </si>
  <si>
    <t>0.0613313388</t>
  </si>
  <si>
    <t>0.232432432</t>
  </si>
  <si>
    <t>0.242026266</t>
  </si>
  <si>
    <t>Institution-WideBIO105ACT Math2D</t>
  </si>
  <si>
    <t>0.0243331774</t>
  </si>
  <si>
    <t>0.0157068063</t>
  </si>
  <si>
    <t>0.254901961</t>
  </si>
  <si>
    <t>0.097560976</t>
  </si>
  <si>
    <t>Institution-WideBIO105ACT Math2F</t>
  </si>
  <si>
    <t>0.0140383715</t>
  </si>
  <si>
    <t>0.056285178</t>
  </si>
  <si>
    <t>Institution-WideBIO105ACT Math2W</t>
  </si>
  <si>
    <t>Institution-WideBIO105ACT Math3A</t>
  </si>
  <si>
    <t>0.0561534862</t>
  </si>
  <si>
    <t>0.0740463725</t>
  </si>
  <si>
    <t>0.368098160</t>
  </si>
  <si>
    <t>0.219378428</t>
  </si>
  <si>
    <t>Institution-WideBIO105ACT Math3B</t>
  </si>
  <si>
    <t>0.1071595695</t>
  </si>
  <si>
    <t>0.1226626776</t>
  </si>
  <si>
    <t>0.283415842</t>
  </si>
  <si>
    <t>0.418647166</t>
  </si>
  <si>
    <t>Institution-WideBIO105ACT Math3C</t>
  </si>
  <si>
    <t>0.0598970519</t>
  </si>
  <si>
    <t>0.0598354525</t>
  </si>
  <si>
    <t>0.230630631</t>
  </si>
  <si>
    <t>0.234003656</t>
  </si>
  <si>
    <t>Institution-WideBIO105ACT Math3D</t>
  </si>
  <si>
    <t>0.0149742630</t>
  </si>
  <si>
    <t>0.156862745</t>
  </si>
  <si>
    <t>0.058500914</t>
  </si>
  <si>
    <t>Institution-WideBIO105ACT Math3F</t>
  </si>
  <si>
    <t>0.130769231</t>
  </si>
  <si>
    <t>0.031078611</t>
  </si>
  <si>
    <t>Institution-WideBIO105ACT Math3W</t>
  </si>
  <si>
    <t>0.038391225</t>
  </si>
  <si>
    <t>Institution-WideBIO105ACT Math4A</t>
  </si>
  <si>
    <t>0.0570893776</t>
  </si>
  <si>
    <t>0.374233129</t>
  </si>
  <si>
    <t>0.369696970</t>
  </si>
  <si>
    <t>Institution-WideBIO105ACT Math4B</t>
  </si>
  <si>
    <t>0.0613008891</t>
  </si>
  <si>
    <t>0.0762902019</t>
  </si>
  <si>
    <t>0.162128713</t>
  </si>
  <si>
    <t>0.396969697</t>
  </si>
  <si>
    <t>Institution-WideBIO105ACT Math4C</t>
  </si>
  <si>
    <t>0.0238652316</t>
  </si>
  <si>
    <t>0.0246821242</t>
  </si>
  <si>
    <t>0.091891892</t>
  </si>
  <si>
    <t>0.154545455</t>
  </si>
  <si>
    <t>Institution-WideBIO105ACT Math4D</t>
  </si>
  <si>
    <t>0.073529412</t>
  </si>
  <si>
    <t>Institution-WideBIO105ACT Math4F</t>
  </si>
  <si>
    <t>Institution-WideBIO105ACT Math4W</t>
  </si>
  <si>
    <t>0.0023397286</t>
  </si>
  <si>
    <t>0.043859649</t>
  </si>
  <si>
    <t>Institution-WideBIO105ACT Reading1A</t>
  </si>
  <si>
    <t>0.0135704258</t>
  </si>
  <si>
    <t>0.088957055</t>
  </si>
  <si>
    <t>0.056974460</t>
  </si>
  <si>
    <t>Institution-WideBIO105ACT Reading1B</t>
  </si>
  <si>
    <t>0.0762751521</t>
  </si>
  <si>
    <t>0.0927449514</t>
  </si>
  <si>
    <t>0.201732673</t>
  </si>
  <si>
    <t>0.320235756</t>
  </si>
  <si>
    <t>Institution-WideBIO105ACT Reading1C</t>
  </si>
  <si>
    <t>0.0711277492</t>
  </si>
  <si>
    <t>0.0665669409</t>
  </si>
  <si>
    <t>0.273873874</t>
  </si>
  <si>
    <t>0.298624754</t>
  </si>
  <si>
    <t>Institution-WideBIO105ACT Reading1D</t>
  </si>
  <si>
    <t>0.0374356575</t>
  </si>
  <si>
    <t>0.0276738968</t>
  </si>
  <si>
    <t>0.392156863</t>
  </si>
  <si>
    <t>0.157170923</t>
  </si>
  <si>
    <t>Institution-WideBIO105ACT Reading1F</t>
  </si>
  <si>
    <t>0.084479371</t>
  </si>
  <si>
    <t>Institution-WideBIO105ACT Reading1W</t>
  </si>
  <si>
    <t>0.0196537202</t>
  </si>
  <si>
    <t>0.082514735</t>
  </si>
  <si>
    <t>Institution-WideBIO105ACT Reading2A</t>
  </si>
  <si>
    <t>0.0257370145</t>
  </si>
  <si>
    <t>0.168711656</t>
  </si>
  <si>
    <t>0.088852989</t>
  </si>
  <si>
    <t>Institution-WideBIO105ACT Reading2B</t>
  </si>
  <si>
    <t>0.1057557323</t>
  </si>
  <si>
    <t>0.1196709050</t>
  </si>
  <si>
    <t>0.279702970</t>
  </si>
  <si>
    <t>0.365105008</t>
  </si>
  <si>
    <t>Institution-WideBIO105ACT Reading2C</t>
  </si>
  <si>
    <t>0.0861020122</t>
  </si>
  <si>
    <t>0.0830216904</t>
  </si>
  <si>
    <t>0.331531532</t>
  </si>
  <si>
    <t>0.297253635</t>
  </si>
  <si>
    <t>Institution-WideBIO105ACT Reading2D</t>
  </si>
  <si>
    <t>0.0322882546</t>
  </si>
  <si>
    <t>0.0209424084</t>
  </si>
  <si>
    <t>0.338235294</t>
  </si>
  <si>
    <t>0.111470113</t>
  </si>
  <si>
    <t>Institution-WideBIO105ACT Reading2F</t>
  </si>
  <si>
    <t>Institution-WideBIO105ACT Reading2W</t>
  </si>
  <si>
    <t>0.263157895</t>
  </si>
  <si>
    <t>0.048465267</t>
  </si>
  <si>
    <t>Institution-WideBIO105ACT Reading3A</t>
  </si>
  <si>
    <t>0.0416471689</t>
  </si>
  <si>
    <t>0.0553477936</t>
  </si>
  <si>
    <t>0.273006135</t>
  </si>
  <si>
    <t>0.178714859</t>
  </si>
  <si>
    <t>Institution-WideBIO105ACT Reading3B</t>
  </si>
  <si>
    <t>0.1001403837</t>
  </si>
  <si>
    <t>0.1189229619</t>
  </si>
  <si>
    <t>0.264851485</t>
  </si>
  <si>
    <t>0.429718876</t>
  </si>
  <si>
    <t>Institution-WideBIO105ACT Reading3C</t>
  </si>
  <si>
    <t>0.0580252691</t>
  </si>
  <si>
    <t>0.0538519073</t>
  </si>
  <si>
    <t>0.223423423</t>
  </si>
  <si>
    <t>0.248995984</t>
  </si>
  <si>
    <t>Institution-WideBIO105ACT Reading3D</t>
  </si>
  <si>
    <t>0.0119670905</t>
  </si>
  <si>
    <t>0.064257028</t>
  </si>
  <si>
    <t>Institution-WideBIO105ACT Reading3F</t>
  </si>
  <si>
    <t>0.042168675</t>
  </si>
  <si>
    <t>Institution-WideBIO105ACT Reading3W</t>
  </si>
  <si>
    <t>Institution-WideBIO105ACT Reading4A</t>
  </si>
  <si>
    <t>0.0715956949</t>
  </si>
  <si>
    <t>0.0919970082</t>
  </si>
  <si>
    <t>0.469325153</t>
  </si>
  <si>
    <t>0.299412916</t>
  </si>
  <si>
    <t>Institution-WideBIO105ACT Reading4B</t>
  </si>
  <si>
    <t>0.0959288723</t>
  </si>
  <si>
    <t>0.1077038145</t>
  </si>
  <si>
    <t>0.253712871</t>
  </si>
  <si>
    <t>0.401174168</t>
  </si>
  <si>
    <t>Institution-WideBIO105ACT Reading4C</t>
  </si>
  <si>
    <t>0.0444548432</t>
  </si>
  <si>
    <t>0.0523560209</t>
  </si>
  <si>
    <t>0.171171171</t>
  </si>
  <si>
    <t>0.185909980</t>
  </si>
  <si>
    <t>Institution-WideBIO105ACT Reading4D</t>
  </si>
  <si>
    <t>0.045009785</t>
  </si>
  <si>
    <t>Institution-WideBIO105ACT Reading4F</t>
  </si>
  <si>
    <t>0.084615385</t>
  </si>
  <si>
    <t>0.021526419</t>
  </si>
  <si>
    <t>Institution-WideBIO105ACT Reading4W</t>
  </si>
  <si>
    <t>0.0112306972</t>
  </si>
  <si>
    <t>0.046966732</t>
  </si>
  <si>
    <t>Institution-WideBIO105ACT Science Reasoning1A</t>
  </si>
  <si>
    <t>0.0159101544</t>
  </si>
  <si>
    <t>0.104294479</t>
  </si>
  <si>
    <t>0.044328553</t>
  </si>
  <si>
    <t>Institution-WideBIO105ACT Science Reasoning1B</t>
  </si>
  <si>
    <t>0.1165184839</t>
  </si>
  <si>
    <t>0.1286462229</t>
  </si>
  <si>
    <t>0.308168317</t>
  </si>
  <si>
    <t>0.324641460</t>
  </si>
  <si>
    <t>Institution-WideBIO105ACT Science Reasoning1C</t>
  </si>
  <si>
    <t>0.1109031352</t>
  </si>
  <si>
    <t>0.1114435303</t>
  </si>
  <si>
    <t>0.427027027</t>
  </si>
  <si>
    <t>0.308996089</t>
  </si>
  <si>
    <t>Institution-WideBIO105ACT Science Reasoning1D</t>
  </si>
  <si>
    <t>0.0533458119</t>
  </si>
  <si>
    <t>0.0411368736</t>
  </si>
  <si>
    <t>0.558823529</t>
  </si>
  <si>
    <t>0.148631030</t>
  </si>
  <si>
    <t>Institution-WideBIO105ACT Science Reasoning1F</t>
  </si>
  <si>
    <t>0.0332241460</t>
  </si>
  <si>
    <t>0.0074794316</t>
  </si>
  <si>
    <t>0.546153846</t>
  </si>
  <si>
    <t>0.092568449</t>
  </si>
  <si>
    <t>Institution-WideBIO105ACT Science Reasoning1W</t>
  </si>
  <si>
    <t>0.080834420</t>
  </si>
  <si>
    <t>Institution-WideBIO105ACT Science Reasoning2A</t>
  </si>
  <si>
    <t>0.0388930441</t>
  </si>
  <si>
    <t>0.202453988</t>
  </si>
  <si>
    <t>0.134419552</t>
  </si>
  <si>
    <t>Institution-WideBIO105ACT Science Reasoning2B</t>
  </si>
  <si>
    <t>0.0917173608</t>
  </si>
  <si>
    <t>0.1062079282</t>
  </si>
  <si>
    <t>0.242574257</t>
  </si>
  <si>
    <t>0.399185336</t>
  </si>
  <si>
    <t>Institution-WideBIO105ACT Science Reasoning2C</t>
  </si>
  <si>
    <t>0.0631726720</t>
  </si>
  <si>
    <t>0.0590875093</t>
  </si>
  <si>
    <t>0.243243243</t>
  </si>
  <si>
    <t>0.274949084</t>
  </si>
  <si>
    <t>Institution-WideBIO105ACT Science Reasoning2D</t>
  </si>
  <si>
    <t>0.0112191473</t>
  </si>
  <si>
    <t>0.210784314</t>
  </si>
  <si>
    <t>0.087576375</t>
  </si>
  <si>
    <t>Institution-WideBIO105ACT Science Reasoning2F</t>
  </si>
  <si>
    <t>0.223076923</t>
  </si>
  <si>
    <t>0.059063136</t>
  </si>
  <si>
    <t>Institution-WideBIO105ACT Science Reasoning2W</t>
  </si>
  <si>
    <t>0.192982456</t>
  </si>
  <si>
    <t>0.044806517</t>
  </si>
  <si>
    <t>Institution-WideBIO105ACT Science Reasoning3A</t>
  </si>
  <si>
    <t>0.0524099204</t>
  </si>
  <si>
    <t>0.0680628272</t>
  </si>
  <si>
    <t>0.343558282</t>
  </si>
  <si>
    <t>0.211320755</t>
  </si>
  <si>
    <t>Institution-WideBIO105ACT Science Reasoning3B</t>
  </si>
  <si>
    <t>0.1015442209</t>
  </si>
  <si>
    <t>0.1204188482</t>
  </si>
  <si>
    <t>0.268564356</t>
  </si>
  <si>
    <t>0.409433962</t>
  </si>
  <si>
    <t>Institution-WideBIO105ACT Science Reasoning3C</t>
  </si>
  <si>
    <t>0.0575916230</t>
  </si>
  <si>
    <t>0.236036036</t>
  </si>
  <si>
    <t>0.247169811</t>
  </si>
  <si>
    <t>Institution-WideBIO105ACT Science Reasoning3D</t>
  </si>
  <si>
    <t>0.052830189</t>
  </si>
  <si>
    <t>Institution-WideBIO105ACT Science Reasoning3F</t>
  </si>
  <si>
    <t>0.169230769</t>
  </si>
  <si>
    <t>0.041509434</t>
  </si>
  <si>
    <t>Institution-WideBIO105ACT Science Reasoning3W</t>
  </si>
  <si>
    <t>0.175438596</t>
  </si>
  <si>
    <t>Institution-WideBIO105ACT Science Reasoning4A</t>
  </si>
  <si>
    <t>0.0673148841</t>
  </si>
  <si>
    <t>0.349693252</t>
  </si>
  <si>
    <t>0.326647564</t>
  </si>
  <si>
    <t>Institution-WideBIO105ACT Science Reasoning4B</t>
  </si>
  <si>
    <t>0.0837696335</t>
  </si>
  <si>
    <t>0.418338109</t>
  </si>
  <si>
    <t>Institution-WideBIO105ACT Science Reasoning4C</t>
  </si>
  <si>
    <t>0.093693694</t>
  </si>
  <si>
    <t>0.148997135</t>
  </si>
  <si>
    <t>Institution-WideBIO105ACT Science Reasoning4D</t>
  </si>
  <si>
    <t>0.0088909686</t>
  </si>
  <si>
    <t>0.093137255</t>
  </si>
  <si>
    <t>Institution-WideBIO105ACT Science Reasoning4F</t>
  </si>
  <si>
    <t>0.0037435657</t>
  </si>
  <si>
    <t>0.022922636</t>
  </si>
  <si>
    <t>Institution-WideBIO105ACT Science Reasoning4W</t>
  </si>
  <si>
    <t>0.0046794572</t>
  </si>
  <si>
    <t>0.0007479432</t>
  </si>
  <si>
    <t>0.028653295</t>
  </si>
  <si>
    <t>Institution-WideBIO105SAT Mathematics1A</t>
  </si>
  <si>
    <t>0.0214765101</t>
  </si>
  <si>
    <t>0.0206611570</t>
  </si>
  <si>
    <t>0.124031008</t>
  </si>
  <si>
    <t>0.071111111</t>
  </si>
  <si>
    <t>Institution-WideBIO105SAT Mathematics1B</t>
  </si>
  <si>
    <t>0.1046979866</t>
  </si>
  <si>
    <t>0.1033057851</t>
  </si>
  <si>
    <t>0.346666667</t>
  </si>
  <si>
    <t>Institution-WideBIO105SAT Mathematics1C</t>
  </si>
  <si>
    <t>0.0953020134</t>
  </si>
  <si>
    <t>0.362244898</t>
  </si>
  <si>
    <t>0.315555556</t>
  </si>
  <si>
    <t>Institution-WideBIO105SAT Mathematics1D</t>
  </si>
  <si>
    <t>0.0348993289</t>
  </si>
  <si>
    <t>0.0268595041</t>
  </si>
  <si>
    <t>0.426229508</t>
  </si>
  <si>
    <t>0.115555556</t>
  </si>
  <si>
    <t>Institution-WideBIO105SAT Mathematics1F</t>
  </si>
  <si>
    <t>0.0241610738</t>
  </si>
  <si>
    <t>0.0082644628</t>
  </si>
  <si>
    <t>0.562500000</t>
  </si>
  <si>
    <t>Institution-WideBIO105SAT Mathematics1W</t>
  </si>
  <si>
    <t>0.0103305785</t>
  </si>
  <si>
    <t>0.355555556</t>
  </si>
  <si>
    <t>Institution-WideBIO105SAT Mathematics2A</t>
  </si>
  <si>
    <t>0.0389261745</t>
  </si>
  <si>
    <t>0.224806202</t>
  </si>
  <si>
    <t>Institution-WideBIO105SAT Mathematics2B</t>
  </si>
  <si>
    <t>0.1198347107</t>
  </si>
  <si>
    <t>0.356164384</t>
  </si>
  <si>
    <t>Institution-WideBIO105SAT Mathematics2C</t>
  </si>
  <si>
    <t>0.0818791946</t>
  </si>
  <si>
    <t>0.0723140496</t>
  </si>
  <si>
    <t>0.311224490</t>
  </si>
  <si>
    <t>0.278538813</t>
  </si>
  <si>
    <t>Institution-WideBIO105SAT Mathematics2D</t>
  </si>
  <si>
    <t>0.0308724832</t>
  </si>
  <si>
    <t>0.377049180</t>
  </si>
  <si>
    <t>0.105022831</t>
  </si>
  <si>
    <t>Institution-WideBIO105SAT Mathematics2F</t>
  </si>
  <si>
    <t>0.0107382550</t>
  </si>
  <si>
    <t>0.0020661157</t>
  </si>
  <si>
    <t>0.036529680</t>
  </si>
  <si>
    <t>Institution-WideBIO105SAT Mathematics2W</t>
  </si>
  <si>
    <t>0.0268456376</t>
  </si>
  <si>
    <t>0.444444444</t>
  </si>
  <si>
    <t>0.091324201</t>
  </si>
  <si>
    <t>Institution-WideBIO105SAT Mathematics3A</t>
  </si>
  <si>
    <t>0.0671140940</t>
  </si>
  <si>
    <t>0.387596899</t>
  </si>
  <si>
    <t>Institution-WideBIO105SAT Mathematics3B</t>
  </si>
  <si>
    <t>0.1127516779</t>
  </si>
  <si>
    <t>0.1239669421</t>
  </si>
  <si>
    <t>0.297872340</t>
  </si>
  <si>
    <t>0.442105263</t>
  </si>
  <si>
    <t>Institution-WideBIO105SAT Mathematics3C</t>
  </si>
  <si>
    <t>0.0577181208</t>
  </si>
  <si>
    <t>0.0702479339</t>
  </si>
  <si>
    <t>0.219387755</t>
  </si>
  <si>
    <t>0.226315789</t>
  </si>
  <si>
    <t>Institution-WideBIO105SAT Mathematics3D</t>
  </si>
  <si>
    <t>0.131147541</t>
  </si>
  <si>
    <t>0.042105263</t>
  </si>
  <si>
    <t>Institution-WideBIO105SAT Mathematics3F</t>
  </si>
  <si>
    <t>0.0013422819</t>
  </si>
  <si>
    <t>0.005263158</t>
  </si>
  <si>
    <t>Institution-WideBIO105SAT Mathematics3W</t>
  </si>
  <si>
    <t>0.0053691275</t>
  </si>
  <si>
    <t>0.021052632</t>
  </si>
  <si>
    <t>Institution-WideBIO105SAT Mathematics4A</t>
  </si>
  <si>
    <t>0.0456375839</t>
  </si>
  <si>
    <t>0.0578512397</t>
  </si>
  <si>
    <t>0.263565891</t>
  </si>
  <si>
    <t>0.306306306</t>
  </si>
  <si>
    <t>Institution-WideBIO105SAT Mathematics4B</t>
  </si>
  <si>
    <t>0.0563758389</t>
  </si>
  <si>
    <t>0.148936170</t>
  </si>
  <si>
    <t>0.378378378</t>
  </si>
  <si>
    <t>Institution-WideBIO105SAT Mathematics4C</t>
  </si>
  <si>
    <t>0.0281879195</t>
  </si>
  <si>
    <t>0.0289256198</t>
  </si>
  <si>
    <t>Institution-WideBIO105SAT Mathematics4D</t>
  </si>
  <si>
    <t>0.036036036</t>
  </si>
  <si>
    <t>Institution-WideBIO105SAT Mathematics4F</t>
  </si>
  <si>
    <t>Institution-WideBIO105SAT Mathematics4W</t>
  </si>
  <si>
    <t>Institution-WideBIO105SAT Total (Verbal and Math)1A</t>
  </si>
  <si>
    <t>0.0161073826</t>
  </si>
  <si>
    <t>0.093023256</t>
  </si>
  <si>
    <t>0.056074766</t>
  </si>
  <si>
    <t>Institution-WideBIO105SAT Total (Verbal and Math)1B</t>
  </si>
  <si>
    <t>0.0939597315</t>
  </si>
  <si>
    <t>0.0971074380</t>
  </si>
  <si>
    <t>0.248226950</t>
  </si>
  <si>
    <t>0.327102804</t>
  </si>
  <si>
    <t>Institution-WideBIO105SAT Total (Verbal and Math)1C</t>
  </si>
  <si>
    <t>0.0979865772</t>
  </si>
  <si>
    <t>0.0929752066</t>
  </si>
  <si>
    <t>0.372448980</t>
  </si>
  <si>
    <t>0.341121495</t>
  </si>
  <si>
    <t>Institution-WideBIO105SAT Total (Verbal and Math)1D</t>
  </si>
  <si>
    <t>0.0375838926</t>
  </si>
  <si>
    <t>0.459016393</t>
  </si>
  <si>
    <t>0.130841121</t>
  </si>
  <si>
    <t>Institution-WideBIO105SAT Total (Verbal and Math)1F</t>
  </si>
  <si>
    <t>0.070093458</t>
  </si>
  <si>
    <t>Institution-WideBIO105SAT Total (Verbal and Math)1W</t>
  </si>
  <si>
    <t>Institution-WideBIO105SAT Total (Verbal and Math)2A</t>
  </si>
  <si>
    <t>0.0392561983</t>
  </si>
  <si>
    <t>0.201550388</t>
  </si>
  <si>
    <t>0.129353234</t>
  </si>
  <si>
    <t>Institution-WideBIO105SAT Total (Verbal and Math)2B</t>
  </si>
  <si>
    <t>0.1100671141</t>
  </si>
  <si>
    <t>0.1177685950</t>
  </si>
  <si>
    <t>0.290780142</t>
  </si>
  <si>
    <t>0.407960199</t>
  </si>
  <si>
    <t>Institution-WideBIO105SAT Total (Verbal and Math)2C</t>
  </si>
  <si>
    <t>0.0738255034</t>
  </si>
  <si>
    <t>0.280612245</t>
  </si>
  <si>
    <t>0.273631841</t>
  </si>
  <si>
    <t>Institution-WideBIO105SAT Total (Verbal and Math)2D</t>
  </si>
  <si>
    <t>0.0255033557</t>
  </si>
  <si>
    <t>0.311475410</t>
  </si>
  <si>
    <t>0.094527363</t>
  </si>
  <si>
    <t>Institution-WideBIO105SAT Total (Verbal and Math)2F</t>
  </si>
  <si>
    <t>0.0120805369</t>
  </si>
  <si>
    <t>0.281250000</t>
  </si>
  <si>
    <t>0.044776119</t>
  </si>
  <si>
    <t>Institution-WideBIO105SAT Total (Verbal and Math)2W</t>
  </si>
  <si>
    <t>0.0134228188</t>
  </si>
  <si>
    <t>0.049751244</t>
  </si>
  <si>
    <t>Institution-WideBIO105SAT Total (Verbal and Math)3A</t>
  </si>
  <si>
    <t>0.0684563758</t>
  </si>
  <si>
    <t>0.0867768595</t>
  </si>
  <si>
    <t>0.395348837</t>
  </si>
  <si>
    <t>0.280219780</t>
  </si>
  <si>
    <t>Institution-WideBIO105SAT Total (Verbal and Math)3B</t>
  </si>
  <si>
    <t>0.1053719008</t>
  </si>
  <si>
    <t>0.384615385</t>
  </si>
  <si>
    <t>Institution-WideBIO105SAT Total (Verbal and Math)3C</t>
  </si>
  <si>
    <t>0.0496644295</t>
  </si>
  <si>
    <t>0.188775510</t>
  </si>
  <si>
    <t>0.203296703</t>
  </si>
  <si>
    <t>Institution-WideBIO105SAT Total (Verbal and Math)3D</t>
  </si>
  <si>
    <t>0.0123966942</t>
  </si>
  <si>
    <t>Institution-WideBIO105SAT Total (Verbal and Math)3F</t>
  </si>
  <si>
    <t>Institution-WideBIO105SAT Total (Verbal and Math)3W</t>
  </si>
  <si>
    <t>0.266666667</t>
  </si>
  <si>
    <t>0.065934066</t>
  </si>
  <si>
    <t>Institution-WideBIO105SAT Total (Verbal and Math)4A</t>
  </si>
  <si>
    <t>0.0536912752</t>
  </si>
  <si>
    <t>0.310077519</t>
  </si>
  <si>
    <t>0.270270270</t>
  </si>
  <si>
    <t>Institution-WideBIO105SAT Total (Verbal and Math)4B</t>
  </si>
  <si>
    <t>0.0805369128</t>
  </si>
  <si>
    <t>0.212765957</t>
  </si>
  <si>
    <t>0.405405405</t>
  </si>
  <si>
    <t>Institution-WideBIO105SAT Total (Verbal and Math)4C</t>
  </si>
  <si>
    <t>0.0416107383</t>
  </si>
  <si>
    <t>0.158163265</t>
  </si>
  <si>
    <t>0.209459459</t>
  </si>
  <si>
    <t>Institution-WideBIO105SAT Total (Verbal and Math)4D</t>
  </si>
  <si>
    <t>0.0080536913</t>
  </si>
  <si>
    <t>0.098360656</t>
  </si>
  <si>
    <t>Institution-WideBIO105SAT Total (Verbal and Math)4F</t>
  </si>
  <si>
    <t>Institution-WideBIO105SAT Total (Verbal and Math)4W</t>
  </si>
  <si>
    <t>0.0093959732</t>
  </si>
  <si>
    <t>Institution-WideBIO105SAT Verbal1A</t>
  </si>
  <si>
    <t>0.0174496644</t>
  </si>
  <si>
    <t>0.100775194</t>
  </si>
  <si>
    <t>0.067708333</t>
  </si>
  <si>
    <t>Institution-WideBIO105SAT Verbal1B</t>
  </si>
  <si>
    <t>0.0872483221</t>
  </si>
  <si>
    <t>0.230496454</t>
  </si>
  <si>
    <t>0.338541667</t>
  </si>
  <si>
    <t>Institution-WideBIO105SAT Verbal1C</t>
  </si>
  <si>
    <t>0.0743801653</t>
  </si>
  <si>
    <t>0.306122449</t>
  </si>
  <si>
    <t>Institution-WideBIO105SAT Verbal1D</t>
  </si>
  <si>
    <t>0.475409836</t>
  </si>
  <si>
    <t>0.151041667</t>
  </si>
  <si>
    <t>Institution-WideBIO105SAT Verbal1F</t>
  </si>
  <si>
    <t>0.0147651007</t>
  </si>
  <si>
    <t>0.343750000</t>
  </si>
  <si>
    <t>Institution-WideBIO105SAT Verbal1W</t>
  </si>
  <si>
    <t>0.0187919463</t>
  </si>
  <si>
    <t>0.072916667</t>
  </si>
  <si>
    <t>Institution-WideBIO105SAT Verbal2A</t>
  </si>
  <si>
    <t>0.0516528926</t>
  </si>
  <si>
    <t>0.148717949</t>
  </si>
  <si>
    <t>Institution-WideBIO105SAT Verbal2B</t>
  </si>
  <si>
    <t>0.0926174497</t>
  </si>
  <si>
    <t>0.244680851</t>
  </si>
  <si>
    <t>0.353846154</t>
  </si>
  <si>
    <t>Institution-WideBIO105SAT Verbal2C</t>
  </si>
  <si>
    <t>0.0778523490</t>
  </si>
  <si>
    <t>0.0826446281</t>
  </si>
  <si>
    <t>0.295918367</t>
  </si>
  <si>
    <t>0.297435897</t>
  </si>
  <si>
    <t>Institution-WideBIO105SAT Verbal2D</t>
  </si>
  <si>
    <t>0.0144628099</t>
  </si>
  <si>
    <t>0.245901639</t>
  </si>
  <si>
    <t>Institution-WideBIO105SAT Verbal2F</t>
  </si>
  <si>
    <t>Institution-WideBIO105SAT Verbal2W</t>
  </si>
  <si>
    <t>0.071794872</t>
  </si>
  <si>
    <t>Institution-WideBIO105SAT Verbal3A</t>
  </si>
  <si>
    <t>0.0523489933</t>
  </si>
  <si>
    <t>0.302325581</t>
  </si>
  <si>
    <t>0.206349206</t>
  </si>
  <si>
    <t>Institution-WideBIO105SAT Verbal3B</t>
  </si>
  <si>
    <t>0.1060402685</t>
  </si>
  <si>
    <t>0.1280991736</t>
  </si>
  <si>
    <t>0.280141844</t>
  </si>
  <si>
    <t>0.417989418</t>
  </si>
  <si>
    <t>Institution-WideBIO105SAT Verbal3C</t>
  </si>
  <si>
    <t>0.0644295302</t>
  </si>
  <si>
    <t>0.0557851240</t>
  </si>
  <si>
    <t>0.244897959</t>
  </si>
  <si>
    <t>0.253968254</t>
  </si>
  <si>
    <t>Institution-WideBIO105SAT Verbal3D</t>
  </si>
  <si>
    <t>Institution-WideBIO105SAT Verbal3F</t>
  </si>
  <si>
    <t>0.0061983471</t>
  </si>
  <si>
    <t>Institution-WideBIO105SAT Verbal3W</t>
  </si>
  <si>
    <t>Institution-WideBIO105SAT Verbal4A</t>
  </si>
  <si>
    <t>0.372093023</t>
  </si>
  <si>
    <t>0.284023669</t>
  </si>
  <si>
    <t>Institution-WideBIO105SAT Verbal4B</t>
  </si>
  <si>
    <t>0.0991735537</t>
  </si>
  <si>
    <t>0.408284024</t>
  </si>
  <si>
    <t>Institution-WideBIO105SAT Verbal4C</t>
  </si>
  <si>
    <t>0.153061224</t>
  </si>
  <si>
    <t>0.177514793</t>
  </si>
  <si>
    <t>Institution-WideBIO105SAT Verbal4D</t>
  </si>
  <si>
    <t>0.147540984</t>
  </si>
  <si>
    <t>0.053254438</t>
  </si>
  <si>
    <t>Institution-WideBIO105SAT Verbal4F</t>
  </si>
  <si>
    <t>0.0040268456</t>
  </si>
  <si>
    <t>0.017751479</t>
  </si>
  <si>
    <t>Institution-WideBIO105SAT Verbal4W</t>
  </si>
  <si>
    <t>0.059171598</t>
  </si>
  <si>
    <t>Institution-WideBIO105SAT Writing1A</t>
  </si>
  <si>
    <t>0.0145454545</t>
  </si>
  <si>
    <t>0.0264900662</t>
  </si>
  <si>
    <t>Institution-WideBIO105SAT Writing1B</t>
  </si>
  <si>
    <t>0.0927152318</t>
  </si>
  <si>
    <t>Institution-WideBIO105SAT Writing1C</t>
  </si>
  <si>
    <t>0.0728476821</t>
  </si>
  <si>
    <t>0.328358209</t>
  </si>
  <si>
    <t>0.305555556</t>
  </si>
  <si>
    <t>Institution-WideBIO105SAT Writing1D</t>
  </si>
  <si>
    <t>0.400000000</t>
  </si>
  <si>
    <t>0.138888889</t>
  </si>
  <si>
    <t>Institution-WideBIO105SAT Writing1F</t>
  </si>
  <si>
    <t>0.0327272727</t>
  </si>
  <si>
    <t>0.0066225166</t>
  </si>
  <si>
    <t>0.529411765</t>
  </si>
  <si>
    <t>Institution-WideBIO105SAT Writing1W</t>
  </si>
  <si>
    <t>0.0254545455</t>
  </si>
  <si>
    <t>0.097222222</t>
  </si>
  <si>
    <t>Institution-WideBIO105SAT Writing2A</t>
  </si>
  <si>
    <t>0.0331125828</t>
  </si>
  <si>
    <t>0.196078431</t>
  </si>
  <si>
    <t>Institution-WideBIO105SAT Writing2B</t>
  </si>
  <si>
    <t>0.0463576159</t>
  </si>
  <si>
    <t>Institution-WideBIO105SAT Writing2C</t>
  </si>
  <si>
    <t>0.0794701987</t>
  </si>
  <si>
    <t>Institution-WideBIO105SAT Writing2D</t>
  </si>
  <si>
    <t>0.0198675497</t>
  </si>
  <si>
    <t>0.074626866</t>
  </si>
  <si>
    <t>Institution-WideBIO105SAT Writing2F</t>
  </si>
  <si>
    <t>0.0109090909</t>
  </si>
  <si>
    <t>Institution-WideBIO105SAT Writing2W</t>
  </si>
  <si>
    <t>Institution-WideBIO105SAT Writing3A</t>
  </si>
  <si>
    <t>0.0581818182</t>
  </si>
  <si>
    <t>0.1059602649</t>
  </si>
  <si>
    <t>0.313725490</t>
  </si>
  <si>
    <t>0.216216216</t>
  </si>
  <si>
    <t>Institution-WideBIO105SAT Writing3B</t>
  </si>
  <si>
    <t>0.1090909091</t>
  </si>
  <si>
    <t>0.1324503311</t>
  </si>
  <si>
    <t>0.326086957</t>
  </si>
  <si>
    <t>Institution-WideBIO105SAT Writing3C</t>
  </si>
  <si>
    <t>0.0472727273</t>
  </si>
  <si>
    <t>0.0596026490</t>
  </si>
  <si>
    <t>0.175675676</t>
  </si>
  <si>
    <t>Institution-WideBIO105SAT Writing3D</t>
  </si>
  <si>
    <t>0.280000000</t>
  </si>
  <si>
    <t>0.094594595</t>
  </si>
  <si>
    <t>Institution-WideBIO105SAT Writing3F</t>
  </si>
  <si>
    <t>0.0132450331</t>
  </si>
  <si>
    <t>Institution-WideBIO105SAT Writing3W</t>
  </si>
  <si>
    <t>0.173913043</t>
  </si>
  <si>
    <t>Institution-WideBIO105SAT Writing4A</t>
  </si>
  <si>
    <t>0.0763636364</t>
  </si>
  <si>
    <t>0.338709677</t>
  </si>
  <si>
    <t>Institution-WideBIO105SAT Writing4B</t>
  </si>
  <si>
    <t>0.0860927152</t>
  </si>
  <si>
    <t>0.239130435</t>
  </si>
  <si>
    <t>0.354838710</t>
  </si>
  <si>
    <t>Institution-WideBIO105SAT Writing4C</t>
  </si>
  <si>
    <t>0.161290323</t>
  </si>
  <si>
    <t>Institution-WideBIO105SAT Writing4D</t>
  </si>
  <si>
    <t>Institution-WideBIO105SAT Writing4F</t>
  </si>
  <si>
    <t>0.0036363636</t>
  </si>
  <si>
    <t>Institution-WideBIO105SAT Writing4W</t>
  </si>
  <si>
    <t>Institution-WideCHM121ACT Combined English/Writing1A</t>
  </si>
  <si>
    <t>0.0189504373</t>
  </si>
  <si>
    <t>0.0182370821</t>
  </si>
  <si>
    <t>0.073863636</t>
  </si>
  <si>
    <t>0.117117117</t>
  </si>
  <si>
    <t>Institution-WideCHM121ACT Combined English/Writing1B</t>
  </si>
  <si>
    <t>0.0320699708</t>
  </si>
  <si>
    <t>0.0364741641</t>
  </si>
  <si>
    <t>0.135802469</t>
  </si>
  <si>
    <t>Institution-WideCHM121ACT Combined English/Writing1C</t>
  </si>
  <si>
    <t>0.0349854227</t>
  </si>
  <si>
    <t>0.0091185410</t>
  </si>
  <si>
    <t>Institution-WideCHM121ACT Combined English/Writing1D</t>
  </si>
  <si>
    <t>0.0160349854</t>
  </si>
  <si>
    <t>0.150684932</t>
  </si>
  <si>
    <t>0.099099099</t>
  </si>
  <si>
    <t>Institution-WideCHM121ACT Combined English/Writing1F</t>
  </si>
  <si>
    <t>0.0393586006</t>
  </si>
  <si>
    <t>0.287234043</t>
  </si>
  <si>
    <t>Institution-WideCHM121ACT Combined English/Writing1W</t>
  </si>
  <si>
    <t>0.0030395137</t>
  </si>
  <si>
    <t>0.126126126</t>
  </si>
  <si>
    <t>Institution-WideCHM121ACT Combined English/Writing2A</t>
  </si>
  <si>
    <t>0.0379008746</t>
  </si>
  <si>
    <t>0.0455927052</t>
  </si>
  <si>
    <t>0.147727273</t>
  </si>
  <si>
    <t>0.158536585</t>
  </si>
  <si>
    <t>Institution-WideCHM121ACT Combined English/Writing2B</t>
  </si>
  <si>
    <t>0.0553935860</t>
  </si>
  <si>
    <t>0.0607902736</t>
  </si>
  <si>
    <t>0.234567901</t>
  </si>
  <si>
    <t>0.231707317</t>
  </si>
  <si>
    <t>Institution-WideCHM121ACT Combined English/Writing2C</t>
  </si>
  <si>
    <t>0.0547112462</t>
  </si>
  <si>
    <t>Institution-WideCHM121ACT Combined English/Writing2D</t>
  </si>
  <si>
    <t>0.0243161094</t>
  </si>
  <si>
    <t>0.128048780</t>
  </si>
  <si>
    <t>Institution-WideCHM121ACT Combined English/Writing2F</t>
  </si>
  <si>
    <t>0.0273556231</t>
  </si>
  <si>
    <t>0.164634146</t>
  </si>
  <si>
    <t>Institution-WideCHM121ACT Combined English/Writing2W</t>
  </si>
  <si>
    <t>0.0151975684</t>
  </si>
  <si>
    <t>0.085365854</t>
  </si>
  <si>
    <t>Institution-WideCHM121ACT Combined English/Writing3A</t>
  </si>
  <si>
    <t>0.0881458967</t>
  </si>
  <si>
    <t>0.278409091</t>
  </si>
  <si>
    <t>0.231132075</t>
  </si>
  <si>
    <t>Institution-WideCHM121ACT Combined English/Writing3B</t>
  </si>
  <si>
    <t>0.345679012</t>
  </si>
  <si>
    <t>0.264150943</t>
  </si>
  <si>
    <t>Institution-WideCHM121ACT Combined English/Writing3C</t>
  </si>
  <si>
    <t>0.179245283</t>
  </si>
  <si>
    <t>Institution-WideCHM121ACT Combined English/Writing3D</t>
  </si>
  <si>
    <t>0.0422740525</t>
  </si>
  <si>
    <t>0.397260274</t>
  </si>
  <si>
    <t>0.136792453</t>
  </si>
  <si>
    <t>Institution-WideCHM121ACT Combined English/Writing3F</t>
  </si>
  <si>
    <t>0.122641509</t>
  </si>
  <si>
    <t>Institution-WideCHM121ACT Combined English/Writing3W</t>
  </si>
  <si>
    <t>0.0121580547</t>
  </si>
  <si>
    <t>0.066037736</t>
  </si>
  <si>
    <t>Institution-WideCHM121ACT Combined English/Writing4A</t>
  </si>
  <si>
    <t>0.1282798834</t>
  </si>
  <si>
    <t>0.2066869301</t>
  </si>
  <si>
    <t>0.442211055</t>
  </si>
  <si>
    <t>Institution-WideCHM121ACT Combined English/Writing4B</t>
  </si>
  <si>
    <t>0.0670553936</t>
  </si>
  <si>
    <t>0.0911854103</t>
  </si>
  <si>
    <t>0.283950617</t>
  </si>
  <si>
    <t>0.231155779</t>
  </si>
  <si>
    <t>Institution-WideCHM121ACT Combined English/Writing4C</t>
  </si>
  <si>
    <t>0.0495626822</t>
  </si>
  <si>
    <t>0.253731343</t>
  </si>
  <si>
    <t>0.170854271</t>
  </si>
  <si>
    <t>Institution-WideCHM121ACT Combined English/Writing4D</t>
  </si>
  <si>
    <t>0.0174927114</t>
  </si>
  <si>
    <t>0.164383562</t>
  </si>
  <si>
    <t>0.060301508</t>
  </si>
  <si>
    <t>Institution-WideCHM121ACT Combined English/Writing4F</t>
  </si>
  <si>
    <t>0.070351759</t>
  </si>
  <si>
    <t>Institution-WideCHM121ACT Combined English/Writing4W</t>
  </si>
  <si>
    <t>0.0072886297</t>
  </si>
  <si>
    <t>0.0060790274</t>
  </si>
  <si>
    <t>0.025125628</t>
  </si>
  <si>
    <t>Institution-WideCHM121ACT Composite1A</t>
  </si>
  <si>
    <t>0.0084951456</t>
  </si>
  <si>
    <t>0.0101156069</t>
  </si>
  <si>
    <t>0.038321168</t>
  </si>
  <si>
    <t>0.069536424</t>
  </si>
  <si>
    <t>Institution-WideCHM121ACT Composite1B</t>
  </si>
  <si>
    <t>0.0266990291</t>
  </si>
  <si>
    <t>0.0252890173</t>
  </si>
  <si>
    <t>0.103610675</t>
  </si>
  <si>
    <t>0.218543046</t>
  </si>
  <si>
    <t>Institution-WideCHM121ACT Composite1C</t>
  </si>
  <si>
    <t>0.0238673139</t>
  </si>
  <si>
    <t>0.0195086705</t>
  </si>
  <si>
    <t>0.109869646</t>
  </si>
  <si>
    <t>0.195364238</t>
  </si>
  <si>
    <t>Institution-WideCHM121ACT Composite1D</t>
  </si>
  <si>
    <t>0.0177993528</t>
  </si>
  <si>
    <t>0.0166184971</t>
  </si>
  <si>
    <t>0.145695364</t>
  </si>
  <si>
    <t>Institution-WideCHM121ACT Composite1F</t>
  </si>
  <si>
    <t>0.0283171521</t>
  </si>
  <si>
    <t>0.0209537572</t>
  </si>
  <si>
    <t>0.246478873</t>
  </si>
  <si>
    <t>0.231788079</t>
  </si>
  <si>
    <t>Institution-WideCHM121ACT Composite1W</t>
  </si>
  <si>
    <t>0.0169902913</t>
  </si>
  <si>
    <t>0.0093930636</t>
  </si>
  <si>
    <t>0.248520710</t>
  </si>
  <si>
    <t>0.139072848</t>
  </si>
  <si>
    <t>Institution-WideCHM121ACT Composite2A</t>
  </si>
  <si>
    <t>0.0310693642</t>
  </si>
  <si>
    <t>0.116788321</t>
  </si>
  <si>
    <t>0.106135987</t>
  </si>
  <si>
    <t>Institution-WideCHM121ACT Composite2B</t>
  </si>
  <si>
    <t>0.0578478964</t>
  </si>
  <si>
    <t>0.0700867052</t>
  </si>
  <si>
    <t>0.224489796</t>
  </si>
  <si>
    <t>0.237147595</t>
  </si>
  <si>
    <t>Institution-WideCHM121ACT Composite2C</t>
  </si>
  <si>
    <t>0.0663430421</t>
  </si>
  <si>
    <t>0.0563583815</t>
  </si>
  <si>
    <t>0.305400372</t>
  </si>
  <si>
    <t>0.271973466</t>
  </si>
  <si>
    <t>Institution-WideCHM121ACT Composite2D</t>
  </si>
  <si>
    <t>0.0364077670</t>
  </si>
  <si>
    <t>0.0289017341</t>
  </si>
  <si>
    <t>0.303030303</t>
  </si>
  <si>
    <t>Institution-WideCHM121ACT Composite2F</t>
  </si>
  <si>
    <t>0.0343851133</t>
  </si>
  <si>
    <t>0.299295775</t>
  </si>
  <si>
    <t>0.140961857</t>
  </si>
  <si>
    <t>Institution-WideCHM121ACT Composite2W</t>
  </si>
  <si>
    <t>0.0130057803</t>
  </si>
  <si>
    <t>0.337278107</t>
  </si>
  <si>
    <t>Institution-WideCHM121ACT Composite3A</t>
  </si>
  <si>
    <t>0.0517799353</t>
  </si>
  <si>
    <t>0.0643063584</t>
  </si>
  <si>
    <t>0.233576642</t>
  </si>
  <si>
    <t>0.191330344</t>
  </si>
  <si>
    <t>Institution-WideCHM121ACT Composite3B</t>
  </si>
  <si>
    <t>0.0760517799</t>
  </si>
  <si>
    <t>0.0946531792</t>
  </si>
  <si>
    <t>0.295133438</t>
  </si>
  <si>
    <t>0.281016442</t>
  </si>
  <si>
    <t>Institution-WideCHM121ACT Composite3C</t>
  </si>
  <si>
    <t>0.0610841424</t>
  </si>
  <si>
    <t>0.281191806</t>
  </si>
  <si>
    <t>0.225710015</t>
  </si>
  <si>
    <t>Institution-WideCHM121ACT Composite3D</t>
  </si>
  <si>
    <t>0.0347896440</t>
  </si>
  <si>
    <t>0.0296242775</t>
  </si>
  <si>
    <t>0.289562290</t>
  </si>
  <si>
    <t>0.128550075</t>
  </si>
  <si>
    <t>Institution-WideCHM121ACT Composite3F</t>
  </si>
  <si>
    <t>0.0287216828</t>
  </si>
  <si>
    <t>0.0151734104</t>
  </si>
  <si>
    <t>0.106128550</t>
  </si>
  <si>
    <t>Institution-WideCHM121ACT Composite3W</t>
  </si>
  <si>
    <t>0.0182038835</t>
  </si>
  <si>
    <t>0.0122832370</t>
  </si>
  <si>
    <t>0.266272189</t>
  </si>
  <si>
    <t>0.067264574</t>
  </si>
  <si>
    <t>Institution-WideCHM121ACT Composite4A</t>
  </si>
  <si>
    <t>0.1355177994</t>
  </si>
  <si>
    <t>0.1878612717</t>
  </si>
  <si>
    <t>0.611313869</t>
  </si>
  <si>
    <t>0.373051225</t>
  </si>
  <si>
    <t>Institution-WideCHM121ACT Composite4B</t>
  </si>
  <si>
    <t>0.0970873786</t>
  </si>
  <si>
    <t>0.1156069364</t>
  </si>
  <si>
    <t>0.376766091</t>
  </si>
  <si>
    <t>0.267260579</t>
  </si>
  <si>
    <t>Institution-WideCHM121ACT Composite4C</t>
  </si>
  <si>
    <t>0.0659385113</t>
  </si>
  <si>
    <t>0.303538175</t>
  </si>
  <si>
    <t>0.181514477</t>
  </si>
  <si>
    <t>Institution-WideCHM121ACT Composite4D</t>
  </si>
  <si>
    <t>0.0311488673</t>
  </si>
  <si>
    <t>0.085746102</t>
  </si>
  <si>
    <t>Institution-WideCHM121ACT Composite4F</t>
  </si>
  <si>
    <t>0.0234627832</t>
  </si>
  <si>
    <t>0.0057803468</t>
  </si>
  <si>
    <t>0.204225352</t>
  </si>
  <si>
    <t>0.064587973</t>
  </si>
  <si>
    <t>Institution-WideCHM121ACT Composite4W</t>
  </si>
  <si>
    <t>0.0101132686</t>
  </si>
  <si>
    <t>0.0072254335</t>
  </si>
  <si>
    <t>0.147928994</t>
  </si>
  <si>
    <t>0.027839644</t>
  </si>
  <si>
    <t>Institution-WideCHM121ACT English1A</t>
  </si>
  <si>
    <t>0.0117313916</t>
  </si>
  <si>
    <t>0.0137283237</t>
  </si>
  <si>
    <t>0.052919708</t>
  </si>
  <si>
    <t>0.091482650</t>
  </si>
  <si>
    <t>Institution-WideCHM121ACT English1B</t>
  </si>
  <si>
    <t>0.0361271676</t>
  </si>
  <si>
    <t>0.135007849</t>
  </si>
  <si>
    <t>0.271293375</t>
  </si>
  <si>
    <t>Institution-WideCHM121ACT English1C</t>
  </si>
  <si>
    <t>0.0180635838</t>
  </si>
  <si>
    <t>0.122905028</t>
  </si>
  <si>
    <t>0.208201893</t>
  </si>
  <si>
    <t>Institution-WideCHM121ACT English1D</t>
  </si>
  <si>
    <t>0.138801262</t>
  </si>
  <si>
    <t>Institution-WideCHM121ACT English1F</t>
  </si>
  <si>
    <t>0.182965300</t>
  </si>
  <si>
    <t>Institution-WideCHM121ACT English1W</t>
  </si>
  <si>
    <t>0.0137540453</t>
  </si>
  <si>
    <t>0.0086705202</t>
  </si>
  <si>
    <t>0.201183432</t>
  </si>
  <si>
    <t>0.107255521</t>
  </si>
  <si>
    <t>Institution-WideCHM121ACT English2A</t>
  </si>
  <si>
    <t>0.0351941748</t>
  </si>
  <si>
    <t>0.158759124</t>
  </si>
  <si>
    <t>0.126269956</t>
  </si>
  <si>
    <t>Institution-WideCHM121ACT English2B</t>
  </si>
  <si>
    <t>0.0614886731</t>
  </si>
  <si>
    <t>0.0729768786</t>
  </si>
  <si>
    <t>0.238618524</t>
  </si>
  <si>
    <t>0.220609579</t>
  </si>
  <si>
    <t>Institution-WideCHM121ACT English2C</t>
  </si>
  <si>
    <t>0.0740291262</t>
  </si>
  <si>
    <t>0.0679190751</t>
  </si>
  <si>
    <t>0.340782123</t>
  </si>
  <si>
    <t>0.265602322</t>
  </si>
  <si>
    <t>Institution-WideCHM121ACT English2D</t>
  </si>
  <si>
    <t>0.0424757282</t>
  </si>
  <si>
    <t>0.0368497110</t>
  </si>
  <si>
    <t>0.353535354</t>
  </si>
  <si>
    <t>0.152394775</t>
  </si>
  <si>
    <t>Institution-WideCHM121ACT English2F</t>
  </si>
  <si>
    <t>0.0412621359</t>
  </si>
  <si>
    <t>0.0231213873</t>
  </si>
  <si>
    <t>0.359154930</t>
  </si>
  <si>
    <t>0.148040639</t>
  </si>
  <si>
    <t>Institution-WideCHM121ACT English2W</t>
  </si>
  <si>
    <t>0.0242718447</t>
  </si>
  <si>
    <t>0.355029586</t>
  </si>
  <si>
    <t>0.087082729</t>
  </si>
  <si>
    <t>Institution-WideCHM121ACT English3A</t>
  </si>
  <si>
    <t>0.0481391586</t>
  </si>
  <si>
    <t>0.0585260116</t>
  </si>
  <si>
    <t>0.217153285</t>
  </si>
  <si>
    <t>0.202725724</t>
  </si>
  <si>
    <t>Institution-WideCHM121ACT English3B</t>
  </si>
  <si>
    <t>0.0655339806</t>
  </si>
  <si>
    <t>0.0802023121</t>
  </si>
  <si>
    <t>0.254317111</t>
  </si>
  <si>
    <t>0.275979557</t>
  </si>
  <si>
    <t>Institution-WideCHM121ACT English3C</t>
  </si>
  <si>
    <t>0.0549132948</t>
  </si>
  <si>
    <t>0.238361266</t>
  </si>
  <si>
    <t>0.218057922</t>
  </si>
  <si>
    <t>Institution-WideCHM121ACT English3D</t>
  </si>
  <si>
    <t>0.0295307443</t>
  </si>
  <si>
    <t>0.0238439306</t>
  </si>
  <si>
    <t>0.245791246</t>
  </si>
  <si>
    <t>0.124361158</t>
  </si>
  <si>
    <t>Institution-WideCHM121ACT English3F</t>
  </si>
  <si>
    <t>0.0144508671</t>
  </si>
  <si>
    <t>0.232394366</t>
  </si>
  <si>
    <t>0.112436116</t>
  </si>
  <si>
    <t>Institution-WideCHM121ACT English3W</t>
  </si>
  <si>
    <t>0.0157766990</t>
  </si>
  <si>
    <t>0.066439523</t>
  </si>
  <si>
    <t>Institution-WideCHM121ACT English4A</t>
  </si>
  <si>
    <t>0.1266181230</t>
  </si>
  <si>
    <t>0.1806358382</t>
  </si>
  <si>
    <t>0.571167883</t>
  </si>
  <si>
    <t>0.356086462</t>
  </si>
  <si>
    <t>Institution-WideCHM121ACT English4B</t>
  </si>
  <si>
    <t>0.0958737864</t>
  </si>
  <si>
    <t>0.1163294798</t>
  </si>
  <si>
    <t>0.372056515</t>
  </si>
  <si>
    <t>0.269624573</t>
  </si>
  <si>
    <t>Institution-WideCHM121ACT English4C</t>
  </si>
  <si>
    <t>0.0647249191</t>
  </si>
  <si>
    <t>0.297951583</t>
  </si>
  <si>
    <t>0.182025028</t>
  </si>
  <si>
    <t>Institution-WideCHM121ACT English4D</t>
  </si>
  <si>
    <t>0.0303398058</t>
  </si>
  <si>
    <t>0.252525253</t>
  </si>
  <si>
    <t>0.085324232</t>
  </si>
  <si>
    <t>Institution-WideCHM121ACT English4F</t>
  </si>
  <si>
    <t>0.0079479769</t>
  </si>
  <si>
    <t>0.065984073</t>
  </si>
  <si>
    <t>Institution-WideCHM121ACT English4W</t>
  </si>
  <si>
    <t>0.0145631068</t>
  </si>
  <si>
    <t>0.0108381503</t>
  </si>
  <si>
    <t>0.213017751</t>
  </si>
  <si>
    <t>Institution-WideCHM121ACT Math1A</t>
  </si>
  <si>
    <t>0.0036407767</t>
  </si>
  <si>
    <t>0.0050578035</t>
  </si>
  <si>
    <t>0.016423358</t>
  </si>
  <si>
    <t>0.037500000</t>
  </si>
  <si>
    <t>Institution-WideCHM121ACT Math1B</t>
  </si>
  <si>
    <t>0.0198220065</t>
  </si>
  <si>
    <t>0.204166667</t>
  </si>
  <si>
    <t>Institution-WideCHM121ACT Math1C</t>
  </si>
  <si>
    <t>0.0214401294</t>
  </si>
  <si>
    <t>0.0158959538</t>
  </si>
  <si>
    <t>0.098696462</t>
  </si>
  <si>
    <t>0.220833333</t>
  </si>
  <si>
    <t>Institution-WideCHM121ACT Math1D</t>
  </si>
  <si>
    <t>0.131313131</t>
  </si>
  <si>
    <t>0.162500000</t>
  </si>
  <si>
    <t>Institution-WideCHM121ACT Math1F</t>
  </si>
  <si>
    <t>0.0202265372</t>
  </si>
  <si>
    <t>0.176056338</t>
  </si>
  <si>
    <t>Institution-WideCHM121ACT Math1W</t>
  </si>
  <si>
    <t>0.0161812298</t>
  </si>
  <si>
    <t>0.0065028902</t>
  </si>
  <si>
    <t>0.236686391</t>
  </si>
  <si>
    <t>Institution-WideCHM121ACT Math2A</t>
  </si>
  <si>
    <t>0.0245664740</t>
  </si>
  <si>
    <t>0.091240876</t>
  </si>
  <si>
    <t>0.115740741</t>
  </si>
  <si>
    <t>Institution-WideCHM121ACT Math2B</t>
  </si>
  <si>
    <t>0.0469653179</t>
  </si>
  <si>
    <t>0.160125589</t>
  </si>
  <si>
    <t>0.236111111</t>
  </si>
  <si>
    <t>Institution-WideCHM121ACT Math2C</t>
  </si>
  <si>
    <t>0.0368122977</t>
  </si>
  <si>
    <t>0.0339595376</t>
  </si>
  <si>
    <t>0.169459963</t>
  </si>
  <si>
    <t>0.210648148</t>
  </si>
  <si>
    <t>Institution-WideCHM121ACT Math2D</t>
  </si>
  <si>
    <t>0.0275080906</t>
  </si>
  <si>
    <t>0.0223988439</t>
  </si>
  <si>
    <t>0.228956229</t>
  </si>
  <si>
    <t>0.157407407</t>
  </si>
  <si>
    <t>Institution-WideCHM121ACT Math2F</t>
  </si>
  <si>
    <t>Institution-WideCHM121ACT Math2W</t>
  </si>
  <si>
    <t>0.0206310680</t>
  </si>
  <si>
    <t>0.301775148</t>
  </si>
  <si>
    <t>0.118055556</t>
  </si>
  <si>
    <t>Institution-WideCHM121ACT Math3A</t>
  </si>
  <si>
    <t>0.0404530744</t>
  </si>
  <si>
    <t>0.0462427746</t>
  </si>
  <si>
    <t>0.182481752</t>
  </si>
  <si>
    <t>0.141442716</t>
  </si>
  <si>
    <t>Institution-WideCHM121ACT Math3B</t>
  </si>
  <si>
    <t>0.0720064725</t>
  </si>
  <si>
    <t>0.0867052023</t>
  </si>
  <si>
    <t>0.279434851</t>
  </si>
  <si>
    <t>0.251768034</t>
  </si>
  <si>
    <t>Institution-WideCHM121ACT Math3C</t>
  </si>
  <si>
    <t>0.0796925566</t>
  </si>
  <si>
    <t>0.366852886</t>
  </si>
  <si>
    <t>0.278642150</t>
  </si>
  <si>
    <t>Institution-WideCHM121ACT Math3D</t>
  </si>
  <si>
    <t>0.0332369942</t>
  </si>
  <si>
    <t>0.306397306</t>
  </si>
  <si>
    <t>0.128712871</t>
  </si>
  <si>
    <t>Institution-WideCHM121ACT Math3F</t>
  </si>
  <si>
    <t>0.0380258900</t>
  </si>
  <si>
    <t>0.0187861272</t>
  </si>
  <si>
    <t>0.330985915</t>
  </si>
  <si>
    <t>0.132956153</t>
  </si>
  <si>
    <t>Institution-WideCHM121ACT Math3W</t>
  </si>
  <si>
    <t>0.0190129450</t>
  </si>
  <si>
    <t>0.278106509</t>
  </si>
  <si>
    <t>0.066478076</t>
  </si>
  <si>
    <t>Institution-WideCHM121ACT Math4A</t>
  </si>
  <si>
    <t>0.1573624595</t>
  </si>
  <si>
    <t>0.2174855491</t>
  </si>
  <si>
    <t>0.709854015</t>
  </si>
  <si>
    <t>0.355901189</t>
  </si>
  <si>
    <t>Institution-WideCHM121ACT Math4B</t>
  </si>
  <si>
    <t>0.1245954693</t>
  </si>
  <si>
    <t>0.1510115607</t>
  </si>
  <si>
    <t>0.483516484</t>
  </si>
  <si>
    <t>0.281793230</t>
  </si>
  <si>
    <t>Institution-WideCHM121ACT Math4C</t>
  </si>
  <si>
    <t>0.0792880259</t>
  </si>
  <si>
    <t>0.0744219653</t>
  </si>
  <si>
    <t>0.364990689</t>
  </si>
  <si>
    <t>0.179322964</t>
  </si>
  <si>
    <t>Institution-WideCHM121ACT Math4D</t>
  </si>
  <si>
    <t>0.0400485437</t>
  </si>
  <si>
    <t>0.0267341040</t>
  </si>
  <si>
    <t>0.090576395</t>
  </si>
  <si>
    <t>Institution-WideCHM121ACT Math4F</t>
  </si>
  <si>
    <t>0.064043916</t>
  </si>
  <si>
    <t>Institution-WideCHM121ACT Math4W</t>
  </si>
  <si>
    <t>0.0125404531</t>
  </si>
  <si>
    <t>0.183431953</t>
  </si>
  <si>
    <t>0.028362306</t>
  </si>
  <si>
    <t>Institution-WideCHM121ACT Reading1A</t>
  </si>
  <si>
    <t>0.0141585761</t>
  </si>
  <si>
    <t>0.063868613</t>
  </si>
  <si>
    <t>0.091623037</t>
  </si>
  <si>
    <t>Institution-WideCHM121ACT Reading1B</t>
  </si>
  <si>
    <t>0.0372168285</t>
  </si>
  <si>
    <t>0.0382947977</t>
  </si>
  <si>
    <t>0.144427002</t>
  </si>
  <si>
    <t>0.240837696</t>
  </si>
  <si>
    <t>Institution-WideCHM121ACT Reading1C</t>
  </si>
  <si>
    <t>0.0303468208</t>
  </si>
  <si>
    <t>0.162011173</t>
  </si>
  <si>
    <t>0.227748691</t>
  </si>
  <si>
    <t>Institution-WideCHM121ACT Reading1D</t>
  </si>
  <si>
    <t>0.168350168</t>
  </si>
  <si>
    <t>0.130890052</t>
  </si>
  <si>
    <t>Institution-WideCHM121ACT Reading1F</t>
  </si>
  <si>
    <t>0.0216763006</t>
  </si>
  <si>
    <t>0.281690141</t>
  </si>
  <si>
    <t>0.209424084</t>
  </si>
  <si>
    <t>Institution-WideCHM121ACT Reading1W</t>
  </si>
  <si>
    <t>0.0153721683</t>
  </si>
  <si>
    <t>0.224852071</t>
  </si>
  <si>
    <t>0.099476440</t>
  </si>
  <si>
    <t>Institution-WideCHM121ACT Reading2A</t>
  </si>
  <si>
    <t>0.0376213592</t>
  </si>
  <si>
    <t>0.169708029</t>
  </si>
  <si>
    <t>0.155258765</t>
  </si>
  <si>
    <t>Institution-WideCHM121ACT Reading2B</t>
  </si>
  <si>
    <t>0.0594660194</t>
  </si>
  <si>
    <t>0.0722543353</t>
  </si>
  <si>
    <t>0.245409015</t>
  </si>
  <si>
    <t>Institution-WideCHM121ACT Reading2C</t>
  </si>
  <si>
    <t>0.0586569579</t>
  </si>
  <si>
    <t>0.0527456647</t>
  </si>
  <si>
    <t>0.270018622</t>
  </si>
  <si>
    <t>0.242070117</t>
  </si>
  <si>
    <t>Institution-WideCHM121ACT Reading2D</t>
  </si>
  <si>
    <t>0.0339805825</t>
  </si>
  <si>
    <t>0.282828283</t>
  </si>
  <si>
    <t>0.140233723</t>
  </si>
  <si>
    <t>Institution-WideCHM121ACT Reading2F</t>
  </si>
  <si>
    <t>0.0319579288</t>
  </si>
  <si>
    <t>0.278169014</t>
  </si>
  <si>
    <t>0.131886477</t>
  </si>
  <si>
    <t>Institution-WideCHM121ACT Reading2W</t>
  </si>
  <si>
    <t>0.085141903</t>
  </si>
  <si>
    <t>Institution-WideCHM121ACT Reading3A</t>
  </si>
  <si>
    <t>0.0558252427</t>
  </si>
  <si>
    <t>0.0773121387</t>
  </si>
  <si>
    <t>0.251824818</t>
  </si>
  <si>
    <t>0.213292117</t>
  </si>
  <si>
    <t>Institution-WideCHM121ACT Reading3B</t>
  </si>
  <si>
    <t>0.0687702265</t>
  </si>
  <si>
    <t>0.0838150289</t>
  </si>
  <si>
    <t>0.266875981</t>
  </si>
  <si>
    <t>0.262751159</t>
  </si>
  <si>
    <t>Institution-WideCHM121ACT Reading3C</t>
  </si>
  <si>
    <t>0.0639158576</t>
  </si>
  <si>
    <t>0.0650289017</t>
  </si>
  <si>
    <t>0.294227188</t>
  </si>
  <si>
    <t>0.244204019</t>
  </si>
  <si>
    <t>Institution-WideCHM121ACT Reading3D</t>
  </si>
  <si>
    <t>0.0327669903</t>
  </si>
  <si>
    <t>0.0346820809</t>
  </si>
  <si>
    <t>0.125193199</t>
  </si>
  <si>
    <t>Institution-WideCHM121ACT Reading3F</t>
  </si>
  <si>
    <t>0.211267606</t>
  </si>
  <si>
    <t>0.092735703</t>
  </si>
  <si>
    <t>Institution-WideCHM121ACT Reading3W</t>
  </si>
  <si>
    <t>0.061823802</t>
  </si>
  <si>
    <t>Institution-WideCHM121ACT Reading4A</t>
  </si>
  <si>
    <t>0.1524566474</t>
  </si>
  <si>
    <t>0.514598540</t>
  </si>
  <si>
    <t>0.334123223</t>
  </si>
  <si>
    <t>Institution-WideCHM121ACT Reading4B</t>
  </si>
  <si>
    <t>0.0922330097</t>
  </si>
  <si>
    <t>0.1112716763</t>
  </si>
  <si>
    <t>0.357927786</t>
  </si>
  <si>
    <t>0.270142180</t>
  </si>
  <si>
    <t>Institution-WideCHM121ACT Reading4C</t>
  </si>
  <si>
    <t>0.273743017</t>
  </si>
  <si>
    <t>0.174170616</t>
  </si>
  <si>
    <t>Institution-WideCHM121ACT Reading4D</t>
  </si>
  <si>
    <t>0.0331715210</t>
  </si>
  <si>
    <t>0.276094276</t>
  </si>
  <si>
    <t>0.097156398</t>
  </si>
  <si>
    <t>Institution-WideCHM121ACT Reading4F</t>
  </si>
  <si>
    <t>0.0262944984</t>
  </si>
  <si>
    <t>0.228873239</t>
  </si>
  <si>
    <t>0.077014218</t>
  </si>
  <si>
    <t>Institution-WideCHM121ACT Reading4W</t>
  </si>
  <si>
    <t>0.047393365</t>
  </si>
  <si>
    <t>Institution-WideCHM121ACT Science Reasoning1A</t>
  </si>
  <si>
    <t>0.0105177994</t>
  </si>
  <si>
    <t>0.047445255</t>
  </si>
  <si>
    <t>0.070652174</t>
  </si>
  <si>
    <t>Institution-WideCHM121ACT Science Reasoning1B</t>
  </si>
  <si>
    <t>0.0411849711</t>
  </si>
  <si>
    <t>Institution-WideCHM121ACT Science Reasoning1C</t>
  </si>
  <si>
    <t>0.0274566474</t>
  </si>
  <si>
    <t>0.160148976</t>
  </si>
  <si>
    <t>0.233695652</t>
  </si>
  <si>
    <t>Institution-WideCHM121ACT Science Reasoning1D</t>
  </si>
  <si>
    <t>0.141414141</t>
  </si>
  <si>
    <t>0.114130435</t>
  </si>
  <si>
    <t>Institution-WideCHM121ACT Science Reasoning1F</t>
  </si>
  <si>
    <t>0.264084507</t>
  </si>
  <si>
    <t>0.203804348</t>
  </si>
  <si>
    <t>Institution-WideCHM121ACT Science Reasoning1W</t>
  </si>
  <si>
    <t>0.127717391</t>
  </si>
  <si>
    <t>Institution-WideCHM121ACT Science Reasoning2A</t>
  </si>
  <si>
    <t>0.109489051</t>
  </si>
  <si>
    <t>0.136986301</t>
  </si>
  <si>
    <t>Institution-WideCHM121ACT Science Reasoning2B</t>
  </si>
  <si>
    <t>0.0428802589</t>
  </si>
  <si>
    <t>0.0498554913</t>
  </si>
  <si>
    <t>0.166405024</t>
  </si>
  <si>
    <t>0.242009132</t>
  </si>
  <si>
    <t>Institution-WideCHM121ACT Science Reasoning2C</t>
  </si>
  <si>
    <t>0.0420711974</t>
  </si>
  <si>
    <t>0.0419075145</t>
  </si>
  <si>
    <t>0.193668529</t>
  </si>
  <si>
    <t>0.237442922</t>
  </si>
  <si>
    <t>Institution-WideCHM121ACT Science Reasoning2D</t>
  </si>
  <si>
    <t>0.218855219</t>
  </si>
  <si>
    <t>0.148401826</t>
  </si>
  <si>
    <t>Institution-WideCHM121ACT Science Reasoning2F</t>
  </si>
  <si>
    <t>0.0115606936</t>
  </si>
  <si>
    <t>Institution-WideCHM121ACT Science Reasoning2W</t>
  </si>
  <si>
    <t>0.0173948220</t>
  </si>
  <si>
    <t>0.254437870</t>
  </si>
  <si>
    <t>0.098173516</t>
  </si>
  <si>
    <t>Institution-WideCHM121ACT Science Reasoning3A</t>
  </si>
  <si>
    <t>0.0622977346</t>
  </si>
  <si>
    <t>0.0809248555</t>
  </si>
  <si>
    <t>0.281021898</t>
  </si>
  <si>
    <t>0.198709677</t>
  </si>
  <si>
    <t>Institution-WideCHM121ACT Science Reasoning3B</t>
  </si>
  <si>
    <t>0.0800970874</t>
  </si>
  <si>
    <t>0.1004335260</t>
  </si>
  <si>
    <t>0.310832025</t>
  </si>
  <si>
    <t>0.255483871</t>
  </si>
  <si>
    <t>Institution-WideCHM121ACT Science Reasoning3C</t>
  </si>
  <si>
    <t>0.0683656958</t>
  </si>
  <si>
    <t>0.0664739884</t>
  </si>
  <si>
    <t>0.314711359</t>
  </si>
  <si>
    <t>0.218064516</t>
  </si>
  <si>
    <t>Institution-WideCHM121ACT Science Reasoning3D</t>
  </si>
  <si>
    <t>0.0477346278</t>
  </si>
  <si>
    <t>0.397306397</t>
  </si>
  <si>
    <t>0.152258065</t>
  </si>
  <si>
    <t>Institution-WideCHM121ACT Science Reasoning3F</t>
  </si>
  <si>
    <t>Institution-WideCHM121ACT Science Reasoning3W</t>
  </si>
  <si>
    <t>0.065806452</t>
  </si>
  <si>
    <t>Institution-WideCHM121ACT Science Reasoning4A</t>
  </si>
  <si>
    <t>0.1683526012</t>
  </si>
  <si>
    <t>0.562043796</t>
  </si>
  <si>
    <t>Institution-WideCHM121ACT Science Reasoning4B</t>
  </si>
  <si>
    <t>0.0974919094</t>
  </si>
  <si>
    <t>0.1141618497</t>
  </si>
  <si>
    <t>0.378335950</t>
  </si>
  <si>
    <t>0.270482604</t>
  </si>
  <si>
    <t>Institution-WideCHM121ACT Science Reasoning4C</t>
  </si>
  <si>
    <t>0.0686416185</t>
  </si>
  <si>
    <t>0.331471136</t>
  </si>
  <si>
    <t>0.199775533</t>
  </si>
  <si>
    <t>Institution-WideCHM121ACT Science Reasoning4D</t>
  </si>
  <si>
    <t>0.242424242</t>
  </si>
  <si>
    <t>0.080808081</t>
  </si>
  <si>
    <t>Institution-WideCHM121ACT Science Reasoning4F</t>
  </si>
  <si>
    <t>0.225352113</t>
  </si>
  <si>
    <t>0.071829405</t>
  </si>
  <si>
    <t>Institution-WideCHM121ACT Science Reasoning4W</t>
  </si>
  <si>
    <t>0.0113268608</t>
  </si>
  <si>
    <t>0.165680473</t>
  </si>
  <si>
    <t>0.031425365</t>
  </si>
  <si>
    <t>Institution-WideCHM121ACT Sum of Standard Score1C</t>
  </si>
  <si>
    <t>Institution-WideCHM121ACT Sum of Standard Score1D</t>
  </si>
  <si>
    <t>Institution-WideCHM121SAT Mathematics1A</t>
  </si>
  <si>
    <t>0.0091996320</t>
  </si>
  <si>
    <t>0.0095846645</t>
  </si>
  <si>
    <t>Institution-WideCHM121SAT Mathematics1B</t>
  </si>
  <si>
    <t>0.0174793008</t>
  </si>
  <si>
    <t>0.0175718850</t>
  </si>
  <si>
    <t>0.063758389</t>
  </si>
  <si>
    <t>0.193877551</t>
  </si>
  <si>
    <t>Institution-WideCHM121SAT Mathematics1C</t>
  </si>
  <si>
    <t>0.0202391904</t>
  </si>
  <si>
    <t>0.0191693291</t>
  </si>
  <si>
    <t>0.097777778</t>
  </si>
  <si>
    <t>Institution-WideCHM121SAT Mathematics1D</t>
  </si>
  <si>
    <t>0.0119595216</t>
  </si>
  <si>
    <t>0.0063897764</t>
  </si>
  <si>
    <t>0.132653061</t>
  </si>
  <si>
    <t>Institution-WideCHM121SAT Mathematics1F</t>
  </si>
  <si>
    <t>0.0193192272</t>
  </si>
  <si>
    <t>0.0143769968</t>
  </si>
  <si>
    <t>0.185840708</t>
  </si>
  <si>
    <t>Institution-WideCHM121SAT Mathematics1W</t>
  </si>
  <si>
    <t>0.0047923323</t>
  </si>
  <si>
    <t>0.160493827</t>
  </si>
  <si>
    <t>Institution-WideCHM121SAT Mathematics2A</t>
  </si>
  <si>
    <t>0.0248390064</t>
  </si>
  <si>
    <t>0.0287539936</t>
  </si>
  <si>
    <t>0.112033195</t>
  </si>
  <si>
    <t>0.122171946</t>
  </si>
  <si>
    <t>Institution-WideCHM121SAT Mathematics2B</t>
  </si>
  <si>
    <t>0.0459981601</t>
  </si>
  <si>
    <t>0.0527156550</t>
  </si>
  <si>
    <t>0.167785235</t>
  </si>
  <si>
    <t>0.226244344</t>
  </si>
  <si>
    <t>Institution-WideCHM121SAT Mathematics2C</t>
  </si>
  <si>
    <t>0.0515179393</t>
  </si>
  <si>
    <t>0.0559105431</t>
  </si>
  <si>
    <t>0.248888889</t>
  </si>
  <si>
    <t>0.253393665</t>
  </si>
  <si>
    <t>Institution-WideCHM121SAT Mathematics2D</t>
  </si>
  <si>
    <t>0.0321987121</t>
  </si>
  <si>
    <t>0.0271565495</t>
  </si>
  <si>
    <t>0.271317829</t>
  </si>
  <si>
    <t>0.158371041</t>
  </si>
  <si>
    <t>Institution-WideCHM121SAT Mathematics2F</t>
  </si>
  <si>
    <t>0.0239190432</t>
  </si>
  <si>
    <t>0.230088496</t>
  </si>
  <si>
    <t>Institution-WideCHM121SAT Mathematics2W</t>
  </si>
  <si>
    <t>Institution-WideCHM121SAT Mathematics3A</t>
  </si>
  <si>
    <t>0.0625574977</t>
  </si>
  <si>
    <t>0.0734824281</t>
  </si>
  <si>
    <t>0.282157676</t>
  </si>
  <si>
    <t>0.207317073</t>
  </si>
  <si>
    <t>Institution-WideCHM121SAT Mathematics3B</t>
  </si>
  <si>
    <t>0.0910763569</t>
  </si>
  <si>
    <t>0.1166134185</t>
  </si>
  <si>
    <t>0.332214765</t>
  </si>
  <si>
    <t>0.301829268</t>
  </si>
  <si>
    <t>Institution-WideCHM121SAT Mathematics3C</t>
  </si>
  <si>
    <t>0.0579576817</t>
  </si>
  <si>
    <t>0.0591054313</t>
  </si>
  <si>
    <t>0.192073171</t>
  </si>
  <si>
    <t>Institution-WideCHM121SAT Mathematics3D</t>
  </si>
  <si>
    <t>0.0404783809</t>
  </si>
  <si>
    <t>0.0335463259</t>
  </si>
  <si>
    <t>0.341085271</t>
  </si>
  <si>
    <t>0.134146341</t>
  </si>
  <si>
    <t>Institution-WideCHM121SAT Mathematics3F</t>
  </si>
  <si>
    <t>0.0294388224</t>
  </si>
  <si>
    <t>0.0079872204</t>
  </si>
  <si>
    <t>0.283185841</t>
  </si>
  <si>
    <t>Institution-WideCHM121SAT Mathematics3W</t>
  </si>
  <si>
    <t>0.0111821086</t>
  </si>
  <si>
    <t>0.271604938</t>
  </si>
  <si>
    <t>Institution-WideCHM121SAT Mathematics4A</t>
  </si>
  <si>
    <t>0.1251149954</t>
  </si>
  <si>
    <t>0.1773162939</t>
  </si>
  <si>
    <t>0.564315353</t>
  </si>
  <si>
    <t>0.309090909</t>
  </si>
  <si>
    <t>Institution-WideCHM121SAT Mathematics4B</t>
  </si>
  <si>
    <t>0.1195952162</t>
  </si>
  <si>
    <t>0.1469648562</t>
  </si>
  <si>
    <t>0.436241611</t>
  </si>
  <si>
    <t>0.295454545</t>
  </si>
  <si>
    <t>Institution-WideCHM121SAT Mathematics4C</t>
  </si>
  <si>
    <t>0.0772769089</t>
  </si>
  <si>
    <t>0.0607028754</t>
  </si>
  <si>
    <t>0.373333333</t>
  </si>
  <si>
    <t>0.190909091</t>
  </si>
  <si>
    <t>Institution-WideCHM121SAT Mathematics4D</t>
  </si>
  <si>
    <t>0.0340386385</t>
  </si>
  <si>
    <t>0.0255591054</t>
  </si>
  <si>
    <t>0.286821705</t>
  </si>
  <si>
    <t>0.084090909</t>
  </si>
  <si>
    <t>Institution-WideCHM121SAT Mathematics4F</t>
  </si>
  <si>
    <t>0.0312787489</t>
  </si>
  <si>
    <t>0.300884956</t>
  </si>
  <si>
    <t>0.077272727</t>
  </si>
  <si>
    <t>Institution-WideCHM121SAT Mathematics4W</t>
  </si>
  <si>
    <t>0.043181818</t>
  </si>
  <si>
    <t>Institution-WideCHM121SAT Total (Verbal and Math)1A</t>
  </si>
  <si>
    <t>0.0147194112</t>
  </si>
  <si>
    <t>0.066390041</t>
  </si>
  <si>
    <t>Institution-WideCHM121SAT Total (Verbal and Math)1B</t>
  </si>
  <si>
    <t>0.087248322</t>
  </si>
  <si>
    <t>0.191176471</t>
  </si>
  <si>
    <t>Institution-WideCHM121SAT Total (Verbal and Math)1C</t>
  </si>
  <si>
    <t>0.0331186753</t>
  </si>
  <si>
    <t>0.0303514377</t>
  </si>
  <si>
    <t>0.264705882</t>
  </si>
  <si>
    <t>Institution-WideCHM121SAT Total (Verbal and Math)1D</t>
  </si>
  <si>
    <t>0.0156393744</t>
  </si>
  <si>
    <t>0.0127795527</t>
  </si>
  <si>
    <t>0.131782946</t>
  </si>
  <si>
    <t>Institution-WideCHM121SAT Total (Verbal and Math)1F</t>
  </si>
  <si>
    <t>0.0207667732</t>
  </si>
  <si>
    <t>0.238938053</t>
  </si>
  <si>
    <t>0.198529412</t>
  </si>
  <si>
    <t>Institution-WideCHM121SAT Total (Verbal and Math)1W</t>
  </si>
  <si>
    <t>0.0128794848</t>
  </si>
  <si>
    <t>0.0031948882</t>
  </si>
  <si>
    <t>0.102941176</t>
  </si>
  <si>
    <t>Institution-WideCHM121SAT Total (Verbal and Math)2A</t>
  </si>
  <si>
    <t>0.0257589696</t>
  </si>
  <si>
    <t>0.116182573</t>
  </si>
  <si>
    <t>Institution-WideCHM121SAT Total (Verbal and Math)2B</t>
  </si>
  <si>
    <t>0.0505979761</t>
  </si>
  <si>
    <t>0.184563758</t>
  </si>
  <si>
    <t>0.241228070</t>
  </si>
  <si>
    <t>Institution-WideCHM121SAT Total (Verbal and Math)2C</t>
  </si>
  <si>
    <t>0.0487580497</t>
  </si>
  <si>
    <t>0.235555556</t>
  </si>
  <si>
    <t>0.232456140</t>
  </si>
  <si>
    <t>Institution-WideCHM121SAT Total (Verbal and Math)2D</t>
  </si>
  <si>
    <t>0.0367985281</t>
  </si>
  <si>
    <t>0.0239616613</t>
  </si>
  <si>
    <t>Institution-WideCHM121SAT Total (Verbal and Math)2F</t>
  </si>
  <si>
    <t>0.118421053</t>
  </si>
  <si>
    <t>Institution-WideCHM121SAT Total (Verbal and Math)2W</t>
  </si>
  <si>
    <t>0.0229990800</t>
  </si>
  <si>
    <t>0.308641975</t>
  </si>
  <si>
    <t>0.109649123</t>
  </si>
  <si>
    <t>Institution-WideCHM121SAT Total (Verbal and Math)3A</t>
  </si>
  <si>
    <t>0.0597976081</t>
  </si>
  <si>
    <t>0.0750798722</t>
  </si>
  <si>
    <t>0.269709544</t>
  </si>
  <si>
    <t>Institution-WideCHM121SAT Total (Verbal and Math)3B</t>
  </si>
  <si>
    <t>0.0855565777</t>
  </si>
  <si>
    <t>0.1150159744</t>
  </si>
  <si>
    <t>0.312080537</t>
  </si>
  <si>
    <t>0.298076923</t>
  </si>
  <si>
    <t>Institution-WideCHM121SAT Total (Verbal and Math)3C</t>
  </si>
  <si>
    <t>0.0616375345</t>
  </si>
  <si>
    <t>0.297777778</t>
  </si>
  <si>
    <t>0.214743590</t>
  </si>
  <si>
    <t>Institution-WideCHM121SAT Total (Verbal and Math)3D</t>
  </si>
  <si>
    <t>0.0349586017</t>
  </si>
  <si>
    <t>0.0383386581</t>
  </si>
  <si>
    <t>0.121794872</t>
  </si>
  <si>
    <t>Institution-WideCHM121SAT Total (Verbal and Math)3F</t>
  </si>
  <si>
    <t>0.221238938</t>
  </si>
  <si>
    <t>0.080128205</t>
  </si>
  <si>
    <t>Institution-WideCHM121SAT Total (Verbal and Math)3W</t>
  </si>
  <si>
    <t>0.0220791168</t>
  </si>
  <si>
    <t>0.296296296</t>
  </si>
  <si>
    <t>Institution-WideCHM121SAT Total (Verbal and Math)4A</t>
  </si>
  <si>
    <t>0.1214351426</t>
  </si>
  <si>
    <t>0.1725239617</t>
  </si>
  <si>
    <t>0.547717842</t>
  </si>
  <si>
    <t>0.321167883</t>
  </si>
  <si>
    <t>Institution-WideCHM121SAT Total (Verbal and Math)4B</t>
  </si>
  <si>
    <t>0.1140754370</t>
  </si>
  <si>
    <t>0.1373801917</t>
  </si>
  <si>
    <t>0.416107383</t>
  </si>
  <si>
    <t>0.301703163</t>
  </si>
  <si>
    <t>Institution-WideCHM121SAT Total (Verbal and Math)4C</t>
  </si>
  <si>
    <t>0.0634774609</t>
  </si>
  <si>
    <t>0.0511182109</t>
  </si>
  <si>
    <t>0.306666667</t>
  </si>
  <si>
    <t>0.167883212</t>
  </si>
  <si>
    <t>Institution-WideCHM121SAT Total (Verbal and Math)4D</t>
  </si>
  <si>
    <t>0.082725061</t>
  </si>
  <si>
    <t>Institution-WideCHM121SAT Total (Verbal and Math)4F</t>
  </si>
  <si>
    <t>Institution-WideCHM121SAT Total (Verbal and Math)4W</t>
  </si>
  <si>
    <t>0.0165593376</t>
  </si>
  <si>
    <t>0.043795620</t>
  </si>
  <si>
    <t>Institution-WideCHM121SAT Verbal1A</t>
  </si>
  <si>
    <t>0.0211591536</t>
  </si>
  <si>
    <t>0.095435685</t>
  </si>
  <si>
    <t>0.124324324</t>
  </si>
  <si>
    <t>Institution-WideCHM121SAT Verbal1B</t>
  </si>
  <si>
    <t>0.0431309904</t>
  </si>
  <si>
    <t>0.134228188</t>
  </si>
  <si>
    <t>Institution-WideCHM121SAT Verbal1C</t>
  </si>
  <si>
    <t>0.0450781969</t>
  </si>
  <si>
    <t>0.217777778</t>
  </si>
  <si>
    <t>0.264864865</t>
  </si>
  <si>
    <t>Institution-WideCHM121SAT Verbal1D</t>
  </si>
  <si>
    <t>0.129729730</t>
  </si>
  <si>
    <t>Institution-WideCHM121SAT Verbal1F</t>
  </si>
  <si>
    <t>0.0266789328</t>
  </si>
  <si>
    <t>0.256637168</t>
  </si>
  <si>
    <t>0.156756757</t>
  </si>
  <si>
    <t>Institution-WideCHM121SAT Verbal1W</t>
  </si>
  <si>
    <t>0.0183992640</t>
  </si>
  <si>
    <t>0.246913580</t>
  </si>
  <si>
    <t>Institution-WideCHM121SAT Verbal2A</t>
  </si>
  <si>
    <t>0.219917012</t>
  </si>
  <si>
    <t>0.185964912</t>
  </si>
  <si>
    <t>Institution-WideCHM121SAT Verbal2B</t>
  </si>
  <si>
    <t>0.0814696486</t>
  </si>
  <si>
    <t>0.231543624</t>
  </si>
  <si>
    <t>0.242105263</t>
  </si>
  <si>
    <t>Institution-WideCHM121SAT Verbal2C</t>
  </si>
  <si>
    <t>0.0670926518</t>
  </si>
  <si>
    <t>0.302222222</t>
  </si>
  <si>
    <t>0.238596491</t>
  </si>
  <si>
    <t>Institution-WideCHM121SAT Verbal2D</t>
  </si>
  <si>
    <t>0.0423183073</t>
  </si>
  <si>
    <t>0.0367412141</t>
  </si>
  <si>
    <t>0.356589147</t>
  </si>
  <si>
    <t>0.161403509</t>
  </si>
  <si>
    <t>Institution-WideCHM121SAT Verbal2F</t>
  </si>
  <si>
    <t>0.101754386</t>
  </si>
  <si>
    <t>Institution-WideCHM121SAT Verbal2W</t>
  </si>
  <si>
    <t>Institution-WideCHM121SAT Verbal3A</t>
  </si>
  <si>
    <t>0.203319502</t>
  </si>
  <si>
    <t>Institution-WideCHM121SAT Verbal3B</t>
  </si>
  <si>
    <t>0.0763569457</t>
  </si>
  <si>
    <t>0.0878594249</t>
  </si>
  <si>
    <t>0.278523490</t>
  </si>
  <si>
    <t>0.312030075</t>
  </si>
  <si>
    <t>Institution-WideCHM121SAT Verbal3C</t>
  </si>
  <si>
    <t>0.0399361022</t>
  </si>
  <si>
    <t>0.187969925</t>
  </si>
  <si>
    <t>Institution-WideCHM121SAT Verbal3D</t>
  </si>
  <si>
    <t>0.248062016</t>
  </si>
  <si>
    <t>0.120300752</t>
  </si>
  <si>
    <t>Institution-WideCHM121SAT Verbal3F</t>
  </si>
  <si>
    <t>0.212389381</t>
  </si>
  <si>
    <t>0.090225564</t>
  </si>
  <si>
    <t>Institution-WideCHM121SAT Verbal3W</t>
  </si>
  <si>
    <t>Institution-WideCHM121SAT Verbal4A</t>
  </si>
  <si>
    <t>0.1067157314</t>
  </si>
  <si>
    <t>0.1581469649</t>
  </si>
  <si>
    <t>0.481327801</t>
  </si>
  <si>
    <t>0.330484330</t>
  </si>
  <si>
    <t>Institution-WideCHM121SAT Verbal4B</t>
  </si>
  <si>
    <t>0.0975160994</t>
  </si>
  <si>
    <t>0.1214057508</t>
  </si>
  <si>
    <t>0.355704698</t>
  </si>
  <si>
    <t>0.301994302</t>
  </si>
  <si>
    <t>Institution-WideCHM121SAT Verbal4C</t>
  </si>
  <si>
    <t>0.0533578657</t>
  </si>
  <si>
    <t>0.0495207668</t>
  </si>
  <si>
    <t>0.257777778</t>
  </si>
  <si>
    <t>0.165242165</t>
  </si>
  <si>
    <t>Institution-WideCHM121SAT Verbal4D</t>
  </si>
  <si>
    <t>0.209302326</t>
  </si>
  <si>
    <t>Institution-WideCHM121SAT Verbal4F</t>
  </si>
  <si>
    <t>0.0285188592</t>
  </si>
  <si>
    <t>0.274336283</t>
  </si>
  <si>
    <t>0.088319088</t>
  </si>
  <si>
    <t>Institution-WideCHM121SAT Verbal4W</t>
  </si>
  <si>
    <t>Institution-WideCHM121SAT Writing1A</t>
  </si>
  <si>
    <t>0.0301507538</t>
  </si>
  <si>
    <t>Institution-WideCHM121SAT Writing1B</t>
  </si>
  <si>
    <t>0.0328282828</t>
  </si>
  <si>
    <t>0.0402010050</t>
  </si>
  <si>
    <t>0.144444444</t>
  </si>
  <si>
    <t>0.180555556</t>
  </si>
  <si>
    <t>Institution-WideCHM121SAT Writing1C</t>
  </si>
  <si>
    <t>0.0351758794</t>
  </si>
  <si>
    <t>Institution-WideCHM121SAT Writing1D</t>
  </si>
  <si>
    <t>Institution-WideCHM121SAT Writing1F</t>
  </si>
  <si>
    <t>0.0251256281</t>
  </si>
  <si>
    <t>0.245283019</t>
  </si>
  <si>
    <t>Institution-WideCHM121SAT Writing1W</t>
  </si>
  <si>
    <t>0.0101010101</t>
  </si>
  <si>
    <t>0.0050251256</t>
  </si>
  <si>
    <t>Institution-WideCHM121SAT Writing2A</t>
  </si>
  <si>
    <t>0.0429292929</t>
  </si>
  <si>
    <t>0.180851064</t>
  </si>
  <si>
    <t>Institution-WideCHM121SAT Writing2B</t>
  </si>
  <si>
    <t>0.0530303030</t>
  </si>
  <si>
    <t>0.247058824</t>
  </si>
  <si>
    <t>Institution-WideCHM121SAT Writing2C</t>
  </si>
  <si>
    <t>0.139534884</t>
  </si>
  <si>
    <t>0.141176471</t>
  </si>
  <si>
    <t>Institution-WideCHM121SAT Writing2D</t>
  </si>
  <si>
    <t>0.105882353</t>
  </si>
  <si>
    <t>Institution-WideCHM121SAT Writing2F</t>
  </si>
  <si>
    <t>0.0404040404</t>
  </si>
  <si>
    <t>0.0100502513</t>
  </si>
  <si>
    <t>0.301886792</t>
  </si>
  <si>
    <t>0.188235294</t>
  </si>
  <si>
    <t>Institution-WideCHM121SAT Writing2W</t>
  </si>
  <si>
    <t>0.357142857</t>
  </si>
  <si>
    <t>Institution-WideCHM121SAT Writing3A</t>
  </si>
  <si>
    <t>0.0631313131</t>
  </si>
  <si>
    <t>0.0753768844</t>
  </si>
  <si>
    <t>0.265957447</t>
  </si>
  <si>
    <t>0.215517241</t>
  </si>
  <si>
    <t>Institution-WideCHM121SAT Writing3B</t>
  </si>
  <si>
    <t>0.0707070707</t>
  </si>
  <si>
    <t>0.0954773869</t>
  </si>
  <si>
    <t>0.241379310</t>
  </si>
  <si>
    <t>Institution-WideCHM121SAT Writing3C</t>
  </si>
  <si>
    <t>0.0782828283</t>
  </si>
  <si>
    <t>0.360465116</t>
  </si>
  <si>
    <t>0.267241379</t>
  </si>
  <si>
    <t>Institution-WideCHM121SAT Writing3D</t>
  </si>
  <si>
    <t>0.288888889</t>
  </si>
  <si>
    <t>0.112068966</t>
  </si>
  <si>
    <t>Institution-WideCHM121SAT Writing3F</t>
  </si>
  <si>
    <t>0.0150753769</t>
  </si>
  <si>
    <t>0.207547170</t>
  </si>
  <si>
    <t>0.094827586</t>
  </si>
  <si>
    <t>Institution-WideCHM121SAT Writing3W</t>
  </si>
  <si>
    <t>Institution-WideCHM121SAT Writing4A</t>
  </si>
  <si>
    <t>0.1859296482</t>
  </si>
  <si>
    <t>0.446808511</t>
  </si>
  <si>
    <t>0.341463415</t>
  </si>
  <si>
    <t>Institution-WideCHM121SAT Writing4B</t>
  </si>
  <si>
    <t>0.1105527638</t>
  </si>
  <si>
    <t>0.227642276</t>
  </si>
  <si>
    <t>Institution-WideCHM121SAT Writing4C</t>
  </si>
  <si>
    <t>0.290697674</t>
  </si>
  <si>
    <t>0.203252033</t>
  </si>
  <si>
    <t>Institution-WideCHM121SAT Writing4D</t>
  </si>
  <si>
    <t>0.0201005025</t>
  </si>
  <si>
    <t>0.073170732</t>
  </si>
  <si>
    <t>Institution-WideCHM121SAT Writing4F</t>
  </si>
  <si>
    <t>0.105691057</t>
  </si>
  <si>
    <t>Institution-WideCHM121SAT Writing4W</t>
  </si>
  <si>
    <t>Institution-WideCLS150ACT Combined English/Writing1A</t>
  </si>
  <si>
    <t>0.0391198044</t>
  </si>
  <si>
    <t>0.113013699</t>
  </si>
  <si>
    <t>0.142241379</t>
  </si>
  <si>
    <t>Institution-WideCLS150ACT Combined English/Writing1B</t>
  </si>
  <si>
    <t>0.0449859419</t>
  </si>
  <si>
    <t>0.0440097800</t>
  </si>
  <si>
    <t>Institution-WideCLS150ACT Combined English/Writing1C</t>
  </si>
  <si>
    <t>0.0487347704</t>
  </si>
  <si>
    <t>0.0195599022</t>
  </si>
  <si>
    <t>0.224137931</t>
  </si>
  <si>
    <t>Institution-WideCLS150ACT Combined English/Writing1D</t>
  </si>
  <si>
    <t>0.0328022493</t>
  </si>
  <si>
    <t>0.0122249389</t>
  </si>
  <si>
    <t>0.315315315</t>
  </si>
  <si>
    <t>0.150862069</t>
  </si>
  <si>
    <t>Institution-WideCLS150ACT Combined English/Writing1F</t>
  </si>
  <si>
    <t>0.0318650422</t>
  </si>
  <si>
    <t>0.0073349633</t>
  </si>
  <si>
    <t>0.283333333</t>
  </si>
  <si>
    <t>0.146551724</t>
  </si>
  <si>
    <t>Institution-WideCLS150ACT Combined English/Writing1W</t>
  </si>
  <si>
    <t>0.0281162137</t>
  </si>
  <si>
    <t>0.319148936</t>
  </si>
  <si>
    <t>0.129310345</t>
  </si>
  <si>
    <t>Institution-WideCLS150ACT Combined English/Writing2A</t>
  </si>
  <si>
    <t>0.0637300843</t>
  </si>
  <si>
    <t>0.1026894866</t>
  </si>
  <si>
    <t>Institution-WideCLS150ACT Combined English/Writing2B</t>
  </si>
  <si>
    <t>0.0609184630</t>
  </si>
  <si>
    <t>0.0537897311</t>
  </si>
  <si>
    <t>0.212418301</t>
  </si>
  <si>
    <t>Institution-WideCLS150ACT Combined English/Writing2C</t>
  </si>
  <si>
    <t>0.0660146699</t>
  </si>
  <si>
    <t>Institution-WideCLS150ACT Combined English/Writing2D</t>
  </si>
  <si>
    <t>0.0337394564</t>
  </si>
  <si>
    <t>0.324324324</t>
  </si>
  <si>
    <t>Institution-WideCLS150ACT Combined English/Writing2F</t>
  </si>
  <si>
    <t>0.0459231490</t>
  </si>
  <si>
    <t>0.0048899756</t>
  </si>
  <si>
    <t>0.408333333</t>
  </si>
  <si>
    <t>0.160130719</t>
  </si>
  <si>
    <t>Institution-WideCLS150ACT Combined English/Writing2W</t>
  </si>
  <si>
    <t>0.0215557638</t>
  </si>
  <si>
    <t>0.075163399</t>
  </si>
  <si>
    <t>Institution-WideCLS150ACT Combined English/Writing3A</t>
  </si>
  <si>
    <t>0.0852858482</t>
  </si>
  <si>
    <t>0.1369193154</t>
  </si>
  <si>
    <t>0.311643836</t>
  </si>
  <si>
    <t>0.286163522</t>
  </si>
  <si>
    <t>Institution-WideCLS150ACT Combined English/Writing3B</t>
  </si>
  <si>
    <t>0.0768509841</t>
  </si>
  <si>
    <t>0.1124694377</t>
  </si>
  <si>
    <t>0.321568627</t>
  </si>
  <si>
    <t>0.257861635</t>
  </si>
  <si>
    <t>Institution-WideCLS150ACT Combined English/Writing3C</t>
  </si>
  <si>
    <t>0.0506091846</t>
  </si>
  <si>
    <t>0.0488997555</t>
  </si>
  <si>
    <t>0.276923077</t>
  </si>
  <si>
    <t>0.169811321</t>
  </si>
  <si>
    <t>Institution-WideCLS150ACT Combined English/Writing3D</t>
  </si>
  <si>
    <t>0.0097799511</t>
  </si>
  <si>
    <t>Institution-WideCLS150ACT Combined English/Writing3F</t>
  </si>
  <si>
    <t>0.0243673852</t>
  </si>
  <si>
    <t>0.216666667</t>
  </si>
  <si>
    <t>0.081761006</t>
  </si>
  <si>
    <t>Institution-WideCLS150ACT Combined English/Writing3W</t>
  </si>
  <si>
    <t>0.0146699267</t>
  </si>
  <si>
    <t>0.372340426</t>
  </si>
  <si>
    <t>0.110062893</t>
  </si>
  <si>
    <t>Institution-WideCLS150ACT Combined English/Writing4A</t>
  </si>
  <si>
    <t>0.0937207123</t>
  </si>
  <si>
    <t>0.1613691932</t>
  </si>
  <si>
    <t>0.342465753</t>
  </si>
  <si>
    <t>0.473933649</t>
  </si>
  <si>
    <t>Institution-WideCLS150ACT Combined English/Writing4B</t>
  </si>
  <si>
    <t>0.0562324274</t>
  </si>
  <si>
    <t>0.0855745721</t>
  </si>
  <si>
    <t>0.284360190</t>
  </si>
  <si>
    <t>Institution-WideCLS150ACT Combined English/Writing4C</t>
  </si>
  <si>
    <t>0.0224929709</t>
  </si>
  <si>
    <t>0.0268948655</t>
  </si>
  <si>
    <t>0.123076923</t>
  </si>
  <si>
    <t>0.113744076</t>
  </si>
  <si>
    <t>Institution-WideCLS150ACT Combined English/Writing4D</t>
  </si>
  <si>
    <t>0.0093720712</t>
  </si>
  <si>
    <t>0.090090090</t>
  </si>
  <si>
    <t>Institution-WideCLS150ACT Combined English/Writing4F</t>
  </si>
  <si>
    <t>0.0103092784</t>
  </si>
  <si>
    <t>0.091666667</t>
  </si>
  <si>
    <t>0.052132701</t>
  </si>
  <si>
    <t>Institution-WideCLS150ACT Combined English/Writing4W</t>
  </si>
  <si>
    <t>0.0056232427</t>
  </si>
  <si>
    <t>0.0024449878</t>
  </si>
  <si>
    <t>Institution-WideCLS150ACT Composite1A</t>
  </si>
  <si>
    <t>0.0278207110</t>
  </si>
  <si>
    <t>0.0326838466</t>
  </si>
  <si>
    <t>0.108695652</t>
  </si>
  <si>
    <t>0.110974106</t>
  </si>
  <si>
    <t>Institution-WideCLS150ACT Composite1B</t>
  </si>
  <si>
    <t>0.0513137558</t>
  </si>
  <si>
    <t>0.0509113765</t>
  </si>
  <si>
    <t>0.207240949</t>
  </si>
  <si>
    <t>0.204685573</t>
  </si>
  <si>
    <t>Institution-WideCLS150ACT Composite1C</t>
  </si>
  <si>
    <t>0.0565687790</t>
  </si>
  <si>
    <t>0.0452545569</t>
  </si>
  <si>
    <t>0.276435045</t>
  </si>
  <si>
    <t>0.225647349</t>
  </si>
  <si>
    <t>Institution-WideCLS150ACT Composite1D</t>
  </si>
  <si>
    <t>0.0392581144</t>
  </si>
  <si>
    <t>0.0307982401</t>
  </si>
  <si>
    <t>0.367052023</t>
  </si>
  <si>
    <t>0.156596794</t>
  </si>
  <si>
    <t>Institution-WideCLS150ACT Composite1F</t>
  </si>
  <si>
    <t>0.0479134467</t>
  </si>
  <si>
    <t>0.0150848523</t>
  </si>
  <si>
    <t>0.441595442</t>
  </si>
  <si>
    <t>0.191122072</t>
  </si>
  <si>
    <t>Institution-WideCLS150ACT Composite1W</t>
  </si>
  <si>
    <t>0.0094280327</t>
  </si>
  <si>
    <t>0.364372470</t>
  </si>
  <si>
    <t>Institution-WideCLS150ACT Composite2A</t>
  </si>
  <si>
    <t>0.0596599691</t>
  </si>
  <si>
    <t>0.0785669390</t>
  </si>
  <si>
    <t>0.233091787</t>
  </si>
  <si>
    <t>0.200832466</t>
  </si>
  <si>
    <t>Institution-WideCLS150ACT Composite2B</t>
  </si>
  <si>
    <t>0.0772797527</t>
  </si>
  <si>
    <t>0.0886235072</t>
  </si>
  <si>
    <t>0.312109863</t>
  </si>
  <si>
    <t>0.260145682</t>
  </si>
  <si>
    <t>Institution-WideCLS150ACT Composite2C</t>
  </si>
  <si>
    <t>0.0661514683</t>
  </si>
  <si>
    <t>0.0678818353</t>
  </si>
  <si>
    <t>0.323262840</t>
  </si>
  <si>
    <t>0.222684703</t>
  </si>
  <si>
    <t>Institution-WideCLS150ACT Composite2D</t>
  </si>
  <si>
    <t>0.0330757342</t>
  </si>
  <si>
    <t>0.0226272784</t>
  </si>
  <si>
    <t>0.309248555</t>
  </si>
  <si>
    <t>0.111342352</t>
  </si>
  <si>
    <t>Institution-WideCLS150ACT Composite2F</t>
  </si>
  <si>
    <t>0.0374034003</t>
  </si>
  <si>
    <t>0.0106851037</t>
  </si>
  <si>
    <t>0.344729345</t>
  </si>
  <si>
    <t>0.125910510</t>
  </si>
  <si>
    <t>Institution-WideCLS150ACT Composite2W</t>
  </si>
  <si>
    <t>0.0234930448</t>
  </si>
  <si>
    <t>0.079084287</t>
  </si>
  <si>
    <t>Institution-WideCLS150ACT Composite3A</t>
  </si>
  <si>
    <t>0.0741885626</t>
  </si>
  <si>
    <t>0.1062225016</t>
  </si>
  <si>
    <t>0.289855072</t>
  </si>
  <si>
    <t>0.295566502</t>
  </si>
  <si>
    <t>Institution-WideCLS150ACT Composite3B</t>
  </si>
  <si>
    <t>0.0652241113</t>
  </si>
  <si>
    <t>0.0842237586</t>
  </si>
  <si>
    <t>0.263420724</t>
  </si>
  <si>
    <t>0.259852217</t>
  </si>
  <si>
    <t>Institution-WideCLS150ACT Composite3C</t>
  </si>
  <si>
    <t>0.0553323029</t>
  </si>
  <si>
    <t>0.0584538026</t>
  </si>
  <si>
    <t>0.270392749</t>
  </si>
  <si>
    <t>0.220443350</t>
  </si>
  <si>
    <t>Institution-WideCLS150ACT Composite3D</t>
  </si>
  <si>
    <t>0.0216383308</t>
  </si>
  <si>
    <t>0.0175989943</t>
  </si>
  <si>
    <t>0.202312139</t>
  </si>
  <si>
    <t>Institution-WideCLS150ACT Composite3F</t>
  </si>
  <si>
    <t>0.0179289026</t>
  </si>
  <si>
    <t>0.0087994972</t>
  </si>
  <si>
    <t>Institution-WideCLS150ACT Composite3W</t>
  </si>
  <si>
    <t>0.0166924266</t>
  </si>
  <si>
    <t>0.0081709617</t>
  </si>
  <si>
    <t>0.218623482</t>
  </si>
  <si>
    <t>0.066502463</t>
  </si>
  <si>
    <t>Institution-WideCLS150ACT Composite4A</t>
  </si>
  <si>
    <t>0.0942812983</t>
  </si>
  <si>
    <t>0.1445631678</t>
  </si>
  <si>
    <t>0.368357488</t>
  </si>
  <si>
    <t>0.468509985</t>
  </si>
  <si>
    <t>Institution-WideCLS150ACT Composite4B</t>
  </si>
  <si>
    <t>0.0537867079</t>
  </si>
  <si>
    <t>0.0659962288</t>
  </si>
  <si>
    <t>0.217228464</t>
  </si>
  <si>
    <t>0.267281106</t>
  </si>
  <si>
    <t>Institution-WideCLS150ACT Composite4C</t>
  </si>
  <si>
    <t>0.0265842349</t>
  </si>
  <si>
    <t>0.0289126336</t>
  </si>
  <si>
    <t>0.129909366</t>
  </si>
  <si>
    <t>0.132104455</t>
  </si>
  <si>
    <t>Institution-WideCLS150ACT Composite4D</t>
  </si>
  <si>
    <t>0.0129829985</t>
  </si>
  <si>
    <t>0.0069138906</t>
  </si>
  <si>
    <t>0.121387283</t>
  </si>
  <si>
    <t>Institution-WideCLS150ACT Composite4F</t>
  </si>
  <si>
    <t>0.0052550232</t>
  </si>
  <si>
    <t>0.0037712131</t>
  </si>
  <si>
    <t>0.048433048</t>
  </si>
  <si>
    <t>0.026113671</t>
  </si>
  <si>
    <t>Institution-WideCLS150ACT Composite4W</t>
  </si>
  <si>
    <t>0.0083462133</t>
  </si>
  <si>
    <t>0.0043997486</t>
  </si>
  <si>
    <t>0.109311741</t>
  </si>
  <si>
    <t>0.041474654</t>
  </si>
  <si>
    <t>Institution-WideCLS150ACT English1A</t>
  </si>
  <si>
    <t>0.0262751159</t>
  </si>
  <si>
    <t>0.0320553111</t>
  </si>
  <si>
    <t>0.102657005</t>
  </si>
  <si>
    <t>0.131987578</t>
  </si>
  <si>
    <t>Institution-WideCLS150ACT English1B</t>
  </si>
  <si>
    <t>0.0435857805</t>
  </si>
  <si>
    <t>0.0446260214</t>
  </si>
  <si>
    <t>0.176029963</t>
  </si>
  <si>
    <t>0.218944099</t>
  </si>
  <si>
    <t>Institution-WideCLS150ACT English1C</t>
  </si>
  <si>
    <t>0.0411128284</t>
  </si>
  <si>
    <t>0.0370835952</t>
  </si>
  <si>
    <t>0.200906344</t>
  </si>
  <si>
    <t>0.206521739</t>
  </si>
  <si>
    <t>Institution-WideCLS150ACT English1D</t>
  </si>
  <si>
    <t>0.0299845440</t>
  </si>
  <si>
    <t>0.0257699560</t>
  </si>
  <si>
    <t>0.280346821</t>
  </si>
  <si>
    <t>0.150621118</t>
  </si>
  <si>
    <t>Institution-WideCLS150ACT English1F</t>
  </si>
  <si>
    <t>0.0346213292</t>
  </si>
  <si>
    <t>0.0113136392</t>
  </si>
  <si>
    <t>0.319088319</t>
  </si>
  <si>
    <t>Institution-WideCLS150ACT English1W</t>
  </si>
  <si>
    <t>0.0056568196</t>
  </si>
  <si>
    <t>0.118012422</t>
  </si>
  <si>
    <t>Institution-WideCLS150ACT English2A</t>
  </si>
  <si>
    <t>0.0587326121</t>
  </si>
  <si>
    <t>0.0747957260</t>
  </si>
  <si>
    <t>0.229468599</t>
  </si>
  <si>
    <t>0.187747036</t>
  </si>
  <si>
    <t>Institution-WideCLS150ACT English2B</t>
  </si>
  <si>
    <t>0.0738794436</t>
  </si>
  <si>
    <t>0.0823381521</t>
  </si>
  <si>
    <t>0.298377029</t>
  </si>
  <si>
    <t>0.236166008</t>
  </si>
  <si>
    <t>Institution-WideCLS150ACT English2C</t>
  </si>
  <si>
    <t>0.0748068006</t>
  </si>
  <si>
    <t>0.365558912</t>
  </si>
  <si>
    <t>Institution-WideCLS150ACT English2D</t>
  </si>
  <si>
    <t>0.0401854714</t>
  </si>
  <si>
    <t>0.0276555625</t>
  </si>
  <si>
    <t>0.375722543</t>
  </si>
  <si>
    <t>0.128458498</t>
  </si>
  <si>
    <t>Institution-WideCLS150ACT English2F</t>
  </si>
  <si>
    <t>0.0398763524</t>
  </si>
  <si>
    <t>0.0138277813</t>
  </si>
  <si>
    <t>0.367521368</t>
  </si>
  <si>
    <t>0.127470356</t>
  </si>
  <si>
    <t>Institution-WideCLS150ACT English2W</t>
  </si>
  <si>
    <t>0.0253477589</t>
  </si>
  <si>
    <t>0.0119421747</t>
  </si>
  <si>
    <t>0.331983806</t>
  </si>
  <si>
    <t>0.081027668</t>
  </si>
  <si>
    <t>Institution-WideCLS150ACT English3A</t>
  </si>
  <si>
    <t>0.0714064915</t>
  </si>
  <si>
    <t>0.1030798240</t>
  </si>
  <si>
    <t>0.278985507</t>
  </si>
  <si>
    <t>0.295774648</t>
  </si>
  <si>
    <t>Institution-WideCLS150ACT English3B</t>
  </si>
  <si>
    <t>0.0578052550</t>
  </si>
  <si>
    <t>0.0735386549</t>
  </si>
  <si>
    <t>0.233458177</t>
  </si>
  <si>
    <t>0.239436620</t>
  </si>
  <si>
    <t>Institution-WideCLS150ACT English3C</t>
  </si>
  <si>
    <t>0.0519319938</t>
  </si>
  <si>
    <t>0.0521684475</t>
  </si>
  <si>
    <t>0.253776435</t>
  </si>
  <si>
    <t>0.215108835</t>
  </si>
  <si>
    <t>Institution-WideCLS150ACT English3D</t>
  </si>
  <si>
    <t>0.0228748068</t>
  </si>
  <si>
    <t>0.0157133878</t>
  </si>
  <si>
    <t>0.213872832</t>
  </si>
  <si>
    <t>0.094750320</t>
  </si>
  <si>
    <t>Institution-WideCLS150ACT English3F</t>
  </si>
  <si>
    <t>0.0222565688</t>
  </si>
  <si>
    <t>0.0050282841</t>
  </si>
  <si>
    <t>0.092189501</t>
  </si>
  <si>
    <t>Institution-WideCLS150ACT English3W</t>
  </si>
  <si>
    <t>0.0151468315</t>
  </si>
  <si>
    <t>0.198380567</t>
  </si>
  <si>
    <t>0.062740077</t>
  </si>
  <si>
    <t>Institution-WideCLS150ACT English4A</t>
  </si>
  <si>
    <t>0.0995363215</t>
  </si>
  <si>
    <t>0.1521055940</t>
  </si>
  <si>
    <t>0.388888889</t>
  </si>
  <si>
    <t>0.403508772</t>
  </si>
  <si>
    <t>Institution-WideCLS150ACT English4B</t>
  </si>
  <si>
    <t>0.0723338485</t>
  </si>
  <si>
    <t>0.0892520427</t>
  </si>
  <si>
    <t>0.292134831</t>
  </si>
  <si>
    <t>0.293233083</t>
  </si>
  <si>
    <t>Institution-WideCLS150ACT English4C</t>
  </si>
  <si>
    <t>0.0367851623</t>
  </si>
  <si>
    <t>0.0414833438</t>
  </si>
  <si>
    <t>0.179758308</t>
  </si>
  <si>
    <t>Institution-WideCLS150ACT English4D</t>
  </si>
  <si>
    <t>0.0139103555</t>
  </si>
  <si>
    <t>0.130057803</t>
  </si>
  <si>
    <t>0.056390977</t>
  </si>
  <si>
    <t>Institution-WideCLS150ACT English4F</t>
  </si>
  <si>
    <t>0.0117465224</t>
  </si>
  <si>
    <t>0.108262108</t>
  </si>
  <si>
    <t>Institution-WideCLS150ACT English4W</t>
  </si>
  <si>
    <t>0.0123647604</t>
  </si>
  <si>
    <t>0.161943320</t>
  </si>
  <si>
    <t>0.050125313</t>
  </si>
  <si>
    <t>Institution-WideCLS150ACT Math1A</t>
  </si>
  <si>
    <t>0.0389489954</t>
  </si>
  <si>
    <t>0.0427404148</t>
  </si>
  <si>
    <t>0.139226519</t>
  </si>
  <si>
    <t>Institution-WideCLS150ACT Math1B</t>
  </si>
  <si>
    <t>0.0621329212</t>
  </si>
  <si>
    <t>0.0628535512</t>
  </si>
  <si>
    <t>0.250936330</t>
  </si>
  <si>
    <t>0.222099448</t>
  </si>
  <si>
    <t>Institution-WideCLS150ACT Math1C</t>
  </si>
  <si>
    <t>0.0581143740</t>
  </si>
  <si>
    <t>0.283987915</t>
  </si>
  <si>
    <t>0.207734807</t>
  </si>
  <si>
    <t>Institution-WideCLS150ACT Math1D</t>
  </si>
  <si>
    <t>0.140331492</t>
  </si>
  <si>
    <t>Institution-WideCLS150ACT Math1F</t>
  </si>
  <si>
    <t>0.0510046368</t>
  </si>
  <si>
    <t>0.470085470</t>
  </si>
  <si>
    <t>0.182320442</t>
  </si>
  <si>
    <t>Institution-WideCLS150ACT Math1W</t>
  </si>
  <si>
    <t>0.0302936631</t>
  </si>
  <si>
    <t>0.396761134</t>
  </si>
  <si>
    <t>0.108287293</t>
  </si>
  <si>
    <t>Institution-WideCLS150ACT Math2A</t>
  </si>
  <si>
    <t>0.0488408037</t>
  </si>
  <si>
    <t>0.190821256</t>
  </si>
  <si>
    <t>0.201017812</t>
  </si>
  <si>
    <t>Institution-WideCLS150ACT Math2B</t>
  </si>
  <si>
    <t>0.0710245129</t>
  </si>
  <si>
    <t>0.237203496</t>
  </si>
  <si>
    <t>0.241730280</t>
  </si>
  <si>
    <t>Institution-WideCLS150ACT Math2C</t>
  </si>
  <si>
    <t>0.0562596600</t>
  </si>
  <si>
    <t>0.0565681961</t>
  </si>
  <si>
    <t>0.274924471</t>
  </si>
  <si>
    <t>0.231552163</t>
  </si>
  <si>
    <t>Institution-WideCLS150ACT Math2D</t>
  </si>
  <si>
    <t>0.0306027821</t>
  </si>
  <si>
    <t>0.0238843495</t>
  </si>
  <si>
    <t>0.286127168</t>
  </si>
  <si>
    <t>0.125954198</t>
  </si>
  <si>
    <t>Institution-WideCLS150ACT Math2F</t>
  </si>
  <si>
    <t>0.0287480680</t>
  </si>
  <si>
    <t>0.0125707102</t>
  </si>
  <si>
    <t>0.264957265</t>
  </si>
  <si>
    <t>0.118320611</t>
  </si>
  <si>
    <t>Institution-WideCLS150ACT Math2W</t>
  </si>
  <si>
    <t>0.0197836167</t>
  </si>
  <si>
    <t>0.0075424261</t>
  </si>
  <si>
    <t>0.259109312</t>
  </si>
  <si>
    <t>0.081424936</t>
  </si>
  <si>
    <t>Institution-WideCLS150ACT Math3A</t>
  </si>
  <si>
    <t>0.0778979907</t>
  </si>
  <si>
    <t>0.1143934632</t>
  </si>
  <si>
    <t>0.278145695</t>
  </si>
  <si>
    <t>Institution-WideCLS150ACT Math3B</t>
  </si>
  <si>
    <t>0.0757341577</t>
  </si>
  <si>
    <t>0.0873664362</t>
  </si>
  <si>
    <t>0.305867665</t>
  </si>
  <si>
    <t>0.270419426</t>
  </si>
  <si>
    <t>Institution-WideCLS150ACT Math3C</t>
  </si>
  <si>
    <t>0.0602782071</t>
  </si>
  <si>
    <t>0.0666247643</t>
  </si>
  <si>
    <t>0.294561934</t>
  </si>
  <si>
    <t>0.215231788</t>
  </si>
  <si>
    <t>Institution-WideCLS150ACT Math3D</t>
  </si>
  <si>
    <t>0.0259659969</t>
  </si>
  <si>
    <t>0.0207416719</t>
  </si>
  <si>
    <t>0.242774566</t>
  </si>
  <si>
    <t>0.092715232</t>
  </si>
  <si>
    <t>Institution-WideCLS150ACT Math3F</t>
  </si>
  <si>
    <t>0.0225656878</t>
  </si>
  <si>
    <t>0.0100565682</t>
  </si>
  <si>
    <t>0.207977208</t>
  </si>
  <si>
    <t>0.080573951</t>
  </si>
  <si>
    <t>Institution-WideCLS150ACT Math3W</t>
  </si>
  <si>
    <t>0.0176197836</t>
  </si>
  <si>
    <t>0.062913907</t>
  </si>
  <si>
    <t>Institution-WideCLS150ACT Math4A</t>
  </si>
  <si>
    <t>0.0902627512</t>
  </si>
  <si>
    <t>0.1370207417</t>
  </si>
  <si>
    <t>0.352657005</t>
  </si>
  <si>
    <t>0.457680251</t>
  </si>
  <si>
    <t>Institution-WideCLS150ACT Math4B</t>
  </si>
  <si>
    <t>0.0685103708</t>
  </si>
  <si>
    <t>0.205992509</t>
  </si>
  <si>
    <t>0.258620690</t>
  </si>
  <si>
    <t>Institution-WideCLS150ACT Math4C</t>
  </si>
  <si>
    <t>0.0345694532</t>
  </si>
  <si>
    <t>0.146525680</t>
  </si>
  <si>
    <t>0.152037618</t>
  </si>
  <si>
    <t>Institution-WideCLS150ACT Math4D</t>
  </si>
  <si>
    <t>0.0111282844</t>
  </si>
  <si>
    <t>0.0062853551</t>
  </si>
  <si>
    <t>0.104046243</t>
  </si>
  <si>
    <t>0.056426332</t>
  </si>
  <si>
    <t>Institution-WideCLS150ACT Math4F</t>
  </si>
  <si>
    <t>0.0061823802</t>
  </si>
  <si>
    <t>0.056980057</t>
  </si>
  <si>
    <t>0.031347962</t>
  </si>
  <si>
    <t>Institution-WideCLS150ACT Math4W</t>
  </si>
  <si>
    <t>0.0086553323</t>
  </si>
  <si>
    <t>0.113360324</t>
  </si>
  <si>
    <t>0.043887147</t>
  </si>
  <si>
    <t>Institution-WideCLS150ACT Reading1A</t>
  </si>
  <si>
    <t>0.0247295209</t>
  </si>
  <si>
    <t>0.120845921</t>
  </si>
  <si>
    <t>Institution-WideCLS150ACT Reading1B</t>
  </si>
  <si>
    <t>0.0420401855</t>
  </si>
  <si>
    <t>0.0433689503</t>
  </si>
  <si>
    <t>0.169787765</t>
  </si>
  <si>
    <t>0.205438066</t>
  </si>
  <si>
    <t>Institution-WideCLS150ACT Reading1C</t>
  </si>
  <si>
    <t>0.0457496136</t>
  </si>
  <si>
    <t>0.0421118793</t>
  </si>
  <si>
    <t>0.223564955</t>
  </si>
  <si>
    <t>Institution-WideCLS150ACT Reading1D</t>
  </si>
  <si>
    <t>0.0315301391</t>
  </si>
  <si>
    <t>0.294797688</t>
  </si>
  <si>
    <t>0.154078550</t>
  </si>
  <si>
    <t>Institution-WideCLS150ACT Reading1F</t>
  </si>
  <si>
    <t>0.0386398764</t>
  </si>
  <si>
    <t>0.0131992458</t>
  </si>
  <si>
    <t>0.356125356</t>
  </si>
  <si>
    <t>0.188821752</t>
  </si>
  <si>
    <t>Institution-WideCLS150ACT Reading1W</t>
  </si>
  <si>
    <t>0.0219474498</t>
  </si>
  <si>
    <t>0.287449393</t>
  </si>
  <si>
    <t>0.107250755</t>
  </si>
  <si>
    <t>Institution-WideCLS150ACT Reading2A</t>
  </si>
  <si>
    <t>0.0506955178</t>
  </si>
  <si>
    <t>0.198067633</t>
  </si>
  <si>
    <t>0.183240223</t>
  </si>
  <si>
    <t>Institution-WideCLS150ACT Reading2B</t>
  </si>
  <si>
    <t>0.0867379007</t>
  </si>
  <si>
    <t>0.299625468</t>
  </si>
  <si>
    <t>0.268156425</t>
  </si>
  <si>
    <t>Institution-WideCLS150ACT Reading2C</t>
  </si>
  <si>
    <t>0.0599690881</t>
  </si>
  <si>
    <t>0.0597108737</t>
  </si>
  <si>
    <t>0.293051360</t>
  </si>
  <si>
    <t>0.216759777</t>
  </si>
  <si>
    <t>Institution-WideCLS150ACT Reading2D</t>
  </si>
  <si>
    <t>0.0324574961</t>
  </si>
  <si>
    <t>0.0245128850</t>
  </si>
  <si>
    <t>0.303468208</t>
  </si>
  <si>
    <t>0.117318436</t>
  </si>
  <si>
    <t>Institution-WideCLS150ACT Reading2F</t>
  </si>
  <si>
    <t>0.0364760433</t>
  </si>
  <si>
    <t>0.336182336</t>
  </si>
  <si>
    <t>0.131843575</t>
  </si>
  <si>
    <t>Institution-WideCLS150ACT Reading2W</t>
  </si>
  <si>
    <t>0.299595142</t>
  </si>
  <si>
    <t>0.082681564</t>
  </si>
  <si>
    <t>Institution-WideCLS150ACT Reading3A</t>
  </si>
  <si>
    <t>0.0782071097</t>
  </si>
  <si>
    <t>0.1150219987</t>
  </si>
  <si>
    <t>0.297997644</t>
  </si>
  <si>
    <t>Institution-WideCLS150ACT Reading3B</t>
  </si>
  <si>
    <t>0.0630602782</t>
  </si>
  <si>
    <t>0.0722815839</t>
  </si>
  <si>
    <t>0.254681648</t>
  </si>
  <si>
    <t>0.240282686</t>
  </si>
  <si>
    <t>Institution-WideCLS150ACT Reading3C</t>
  </si>
  <si>
    <t>0.214369847</t>
  </si>
  <si>
    <t>Institution-WideCLS150ACT Reading3D</t>
  </si>
  <si>
    <t>0.210982659</t>
  </si>
  <si>
    <t>0.085983510</t>
  </si>
  <si>
    <t>Institution-WideCLS150ACT Reading3F</t>
  </si>
  <si>
    <t>0.216524217</t>
  </si>
  <si>
    <t>0.089517079</t>
  </si>
  <si>
    <t>Institution-WideCLS150ACT Reading3W</t>
  </si>
  <si>
    <t>0.0188562597</t>
  </si>
  <si>
    <t>0.246963563</t>
  </si>
  <si>
    <t>0.071849234</t>
  </si>
  <si>
    <t>Institution-WideCLS150ACT Reading4A</t>
  </si>
  <si>
    <t>0.1023183926</t>
  </si>
  <si>
    <t>0.1483343809</t>
  </si>
  <si>
    <t>0.399758454</t>
  </si>
  <si>
    <t>0.399276236</t>
  </si>
  <si>
    <t>Institution-WideCLS150ACT Reading4B</t>
  </si>
  <si>
    <t>0.0683153014</t>
  </si>
  <si>
    <t>0.275905119</t>
  </si>
  <si>
    <t>0.266586248</t>
  </si>
  <si>
    <t>Institution-WideCLS150ACT Reading4C</t>
  </si>
  <si>
    <t>0.0426584235</t>
  </si>
  <si>
    <t>0.0402262728</t>
  </si>
  <si>
    <t>0.208459215</t>
  </si>
  <si>
    <t>0.166465621</t>
  </si>
  <si>
    <t>Institution-WideCLS150ACT Reading4D</t>
  </si>
  <si>
    <t>0.0204018547</t>
  </si>
  <si>
    <t>0.190751445</t>
  </si>
  <si>
    <t>0.079613993</t>
  </si>
  <si>
    <t>Institution-WideCLS150ACT Reading4F</t>
  </si>
  <si>
    <t>0.0098918083</t>
  </si>
  <si>
    <t>0.091168091</t>
  </si>
  <si>
    <t>0.038600724</t>
  </si>
  <si>
    <t>Institution-WideCLS150ACT Reading4W</t>
  </si>
  <si>
    <t>0.0126738794</t>
  </si>
  <si>
    <t>0.165991903</t>
  </si>
  <si>
    <t>0.049457177</t>
  </si>
  <si>
    <t>Institution-WideCLS150ACT Science Reasoning1A</t>
  </si>
  <si>
    <t>0.0408037094</t>
  </si>
  <si>
    <t>0.159420290</t>
  </si>
  <si>
    <t>0.140127389</t>
  </si>
  <si>
    <t>Institution-WideCLS150ACT Science Reasoning1B</t>
  </si>
  <si>
    <t>0.0649149923</t>
  </si>
  <si>
    <t>0.0653676933</t>
  </si>
  <si>
    <t>0.262172285</t>
  </si>
  <si>
    <t>0.222929936</t>
  </si>
  <si>
    <t>Institution-WideCLS150ACT Science Reasoning1C</t>
  </si>
  <si>
    <t>0.0633693972</t>
  </si>
  <si>
    <t>0.309667674</t>
  </si>
  <si>
    <t>0.217622081</t>
  </si>
  <si>
    <t>Institution-WideCLS150ACT Science Reasoning1D</t>
  </si>
  <si>
    <t>0.0380216383</t>
  </si>
  <si>
    <t>0.0295411691</t>
  </si>
  <si>
    <t>0.355491329</t>
  </si>
  <si>
    <t>0.130573248</t>
  </si>
  <si>
    <t>Institution-WideCLS150ACT Science Reasoning1F</t>
  </si>
  <si>
    <t>0.472934473</t>
  </si>
  <si>
    <t>0.176220807</t>
  </si>
  <si>
    <t>Institution-WideCLS150ACT Science Reasoning1W</t>
  </si>
  <si>
    <t>0.0327666151</t>
  </si>
  <si>
    <t>0.429149798</t>
  </si>
  <si>
    <t>0.112526539</t>
  </si>
  <si>
    <t>Institution-WideCLS150ACT Science Reasoning2A</t>
  </si>
  <si>
    <t>0.199275362</t>
  </si>
  <si>
    <t>0.224184783</t>
  </si>
  <si>
    <t>Institution-WideCLS150ACT Science Reasoning2B</t>
  </si>
  <si>
    <t>0.0641106223</t>
  </si>
  <si>
    <t>0.223470662</t>
  </si>
  <si>
    <t>0.243206522</t>
  </si>
  <si>
    <t>Institution-WideCLS150ACT Science Reasoning2C</t>
  </si>
  <si>
    <t>0.262839879</t>
  </si>
  <si>
    <t>0.236413043</t>
  </si>
  <si>
    <t>Institution-WideCLS150ACT Science Reasoning2D</t>
  </si>
  <si>
    <t>0.0284389490</t>
  </si>
  <si>
    <t>0.0194846009</t>
  </si>
  <si>
    <t>0.265895954</t>
  </si>
  <si>
    <t>Institution-WideCLS150ACT Science Reasoning2F</t>
  </si>
  <si>
    <t>0.245014245</t>
  </si>
  <si>
    <t>0.116847826</t>
  </si>
  <si>
    <t>Institution-WideCLS150ACT Science Reasoning2W</t>
  </si>
  <si>
    <t>0.0031426776</t>
  </si>
  <si>
    <t>0.054347826</t>
  </si>
  <si>
    <t>Institution-WideCLS150ACT Science Reasoning3A</t>
  </si>
  <si>
    <t>0.0794435858</t>
  </si>
  <si>
    <t>0.1169076053</t>
  </si>
  <si>
    <t>0.310386473</t>
  </si>
  <si>
    <t>0.286510591</t>
  </si>
  <si>
    <t>Institution-WideCLS150ACT Science Reasoning3B</t>
  </si>
  <si>
    <t>0.0735703246</t>
  </si>
  <si>
    <t>0.0993086109</t>
  </si>
  <si>
    <t>0.297128589</t>
  </si>
  <si>
    <t>0.265328874</t>
  </si>
  <si>
    <t>Institution-WideCLS150ACT Science Reasoning3C</t>
  </si>
  <si>
    <t>0.0534775889</t>
  </si>
  <si>
    <t>0.0546825896</t>
  </si>
  <si>
    <t>0.261329305</t>
  </si>
  <si>
    <t>0.192865106</t>
  </si>
  <si>
    <t>Institution-WideCLS150ACT Science Reasoning3D</t>
  </si>
  <si>
    <t>0.0241112828</t>
  </si>
  <si>
    <t>0.225433526</t>
  </si>
  <si>
    <t>Institution-WideCLS150ACT Science Reasoning3F</t>
  </si>
  <si>
    <t>0.084726867</t>
  </si>
  <si>
    <t>Institution-WideCLS150ACT Science Reasoning3W</t>
  </si>
  <si>
    <t>0.0231839258</t>
  </si>
  <si>
    <t>0.303643725</t>
  </si>
  <si>
    <t>0.083612040</t>
  </si>
  <si>
    <t>Institution-WideCLS150ACT Science Reasoning4A</t>
  </si>
  <si>
    <t>0.0846986090</t>
  </si>
  <si>
    <t>0.1219358894</t>
  </si>
  <si>
    <t>0.330917874</t>
  </si>
  <si>
    <t>0.415151515</t>
  </si>
  <si>
    <t>Institution-WideCLS150ACT Science Reasoning4B</t>
  </si>
  <si>
    <t>0.0609679447</t>
  </si>
  <si>
    <t>0.263636364</t>
  </si>
  <si>
    <t>Institution-WideCLS150ACT Science Reasoning4C</t>
  </si>
  <si>
    <t>0.0340030912</t>
  </si>
  <si>
    <t>0.0364550597</t>
  </si>
  <si>
    <t>0.166163142</t>
  </si>
  <si>
    <t>Institution-WideCLS150ACT Science Reasoning4D</t>
  </si>
  <si>
    <t>0.0163833076</t>
  </si>
  <si>
    <t>0.153179191</t>
  </si>
  <si>
    <t>0.080303030</t>
  </si>
  <si>
    <t>Institution-WideCLS150ACT Science Reasoning4F</t>
  </si>
  <si>
    <t>0.0071097372</t>
  </si>
  <si>
    <t>0.065527066</t>
  </si>
  <si>
    <t>0.034848485</t>
  </si>
  <si>
    <t>Institution-WideCLS150ACT Science Reasoning4W</t>
  </si>
  <si>
    <t>0.0080370943</t>
  </si>
  <si>
    <t>0.039393939</t>
  </si>
  <si>
    <t>Institution-WideCLS150ACT Sum of Standard Score1C</t>
  </si>
  <si>
    <t>Institution-WideCLS150ACT Sum of Standard Score4A</t>
  </si>
  <si>
    <t>Institution-WideCLS150SAT Mathematics1A</t>
  </si>
  <si>
    <t>0.0330033003</t>
  </si>
  <si>
    <t>0.0320610687</t>
  </si>
  <si>
    <t>0.118343195</t>
  </si>
  <si>
    <t>Institution-WideCLS150SAT Mathematics1B</t>
  </si>
  <si>
    <t>0.0462046205</t>
  </si>
  <si>
    <t>0.0549618321</t>
  </si>
  <si>
    <t>0.177215190</t>
  </si>
  <si>
    <t>0.205882353</t>
  </si>
  <si>
    <t>Institution-WideCLS150SAT Mathematics1C</t>
  </si>
  <si>
    <t>0.0503300330</t>
  </si>
  <si>
    <t>0.0442748092</t>
  </si>
  <si>
    <t>0.253112033</t>
  </si>
  <si>
    <t>0.224264706</t>
  </si>
  <si>
    <t>Institution-WideCLS150SAT Mathematics1D</t>
  </si>
  <si>
    <t>0.0338283828</t>
  </si>
  <si>
    <t>0.0213740458</t>
  </si>
  <si>
    <t>0.308270677</t>
  </si>
  <si>
    <t>0.150735294</t>
  </si>
  <si>
    <t>Institution-WideCLS150SAT Mathematics1F</t>
  </si>
  <si>
    <t>0.0045801527</t>
  </si>
  <si>
    <t>0.154411765</t>
  </si>
  <si>
    <t>Institution-WideCLS150SAT Mathematics1W</t>
  </si>
  <si>
    <t>0.0264026403</t>
  </si>
  <si>
    <t>0.0061068702</t>
  </si>
  <si>
    <t>0.405063291</t>
  </si>
  <si>
    <t>Institution-WideCLS150SAT Mathematics2A</t>
  </si>
  <si>
    <t>0.0569306931</t>
  </si>
  <si>
    <t>0.0732824427</t>
  </si>
  <si>
    <t>0.204142012</t>
  </si>
  <si>
    <t>0.210365854</t>
  </si>
  <si>
    <t>Institution-WideCLS150SAT Mathematics2B</t>
  </si>
  <si>
    <t>0.0775577558</t>
  </si>
  <si>
    <t>0.0793893130</t>
  </si>
  <si>
    <t>0.297468354</t>
  </si>
  <si>
    <t>0.286585366</t>
  </si>
  <si>
    <t>Institution-WideCLS150SAT Mathematics2C</t>
  </si>
  <si>
    <t>0.0625954198</t>
  </si>
  <si>
    <t>0.298755187</t>
  </si>
  <si>
    <t>Institution-WideCLS150SAT Mathematics2D</t>
  </si>
  <si>
    <t>0.0272277228</t>
  </si>
  <si>
    <t>0.0137404580</t>
  </si>
  <si>
    <t>0.248120301</t>
  </si>
  <si>
    <t>0.100609756</t>
  </si>
  <si>
    <t>Institution-WideCLS150SAT Mathematics2F</t>
  </si>
  <si>
    <t>0.0288778878</t>
  </si>
  <si>
    <t>0.106707317</t>
  </si>
  <si>
    <t>Institution-WideCLS150SAT Mathematics2W</t>
  </si>
  <si>
    <t>0.0206270627</t>
  </si>
  <si>
    <t>0.0030534351</t>
  </si>
  <si>
    <t>0.316455696</t>
  </si>
  <si>
    <t>0.076219512</t>
  </si>
  <si>
    <t>Institution-WideCLS150SAT Mathematics3A</t>
  </si>
  <si>
    <t>0.1053435115</t>
  </si>
  <si>
    <t>Institution-WideCLS150SAT Mathematics3B</t>
  </si>
  <si>
    <t>0.0816831683</t>
  </si>
  <si>
    <t>0.0992366412</t>
  </si>
  <si>
    <t>0.313291139</t>
  </si>
  <si>
    <t>Institution-WideCLS150SAT Mathematics3C</t>
  </si>
  <si>
    <t>0.0610687023</t>
  </si>
  <si>
    <t>0.193037975</t>
  </si>
  <si>
    <t>Institution-WideCLS150SAT Mathematics3D</t>
  </si>
  <si>
    <t>0.0244274809</t>
  </si>
  <si>
    <t>0.240601504</t>
  </si>
  <si>
    <t>0.101265823</t>
  </si>
  <si>
    <t>Institution-WideCLS150SAT Mathematics3F</t>
  </si>
  <si>
    <t>0.0115511551</t>
  </si>
  <si>
    <t>0.044303797</t>
  </si>
  <si>
    <t>Institution-WideCLS150SAT Mathematics3W</t>
  </si>
  <si>
    <t>0.0132013201</t>
  </si>
  <si>
    <t>0.202531646</t>
  </si>
  <si>
    <t>Institution-WideCLS150SAT Mathematics4A</t>
  </si>
  <si>
    <t>0.1113861386</t>
  </si>
  <si>
    <t>0.1572519084</t>
  </si>
  <si>
    <t>0.399408284</t>
  </si>
  <si>
    <t>0.456081081</t>
  </si>
  <si>
    <t>Institution-WideCLS150SAT Mathematics4B</t>
  </si>
  <si>
    <t>0.0552805281</t>
  </si>
  <si>
    <t>0.212025316</t>
  </si>
  <si>
    <t>0.226351351</t>
  </si>
  <si>
    <t>Institution-WideCLS150SAT Mathematics4C</t>
  </si>
  <si>
    <t>0.0387788779</t>
  </si>
  <si>
    <t>0.0473282443</t>
  </si>
  <si>
    <t>0.195020747</t>
  </si>
  <si>
    <t>0.158783784</t>
  </si>
  <si>
    <t>Institution-WideCLS150SAT Mathematics4D</t>
  </si>
  <si>
    <t>0.0222772277</t>
  </si>
  <si>
    <t>0.0198473282</t>
  </si>
  <si>
    <t>0.203007519</t>
  </si>
  <si>
    <t>0.091216216</t>
  </si>
  <si>
    <t>Institution-WideCLS150SAT Mathematics4F</t>
  </si>
  <si>
    <t>Institution-WideCLS150SAT Mathematics4W</t>
  </si>
  <si>
    <t>0.075949367</t>
  </si>
  <si>
    <t>Institution-WideCLS150SAT Total (Verbal and Math)1A</t>
  </si>
  <si>
    <t>0.0366412214</t>
  </si>
  <si>
    <t>0.124260355</t>
  </si>
  <si>
    <t>0.143835616</t>
  </si>
  <si>
    <t>Institution-WideCLS150SAT Total (Verbal and Math)1B</t>
  </si>
  <si>
    <t>0.0519801980</t>
  </si>
  <si>
    <t>0.0595419847</t>
  </si>
  <si>
    <t>0.199367089</t>
  </si>
  <si>
    <t>0.215753425</t>
  </si>
  <si>
    <t>Institution-WideCLS150SAT Total (Verbal and Math)1C</t>
  </si>
  <si>
    <t>0.0503816794</t>
  </si>
  <si>
    <t>0.278008299</t>
  </si>
  <si>
    <t>0.229452055</t>
  </si>
  <si>
    <t>Institution-WideCLS150SAT Total (Verbal and Math)1D</t>
  </si>
  <si>
    <t>0.0274809160</t>
  </si>
  <si>
    <t>0.300751880</t>
  </si>
  <si>
    <t>Institution-WideCLS150SAT Total (Verbal and Math)1F</t>
  </si>
  <si>
    <t>Institution-WideCLS150SAT Total (Verbal and Math)1W</t>
  </si>
  <si>
    <t>0.0313531353</t>
  </si>
  <si>
    <t>0.481012658</t>
  </si>
  <si>
    <t>0.130136986</t>
  </si>
  <si>
    <t>Institution-WideCLS150SAT Total (Verbal and Math)2A</t>
  </si>
  <si>
    <t>0.183606557</t>
  </si>
  <si>
    <t>Institution-WideCLS150SAT Total (Verbal and Math)2B</t>
  </si>
  <si>
    <t>0.0701320132</t>
  </si>
  <si>
    <t>0.0702290076</t>
  </si>
  <si>
    <t>0.268987342</t>
  </si>
  <si>
    <t>0.278688525</t>
  </si>
  <si>
    <t>Institution-WideCLS150SAT Total (Verbal and Math)2C</t>
  </si>
  <si>
    <t>0.0536303630</t>
  </si>
  <si>
    <t>0.213114754</t>
  </si>
  <si>
    <t>Institution-WideCLS150SAT Total (Verbal and Math)2D</t>
  </si>
  <si>
    <t>0.0363036304</t>
  </si>
  <si>
    <t>0.330827068</t>
  </si>
  <si>
    <t>0.144262295</t>
  </si>
  <si>
    <t>Institution-WideCLS150SAT Total (Verbal and Math)2F</t>
  </si>
  <si>
    <t>0.114754098</t>
  </si>
  <si>
    <t>Institution-WideCLS150SAT Total (Verbal and Math)2W</t>
  </si>
  <si>
    <t>0.0165016502</t>
  </si>
  <si>
    <t>0.253164557</t>
  </si>
  <si>
    <t>Institution-WideCLS150SAT Total (Verbal and Math)3A</t>
  </si>
  <si>
    <t>0.0800330033</t>
  </si>
  <si>
    <t>0.1038167939</t>
  </si>
  <si>
    <t>0.286982249</t>
  </si>
  <si>
    <t>0.307936508</t>
  </si>
  <si>
    <t>Institution-WideCLS150SAT Total (Verbal and Math)3B</t>
  </si>
  <si>
    <t>0.0792079208</t>
  </si>
  <si>
    <t>0.0900763359</t>
  </si>
  <si>
    <t>0.303797468</t>
  </si>
  <si>
    <t>0.304761905</t>
  </si>
  <si>
    <t>Institution-WideCLS150SAT Total (Verbal and Math)3C</t>
  </si>
  <si>
    <t>0.212698413</t>
  </si>
  <si>
    <t>Institution-WideCLS150SAT Total (Verbal and Math)3D</t>
  </si>
  <si>
    <t>0.180451128</t>
  </si>
  <si>
    <t>0.076190476</t>
  </si>
  <si>
    <t>Institution-WideCLS150SAT Total (Verbal and Math)3F</t>
  </si>
  <si>
    <t>0.0123762376</t>
  </si>
  <si>
    <t>Institution-WideCLS150SAT Total (Verbal and Math)3W</t>
  </si>
  <si>
    <t>0.050793651</t>
  </si>
  <si>
    <t>Institution-WideCLS150SAT Total (Verbal and Math)4A</t>
  </si>
  <si>
    <t>0.1179867987</t>
  </si>
  <si>
    <t>0.1664122137</t>
  </si>
  <si>
    <t>0.476666667</t>
  </si>
  <si>
    <t>Institution-WideCLS150SAT Total (Verbal and Math)4B</t>
  </si>
  <si>
    <t>0.0763358779</t>
  </si>
  <si>
    <t>0.227848101</t>
  </si>
  <si>
    <t>Institution-WideCLS150SAT Total (Verbal and Math)4C</t>
  </si>
  <si>
    <t>0.0412213740</t>
  </si>
  <si>
    <t>0.174273859</t>
  </si>
  <si>
    <t>0.140000000</t>
  </si>
  <si>
    <t>Institution-WideCLS150SAT Total (Verbal and Math)4D</t>
  </si>
  <si>
    <t>0.0167938931</t>
  </si>
  <si>
    <t>Institution-WideCLS150SAT Total (Verbal and Math)4F</t>
  </si>
  <si>
    <t>0.0107260726</t>
  </si>
  <si>
    <t>Institution-WideCLS150SAT Total (Verbal and Math)4W</t>
  </si>
  <si>
    <t>0.0041254125</t>
  </si>
  <si>
    <t>Institution-WideCLS150SAT Verbal1A</t>
  </si>
  <si>
    <t>0.0371287129</t>
  </si>
  <si>
    <t>0.0381679389</t>
  </si>
  <si>
    <t>0.133136095</t>
  </si>
  <si>
    <t>0.154109589</t>
  </si>
  <si>
    <t>Institution-WideCLS150SAT Verbal1B</t>
  </si>
  <si>
    <t>0.218354430</t>
  </si>
  <si>
    <t>0.236301370</t>
  </si>
  <si>
    <t>Institution-WideCLS150SAT Verbal1C</t>
  </si>
  <si>
    <t>0.232365145</t>
  </si>
  <si>
    <t>0.191780822</t>
  </si>
  <si>
    <t>Institution-WideCLS150SAT Verbal1D</t>
  </si>
  <si>
    <t>0.0379537954</t>
  </si>
  <si>
    <t>0.0351145038</t>
  </si>
  <si>
    <t>0.345864662</t>
  </si>
  <si>
    <t>0.157534247</t>
  </si>
  <si>
    <t>Institution-WideCLS150SAT Verbal1F</t>
  </si>
  <si>
    <t>Institution-WideCLS150SAT Verbal1W</t>
  </si>
  <si>
    <t>0.0280528053</t>
  </si>
  <si>
    <t>0.0106870229</t>
  </si>
  <si>
    <t>0.430379747</t>
  </si>
  <si>
    <t>0.116438356</t>
  </si>
  <si>
    <t>Institution-WideCLS150SAT Verbal2A</t>
  </si>
  <si>
    <t>0.198224852</t>
  </si>
  <si>
    <t>0.209375000</t>
  </si>
  <si>
    <t>Institution-WideCLS150SAT Verbal2B</t>
  </si>
  <si>
    <t>0.0734323432</t>
  </si>
  <si>
    <t>0.0931297710</t>
  </si>
  <si>
    <t>0.281645570</t>
  </si>
  <si>
    <t>0.278125000</t>
  </si>
  <si>
    <t>Institution-WideCLS150SAT Verbal2C</t>
  </si>
  <si>
    <t>0.0693069307</t>
  </si>
  <si>
    <t>0.348547718</t>
  </si>
  <si>
    <t>0.262500000</t>
  </si>
  <si>
    <t>Institution-WideCLS150SAT Verbal2D</t>
  </si>
  <si>
    <t>0.0152671756</t>
  </si>
  <si>
    <t>Institution-WideCLS150SAT Verbal2F</t>
  </si>
  <si>
    <t>Institution-WideCLS150SAT Verbal2W</t>
  </si>
  <si>
    <t>Institution-WideCLS150SAT Verbal3A</t>
  </si>
  <si>
    <t>0.0684818482</t>
  </si>
  <si>
    <t>0.0961832061</t>
  </si>
  <si>
    <t>0.245562130</t>
  </si>
  <si>
    <t>0.280405405</t>
  </si>
  <si>
    <t>Institution-WideCLS150SAT Verbal3B</t>
  </si>
  <si>
    <t>0.0676567657</t>
  </si>
  <si>
    <t>0.0717557252</t>
  </si>
  <si>
    <t>0.277027027</t>
  </si>
  <si>
    <t>Institution-WideCLS150SAT Verbal3C</t>
  </si>
  <si>
    <t>0.0478547855</t>
  </si>
  <si>
    <t>0.240663900</t>
  </si>
  <si>
    <t>0.195945946</t>
  </si>
  <si>
    <t>Institution-WideCLS150SAT Verbal3D</t>
  </si>
  <si>
    <t>0.0255775578</t>
  </si>
  <si>
    <t>0.233082707</t>
  </si>
  <si>
    <t>0.104729730</t>
  </si>
  <si>
    <t>Institution-WideCLS150SAT Verbal3F</t>
  </si>
  <si>
    <t>0.0015267176</t>
  </si>
  <si>
    <t>0.084459459</t>
  </si>
  <si>
    <t>Institution-WideCLS150SAT Verbal3W</t>
  </si>
  <si>
    <t>0.0140264026</t>
  </si>
  <si>
    <t>0.215189873</t>
  </si>
  <si>
    <t>0.057432432</t>
  </si>
  <si>
    <t>Institution-WideCLS150SAT Verbal4A</t>
  </si>
  <si>
    <t>0.470394737</t>
  </si>
  <si>
    <t>Institution-WideCLS150SAT Verbal4B</t>
  </si>
  <si>
    <t>0.0627062706</t>
  </si>
  <si>
    <t>0.240506329</t>
  </si>
  <si>
    <t>Institution-WideCLS150SAT Verbal4C</t>
  </si>
  <si>
    <t>0.0354785479</t>
  </si>
  <si>
    <t>0.0396946565</t>
  </si>
  <si>
    <t>0.178423237</t>
  </si>
  <si>
    <t>0.141447368</t>
  </si>
  <si>
    <t>Institution-WideCLS150SAT Verbal4D</t>
  </si>
  <si>
    <t>0.0173267327</t>
  </si>
  <si>
    <t>0.0122137405</t>
  </si>
  <si>
    <t>0.069078947</t>
  </si>
  <si>
    <t>Institution-WideCLS150SAT Verbal4F</t>
  </si>
  <si>
    <t>0.042763158</t>
  </si>
  <si>
    <t>Institution-WideCLS150SAT Verbal4W</t>
  </si>
  <si>
    <t>0.0066006601</t>
  </si>
  <si>
    <t>Institution-WideCLS150SAT Writing1A</t>
  </si>
  <si>
    <t>0.0388007055</t>
  </si>
  <si>
    <t>0.138364780</t>
  </si>
  <si>
    <t>Institution-WideCLS150SAT Writing1B</t>
  </si>
  <si>
    <t>0.0599647266</t>
  </si>
  <si>
    <t>0.242857143</t>
  </si>
  <si>
    <t>Institution-WideCLS150SAT Writing1C</t>
  </si>
  <si>
    <t>0.0478260870</t>
  </si>
  <si>
    <t>0.318181818</t>
  </si>
  <si>
    <t>0.239726027</t>
  </si>
  <si>
    <t>Institution-WideCLS150SAT Writing1D</t>
  </si>
  <si>
    <t>0.0352733686</t>
  </si>
  <si>
    <t>0.327868852</t>
  </si>
  <si>
    <t>Institution-WideCLS150SAT Writing1F</t>
  </si>
  <si>
    <t>0.0282186949</t>
  </si>
  <si>
    <t>0.109589041</t>
  </si>
  <si>
    <t>Institution-WideCLS150SAT Writing1W</t>
  </si>
  <si>
    <t>0.0335097002</t>
  </si>
  <si>
    <t>0.422222222</t>
  </si>
  <si>
    <t>Institution-WideCLS150SAT Writing2A</t>
  </si>
  <si>
    <t>0.0405643739</t>
  </si>
  <si>
    <t>0.0347826087</t>
  </si>
  <si>
    <t>0.144654088</t>
  </si>
  <si>
    <t>0.175572519</t>
  </si>
  <si>
    <t>Institution-WideCLS150SAT Writing2B</t>
  </si>
  <si>
    <t>0.0670194004</t>
  </si>
  <si>
    <t>0.271428571</t>
  </si>
  <si>
    <t>0.290076336</t>
  </si>
  <si>
    <t>Institution-WideCLS150SAT Writing2C</t>
  </si>
  <si>
    <t>0.0695652174</t>
  </si>
  <si>
    <t>0.254545455</t>
  </si>
  <si>
    <t>0.213740458</t>
  </si>
  <si>
    <t>Institution-WideCLS150SAT Writing2D</t>
  </si>
  <si>
    <t>0.0130434783</t>
  </si>
  <si>
    <t>0.122137405</t>
  </si>
  <si>
    <t>Institution-WideCLS150SAT Writing2F</t>
  </si>
  <si>
    <t>0.0264550265</t>
  </si>
  <si>
    <t>0.288461538</t>
  </si>
  <si>
    <t>Institution-WideCLS150SAT Writing2W</t>
  </si>
  <si>
    <t>0.0194003527</t>
  </si>
  <si>
    <t>0.0043478261</t>
  </si>
  <si>
    <t>0.244444444</t>
  </si>
  <si>
    <t>0.083969466</t>
  </si>
  <si>
    <t>Institution-WideCLS150SAT Writing3A</t>
  </si>
  <si>
    <t>0.0828924162</t>
  </si>
  <si>
    <t>0.1217391304</t>
  </si>
  <si>
    <t>0.295597484</t>
  </si>
  <si>
    <t>0.315436242</t>
  </si>
  <si>
    <t>Institution-WideCLS150SAT Writing3B</t>
  </si>
  <si>
    <t>0.0652557319</t>
  </si>
  <si>
    <t>0.0913043478</t>
  </si>
  <si>
    <t>0.264285714</t>
  </si>
  <si>
    <t>0.248322148</t>
  </si>
  <si>
    <t>Institution-WideCLS150SAT Writing3C</t>
  </si>
  <si>
    <t>0.0546737213</t>
  </si>
  <si>
    <t>0.281818182</t>
  </si>
  <si>
    <t>0.208053691</t>
  </si>
  <si>
    <t>Institution-WideCLS150SAT Writing3D</t>
  </si>
  <si>
    <t>0.100671141</t>
  </si>
  <si>
    <t>Institution-WideCLS150SAT Writing3F</t>
  </si>
  <si>
    <t>0.0229276896</t>
  </si>
  <si>
    <t>Institution-WideCLS150SAT Writing3W</t>
  </si>
  <si>
    <t>0.0105820106</t>
  </si>
  <si>
    <t>Institution-WideCLS150SAT Writing4A</t>
  </si>
  <si>
    <t>0.1181657848</t>
  </si>
  <si>
    <t>0.421383648</t>
  </si>
  <si>
    <t>0.475177305</t>
  </si>
  <si>
    <t>Institution-WideCLS150SAT Writing4B</t>
  </si>
  <si>
    <t>0.0739130435</t>
  </si>
  <si>
    <t>0.221428571</t>
  </si>
  <si>
    <t>0.219858156</t>
  </si>
  <si>
    <t>Institution-WideCLS150SAT Writing4C</t>
  </si>
  <si>
    <t>0.0304347826</t>
  </si>
  <si>
    <t>0.145454545</t>
  </si>
  <si>
    <t>0.113475177</t>
  </si>
  <si>
    <t>Institution-WideCLS150SAT Writing4D</t>
  </si>
  <si>
    <t>0.0176366843</t>
  </si>
  <si>
    <t>0.163934426</t>
  </si>
  <si>
    <t>0.070921986</t>
  </si>
  <si>
    <t>Institution-WideCLS150SAT Writing4F</t>
  </si>
  <si>
    <t>0.0141093474</t>
  </si>
  <si>
    <t>0.056737589</t>
  </si>
  <si>
    <t>Institution-WideCLS150SAT Writing4W</t>
  </si>
  <si>
    <t>Institution-WideCOM101ACT Combined English/Writing1A</t>
  </si>
  <si>
    <t>0.0629685157</t>
  </si>
  <si>
    <t>0.0838709677</t>
  </si>
  <si>
    <t>Institution-WideCOM101ACT Combined English/Writing1B</t>
  </si>
  <si>
    <t>0.1049475262</t>
  </si>
  <si>
    <t>0.344827586</t>
  </si>
  <si>
    <t>Institution-WideCOM101ACT Combined English/Writing1C</t>
  </si>
  <si>
    <t>0.0764617691</t>
  </si>
  <si>
    <t>0.0548387097</t>
  </si>
  <si>
    <t>0.443478261</t>
  </si>
  <si>
    <t>0.251231527</t>
  </si>
  <si>
    <t>Institution-WideCOM101ACT Combined English/Writing1D</t>
  </si>
  <si>
    <t>0.0149925037</t>
  </si>
  <si>
    <t>0.049261084</t>
  </si>
  <si>
    <t>Institution-WideCOM101ACT Combined English/Writing1F</t>
  </si>
  <si>
    <t>0.0284857571</t>
  </si>
  <si>
    <t>0.0032258065</t>
  </si>
  <si>
    <t>0.395833333</t>
  </si>
  <si>
    <t>0.093596059</t>
  </si>
  <si>
    <t>Institution-WideCOM101ACT Combined English/Writing1W</t>
  </si>
  <si>
    <t>0.0164917541</t>
  </si>
  <si>
    <t>0.0096774194</t>
  </si>
  <si>
    <t>0.392857143</t>
  </si>
  <si>
    <t>0.054187192</t>
  </si>
  <si>
    <t>Institution-WideCOM101ACT Combined English/Writing2A</t>
  </si>
  <si>
    <t>0.0959520240</t>
  </si>
  <si>
    <t>0.1161290323</t>
  </si>
  <si>
    <t>0.312195122</t>
  </si>
  <si>
    <t>Institution-WideCOM101ACT Combined English/Writing2B</t>
  </si>
  <si>
    <t>0.1139430285</t>
  </si>
  <si>
    <t>0.1193548387</t>
  </si>
  <si>
    <t>0.345454545</t>
  </si>
  <si>
    <t>0.370731707</t>
  </si>
  <si>
    <t>Institution-WideCOM101ACT Combined English/Writing2C</t>
  </si>
  <si>
    <t>0.0464767616</t>
  </si>
  <si>
    <t>0.269565217</t>
  </si>
  <si>
    <t>0.151219512</t>
  </si>
  <si>
    <t>Institution-WideCOM101ACT Combined English/Writing2D</t>
  </si>
  <si>
    <t>0.0179910045</t>
  </si>
  <si>
    <t>0.058536585</t>
  </si>
  <si>
    <t>Institution-WideCOM101ACT Combined English/Writing2F</t>
  </si>
  <si>
    <t>0.229166667</t>
  </si>
  <si>
    <t>0.053658537</t>
  </si>
  <si>
    <t>Institution-WideCOM101ACT Combined English/Writing2W</t>
  </si>
  <si>
    <t>Institution-WideCOM101ACT Combined English/Writing3A</t>
  </si>
  <si>
    <t>0.0944527736</t>
  </si>
  <si>
    <t>0.1258064516</t>
  </si>
  <si>
    <t>0.278761062</t>
  </si>
  <si>
    <t>0.406451613</t>
  </si>
  <si>
    <t>Institution-WideCOM101ACT Combined English/Writing3B</t>
  </si>
  <si>
    <t>0.209090909</t>
  </si>
  <si>
    <t>0.296774194</t>
  </si>
  <si>
    <t>Institution-WideCOM101ACT Combined English/Writing3C</t>
  </si>
  <si>
    <t>0.0314842579</t>
  </si>
  <si>
    <t>0.182608696</t>
  </si>
  <si>
    <t>0.135483871</t>
  </si>
  <si>
    <t>Institution-WideCOM101ACT Combined English/Writing3D</t>
  </si>
  <si>
    <t>0.0104947526</t>
  </si>
  <si>
    <t>Institution-WideCOM101ACT Combined English/Writing3F</t>
  </si>
  <si>
    <t>0.0194902549</t>
  </si>
  <si>
    <t>0.0064516129</t>
  </si>
  <si>
    <t>0.083870968</t>
  </si>
  <si>
    <t>Institution-WideCOM101ACT Combined English/Writing3W</t>
  </si>
  <si>
    <t>0.0074962519</t>
  </si>
  <si>
    <t>Institution-WideCOM101ACT Combined English/Writing4A</t>
  </si>
  <si>
    <t>0.0854572714</t>
  </si>
  <si>
    <t>0.1451612903</t>
  </si>
  <si>
    <t>0.252212389</t>
  </si>
  <si>
    <t>0.548076923</t>
  </si>
  <si>
    <t>Institution-WideCOM101ACT Combined English/Writing4B</t>
  </si>
  <si>
    <t>0.0419790105</t>
  </si>
  <si>
    <t>0.0516129032</t>
  </si>
  <si>
    <t>0.127272727</t>
  </si>
  <si>
    <t>Institution-WideCOM101ACT Combined English/Writing4C</t>
  </si>
  <si>
    <t>0.104347826</t>
  </si>
  <si>
    <t>Institution-WideCOM101ACT Combined English/Writing4D</t>
  </si>
  <si>
    <t>0.0014992504</t>
  </si>
  <si>
    <t>Institution-WideCOM101ACT Combined English/Writing4F</t>
  </si>
  <si>
    <t>0.048076923</t>
  </si>
  <si>
    <t>Institution-WideCOM101ACT Combined English/Writing4W</t>
  </si>
  <si>
    <t>Institution-WideCOM101ACT Composite1A</t>
  </si>
  <si>
    <t>0.1145360156</t>
  </si>
  <si>
    <t>0.1346375144</t>
  </si>
  <si>
    <t>0.288870704</t>
  </si>
  <si>
    <t>0.308296943</t>
  </si>
  <si>
    <t>Institution-WideCOM101ACT Composite1B</t>
  </si>
  <si>
    <t>0.1417910448</t>
  </si>
  <si>
    <t>0.1380897583</t>
  </si>
  <si>
    <t>0.408793265</t>
  </si>
  <si>
    <t>0.381659389</t>
  </si>
  <si>
    <t>Institution-WideCOM101ACT Composite1C</t>
  </si>
  <si>
    <t>0.0665152498</t>
  </si>
  <si>
    <t>0.0443037975</t>
  </si>
  <si>
    <t>0.485781991</t>
  </si>
  <si>
    <t>0.179039301</t>
  </si>
  <si>
    <t>Institution-WideCOM101ACT Composite1D</t>
  </si>
  <si>
    <t>0.0142764439</t>
  </si>
  <si>
    <t>0.468085106</t>
  </si>
  <si>
    <t>0.038427948</t>
  </si>
  <si>
    <t>Institution-WideCOM101ACT Composite1F</t>
  </si>
  <si>
    <t>0.0188189487</t>
  </si>
  <si>
    <t>0.0011507480</t>
  </si>
  <si>
    <t>0.050655022</t>
  </si>
  <si>
    <t>Institution-WideCOM101ACT Composite1W</t>
  </si>
  <si>
    <t>0.0155743024</t>
  </si>
  <si>
    <t>0.0040276180</t>
  </si>
  <si>
    <t>0.369230769</t>
  </si>
  <si>
    <t>0.041921397</t>
  </si>
  <si>
    <t>Institution-WideCOM101ACT Composite2A</t>
  </si>
  <si>
    <t>0.1232965607</t>
  </si>
  <si>
    <t>0.310965630</t>
  </si>
  <si>
    <t>0.397074190</t>
  </si>
  <si>
    <t>Institution-WideCOM101ACT Composite2B</t>
  </si>
  <si>
    <t>0.1044776119</t>
  </si>
  <si>
    <t>0.1168009206</t>
  </si>
  <si>
    <t>0.301216090</t>
  </si>
  <si>
    <t>0.336468130</t>
  </si>
  <si>
    <t>Institution-WideCOM101ACT Composite2C</t>
  </si>
  <si>
    <t>0.0281933257</t>
  </si>
  <si>
    <t>0.327014218</t>
  </si>
  <si>
    <t>0.144200627</t>
  </si>
  <si>
    <t>Institution-WideCOM101ACT Composite2D</t>
  </si>
  <si>
    <t>0.0081116158</t>
  </si>
  <si>
    <t>0.026123302</t>
  </si>
  <si>
    <t>Institution-WideCOM101ACT Composite2F</t>
  </si>
  <si>
    <t>0.0146009085</t>
  </si>
  <si>
    <t>0.0034522440</t>
  </si>
  <si>
    <t>0.047021944</t>
  </si>
  <si>
    <t>Institution-WideCOM101ACT Composite2W</t>
  </si>
  <si>
    <t>0.0152498378</t>
  </si>
  <si>
    <t>0.0086306099</t>
  </si>
  <si>
    <t>0.049111808</t>
  </si>
  <si>
    <t>Institution-WideCOM101ACT Composite3A</t>
  </si>
  <si>
    <t>0.0879299156</t>
  </si>
  <si>
    <t>0.1173762946</t>
  </si>
  <si>
    <t>0.221767594</t>
  </si>
  <si>
    <t>0.453936348</t>
  </si>
  <si>
    <t>Institution-WideCOM101ACT Composite3B</t>
  </si>
  <si>
    <t>0.0681375730</t>
  </si>
  <si>
    <t>0.0707710012</t>
  </si>
  <si>
    <t>0.196445276</t>
  </si>
  <si>
    <t>0.351758794</t>
  </si>
  <si>
    <t>Institution-WideCOM101ACT Composite3C</t>
  </si>
  <si>
    <t>0.0171966256</t>
  </si>
  <si>
    <t>0.0178365938</t>
  </si>
  <si>
    <t>0.125592417</t>
  </si>
  <si>
    <t>0.088777219</t>
  </si>
  <si>
    <t>Institution-WideCOM101ACT Composite3D</t>
  </si>
  <si>
    <t>0.0051914341</t>
  </si>
  <si>
    <t>0.170212766</t>
  </si>
  <si>
    <t>0.026800670</t>
  </si>
  <si>
    <t>Institution-WideCOM101ACT Composite3F</t>
  </si>
  <si>
    <t>0.0100584036</t>
  </si>
  <si>
    <t>0.213793103</t>
  </si>
  <si>
    <t>0.051926298</t>
  </si>
  <si>
    <t>Institution-WideCOM101ACT Composite3W</t>
  </si>
  <si>
    <t>Institution-WideCOM101ACT Composite4A</t>
  </si>
  <si>
    <t>0.0707332901</t>
  </si>
  <si>
    <t>0.0960874568</t>
  </si>
  <si>
    <t>0.178396072</t>
  </si>
  <si>
    <t>0.569190601</t>
  </si>
  <si>
    <t>Institution-WideCOM101ACT Composite4B</t>
  </si>
  <si>
    <t>0.0324464633</t>
  </si>
  <si>
    <t>0.093545370</t>
  </si>
  <si>
    <t>0.261096606</t>
  </si>
  <si>
    <t>Institution-WideCOM101ACT Composite4C</t>
  </si>
  <si>
    <t>0.0084360805</t>
  </si>
  <si>
    <t>0.0074798619</t>
  </si>
  <si>
    <t>0.061611374</t>
  </si>
  <si>
    <t>0.067885117</t>
  </si>
  <si>
    <t>Institution-WideCOM101ACT Composite4D</t>
  </si>
  <si>
    <t>0.0029201817</t>
  </si>
  <si>
    <t>0.095744681</t>
  </si>
  <si>
    <t>0.023498695</t>
  </si>
  <si>
    <t>Institution-WideCOM101ACT Composite4F</t>
  </si>
  <si>
    <t>0.0035691110</t>
  </si>
  <si>
    <t>0.028720627</t>
  </si>
  <si>
    <t>Institution-WideCOM101ACT Composite4W</t>
  </si>
  <si>
    <t>0.0061648280</t>
  </si>
  <si>
    <t>0.146153846</t>
  </si>
  <si>
    <t>0.049608355</t>
  </si>
  <si>
    <t>Institution-WideCOM101ACT English1A</t>
  </si>
  <si>
    <t>0.0807916937</t>
  </si>
  <si>
    <t>0.0955120829</t>
  </si>
  <si>
    <t>0.203764321</t>
  </si>
  <si>
    <t>0.284246575</t>
  </si>
  <si>
    <t>Institution-WideCOM101ACT English1B</t>
  </si>
  <si>
    <t>0.1132381570</t>
  </si>
  <si>
    <t>0.1150747986</t>
  </si>
  <si>
    <t>0.326473340</t>
  </si>
  <si>
    <t>0.398401826</t>
  </si>
  <si>
    <t>Institution-WideCOM101ACT English1C</t>
  </si>
  <si>
    <t>0.0310701956</t>
  </si>
  <si>
    <t>0.381516588</t>
  </si>
  <si>
    <t>0.183789954</t>
  </si>
  <si>
    <t>Institution-WideCOM101ACT English1D</t>
  </si>
  <si>
    <t>0.0110317975</t>
  </si>
  <si>
    <t>0.0051783659</t>
  </si>
  <si>
    <t>0.361702128</t>
  </si>
  <si>
    <t>0.038812785</t>
  </si>
  <si>
    <t>Institution-WideCOM101ACT English1F</t>
  </si>
  <si>
    <t>0.0136275146</t>
  </si>
  <si>
    <t>0.0005753740</t>
  </si>
  <si>
    <t>0.289655172</t>
  </si>
  <si>
    <t>0.047945205</t>
  </si>
  <si>
    <t>Institution-WideCOM101ACT English1W</t>
  </si>
  <si>
    <t>0.0133030500</t>
  </si>
  <si>
    <t>0.315384615</t>
  </si>
  <si>
    <t>0.046803653</t>
  </si>
  <si>
    <t>Institution-WideCOM101ACT English2A</t>
  </si>
  <si>
    <t>0.1291369241</t>
  </si>
  <si>
    <t>0.1576524741</t>
  </si>
  <si>
    <t>0.325695581</t>
  </si>
  <si>
    <t>0.376537370</t>
  </si>
  <si>
    <t>Institution-WideCOM101ACT English2B</t>
  </si>
  <si>
    <t>0.1197274497</t>
  </si>
  <si>
    <t>0.1294591484</t>
  </si>
  <si>
    <t>0.345182413</t>
  </si>
  <si>
    <t>0.349101230</t>
  </si>
  <si>
    <t>Institution-WideCOM101ACT English2C</t>
  </si>
  <si>
    <t>0.0528877352</t>
  </si>
  <si>
    <t>0.0397008055</t>
  </si>
  <si>
    <t>0.386255924</t>
  </si>
  <si>
    <t>0.154210028</t>
  </si>
  <si>
    <t>Institution-WideCOM101ACT English2D</t>
  </si>
  <si>
    <t>0.0103828683</t>
  </si>
  <si>
    <t>0.340425532</t>
  </si>
  <si>
    <t>0.030274361</t>
  </si>
  <si>
    <t>Institution-WideCOM101ACT English2F</t>
  </si>
  <si>
    <t>0.0028768700</t>
  </si>
  <si>
    <t>0.365517241</t>
  </si>
  <si>
    <t>0.050141911</t>
  </si>
  <si>
    <t>Institution-WideCOM101ACT English2W</t>
  </si>
  <si>
    <t>0.323076923</t>
  </si>
  <si>
    <t>Institution-WideCOM101ACT English3A</t>
  </si>
  <si>
    <t>0.0911745620</t>
  </si>
  <si>
    <t>0.229950900</t>
  </si>
  <si>
    <t>0.469115192</t>
  </si>
  <si>
    <t>Institution-WideCOM101ACT English3B</t>
  </si>
  <si>
    <t>0.0635950681</t>
  </si>
  <si>
    <t>0.0632911392</t>
  </si>
  <si>
    <t>0.183348924</t>
  </si>
  <si>
    <t>0.327212020</t>
  </si>
  <si>
    <t>Institution-WideCOM101ACT English3C</t>
  </si>
  <si>
    <t>0.0175210902</t>
  </si>
  <si>
    <t>0.127962085</t>
  </si>
  <si>
    <t>0.090150250</t>
  </si>
  <si>
    <t>Institution-WideCOM101ACT English3D</t>
  </si>
  <si>
    <t>0.0045425049</t>
  </si>
  <si>
    <t>0.023372287</t>
  </si>
  <si>
    <t>Institution-WideCOM101ACT English3F</t>
  </si>
  <si>
    <t>0.0090850097</t>
  </si>
  <si>
    <t>0.193103448</t>
  </si>
  <si>
    <t>0.046744574</t>
  </si>
  <si>
    <t>Institution-WideCOM101ACT English3W</t>
  </si>
  <si>
    <t>0.043405676</t>
  </si>
  <si>
    <t>Institution-WideCOM101ACT English4A</t>
  </si>
  <si>
    <t>0.0953926022</t>
  </si>
  <si>
    <t>0.1283084005</t>
  </si>
  <si>
    <t>0.240589198</t>
  </si>
  <si>
    <t>0.534545455</t>
  </si>
  <si>
    <t>Institution-WideCOM101ACT English4B</t>
  </si>
  <si>
    <t>0.0502920182</t>
  </si>
  <si>
    <t>0.0512082854</t>
  </si>
  <si>
    <t>0.144995323</t>
  </si>
  <si>
    <t>Institution-WideCOM101ACT English4C</t>
  </si>
  <si>
    <t>0.0143843498</t>
  </si>
  <si>
    <t>0.104265403</t>
  </si>
  <si>
    <t>Institution-WideCOM101ACT English4D</t>
  </si>
  <si>
    <t>0.025454545</t>
  </si>
  <si>
    <t>Institution-WideCOM101ACT English4F</t>
  </si>
  <si>
    <t>0.0071382219</t>
  </si>
  <si>
    <t>0.151724138</t>
  </si>
  <si>
    <t>Institution-WideCOM101ACT English4W</t>
  </si>
  <si>
    <t>0.0068137573</t>
  </si>
  <si>
    <t>0.038181818</t>
  </si>
  <si>
    <t>Institution-WideCOM101ACT Math1A</t>
  </si>
  <si>
    <t>0.1155094095</t>
  </si>
  <si>
    <t>0.1311852704</t>
  </si>
  <si>
    <t>0.291325696</t>
  </si>
  <si>
    <t>0.299411270</t>
  </si>
  <si>
    <t>Institution-WideCOM101ACT Math1B</t>
  </si>
  <si>
    <t>0.1427644387</t>
  </si>
  <si>
    <t>0.1323360184</t>
  </si>
  <si>
    <t>0.411599626</t>
  </si>
  <si>
    <t>0.370058873</t>
  </si>
  <si>
    <t>Institution-WideCOM101ACT Math1C</t>
  </si>
  <si>
    <t>0.0717066840</t>
  </si>
  <si>
    <t>0.0448791715</t>
  </si>
  <si>
    <t>0.523696682</t>
  </si>
  <si>
    <t>0.185870479</t>
  </si>
  <si>
    <t>Institution-WideCOM101ACT Math1D</t>
  </si>
  <si>
    <t>0.0063291139</t>
  </si>
  <si>
    <t>0.510638298</t>
  </si>
  <si>
    <t>0.040370059</t>
  </si>
  <si>
    <t>Institution-WideCOM101ACT Math1F</t>
  </si>
  <si>
    <t>0.0207657365</t>
  </si>
  <si>
    <t>0.441379310</t>
  </si>
  <si>
    <t>0.053826745</t>
  </si>
  <si>
    <t>Institution-WideCOM101ACT Math1W</t>
  </si>
  <si>
    <t>0.0194678780</t>
  </si>
  <si>
    <t>0.461538462</t>
  </si>
  <si>
    <t>0.050462574</t>
  </si>
  <si>
    <t>Institution-WideCOM101ACT Math2A</t>
  </si>
  <si>
    <t>0.1096690461</t>
  </si>
  <si>
    <t>0.1392405063</t>
  </si>
  <si>
    <t>0.420921544</t>
  </si>
  <si>
    <t>Institution-WideCOM101ACT Math2B</t>
  </si>
  <si>
    <t>0.0921479559</t>
  </si>
  <si>
    <t>0.1035673188</t>
  </si>
  <si>
    <t>0.265668849</t>
  </si>
  <si>
    <t>0.353673724</t>
  </si>
  <si>
    <t>Institution-WideCOM101ACT Math2C</t>
  </si>
  <si>
    <t>0.0288773524</t>
  </si>
  <si>
    <t>0.210900474</t>
  </si>
  <si>
    <t>0.110834371</t>
  </si>
  <si>
    <t>Institution-WideCOM101ACT Math2D</t>
  </si>
  <si>
    <t>0.0077871512</t>
  </si>
  <si>
    <t>0.255319149</t>
  </si>
  <si>
    <t>0.029887920</t>
  </si>
  <si>
    <t>Institution-WideCOM101ACT Math2F</t>
  </si>
  <si>
    <t>0.0116807268</t>
  </si>
  <si>
    <t>0.0017261220</t>
  </si>
  <si>
    <t>0.248275862</t>
  </si>
  <si>
    <t>0.044831880</t>
  </si>
  <si>
    <t>Institution-WideCOM101ACT Math2W</t>
  </si>
  <si>
    <t>0.246153846</t>
  </si>
  <si>
    <t>0.039850560</t>
  </si>
  <si>
    <t>Institution-WideCOM101ACT Math3A</t>
  </si>
  <si>
    <t>0.1067488644</t>
  </si>
  <si>
    <t>0.467329545</t>
  </si>
  <si>
    <t>Institution-WideCOM101ACT Math3B</t>
  </si>
  <si>
    <t>0.0743024010</t>
  </si>
  <si>
    <t>0.0811277330</t>
  </si>
  <si>
    <t>0.214218896</t>
  </si>
  <si>
    <t>0.325284091</t>
  </si>
  <si>
    <t>Institution-WideCOM101ACT Math3C</t>
  </si>
  <si>
    <t>0.0259571707</t>
  </si>
  <si>
    <t>0.189573460</t>
  </si>
  <si>
    <t>Institution-WideCOM101ACT Math3D</t>
  </si>
  <si>
    <t>0.0058403634</t>
  </si>
  <si>
    <t>0.191489362</t>
  </si>
  <si>
    <t>0.025568182</t>
  </si>
  <si>
    <t>Institution-WideCOM101ACT Math3F</t>
  </si>
  <si>
    <t>0.0097339390</t>
  </si>
  <si>
    <t>0.042613636</t>
  </si>
  <si>
    <t>Institution-WideCOM101ACT Math3W</t>
  </si>
  <si>
    <t>0.138461538</t>
  </si>
  <si>
    <t>Institution-WideCOM101ACT Math4A</t>
  </si>
  <si>
    <t>0.0645684620</t>
  </si>
  <si>
    <t>0.0891829689</t>
  </si>
  <si>
    <t>0.162847791</t>
  </si>
  <si>
    <t>0.515544041</t>
  </si>
  <si>
    <t>Institution-WideCOM101ACT Math4B</t>
  </si>
  <si>
    <t>0.0376378975</t>
  </si>
  <si>
    <t>0.0420023015</t>
  </si>
  <si>
    <t>0.108512629</t>
  </si>
  <si>
    <t>0.300518135</t>
  </si>
  <si>
    <t>Institution-WideCOM101ACT Math4C</t>
  </si>
  <si>
    <t>0.0120828539</t>
  </si>
  <si>
    <t>0.075829384</t>
  </si>
  <si>
    <t>0.082901554</t>
  </si>
  <si>
    <t>Institution-WideCOM101ACT Math4D</t>
  </si>
  <si>
    <t>0.0012978585</t>
  </si>
  <si>
    <t>0.010362694</t>
  </si>
  <si>
    <t>Institution-WideCOM101ACT Math4F</t>
  </si>
  <si>
    <t>0.0048669695</t>
  </si>
  <si>
    <t>0.038860104</t>
  </si>
  <si>
    <t>Institution-WideCOM101ACT Math4W</t>
  </si>
  <si>
    <t>0.0064892927</t>
  </si>
  <si>
    <t>0.051813472</t>
  </si>
  <si>
    <t>Institution-WideCOM101ACT Reading1A</t>
  </si>
  <si>
    <t>0.0918234912</t>
  </si>
  <si>
    <t>0.1093210587</t>
  </si>
  <si>
    <t>0.231587561</t>
  </si>
  <si>
    <t>0.308615049</t>
  </si>
  <si>
    <t>Institution-WideCOM101ACT Reading1B</t>
  </si>
  <si>
    <t>0.1148604802</t>
  </si>
  <si>
    <t>0.1110471807</t>
  </si>
  <si>
    <t>0.331150608</t>
  </si>
  <si>
    <t>0.386041439</t>
  </si>
  <si>
    <t>Institution-WideCOM101ACT Reading1C</t>
  </si>
  <si>
    <t>0.0538611291</t>
  </si>
  <si>
    <t>0.0362485616</t>
  </si>
  <si>
    <t>0.393364929</t>
  </si>
  <si>
    <t>0.181025082</t>
  </si>
  <si>
    <t>Institution-WideCOM101ACT Reading1D</t>
  </si>
  <si>
    <t>0.0113562622</t>
  </si>
  <si>
    <t>0.038167939</t>
  </si>
  <si>
    <t>Institution-WideCOM101ACT Reading1F</t>
  </si>
  <si>
    <t>0.049073064</t>
  </si>
  <si>
    <t>Institution-WideCOM101ACT Reading1W</t>
  </si>
  <si>
    <t>0.261538462</t>
  </si>
  <si>
    <t>0.037077426</t>
  </si>
  <si>
    <t>Institution-WideCOM101ACT Reading2A</t>
  </si>
  <si>
    <t>0.1194029851</t>
  </si>
  <si>
    <t>0.1421173763</t>
  </si>
  <si>
    <t>0.301145663</t>
  </si>
  <si>
    <t>0.396979504</t>
  </si>
  <si>
    <t>Institution-WideCOM101ACT Reading2B</t>
  </si>
  <si>
    <t>0.1048020766</t>
  </si>
  <si>
    <t>0.302151543</t>
  </si>
  <si>
    <t>0.348435814</t>
  </si>
  <si>
    <t>Institution-WideCOM101ACT Reading2C</t>
  </si>
  <si>
    <t>0.0418559377</t>
  </si>
  <si>
    <t>0.305687204</t>
  </si>
  <si>
    <t>0.139158576</t>
  </si>
  <si>
    <t>Institution-WideCOM101ACT Reading2D</t>
  </si>
  <si>
    <t>0.025889968</t>
  </si>
  <si>
    <t>Institution-WideCOM101ACT Reading2F</t>
  </si>
  <si>
    <t>0.303448276</t>
  </si>
  <si>
    <t>0.047464941</t>
  </si>
  <si>
    <t>Institution-WideCOM101ACT Reading2W</t>
  </si>
  <si>
    <t>0.0126541207</t>
  </si>
  <si>
    <t>0.042071197</t>
  </si>
  <si>
    <t>Institution-WideCOM101ACT Reading3A</t>
  </si>
  <si>
    <t>0.0934458144</t>
  </si>
  <si>
    <t>0.1214039125</t>
  </si>
  <si>
    <t>0.235679214</t>
  </si>
  <si>
    <t>0.424778761</t>
  </si>
  <si>
    <t>Institution-WideCOM101ACT Reading3B</t>
  </si>
  <si>
    <t>0.0720311486</t>
  </si>
  <si>
    <t>0.0713463751</t>
  </si>
  <si>
    <t>0.207670720</t>
  </si>
  <si>
    <t>0.327433628</t>
  </si>
  <si>
    <t>Institution-WideCOM101ACT Reading3C</t>
  </si>
  <si>
    <t>0.0262816353</t>
  </si>
  <si>
    <t>0.0218642117</t>
  </si>
  <si>
    <t>0.191943128</t>
  </si>
  <si>
    <t>0.119469027</t>
  </si>
  <si>
    <t>Institution-WideCOM101ACT Reading3D</t>
  </si>
  <si>
    <t>0.202127660</t>
  </si>
  <si>
    <t>0.028023599</t>
  </si>
  <si>
    <t>Institution-WideCOM101ACT Reading3F</t>
  </si>
  <si>
    <t>0.220689655</t>
  </si>
  <si>
    <t>0.047197640</t>
  </si>
  <si>
    <t>Institution-WideCOM101ACT Reading3W</t>
  </si>
  <si>
    <t>0.0097813579</t>
  </si>
  <si>
    <t>Institution-WideCOM101ACT Reading4A</t>
  </si>
  <si>
    <t>0.1248561565</t>
  </si>
  <si>
    <t>0.505357143</t>
  </si>
  <si>
    <t>Institution-WideCOM101ACT Reading4B</t>
  </si>
  <si>
    <t>0.0551589877</t>
  </si>
  <si>
    <t>0.0546605293</t>
  </si>
  <si>
    <t>0.159027128</t>
  </si>
  <si>
    <t>0.303571429</t>
  </si>
  <si>
    <t>Institution-WideCOM101ACT Reading4C</t>
  </si>
  <si>
    <t>0.109004739</t>
  </si>
  <si>
    <t>0.082142857</t>
  </si>
  <si>
    <t>Institution-WideCOM101ACT Reading4D</t>
  </si>
  <si>
    <t>Institution-WideCOM101ACT Reading4F</t>
  </si>
  <si>
    <t>0.165517241</t>
  </si>
  <si>
    <t>Institution-WideCOM101ACT Reading4W</t>
  </si>
  <si>
    <t>Institution-WideCOM101ACT Science Reasoning1A</t>
  </si>
  <si>
    <t>0.1365996106</t>
  </si>
  <si>
    <t>0.1611047181</t>
  </si>
  <si>
    <t>0.344517185</t>
  </si>
  <si>
    <t>0.330455259</t>
  </si>
  <si>
    <t>Institution-WideCOM101ACT Science Reasoning1B</t>
  </si>
  <si>
    <t>0.1495781960</t>
  </si>
  <si>
    <t>0.431244153</t>
  </si>
  <si>
    <t>0.361852433</t>
  </si>
  <si>
    <t>Institution-WideCOM101ACT Science Reasoning1C</t>
  </si>
  <si>
    <t>0.0704088254</t>
  </si>
  <si>
    <t>0.514218009</t>
  </si>
  <si>
    <t>0.170329670</t>
  </si>
  <si>
    <t>Institution-WideCOM101ACT Science Reasoning1D</t>
  </si>
  <si>
    <t>0.0158987670</t>
  </si>
  <si>
    <t>0.521276596</t>
  </si>
  <si>
    <t>Institution-WideCOM101ACT Science Reasoning1F</t>
  </si>
  <si>
    <t>0.0220635951</t>
  </si>
  <si>
    <t>0.468965517</t>
  </si>
  <si>
    <t>0.053375196</t>
  </si>
  <si>
    <t>Institution-WideCOM101ACT Science Reasoning1W</t>
  </si>
  <si>
    <t>0.446153846</t>
  </si>
  <si>
    <t>0.045525903</t>
  </si>
  <si>
    <t>Institution-WideCOM101ACT Science Reasoning2A</t>
  </si>
  <si>
    <t>0.0905256327</t>
  </si>
  <si>
    <t>0.1116225547</t>
  </si>
  <si>
    <t>0.228314239</t>
  </si>
  <si>
    <t>0.391853933</t>
  </si>
  <si>
    <t>Institution-WideCOM101ACT Science Reasoning2B</t>
  </si>
  <si>
    <t>0.0814406230</t>
  </si>
  <si>
    <t>0.0914844649</t>
  </si>
  <si>
    <t>0.234798877</t>
  </si>
  <si>
    <t>0.352528090</t>
  </si>
  <si>
    <t>Institution-WideCOM101ACT Science Reasoning2C</t>
  </si>
  <si>
    <t>0.0353666450</t>
  </si>
  <si>
    <t>0.0258918297</t>
  </si>
  <si>
    <t>0.258293839</t>
  </si>
  <si>
    <t>0.153089888</t>
  </si>
  <si>
    <t>Institution-WideCOM101ACT Science Reasoning2D</t>
  </si>
  <si>
    <t>0.0042180402</t>
  </si>
  <si>
    <t>0.138297872</t>
  </si>
  <si>
    <t>0.018258427</t>
  </si>
  <si>
    <t>Institution-WideCOM101ACT Science Reasoning2F</t>
  </si>
  <si>
    <t>0.234482759</t>
  </si>
  <si>
    <t>0.047752809</t>
  </si>
  <si>
    <t>Institution-WideCOM101ACT Science Reasoning2W</t>
  </si>
  <si>
    <t>0.036516854</t>
  </si>
  <si>
    <t>Institution-WideCOM101ACT Science Reasoning3A</t>
  </si>
  <si>
    <t>0.1080467229</t>
  </si>
  <si>
    <t>0.272504092</t>
  </si>
  <si>
    <t>0.463143255</t>
  </si>
  <si>
    <t>Institution-WideCOM101ACT Science Reasoning3B</t>
  </si>
  <si>
    <t>0.0778715120</t>
  </si>
  <si>
    <t>0.0788262371</t>
  </si>
  <si>
    <t>0.224508887</t>
  </si>
  <si>
    <t>0.333796940</t>
  </si>
  <si>
    <t>Institution-WideCOM101ACT Science Reasoning3C</t>
  </si>
  <si>
    <t>0.0161104718</t>
  </si>
  <si>
    <t>0.161137441</t>
  </si>
  <si>
    <t>0.094575800</t>
  </si>
  <si>
    <t>Institution-WideCOM101ACT Science Reasoning3D</t>
  </si>
  <si>
    <t>0.030598053</t>
  </si>
  <si>
    <t>Institution-WideCOM101ACT Science Reasoning3F</t>
  </si>
  <si>
    <t>0.041724618</t>
  </si>
  <si>
    <t>Institution-WideCOM101ACT Science Reasoning3W</t>
  </si>
  <si>
    <t>Institution-WideCOM101ACT Science Reasoning4A</t>
  </si>
  <si>
    <t>0.0613238157</t>
  </si>
  <si>
    <t>0.0828538550</t>
  </si>
  <si>
    <t>0.154664484</t>
  </si>
  <si>
    <t>0.501326260</t>
  </si>
  <si>
    <t>Institution-WideCOM101ACT Science Reasoning4B</t>
  </si>
  <si>
    <t>0.0379623621</t>
  </si>
  <si>
    <t>0.0391254315</t>
  </si>
  <si>
    <t>0.109448082</t>
  </si>
  <si>
    <t>Institution-WideCOM101ACT Science Reasoning4C</t>
  </si>
  <si>
    <t>0.074270557</t>
  </si>
  <si>
    <t>Institution-WideCOM101ACT Science Reasoning4D</t>
  </si>
  <si>
    <t>0.0032446463</t>
  </si>
  <si>
    <t>0.026525199</t>
  </si>
  <si>
    <t>Institution-WideCOM101ACT Science Reasoning4F</t>
  </si>
  <si>
    <t>0.089655172</t>
  </si>
  <si>
    <t>Institution-WideCOM101ACT Science Reasoning4W</t>
  </si>
  <si>
    <t>0.053050398</t>
  </si>
  <si>
    <t>Institution-WideCOM101ACT Sum of Standard Score2C</t>
  </si>
  <si>
    <t>Institution-WideCOM101ACT Sum of Standard Score2F</t>
  </si>
  <si>
    <t>Institution-WideCOM101ACT Sum of Standard Score2W</t>
  </si>
  <si>
    <t>Institution-WideCOM101SAT Mathematics1A</t>
  </si>
  <si>
    <t>0.1207547170</t>
  </si>
  <si>
    <t>0.1401574803</t>
  </si>
  <si>
    <t>0.287640449</t>
  </si>
  <si>
    <t>0.336842105</t>
  </si>
  <si>
    <t>Institution-WideCOM101SAT Mathematics1B</t>
  </si>
  <si>
    <t>0.1179245283</t>
  </si>
  <si>
    <t>0.1228346457</t>
  </si>
  <si>
    <t>0.366568915</t>
  </si>
  <si>
    <t>0.328947368</t>
  </si>
  <si>
    <t>Institution-WideCOM101SAT Mathematics1C</t>
  </si>
  <si>
    <t>0.0613207547</t>
  </si>
  <si>
    <t>0.0330708661</t>
  </si>
  <si>
    <t>0.481481481</t>
  </si>
  <si>
    <t>0.171052632</t>
  </si>
  <si>
    <t>Institution-WideCOM101SAT Mathematics1D</t>
  </si>
  <si>
    <t>0.0179245283</t>
  </si>
  <si>
    <t>0.475000000</t>
  </si>
  <si>
    <t>Institution-WideCOM101SAT Mathematics1F</t>
  </si>
  <si>
    <t>0.0235849057</t>
  </si>
  <si>
    <t>0.0015748031</t>
  </si>
  <si>
    <t>0.446428571</t>
  </si>
  <si>
    <t>0.065789474</t>
  </si>
  <si>
    <t>Institution-WideCOM101SAT Mathematics1W</t>
  </si>
  <si>
    <t>0.0169811321</t>
  </si>
  <si>
    <t>0.418604651</t>
  </si>
  <si>
    <t>0.047368421</t>
  </si>
  <si>
    <t>Institution-WideCOM101SAT Mathematics2A</t>
  </si>
  <si>
    <t>0.1716535433</t>
  </si>
  <si>
    <t>0.314606742</t>
  </si>
  <si>
    <t>0.450160772</t>
  </si>
  <si>
    <t>Institution-WideCOM101SAT Mathematics2B</t>
  </si>
  <si>
    <t>0.0990566038</t>
  </si>
  <si>
    <t>0.1102362205</t>
  </si>
  <si>
    <t>0.307917889</t>
  </si>
  <si>
    <t>0.337620579</t>
  </si>
  <si>
    <t>Institution-WideCOM101SAT Mathematics2C</t>
  </si>
  <si>
    <t>0.0330188679</t>
  </si>
  <si>
    <t>0.0204724409</t>
  </si>
  <si>
    <t>0.112540193</t>
  </si>
  <si>
    <t>Institution-WideCOM101SAT Mathematics2D</t>
  </si>
  <si>
    <t>0.0103773585</t>
  </si>
  <si>
    <t>0.0047244094</t>
  </si>
  <si>
    <t>0.275000000</t>
  </si>
  <si>
    <t>0.035369775</t>
  </si>
  <si>
    <t>Institution-WideCOM101SAT Mathematics2F</t>
  </si>
  <si>
    <t>0.0084905660</t>
  </si>
  <si>
    <t>0.160714286</t>
  </si>
  <si>
    <t>0.028938907</t>
  </si>
  <si>
    <t>Institution-WideCOM101SAT Mathematics2W</t>
  </si>
  <si>
    <t>0.0062992126</t>
  </si>
  <si>
    <t>Institution-WideCOM101SAT Mathematics3A</t>
  </si>
  <si>
    <t>0.1047169811</t>
  </si>
  <si>
    <t>0.249438202</t>
  </si>
  <si>
    <t>0.506849315</t>
  </si>
  <si>
    <t>Institution-WideCOM101SAT Mathematics3B</t>
  </si>
  <si>
    <t>0.0556603774</t>
  </si>
  <si>
    <t>0.0677165354</t>
  </si>
  <si>
    <t>0.173020528</t>
  </si>
  <si>
    <t>0.269406393</t>
  </si>
  <si>
    <t>Institution-WideCOM101SAT Mathematics3C</t>
  </si>
  <si>
    <t>0.0198113208</t>
  </si>
  <si>
    <t>0.0173228346</t>
  </si>
  <si>
    <t>Institution-WideCOM101SAT Mathematics3D</t>
  </si>
  <si>
    <t>0.0056603774</t>
  </si>
  <si>
    <t>Institution-WideCOM101SAT Mathematics3F</t>
  </si>
  <si>
    <t>0.0150943396</t>
  </si>
  <si>
    <t>0.073059361</t>
  </si>
  <si>
    <t>Institution-WideCOM101SAT Mathematics3W</t>
  </si>
  <si>
    <t>Institution-WideCOM101SAT Mathematics4A</t>
  </si>
  <si>
    <t>0.0622641509</t>
  </si>
  <si>
    <t>0.0803149606</t>
  </si>
  <si>
    <t>0.148314607</t>
  </si>
  <si>
    <t>0.440000000</t>
  </si>
  <si>
    <t>Institution-WideCOM101SAT Mathematics4B</t>
  </si>
  <si>
    <t>0.0490566038</t>
  </si>
  <si>
    <t>0.0503937008</t>
  </si>
  <si>
    <t>0.152492669</t>
  </si>
  <si>
    <t>Institution-WideCOM101SAT Mathematics4C</t>
  </si>
  <si>
    <t>0.0132075472</t>
  </si>
  <si>
    <t>0.0110236220</t>
  </si>
  <si>
    <t>0.103703704</t>
  </si>
  <si>
    <t>0.093333333</t>
  </si>
  <si>
    <t>Institution-WideCOM101SAT Mathematics4D</t>
  </si>
  <si>
    <t>0.0037735849</t>
  </si>
  <si>
    <t>Institution-WideCOM101SAT Mathematics4F</t>
  </si>
  <si>
    <t>Institution-WideCOM101SAT Mathematics4W</t>
  </si>
  <si>
    <t>0.0075471698</t>
  </si>
  <si>
    <t>0.053333333</t>
  </si>
  <si>
    <t>Institution-WideCOM101SAT Total (Verbal and Math)1A</t>
  </si>
  <si>
    <t>0.1226415094</t>
  </si>
  <si>
    <t>0.1496062992</t>
  </si>
  <si>
    <t>0.334190231</t>
  </si>
  <si>
    <t>Institution-WideCOM101SAT Total (Verbal and Math)1B</t>
  </si>
  <si>
    <t>0.1264150943</t>
  </si>
  <si>
    <t>0.1275590551</t>
  </si>
  <si>
    <t>0.392961877</t>
  </si>
  <si>
    <t>0.344473008</t>
  </si>
  <si>
    <t>Institution-WideCOM101SAT Total (Verbal and Math)1C</t>
  </si>
  <si>
    <t>0.0314960630</t>
  </si>
  <si>
    <t>0.488888889</t>
  </si>
  <si>
    <t>0.169665810</t>
  </si>
  <si>
    <t>Institution-WideCOM101SAT Total (Verbal and Math)1D</t>
  </si>
  <si>
    <t>0.051413882</t>
  </si>
  <si>
    <t>Institution-WideCOM101SAT Total (Verbal and Math)1F</t>
  </si>
  <si>
    <t>0.0207547170</t>
  </si>
  <si>
    <t>0.0031496063</t>
  </si>
  <si>
    <t>0.056555270</t>
  </si>
  <si>
    <t>Institution-WideCOM101SAT Total (Verbal and Math)1W</t>
  </si>
  <si>
    <t>0.0160377358</t>
  </si>
  <si>
    <t>0.043701799</t>
  </si>
  <si>
    <t>Institution-WideCOM101SAT Total (Verbal and Math)2A</t>
  </si>
  <si>
    <t>0.1216981132</t>
  </si>
  <si>
    <t>0.1464566929</t>
  </si>
  <si>
    <t>0.289887640</t>
  </si>
  <si>
    <t>0.434343434</t>
  </si>
  <si>
    <t>Institution-WideCOM101SAT Total (Verbal and Math)2B</t>
  </si>
  <si>
    <t>0.0915094340</t>
  </si>
  <si>
    <t>0.1118110236</t>
  </si>
  <si>
    <t>0.284457478</t>
  </si>
  <si>
    <t>0.326599327</t>
  </si>
  <si>
    <t>Institution-WideCOM101SAT Total (Verbal and Math)2C</t>
  </si>
  <si>
    <t>0.0349056604</t>
  </si>
  <si>
    <t>0.0236220472</t>
  </si>
  <si>
    <t>0.274074074</t>
  </si>
  <si>
    <t>0.124579125</t>
  </si>
  <si>
    <t>Institution-WideCOM101SAT Total (Verbal and Math)2D</t>
  </si>
  <si>
    <t>0.033670034</t>
  </si>
  <si>
    <t>Institution-WideCOM101SAT Total (Verbal and Math)2F</t>
  </si>
  <si>
    <t>Institution-WideCOM101SAT Total (Verbal and Math)2W</t>
  </si>
  <si>
    <t>0.232558140</t>
  </si>
  <si>
    <t>Institution-WideCOM101SAT Total (Verbal and Math)3A</t>
  </si>
  <si>
    <t>0.1084905660</t>
  </si>
  <si>
    <t>0.1322834646</t>
  </si>
  <si>
    <t>0.258426966</t>
  </si>
  <si>
    <t>0.529953917</t>
  </si>
  <si>
    <t>Institution-WideCOM101SAT Total (Verbal and Math)3B</t>
  </si>
  <si>
    <t>0.0661417323</t>
  </si>
  <si>
    <t>0.175953079</t>
  </si>
  <si>
    <t>0.276497696</t>
  </si>
  <si>
    <t>Institution-WideCOM101SAT Total (Verbal and Math)3C</t>
  </si>
  <si>
    <t>0.0125984252</t>
  </si>
  <si>
    <t>0.125925926</t>
  </si>
  <si>
    <t>0.078341014</t>
  </si>
  <si>
    <t>Institution-WideCOM101SAT Total (Verbal and Math)3D</t>
  </si>
  <si>
    <t>0.0047169811</t>
  </si>
  <si>
    <t>0.023041475</t>
  </si>
  <si>
    <t>Institution-WideCOM101SAT Total (Verbal and Math)3F</t>
  </si>
  <si>
    <t>0.0122641509</t>
  </si>
  <si>
    <t>0.232142857</t>
  </si>
  <si>
    <t>0.059907834</t>
  </si>
  <si>
    <t>Institution-WideCOM101SAT Total (Verbal and Math)3W</t>
  </si>
  <si>
    <t>0.0066037736</t>
  </si>
  <si>
    <t>0.162790698</t>
  </si>
  <si>
    <t>Institution-WideCOM101SAT Total (Verbal and Math)4A</t>
  </si>
  <si>
    <t>0.0669811321</t>
  </si>
  <si>
    <t>0.0866141732</t>
  </si>
  <si>
    <t>0.159550562</t>
  </si>
  <si>
    <t>0.452229299</t>
  </si>
  <si>
    <t>Institution-WideCOM101SAT Total (Verbal and Math)4B</t>
  </si>
  <si>
    <t>0.0456692913</t>
  </si>
  <si>
    <t>0.146627566</t>
  </si>
  <si>
    <t>0.318471338</t>
  </si>
  <si>
    <t>Institution-WideCOM101SAT Total (Verbal and Math)4C</t>
  </si>
  <si>
    <t>0.0141732283</t>
  </si>
  <si>
    <t>0.095541401</t>
  </si>
  <si>
    <t>Institution-WideCOM101SAT Total (Verbal and Math)4D</t>
  </si>
  <si>
    <t>0.031847134</t>
  </si>
  <si>
    <t>Institution-WideCOM101SAT Total (Verbal and Math)4F</t>
  </si>
  <si>
    <t>0.044585987</t>
  </si>
  <si>
    <t>Institution-WideCOM101SAT Total (Verbal and Math)4W</t>
  </si>
  <si>
    <t>0.057324841</t>
  </si>
  <si>
    <t>Institution-WideCOM101SAT Verbal1A</t>
  </si>
  <si>
    <t>0.1480314961</t>
  </si>
  <si>
    <t>0.341269841</t>
  </si>
  <si>
    <t>Institution-WideCOM101SAT Verbal1B</t>
  </si>
  <si>
    <t>0.1235849057</t>
  </si>
  <si>
    <t>0.1307086614</t>
  </si>
  <si>
    <t>0.384164223</t>
  </si>
  <si>
    <t>0.346560847</t>
  </si>
  <si>
    <t>Institution-WideCOM101SAT Verbal1C</t>
  </si>
  <si>
    <t>0.0594339623</t>
  </si>
  <si>
    <t>0.0362204724</t>
  </si>
  <si>
    <t>0.466666667</t>
  </si>
  <si>
    <t>Institution-WideCOM101SAT Verbal1D</t>
  </si>
  <si>
    <t>0.450000000</t>
  </si>
  <si>
    <t>Institution-WideCOM101SAT Verbal1F</t>
  </si>
  <si>
    <t>0.375000000</t>
  </si>
  <si>
    <t>Institution-WideCOM101SAT Verbal1W</t>
  </si>
  <si>
    <t>Institution-WideCOM101SAT Verbal2A</t>
  </si>
  <si>
    <t>0.410714286</t>
  </si>
  <si>
    <t>Institution-WideCOM101SAT Verbal2B</t>
  </si>
  <si>
    <t>0.0933962264</t>
  </si>
  <si>
    <t>0.1086614173</t>
  </si>
  <si>
    <t>0.290322581</t>
  </si>
  <si>
    <t>0.353571429</t>
  </si>
  <si>
    <t>Institution-WideCOM101SAT Verbal2C</t>
  </si>
  <si>
    <t>0.0292452830</t>
  </si>
  <si>
    <t>0.0094488189</t>
  </si>
  <si>
    <t>0.229629630</t>
  </si>
  <si>
    <t>0.110714286</t>
  </si>
  <si>
    <t>Institution-WideCOM101SAT Verbal2D</t>
  </si>
  <si>
    <t>0.039285714</t>
  </si>
  <si>
    <t>Institution-WideCOM101SAT Verbal2F</t>
  </si>
  <si>
    <t>Institution-WideCOM101SAT Verbal2W</t>
  </si>
  <si>
    <t>Institution-WideCOM101SAT Verbal3A</t>
  </si>
  <si>
    <t>0.1066037736</t>
  </si>
  <si>
    <t>0.1291338583</t>
  </si>
  <si>
    <t>0.253932584</t>
  </si>
  <si>
    <t>0.513636364</t>
  </si>
  <si>
    <t>Institution-WideCOM101SAT Verbal3B</t>
  </si>
  <si>
    <t>0.0598425197</t>
  </si>
  <si>
    <t>Institution-WideCOM101SAT Verbal3C</t>
  </si>
  <si>
    <t>Institution-WideCOM101SAT Verbal3D</t>
  </si>
  <si>
    <t>Institution-WideCOM101SAT Verbal3F</t>
  </si>
  <si>
    <t>0.0113207547</t>
  </si>
  <si>
    <t>Institution-WideCOM101SAT Verbal3W</t>
  </si>
  <si>
    <t>Institution-WideCOM101SAT Verbal4A</t>
  </si>
  <si>
    <t>0.0830188679</t>
  </si>
  <si>
    <t>0.1055118110</t>
  </si>
  <si>
    <t>0.197752809</t>
  </si>
  <si>
    <t>Institution-WideCOM101SAT Verbal4B</t>
  </si>
  <si>
    <t>0.0481132075</t>
  </si>
  <si>
    <t>0.0519685039</t>
  </si>
  <si>
    <t>0.149560117</t>
  </si>
  <si>
    <t>Institution-WideCOM101SAT Verbal4C</t>
  </si>
  <si>
    <t>0.0188976378</t>
  </si>
  <si>
    <t>Institution-WideCOM101SAT Verbal4D</t>
  </si>
  <si>
    <t>Institution-WideCOM101SAT Verbal4F</t>
  </si>
  <si>
    <t>Institution-WideCOM101SAT Verbal4W</t>
  </si>
  <si>
    <t>0.049450549</t>
  </si>
  <si>
    <t>Institution-WideCOM101SAT Writing1A</t>
  </si>
  <si>
    <t>0.0847953216</t>
  </si>
  <si>
    <t>0.1187500000</t>
  </si>
  <si>
    <t>0.261261261</t>
  </si>
  <si>
    <t>Institution-WideCOM101SAT Writing1B</t>
  </si>
  <si>
    <t>0.1312500000</t>
  </si>
  <si>
    <t>Institution-WideCOM101SAT Writing1C</t>
  </si>
  <si>
    <t>0.0687500000</t>
  </si>
  <si>
    <t>Institution-WideCOM101SAT Writing1D</t>
  </si>
  <si>
    <t>0.0292397661</t>
  </si>
  <si>
    <t>0.0187500000</t>
  </si>
  <si>
    <t>0.434782609</t>
  </si>
  <si>
    <t>Institution-WideCOM101SAT Writing1F</t>
  </si>
  <si>
    <t>0.0062500000</t>
  </si>
  <si>
    <t>Institution-WideCOM101SAT Writing1W</t>
  </si>
  <si>
    <t>Institution-WideCOM101SAT Writing2A</t>
  </si>
  <si>
    <t>0.231578947</t>
  </si>
  <si>
    <t>Institution-WideCOM101SAT Writing2B</t>
  </si>
  <si>
    <t>0.315789474</t>
  </si>
  <si>
    <t>Institution-WideCOM101SAT Writing2C</t>
  </si>
  <si>
    <t>0.0672514620</t>
  </si>
  <si>
    <t>0.315068493</t>
  </si>
  <si>
    <t>Institution-WideCOM101SAT Writing2D</t>
  </si>
  <si>
    <t>0.0204678363</t>
  </si>
  <si>
    <t>Institution-WideCOM101SAT Writing2F</t>
  </si>
  <si>
    <t>0.360000000</t>
  </si>
  <si>
    <t>0.094736842</t>
  </si>
  <si>
    <t>Institution-WideCOM101SAT Writing2W</t>
  </si>
  <si>
    <t>0.0116959064</t>
  </si>
  <si>
    <t>Institution-WideCOM101SAT Writing3A</t>
  </si>
  <si>
    <t>0.0906432749</t>
  </si>
  <si>
    <t>0.1125000000</t>
  </si>
  <si>
    <t>0.279279279</t>
  </si>
  <si>
    <t>0.418918919</t>
  </si>
  <si>
    <t>Institution-WideCOM101SAT Writing3B</t>
  </si>
  <si>
    <t>0.234693878</t>
  </si>
  <si>
    <t>0.310810811</t>
  </si>
  <si>
    <t>Institution-WideCOM101SAT Writing3C</t>
  </si>
  <si>
    <t>0.0321637427</t>
  </si>
  <si>
    <t>0.148648649</t>
  </si>
  <si>
    <t>Institution-WideCOM101SAT Writing3D</t>
  </si>
  <si>
    <t>0.0146198830</t>
  </si>
  <si>
    <t>Institution-WideCOM101SAT Writing3F</t>
  </si>
  <si>
    <t>Institution-WideCOM101SAT Writing4A</t>
  </si>
  <si>
    <t>0.460317460</t>
  </si>
  <si>
    <t>Institution-WideCOM101SAT Writing4B</t>
  </si>
  <si>
    <t>Institution-WideCOM101SAT Writing4C</t>
  </si>
  <si>
    <t>0.158730159</t>
  </si>
  <si>
    <t>Institution-WideCOM101SAT Writing4D</t>
  </si>
  <si>
    <t>0.0029239766</t>
  </si>
  <si>
    <t>Institution-WideCOM101SAT Writing4F</t>
  </si>
  <si>
    <t>Institution-WideCOM101SAT Writing4W</t>
  </si>
  <si>
    <t>0.0058479532</t>
  </si>
  <si>
    <t>Institution-WideCS205ACT Combined English/Writing1A</t>
  </si>
  <si>
    <t>0.0451030928</t>
  </si>
  <si>
    <t>0.0575163399</t>
  </si>
  <si>
    <t>Institution-WideCS205ACT Combined English/Writing1B</t>
  </si>
  <si>
    <t>0.0914948454</t>
  </si>
  <si>
    <t>0.0797385621</t>
  </si>
  <si>
    <t>0.276803119</t>
  </si>
  <si>
    <t>0.355000000</t>
  </si>
  <si>
    <t>Institution-WideCS205ACT Combined English/Writing1C</t>
  </si>
  <si>
    <t>0.0339869281</t>
  </si>
  <si>
    <t>0.385321101</t>
  </si>
  <si>
    <t>0.210000000</t>
  </si>
  <si>
    <t>Institution-WideCS205ACT Combined English/Writing1D</t>
  </si>
  <si>
    <t>0.0128865979</t>
  </si>
  <si>
    <t>0.0026143791</t>
  </si>
  <si>
    <t>0.322580645</t>
  </si>
  <si>
    <t>Institution-WideCS205ACT Combined English/Writing1F</t>
  </si>
  <si>
    <t>0.0078431373</t>
  </si>
  <si>
    <t>0.387096774</t>
  </si>
  <si>
    <t>Institution-WideCS205ACT Combined English/Writing1W</t>
  </si>
  <si>
    <t>0.378947368</t>
  </si>
  <si>
    <t>0.090000000</t>
  </si>
  <si>
    <t>Institution-WideCS205ACT Combined English/Writing2A</t>
  </si>
  <si>
    <t>0.0760309278</t>
  </si>
  <si>
    <t>0.0915032680</t>
  </si>
  <si>
    <t>0.218518519</t>
  </si>
  <si>
    <t>0.271264368</t>
  </si>
  <si>
    <t>Institution-WideCS205ACT Combined English/Writing2B</t>
  </si>
  <si>
    <t>0.1030927835</t>
  </si>
  <si>
    <t>0.1137254902</t>
  </si>
  <si>
    <t>0.311890838</t>
  </si>
  <si>
    <t>0.367816092</t>
  </si>
  <si>
    <t>Institution-WideCS205ACT Combined English/Writing2C</t>
  </si>
  <si>
    <t>0.0438144330</t>
  </si>
  <si>
    <t>0.311926606</t>
  </si>
  <si>
    <t>0.156321839</t>
  </si>
  <si>
    <t>Institution-WideCS205ACT Combined English/Writing2D</t>
  </si>
  <si>
    <t>0.045977011</t>
  </si>
  <si>
    <t>Institution-WideCS205ACT Combined English/Writing2F</t>
  </si>
  <si>
    <t>0.0104575163</t>
  </si>
  <si>
    <t>0.091954023</t>
  </si>
  <si>
    <t>Institution-WideCS205ACT Combined English/Writing2W</t>
  </si>
  <si>
    <t>0.0186855670</t>
  </si>
  <si>
    <t>Institution-WideCS205ACT Combined English/Writing3A</t>
  </si>
  <si>
    <t>0.1121134021</t>
  </si>
  <si>
    <t>0.1529411765</t>
  </si>
  <si>
    <t>0.322222222</t>
  </si>
  <si>
    <t>0.404651163</t>
  </si>
  <si>
    <t>Institution-WideCS205ACT Combined English/Writing3B</t>
  </si>
  <si>
    <t>0.0902061856</t>
  </si>
  <si>
    <t>0.1032679739</t>
  </si>
  <si>
    <t>0.272904483</t>
  </si>
  <si>
    <t>0.325581395</t>
  </si>
  <si>
    <t>Institution-WideCS205ACT Combined English/Writing3C</t>
  </si>
  <si>
    <t>0.0341494845</t>
  </si>
  <si>
    <t>0.0183006536</t>
  </si>
  <si>
    <t>0.243119266</t>
  </si>
  <si>
    <t>0.123255814</t>
  </si>
  <si>
    <t>Institution-WideCS205ACT Combined English/Writing3D</t>
  </si>
  <si>
    <t>0.0109536082</t>
  </si>
  <si>
    <t>0.274193548</t>
  </si>
  <si>
    <t>0.039534884</t>
  </si>
  <si>
    <t>Institution-WideCS205ACT Combined English/Writing3F</t>
  </si>
  <si>
    <t>0.0161082474</t>
  </si>
  <si>
    <t>0.201612903</t>
  </si>
  <si>
    <t>0.058139535</t>
  </si>
  <si>
    <t>Institution-WideCS205ACT Combined English/Writing3W</t>
  </si>
  <si>
    <t>0.0135309278</t>
  </si>
  <si>
    <t>0.221052632</t>
  </si>
  <si>
    <t>0.048837209</t>
  </si>
  <si>
    <t>Institution-WideCS205ACT Combined English/Writing4A</t>
  </si>
  <si>
    <t>0.1146907216</t>
  </si>
  <si>
    <t>0.1830065359</t>
  </si>
  <si>
    <t>0.329629630</t>
  </si>
  <si>
    <t>0.620209059</t>
  </si>
  <si>
    <t>Institution-WideCS205ACT Combined English/Writing4B</t>
  </si>
  <si>
    <t>0.0457474227</t>
  </si>
  <si>
    <t>0.0614379085</t>
  </si>
  <si>
    <t>0.138401559</t>
  </si>
  <si>
    <t>0.247386760</t>
  </si>
  <si>
    <t>Institution-WideCS205ACT Combined English/Writing4C</t>
  </si>
  <si>
    <t>0.0083762887</t>
  </si>
  <si>
    <t>0.059633028</t>
  </si>
  <si>
    <t>0.045296167</t>
  </si>
  <si>
    <t>Institution-WideCS205ACT Combined English/Writing4D</t>
  </si>
  <si>
    <t>0.0032216495</t>
  </si>
  <si>
    <t>0.017421603</t>
  </si>
  <si>
    <t>Institution-WideCS205ACT Combined English/Writing4F</t>
  </si>
  <si>
    <t>0.0070876289</t>
  </si>
  <si>
    <t>0.088709677</t>
  </si>
  <si>
    <t>0.038327526</t>
  </si>
  <si>
    <t>Institution-WideCS205ACT Combined English/Writing4W</t>
  </si>
  <si>
    <t>0.0057989691</t>
  </si>
  <si>
    <t>0.0052287582</t>
  </si>
  <si>
    <t>0.031358885</t>
  </si>
  <si>
    <t>Institution-WideCS205ACT Composite1A</t>
  </si>
  <si>
    <t>0.0397241793</t>
  </si>
  <si>
    <t>0.0471080869</t>
  </si>
  <si>
    <t>0.128267183</t>
  </si>
  <si>
    <t>0.132500000</t>
  </si>
  <si>
    <t>Institution-WideCS205ACT Composite1B</t>
  </si>
  <si>
    <t>0.1007345226</t>
  </si>
  <si>
    <t>0.0981418477</t>
  </si>
  <si>
    <t>0.306709265</t>
  </si>
  <si>
    <t>0.336000000</t>
  </si>
  <si>
    <t>Institution-WideCS205ACT Composite1C</t>
  </si>
  <si>
    <t>0.0736021586</t>
  </si>
  <si>
    <t>0.0669981680</t>
  </si>
  <si>
    <t>0.423641070</t>
  </si>
  <si>
    <t>0.245500000</t>
  </si>
  <si>
    <t>Institution-WideCS205ACT Composite1D</t>
  </si>
  <si>
    <t>0.0307300255</t>
  </si>
  <si>
    <t>0.0177963884</t>
  </si>
  <si>
    <t>0.522959184</t>
  </si>
  <si>
    <t>0.102500000</t>
  </si>
  <si>
    <t>Institution-WideCS205ACT Composite1F</t>
  </si>
  <si>
    <t>0.0304302204</t>
  </si>
  <si>
    <t>0.0104684638</t>
  </si>
  <si>
    <t>0.464530892</t>
  </si>
  <si>
    <t>0.101500000</t>
  </si>
  <si>
    <t>Institution-WideCS205ACT Composite1W</t>
  </si>
  <si>
    <t>0.0245840204</t>
  </si>
  <si>
    <t>0.0112535985</t>
  </si>
  <si>
    <t>0.384976526</t>
  </si>
  <si>
    <t>0.082000000</t>
  </si>
  <si>
    <t>Institution-WideCS205ACT Composite2A</t>
  </si>
  <si>
    <t>0.0728526458</t>
  </si>
  <si>
    <t>0.0889819419</t>
  </si>
  <si>
    <t>0.235237173</t>
  </si>
  <si>
    <t>0.249871465</t>
  </si>
  <si>
    <t>Institution-WideCS205ACT Composite2B</t>
  </si>
  <si>
    <t>0.1055314046</t>
  </si>
  <si>
    <t>0.1196021984</t>
  </si>
  <si>
    <t>0.321314468</t>
  </si>
  <si>
    <t>0.361953728</t>
  </si>
  <si>
    <t>Institution-WideCS205ACT Composite2C</t>
  </si>
  <si>
    <t>0.0568130715</t>
  </si>
  <si>
    <t>0.0486783565</t>
  </si>
  <si>
    <t>0.327006040</t>
  </si>
  <si>
    <t>0.194858612</t>
  </si>
  <si>
    <t>Institution-WideCS205ACT Composite2D</t>
  </si>
  <si>
    <t>0.0169389897</t>
  </si>
  <si>
    <t>0.0125621565</t>
  </si>
  <si>
    <t>0.288265306</t>
  </si>
  <si>
    <t>0.058097686</t>
  </si>
  <si>
    <t>Institution-WideCS205ACT Composite2F</t>
  </si>
  <si>
    <t>0.0196372358</t>
  </si>
  <si>
    <t>0.0054959435</t>
  </si>
  <si>
    <t>0.299771167</t>
  </si>
  <si>
    <t>0.067352185</t>
  </si>
  <si>
    <t>Institution-WideCS205ACT Composite2W</t>
  </si>
  <si>
    <t>0.0197871384</t>
  </si>
  <si>
    <t>0.0078513478</t>
  </si>
  <si>
    <t>0.309859155</t>
  </si>
  <si>
    <t>0.067866324</t>
  </si>
  <si>
    <t>Institution-WideCS205ACT Composite3A</t>
  </si>
  <si>
    <t>0.0939889072</t>
  </si>
  <si>
    <t>0.1211724679</t>
  </si>
  <si>
    <t>0.303484995</t>
  </si>
  <si>
    <t>0.402439024</t>
  </si>
  <si>
    <t>Institution-WideCS205ACT Composite3B</t>
  </si>
  <si>
    <t>0.0773497227</t>
  </si>
  <si>
    <t>0.0881968071</t>
  </si>
  <si>
    <t>0.235508900</t>
  </si>
  <si>
    <t>0.331193838</t>
  </si>
  <si>
    <t>Institution-WideCS205ACT Composite3C</t>
  </si>
  <si>
    <t>0.0314795383</t>
  </si>
  <si>
    <t>0.0282648521</t>
  </si>
  <si>
    <t>0.181190682</t>
  </si>
  <si>
    <t>0.134788190</t>
  </si>
  <si>
    <t>Institution-WideCS205ACT Composite3D</t>
  </si>
  <si>
    <t>0.0079448359</t>
  </si>
  <si>
    <t>0.0057576551</t>
  </si>
  <si>
    <t>0.135204082</t>
  </si>
  <si>
    <t>0.034017972</t>
  </si>
  <si>
    <t>Institution-WideCS205ACT Composite3F</t>
  </si>
  <si>
    <t>0.0100434717</t>
  </si>
  <si>
    <t>0.0052342319</t>
  </si>
  <si>
    <t>0.153318078</t>
  </si>
  <si>
    <t>0.043003851</t>
  </si>
  <si>
    <t>Institution-WideCS205ACT Composite3W</t>
  </si>
  <si>
    <t>0.0127417179</t>
  </si>
  <si>
    <t>0.0068045014</t>
  </si>
  <si>
    <t>0.199530516</t>
  </si>
  <si>
    <t>0.054557125</t>
  </si>
  <si>
    <t>Institution-WideCS205ACT Composite4A</t>
  </si>
  <si>
    <t>0.1031329636</t>
  </si>
  <si>
    <t>0.1381837215</t>
  </si>
  <si>
    <t>0.333010649</t>
  </si>
  <si>
    <t>0.589041096</t>
  </si>
  <si>
    <t>Institution-WideCS205ACT Composite4B</t>
  </si>
  <si>
    <t>0.0448208664</t>
  </si>
  <si>
    <t>0.0497252028</t>
  </si>
  <si>
    <t>0.136467366</t>
  </si>
  <si>
    <t>0.255993151</t>
  </si>
  <si>
    <t>Institution-WideCS205ACT Composite4C</t>
  </si>
  <si>
    <t>0.0118423025</t>
  </si>
  <si>
    <t>0.0107301753</t>
  </si>
  <si>
    <t>0.068162209</t>
  </si>
  <si>
    <t>0.067636986</t>
  </si>
  <si>
    <t>Institution-WideCS205ACT Composite4D</t>
  </si>
  <si>
    <t>0.0031479538</t>
  </si>
  <si>
    <t>0.0028788275</t>
  </si>
  <si>
    <t>0.017979452</t>
  </si>
  <si>
    <t>Institution-WideCS205ACT Composite4F</t>
  </si>
  <si>
    <t>0.0053964923</t>
  </si>
  <si>
    <t>0.0020936928</t>
  </si>
  <si>
    <t>0.082379863</t>
  </si>
  <si>
    <t>0.030821918</t>
  </si>
  <si>
    <t>Institution-WideCS205ACT Composite4W</t>
  </si>
  <si>
    <t>0.0067456154</t>
  </si>
  <si>
    <t>0.0060193667</t>
  </si>
  <si>
    <t>0.105633803</t>
  </si>
  <si>
    <t>0.038527397</t>
  </si>
  <si>
    <t>Institution-WideCS205ACT English1A</t>
  </si>
  <si>
    <t>0.0353770049</t>
  </si>
  <si>
    <t>0.0405652970</t>
  </si>
  <si>
    <t>0.114230397</t>
  </si>
  <si>
    <t>0.143203883</t>
  </si>
  <si>
    <t>Institution-WideCS205ACT English1B</t>
  </si>
  <si>
    <t>0.0812471893</t>
  </si>
  <si>
    <t>0.0772049202</t>
  </si>
  <si>
    <t>0.247375628</t>
  </si>
  <si>
    <t>0.328883495</t>
  </si>
  <si>
    <t>Institution-WideCS205ACT English1C</t>
  </si>
  <si>
    <t>0.0605606356</t>
  </si>
  <si>
    <t>0.0510337608</t>
  </si>
  <si>
    <t>0.348576359</t>
  </si>
  <si>
    <t>0.245145631</t>
  </si>
  <si>
    <t>Institution-WideCS205ACT English1D</t>
  </si>
  <si>
    <t>0.0239844101</t>
  </si>
  <si>
    <t>0.408163265</t>
  </si>
  <si>
    <t>0.097087379</t>
  </si>
  <si>
    <t>Institution-WideCS205ACT English1F</t>
  </si>
  <si>
    <t>0.0254834358</t>
  </si>
  <si>
    <t>0.0075896362</t>
  </si>
  <si>
    <t>0.389016018</t>
  </si>
  <si>
    <t>0.103155340</t>
  </si>
  <si>
    <t>Institution-WideCS205ACT English1W</t>
  </si>
  <si>
    <t>0.0203867486</t>
  </si>
  <si>
    <t>0.0091599058</t>
  </si>
  <si>
    <t>0.319248826</t>
  </si>
  <si>
    <t>0.082524272</t>
  </si>
  <si>
    <t>Institution-WideCS205ACT English2A</t>
  </si>
  <si>
    <t>0.0822965073</t>
  </si>
  <si>
    <t>0.1007589636</t>
  </si>
  <si>
    <t>0.265730881</t>
  </si>
  <si>
    <t>0.255586592</t>
  </si>
  <si>
    <t>Institution-WideCS205ACT English2B</t>
  </si>
  <si>
    <t>0.1118273122</t>
  </si>
  <si>
    <t>0.1235278723</t>
  </si>
  <si>
    <t>0.340483797</t>
  </si>
  <si>
    <t>0.347299814</t>
  </si>
  <si>
    <t>Institution-WideCS205ACT English2C</t>
  </si>
  <si>
    <t>0.0628091740</t>
  </si>
  <si>
    <t>0.0583616854</t>
  </si>
  <si>
    <t>0.361518550</t>
  </si>
  <si>
    <t>0.195065177</t>
  </si>
  <si>
    <t>Institution-WideCS205ACT English2D</t>
  </si>
  <si>
    <t>0.0217358717</t>
  </si>
  <si>
    <t>0.0154409840</t>
  </si>
  <si>
    <t>0.369897959</t>
  </si>
  <si>
    <t>0.067504655</t>
  </si>
  <si>
    <t>Institution-WideCS205ACT English2F</t>
  </si>
  <si>
    <t>0.0215859691</t>
  </si>
  <si>
    <t>0.0083747710</t>
  </si>
  <si>
    <t>0.329519451</t>
  </si>
  <si>
    <t>0.067039106</t>
  </si>
  <si>
    <t>Institution-WideCS205ACT English2W</t>
  </si>
  <si>
    <t>0.0088981942</t>
  </si>
  <si>
    <t>0.340375587</t>
  </si>
  <si>
    <t>Institution-WideCS205ACT English3A</t>
  </si>
  <si>
    <t>0.0754009894</t>
  </si>
  <si>
    <t>0.0970950013</t>
  </si>
  <si>
    <t>0.243465634</t>
  </si>
  <si>
    <t>0.365552326</t>
  </si>
  <si>
    <t>Institution-WideCS205ACT English3B</t>
  </si>
  <si>
    <t>0.0709039125</t>
  </si>
  <si>
    <t>0.0782517666</t>
  </si>
  <si>
    <t>0.215883158</t>
  </si>
  <si>
    <t>Institution-WideCS205ACT English3C</t>
  </si>
  <si>
    <t>0.0310298306</t>
  </si>
  <si>
    <t>0.0285265637</t>
  </si>
  <si>
    <t>0.178602243</t>
  </si>
  <si>
    <t>0.150436047</t>
  </si>
  <si>
    <t>Institution-WideCS205ACT English3D</t>
  </si>
  <si>
    <t>0.0065957128</t>
  </si>
  <si>
    <t>0.112244898</t>
  </si>
  <si>
    <t>0.031976744</t>
  </si>
  <si>
    <t>Institution-WideCS205ACT English3F</t>
  </si>
  <si>
    <t>0.0098935692</t>
  </si>
  <si>
    <t>0.0044490971</t>
  </si>
  <si>
    <t>0.151029748</t>
  </si>
  <si>
    <t>0.047965116</t>
  </si>
  <si>
    <t>Institution-WideCS205ACT English3W</t>
  </si>
  <si>
    <t>0.0124419128</t>
  </si>
  <si>
    <t>0.0065427898</t>
  </si>
  <si>
    <t>0.194835681</t>
  </si>
  <si>
    <t>0.060319767</t>
  </si>
  <si>
    <t>Institution-WideCS205ACT English4A</t>
  </si>
  <si>
    <t>0.1166241943</t>
  </si>
  <si>
    <t>0.1570269563</t>
  </si>
  <si>
    <t>0.376573088</t>
  </si>
  <si>
    <t>0.519012675</t>
  </si>
  <si>
    <t>Institution-WideCS205ACT English4B</t>
  </si>
  <si>
    <t>0.0644581022</t>
  </si>
  <si>
    <t>0.0766814970</t>
  </si>
  <si>
    <t>0.196257417</t>
  </si>
  <si>
    <t>0.286857905</t>
  </si>
  <si>
    <t>Institution-WideCS205ACT English4C</t>
  </si>
  <si>
    <t>0.0193374307</t>
  </si>
  <si>
    <t>0.0167495420</t>
  </si>
  <si>
    <t>0.111302847</t>
  </si>
  <si>
    <t>0.086057372</t>
  </si>
  <si>
    <t>Institution-WideCS205ACT English4D</t>
  </si>
  <si>
    <t>0.0064458102</t>
  </si>
  <si>
    <t>0.109693878</t>
  </si>
  <si>
    <t>0.028685791</t>
  </si>
  <si>
    <t>Institution-WideCS205ACT English4F</t>
  </si>
  <si>
    <t>0.0085444461</t>
  </si>
  <si>
    <t>Institution-WideCS205ACT English4W</t>
  </si>
  <si>
    <t>0.0092939589</t>
  </si>
  <si>
    <t>0.0073279246</t>
  </si>
  <si>
    <t>0.145539906</t>
  </si>
  <si>
    <t>0.041360907</t>
  </si>
  <si>
    <t>Institution-WideCS205ACT Math1A</t>
  </si>
  <si>
    <t>0.0406235947</t>
  </si>
  <si>
    <t>0.0457995289</t>
  </si>
  <si>
    <t>0.131171346</t>
  </si>
  <si>
    <t>0.133695116</t>
  </si>
  <si>
    <t>Institution-WideCS205ACT Math1B</t>
  </si>
  <si>
    <t>0.0999850097</t>
  </si>
  <si>
    <t>0.1054697723</t>
  </si>
  <si>
    <t>0.304427202</t>
  </si>
  <si>
    <t>0.329057721</t>
  </si>
  <si>
    <t>Institution-WideCS205ACT Math1C</t>
  </si>
  <si>
    <t>0.0713536201</t>
  </si>
  <si>
    <t>0.0628107825</t>
  </si>
  <si>
    <t>0.410698878</t>
  </si>
  <si>
    <t>0.234829798</t>
  </si>
  <si>
    <t>Institution-WideCS205ACT Math1D</t>
  </si>
  <si>
    <t>0.0317793434</t>
  </si>
  <si>
    <t>0.0201517927</t>
  </si>
  <si>
    <t>0.540816327</t>
  </si>
  <si>
    <t>0.104588061</t>
  </si>
  <si>
    <t>Institution-WideCS205ACT Math1F</t>
  </si>
  <si>
    <t>0.0320791486</t>
  </si>
  <si>
    <t>0.489702517</t>
  </si>
  <si>
    <t>0.105574741</t>
  </si>
  <si>
    <t>Institution-WideCS205ACT Math1W</t>
  </si>
  <si>
    <t>0.0280317793</t>
  </si>
  <si>
    <t>0.0128238681</t>
  </si>
  <si>
    <t>0.438967136</t>
  </si>
  <si>
    <t>0.092254563</t>
  </si>
  <si>
    <t>Institution-WideCS205ACT Math2A</t>
  </si>
  <si>
    <t>0.0556138510</t>
  </si>
  <si>
    <t>0.0735409579</t>
  </si>
  <si>
    <t>0.179574056</t>
  </si>
  <si>
    <t>0.229721362</t>
  </si>
  <si>
    <t>Institution-WideCS205ACT Math2B</t>
  </si>
  <si>
    <t>0.0947384200</t>
  </si>
  <si>
    <t>0.1025909448</t>
  </si>
  <si>
    <t>0.288452761</t>
  </si>
  <si>
    <t>0.391331269</t>
  </si>
  <si>
    <t>Institution-WideCS205ACT Math2C</t>
  </si>
  <si>
    <t>0.0482686254</t>
  </si>
  <si>
    <t>0.277825712</t>
  </si>
  <si>
    <t>0.199380805</t>
  </si>
  <si>
    <t>Institution-WideCS205ACT Math2D</t>
  </si>
  <si>
    <t>0.0134912307</t>
  </si>
  <si>
    <t>0.229591837</t>
  </si>
  <si>
    <t>0.055727554</t>
  </si>
  <si>
    <t>Institution-WideCS205ACT Math2F</t>
  </si>
  <si>
    <t>0.0152900615</t>
  </si>
  <si>
    <t>0.233409611</t>
  </si>
  <si>
    <t>Institution-WideCS205ACT Math2W</t>
  </si>
  <si>
    <t>0.0146904512</t>
  </si>
  <si>
    <t>0.230046948</t>
  </si>
  <si>
    <t>0.060681115</t>
  </si>
  <si>
    <t>Institution-WideCS205ACT Math3A</t>
  </si>
  <si>
    <t>0.1305940853</t>
  </si>
  <si>
    <t>0.381163435</t>
  </si>
  <si>
    <t>Institution-WideCS205ACT Math3B</t>
  </si>
  <si>
    <t>0.0897916354</t>
  </si>
  <si>
    <t>0.0989269825</t>
  </si>
  <si>
    <t>0.273391146</t>
  </si>
  <si>
    <t>0.331855956</t>
  </si>
  <si>
    <t>Institution-WideCS205ACT Math3C</t>
  </si>
  <si>
    <t>0.0398740818</t>
  </si>
  <si>
    <t>0.0327139492</t>
  </si>
  <si>
    <t>0.229508197</t>
  </si>
  <si>
    <t>Institution-WideCS205ACT Math3D</t>
  </si>
  <si>
    <t>0.0104931794</t>
  </si>
  <si>
    <t>0.038781163</t>
  </si>
  <si>
    <t>Institution-WideCS205ACT Math3F</t>
  </si>
  <si>
    <t>0.0125918153</t>
  </si>
  <si>
    <t>0.192219680</t>
  </si>
  <si>
    <t>0.046537396</t>
  </si>
  <si>
    <t>Institution-WideCS205ACT Math3W</t>
  </si>
  <si>
    <t>0.0094216174</t>
  </si>
  <si>
    <t>0.054293629</t>
  </si>
  <si>
    <t>Institution-WideCS205ACT Math4A</t>
  </si>
  <si>
    <t>0.1103282866</t>
  </si>
  <si>
    <t>0.1455116462</t>
  </si>
  <si>
    <t>0.356243950</t>
  </si>
  <si>
    <t>0.601307190</t>
  </si>
  <si>
    <t>Institution-WideCS205ACT Math4B</t>
  </si>
  <si>
    <t>0.0439214511</t>
  </si>
  <si>
    <t>0.133728891</t>
  </si>
  <si>
    <t>0.239379085</t>
  </si>
  <si>
    <t>Institution-WideCS205ACT Math4C</t>
  </si>
  <si>
    <t>0.0142407435</t>
  </si>
  <si>
    <t>0.0133472913</t>
  </si>
  <si>
    <t>0.077614379</t>
  </si>
  <si>
    <t>Institution-WideCS205ACT Math4D</t>
  </si>
  <si>
    <t>0.0029980513</t>
  </si>
  <si>
    <t>0.0023554043</t>
  </si>
  <si>
    <t>0.051020408</t>
  </si>
  <si>
    <t>0.016339869</t>
  </si>
  <si>
    <t>Institution-WideCS205ACT Math4F</t>
  </si>
  <si>
    <t>0.0055463948</t>
  </si>
  <si>
    <t>0.084668192</t>
  </si>
  <si>
    <t>0.030228758</t>
  </si>
  <si>
    <t>Institution-WideCS205ACT Math4W</t>
  </si>
  <si>
    <t>0.100938967</t>
  </si>
  <si>
    <t>0.035130719</t>
  </si>
  <si>
    <t>Institution-WideCS205ACT Reading1A</t>
  </si>
  <si>
    <t>0.0457202818</t>
  </si>
  <si>
    <t>0.0557445695</t>
  </si>
  <si>
    <t>0.147628267</t>
  </si>
  <si>
    <t>0.183403488</t>
  </si>
  <si>
    <t>Institution-WideCS205ACT Reading1B</t>
  </si>
  <si>
    <t>0.0821466047</t>
  </si>
  <si>
    <t>0.0834859984</t>
  </si>
  <si>
    <t>0.250114103</t>
  </si>
  <si>
    <t>0.329524955</t>
  </si>
  <si>
    <t>Institution-WideCS205ACT Reading1C</t>
  </si>
  <si>
    <t>0.0560635587</t>
  </si>
  <si>
    <t>0.0463229521</t>
  </si>
  <si>
    <t>0.322691976</t>
  </si>
  <si>
    <t>0.224894768</t>
  </si>
  <si>
    <t>Institution-WideCS205ACT Reading1D</t>
  </si>
  <si>
    <t>0.0229350922</t>
  </si>
  <si>
    <t>0.0138707145</t>
  </si>
  <si>
    <t>0.390306122</t>
  </si>
  <si>
    <t>0.092002405</t>
  </si>
  <si>
    <t>Institution-WideCS205ACT Reading1F</t>
  </si>
  <si>
    <t>0.0226352871</t>
  </si>
  <si>
    <t>0.345537757</t>
  </si>
  <si>
    <t>0.090799759</t>
  </si>
  <si>
    <t>Institution-WideCS205ACT Reading1W</t>
  </si>
  <si>
    <t>0.079374624</t>
  </si>
  <si>
    <t>Institution-WideCS205ACT Reading2A</t>
  </si>
  <si>
    <t>0.0704542048</t>
  </si>
  <si>
    <t>0.0829625752</t>
  </si>
  <si>
    <t>0.227492740</t>
  </si>
  <si>
    <t>0.251336898</t>
  </si>
  <si>
    <t>Institution-WideCS205ACT Reading2B</t>
  </si>
  <si>
    <t>0.0969869585</t>
  </si>
  <si>
    <t>0.1038995027</t>
  </si>
  <si>
    <t>0.295298950</t>
  </si>
  <si>
    <t>0.345989305</t>
  </si>
  <si>
    <t>Institution-WideCS205ACT Reading2C</t>
  </si>
  <si>
    <t>0.0542647279</t>
  </si>
  <si>
    <t>0.0515571840</t>
  </si>
  <si>
    <t>0.312338223</t>
  </si>
  <si>
    <t>0.193582888</t>
  </si>
  <si>
    <t>Institution-WideCS205ACT Reading2D</t>
  </si>
  <si>
    <t>0.0178384050</t>
  </si>
  <si>
    <t>0.0123004449</t>
  </si>
  <si>
    <t>0.063636364</t>
  </si>
  <si>
    <t>Institution-WideCS205ACT Reading2F</t>
  </si>
  <si>
    <t>0.0209863589</t>
  </si>
  <si>
    <t>0.320366133</t>
  </si>
  <si>
    <t>0.074866310</t>
  </si>
  <si>
    <t>Institution-WideCS205ACT Reading2W</t>
  </si>
  <si>
    <t>Institution-WideCS205ACT Reading3A</t>
  </si>
  <si>
    <t>0.1065166187</t>
  </si>
  <si>
    <t>0.265246854</t>
  </si>
  <si>
    <t>0.338899196</t>
  </si>
  <si>
    <t>Institution-WideCS205ACT Reading3B</t>
  </si>
  <si>
    <t>0.0840953380</t>
  </si>
  <si>
    <t>0.0952630202</t>
  </si>
  <si>
    <t>0.256047467</t>
  </si>
  <si>
    <t>0.346938776</t>
  </si>
  <si>
    <t>Institution-WideCS205ACT Reading3C</t>
  </si>
  <si>
    <t>0.0366396231</t>
  </si>
  <si>
    <t>0.233822261</t>
  </si>
  <si>
    <t>0.167594310</t>
  </si>
  <si>
    <t>Institution-WideCS205ACT Reading3D</t>
  </si>
  <si>
    <t>0.0107929846</t>
  </si>
  <si>
    <t>0.0070662130</t>
  </si>
  <si>
    <t>0.183673469</t>
  </si>
  <si>
    <t>0.044526902</t>
  </si>
  <si>
    <t>Institution-WideCS205ACT Reading3F</t>
  </si>
  <si>
    <t>0.0049725203</t>
  </si>
  <si>
    <t>0.180778032</t>
  </si>
  <si>
    <t>0.048855906</t>
  </si>
  <si>
    <t>Institution-WideCS205ACT Reading3W</t>
  </si>
  <si>
    <t>0.0128916204</t>
  </si>
  <si>
    <t>0.201877934</t>
  </si>
  <si>
    <t>0.053184910</t>
  </si>
  <si>
    <t>Institution-WideCS205ACT Reading4A</t>
  </si>
  <si>
    <t>0.1113776046</t>
  </si>
  <si>
    <t>0.1502224549</t>
  </si>
  <si>
    <t>0.359632139</t>
  </si>
  <si>
    <t>0.488494412</t>
  </si>
  <si>
    <t>Institution-WideCS205ACT Reading4B</t>
  </si>
  <si>
    <t>0.0652076151</t>
  </si>
  <si>
    <t>0.0730175347</t>
  </si>
  <si>
    <t>0.198539480</t>
  </si>
  <si>
    <t>0.285996055</t>
  </si>
  <si>
    <t>Institution-WideCS205ACT Reading4C</t>
  </si>
  <si>
    <t>0.0227851896</t>
  </si>
  <si>
    <t>0.099934254</t>
  </si>
  <si>
    <t>Institution-WideCS205ACT Reading4D</t>
  </si>
  <si>
    <t>0.0071953230</t>
  </si>
  <si>
    <t>0.031558185</t>
  </si>
  <si>
    <t>Institution-WideCS205ACT Reading4F</t>
  </si>
  <si>
    <t>0.0039256739</t>
  </si>
  <si>
    <t>0.044049967</t>
  </si>
  <si>
    <t>Institution-WideCS205ACT Reading4W</t>
  </si>
  <si>
    <t>0.0113925948</t>
  </si>
  <si>
    <t>0.178403756</t>
  </si>
  <si>
    <t>0.049967127</t>
  </si>
  <si>
    <t>Institution-WideCS205ACT Science Reasoning1A</t>
  </si>
  <si>
    <t>0.0505171638</t>
  </si>
  <si>
    <t>0.0620256477</t>
  </si>
  <si>
    <t>0.163117135</t>
  </si>
  <si>
    <t>0.150446429</t>
  </si>
  <si>
    <t>Institution-WideCS205ACT Science Reasoning1B</t>
  </si>
  <si>
    <t>0.1115275071</t>
  </si>
  <si>
    <t>0.1177702172</t>
  </si>
  <si>
    <t>0.339570972</t>
  </si>
  <si>
    <t>0.332142857</t>
  </si>
  <si>
    <t>Institution-WideCS205ACT Science Reasoning1C</t>
  </si>
  <si>
    <t>0.0798980663</t>
  </si>
  <si>
    <t>0.459879206</t>
  </si>
  <si>
    <t>0.237946429</t>
  </si>
  <si>
    <t>Institution-WideCS205ACT Science Reasoning1D</t>
  </si>
  <si>
    <t>0.0326787588</t>
  </si>
  <si>
    <t>0.0204135043</t>
  </si>
  <si>
    <t>0.556122449</t>
  </si>
  <si>
    <t>0.097321429</t>
  </si>
  <si>
    <t>Institution-WideCS205ACT Science Reasoning1F</t>
  </si>
  <si>
    <t>0.0331284665</t>
  </si>
  <si>
    <t>0.0117770217</t>
  </si>
  <si>
    <t>0.505720824</t>
  </si>
  <si>
    <t>0.098660714</t>
  </si>
  <si>
    <t>Institution-WideCS205ACT Science Reasoning1W</t>
  </si>
  <si>
    <t>0.0130855797</t>
  </si>
  <si>
    <t>0.083482143</t>
  </si>
  <si>
    <t>Institution-WideCS205ACT Science Reasoning2A</t>
  </si>
  <si>
    <t>0.0613101484</t>
  </si>
  <si>
    <t>0.197967086</t>
  </si>
  <si>
    <t>0.271580345</t>
  </si>
  <si>
    <t>Institution-WideCS205ACT Science Reasoning2B</t>
  </si>
  <si>
    <t>0.0825963124</t>
  </si>
  <si>
    <t>0.0908139231</t>
  </si>
  <si>
    <t>0.251483341</t>
  </si>
  <si>
    <t>0.365869854</t>
  </si>
  <si>
    <t>Institution-WideCS205ACT Science Reasoning2C</t>
  </si>
  <si>
    <t>0.0410733024</t>
  </si>
  <si>
    <t>0.236410699</t>
  </si>
  <si>
    <t>0.181938911</t>
  </si>
  <si>
    <t>Institution-WideCS205ACT Science Reasoning2D</t>
  </si>
  <si>
    <t>0.216836735</t>
  </si>
  <si>
    <t>0.056440903</t>
  </si>
  <si>
    <t>Institution-WideCS205ACT Science Reasoning2F</t>
  </si>
  <si>
    <t>0.0140908410</t>
  </si>
  <si>
    <t>0.215102975</t>
  </si>
  <si>
    <t>0.062416999</t>
  </si>
  <si>
    <t>Institution-WideCS205ACT Science Reasoning2W</t>
  </si>
  <si>
    <t>0.0139409384</t>
  </si>
  <si>
    <t>0.0062810783</t>
  </si>
  <si>
    <t>0.218309859</t>
  </si>
  <si>
    <t>0.061752988</t>
  </si>
  <si>
    <t>Institution-WideCS205ACT Science Reasoning3A</t>
  </si>
  <si>
    <t>0.1005846200</t>
  </si>
  <si>
    <t>0.1292855273</t>
  </si>
  <si>
    <t>0.324782188</t>
  </si>
  <si>
    <t>0.387189844</t>
  </si>
  <si>
    <t>Institution-WideCS205ACT Science Reasoning3B</t>
  </si>
  <si>
    <t>0.0873931944</t>
  </si>
  <si>
    <t>0.0963098665</t>
  </si>
  <si>
    <t>0.266088544</t>
  </si>
  <si>
    <t>0.336410848</t>
  </si>
  <si>
    <t>Institution-WideCS205ACT Science Reasoning3C</t>
  </si>
  <si>
    <t>0.0370259331</t>
  </si>
  <si>
    <t>0.0355927768</t>
  </si>
  <si>
    <t>0.142527409</t>
  </si>
  <si>
    <t>Institution-WideCS205ACT Science Reasoning3D</t>
  </si>
  <si>
    <t>0.0086943487</t>
  </si>
  <si>
    <t>0.147959184</t>
  </si>
  <si>
    <t>0.033467975</t>
  </si>
  <si>
    <t>Institution-WideCS205ACT Science Reasoning3F</t>
  </si>
  <si>
    <t>0.0041873855</t>
  </si>
  <si>
    <t>0.196796339</t>
  </si>
  <si>
    <t>0.049624928</t>
  </si>
  <si>
    <t>Institution-WideCS205ACT Science Reasoning3W</t>
  </si>
  <si>
    <t>0.0131914256</t>
  </si>
  <si>
    <t>0.206572770</t>
  </si>
  <si>
    <t>0.050778996</t>
  </si>
  <si>
    <t>Institution-WideCS205ACT Science Reasoning4A</t>
  </si>
  <si>
    <t>0.0972867636</t>
  </si>
  <si>
    <t>0.1269301230</t>
  </si>
  <si>
    <t>0.314133591</t>
  </si>
  <si>
    <t>0.544463087</t>
  </si>
  <si>
    <t>Institution-WideCS205ACT Science Reasoning4B</t>
  </si>
  <si>
    <t>0.0469195023</t>
  </si>
  <si>
    <t>0.0507720492</t>
  </si>
  <si>
    <t>0.262583893</t>
  </si>
  <si>
    <t>Institution-WideCS205ACT Science Reasoning4C</t>
  </si>
  <si>
    <t>0.0157397692</t>
  </si>
  <si>
    <t>0.090595341</t>
  </si>
  <si>
    <t>0.088087248</t>
  </si>
  <si>
    <t>Institution-WideCS205ACT Science Reasoning4D</t>
  </si>
  <si>
    <t>0.0046469795</t>
  </si>
  <si>
    <t>0.0031405391</t>
  </si>
  <si>
    <t>0.079081633</t>
  </si>
  <si>
    <t>0.026006711</t>
  </si>
  <si>
    <t>Institution-WideCS205ACT Science Reasoning4F</t>
  </si>
  <si>
    <t>Institution-WideCS205ACT Science Reasoning4W</t>
  </si>
  <si>
    <t>0.136150235</t>
  </si>
  <si>
    <t>0.048657718</t>
  </si>
  <si>
    <t>Institution-WideCS205ACT Sum of Standard Score2B</t>
  </si>
  <si>
    <t>Institution-WideCS205SAT Mathematics1A</t>
  </si>
  <si>
    <t>0.0327868852</t>
  </si>
  <si>
    <t>0.0368852459</t>
  </si>
  <si>
    <t>0.102496715</t>
  </si>
  <si>
    <t>0.121875000</t>
  </si>
  <si>
    <t>Institution-WideCS205SAT Mathematics1B</t>
  </si>
  <si>
    <t>0.0966792770</t>
  </si>
  <si>
    <t>0.0976775956</t>
  </si>
  <si>
    <t>0.299089727</t>
  </si>
  <si>
    <t>0.359375000</t>
  </si>
  <si>
    <t>Institution-WideCS205SAT Mathematics1C</t>
  </si>
  <si>
    <t>0.0727196301</t>
  </si>
  <si>
    <t>0.0696721311</t>
  </si>
  <si>
    <t>0.394077449</t>
  </si>
  <si>
    <t>0.270312500</t>
  </si>
  <si>
    <t>Institution-WideCS205SAT Mathematics1D</t>
  </si>
  <si>
    <t>0.0210172341</t>
  </si>
  <si>
    <t>0.0129781421</t>
  </si>
  <si>
    <t>0.427350427</t>
  </si>
  <si>
    <t>Institution-WideCS205SAT Mathematics1F</t>
  </si>
  <si>
    <t>0.0226986129</t>
  </si>
  <si>
    <t>0.0075136612</t>
  </si>
  <si>
    <t>0.372413793</t>
  </si>
  <si>
    <t>0.084375000</t>
  </si>
  <si>
    <t>Institution-WideCS205SAT Mathematics1W</t>
  </si>
  <si>
    <t>0.0231189575</t>
  </si>
  <si>
    <t>0.0143442623</t>
  </si>
  <si>
    <t>0.371621622</t>
  </si>
  <si>
    <t>0.085937500</t>
  </si>
  <si>
    <t>Institution-WideCS205SAT Mathematics2A</t>
  </si>
  <si>
    <t>0.0823875578</t>
  </si>
  <si>
    <t>0.1010928962</t>
  </si>
  <si>
    <t>0.257555848</t>
  </si>
  <si>
    <t>0.281609195</t>
  </si>
  <si>
    <t>Institution-WideCS205SAT Mathematics2B</t>
  </si>
  <si>
    <t>0.1021437579</t>
  </si>
  <si>
    <t>0.315994798</t>
  </si>
  <si>
    <t>0.349137931</t>
  </si>
  <si>
    <t>Institution-WideCS205SAT Mathematics2C</t>
  </si>
  <si>
    <t>0.0584279109</t>
  </si>
  <si>
    <t>0.0532786885</t>
  </si>
  <si>
    <t>0.316628702</t>
  </si>
  <si>
    <t>0.199712644</t>
  </si>
  <si>
    <t>Institution-WideCS205SAT Mathematics2D</t>
  </si>
  <si>
    <t>0.0142917192</t>
  </si>
  <si>
    <t>0.0095628415</t>
  </si>
  <si>
    <t>0.290598291</t>
  </si>
  <si>
    <t>Institution-WideCS205SAT Mathematics2F</t>
  </si>
  <si>
    <t>0.0205968894</t>
  </si>
  <si>
    <t>0.337931034</t>
  </si>
  <si>
    <t>0.070402299</t>
  </si>
  <si>
    <t>Institution-WideCS205SAT Mathematics2W</t>
  </si>
  <si>
    <t>0.0147120639</t>
  </si>
  <si>
    <t>0.236486486</t>
  </si>
  <si>
    <t>0.050287356</t>
  </si>
  <si>
    <t>Institution-WideCS205SAT Mathematics3A</t>
  </si>
  <si>
    <t>0.0992013451</t>
  </si>
  <si>
    <t>0.1243169399</t>
  </si>
  <si>
    <t>0.310118265</t>
  </si>
  <si>
    <t>0.410434783</t>
  </si>
  <si>
    <t>Institution-WideCS205SAT Mathematics3B</t>
  </si>
  <si>
    <t>0.0777637663</t>
  </si>
  <si>
    <t>0.0922131148</t>
  </si>
  <si>
    <t>0.240572172</t>
  </si>
  <si>
    <t>0.321739130</t>
  </si>
  <si>
    <t>Institution-WideCS205SAT Mathematics3C</t>
  </si>
  <si>
    <t>0.0336275746</t>
  </si>
  <si>
    <t>0.0232240437</t>
  </si>
  <si>
    <t>0.182232346</t>
  </si>
  <si>
    <t>0.139130435</t>
  </si>
  <si>
    <t>Institution-WideCS205SAT Mathematics3D</t>
  </si>
  <si>
    <t>0.0092475830</t>
  </si>
  <si>
    <t>0.0054644809</t>
  </si>
  <si>
    <t>0.188034188</t>
  </si>
  <si>
    <t>0.038260870</t>
  </si>
  <si>
    <t>Institution-WideCS205SAT Mathematics3F</t>
  </si>
  <si>
    <t>0.0084068937</t>
  </si>
  <si>
    <t>0.0027322404</t>
  </si>
  <si>
    <t>Institution-WideCS205SAT Mathematics3W</t>
  </si>
  <si>
    <t>0.0134510298</t>
  </si>
  <si>
    <t>0.0088797814</t>
  </si>
  <si>
    <t>0.055652174</t>
  </si>
  <si>
    <t>Institution-WideCS205SAT Mathematics4A</t>
  </si>
  <si>
    <t>0.1055065153</t>
  </si>
  <si>
    <t>0.1352459016</t>
  </si>
  <si>
    <t>0.329829172</t>
  </si>
  <si>
    <t>0.536324786</t>
  </si>
  <si>
    <t>Institution-WideCS205SAT Mathematics4B</t>
  </si>
  <si>
    <t>0.0466582598</t>
  </si>
  <si>
    <t>0.0471311475</t>
  </si>
  <si>
    <t>0.144343303</t>
  </si>
  <si>
    <t>0.237179487</t>
  </si>
  <si>
    <t>Institution-WideCS205SAT Mathematics4C</t>
  </si>
  <si>
    <t>0.0197562001</t>
  </si>
  <si>
    <t>0.0211748634</t>
  </si>
  <si>
    <t>0.107061503</t>
  </si>
  <si>
    <t>0.100427350</t>
  </si>
  <si>
    <t>Institution-WideCS205SAT Mathematics4D</t>
  </si>
  <si>
    <t>0.0046237915</t>
  </si>
  <si>
    <t>0.094017094</t>
  </si>
  <si>
    <t>0.023504274</t>
  </si>
  <si>
    <t>Institution-WideCS205SAT Mathematics4F</t>
  </si>
  <si>
    <t>0.0034153005</t>
  </si>
  <si>
    <t>Institution-WideCS205SAT Mathematics4W</t>
  </si>
  <si>
    <t>0.0109289617</t>
  </si>
  <si>
    <t>Institution-WideCS205SAT Total (Verbal and Math)1A</t>
  </si>
  <si>
    <t>0.0428751576</t>
  </si>
  <si>
    <t>0.0512295082</t>
  </si>
  <si>
    <t>0.134034166</t>
  </si>
  <si>
    <t>0.150664697</t>
  </si>
  <si>
    <t>Institution-WideCS205SAT Total (Verbal and Math)1B</t>
  </si>
  <si>
    <t>0.0945775536</t>
  </si>
  <si>
    <t>0.0887978142</t>
  </si>
  <si>
    <t>0.292587776</t>
  </si>
  <si>
    <t>0.332348597</t>
  </si>
  <si>
    <t>Institution-WideCS205SAT Total (Verbal and Math)1C</t>
  </si>
  <si>
    <t>0.0798654897</t>
  </si>
  <si>
    <t>0.0724043716</t>
  </si>
  <si>
    <t>0.432801822</t>
  </si>
  <si>
    <t>0.280649926</t>
  </si>
  <si>
    <t>Institution-WideCS205SAT Total (Verbal and Math)1D</t>
  </si>
  <si>
    <t>0.0214375788</t>
  </si>
  <si>
    <t>0.435897436</t>
  </si>
  <si>
    <t>0.075332349</t>
  </si>
  <si>
    <t>Institution-WideCS205SAT Total (Verbal and Math)1F</t>
  </si>
  <si>
    <t>0.0235393022</t>
  </si>
  <si>
    <t>0.0068306011</t>
  </si>
  <si>
    <t>0.386206897</t>
  </si>
  <si>
    <t>0.082717873</t>
  </si>
  <si>
    <t>Institution-WideCS205SAT Total (Verbal and Math)1W</t>
  </si>
  <si>
    <t>0.0222782682</t>
  </si>
  <si>
    <t>0.358108108</t>
  </si>
  <si>
    <t>0.078286558</t>
  </si>
  <si>
    <t>Institution-WideCS205SAT Total (Verbal and Math)2A</t>
  </si>
  <si>
    <t>0.0672551492</t>
  </si>
  <si>
    <t>0.0799180328</t>
  </si>
  <si>
    <t>0.210249671</t>
  </si>
  <si>
    <t>0.252764613</t>
  </si>
  <si>
    <t>Institution-WideCS205SAT Total (Verbal and Math)2B</t>
  </si>
  <si>
    <t>0.383886256</t>
  </si>
  <si>
    <t>Institution-WideCS205SAT Total (Verbal and Math)2C</t>
  </si>
  <si>
    <t>0.0479192938</t>
  </si>
  <si>
    <t>0.0423497268</t>
  </si>
  <si>
    <t>0.259681093</t>
  </si>
  <si>
    <t>0.180094787</t>
  </si>
  <si>
    <t>Institution-WideCS205SAT Total (Verbal and Math)2D</t>
  </si>
  <si>
    <t>0.0151324086</t>
  </si>
  <si>
    <t>0.056872038</t>
  </si>
  <si>
    <t>Institution-WideCS205SAT Total (Verbal and Math)2F</t>
  </si>
  <si>
    <t>0.0189155107</t>
  </si>
  <si>
    <t>0.071090047</t>
  </si>
  <si>
    <t>Institution-WideCS205SAT Total (Verbal and Math)2W</t>
  </si>
  <si>
    <t>0.055292259</t>
  </si>
  <si>
    <t>Institution-WideCS205SAT Total (Verbal and Math)3A</t>
  </si>
  <si>
    <t>0.1029844472</t>
  </si>
  <si>
    <t>0.1256830601</t>
  </si>
  <si>
    <t>0.321944809</t>
  </si>
  <si>
    <t>0.424610052</t>
  </si>
  <si>
    <t>Institution-WideCS205SAT Total (Verbal and Math)3B</t>
  </si>
  <si>
    <t>0.0735603195</t>
  </si>
  <si>
    <t>0.227568270</t>
  </si>
  <si>
    <t>0.303292894</t>
  </si>
  <si>
    <t>Institution-WideCS205SAT Total (Verbal and Math)3C</t>
  </si>
  <si>
    <t>0.0369903321</t>
  </si>
  <si>
    <t>0.0341530055</t>
  </si>
  <si>
    <t>0.200455581</t>
  </si>
  <si>
    <t>0.152512998</t>
  </si>
  <si>
    <t>Institution-WideCS205SAT Total (Verbal and Math)3D</t>
  </si>
  <si>
    <t>0.0071458596</t>
  </si>
  <si>
    <t>0.0047814208</t>
  </si>
  <si>
    <t>0.145299145</t>
  </si>
  <si>
    <t>0.029462738</t>
  </si>
  <si>
    <t>Institution-WideCS205SAT Total (Verbal and Math)3F</t>
  </si>
  <si>
    <t>0.034662045</t>
  </si>
  <si>
    <t>Institution-WideCS205SAT Total (Verbal and Math)3W</t>
  </si>
  <si>
    <t>0.055459272</t>
  </si>
  <si>
    <t>Institution-WideCS205SAT Total (Verbal and Math)4A</t>
  </si>
  <si>
    <t>0.1067675494</t>
  </si>
  <si>
    <t>0.1407103825</t>
  </si>
  <si>
    <t>0.333771353</t>
  </si>
  <si>
    <t>0.516260163</t>
  </si>
  <si>
    <t>Institution-WideCS205SAT Total (Verbal and Math)4B</t>
  </si>
  <si>
    <t>0.0529634300</t>
  </si>
  <si>
    <t>0.0580601093</t>
  </si>
  <si>
    <t>0.163849155</t>
  </si>
  <si>
    <t>0.256097561</t>
  </si>
  <si>
    <t>Institution-WideCS205SAT Total (Verbal and Math)4C</t>
  </si>
  <si>
    <t>0.0184426230</t>
  </si>
  <si>
    <t>0.095528455</t>
  </si>
  <si>
    <t>Institution-WideCS205SAT Total (Verbal and Math)4D</t>
  </si>
  <si>
    <t>0.026422764</t>
  </si>
  <si>
    <t>Institution-WideCS205SAT Total (Verbal and Math)4F</t>
  </si>
  <si>
    <t>0.0100882724</t>
  </si>
  <si>
    <t>Institution-WideCS205SAT Total (Verbal and Math)4W</t>
  </si>
  <si>
    <t>0.0117696511</t>
  </si>
  <si>
    <t>0.056910569</t>
  </si>
  <si>
    <t>Institution-WideCS205SAT Verbal1A</t>
  </si>
  <si>
    <t>0.0533837747</t>
  </si>
  <si>
    <t>0.0648907104</t>
  </si>
  <si>
    <t>0.166885677</t>
  </si>
  <si>
    <t>0.191842900</t>
  </si>
  <si>
    <t>Institution-WideCS205SAT Verbal1B</t>
  </si>
  <si>
    <t>0.0958385876</t>
  </si>
  <si>
    <t>0.0935792350</t>
  </si>
  <si>
    <t>0.296488947</t>
  </si>
  <si>
    <t>0.344410876</t>
  </si>
  <si>
    <t>Institution-WideCS205SAT Verbal1C</t>
  </si>
  <si>
    <t>0.0714585960</t>
  </si>
  <si>
    <t>0.0607923497</t>
  </si>
  <si>
    <t>0.387243736</t>
  </si>
  <si>
    <t>0.256797583</t>
  </si>
  <si>
    <t>Institution-WideCS205SAT Verbal1D</t>
  </si>
  <si>
    <t>0.0136612022</t>
  </si>
  <si>
    <t>0.075528701</t>
  </si>
  <si>
    <t>Institution-WideCS205SAT Verbal1F</t>
  </si>
  <si>
    <t>0.0193358554</t>
  </si>
  <si>
    <t>0.317241379</t>
  </si>
  <si>
    <t>0.069486405</t>
  </si>
  <si>
    <t>Institution-WideCS205SAT Verbal1W</t>
  </si>
  <si>
    <t>0.0172341320</t>
  </si>
  <si>
    <t>0.0102459016</t>
  </si>
  <si>
    <t>0.061933535</t>
  </si>
  <si>
    <t>Institution-WideCS205SAT Verbal2A</t>
  </si>
  <si>
    <t>0.0752416982</t>
  </si>
  <si>
    <t>0.0853825137</t>
  </si>
  <si>
    <t>0.235216820</t>
  </si>
  <si>
    <t>0.274539877</t>
  </si>
  <si>
    <t>Institution-WideCS205SAT Verbal2B</t>
  </si>
  <si>
    <t>0.0895334174</t>
  </si>
  <si>
    <t>0.276983095</t>
  </si>
  <si>
    <t>0.326687117</t>
  </si>
  <si>
    <t>Institution-WideCS205SAT Verbal2C</t>
  </si>
  <si>
    <t>0.0554854981</t>
  </si>
  <si>
    <t>0.0505464481</t>
  </si>
  <si>
    <t>0.300683371</t>
  </si>
  <si>
    <t>Institution-WideCS205SAT Verbal2D</t>
  </si>
  <si>
    <t>0.299145299</t>
  </si>
  <si>
    <t>0.053680982</t>
  </si>
  <si>
    <t>Institution-WideCS205SAT Verbal2F</t>
  </si>
  <si>
    <t>0.075153374</t>
  </si>
  <si>
    <t>Institution-WideCS205SAT Verbal2W</t>
  </si>
  <si>
    <t>0.0184951660</t>
  </si>
  <si>
    <t>0.297297297</t>
  </si>
  <si>
    <t>Institution-WideCS205SAT Verbal3A</t>
  </si>
  <si>
    <t>0.0882723834</t>
  </si>
  <si>
    <t>0.1106557377</t>
  </si>
  <si>
    <t>0.275952694</t>
  </si>
  <si>
    <t>0.382513661</t>
  </si>
  <si>
    <t>Institution-WideCS205SAT Verbal3B</t>
  </si>
  <si>
    <t>0.0794451450</t>
  </si>
  <si>
    <t>0.0928961749</t>
  </si>
  <si>
    <t>0.245773732</t>
  </si>
  <si>
    <t>0.344262295</t>
  </si>
  <si>
    <t>Institution-WideCS205SAT Verbal3C</t>
  </si>
  <si>
    <t>0.0298444725</t>
  </si>
  <si>
    <t>0.0293715847</t>
  </si>
  <si>
    <t>0.161731207</t>
  </si>
  <si>
    <t>0.129326047</t>
  </si>
  <si>
    <t>Institution-WideCS205SAT Verbal3D</t>
  </si>
  <si>
    <t>0.0067255149</t>
  </si>
  <si>
    <t>0.136752137</t>
  </si>
  <si>
    <t>0.029143898</t>
  </si>
  <si>
    <t>Institution-WideCS205SAT Verbal3F</t>
  </si>
  <si>
    <t>0.0113493064</t>
  </si>
  <si>
    <t>0.186206897</t>
  </si>
  <si>
    <t>Institution-WideCS205SAT Verbal3W</t>
  </si>
  <si>
    <t>Institution-WideCS205SAT Verbal4A</t>
  </si>
  <si>
    <t>0.474806202</t>
  </si>
  <si>
    <t>Institution-WideCS205SAT Verbal4B</t>
  </si>
  <si>
    <t>0.0628415301</t>
  </si>
  <si>
    <t>0.180754226</t>
  </si>
  <si>
    <t>0.269379845</t>
  </si>
  <si>
    <t>Institution-WideCS205SAT Verbal4C</t>
  </si>
  <si>
    <t>0.0277427491</t>
  </si>
  <si>
    <t>0.0266393443</t>
  </si>
  <si>
    <t>0.150341686</t>
  </si>
  <si>
    <t>0.127906977</t>
  </si>
  <si>
    <t>Institution-WideCS205SAT Verbal4D</t>
  </si>
  <si>
    <t>0.031007752</t>
  </si>
  <si>
    <t>Institution-WideCS205SAT Verbal4F</t>
  </si>
  <si>
    <t>0.0096679277</t>
  </si>
  <si>
    <t>0.158620690</t>
  </si>
  <si>
    <t>0.044573643</t>
  </si>
  <si>
    <t>Institution-WideCS205SAT Verbal4W</t>
  </si>
  <si>
    <t>0.182432432</t>
  </si>
  <si>
    <t>0.052325581</t>
  </si>
  <si>
    <t>Institution-WideCS205SAT Writing1A</t>
  </si>
  <si>
    <t>0.0622009569</t>
  </si>
  <si>
    <t>0.0812182741</t>
  </si>
  <si>
    <t>0.185053381</t>
  </si>
  <si>
    <t>Institution-WideCS205SAT Writing1B</t>
  </si>
  <si>
    <t>0.0873205742</t>
  </si>
  <si>
    <t>0.0964467005</t>
  </si>
  <si>
    <t>0.284046693</t>
  </si>
  <si>
    <t>0.314655172</t>
  </si>
  <si>
    <t>Institution-WideCS205SAT Writing1C</t>
  </si>
  <si>
    <t>0.0610047847</t>
  </si>
  <si>
    <t>0.0507614213</t>
  </si>
  <si>
    <t>0.386363636</t>
  </si>
  <si>
    <t>0.219827586</t>
  </si>
  <si>
    <t>Institution-WideCS205SAT Writing1D</t>
  </si>
  <si>
    <t>0.0179425837</t>
  </si>
  <si>
    <t>0.0101522843</t>
  </si>
  <si>
    <t>0.064655172</t>
  </si>
  <si>
    <t>Institution-WideCS205SAT Writing1F</t>
  </si>
  <si>
    <t>0.0025380711</t>
  </si>
  <si>
    <t>0.318840580</t>
  </si>
  <si>
    <t>Institution-WideCS205SAT Writing1W</t>
  </si>
  <si>
    <t>0.0152284264</t>
  </si>
  <si>
    <t>Institution-WideCS205SAT Writing2A</t>
  </si>
  <si>
    <t>0.0657894737</t>
  </si>
  <si>
    <t>0.0685279188</t>
  </si>
  <si>
    <t>0.195729537</t>
  </si>
  <si>
    <t>0.265700483</t>
  </si>
  <si>
    <t>Institution-WideCS205SAT Writing2B</t>
  </si>
  <si>
    <t>0.0813397129</t>
  </si>
  <si>
    <t>0.0837563452</t>
  </si>
  <si>
    <t>0.264591440</t>
  </si>
  <si>
    <t>0.328502415</t>
  </si>
  <si>
    <t>Institution-WideCS205SAT Writing2C</t>
  </si>
  <si>
    <t>0.0466507177</t>
  </si>
  <si>
    <t>0.0380710660</t>
  </si>
  <si>
    <t>0.188405797</t>
  </si>
  <si>
    <t>Institution-WideCS205SAT Writing2D</t>
  </si>
  <si>
    <t>0.0083732057</t>
  </si>
  <si>
    <t>0.033816425</t>
  </si>
  <si>
    <t>Institution-WideCS205SAT Writing2F</t>
  </si>
  <si>
    <t>0.0287081340</t>
  </si>
  <si>
    <t>0.347826087</t>
  </si>
  <si>
    <t>0.115942029</t>
  </si>
  <si>
    <t>Institution-WideCS205SAT Writing2W</t>
  </si>
  <si>
    <t>0.0167464115</t>
  </si>
  <si>
    <t>0.0050761421</t>
  </si>
  <si>
    <t>0.067632850</t>
  </si>
  <si>
    <t>Institution-WideCS205SAT Writing3A</t>
  </si>
  <si>
    <t>0.0933014354</t>
  </si>
  <si>
    <t>0.1243654822</t>
  </si>
  <si>
    <t>0.277580071</t>
  </si>
  <si>
    <t>Institution-WideCS205SAT Writing3B</t>
  </si>
  <si>
    <t>0.0789473684</t>
  </si>
  <si>
    <t>0.256809339</t>
  </si>
  <si>
    <t>0.326732673</t>
  </si>
  <si>
    <t>Institution-WideCS205SAT Writing3C</t>
  </si>
  <si>
    <t>0.0322966507</t>
  </si>
  <si>
    <t>0.0304568528</t>
  </si>
  <si>
    <t>0.204545455</t>
  </si>
  <si>
    <t>0.133663366</t>
  </si>
  <si>
    <t>Institution-WideCS205SAT Writing3D</t>
  </si>
  <si>
    <t>0.0076142132</t>
  </si>
  <si>
    <t>Institution-WideCS205SAT Writing3F</t>
  </si>
  <si>
    <t>0.0155502392</t>
  </si>
  <si>
    <t>0.064356436</t>
  </si>
  <si>
    <t>Institution-WideCS205SAT Writing3W</t>
  </si>
  <si>
    <t>0.0119617225</t>
  </si>
  <si>
    <t>Institution-WideCS205SAT Writing4A</t>
  </si>
  <si>
    <t>0.1148325359</t>
  </si>
  <si>
    <t>0.1802030457</t>
  </si>
  <si>
    <t>0.341637011</t>
  </si>
  <si>
    <t>0.492307692</t>
  </si>
  <si>
    <t>Institution-WideCS205SAT Writing4B</t>
  </si>
  <si>
    <t>0.0598086124</t>
  </si>
  <si>
    <t>0.194552529</t>
  </si>
  <si>
    <t>0.256410256</t>
  </si>
  <si>
    <t>Institution-WideCS205SAT Writing4C</t>
  </si>
  <si>
    <t>0.0177664975</t>
  </si>
  <si>
    <t>Institution-WideCS205SAT Writing4D</t>
  </si>
  <si>
    <t>0.0071770335</t>
  </si>
  <si>
    <t>0.030769231</t>
  </si>
  <si>
    <t>Institution-WideCS205SAT Writing4F</t>
  </si>
  <si>
    <t>0.144927536</t>
  </si>
  <si>
    <t>Institution-WideCS205SAT Writing4W</t>
  </si>
  <si>
    <t>0.0215311005</t>
  </si>
  <si>
    <t>0.295081967</t>
  </si>
  <si>
    <t>0.092307692</t>
  </si>
  <si>
    <t>Institution-WideEC200ACT Combined English/Writing1A</t>
  </si>
  <si>
    <t>0.0119225037</t>
  </si>
  <si>
    <t>0.061068702</t>
  </si>
  <si>
    <t>0.048484848</t>
  </si>
  <si>
    <t>Institution-WideEC200ACT Combined English/Writing1B</t>
  </si>
  <si>
    <t>0.0417287630</t>
  </si>
  <si>
    <t>0.164705882</t>
  </si>
  <si>
    <t>0.169696970</t>
  </si>
  <si>
    <t>Institution-WideEC200ACT Combined English/Writing1C</t>
  </si>
  <si>
    <t>0.0864381520</t>
  </si>
  <si>
    <t>0.0862619808</t>
  </si>
  <si>
    <t>0.306878307</t>
  </si>
  <si>
    <t>0.351515152</t>
  </si>
  <si>
    <t>Institution-WideEC200ACT Combined English/Writing1D</t>
  </si>
  <si>
    <t>0.0491803279</t>
  </si>
  <si>
    <t>Institution-WideEC200ACT Combined English/Writing1F</t>
  </si>
  <si>
    <t>Institution-WideEC200ACT Combined English/Writing1W</t>
  </si>
  <si>
    <t>0.0238450075</t>
  </si>
  <si>
    <t>0.096969697</t>
  </si>
  <si>
    <t>Institution-WideEC200ACT Combined English/Writing2A</t>
  </si>
  <si>
    <t>0.0447093890</t>
  </si>
  <si>
    <t>0.0543130990</t>
  </si>
  <si>
    <t>0.229007634</t>
  </si>
  <si>
    <t>0.150753769</t>
  </si>
  <si>
    <t>Institution-WideEC200ACT Combined English/Writing2B</t>
  </si>
  <si>
    <t>0.0685543964</t>
  </si>
  <si>
    <t>0.270588235</t>
  </si>
  <si>
    <t>Institution-WideEC200ACT Combined English/Writing2C</t>
  </si>
  <si>
    <t>0.0798722045</t>
  </si>
  <si>
    <t>0.291457286</t>
  </si>
  <si>
    <t>Institution-WideEC200ACT Combined English/Writing2D</t>
  </si>
  <si>
    <t>0.0372578241</t>
  </si>
  <si>
    <t>0.320512821</t>
  </si>
  <si>
    <t>0.125628141</t>
  </si>
  <si>
    <t>Institution-WideEC200ACT Combined English/Writing2F</t>
  </si>
  <si>
    <t>0.0253353204</t>
  </si>
  <si>
    <t>0.340000000</t>
  </si>
  <si>
    <t>Institution-WideEC200ACT Combined English/Writing2W</t>
  </si>
  <si>
    <t>0.0342771982</t>
  </si>
  <si>
    <t>0.0159744409</t>
  </si>
  <si>
    <t>0.433962264</t>
  </si>
  <si>
    <t>0.115577889</t>
  </si>
  <si>
    <t>Institution-WideEC200ACT Combined English/Writing3A</t>
  </si>
  <si>
    <t>0.0611028316</t>
  </si>
  <si>
    <t>0.0894568690</t>
  </si>
  <si>
    <t>0.312977099</t>
  </si>
  <si>
    <t>0.216931217</t>
  </si>
  <si>
    <t>Institution-WideEC200ACT Combined English/Writing3B</t>
  </si>
  <si>
    <t>0.0938897168</t>
  </si>
  <si>
    <t>0.1341853035</t>
  </si>
  <si>
    <t>0.370588235</t>
  </si>
  <si>
    <t>Institution-WideEC200ACT Combined English/Writing3C</t>
  </si>
  <si>
    <t>0.0700447094</t>
  </si>
  <si>
    <t>0.0447284345</t>
  </si>
  <si>
    <t>0.248677249</t>
  </si>
  <si>
    <t>Institution-WideEC200ACT Combined English/Writing3D</t>
  </si>
  <si>
    <t>0.0268256334</t>
  </si>
  <si>
    <t>Institution-WideEC200ACT Combined English/Writing3F</t>
  </si>
  <si>
    <t>0.0134128167</t>
  </si>
  <si>
    <t>0.180000000</t>
  </si>
  <si>
    <t>Institution-WideEC200ACT Combined English/Writing3W</t>
  </si>
  <si>
    <t>0.058201058</t>
  </si>
  <si>
    <t>Institution-WideEC200ACT Combined English/Writing4A</t>
  </si>
  <si>
    <t>0.0774962742</t>
  </si>
  <si>
    <t>0.396946565</t>
  </si>
  <si>
    <t>0.440677966</t>
  </si>
  <si>
    <t>Institution-WideEC200ACT Combined English/Writing4B</t>
  </si>
  <si>
    <t>0.0702875399</t>
  </si>
  <si>
    <t>0.194117647</t>
  </si>
  <si>
    <t>0.279661017</t>
  </si>
  <si>
    <t>Institution-WideEC200ACT Combined English/Writing4C</t>
  </si>
  <si>
    <t>0.0387481371</t>
  </si>
  <si>
    <t>0.0479233227</t>
  </si>
  <si>
    <t>0.137566138</t>
  </si>
  <si>
    <t>Institution-WideEC200ACT Combined English/Writing4D</t>
  </si>
  <si>
    <t>0.0029806259</t>
  </si>
  <si>
    <t>Institution-WideEC200ACT Combined English/Writing4F</t>
  </si>
  <si>
    <t>Institution-WideEC200ACT Combined English/Writing4W</t>
  </si>
  <si>
    <t>0.0044709389</t>
  </si>
  <si>
    <t>0.025423729</t>
  </si>
  <si>
    <t>Institution-WideEC200ACT Composite1A</t>
  </si>
  <si>
    <t>0.0186451212</t>
  </si>
  <si>
    <t>0.0206358059</t>
  </si>
  <si>
    <t>0.077120823</t>
  </si>
  <si>
    <t>0.074906367</t>
  </si>
  <si>
    <t>Institution-WideEC200ACT Composite1B</t>
  </si>
  <si>
    <t>0.0612181479</t>
  </si>
  <si>
    <t>0.0691578360</t>
  </si>
  <si>
    <t>0.187797903</t>
  </si>
  <si>
    <t>0.245942572</t>
  </si>
  <si>
    <t>Institution-WideEC200ACT Composite1C</t>
  </si>
  <si>
    <t>0.0624611560</t>
  </si>
  <si>
    <t>0.0540992750</t>
  </si>
  <si>
    <t>0.313084112</t>
  </si>
  <si>
    <t>Institution-WideEC200ACT Composite1D</t>
  </si>
  <si>
    <t>0.0413300186</t>
  </si>
  <si>
    <t>0.0301171221</t>
  </si>
  <si>
    <t>0.415625000</t>
  </si>
  <si>
    <t>0.166042447</t>
  </si>
  <si>
    <t>Institution-WideEC200ACT Composite1F</t>
  </si>
  <si>
    <t>0.0360472343</t>
  </si>
  <si>
    <t>0.0111544897</t>
  </si>
  <si>
    <t>0.522522523</t>
  </si>
  <si>
    <t>0.144818976</t>
  </si>
  <si>
    <t>Institution-WideEC200ACT Composite1W</t>
  </si>
  <si>
    <t>0.0292106899</t>
  </si>
  <si>
    <t>0.0156162856</t>
  </si>
  <si>
    <t>0.454106280</t>
  </si>
  <si>
    <t>0.117353308</t>
  </si>
  <si>
    <t>Institution-WideEC200ACT Composite2A</t>
  </si>
  <si>
    <t>0.0388440025</t>
  </si>
  <si>
    <t>0.0535415505</t>
  </si>
  <si>
    <t>0.160668380</t>
  </si>
  <si>
    <t>0.137513751</t>
  </si>
  <si>
    <t>Institution-WideEC200ACT Composite2B</t>
  </si>
  <si>
    <t>0.1037911746</t>
  </si>
  <si>
    <t>0.318398475</t>
  </si>
  <si>
    <t>0.367436744</t>
  </si>
  <si>
    <t>Institution-WideEC200ACT Composite2C</t>
  </si>
  <si>
    <t>0.0696084525</t>
  </si>
  <si>
    <t>0.0596765198</t>
  </si>
  <si>
    <t>0.348909657</t>
  </si>
  <si>
    <t>0.246424642</t>
  </si>
  <si>
    <t>Institution-WideEC200ACT Composite2D</t>
  </si>
  <si>
    <t>0.0338719702</t>
  </si>
  <si>
    <t>0.0189626325</t>
  </si>
  <si>
    <t>0.340625000</t>
  </si>
  <si>
    <t>0.119911991</t>
  </si>
  <si>
    <t>Institution-WideEC200ACT Composite2F</t>
  </si>
  <si>
    <t>0.0164698571</t>
  </si>
  <si>
    <t>0.0083658673</t>
  </si>
  <si>
    <t>0.238738739</t>
  </si>
  <si>
    <t>0.058305831</t>
  </si>
  <si>
    <t>Institution-WideEC200ACT Composite2W</t>
  </si>
  <si>
    <t>0.0198881293</t>
  </si>
  <si>
    <t>0.0094813162</t>
  </si>
  <si>
    <t>0.309178744</t>
  </si>
  <si>
    <t>0.070407041</t>
  </si>
  <si>
    <t>Institution-WideEC200ACT Composite3A</t>
  </si>
  <si>
    <t>0.0692977004</t>
  </si>
  <si>
    <t>0.0953708868</t>
  </si>
  <si>
    <t>0.286632391</t>
  </si>
  <si>
    <t>0.295364238</t>
  </si>
  <si>
    <t>Institution-WideEC200ACT Composite3B</t>
  </si>
  <si>
    <t>0.0888750777</t>
  </si>
  <si>
    <t>0.1026213051</t>
  </si>
  <si>
    <t>0.272640610</t>
  </si>
  <si>
    <t>0.378807947</t>
  </si>
  <si>
    <t>Institution-WideEC200ACT Composite3C</t>
  </si>
  <si>
    <t>0.0397762585</t>
  </si>
  <si>
    <t>0.0373675404</t>
  </si>
  <si>
    <t>0.199376947</t>
  </si>
  <si>
    <t>0.169536424</t>
  </si>
  <si>
    <t>Institution-WideEC200ACT Composite3D</t>
  </si>
  <si>
    <t>0.0170913611</t>
  </si>
  <si>
    <t>0.0100390407</t>
  </si>
  <si>
    <t>0.171875000</t>
  </si>
  <si>
    <t>0.072847682</t>
  </si>
  <si>
    <t>Institution-WideEC200ACT Composite3F</t>
  </si>
  <si>
    <t>0.0096333126</t>
  </si>
  <si>
    <t>0.0022308979</t>
  </si>
  <si>
    <t>0.139639640</t>
  </si>
  <si>
    <t>0.041059603</t>
  </si>
  <si>
    <t>Institution-WideEC200ACT Composite3W</t>
  </si>
  <si>
    <t>0.0099440646</t>
  </si>
  <si>
    <t>0.0072504183</t>
  </si>
  <si>
    <t>0.154589372</t>
  </si>
  <si>
    <t>0.042384106</t>
  </si>
  <si>
    <t>Institution-WideEC200ACT Composite4A</t>
  </si>
  <si>
    <t>0.1149782474</t>
  </si>
  <si>
    <t>0.1578360290</t>
  </si>
  <si>
    <t>0.475578406</t>
  </si>
  <si>
    <t>0.491367862</t>
  </si>
  <si>
    <t>Institution-WideEC200ACT Composite4B</t>
  </si>
  <si>
    <t>0.0720944686</t>
  </si>
  <si>
    <t>0.0819854992</t>
  </si>
  <si>
    <t>0.221163012</t>
  </si>
  <si>
    <t>0.308100930</t>
  </si>
  <si>
    <t>Institution-WideEC200ACT Composite4C</t>
  </si>
  <si>
    <t>0.0276569298</t>
  </si>
  <si>
    <t>0.138629283</t>
  </si>
  <si>
    <t>0.118193891</t>
  </si>
  <si>
    <t>Institution-WideEC200ACT Composite4D</t>
  </si>
  <si>
    <t>0.0071472965</t>
  </si>
  <si>
    <t>0.0044617959</t>
  </si>
  <si>
    <t>0.071875000</t>
  </si>
  <si>
    <t>0.030544489</t>
  </si>
  <si>
    <t>Institution-WideEC200ACT Composite4F</t>
  </si>
  <si>
    <t>0.0068365444</t>
  </si>
  <si>
    <t>0.029216467</t>
  </si>
  <si>
    <t>Institution-WideEC200ACT Composite4W</t>
  </si>
  <si>
    <t>0.0052827843</t>
  </si>
  <si>
    <t>0.082125604</t>
  </si>
  <si>
    <t>0.022576361</t>
  </si>
  <si>
    <t>Institution-WideEC200ACT English1A</t>
  </si>
  <si>
    <t>0.0152268490</t>
  </si>
  <si>
    <t>0.062982005</t>
  </si>
  <si>
    <t>0.076323988</t>
  </si>
  <si>
    <t>Institution-WideEC200ACT English1B</t>
  </si>
  <si>
    <t>0.0506525792</t>
  </si>
  <si>
    <t>0.0552147239</t>
  </si>
  <si>
    <t>0.155386082</t>
  </si>
  <si>
    <t>0.253894081</t>
  </si>
  <si>
    <t>Institution-WideEC200ACT English1C</t>
  </si>
  <si>
    <t>0.0423870608</t>
  </si>
  <si>
    <t>Institution-WideEC200ACT English1D</t>
  </si>
  <si>
    <t>0.0332504661</t>
  </si>
  <si>
    <t>0.0200780814</t>
  </si>
  <si>
    <t>0.334375000</t>
  </si>
  <si>
    <t>Institution-WideEC200ACT English1F</t>
  </si>
  <si>
    <t>0.0264139217</t>
  </si>
  <si>
    <t>0.382882883</t>
  </si>
  <si>
    <t>0.132398754</t>
  </si>
  <si>
    <t>Institution-WideEC200ACT English1W</t>
  </si>
  <si>
    <t>0.0233064015</t>
  </si>
  <si>
    <t>0.0133853876</t>
  </si>
  <si>
    <t>0.362318841</t>
  </si>
  <si>
    <t>0.116822430</t>
  </si>
  <si>
    <t>Institution-WideEC200ACT English2A</t>
  </si>
  <si>
    <t>0.0503418272</t>
  </si>
  <si>
    <t>0.0646960402</t>
  </si>
  <si>
    <t>0.208226221</t>
  </si>
  <si>
    <t>0.160079051</t>
  </si>
  <si>
    <t>Institution-WideEC200ACT English2B</t>
  </si>
  <si>
    <t>0.1053449347</t>
  </si>
  <si>
    <t>0.1254880089</t>
  </si>
  <si>
    <t>0.323164919</t>
  </si>
  <si>
    <t>0.334980237</t>
  </si>
  <si>
    <t>Institution-WideEC200ACT English2C</t>
  </si>
  <si>
    <t>0.0761342449</t>
  </si>
  <si>
    <t>0.0658114891</t>
  </si>
  <si>
    <t>0.381619938</t>
  </si>
  <si>
    <t>0.242094862</t>
  </si>
  <si>
    <t>Institution-WideEC200ACT English2D</t>
  </si>
  <si>
    <t>0.0379117464</t>
  </si>
  <si>
    <t>0.0228667038</t>
  </si>
  <si>
    <t>0.381250000</t>
  </si>
  <si>
    <t>0.120553360</t>
  </si>
  <si>
    <t>Institution-WideEC200ACT English2F</t>
  </si>
  <si>
    <t>0.0229956495</t>
  </si>
  <si>
    <t>0.073122530</t>
  </si>
  <si>
    <t>Institution-WideEC200ACT English2W</t>
  </si>
  <si>
    <t>0.0217526414</t>
  </si>
  <si>
    <t>0.338164251</t>
  </si>
  <si>
    <t>0.069169960</t>
  </si>
  <si>
    <t>Institution-WideEC200ACT English3A</t>
  </si>
  <si>
    <t>0.253213368</t>
  </si>
  <si>
    <t>0.276685393</t>
  </si>
  <si>
    <t>Institution-WideEC200ACT English3B</t>
  </si>
  <si>
    <t>0.0773772530</t>
  </si>
  <si>
    <t>0.0931399888</t>
  </si>
  <si>
    <t>0.237368923</t>
  </si>
  <si>
    <t>0.349719101</t>
  </si>
  <si>
    <t>Institution-WideEC200ACT English3C</t>
  </si>
  <si>
    <t>0.0356943670</t>
  </si>
  <si>
    <t>0.207165109</t>
  </si>
  <si>
    <t>0.186797753</t>
  </si>
  <si>
    <t>Institution-WideEC200ACT English3D</t>
  </si>
  <si>
    <t>0.0180236172</t>
  </si>
  <si>
    <t>0.0139431121</t>
  </si>
  <si>
    <t>0.181250000</t>
  </si>
  <si>
    <t>0.081460674</t>
  </si>
  <si>
    <t>Institution-WideEC200ACT English3F</t>
  </si>
  <si>
    <t>0.0118085768</t>
  </si>
  <si>
    <t>0.053370787</t>
  </si>
  <si>
    <t>Institution-WideEC200ACT English3W</t>
  </si>
  <si>
    <t>0.0114978247</t>
  </si>
  <si>
    <t>0.0055772448</t>
  </si>
  <si>
    <t>0.178743961</t>
  </si>
  <si>
    <t>0.051966292</t>
  </si>
  <si>
    <t>Institution-WideEC200ACT English4A</t>
  </si>
  <si>
    <t>0.1622978249</t>
  </si>
  <si>
    <t>0.434272300</t>
  </si>
  <si>
    <t>Institution-WideEC200ACT English4B</t>
  </si>
  <si>
    <t>0.0926041019</t>
  </si>
  <si>
    <t>0.284080076</t>
  </si>
  <si>
    <t>0.349765258</t>
  </si>
  <si>
    <t>Institution-WideEC200ACT English4C</t>
  </si>
  <si>
    <t>0.0313859540</t>
  </si>
  <si>
    <t>0.0278862242</t>
  </si>
  <si>
    <t>0.157320872</t>
  </si>
  <si>
    <t>0.118544601</t>
  </si>
  <si>
    <t>Institution-WideEC200ACT English4D</t>
  </si>
  <si>
    <t>0.0102548167</t>
  </si>
  <si>
    <t>0.0066926938</t>
  </si>
  <si>
    <t>0.038732394</t>
  </si>
  <si>
    <t>Institution-WideEC200ACT English4F</t>
  </si>
  <si>
    <t>0.0077688005</t>
  </si>
  <si>
    <t>0.0027886224</t>
  </si>
  <si>
    <t>0.112612613</t>
  </si>
  <si>
    <t>0.029342723</t>
  </si>
  <si>
    <t>Institution-WideEC200ACT English4W</t>
  </si>
  <si>
    <t>0.120772947</t>
  </si>
  <si>
    <t>Institution-WideEC200ACT Math1A</t>
  </si>
  <si>
    <t>0.0189558732</t>
  </si>
  <si>
    <t>0.0223089794</t>
  </si>
  <si>
    <t>0.078406170</t>
  </si>
  <si>
    <t>0.075030750</t>
  </si>
  <si>
    <t>Institution-WideEC200ACT Math1B</t>
  </si>
  <si>
    <t>0.0674331883</t>
  </si>
  <si>
    <t>0.0741773564</t>
  </si>
  <si>
    <t>0.206863680</t>
  </si>
  <si>
    <t>0.266912669</t>
  </si>
  <si>
    <t>Institution-WideEC200ACT Math1C</t>
  </si>
  <si>
    <t>0.0556246116</t>
  </si>
  <si>
    <t>0.0446179587</t>
  </si>
  <si>
    <t>0.278816199</t>
  </si>
  <si>
    <t>0.220172202</t>
  </si>
  <si>
    <t>Institution-WideEC200ACT Math1D</t>
  </si>
  <si>
    <t>0.0450590429</t>
  </si>
  <si>
    <t>0.0306748466</t>
  </si>
  <si>
    <t>0.453125000</t>
  </si>
  <si>
    <t>0.178351784</t>
  </si>
  <si>
    <t>Institution-WideEC200ACT Math1F</t>
  </si>
  <si>
    <t>0.0341827222</t>
  </si>
  <si>
    <t>0.0105967652</t>
  </si>
  <si>
    <t>0.495495495</t>
  </si>
  <si>
    <t>0.135301353</t>
  </si>
  <si>
    <t>Institution-WideEC200ACT Math1W</t>
  </si>
  <si>
    <t>0.487922705</t>
  </si>
  <si>
    <t>0.124231242</t>
  </si>
  <si>
    <t>Institution-WideEC200ACT Math2A</t>
  </si>
  <si>
    <t>0.0363579863</t>
  </si>
  <si>
    <t>0.0485220301</t>
  </si>
  <si>
    <t>0.150385604</t>
  </si>
  <si>
    <t>Institution-WideEC200ACT Math2B</t>
  </si>
  <si>
    <t>0.0845245494</t>
  </si>
  <si>
    <t>0.1042944785</t>
  </si>
  <si>
    <t>0.259294566</t>
  </si>
  <si>
    <t>0.354628422</t>
  </si>
  <si>
    <t>Institution-WideEC200ACT Math2C</t>
  </si>
  <si>
    <t>0.0605966439</t>
  </si>
  <si>
    <t>0.0507529281</t>
  </si>
  <si>
    <t>0.303738318</t>
  </si>
  <si>
    <t>0.254237288</t>
  </si>
  <si>
    <t>Institution-WideEC200ACT Math2D</t>
  </si>
  <si>
    <t>0.0254816656</t>
  </si>
  <si>
    <t>0.256250000</t>
  </si>
  <si>
    <t>0.106910039</t>
  </si>
  <si>
    <t>Institution-WideEC200ACT Math2F</t>
  </si>
  <si>
    <t>0.0158483530</t>
  </si>
  <si>
    <t>0.066492829</t>
  </si>
  <si>
    <t>Institution-WideEC200ACT Math2W</t>
  </si>
  <si>
    <t>0.0155376010</t>
  </si>
  <si>
    <t>0.241545894</t>
  </si>
  <si>
    <t>0.065189048</t>
  </si>
  <si>
    <t>Institution-WideEC200ACT Math3A</t>
  </si>
  <si>
    <t>0.0661901802</t>
  </si>
  <si>
    <t>0.0942554378</t>
  </si>
  <si>
    <t>0.273778920</t>
  </si>
  <si>
    <t>0.249122807</t>
  </si>
  <si>
    <t>Institution-WideEC200ACT Math3B</t>
  </si>
  <si>
    <t>0.0997513984</t>
  </si>
  <si>
    <t>0.1160066927</t>
  </si>
  <si>
    <t>0.306005720</t>
  </si>
  <si>
    <t>0.375438596</t>
  </si>
  <si>
    <t>Institution-WideEC200ACT Math3C</t>
  </si>
  <si>
    <t>0.0513106525</t>
  </si>
  <si>
    <t>0.209356725</t>
  </si>
  <si>
    <t>Institution-WideEC200ACT Math3D</t>
  </si>
  <si>
    <t>0.0205096333</t>
  </si>
  <si>
    <t>0.206250000</t>
  </si>
  <si>
    <t>0.077192982</t>
  </si>
  <si>
    <t>Institution-WideEC200ACT Math3F</t>
  </si>
  <si>
    <t>0.0039040714</t>
  </si>
  <si>
    <t>Institution-WideEC200ACT Math3W</t>
  </si>
  <si>
    <t>0.183574879</t>
  </si>
  <si>
    <t>Institution-WideEC200ACT Math4A</t>
  </si>
  <si>
    <t>0.1202610317</t>
  </si>
  <si>
    <t>0.497429306</t>
  </si>
  <si>
    <t>0.494252874</t>
  </si>
  <si>
    <t>Institution-WideEC200ACT Math4B</t>
  </si>
  <si>
    <t>0.0742697328</t>
  </si>
  <si>
    <t>0.227836034</t>
  </si>
  <si>
    <t>0.305236271</t>
  </si>
  <si>
    <t>Institution-WideEC200ACT Math4C</t>
  </si>
  <si>
    <t>0.0250976018</t>
  </si>
  <si>
    <t>0.113665390</t>
  </si>
  <si>
    <t>Institution-WideEC200ACT Math4D</t>
  </si>
  <si>
    <t>0.0083903045</t>
  </si>
  <si>
    <t>0.0016731735</t>
  </si>
  <si>
    <t>Institution-WideEC200ACT Math4F</t>
  </si>
  <si>
    <t>0.103603604</t>
  </si>
  <si>
    <t>0.029374202</t>
  </si>
  <si>
    <t>Institution-WideEC200ACT Math4W</t>
  </si>
  <si>
    <t>0.0055935364</t>
  </si>
  <si>
    <t>0.0033463469</t>
  </si>
  <si>
    <t>Institution-WideEC200ACT Reading1A</t>
  </si>
  <si>
    <t>0.0284439487</t>
  </si>
  <si>
    <t>0.095115681</t>
  </si>
  <si>
    <t>0.103786816</t>
  </si>
  <si>
    <t>Institution-WideEC200ACT Reading1B</t>
  </si>
  <si>
    <t>0.0615288999</t>
  </si>
  <si>
    <t>0.0730619074</t>
  </si>
  <si>
    <t>0.188751192</t>
  </si>
  <si>
    <t>0.277699860</t>
  </si>
  <si>
    <t>Institution-WideEC200ACT Reading1C</t>
  </si>
  <si>
    <t>0.0553138595</t>
  </si>
  <si>
    <t>0.0462911322</t>
  </si>
  <si>
    <t>0.277258567</t>
  </si>
  <si>
    <t>0.249649369</t>
  </si>
  <si>
    <t>Institution-WideEC200ACT Reading1D</t>
  </si>
  <si>
    <t>0.0316967060</t>
  </si>
  <si>
    <t>0.318750000</t>
  </si>
  <si>
    <t>0.143057504</t>
  </si>
  <si>
    <t>Institution-WideEC200ACT Reading1F</t>
  </si>
  <si>
    <t>0.0273461778</t>
  </si>
  <si>
    <t>0.396396396</t>
  </si>
  <si>
    <t>0.123422160</t>
  </si>
  <si>
    <t>Institution-WideEC200ACT Reading1W</t>
  </si>
  <si>
    <t>0.0226848975</t>
  </si>
  <si>
    <t>0.102384292</t>
  </si>
  <si>
    <t>Institution-WideEC200ACT Reading2A</t>
  </si>
  <si>
    <t>0.148104265</t>
  </si>
  <si>
    <t>Institution-WideEC200ACT Reading2B</t>
  </si>
  <si>
    <t>0.0885643257</t>
  </si>
  <si>
    <t>0.1009481316</t>
  </si>
  <si>
    <t>0.271687321</t>
  </si>
  <si>
    <t>0.337677725</t>
  </si>
  <si>
    <t>Institution-WideEC200ACT Reading2C</t>
  </si>
  <si>
    <t>0.0627719080</t>
  </si>
  <si>
    <t>0.0568878974</t>
  </si>
  <si>
    <t>0.314641745</t>
  </si>
  <si>
    <t>0.239336493</t>
  </si>
  <si>
    <t>Institution-WideEC200ACT Reading2D</t>
  </si>
  <si>
    <t>0.0323182101</t>
  </si>
  <si>
    <t>0.325000000</t>
  </si>
  <si>
    <t>0.123222749</t>
  </si>
  <si>
    <t>Institution-WideEC200ACT Reading2F</t>
  </si>
  <si>
    <t>0.0192666252</t>
  </si>
  <si>
    <t>0.073459716</t>
  </si>
  <si>
    <t>Institution-WideEC200ACT Reading2W</t>
  </si>
  <si>
    <t>0.078199052</t>
  </si>
  <si>
    <t>Institution-WideEC200ACT Reading3A</t>
  </si>
  <si>
    <t>0.0783095090</t>
  </si>
  <si>
    <t>0.1087562744</t>
  </si>
  <si>
    <t>0.323907455</t>
  </si>
  <si>
    <t>Institution-WideEC200ACT Reading3B</t>
  </si>
  <si>
    <t>0.0882535736</t>
  </si>
  <si>
    <t>0.1031790296</t>
  </si>
  <si>
    <t>0.270734032</t>
  </si>
  <si>
    <t>0.342995169</t>
  </si>
  <si>
    <t>Institution-WideEC200ACT Reading3C</t>
  </si>
  <si>
    <t>0.0425730267</t>
  </si>
  <si>
    <t>0.0368098160</t>
  </si>
  <si>
    <t>0.213395639</t>
  </si>
  <si>
    <t>0.165458937</t>
  </si>
  <si>
    <t>Institution-WideEC200ACT Reading3D</t>
  </si>
  <si>
    <t>0.0128276631</t>
  </si>
  <si>
    <t>0.084541063</t>
  </si>
  <si>
    <t>Institution-WideEC200ACT Reading3F</t>
  </si>
  <si>
    <t>0.0130515848</t>
  </si>
  <si>
    <t>Institution-WideEC200ACT Reading3W</t>
  </si>
  <si>
    <t>0.0133623369</t>
  </si>
  <si>
    <t>0.207729469</t>
  </si>
  <si>
    <t>0.051932367</t>
  </si>
  <si>
    <t>Institution-WideEC200ACT Reading4A</t>
  </si>
  <si>
    <t>0.1016159105</t>
  </si>
  <si>
    <t>0.1388733965</t>
  </si>
  <si>
    <t>0.420308483</t>
  </si>
  <si>
    <t>0.392557023</t>
  </si>
  <si>
    <t>Institution-WideEC200ACT Reading4B</t>
  </si>
  <si>
    <t>0.0876320696</t>
  </si>
  <si>
    <t>0.0992749582</t>
  </si>
  <si>
    <t>0.268827455</t>
  </si>
  <si>
    <t>0.338535414</t>
  </si>
  <si>
    <t>Institution-WideEC200ACT Reading4C</t>
  </si>
  <si>
    <t>0.0317902956</t>
  </si>
  <si>
    <t>0.194704050</t>
  </si>
  <si>
    <t>0.150060024</t>
  </si>
  <si>
    <t>Institution-WideEC200ACT Reading4D</t>
  </si>
  <si>
    <t>0.0136730889</t>
  </si>
  <si>
    <t>0.052821128</t>
  </si>
  <si>
    <t>Institution-WideEC200ACT Reading4F</t>
  </si>
  <si>
    <t>0.0093225606</t>
  </si>
  <si>
    <t>0.036014406</t>
  </si>
  <si>
    <t>Institution-WideEC200ACT Reading4W</t>
  </si>
  <si>
    <t>0.030012005</t>
  </si>
  <si>
    <t>Institution-WideEC200ACT Science Reasoning1A</t>
  </si>
  <si>
    <t>0.0282784338</t>
  </si>
  <si>
    <t>0.0384829894</t>
  </si>
  <si>
    <t>0.116966581</t>
  </si>
  <si>
    <t>0.098272138</t>
  </si>
  <si>
    <t>Institution-WideEC200ACT Science Reasoning1B</t>
  </si>
  <si>
    <t>0.0811062772</t>
  </si>
  <si>
    <t>0.0964863358</t>
  </si>
  <si>
    <t>0.248808389</t>
  </si>
  <si>
    <t>0.281857451</t>
  </si>
  <si>
    <t>Institution-WideEC200ACT Science Reasoning1C</t>
  </si>
  <si>
    <t>0.0633934121</t>
  </si>
  <si>
    <t>0.0580033463</t>
  </si>
  <si>
    <t>0.317757009</t>
  </si>
  <si>
    <t>0.220302376</t>
  </si>
  <si>
    <t>Institution-WideEC200ACT Science Reasoning1D</t>
  </si>
  <si>
    <t>0.0466128030</t>
  </si>
  <si>
    <t>0.0334634690</t>
  </si>
  <si>
    <t>0.161987041</t>
  </si>
  <si>
    <t>Institution-WideEC200ACT Science Reasoning1F</t>
  </si>
  <si>
    <t>0.0385332505</t>
  </si>
  <si>
    <t>0.558558559</t>
  </si>
  <si>
    <t>0.133909287</t>
  </si>
  <si>
    <t>Institution-WideEC200ACT Science Reasoning1W</t>
  </si>
  <si>
    <t>0.0298321939</t>
  </si>
  <si>
    <t>0.0167317345</t>
  </si>
  <si>
    <t>0.463768116</t>
  </si>
  <si>
    <t>0.103671706</t>
  </si>
  <si>
    <t>Institution-WideEC200ACT Science Reasoning2A</t>
  </si>
  <si>
    <t>0.149100257</t>
  </si>
  <si>
    <t>0.170839470</t>
  </si>
  <si>
    <t>Institution-WideEC200ACT Science Reasoning2B</t>
  </si>
  <si>
    <t>0.0836586726</t>
  </si>
  <si>
    <t>0.341678940</t>
  </si>
  <si>
    <t>Institution-WideEC200ACT Science Reasoning2C</t>
  </si>
  <si>
    <t>0.0515848353</t>
  </si>
  <si>
    <t>0.0490797546</t>
  </si>
  <si>
    <t>0.258566978</t>
  </si>
  <si>
    <t>0.244477172</t>
  </si>
  <si>
    <t>Institution-WideEC200ACT Science Reasoning2D</t>
  </si>
  <si>
    <t>0.0245494096</t>
  </si>
  <si>
    <t>0.246875000</t>
  </si>
  <si>
    <t>0.116347570</t>
  </si>
  <si>
    <t>Institution-WideEC200ACT Science Reasoning2F</t>
  </si>
  <si>
    <t>0.055964654</t>
  </si>
  <si>
    <t>Institution-WideEC200ACT Science Reasoning2W</t>
  </si>
  <si>
    <t>0.0149160970</t>
  </si>
  <si>
    <t>0.0078081428</t>
  </si>
  <si>
    <t>0.231884058</t>
  </si>
  <si>
    <t>0.070692194</t>
  </si>
  <si>
    <t>Institution-WideEC200ACT Science Reasoning3A</t>
  </si>
  <si>
    <t>0.0724052206</t>
  </si>
  <si>
    <t>0.299485861</t>
  </si>
  <si>
    <t>0.259754738</t>
  </si>
  <si>
    <t>Institution-WideEC200ACT Science Reasoning3B</t>
  </si>
  <si>
    <t>0.1078309509</t>
  </si>
  <si>
    <t>0.330791230</t>
  </si>
  <si>
    <t>0.386845039</t>
  </si>
  <si>
    <t>Institution-WideEC200ACT Science Reasoning3C</t>
  </si>
  <si>
    <t>0.0537600994</t>
  </si>
  <si>
    <t>0.0412716118</t>
  </si>
  <si>
    <t>0.269470405</t>
  </si>
  <si>
    <t>Institution-WideEC200ACT Science Reasoning3D</t>
  </si>
  <si>
    <t>0.190625000</t>
  </si>
  <si>
    <t>0.068004459</t>
  </si>
  <si>
    <t>Institution-WideEC200ACT Science Reasoning3F</t>
  </si>
  <si>
    <t>0.0124300808</t>
  </si>
  <si>
    <t>0.180180180</t>
  </si>
  <si>
    <t>0.044593088</t>
  </si>
  <si>
    <t>Institution-WideEC200ACT Science Reasoning3W</t>
  </si>
  <si>
    <t>0.047937570</t>
  </si>
  <si>
    <t>Institution-WideEC200ACT Science Reasoning4A</t>
  </si>
  <si>
    <t>0.1050341827</t>
  </si>
  <si>
    <t>0.1416620190</t>
  </si>
  <si>
    <t>0.434447301</t>
  </si>
  <si>
    <t>0.472067039</t>
  </si>
  <si>
    <t>Institution-WideEC200ACT Science Reasoning4B</t>
  </si>
  <si>
    <t>0.0649471722</t>
  </si>
  <si>
    <t>0.0736196319</t>
  </si>
  <si>
    <t>0.199237369</t>
  </si>
  <si>
    <t>0.291899441</t>
  </si>
  <si>
    <t>Institution-WideEC200ACT Science Reasoning4C</t>
  </si>
  <si>
    <t>0.0307644500</t>
  </si>
  <si>
    <t>0.0234244283</t>
  </si>
  <si>
    <t>0.154205607</t>
  </si>
  <si>
    <t>0.138268156</t>
  </si>
  <si>
    <t>Institution-WideEC200ACT Science Reasoning4D</t>
  </si>
  <si>
    <t>0.041899441</t>
  </si>
  <si>
    <t>Institution-WideEC200ACT Science Reasoning4F</t>
  </si>
  <si>
    <t>0.0062150404</t>
  </si>
  <si>
    <t>Institution-WideEC200ACT Science Reasoning4W</t>
  </si>
  <si>
    <t>Institution-WideEC200ACT Sum of Standard Score2F</t>
  </si>
  <si>
    <t>Institution-WideEC200ACT Sum of Standard Score4A</t>
  </si>
  <si>
    <t>Institution-WideEC200SAT Mathematics1A</t>
  </si>
  <si>
    <t>0.0120772947</t>
  </si>
  <si>
    <t>0.0149456522</t>
  </si>
  <si>
    <t>0.045180723</t>
  </si>
  <si>
    <t>Institution-WideEC200SAT Mathematics1B</t>
  </si>
  <si>
    <t>0.0628019324</t>
  </si>
  <si>
    <t>0.0788043478</t>
  </si>
  <si>
    <t>0.287822878</t>
  </si>
  <si>
    <t>Institution-WideEC200SAT Mathematics1C</t>
  </si>
  <si>
    <t>0.0611916264</t>
  </si>
  <si>
    <t>0.0584239130</t>
  </si>
  <si>
    <t>0.331877729</t>
  </si>
  <si>
    <t>0.280442804</t>
  </si>
  <si>
    <t>Institution-WideEC200SAT Mathematics1D</t>
  </si>
  <si>
    <t>0.0362318841</t>
  </si>
  <si>
    <t>0.381355932</t>
  </si>
  <si>
    <t>0.166051661</t>
  </si>
  <si>
    <t>Institution-WideEC200SAT Mathematics1F</t>
  </si>
  <si>
    <t>0.0257648953</t>
  </si>
  <si>
    <t>0.0054347826</t>
  </si>
  <si>
    <t>0.118081181</t>
  </si>
  <si>
    <t>Institution-WideEC200SAT Mathematics1W</t>
  </si>
  <si>
    <t>0.0201288245</t>
  </si>
  <si>
    <t>0.0040760870</t>
  </si>
  <si>
    <t>0.092250923</t>
  </si>
  <si>
    <t>Institution-WideEC200SAT Mathematics2A</t>
  </si>
  <si>
    <t>0.0706521739</t>
  </si>
  <si>
    <t>0.189759036</t>
  </si>
  <si>
    <t>0.182080925</t>
  </si>
  <si>
    <t>Institution-WideEC200SAT Mathematics2B</t>
  </si>
  <si>
    <t>0.1038647343</t>
  </si>
  <si>
    <t>0.1073369565</t>
  </si>
  <si>
    <t>0.319306931</t>
  </si>
  <si>
    <t>0.372832370</t>
  </si>
  <si>
    <t>Institution-WideEC200SAT Mathematics2C</t>
  </si>
  <si>
    <t>0.0516304348</t>
  </si>
  <si>
    <t>0.288209607</t>
  </si>
  <si>
    <t>Institution-WideEC200SAT Mathematics2D</t>
  </si>
  <si>
    <t>0.0338164251</t>
  </si>
  <si>
    <t>0.0203804348</t>
  </si>
  <si>
    <t>0.355932203</t>
  </si>
  <si>
    <t>Institution-WideEC200SAT Mathematics2F</t>
  </si>
  <si>
    <t>0.052023121</t>
  </si>
  <si>
    <t>Institution-WideEC200SAT Mathematics2W</t>
  </si>
  <si>
    <t>0.0225442834</t>
  </si>
  <si>
    <t>0.0122282609</t>
  </si>
  <si>
    <t>Institution-WideEC200SAT Mathematics3A</t>
  </si>
  <si>
    <t>0.0764895330</t>
  </si>
  <si>
    <t>0.1046195652</t>
  </si>
  <si>
    <t>0.286144578</t>
  </si>
  <si>
    <t>0.302547771</t>
  </si>
  <si>
    <t>Institution-WideEC200SAT Mathematics3B</t>
  </si>
  <si>
    <t>0.1019021739</t>
  </si>
  <si>
    <t>0.282178218</t>
  </si>
  <si>
    <t>0.363057325</t>
  </si>
  <si>
    <t>Institution-WideEC200SAT Mathematics3C</t>
  </si>
  <si>
    <t>0.0410628019</t>
  </si>
  <si>
    <t>0.0407608696</t>
  </si>
  <si>
    <t>0.222707424</t>
  </si>
  <si>
    <t>0.162420382</t>
  </si>
  <si>
    <t>Institution-WideEC200SAT Mathematics3D</t>
  </si>
  <si>
    <t>0.194915254</t>
  </si>
  <si>
    <t>0.073248408</t>
  </si>
  <si>
    <t>Institution-WideEC200SAT Mathematics3F</t>
  </si>
  <si>
    <t>0.189873418</t>
  </si>
  <si>
    <t>0.047770701</t>
  </si>
  <si>
    <t>Institution-WideEC200SAT Mathematics3W</t>
  </si>
  <si>
    <t>0.0128824477</t>
  </si>
  <si>
    <t>0.050955414</t>
  </si>
  <si>
    <t>Institution-WideEC200SAT Mathematics4A</t>
  </si>
  <si>
    <t>0.1280193237</t>
  </si>
  <si>
    <t>0.1589673913</t>
  </si>
  <si>
    <t>0.478915663</t>
  </si>
  <si>
    <t>0.511254019</t>
  </si>
  <si>
    <t>Institution-WideEC200SAT Mathematics4B</t>
  </si>
  <si>
    <t>0.0668276973</t>
  </si>
  <si>
    <t>0.0828804348</t>
  </si>
  <si>
    <t>0.205445545</t>
  </si>
  <si>
    <t>0.266881029</t>
  </si>
  <si>
    <t>Institution-WideEC200SAT Mathematics4C</t>
  </si>
  <si>
    <t>0.0258152174</t>
  </si>
  <si>
    <t>0.157205240</t>
  </si>
  <si>
    <t>Institution-WideEC200SAT Mathematics4D</t>
  </si>
  <si>
    <t>0.0064412238</t>
  </si>
  <si>
    <t>0.0013586957</t>
  </si>
  <si>
    <t>0.025723473</t>
  </si>
  <si>
    <t>Institution-WideEC200SAT Mathematics4F</t>
  </si>
  <si>
    <t>0.0112721417</t>
  </si>
  <si>
    <t>0.045016077</t>
  </si>
  <si>
    <t>Institution-WideEC200SAT Mathematics4W</t>
  </si>
  <si>
    <t>0.0088566828</t>
  </si>
  <si>
    <t>Institution-WideEC200SAT Total (Verbal and Math)1A</t>
  </si>
  <si>
    <t>0.0176630435</t>
  </si>
  <si>
    <t>0.051369863</t>
  </si>
  <si>
    <t>Institution-WideEC200SAT Total (Verbal and Math)1B</t>
  </si>
  <si>
    <t>0.0855978261</t>
  </si>
  <si>
    <t>0.227722772</t>
  </si>
  <si>
    <t>Institution-WideEC200SAT Total (Verbal and Math)1C</t>
  </si>
  <si>
    <t>0.0638586957</t>
  </si>
  <si>
    <t>0.260273973</t>
  </si>
  <si>
    <t>Institution-WideEC200SAT Total (Verbal and Math)1D</t>
  </si>
  <si>
    <t>0.0244565217</t>
  </si>
  <si>
    <t>0.432203390</t>
  </si>
  <si>
    <t>0.174657534</t>
  </si>
  <si>
    <t>Institution-WideEC200SAT Total (Verbal and Math)1F</t>
  </si>
  <si>
    <t>0.0249597424</t>
  </si>
  <si>
    <t>0.392405063</t>
  </si>
  <si>
    <t>0.106164384</t>
  </si>
  <si>
    <t>Institution-WideEC200SAT Total (Verbal and Math)1W</t>
  </si>
  <si>
    <t>0.337500000</t>
  </si>
  <si>
    <t>Institution-WideEC200SAT Total (Verbal and Math)2A</t>
  </si>
  <si>
    <t>0.0378421900</t>
  </si>
  <si>
    <t>0.0502717391</t>
  </si>
  <si>
    <t>0.141566265</t>
  </si>
  <si>
    <t>0.151612903</t>
  </si>
  <si>
    <t>Institution-WideEC200SAT Total (Verbal and Math)2B</t>
  </si>
  <si>
    <t>0.0942028986</t>
  </si>
  <si>
    <t>0.1059782609</t>
  </si>
  <si>
    <t>0.289603960</t>
  </si>
  <si>
    <t>0.377419355</t>
  </si>
  <si>
    <t>Institution-WideEC200SAT Total (Verbal and Math)2C</t>
  </si>
  <si>
    <t>0.0489130435</t>
  </si>
  <si>
    <t>0.301310044</t>
  </si>
  <si>
    <t>0.222580645</t>
  </si>
  <si>
    <t>Institution-WideEC200SAT Total (Verbal and Math)2D</t>
  </si>
  <si>
    <t>0.0265700483</t>
  </si>
  <si>
    <t>0.106451613</t>
  </si>
  <si>
    <t>Institution-WideEC200SAT Total (Verbal and Math)2F</t>
  </si>
  <si>
    <t>0.0169082126</t>
  </si>
  <si>
    <t>0.265822785</t>
  </si>
  <si>
    <t>0.067741935</t>
  </si>
  <si>
    <t>Institution-WideEC200SAT Total (Verbal and Math)2W</t>
  </si>
  <si>
    <t>0.0081521739</t>
  </si>
  <si>
    <t>0.287500000</t>
  </si>
  <si>
    <t>0.074193548</t>
  </si>
  <si>
    <t>Institution-WideEC200SAT Total (Verbal and Math)3A</t>
  </si>
  <si>
    <t>0.0845410628</t>
  </si>
  <si>
    <t>0.1222826087</t>
  </si>
  <si>
    <t>0.316265060</t>
  </si>
  <si>
    <t>0.340909091</t>
  </si>
  <si>
    <t>Institution-WideEC200SAT Total (Verbal and Math)3B</t>
  </si>
  <si>
    <t>0.0813204509</t>
  </si>
  <si>
    <t>0.0883152174</t>
  </si>
  <si>
    <t>0.327922078</t>
  </si>
  <si>
    <t>Institution-WideEC200SAT Total (Verbal and Math)3C</t>
  </si>
  <si>
    <t>0.0402576490</t>
  </si>
  <si>
    <t>0.0421195652</t>
  </si>
  <si>
    <t>0.218340611</t>
  </si>
  <si>
    <t>0.162337662</t>
  </si>
  <si>
    <t>Institution-WideEC200SAT Total (Verbal and Math)3D</t>
  </si>
  <si>
    <t>0.0177133655</t>
  </si>
  <si>
    <t>0.0095108696</t>
  </si>
  <si>
    <t>0.186440678</t>
  </si>
  <si>
    <t>Institution-WideEC200SAT Total (Verbal and Math)3F</t>
  </si>
  <si>
    <t>0.0080515298</t>
  </si>
  <si>
    <t>0.126582278</t>
  </si>
  <si>
    <t>0.032467532</t>
  </si>
  <si>
    <t>Institution-WideEC200SAT Total (Verbal and Math)3W</t>
  </si>
  <si>
    <t>0.0161030596</t>
  </si>
  <si>
    <t>0.064935065</t>
  </si>
  <si>
    <t>Institution-WideEC200SAT Total (Verbal and Math)4A</t>
  </si>
  <si>
    <t>0.1328502415</t>
  </si>
  <si>
    <t>0.496987952</t>
  </si>
  <si>
    <t>Institution-WideEC200SAT Total (Verbal and Math)4B</t>
  </si>
  <si>
    <t>0.0756843800</t>
  </si>
  <si>
    <t>0.0910326087</t>
  </si>
  <si>
    <t>0.232673267</t>
  </si>
  <si>
    <t>0.283132530</t>
  </si>
  <si>
    <t>Institution-WideEC200SAT Total (Verbal and Math)4C</t>
  </si>
  <si>
    <t>0.0273752013</t>
  </si>
  <si>
    <t>0.148471616</t>
  </si>
  <si>
    <t>0.102409639</t>
  </si>
  <si>
    <t>Institution-WideEC200SAT Total (Verbal and Math)4D</t>
  </si>
  <si>
    <t>0.101694915</t>
  </si>
  <si>
    <t>Institution-WideEC200SAT Total (Verbal and Math)4F</t>
  </si>
  <si>
    <t>0.0136876006</t>
  </si>
  <si>
    <t>0.051204819</t>
  </si>
  <si>
    <t>Institution-WideEC200SAT Total (Verbal and Math)4W</t>
  </si>
  <si>
    <t>0.030120482</t>
  </si>
  <si>
    <t>Institution-WideEC200SAT Verbal1A</t>
  </si>
  <si>
    <t>0.0230978261</t>
  </si>
  <si>
    <t>0.066265060</t>
  </si>
  <si>
    <t>Institution-WideEC200SAT Verbal1B</t>
  </si>
  <si>
    <t>0.0805152979</t>
  </si>
  <si>
    <t>0.247524752</t>
  </si>
  <si>
    <t>0.331125828</t>
  </si>
  <si>
    <t>Institution-WideEC200SAT Verbal1C</t>
  </si>
  <si>
    <t>0.0660225443</t>
  </si>
  <si>
    <t>0.358078603</t>
  </si>
  <si>
    <t>0.271523179</t>
  </si>
  <si>
    <t>Institution-WideEC200SAT Verbal1D</t>
  </si>
  <si>
    <t>Institution-WideEC200SAT Verbal1F</t>
  </si>
  <si>
    <t>0.0241545894</t>
  </si>
  <si>
    <t>0.379746835</t>
  </si>
  <si>
    <t>0.099337748</t>
  </si>
  <si>
    <t>Institution-WideEC200SAT Verbal1W</t>
  </si>
  <si>
    <t>0.0209339775</t>
  </si>
  <si>
    <t>0.086092715</t>
  </si>
  <si>
    <t>Institution-WideEC200SAT Verbal2A</t>
  </si>
  <si>
    <t>0.0442834138</t>
  </si>
  <si>
    <t>0.165662651</t>
  </si>
  <si>
    <t>0.176848875</t>
  </si>
  <si>
    <t>Institution-WideEC200SAT Verbal2B</t>
  </si>
  <si>
    <t>0.0958132045</t>
  </si>
  <si>
    <t>0.1141304348</t>
  </si>
  <si>
    <t>0.294554455</t>
  </si>
  <si>
    <t>0.382636656</t>
  </si>
  <si>
    <t>Institution-WideEC200SAT Verbal2C</t>
  </si>
  <si>
    <t>0.0499194847</t>
  </si>
  <si>
    <t>0.0475543478</t>
  </si>
  <si>
    <t>0.270742358</t>
  </si>
  <si>
    <t>0.199356913</t>
  </si>
  <si>
    <t>Institution-WideEC200SAT Verbal2D</t>
  </si>
  <si>
    <t>0.0281803543</t>
  </si>
  <si>
    <t>0.296610169</t>
  </si>
  <si>
    <t>Institution-WideEC200SAT Verbal2F</t>
  </si>
  <si>
    <t>0.051446945</t>
  </si>
  <si>
    <t>Institution-WideEC200SAT Verbal2W</t>
  </si>
  <si>
    <t>0.0193236715</t>
  </si>
  <si>
    <t>0.077170418</t>
  </si>
  <si>
    <t>Institution-WideEC200SAT Verbal3A</t>
  </si>
  <si>
    <t>0.271084337</t>
  </si>
  <si>
    <t>0.309278351</t>
  </si>
  <si>
    <t>Institution-WideEC200SAT Verbal3B</t>
  </si>
  <si>
    <t>0.0789049919</t>
  </si>
  <si>
    <t>0.0842391304</t>
  </si>
  <si>
    <t>0.336769759</t>
  </si>
  <si>
    <t>Institution-WideEC200SAT Verbal3C</t>
  </si>
  <si>
    <t>0.0354267311</t>
  </si>
  <si>
    <t>0.0339673913</t>
  </si>
  <si>
    <t>0.192139738</t>
  </si>
  <si>
    <t>0.151202749</t>
  </si>
  <si>
    <t>Institution-WideEC200SAT Verbal3D</t>
  </si>
  <si>
    <t>0.237288136</t>
  </si>
  <si>
    <t>0.096219931</t>
  </si>
  <si>
    <t>Institution-WideEC200SAT Verbal3F</t>
  </si>
  <si>
    <t>0.0104669887</t>
  </si>
  <si>
    <t>0.0027173913</t>
  </si>
  <si>
    <t>0.164556962</t>
  </si>
  <si>
    <t>0.044673540</t>
  </si>
  <si>
    <t>Institution-WideEC200SAT Verbal3W</t>
  </si>
  <si>
    <t>Institution-WideEC200SAT Verbal4A</t>
  </si>
  <si>
    <t>0.1671195652</t>
  </si>
  <si>
    <t>0.488165680</t>
  </si>
  <si>
    <t>Institution-WideEC200SAT Verbal4B</t>
  </si>
  <si>
    <t>0.0700483092</t>
  </si>
  <si>
    <t>0.0815217391</t>
  </si>
  <si>
    <t>0.215346535</t>
  </si>
  <si>
    <t>0.257396450</t>
  </si>
  <si>
    <t>Institution-WideEC200SAT Verbal4C</t>
  </si>
  <si>
    <t>0.0330112721</t>
  </si>
  <si>
    <t>0.121301775</t>
  </si>
  <si>
    <t>Institution-WideEC200SAT Verbal4D</t>
  </si>
  <si>
    <t>0.0067934783</t>
  </si>
  <si>
    <t>0.110169492</t>
  </si>
  <si>
    <t>Institution-WideEC200SAT Verbal4F</t>
  </si>
  <si>
    <t>Institution-WideEC200SAT Verbal4W</t>
  </si>
  <si>
    <t>Institution-WideEC200SAT Writing1A</t>
  </si>
  <si>
    <t>0.0136239782</t>
  </si>
  <si>
    <t>0.0273224044</t>
  </si>
  <si>
    <t>Institution-WideEC200SAT Writing1B</t>
  </si>
  <si>
    <t>0.0735694823</t>
  </si>
  <si>
    <t>0.270000000</t>
  </si>
  <si>
    <t>Institution-WideEC200SAT Writing1C</t>
  </si>
  <si>
    <t>0.0626702997</t>
  </si>
  <si>
    <t>0.261363636</t>
  </si>
  <si>
    <t>Institution-WideEC200SAT Writing1D</t>
  </si>
  <si>
    <t>0.0408719346</t>
  </si>
  <si>
    <t>0.159574468</t>
  </si>
  <si>
    <t>Institution-WideEC200SAT Writing1F</t>
  </si>
  <si>
    <t>0.0326975477</t>
  </si>
  <si>
    <t>0.352941176</t>
  </si>
  <si>
    <t>0.127659574</t>
  </si>
  <si>
    <t>Institution-WideEC200SAT Writing1W</t>
  </si>
  <si>
    <t>Institution-WideEC200SAT Writing2A</t>
  </si>
  <si>
    <t>0.0217983651</t>
  </si>
  <si>
    <t>0.0218579235</t>
  </si>
  <si>
    <t>Institution-WideEC200SAT Writing2B</t>
  </si>
  <si>
    <t>0.0490463215</t>
  </si>
  <si>
    <t>Institution-WideEC200SAT Writing2C</t>
  </si>
  <si>
    <t>0.0762942779</t>
  </si>
  <si>
    <t>Institution-WideEC200SAT Writing2D</t>
  </si>
  <si>
    <t>0.0299727520</t>
  </si>
  <si>
    <t>Institution-WideEC200SAT Writing2F</t>
  </si>
  <si>
    <t>0.0245231608</t>
  </si>
  <si>
    <t>Institution-WideEC200SAT Writing2W</t>
  </si>
  <si>
    <t>Institution-WideEC200SAT Writing3A</t>
  </si>
  <si>
    <t>0.246575342</t>
  </si>
  <si>
    <t>Institution-WideEC200SAT Writing3B</t>
  </si>
  <si>
    <t>0.0817438692</t>
  </si>
  <si>
    <t>0.1038251366</t>
  </si>
  <si>
    <t>Institution-WideEC200SAT Writing3C</t>
  </si>
  <si>
    <t>0.0544959128</t>
  </si>
  <si>
    <t>Institution-WideEC200SAT Writing3D</t>
  </si>
  <si>
    <t>Institution-WideEC200SAT Writing3F</t>
  </si>
  <si>
    <t>0.0190735695</t>
  </si>
  <si>
    <t>Institution-WideEC200SAT Writing3W</t>
  </si>
  <si>
    <t>0.0163487738</t>
  </si>
  <si>
    <t>Institution-WideEC200SAT Writing4A</t>
  </si>
  <si>
    <t>0.1144414169</t>
  </si>
  <si>
    <t>0.1639344262</t>
  </si>
  <si>
    <t>0.575342466</t>
  </si>
  <si>
    <t>0.415841584</t>
  </si>
  <si>
    <t>Institution-WideEC200SAT Writing4B</t>
  </si>
  <si>
    <t>0.0681198910</t>
  </si>
  <si>
    <t>Institution-WideEC200SAT Writing4C</t>
  </si>
  <si>
    <t>0.0463215259</t>
  </si>
  <si>
    <t>0.0382513661</t>
  </si>
  <si>
    <t>0.193181818</t>
  </si>
  <si>
    <t>0.168316832</t>
  </si>
  <si>
    <t>Institution-WideEC200SAT Writing4D</t>
  </si>
  <si>
    <t>Institution-WideEC200SAT Writing4F</t>
  </si>
  <si>
    <t>0.059405941</t>
  </si>
  <si>
    <t>Institution-WideEC200SAT Writing4W</t>
  </si>
  <si>
    <t>Institution-WideEC205ACT Combined English/Writing1A</t>
  </si>
  <si>
    <t>0.0105105105</t>
  </si>
  <si>
    <t>0.0130890052</t>
  </si>
  <si>
    <t>Institution-WideEC205ACT Combined English/Writing1B</t>
  </si>
  <si>
    <t>0.0445026178</t>
  </si>
  <si>
    <t>0.139896373</t>
  </si>
  <si>
    <t>0.170886076</t>
  </si>
  <si>
    <t>Institution-WideEC205ACT Combined English/Writing1C</t>
  </si>
  <si>
    <t>0.0735735736</t>
  </si>
  <si>
    <t>0.266304348</t>
  </si>
  <si>
    <t>0.310126582</t>
  </si>
  <si>
    <t>Institution-WideEC205ACT Combined English/Writing1D</t>
  </si>
  <si>
    <t>0.0366492147</t>
  </si>
  <si>
    <t>0.325301205</t>
  </si>
  <si>
    <t>Institution-WideEC205ACT Combined English/Writing1F</t>
  </si>
  <si>
    <t>Institution-WideEC205ACT Combined English/Writing1W</t>
  </si>
  <si>
    <t>0.0315315315</t>
  </si>
  <si>
    <t>0.0287958115</t>
  </si>
  <si>
    <t>0.132911392</t>
  </si>
  <si>
    <t>Institution-WideEC205ACT Combined English/Writing2A</t>
  </si>
  <si>
    <t>0.0210210210</t>
  </si>
  <si>
    <t>0.0261780105</t>
  </si>
  <si>
    <t>0.160919540</t>
  </si>
  <si>
    <t>0.076502732</t>
  </si>
  <si>
    <t>Institution-WideEC205ACT Combined English/Writing2B</t>
  </si>
  <si>
    <t>0.0855855856</t>
  </si>
  <si>
    <t>0.1047120419</t>
  </si>
  <si>
    <t>0.295336788</t>
  </si>
  <si>
    <t>Institution-WideEC205ACT Combined English/Writing2C</t>
  </si>
  <si>
    <t>0.0890052356</t>
  </si>
  <si>
    <t>0.293478261</t>
  </si>
  <si>
    <t>Institution-WideEC205ACT Combined English/Writing2D</t>
  </si>
  <si>
    <t>Institution-WideEC205ACT Combined English/Writing2F</t>
  </si>
  <si>
    <t>0.0285285285</t>
  </si>
  <si>
    <t>0.287878788</t>
  </si>
  <si>
    <t>0.103825137</t>
  </si>
  <si>
    <t>Institution-WideEC205ACT Combined English/Writing2W</t>
  </si>
  <si>
    <t>0.226415094</t>
  </si>
  <si>
    <t>Institution-WideEC205ACT Combined English/Writing3A</t>
  </si>
  <si>
    <t>0.0345345345</t>
  </si>
  <si>
    <t>0.264367816</t>
  </si>
  <si>
    <t>0.121052632</t>
  </si>
  <si>
    <t>Institution-WideEC205ACT Combined English/Writing3B</t>
  </si>
  <si>
    <t>0.1020942408</t>
  </si>
  <si>
    <t>0.326424870</t>
  </si>
  <si>
    <t>0.331578947</t>
  </si>
  <si>
    <t>Institution-WideEC205ACT Combined English/Writing3C</t>
  </si>
  <si>
    <t>0.0885885886</t>
  </si>
  <si>
    <t>0.320652174</t>
  </si>
  <si>
    <t>0.310526316</t>
  </si>
  <si>
    <t>Institution-WideEC205ACT Combined English/Writing3D</t>
  </si>
  <si>
    <t>0.253012048</t>
  </si>
  <si>
    <t>0.110526316</t>
  </si>
  <si>
    <t>Institution-WideEC205ACT Combined English/Writing3F</t>
  </si>
  <si>
    <t>0.0150150150</t>
  </si>
  <si>
    <t>0.0078534031</t>
  </si>
  <si>
    <t>0.151515152</t>
  </si>
  <si>
    <t>Institution-WideEC205ACT Combined English/Writing3W</t>
  </si>
  <si>
    <t>Institution-WideEC205ACT Combined English/Writing4A</t>
  </si>
  <si>
    <t>0.0645645646</t>
  </si>
  <si>
    <t>Institution-WideEC205ACT Combined English/Writing4B</t>
  </si>
  <si>
    <t>0.0690690691</t>
  </si>
  <si>
    <t>0.238341969</t>
  </si>
  <si>
    <t>0.340740741</t>
  </si>
  <si>
    <t>Institution-WideEC205ACT Combined English/Writing4C</t>
  </si>
  <si>
    <t>0.0330330330</t>
  </si>
  <si>
    <t>0.119565217</t>
  </si>
  <si>
    <t>0.162962963</t>
  </si>
  <si>
    <t>Institution-WideEC205ACT Combined English/Writing4D</t>
  </si>
  <si>
    <t>0.0120120120</t>
  </si>
  <si>
    <t>0.059259259</t>
  </si>
  <si>
    <t>Institution-WideEC205ACT Combined English/Writing4F</t>
  </si>
  <si>
    <t>0.0026178010</t>
  </si>
  <si>
    <t>Institution-WideEC205ACT Combined English/Writing4W</t>
  </si>
  <si>
    <t>Institution-WideEC205ACT Composite1A</t>
  </si>
  <si>
    <t>0.0118083671</t>
  </si>
  <si>
    <t>0.0152439024</t>
  </si>
  <si>
    <t>0.081395349</t>
  </si>
  <si>
    <t>0.051775148</t>
  </si>
  <si>
    <t>Institution-WideEC205ACT Composite1B</t>
  </si>
  <si>
    <t>0.0435222672</t>
  </si>
  <si>
    <t>0.0492886179</t>
  </si>
  <si>
    <t>0.153937947</t>
  </si>
  <si>
    <t>0.190828402</t>
  </si>
  <si>
    <t>Institution-WideEC205ACT Composite1C</t>
  </si>
  <si>
    <t>0.0762483131</t>
  </si>
  <si>
    <t>0.0828252033</t>
  </si>
  <si>
    <t>0.258581236</t>
  </si>
  <si>
    <t>0.334319527</t>
  </si>
  <si>
    <t>Institution-WideEC205ACT Composite1D</t>
  </si>
  <si>
    <t>0.0465587045</t>
  </si>
  <si>
    <t>0.0396341463</t>
  </si>
  <si>
    <t>Institution-WideEC205ACT Composite1F</t>
  </si>
  <si>
    <t>0.0296896086</t>
  </si>
  <si>
    <t>0.0142276423</t>
  </si>
  <si>
    <t>0.366666667</t>
  </si>
  <si>
    <t>0.130177515</t>
  </si>
  <si>
    <t>Institution-WideEC205ACT Composite1W</t>
  </si>
  <si>
    <t>0.0202429150</t>
  </si>
  <si>
    <t>0.0147357724</t>
  </si>
  <si>
    <t>0.088757396</t>
  </si>
  <si>
    <t>Institution-WideEC205ACT Composite2A</t>
  </si>
  <si>
    <t>0.0345528455</t>
  </si>
  <si>
    <t>0.181395349</t>
  </si>
  <si>
    <t>0.088636364</t>
  </si>
  <si>
    <t>Institution-WideEC205ACT Composite2B</t>
  </si>
  <si>
    <t>0.0752361673</t>
  </si>
  <si>
    <t>0.0843495935</t>
  </si>
  <si>
    <t>0.266109785</t>
  </si>
  <si>
    <t>0.253409091</t>
  </si>
  <si>
    <t>Institution-WideEC205ACT Composite2C</t>
  </si>
  <si>
    <t>0.0961538462</t>
  </si>
  <si>
    <t>0.0980691057</t>
  </si>
  <si>
    <t>0.323863636</t>
  </si>
  <si>
    <t>Institution-WideEC205ACT Composite2D</t>
  </si>
  <si>
    <t>0.0522941970</t>
  </si>
  <si>
    <t>0.388471178</t>
  </si>
  <si>
    <t>0.176136364</t>
  </si>
  <si>
    <t>Institution-WideEC205ACT Composite2F</t>
  </si>
  <si>
    <t>0.0127032520</t>
  </si>
  <si>
    <t>Institution-WideEC205ACT Composite2W</t>
  </si>
  <si>
    <t>0.0205802969</t>
  </si>
  <si>
    <t>0.0132113821</t>
  </si>
  <si>
    <t>0.069318182</t>
  </si>
  <si>
    <t>Institution-WideEC205ACT Composite3A</t>
  </si>
  <si>
    <t>0.0377867746</t>
  </si>
  <si>
    <t>0.0467479675</t>
  </si>
  <si>
    <t>0.260465116</t>
  </si>
  <si>
    <t>0.143589744</t>
  </si>
  <si>
    <t>Institution-WideEC205ACT Composite3B</t>
  </si>
  <si>
    <t>0.0907557355</t>
  </si>
  <si>
    <t>0.1056910569</t>
  </si>
  <si>
    <t>0.321002387</t>
  </si>
  <si>
    <t>0.344871795</t>
  </si>
  <si>
    <t>Institution-WideEC205ACT Composite3C</t>
  </si>
  <si>
    <t>0.0796221323</t>
  </si>
  <si>
    <t>0.0792682927</t>
  </si>
  <si>
    <t>0.270022883</t>
  </si>
  <si>
    <t>0.302564103</t>
  </si>
  <si>
    <t>Institution-WideEC205ACT Composite3D</t>
  </si>
  <si>
    <t>0.0249662618</t>
  </si>
  <si>
    <t>0.0213414634</t>
  </si>
  <si>
    <t>0.185463659</t>
  </si>
  <si>
    <t>0.094871795</t>
  </si>
  <si>
    <t>Institution-WideEC205ACT Composite3F</t>
  </si>
  <si>
    <t>0.0178812416</t>
  </si>
  <si>
    <t>0.0096544715</t>
  </si>
  <si>
    <t>0.067948718</t>
  </si>
  <si>
    <t>Institution-WideEC205ACT Composite3W</t>
  </si>
  <si>
    <t>0.0121457490</t>
  </si>
  <si>
    <t>0.0045731707</t>
  </si>
  <si>
    <t>0.196721311</t>
  </si>
  <si>
    <t>Institution-WideEC205ACT Composite4A</t>
  </si>
  <si>
    <t>0.0691632928</t>
  </si>
  <si>
    <t>0.0909552846</t>
  </si>
  <si>
    <t>0.476744186</t>
  </si>
  <si>
    <t>0.326433121</t>
  </si>
  <si>
    <t>Institution-WideEC205ACT Composite4B</t>
  </si>
  <si>
    <t>0.0732118758</t>
  </si>
  <si>
    <t>0.258949881</t>
  </si>
  <si>
    <t>0.345541401</t>
  </si>
  <si>
    <t>Institution-WideEC205ACT Composite4C</t>
  </si>
  <si>
    <t>0.0428475034</t>
  </si>
  <si>
    <t>0.0426829268</t>
  </si>
  <si>
    <t>0.145308924</t>
  </si>
  <si>
    <t>0.202229299</t>
  </si>
  <si>
    <t>Institution-WideEC205ACT Composite4D</t>
  </si>
  <si>
    <t>0.0107962213</t>
  </si>
  <si>
    <t>0.0086382114</t>
  </si>
  <si>
    <t>0.080200501</t>
  </si>
  <si>
    <t>Institution-WideEC205ACT Composite4F</t>
  </si>
  <si>
    <t>0.0070850202</t>
  </si>
  <si>
    <t>0.0025406504</t>
  </si>
  <si>
    <t>0.087500000</t>
  </si>
  <si>
    <t>0.033439490</t>
  </si>
  <si>
    <t>Institution-WideEC205ACT Composite4W</t>
  </si>
  <si>
    <t>0.0087719298</t>
  </si>
  <si>
    <t>0.142076503</t>
  </si>
  <si>
    <t>0.041401274</t>
  </si>
  <si>
    <t>Institution-WideEC205ACT English1A</t>
  </si>
  <si>
    <t>0.0157520325</t>
  </si>
  <si>
    <t>0.083720930</t>
  </si>
  <si>
    <t>0.058727569</t>
  </si>
  <si>
    <t>Institution-WideEC205ACT English1B</t>
  </si>
  <si>
    <t>0.0387989204</t>
  </si>
  <si>
    <t>0.0452235772</t>
  </si>
  <si>
    <t>0.137231504</t>
  </si>
  <si>
    <t>0.187601958</t>
  </si>
  <si>
    <t>Institution-WideEC205ACT English1C</t>
  </si>
  <si>
    <t>0.0708502024</t>
  </si>
  <si>
    <t>0.0726626016</t>
  </si>
  <si>
    <t>0.240274600</t>
  </si>
  <si>
    <t>0.342577488</t>
  </si>
  <si>
    <t>Institution-WideEC205ACT English1D</t>
  </si>
  <si>
    <t>0.0411605938</t>
  </si>
  <si>
    <t>0.0376016260</t>
  </si>
  <si>
    <t>0.305764411</t>
  </si>
  <si>
    <t>0.199021207</t>
  </si>
  <si>
    <t>Institution-WideEC205ACT English1F</t>
  </si>
  <si>
    <t>0.0101626016</t>
  </si>
  <si>
    <t>0.308333333</t>
  </si>
  <si>
    <t>0.120717781</t>
  </si>
  <si>
    <t>Institution-WideEC205ACT English1W</t>
  </si>
  <si>
    <t>0.0188933873</t>
  </si>
  <si>
    <t>0.0137195122</t>
  </si>
  <si>
    <t>0.306010929</t>
  </si>
  <si>
    <t>0.091353997</t>
  </si>
  <si>
    <t>Institution-WideEC205ACT English2A</t>
  </si>
  <si>
    <t>0.0280026991</t>
  </si>
  <si>
    <t>0.193023256</t>
  </si>
  <si>
    <t>0.087460485</t>
  </si>
  <si>
    <t>Institution-WideEC205ACT English2B</t>
  </si>
  <si>
    <t>0.0894062078</t>
  </si>
  <si>
    <t>0.0995934959</t>
  </si>
  <si>
    <t>0.316229117</t>
  </si>
  <si>
    <t>0.279241307</t>
  </si>
  <si>
    <t>Institution-WideEC205ACT English2C</t>
  </si>
  <si>
    <t>0.1015519568</t>
  </si>
  <si>
    <t>0.344393593</t>
  </si>
  <si>
    <t>0.317175975</t>
  </si>
  <si>
    <t>Institution-WideEC205ACT English2D</t>
  </si>
  <si>
    <t>0.0533063428</t>
  </si>
  <si>
    <t>0.395989975</t>
  </si>
  <si>
    <t>0.166491043</t>
  </si>
  <si>
    <t>Institution-WideEC205ACT English2F</t>
  </si>
  <si>
    <t>0.0283400810</t>
  </si>
  <si>
    <t>0.088514226</t>
  </si>
  <si>
    <t>Institution-WideEC205ACT English2W</t>
  </si>
  <si>
    <t>0.0195681511</t>
  </si>
  <si>
    <t>0.0106707317</t>
  </si>
  <si>
    <t>0.316939891</t>
  </si>
  <si>
    <t>0.061116965</t>
  </si>
  <si>
    <t>Institution-WideEC205ACT English3A</t>
  </si>
  <si>
    <t>0.0354251012</t>
  </si>
  <si>
    <t>0.0442073171</t>
  </si>
  <si>
    <t>0.244186047</t>
  </si>
  <si>
    <t>0.148514851</t>
  </si>
  <si>
    <t>Institution-WideEC205ACT English3B</t>
  </si>
  <si>
    <t>0.0765856950</t>
  </si>
  <si>
    <t>0.0929878049</t>
  </si>
  <si>
    <t>0.270883055</t>
  </si>
  <si>
    <t>0.321074965</t>
  </si>
  <si>
    <t>Institution-WideEC205ACT English3C</t>
  </si>
  <si>
    <t>0.0721997301</t>
  </si>
  <si>
    <t>0.244851259</t>
  </si>
  <si>
    <t>0.302687412</t>
  </si>
  <si>
    <t>Institution-WideEC205ACT English3D</t>
  </si>
  <si>
    <t>0.0239541161</t>
  </si>
  <si>
    <t>0.0172764228</t>
  </si>
  <si>
    <t>0.177944862</t>
  </si>
  <si>
    <t>0.100424328</t>
  </si>
  <si>
    <t>Institution-WideEC205ACT English3F</t>
  </si>
  <si>
    <t>0.0172064777</t>
  </si>
  <si>
    <t>0.0091463415</t>
  </si>
  <si>
    <t>0.072135785</t>
  </si>
  <si>
    <t>Institution-WideEC205ACT English3W</t>
  </si>
  <si>
    <t>0.0071138211</t>
  </si>
  <si>
    <t>0.055162659</t>
  </si>
  <si>
    <t>Institution-WideEC205ACT English4A</t>
  </si>
  <si>
    <t>0.0695006748</t>
  </si>
  <si>
    <t>0.479069767</t>
  </si>
  <si>
    <t>0.296402878</t>
  </si>
  <si>
    <t>Institution-WideEC205ACT English4B</t>
  </si>
  <si>
    <t>0.0779352227</t>
  </si>
  <si>
    <t>0.275656325</t>
  </si>
  <si>
    <t>0.332374101</t>
  </si>
  <si>
    <t>Institution-WideEC205ACT English4C</t>
  </si>
  <si>
    <t>0.0502699055</t>
  </si>
  <si>
    <t>0.0513211382</t>
  </si>
  <si>
    <t>0.170480549</t>
  </si>
  <si>
    <t>0.214388489</t>
  </si>
  <si>
    <t>Institution-WideEC205ACT English4D</t>
  </si>
  <si>
    <t>0.0161943320</t>
  </si>
  <si>
    <t>0.069064748</t>
  </si>
  <si>
    <t>Institution-WideEC205ACT English4F</t>
  </si>
  <si>
    <t>0.0104588394</t>
  </si>
  <si>
    <t>0.0050813008</t>
  </si>
  <si>
    <t>0.129166667</t>
  </si>
  <si>
    <t>0.044604317</t>
  </si>
  <si>
    <t>Institution-WideEC205ACT English4W</t>
  </si>
  <si>
    <t>0.0101214575</t>
  </si>
  <si>
    <t>0.0055894309</t>
  </si>
  <si>
    <t>0.043165468</t>
  </si>
  <si>
    <t>Institution-WideEC205ACT Math1A</t>
  </si>
  <si>
    <t>0.0091093117</t>
  </si>
  <si>
    <t>0.0116869919</t>
  </si>
  <si>
    <t>0.062790698</t>
  </si>
  <si>
    <t>0.045378151</t>
  </si>
  <si>
    <t>Institution-WideEC205ACT Math1B</t>
  </si>
  <si>
    <t>0.0337381916</t>
  </si>
  <si>
    <t>0.0330284553</t>
  </si>
  <si>
    <t>0.119331742</t>
  </si>
  <si>
    <t>0.168067227</t>
  </si>
  <si>
    <t>Institution-WideEC205ACT Math1C</t>
  </si>
  <si>
    <t>0.0661268556</t>
  </si>
  <si>
    <t>0.0660569106</t>
  </si>
  <si>
    <t>0.224256293</t>
  </si>
  <si>
    <t>Institution-WideEC205ACT Math1D</t>
  </si>
  <si>
    <t>0.0408232119</t>
  </si>
  <si>
    <t>0.0335365854</t>
  </si>
  <si>
    <t>0.303258145</t>
  </si>
  <si>
    <t>0.203361345</t>
  </si>
  <si>
    <t>Institution-WideEC205ACT Math1F</t>
  </si>
  <si>
    <t>0.0303643725</t>
  </si>
  <si>
    <t>0.151260504</t>
  </si>
  <si>
    <t>Institution-WideEC205ACT Math1W</t>
  </si>
  <si>
    <t>0.0121951220</t>
  </si>
  <si>
    <t>0.102521008</t>
  </si>
  <si>
    <t>Institution-WideEC205ACT Math2A</t>
  </si>
  <si>
    <t>0.0274390244</t>
  </si>
  <si>
    <t>0.141860465</t>
  </si>
  <si>
    <t>0.086524823</t>
  </si>
  <si>
    <t>Institution-WideEC205ACT Math2B</t>
  </si>
  <si>
    <t>0.0624156545</t>
  </si>
  <si>
    <t>0.220763723</t>
  </si>
  <si>
    <t>0.262411348</t>
  </si>
  <si>
    <t>Institution-WideEC205ACT Math2C</t>
  </si>
  <si>
    <t>0.0838414634</t>
  </si>
  <si>
    <t>0.264302059</t>
  </si>
  <si>
    <t>0.327659574</t>
  </si>
  <si>
    <t>Institution-WideEC205ACT Math2D</t>
  </si>
  <si>
    <t>0.0371120108</t>
  </si>
  <si>
    <t>0.0315040650</t>
  </si>
  <si>
    <t>0.275689223</t>
  </si>
  <si>
    <t>0.156028369</t>
  </si>
  <si>
    <t>Institution-WideEC205ACT Math2F</t>
  </si>
  <si>
    <t>0.0232793522</t>
  </si>
  <si>
    <t>0.097872340</t>
  </si>
  <si>
    <t>Institution-WideEC205ACT Math2W</t>
  </si>
  <si>
    <t>0.0165317139</t>
  </si>
  <si>
    <t>0.267759563</t>
  </si>
  <si>
    <t>0.069503546</t>
  </si>
  <si>
    <t>Institution-WideEC205ACT Math3A</t>
  </si>
  <si>
    <t>0.0418353576</t>
  </si>
  <si>
    <t>0.0508130081</t>
  </si>
  <si>
    <t>0.288372093</t>
  </si>
  <si>
    <t>0.137320044</t>
  </si>
  <si>
    <t>Institution-WideEC205ACT Math3B</t>
  </si>
  <si>
    <t>0.0927800270</t>
  </si>
  <si>
    <t>0.1097560976</t>
  </si>
  <si>
    <t>0.328162291</t>
  </si>
  <si>
    <t>Institution-WideEC205ACT Math3C</t>
  </si>
  <si>
    <t>0.0954790823</t>
  </si>
  <si>
    <t>0.323798627</t>
  </si>
  <si>
    <t>0.313399779</t>
  </si>
  <si>
    <t>Institution-WideEC205ACT Math3D</t>
  </si>
  <si>
    <t>0.0350609756</t>
  </si>
  <si>
    <t>0.135105205</t>
  </si>
  <si>
    <t>Institution-WideEC205ACT Math3F</t>
  </si>
  <si>
    <t>0.0185560054</t>
  </si>
  <si>
    <t>0.060908084</t>
  </si>
  <si>
    <t>Institution-WideEC205ACT Math3W</t>
  </si>
  <si>
    <t>0.0148448043</t>
  </si>
  <si>
    <t>0.240437158</t>
  </si>
  <si>
    <t>0.048726467</t>
  </si>
  <si>
    <t>Institution-WideEC205ACT Math4A</t>
  </si>
  <si>
    <t>0.0735492578</t>
  </si>
  <si>
    <t>0.0975609756</t>
  </si>
  <si>
    <t>0.506976744</t>
  </si>
  <si>
    <t>0.286465177</t>
  </si>
  <si>
    <t>Institution-WideEC205ACT Math4B</t>
  </si>
  <si>
    <t>0.0937921727</t>
  </si>
  <si>
    <t>0.1061991870</t>
  </si>
  <si>
    <t>0.331742243</t>
  </si>
  <si>
    <t>0.365308804</t>
  </si>
  <si>
    <t>Institution-WideEC205ACT Math4C</t>
  </si>
  <si>
    <t>0.0553306343</t>
  </si>
  <si>
    <t>0.0548780488</t>
  </si>
  <si>
    <t>0.187643021</t>
  </si>
  <si>
    <t>0.215505913</t>
  </si>
  <si>
    <t>Institution-WideEC205ACT Math4D</t>
  </si>
  <si>
    <t>0.0155195682</t>
  </si>
  <si>
    <t>0.0111788618</t>
  </si>
  <si>
    <t>0.115288221</t>
  </si>
  <si>
    <t>0.060446781</t>
  </si>
  <si>
    <t>Institution-WideEC205ACT Math4F</t>
  </si>
  <si>
    <t>0.0035569106</t>
  </si>
  <si>
    <t>0.108333333</t>
  </si>
  <si>
    <t>0.034165572</t>
  </si>
  <si>
    <t>Institution-WideEC205ACT Math4W</t>
  </si>
  <si>
    <t>0.0097840756</t>
  </si>
  <si>
    <t>0.158469945</t>
  </si>
  <si>
    <t>0.038107753</t>
  </si>
  <si>
    <t>Institution-WideEC205ACT Reading1A</t>
  </si>
  <si>
    <t>0.0218495935</t>
  </si>
  <si>
    <t>0.113953488</t>
  </si>
  <si>
    <t>0.076802508</t>
  </si>
  <si>
    <t>Institution-WideEC205ACT Reading1B</t>
  </si>
  <si>
    <t>0.0519568151</t>
  </si>
  <si>
    <t>0.0609756098</t>
  </si>
  <si>
    <t>0.183770883</t>
  </si>
  <si>
    <t>Institution-WideEC205ACT Reading1C</t>
  </si>
  <si>
    <t>0.0752032520</t>
  </si>
  <si>
    <t>0.234553776</t>
  </si>
  <si>
    <t>0.321316614</t>
  </si>
  <si>
    <t>Institution-WideEC205ACT Reading1D</t>
  </si>
  <si>
    <t>0.0320121951</t>
  </si>
  <si>
    <t>0.178683386</t>
  </si>
  <si>
    <t>Institution-WideEC205ACT Reading1F</t>
  </si>
  <si>
    <t>0.0215924426</t>
  </si>
  <si>
    <t>0.100313480</t>
  </si>
  <si>
    <t>Institution-WideEC205ACT Reading1W</t>
  </si>
  <si>
    <t>0.284153005</t>
  </si>
  <si>
    <t>0.081504702</t>
  </si>
  <si>
    <t>Institution-WideEC205ACT Reading2A</t>
  </si>
  <si>
    <t>0.0226045884</t>
  </si>
  <si>
    <t>0.0284552846</t>
  </si>
  <si>
    <t>0.155813953</t>
  </si>
  <si>
    <t>0.079102715</t>
  </si>
  <si>
    <t>Institution-WideEC205ACT Reading2B</t>
  </si>
  <si>
    <t>0.0715249663</t>
  </si>
  <si>
    <t>0.252983294</t>
  </si>
  <si>
    <t>0.250295159</t>
  </si>
  <si>
    <t>Institution-WideEC205ACT Reading2C</t>
  </si>
  <si>
    <t>0.0981781377</t>
  </si>
  <si>
    <t>0.1011178862</t>
  </si>
  <si>
    <t>0.332951945</t>
  </si>
  <si>
    <t>0.343565525</t>
  </si>
  <si>
    <t>Institution-WideEC205ACT Reading2D</t>
  </si>
  <si>
    <t>0.0455465587</t>
  </si>
  <si>
    <t>0.0360772358</t>
  </si>
  <si>
    <t>0.338345865</t>
  </si>
  <si>
    <t>0.159386068</t>
  </si>
  <si>
    <t>Institution-WideEC205ACT Reading2F</t>
  </si>
  <si>
    <t>0.099173554</t>
  </si>
  <si>
    <t>Institution-WideEC205ACT Reading2W</t>
  </si>
  <si>
    <t>0.068476978</t>
  </si>
  <si>
    <t>Institution-WideEC205ACT Reading3A</t>
  </si>
  <si>
    <t>0.0404858300</t>
  </si>
  <si>
    <t>0.279069767</t>
  </si>
  <si>
    <t>0.155038760</t>
  </si>
  <si>
    <t>Institution-WideEC205ACT Reading3B</t>
  </si>
  <si>
    <t>0.0823211876</t>
  </si>
  <si>
    <t>0.0970528455</t>
  </si>
  <si>
    <t>0.291169451</t>
  </si>
  <si>
    <t>0.315245478</t>
  </si>
  <si>
    <t>Institution-WideEC205ACT Reading3C</t>
  </si>
  <si>
    <t>0.0738866397</t>
  </si>
  <si>
    <t>0.0767276423</t>
  </si>
  <si>
    <t>0.250572082</t>
  </si>
  <si>
    <t>0.282945736</t>
  </si>
  <si>
    <t>Institution-WideEC205ACT Reading3D</t>
  </si>
  <si>
    <t>0.0327260459</t>
  </si>
  <si>
    <t>0.243107769</t>
  </si>
  <si>
    <t>0.125322997</t>
  </si>
  <si>
    <t>Institution-WideEC205ACT Reading3F</t>
  </si>
  <si>
    <t>0.0182186235</t>
  </si>
  <si>
    <t>Institution-WideEC205ACT Reading3W</t>
  </si>
  <si>
    <t>0.0134952767</t>
  </si>
  <si>
    <t>0.0081300813</t>
  </si>
  <si>
    <t>0.218579235</t>
  </si>
  <si>
    <t>0.051679587</t>
  </si>
  <si>
    <t>Institution-WideEC205ACT Reading4A</t>
  </si>
  <si>
    <t>0.0654520918</t>
  </si>
  <si>
    <t>0.0863821138</t>
  </si>
  <si>
    <t>0.451162791</t>
  </si>
  <si>
    <t>0.275177305</t>
  </si>
  <si>
    <t>Institution-WideEC205ACT Reading4B</t>
  </si>
  <si>
    <t>0.0848577236</t>
  </si>
  <si>
    <t>0.272076372</t>
  </si>
  <si>
    <t>0.323404255</t>
  </si>
  <si>
    <t>Institution-WideEC205ACT Reading4C</t>
  </si>
  <si>
    <t>0.0536437247</t>
  </si>
  <si>
    <t>0.0497967480</t>
  </si>
  <si>
    <t>0.181922197</t>
  </si>
  <si>
    <t>0.225531915</t>
  </si>
  <si>
    <t>Institution-WideEC205ACT Reading4D</t>
  </si>
  <si>
    <t>0.132832080</t>
  </si>
  <si>
    <t>0.075177305</t>
  </si>
  <si>
    <t>Institution-WideEC205ACT Reading4F</t>
  </si>
  <si>
    <t>0.158333333</t>
  </si>
  <si>
    <t>0.053900709</t>
  </si>
  <si>
    <t>Institution-WideEC205ACT Reading4W</t>
  </si>
  <si>
    <t>0.0111336032</t>
  </si>
  <si>
    <t>0.180327869</t>
  </si>
  <si>
    <t>0.046808511</t>
  </si>
  <si>
    <t>Institution-WideEC205ACT Science Reasoning1A</t>
  </si>
  <si>
    <t>0.0223577236</t>
  </si>
  <si>
    <t>0.130232558</t>
  </si>
  <si>
    <t>0.073394495</t>
  </si>
  <si>
    <t>Institution-WideEC205ACT Science Reasoning1B</t>
  </si>
  <si>
    <t>0.0492577598</t>
  </si>
  <si>
    <t>0.0564024390</t>
  </si>
  <si>
    <t>0.174224344</t>
  </si>
  <si>
    <t>0.191349934</t>
  </si>
  <si>
    <t>Institution-WideEC205ACT Science Reasoning1C</t>
  </si>
  <si>
    <t>0.0826585695</t>
  </si>
  <si>
    <t>0.0889227642</t>
  </si>
  <si>
    <t>0.280320366</t>
  </si>
  <si>
    <t>0.321100917</t>
  </si>
  <si>
    <t>Institution-WideEC205ACT Science Reasoning1D</t>
  </si>
  <si>
    <t>0.0406504065</t>
  </si>
  <si>
    <t>0.373433584</t>
  </si>
  <si>
    <t>0.195281782</t>
  </si>
  <si>
    <t>Institution-WideEC205ACT Science Reasoning1F</t>
  </si>
  <si>
    <t>0.0317139001</t>
  </si>
  <si>
    <t>0.391666667</t>
  </si>
  <si>
    <t>0.123197903</t>
  </si>
  <si>
    <t>Institution-WideEC205ACT Science Reasoning1W</t>
  </si>
  <si>
    <t>0.0246288799</t>
  </si>
  <si>
    <t>0.0182926829</t>
  </si>
  <si>
    <t>0.398907104</t>
  </si>
  <si>
    <t>0.095674967</t>
  </si>
  <si>
    <t>Institution-WideEC205ACT Science Reasoning2A</t>
  </si>
  <si>
    <t>0.134883721</t>
  </si>
  <si>
    <t>0.086181278</t>
  </si>
  <si>
    <t>Institution-WideEC205ACT Science Reasoning2B</t>
  </si>
  <si>
    <t>0.0617408907</t>
  </si>
  <si>
    <t>0.218377088</t>
  </si>
  <si>
    <t>0.271916790</t>
  </si>
  <si>
    <t>Institution-WideEC205ACT Science Reasoning2C</t>
  </si>
  <si>
    <t>0.0759109312</t>
  </si>
  <si>
    <t>0.0787601626</t>
  </si>
  <si>
    <t>0.257437071</t>
  </si>
  <si>
    <t>0.334323923</t>
  </si>
  <si>
    <t>Institution-WideEC205ACT Science Reasoning2D</t>
  </si>
  <si>
    <t>0.0325203252</t>
  </si>
  <si>
    <t>0.288220551</t>
  </si>
  <si>
    <t>0.170876672</t>
  </si>
  <si>
    <t>Institution-WideEC205ACT Science Reasoning2F</t>
  </si>
  <si>
    <t>0.083209510</t>
  </si>
  <si>
    <t>Institution-WideEC205ACT Science Reasoning2W</t>
  </si>
  <si>
    <t>0.0066056911</t>
  </si>
  <si>
    <t>0.053491828</t>
  </si>
  <si>
    <t>Institution-WideEC205ACT Science Reasoning3A</t>
  </si>
  <si>
    <t>0.0462213225</t>
  </si>
  <si>
    <t>0.0589430894</t>
  </si>
  <si>
    <t>0.318604651</t>
  </si>
  <si>
    <t>0.157834101</t>
  </si>
  <si>
    <t>Institution-WideEC205ACT Science Reasoning3B</t>
  </si>
  <si>
    <t>0.0975033738</t>
  </si>
  <si>
    <t>0.1138211382</t>
  </si>
  <si>
    <t>0.344868735</t>
  </si>
  <si>
    <t>0.332949309</t>
  </si>
  <si>
    <t>Institution-WideEC205ACT Science Reasoning3C</t>
  </si>
  <si>
    <t>0.0850202429</t>
  </si>
  <si>
    <t>0.288329519</t>
  </si>
  <si>
    <t>Institution-WideEC205ACT Science Reasoning3D</t>
  </si>
  <si>
    <t>0.0313765182</t>
  </si>
  <si>
    <t>Institution-WideEC205ACT Science Reasoning3F</t>
  </si>
  <si>
    <t>0.061059908</t>
  </si>
  <si>
    <t>Institution-WideEC205ACT Science Reasoning3W</t>
  </si>
  <si>
    <t>0.0076219512</t>
  </si>
  <si>
    <t>0.050691244</t>
  </si>
  <si>
    <t>Institution-WideEC205ACT Science Reasoning4A</t>
  </si>
  <si>
    <t>0.0603913630</t>
  </si>
  <si>
    <t>0.416279070</t>
  </si>
  <si>
    <t>0.271212121</t>
  </si>
  <si>
    <t>Institution-WideEC205ACT Science Reasoning4B</t>
  </si>
  <si>
    <t>0.0742240216</t>
  </si>
  <si>
    <t>0.0858739837</t>
  </si>
  <si>
    <t>0.262529833</t>
  </si>
  <si>
    <t>Institution-WideEC205ACT Science Reasoning4C</t>
  </si>
  <si>
    <t>0.230303030</t>
  </si>
  <si>
    <t>Institution-WideEC205ACT Science Reasoning4D</t>
  </si>
  <si>
    <t>0.0141700405</t>
  </si>
  <si>
    <t>Institution-WideEC205ACT Science Reasoning4F</t>
  </si>
  <si>
    <t>0.0124831309</t>
  </si>
  <si>
    <t>0.154166667</t>
  </si>
  <si>
    <t>0.056060606</t>
  </si>
  <si>
    <t>Institution-WideEC205ACT Science Reasoning4W</t>
  </si>
  <si>
    <t>Institution-WideEC205SAT Mathematics1A</t>
  </si>
  <si>
    <t>0.0140845070</t>
  </si>
  <si>
    <t>Institution-WideEC205SAT Mathematics1B</t>
  </si>
  <si>
    <t>0.0378521127</t>
  </si>
  <si>
    <t>0.0473684211</t>
  </si>
  <si>
    <t>0.146757679</t>
  </si>
  <si>
    <t>0.228723404</t>
  </si>
  <si>
    <t>Institution-WideEC205SAT Mathematics1C</t>
  </si>
  <si>
    <t>0.0440140845</t>
  </si>
  <si>
    <t>0.0421052632</t>
  </si>
  <si>
    <t>0.154320988</t>
  </si>
  <si>
    <t>Institution-WideEC205SAT Mathematics1D</t>
  </si>
  <si>
    <t>0.0431338028</t>
  </si>
  <si>
    <t>0.340277778</t>
  </si>
  <si>
    <t>0.260638298</t>
  </si>
  <si>
    <t>Institution-WideEC205SAT Mathematics1F</t>
  </si>
  <si>
    <t>0.0149647887</t>
  </si>
  <si>
    <t>0.0157894737</t>
  </si>
  <si>
    <t>0.090425532</t>
  </si>
  <si>
    <t>Institution-WideEC205SAT Mathematics1W</t>
  </si>
  <si>
    <t>0.0114436620</t>
  </si>
  <si>
    <t>0.069148936</t>
  </si>
  <si>
    <t>Institution-WideEC205SAT Mathematics2A</t>
  </si>
  <si>
    <t>0.0308098592</t>
  </si>
  <si>
    <t>0.0394736842</t>
  </si>
  <si>
    <t>0.107361963</t>
  </si>
  <si>
    <t>Institution-WideEC205SAT Mathematics2B</t>
  </si>
  <si>
    <t>0.0607394366</t>
  </si>
  <si>
    <t>0.235494881</t>
  </si>
  <si>
    <t>0.211656442</t>
  </si>
  <si>
    <t>Institution-WideEC205SAT Mathematics2C</t>
  </si>
  <si>
    <t>0.0941901408</t>
  </si>
  <si>
    <t>0.330246914</t>
  </si>
  <si>
    <t>0.328220859</t>
  </si>
  <si>
    <t>Institution-WideEC205SAT Mathematics2D</t>
  </si>
  <si>
    <t>0.0457746479</t>
  </si>
  <si>
    <t>0.159509202</t>
  </si>
  <si>
    <t>Institution-WideEC205SAT Mathematics2F</t>
  </si>
  <si>
    <t>0.0255281690</t>
  </si>
  <si>
    <t>0.0105263158</t>
  </si>
  <si>
    <t>0.367088608</t>
  </si>
  <si>
    <t>Institution-WideEC205SAT Mathematics2W</t>
  </si>
  <si>
    <t>0.0299295775</t>
  </si>
  <si>
    <t>0.0223684211</t>
  </si>
  <si>
    <t>Institution-WideEC205SAT Mathematics3A</t>
  </si>
  <si>
    <t>0.328703704</t>
  </si>
  <si>
    <t>0.226114650</t>
  </si>
  <si>
    <t>Institution-WideEC205SAT Mathematics3B</t>
  </si>
  <si>
    <t>0.0792253521</t>
  </si>
  <si>
    <t>0.0973684211</t>
  </si>
  <si>
    <t>0.307167235</t>
  </si>
  <si>
    <t>0.286624204</t>
  </si>
  <si>
    <t>Institution-WideEC205SAT Mathematics3C</t>
  </si>
  <si>
    <t>0.0818661972</t>
  </si>
  <si>
    <t>0.296178344</t>
  </si>
  <si>
    <t>Institution-WideEC205SAT Mathematics3D</t>
  </si>
  <si>
    <t>0.0202464789</t>
  </si>
  <si>
    <t>0.159722222</t>
  </si>
  <si>
    <t>Institution-WideEC205SAT Mathematics3F</t>
  </si>
  <si>
    <t>0.0158450704</t>
  </si>
  <si>
    <t>0.0118421053</t>
  </si>
  <si>
    <t>Institution-WideEC205SAT Mathematics3W</t>
  </si>
  <si>
    <t>0.0167253521</t>
  </si>
  <si>
    <t>0.0078947368</t>
  </si>
  <si>
    <t>0.237500000</t>
  </si>
  <si>
    <t>0.060509554</t>
  </si>
  <si>
    <t>Institution-WideEC205SAT Mathematics4A</t>
  </si>
  <si>
    <t>0.0827464789</t>
  </si>
  <si>
    <t>0.1039473684</t>
  </si>
  <si>
    <t>0.435185185</t>
  </si>
  <si>
    <t>0.305194805</t>
  </si>
  <si>
    <t>Institution-WideEC205SAT Mathematics4B</t>
  </si>
  <si>
    <t>0.0801056338</t>
  </si>
  <si>
    <t>0.0868421053</t>
  </si>
  <si>
    <t>0.310580205</t>
  </si>
  <si>
    <t>Institution-WideEC205SAT Mathematics4C</t>
  </si>
  <si>
    <t>0.0651408451</t>
  </si>
  <si>
    <t>0.228395062</t>
  </si>
  <si>
    <t>0.240259740</t>
  </si>
  <si>
    <t>Institution-WideEC205SAT Mathematics4D</t>
  </si>
  <si>
    <t>0.0176056338</t>
  </si>
  <si>
    <t>Institution-WideEC205SAT Mathematics4F</t>
  </si>
  <si>
    <t>0.0132042254</t>
  </si>
  <si>
    <t>0.0052631579</t>
  </si>
  <si>
    <t>0.048701299</t>
  </si>
  <si>
    <t>Institution-WideEC205SAT Mathematics4W</t>
  </si>
  <si>
    <t>0.0123239437</t>
  </si>
  <si>
    <t>Institution-WideEC205SAT Total (Verbal and Math)1A</t>
  </si>
  <si>
    <t>0.0144736842</t>
  </si>
  <si>
    <t>0.066115702</t>
  </si>
  <si>
    <t>Institution-WideEC205SAT Total (Verbal and Math)1B</t>
  </si>
  <si>
    <t>0.0466549296</t>
  </si>
  <si>
    <t>0.0565789474</t>
  </si>
  <si>
    <t>0.180887372</t>
  </si>
  <si>
    <t>0.219008264</t>
  </si>
  <si>
    <t>Institution-WideEC205SAT Total (Verbal and Math)1C</t>
  </si>
  <si>
    <t>0.0616197183</t>
  </si>
  <si>
    <t>0.216049383</t>
  </si>
  <si>
    <t>0.289256198</t>
  </si>
  <si>
    <t>Institution-WideEC205SAT Total (Verbal and Math)1D</t>
  </si>
  <si>
    <t>0.0501760563</t>
  </si>
  <si>
    <t>0.0447368421</t>
  </si>
  <si>
    <t>0.235537190</t>
  </si>
  <si>
    <t>Institution-WideEC205SAT Total (Verbal and Math)1F</t>
  </si>
  <si>
    <t>0.0184859155</t>
  </si>
  <si>
    <t>0.0184210526</t>
  </si>
  <si>
    <t>0.086776860</t>
  </si>
  <si>
    <t>Institution-WideEC205SAT Total (Verbal and Math)1W</t>
  </si>
  <si>
    <t>0.0220070423</t>
  </si>
  <si>
    <t>0.103305785</t>
  </si>
  <si>
    <t>Institution-WideEC205SAT Total (Verbal and Math)2A</t>
  </si>
  <si>
    <t>0.0325704225</t>
  </si>
  <si>
    <t>0.0407894737</t>
  </si>
  <si>
    <t>0.171296296</t>
  </si>
  <si>
    <t>0.120521173</t>
  </si>
  <si>
    <t>Institution-WideEC205SAT Total (Verbal and Math)2B</t>
  </si>
  <si>
    <t>0.0589788732</t>
  </si>
  <si>
    <t>0.0644736842</t>
  </si>
  <si>
    <t>0.228668942</t>
  </si>
  <si>
    <t>0.218241042</t>
  </si>
  <si>
    <t>Institution-WideEC205SAT Total (Verbal and Math)2C</t>
  </si>
  <si>
    <t>0.0871478873</t>
  </si>
  <si>
    <t>0.0907894737</t>
  </si>
  <si>
    <t>0.322475570</t>
  </si>
  <si>
    <t>Institution-WideEC205SAT Total (Verbal and Math)2D</t>
  </si>
  <si>
    <t>0.0448943662</t>
  </si>
  <si>
    <t>0.0381578947</t>
  </si>
  <si>
    <t>0.354166667</t>
  </si>
  <si>
    <t>0.166123779</t>
  </si>
  <si>
    <t>Institution-WideEC205SAT Total (Verbal and Math)2F</t>
  </si>
  <si>
    <t>0.0237676056</t>
  </si>
  <si>
    <t>0.341772152</t>
  </si>
  <si>
    <t>0.087947883</t>
  </si>
  <si>
    <t>Institution-WideEC205SAT Total (Verbal and Math)2W</t>
  </si>
  <si>
    <t>0.0228873239</t>
  </si>
  <si>
    <t>0.084690554</t>
  </si>
  <si>
    <t>Institution-WideEC205SAT Total (Verbal and Math)3A</t>
  </si>
  <si>
    <t>0.0572183099</t>
  </si>
  <si>
    <t>0.0697368421</t>
  </si>
  <si>
    <t>0.300925926</t>
  </si>
  <si>
    <t>0.210355987</t>
  </si>
  <si>
    <t>Institution-WideEC205SAT Total (Verbal and Math)3B</t>
  </si>
  <si>
    <t>0.294498382</t>
  </si>
  <si>
    <t>Institution-WideEC205SAT Total (Verbal and Math)3C</t>
  </si>
  <si>
    <t>0.0836267606</t>
  </si>
  <si>
    <t>0.0723684211</t>
  </si>
  <si>
    <t>0.293209877</t>
  </si>
  <si>
    <t>0.307443366</t>
  </si>
  <si>
    <t>Institution-WideEC205SAT Total (Verbal and Math)3D</t>
  </si>
  <si>
    <t>0.074433657</t>
  </si>
  <si>
    <t>Institution-WideEC205SAT Total (Verbal and Math)3F</t>
  </si>
  <si>
    <t>0.0092105263</t>
  </si>
  <si>
    <t>0.061488673</t>
  </si>
  <si>
    <t>Institution-WideEC205SAT Total (Verbal and Math)3W</t>
  </si>
  <si>
    <t>0.051779935</t>
  </si>
  <si>
    <t>Institution-WideEC205SAT Total (Verbal and Math)4A</t>
  </si>
  <si>
    <t>0.0862676056</t>
  </si>
  <si>
    <t>0.453703704</t>
  </si>
  <si>
    <t>0.352517986</t>
  </si>
  <si>
    <t>Institution-WideEC205SAT Total (Verbal and Math)4B</t>
  </si>
  <si>
    <t>0.0721830986</t>
  </si>
  <si>
    <t>0.279863481</t>
  </si>
  <si>
    <t>0.294964029</t>
  </si>
  <si>
    <t>Institution-WideEC205SAT Total (Verbal and Math)4C</t>
  </si>
  <si>
    <t>0.0528169014</t>
  </si>
  <si>
    <t>0.185185185</t>
  </si>
  <si>
    <t>0.215827338</t>
  </si>
  <si>
    <t>Institution-WideEC205SAT Total (Verbal and Math)4D</t>
  </si>
  <si>
    <t>0.090277778</t>
  </si>
  <si>
    <t>0.046762590</t>
  </si>
  <si>
    <t>Institution-WideEC205SAT Total (Verbal and Math)4F</t>
  </si>
  <si>
    <t>0.0105633803</t>
  </si>
  <si>
    <t>0.0039473684</t>
  </si>
  <si>
    <t>Institution-WideEC205SAT Total (Verbal and Math)4W</t>
  </si>
  <si>
    <t>Institution-WideEC205SAT Verbal1A</t>
  </si>
  <si>
    <t>Institution-WideEC205SAT Verbal1B</t>
  </si>
  <si>
    <t>0.204778157</t>
  </si>
  <si>
    <t>Institution-WideEC205SAT Verbal1C</t>
  </si>
  <si>
    <t>0.0774647887</t>
  </si>
  <si>
    <t>0.0763157895</t>
  </si>
  <si>
    <t>0.308771930</t>
  </si>
  <si>
    <t>Institution-WideEC205SAT Verbal1D</t>
  </si>
  <si>
    <t>Institution-WideEC205SAT Verbal1F</t>
  </si>
  <si>
    <t>Institution-WideEC205SAT Verbal1W</t>
  </si>
  <si>
    <t>0.0246478873</t>
  </si>
  <si>
    <t>0.0171052632</t>
  </si>
  <si>
    <t>0.098245614</t>
  </si>
  <si>
    <t>Institution-WideEC205SAT Verbal2A</t>
  </si>
  <si>
    <t>0.0360915493</t>
  </si>
  <si>
    <t>0.0460526316</t>
  </si>
  <si>
    <t>0.189814815</t>
  </si>
  <si>
    <t>0.123123123</t>
  </si>
  <si>
    <t>Institution-WideEC205SAT Verbal2B</t>
  </si>
  <si>
    <t>0.0828947368</t>
  </si>
  <si>
    <t>0.246246246</t>
  </si>
  <si>
    <t>Institution-WideEC205SAT Verbal2C</t>
  </si>
  <si>
    <t>0.0897887324</t>
  </si>
  <si>
    <t>0.0881578947</t>
  </si>
  <si>
    <t>0.314814815</t>
  </si>
  <si>
    <t>Institution-WideEC205SAT Verbal2D</t>
  </si>
  <si>
    <t>0.168168168</t>
  </si>
  <si>
    <t>Institution-WideEC205SAT Verbal2F</t>
  </si>
  <si>
    <t>0.291139241</t>
  </si>
  <si>
    <t>0.069069069</t>
  </si>
  <si>
    <t>Institution-WideEC205SAT Verbal2W</t>
  </si>
  <si>
    <t>0.087087087</t>
  </si>
  <si>
    <t>Institution-WideEC205SAT Verbal3A</t>
  </si>
  <si>
    <t>0.0671052632</t>
  </si>
  <si>
    <t>0.235507246</t>
  </si>
  <si>
    <t>Institution-WideEC205SAT Verbal3B</t>
  </si>
  <si>
    <t>0.0695422535</t>
  </si>
  <si>
    <t>0.0802631579</t>
  </si>
  <si>
    <t>0.286231884</t>
  </si>
  <si>
    <t>Institution-WideEC205SAT Verbal3C</t>
  </si>
  <si>
    <t>0.0815789474</t>
  </si>
  <si>
    <t>Institution-WideEC205SAT Verbal3D</t>
  </si>
  <si>
    <t>Institution-WideEC205SAT Verbal3F</t>
  </si>
  <si>
    <t>Institution-WideEC205SAT Verbal3W</t>
  </si>
  <si>
    <t>0.0026315789</t>
  </si>
  <si>
    <t>Institution-WideEC205SAT Verbal4A</t>
  </si>
  <si>
    <t>0.0748239437</t>
  </si>
  <si>
    <t>0.0921052632</t>
  </si>
  <si>
    <t>0.393518519</t>
  </si>
  <si>
    <t>0.351239669</t>
  </si>
  <si>
    <t>Institution-WideEC205SAT Verbal4B</t>
  </si>
  <si>
    <t>0.0633802817</t>
  </si>
  <si>
    <t>0.0684210526</t>
  </si>
  <si>
    <t>0.245733788</t>
  </si>
  <si>
    <t>0.297520661</t>
  </si>
  <si>
    <t>Institution-WideEC205SAT Verbal4C</t>
  </si>
  <si>
    <t>0.0404929577</t>
  </si>
  <si>
    <t>0.0328947368</t>
  </si>
  <si>
    <t>0.141975309</t>
  </si>
  <si>
    <t>0.190082645</t>
  </si>
  <si>
    <t>Institution-WideEC205SAT Verbal4D</t>
  </si>
  <si>
    <t>0.061983471</t>
  </si>
  <si>
    <t>Institution-WideEC205SAT Verbal4F</t>
  </si>
  <si>
    <t>0.057851240</t>
  </si>
  <si>
    <t>Institution-WideEC205SAT Verbal4W</t>
  </si>
  <si>
    <t>0.0088028169</t>
  </si>
  <si>
    <t>0.041322314</t>
  </si>
  <si>
    <t>Institution-WideEC205SAT Writing1A</t>
  </si>
  <si>
    <t>0.0276243094</t>
  </si>
  <si>
    <t>0.172413793</t>
  </si>
  <si>
    <t>Institution-WideEC205SAT Writing1B</t>
  </si>
  <si>
    <t>0.0331491713</t>
  </si>
  <si>
    <t>0.134831461</t>
  </si>
  <si>
    <t>Institution-WideEC205SAT Writing1C</t>
  </si>
  <si>
    <t>0.0801104972</t>
  </si>
  <si>
    <t>0.298969072</t>
  </si>
  <si>
    <t>0.315217391</t>
  </si>
  <si>
    <t>Institution-WideEC205SAT Writing1D</t>
  </si>
  <si>
    <t>0.0552486188</t>
  </si>
  <si>
    <t>0.0505050505</t>
  </si>
  <si>
    <t>0.377358491</t>
  </si>
  <si>
    <t>Institution-WideEC205SAT Writing1F</t>
  </si>
  <si>
    <t>0.0248618785</t>
  </si>
  <si>
    <t>0.097826087</t>
  </si>
  <si>
    <t>Institution-WideEC205SAT Writing1W</t>
  </si>
  <si>
    <t>0.342857143</t>
  </si>
  <si>
    <t>Institution-WideEC205SAT Writing2A</t>
  </si>
  <si>
    <t>0.155172414</t>
  </si>
  <si>
    <t>Institution-WideEC205SAT Writing2B</t>
  </si>
  <si>
    <t>0.0580110497</t>
  </si>
  <si>
    <t>0.0656565657</t>
  </si>
  <si>
    <t>0.235955056</t>
  </si>
  <si>
    <t>Institution-WideEC205SAT Writing2C</t>
  </si>
  <si>
    <t>0.0718232044</t>
  </si>
  <si>
    <t>0.268041237</t>
  </si>
  <si>
    <t>0.309523810</t>
  </si>
  <si>
    <t>Institution-WideEC205SAT Writing2D</t>
  </si>
  <si>
    <t>0.0414364641</t>
  </si>
  <si>
    <t>0.283018868</t>
  </si>
  <si>
    <t>Institution-WideEC205SAT Writing2F</t>
  </si>
  <si>
    <t>0.0165745856</t>
  </si>
  <si>
    <t>Institution-WideEC205SAT Writing2W</t>
  </si>
  <si>
    <t>0.0193370166</t>
  </si>
  <si>
    <t>Institution-WideEC205SAT Writing3A</t>
  </si>
  <si>
    <t>0.0469613260</t>
  </si>
  <si>
    <t>0.293103448</t>
  </si>
  <si>
    <t>0.173469388</t>
  </si>
  <si>
    <t>Institution-WideEC205SAT Writing3B</t>
  </si>
  <si>
    <t>0.0690607735</t>
  </si>
  <si>
    <t>0.280898876</t>
  </si>
  <si>
    <t>0.255102041</t>
  </si>
  <si>
    <t>Institution-WideEC205SAT Writing3C</t>
  </si>
  <si>
    <t>0.0662983425</t>
  </si>
  <si>
    <t>0.0808080808</t>
  </si>
  <si>
    <t>0.247422680</t>
  </si>
  <si>
    <t>Institution-WideEC205SAT Writing3D</t>
  </si>
  <si>
    <t>0.0303867403</t>
  </si>
  <si>
    <t>Institution-WideEC205SAT Writing3F</t>
  </si>
  <si>
    <t>Institution-WideEC205SAT Writing3W</t>
  </si>
  <si>
    <t>Institution-WideEC205SAT Writing4A</t>
  </si>
  <si>
    <t>0.0607734807</t>
  </si>
  <si>
    <t>0.379310345</t>
  </si>
  <si>
    <t>Institution-WideEC205SAT Writing4B</t>
  </si>
  <si>
    <t>0.0856353591</t>
  </si>
  <si>
    <t>0.348314607</t>
  </si>
  <si>
    <t>0.352272727</t>
  </si>
  <si>
    <t>Institution-WideEC205SAT Writing4C</t>
  </si>
  <si>
    <t>0.0497237569</t>
  </si>
  <si>
    <t>0.185567010</t>
  </si>
  <si>
    <t>Institution-WideEC205SAT Writing4D</t>
  </si>
  <si>
    <t>0.079545455</t>
  </si>
  <si>
    <t>Institution-WideEC205SAT Writing4F</t>
  </si>
  <si>
    <t>0.0110497238</t>
  </si>
  <si>
    <t>Institution-WideEC205SAT Writing4W</t>
  </si>
  <si>
    <t>Institution-WideEGR190ACT Combined English/Writing1A</t>
  </si>
  <si>
    <t>0.097402597</t>
  </si>
  <si>
    <t>Institution-WideEGR190ACT Combined English/Writing1B</t>
  </si>
  <si>
    <t>0.0586206897</t>
  </si>
  <si>
    <t>0.326923077</t>
  </si>
  <si>
    <t>Institution-WideEGR190ACT Combined English/Writing1C</t>
  </si>
  <si>
    <t>0.0241379310</t>
  </si>
  <si>
    <t>Institution-WideEGR190ACT Combined English/Writing1D</t>
  </si>
  <si>
    <t>Institution-WideEGR190ACT Combined English/Writing1F</t>
  </si>
  <si>
    <t>Institution-WideEGR190ACT Combined English/Writing1W</t>
  </si>
  <si>
    <t>Institution-WideEGR190ACT Combined English/Writing2A</t>
  </si>
  <si>
    <t>0.1137931034</t>
  </si>
  <si>
    <t>0.471428571</t>
  </si>
  <si>
    <t>Institution-WideEGR190ACT Combined English/Writing2B</t>
  </si>
  <si>
    <t>0.0827586207</t>
  </si>
  <si>
    <t>Institution-WideEGR190ACT Combined English/Writing2C</t>
  </si>
  <si>
    <t>Institution-WideEGR190ACT Combined English/Writing2D</t>
  </si>
  <si>
    <t>Institution-WideEGR190ACT Combined English/Writing2F</t>
  </si>
  <si>
    <t>Institution-WideEGR190ACT Combined English/Writing2W</t>
  </si>
  <si>
    <t>0.0103448276</t>
  </si>
  <si>
    <t>Institution-WideEGR190ACT Combined English/Writing3A</t>
  </si>
  <si>
    <t>0.1655172414</t>
  </si>
  <si>
    <t>0.2121212121</t>
  </si>
  <si>
    <t>0.311688312</t>
  </si>
  <si>
    <t>Institution-WideEGR190ACT Combined English/Writing3B</t>
  </si>
  <si>
    <t>0.0724137931</t>
  </si>
  <si>
    <t>0.238636364</t>
  </si>
  <si>
    <t>Institution-WideEGR190ACT Combined English/Writing3C</t>
  </si>
  <si>
    <t>Institution-WideEGR190ACT Combined English/Writing3D</t>
  </si>
  <si>
    <t>Institution-WideEGR190ACT Combined English/Writing3F</t>
  </si>
  <si>
    <t>Institution-WideEGR190ACT Combined English/Writing3W</t>
  </si>
  <si>
    <t>0.437500000</t>
  </si>
  <si>
    <t>Institution-WideEGR190ACT Combined English/Writing4A</t>
  </si>
  <si>
    <t>0.3712121212</t>
  </si>
  <si>
    <t>0.376623377</t>
  </si>
  <si>
    <t>0.725000000</t>
  </si>
  <si>
    <t>Institution-WideEGR190ACT Combined English/Writing4B</t>
  </si>
  <si>
    <t>Institution-WideEGR190ACT Combined English/Writing4C</t>
  </si>
  <si>
    <t>Institution-WideEGR190ACT Combined English/Writing4F</t>
  </si>
  <si>
    <t>0.012500000</t>
  </si>
  <si>
    <t>Institution-WideEGR190ACT Combined English/Writing4W</t>
  </si>
  <si>
    <t>Institution-WideEGR190ACT Composite1A</t>
  </si>
  <si>
    <t>0.0218800648</t>
  </si>
  <si>
    <t>0.0196969697</t>
  </si>
  <si>
    <t>0.039187228</t>
  </si>
  <si>
    <t>0.184931507</t>
  </si>
  <si>
    <t>Institution-WideEGR190ACT Composite1B</t>
  </si>
  <si>
    <t>0.0534846029</t>
  </si>
  <si>
    <t>0.0469696970</t>
  </si>
  <si>
    <t>0.452054795</t>
  </si>
  <si>
    <t>Institution-WideEGR190ACT Composite1C</t>
  </si>
  <si>
    <t>0.0137763371</t>
  </si>
  <si>
    <t>Institution-WideEGR190ACT Composite1D</t>
  </si>
  <si>
    <t>0.0024311183</t>
  </si>
  <si>
    <t>0.0015151515</t>
  </si>
  <si>
    <t>0.020547945</t>
  </si>
  <si>
    <t>Institution-WideEGR190ACT Composite1F</t>
  </si>
  <si>
    <t>0.0170178282</t>
  </si>
  <si>
    <t>Institution-WideEGR190ACT Composite1W</t>
  </si>
  <si>
    <t>0.0097244733</t>
  </si>
  <si>
    <t>0.082191781</t>
  </si>
  <si>
    <t>Institution-WideEGR190ACT Composite2A</t>
  </si>
  <si>
    <t>0.0923824959</t>
  </si>
  <si>
    <t>0.165457184</t>
  </si>
  <si>
    <t>0.397212544</t>
  </si>
  <si>
    <t>Institution-WideEGR190ACT Composite2B</t>
  </si>
  <si>
    <t>0.0972447326</t>
  </si>
  <si>
    <t>0.0621212121</t>
  </si>
  <si>
    <t>0.338983051</t>
  </si>
  <si>
    <t>0.418118467</t>
  </si>
  <si>
    <t>Institution-WideEGR190ACT Composite2C</t>
  </si>
  <si>
    <t>0.0089141005</t>
  </si>
  <si>
    <t>0.215686275</t>
  </si>
  <si>
    <t>Institution-WideEGR190ACT Composite2D</t>
  </si>
  <si>
    <t>0.0016207455</t>
  </si>
  <si>
    <t>0.006968641</t>
  </si>
  <si>
    <t>Institution-WideEGR190ACT Composite2F</t>
  </si>
  <si>
    <t>0.0210696921</t>
  </si>
  <si>
    <t>0.090592334</t>
  </si>
  <si>
    <t>Institution-WideEGR190ACT Composite2W</t>
  </si>
  <si>
    <t>0.0113452188</t>
  </si>
  <si>
    <t>Institution-WideEGR190ACT Composite3A</t>
  </si>
  <si>
    <t>0.1701782820</t>
  </si>
  <si>
    <t>0.2106060606</t>
  </si>
  <si>
    <t>0.304789550</t>
  </si>
  <si>
    <t>0.603448276</t>
  </si>
  <si>
    <t>Institution-WideEGR190ACT Composite3B</t>
  </si>
  <si>
    <t>0.0721231767</t>
  </si>
  <si>
    <t>0.0712121212</t>
  </si>
  <si>
    <t>0.251412429</t>
  </si>
  <si>
    <t>0.255747126</t>
  </si>
  <si>
    <t>Institution-WideEGR190ACT Composite3C</t>
  </si>
  <si>
    <t>0.0129659643</t>
  </si>
  <si>
    <t>Institution-WideEGR190ACT Composite3D</t>
  </si>
  <si>
    <t>0.005747126</t>
  </si>
  <si>
    <t>Institution-WideEGR190ACT Composite3F</t>
  </si>
  <si>
    <t>0.060344828</t>
  </si>
  <si>
    <t>Institution-WideEGR190ACT Composite3W</t>
  </si>
  <si>
    <t>0.0081037277</t>
  </si>
  <si>
    <t>0.028735632</t>
  </si>
  <si>
    <t>Institution-WideEGR190ACT Composite4A</t>
  </si>
  <si>
    <t>0.2739059968</t>
  </si>
  <si>
    <t>0.4075757576</t>
  </si>
  <si>
    <t>0.490566038</t>
  </si>
  <si>
    <t>0.746136865</t>
  </si>
  <si>
    <t>Institution-WideEGR190ACT Composite4B</t>
  </si>
  <si>
    <t>0.0640194489</t>
  </si>
  <si>
    <t>0.0393939394</t>
  </si>
  <si>
    <t>0.223163842</t>
  </si>
  <si>
    <t>Institution-WideEGR190ACT Composite4C</t>
  </si>
  <si>
    <t>0.0056726094</t>
  </si>
  <si>
    <t>0.015452539</t>
  </si>
  <si>
    <t>Institution-WideEGR190ACT Composite4F</t>
  </si>
  <si>
    <t>0.0178282010</t>
  </si>
  <si>
    <t>0.048565121</t>
  </si>
  <si>
    <t>Institution-WideEGR190ACT Composite4W</t>
  </si>
  <si>
    <t>0.0030303030</t>
  </si>
  <si>
    <t>Institution-WideEGR190ACT English1A</t>
  </si>
  <si>
    <t>0.0405186386</t>
  </si>
  <si>
    <t>0.0378787879</t>
  </si>
  <si>
    <t>0.072568940</t>
  </si>
  <si>
    <t>0.260416667</t>
  </si>
  <si>
    <t>Institution-WideEGR190ACT English1B</t>
  </si>
  <si>
    <t>0.0705024311</t>
  </si>
  <si>
    <t>0.245762712</t>
  </si>
  <si>
    <t>Institution-WideEGR190ACT English1C</t>
  </si>
  <si>
    <t>0.0153970827</t>
  </si>
  <si>
    <t>0.0060606061</t>
  </si>
  <si>
    <t>0.372549020</t>
  </si>
  <si>
    <t>0.098958333</t>
  </si>
  <si>
    <t>Institution-WideEGR190ACT English1D</t>
  </si>
  <si>
    <t>Institution-WideEGR190ACT English1F</t>
  </si>
  <si>
    <t>0.211111111</t>
  </si>
  <si>
    <t>Institution-WideEGR190ACT English1W</t>
  </si>
  <si>
    <t>0.0121555916</t>
  </si>
  <si>
    <t>Institution-WideEGR190ACT English2A</t>
  </si>
  <si>
    <t>0.1345218801</t>
  </si>
  <si>
    <t>0.1712121212</t>
  </si>
  <si>
    <t>0.240928882</t>
  </si>
  <si>
    <t>0.478386167</t>
  </si>
  <si>
    <t>Institution-WideEGR190ACT English2B</t>
  </si>
  <si>
    <t>0.0980551053</t>
  </si>
  <si>
    <t>0.0787878788</t>
  </si>
  <si>
    <t>0.341807910</t>
  </si>
  <si>
    <t>0.348703170</t>
  </si>
  <si>
    <t>Institution-WideEGR190ACT English2C</t>
  </si>
  <si>
    <t>0.0105348460</t>
  </si>
  <si>
    <t>0.037463977</t>
  </si>
  <si>
    <t>Institution-WideEGR190ACT English2D</t>
  </si>
  <si>
    <t>0.005763689</t>
  </si>
  <si>
    <t>Institution-WideEGR190ACT English2F</t>
  </si>
  <si>
    <t>0.0267423015</t>
  </si>
  <si>
    <t>Institution-WideEGR190ACT English2W</t>
  </si>
  <si>
    <t>0.034582133</t>
  </si>
  <si>
    <t>Institution-WideEGR190ACT English3A</t>
  </si>
  <si>
    <t>0.1401944895</t>
  </si>
  <si>
    <t>0.1696969697</t>
  </si>
  <si>
    <t>0.251088534</t>
  </si>
  <si>
    <t>0.600694444</t>
  </si>
  <si>
    <t>Institution-WideEGR190ACT English3B</t>
  </si>
  <si>
    <t>0.0559157212</t>
  </si>
  <si>
    <t>0.0515151515</t>
  </si>
  <si>
    <t>0.239583333</t>
  </si>
  <si>
    <t>Institution-WideEGR190ACT English3C</t>
  </si>
  <si>
    <t>0.0072933549</t>
  </si>
  <si>
    <t>Institution-WideEGR190ACT English3D</t>
  </si>
  <si>
    <t>Institution-WideEGR190ACT English3F</t>
  </si>
  <si>
    <t>0.076388889</t>
  </si>
  <si>
    <t>Institution-WideEGR190ACT English3W</t>
  </si>
  <si>
    <t>0.045138889</t>
  </si>
  <si>
    <t>Institution-WideEGR190ACT English4A</t>
  </si>
  <si>
    <t>0.2431118314</t>
  </si>
  <si>
    <t>0.3681818182</t>
  </si>
  <si>
    <t>0.435413643</t>
  </si>
  <si>
    <t>0.737100737</t>
  </si>
  <si>
    <t>Institution-WideEGR190ACT English4B</t>
  </si>
  <si>
    <t>0.0623987034</t>
  </si>
  <si>
    <t>0.0424242424</t>
  </si>
  <si>
    <t>0.217514124</t>
  </si>
  <si>
    <t>Institution-WideEGR190ACT English4C</t>
  </si>
  <si>
    <t>0.024570025</t>
  </si>
  <si>
    <t>Institution-WideEGR190ACT English4D</t>
  </si>
  <si>
    <t>0.0008103728</t>
  </si>
  <si>
    <t>0.002457002</t>
  </si>
  <si>
    <t>Institution-WideEGR190ACT English4F</t>
  </si>
  <si>
    <t>0.177777778</t>
  </si>
  <si>
    <t>0.039312039</t>
  </si>
  <si>
    <t>Institution-WideEGR190ACT English4W</t>
  </si>
  <si>
    <t>0.007371007</t>
  </si>
  <si>
    <t>Institution-WideEGR190ACT Math1A</t>
  </si>
  <si>
    <t>0.017416546</t>
  </si>
  <si>
    <t>0.123711340</t>
  </si>
  <si>
    <t>Institution-WideEGR190ACT Math1B</t>
  </si>
  <si>
    <t>0.0340356564</t>
  </si>
  <si>
    <t>0.118644068</t>
  </si>
  <si>
    <t>0.432989691</t>
  </si>
  <si>
    <t>Institution-WideEGR190ACT Math1C</t>
  </si>
  <si>
    <t>0.164948454</t>
  </si>
  <si>
    <t>Institution-WideEGR190ACT Math1D</t>
  </si>
  <si>
    <t>0.030927835</t>
  </si>
  <si>
    <t>Institution-WideEGR190ACT Math1F</t>
  </si>
  <si>
    <t>0.188888889</t>
  </si>
  <si>
    <t>0.175257732</t>
  </si>
  <si>
    <t>Institution-WideEGR190ACT Math1W</t>
  </si>
  <si>
    <t>Institution-WideEGR190ACT Math2A</t>
  </si>
  <si>
    <t>0.0470016207</t>
  </si>
  <si>
    <t>0.0560606061</t>
  </si>
  <si>
    <t>0.084179971</t>
  </si>
  <si>
    <t>0.324022346</t>
  </si>
  <si>
    <t>Institution-WideEGR190ACT Math2B</t>
  </si>
  <si>
    <t>0.0484848485</t>
  </si>
  <si>
    <t>0.497206704</t>
  </si>
  <si>
    <t>Institution-WideEGR190ACT Math2C</t>
  </si>
  <si>
    <t>0.0040518639</t>
  </si>
  <si>
    <t>Institution-WideEGR190ACT Math2D</t>
  </si>
  <si>
    <t>0.005586592</t>
  </si>
  <si>
    <t>Institution-WideEGR190ACT Math2F</t>
  </si>
  <si>
    <t>0.0162074554</t>
  </si>
  <si>
    <t>0.111731844</t>
  </si>
  <si>
    <t>Institution-WideEGR190ACT Math2W</t>
  </si>
  <si>
    <t>0.0048622366</t>
  </si>
  <si>
    <t>0.033519553</t>
  </si>
  <si>
    <t>Institution-WideEGR190ACT Math3A</t>
  </si>
  <si>
    <t>0.1385737439</t>
  </si>
  <si>
    <t>0.1681818182</t>
  </si>
  <si>
    <t>0.248185776</t>
  </si>
  <si>
    <t>0.492795389</t>
  </si>
  <si>
    <t>Institution-WideEGR190ACT Math3B</t>
  </si>
  <si>
    <t>0.0891410049</t>
  </si>
  <si>
    <t>0.0651515152</t>
  </si>
  <si>
    <t>0.310734463</t>
  </si>
  <si>
    <t>0.317002882</t>
  </si>
  <si>
    <t>Institution-WideEGR190ACT Math3C</t>
  </si>
  <si>
    <t>0.294117647</t>
  </si>
  <si>
    <t>Institution-WideEGR190ACT Math3D</t>
  </si>
  <si>
    <t>0.008645533</t>
  </si>
  <si>
    <t>Institution-WideEGR190ACT Math3F</t>
  </si>
  <si>
    <t>0.0243111831</t>
  </si>
  <si>
    <t>0.086455331</t>
  </si>
  <si>
    <t>Institution-WideEGR190ACT Math3W</t>
  </si>
  <si>
    <t>0.0145867099</t>
  </si>
  <si>
    <t>0.051873199</t>
  </si>
  <si>
    <t>Institution-WideEGR190ACT Math4A</t>
  </si>
  <si>
    <t>0.3630470016</t>
  </si>
  <si>
    <t>0.5151515152</t>
  </si>
  <si>
    <t>0.650217707</t>
  </si>
  <si>
    <t>0.733224223</t>
  </si>
  <si>
    <t>Institution-WideEGR190ACT Math4B</t>
  </si>
  <si>
    <t>0.0915721232</t>
  </si>
  <si>
    <t>0.319209040</t>
  </si>
  <si>
    <t>0.184942717</t>
  </si>
  <si>
    <t>Institution-WideEGR190ACT Math4C</t>
  </si>
  <si>
    <t>0.024549918</t>
  </si>
  <si>
    <t>Institution-WideEGR190ACT Math4F</t>
  </si>
  <si>
    <t>0.0186385737</t>
  </si>
  <si>
    <t>0.255555556</t>
  </si>
  <si>
    <t>0.037643208</t>
  </si>
  <si>
    <t>Institution-WideEGR190ACT Math4W</t>
  </si>
  <si>
    <t>0.019639935</t>
  </si>
  <si>
    <t>Institution-WideEGR190ACT Reading1A</t>
  </si>
  <si>
    <t>0.0551053485</t>
  </si>
  <si>
    <t>0.098693759</t>
  </si>
  <si>
    <t>Institution-WideEGR190ACT Reading1B</t>
  </si>
  <si>
    <t>0.0680713128</t>
  </si>
  <si>
    <t>0.403846154</t>
  </si>
  <si>
    <t>Institution-WideEGR190ACT Reading1C</t>
  </si>
  <si>
    <t>0.072115385</t>
  </si>
  <si>
    <t>Institution-WideEGR190ACT Reading1D</t>
  </si>
  <si>
    <t>Institution-WideEGR190ACT Reading1F</t>
  </si>
  <si>
    <t>0.105769231</t>
  </si>
  <si>
    <t>Institution-WideEGR190ACT Reading1W</t>
  </si>
  <si>
    <t>0.081730769</t>
  </si>
  <si>
    <t>Institution-WideEGR190ACT Reading2A</t>
  </si>
  <si>
    <t>0.1183144246</t>
  </si>
  <si>
    <t>0.211901306</t>
  </si>
  <si>
    <t>0.466453674</t>
  </si>
  <si>
    <t>Institution-WideEGR190ACT Reading2B</t>
  </si>
  <si>
    <t>0.0899513776</t>
  </si>
  <si>
    <t>0.313559322</t>
  </si>
  <si>
    <t>0.354632588</t>
  </si>
  <si>
    <t>Institution-WideEGR190ACT Reading2C</t>
  </si>
  <si>
    <t>0.054313099</t>
  </si>
  <si>
    <t>Institution-WideEGR190ACT Reading2D</t>
  </si>
  <si>
    <t>0.009584665</t>
  </si>
  <si>
    <t>Institution-WideEGR190ACT Reading2F</t>
  </si>
  <si>
    <t>0.0202593193</t>
  </si>
  <si>
    <t>0.079872204</t>
  </si>
  <si>
    <t>Institution-WideEGR190ACT Reading2W</t>
  </si>
  <si>
    <t>0.035143770</t>
  </si>
  <si>
    <t>Institution-WideEGR190ACT Reading3A</t>
  </si>
  <si>
    <t>0.1564019449</t>
  </si>
  <si>
    <t>0.2166666667</t>
  </si>
  <si>
    <t>0.280116110</t>
  </si>
  <si>
    <t>0.593846154</t>
  </si>
  <si>
    <t>Institution-WideEGR190ACT Reading3B</t>
  </si>
  <si>
    <t>0.0753646677</t>
  </si>
  <si>
    <t>0.262711864</t>
  </si>
  <si>
    <t>0.286153846</t>
  </si>
  <si>
    <t>Institution-WideEGR190ACT Reading3C</t>
  </si>
  <si>
    <t>0.036923077</t>
  </si>
  <si>
    <t>Institution-WideEGR190ACT Reading3D</t>
  </si>
  <si>
    <t>0.006153846</t>
  </si>
  <si>
    <t>Institution-WideEGR190ACT Reading3F</t>
  </si>
  <si>
    <t>0.055384615</t>
  </si>
  <si>
    <t>Institution-WideEGR190ACT Reading3W</t>
  </si>
  <si>
    <t>0.021538462</t>
  </si>
  <si>
    <t>Institution-WideEGR190ACT Reading4A</t>
  </si>
  <si>
    <t>0.2285251216</t>
  </si>
  <si>
    <t>0.3303030303</t>
  </si>
  <si>
    <t>0.409288824</t>
  </si>
  <si>
    <t>0.726804124</t>
  </si>
  <si>
    <t>Institution-WideEGR190ACT Reading4B</t>
  </si>
  <si>
    <t>0.0257575758</t>
  </si>
  <si>
    <t>0.170103093</t>
  </si>
  <si>
    <t>Institution-WideEGR190ACT Reading4C</t>
  </si>
  <si>
    <t>0.018041237</t>
  </si>
  <si>
    <t>Institution-WideEGR190ACT Reading4F</t>
  </si>
  <si>
    <t>0.064432990</t>
  </si>
  <si>
    <t>Institution-WideEGR190ACT Reading4W</t>
  </si>
  <si>
    <t>0.0064829822</t>
  </si>
  <si>
    <t>Institution-WideEGR190ACT Science Reasoning1A</t>
  </si>
  <si>
    <t>0.0372771475</t>
  </si>
  <si>
    <t>0.066763425</t>
  </si>
  <si>
    <t>Institution-WideEGR190ACT Science Reasoning1B</t>
  </si>
  <si>
    <t>0.0518638574</t>
  </si>
  <si>
    <t>0.180790960</t>
  </si>
  <si>
    <t>0.395061728</t>
  </si>
  <si>
    <t>Institution-WideEGR190ACT Science Reasoning1C</t>
  </si>
  <si>
    <t>Institution-WideEGR190ACT Science Reasoning1D</t>
  </si>
  <si>
    <t>0.0032414911</t>
  </si>
  <si>
    <t>0.571428571</t>
  </si>
  <si>
    <t>Institution-WideEGR190ACT Science Reasoning1F</t>
  </si>
  <si>
    <t>Institution-WideEGR190ACT Science Reasoning1W</t>
  </si>
  <si>
    <t>0.086419753</t>
  </si>
  <si>
    <t>Institution-WideEGR190ACT Science Reasoning2A</t>
  </si>
  <si>
    <t>0.0648298217</t>
  </si>
  <si>
    <t>0.0878787879</t>
  </si>
  <si>
    <t>0.116110305</t>
  </si>
  <si>
    <t>0.410256410</t>
  </si>
  <si>
    <t>Institution-WideEGR190ACT Science Reasoning2B</t>
  </si>
  <si>
    <t>0.0632090762</t>
  </si>
  <si>
    <t>Institution-WideEGR190ACT Science Reasoning2C</t>
  </si>
  <si>
    <t>Institution-WideEGR190ACT Science Reasoning2F</t>
  </si>
  <si>
    <t>Institution-WideEGR190ACT Science Reasoning2W</t>
  </si>
  <si>
    <t>Institution-WideEGR190ACT Science Reasoning3A</t>
  </si>
  <si>
    <t>0.1709886548</t>
  </si>
  <si>
    <t>0.306240929</t>
  </si>
  <si>
    <t>0.558201058</t>
  </si>
  <si>
    <t>Institution-WideEGR190ACT Science Reasoning3B</t>
  </si>
  <si>
    <t>0.0883306321</t>
  </si>
  <si>
    <t>0.307909605</t>
  </si>
  <si>
    <t>0.288359788</t>
  </si>
  <si>
    <t>Institution-WideEGR190ACT Science Reasoning3C</t>
  </si>
  <si>
    <t>0.052910053</t>
  </si>
  <si>
    <t>Institution-WideEGR190ACT Science Reasoning3D</t>
  </si>
  <si>
    <t>0.002645503</t>
  </si>
  <si>
    <t>Institution-WideEGR190ACT Science Reasoning3F</t>
  </si>
  <si>
    <t>0.0194489465</t>
  </si>
  <si>
    <t>Institution-WideEGR190ACT Science Reasoning3W</t>
  </si>
  <si>
    <t>0.034391534</t>
  </si>
  <si>
    <t>Institution-WideEGR190ACT Science Reasoning4A</t>
  </si>
  <si>
    <t>0.2852512156</t>
  </si>
  <si>
    <t>0.4045454545</t>
  </si>
  <si>
    <t>0.510885341</t>
  </si>
  <si>
    <t>0.705410822</t>
  </si>
  <si>
    <t>Institution-WideEGR190ACT Science Reasoning4B</t>
  </si>
  <si>
    <t>0.0834683955</t>
  </si>
  <si>
    <t>0.290960452</t>
  </si>
  <si>
    <t>0.206412826</t>
  </si>
  <si>
    <t>Institution-WideEGR190ACT Science Reasoning4C</t>
  </si>
  <si>
    <t>0.020040080</t>
  </si>
  <si>
    <t>Institution-WideEGR190ACT Science Reasoning4D</t>
  </si>
  <si>
    <t>0.004008016</t>
  </si>
  <si>
    <t>Institution-WideEGR190ACT Science Reasoning4F</t>
  </si>
  <si>
    <t>0.052104208</t>
  </si>
  <si>
    <t>Institution-WideEGR190ACT Science Reasoning4W</t>
  </si>
  <si>
    <t>0.012024048</t>
  </si>
  <si>
    <t>Institution-WideEGR190SAT Mathematics1A</t>
  </si>
  <si>
    <t>0.0195729537</t>
  </si>
  <si>
    <t>0.0257234727</t>
  </si>
  <si>
    <t>0.033742331</t>
  </si>
  <si>
    <t>Institution-WideEGR190SAT Mathematics1B</t>
  </si>
  <si>
    <t>0.0391459075</t>
  </si>
  <si>
    <t>0.0353697749</t>
  </si>
  <si>
    <t>0.523809524</t>
  </si>
  <si>
    <t>Institution-WideEGR190SAT Mathematics1C</t>
  </si>
  <si>
    <t>0.0088967972</t>
  </si>
  <si>
    <t>0.119047619</t>
  </si>
  <si>
    <t>Institution-WideEGR190SAT Mathematics1F</t>
  </si>
  <si>
    <t>0.0053380783</t>
  </si>
  <si>
    <t>Institution-WideEGR190SAT Mathematics1W</t>
  </si>
  <si>
    <t>0.0017793594</t>
  </si>
  <si>
    <t>Institution-WideEGR190SAT Mathematics2A</t>
  </si>
  <si>
    <t>0.0604982206</t>
  </si>
  <si>
    <t>0.0610932476</t>
  </si>
  <si>
    <t>0.365591398</t>
  </si>
  <si>
    <t>Institution-WideEGR190SAT Mathematics2B</t>
  </si>
  <si>
    <t>0.0693950178</t>
  </si>
  <si>
    <t>0.0418006431</t>
  </si>
  <si>
    <t>0.237804878</t>
  </si>
  <si>
    <t>0.419354839</t>
  </si>
  <si>
    <t>Institution-WideEGR190SAT Mathematics2C</t>
  </si>
  <si>
    <t>Institution-WideEGR190SAT Mathematics2F</t>
  </si>
  <si>
    <t>0.118279570</t>
  </si>
  <si>
    <t>Institution-WideEGR190SAT Mathematics2W</t>
  </si>
  <si>
    <t>0.0071174377</t>
  </si>
  <si>
    <t>0.043010753</t>
  </si>
  <si>
    <t>Institution-WideEGR190SAT Mathematics3A</t>
  </si>
  <si>
    <t>0.1548042705</t>
  </si>
  <si>
    <t>0.1993569132</t>
  </si>
  <si>
    <t>0.266871166</t>
  </si>
  <si>
    <t>0.561290323</t>
  </si>
  <si>
    <t>Institution-WideEGR190SAT Mathematics3B</t>
  </si>
  <si>
    <t>0.0960854093</t>
  </si>
  <si>
    <t>0.0868167203</t>
  </si>
  <si>
    <t>0.329268293</t>
  </si>
  <si>
    <t>0.348387097</t>
  </si>
  <si>
    <t>Institution-WideEGR190SAT Mathematics3C</t>
  </si>
  <si>
    <t>0.0035587189</t>
  </si>
  <si>
    <t>0.012903226</t>
  </si>
  <si>
    <t>Institution-WideEGR190SAT Mathematics3D</t>
  </si>
  <si>
    <t>0.666666667</t>
  </si>
  <si>
    <t>Institution-WideEGR190SAT Mathematics3F</t>
  </si>
  <si>
    <t>0.0124555160</t>
  </si>
  <si>
    <t>Institution-WideEGR190SAT Mathematics3W</t>
  </si>
  <si>
    <t>0.019354839</t>
  </si>
  <si>
    <t>Institution-WideEGR190SAT Mathematics4A</t>
  </si>
  <si>
    <t>0.3451957295</t>
  </si>
  <si>
    <t>0.4662379421</t>
  </si>
  <si>
    <t>0.595092025</t>
  </si>
  <si>
    <t>0.713235294</t>
  </si>
  <si>
    <t>Institution-WideEGR190SAT Mathematics4B</t>
  </si>
  <si>
    <t>0.0871886121</t>
  </si>
  <si>
    <t>0.0578778135</t>
  </si>
  <si>
    <t>0.298780488</t>
  </si>
  <si>
    <t>0.180147059</t>
  </si>
  <si>
    <t>Institution-WideEGR190SAT Mathematics4C</t>
  </si>
  <si>
    <t>0.0096463023</t>
  </si>
  <si>
    <t>0.025735294</t>
  </si>
  <si>
    <t>Institution-WideEGR190SAT Mathematics4D</t>
  </si>
  <si>
    <t>Institution-WideEGR190SAT Mathematics4F</t>
  </si>
  <si>
    <t>0.0284697509</t>
  </si>
  <si>
    <t>0.0032154341</t>
  </si>
  <si>
    <t>0.432432432</t>
  </si>
  <si>
    <t>Institution-WideEGR190SAT Mathematics4W</t>
  </si>
  <si>
    <t>0.018382353</t>
  </si>
  <si>
    <t>Institution-WideEGR190SAT Total (Verbal and Math)1A</t>
  </si>
  <si>
    <t>0.0338078292</t>
  </si>
  <si>
    <t>0.306451613</t>
  </si>
  <si>
    <t>Institution-WideEGR190SAT Total (Verbal and Math)1B</t>
  </si>
  <si>
    <t>0.0533807829</t>
  </si>
  <si>
    <t>0.0482315113</t>
  </si>
  <si>
    <t>0.182926829</t>
  </si>
  <si>
    <t>0.483870968</t>
  </si>
  <si>
    <t>Institution-WideEGR190SAT Total (Verbal and Math)1C</t>
  </si>
  <si>
    <t>0.0142348754</t>
  </si>
  <si>
    <t>Institution-WideEGR190SAT Total (Verbal and Math)1F</t>
  </si>
  <si>
    <t>Institution-WideEGR190SAT Total (Verbal and Math)1W</t>
  </si>
  <si>
    <t>Institution-WideEGR190SAT Total (Verbal and Math)2A</t>
  </si>
  <si>
    <t>0.0711743772</t>
  </si>
  <si>
    <t>0.0707395498</t>
  </si>
  <si>
    <t>0.122699387</t>
  </si>
  <si>
    <t>Institution-WideEGR190SAT Total (Verbal and Math)2B</t>
  </si>
  <si>
    <t>0.0729537367</t>
  </si>
  <si>
    <t>0.0514469453</t>
  </si>
  <si>
    <t>0.418367347</t>
  </si>
  <si>
    <t>Institution-WideEGR190SAT Total (Verbal and Math)2C</t>
  </si>
  <si>
    <t>Institution-WideEGR190SAT Total (Verbal and Math)2F</t>
  </si>
  <si>
    <t>0.0160142349</t>
  </si>
  <si>
    <t>0.091836735</t>
  </si>
  <si>
    <t>Institution-WideEGR190SAT Total (Verbal and Math)2W</t>
  </si>
  <si>
    <t>0.0106761566</t>
  </si>
  <si>
    <t>Institution-WideEGR190SAT Total (Verbal and Math)3A</t>
  </si>
  <si>
    <t>0.1743772242</t>
  </si>
  <si>
    <t>0.2218649518</t>
  </si>
  <si>
    <t>0.300613497</t>
  </si>
  <si>
    <t>0.597560976</t>
  </si>
  <si>
    <t>Institution-WideEGR190SAT Total (Verbal and Math)3B</t>
  </si>
  <si>
    <t>0.0836298932</t>
  </si>
  <si>
    <t>Institution-WideEGR190SAT Total (Verbal and Math)3C</t>
  </si>
  <si>
    <t>Institution-WideEGR190SAT Total (Verbal and Math)3D</t>
  </si>
  <si>
    <t>0.018292683</t>
  </si>
  <si>
    <t>Institution-WideEGR190SAT Total (Verbal and Math)3F</t>
  </si>
  <si>
    <t>0.0177935943</t>
  </si>
  <si>
    <t>Institution-WideEGR190SAT Total (Verbal and Math)3W</t>
  </si>
  <si>
    <t>Institution-WideEGR190SAT Total (Verbal and Math)4A</t>
  </si>
  <si>
    <t>0.3007117438</t>
  </si>
  <si>
    <t>0.4180064309</t>
  </si>
  <si>
    <t>0.518404908</t>
  </si>
  <si>
    <t>0.710084034</t>
  </si>
  <si>
    <t>Institution-WideEGR190SAT Total (Verbal and Math)4B</t>
  </si>
  <si>
    <t>0.0818505338</t>
  </si>
  <si>
    <t>0.280487805</t>
  </si>
  <si>
    <t>Institution-WideEGR190SAT Total (Verbal and Math)4C</t>
  </si>
  <si>
    <t>0.021008403</t>
  </si>
  <si>
    <t>Institution-WideEGR190SAT Total (Verbal and Math)4F</t>
  </si>
  <si>
    <t>0.0249110320</t>
  </si>
  <si>
    <t>Institution-WideEGR190SAT Total (Verbal and Math)4W</t>
  </si>
  <si>
    <t>Institution-WideEGR190SAT Verbal1A</t>
  </si>
  <si>
    <t>0.0643086817</t>
  </si>
  <si>
    <t>Institution-WideEGR190SAT Verbal1B</t>
  </si>
  <si>
    <t>0.243902439</t>
  </si>
  <si>
    <t>0.430107527</t>
  </si>
  <si>
    <t>Institution-WideEGR190SAT Verbal1C</t>
  </si>
  <si>
    <t>0.086021505</t>
  </si>
  <si>
    <t>Institution-WideEGR190SAT Verbal1F</t>
  </si>
  <si>
    <t>Institution-WideEGR190SAT Verbal1W</t>
  </si>
  <si>
    <t>0.538461538</t>
  </si>
  <si>
    <t>0.075268817</t>
  </si>
  <si>
    <t>Institution-WideEGR190SAT Verbal2A</t>
  </si>
  <si>
    <t>0.1334519573</t>
  </si>
  <si>
    <t>0.1672025723</t>
  </si>
  <si>
    <t>0.230061350</t>
  </si>
  <si>
    <t>0.517241379</t>
  </si>
  <si>
    <t>Institution-WideEGR190SAT Verbal2B</t>
  </si>
  <si>
    <t>0.0943060498</t>
  </si>
  <si>
    <t>0.0675241158</t>
  </si>
  <si>
    <t>0.323170732</t>
  </si>
  <si>
    <t>Institution-WideEGR190SAT Verbal2C</t>
  </si>
  <si>
    <t>Institution-WideEGR190SAT Verbal2D</t>
  </si>
  <si>
    <t>Institution-WideEGR190SAT Verbal2F</t>
  </si>
  <si>
    <t>Institution-WideEGR190SAT Verbal2W</t>
  </si>
  <si>
    <t>Institution-WideEGR190SAT Verbal3A</t>
  </si>
  <si>
    <t>0.1405693950</t>
  </si>
  <si>
    <t>0.1832797428</t>
  </si>
  <si>
    <t>0.580882353</t>
  </si>
  <si>
    <t>Institution-WideEGR190SAT Verbal3B</t>
  </si>
  <si>
    <t>0.0676156584</t>
  </si>
  <si>
    <t>0.279411765</t>
  </si>
  <si>
    <t>Institution-WideEGR190SAT Verbal3C</t>
  </si>
  <si>
    <t>Institution-WideEGR190SAT Verbal3D</t>
  </si>
  <si>
    <t>0.007352941</t>
  </si>
  <si>
    <t>Institution-WideEGR190SAT Verbal3F</t>
  </si>
  <si>
    <t>0.0213523132</t>
  </si>
  <si>
    <t>Institution-WideEGR190SAT Verbal3W</t>
  </si>
  <si>
    <t>Institution-WideEGR190SAT Verbal4A</t>
  </si>
  <si>
    <t>0.2455516014</t>
  </si>
  <si>
    <t>0.3376205788</t>
  </si>
  <si>
    <t>0.423312883</t>
  </si>
  <si>
    <t>0.734042553</t>
  </si>
  <si>
    <t>Institution-WideEGR190SAT Verbal4B</t>
  </si>
  <si>
    <t>0.0587188612</t>
  </si>
  <si>
    <t>0.201219512</t>
  </si>
  <si>
    <t>0.175531915</t>
  </si>
  <si>
    <t>Institution-WideEGR190SAT Verbal4C</t>
  </si>
  <si>
    <t>Institution-WideEGR190SAT Verbal4F</t>
  </si>
  <si>
    <t>0.058510638</t>
  </si>
  <si>
    <t>Institution-WideEGR190SAT Verbal4W</t>
  </si>
  <si>
    <t>Institution-WideEGR190SAT Writing1A</t>
  </si>
  <si>
    <t>0.0695187166</t>
  </si>
  <si>
    <t>0.351351351</t>
  </si>
  <si>
    <t>Institution-WideEGR190SAT Writing1B</t>
  </si>
  <si>
    <t>0.0641711230</t>
  </si>
  <si>
    <t>Institution-WideEGR190SAT Writing1C</t>
  </si>
  <si>
    <t>0.0374331551</t>
  </si>
  <si>
    <t>Institution-WideEGR190SAT Writing1F</t>
  </si>
  <si>
    <t>0.0160427807</t>
  </si>
  <si>
    <t>Institution-WideEGR190SAT Writing1W</t>
  </si>
  <si>
    <t>0.0106951872</t>
  </si>
  <si>
    <t>Institution-WideEGR190SAT Writing2A</t>
  </si>
  <si>
    <t>0.0802139037</t>
  </si>
  <si>
    <t>Institution-WideEGR190SAT Writing2B</t>
  </si>
  <si>
    <t>Institution-WideEGR190SAT Writing2C</t>
  </si>
  <si>
    <t>Institution-WideEGR190SAT Writing2D</t>
  </si>
  <si>
    <t>Institution-WideEGR190SAT Writing2F</t>
  </si>
  <si>
    <t>Institution-WideEGR190SAT Writing2W</t>
  </si>
  <si>
    <t>Institution-WideEGR190SAT Writing3A</t>
  </si>
  <si>
    <t>0.1443850267</t>
  </si>
  <si>
    <t>0.1847826087</t>
  </si>
  <si>
    <t>0.275510204</t>
  </si>
  <si>
    <t>0.435483871</t>
  </si>
  <si>
    <t>Institution-WideEGR190SAT Writing3B</t>
  </si>
  <si>
    <t>0.1016042781</t>
  </si>
  <si>
    <t>0.380000000</t>
  </si>
  <si>
    <t>Institution-WideEGR190SAT Writing3C</t>
  </si>
  <si>
    <t>0.112903226</t>
  </si>
  <si>
    <t>Institution-WideEGR190SAT Writing3D</t>
  </si>
  <si>
    <t>Institution-WideEGR190SAT Writing3F</t>
  </si>
  <si>
    <t>0.0320855615</t>
  </si>
  <si>
    <t>Institution-WideEGR190SAT Writing3W</t>
  </si>
  <si>
    <t>Institution-WideEGR190SAT Writing4A</t>
  </si>
  <si>
    <t>0.2299465241</t>
  </si>
  <si>
    <t>0.3804347826</t>
  </si>
  <si>
    <t>0.438775510</t>
  </si>
  <si>
    <t>0.767857143</t>
  </si>
  <si>
    <t>Institution-WideEGR190SAT Writing4B</t>
  </si>
  <si>
    <t>0.0481283422</t>
  </si>
  <si>
    <t>Institution-WideEGR190SAT Writing4C</t>
  </si>
  <si>
    <t>Institution-WideEGR190SAT Writing4F</t>
  </si>
  <si>
    <t>Institution-WideEGR190SAT Writing4W</t>
  </si>
  <si>
    <t>Institution-WideENG101ACT Combined English/Writing1A</t>
  </si>
  <si>
    <t>0.0448930401</t>
  </si>
  <si>
    <t>0.0500454959</t>
  </si>
  <si>
    <t>0.135208711</t>
  </si>
  <si>
    <t>0.157007376</t>
  </si>
  <si>
    <t>Institution-WideENG101ACT Combined English/Writing1B</t>
  </si>
  <si>
    <t>0.0937029226</t>
  </si>
  <si>
    <t>0.0900818926</t>
  </si>
  <si>
    <t>0.288229842</t>
  </si>
  <si>
    <t>0.327713383</t>
  </si>
  <si>
    <t>Institution-WideENG101ACT Combined English/Writing1C</t>
  </si>
  <si>
    <t>0.0695992769</t>
  </si>
  <si>
    <t>0.0418562329</t>
  </si>
  <si>
    <t>0.394871795</t>
  </si>
  <si>
    <t>0.243414120</t>
  </si>
  <si>
    <t>Institution-WideENG101ACT Combined English/Writing1D</t>
  </si>
  <si>
    <t>0.0379632419</t>
  </si>
  <si>
    <t>0.0100090992</t>
  </si>
  <si>
    <t>0.565022422</t>
  </si>
  <si>
    <t>0.132771338</t>
  </si>
  <si>
    <t>Institution-WideENG101ACT Combined English/Writing1F</t>
  </si>
  <si>
    <t>0.0216932811</t>
  </si>
  <si>
    <t>0.0027297543</t>
  </si>
  <si>
    <t>0.075869336</t>
  </si>
  <si>
    <t>Institution-WideENG101ACT Combined English/Writing1W</t>
  </si>
  <si>
    <t>0.0180777343</t>
  </si>
  <si>
    <t>0.0009099181</t>
  </si>
  <si>
    <t>0.063224447</t>
  </si>
  <si>
    <t>Institution-WideENG101ACT Combined English/Writing2A</t>
  </si>
  <si>
    <t>0.0819523953</t>
  </si>
  <si>
    <t>0.1101000910</t>
  </si>
  <si>
    <t>0.246823956</t>
  </si>
  <si>
    <t>0.290288154</t>
  </si>
  <si>
    <t>Institution-WideENG101ACT Combined English/Writing2B</t>
  </si>
  <si>
    <t>0.0985236517</t>
  </si>
  <si>
    <t>0.0964513194</t>
  </si>
  <si>
    <t>0.303058387</t>
  </si>
  <si>
    <t>0.348986126</t>
  </si>
  <si>
    <t>Institution-WideENG101ACT Combined English/Writing2C</t>
  </si>
  <si>
    <t>0.0566435673</t>
  </si>
  <si>
    <t>0.0445859873</t>
  </si>
  <si>
    <t>0.321367521</t>
  </si>
  <si>
    <t>0.200640342</t>
  </si>
  <si>
    <t>Institution-WideENG101ACT Combined English/Writing2D</t>
  </si>
  <si>
    <t>0.0165712564</t>
  </si>
  <si>
    <t>0.0054595086</t>
  </si>
  <si>
    <t>0.246636771</t>
  </si>
  <si>
    <t>0.058697972</t>
  </si>
  <si>
    <t>Institution-WideENG101ACT Combined English/Writing2F</t>
  </si>
  <si>
    <t>0.0123531184</t>
  </si>
  <si>
    <t>0.239766082</t>
  </si>
  <si>
    <t>0.043756670</t>
  </si>
  <si>
    <t>Institution-WideENG101ACT Combined English/Writing2W</t>
  </si>
  <si>
    <t>0.0162699608</t>
  </si>
  <si>
    <t>0.339622642</t>
  </si>
  <si>
    <t>0.057630736</t>
  </si>
  <si>
    <t>Institution-WideENG101ACT Combined English/Writing3A</t>
  </si>
  <si>
    <t>0.1084664055</t>
  </si>
  <si>
    <t>0.1701546861</t>
  </si>
  <si>
    <t>0.326678766</t>
  </si>
  <si>
    <t>0.397350993</t>
  </si>
  <si>
    <t>Institution-WideENG101ACT Combined English/Writing3B</t>
  </si>
  <si>
    <t>0.0912925580</t>
  </si>
  <si>
    <t>0.1010009099</t>
  </si>
  <si>
    <t>0.280815570</t>
  </si>
  <si>
    <t>0.334437086</t>
  </si>
  <si>
    <t>Institution-WideENG101ACT Combined English/Writing3C</t>
  </si>
  <si>
    <t>0.0400723109</t>
  </si>
  <si>
    <t>0.0254777070</t>
  </si>
  <si>
    <t>0.227350427</t>
  </si>
  <si>
    <t>0.146799117</t>
  </si>
  <si>
    <t>Institution-WideENG101ACT Combined English/Writing3D</t>
  </si>
  <si>
    <t>0.0108466406</t>
  </si>
  <si>
    <t>0.161434978</t>
  </si>
  <si>
    <t>Institution-WideENG101ACT Combined English/Writing3F</t>
  </si>
  <si>
    <t>0.0135583007</t>
  </si>
  <si>
    <t>0.049668874</t>
  </si>
  <si>
    <t>Institution-WideENG101ACT Combined English/Writing3W</t>
  </si>
  <si>
    <t>0.0087375716</t>
  </si>
  <si>
    <t>0.182389937</t>
  </si>
  <si>
    <t>0.032008830</t>
  </si>
  <si>
    <t>Institution-WideENG101ACT Combined English/Writing4A</t>
  </si>
  <si>
    <t>0.0967158783</t>
  </si>
  <si>
    <t>0.1747042766</t>
  </si>
  <si>
    <t>0.291288566</t>
  </si>
  <si>
    <t>0.609108159</t>
  </si>
  <si>
    <t>Institution-WideENG101ACT Combined English/Writing4B</t>
  </si>
  <si>
    <t>0.0415787888</t>
  </si>
  <si>
    <t>0.0582347589</t>
  </si>
  <si>
    <t>0.127896200</t>
  </si>
  <si>
    <t>0.261859583</t>
  </si>
  <si>
    <t>Institution-WideENG101ACT Combined English/Writing4C</t>
  </si>
  <si>
    <t>0.0099427538</t>
  </si>
  <si>
    <t>0.0045495905</t>
  </si>
  <si>
    <t>0.056410256</t>
  </si>
  <si>
    <t>0.062618596</t>
  </si>
  <si>
    <t>Institution-WideENG101ACT Combined English/Writing4D</t>
  </si>
  <si>
    <t>0.0018077734</t>
  </si>
  <si>
    <t>0.026905830</t>
  </si>
  <si>
    <t>0.011385199</t>
  </si>
  <si>
    <t>Institution-WideENG101ACT Combined English/Writing4F</t>
  </si>
  <si>
    <t>0.0039168424</t>
  </si>
  <si>
    <t>0.076023392</t>
  </si>
  <si>
    <t>0.024667932</t>
  </si>
  <si>
    <t>Institution-WideENG101ACT Combined English/Writing4W</t>
  </si>
  <si>
    <t>0.0048207291</t>
  </si>
  <si>
    <t>0.100628931</t>
  </si>
  <si>
    <t>0.030360531</t>
  </si>
  <si>
    <t>Institution-WideENG101ACT Composite1A</t>
  </si>
  <si>
    <t>0.0524731847</t>
  </si>
  <si>
    <t>0.0616020468</t>
  </si>
  <si>
    <t>0.162485066</t>
  </si>
  <si>
    <t>0.167652860</t>
  </si>
  <si>
    <t>Institution-WideENG101ACT Composite1B</t>
  </si>
  <si>
    <t>0.1025542094</t>
  </si>
  <si>
    <t>0.1009643771</t>
  </si>
  <si>
    <t>0.301155676</t>
  </si>
  <si>
    <t>0.327662722</t>
  </si>
  <si>
    <t>Institution-WideENG101ACT Composite1C</t>
  </si>
  <si>
    <t>0.0866579211</t>
  </si>
  <si>
    <t>0.0497933478</t>
  </si>
  <si>
    <t>0.453920776</t>
  </si>
  <si>
    <t>0.276873767</t>
  </si>
  <si>
    <t>Institution-WideENG101ACT Composite1D</t>
  </si>
  <si>
    <t>0.0350335674</t>
  </si>
  <si>
    <t>0.0122023224</t>
  </si>
  <si>
    <t>0.573957016</t>
  </si>
  <si>
    <t>0.111932939</t>
  </si>
  <si>
    <t>Institution-WideENG101ACT Composite1F</t>
  </si>
  <si>
    <t>0.0233814338</t>
  </si>
  <si>
    <t>0.0031489864</t>
  </si>
  <si>
    <t>0.456325301</t>
  </si>
  <si>
    <t>0.074704142</t>
  </si>
  <si>
    <t>Institution-WideENG101ACT Composite1W</t>
  </si>
  <si>
    <t>0.0128867968</t>
  </si>
  <si>
    <t>0.0015744932</t>
  </si>
  <si>
    <t>0.386574074</t>
  </si>
  <si>
    <t>0.041173570</t>
  </si>
  <si>
    <t>Institution-WideENG101ACT Composite2A</t>
  </si>
  <si>
    <t>0.0878154179</t>
  </si>
  <si>
    <t>0.1169061208</t>
  </si>
  <si>
    <t>0.271923536</t>
  </si>
  <si>
    <t>0.296122821</t>
  </si>
  <si>
    <t>Institution-WideENG101ACT Composite2B</t>
  </si>
  <si>
    <t>0.1098850220</t>
  </si>
  <si>
    <t>0.1198582956</t>
  </si>
  <si>
    <t>0.322682982</t>
  </si>
  <si>
    <t>0.370543846</t>
  </si>
  <si>
    <t>Institution-WideENG101ACT Composite2C</t>
  </si>
  <si>
    <t>0.0598039972</t>
  </si>
  <si>
    <t>0.0373942137</t>
  </si>
  <si>
    <t>0.313257882</t>
  </si>
  <si>
    <t>0.201665366</t>
  </si>
  <si>
    <t>Institution-WideENG101ACT Composite2D</t>
  </si>
  <si>
    <t>0.0161277876</t>
  </si>
  <si>
    <t>0.0049202913</t>
  </si>
  <si>
    <t>0.264222503</t>
  </si>
  <si>
    <t>0.054384595</t>
  </si>
  <si>
    <t>Institution-WideENG101ACT Composite2F</t>
  </si>
  <si>
    <t>0.0136584613</t>
  </si>
  <si>
    <t>0.266566265</t>
  </si>
  <si>
    <t>0.046057767</t>
  </si>
  <si>
    <t>Institution-WideENG101ACT Composite2W</t>
  </si>
  <si>
    <t>0.0092599738</t>
  </si>
  <si>
    <t>0.0013776816</t>
  </si>
  <si>
    <t>0.031225605</t>
  </si>
  <si>
    <t>Institution-WideENG101ACT Composite3A</t>
  </si>
  <si>
    <t>0.0906705764</t>
  </si>
  <si>
    <t>0.1379649675</t>
  </si>
  <si>
    <t>0.280764636</t>
  </si>
  <si>
    <t>0.413295814</t>
  </si>
  <si>
    <t>Institution-WideENG101ACT Composite3B</t>
  </si>
  <si>
    <t>0.0784011112</t>
  </si>
  <si>
    <t>0.0932887227</t>
  </si>
  <si>
    <t>0.230228869</t>
  </si>
  <si>
    <t>0.357368976</t>
  </si>
  <si>
    <t>Institution-WideENG101ACT Composite3C</t>
  </si>
  <si>
    <t>0.0286287522</t>
  </si>
  <si>
    <t>0.0206652234</t>
  </si>
  <si>
    <t>0.149959580</t>
  </si>
  <si>
    <t>0.130495955</t>
  </si>
  <si>
    <t>Institution-WideENG101ACT Composite3D</t>
  </si>
  <si>
    <t>0.0061733158</t>
  </si>
  <si>
    <t>0.101137800</t>
  </si>
  <si>
    <t>0.028139289</t>
  </si>
  <si>
    <t>Institution-WideENG101ACT Composite3F</t>
  </si>
  <si>
    <t>0.0088741415</t>
  </si>
  <si>
    <t>0.0011808699</t>
  </si>
  <si>
    <t>0.173192771</t>
  </si>
  <si>
    <t>0.040450229</t>
  </si>
  <si>
    <t>Institution-WideENG101ACT Composite3W</t>
  </si>
  <si>
    <t>0.0066363145</t>
  </si>
  <si>
    <t>0.0007872466</t>
  </si>
  <si>
    <t>0.199074074</t>
  </si>
  <si>
    <t>0.030249736</t>
  </si>
  <si>
    <t>Institution-WideENG101ACT Composite4A</t>
  </si>
  <si>
    <t>0.0919824060</t>
  </si>
  <si>
    <t>0.1515449715</t>
  </si>
  <si>
    <t>0.284826762</t>
  </si>
  <si>
    <t>0.537663509</t>
  </si>
  <si>
    <t>Institution-WideENG101ACT Composite4B</t>
  </si>
  <si>
    <t>0.0496951925</t>
  </si>
  <si>
    <t>0.0639637867</t>
  </si>
  <si>
    <t>0.145932472</t>
  </si>
  <si>
    <t>0.290482634</t>
  </si>
  <si>
    <t>Institution-WideENG101ACT Composite4C</t>
  </si>
  <si>
    <t>0.0158191218</t>
  </si>
  <si>
    <t>0.082861762</t>
  </si>
  <si>
    <t>0.092467298</t>
  </si>
  <si>
    <t>Institution-WideENG101ACT Composite4D</t>
  </si>
  <si>
    <t>0.0037039895</t>
  </si>
  <si>
    <t>0.060682680</t>
  </si>
  <si>
    <t>0.021650880</t>
  </si>
  <si>
    <t>Institution-WideENG101ACT Composite4F</t>
  </si>
  <si>
    <t>0.0053244849</t>
  </si>
  <si>
    <t>0.103915663</t>
  </si>
  <si>
    <t>0.031123139</t>
  </si>
  <si>
    <t>Institution-WideENG101ACT Composite4W</t>
  </si>
  <si>
    <t>0.0045528204</t>
  </si>
  <si>
    <t>0.136574074</t>
  </si>
  <si>
    <t>0.026612539</t>
  </si>
  <si>
    <t>Institution-WideENG101ACT English1A</t>
  </si>
  <si>
    <t>0.0412068832</t>
  </si>
  <si>
    <t>0.0490061012</t>
  </si>
  <si>
    <t>0.127598566</t>
  </si>
  <si>
    <t>0.159641256</t>
  </si>
  <si>
    <t>Institution-WideENG101ACT English1B</t>
  </si>
  <si>
    <t>0.0825680994</t>
  </si>
  <si>
    <t>0.0820704586</t>
  </si>
  <si>
    <t>0.242465443</t>
  </si>
  <si>
    <t>0.319880419</t>
  </si>
  <si>
    <t>Institution-WideENG101ACT English1C</t>
  </si>
  <si>
    <t>0.0724592947</t>
  </si>
  <si>
    <t>0.0393623302</t>
  </si>
  <si>
    <t>0.379547292</t>
  </si>
  <si>
    <t>0.280717489</t>
  </si>
  <si>
    <t>Institution-WideENG101ACT English1D</t>
  </si>
  <si>
    <t>0.0313295779</t>
  </si>
  <si>
    <t>0.0092501476</t>
  </si>
  <si>
    <t>0.513274336</t>
  </si>
  <si>
    <t>0.121375187</t>
  </si>
  <si>
    <t>Institution-WideENG101ACT English1F</t>
  </si>
  <si>
    <t>0.0199861100</t>
  </si>
  <si>
    <t>0.0027553631</t>
  </si>
  <si>
    <t>0.390060241</t>
  </si>
  <si>
    <t>0.077428999</t>
  </si>
  <si>
    <t>Institution-WideENG101ACT English1W</t>
  </si>
  <si>
    <t>0.0105718034</t>
  </si>
  <si>
    <t>0.317129630</t>
  </si>
  <si>
    <t>0.040956652</t>
  </si>
  <si>
    <t>Institution-WideENG101ACT English2A</t>
  </si>
  <si>
    <t>0.0860405896</t>
  </si>
  <si>
    <t>0.1121826412</t>
  </si>
  <si>
    <t>0.266427718</t>
  </si>
  <si>
    <t>0.270041172</t>
  </si>
  <si>
    <t>Institution-WideENG101ACT English2B</t>
  </si>
  <si>
    <t>0.1203024925</t>
  </si>
  <si>
    <t>0.1344223578</t>
  </si>
  <si>
    <t>0.353274416</t>
  </si>
  <si>
    <t>0.377573262</t>
  </si>
  <si>
    <t>Institution-WideENG101ACT English2C</t>
  </si>
  <si>
    <t>0.0676749749</t>
  </si>
  <si>
    <t>0.0492029128</t>
  </si>
  <si>
    <t>0.354486661</t>
  </si>
  <si>
    <t>0.212400097</t>
  </si>
  <si>
    <t>Institution-WideENG101ACT English2D</t>
  </si>
  <si>
    <t>0.0179026159</t>
  </si>
  <si>
    <t>0.0082660894</t>
  </si>
  <si>
    <t>0.293299621</t>
  </si>
  <si>
    <t>0.056187939</t>
  </si>
  <si>
    <t>Institution-WideENG101ACT English2F</t>
  </si>
  <si>
    <t>0.0152017903</t>
  </si>
  <si>
    <t>0.296686747</t>
  </si>
  <si>
    <t>0.047711310</t>
  </si>
  <si>
    <t>Institution-WideENG101ACT English2W</t>
  </si>
  <si>
    <t>0.0114978008</t>
  </si>
  <si>
    <t>0.344907407</t>
  </si>
  <si>
    <t>0.036086219</t>
  </si>
  <si>
    <t>Institution-WideENG101ACT English3A</t>
  </si>
  <si>
    <t>0.0817192685</t>
  </si>
  <si>
    <t>0.1237945286</t>
  </si>
  <si>
    <t>0.253046595</t>
  </si>
  <si>
    <t>0.381621622</t>
  </si>
  <si>
    <t>Institution-WideENG101ACT English3B</t>
  </si>
  <si>
    <t>0.0753916197</t>
  </si>
  <si>
    <t>0.0862035032</t>
  </si>
  <si>
    <t>0.221391344</t>
  </si>
  <si>
    <t>0.352072072</t>
  </si>
  <si>
    <t>Institution-WideENG101ACT English3C</t>
  </si>
  <si>
    <t>0.0337217378</t>
  </si>
  <si>
    <t>0.0194843535</t>
  </si>
  <si>
    <t>0.176637025</t>
  </si>
  <si>
    <t>0.157477477</t>
  </si>
  <si>
    <t>Institution-WideENG101ACT English3D</t>
  </si>
  <si>
    <t>0.0078709777</t>
  </si>
  <si>
    <t>0.0029521748</t>
  </si>
  <si>
    <t>0.128950695</t>
  </si>
  <si>
    <t>0.036756757</t>
  </si>
  <si>
    <t>Institution-WideENG101ACT English3F</t>
  </si>
  <si>
    <t>0.180722892</t>
  </si>
  <si>
    <t>0.043243243</t>
  </si>
  <si>
    <t>Institution-WideENG101ACT English3W</t>
  </si>
  <si>
    <t>0.028828829</t>
  </si>
  <si>
    <t>Institution-WideENG101ACT English4A</t>
  </si>
  <si>
    <t>0.1139748437</t>
  </si>
  <si>
    <t>0.1830348357</t>
  </si>
  <si>
    <t>0.352927121</t>
  </si>
  <si>
    <t>0.545018450</t>
  </si>
  <si>
    <t>Institution-WideENG101ACT English4B</t>
  </si>
  <si>
    <t>0.0622733236</t>
  </si>
  <si>
    <t>0.0753788624</t>
  </si>
  <si>
    <t>0.182868797</t>
  </si>
  <si>
    <t>0.297785978</t>
  </si>
  <si>
    <t>Institution-WideENG101ACT English4C</t>
  </si>
  <si>
    <t>0.0170537850</t>
  </si>
  <si>
    <t>0.0120055107</t>
  </si>
  <si>
    <t>0.089329022</t>
  </si>
  <si>
    <t>0.081549815</t>
  </si>
  <si>
    <t>Institution-WideENG101ACT English4D</t>
  </si>
  <si>
    <t>0.0039354888</t>
  </si>
  <si>
    <t>0.0009840583</t>
  </si>
  <si>
    <t>0.064475348</t>
  </si>
  <si>
    <t>0.018819188</t>
  </si>
  <si>
    <t>Institution-WideENG101ACT English4F</t>
  </si>
  <si>
    <t>0.0067906474</t>
  </si>
  <si>
    <t>0.0017713049</t>
  </si>
  <si>
    <t>0.132530120</t>
  </si>
  <si>
    <t>0.032472325</t>
  </si>
  <si>
    <t>Institution-WideENG101ACT English4W</t>
  </si>
  <si>
    <t>0.0050929856</t>
  </si>
  <si>
    <t>0.152777778</t>
  </si>
  <si>
    <t>0.024354244</t>
  </si>
  <si>
    <t>Institution-WideENG101ACT Math1A</t>
  </si>
  <si>
    <t>0.0593409985</t>
  </si>
  <si>
    <t>0.0680968313</t>
  </si>
  <si>
    <t>0.183751493</t>
  </si>
  <si>
    <t>0.187241295</t>
  </si>
  <si>
    <t>Institution-WideENG101ACT Math1B</t>
  </si>
  <si>
    <t>0.1042518713</t>
  </si>
  <si>
    <t>0.0940759693</t>
  </si>
  <si>
    <t>0.306140947</t>
  </si>
  <si>
    <t>0.328950572</t>
  </si>
  <si>
    <t>Institution-WideENG101ACT Math1C</t>
  </si>
  <si>
    <t>0.0833397639</t>
  </si>
  <si>
    <t>0.0413304468</t>
  </si>
  <si>
    <t>0.436540016</t>
  </si>
  <si>
    <t>0.262965668</t>
  </si>
  <si>
    <t>Institution-WideENG101ACT Math1D</t>
  </si>
  <si>
    <t>0.0322555753</t>
  </si>
  <si>
    <t>0.528445006</t>
  </si>
  <si>
    <t>0.101777453</t>
  </si>
  <si>
    <t>Institution-WideENG101ACT Math1F</t>
  </si>
  <si>
    <t>0.0246160969</t>
  </si>
  <si>
    <t>0.480421687</t>
  </si>
  <si>
    <t>0.077672267</t>
  </si>
  <si>
    <t>Institution-WideENG101ACT Math1W</t>
  </si>
  <si>
    <t>0.0131182962</t>
  </si>
  <si>
    <t>0.041392744</t>
  </si>
  <si>
    <t>Institution-WideENG101ACT Math2A</t>
  </si>
  <si>
    <t>0.0771664480</t>
  </si>
  <si>
    <t>0.1015548120</t>
  </si>
  <si>
    <t>0.238948626</t>
  </si>
  <si>
    <t>0.316155549</t>
  </si>
  <si>
    <t>Institution-WideENG101ACT Math2B</t>
  </si>
  <si>
    <t>0.0874295856</t>
  </si>
  <si>
    <t>0.0970281441</t>
  </si>
  <si>
    <t>0.256741446</t>
  </si>
  <si>
    <t>0.358204236</t>
  </si>
  <si>
    <t>Institution-WideENG101ACT Math2C</t>
  </si>
  <si>
    <t>0.0459140366</t>
  </si>
  <si>
    <t>0.0308994292</t>
  </si>
  <si>
    <t>0.240501213</t>
  </si>
  <si>
    <t>0.188112551</t>
  </si>
  <si>
    <t>Institution-WideENG101ACT Math2D</t>
  </si>
  <si>
    <t>0.0062979728</t>
  </si>
  <si>
    <t>0.249051833</t>
  </si>
  <si>
    <t>0.062282643</t>
  </si>
  <si>
    <t>Institution-WideENG101ACT Math2F</t>
  </si>
  <si>
    <t>0.0106489698</t>
  </si>
  <si>
    <t>0.207831325</t>
  </si>
  <si>
    <t>0.043629466</t>
  </si>
  <si>
    <t>Institution-WideENG101ACT Math2W</t>
  </si>
  <si>
    <t>0.0077166448</t>
  </si>
  <si>
    <t>0.231481481</t>
  </si>
  <si>
    <t>0.031615555</t>
  </si>
  <si>
    <t>Institution-WideENG101ACT Math3A</t>
  </si>
  <si>
    <t>0.0913650745</t>
  </si>
  <si>
    <t>0.1361936627</t>
  </si>
  <si>
    <t>0.282915173</t>
  </si>
  <si>
    <t>0.371976123</t>
  </si>
  <si>
    <t>Institution-WideENG101ACT Math3B</t>
  </si>
  <si>
    <t>0.0882784165</t>
  </si>
  <si>
    <t>0.1045069868</t>
  </si>
  <si>
    <t>0.259234081</t>
  </si>
  <si>
    <t>0.359409362</t>
  </si>
  <si>
    <t>Institution-WideENG101ACT Math3C</t>
  </si>
  <si>
    <t>0.0394320549</t>
  </si>
  <si>
    <t>0.0303089943</t>
  </si>
  <si>
    <t>0.206548100</t>
  </si>
  <si>
    <t>0.160540371</t>
  </si>
  <si>
    <t>Institution-WideENG101ACT Math3D</t>
  </si>
  <si>
    <t>0.0090284744</t>
  </si>
  <si>
    <t>0.0037394214</t>
  </si>
  <si>
    <t>0.147914033</t>
  </si>
  <si>
    <t>0.036757776</t>
  </si>
  <si>
    <t>Institution-WideENG101ACT Math3F</t>
  </si>
  <si>
    <t>0.043355325</t>
  </si>
  <si>
    <t>Institution-WideENG101ACT Math3W</t>
  </si>
  <si>
    <t>0.0068678139</t>
  </si>
  <si>
    <t>0.206018519</t>
  </si>
  <si>
    <t>0.027961043</t>
  </si>
  <si>
    <t>Institution-WideENG101ACT Math4A</t>
  </si>
  <si>
    <t>0.0950690640</t>
  </si>
  <si>
    <t>0.1621728006</t>
  </si>
  <si>
    <t>0.294384707</t>
  </si>
  <si>
    <t>0.491620112</t>
  </si>
  <si>
    <t>Institution-WideENG101ACT Math4B</t>
  </si>
  <si>
    <t>0.0605756617</t>
  </si>
  <si>
    <t>0.0824640819</t>
  </si>
  <si>
    <t>0.177883526</t>
  </si>
  <si>
    <t>0.313248204</t>
  </si>
  <si>
    <t>Institution-WideENG101ACT Math4C</t>
  </si>
  <si>
    <t>0.0222239370</t>
  </si>
  <si>
    <t>0.0175162370</t>
  </si>
  <si>
    <t>0.116410671</t>
  </si>
  <si>
    <t>0.114924182</t>
  </si>
  <si>
    <t>Institution-WideENG101ACT Math4D</t>
  </si>
  <si>
    <t>0.0021649282</t>
  </si>
  <si>
    <t>0.074589128</t>
  </si>
  <si>
    <t>0.023543496</t>
  </si>
  <si>
    <t>Institution-WideENG101ACT Math4F</t>
  </si>
  <si>
    <t>0.027533919</t>
  </si>
  <si>
    <t>Institution-WideENG101ACT Math4W</t>
  </si>
  <si>
    <t>0.0056331507</t>
  </si>
  <si>
    <t>0.168981481</t>
  </si>
  <si>
    <t>0.029130088</t>
  </si>
  <si>
    <t>Institution-WideENG101ACT Reading1A</t>
  </si>
  <si>
    <t>0.0505440235</t>
  </si>
  <si>
    <t>0.0653414682</t>
  </si>
  <si>
    <t>0.156511350</t>
  </si>
  <si>
    <t>0.191576484</t>
  </si>
  <si>
    <t>Institution-WideENG101ACT Reading1B</t>
  </si>
  <si>
    <t>0.0859634231</t>
  </si>
  <si>
    <t>0.0877779965</t>
  </si>
  <si>
    <t>0.252435985</t>
  </si>
  <si>
    <t>0.325826265</t>
  </si>
  <si>
    <t>Institution-WideENG101ACT Reading1C</t>
  </si>
  <si>
    <t>0.0692954703</t>
  </si>
  <si>
    <t>0.0401495769</t>
  </si>
  <si>
    <t>0.362974939</t>
  </si>
  <si>
    <t>0.262649898</t>
  </si>
  <si>
    <t>Institution-WideENG101ACT Reading1D</t>
  </si>
  <si>
    <t>0.0287059187</t>
  </si>
  <si>
    <t>0.0100373942</t>
  </si>
  <si>
    <t>0.470290771</t>
  </si>
  <si>
    <t>0.108803744</t>
  </si>
  <si>
    <t>Institution-WideENG101ACT Reading1F</t>
  </si>
  <si>
    <t>0.0189829462</t>
  </si>
  <si>
    <t>0.370481928</t>
  </si>
  <si>
    <t>0.071950863</t>
  </si>
  <si>
    <t>Institution-WideENG101ACT Reading1W</t>
  </si>
  <si>
    <t>0.0103403040</t>
  </si>
  <si>
    <t>0.310185185</t>
  </si>
  <si>
    <t>0.039192746</t>
  </si>
  <si>
    <t>Institution-WideENG101ACT Reading2A</t>
  </si>
  <si>
    <t>0.0787869434</t>
  </si>
  <si>
    <t>0.1074591616</t>
  </si>
  <si>
    <t>0.243966547</t>
  </si>
  <si>
    <t>0.276020546</t>
  </si>
  <si>
    <t>Institution-WideENG101ACT Reading2B</t>
  </si>
  <si>
    <t>0.1053322016</t>
  </si>
  <si>
    <t>0.1159220626</t>
  </si>
  <si>
    <t>0.309313392</t>
  </si>
  <si>
    <t>0.369018654</t>
  </si>
  <si>
    <t>Institution-WideENG101ACT Reading2C</t>
  </si>
  <si>
    <t>0.0614244926</t>
  </si>
  <si>
    <t>0.321746160</t>
  </si>
  <si>
    <t>0.215193295</t>
  </si>
  <si>
    <t>Institution-WideENG101ACT Reading2D</t>
  </si>
  <si>
    <t>0.0168994521</t>
  </si>
  <si>
    <t>0.0057075379</t>
  </si>
  <si>
    <t>0.276864728</t>
  </si>
  <si>
    <t>0.059205191</t>
  </si>
  <si>
    <t>Institution-WideENG101ACT Reading2F</t>
  </si>
  <si>
    <t>0.0142757929</t>
  </si>
  <si>
    <t>0.278614458</t>
  </si>
  <si>
    <t>0.050013517</t>
  </si>
  <si>
    <t>Institution-WideENG101ACT Reading2W</t>
  </si>
  <si>
    <t>0.0087198086</t>
  </si>
  <si>
    <t>0.261574074</t>
  </si>
  <si>
    <t>0.030548797</t>
  </si>
  <si>
    <t>Institution-WideENG101ACT Reading3A</t>
  </si>
  <si>
    <t>0.0911335751</t>
  </si>
  <si>
    <t>0.1363904743</t>
  </si>
  <si>
    <t>0.282198327</t>
  </si>
  <si>
    <t>0.376234470</t>
  </si>
  <si>
    <t>Institution-WideENG101ACT Reading3B</t>
  </si>
  <si>
    <t>0.0877382514</t>
  </si>
  <si>
    <t>0.1049006101</t>
  </si>
  <si>
    <t>0.257647859</t>
  </si>
  <si>
    <t>0.362217267</t>
  </si>
  <si>
    <t>Institution-WideENG101ACT Reading3C</t>
  </si>
  <si>
    <t>0.0371942279</t>
  </si>
  <si>
    <t>0.0232237748</t>
  </si>
  <si>
    <t>0.194826192</t>
  </si>
  <si>
    <t>0.153552087</t>
  </si>
  <si>
    <t>Institution-WideENG101ACT Reading3D</t>
  </si>
  <si>
    <t>0.0089513080</t>
  </si>
  <si>
    <t>0.0033457981</t>
  </si>
  <si>
    <t>0.146649810</t>
  </si>
  <si>
    <t>0.036954444</t>
  </si>
  <si>
    <t>Institution-WideENG101ACT Reading3F</t>
  </si>
  <si>
    <t>0.0095686396</t>
  </si>
  <si>
    <t>0.186746988</t>
  </si>
  <si>
    <t>0.039503026</t>
  </si>
  <si>
    <t>Institution-WideENG101ACT Reading3W</t>
  </si>
  <si>
    <t>0.0076394784</t>
  </si>
  <si>
    <t>0.031538707</t>
  </si>
  <si>
    <t>Institution-WideENG101ACT Reading4A</t>
  </si>
  <si>
    <t>0.1024770430</t>
  </si>
  <si>
    <t>0.1588270026</t>
  </si>
  <si>
    <t>0.317323775</t>
  </si>
  <si>
    <t>0.491487787</t>
  </si>
  <si>
    <t>Institution-WideENG101ACT Reading4B</t>
  </si>
  <si>
    <t>0.0615016591</t>
  </si>
  <si>
    <t>0.0694745129</t>
  </si>
  <si>
    <t>0.180602765</t>
  </si>
  <si>
    <t>0.294966691</t>
  </si>
  <si>
    <t>Institution-WideENG101ACT Reading4C</t>
  </si>
  <si>
    <t>0.0229956015</t>
  </si>
  <si>
    <t>0.0153513088</t>
  </si>
  <si>
    <t>0.120452708</t>
  </si>
  <si>
    <t>0.110288675</t>
  </si>
  <si>
    <t>Institution-WideENG101ACT Reading4D</t>
  </si>
  <si>
    <t>0.0064819816</t>
  </si>
  <si>
    <t>0.0023617398</t>
  </si>
  <si>
    <t>0.031088083</t>
  </si>
  <si>
    <t>Institution-WideENG101ACT Reading4F</t>
  </si>
  <si>
    <t>0.0084111428</t>
  </si>
  <si>
    <t>0.164156627</t>
  </si>
  <si>
    <t>0.040340489</t>
  </si>
  <si>
    <t>Institution-WideENG101ACT Reading4W</t>
  </si>
  <si>
    <t>0.031828275</t>
  </si>
  <si>
    <t>Institution-WideENG101ACT Science Reasoning1A</t>
  </si>
  <si>
    <t>0.0721506289</t>
  </si>
  <si>
    <t>0.0899429246</t>
  </si>
  <si>
    <t>0.223416965</t>
  </si>
  <si>
    <t>0.210680487</t>
  </si>
  <si>
    <t>Institution-WideENG101ACT Science Reasoning1B</t>
  </si>
  <si>
    <t>0.1122771819</t>
  </si>
  <si>
    <t>0.329707682</t>
  </si>
  <si>
    <t>0.327850383</t>
  </si>
  <si>
    <t>Institution-WideENG101ACT Science Reasoning1C</t>
  </si>
  <si>
    <t>0.0865035882</t>
  </si>
  <si>
    <t>0.0474316080</t>
  </si>
  <si>
    <t>0.453112369</t>
  </si>
  <si>
    <t>0.252591257</t>
  </si>
  <si>
    <t>Institution-WideENG101ACT Science Reasoning1D</t>
  </si>
  <si>
    <t>0.0333359055</t>
  </si>
  <si>
    <t>0.0125959457</t>
  </si>
  <si>
    <t>0.546144121</t>
  </si>
  <si>
    <t>0.097341145</t>
  </si>
  <si>
    <t>Institution-WideENG101ACT Science Reasoning1F</t>
  </si>
  <si>
    <t>0.0239215989</t>
  </si>
  <si>
    <t>0.466867470</t>
  </si>
  <si>
    <t>0.069851284</t>
  </si>
  <si>
    <t>Institution-WideENG101ACT Science Reasoning1W</t>
  </si>
  <si>
    <t>0.428240741</t>
  </si>
  <si>
    <t>0.041685444</t>
  </si>
  <si>
    <t>Institution-WideENG101ACT Science Reasoning2A</t>
  </si>
  <si>
    <t>0.0709931322</t>
  </si>
  <si>
    <t>0.219832736</t>
  </si>
  <si>
    <t>0.314852841</t>
  </si>
  <si>
    <t>Institution-WideENG101ACT Science Reasoning2B</t>
  </si>
  <si>
    <t>0.0814877691</t>
  </si>
  <si>
    <t>0.0895493013</t>
  </si>
  <si>
    <t>0.239292998</t>
  </si>
  <si>
    <t>0.361396304</t>
  </si>
  <si>
    <t>Institution-WideENG101ACT Science Reasoning2C</t>
  </si>
  <si>
    <t>0.0432132109</t>
  </si>
  <si>
    <t>0.0299153710</t>
  </si>
  <si>
    <t>0.226354082</t>
  </si>
  <si>
    <t>0.191649555</t>
  </si>
  <si>
    <t>Institution-WideENG101ACT Science Reasoning2D</t>
  </si>
  <si>
    <t>0.0125009646</t>
  </si>
  <si>
    <t>0.0035426097</t>
  </si>
  <si>
    <t>0.204804046</t>
  </si>
  <si>
    <t>0.055441478</t>
  </si>
  <si>
    <t>Institution-WideENG101ACT Science Reasoning2F</t>
  </si>
  <si>
    <t>0.0110348021</t>
  </si>
  <si>
    <t>0.0025585515</t>
  </si>
  <si>
    <t>0.215361446</t>
  </si>
  <si>
    <t>0.048939083</t>
  </si>
  <si>
    <t>Institution-WideENG101ACT Science Reasoning2W</t>
  </si>
  <si>
    <t>0.0062504823</t>
  </si>
  <si>
    <t>0.027720739</t>
  </si>
  <si>
    <t>Institution-WideENG101ACT Science Reasoning3A</t>
  </si>
  <si>
    <t>0.0987730535</t>
  </si>
  <si>
    <t>0.1521354064</t>
  </si>
  <si>
    <t>0.305854241</t>
  </si>
  <si>
    <t>0.386706949</t>
  </si>
  <si>
    <t>Institution-WideENG101ACT Science Reasoning3B</t>
  </si>
  <si>
    <t>0.0902075777</t>
  </si>
  <si>
    <t>0.1007675654</t>
  </si>
  <si>
    <t>0.264899162</t>
  </si>
  <si>
    <t>0.353172205</t>
  </si>
  <si>
    <t>Institution-WideENG101ACT Science Reasoning3C</t>
  </si>
  <si>
    <t>0.0393548885</t>
  </si>
  <si>
    <t>0.0263727613</t>
  </si>
  <si>
    <t>0.206143897</t>
  </si>
  <si>
    <t>Institution-WideENG101ACT Science Reasoning3D</t>
  </si>
  <si>
    <t>0.0109576356</t>
  </si>
  <si>
    <t>0.179519595</t>
  </si>
  <si>
    <t>0.042900302</t>
  </si>
  <si>
    <t>Institution-WideENG101ACT Science Reasoning3F</t>
  </si>
  <si>
    <t>0.0097229725</t>
  </si>
  <si>
    <t>0.038066465</t>
  </si>
  <si>
    <t>Institution-WideENG101ACT Science Reasoning3W</t>
  </si>
  <si>
    <t>0.0064048152</t>
  </si>
  <si>
    <t>0.192129630</t>
  </si>
  <si>
    <t>0.025075529</t>
  </si>
  <si>
    <t>Institution-WideENG101ACT Science Reasoning4A</t>
  </si>
  <si>
    <t>0.0810247704</t>
  </si>
  <si>
    <t>0.1318638063</t>
  </si>
  <si>
    <t>0.250896057</t>
  </si>
  <si>
    <t>0.458715596</t>
  </si>
  <si>
    <t>Institution-WideENG101ACT Science Reasoning4B</t>
  </si>
  <si>
    <t>0.0565630064</t>
  </si>
  <si>
    <t>0.0718362527</t>
  </si>
  <si>
    <t>0.166100159</t>
  </si>
  <si>
    <t>0.320227173</t>
  </si>
  <si>
    <t>Institution-WideENG101ACT Science Reasoning4C</t>
  </si>
  <si>
    <t>0.0218381048</t>
  </si>
  <si>
    <t>0.0163353671</t>
  </si>
  <si>
    <t>0.114389652</t>
  </si>
  <si>
    <t>0.123634775</t>
  </si>
  <si>
    <t>Institution-WideENG101ACT Science Reasoning4D</t>
  </si>
  <si>
    <t>0.0042441546</t>
  </si>
  <si>
    <t>0.069532238</t>
  </si>
  <si>
    <t>0.024027960</t>
  </si>
  <si>
    <t>Institution-WideENG101ACT Science Reasoning4F</t>
  </si>
  <si>
    <t>0.0065591481</t>
  </si>
  <si>
    <t>0.0003936233</t>
  </si>
  <si>
    <t>0.128012048</t>
  </si>
  <si>
    <t>0.037134120</t>
  </si>
  <si>
    <t>Institution-WideENG101ACT Science Reasoning4W</t>
  </si>
  <si>
    <t>0.036260376</t>
  </si>
  <si>
    <t>Institution-WideENG101ACT Sum of Standard Score1B</t>
  </si>
  <si>
    <t>Institution-WideENG101ACT Sum of Standard Score1D</t>
  </si>
  <si>
    <t>Institution-WideENG101ACT Sum of Standard Score2B</t>
  </si>
  <si>
    <t>Institution-WideENG101SAT Mathematics1A</t>
  </si>
  <si>
    <t>0.0566246406</t>
  </si>
  <si>
    <t>0.0648101266</t>
  </si>
  <si>
    <t>0.161718256</t>
  </si>
  <si>
    <t>0.216033755</t>
  </si>
  <si>
    <t>Institution-WideENG101SAT Mathematics1B</t>
  </si>
  <si>
    <t>0.0902455209</t>
  </si>
  <si>
    <t>0.0881012658</t>
  </si>
  <si>
    <t>0.268774704</t>
  </si>
  <si>
    <t>0.344303797</t>
  </si>
  <si>
    <t>Institution-WideENG101SAT Mathematics1C</t>
  </si>
  <si>
    <t>0.0670205707</t>
  </si>
  <si>
    <t>0.0415189873</t>
  </si>
  <si>
    <t>0.378277154</t>
  </si>
  <si>
    <t>0.255696203</t>
  </si>
  <si>
    <t>Institution-WideENG101SAT Mathematics1D</t>
  </si>
  <si>
    <t>0.0249944702</t>
  </si>
  <si>
    <t>0.0075949367</t>
  </si>
  <si>
    <t>0.487068966</t>
  </si>
  <si>
    <t>0.095358650</t>
  </si>
  <si>
    <t>Institution-WideENG101SAT Mathematics1F</t>
  </si>
  <si>
    <t>0.0130502101</t>
  </si>
  <si>
    <t>0.0010126582</t>
  </si>
  <si>
    <t>0.271889401</t>
  </si>
  <si>
    <t>0.049789030</t>
  </si>
  <si>
    <t>Institution-WideENG101SAT Mathematics1W</t>
  </si>
  <si>
    <t>0.0101747401</t>
  </si>
  <si>
    <t>0.0005063291</t>
  </si>
  <si>
    <t>0.038818565</t>
  </si>
  <si>
    <t>Institution-WideENG101SAT Mathematics2A</t>
  </si>
  <si>
    <t>0.0937845609</t>
  </si>
  <si>
    <t>0.1194936709</t>
  </si>
  <si>
    <t>0.267845862</t>
  </si>
  <si>
    <t>0.324904215</t>
  </si>
  <si>
    <t>Institution-WideENG101SAT Mathematics2B</t>
  </si>
  <si>
    <t>0.1046228710</t>
  </si>
  <si>
    <t>0.1098734177</t>
  </si>
  <si>
    <t>0.311594203</t>
  </si>
  <si>
    <t>0.362452107</t>
  </si>
  <si>
    <t>Institution-WideENG101SAT Mathematics2C</t>
  </si>
  <si>
    <t>0.0502101305</t>
  </si>
  <si>
    <t>0.0339240506</t>
  </si>
  <si>
    <t>0.283395755</t>
  </si>
  <si>
    <t>0.173946360</t>
  </si>
  <si>
    <t>Institution-WideENG101SAT Mathematics2D</t>
  </si>
  <si>
    <t>0.0137137801</t>
  </si>
  <si>
    <t>0.0045569620</t>
  </si>
  <si>
    <t>0.047509579</t>
  </si>
  <si>
    <t>Institution-WideENG101SAT Mathematics2F</t>
  </si>
  <si>
    <t>0.0174740102</t>
  </si>
  <si>
    <t>0.0030379747</t>
  </si>
  <si>
    <t>0.364055300</t>
  </si>
  <si>
    <t>0.060536398</t>
  </si>
  <si>
    <t>Institution-WideENG101SAT Mathematics2W</t>
  </si>
  <si>
    <t>0.0088476001</t>
  </si>
  <si>
    <t>0.030651341</t>
  </si>
  <si>
    <t>Institution-WideENG101SAT Mathematics3A</t>
  </si>
  <si>
    <t>0.1008626410</t>
  </si>
  <si>
    <t>0.1453164557</t>
  </si>
  <si>
    <t>0.288060644</t>
  </si>
  <si>
    <t>0.424186047</t>
  </si>
  <si>
    <t>Institution-WideENG101SAT Mathematics3B</t>
  </si>
  <si>
    <t>0.0783012608</t>
  </si>
  <si>
    <t>0.0891139241</t>
  </si>
  <si>
    <t>0.233201581</t>
  </si>
  <si>
    <t>0.329302326</t>
  </si>
  <si>
    <t>Institution-WideENG101SAT Mathematics3C</t>
  </si>
  <si>
    <t>0.0349480203</t>
  </si>
  <si>
    <t>0.0248101266</t>
  </si>
  <si>
    <t>0.197253433</t>
  </si>
  <si>
    <t>0.146976744</t>
  </si>
  <si>
    <t>Institution-WideENG101SAT Mathematics3D</t>
  </si>
  <si>
    <t>0.0070780801</t>
  </si>
  <si>
    <t>0.029767442</t>
  </si>
  <si>
    <t>Institution-WideENG101SAT Mathematics3F</t>
  </si>
  <si>
    <t>0.0079628401</t>
  </si>
  <si>
    <t>0.0015189873</t>
  </si>
  <si>
    <t>0.165898618</t>
  </si>
  <si>
    <t>0.033488372</t>
  </si>
  <si>
    <t>Institution-WideENG101SAT Mathematics3W</t>
  </si>
  <si>
    <t>0.0086264101</t>
  </si>
  <si>
    <t>0.229411765</t>
  </si>
  <si>
    <t>0.036279070</t>
  </si>
  <si>
    <t>Institution-WideENG101SAT Mathematics4A</t>
  </si>
  <si>
    <t>0.0988719310</t>
  </si>
  <si>
    <t>0.1579746835</t>
  </si>
  <si>
    <t>0.282375237</t>
  </si>
  <si>
    <t>0.467573222</t>
  </si>
  <si>
    <t>Institution-WideENG101SAT Mathematics4B</t>
  </si>
  <si>
    <t>0.0625967706</t>
  </si>
  <si>
    <t>0.0734177215</t>
  </si>
  <si>
    <t>0.186429513</t>
  </si>
  <si>
    <t>0.296025105</t>
  </si>
  <si>
    <t>Institution-WideENG101SAT Mathematics4C</t>
  </si>
  <si>
    <t>0.0182278481</t>
  </si>
  <si>
    <t>0.141073658</t>
  </si>
  <si>
    <t>0.118200837</t>
  </si>
  <si>
    <t>Institution-WideENG101SAT Mathematics4D</t>
  </si>
  <si>
    <t>0.0055297501</t>
  </si>
  <si>
    <t>0.026150628</t>
  </si>
  <si>
    <t>Institution-WideENG101SAT Mathematics4F</t>
  </si>
  <si>
    <t>0.0095111701</t>
  </si>
  <si>
    <t>0.0025316456</t>
  </si>
  <si>
    <t>0.198156682</t>
  </si>
  <si>
    <t>0.044979079</t>
  </si>
  <si>
    <t>Institution-WideENG101SAT Mathematics4W</t>
  </si>
  <si>
    <t>0.0099535501</t>
  </si>
  <si>
    <t>0.0040506329</t>
  </si>
  <si>
    <t>0.047071130</t>
  </si>
  <si>
    <t>Institution-WideENG101SAT Total (Verbal and Math)1A</t>
  </si>
  <si>
    <t>0.0592789206</t>
  </si>
  <si>
    <t>0.0713924051</t>
  </si>
  <si>
    <t>0.169298800</t>
  </si>
  <si>
    <t>0.206630686</t>
  </si>
  <si>
    <t>Institution-WideENG101SAT Total (Verbal and Math)1B</t>
  </si>
  <si>
    <t>0.0993143110</t>
  </si>
  <si>
    <t>0.1037974684</t>
  </si>
  <si>
    <t>0.295783926</t>
  </si>
  <si>
    <t>0.346183500</t>
  </si>
  <si>
    <t>Institution-WideENG101SAT Total (Verbal and Math)1C</t>
  </si>
  <si>
    <t>0.0743198407</t>
  </si>
  <si>
    <t>0.0445569620</t>
  </si>
  <si>
    <t>0.419475655</t>
  </si>
  <si>
    <t>0.259059368</t>
  </si>
  <si>
    <t>Institution-WideENG101SAT Total (Verbal and Math)1D</t>
  </si>
  <si>
    <t>0.0278699403</t>
  </si>
  <si>
    <t>0.0081012658</t>
  </si>
  <si>
    <t>0.543103448</t>
  </si>
  <si>
    <t>0.097147263</t>
  </si>
  <si>
    <t>Institution-WideENG101SAT Total (Verbal and Math)1F</t>
  </si>
  <si>
    <t>0.0150409202</t>
  </si>
  <si>
    <t>0.313364055</t>
  </si>
  <si>
    <t>0.052428682</t>
  </si>
  <si>
    <t>Institution-WideENG101SAT Total (Verbal and Math)1W</t>
  </si>
  <si>
    <t>0.0110595001</t>
  </si>
  <si>
    <t>0.038550501</t>
  </si>
  <si>
    <t>Institution-WideENG101SAT Total (Verbal and Math)2A</t>
  </si>
  <si>
    <t>0.0827250608</t>
  </si>
  <si>
    <t>0.1093670886</t>
  </si>
  <si>
    <t>0.236260265</t>
  </si>
  <si>
    <t>0.315611814</t>
  </si>
  <si>
    <t>Institution-WideENG101SAT Total (Verbal and Math)2B</t>
  </si>
  <si>
    <t>0.1006414510</t>
  </si>
  <si>
    <t>0.1017721519</t>
  </si>
  <si>
    <t>0.299736495</t>
  </si>
  <si>
    <t>0.383966245</t>
  </si>
  <si>
    <t>Institution-WideENG101SAT Total (Verbal and Math)2C</t>
  </si>
  <si>
    <t>0.0464499005</t>
  </si>
  <si>
    <t>0.0344303797</t>
  </si>
  <si>
    <t>Institution-WideENG101SAT Total (Verbal and Math)2D</t>
  </si>
  <si>
    <t>0.0117230701</t>
  </si>
  <si>
    <t>0.0035443038</t>
  </si>
  <si>
    <t>0.228448276</t>
  </si>
  <si>
    <t>0.044725738</t>
  </si>
  <si>
    <t>Institution-WideENG101SAT Total (Verbal and Math)2F</t>
  </si>
  <si>
    <t>0.0128290201</t>
  </si>
  <si>
    <t>0.048945148</t>
  </si>
  <si>
    <t>Institution-WideENG101SAT Total (Verbal and Math)2W</t>
  </si>
  <si>
    <t>0.0077416501</t>
  </si>
  <si>
    <t>0.029535865</t>
  </si>
  <si>
    <t>Institution-WideENG101SAT Total (Verbal and Math)3A</t>
  </si>
  <si>
    <t>0.1037381110</t>
  </si>
  <si>
    <t>0.1463291139</t>
  </si>
  <si>
    <t>0.296272900</t>
  </si>
  <si>
    <t>0.435873606</t>
  </si>
  <si>
    <t>Institution-WideENG101SAT Total (Verbal and Math)3B</t>
  </si>
  <si>
    <t>0.0774165008</t>
  </si>
  <si>
    <t>0.0901265823</t>
  </si>
  <si>
    <t>0.230566535</t>
  </si>
  <si>
    <t>0.325278810</t>
  </si>
  <si>
    <t>Institution-WideENG101SAT Total (Verbal and Math)3C</t>
  </si>
  <si>
    <t>0.0331785003</t>
  </si>
  <si>
    <t>0.0237974684</t>
  </si>
  <si>
    <t>0.187265918</t>
  </si>
  <si>
    <t>0.139405204</t>
  </si>
  <si>
    <t>Institution-WideENG101SAT Total (Verbal and Math)3D</t>
  </si>
  <si>
    <t>0.0066357001</t>
  </si>
  <si>
    <t>0.027881041</t>
  </si>
  <si>
    <t>Institution-WideENG101SAT Total (Verbal and Math)3F</t>
  </si>
  <si>
    <t>0.0020253165</t>
  </si>
  <si>
    <t>0.039962825</t>
  </si>
  <si>
    <t>Institution-WideENG101SAT Total (Verbal and Math)3W</t>
  </si>
  <si>
    <t>0.0075204601</t>
  </si>
  <si>
    <t>0.031598513</t>
  </si>
  <si>
    <t>Institution-WideENG101SAT Total (Verbal and Math)4A</t>
  </si>
  <si>
    <t>0.1044016810</t>
  </si>
  <si>
    <t>0.1605063291</t>
  </si>
  <si>
    <t>0.298168035</t>
  </si>
  <si>
    <t>0.490134995</t>
  </si>
  <si>
    <t>Institution-WideENG101SAT Total (Verbal and Math)4B</t>
  </si>
  <si>
    <t>0.0583941606</t>
  </si>
  <si>
    <t>0.274143302</t>
  </si>
  <si>
    <t>Institution-WideENG101SAT Total (Verbal and Math)4C</t>
  </si>
  <si>
    <t>0.0232249502</t>
  </si>
  <si>
    <t>0.0156962025</t>
  </si>
  <si>
    <t>0.131086142</t>
  </si>
  <si>
    <t>0.109034268</t>
  </si>
  <si>
    <t>Institution-WideENG101SAT Total (Verbal and Math)4D</t>
  </si>
  <si>
    <t>0.0050873701</t>
  </si>
  <si>
    <t>0.099137931</t>
  </si>
  <si>
    <t>0.023883697</t>
  </si>
  <si>
    <t>Institution-WideENG101SAT Total (Verbal and Math)4F</t>
  </si>
  <si>
    <t>0.0106171201</t>
  </si>
  <si>
    <t>0.221198157</t>
  </si>
  <si>
    <t>0.049844237</t>
  </si>
  <si>
    <t>Institution-WideENG101SAT Total (Verbal and Math)4W</t>
  </si>
  <si>
    <t>0.0112806901</t>
  </si>
  <si>
    <t>0.052959502</t>
  </si>
  <si>
    <t>Institution-WideENG101SAT Verbal1A</t>
  </si>
  <si>
    <t>0.0639239106</t>
  </si>
  <si>
    <t>0.182564750</t>
  </si>
  <si>
    <t>0.220610687</t>
  </si>
  <si>
    <t>Institution-WideENG101SAT Verbal1B</t>
  </si>
  <si>
    <t>0.1015262110</t>
  </si>
  <si>
    <t>0.1073417722</t>
  </si>
  <si>
    <t>0.302371542</t>
  </si>
  <si>
    <t>0.350381679</t>
  </si>
  <si>
    <t>Institution-WideENG101SAT Verbal1C</t>
  </si>
  <si>
    <t>0.0707808007</t>
  </si>
  <si>
    <t>0.399500624</t>
  </si>
  <si>
    <t>0.244274809</t>
  </si>
  <si>
    <t>Institution-WideENG101SAT Verbal1D</t>
  </si>
  <si>
    <t>0.096183206</t>
  </si>
  <si>
    <t>Institution-WideENG101SAT Verbal1F</t>
  </si>
  <si>
    <t>0.0143773501</t>
  </si>
  <si>
    <t>0.299539171</t>
  </si>
  <si>
    <t>0.049618321</t>
  </si>
  <si>
    <t>Institution-WideENG101SAT Verbal1W</t>
  </si>
  <si>
    <t>0.038931298</t>
  </si>
  <si>
    <t>Institution-WideENG101SAT Verbal2A</t>
  </si>
  <si>
    <t>0.0805131608</t>
  </si>
  <si>
    <t>0.1149367089</t>
  </si>
  <si>
    <t>0.229943146</t>
  </si>
  <si>
    <t>0.304093567</t>
  </si>
  <si>
    <t>Institution-WideENG101SAT Verbal2B</t>
  </si>
  <si>
    <t>0.1019685910</t>
  </si>
  <si>
    <t>0.1108860759</t>
  </si>
  <si>
    <t>0.303689065</t>
  </si>
  <si>
    <t>0.385129490</t>
  </si>
  <si>
    <t>Institution-WideENG101SAT Verbal2C</t>
  </si>
  <si>
    <t>0.0522008405</t>
  </si>
  <si>
    <t>0.0369620253</t>
  </si>
  <si>
    <t>0.294631710</t>
  </si>
  <si>
    <t>0.197159566</t>
  </si>
  <si>
    <t>Institution-WideENG101SAT Verbal2D</t>
  </si>
  <si>
    <t>0.0050632911</t>
  </si>
  <si>
    <t>0.042606516</t>
  </si>
  <si>
    <t>Institution-WideENG101SAT Verbal2F</t>
  </si>
  <si>
    <t>0.0108383101</t>
  </si>
  <si>
    <t>0.225806452</t>
  </si>
  <si>
    <t>0.040935673</t>
  </si>
  <si>
    <t>Institution-WideENG101SAT Verbal2W</t>
  </si>
  <si>
    <t>0.211764706</t>
  </si>
  <si>
    <t>Institution-WideENG101SAT Verbal3A</t>
  </si>
  <si>
    <t>0.0977659810</t>
  </si>
  <si>
    <t>0.1382278481</t>
  </si>
  <si>
    <t>0.279216677</t>
  </si>
  <si>
    <t>0.408880666</t>
  </si>
  <si>
    <t>Institution-WideENG101SAT Verbal3B</t>
  </si>
  <si>
    <t>0.0798495908</t>
  </si>
  <si>
    <t>0.0875949367</t>
  </si>
  <si>
    <t>0.237812912</t>
  </si>
  <si>
    <t>0.333950046</t>
  </si>
  <si>
    <t>Institution-WideENG101SAT Verbal3C</t>
  </si>
  <si>
    <t>0.0320725503</t>
  </si>
  <si>
    <t>0.0217721519</t>
  </si>
  <si>
    <t>0.181023720</t>
  </si>
  <si>
    <t>0.134135060</t>
  </si>
  <si>
    <t>Institution-WideENG101SAT Verbal3D</t>
  </si>
  <si>
    <t>0.0072992701</t>
  </si>
  <si>
    <t>0.030527290</t>
  </si>
  <si>
    <t>Institution-WideENG101SAT Verbal3F</t>
  </si>
  <si>
    <t>0.053654024</t>
  </si>
  <si>
    <t>Institution-WideENG101SAT Verbal3W</t>
  </si>
  <si>
    <t>0.0092899801</t>
  </si>
  <si>
    <t>0.038852914</t>
  </si>
  <si>
    <t>Institution-WideENG101SAT Verbal4A</t>
  </si>
  <si>
    <t>0.1079407211</t>
  </si>
  <si>
    <t>0.1544303797</t>
  </si>
  <si>
    <t>0.308275426</t>
  </si>
  <si>
    <t>0.523043944</t>
  </si>
  <si>
    <t>Institution-WideENG101SAT Verbal4B</t>
  </si>
  <si>
    <t>0.0524220305</t>
  </si>
  <si>
    <t>0.0546835443</t>
  </si>
  <si>
    <t>0.156126482</t>
  </si>
  <si>
    <t>0.254019293</t>
  </si>
  <si>
    <t>Institution-WideENG101SAT Verbal4C</t>
  </si>
  <si>
    <t>0.0221190002</t>
  </si>
  <si>
    <t>0.0151898734</t>
  </si>
  <si>
    <t>0.124843945</t>
  </si>
  <si>
    <t>0.107181136</t>
  </si>
  <si>
    <t>Institution-WideENG101SAT Verbal4D</t>
  </si>
  <si>
    <t>0.0048661800</t>
  </si>
  <si>
    <t>0.023579850</t>
  </si>
  <si>
    <t>Institution-WideENG101SAT Verbal4F</t>
  </si>
  <si>
    <t>0.207373272</t>
  </si>
  <si>
    <t>0.048231511</t>
  </si>
  <si>
    <t>Institution-WideENG101SAT Verbal4W</t>
  </si>
  <si>
    <t>0.0090687901</t>
  </si>
  <si>
    <t>0.241176471</t>
  </si>
  <si>
    <t>0.043944266</t>
  </si>
  <si>
    <t>Institution-WideENG101SAT Writing1A</t>
  </si>
  <si>
    <t>0.0548885077</t>
  </si>
  <si>
    <t>0.0710823910</t>
  </si>
  <si>
    <t>0.169312169</t>
  </si>
  <si>
    <t>0.182857143</t>
  </si>
  <si>
    <t>Institution-WideENG101SAT Writing1B</t>
  </si>
  <si>
    <t>0.0989136650</t>
  </si>
  <si>
    <t>0.1066235864</t>
  </si>
  <si>
    <t>0.294217687</t>
  </si>
  <si>
    <t>0.329523810</t>
  </si>
  <si>
    <t>Institution-WideENG101SAT Writing1C</t>
  </si>
  <si>
    <t>0.0668953688</t>
  </si>
  <si>
    <t>0.0565428110</t>
  </si>
  <si>
    <t>0.399317406</t>
  </si>
  <si>
    <t>0.222857143</t>
  </si>
  <si>
    <t>Institution-WideENG101SAT Writing1D</t>
  </si>
  <si>
    <t>0.0354488279</t>
  </si>
  <si>
    <t>0.0096930533</t>
  </si>
  <si>
    <t>0.548672566</t>
  </si>
  <si>
    <t>0.118095238</t>
  </si>
  <si>
    <t>Institution-WideENG101SAT Writing1F</t>
  </si>
  <si>
    <t>0.0211549457</t>
  </si>
  <si>
    <t>0.0016155089</t>
  </si>
  <si>
    <t>0.402173913</t>
  </si>
  <si>
    <t>0.070476190</t>
  </si>
  <si>
    <t>Institution-WideENG101SAT Writing1W</t>
  </si>
  <si>
    <t>0.0228702115</t>
  </si>
  <si>
    <t>0.0064620355</t>
  </si>
  <si>
    <t>Institution-WideENG101SAT Writing2A</t>
  </si>
  <si>
    <t>0.0651801029</t>
  </si>
  <si>
    <t>0.0840064620</t>
  </si>
  <si>
    <t>0.201058201</t>
  </si>
  <si>
    <t>Institution-WideENG101SAT Writing2B</t>
  </si>
  <si>
    <t>0.0823909532</t>
  </si>
  <si>
    <t>0.376712329</t>
  </si>
  <si>
    <t>Institution-WideENG101SAT Writing2C</t>
  </si>
  <si>
    <t>0.0480274443</t>
  </si>
  <si>
    <t>0.0290791599</t>
  </si>
  <si>
    <t>0.286689420</t>
  </si>
  <si>
    <t>Institution-WideENG101SAT Writing2D</t>
  </si>
  <si>
    <t>0.0165809034</t>
  </si>
  <si>
    <t>0.0080775444</t>
  </si>
  <si>
    <t>0.066210046</t>
  </si>
  <si>
    <t>Institution-WideENG101SAT Writing2F</t>
  </si>
  <si>
    <t>0.0148656375</t>
  </si>
  <si>
    <t>0.0048465267</t>
  </si>
  <si>
    <t>0.282608696</t>
  </si>
  <si>
    <t>0.059360731</t>
  </si>
  <si>
    <t>Institution-WideENG101SAT Writing2W</t>
  </si>
  <si>
    <t>0.0114351058</t>
  </si>
  <si>
    <t>0.0032310178</t>
  </si>
  <si>
    <t>0.045662100</t>
  </si>
  <si>
    <t>Institution-WideENG101SAT Writing3A</t>
  </si>
  <si>
    <t>0.0903373356</t>
  </si>
  <si>
    <t>0.1324717286</t>
  </si>
  <si>
    <t>0.278659612</t>
  </si>
  <si>
    <t>0.372641509</t>
  </si>
  <si>
    <t>Institution-WideENG101SAT Writing3B</t>
  </si>
  <si>
    <t>0.0886220698</t>
  </si>
  <si>
    <t>0.1211631664</t>
  </si>
  <si>
    <t>0.263605442</t>
  </si>
  <si>
    <t>0.365566038</t>
  </si>
  <si>
    <t>Institution-WideENG101SAT Writing3C</t>
  </si>
  <si>
    <t>0.0371640938</t>
  </si>
  <si>
    <t>0.0274636511</t>
  </si>
  <si>
    <t>0.221843003</t>
  </si>
  <si>
    <t>0.153301887</t>
  </si>
  <si>
    <t>Institution-WideENG101SAT Writing3D</t>
  </si>
  <si>
    <t>0.0068610635</t>
  </si>
  <si>
    <t>Institution-WideENG101SAT Writing3F</t>
  </si>
  <si>
    <t>0.0091480846</t>
  </si>
  <si>
    <t>Institution-WideENG101SAT Writing3W</t>
  </si>
  <si>
    <t>0.0102915952</t>
  </si>
  <si>
    <t>Institution-WideENG101SAT Writing4A</t>
  </si>
  <si>
    <t>0.1137793025</t>
  </si>
  <si>
    <t>0.1793214863</t>
  </si>
  <si>
    <t>0.350970018</t>
  </si>
  <si>
    <t>0.549723757</t>
  </si>
  <si>
    <t>Institution-WideENG101SAT Writing4B</t>
  </si>
  <si>
    <t>0.0543167524</t>
  </si>
  <si>
    <t>0.0549273021</t>
  </si>
  <si>
    <t>0.161564626</t>
  </si>
  <si>
    <t>0.262430939</t>
  </si>
  <si>
    <t>Institution-WideENG101SAT Writing4C</t>
  </si>
  <si>
    <t>0.0154373928</t>
  </si>
  <si>
    <t>0.092150171</t>
  </si>
  <si>
    <t>0.074585635</t>
  </si>
  <si>
    <t>Institution-WideENG101SAT Writing4D</t>
  </si>
  <si>
    <t>0.0057175529</t>
  </si>
  <si>
    <t>0.088495575</t>
  </si>
  <si>
    <t>0.027624309</t>
  </si>
  <si>
    <t>Institution-WideENG101SAT Writing4F</t>
  </si>
  <si>
    <t>0.0074328188</t>
  </si>
  <si>
    <t>0.141304348</t>
  </si>
  <si>
    <t>Institution-WideENG101SAT Writing4W</t>
  </si>
  <si>
    <t>0.049723757</t>
  </si>
  <si>
    <t>Institution-WideENG102ACT Combined English/Writing1A</t>
  </si>
  <si>
    <t>0.0345942451</t>
  </si>
  <si>
    <t>0.0432050275</t>
  </si>
  <si>
    <t>0.104799216</t>
  </si>
  <si>
    <t>0.138961039</t>
  </si>
  <si>
    <t>Institution-WideENG102ACT Combined English/Writing1B</t>
  </si>
  <si>
    <t>0.0805043647</t>
  </si>
  <si>
    <t>0.0754124116</t>
  </si>
  <si>
    <t>0.255384615</t>
  </si>
  <si>
    <t>0.323376623</t>
  </si>
  <si>
    <t>Institution-WideENG102ACT Combined English/Writing1C</t>
  </si>
  <si>
    <t>0.0646621403</t>
  </si>
  <si>
    <t>0.360360360</t>
  </si>
  <si>
    <t>0.259740260</t>
  </si>
  <si>
    <t>Institution-WideENG102ACT Combined English/Writing1D</t>
  </si>
  <si>
    <t>0.0290979631</t>
  </si>
  <si>
    <t>0.0102120974</t>
  </si>
  <si>
    <t>0.471204188</t>
  </si>
  <si>
    <t>0.116883117</t>
  </si>
  <si>
    <t>Institution-WideENG102ACT Combined English/Writing1F</t>
  </si>
  <si>
    <t>0.0145489816</t>
  </si>
  <si>
    <t>0.0047132757</t>
  </si>
  <si>
    <t>0.343511450</t>
  </si>
  <si>
    <t>0.058441558</t>
  </si>
  <si>
    <t>Institution-WideENG102ACT Combined English/Writing1W</t>
  </si>
  <si>
    <t>0.0255415454</t>
  </si>
  <si>
    <t>0.0039277298</t>
  </si>
  <si>
    <t>0.359090909</t>
  </si>
  <si>
    <t>0.102597403</t>
  </si>
  <si>
    <t>Institution-WideENG102ACT Combined English/Writing2A</t>
  </si>
  <si>
    <t>0.0724215972</t>
  </si>
  <si>
    <t>0.0879811469</t>
  </si>
  <si>
    <t>0.219392752</t>
  </si>
  <si>
    <t>0.261072261</t>
  </si>
  <si>
    <t>Institution-WideENG102ACT Combined English/Writing2B</t>
  </si>
  <si>
    <t>0.0976398319</t>
  </si>
  <si>
    <t>0.0989787903</t>
  </si>
  <si>
    <t>0.309743590</t>
  </si>
  <si>
    <t>0.351981352</t>
  </si>
  <si>
    <t>Institution-WideENG102ACT Combined English/Writing2C</t>
  </si>
  <si>
    <t>0.0569026835</t>
  </si>
  <si>
    <t>0.317117117</t>
  </si>
  <si>
    <t>Institution-WideENG102ACT Combined English/Writing2D</t>
  </si>
  <si>
    <t>0.0158422244</t>
  </si>
  <si>
    <t>0.256544503</t>
  </si>
  <si>
    <t>0.057109557</t>
  </si>
  <si>
    <t>Institution-WideENG102ACT Combined English/Writing2F</t>
  </si>
  <si>
    <t>0.0148722923</t>
  </si>
  <si>
    <t>0.0062843676</t>
  </si>
  <si>
    <t>0.351145038</t>
  </si>
  <si>
    <t>0.053613054</t>
  </si>
  <si>
    <t>Institution-WideENG102ACT Combined English/Writing2W</t>
  </si>
  <si>
    <t>0.0197219528</t>
  </si>
  <si>
    <t>0.0023566379</t>
  </si>
  <si>
    <t>0.277272727</t>
  </si>
  <si>
    <t>0.071095571</t>
  </si>
  <si>
    <t>Institution-WideENG102ACT Combined English/Writing3A</t>
  </si>
  <si>
    <t>0.1138053670</t>
  </si>
  <si>
    <t>0.1586802828</t>
  </si>
  <si>
    <t>0.344760039</t>
  </si>
  <si>
    <t>0.413631022</t>
  </si>
  <si>
    <t>Institution-WideENG102ACT Combined English/Writing3B</t>
  </si>
  <si>
    <t>0.0889104429</t>
  </si>
  <si>
    <t>0.0919088767</t>
  </si>
  <si>
    <t>0.282051282</t>
  </si>
  <si>
    <t>0.323149236</t>
  </si>
  <si>
    <t>Institution-WideENG102ACT Combined English/Writing3C</t>
  </si>
  <si>
    <t>0.0407371484</t>
  </si>
  <si>
    <t>0.0329929301</t>
  </si>
  <si>
    <t>0.227027027</t>
  </si>
  <si>
    <t>0.148061105</t>
  </si>
  <si>
    <t>Institution-WideENG102ACT Combined English/Writing3D</t>
  </si>
  <si>
    <t>0.0129324281</t>
  </si>
  <si>
    <t>0.0086410055</t>
  </si>
  <si>
    <t>0.047003525</t>
  </si>
  <si>
    <t>Institution-WideENG102ACT Combined English/Writing3F</t>
  </si>
  <si>
    <t>0.0064662140</t>
  </si>
  <si>
    <t>0.0007855460</t>
  </si>
  <si>
    <t>0.152671756</t>
  </si>
  <si>
    <t>0.023501763</t>
  </si>
  <si>
    <t>Institution-WideENG102ACT Combined English/Writing3W</t>
  </si>
  <si>
    <t>0.0122858067</t>
  </si>
  <si>
    <t>0.172727273</t>
  </si>
  <si>
    <t>0.044653349</t>
  </si>
  <si>
    <t>Institution-WideENG102ACT Combined English/Writing4A</t>
  </si>
  <si>
    <t>0.1092790171</t>
  </si>
  <si>
    <t>0.1775333857</t>
  </si>
  <si>
    <t>0.331047992</t>
  </si>
  <si>
    <t>0.550488599</t>
  </si>
  <si>
    <t>Institution-WideENG102ACT Combined English/Writing4B</t>
  </si>
  <si>
    <t>0.0481732945</t>
  </si>
  <si>
    <t>0.0628436764</t>
  </si>
  <si>
    <t>0.152820513</t>
  </si>
  <si>
    <t>0.242671010</t>
  </si>
  <si>
    <t>Institution-WideENG102ACT Combined English/Writing4C</t>
  </si>
  <si>
    <t>0.0171354672</t>
  </si>
  <si>
    <t>0.0180675570</t>
  </si>
  <si>
    <t>0.095495495</t>
  </si>
  <si>
    <t>0.086319218</t>
  </si>
  <si>
    <t>Institution-WideENG102ACT Combined English/Writing4D</t>
  </si>
  <si>
    <t>0.0038797284</t>
  </si>
  <si>
    <t>0.0015710919</t>
  </si>
  <si>
    <t>0.062827225</t>
  </si>
  <si>
    <t>0.019543974</t>
  </si>
  <si>
    <t>Institution-WideENG102ACT Combined English/Writing4F</t>
  </si>
  <si>
    <t>0.0031421838</t>
  </si>
  <si>
    <t>0.032573290</t>
  </si>
  <si>
    <t>Institution-WideENG102ACT Combined English/Writing4W</t>
  </si>
  <si>
    <t>0.0135790495</t>
  </si>
  <si>
    <t>0.0070699136</t>
  </si>
  <si>
    <t>0.068403909</t>
  </si>
  <si>
    <t>Institution-WideENG102ACT Composite1A</t>
  </si>
  <si>
    <t>0.0439377548</t>
  </si>
  <si>
    <t>0.0526044353</t>
  </si>
  <si>
    <t>0.138183722</t>
  </si>
  <si>
    <t>0.161270617</t>
  </si>
  <si>
    <t>Institution-WideENG102ACT Composite1B</t>
  </si>
  <si>
    <t>0.0857119081</t>
  </si>
  <si>
    <t>0.0821729414</t>
  </si>
  <si>
    <t>0.265258820</t>
  </si>
  <si>
    <t>0.314599878</t>
  </si>
  <si>
    <t>Institution-WideENG102ACT Composite1C</t>
  </si>
  <si>
    <t>0.0741449613</t>
  </si>
  <si>
    <t>0.0558707237</t>
  </si>
  <si>
    <t>0.390960948</t>
  </si>
  <si>
    <t>0.272144166</t>
  </si>
  <si>
    <t>Institution-WideENG102ACT Composite1D</t>
  </si>
  <si>
    <t>0.0307064991</t>
  </si>
  <si>
    <t>0.0180505415</t>
  </si>
  <si>
    <t>0.499323410</t>
  </si>
  <si>
    <t>0.112706170</t>
  </si>
  <si>
    <t>Institution-WideENG102ACT Composite1F</t>
  </si>
  <si>
    <t>0.0176416743</t>
  </si>
  <si>
    <t>0.0061887571</t>
  </si>
  <si>
    <t>0.370629371</t>
  </si>
  <si>
    <t>0.064752596</t>
  </si>
  <si>
    <t>Institution-WideENG102ACT Composite1W</t>
  </si>
  <si>
    <t>0.0203045685</t>
  </si>
  <si>
    <t>0.0048134777</t>
  </si>
  <si>
    <t>0.337482711</t>
  </si>
  <si>
    <t>0.074526573</t>
  </si>
  <si>
    <t>Institution-WideENG102ACT Composite2A</t>
  </si>
  <si>
    <t>0.0773071482</t>
  </si>
  <si>
    <t>0.0993639333</t>
  </si>
  <si>
    <t>0.243130071</t>
  </si>
  <si>
    <t>0.261985336</t>
  </si>
  <si>
    <t>Institution-WideENG102ACT Composite2B</t>
  </si>
  <si>
    <t>0.1059332612</t>
  </si>
  <si>
    <t>0.1124290872</t>
  </si>
  <si>
    <t>0.327839300</t>
  </si>
  <si>
    <t>0.358996052</t>
  </si>
  <si>
    <t>Institution-WideENG102ACT Composite2C</t>
  </si>
  <si>
    <t>0.0604144129</t>
  </si>
  <si>
    <t>0.0455561286</t>
  </si>
  <si>
    <t>0.318560772</t>
  </si>
  <si>
    <t>0.204737733</t>
  </si>
  <si>
    <t>Institution-WideENG102ACT Composite2D</t>
  </si>
  <si>
    <t>0.0178913206</t>
  </si>
  <si>
    <t>0.0082516761</t>
  </si>
  <si>
    <t>0.290933694</t>
  </si>
  <si>
    <t>0.060631698</t>
  </si>
  <si>
    <t>Institution-WideENG102ACT Composite2F</t>
  </si>
  <si>
    <t>0.0153116418</t>
  </si>
  <si>
    <t>0.0056730273</t>
  </si>
  <si>
    <t>0.321678322</t>
  </si>
  <si>
    <t>0.051889453</t>
  </si>
  <si>
    <t>Institution-WideENG102ACT Composite2W</t>
  </si>
  <si>
    <t>0.0182241824</t>
  </si>
  <si>
    <t>0.0067044868</t>
  </si>
  <si>
    <t>0.302904564</t>
  </si>
  <si>
    <t>0.061759729</t>
  </si>
  <si>
    <t>Institution-WideENG102ACT Composite3A</t>
  </si>
  <si>
    <t>0.0914537738</t>
  </si>
  <si>
    <t>0.1260099708</t>
  </si>
  <si>
    <t>0.287621042</t>
  </si>
  <si>
    <t>0.393202147</t>
  </si>
  <si>
    <t>Institution-WideENG102ACT Composite3B</t>
  </si>
  <si>
    <t>0.0793043189</t>
  </si>
  <si>
    <t>0.0888774282</t>
  </si>
  <si>
    <t>0.245428792</t>
  </si>
  <si>
    <t>0.340966011</t>
  </si>
  <si>
    <t>Institution-WideENG102ACT Composite3C</t>
  </si>
  <si>
    <t>0.0339519015</t>
  </si>
  <si>
    <t>0.0297404160</t>
  </si>
  <si>
    <t>0.179025889</t>
  </si>
  <si>
    <t>0.145974955</t>
  </si>
  <si>
    <t>Institution-WideENG102ACT Composite3D</t>
  </si>
  <si>
    <t>0.0085711908</t>
  </si>
  <si>
    <t>0.0065325769</t>
  </si>
  <si>
    <t>0.139377537</t>
  </si>
  <si>
    <t>0.036851521</t>
  </si>
  <si>
    <t>Institution-WideENG102ACT Composite3F</t>
  </si>
  <si>
    <t>0.0080718981</t>
  </si>
  <si>
    <t>0.0029224686</t>
  </si>
  <si>
    <t>0.169580420</t>
  </si>
  <si>
    <t>0.034704830</t>
  </si>
  <si>
    <t>Institution-WideENG102ACT Composite3W</t>
  </si>
  <si>
    <t>0.0112340850</t>
  </si>
  <si>
    <t>0.0036101083</t>
  </si>
  <si>
    <t>0.186721992</t>
  </si>
  <si>
    <t>0.048300537</t>
  </si>
  <si>
    <t>Institution-WideENG102ACT Composite4A</t>
  </si>
  <si>
    <t>0.1052675377</t>
  </si>
  <si>
    <t>0.1567818463</t>
  </si>
  <si>
    <t>0.331065166</t>
  </si>
  <si>
    <t>0.526644463</t>
  </si>
  <si>
    <t>Institution-WideENG102ACT Composite4B</t>
  </si>
  <si>
    <t>0.0521760839</t>
  </si>
  <si>
    <t>0.0591370122</t>
  </si>
  <si>
    <t>0.161473088</t>
  </si>
  <si>
    <t>0.261032473</t>
  </si>
  <si>
    <t>Institution-WideENG102ACT Composite4C</t>
  </si>
  <si>
    <t>0.0211367230</t>
  </si>
  <si>
    <t>0.0190820010</t>
  </si>
  <si>
    <t>0.111452391</t>
  </si>
  <si>
    <t>0.105745212</t>
  </si>
  <si>
    <t>Institution-WideENG102ACT Composite4D</t>
  </si>
  <si>
    <t>0.0043272031</t>
  </si>
  <si>
    <t>0.070365359</t>
  </si>
  <si>
    <t>0.021648626</t>
  </si>
  <si>
    <t>Institution-WideENG102ACT Composite4F</t>
  </si>
  <si>
    <t>0.0065740201</t>
  </si>
  <si>
    <t>0.0018910091</t>
  </si>
  <si>
    <t>0.138111888</t>
  </si>
  <si>
    <t>0.032889259</t>
  </si>
  <si>
    <t>Institution-WideENG102ACT Composite4W</t>
  </si>
  <si>
    <t>0.0104019306</t>
  </si>
  <si>
    <t>0.172890733</t>
  </si>
  <si>
    <t>0.052039967</t>
  </si>
  <si>
    <t>Institution-WideENG102ACT English1A</t>
  </si>
  <si>
    <t>0.0329533161</t>
  </si>
  <si>
    <t>0.0405707409</t>
  </si>
  <si>
    <t>0.103637791</t>
  </si>
  <si>
    <t>0.148928168</t>
  </si>
  <si>
    <t>Institution-WideENG102ACT English1B</t>
  </si>
  <si>
    <t>0.0693184655</t>
  </si>
  <si>
    <t>0.0682482379</t>
  </si>
  <si>
    <t>0.214524852</t>
  </si>
  <si>
    <t>0.313275668</t>
  </si>
  <si>
    <t>Institution-WideENG102ACT English1C</t>
  </si>
  <si>
    <t>0.0616626446</t>
  </si>
  <si>
    <t>0.0443527592</t>
  </si>
  <si>
    <t>0.325142606</t>
  </si>
  <si>
    <t>0.278676194</t>
  </si>
  <si>
    <t>Institution-WideENG102ACT English1D</t>
  </si>
  <si>
    <t>0.0253807107</t>
  </si>
  <si>
    <t>0.0139247035</t>
  </si>
  <si>
    <t>0.412719892</t>
  </si>
  <si>
    <t>0.114704776</t>
  </si>
  <si>
    <t>Institution-WideENG102ACT English1F</t>
  </si>
  <si>
    <t>0.0147291337</t>
  </si>
  <si>
    <t>0.309440559</t>
  </si>
  <si>
    <t>0.066566378</t>
  </si>
  <si>
    <t>Institution-WideENG102ACT English1W</t>
  </si>
  <si>
    <t>0.0172255971</t>
  </si>
  <si>
    <t>0.0051572976</t>
  </si>
  <si>
    <t>0.286307054</t>
  </si>
  <si>
    <t>0.077848815</t>
  </si>
  <si>
    <t>Institution-WideENG102ACT English2A</t>
  </si>
  <si>
    <t>0.0798036116</t>
  </si>
  <si>
    <t>0.1024583118</t>
  </si>
  <si>
    <t>0.250981418</t>
  </si>
  <si>
    <t>0.251772119</t>
  </si>
  <si>
    <t>Institution-WideENG102ACT English2B</t>
  </si>
  <si>
    <t>0.1129233586</t>
  </si>
  <si>
    <t>0.1199931236</t>
  </si>
  <si>
    <t>0.349472058</t>
  </si>
  <si>
    <t>0.356261486</t>
  </si>
  <si>
    <t>Institution-WideENG102ACT English2C</t>
  </si>
  <si>
    <t>0.0659898477</t>
  </si>
  <si>
    <t>0.0543235345</t>
  </si>
  <si>
    <t>0.347959631</t>
  </si>
  <si>
    <t>0.208191126</t>
  </si>
  <si>
    <t>Institution-WideENG102ACT English2D</t>
  </si>
  <si>
    <t>0.0201381376</t>
  </si>
  <si>
    <t>0.0120336943</t>
  </si>
  <si>
    <t>0.327469553</t>
  </si>
  <si>
    <t>0.063533736</t>
  </si>
  <si>
    <t>Institution-WideENG102ACT English2F</t>
  </si>
  <si>
    <t>0.0183906133</t>
  </si>
  <si>
    <t>0.0070483067</t>
  </si>
  <si>
    <t>0.058020478</t>
  </si>
  <si>
    <t>Institution-WideENG102ACT English2W</t>
  </si>
  <si>
    <t>0.0197220604</t>
  </si>
  <si>
    <t>0.327800830</t>
  </si>
  <si>
    <t>0.062221055</t>
  </si>
  <si>
    <t>Institution-WideENG102ACT English3A</t>
  </si>
  <si>
    <t>0.0800532579</t>
  </si>
  <si>
    <t>0.1095066185</t>
  </si>
  <si>
    <t>0.251766553</t>
  </si>
  <si>
    <t>0.360029940</t>
  </si>
  <si>
    <t>Institution-WideENG102ACT English3B</t>
  </si>
  <si>
    <t>0.0811414819</t>
  </si>
  <si>
    <t>0.239248004</t>
  </si>
  <si>
    <t>0.347679641</t>
  </si>
  <si>
    <t>Institution-WideENG102ACT English3C</t>
  </si>
  <si>
    <t>0.0356162104</t>
  </si>
  <si>
    <t>0.0290527763</t>
  </si>
  <si>
    <t>0.187801667</t>
  </si>
  <si>
    <t>0.160179641</t>
  </si>
  <si>
    <t>Institution-WideENG102ACT English3D</t>
  </si>
  <si>
    <t>0.0063606670</t>
  </si>
  <si>
    <t>0.165087957</t>
  </si>
  <si>
    <t>0.045658683</t>
  </si>
  <si>
    <t>Institution-WideENG102ACT English3F</t>
  </si>
  <si>
    <t>0.0068236665</t>
  </si>
  <si>
    <t>0.0020629190</t>
  </si>
  <si>
    <t>0.143356643</t>
  </si>
  <si>
    <t>0.030688623</t>
  </si>
  <si>
    <t>Institution-WideENG102ACT English3W</t>
  </si>
  <si>
    <t>0.0123991013</t>
  </si>
  <si>
    <t>0.0034381984</t>
  </si>
  <si>
    <t>0.206085754</t>
  </si>
  <si>
    <t>0.055763473</t>
  </si>
  <si>
    <t>Institution-WideENG102ACT English4A</t>
  </si>
  <si>
    <t>0.1251560290</t>
  </si>
  <si>
    <t>0.1822245144</t>
  </si>
  <si>
    <t>0.393614237</t>
  </si>
  <si>
    <t>0.522766771</t>
  </si>
  <si>
    <t>Institution-WideENG102ACT English4B</t>
  </si>
  <si>
    <t>0.0635765998</t>
  </si>
  <si>
    <t>0.0732336256</t>
  </si>
  <si>
    <t>0.196755086</t>
  </si>
  <si>
    <t>0.265554397</t>
  </si>
  <si>
    <t>Institution-WideENG102ACT English4C</t>
  </si>
  <si>
    <t>0.0263792960</t>
  </si>
  <si>
    <t>0.0225201994</t>
  </si>
  <si>
    <t>0.139096095</t>
  </si>
  <si>
    <t>0.110184220</t>
  </si>
  <si>
    <t>Institution-WideENG102ACT English4D</t>
  </si>
  <si>
    <t>0.0058250811</t>
  </si>
  <si>
    <t>0.094722598</t>
  </si>
  <si>
    <t>0.024330900</t>
  </si>
  <si>
    <t>Institution-WideENG102ACT English4F</t>
  </si>
  <si>
    <t>0.0076558209</t>
  </si>
  <si>
    <t>0.0027505587</t>
  </si>
  <si>
    <t>0.160839161</t>
  </si>
  <si>
    <t>0.031977755</t>
  </si>
  <si>
    <t>Institution-WideENG102ACT English4W</t>
  </si>
  <si>
    <t>0.0108180078</t>
  </si>
  <si>
    <t>0.179806362</t>
  </si>
  <si>
    <t>0.045185958</t>
  </si>
  <si>
    <t>Institution-WideENG102ACT Math1A</t>
  </si>
  <si>
    <t>0.0485978198</t>
  </si>
  <si>
    <t>0.0563864535</t>
  </si>
  <si>
    <t>0.152839571</t>
  </si>
  <si>
    <t>0.173037037</t>
  </si>
  <si>
    <t>Institution-WideENG102ACT Math1B</t>
  </si>
  <si>
    <t>0.0907880503</t>
  </si>
  <si>
    <t>0.0806257521</t>
  </si>
  <si>
    <t>0.280968323</t>
  </si>
  <si>
    <t>0.323259259</t>
  </si>
  <si>
    <t>Institution-WideENG102ACT Math1C</t>
  </si>
  <si>
    <t>0.0707331281</t>
  </si>
  <si>
    <t>0.0493381468</t>
  </si>
  <si>
    <t>0.372970601</t>
  </si>
  <si>
    <t>0.251851852</t>
  </si>
  <si>
    <t>Institution-WideENG102ACT Math1D</t>
  </si>
  <si>
    <t>0.0297079138</t>
  </si>
  <si>
    <t>0.0144404332</t>
  </si>
  <si>
    <t>0.483085250</t>
  </si>
  <si>
    <t>0.105777778</t>
  </si>
  <si>
    <t>Institution-WideENG102ACT Math1F</t>
  </si>
  <si>
    <t>0.0193891986</t>
  </si>
  <si>
    <t>0.0060168472</t>
  </si>
  <si>
    <t>0.407342657</t>
  </si>
  <si>
    <t>0.069037037</t>
  </si>
  <si>
    <t>Institution-WideENG102ACT Math1W</t>
  </si>
  <si>
    <t>0.0216360156</t>
  </si>
  <si>
    <t>0.0068763968</t>
  </si>
  <si>
    <t>0.359612725</t>
  </si>
  <si>
    <t>0.077037037</t>
  </si>
  <si>
    <t>Institution-WideENG102ACT Math2A</t>
  </si>
  <si>
    <t>0.0683198802</t>
  </si>
  <si>
    <t>0.0885336084</t>
  </si>
  <si>
    <t>0.214865219</t>
  </si>
  <si>
    <t>0.284674064</t>
  </si>
  <si>
    <t>Institution-WideENG102ACT Math2B</t>
  </si>
  <si>
    <t>0.0816343513</t>
  </si>
  <si>
    <t>0.0881897886</t>
  </si>
  <si>
    <t>0.252639712</t>
  </si>
  <si>
    <t>0.340152566</t>
  </si>
  <si>
    <t>Institution-WideENG102ACT Math2C</t>
  </si>
  <si>
    <t>0.0490971124</t>
  </si>
  <si>
    <t>0.0385078219</t>
  </si>
  <si>
    <t>0.258885476</t>
  </si>
  <si>
    <t>0.204576976</t>
  </si>
  <si>
    <t>Institution-WideENG102ACT Math2D</t>
  </si>
  <si>
    <t>0.0156445036</t>
  </si>
  <si>
    <t>0.0106584150</t>
  </si>
  <si>
    <t>0.254397835</t>
  </si>
  <si>
    <t>0.065187240</t>
  </si>
  <si>
    <t>Institution-WideENG102ACT Math2F</t>
  </si>
  <si>
    <t>0.0114837314</t>
  </si>
  <si>
    <t>0.0042977480</t>
  </si>
  <si>
    <t>0.241258741</t>
  </si>
  <si>
    <t>0.047850208</t>
  </si>
  <si>
    <t>Institution-WideENG102ACT Math2W</t>
  </si>
  <si>
    <t>0.0138137638</t>
  </si>
  <si>
    <t>0.229598893</t>
  </si>
  <si>
    <t>0.057558946</t>
  </si>
  <si>
    <t>Institution-WideENG102ACT Math3A</t>
  </si>
  <si>
    <t>0.0926187900</t>
  </si>
  <si>
    <t>0.1253223311</t>
  </si>
  <si>
    <t>0.291285004</t>
  </si>
  <si>
    <t>0.351881126</t>
  </si>
  <si>
    <t>Institution-WideENG102ACT Math3B</t>
  </si>
  <si>
    <t>0.0890405259</t>
  </si>
  <si>
    <t>0.1009111226</t>
  </si>
  <si>
    <t>0.275560134</t>
  </si>
  <si>
    <t>0.338286437</t>
  </si>
  <si>
    <t>Institution-WideENG102ACT Math3C</t>
  </si>
  <si>
    <t>0.0450195556</t>
  </si>
  <si>
    <t>0.0390235517</t>
  </si>
  <si>
    <t>0.237384818</t>
  </si>
  <si>
    <t>0.171040152</t>
  </si>
  <si>
    <t>Institution-WideENG102ACT Math3D</t>
  </si>
  <si>
    <t>0.0114005159</t>
  </si>
  <si>
    <t>0.0077359464</t>
  </si>
  <si>
    <t>0.185385656</t>
  </si>
  <si>
    <t>0.043313310</t>
  </si>
  <si>
    <t>Institution-WideENG102ACT Math3F</t>
  </si>
  <si>
    <t>0.0098194225</t>
  </si>
  <si>
    <t>0.0039539281</t>
  </si>
  <si>
    <t>0.206293706</t>
  </si>
  <si>
    <t>0.037306355</t>
  </si>
  <si>
    <t>Institution-WideENG102ACT Math3W</t>
  </si>
  <si>
    <t>0.0053292075</t>
  </si>
  <si>
    <t>0.254495159</t>
  </si>
  <si>
    <t>0.058172621</t>
  </si>
  <si>
    <t>Institution-WideENG102ACT Math4A</t>
  </si>
  <si>
    <t>0.1084297246</t>
  </si>
  <si>
    <t>0.1645177927</t>
  </si>
  <si>
    <t>0.341010207</t>
  </si>
  <si>
    <t>0.502119461</t>
  </si>
  <si>
    <t>Institution-WideENG102ACT Math4B</t>
  </si>
  <si>
    <t>0.0728898057</t>
  </si>
  <si>
    <t>0.190831831</t>
  </si>
  <si>
    <t>0.285549133</t>
  </si>
  <si>
    <t>Institution-WideENG102ACT Math4C</t>
  </si>
  <si>
    <t>0.0247982025</t>
  </si>
  <si>
    <t>0.0233797490</t>
  </si>
  <si>
    <t>0.130759105</t>
  </si>
  <si>
    <t>0.114836224</t>
  </si>
  <si>
    <t>Institution-WideENG102ACT Math4D</t>
  </si>
  <si>
    <t>0.0047432804</t>
  </si>
  <si>
    <t>0.077131258</t>
  </si>
  <si>
    <t>0.021965318</t>
  </si>
  <si>
    <t>Institution-WideENG102ACT Math4F</t>
  </si>
  <si>
    <t>0.0069068819</t>
  </si>
  <si>
    <t>0.0024067389</t>
  </si>
  <si>
    <t>0.145104895</t>
  </si>
  <si>
    <t>0.031984586</t>
  </si>
  <si>
    <t>Institution-WideENG102ACT Math4W</t>
  </si>
  <si>
    <t>0.0094033453</t>
  </si>
  <si>
    <t>0.0041258381</t>
  </si>
  <si>
    <t>0.156293223</t>
  </si>
  <si>
    <t>0.043545279</t>
  </si>
  <si>
    <t>Institution-WideENG102ACT Reading1A</t>
  </si>
  <si>
    <t>0.0425230923</t>
  </si>
  <si>
    <t>0.0541516245</t>
  </si>
  <si>
    <t>0.133734624</t>
  </si>
  <si>
    <t>0.181013107</t>
  </si>
  <si>
    <t>Institution-WideENG102ACT Reading1B</t>
  </si>
  <si>
    <t>0.0739785304</t>
  </si>
  <si>
    <t>0.0752965446</t>
  </si>
  <si>
    <t>0.228946691</t>
  </si>
  <si>
    <t>0.314913213</t>
  </si>
  <si>
    <t>Institution-WideENG102ACT Reading1C</t>
  </si>
  <si>
    <t>0.0614962137</t>
  </si>
  <si>
    <t>0.0467594980</t>
  </si>
  <si>
    <t>0.324265029</t>
  </si>
  <si>
    <t>0.261778250</t>
  </si>
  <si>
    <t>Institution-WideENG102ACT Reading1D</t>
  </si>
  <si>
    <t>0.0251310643</t>
  </si>
  <si>
    <t>0.0142685233</t>
  </si>
  <si>
    <t>0.408660352</t>
  </si>
  <si>
    <t>0.106978392</t>
  </si>
  <si>
    <t>Institution-WideENG102ACT Reading1F</t>
  </si>
  <si>
    <t>0.0154780727</t>
  </si>
  <si>
    <t>0.0058449373</t>
  </si>
  <si>
    <t>0.325174825</t>
  </si>
  <si>
    <t>0.065887354</t>
  </si>
  <si>
    <t>Institution-WideENG102ACT Reading1W</t>
  </si>
  <si>
    <t>0.0163102272</t>
  </si>
  <si>
    <t>0.271092669</t>
  </si>
  <si>
    <t>0.069429685</t>
  </si>
  <si>
    <t>Institution-WideENG102ACT Reading2A</t>
  </si>
  <si>
    <t>0.0740617459</t>
  </si>
  <si>
    <t>0.0957538250</t>
  </si>
  <si>
    <t>0.232923319</t>
  </si>
  <si>
    <t>0.267588695</t>
  </si>
  <si>
    <t>Institution-WideENG102ACT Reading2B</t>
  </si>
  <si>
    <t>0.0981110094</t>
  </si>
  <si>
    <t>0.1034897714</t>
  </si>
  <si>
    <t>0.303631213</t>
  </si>
  <si>
    <t>0.354479856</t>
  </si>
  <si>
    <t>Institution-WideENG102ACT Reading2C</t>
  </si>
  <si>
    <t>0.0576683032</t>
  </si>
  <si>
    <t>0.304080737</t>
  </si>
  <si>
    <t>0.208358388</t>
  </si>
  <si>
    <t>Institution-WideENG102ACT Reading2D</t>
  </si>
  <si>
    <t>0.0171423816</t>
  </si>
  <si>
    <t>0.0099707753</t>
  </si>
  <si>
    <t>0.278755074</t>
  </si>
  <si>
    <t>0.061936260</t>
  </si>
  <si>
    <t>Institution-WideENG102ACT Reading2F</t>
  </si>
  <si>
    <t>0.0134809021</t>
  </si>
  <si>
    <t>0.283216783</t>
  </si>
  <si>
    <t>0.048707156</t>
  </si>
  <si>
    <t>Institution-WideENG102ACT Reading2W</t>
  </si>
  <si>
    <t>0.0049853877</t>
  </si>
  <si>
    <t>0.058929645</t>
  </si>
  <si>
    <t>Institution-WideENG102ACT Reading3A</t>
  </si>
  <si>
    <t>0.0915369893</t>
  </si>
  <si>
    <t>0.1258380609</t>
  </si>
  <si>
    <t>0.287882753</t>
  </si>
  <si>
    <t>0.361485376</t>
  </si>
  <si>
    <t>Institution-WideENG102ACT Reading3B</t>
  </si>
  <si>
    <t>0.0838811683</t>
  </si>
  <si>
    <t>0.0921437167</t>
  </si>
  <si>
    <t>0.259593098</t>
  </si>
  <si>
    <t>0.331252054</t>
  </si>
  <si>
    <t>Institution-WideENG102ACT Reading3C</t>
  </si>
  <si>
    <t>0.0422734460</t>
  </si>
  <si>
    <t>0.0323190648</t>
  </si>
  <si>
    <t>0.222904783</t>
  </si>
  <si>
    <t>0.166940519</t>
  </si>
  <si>
    <t>Institution-WideENG102ACT Reading3D</t>
  </si>
  <si>
    <t>0.0125655322</t>
  </si>
  <si>
    <t>0.204330176</t>
  </si>
  <si>
    <t>0.049622083</t>
  </si>
  <si>
    <t>Institution-WideENG102ACT Reading3F</t>
  </si>
  <si>
    <t>0.0093201298</t>
  </si>
  <si>
    <t>0.195804196</t>
  </si>
  <si>
    <t>0.036805784</t>
  </si>
  <si>
    <t>Institution-WideENG102ACT Reading3W</t>
  </si>
  <si>
    <t>0.0136473329</t>
  </si>
  <si>
    <t>0.226832642</t>
  </si>
  <si>
    <t>0.053894183</t>
  </si>
  <si>
    <t>Institution-WideENG102ACT Reading4A</t>
  </si>
  <si>
    <t>0.1098443871</t>
  </si>
  <si>
    <t>0.1590166753</t>
  </si>
  <si>
    <t>0.345459304</t>
  </si>
  <si>
    <t>0.467256637</t>
  </si>
  <si>
    <t>Institution-WideENG102ACT Reading4B</t>
  </si>
  <si>
    <t>0.0671548639</t>
  </si>
  <si>
    <t>0.0716864363</t>
  </si>
  <si>
    <t>0.207828998</t>
  </si>
  <si>
    <t>0.285663717</t>
  </si>
  <si>
    <t>Institution-WideENG102ACT Reading4C</t>
  </si>
  <si>
    <t>0.0282100358</t>
  </si>
  <si>
    <t>0.0235516589</t>
  </si>
  <si>
    <t>0.148749452</t>
  </si>
  <si>
    <t>Institution-WideENG102ACT Reading4D</t>
  </si>
  <si>
    <t>0.0066572356</t>
  </si>
  <si>
    <t>0.0044696579</t>
  </si>
  <si>
    <t>0.108254398</t>
  </si>
  <si>
    <t>0.028318584</t>
  </si>
  <si>
    <t>Institution-WideENG102ACT Reading4F</t>
  </si>
  <si>
    <t>0.0030943785</t>
  </si>
  <si>
    <t>0.039646018</t>
  </si>
  <si>
    <t>Institution-WideENG102ACT Reading4W</t>
  </si>
  <si>
    <t>0.0138969793</t>
  </si>
  <si>
    <t>0.230982019</t>
  </si>
  <si>
    <t>0.059115044</t>
  </si>
  <si>
    <t>Institution-WideENG102ACT Science Reasoning1A</t>
  </si>
  <si>
    <t>0.0594990430</t>
  </si>
  <si>
    <t>0.0746089049</t>
  </si>
  <si>
    <t>0.187123790</t>
  </si>
  <si>
    <t>0.192152647</t>
  </si>
  <si>
    <t>Institution-WideENG102ACT Science Reasoning1B</t>
  </si>
  <si>
    <t>0.1006074727</t>
  </si>
  <si>
    <t>0.0986762936</t>
  </si>
  <si>
    <t>0.311357198</t>
  </si>
  <si>
    <t>0.324912658</t>
  </si>
  <si>
    <t>Institution-WideENG102ACT Science Reasoning1C</t>
  </si>
  <si>
    <t>0.0777232254</t>
  </si>
  <si>
    <t>0.0574179130</t>
  </si>
  <si>
    <t>0.409828872</t>
  </si>
  <si>
    <t>0.251007794</t>
  </si>
  <si>
    <t>Institution-WideENG102ACT Science Reasoning1D</t>
  </si>
  <si>
    <t>0.0312057918</t>
  </si>
  <si>
    <t>0.0183943614</t>
  </si>
  <si>
    <t>0.507442490</t>
  </si>
  <si>
    <t>0.100779360</t>
  </si>
  <si>
    <t>Institution-WideENG102ACT Science Reasoning1F</t>
  </si>
  <si>
    <t>0.0198884913</t>
  </si>
  <si>
    <t>0.417832168</t>
  </si>
  <si>
    <t>0.064230046</t>
  </si>
  <si>
    <t>Institution-WideENG102ACT Science Reasoning1W</t>
  </si>
  <si>
    <t>0.0207206458</t>
  </si>
  <si>
    <t>0.344398340</t>
  </si>
  <si>
    <t>0.066917495</t>
  </si>
  <si>
    <t>Institution-WideENG102ACT Science Reasoning2A</t>
  </si>
  <si>
    <t>0.0652409087</t>
  </si>
  <si>
    <t>0.0869864191</t>
  </si>
  <si>
    <t>0.205181890</t>
  </si>
  <si>
    <t>0.290048095</t>
  </si>
  <si>
    <t>Institution-WideENG102ACT Science Reasoning2B</t>
  </si>
  <si>
    <t>0.0743113922</t>
  </si>
  <si>
    <t>0.0790785628</t>
  </si>
  <si>
    <t>0.229976822</t>
  </si>
  <si>
    <t>0.330373659</t>
  </si>
  <si>
    <t>Institution-WideENG102ACT Science Reasoning2C</t>
  </si>
  <si>
    <t>0.0461845719</t>
  </si>
  <si>
    <t>0.0364449029</t>
  </si>
  <si>
    <t>0.243527863</t>
  </si>
  <si>
    <t>0.205327414</t>
  </si>
  <si>
    <t>Institution-WideENG102ACT Science Reasoning2D</t>
  </si>
  <si>
    <t>0.0075640364</t>
  </si>
  <si>
    <t>0.225981055</t>
  </si>
  <si>
    <t>0.061783204</t>
  </si>
  <si>
    <t>Institution-WideENG102ACT Science Reasoning2F</t>
  </si>
  <si>
    <t>0.0046415678</t>
  </si>
  <si>
    <t>0.048094710</t>
  </si>
  <si>
    <t>Institution-WideENG102ACT Science Reasoning2W</t>
  </si>
  <si>
    <t>0.0144794874</t>
  </si>
  <si>
    <t>0.064372919</t>
  </si>
  <si>
    <t>Institution-WideENG102ACT Science Reasoning3A</t>
  </si>
  <si>
    <t>0.1001913955</t>
  </si>
  <si>
    <t>0.1380436651</t>
  </si>
  <si>
    <t>0.315100759</t>
  </si>
  <si>
    <t>0.375545852</t>
  </si>
  <si>
    <t>Institution-WideENG102ACT Science Reasoning3B</t>
  </si>
  <si>
    <t>0.0894566031</t>
  </si>
  <si>
    <t>0.0991920234</t>
  </si>
  <si>
    <t>0.276847798</t>
  </si>
  <si>
    <t>0.335308796</t>
  </si>
  <si>
    <t>Institution-WideENG102ACT Science Reasoning3C</t>
  </si>
  <si>
    <t>0.0415245069</t>
  </si>
  <si>
    <t>0.0352415334</t>
  </si>
  <si>
    <t>0.218955682</t>
  </si>
  <si>
    <t>0.155645664</t>
  </si>
  <si>
    <t>Institution-WideENG102ACT Science Reasoning3D</t>
  </si>
  <si>
    <t>0.0105683615</t>
  </si>
  <si>
    <t>0.171853857</t>
  </si>
  <si>
    <t>0.039613225</t>
  </si>
  <si>
    <t>Institution-WideENG102ACT Science Reasoning3F</t>
  </si>
  <si>
    <t>0.218531469</t>
  </si>
  <si>
    <t>0.038989395</t>
  </si>
  <si>
    <t>Institution-WideENG102ACT Science Reasoning3W</t>
  </si>
  <si>
    <t>0.0146459183</t>
  </si>
  <si>
    <t>0.243430152</t>
  </si>
  <si>
    <t>0.054897068</t>
  </si>
  <si>
    <t>Institution-WideENG102ACT Science Reasoning4A</t>
  </si>
  <si>
    <t>0.0930348673</t>
  </si>
  <si>
    <t>0.1351211965</t>
  </si>
  <si>
    <t>0.292593562</t>
  </si>
  <si>
    <t>0.468370339</t>
  </si>
  <si>
    <t>Institution-WideENG102ACT Science Reasoning4B</t>
  </si>
  <si>
    <t>0.0587501040</t>
  </si>
  <si>
    <t>0.0656695891</t>
  </si>
  <si>
    <t>0.295768747</t>
  </si>
  <si>
    <t>Institution-WideENG102ACT Science Reasoning4C</t>
  </si>
  <si>
    <t>0.0242156944</t>
  </si>
  <si>
    <t>0.0211449201</t>
  </si>
  <si>
    <t>0.127687582</t>
  </si>
  <si>
    <t>0.121910348</t>
  </si>
  <si>
    <t>Institution-WideENG102ACT Science Reasoning4D</t>
  </si>
  <si>
    <t>Institution-WideENG102ACT Science Reasoning4F</t>
  </si>
  <si>
    <t>0.0064908047</t>
  </si>
  <si>
    <t>0.0012033694</t>
  </si>
  <si>
    <t>0.032677000</t>
  </si>
  <si>
    <t>Institution-WideENG102ACT Science Reasoning4W</t>
  </si>
  <si>
    <t>0.0103187152</t>
  </si>
  <si>
    <t>0.171507607</t>
  </si>
  <si>
    <t>0.051948052</t>
  </si>
  <si>
    <t>Institution-WideENG102ACT Sum of Standard Score1A</t>
  </si>
  <si>
    <t>Institution-WideENG102ACT Sum of Standard Score2B</t>
  </si>
  <si>
    <t>Institution-WideENG102ACT Sum of Standard Score2W</t>
  </si>
  <si>
    <t>Institution-WideENG102SAT Mathematics1A</t>
  </si>
  <si>
    <t>0.0437804031</t>
  </si>
  <si>
    <t>0.0429874077</t>
  </si>
  <si>
    <t>0.127016129</t>
  </si>
  <si>
    <t>0.183495146</t>
  </si>
  <si>
    <t>Institution-WideENG102SAT Mathematics1B</t>
  </si>
  <si>
    <t>0.0810748205</t>
  </si>
  <si>
    <t>0.0811984368</t>
  </si>
  <si>
    <t>0.260610573</t>
  </si>
  <si>
    <t>0.339805825</t>
  </si>
  <si>
    <t>Institution-WideENG102SAT Mathematics1C</t>
  </si>
  <si>
    <t>0.0618485059</t>
  </si>
  <si>
    <t>0.0499348676</t>
  </si>
  <si>
    <t>0.337974684</t>
  </si>
  <si>
    <t>0.259223301</t>
  </si>
  <si>
    <t>Institution-WideENG102SAT Mathematics1D</t>
  </si>
  <si>
    <t>0.0220060227</t>
  </si>
  <si>
    <t>0.0138949197</t>
  </si>
  <si>
    <t>0.433789954</t>
  </si>
  <si>
    <t>0.092233010</t>
  </si>
  <si>
    <t>Institution-WideENG102SAT Mathematics1F</t>
  </si>
  <si>
    <t>0.0111188325</t>
  </si>
  <si>
    <t>0.0052105949</t>
  </si>
  <si>
    <t>0.046601942</t>
  </si>
  <si>
    <t>Institution-WideENG102SAT Mathematics1W</t>
  </si>
  <si>
    <t>0.0187630299</t>
  </si>
  <si>
    <t>0.0026052974</t>
  </si>
  <si>
    <t>0.078640777</t>
  </si>
  <si>
    <t>Institution-WideENG102SAT Mathematics2A</t>
  </si>
  <si>
    <t>0.0884873755</t>
  </si>
  <si>
    <t>0.256720430</t>
  </si>
  <si>
    <t>0.317539485</t>
  </si>
  <si>
    <t>Institution-WideENG102SAT Mathematics2B</t>
  </si>
  <si>
    <t>0.0931202224</t>
  </si>
  <si>
    <t>0.0946591403</t>
  </si>
  <si>
    <t>0.299329859</t>
  </si>
  <si>
    <t>0.334164589</t>
  </si>
  <si>
    <t>Institution-WideENG102SAT Mathematics2C</t>
  </si>
  <si>
    <t>0.0565207320</t>
  </si>
  <si>
    <t>0.0495006513</t>
  </si>
  <si>
    <t>0.308860759</t>
  </si>
  <si>
    <t>0.202826268</t>
  </si>
  <si>
    <t>Institution-WideENG102SAT Mathematics2D</t>
  </si>
  <si>
    <t>0.0120454019</t>
  </si>
  <si>
    <t>0.0073816761</t>
  </si>
  <si>
    <t>0.043225270</t>
  </si>
  <si>
    <t>Institution-WideENG102SAT Mathematics2F</t>
  </si>
  <si>
    <t>0.0132036136</t>
  </si>
  <si>
    <t>0.0056448111</t>
  </si>
  <si>
    <t>0.301587302</t>
  </si>
  <si>
    <t>0.047381546</t>
  </si>
  <si>
    <t>Institution-WideENG102SAT Mathematics2W</t>
  </si>
  <si>
    <t>0.0152883947</t>
  </si>
  <si>
    <t>0.0065132436</t>
  </si>
  <si>
    <t>Institution-WideENG102SAT Mathematics3A</t>
  </si>
  <si>
    <t>0.1019226315</t>
  </si>
  <si>
    <t>0.1406860617</t>
  </si>
  <si>
    <t>0.295698925</t>
  </si>
  <si>
    <t>0.403299725</t>
  </si>
  <si>
    <t>Institution-WideENG102SAT Mathematics3B</t>
  </si>
  <si>
    <t>0.0762103312</t>
  </si>
  <si>
    <t>0.0829353018</t>
  </si>
  <si>
    <t>0.244973939</t>
  </si>
  <si>
    <t>0.301558203</t>
  </si>
  <si>
    <t>Institution-WideENG102SAT Mathematics3C</t>
  </si>
  <si>
    <t>0.0370627751</t>
  </si>
  <si>
    <t>0.0277898393</t>
  </si>
  <si>
    <t>0.146654445</t>
  </si>
  <si>
    <t>Institution-WideENG102SAT Mathematics3D</t>
  </si>
  <si>
    <t>0.0097289785</t>
  </si>
  <si>
    <t>0.038496792</t>
  </si>
  <si>
    <t>Institution-WideENG102SAT Mathematics3F</t>
  </si>
  <si>
    <t>0.0113504749</t>
  </si>
  <si>
    <t>0.0043421624</t>
  </si>
  <si>
    <t>0.044912924</t>
  </si>
  <si>
    <t>Institution-WideENG102SAT Mathematics3W</t>
  </si>
  <si>
    <t>0.0164466064</t>
  </si>
  <si>
    <t>0.246527778</t>
  </si>
  <si>
    <t>0.065077910</t>
  </si>
  <si>
    <t>Institution-WideENG102SAT Mathematics4A</t>
  </si>
  <si>
    <t>0.1104933982</t>
  </si>
  <si>
    <t>0.1545809813</t>
  </si>
  <si>
    <t>0.320564516</t>
  </si>
  <si>
    <t>0.480362538</t>
  </si>
  <si>
    <t>Institution-WideENG102SAT Mathematics4B</t>
  </si>
  <si>
    <t>0.0606902942</t>
  </si>
  <si>
    <t>0.0707772471</t>
  </si>
  <si>
    <t>0.195085629</t>
  </si>
  <si>
    <t>0.263846928</t>
  </si>
  <si>
    <t>Institution-WideENG102SAT Mathematics4C</t>
  </si>
  <si>
    <t>0.0275654390</t>
  </si>
  <si>
    <t>0.0238818932</t>
  </si>
  <si>
    <t>0.150632911</t>
  </si>
  <si>
    <t>0.119838872</t>
  </si>
  <si>
    <t>Institution-WideENG102SAT Mathematics4D</t>
  </si>
  <si>
    <t>0.0069492703</t>
  </si>
  <si>
    <t>0.0047763786</t>
  </si>
  <si>
    <t>0.030211480</t>
  </si>
  <si>
    <t>Institution-WideENG102SAT Mathematics4F</t>
  </si>
  <si>
    <t>0.0081074820</t>
  </si>
  <si>
    <t>0.0013026487</t>
  </si>
  <si>
    <t>0.035246727</t>
  </si>
  <si>
    <t>Institution-WideENG102SAT Mathematics4W</t>
  </si>
  <si>
    <t>0.0162149641</t>
  </si>
  <si>
    <t>0.0104211898</t>
  </si>
  <si>
    <t>0.243055556</t>
  </si>
  <si>
    <t>0.070493454</t>
  </si>
  <si>
    <t>Institution-WideENG102SAT Total (Verbal and Math)1A</t>
  </si>
  <si>
    <t>0.0470233959</t>
  </si>
  <si>
    <t>0.0529743812</t>
  </si>
  <si>
    <t>0.136424731</t>
  </si>
  <si>
    <t>0.186067828</t>
  </si>
  <si>
    <t>Institution-WideENG102SAT Total (Verbal and Math)1B</t>
  </si>
  <si>
    <t>0.0870975214</t>
  </si>
  <si>
    <t>0.0872774642</t>
  </si>
  <si>
    <t>0.279970216</t>
  </si>
  <si>
    <t>0.344637947</t>
  </si>
  <si>
    <t>Institution-WideENG102SAT Total (Verbal and Math)1C</t>
  </si>
  <si>
    <t>0.0683344915</t>
  </si>
  <si>
    <t>0.0555796787</t>
  </si>
  <si>
    <t>0.373417722</t>
  </si>
  <si>
    <t>0.270394134</t>
  </si>
  <si>
    <t>Institution-WideENG102SAT Total (Verbal and Math)1D</t>
  </si>
  <si>
    <t>0.0215427380</t>
  </si>
  <si>
    <t>0.0125922710</t>
  </si>
  <si>
    <t>0.424657534</t>
  </si>
  <si>
    <t>0.085242896</t>
  </si>
  <si>
    <t>Institution-WideENG102SAT Total (Verbal and Math)1F</t>
  </si>
  <si>
    <t>0.043996334</t>
  </si>
  <si>
    <t>Institution-WideENG102SAT Total (Verbal and Math)1W</t>
  </si>
  <si>
    <t>0.0176048182</t>
  </si>
  <si>
    <t>0.0034737299</t>
  </si>
  <si>
    <t>0.263888889</t>
  </si>
  <si>
    <t>0.069660862</t>
  </si>
  <si>
    <t>Institution-WideENG102SAT Total (Verbal and Math)2A</t>
  </si>
  <si>
    <t>0.0769052583</t>
  </si>
  <si>
    <t>0.223118280</t>
  </si>
  <si>
    <t>0.300452489</t>
  </si>
  <si>
    <t>Institution-WideENG102SAT Total (Verbal and Math)2B</t>
  </si>
  <si>
    <t>0.0877924485</t>
  </si>
  <si>
    <t>0.0937907078</t>
  </si>
  <si>
    <t>0.282204021</t>
  </si>
  <si>
    <t>0.342986425</t>
  </si>
  <si>
    <t>Institution-WideENG102SAT Total (Verbal and Math)2C</t>
  </si>
  <si>
    <t>0.0523511698</t>
  </si>
  <si>
    <t>0.286075949</t>
  </si>
  <si>
    <t>0.204524887</t>
  </si>
  <si>
    <t>Institution-WideENG102SAT Total (Verbal and Math)2D</t>
  </si>
  <si>
    <t>0.0108871902</t>
  </si>
  <si>
    <t>0.0082501086</t>
  </si>
  <si>
    <t>0.214611872</t>
  </si>
  <si>
    <t>0.042533937</t>
  </si>
  <si>
    <t>Institution-WideENG102SAT Total (Verbal and Math)2F</t>
  </si>
  <si>
    <t>0.0129719713</t>
  </si>
  <si>
    <t>0.050678733</t>
  </si>
  <si>
    <t>Institution-WideENG102SAT Total (Verbal and Math)2W</t>
  </si>
  <si>
    <t>0.0150567524</t>
  </si>
  <si>
    <t>0.225694444</t>
  </si>
  <si>
    <t>Institution-WideENG102SAT Total (Verbal and Math)3A</t>
  </si>
  <si>
    <t>0.1072504054</t>
  </si>
  <si>
    <t>0.1389491967</t>
  </si>
  <si>
    <t>0.311155914</t>
  </si>
  <si>
    <t>0.415992812</t>
  </si>
  <si>
    <t>Institution-WideENG102SAT Total (Verbal and Math)3B</t>
  </si>
  <si>
    <t>0.0741255502</t>
  </si>
  <si>
    <t>0.0794615719</t>
  </si>
  <si>
    <t>0.238272524</t>
  </si>
  <si>
    <t>0.287511231</t>
  </si>
  <si>
    <t>Institution-WideENG102SAT Total (Verbal and Math)3C</t>
  </si>
  <si>
    <t>0.0365994904</t>
  </si>
  <si>
    <t>0.0321320017</t>
  </si>
  <si>
    <t>0.141958670</t>
  </si>
  <si>
    <t>Institution-WideENG102SAT Total (Verbal and Math)3D</t>
  </si>
  <si>
    <t>0.0118137596</t>
  </si>
  <si>
    <t>0.0099869735</t>
  </si>
  <si>
    <t>0.045822102</t>
  </si>
  <si>
    <t>Institution-WideENG102SAT Total (Verbal and Math)3F</t>
  </si>
  <si>
    <t>0.0106555478</t>
  </si>
  <si>
    <t>0.243386243</t>
  </si>
  <si>
    <t>0.041329739</t>
  </si>
  <si>
    <t>Institution-WideENG102SAT Total (Verbal and Math)3W</t>
  </si>
  <si>
    <t>0.0173731758</t>
  </si>
  <si>
    <t>Institution-WideENG102SAT Total (Verbal and Math)4A</t>
  </si>
  <si>
    <t>0.1135047487</t>
  </si>
  <si>
    <t>0.1615284412</t>
  </si>
  <si>
    <t>0.329301075</t>
  </si>
  <si>
    <t>0.486111111</t>
  </si>
  <si>
    <t>Institution-WideENG102SAT Total (Verbal and Math)4B</t>
  </si>
  <si>
    <t>0.0620801483</t>
  </si>
  <si>
    <t>0.0690403821</t>
  </si>
  <si>
    <t>0.199553239</t>
  </si>
  <si>
    <t>0.265873016</t>
  </si>
  <si>
    <t>Institution-WideENG102SAT Total (Verbal and Math)4C</t>
  </si>
  <si>
    <t>0.0257123002</t>
  </si>
  <si>
    <t>0.140506329</t>
  </si>
  <si>
    <t>0.110119048</t>
  </si>
  <si>
    <t>Institution-WideENG102SAT Total (Verbal and Math)4D</t>
  </si>
  <si>
    <t>0.0064859856</t>
  </si>
  <si>
    <t>0.127853881</t>
  </si>
  <si>
    <t>Institution-WideENG102SAT Total (Verbal and Math)4F</t>
  </si>
  <si>
    <t>0.0090340514</t>
  </si>
  <si>
    <t>0.0004342162</t>
  </si>
  <si>
    <t>0.038690476</t>
  </si>
  <si>
    <t>Institution-WideENG102SAT Total (Verbal and Math)4W</t>
  </si>
  <si>
    <t>0.0166782488</t>
  </si>
  <si>
    <t>0.0108554060</t>
  </si>
  <si>
    <t>Institution-WideENG102SAT Verbal1A</t>
  </si>
  <si>
    <t>0.0530460968</t>
  </si>
  <si>
    <t>0.0646982197</t>
  </si>
  <si>
    <t>0.153897849</t>
  </si>
  <si>
    <t>0.204647006</t>
  </si>
  <si>
    <t>Institution-WideENG102SAT Verbal1B</t>
  </si>
  <si>
    <t>0.0880240908</t>
  </si>
  <si>
    <t>0.0907511941</t>
  </si>
  <si>
    <t>0.282948622</t>
  </si>
  <si>
    <t>0.339588919</t>
  </si>
  <si>
    <t>Institution-WideENG102SAT Verbal1C</t>
  </si>
  <si>
    <t>0.0674079222</t>
  </si>
  <si>
    <t>0.0551454624</t>
  </si>
  <si>
    <t>0.368354430</t>
  </si>
  <si>
    <t>0.260053619</t>
  </si>
  <si>
    <t>Institution-WideENG102SAT Verbal1D</t>
  </si>
  <si>
    <t>0.0213110957</t>
  </si>
  <si>
    <t>0.0134607034</t>
  </si>
  <si>
    <t>0.420091324</t>
  </si>
  <si>
    <t>0.082216265</t>
  </si>
  <si>
    <t>Institution-WideENG102SAT Verbal1F</t>
  </si>
  <si>
    <t>0.0125086866</t>
  </si>
  <si>
    <t>0.048257373</t>
  </si>
  <si>
    <t>Institution-WideENG102SAT Verbal1W</t>
  </si>
  <si>
    <t>0.0169098911</t>
  </si>
  <si>
    <t>0.253472222</t>
  </si>
  <si>
    <t>0.065236819</t>
  </si>
  <si>
    <t>Institution-WideENG102SAT Verbal2A</t>
  </si>
  <si>
    <t>0.0822330322</t>
  </si>
  <si>
    <t>0.1029092488</t>
  </si>
  <si>
    <t>0.238575269</t>
  </si>
  <si>
    <t>0.308427454</t>
  </si>
  <si>
    <t>Institution-WideENG102SAT Verbal2B</t>
  </si>
  <si>
    <t>0.0894139449</t>
  </si>
  <si>
    <t>0.0950933565</t>
  </si>
  <si>
    <t>0.287416232</t>
  </si>
  <si>
    <t>0.335360556</t>
  </si>
  <si>
    <t>Institution-WideENG102SAT Verbal2C</t>
  </si>
  <si>
    <t>0.0504980310</t>
  </si>
  <si>
    <t>0.0421189752</t>
  </si>
  <si>
    <t>0.275949367</t>
  </si>
  <si>
    <t>0.189400521</t>
  </si>
  <si>
    <t>Institution-WideENG102SAT Verbal2D</t>
  </si>
  <si>
    <t>0.0136668983</t>
  </si>
  <si>
    <t>0.051259774</t>
  </si>
  <si>
    <t>Institution-WideENG102SAT Verbal2F</t>
  </si>
  <si>
    <t>0.0122770442</t>
  </si>
  <si>
    <t>0.280423280</t>
  </si>
  <si>
    <t>0.046046916</t>
  </si>
  <si>
    <t>Institution-WideENG102SAT Verbal2W</t>
  </si>
  <si>
    <t>0.0185313875</t>
  </si>
  <si>
    <t>0.069504778</t>
  </si>
  <si>
    <t>Institution-WideENG102SAT Verbal3A</t>
  </si>
  <si>
    <t>0.0982163539</t>
  </si>
  <si>
    <t>0.1263569257</t>
  </si>
  <si>
    <t>0.284946237</t>
  </si>
  <si>
    <t>0.408871745</t>
  </si>
  <si>
    <t>Institution-WideENG102SAT Verbal3B</t>
  </si>
  <si>
    <t>0.0711141997</t>
  </si>
  <si>
    <t>0.0768562744</t>
  </si>
  <si>
    <t>0.228592703</t>
  </si>
  <si>
    <t>0.296046287</t>
  </si>
  <si>
    <t>Institution-WideENG102SAT Verbal3C</t>
  </si>
  <si>
    <t>0.0377577021</t>
  </si>
  <si>
    <t>0.206329114</t>
  </si>
  <si>
    <t>0.157184185</t>
  </si>
  <si>
    <t>Institution-WideENG102SAT Verbal3D</t>
  </si>
  <si>
    <t>0.0088024091</t>
  </si>
  <si>
    <t>0.173515982</t>
  </si>
  <si>
    <t>0.036644166</t>
  </si>
  <si>
    <t>Institution-WideENG102SAT Verbal3F</t>
  </si>
  <si>
    <t>0.0104239055</t>
  </si>
  <si>
    <t>0.043394407</t>
  </si>
  <si>
    <t>Institution-WideENG102SAT Verbal3W</t>
  </si>
  <si>
    <t>0.0138985407</t>
  </si>
  <si>
    <t>0.0039079462</t>
  </si>
  <si>
    <t>0.057859209</t>
  </si>
  <si>
    <t>Institution-WideENG102SAT Verbal4A</t>
  </si>
  <si>
    <t>0.1111883252</t>
  </si>
  <si>
    <t>0.1506730352</t>
  </si>
  <si>
    <t>0.475247525</t>
  </si>
  <si>
    <t>Institution-WideENG102SAT Verbal4B</t>
  </si>
  <si>
    <t>0.0625434329</t>
  </si>
  <si>
    <t>0.0668693009</t>
  </si>
  <si>
    <t>0.201042442</t>
  </si>
  <si>
    <t>0.267326733</t>
  </si>
  <si>
    <t>Institution-WideENG102SAT Verbal4C</t>
  </si>
  <si>
    <t>0.0273337966</t>
  </si>
  <si>
    <t>0.0217108120</t>
  </si>
  <si>
    <t>0.149367089</t>
  </si>
  <si>
    <t>0.116831683</t>
  </si>
  <si>
    <t>Institution-WideENG102SAT Verbal4D</t>
  </si>
  <si>
    <t>Institution-WideENG102SAT Verbal4F</t>
  </si>
  <si>
    <t>0.0085707667</t>
  </si>
  <si>
    <t>0.0017368650</t>
  </si>
  <si>
    <t>0.195767196</t>
  </si>
  <si>
    <t>0.036633663</t>
  </si>
  <si>
    <t>Institution-WideENG102SAT Verbal4W</t>
  </si>
  <si>
    <t>0.074257426</t>
  </si>
  <si>
    <t>Institution-WideENG102SAT Writing1A</t>
  </si>
  <si>
    <t>0.0530586767</t>
  </si>
  <si>
    <t>0.0805555556</t>
  </si>
  <si>
    <t>0.157116451</t>
  </si>
  <si>
    <t>0.210396040</t>
  </si>
  <si>
    <t>Institution-WideENG102SAT Writing1B</t>
  </si>
  <si>
    <t>0.0742821473</t>
  </si>
  <si>
    <t>0.244855967</t>
  </si>
  <si>
    <t>Institution-WideENG102SAT Writing1C</t>
  </si>
  <si>
    <t>0.0655430712</t>
  </si>
  <si>
    <t>0.0541666667</t>
  </si>
  <si>
    <t>0.369718310</t>
  </si>
  <si>
    <t>Institution-WideENG102SAT Writing1D</t>
  </si>
  <si>
    <t>0.0268414482</t>
  </si>
  <si>
    <t>0.457446809</t>
  </si>
  <si>
    <t>0.106435644</t>
  </si>
  <si>
    <t>Institution-WideENG102SAT Writing1F</t>
  </si>
  <si>
    <t>0.0124843945</t>
  </si>
  <si>
    <t>0.0041666667</t>
  </si>
  <si>
    <t>Institution-WideENG102SAT Writing1W</t>
  </si>
  <si>
    <t>0.0199750312</t>
  </si>
  <si>
    <t>0.0055555556</t>
  </si>
  <si>
    <t>0.079207921</t>
  </si>
  <si>
    <t>Institution-WideENG102SAT Writing2A</t>
  </si>
  <si>
    <t>0.0599250936</t>
  </si>
  <si>
    <t>0.177449168</t>
  </si>
  <si>
    <t>0.250652742</t>
  </si>
  <si>
    <t>Institution-WideENG102SAT Writing2B</t>
  </si>
  <si>
    <t>0.0652777778</t>
  </si>
  <si>
    <t>0.310704961</t>
  </si>
  <si>
    <t>Institution-WideENG102SAT Writing2C</t>
  </si>
  <si>
    <t>0.0536828964</t>
  </si>
  <si>
    <t>0.302816901</t>
  </si>
  <si>
    <t>0.224543081</t>
  </si>
  <si>
    <t>Institution-WideENG102SAT Writing2D</t>
  </si>
  <si>
    <t>0.0143570537</t>
  </si>
  <si>
    <t>0.060052219</t>
  </si>
  <si>
    <t>Institution-WideENG102SAT Writing2F</t>
  </si>
  <si>
    <t>0.052219321</t>
  </si>
  <si>
    <t>Institution-WideENG102SAT Writing2W</t>
  </si>
  <si>
    <t>0.0243445693</t>
  </si>
  <si>
    <t>0.297709924</t>
  </si>
  <si>
    <t>0.101827676</t>
  </si>
  <si>
    <t>Institution-WideENG102SAT Writing3A</t>
  </si>
  <si>
    <t>0.0948813983</t>
  </si>
  <si>
    <t>0.1402777778</t>
  </si>
  <si>
    <t>0.280961183</t>
  </si>
  <si>
    <t>0.364508393</t>
  </si>
  <si>
    <t>Institution-WideENG102SAT Writing3B</t>
  </si>
  <si>
    <t>0.0892634207</t>
  </si>
  <si>
    <t>0.0930555556</t>
  </si>
  <si>
    <t>0.294238683</t>
  </si>
  <si>
    <t>0.342925659</t>
  </si>
  <si>
    <t>Institution-WideENG102SAT Writing3C</t>
  </si>
  <si>
    <t>0.0393258427</t>
  </si>
  <si>
    <t>0.0375000000</t>
  </si>
  <si>
    <t>0.221830986</t>
  </si>
  <si>
    <t>0.151079137</t>
  </si>
  <si>
    <t>Institution-WideENG102SAT Writing3D</t>
  </si>
  <si>
    <t>0.0099875156</t>
  </si>
  <si>
    <t>0.038369305</t>
  </si>
  <si>
    <t>Institution-WideENG102SAT Writing3F</t>
  </si>
  <si>
    <t>0.0106117353</t>
  </si>
  <si>
    <t>0.257575758</t>
  </si>
  <si>
    <t>0.040767386</t>
  </si>
  <si>
    <t>Institution-WideENG102SAT Writing3W</t>
  </si>
  <si>
    <t>0.0162297129</t>
  </si>
  <si>
    <t>0.198473282</t>
  </si>
  <si>
    <t>0.062350120</t>
  </si>
  <si>
    <t>Institution-WideENG102SAT Writing4A</t>
  </si>
  <si>
    <t>0.1298377029</t>
  </si>
  <si>
    <t>0.384473198</t>
  </si>
  <si>
    <t>0.522613065</t>
  </si>
  <si>
    <t>Institution-WideENG102SAT Writing4B</t>
  </si>
  <si>
    <t>0.0527777778</t>
  </si>
  <si>
    <t>0.263819095</t>
  </si>
  <si>
    <t>Institution-WideENG102SAT Writing4C</t>
  </si>
  <si>
    <t>0.0187265918</t>
  </si>
  <si>
    <t>0.0152777778</t>
  </si>
  <si>
    <t>0.075376884</t>
  </si>
  <si>
    <t>Institution-WideENG102SAT Writing4D</t>
  </si>
  <si>
    <t>0.0074906367</t>
  </si>
  <si>
    <t>0.0027777778</t>
  </si>
  <si>
    <t>0.030150754</t>
  </si>
  <si>
    <t>Institution-WideENG102SAT Writing4F</t>
  </si>
  <si>
    <t>0.022613065</t>
  </si>
  <si>
    <t>Institution-WideENG102SAT Writing4W</t>
  </si>
  <si>
    <t>0.0212234707</t>
  </si>
  <si>
    <t>0.0083333333</t>
  </si>
  <si>
    <t>0.259541985</t>
  </si>
  <si>
    <t>Institution-WideENG204ACT Combined English/Writing1A</t>
  </si>
  <si>
    <t>0.0448901624</t>
  </si>
  <si>
    <t>0.0552380952</t>
  </si>
  <si>
    <t>0.120204604</t>
  </si>
  <si>
    <t>0.227053140</t>
  </si>
  <si>
    <t>Institution-WideENG204ACT Combined English/Writing1B</t>
  </si>
  <si>
    <t>0.0764087870</t>
  </si>
  <si>
    <t>0.0647619048</t>
  </si>
  <si>
    <t>0.386473430</t>
  </si>
  <si>
    <t>Institution-WideENG204ACT Combined English/Writing1C</t>
  </si>
  <si>
    <t>0.0468003820</t>
  </si>
  <si>
    <t>0.0323809524</t>
  </si>
  <si>
    <t>0.320261438</t>
  </si>
  <si>
    <t>0.236714976</t>
  </si>
  <si>
    <t>Institution-WideENG204ACT Combined English/Writing1D</t>
  </si>
  <si>
    <t>0.0114613181</t>
  </si>
  <si>
    <t>0.0019047619</t>
  </si>
  <si>
    <t>0.292682927</t>
  </si>
  <si>
    <t>Institution-WideENG204ACT Combined English/Writing1F</t>
  </si>
  <si>
    <t>0.0066857689</t>
  </si>
  <si>
    <t>Institution-WideENG204ACT Combined English/Writing1W</t>
  </si>
  <si>
    <t>Institution-WideENG204ACT Combined English/Writing2A</t>
  </si>
  <si>
    <t>0.0659025788</t>
  </si>
  <si>
    <t>0.0780952381</t>
  </si>
  <si>
    <t>0.288702929</t>
  </si>
  <si>
    <t>Institution-WideENG204ACT Combined English/Writing2B</t>
  </si>
  <si>
    <t>0.0878701051</t>
  </si>
  <si>
    <t>0.0990476190</t>
  </si>
  <si>
    <t>0.384937238</t>
  </si>
  <si>
    <t>Institution-WideENG204ACT Combined English/Writing2C</t>
  </si>
  <si>
    <t>0.0382043935</t>
  </si>
  <si>
    <t>0.261437908</t>
  </si>
  <si>
    <t>0.167364017</t>
  </si>
  <si>
    <t>Institution-WideENG204ACT Combined English/Writing2D</t>
  </si>
  <si>
    <t>0.0143266476</t>
  </si>
  <si>
    <t>0.0038095238</t>
  </si>
  <si>
    <t>0.365853659</t>
  </si>
  <si>
    <t>0.062761506</t>
  </si>
  <si>
    <t>Institution-WideENG204ACT Combined English/Writing2F</t>
  </si>
  <si>
    <t>0.0076408787</t>
  </si>
  <si>
    <t>0.033472803</t>
  </si>
  <si>
    <t>Institution-WideENG204ACT Combined English/Writing2W</t>
  </si>
  <si>
    <t>Institution-WideENG204ACT Combined English/Writing3A</t>
  </si>
  <si>
    <t>0.1127029608</t>
  </si>
  <si>
    <t>0.1485714286</t>
  </si>
  <si>
    <t>0.301790281</t>
  </si>
  <si>
    <t>0.390728477</t>
  </si>
  <si>
    <t>Institution-WideENG204ACT Combined English/Writing3B</t>
  </si>
  <si>
    <t>0.1060171920</t>
  </si>
  <si>
    <t>0.1123809524</t>
  </si>
  <si>
    <t>0.295212766</t>
  </si>
  <si>
    <t>0.367549669</t>
  </si>
  <si>
    <t>Institution-WideENG204ACT Combined English/Writing3C</t>
  </si>
  <si>
    <t>0.0391595033</t>
  </si>
  <si>
    <t>0.267973856</t>
  </si>
  <si>
    <t>0.135761589</t>
  </si>
  <si>
    <t>Institution-WideENG204ACT Combined English/Writing3D</t>
  </si>
  <si>
    <t>0.0057306590</t>
  </si>
  <si>
    <t>0.146341463</t>
  </si>
  <si>
    <t>0.019867550</t>
  </si>
  <si>
    <t>Institution-WideENG204ACT Combined English/Writing3F</t>
  </si>
  <si>
    <t>0.0133715377</t>
  </si>
  <si>
    <t>Institution-WideENG204ACT Combined English/Writing3W</t>
  </si>
  <si>
    <t>0.0076190476</t>
  </si>
  <si>
    <t>Institution-WideENG204ACT Combined English/Writing4A</t>
  </si>
  <si>
    <t>0.1499522445</t>
  </si>
  <si>
    <t>0.2323809524</t>
  </si>
  <si>
    <t>0.401534527</t>
  </si>
  <si>
    <t>0.525083612</t>
  </si>
  <si>
    <t>Institution-WideENG204ACT Combined English/Writing4B</t>
  </si>
  <si>
    <t>0.0888252149</t>
  </si>
  <si>
    <t>0.1066666667</t>
  </si>
  <si>
    <t>0.247340426</t>
  </si>
  <si>
    <t>0.311036789</t>
  </si>
  <si>
    <t>Institution-WideENG204ACT Combined English/Writing4C</t>
  </si>
  <si>
    <t>0.0219675263</t>
  </si>
  <si>
    <t>0.0152380952</t>
  </si>
  <si>
    <t>0.150326797</t>
  </si>
  <si>
    <t>Institution-WideENG204ACT Combined English/Writing4D</t>
  </si>
  <si>
    <t>0.195121951</t>
  </si>
  <si>
    <t>0.026755853</t>
  </si>
  <si>
    <t>Institution-WideENG204ACT Combined English/Writing4F</t>
  </si>
  <si>
    <t>0.0085959885</t>
  </si>
  <si>
    <t>0.236842105</t>
  </si>
  <si>
    <t>0.030100334</t>
  </si>
  <si>
    <t>Institution-WideENG204ACT Combined English/Writing4W</t>
  </si>
  <si>
    <t>Institution-WideENG204ACT Composite1A</t>
  </si>
  <si>
    <t>0.0444909710</t>
  </si>
  <si>
    <t>0.0504424779</t>
  </si>
  <si>
    <t>0.123997082</t>
  </si>
  <si>
    <t>0.194730813</t>
  </si>
  <si>
    <t>Institution-WideENG204ACT Composite1B</t>
  </si>
  <si>
    <t>0.0973567129</t>
  </si>
  <si>
    <t>0.0986725664</t>
  </si>
  <si>
    <t>0.237093690</t>
  </si>
  <si>
    <t>0.426116838</t>
  </si>
  <si>
    <t>Institution-WideENG204ACT Composite1C</t>
  </si>
  <si>
    <t>0.0423972782</t>
  </si>
  <si>
    <t>0.0336283186</t>
  </si>
  <si>
    <t>0.377622378</t>
  </si>
  <si>
    <t>Institution-WideENG204ACT Composite1D</t>
  </si>
  <si>
    <t>0.0084070796</t>
  </si>
  <si>
    <t>0.478873239</t>
  </si>
  <si>
    <t>0.077892325</t>
  </si>
  <si>
    <t>Institution-WideENG204ACT Composite1F</t>
  </si>
  <si>
    <t>0.0022123894</t>
  </si>
  <si>
    <t>0.364963504</t>
  </si>
  <si>
    <t>0.057273769</t>
  </si>
  <si>
    <t>Institution-WideENG204ACT Composite1W</t>
  </si>
  <si>
    <t>0.0057522124</t>
  </si>
  <si>
    <t>0.058419244</t>
  </si>
  <si>
    <t>Institution-WideENG204ACT Composite2A</t>
  </si>
  <si>
    <t>0.0753729390</t>
  </si>
  <si>
    <t>0.0845132743</t>
  </si>
  <si>
    <t>0.210065646</t>
  </si>
  <si>
    <t>0.278529981</t>
  </si>
  <si>
    <t>Institution-WideENG204ACT Composite2B</t>
  </si>
  <si>
    <t>0.1219576027</t>
  </si>
  <si>
    <t>0.1238938053</t>
  </si>
  <si>
    <t>0.297004461</t>
  </si>
  <si>
    <t>0.450676983</t>
  </si>
  <si>
    <t>Institution-WideENG204ACT Composite2C</t>
  </si>
  <si>
    <t>0.0376864695</t>
  </si>
  <si>
    <t>0.0261061947</t>
  </si>
  <si>
    <t>0.335664336</t>
  </si>
  <si>
    <t>0.139264990</t>
  </si>
  <si>
    <t>Institution-WideENG204ACT Composite2D</t>
  </si>
  <si>
    <t>0.0099450406</t>
  </si>
  <si>
    <t>0.0030973451</t>
  </si>
  <si>
    <t>0.267605634</t>
  </si>
  <si>
    <t>0.036750484</t>
  </si>
  <si>
    <t>Institution-WideENG204ACT Composite2F</t>
  </si>
  <si>
    <t>0.248175182</t>
  </si>
  <si>
    <t>0.032882012</t>
  </si>
  <si>
    <t>Institution-WideENG204ACT Composite2W</t>
  </si>
  <si>
    <t>0.0053097345</t>
  </si>
  <si>
    <t>0.369942197</t>
  </si>
  <si>
    <t>0.061895551</t>
  </si>
  <si>
    <t>Institution-WideENG204ACT Composite3A</t>
  </si>
  <si>
    <t>0.0991886941</t>
  </si>
  <si>
    <t>0.1278761062</t>
  </si>
  <si>
    <t>0.276440554</t>
  </si>
  <si>
    <t>0.387525562</t>
  </si>
  <si>
    <t>Institution-WideENG204ACT Composite3B</t>
  </si>
  <si>
    <t>0.1159382361</t>
  </si>
  <si>
    <t>0.282345443</t>
  </si>
  <si>
    <t>0.452965235</t>
  </si>
  <si>
    <t>Institution-WideENG204ACT Composite3C</t>
  </si>
  <si>
    <t>0.0185815232</t>
  </si>
  <si>
    <t>0.0132743363</t>
  </si>
  <si>
    <t>0.165501166</t>
  </si>
  <si>
    <t>0.072597137</t>
  </si>
  <si>
    <t>Institution-WideENG204ACT Composite3D</t>
  </si>
  <si>
    <t>0.0047108087</t>
  </si>
  <si>
    <t>0.0026548673</t>
  </si>
  <si>
    <t>0.126760563</t>
  </si>
  <si>
    <t>Institution-WideENG204ACT Composite3F</t>
  </si>
  <si>
    <t>0.034764826</t>
  </si>
  <si>
    <t>Institution-WideENG204ACT Composite3W</t>
  </si>
  <si>
    <t>0.0086364826</t>
  </si>
  <si>
    <t>Institution-WideENG204ACT Composite4A</t>
  </si>
  <si>
    <t>0.1397539911</t>
  </si>
  <si>
    <t>0.1849557522</t>
  </si>
  <si>
    <t>0.389496718</t>
  </si>
  <si>
    <t>0.570512821</t>
  </si>
  <si>
    <t>Institution-WideENG204ACT Composite4B</t>
  </si>
  <si>
    <t>0.0823008850</t>
  </si>
  <si>
    <t>0.183556405</t>
  </si>
  <si>
    <t>Institution-WideENG204ACT Composite4C</t>
  </si>
  <si>
    <t>0.0136090029</t>
  </si>
  <si>
    <t>Institution-WideENG204ACT Composite4D</t>
  </si>
  <si>
    <t>0.0017699115</t>
  </si>
  <si>
    <t>Institution-WideENG204ACT Composite4F</t>
  </si>
  <si>
    <t>0.0008849558</t>
  </si>
  <si>
    <t>0.138686131</t>
  </si>
  <si>
    <t>0.020299145</t>
  </si>
  <si>
    <t>Institution-WideENG204ACT Composite4W</t>
  </si>
  <si>
    <t>0.0013274336</t>
  </si>
  <si>
    <t>0.144508671</t>
  </si>
  <si>
    <t>0.026709402</t>
  </si>
  <si>
    <t>Institution-WideENG204ACT English1A</t>
  </si>
  <si>
    <t>0.0308819681</t>
  </si>
  <si>
    <t>0.0349557522</t>
  </si>
  <si>
    <t>0.086068563</t>
  </si>
  <si>
    <t>0.178247734</t>
  </si>
  <si>
    <t>Institution-WideENG204ACT English1B</t>
  </si>
  <si>
    <t>0.0738026695</t>
  </si>
  <si>
    <t>0.0769911504</t>
  </si>
  <si>
    <t>0.179732314</t>
  </si>
  <si>
    <t>0.425981873</t>
  </si>
  <si>
    <t>Institution-WideENG204ACT English1C</t>
  </si>
  <si>
    <t>0.0269911504</t>
  </si>
  <si>
    <t>0.317016317</t>
  </si>
  <si>
    <t>Institution-WideENG204ACT English1D</t>
  </si>
  <si>
    <t>0.072507553</t>
  </si>
  <si>
    <t>Institution-WideENG204ACT English1F</t>
  </si>
  <si>
    <t>0.299270073</t>
  </si>
  <si>
    <t>Institution-WideENG204ACT English1W</t>
  </si>
  <si>
    <t>0.0096833290</t>
  </si>
  <si>
    <t>0.0044247788</t>
  </si>
  <si>
    <t>0.055891239</t>
  </si>
  <si>
    <t>Institution-WideENG204ACT English2A</t>
  </si>
  <si>
    <t>0.205689278</t>
  </si>
  <si>
    <t>0.267552182</t>
  </si>
  <si>
    <t>Institution-WideENG204ACT English2B</t>
  </si>
  <si>
    <t>0.1266684114</t>
  </si>
  <si>
    <t>0.1300884956</t>
  </si>
  <si>
    <t>0.308476737</t>
  </si>
  <si>
    <t>0.459203036</t>
  </si>
  <si>
    <t>Institution-WideENG204ACT English2C</t>
  </si>
  <si>
    <t>0.0252212389</t>
  </si>
  <si>
    <t>0.326340326</t>
  </si>
  <si>
    <t>0.132827324</t>
  </si>
  <si>
    <t>Institution-WideENG204ACT English2D</t>
  </si>
  <si>
    <t>0.0120387333</t>
  </si>
  <si>
    <t>0.323943662</t>
  </si>
  <si>
    <t>0.043643264</t>
  </si>
  <si>
    <t>Institution-WideENG204ACT English2F</t>
  </si>
  <si>
    <t>0.0102067522</t>
  </si>
  <si>
    <t>0.284671533</t>
  </si>
  <si>
    <t>0.037001898</t>
  </si>
  <si>
    <t>Institution-WideENG204ACT English2W</t>
  </si>
  <si>
    <t>0.0164878304</t>
  </si>
  <si>
    <t>0.364161850</t>
  </si>
  <si>
    <t>0.059772296</t>
  </si>
  <si>
    <t>Institution-WideENG204ACT English3A</t>
  </si>
  <si>
    <t>0.0827008636</t>
  </si>
  <si>
    <t>0.1044247788</t>
  </si>
  <si>
    <t>0.230488694</t>
  </si>
  <si>
    <t>0.353467562</t>
  </si>
  <si>
    <t>Institution-WideENG204ACT English3B</t>
  </si>
  <si>
    <t>0.249840663</t>
  </si>
  <si>
    <t>0.438478747</t>
  </si>
  <si>
    <t>Institution-WideENG204ACT English3C</t>
  </si>
  <si>
    <t>0.0232923319</t>
  </si>
  <si>
    <t>0.0194690265</t>
  </si>
  <si>
    <t>0.207459207</t>
  </si>
  <si>
    <t>0.099552573</t>
  </si>
  <si>
    <t>Institution-WideENG204ACT English3D</t>
  </si>
  <si>
    <t>0.0039823009</t>
  </si>
  <si>
    <t>0.183098592</t>
  </si>
  <si>
    <t>0.029082774</t>
  </si>
  <si>
    <t>Institution-WideENG204ACT English3F</t>
  </si>
  <si>
    <t>0.038031320</t>
  </si>
  <si>
    <t>Institution-WideENG204ACT English3W</t>
  </si>
  <si>
    <t>0.0075221239</t>
  </si>
  <si>
    <t>0.041387025</t>
  </si>
  <si>
    <t>Institution-WideENG204ACT English4A</t>
  </si>
  <si>
    <t>0.1714210940</t>
  </si>
  <si>
    <t>0.2238938053</t>
  </si>
  <si>
    <t>0.477753465</t>
  </si>
  <si>
    <t>0.540875310</t>
  </si>
  <si>
    <t>Institution-WideENG204ACT English4B</t>
  </si>
  <si>
    <t>0.1075634651</t>
  </si>
  <si>
    <t>0.1172566372</t>
  </si>
  <si>
    <t>0.261950287</t>
  </si>
  <si>
    <t>0.339388935</t>
  </si>
  <si>
    <t>Institution-WideENG204ACT English4C</t>
  </si>
  <si>
    <t>0.0101769912</t>
  </si>
  <si>
    <t>0.149184149</t>
  </si>
  <si>
    <t>0.052848885</t>
  </si>
  <si>
    <t>Institution-WideENG204ACT English4D</t>
  </si>
  <si>
    <t>0.018166804</t>
  </si>
  <si>
    <t>Institution-WideENG204ACT English4F</t>
  </si>
  <si>
    <t>0.018992568</t>
  </si>
  <si>
    <t>Institution-WideENG204ACT English4W</t>
  </si>
  <si>
    <t>0.208092486</t>
  </si>
  <si>
    <t>0.029727498</t>
  </si>
  <si>
    <t>Institution-WideENG204ACT Math1A</t>
  </si>
  <si>
    <t>0.0549594347</t>
  </si>
  <si>
    <t>0.0606194690</t>
  </si>
  <si>
    <t>0.153172867</t>
  </si>
  <si>
    <t>0.220356768</t>
  </si>
  <si>
    <t>Institution-WideENG204ACT Math1B</t>
  </si>
  <si>
    <t>0.1070400419</t>
  </si>
  <si>
    <t>0.1030973451</t>
  </si>
  <si>
    <t>0.260675590</t>
  </si>
  <si>
    <t>0.429171039</t>
  </si>
  <si>
    <t>Institution-WideENG204ACT Math1C</t>
  </si>
  <si>
    <t>0.0431824130</t>
  </si>
  <si>
    <t>0.0283185841</t>
  </si>
  <si>
    <t>0.173137461</t>
  </si>
  <si>
    <t>Institution-WideENG204ACT Math1D</t>
  </si>
  <si>
    <t>0.0172729652</t>
  </si>
  <si>
    <t>0.0070796460</t>
  </si>
  <si>
    <t>0.464788732</t>
  </si>
  <si>
    <t>0.069254984</t>
  </si>
  <si>
    <t>Institution-WideENG204ACT Math1F</t>
  </si>
  <si>
    <t>0.335766423</t>
  </si>
  <si>
    <t>0.048268625</t>
  </si>
  <si>
    <t>Institution-WideENG204ACT Math1W</t>
  </si>
  <si>
    <t>0.0149175608</t>
  </si>
  <si>
    <t>0.0066371681</t>
  </si>
  <si>
    <t>0.329479769</t>
  </si>
  <si>
    <t>0.059811123</t>
  </si>
  <si>
    <t>Institution-WideENG204ACT Math2A</t>
  </si>
  <si>
    <t>0.0769432086</t>
  </si>
  <si>
    <t>0.0911504425</t>
  </si>
  <si>
    <t>0.214442013</t>
  </si>
  <si>
    <t>0.312101911</t>
  </si>
  <si>
    <t>Institution-WideENG204ACT Math2B</t>
  </si>
  <si>
    <t>0.1117508506</t>
  </si>
  <si>
    <t>0.1146017699</t>
  </si>
  <si>
    <t>0.272147865</t>
  </si>
  <si>
    <t>0.453290870</t>
  </si>
  <si>
    <t>Institution-WideENG204ACT Math2C</t>
  </si>
  <si>
    <t>0.0290499869</t>
  </si>
  <si>
    <t>0.0243362832</t>
  </si>
  <si>
    <t>0.258741259</t>
  </si>
  <si>
    <t>0.117834395</t>
  </si>
  <si>
    <t>Institution-WideENG204ACT Math2D</t>
  </si>
  <si>
    <t>0.274647887</t>
  </si>
  <si>
    <t>Institution-WideENG204ACT Math2F</t>
  </si>
  <si>
    <t>0.240875912</t>
  </si>
  <si>
    <t>0.035031847</t>
  </si>
  <si>
    <t>Institution-WideENG204ACT Math2W</t>
  </si>
  <si>
    <t>0.219653179</t>
  </si>
  <si>
    <t>0.040339703</t>
  </si>
  <si>
    <t>Institution-WideENG204ACT Math3A</t>
  </si>
  <si>
    <t>0.1041612143</t>
  </si>
  <si>
    <t>0.1261061947</t>
  </si>
  <si>
    <t>0.290299052</t>
  </si>
  <si>
    <t>0.376181474</t>
  </si>
  <si>
    <t>Institution-WideENG204ACT Math3B</t>
  </si>
  <si>
    <t>0.1138445433</t>
  </si>
  <si>
    <t>0.277246654</t>
  </si>
  <si>
    <t>0.411153119</t>
  </si>
  <si>
    <t>Institution-WideENG204ACT Math3C</t>
  </si>
  <si>
    <t>0.0264328710</t>
  </si>
  <si>
    <t>0.0172566372</t>
  </si>
  <si>
    <t>0.235431235</t>
  </si>
  <si>
    <t>0.095463138</t>
  </si>
  <si>
    <t>Institution-WideENG204ACT Math3D</t>
  </si>
  <si>
    <t>0.0035398230</t>
  </si>
  <si>
    <t>0.190140845</t>
  </si>
  <si>
    <t>0.025519849</t>
  </si>
  <si>
    <t>Institution-WideENG204ACT Math3F</t>
  </si>
  <si>
    <t>0.038752363</t>
  </si>
  <si>
    <t>Institution-WideENG204ACT Math3W</t>
  </si>
  <si>
    <t>0.0146558493</t>
  </si>
  <si>
    <t>0.0048672566</t>
  </si>
  <si>
    <t>0.323699422</t>
  </si>
  <si>
    <t>0.052930057</t>
  </si>
  <si>
    <t>Institution-WideENG204ACT Math4A</t>
  </si>
  <si>
    <t>0.1227427375</t>
  </si>
  <si>
    <t>0.1699115044</t>
  </si>
  <si>
    <t>0.342086069</t>
  </si>
  <si>
    <t>0.540322581</t>
  </si>
  <si>
    <t>Institution-WideENG204ACT Math4B</t>
  </si>
  <si>
    <t>0.0779900550</t>
  </si>
  <si>
    <t>0.0938053097</t>
  </si>
  <si>
    <t>0.189929892</t>
  </si>
  <si>
    <t>0.343317972</t>
  </si>
  <si>
    <t>Institution-WideENG204ACT Math4C</t>
  </si>
  <si>
    <t>0.0119469027</t>
  </si>
  <si>
    <t>Institution-WideENG204ACT Math4D</t>
  </si>
  <si>
    <t>0.0026171159</t>
  </si>
  <si>
    <t>0.011520737</t>
  </si>
  <si>
    <t>Institution-WideENG204ACT Math4F</t>
  </si>
  <si>
    <t>0.124087591</t>
  </si>
  <si>
    <t>0.019585253</t>
  </si>
  <si>
    <t>Institution-WideENG204ACT Math4W</t>
  </si>
  <si>
    <t>0.127167630</t>
  </si>
  <si>
    <t>0.025345622</t>
  </si>
  <si>
    <t>Institution-WideENG204ACT Reading1A</t>
  </si>
  <si>
    <t>0.0438053097</t>
  </si>
  <si>
    <t>0.198895028</t>
  </si>
  <si>
    <t>Institution-WideENG204ACT Reading1B</t>
  </si>
  <si>
    <t>0.0785134781</t>
  </si>
  <si>
    <t>0.0814159292</t>
  </si>
  <si>
    <t>0.191204589</t>
  </si>
  <si>
    <t>0.414364641</t>
  </si>
  <si>
    <t>Institution-WideENG204ACT Reading1C</t>
  </si>
  <si>
    <t>0.0371630463</t>
  </si>
  <si>
    <t>0.0287610619</t>
  </si>
  <si>
    <t>0.331002331</t>
  </si>
  <si>
    <t>0.196132597</t>
  </si>
  <si>
    <t>Institution-WideENG204ACT Reading1D</t>
  </si>
  <si>
    <t>0.366197183</t>
  </si>
  <si>
    <t>0.071823204</t>
  </si>
  <si>
    <t>Institution-WideENG204ACT Reading1F</t>
  </si>
  <si>
    <t>0.056629834</t>
  </si>
  <si>
    <t>Institution-WideENG204ACT Reading1W</t>
  </si>
  <si>
    <t>0.0061946903</t>
  </si>
  <si>
    <t>0.260115607</t>
  </si>
  <si>
    <t>0.062154696</t>
  </si>
  <si>
    <t>Institution-WideENG204ACT Reading2A</t>
  </si>
  <si>
    <t>0.0719706883</t>
  </si>
  <si>
    <t>0.0836283186</t>
  </si>
  <si>
    <t>0.200583516</t>
  </si>
  <si>
    <t>0.286160250</t>
  </si>
  <si>
    <t>Institution-WideENG204ACT Reading2B</t>
  </si>
  <si>
    <t>0.1172467940</t>
  </si>
  <si>
    <t>0.1216814159</t>
  </si>
  <si>
    <t>0.285532186</t>
  </si>
  <si>
    <t>0.466181061</t>
  </si>
  <si>
    <t>Institution-WideENG204ACT Reading2C</t>
  </si>
  <si>
    <t>0.0311436797</t>
  </si>
  <si>
    <t>0.0247787611</t>
  </si>
  <si>
    <t>0.277389277</t>
  </si>
  <si>
    <t>0.123829344</t>
  </si>
  <si>
    <t>Institution-WideENG204ACT Reading2D</t>
  </si>
  <si>
    <t>0.040582726</t>
  </si>
  <si>
    <t>Institution-WideENG204ACT Reading2F</t>
  </si>
  <si>
    <t>0.218978102</t>
  </si>
  <si>
    <t>0.031217482</t>
  </si>
  <si>
    <t>Institution-WideENG204ACT Reading2W</t>
  </si>
  <si>
    <t>0.289017341</t>
  </si>
  <si>
    <t>0.052029136</t>
  </si>
  <si>
    <t>Institution-WideENG204ACT Reading3A</t>
  </si>
  <si>
    <t>0.0921224810</t>
  </si>
  <si>
    <t>0.1190265487</t>
  </si>
  <si>
    <t>0.256746900</t>
  </si>
  <si>
    <t>0.366285120</t>
  </si>
  <si>
    <t>Institution-WideENG204ACT Reading3B</t>
  </si>
  <si>
    <t>0.1093954462</t>
  </si>
  <si>
    <t>0.1207964602</t>
  </si>
  <si>
    <t>0.266411727</t>
  </si>
  <si>
    <t>0.434963580</t>
  </si>
  <si>
    <t>Institution-WideENG204ACT Reading3C</t>
  </si>
  <si>
    <t>0.0246008898</t>
  </si>
  <si>
    <t>0.0163716814</t>
  </si>
  <si>
    <t>0.219114219</t>
  </si>
  <si>
    <t>0.097814776</t>
  </si>
  <si>
    <t>Institution-WideENG204ACT Reading3D</t>
  </si>
  <si>
    <t>0.020811655</t>
  </si>
  <si>
    <t>Institution-WideENG204ACT Reading3F</t>
  </si>
  <si>
    <t>0.0081130594</t>
  </si>
  <si>
    <t>0.226277372</t>
  </si>
  <si>
    <t>Institution-WideENG204ACT Reading3W</t>
  </si>
  <si>
    <t>0.047866805</t>
  </si>
  <si>
    <t>Institution-WideENG204ACT Reading4A</t>
  </si>
  <si>
    <t>0.2013274336</t>
  </si>
  <si>
    <t>0.437636761</t>
  </si>
  <si>
    <t>Institution-WideENG204ACT Reading4B</t>
  </si>
  <si>
    <t>0.1048672566</t>
  </si>
  <si>
    <t>0.256851498</t>
  </si>
  <si>
    <t>0.342978723</t>
  </si>
  <si>
    <t>Institution-WideENG204ACT Reading4C</t>
  </si>
  <si>
    <t>0.0193666579</t>
  </si>
  <si>
    <t>0.172494172</t>
  </si>
  <si>
    <t>0.062978723</t>
  </si>
  <si>
    <t>Institution-WideENG204ACT Reading4D</t>
  </si>
  <si>
    <t>0.026382979</t>
  </si>
  <si>
    <t>Institution-WideENG204ACT Reading4F</t>
  </si>
  <si>
    <t>0.255474453</t>
  </si>
  <si>
    <t>Institution-WideENG204ACT Reading4W</t>
  </si>
  <si>
    <t>0.184971098</t>
  </si>
  <si>
    <t>0.027234043</t>
  </si>
  <si>
    <t>Institution-WideENG204ACT Science Reasoning1A</t>
  </si>
  <si>
    <t>0.0696152840</t>
  </si>
  <si>
    <t>0.0818584071</t>
  </si>
  <si>
    <t>0.194018964</t>
  </si>
  <si>
    <t>0.250235183</t>
  </si>
  <si>
    <t>Institution-WideENG204ACT Science Reasoning1B</t>
  </si>
  <si>
    <t>0.1127976969</t>
  </si>
  <si>
    <t>0.1168141593</t>
  </si>
  <si>
    <t>0.274697259</t>
  </si>
  <si>
    <t>0.405456256</t>
  </si>
  <si>
    <t>Institution-WideENG204ACT Science Reasoning1C</t>
  </si>
  <si>
    <t>0.0465846637</t>
  </si>
  <si>
    <t>0.0309734513</t>
  </si>
  <si>
    <t>0.414918415</t>
  </si>
  <si>
    <t>0.167450611</t>
  </si>
  <si>
    <t>Institution-WideENG204ACT Science Reasoning1D</t>
  </si>
  <si>
    <t>0.0191049463</t>
  </si>
  <si>
    <t>0.514084507</t>
  </si>
  <si>
    <t>0.068673565</t>
  </si>
  <si>
    <t>Institution-WideENG204ACT Science Reasoning1F</t>
  </si>
  <si>
    <t>0.0115153101</t>
  </si>
  <si>
    <t>0.041392286</t>
  </si>
  <si>
    <t>Institution-WideENG204ACT Science Reasoning1W</t>
  </si>
  <si>
    <t>0.410404624</t>
  </si>
  <si>
    <t>0.066792098</t>
  </si>
  <si>
    <t>Institution-WideENG204ACT Science Reasoning2A</t>
  </si>
  <si>
    <t>0.0659513216</t>
  </si>
  <si>
    <t>0.183807440</t>
  </si>
  <si>
    <t>0.296470588</t>
  </si>
  <si>
    <t>Institution-WideENG204ACT Science Reasoning2B</t>
  </si>
  <si>
    <t>0.1044229259</t>
  </si>
  <si>
    <t>0.1057522124</t>
  </si>
  <si>
    <t>0.254302103</t>
  </si>
  <si>
    <t>0.469411765</t>
  </si>
  <si>
    <t>Institution-WideENG204ACT Science Reasoning2C</t>
  </si>
  <si>
    <t>0.0256477362</t>
  </si>
  <si>
    <t>0.0199115044</t>
  </si>
  <si>
    <t>0.228438228</t>
  </si>
  <si>
    <t>0.115294118</t>
  </si>
  <si>
    <t>Institution-WideENG204ACT Science Reasoning2D</t>
  </si>
  <si>
    <t>0.197183099</t>
  </si>
  <si>
    <t>0.032941176</t>
  </si>
  <si>
    <t>Institution-WideENG204ACT Science Reasoning2F</t>
  </si>
  <si>
    <t>0.262773723</t>
  </si>
  <si>
    <t>0.042352941</t>
  </si>
  <si>
    <t>Institution-WideENG204ACT Science Reasoning2W</t>
  </si>
  <si>
    <t>0.043529412</t>
  </si>
  <si>
    <t>Institution-WideENG204ACT Science Reasoning3A</t>
  </si>
  <si>
    <t>0.1067783303</t>
  </si>
  <si>
    <t>0.1336283186</t>
  </si>
  <si>
    <t>0.297592998</t>
  </si>
  <si>
    <t>0.383819379</t>
  </si>
  <si>
    <t>Institution-WideENG204ACT Science Reasoning3B</t>
  </si>
  <si>
    <t>0.1222193143</t>
  </si>
  <si>
    <t>0.1265486726</t>
  </si>
  <si>
    <t>0.297641810</t>
  </si>
  <si>
    <t>0.439322672</t>
  </si>
  <si>
    <t>Institution-WideENG204ACT Science Reasoning3C</t>
  </si>
  <si>
    <t>0.0185840708</t>
  </si>
  <si>
    <t>0.083725306</t>
  </si>
  <si>
    <t>Institution-WideENG204ACT Science Reasoning3D</t>
  </si>
  <si>
    <t>0.023518344</t>
  </si>
  <si>
    <t>Institution-WideENG204ACT Science Reasoning3F</t>
  </si>
  <si>
    <t>0.032925682</t>
  </si>
  <si>
    <t>Institution-WideENG204ACT Science Reasoning3W</t>
  </si>
  <si>
    <t>0.036688617</t>
  </si>
  <si>
    <t>Institution-WideENG204ACT Science Reasoning4A</t>
  </si>
  <si>
    <t>0.1164616593</t>
  </si>
  <si>
    <t>0.1553097345</t>
  </si>
  <si>
    <t>0.324580598</t>
  </si>
  <si>
    <t>0.526627219</t>
  </si>
  <si>
    <t>Institution-WideENG204ACT Science Reasoning4B</t>
  </si>
  <si>
    <t>0.0711855535</t>
  </si>
  <si>
    <t>0.0796460177</t>
  </si>
  <si>
    <t>0.173358827</t>
  </si>
  <si>
    <t>0.321893491</t>
  </si>
  <si>
    <t>Institution-WideENG204ACT Science Reasoning4C</t>
  </si>
  <si>
    <t>0.0123893805</t>
  </si>
  <si>
    <t>0.075739645</t>
  </si>
  <si>
    <t>Institution-WideENG204ACT Science Reasoning4D</t>
  </si>
  <si>
    <t>0.112676056</t>
  </si>
  <si>
    <t>0.018934911</t>
  </si>
  <si>
    <t>Institution-WideENG204ACT Science Reasoning4F</t>
  </si>
  <si>
    <t>0.0004424779</t>
  </si>
  <si>
    <t>0.160583942</t>
  </si>
  <si>
    <t>0.026035503</t>
  </si>
  <si>
    <t>Institution-WideENG204ACT Science Reasoning4W</t>
  </si>
  <si>
    <t>0.150289017</t>
  </si>
  <si>
    <t>Institution-WideENG204ACT Sum of Standard Score1B</t>
  </si>
  <si>
    <t>Institution-WideENG204ACT Sum of Standard Score2A</t>
  </si>
  <si>
    <t>Institution-WideENG204ACT Sum of Standard Score4A</t>
  </si>
  <si>
    <t>Institution-WideENG204SAT Mathematics1A</t>
  </si>
  <si>
    <t>0.0530973451</t>
  </si>
  <si>
    <t>0.0603448276</t>
  </si>
  <si>
    <t>0.133828996</t>
  </si>
  <si>
    <t>Institution-WideENG204SAT Mathematics1B</t>
  </si>
  <si>
    <t>0.0862831858</t>
  </si>
  <si>
    <t>0.0800492611</t>
  </si>
  <si>
    <t>0.225868726</t>
  </si>
  <si>
    <t>0.395270270</t>
  </si>
  <si>
    <t>Institution-WideENG204SAT Mathematics1C</t>
  </si>
  <si>
    <t>0.0233990148</t>
  </si>
  <si>
    <t>0.360902256</t>
  </si>
  <si>
    <t>Institution-WideENG204SAT Mathematics1D</t>
  </si>
  <si>
    <t>0.0162241888</t>
  </si>
  <si>
    <t>0.0073891626</t>
  </si>
  <si>
    <t>0.074324324</t>
  </si>
  <si>
    <t>Institution-WideENG204SAT Mathematics1F</t>
  </si>
  <si>
    <t>0.0125368732</t>
  </si>
  <si>
    <t>0.0036945813</t>
  </si>
  <si>
    <t>0.404761905</t>
  </si>
  <si>
    <t>Institution-WideENG204SAT Mathematics1W</t>
  </si>
  <si>
    <t>0.0147492625</t>
  </si>
  <si>
    <t>0.0012315271</t>
  </si>
  <si>
    <t>Institution-WideENG204SAT Mathematics2A</t>
  </si>
  <si>
    <t>0.0929203540</t>
  </si>
  <si>
    <t>0.234200743</t>
  </si>
  <si>
    <t>0.311881188</t>
  </si>
  <si>
    <t>Institution-WideENG204SAT Mathematics2B</t>
  </si>
  <si>
    <t>0.1349557522</t>
  </si>
  <si>
    <t>0.353281853</t>
  </si>
  <si>
    <t>0.452970297</t>
  </si>
  <si>
    <t>Institution-WideENG204SAT Mathematics2C</t>
  </si>
  <si>
    <t>0.0339233038</t>
  </si>
  <si>
    <t>0.113861386</t>
  </si>
  <si>
    <t>Institution-WideENG204SAT Mathematics2D</t>
  </si>
  <si>
    <t>Institution-WideENG204SAT Mathematics2F</t>
  </si>
  <si>
    <t>0.0051622419</t>
  </si>
  <si>
    <t>0.017326733</t>
  </si>
  <si>
    <t>Institution-WideENG204SAT Mathematics2W</t>
  </si>
  <si>
    <t>0.0221238938</t>
  </si>
  <si>
    <t>0.0086206897</t>
  </si>
  <si>
    <t>0.410958904</t>
  </si>
  <si>
    <t>Institution-WideENG204SAT Mathematics3A</t>
  </si>
  <si>
    <t>0.1187315634</t>
  </si>
  <si>
    <t>0.1490147783</t>
  </si>
  <si>
    <t>0.299256506</t>
  </si>
  <si>
    <t>0.483483483</t>
  </si>
  <si>
    <t>Institution-WideENG204SAT Mathematics3B</t>
  </si>
  <si>
    <t>0.0899705015</t>
  </si>
  <si>
    <t>0.0948275862</t>
  </si>
  <si>
    <t>0.235521236</t>
  </si>
  <si>
    <t>0.366366366</t>
  </si>
  <si>
    <t>Institution-WideENG204SAT Mathematics3C</t>
  </si>
  <si>
    <t>0.165413534</t>
  </si>
  <si>
    <t>0.066066066</t>
  </si>
  <si>
    <t>Institution-WideENG204SAT Mathematics3D</t>
  </si>
  <si>
    <t>0.0095870206</t>
  </si>
  <si>
    <t>0.0024630542</t>
  </si>
  <si>
    <t>0.039039039</t>
  </si>
  <si>
    <t>Institution-WideENG204SAT Mathematics3F</t>
  </si>
  <si>
    <t>Institution-WideENG204SAT Mathematics3W</t>
  </si>
  <si>
    <t>0.123287671</t>
  </si>
  <si>
    <t>Institution-WideENG204SAT Mathematics4A</t>
  </si>
  <si>
    <t>0.1320058997</t>
  </si>
  <si>
    <t>0.1674876847</t>
  </si>
  <si>
    <t>0.332713755</t>
  </si>
  <si>
    <t>0.554179567</t>
  </si>
  <si>
    <t>Institution-WideENG204SAT Mathematics4B</t>
  </si>
  <si>
    <t>0.0707964602</t>
  </si>
  <si>
    <t>0.0763546798</t>
  </si>
  <si>
    <t>0.185328185</t>
  </si>
  <si>
    <t>0.297213622</t>
  </si>
  <si>
    <t>Institution-WideENG204SAT Mathematics4C</t>
  </si>
  <si>
    <t>0.127819549</t>
  </si>
  <si>
    <t>Institution-WideENG204SAT Mathematics4D</t>
  </si>
  <si>
    <t>0.0036873156</t>
  </si>
  <si>
    <t>0.0049261084</t>
  </si>
  <si>
    <t>0.015479876</t>
  </si>
  <si>
    <t>Institution-WideENG204SAT Mathematics4F</t>
  </si>
  <si>
    <t>0.037151703</t>
  </si>
  <si>
    <t>Institution-WideENG204SAT Mathematics4W</t>
  </si>
  <si>
    <t>0.0103244838</t>
  </si>
  <si>
    <t>0.043343653</t>
  </si>
  <si>
    <t>Institution-WideENG204SAT Total (Verbal and Math)1A</t>
  </si>
  <si>
    <t>0.0464601770</t>
  </si>
  <si>
    <t>0.0541871921</t>
  </si>
  <si>
    <t>0.117100372</t>
  </si>
  <si>
    <t>Institution-WideENG204SAT Total (Verbal and Math)1B</t>
  </si>
  <si>
    <t>0.0966076696</t>
  </si>
  <si>
    <t>0.0972906404</t>
  </si>
  <si>
    <t>0.252895753</t>
  </si>
  <si>
    <t>0.425324675</t>
  </si>
  <si>
    <t>Institution-WideENG204SAT Total (Verbal and Math)1C</t>
  </si>
  <si>
    <t>0.0405604720</t>
  </si>
  <si>
    <t>0.413533835</t>
  </si>
  <si>
    <t>Institution-WideENG204SAT Total (Verbal and Math)1D</t>
  </si>
  <si>
    <t>0.0191740413</t>
  </si>
  <si>
    <t>0.0098522167</t>
  </si>
  <si>
    <t>0.084415584</t>
  </si>
  <si>
    <t>Institution-WideENG204SAT Total (Verbal and Math)1F</t>
  </si>
  <si>
    <t>0.0110619469</t>
  </si>
  <si>
    <t>Institution-WideENG204SAT Total (Verbal and Math)1W</t>
  </si>
  <si>
    <t>Institution-WideENG204SAT Total (Verbal and Math)2A</t>
  </si>
  <si>
    <t>0.0848082596</t>
  </si>
  <si>
    <t>0.0997536946</t>
  </si>
  <si>
    <t>0.213754647</t>
  </si>
  <si>
    <t>0.328571429</t>
  </si>
  <si>
    <t>Institution-WideENG204SAT Total (Verbal and Math)2B</t>
  </si>
  <si>
    <t>0.1106194690</t>
  </si>
  <si>
    <t>0.1133004926</t>
  </si>
  <si>
    <t>0.289575290</t>
  </si>
  <si>
    <t>Institution-WideENG204SAT Total (Verbal and Math)2C</t>
  </si>
  <si>
    <t>0.0302359882</t>
  </si>
  <si>
    <t>0.0221674877</t>
  </si>
  <si>
    <t>0.117142857</t>
  </si>
  <si>
    <t>Institution-WideENG204SAT Total (Verbal and Math)2D</t>
  </si>
  <si>
    <t>0.0058997050</t>
  </si>
  <si>
    <t>Institution-WideENG204SAT Total (Verbal and Math)2F</t>
  </si>
  <si>
    <t>Institution-WideENG204SAT Total (Verbal and Math)2W</t>
  </si>
  <si>
    <t>0.0206489676</t>
  </si>
  <si>
    <t>Institution-WideENG204SAT Total (Verbal and Math)3A</t>
  </si>
  <si>
    <t>0.1032448378</t>
  </si>
  <si>
    <t>0.1243842365</t>
  </si>
  <si>
    <t>0.260223048</t>
  </si>
  <si>
    <t>0.428134557</t>
  </si>
  <si>
    <t>Institution-WideENG204SAT Total (Verbal and Math)3B</t>
  </si>
  <si>
    <t>0.0951327434</t>
  </si>
  <si>
    <t>0.0960591133</t>
  </si>
  <si>
    <t>0.249034749</t>
  </si>
  <si>
    <t>0.394495413</t>
  </si>
  <si>
    <t>Institution-WideENG204SAT Total (Verbal and Math)3C</t>
  </si>
  <si>
    <t>0.0154867257</t>
  </si>
  <si>
    <t>0.0123152709</t>
  </si>
  <si>
    <t>0.064220183</t>
  </si>
  <si>
    <t>Institution-WideENG204SAT Total (Verbal and Math)3D</t>
  </si>
  <si>
    <t>0.173076923</t>
  </si>
  <si>
    <t>0.027522936</t>
  </si>
  <si>
    <t>Institution-WideENG204SAT Total (Verbal and Math)3F</t>
  </si>
  <si>
    <t>0.042813456</t>
  </si>
  <si>
    <t>Institution-WideENG204SAT Total (Verbal and Math)3W</t>
  </si>
  <si>
    <t>Institution-WideENG204SAT Total (Verbal and Math)4A</t>
  </si>
  <si>
    <t>0.2056650246</t>
  </si>
  <si>
    <t>0.408921933</t>
  </si>
  <si>
    <t>0.592991914</t>
  </si>
  <si>
    <t>Institution-WideENG204SAT Total (Verbal and Math)4B</t>
  </si>
  <si>
    <t>0.0874384236</t>
  </si>
  <si>
    <t>0.208494208</t>
  </si>
  <si>
    <t>0.291105121</t>
  </si>
  <si>
    <t>Institution-WideENG204SAT Total (Verbal and Math)4C</t>
  </si>
  <si>
    <t>0.0117994100</t>
  </si>
  <si>
    <t>0.0147783251</t>
  </si>
  <si>
    <t>0.043126685</t>
  </si>
  <si>
    <t>Institution-WideENG204SAT Total (Verbal and Math)4D</t>
  </si>
  <si>
    <t>0.024258760</t>
  </si>
  <si>
    <t>Institution-WideENG204SAT Total (Verbal and Math)4F</t>
  </si>
  <si>
    <t>0.013477089</t>
  </si>
  <si>
    <t>Institution-WideENG204SAT Total (Verbal and Math)4W</t>
  </si>
  <si>
    <t>0.178082192</t>
  </si>
  <si>
    <t>0.035040431</t>
  </si>
  <si>
    <t>Institution-WideENG204SAT Verbal1A</t>
  </si>
  <si>
    <t>0.0501474926</t>
  </si>
  <si>
    <t>0.0578817734</t>
  </si>
  <si>
    <t>0.126394052</t>
  </si>
  <si>
    <t>Institution-WideENG204SAT Verbal1B</t>
  </si>
  <si>
    <t>0.0980825959</t>
  </si>
  <si>
    <t>0.256756757</t>
  </si>
  <si>
    <t>0.434640523</t>
  </si>
  <si>
    <t>Institution-WideENG204SAT Verbal1C</t>
  </si>
  <si>
    <t>0.0383480826</t>
  </si>
  <si>
    <t>0.0283251232</t>
  </si>
  <si>
    <t>0.390977444</t>
  </si>
  <si>
    <t>0.169934641</t>
  </si>
  <si>
    <t>Institution-WideENG204SAT Verbal1D</t>
  </si>
  <si>
    <t>0.068627451</t>
  </si>
  <si>
    <t>Institution-WideENG204SAT Verbal1F</t>
  </si>
  <si>
    <t>0.049019608</t>
  </si>
  <si>
    <t>Institution-WideENG204SAT Verbal1W</t>
  </si>
  <si>
    <t>Institution-WideENG204SAT Verbal2A</t>
  </si>
  <si>
    <t>0.0671091445</t>
  </si>
  <si>
    <t>0.169144981</t>
  </si>
  <si>
    <t>0.277439024</t>
  </si>
  <si>
    <t>Institution-WideENG204SAT Verbal2B</t>
  </si>
  <si>
    <t>0.1047197640</t>
  </si>
  <si>
    <t>0.1157635468</t>
  </si>
  <si>
    <t>0.274131274</t>
  </si>
  <si>
    <t>0.432926829</t>
  </si>
  <si>
    <t>Institution-WideENG204SAT Verbal2C</t>
  </si>
  <si>
    <t>0.0184729064</t>
  </si>
  <si>
    <t>Institution-WideENG204SAT Verbal2D</t>
  </si>
  <si>
    <t>0.039634146</t>
  </si>
  <si>
    <t>Institution-WideENG204SAT Verbal2F</t>
  </si>
  <si>
    <t>0.042682927</t>
  </si>
  <si>
    <t>Institution-WideENG204SAT Verbal2W</t>
  </si>
  <si>
    <t>0.082317073</t>
  </si>
  <si>
    <t>Institution-WideENG204SAT Verbal3A</t>
  </si>
  <si>
    <t>0.1219211823</t>
  </si>
  <si>
    <t>0.247211896</t>
  </si>
  <si>
    <t>0.420886076</t>
  </si>
  <si>
    <t>Institution-WideENG204SAT Verbal3B</t>
  </si>
  <si>
    <t>0.0914454277</t>
  </si>
  <si>
    <t>0.239382239</t>
  </si>
  <si>
    <t>Institution-WideENG204SAT Verbal3C</t>
  </si>
  <si>
    <t>0.0135467980</t>
  </si>
  <si>
    <t>0.195488722</t>
  </si>
  <si>
    <t>Institution-WideENG204SAT Verbal3D</t>
  </si>
  <si>
    <t>0.022151899</t>
  </si>
  <si>
    <t>Institution-WideENG204SAT Verbal3F</t>
  </si>
  <si>
    <t>0.028481013</t>
  </si>
  <si>
    <t>Institution-WideENG204SAT Verbal3W</t>
  </si>
  <si>
    <t>0.053797468</t>
  </si>
  <si>
    <t>Institution-WideENG204SAT Verbal4A</t>
  </si>
  <si>
    <t>0.1814159292</t>
  </si>
  <si>
    <t>0.2241379310</t>
  </si>
  <si>
    <t>0.457249071</t>
  </si>
  <si>
    <t>0.605911330</t>
  </si>
  <si>
    <t>Institution-WideENG204SAT Verbal4B</t>
  </si>
  <si>
    <t>0.0877581121</t>
  </si>
  <si>
    <t>0.0849753695</t>
  </si>
  <si>
    <t>Institution-WideENG204SAT Verbal4C</t>
  </si>
  <si>
    <t>Institution-WideENG204SAT Verbal4D</t>
  </si>
  <si>
    <t>0.0081120944</t>
  </si>
  <si>
    <t>0.0061576355</t>
  </si>
  <si>
    <t>0.211538462</t>
  </si>
  <si>
    <t>0.027093596</t>
  </si>
  <si>
    <t>Institution-WideENG204SAT Verbal4F</t>
  </si>
  <si>
    <t>0.0029498525</t>
  </si>
  <si>
    <t>0.009852217</t>
  </si>
  <si>
    <t>Institution-WideENG204SAT Verbal4W</t>
  </si>
  <si>
    <t>0.029556650</t>
  </si>
  <si>
    <t>Institution-WideENG204SAT Writing1A</t>
  </si>
  <si>
    <t>0.0501930502</t>
  </si>
  <si>
    <t>0.0459770115</t>
  </si>
  <si>
    <t>Institution-WideENG204SAT Writing1B</t>
  </si>
  <si>
    <t>0.0752895753</t>
  </si>
  <si>
    <t>0.0842911877</t>
  </si>
  <si>
    <t>0.348214286</t>
  </si>
  <si>
    <t>Institution-WideENG204SAT Writing1C</t>
  </si>
  <si>
    <t>0.0559845560</t>
  </si>
  <si>
    <t>0.0421455939</t>
  </si>
  <si>
    <t>0.258928571</t>
  </si>
  <si>
    <t>Institution-WideENG204SAT Writing1D</t>
  </si>
  <si>
    <t>0.0154440154</t>
  </si>
  <si>
    <t>0.0076628352</t>
  </si>
  <si>
    <t>Institution-WideENG204SAT Writing1F</t>
  </si>
  <si>
    <t>0.0096525097</t>
  </si>
  <si>
    <t>0.044642857</t>
  </si>
  <si>
    <t>Institution-WideENG204SAT Writing1W</t>
  </si>
  <si>
    <t>Institution-WideENG204SAT Writing2A</t>
  </si>
  <si>
    <t>0.0579150579</t>
  </si>
  <si>
    <t>0.0727969349</t>
  </si>
  <si>
    <t>0.142180095</t>
  </si>
  <si>
    <t>Institution-WideENG204SAT Writing2B</t>
  </si>
  <si>
    <t>0.0888030888</t>
  </si>
  <si>
    <t>0.0574712644</t>
  </si>
  <si>
    <t>0.414414414</t>
  </si>
  <si>
    <t>Institution-WideENG204SAT Writing2C</t>
  </si>
  <si>
    <t>0.0268199234</t>
  </si>
  <si>
    <t>Institution-WideENG204SAT Writing2D</t>
  </si>
  <si>
    <t>Institution-WideENG204SAT Writing2F</t>
  </si>
  <si>
    <t>Institution-WideENG204SAT Writing2W</t>
  </si>
  <si>
    <t>0.0057915058</t>
  </si>
  <si>
    <t>Institution-WideENG204SAT Writing3A</t>
  </si>
  <si>
    <t>0.1023166023</t>
  </si>
  <si>
    <t>0.1302681992</t>
  </si>
  <si>
    <t>0.251184834</t>
  </si>
  <si>
    <t>0.386861314</t>
  </si>
  <si>
    <t>Institution-WideENG204SAT Writing3B</t>
  </si>
  <si>
    <t>0.288235294</t>
  </si>
  <si>
    <t>0.357664234</t>
  </si>
  <si>
    <t>Institution-WideENG204SAT Writing3C</t>
  </si>
  <si>
    <t>0.0366795367</t>
  </si>
  <si>
    <t>0.0306513410</t>
  </si>
  <si>
    <t>Institution-WideENG204SAT Writing3D</t>
  </si>
  <si>
    <t>0.029197080</t>
  </si>
  <si>
    <t>Institution-WideENG204SAT Writing3F</t>
  </si>
  <si>
    <t>0.021897810</t>
  </si>
  <si>
    <t>Institution-WideENG204SAT Writing3W</t>
  </si>
  <si>
    <t>0.0173745174</t>
  </si>
  <si>
    <t>0.065693431</t>
  </si>
  <si>
    <t>Institution-WideENG204SAT Writing4A</t>
  </si>
  <si>
    <t>0.1969111969</t>
  </si>
  <si>
    <t>0.483412322</t>
  </si>
  <si>
    <t>0.645569620</t>
  </si>
  <si>
    <t>Institution-WideENG204SAT Writing4B</t>
  </si>
  <si>
    <t>0.0694980695</t>
  </si>
  <si>
    <t>Institution-WideENG204SAT Writing4C</t>
  </si>
  <si>
    <t>0.0212355212</t>
  </si>
  <si>
    <t>0.0191570881</t>
  </si>
  <si>
    <t>Institution-WideENG204SAT Writing4D</t>
  </si>
  <si>
    <t>Institution-WideENG204SAT Writing4F</t>
  </si>
  <si>
    <t>0.0019305019</t>
  </si>
  <si>
    <t>0.006329114</t>
  </si>
  <si>
    <t>Institution-WideENG204SAT Writing4W</t>
  </si>
  <si>
    <t>Institution-WideHST101ACT Combined English/Writing1A</t>
  </si>
  <si>
    <t>0.0247376312</t>
  </si>
  <si>
    <t>0.0355239787</t>
  </si>
  <si>
    <t>0.124060150</t>
  </si>
  <si>
    <t>0.084832905</t>
  </si>
  <si>
    <t>Institution-WideHST101ACT Combined English/Writing1B</t>
  </si>
  <si>
    <t>0.0584707646</t>
  </si>
  <si>
    <t>0.0692717584</t>
  </si>
  <si>
    <t>0.200514139</t>
  </si>
  <si>
    <t>Institution-WideHST101ACT Combined English/Writing1C</t>
  </si>
  <si>
    <t>0.0637181409</t>
  </si>
  <si>
    <t>0.0479573712</t>
  </si>
  <si>
    <t>0.328185328</t>
  </si>
  <si>
    <t>0.218508997</t>
  </si>
  <si>
    <t>Institution-WideHST101ACT Combined English/Writing1D</t>
  </si>
  <si>
    <t>0.0599700150</t>
  </si>
  <si>
    <t>0.0319715808</t>
  </si>
  <si>
    <t>0.476190476</t>
  </si>
  <si>
    <t>0.205655527</t>
  </si>
  <si>
    <t>Institution-WideHST101ACT Combined English/Writing1F</t>
  </si>
  <si>
    <t>0.0539730135</t>
  </si>
  <si>
    <t>0.0053285968</t>
  </si>
  <si>
    <t>0.416184971</t>
  </si>
  <si>
    <t>0.185089974</t>
  </si>
  <si>
    <t>Institution-WideHST101ACT Combined English/Writing1W</t>
  </si>
  <si>
    <t>0.0307346327</t>
  </si>
  <si>
    <t>0.518987342</t>
  </si>
  <si>
    <t>0.105398458</t>
  </si>
  <si>
    <t>Institution-WideHST101ACT Combined English/Writing2A</t>
  </si>
  <si>
    <t>0.0515097691</t>
  </si>
  <si>
    <t>0.172932331</t>
  </si>
  <si>
    <t>0.137724551</t>
  </si>
  <si>
    <t>Institution-WideHST101ACT Combined English/Writing2B</t>
  </si>
  <si>
    <t>0.0809595202</t>
  </si>
  <si>
    <t>0.0941385435</t>
  </si>
  <si>
    <t>0.277634961</t>
  </si>
  <si>
    <t>0.323353293</t>
  </si>
  <si>
    <t>Institution-WideHST101ACT Combined English/Writing2C</t>
  </si>
  <si>
    <t>0.0577211394</t>
  </si>
  <si>
    <t>0.0657193606</t>
  </si>
  <si>
    <t>0.230538922</t>
  </si>
  <si>
    <t>Institution-WideHST101ACT Combined English/Writing2D</t>
  </si>
  <si>
    <t>0.0292353823</t>
  </si>
  <si>
    <t>0.0159857904</t>
  </si>
  <si>
    <t>0.116766467</t>
  </si>
  <si>
    <t>Institution-WideHST101ACT Combined English/Writing2F</t>
  </si>
  <si>
    <t>0.0389805097</t>
  </si>
  <si>
    <t>0.300578035</t>
  </si>
  <si>
    <t>0.155688623</t>
  </si>
  <si>
    <t>Institution-WideHST101ACT Combined English/Writing2W</t>
  </si>
  <si>
    <t>0.0089955022</t>
  </si>
  <si>
    <t>0.0035523979</t>
  </si>
  <si>
    <t>0.035928144</t>
  </si>
  <si>
    <t>Institution-WideHST101ACT Combined English/Writing3A</t>
  </si>
  <si>
    <t>0.0959147425</t>
  </si>
  <si>
    <t>0.270676692</t>
  </si>
  <si>
    <t>0.215568862</t>
  </si>
  <si>
    <t>Institution-WideHST101ACT Combined English/Writing3B</t>
  </si>
  <si>
    <t>0.0892053973</t>
  </si>
  <si>
    <t>0.1225577265</t>
  </si>
  <si>
    <t>0.305912596</t>
  </si>
  <si>
    <t>0.356287425</t>
  </si>
  <si>
    <t>Institution-WideHST101ACT Combined English/Writing3C</t>
  </si>
  <si>
    <t>0.0449775112</t>
  </si>
  <si>
    <t>0.0408525755</t>
  </si>
  <si>
    <t>0.231660232</t>
  </si>
  <si>
    <t>0.179640719</t>
  </si>
  <si>
    <t>Institution-WideHST101ACT Combined English/Writing3D</t>
  </si>
  <si>
    <t>0.0232383808</t>
  </si>
  <si>
    <t>0.0106571936</t>
  </si>
  <si>
    <t>0.184523810</t>
  </si>
  <si>
    <t>0.092814371</t>
  </si>
  <si>
    <t>Institution-WideHST101ACT Combined English/Writing3F</t>
  </si>
  <si>
    <t>0.0269865067</t>
  </si>
  <si>
    <t>0.0088809947</t>
  </si>
  <si>
    <t>0.107784431</t>
  </si>
  <si>
    <t>Institution-WideHST101ACT Combined English/Writing3W</t>
  </si>
  <si>
    <t>0.0119940030</t>
  </si>
  <si>
    <t>0.0071047957</t>
  </si>
  <si>
    <t>0.047904192</t>
  </si>
  <si>
    <t>Institution-WideHST101ACT Combined English/Writing4A</t>
  </si>
  <si>
    <t>0.1474245115</t>
  </si>
  <si>
    <t>0.432330827</t>
  </si>
  <si>
    <t>0.415162455</t>
  </si>
  <si>
    <t>Institution-WideHST101ACT Combined English/Writing4B</t>
  </si>
  <si>
    <t>0.0905861456</t>
  </si>
  <si>
    <t>0.215938303</t>
  </si>
  <si>
    <t>0.303249097</t>
  </si>
  <si>
    <t>Institution-WideHST101ACT Combined English/Writing4C</t>
  </si>
  <si>
    <t>0.0277361319</t>
  </si>
  <si>
    <t>0.0213143872</t>
  </si>
  <si>
    <t>0.133574007</t>
  </si>
  <si>
    <t>Institution-WideHST101ACT Combined English/Writing4D</t>
  </si>
  <si>
    <t>0.0134932534</t>
  </si>
  <si>
    <t>0.064981949</t>
  </si>
  <si>
    <t>Institution-WideHST101ACT Combined English/Writing4F</t>
  </si>
  <si>
    <t>0.0097451274</t>
  </si>
  <si>
    <t>0.075144509</t>
  </si>
  <si>
    <t>0.046931408</t>
  </si>
  <si>
    <t>Institution-WideHST101ACT Combined English/Writing4W</t>
  </si>
  <si>
    <t>Institution-WideHST101ACT Composite1A</t>
  </si>
  <si>
    <t>0.0119621200</t>
  </si>
  <si>
    <t>0.0159376060</t>
  </si>
  <si>
    <t>0.041331803</t>
  </si>
  <si>
    <t>Institution-WideHST101ACT Composite1B</t>
  </si>
  <si>
    <t>0.0553248048</t>
  </si>
  <si>
    <t>0.0654459139</t>
  </si>
  <si>
    <t>0.194736842</t>
  </si>
  <si>
    <t>0.191159587</t>
  </si>
  <si>
    <t>Institution-WideHST101ACT Composite1C</t>
  </si>
  <si>
    <t>0.0842332613</t>
  </si>
  <si>
    <t>0.0820617158</t>
  </si>
  <si>
    <t>0.337549933</t>
  </si>
  <si>
    <t>0.291044776</t>
  </si>
  <si>
    <t>Institution-WideHST101ACT Composite1D</t>
  </si>
  <si>
    <t>0.0632995514</t>
  </si>
  <si>
    <t>0.0349270939</t>
  </si>
  <si>
    <t>0.469211823</t>
  </si>
  <si>
    <t>0.218714122</t>
  </si>
  <si>
    <t>Institution-WideHST101ACT Composite1F</t>
  </si>
  <si>
    <t>0.0526665559</t>
  </si>
  <si>
    <t>0.0115293320</t>
  </si>
  <si>
    <t>0.486943164</t>
  </si>
  <si>
    <t>0.181974742</t>
  </si>
  <si>
    <t>Institution-WideHST101ACT Composite1W</t>
  </si>
  <si>
    <t>0.0219305532</t>
  </si>
  <si>
    <t>0.0111902340</t>
  </si>
  <si>
    <t>0.407407407</t>
  </si>
  <si>
    <t>0.075774971</t>
  </si>
  <si>
    <t>Institution-WideHST101ACT Composite2A</t>
  </si>
  <si>
    <t>0.0289084566</t>
  </si>
  <si>
    <t>0.0406917599</t>
  </si>
  <si>
    <t>0.170588235</t>
  </si>
  <si>
    <t>0.102352941</t>
  </si>
  <si>
    <t>Institution-WideHST101ACT Composite2B</t>
  </si>
  <si>
    <t>0.0800797475</t>
  </si>
  <si>
    <t>0.1024075958</t>
  </si>
  <si>
    <t>0.281871345</t>
  </si>
  <si>
    <t>0.283529412</t>
  </si>
  <si>
    <t>Institution-WideHST101ACT Composite2C</t>
  </si>
  <si>
    <t>0.0860608074</t>
  </si>
  <si>
    <t>0.0851135978</t>
  </si>
  <si>
    <t>0.344873502</t>
  </si>
  <si>
    <t>0.304705882</t>
  </si>
  <si>
    <t>Institution-WideHST101ACT Composite2D</t>
  </si>
  <si>
    <t>0.0428642632</t>
  </si>
  <si>
    <t>0.0305188199</t>
  </si>
  <si>
    <t>0.317733990</t>
  </si>
  <si>
    <t>0.151764706</t>
  </si>
  <si>
    <t>Institution-WideHST101ACT Composite2F</t>
  </si>
  <si>
    <t>0.0285761754</t>
  </si>
  <si>
    <t>0.0081383520</t>
  </si>
  <si>
    <t>0.264208909</t>
  </si>
  <si>
    <t>0.101176471</t>
  </si>
  <si>
    <t>Institution-WideHST101ACT Composite2W</t>
  </si>
  <si>
    <t>0.0159494933</t>
  </si>
  <si>
    <t>0.0088165480</t>
  </si>
  <si>
    <t>0.056470588</t>
  </si>
  <si>
    <t>Institution-WideHST101ACT Composite3A</t>
  </si>
  <si>
    <t>0.0476823393</t>
  </si>
  <si>
    <t>0.0729060699</t>
  </si>
  <si>
    <t>0.281372549</t>
  </si>
  <si>
    <t>0.212435233</t>
  </si>
  <si>
    <t>Institution-WideHST101ACT Composite3B</t>
  </si>
  <si>
    <t>0.0812427314</t>
  </si>
  <si>
    <t>0.1041030858</t>
  </si>
  <si>
    <t>0.285964912</t>
  </si>
  <si>
    <t>0.361954108</t>
  </si>
  <si>
    <t>Institution-WideHST101ACT Composite3C</t>
  </si>
  <si>
    <t>0.0496760259</t>
  </si>
  <si>
    <t>0.0522210919</t>
  </si>
  <si>
    <t>0.199067909</t>
  </si>
  <si>
    <t>0.221317543</t>
  </si>
  <si>
    <t>Institution-WideHST101ACT Composite3D</t>
  </si>
  <si>
    <t>0.0186077421</t>
  </si>
  <si>
    <t>0.0108511360</t>
  </si>
  <si>
    <t>Institution-WideHST101ACT Composite3F</t>
  </si>
  <si>
    <t>0.0174447583</t>
  </si>
  <si>
    <t>0.0047473720</t>
  </si>
  <si>
    <t>0.077720207</t>
  </si>
  <si>
    <t>Institution-WideHST101ACT Composite3W</t>
  </si>
  <si>
    <t>0.0098022927</t>
  </si>
  <si>
    <t>0.043671355</t>
  </si>
  <si>
    <t>Institution-WideHST101ACT Composite4A</t>
  </si>
  <si>
    <t>0.0809104502</t>
  </si>
  <si>
    <t>0.1203797898</t>
  </si>
  <si>
    <t>0.477450980</t>
  </si>
  <si>
    <t>0.397226754</t>
  </si>
  <si>
    <t>Institution-WideHST101ACT Composite4B</t>
  </si>
  <si>
    <t>0.0674530653</t>
  </si>
  <si>
    <t>0.0912173618</t>
  </si>
  <si>
    <t>0.237426901</t>
  </si>
  <si>
    <t>0.331158238</t>
  </si>
  <si>
    <t>Institution-WideHST101ACT Composite4C</t>
  </si>
  <si>
    <t>0.0295730188</t>
  </si>
  <si>
    <t>0.0247541540</t>
  </si>
  <si>
    <t>0.118508655</t>
  </si>
  <si>
    <t>0.145187602</t>
  </si>
  <si>
    <t>Institution-WideHST101ACT Composite4D</t>
  </si>
  <si>
    <t>0.0101345738</t>
  </si>
  <si>
    <t>0.0061037640</t>
  </si>
  <si>
    <t>0.075123153</t>
  </si>
  <si>
    <t>0.049755302</t>
  </si>
  <si>
    <t>Institution-WideHST101ACT Composite4F</t>
  </si>
  <si>
    <t>0.0094700116</t>
  </si>
  <si>
    <t>0.0033909800</t>
  </si>
  <si>
    <t>0.087557604</t>
  </si>
  <si>
    <t>0.046492659</t>
  </si>
  <si>
    <t>Institution-WideHST101ACT Composite4W</t>
  </si>
  <si>
    <t>0.0061472005</t>
  </si>
  <si>
    <t>0.0037300780</t>
  </si>
  <si>
    <t>0.114197531</t>
  </si>
  <si>
    <t>0.030179445</t>
  </si>
  <si>
    <t>Institution-WideHST101ACT English1A</t>
  </si>
  <si>
    <t>0.0099684333</t>
  </si>
  <si>
    <t>0.0142421160</t>
  </si>
  <si>
    <t>0.043072505</t>
  </si>
  <si>
    <t>Institution-WideHST101ACT English1B</t>
  </si>
  <si>
    <t>0.0453563715</t>
  </si>
  <si>
    <t>0.0552729739</t>
  </si>
  <si>
    <t>0.159649123</t>
  </si>
  <si>
    <t>0.195979899</t>
  </si>
  <si>
    <t>Institution-WideHST101ACT English1C</t>
  </si>
  <si>
    <t>0.0699451736</t>
  </si>
  <si>
    <t>0.0664632079</t>
  </si>
  <si>
    <t>0.280292943</t>
  </si>
  <si>
    <t>0.302225413</t>
  </si>
  <si>
    <t>Institution-WideHST101ACT English1D</t>
  </si>
  <si>
    <t>0.0471839176</t>
  </si>
  <si>
    <t>0.0223804680</t>
  </si>
  <si>
    <t>0.349753695</t>
  </si>
  <si>
    <t>0.203876525</t>
  </si>
  <si>
    <t>Institution-WideHST101ACT English1F</t>
  </si>
  <si>
    <t>0.0413689982</t>
  </si>
  <si>
    <t>0.382488479</t>
  </si>
  <si>
    <t>0.178750897</t>
  </si>
  <si>
    <t>Institution-WideHST101ACT English1W</t>
  </si>
  <si>
    <t>0.0176108988</t>
  </si>
  <si>
    <t>0.0077992540</t>
  </si>
  <si>
    <t>0.327160494</t>
  </si>
  <si>
    <t>0.076094760</t>
  </si>
  <si>
    <t>Institution-WideHST101ACT English2A</t>
  </si>
  <si>
    <t>0.0323974082</t>
  </si>
  <si>
    <t>0.0471346219</t>
  </si>
  <si>
    <t>0.101351351</t>
  </si>
  <si>
    <t>Institution-WideHST101ACT English2B</t>
  </si>
  <si>
    <t>0.0863930886</t>
  </si>
  <si>
    <t>0.1088504578</t>
  </si>
  <si>
    <t>Institution-WideHST101ACT English2C</t>
  </si>
  <si>
    <t>0.0910450241</t>
  </si>
  <si>
    <t>0.0922346558</t>
  </si>
  <si>
    <t>0.364846871</t>
  </si>
  <si>
    <t>0.284823285</t>
  </si>
  <si>
    <t>Institution-WideHST101ACT English2D</t>
  </si>
  <si>
    <t>0.0533311181</t>
  </si>
  <si>
    <t>0.0386571719</t>
  </si>
  <si>
    <t>0.395320197</t>
  </si>
  <si>
    <t>0.166839917</t>
  </si>
  <si>
    <t>Institution-WideHST101ACT English2F</t>
  </si>
  <si>
    <t>0.0382123276</t>
  </si>
  <si>
    <t>0.0118684300</t>
  </si>
  <si>
    <t>0.353302611</t>
  </si>
  <si>
    <t>0.119542620</t>
  </si>
  <si>
    <t>Institution-WideHST101ACT English2W</t>
  </si>
  <si>
    <t>0.0182754610</t>
  </si>
  <si>
    <t>0.0122075280</t>
  </si>
  <si>
    <t>0.339506173</t>
  </si>
  <si>
    <t>0.057172557</t>
  </si>
  <si>
    <t>Institution-WideHST101ACT English3A</t>
  </si>
  <si>
    <t>0.0385446087</t>
  </si>
  <si>
    <t>0.0573075619</t>
  </si>
  <si>
    <t>0.227450980</t>
  </si>
  <si>
    <t>0.188464663</t>
  </si>
  <si>
    <t>Institution-WideHST101ACT English3B</t>
  </si>
  <si>
    <t>0.0697790331</t>
  </si>
  <si>
    <t>0.0929128518</t>
  </si>
  <si>
    <t>0.245614035</t>
  </si>
  <si>
    <t>0.341186028</t>
  </si>
  <si>
    <t>Institution-WideHST101ACT English3C</t>
  </si>
  <si>
    <t>0.0513374315</t>
  </si>
  <si>
    <t>0.0508646999</t>
  </si>
  <si>
    <t>0.205725699</t>
  </si>
  <si>
    <t>0.251015435</t>
  </si>
  <si>
    <t>Institution-WideHST101ACT English3D</t>
  </si>
  <si>
    <t>0.0210998505</t>
  </si>
  <si>
    <t>0.0128857240</t>
  </si>
  <si>
    <t>0.156403941</t>
  </si>
  <si>
    <t>0.103168156</t>
  </si>
  <si>
    <t>Institution-WideHST101ACT English3F</t>
  </si>
  <si>
    <t>0.0137896661</t>
  </si>
  <si>
    <t>0.0050864700</t>
  </si>
  <si>
    <t>0.127496160</t>
  </si>
  <si>
    <t>0.067424858</t>
  </si>
  <si>
    <t>Institution-WideHST101ACT English3W</t>
  </si>
  <si>
    <t>0.0067819600</t>
  </si>
  <si>
    <t>0.048740861</t>
  </si>
  <si>
    <t>Institution-WideHST101ACT English4A</t>
  </si>
  <si>
    <t>0.0885529158</t>
  </si>
  <si>
    <t>0.1312309257</t>
  </si>
  <si>
    <t>0.522549020</t>
  </si>
  <si>
    <t>0.362338545</t>
  </si>
  <si>
    <t>Institution-WideHST101ACT English4B</t>
  </si>
  <si>
    <t>0.0825718558</t>
  </si>
  <si>
    <t>0.1061376738</t>
  </si>
  <si>
    <t>0.290643275</t>
  </si>
  <si>
    <t>0.337865398</t>
  </si>
  <si>
    <t>Institution-WideHST101ACT English4C</t>
  </si>
  <si>
    <t>0.0372154843</t>
  </si>
  <si>
    <t>0.0345879959</t>
  </si>
  <si>
    <t>0.149134487</t>
  </si>
  <si>
    <t>0.152277362</t>
  </si>
  <si>
    <t>Institution-WideHST101ACT English4D</t>
  </si>
  <si>
    <t>0.0132912444</t>
  </si>
  <si>
    <t>0.0084774500</t>
  </si>
  <si>
    <t>0.098522167</t>
  </si>
  <si>
    <t>0.054384772</t>
  </si>
  <si>
    <t>Institution-WideHST101ACT English4F</t>
  </si>
  <si>
    <t>0.0147865094</t>
  </si>
  <si>
    <t>0.136712750</t>
  </si>
  <si>
    <t>0.060503059</t>
  </si>
  <si>
    <t>Institution-WideHST101ACT English4W</t>
  </si>
  <si>
    <t>0.0079747466</t>
  </si>
  <si>
    <t>0.0057646660</t>
  </si>
  <si>
    <t>0.032630863</t>
  </si>
  <si>
    <t>Institution-WideHST101ACT Math1A</t>
  </si>
  <si>
    <t>0.0171124772</t>
  </si>
  <si>
    <t>0.0210240760</t>
  </si>
  <si>
    <t>0.100980392</t>
  </si>
  <si>
    <t>0.059744780</t>
  </si>
  <si>
    <t>Institution-WideHST101ACT Math1B</t>
  </si>
  <si>
    <t>0.0617158359</t>
  </si>
  <si>
    <t>0.193155452</t>
  </si>
  <si>
    <t>Institution-WideHST101ACT Math1C</t>
  </si>
  <si>
    <t>0.0814088719</t>
  </si>
  <si>
    <t>0.0756188538</t>
  </si>
  <si>
    <t>0.326231691</t>
  </si>
  <si>
    <t>0.284222738</t>
  </si>
  <si>
    <t>Institution-WideHST101ACT Math1D</t>
  </si>
  <si>
    <t>0.0579830537</t>
  </si>
  <si>
    <t>0.0301797219</t>
  </si>
  <si>
    <t>0.429802956</t>
  </si>
  <si>
    <t>0.202436195</t>
  </si>
  <si>
    <t>Institution-WideHST101ACT Math1F</t>
  </si>
  <si>
    <t>0.0529988370</t>
  </si>
  <si>
    <t>0.490015361</t>
  </si>
  <si>
    <t>0.185034803</t>
  </si>
  <si>
    <t>Institution-WideHST101ACT Math1W</t>
  </si>
  <si>
    <t>0.0215982721</t>
  </si>
  <si>
    <t>0.0105120380</t>
  </si>
  <si>
    <t>0.401234568</t>
  </si>
  <si>
    <t>0.075406032</t>
  </si>
  <si>
    <t>Institution-WideHST101ACT Math2A</t>
  </si>
  <si>
    <t>0.0260840671</t>
  </si>
  <si>
    <t>0.0403526619</t>
  </si>
  <si>
    <t>0.153921569</t>
  </si>
  <si>
    <t>0.105439893</t>
  </si>
  <si>
    <t>Institution-WideHST101ACT Math2B</t>
  </si>
  <si>
    <t>0.0691144708</t>
  </si>
  <si>
    <t>0.0854526958</t>
  </si>
  <si>
    <t>0.243274854</t>
  </si>
  <si>
    <t>0.279382136</t>
  </si>
  <si>
    <t>Institution-WideHST101ACT Math2C</t>
  </si>
  <si>
    <t>0.0729357036</t>
  </si>
  <si>
    <t>0.0712105799</t>
  </si>
  <si>
    <t>0.292276964</t>
  </si>
  <si>
    <t>0.294828744</t>
  </si>
  <si>
    <t>Institution-WideHST101ACT Math2D</t>
  </si>
  <si>
    <t>0.0397075926</t>
  </si>
  <si>
    <t>0.0250932519</t>
  </si>
  <si>
    <t>0.294334975</t>
  </si>
  <si>
    <t>0.160510410</t>
  </si>
  <si>
    <t>Institution-WideHST101ACT Math2F</t>
  </si>
  <si>
    <t>0.0262502077</t>
  </si>
  <si>
    <t>0.242703533</t>
  </si>
  <si>
    <t>0.106111484</t>
  </si>
  <si>
    <t>Institution-WideHST101ACT Math2W</t>
  </si>
  <si>
    <t>0.053727334</t>
  </si>
  <si>
    <t>Institution-WideHST101ACT Math3A</t>
  </si>
  <si>
    <t>0.0481807609</t>
  </si>
  <si>
    <t>0.0671414039</t>
  </si>
  <si>
    <t>0.284313725</t>
  </si>
  <si>
    <t>0.194630872</t>
  </si>
  <si>
    <t>Institution-WideHST101ACT Math3B</t>
  </si>
  <si>
    <t>0.0839009802</t>
  </si>
  <si>
    <t>0.1129196338</t>
  </si>
  <si>
    <t>0.295321637</t>
  </si>
  <si>
    <t>0.338926174</t>
  </si>
  <si>
    <t>Institution-WideHST101ACT Math3C</t>
  </si>
  <si>
    <t>0.0601428809</t>
  </si>
  <si>
    <t>0.0630722279</t>
  </si>
  <si>
    <t>0.241011984</t>
  </si>
  <si>
    <t>0.242953020</t>
  </si>
  <si>
    <t>Institution-WideHST101ACT Math3D</t>
  </si>
  <si>
    <t>0.0255856455</t>
  </si>
  <si>
    <t>0.0203458800</t>
  </si>
  <si>
    <t>0.189655172</t>
  </si>
  <si>
    <t>0.103355705</t>
  </si>
  <si>
    <t>Institution-WideHST101ACT Math3F</t>
  </si>
  <si>
    <t>0.0181093205</t>
  </si>
  <si>
    <t>0.0054255680</t>
  </si>
  <si>
    <t>0.167434716</t>
  </si>
  <si>
    <t>0.073154362</t>
  </si>
  <si>
    <t>Institution-WideHST101ACT Math3W</t>
  </si>
  <si>
    <t>0.0116298388</t>
  </si>
  <si>
    <t>0.0094947440</t>
  </si>
  <si>
    <t>0.046979866</t>
  </si>
  <si>
    <t>Institution-WideHST101ACT Math4A</t>
  </si>
  <si>
    <t>0.0780860608</t>
  </si>
  <si>
    <t>0.1213970838</t>
  </si>
  <si>
    <t>0.460784314</t>
  </si>
  <si>
    <t>Institution-WideHST101ACT Math4B</t>
  </si>
  <si>
    <t>0.0757600930</t>
  </si>
  <si>
    <t>0.1030857918</t>
  </si>
  <si>
    <t>0.346504559</t>
  </si>
  <si>
    <t>Institution-WideHST101ACT Math4C</t>
  </si>
  <si>
    <t>0.0350556571</t>
  </si>
  <si>
    <t>0.0342488979</t>
  </si>
  <si>
    <t>0.140479361</t>
  </si>
  <si>
    <t>0.160334347</t>
  </si>
  <si>
    <t>Institution-WideHST101ACT Math4D</t>
  </si>
  <si>
    <t>Institution-WideHST101ACT Math4F</t>
  </si>
  <si>
    <t>0.0107991361</t>
  </si>
  <si>
    <t>0.0027127840</t>
  </si>
  <si>
    <t>0.099846390</t>
  </si>
  <si>
    <t>0.049392097</t>
  </si>
  <si>
    <t>Institution-WideHST101ACT Math4W</t>
  </si>
  <si>
    <t>0.0073101844</t>
  </si>
  <si>
    <t>0.033434650</t>
  </si>
  <si>
    <t>Institution-WideHST101ACT Reading1A</t>
  </si>
  <si>
    <t>0.0129589633</t>
  </si>
  <si>
    <t>0.0189894880</t>
  </si>
  <si>
    <t>0.052525253</t>
  </si>
  <si>
    <t>Institution-WideHST101ACT Reading1B</t>
  </si>
  <si>
    <t>0.0678195999</t>
  </si>
  <si>
    <t>0.186549708</t>
  </si>
  <si>
    <t>0.214814815</t>
  </si>
  <si>
    <t>Institution-WideHST101ACT Reading1C</t>
  </si>
  <si>
    <t>0.0744309686</t>
  </si>
  <si>
    <t>0.0762970498</t>
  </si>
  <si>
    <t>0.298268975</t>
  </si>
  <si>
    <t>0.301683502</t>
  </si>
  <si>
    <t>Institution-WideHST101ACT Reading1D</t>
  </si>
  <si>
    <t>0.0468516365</t>
  </si>
  <si>
    <t>0.0267887419</t>
  </si>
  <si>
    <t>0.347290640</t>
  </si>
  <si>
    <t>0.189898990</t>
  </si>
  <si>
    <t>Institution-WideHST101ACT Reading1F</t>
  </si>
  <si>
    <t>0.0426981226</t>
  </si>
  <si>
    <t>0.0098338420</t>
  </si>
  <si>
    <t>0.394777266</t>
  </si>
  <si>
    <t>0.173063973</t>
  </si>
  <si>
    <t>Institution-WideHST101ACT Reading1W</t>
  </si>
  <si>
    <t>0.0167801960</t>
  </si>
  <si>
    <t>0.068013468</t>
  </si>
  <si>
    <t>Institution-WideHST101ACT Reading2A</t>
  </si>
  <si>
    <t>0.0267486293</t>
  </si>
  <si>
    <t>0.0410308579</t>
  </si>
  <si>
    <t>0.157843137</t>
  </si>
  <si>
    <t>0.098531212</t>
  </si>
  <si>
    <t>Institution-WideHST101ACT Reading2B</t>
  </si>
  <si>
    <t>0.0752616714</t>
  </si>
  <si>
    <t>0.0932519498</t>
  </si>
  <si>
    <t>0.264912281</t>
  </si>
  <si>
    <t>0.277233782</t>
  </si>
  <si>
    <t>Institution-WideHST101ACT Reading2C</t>
  </si>
  <si>
    <t>0.0739325469</t>
  </si>
  <si>
    <t>0.0735842659</t>
  </si>
  <si>
    <t>0.296271638</t>
  </si>
  <si>
    <t>0.272337821</t>
  </si>
  <si>
    <t>Institution-WideHST101ACT Reading2D</t>
  </si>
  <si>
    <t>0.0335707019</t>
  </si>
  <si>
    <t>0.353448276</t>
  </si>
  <si>
    <t>0.175642595</t>
  </si>
  <si>
    <t>Institution-WideHST101ACT Reading2F</t>
  </si>
  <si>
    <t>0.0300714404</t>
  </si>
  <si>
    <t>0.278033794</t>
  </si>
  <si>
    <t>0.110771114</t>
  </si>
  <si>
    <t>Institution-WideHST101ACT Reading2W</t>
  </si>
  <si>
    <t>0.0177770394</t>
  </si>
  <si>
    <t>0.065483476</t>
  </si>
  <si>
    <t>Institution-WideHST101ACT Reading3A</t>
  </si>
  <si>
    <t>0.0461870743</t>
  </si>
  <si>
    <t>0.0688368939</t>
  </si>
  <si>
    <t>0.272549020</t>
  </si>
  <si>
    <t>0.191856453</t>
  </si>
  <si>
    <t>Institution-WideHST101ACT Reading3B</t>
  </si>
  <si>
    <t>0.0767569364</t>
  </si>
  <si>
    <t>0.270175439</t>
  </si>
  <si>
    <t>Institution-WideHST101ACT Reading3C</t>
  </si>
  <si>
    <t>0.0599767403</t>
  </si>
  <si>
    <t>0.0600203459</t>
  </si>
  <si>
    <t>0.240346205</t>
  </si>
  <si>
    <t>0.249137336</t>
  </si>
  <si>
    <t>Institution-WideHST101ACT Reading3D</t>
  </si>
  <si>
    <t>0.0135639200</t>
  </si>
  <si>
    <t>0.106280193</t>
  </si>
  <si>
    <t>Institution-WideHST101ACT Reading3F</t>
  </si>
  <si>
    <t>0.199692780</t>
  </si>
  <si>
    <t>0.089717046</t>
  </si>
  <si>
    <t>Institution-WideHST101ACT Reading3W</t>
  </si>
  <si>
    <t>0.0106329955</t>
  </si>
  <si>
    <t>0.0064428620</t>
  </si>
  <si>
    <t>0.197530864</t>
  </si>
  <si>
    <t>0.044168392</t>
  </si>
  <si>
    <t>Institution-WideHST101ACT Reading4A</t>
  </si>
  <si>
    <t>0.0835686991</t>
  </si>
  <si>
    <t>0.1210579858</t>
  </si>
  <si>
    <t>0.493137255</t>
  </si>
  <si>
    <t>0.346657478</t>
  </si>
  <si>
    <t>Institution-WideHST101ACT Reading4B</t>
  </si>
  <si>
    <t>0.0790829041</t>
  </si>
  <si>
    <t>0.0996948118</t>
  </si>
  <si>
    <t>0.278362573</t>
  </si>
  <si>
    <t>0.328049621</t>
  </si>
  <si>
    <t>Institution-WideHST101ACT Reading4C</t>
  </si>
  <si>
    <t>0.0412028576</t>
  </si>
  <si>
    <t>0.165113182</t>
  </si>
  <si>
    <t>0.170916609</t>
  </si>
  <si>
    <t>Institution-WideHST101ACT Reading4D</t>
  </si>
  <si>
    <t>0.109605911</t>
  </si>
  <si>
    <t>0.061337009</t>
  </si>
  <si>
    <t>Institution-WideHST101ACT Reading4F</t>
  </si>
  <si>
    <t>0.057201930</t>
  </si>
  <si>
    <t>Institution-WideHST101ACT Reading4W</t>
  </si>
  <si>
    <t>0.0086393089</t>
  </si>
  <si>
    <t>0.035837354</t>
  </si>
  <si>
    <t>Institution-WideHST101ACT Science Reasoning1A</t>
  </si>
  <si>
    <t>0.0169463366</t>
  </si>
  <si>
    <t>0.0237368600</t>
  </si>
  <si>
    <t>0.053627760</t>
  </si>
  <si>
    <t>Institution-WideHST101ACT Science Reasoning1B</t>
  </si>
  <si>
    <t>0.0716065792</t>
  </si>
  <si>
    <t>0.0834181078</t>
  </si>
  <si>
    <t>0.252046784</t>
  </si>
  <si>
    <t>0.226603575</t>
  </si>
  <si>
    <t>Institution-WideHST101ACT Science Reasoning1C</t>
  </si>
  <si>
    <t>0.0907127430</t>
  </si>
  <si>
    <t>0.0898609698</t>
  </si>
  <si>
    <t>0.363515313</t>
  </si>
  <si>
    <t>0.287066246</t>
  </si>
  <si>
    <t>Institution-WideHST101ACT Science Reasoning1D</t>
  </si>
  <si>
    <t>0.0618042864</t>
  </si>
  <si>
    <t>0.0359443879</t>
  </si>
  <si>
    <t>0.458128079</t>
  </si>
  <si>
    <t>0.195583596</t>
  </si>
  <si>
    <t>Institution-WideHST101ACT Science Reasoning1F</t>
  </si>
  <si>
    <t>0.0525004154</t>
  </si>
  <si>
    <t>0.485407066</t>
  </si>
  <si>
    <t>0.166140904</t>
  </si>
  <si>
    <t>Institution-WideHST101ACT Science Reasoning1W</t>
  </si>
  <si>
    <t>0.0224289749</t>
  </si>
  <si>
    <t>0.070977918</t>
  </si>
  <si>
    <t>Institution-WideHST101ACT Science Reasoning2A</t>
  </si>
  <si>
    <t>0.0393353679</t>
  </si>
  <si>
    <t>0.154901961</t>
  </si>
  <si>
    <t>0.122102009</t>
  </si>
  <si>
    <t>Institution-WideHST101ACT Science Reasoning2B</t>
  </si>
  <si>
    <t>0.0790098338</t>
  </si>
  <si>
    <t>0.278979907</t>
  </si>
  <si>
    <t>Institution-WideHST101ACT Science Reasoning2C</t>
  </si>
  <si>
    <t>0.0616381459</t>
  </si>
  <si>
    <t>0.247003995</t>
  </si>
  <si>
    <t>0.286707883</t>
  </si>
  <si>
    <t>Institution-WideHST101ACT Science Reasoning2D</t>
  </si>
  <si>
    <t>0.0314005649</t>
  </si>
  <si>
    <t>0.232758621</t>
  </si>
  <si>
    <t>0.146058733</t>
  </si>
  <si>
    <t>Institution-WideHST101ACT Science Reasoning2F</t>
  </si>
  <si>
    <t>0.0232596777</t>
  </si>
  <si>
    <t>0.215053763</t>
  </si>
  <si>
    <t>0.108191654</t>
  </si>
  <si>
    <t>Institution-WideHST101ACT Science Reasoning2W</t>
  </si>
  <si>
    <t>0.0124605416</t>
  </si>
  <si>
    <t>0.0074601560</t>
  </si>
  <si>
    <t>0.057959815</t>
  </si>
  <si>
    <t>Institution-WideHST101ACT Science Reasoning3A</t>
  </si>
  <si>
    <t>0.0544941020</t>
  </si>
  <si>
    <t>0.0796880298</t>
  </si>
  <si>
    <t>0.204616344</t>
  </si>
  <si>
    <t>Institution-WideHST101ACT Science Reasoning3B</t>
  </si>
  <si>
    <t>0.0865592291</t>
  </si>
  <si>
    <t>0.1163106138</t>
  </si>
  <si>
    <t>0.304678363</t>
  </si>
  <si>
    <t>0.325015596</t>
  </si>
  <si>
    <t>Institution-WideHST101ACT Science Reasoning3C</t>
  </si>
  <si>
    <t>0.0634656920</t>
  </si>
  <si>
    <t>0.0623940319</t>
  </si>
  <si>
    <t>0.254327563</t>
  </si>
  <si>
    <t>0.238303182</t>
  </si>
  <si>
    <t>Institution-WideHST101ACT Science Reasoning3D</t>
  </si>
  <si>
    <t>0.0213631740</t>
  </si>
  <si>
    <t>0.211822660</t>
  </si>
  <si>
    <t>0.107298815</t>
  </si>
  <si>
    <t>Institution-WideHST101ACT Science Reasoning3F</t>
  </si>
  <si>
    <t>0.0217644127</t>
  </si>
  <si>
    <t>0.201228879</t>
  </si>
  <si>
    <t>0.081721772</t>
  </si>
  <si>
    <t>Institution-WideHST101ACT Science Reasoning3W</t>
  </si>
  <si>
    <t>0.0114636983</t>
  </si>
  <si>
    <t>0.212962963</t>
  </si>
  <si>
    <t>0.043044292</t>
  </si>
  <si>
    <t>Institution-WideHST101ACT Science Reasoning4A</t>
  </si>
  <si>
    <t>0.0717727197</t>
  </si>
  <si>
    <t>0.1071549678</t>
  </si>
  <si>
    <t>0.423529412</t>
  </si>
  <si>
    <t>0.354098361</t>
  </si>
  <si>
    <t>Institution-WideHST101ACT Science Reasoning4B</t>
  </si>
  <si>
    <t>0.0659578003</t>
  </si>
  <si>
    <t>0.0844354018</t>
  </si>
  <si>
    <t>0.232163743</t>
  </si>
  <si>
    <t>0.325409836</t>
  </si>
  <si>
    <t>Institution-WideHST101ACT Science Reasoning4C</t>
  </si>
  <si>
    <t>0.0337265326</t>
  </si>
  <si>
    <t>0.135153129</t>
  </si>
  <si>
    <t>0.166393443</t>
  </si>
  <si>
    <t>Institution-WideHST101ACT Science Reasoning4D</t>
  </si>
  <si>
    <t>0.0131251038</t>
  </si>
  <si>
    <t>0.097290640</t>
  </si>
  <si>
    <t>0.064754098</t>
  </si>
  <si>
    <t>Institution-WideHST101ACT Science Reasoning4F</t>
  </si>
  <si>
    <t>0.0040691760</t>
  </si>
  <si>
    <t>0.098310292</t>
  </si>
  <si>
    <t>0.052459016</t>
  </si>
  <si>
    <t>Institution-WideHST101ACT Science Reasoning4W</t>
  </si>
  <si>
    <t>0.0074763250</t>
  </si>
  <si>
    <t>0.036885246</t>
  </si>
  <si>
    <t>Institution-WideHST101ACT Sum of Standard Score1B</t>
  </si>
  <si>
    <t>Institution-WideHST101SAT Mathematics1A</t>
  </si>
  <si>
    <t>0.0148681055</t>
  </si>
  <si>
    <t>0.0162601626</t>
  </si>
  <si>
    <t>0.069196429</t>
  </si>
  <si>
    <t>0.064853556</t>
  </si>
  <si>
    <t>Institution-WideHST101SAT Mathematics1B</t>
  </si>
  <si>
    <t>0.0561151079</t>
  </si>
  <si>
    <t>0.0632339657</t>
  </si>
  <si>
    <t>0.187800963</t>
  </si>
  <si>
    <t>0.244769874</t>
  </si>
  <si>
    <t>Institution-WideHST101SAT Mathematics1C</t>
  </si>
  <si>
    <t>0.0633093525</t>
  </si>
  <si>
    <t>0.0596205962</t>
  </si>
  <si>
    <t>0.269938650</t>
  </si>
  <si>
    <t>0.276150628</t>
  </si>
  <si>
    <t>Institution-WideHST101SAT Mathematics1D</t>
  </si>
  <si>
    <t>0.0426858513</t>
  </si>
  <si>
    <t>0.375527426</t>
  </si>
  <si>
    <t>0.186192469</t>
  </si>
  <si>
    <t>Institution-WideHST101SAT Mathematics1F</t>
  </si>
  <si>
    <t>0.0335731415</t>
  </si>
  <si>
    <t>0.0099367660</t>
  </si>
  <si>
    <t>0.364583333</t>
  </si>
  <si>
    <t>0.146443515</t>
  </si>
  <si>
    <t>Institution-WideHST101SAT Mathematics1W</t>
  </si>
  <si>
    <t>0.0187050360</t>
  </si>
  <si>
    <t>0.0072267389</t>
  </si>
  <si>
    <t>0.406250000</t>
  </si>
  <si>
    <t>0.081589958</t>
  </si>
  <si>
    <t>Institution-WideHST101SAT Mathematics2A</t>
  </si>
  <si>
    <t>0.0441247002</t>
  </si>
  <si>
    <t>0.0641373080</t>
  </si>
  <si>
    <t>0.205357143</t>
  </si>
  <si>
    <t>0.152570481</t>
  </si>
  <si>
    <t>Institution-WideHST101SAT Mathematics2B</t>
  </si>
  <si>
    <t>0.0853717026</t>
  </si>
  <si>
    <t>0.0948509485</t>
  </si>
  <si>
    <t>0.295190713</t>
  </si>
  <si>
    <t>Institution-WideHST101SAT Mathematics2C</t>
  </si>
  <si>
    <t>0.0820143885</t>
  </si>
  <si>
    <t>0.0785907859</t>
  </si>
  <si>
    <t>Institution-WideHST101SAT Mathematics2D</t>
  </si>
  <si>
    <t>0.0330935252</t>
  </si>
  <si>
    <t>0.0153568202</t>
  </si>
  <si>
    <t>0.114427861</t>
  </si>
  <si>
    <t>Institution-WideHST101SAT Mathematics2F</t>
  </si>
  <si>
    <t>0.0108401084</t>
  </si>
  <si>
    <t>Institution-WideHST101SAT Mathematics2W</t>
  </si>
  <si>
    <t>0.0115107914</t>
  </si>
  <si>
    <t>0.0063233966</t>
  </si>
  <si>
    <t>0.039800995</t>
  </si>
  <si>
    <t>Institution-WideHST101SAT Mathematics3A</t>
  </si>
  <si>
    <t>0.0642685851</t>
  </si>
  <si>
    <t>0.0984643180</t>
  </si>
  <si>
    <t>0.299107143</t>
  </si>
  <si>
    <t>0.264299803</t>
  </si>
  <si>
    <t>Institution-WideHST101SAT Mathematics3B</t>
  </si>
  <si>
    <t>0.0786570743</t>
  </si>
  <si>
    <t>0.0930442638</t>
  </si>
  <si>
    <t>0.263242376</t>
  </si>
  <si>
    <t>0.323471400</t>
  </si>
  <si>
    <t>Institution-WideHST101SAT Mathematics3C</t>
  </si>
  <si>
    <t>0.0565947242</t>
  </si>
  <si>
    <t>0.0560072267</t>
  </si>
  <si>
    <t>0.241308793</t>
  </si>
  <si>
    <t>0.232741617</t>
  </si>
  <si>
    <t>Institution-WideHST101SAT Mathematics3D</t>
  </si>
  <si>
    <t>0.0239808153</t>
  </si>
  <si>
    <t>0.210970464</t>
  </si>
  <si>
    <t>0.098619329</t>
  </si>
  <si>
    <t>Institution-WideHST101SAT Mathematics3F</t>
  </si>
  <si>
    <t>0.0119904077</t>
  </si>
  <si>
    <t>0.130208333</t>
  </si>
  <si>
    <t>0.049309665</t>
  </si>
  <si>
    <t>Institution-WideHST101SAT Mathematics3W</t>
  </si>
  <si>
    <t>0.0076738609</t>
  </si>
  <si>
    <t>0.0036133695</t>
  </si>
  <si>
    <t>Institution-WideHST101SAT Mathematics4A</t>
  </si>
  <si>
    <t>0.0916067146</t>
  </si>
  <si>
    <t>0.1264679313</t>
  </si>
  <si>
    <t>0.426339286</t>
  </si>
  <si>
    <t>0.384305835</t>
  </si>
  <si>
    <t>Institution-WideHST101SAT Mathematics4B</t>
  </si>
  <si>
    <t>0.1002710027</t>
  </si>
  <si>
    <t>0.329979879</t>
  </si>
  <si>
    <t>Institution-WideHST101SAT Mathematics4C</t>
  </si>
  <si>
    <t>0.0326139089</t>
  </si>
  <si>
    <t>0.0280036134</t>
  </si>
  <si>
    <t>0.139059305</t>
  </si>
  <si>
    <t>0.136820926</t>
  </si>
  <si>
    <t>Institution-WideHST101SAT Mathematics4D</t>
  </si>
  <si>
    <t>0.0139088729</t>
  </si>
  <si>
    <t>0.0090334237</t>
  </si>
  <si>
    <t>0.122362869</t>
  </si>
  <si>
    <t>0.058350101</t>
  </si>
  <si>
    <t>Institution-WideHST101SAT Mathematics4F</t>
  </si>
  <si>
    <t>0.0134292566</t>
  </si>
  <si>
    <t>0.0054200542</t>
  </si>
  <si>
    <t>Institution-WideHST101SAT Mathematics4W</t>
  </si>
  <si>
    <t>0.0081534772</t>
  </si>
  <si>
    <t>0.177083333</t>
  </si>
  <si>
    <t>0.034205231</t>
  </si>
  <si>
    <t>Institution-WideHST101SAT Total (Verbal and Math)1A</t>
  </si>
  <si>
    <t>0.0143884892</t>
  </si>
  <si>
    <t>0.0189701897</t>
  </si>
  <si>
    <t>Institution-WideHST101SAT Total (Verbal and Math)1B</t>
  </si>
  <si>
    <t>0.0604316547</t>
  </si>
  <si>
    <t>0.0695573622</t>
  </si>
  <si>
    <t>0.202247191</t>
  </si>
  <si>
    <t>0.235514019</t>
  </si>
  <si>
    <t>Institution-WideHST101SAT Total (Verbal and Math)1C</t>
  </si>
  <si>
    <t>0.0743405276</t>
  </si>
  <si>
    <t>0.0659439928</t>
  </si>
  <si>
    <t>0.316973415</t>
  </si>
  <si>
    <t>0.289719626</t>
  </si>
  <si>
    <t>Institution-WideHST101SAT Total (Verbal and Math)1D</t>
  </si>
  <si>
    <t>0.0479616307</t>
  </si>
  <si>
    <t>0.0252935863</t>
  </si>
  <si>
    <t>0.421940928</t>
  </si>
  <si>
    <t>0.186915888</t>
  </si>
  <si>
    <t>Institution-WideHST101SAT Total (Verbal and Math)1F</t>
  </si>
  <si>
    <t>0.0378896882</t>
  </si>
  <si>
    <t>0.411458333</t>
  </si>
  <si>
    <t>0.147663551</t>
  </si>
  <si>
    <t>Institution-WideHST101SAT Total (Verbal and Math)1W</t>
  </si>
  <si>
    <t>0.084112150</t>
  </si>
  <si>
    <t>Institution-WideHST101SAT Total (Verbal and Math)2A</t>
  </si>
  <si>
    <t>0.0433604336</t>
  </si>
  <si>
    <t>0.151785714</t>
  </si>
  <si>
    <t>0.131528046</t>
  </si>
  <si>
    <t>Institution-WideHST101SAT Total (Verbal and Math)2B</t>
  </si>
  <si>
    <t>0.0762589928</t>
  </si>
  <si>
    <t>0.0894308943</t>
  </si>
  <si>
    <t>0.255216693</t>
  </si>
  <si>
    <t>0.307543520</t>
  </si>
  <si>
    <t>Institution-WideHST101SAT Total (Verbal and Math)2C</t>
  </si>
  <si>
    <t>0.0822041554</t>
  </si>
  <si>
    <t>Institution-WideHST101SAT Total (Verbal and Math)2D</t>
  </si>
  <si>
    <t>0.0278177458</t>
  </si>
  <si>
    <t>0.0171635050</t>
  </si>
  <si>
    <t>0.244725738</t>
  </si>
  <si>
    <t>0.112185687</t>
  </si>
  <si>
    <t>Institution-WideHST101SAT Total (Verbal and Math)2F</t>
  </si>
  <si>
    <t>0.0263788969</t>
  </si>
  <si>
    <t>0.286458333</t>
  </si>
  <si>
    <t>Institution-WideHST101SAT Total (Verbal and Math)2W</t>
  </si>
  <si>
    <t>0.0086330935</t>
  </si>
  <si>
    <t>0.0045167118</t>
  </si>
  <si>
    <t>0.034816248</t>
  </si>
  <si>
    <t>Institution-WideHST101SAT Total (Verbal and Math)3A</t>
  </si>
  <si>
    <t>0.0623501199</t>
  </si>
  <si>
    <t>0.0921409214</t>
  </si>
  <si>
    <t>0.290178571</t>
  </si>
  <si>
    <t>Institution-WideHST101SAT Total (Verbal and Math)3B</t>
  </si>
  <si>
    <t>0.0844124700</t>
  </si>
  <si>
    <t>0.0966576332</t>
  </si>
  <si>
    <t>0.282504013</t>
  </si>
  <si>
    <t>0.348514851</t>
  </si>
  <si>
    <t>Institution-WideHST101SAT Total (Verbal and Math)3C</t>
  </si>
  <si>
    <t>0.0532374101</t>
  </si>
  <si>
    <t>0.0505871725</t>
  </si>
  <si>
    <t>0.226993865</t>
  </si>
  <si>
    <t>0.219801980</t>
  </si>
  <si>
    <t>Institution-WideHST101SAT Total (Verbal and Math)3D</t>
  </si>
  <si>
    <t>0.0220623501</t>
  </si>
  <si>
    <t>0.0135501355</t>
  </si>
  <si>
    <t>0.194092827</t>
  </si>
  <si>
    <t>0.091089109</t>
  </si>
  <si>
    <t>Institution-WideHST101SAT Total (Verbal and Math)3F</t>
  </si>
  <si>
    <t>Institution-WideHST101SAT Total (Verbal and Math)3W</t>
  </si>
  <si>
    <t>0.033663366</t>
  </si>
  <si>
    <t>Institution-WideHST101SAT Total (Verbal and Math)4A</t>
  </si>
  <si>
    <t>0.1055155875</t>
  </si>
  <si>
    <t>0.1508581752</t>
  </si>
  <si>
    <t>0.491071429</t>
  </si>
  <si>
    <t>Institution-WideHST101SAT Total (Verbal and Math)4B</t>
  </si>
  <si>
    <t>0.0776978417</t>
  </si>
  <si>
    <t>0.0957542909</t>
  </si>
  <si>
    <t>0.260032103</t>
  </si>
  <si>
    <t>0.306818182</t>
  </si>
  <si>
    <t>Institution-WideHST101SAT Total (Verbal and Math)4C</t>
  </si>
  <si>
    <t>0.0306954436</t>
  </si>
  <si>
    <t>0.0234869015</t>
  </si>
  <si>
    <t>0.130879346</t>
  </si>
  <si>
    <t>Institution-WideHST101SAT Total (Verbal and Math)4D</t>
  </si>
  <si>
    <t>0.0158273381</t>
  </si>
  <si>
    <t>0.139240506</t>
  </si>
  <si>
    <t>Institution-WideHST101SAT Total (Verbal and Math)4F</t>
  </si>
  <si>
    <t>Institution-WideHST101SAT Total (Verbal and Math)4W</t>
  </si>
  <si>
    <t>0.0027100271</t>
  </si>
  <si>
    <t>Institution-WideHST101SAT Verbal1A</t>
  </si>
  <si>
    <t>0.0153477218</t>
  </si>
  <si>
    <t>0.0198735321</t>
  </si>
  <si>
    <t>0.056838366</t>
  </si>
  <si>
    <t>Institution-WideHST101SAT Verbal1B</t>
  </si>
  <si>
    <t>0.0690647482</t>
  </si>
  <si>
    <t>0.0758807588</t>
  </si>
  <si>
    <t>0.231139647</t>
  </si>
  <si>
    <t>0.255772647</t>
  </si>
  <si>
    <t>Institution-WideHST101SAT Verbal1C</t>
  </si>
  <si>
    <t>0.0829736211</t>
  </si>
  <si>
    <t>0.0767841012</t>
  </si>
  <si>
    <t>0.353783231</t>
  </si>
  <si>
    <t>0.307282416</t>
  </si>
  <si>
    <t>Institution-WideHST101SAT Verbal1D</t>
  </si>
  <si>
    <t>0.388185654</t>
  </si>
  <si>
    <t>0.163410302</t>
  </si>
  <si>
    <t>Institution-WideHST101SAT Verbal1F</t>
  </si>
  <si>
    <t>0.0393285372</t>
  </si>
  <si>
    <t>0.427083333</t>
  </si>
  <si>
    <t>0.145648313</t>
  </si>
  <si>
    <t>Institution-WideHST101SAT Verbal1W</t>
  </si>
  <si>
    <t>0.0191846523</t>
  </si>
  <si>
    <t>0.071047957</t>
  </si>
  <si>
    <t>Institution-WideHST101SAT Verbal2A</t>
  </si>
  <si>
    <t>0.0374100719</t>
  </si>
  <si>
    <t>0.0532971996</t>
  </si>
  <si>
    <t>0.174107143</t>
  </si>
  <si>
    <t>0.152343750</t>
  </si>
  <si>
    <t>Institution-WideHST101SAT Verbal2B</t>
  </si>
  <si>
    <t>0.0733812950</t>
  </si>
  <si>
    <t>0.245585875</t>
  </si>
  <si>
    <t>0.298828125</t>
  </si>
  <si>
    <t>Institution-WideHST101SAT Verbal2C</t>
  </si>
  <si>
    <t>0.0700239808</t>
  </si>
  <si>
    <t>0.298568507</t>
  </si>
  <si>
    <t>0.285156250</t>
  </si>
  <si>
    <t>Institution-WideHST101SAT Verbal2D</t>
  </si>
  <si>
    <t>0.134765625</t>
  </si>
  <si>
    <t>Institution-WideHST101SAT Verbal2F</t>
  </si>
  <si>
    <t>0.0196642686</t>
  </si>
  <si>
    <t>0.213541667</t>
  </si>
  <si>
    <t>0.080078125</t>
  </si>
  <si>
    <t>Institution-WideHST101SAT Verbal2W</t>
  </si>
  <si>
    <t>0.048828125</t>
  </si>
  <si>
    <t>Institution-WideHST101SAT Verbal3A</t>
  </si>
  <si>
    <t>0.261160714</t>
  </si>
  <si>
    <t>0.246315789</t>
  </si>
  <si>
    <t>Institution-WideHST101SAT Verbal3B</t>
  </si>
  <si>
    <t>0.0831074977</t>
  </si>
  <si>
    <t>0.341052632</t>
  </si>
  <si>
    <t>Institution-WideHST101SAT Verbal3C</t>
  </si>
  <si>
    <t>0.0503597122</t>
  </si>
  <si>
    <t>0.0496838302</t>
  </si>
  <si>
    <t>0.214723926</t>
  </si>
  <si>
    <t>Institution-WideHST101SAT Verbal3D</t>
  </si>
  <si>
    <t>0.0206235012</t>
  </si>
  <si>
    <t>0.181434599</t>
  </si>
  <si>
    <t>0.090526316</t>
  </si>
  <si>
    <t>Institution-WideHST101SAT Verbal3F</t>
  </si>
  <si>
    <t>0.0163069544</t>
  </si>
  <si>
    <t>0.071578947</t>
  </si>
  <si>
    <t>Institution-WideHST101SAT Verbal3W</t>
  </si>
  <si>
    <t>0.0067146283</t>
  </si>
  <si>
    <t>0.029473684</t>
  </si>
  <si>
    <t>Institution-WideHST101SAT Verbal4A</t>
  </si>
  <si>
    <t>0.1059952038</t>
  </si>
  <si>
    <t>0.1535682023</t>
  </si>
  <si>
    <t>0.493303571</t>
  </si>
  <si>
    <t>0.413084112</t>
  </si>
  <si>
    <t>Institution-WideHST101SAT Verbal4B</t>
  </si>
  <si>
    <t>0.306542056</t>
  </si>
  <si>
    <t>Institution-WideHST101SAT Verbal4C</t>
  </si>
  <si>
    <t>0.0311750600</t>
  </si>
  <si>
    <t>0.0216802168</t>
  </si>
  <si>
    <t>0.132924335</t>
  </si>
  <si>
    <t>0.121495327</t>
  </si>
  <si>
    <t>Institution-WideHST101SAT Verbal4D</t>
  </si>
  <si>
    <t>0.061682243</t>
  </si>
  <si>
    <t>Institution-WideHST101SAT Verbal4F</t>
  </si>
  <si>
    <t>0.0167865707</t>
  </si>
  <si>
    <t>0.182291667</t>
  </si>
  <si>
    <t>0.065420561</t>
  </si>
  <si>
    <t>Institution-WideHST101SAT Verbal4W</t>
  </si>
  <si>
    <t>0.0018066847</t>
  </si>
  <si>
    <t>0.031775701</t>
  </si>
  <si>
    <t>Institution-WideHST101SAT Writing1A</t>
  </si>
  <si>
    <t>0.0202177294</t>
  </si>
  <si>
    <t>0.0348432056</t>
  </si>
  <si>
    <t>0.086666667</t>
  </si>
  <si>
    <t>Institution-WideHST101SAT Writing1B</t>
  </si>
  <si>
    <t>0.0590979782</t>
  </si>
  <si>
    <t>0.0766550523</t>
  </si>
  <si>
    <t>Institution-WideHST101SAT Writing1C</t>
  </si>
  <si>
    <t>0.0622083981</t>
  </si>
  <si>
    <t>0.0557491289</t>
  </si>
  <si>
    <t>0.317460317</t>
  </si>
  <si>
    <t>Institution-WideHST101SAT Writing1D</t>
  </si>
  <si>
    <t>0.0295489891</t>
  </si>
  <si>
    <t>0.0034843206</t>
  </si>
  <si>
    <t>0.120253165</t>
  </si>
  <si>
    <t>Institution-WideHST101SAT Writing1F</t>
  </si>
  <si>
    <t>0.0528771384</t>
  </si>
  <si>
    <t>0.0139372822</t>
  </si>
  <si>
    <t>0.382022472</t>
  </si>
  <si>
    <t>Institution-WideHST101SAT Writing1W</t>
  </si>
  <si>
    <t>0.0217729393</t>
  </si>
  <si>
    <t>Institution-WideHST101SAT Writing2A</t>
  </si>
  <si>
    <t>0.0311041991</t>
  </si>
  <si>
    <t>0.0383275261</t>
  </si>
  <si>
    <t>0.136054422</t>
  </si>
  <si>
    <t>Institution-WideHST101SAT Writing2B</t>
  </si>
  <si>
    <t>0.0662020906</t>
  </si>
  <si>
    <t>0.272108844</t>
  </si>
  <si>
    <t>Institution-WideHST101SAT Writing2C</t>
  </si>
  <si>
    <t>0.0497667185</t>
  </si>
  <si>
    <t>0.0418118467</t>
  </si>
  <si>
    <t>0.217687075</t>
  </si>
  <si>
    <t>Institution-WideHST101SAT Writing2D</t>
  </si>
  <si>
    <t>0.0174216028</t>
  </si>
  <si>
    <t>Institution-WideHST101SAT Writing2F</t>
  </si>
  <si>
    <t>0.0435458787</t>
  </si>
  <si>
    <t>Institution-WideHST101SAT Writing2W</t>
  </si>
  <si>
    <t>0.0108864697</t>
  </si>
  <si>
    <t>0.0069686411</t>
  </si>
  <si>
    <t>Institution-WideHST101SAT Writing3A</t>
  </si>
  <si>
    <t>0.1149825784</t>
  </si>
  <si>
    <t>0.251572327</t>
  </si>
  <si>
    <t>Institution-WideHST101SAT Writing3B</t>
  </si>
  <si>
    <t>0.0824261275</t>
  </si>
  <si>
    <t>0.1010452962</t>
  </si>
  <si>
    <t>Institution-WideHST101SAT Writing3C</t>
  </si>
  <si>
    <t>0.0513219285</t>
  </si>
  <si>
    <t>Institution-WideHST101SAT Writing3D</t>
  </si>
  <si>
    <t>0.0248833593</t>
  </si>
  <si>
    <t>Institution-WideHST101SAT Writing3F</t>
  </si>
  <si>
    <t>0.0186625194</t>
  </si>
  <si>
    <t>Institution-WideHST101SAT Writing3W</t>
  </si>
  <si>
    <t>0.0077760498</t>
  </si>
  <si>
    <t>0.031446541</t>
  </si>
  <si>
    <t>Institution-WideHST101SAT Writing4A</t>
  </si>
  <si>
    <t>0.1197511664</t>
  </si>
  <si>
    <t>0.2055749129</t>
  </si>
  <si>
    <t>0.513333333</t>
  </si>
  <si>
    <t>0.430167598</t>
  </si>
  <si>
    <t>Institution-WideHST101SAT Writing4B</t>
  </si>
  <si>
    <t>0.0762052877</t>
  </si>
  <si>
    <t>0.0871080139</t>
  </si>
  <si>
    <t>0.272222222</t>
  </si>
  <si>
    <t>Institution-WideHST101SAT Writing4C</t>
  </si>
  <si>
    <t>0.0326594090</t>
  </si>
  <si>
    <t>Institution-WideHST101SAT Writing4D</t>
  </si>
  <si>
    <t>0.0171073095</t>
  </si>
  <si>
    <t>Institution-WideHST101SAT Writing4F</t>
  </si>
  <si>
    <t>0.0233281493</t>
  </si>
  <si>
    <t>0.168539326</t>
  </si>
  <si>
    <t>0.083798883</t>
  </si>
  <si>
    <t>Institution-WideHST101SAT Writing4W</t>
  </si>
  <si>
    <t>0.0093312597</t>
  </si>
  <si>
    <t>Institution-WideHST102ACT Combined English/Writing1A</t>
  </si>
  <si>
    <t>0.0261066969</t>
  </si>
  <si>
    <t>0.0329985653</t>
  </si>
  <si>
    <t>0.128133705</t>
  </si>
  <si>
    <t>0.087954111</t>
  </si>
  <si>
    <t>Institution-WideHST102ACT Combined English/Writing1B</t>
  </si>
  <si>
    <t>0.0510783201</t>
  </si>
  <si>
    <t>0.0530846485</t>
  </si>
  <si>
    <t>0.225563910</t>
  </si>
  <si>
    <t>0.172084130</t>
  </si>
  <si>
    <t>Institution-WideHST102ACT Combined English/Writing1C</t>
  </si>
  <si>
    <t>0.0794551646</t>
  </si>
  <si>
    <t>0.0645624103</t>
  </si>
  <si>
    <t>0.267686424</t>
  </si>
  <si>
    <t>Institution-WideHST102ACT Combined English/Writing1D</t>
  </si>
  <si>
    <t>0.0737797957</t>
  </si>
  <si>
    <t>0.0387374462</t>
  </si>
  <si>
    <t>0.404984424</t>
  </si>
  <si>
    <t>0.248565966</t>
  </si>
  <si>
    <t>Institution-WideHST102ACT Combined English/Writing1F</t>
  </si>
  <si>
    <t>0.0368898978</t>
  </si>
  <si>
    <t>0.0043041607</t>
  </si>
  <si>
    <t>0.528455285</t>
  </si>
  <si>
    <t>0.124282983</t>
  </si>
  <si>
    <t>Institution-WideHST102ACT Combined English/Writing1W</t>
  </si>
  <si>
    <t>0.0295119183</t>
  </si>
  <si>
    <t>0.0100430416</t>
  </si>
  <si>
    <t>0.099426386</t>
  </si>
  <si>
    <t>Institution-WideHST102ACT Combined English/Writing2A</t>
  </si>
  <si>
    <t>0.0397275823</t>
  </si>
  <si>
    <t>0.0616929699</t>
  </si>
  <si>
    <t>0.194986072</t>
  </si>
  <si>
    <t>Institution-WideHST102ACT Combined English/Writing2B</t>
  </si>
  <si>
    <t>0.0607264472</t>
  </si>
  <si>
    <t>0.0875179340</t>
  </si>
  <si>
    <t>0.268170426</t>
  </si>
  <si>
    <t>0.224789916</t>
  </si>
  <si>
    <t>Institution-WideHST102ACT Combined English/Writing2C</t>
  </si>
  <si>
    <t>0.0754824064</t>
  </si>
  <si>
    <t>0.0659971306</t>
  </si>
  <si>
    <t>0.310023310</t>
  </si>
  <si>
    <t>Institution-WideHST102ACT Combined English/Writing2D</t>
  </si>
  <si>
    <t>0.0601589103</t>
  </si>
  <si>
    <t>0.0258249641</t>
  </si>
  <si>
    <t>0.330218069</t>
  </si>
  <si>
    <t>0.222689076</t>
  </si>
  <si>
    <t>Institution-WideHST102ACT Combined English/Writing2F</t>
  </si>
  <si>
    <t>0.0153234960</t>
  </si>
  <si>
    <t>0.0028694405</t>
  </si>
  <si>
    <t>0.056722689</t>
  </si>
  <si>
    <t>Institution-WideHST102ACT Combined English/Writing2W</t>
  </si>
  <si>
    <t>0.0187287174</t>
  </si>
  <si>
    <t>0.0143472023</t>
  </si>
  <si>
    <t>0.251908397</t>
  </si>
  <si>
    <t>0.069327731</t>
  </si>
  <si>
    <t>Institution-WideHST102ACT Combined English/Writing3A</t>
  </si>
  <si>
    <t>0.1047345768</t>
  </si>
  <si>
    <t>0.295264624</t>
  </si>
  <si>
    <t>0.224576271</t>
  </si>
  <si>
    <t>Institution-WideHST102ACT Combined English/Writing3B</t>
  </si>
  <si>
    <t>0.0760499432</t>
  </si>
  <si>
    <t>0.335839599</t>
  </si>
  <si>
    <t>0.283898305</t>
  </si>
  <si>
    <t>Institution-WideHST102ACT Combined English/Writing3C</t>
  </si>
  <si>
    <t>0.0629965948</t>
  </si>
  <si>
    <t>0.0559540890</t>
  </si>
  <si>
    <t>0.235169492</t>
  </si>
  <si>
    <t>Institution-WideHST102ACT Combined English/Writing3D</t>
  </si>
  <si>
    <t>0.0391600454</t>
  </si>
  <si>
    <t>0.0186513630</t>
  </si>
  <si>
    <t>0.214953271</t>
  </si>
  <si>
    <t>0.146186441</t>
  </si>
  <si>
    <t>Institution-WideHST102ACT Combined English/Writing3F</t>
  </si>
  <si>
    <t>0.0136208854</t>
  </si>
  <si>
    <t>Institution-WideHST102ACT Combined English/Writing3W</t>
  </si>
  <si>
    <t>0.0158910329</t>
  </si>
  <si>
    <t>0.0086083214</t>
  </si>
  <si>
    <t>Institution-WideHST102ACT Combined English/Writing4A</t>
  </si>
  <si>
    <t>0.0777525539</t>
  </si>
  <si>
    <t>0.1377331420</t>
  </si>
  <si>
    <t>0.381615599</t>
  </si>
  <si>
    <t>0.470790378</t>
  </si>
  <si>
    <t>Institution-WideHST102ACT Combined English/Writing4B</t>
  </si>
  <si>
    <t>0.0385925085</t>
  </si>
  <si>
    <t>0.0717360115</t>
  </si>
  <si>
    <t>0.170426065</t>
  </si>
  <si>
    <t>0.233676976</t>
  </si>
  <si>
    <t>Institution-WideHST102ACT Combined English/Writing4C</t>
  </si>
  <si>
    <t>0.0255391600</t>
  </si>
  <si>
    <t>0.104895105</t>
  </si>
  <si>
    <t>0.154639175</t>
  </si>
  <si>
    <t>Institution-WideHST102ACT Combined English/Writing4D</t>
  </si>
  <si>
    <t>0.0090805902</t>
  </si>
  <si>
    <t>0.054982818</t>
  </si>
  <si>
    <t>Institution-WideHST102ACT Combined English/Writing4F</t>
  </si>
  <si>
    <t>0.0039727582</t>
  </si>
  <si>
    <t>0.024054983</t>
  </si>
  <si>
    <t>Institution-WideHST102ACT Combined English/Writing4W</t>
  </si>
  <si>
    <t>0.0102156640</t>
  </si>
  <si>
    <t>0.137404580</t>
  </si>
  <si>
    <t>Institution-WideHST102ACT Composite1A</t>
  </si>
  <si>
    <t>0.0154660722</t>
  </si>
  <si>
    <t>0.0189855483</t>
  </si>
  <si>
    <t>0.081259151</t>
  </si>
  <si>
    <t>0.052284503</t>
  </si>
  <si>
    <t>Institution-WideHST102ACT Composite1B</t>
  </si>
  <si>
    <t>0.0465375505</t>
  </si>
  <si>
    <t>0.0575233777</t>
  </si>
  <si>
    <t>0.192285550</t>
  </si>
  <si>
    <t>0.157324541</t>
  </si>
  <si>
    <t>Institution-WideHST102ACT Composite1C</t>
  </si>
  <si>
    <t>0.0865264038</t>
  </si>
  <si>
    <t>0.0765089260</t>
  </si>
  <si>
    <t>0.326670174</t>
  </si>
  <si>
    <t>0.292510598</t>
  </si>
  <si>
    <t>Institution-WideHST102ACT Composite1D</t>
  </si>
  <si>
    <t>0.0794203706</t>
  </si>
  <si>
    <t>0.0484556532</t>
  </si>
  <si>
    <t>0.476987448</t>
  </si>
  <si>
    <t>0.268487989</t>
  </si>
  <si>
    <t>Institution-WideHST102ACT Composite1F</t>
  </si>
  <si>
    <t>0.0415215271</t>
  </si>
  <si>
    <t>0.0113346557</t>
  </si>
  <si>
    <t>0.553903346</t>
  </si>
  <si>
    <t>0.140367405</t>
  </si>
  <si>
    <t>Institution-WideHST102ACT Composite1W</t>
  </si>
  <si>
    <t>0.0263341229</t>
  </si>
  <si>
    <t>0.0104845565</t>
  </si>
  <si>
    <t>0.429545455</t>
  </si>
  <si>
    <t>0.089024965</t>
  </si>
  <si>
    <t>Institution-WideHST102ACT Composite2A</t>
  </si>
  <si>
    <t>0.0367841717</t>
  </si>
  <si>
    <t>0.193265007</t>
  </si>
  <si>
    <t>0.123653396</t>
  </si>
  <si>
    <t>Institution-WideHST102ACT Composite2B</t>
  </si>
  <si>
    <t>0.0760763550</t>
  </si>
  <si>
    <t>0.0946443752</t>
  </si>
  <si>
    <t>0.314335060</t>
  </si>
  <si>
    <t>0.255737705</t>
  </si>
  <si>
    <t>Institution-WideHST102ACT Composite2C</t>
  </si>
  <si>
    <t>0.0901490874</t>
  </si>
  <si>
    <t>0.0881269481</t>
  </si>
  <si>
    <t>0.340347186</t>
  </si>
  <si>
    <t>0.303044496</t>
  </si>
  <si>
    <t>Institution-WideHST102ACT Composite2D</t>
  </si>
  <si>
    <t>0.0558729274</t>
  </si>
  <si>
    <t>0.0348540663</t>
  </si>
  <si>
    <t>0.335564854</t>
  </si>
  <si>
    <t>0.187822014</t>
  </si>
  <si>
    <t>Institution-WideHST102ACT Composite2F</t>
  </si>
  <si>
    <t>0.0200640936</t>
  </si>
  <si>
    <t>0.0062340606</t>
  </si>
  <si>
    <t>0.267657993</t>
  </si>
  <si>
    <t>0.067447307</t>
  </si>
  <si>
    <t>Institution-WideHST102ACT Composite2W</t>
  </si>
  <si>
    <t>0.0185314198</t>
  </si>
  <si>
    <t>0.0107679229</t>
  </si>
  <si>
    <t>0.302272727</t>
  </si>
  <si>
    <t>0.062295082</t>
  </si>
  <si>
    <t>Institution-WideHST102ACT Composite3A</t>
  </si>
  <si>
    <t>0.0547582555</t>
  </si>
  <si>
    <t>0.0762255596</t>
  </si>
  <si>
    <t>0.287701318</t>
  </si>
  <si>
    <t>0.245471580</t>
  </si>
  <si>
    <t>Institution-WideHST102ACT Composite3B</t>
  </si>
  <si>
    <t>0.0668803121</t>
  </si>
  <si>
    <t>0.0878435818</t>
  </si>
  <si>
    <t>0.276338515</t>
  </si>
  <si>
    <t>0.299812617</t>
  </si>
  <si>
    <t>Institution-WideHST102ACT Composite3C</t>
  </si>
  <si>
    <t>0.0589382750</t>
  </si>
  <si>
    <t>0.0660243695</t>
  </si>
  <si>
    <t>0.222514466</t>
  </si>
  <si>
    <t>0.264209869</t>
  </si>
  <si>
    <t>Institution-WideHST102ACT Composite3D</t>
  </si>
  <si>
    <t>0.0224327714</t>
  </si>
  <si>
    <t>0.0147350524</t>
  </si>
  <si>
    <t>0.134728033</t>
  </si>
  <si>
    <t>0.100562149</t>
  </si>
  <si>
    <t>Institution-WideHST102ACT Composite3F</t>
  </si>
  <si>
    <t>0.0096140449</t>
  </si>
  <si>
    <t>0.0028336639</t>
  </si>
  <si>
    <t>0.128252788</t>
  </si>
  <si>
    <t>0.043098064</t>
  </si>
  <si>
    <t>Institution-WideHST102ACT Composite3W</t>
  </si>
  <si>
    <t>0.0104500488</t>
  </si>
  <si>
    <t>0.0087843582</t>
  </si>
  <si>
    <t>0.170454545</t>
  </si>
  <si>
    <t>0.046845721</t>
  </si>
  <si>
    <t>Institution-WideHST102ACT Composite4A</t>
  </si>
  <si>
    <t>0.0833217222</t>
  </si>
  <si>
    <t>0.1275148767</t>
  </si>
  <si>
    <t>0.437774524</t>
  </si>
  <si>
    <t>0.453717754</t>
  </si>
  <si>
    <t>Institution-WideHST102ACT Composite4B</t>
  </si>
  <si>
    <t>0.0525289118</t>
  </si>
  <si>
    <t>0.0705582318</t>
  </si>
  <si>
    <t>0.217040875</t>
  </si>
  <si>
    <t>0.286039454</t>
  </si>
  <si>
    <t>Institution-WideHST102ACT Composite4C</t>
  </si>
  <si>
    <t>0.0292601365</t>
  </si>
  <si>
    <t>0.0291867385</t>
  </si>
  <si>
    <t>0.110468175</t>
  </si>
  <si>
    <t>0.159332322</t>
  </si>
  <si>
    <t>Institution-WideHST102ACT Composite4D</t>
  </si>
  <si>
    <t>0.0087780410</t>
  </si>
  <si>
    <t>0.052719665</t>
  </si>
  <si>
    <t>0.047799697</t>
  </si>
  <si>
    <t>Institution-WideHST102ACT Composite4F</t>
  </si>
  <si>
    <t>0.0037620176</t>
  </si>
  <si>
    <t>0.0011334656</t>
  </si>
  <si>
    <t>0.050185874</t>
  </si>
  <si>
    <t>0.020485584</t>
  </si>
  <si>
    <t>Institution-WideHST102ACT Composite4W</t>
  </si>
  <si>
    <t>0.0059913613</t>
  </si>
  <si>
    <t>0.0025502975</t>
  </si>
  <si>
    <t>0.097727273</t>
  </si>
  <si>
    <t>0.032625190</t>
  </si>
  <si>
    <t>Institution-WideHST102ACT English1A</t>
  </si>
  <si>
    <t>0.0150480702</t>
  </si>
  <si>
    <t>0.0206857467</t>
  </si>
  <si>
    <t>0.079062958</t>
  </si>
  <si>
    <t>0.060504202</t>
  </si>
  <si>
    <t>Institution-WideHST102ACT English1B</t>
  </si>
  <si>
    <t>0.0394315173</t>
  </si>
  <si>
    <t>0.0498724851</t>
  </si>
  <si>
    <t>0.162924583</t>
  </si>
  <si>
    <t>0.158543417</t>
  </si>
  <si>
    <t>Institution-WideHST102ACT English1C</t>
  </si>
  <si>
    <t>0.0713389996</t>
  </si>
  <si>
    <t>0.0606404080</t>
  </si>
  <si>
    <t>0.269331931</t>
  </si>
  <si>
    <t>0.286834734</t>
  </si>
  <si>
    <t>Institution-WideHST102ACT English1D</t>
  </si>
  <si>
    <t>0.0656263063</t>
  </si>
  <si>
    <t>0.0371209974</t>
  </si>
  <si>
    <t>0.394142259</t>
  </si>
  <si>
    <t>0.263865546</t>
  </si>
  <si>
    <t>Institution-WideHST102ACT English1F</t>
  </si>
  <si>
    <t>0.0339974920</t>
  </si>
  <si>
    <t>0.0096344574</t>
  </si>
  <si>
    <t>0.453531599</t>
  </si>
  <si>
    <t>0.136694678</t>
  </si>
  <si>
    <t>Institution-WideHST102ACT English1W</t>
  </si>
  <si>
    <t>0.0232687753</t>
  </si>
  <si>
    <t>0.379545455</t>
  </si>
  <si>
    <t>0.093557423</t>
  </si>
  <si>
    <t>Institution-WideHST102ACT English2A</t>
  </si>
  <si>
    <t>0.0374808416</t>
  </si>
  <si>
    <t>0.196925329</t>
  </si>
  <si>
    <t>0.120844564</t>
  </si>
  <si>
    <t>Institution-WideHST102ACT English2B</t>
  </si>
  <si>
    <t>0.0781663648</t>
  </si>
  <si>
    <t>0.0977614055</t>
  </si>
  <si>
    <t>0.322970639</t>
  </si>
  <si>
    <t>0.252021563</t>
  </si>
  <si>
    <t>Institution-WideHST102ACT English2C</t>
  </si>
  <si>
    <t>0.0937717709</t>
  </si>
  <si>
    <t>0.0966279399</t>
  </si>
  <si>
    <t>0.354024198</t>
  </si>
  <si>
    <t>0.302336029</t>
  </si>
  <si>
    <t>Institution-WideHST102ACT English2D</t>
  </si>
  <si>
    <t>0.0592169430</t>
  </si>
  <si>
    <t>0.0399546614</t>
  </si>
  <si>
    <t>0.355648536</t>
  </si>
  <si>
    <t>0.190925427</t>
  </si>
  <si>
    <t>Institution-WideHST102ACT English2F</t>
  </si>
  <si>
    <t>0.0228507733</t>
  </si>
  <si>
    <t>0.0073675262</t>
  </si>
  <si>
    <t>0.304832714</t>
  </si>
  <si>
    <t>0.073674753</t>
  </si>
  <si>
    <t>Institution-WideHST102ACT English2W</t>
  </si>
  <si>
    <t>0.0186707538</t>
  </si>
  <si>
    <t>0.304545455</t>
  </si>
  <si>
    <t>0.060197664</t>
  </si>
  <si>
    <t>Institution-WideHST102ACT English3A</t>
  </si>
  <si>
    <t>0.0480702243</t>
  </si>
  <si>
    <t>0.0646075375</t>
  </si>
  <si>
    <t>0.252562225</t>
  </si>
  <si>
    <t>0.215894869</t>
  </si>
  <si>
    <t>Institution-WideHST102ACT English3B</t>
  </si>
  <si>
    <t>0.0600529469</t>
  </si>
  <si>
    <t>0.0770756588</t>
  </si>
  <si>
    <t>0.248128958</t>
  </si>
  <si>
    <t>0.269712140</t>
  </si>
  <si>
    <t>Institution-WideHST102ACT English3C</t>
  </si>
  <si>
    <t>0.0613069528</t>
  </si>
  <si>
    <t>0.0595069425</t>
  </si>
  <si>
    <t>0.231457128</t>
  </si>
  <si>
    <t>0.275344180</t>
  </si>
  <si>
    <t>Institution-WideHST102ACT English3D</t>
  </si>
  <si>
    <t>0.0295388045</t>
  </si>
  <si>
    <t>0.0192689147</t>
  </si>
  <si>
    <t>0.177405858</t>
  </si>
  <si>
    <t>0.132665832</t>
  </si>
  <si>
    <t>Institution-WideHST102ACT English3F</t>
  </si>
  <si>
    <t>0.0124007245</t>
  </si>
  <si>
    <t>0.0031170303</t>
  </si>
  <si>
    <t>0.165427509</t>
  </si>
  <si>
    <t>0.055694618</t>
  </si>
  <si>
    <t>Institution-WideHST102ACT English3W</t>
  </si>
  <si>
    <t>0.0112860527</t>
  </si>
  <si>
    <t>0.0059506942</t>
  </si>
  <si>
    <t>0.184090909</t>
  </si>
  <si>
    <t>0.050688360</t>
  </si>
  <si>
    <t>Institution-WideHST102ACT English4A</t>
  </si>
  <si>
    <t>0.0897310854</t>
  </si>
  <si>
    <t>0.1374327005</t>
  </si>
  <si>
    <t>0.471449488</t>
  </si>
  <si>
    <t>Institution-WideHST102ACT English4B</t>
  </si>
  <si>
    <t>0.0643723004</t>
  </si>
  <si>
    <t>0.0858600170</t>
  </si>
  <si>
    <t>0.265975820</t>
  </si>
  <si>
    <t>0.294642857</t>
  </si>
  <si>
    <t>Institution-WideHST102ACT English4C</t>
  </si>
  <si>
    <t>0.0384561795</t>
  </si>
  <si>
    <t>0.0430716917</t>
  </si>
  <si>
    <t>0.145186744</t>
  </si>
  <si>
    <t>0.176020408</t>
  </si>
  <si>
    <t>Institution-WideHST102ACT English4D</t>
  </si>
  <si>
    <t>0.0121220566</t>
  </si>
  <si>
    <t>0.0079342590</t>
  </si>
  <si>
    <t>0.072803347</t>
  </si>
  <si>
    <t>0.055484694</t>
  </si>
  <si>
    <t>Institution-WideHST102ACT English4F</t>
  </si>
  <si>
    <t>0.0057126933</t>
  </si>
  <si>
    <t>0.0014168320</t>
  </si>
  <si>
    <t>0.076208178</t>
  </si>
  <si>
    <t>0.026147959</t>
  </si>
  <si>
    <t>Institution-WideHST102ACT English4W</t>
  </si>
  <si>
    <t>0.0080813710</t>
  </si>
  <si>
    <t>0.0056673279</t>
  </si>
  <si>
    <t>0.131818182</t>
  </si>
  <si>
    <t>0.036989796</t>
  </si>
  <si>
    <t>Institution-WideHST102ACT Math1A</t>
  </si>
  <si>
    <t>0.0202034276</t>
  </si>
  <si>
    <t>0.0238027770</t>
  </si>
  <si>
    <t>0.106149341</t>
  </si>
  <si>
    <t>0.066881919</t>
  </si>
  <si>
    <t>Institution-WideHST102ACT Math1B</t>
  </si>
  <si>
    <t>0.0497422321</t>
  </si>
  <si>
    <t>0.0578067441</t>
  </si>
  <si>
    <t>0.205526770</t>
  </si>
  <si>
    <t>0.164667897</t>
  </si>
  <si>
    <t>Institution-WideHST102ACT Math1C</t>
  </si>
  <si>
    <t>0.0855510659</t>
  </si>
  <si>
    <t>0.0719750638</t>
  </si>
  <si>
    <t>0.322987901</t>
  </si>
  <si>
    <t>0.283210332</t>
  </si>
  <si>
    <t>Institution-WideHST102ACT Math1D</t>
  </si>
  <si>
    <t>0.0791417027</t>
  </si>
  <si>
    <t>0.0470388212</t>
  </si>
  <si>
    <t>0.475313808</t>
  </si>
  <si>
    <t>0.261992620</t>
  </si>
  <si>
    <t>Institution-WideHST102ACT Math1F</t>
  </si>
  <si>
    <t>0.0413821931</t>
  </si>
  <si>
    <t>0.0110512893</t>
  </si>
  <si>
    <t>0.552044610</t>
  </si>
  <si>
    <t>0.136992620</t>
  </si>
  <si>
    <t>Institution-WideHST102ACT Math1W</t>
  </si>
  <si>
    <t>0.0260554549</t>
  </si>
  <si>
    <t>0.0116180221</t>
  </si>
  <si>
    <t>0.086254613</t>
  </si>
  <si>
    <t>Institution-WideHST102ACT Math2A</t>
  </si>
  <si>
    <t>0.0307928104</t>
  </si>
  <si>
    <t>0.0385378294</t>
  </si>
  <si>
    <t>0.161786237</t>
  </si>
  <si>
    <t>0.127157652</t>
  </si>
  <si>
    <t>Institution-WideHST102ACT Math2B</t>
  </si>
  <si>
    <t>0.0621429567</t>
  </si>
  <si>
    <t>0.0773590252</t>
  </si>
  <si>
    <t>0.256764537</t>
  </si>
  <si>
    <t>0.256616801</t>
  </si>
  <si>
    <t>Institution-WideHST102ACT Math2C</t>
  </si>
  <si>
    <t>0.0746830152</t>
  </si>
  <si>
    <t>0.281956865</t>
  </si>
  <si>
    <t>0.308400460</t>
  </si>
  <si>
    <t>Institution-WideHST102ACT Math2D</t>
  </si>
  <si>
    <t>0.0429148669</t>
  </si>
  <si>
    <t>0.0243695098</t>
  </si>
  <si>
    <t>0.257740586</t>
  </si>
  <si>
    <t>Institution-WideHST102ACT Math2F</t>
  </si>
  <si>
    <t>0.0157447401</t>
  </si>
  <si>
    <t>0.0045338623</t>
  </si>
  <si>
    <t>0.210037175</t>
  </si>
  <si>
    <t>0.065017261</t>
  </si>
  <si>
    <t>Institution-WideHST102ACT Math2W</t>
  </si>
  <si>
    <t>0.0158840741</t>
  </si>
  <si>
    <t>0.0076508926</t>
  </si>
  <si>
    <t>0.259090909</t>
  </si>
  <si>
    <t>0.065592635</t>
  </si>
  <si>
    <t>Institution-WideHST102ACT Math3A</t>
  </si>
  <si>
    <t>0.0599136129</t>
  </si>
  <si>
    <t>0.0844431850</t>
  </si>
  <si>
    <t>0.314787701</t>
  </si>
  <si>
    <t>0.231431647</t>
  </si>
  <si>
    <t>Institution-WideHST102ACT Math3B</t>
  </si>
  <si>
    <t>0.0725930054</t>
  </si>
  <si>
    <t>0.0952111080</t>
  </si>
  <si>
    <t>0.299942429</t>
  </si>
  <si>
    <t>0.280409042</t>
  </si>
  <si>
    <t>Institution-WideHST102ACT Math3C</t>
  </si>
  <si>
    <t>0.0672983141</t>
  </si>
  <si>
    <t>0.254076802</t>
  </si>
  <si>
    <t>0.259956943</t>
  </si>
  <si>
    <t>Institution-WideHST102ACT Math3D</t>
  </si>
  <si>
    <t>0.0328828201</t>
  </si>
  <si>
    <t>0.0263530745</t>
  </si>
  <si>
    <t>0.197489540</t>
  </si>
  <si>
    <t>0.127018299</t>
  </si>
  <si>
    <t>Institution-WideHST102ACT Math3F</t>
  </si>
  <si>
    <t>0.0126793925</t>
  </si>
  <si>
    <t>0.0051005951</t>
  </si>
  <si>
    <t>0.048977395</t>
  </si>
  <si>
    <t>Institution-WideHST102ACT Math3W</t>
  </si>
  <si>
    <t>0.0135153964</t>
  </si>
  <si>
    <t>0.220454545</t>
  </si>
  <si>
    <t>0.052206674</t>
  </si>
  <si>
    <t>Institution-WideHST102ACT Math4A</t>
  </si>
  <si>
    <t>0.1243978464</t>
  </si>
  <si>
    <t>0.417276720</t>
  </si>
  <si>
    <t>0.403397028</t>
  </si>
  <si>
    <t>Institution-WideHST102ACT Math4B</t>
  </si>
  <si>
    <t>0.0575449352</t>
  </si>
  <si>
    <t>0.0801926891</t>
  </si>
  <si>
    <t>0.237766264</t>
  </si>
  <si>
    <t>0.292285916</t>
  </si>
  <si>
    <t>Institution-WideHST102ACT Math4C</t>
  </si>
  <si>
    <t>0.0373415076</t>
  </si>
  <si>
    <t>0.0402380278</t>
  </si>
  <si>
    <t>0.140978432</t>
  </si>
  <si>
    <t>0.189667374</t>
  </si>
  <si>
    <t>Institution-WideHST102ACT Math4D</t>
  </si>
  <si>
    <t>0.0115647206</t>
  </si>
  <si>
    <t>0.0065174270</t>
  </si>
  <si>
    <t>0.069456067</t>
  </si>
  <si>
    <t>0.058740269</t>
  </si>
  <si>
    <t>Institution-WideHST102ACT Math4F</t>
  </si>
  <si>
    <t>0.0051553574</t>
  </si>
  <si>
    <t>0.0008500992</t>
  </si>
  <si>
    <t>0.068773234</t>
  </si>
  <si>
    <t>0.026185421</t>
  </si>
  <si>
    <t>Institution-WideHST102ACT Math4W</t>
  </si>
  <si>
    <t>0.0058520273</t>
  </si>
  <si>
    <t>0.0036837631</t>
  </si>
  <si>
    <t>0.095454545</t>
  </si>
  <si>
    <t>0.029723992</t>
  </si>
  <si>
    <t>Institution-WideHST102ACT Reading1A</t>
  </si>
  <si>
    <t>0.0167200780</t>
  </si>
  <si>
    <t>0.0223859450</t>
  </si>
  <si>
    <t>0.087847731</t>
  </si>
  <si>
    <t>Institution-WideHST102ACT Reading1B</t>
  </si>
  <si>
    <t>0.0419395291</t>
  </si>
  <si>
    <t>0.0549730802</t>
  </si>
  <si>
    <t>0.173287277</t>
  </si>
  <si>
    <t>0.165840220</t>
  </si>
  <si>
    <t>Institution-WideHST102ACT Reading1C</t>
  </si>
  <si>
    <t>0.0700849937</t>
  </si>
  <si>
    <t>0.0643241712</t>
  </si>
  <si>
    <t>0.264597580</t>
  </si>
  <si>
    <t>0.277134986</t>
  </si>
  <si>
    <t>Institution-WideHST102ACT Reading1D</t>
  </si>
  <si>
    <t>0.0691096558</t>
  </si>
  <si>
    <t>0.0444885237</t>
  </si>
  <si>
    <t>0.415062762</t>
  </si>
  <si>
    <t>0.273278237</t>
  </si>
  <si>
    <t>Institution-WideHST102ACT Reading1F</t>
  </si>
  <si>
    <t>0.0335794900</t>
  </si>
  <si>
    <t>0.447955390</t>
  </si>
  <si>
    <t>0.132782369</t>
  </si>
  <si>
    <t>Institution-WideHST102ACT Reading1W</t>
  </si>
  <si>
    <t>0.0214574335</t>
  </si>
  <si>
    <t>0.0119013885</t>
  </si>
  <si>
    <t>0.084848485</t>
  </si>
  <si>
    <t>Institution-WideHST102ACT Reading2A</t>
  </si>
  <si>
    <t>0.0358088338</t>
  </si>
  <si>
    <t>0.0495891187</t>
  </si>
  <si>
    <t>0.188140556</t>
  </si>
  <si>
    <t>0.126042178</t>
  </si>
  <si>
    <t>Institution-WideHST102ACT Reading2B</t>
  </si>
  <si>
    <t>0.0679949840</t>
  </si>
  <si>
    <t>0.0847265514</t>
  </si>
  <si>
    <t>0.280944157</t>
  </si>
  <si>
    <t>0.239333006</t>
  </si>
  <si>
    <t>Institution-WideHST102ACT Reading2C</t>
  </si>
  <si>
    <t>0.0881984116</t>
  </si>
  <si>
    <t>0.0875602154</t>
  </si>
  <si>
    <t>0.332982641</t>
  </si>
  <si>
    <t>0.310446297</t>
  </si>
  <si>
    <t>Institution-WideHST102ACT Reading2D</t>
  </si>
  <si>
    <t>0.0509962380</t>
  </si>
  <si>
    <t>0.0311703032</t>
  </si>
  <si>
    <t>0.306276151</t>
  </si>
  <si>
    <t>0.179499755</t>
  </si>
  <si>
    <t>Institution-WideHST102ACT Reading2F</t>
  </si>
  <si>
    <t>0.310408922</t>
  </si>
  <si>
    <t>0.081902894</t>
  </si>
  <si>
    <t>Institution-WideHST102ACT Reading2W</t>
  </si>
  <si>
    <t>0.0178347499</t>
  </si>
  <si>
    <t>0.0090677246</t>
  </si>
  <si>
    <t>0.290909091</t>
  </si>
  <si>
    <t>0.062775871</t>
  </si>
  <si>
    <t>Institution-WideHST102ACT Reading3A</t>
  </si>
  <si>
    <t>0.0489062282</t>
  </si>
  <si>
    <t>0.0722584302</t>
  </si>
  <si>
    <t>0.256954612</t>
  </si>
  <si>
    <t>0.205744431</t>
  </si>
  <si>
    <t>Institution-WideHST102ACT Reading3B</t>
  </si>
  <si>
    <t>0.0670196461</t>
  </si>
  <si>
    <t>0.0869934826</t>
  </si>
  <si>
    <t>0.276914220</t>
  </si>
  <si>
    <t>0.281946073</t>
  </si>
  <si>
    <t>Institution-WideHST102ACT Reading3C</t>
  </si>
  <si>
    <t>0.0652083043</t>
  </si>
  <si>
    <t>0.0711249646</t>
  </si>
  <si>
    <t>0.246186218</t>
  </si>
  <si>
    <t>0.274325909</t>
  </si>
  <si>
    <t>Institution-WideHST102ACT Reading3D</t>
  </si>
  <si>
    <t>0.0300961404</t>
  </si>
  <si>
    <t>0.0175687164</t>
  </si>
  <si>
    <t>0.180753138</t>
  </si>
  <si>
    <t>0.126611958</t>
  </si>
  <si>
    <t>Institution-WideHST102ACT Reading3F</t>
  </si>
  <si>
    <t>0.0119827226</t>
  </si>
  <si>
    <t>0.159851301</t>
  </si>
  <si>
    <t>0.050410317</t>
  </si>
  <si>
    <t>Institution-WideHST102ACT Reading3W</t>
  </si>
  <si>
    <t>0.0144907343</t>
  </si>
  <si>
    <t>0.236363636</t>
  </si>
  <si>
    <t>0.060961313</t>
  </si>
  <si>
    <t>Institution-WideHST102ACT Reading4A</t>
  </si>
  <si>
    <t>0.0888950815</t>
  </si>
  <si>
    <t>0.1269481440</t>
  </si>
  <si>
    <t>0.467057101</t>
  </si>
  <si>
    <t>0.394557823</t>
  </si>
  <si>
    <t>Institution-WideHST102ACT Reading4B</t>
  </si>
  <si>
    <t>0.0650689703</t>
  </si>
  <si>
    <t>0.0838764523</t>
  </si>
  <si>
    <t>0.268854347</t>
  </si>
  <si>
    <t>0.288806432</t>
  </si>
  <si>
    <t>Institution-WideHST102ACT Reading4C</t>
  </si>
  <si>
    <t>0.0368376311</t>
  </si>
  <si>
    <t>0.156233561</t>
  </si>
  <si>
    <t>Institution-WideHST102ACT Reading4D</t>
  </si>
  <si>
    <t>0.0163020761</t>
  </si>
  <si>
    <t>0.097907950</t>
  </si>
  <si>
    <t>0.072356215</t>
  </si>
  <si>
    <t>Institution-WideHST102ACT Reading4F</t>
  </si>
  <si>
    <t>0.0061306953</t>
  </si>
  <si>
    <t>0.081784387</t>
  </si>
  <si>
    <t>0.027210884</t>
  </si>
  <si>
    <t>Institution-WideHST102ACT Reading4W</t>
  </si>
  <si>
    <t>0.0075240351</t>
  </si>
  <si>
    <t>0.0042504959</t>
  </si>
  <si>
    <t>0.122727273</t>
  </si>
  <si>
    <t>0.033395176</t>
  </si>
  <si>
    <t>Institution-WideHST102ACT Science Reasoning1A</t>
  </si>
  <si>
    <t>0.0256374530</t>
  </si>
  <si>
    <t>0.0342873335</t>
  </si>
  <si>
    <t>0.134699854</t>
  </si>
  <si>
    <t>0.078131635</t>
  </si>
  <si>
    <t>Institution-WideHST102ACT Science Reasoning1B</t>
  </si>
  <si>
    <t>0.0617249547</t>
  </si>
  <si>
    <t>0.0759421933</t>
  </si>
  <si>
    <t>0.255037421</t>
  </si>
  <si>
    <t>0.188110403</t>
  </si>
  <si>
    <t>Institution-WideHST102ACT Science Reasoning1C</t>
  </si>
  <si>
    <t>0.0943291069</t>
  </si>
  <si>
    <t>0.0855766506</t>
  </si>
  <si>
    <t>0.356128353</t>
  </si>
  <si>
    <t>0.287473461</t>
  </si>
  <si>
    <t>Institution-WideHST102ACT Science Reasoning1D</t>
  </si>
  <si>
    <t>0.0792810366</t>
  </si>
  <si>
    <t>0.0476055540</t>
  </si>
  <si>
    <t>0.476150628</t>
  </si>
  <si>
    <t>0.241613588</t>
  </si>
  <si>
    <t>Institution-WideHST102ACT Science Reasoning1F</t>
  </si>
  <si>
    <t>0.0124681213</t>
  </si>
  <si>
    <t>0.126114650</t>
  </si>
  <si>
    <t>Institution-WideHST102ACT Science Reasoning1W</t>
  </si>
  <si>
    <t>0.0257767870</t>
  </si>
  <si>
    <t>0.0099178237</t>
  </si>
  <si>
    <t>0.420454545</t>
  </si>
  <si>
    <t>0.078556263</t>
  </si>
  <si>
    <t>Institution-WideHST102ACT Science Reasoning2A</t>
  </si>
  <si>
    <t>0.0331614881</t>
  </si>
  <si>
    <t>0.174231332</t>
  </si>
  <si>
    <t>0.145565749</t>
  </si>
  <si>
    <t>Institution-WideHST102ACT Science Reasoning2B</t>
  </si>
  <si>
    <t>0.0536435837</t>
  </si>
  <si>
    <t>0.0677245679</t>
  </si>
  <si>
    <t>0.221646517</t>
  </si>
  <si>
    <t>0.235474006</t>
  </si>
  <si>
    <t>Institution-WideHST102ACT Science Reasoning2C</t>
  </si>
  <si>
    <t>0.0663229762</t>
  </si>
  <si>
    <t>0.0668744687</t>
  </si>
  <si>
    <t>0.250394529</t>
  </si>
  <si>
    <t>0.291131498</t>
  </si>
  <si>
    <t>Institution-WideHST102ACT Science Reasoning2D</t>
  </si>
  <si>
    <t>0.0438902048</t>
  </si>
  <si>
    <t>0.0255029753</t>
  </si>
  <si>
    <t>0.263598326</t>
  </si>
  <si>
    <t>0.192660550</t>
  </si>
  <si>
    <t>Institution-WideHST102ACT Science Reasoning2F</t>
  </si>
  <si>
    <t>0.0164414101</t>
  </si>
  <si>
    <t>0.219330855</t>
  </si>
  <si>
    <t>0.072171254</t>
  </si>
  <si>
    <t>Institution-WideHST102ACT Science Reasoning2W</t>
  </si>
  <si>
    <t>0.0143514003</t>
  </si>
  <si>
    <t>0.0093510910</t>
  </si>
  <si>
    <t>0.234090909</t>
  </si>
  <si>
    <t>0.062996942</t>
  </si>
  <si>
    <t>Institution-WideHST102ACT Science Reasoning3A</t>
  </si>
  <si>
    <t>0.0590776090</t>
  </si>
  <si>
    <t>0.310395315</t>
  </si>
  <si>
    <t>0.229685807</t>
  </si>
  <si>
    <t>Institution-WideHST102ACT Science Reasoning3B</t>
  </si>
  <si>
    <t>0.0960612071</t>
  </si>
  <si>
    <t>0.294761082</t>
  </si>
  <si>
    <t>0.277356446</t>
  </si>
  <si>
    <t>Institution-WideHST102ACT Science Reasoning3C</t>
  </si>
  <si>
    <t>0.0733918957</t>
  </si>
  <si>
    <t>0.260915308</t>
  </si>
  <si>
    <t>0.268689057</t>
  </si>
  <si>
    <t>Institution-WideHST102ACT Science Reasoning3D</t>
  </si>
  <si>
    <t>0.0319074822</t>
  </si>
  <si>
    <t>0.0252196090</t>
  </si>
  <si>
    <t>0.191631799</t>
  </si>
  <si>
    <t>0.124052004</t>
  </si>
  <si>
    <t>Institution-WideHST102ACT Science Reasoning3F</t>
  </si>
  <si>
    <t>0.154275093</t>
  </si>
  <si>
    <t>0.044962080</t>
  </si>
  <si>
    <t>Institution-WideHST102ACT Science Reasoning3W</t>
  </si>
  <si>
    <t>0.0142120663</t>
  </si>
  <si>
    <t>0.231818182</t>
  </si>
  <si>
    <t>0.055254605</t>
  </si>
  <si>
    <t>Institution-WideHST102ACT Science Reasoning4A</t>
  </si>
  <si>
    <t>0.0724536715</t>
  </si>
  <si>
    <t>0.1090960612</t>
  </si>
  <si>
    <t>0.380673499</t>
  </si>
  <si>
    <t>0.387770321</t>
  </si>
  <si>
    <t>Institution-WideHST102ACT Science Reasoning4B</t>
  </si>
  <si>
    <t>0.0553155915</t>
  </si>
  <si>
    <t>0.0708415982</t>
  </si>
  <si>
    <t>0.228554980</t>
  </si>
  <si>
    <t>0.296047726</t>
  </si>
  <si>
    <t>Institution-WideHST102ACT Science Reasoning4C</t>
  </si>
  <si>
    <t>0.0351121639</t>
  </si>
  <si>
    <t>0.0340039671</t>
  </si>
  <si>
    <t>0.132561810</t>
  </si>
  <si>
    <t>0.187919463</t>
  </si>
  <si>
    <t>Institution-WideHST102ACT Science Reasoning4D</t>
  </si>
  <si>
    <t>0.0114253867</t>
  </si>
  <si>
    <t>0.068619247</t>
  </si>
  <si>
    <t>0.061148397</t>
  </si>
  <si>
    <t>Institution-WideHST102ACT Science Reasoning4F</t>
  </si>
  <si>
    <t>0.0055733593</t>
  </si>
  <si>
    <t>0.0019835647</t>
  </si>
  <si>
    <t>0.074349442</t>
  </si>
  <si>
    <t>0.029828486</t>
  </si>
  <si>
    <t>Institution-WideHST102ACT Science Reasoning4W</t>
  </si>
  <si>
    <t>0.0069666992</t>
  </si>
  <si>
    <t>0.0039671295</t>
  </si>
  <si>
    <t>0.037285608</t>
  </si>
  <si>
    <t>Institution-WideHST102ACT Sum of Standard Score1C</t>
  </si>
  <si>
    <t>Institution-WideHST102SAT Mathematics1A</t>
  </si>
  <si>
    <t>0.0216937839</t>
  </si>
  <si>
    <t>0.097196262</t>
  </si>
  <si>
    <t>0.079147641</t>
  </si>
  <si>
    <t>Institution-WideHST102SAT Mathematics1B</t>
  </si>
  <si>
    <t>0.0517313308</t>
  </si>
  <si>
    <t>0.0596078431</t>
  </si>
  <si>
    <t>0.200323102</t>
  </si>
  <si>
    <t>0.188736682</t>
  </si>
  <si>
    <t>Institution-WideHST102SAT Mathematics1C</t>
  </si>
  <si>
    <t>0.0834376304</t>
  </si>
  <si>
    <t>0.0729411765</t>
  </si>
  <si>
    <t>0.314960630</t>
  </si>
  <si>
    <t>0.304414003</t>
  </si>
  <si>
    <t>Institution-WideHST102SAT Mathematics1D</t>
  </si>
  <si>
    <t>0.0654985398</t>
  </si>
  <si>
    <t>0.453757225</t>
  </si>
  <si>
    <t>0.238964992</t>
  </si>
  <si>
    <t>Institution-WideHST102SAT Mathematics1F</t>
  </si>
  <si>
    <t>0.0279516062</t>
  </si>
  <si>
    <t>0.0086274510</t>
  </si>
  <si>
    <t>0.485507246</t>
  </si>
  <si>
    <t>0.101978691</t>
  </si>
  <si>
    <t>Institution-WideHST102SAT Mathematics1W</t>
  </si>
  <si>
    <t>0.0237797247</t>
  </si>
  <si>
    <t>0.0109803922</t>
  </si>
  <si>
    <t>0.459677419</t>
  </si>
  <si>
    <t>0.086757991</t>
  </si>
  <si>
    <t>Institution-WideHST102SAT Mathematics2A</t>
  </si>
  <si>
    <t>0.0488110138</t>
  </si>
  <si>
    <t>0.0603921569</t>
  </si>
  <si>
    <t>0.218691589</t>
  </si>
  <si>
    <t>0.163636364</t>
  </si>
  <si>
    <t>Institution-WideHST102SAT Mathematics2B</t>
  </si>
  <si>
    <t>0.0755110555</t>
  </si>
  <si>
    <t>0.0925490196</t>
  </si>
  <si>
    <t>0.292407108</t>
  </si>
  <si>
    <t>0.253146853</t>
  </si>
  <si>
    <t>Institution-WideHST102SAT Mathematics2C</t>
  </si>
  <si>
    <t>0.0951188986</t>
  </si>
  <si>
    <t>0.0933333333</t>
  </si>
  <si>
    <t>0.359055118</t>
  </si>
  <si>
    <t>0.318881119</t>
  </si>
  <si>
    <t>Institution-WideHST102SAT Mathematics2D</t>
  </si>
  <si>
    <t>0.0475594493</t>
  </si>
  <si>
    <t>0.0258823529</t>
  </si>
  <si>
    <t>0.159440559</t>
  </si>
  <si>
    <t>Institution-WideHST102SAT Mathematics2F</t>
  </si>
  <si>
    <t>0.0183562787</t>
  </si>
  <si>
    <t>0.0047058824</t>
  </si>
  <si>
    <t>Institution-WideHST102SAT Mathematics2W</t>
  </si>
  <si>
    <t>0.0129328327</t>
  </si>
  <si>
    <t>0.0101960784</t>
  </si>
  <si>
    <t>0.043356643</t>
  </si>
  <si>
    <t>Institution-WideHST102SAT Mathematics3A</t>
  </si>
  <si>
    <t>0.0604922820</t>
  </si>
  <si>
    <t>0.0901960784</t>
  </si>
  <si>
    <t>0.271028037</t>
  </si>
  <si>
    <t>0.269016698</t>
  </si>
  <si>
    <t>Institution-WideHST102SAT Mathematics3B</t>
  </si>
  <si>
    <t>0.0725907384</t>
  </si>
  <si>
    <t>0.0878431373</t>
  </si>
  <si>
    <t>0.281098546</t>
  </si>
  <si>
    <t>0.322820037</t>
  </si>
  <si>
    <t>Institution-WideHST102SAT Mathematics3C</t>
  </si>
  <si>
    <t>0.0559032123</t>
  </si>
  <si>
    <t>0.211023622</t>
  </si>
  <si>
    <t>0.248608534</t>
  </si>
  <si>
    <t>Institution-WideHST102SAT Mathematics3D</t>
  </si>
  <si>
    <t>0.0141176471</t>
  </si>
  <si>
    <t>0.147398844</t>
  </si>
  <si>
    <t>0.094619666</t>
  </si>
  <si>
    <t>Institution-WideHST102SAT Mathematics3F</t>
  </si>
  <si>
    <t>0.0062578223</t>
  </si>
  <si>
    <t>0.0023529412</t>
  </si>
  <si>
    <t>0.027829314</t>
  </si>
  <si>
    <t>Institution-WideHST102SAT Mathematics3W</t>
  </si>
  <si>
    <t>0.0083437630</t>
  </si>
  <si>
    <t>0.037105751</t>
  </si>
  <si>
    <t>Institution-WideHST102SAT Mathematics4A</t>
  </si>
  <si>
    <t>0.0921985816</t>
  </si>
  <si>
    <t>0.1286274510</t>
  </si>
  <si>
    <t>0.454732510</t>
  </si>
  <si>
    <t>Institution-WideHST102SAT Mathematics4B</t>
  </si>
  <si>
    <t>0.0584063413</t>
  </si>
  <si>
    <t>0.0721568627</t>
  </si>
  <si>
    <t>0.226171244</t>
  </si>
  <si>
    <t>0.288065844</t>
  </si>
  <si>
    <t>Institution-WideHST102SAT Mathematics4C</t>
  </si>
  <si>
    <t>0.0304547351</t>
  </si>
  <si>
    <t>0.0282352941</t>
  </si>
  <si>
    <t>0.114960630</t>
  </si>
  <si>
    <t>0.150205761</t>
  </si>
  <si>
    <t>Institution-WideHST102SAT Mathematics4D</t>
  </si>
  <si>
    <t>0.0100125156</t>
  </si>
  <si>
    <t>0.0070588235</t>
  </si>
  <si>
    <t>0.069364162</t>
  </si>
  <si>
    <t>Institution-WideHST102SAT Mathematics4F</t>
  </si>
  <si>
    <t>0.0050062578</t>
  </si>
  <si>
    <t>Institution-WideHST102SAT Mathematics4W</t>
  </si>
  <si>
    <t>0.0066750104</t>
  </si>
  <si>
    <t>0.032921811</t>
  </si>
  <si>
    <t>Institution-WideHST102SAT Total (Verbal and Math)1A</t>
  </si>
  <si>
    <t>0.0200250313</t>
  </si>
  <si>
    <t>0.089719626</t>
  </si>
  <si>
    <t>0.068376068</t>
  </si>
  <si>
    <t>Institution-WideHST102SAT Total (Verbal and Math)1B</t>
  </si>
  <si>
    <t>0.0635294118</t>
  </si>
  <si>
    <t>0.176638177</t>
  </si>
  <si>
    <t>Institution-WideHST102SAT Total (Verbal and Math)1C</t>
  </si>
  <si>
    <t>0.0896954526</t>
  </si>
  <si>
    <t>0.0831372549</t>
  </si>
  <si>
    <t>0.338582677</t>
  </si>
  <si>
    <t>0.306267806</t>
  </si>
  <si>
    <t>Institution-WideHST102SAT Total (Verbal and Math)1D</t>
  </si>
  <si>
    <t>0.0717563621</t>
  </si>
  <si>
    <t>0.0360784314</t>
  </si>
  <si>
    <t>0.497109827</t>
  </si>
  <si>
    <t>Institution-WideHST102SAT Total (Verbal and Math)1F</t>
  </si>
  <si>
    <t>0.0337922403</t>
  </si>
  <si>
    <t>0.586956522</t>
  </si>
  <si>
    <t>Institution-WideHST102SAT Total (Verbal and Math)1W</t>
  </si>
  <si>
    <t>0.0258656654</t>
  </si>
  <si>
    <t>Institution-WideHST102SAT Total (Verbal and Math)2A</t>
  </si>
  <si>
    <t>0.0367125574</t>
  </si>
  <si>
    <t>0.0439215686</t>
  </si>
  <si>
    <t>0.164485981</t>
  </si>
  <si>
    <t>Institution-WideHST102SAT Total (Verbal and Math)2B</t>
  </si>
  <si>
    <t>0.0759282436</t>
  </si>
  <si>
    <t>0.0894117647</t>
  </si>
  <si>
    <t>0.294022617</t>
  </si>
  <si>
    <t>Institution-WideHST102SAT Total (Verbal and Math)2C</t>
  </si>
  <si>
    <t>0.0863579474</t>
  </si>
  <si>
    <t>0.0847058824</t>
  </si>
  <si>
    <t>0.325984252</t>
  </si>
  <si>
    <t>0.326498423</t>
  </si>
  <si>
    <t>Institution-WideHST102SAT Total (Verbal and Math)2D</t>
  </si>
  <si>
    <t>0.0429703796</t>
  </si>
  <si>
    <t>0.0329411765</t>
  </si>
  <si>
    <t>0.297687861</t>
  </si>
  <si>
    <t>0.162460568</t>
  </si>
  <si>
    <t>Institution-WideHST102SAT Total (Verbal and Math)2F</t>
  </si>
  <si>
    <t>0.0116812683</t>
  </si>
  <si>
    <t>0.0062745098</t>
  </si>
  <si>
    <t>0.202898551</t>
  </si>
  <si>
    <t>0.044164038</t>
  </si>
  <si>
    <t>Institution-WideHST102SAT Total (Verbal and Math)2W</t>
  </si>
  <si>
    <t>0.0108468919</t>
  </si>
  <si>
    <t>0.209677419</t>
  </si>
  <si>
    <t>0.041009464</t>
  </si>
  <si>
    <t>Institution-WideHST102SAT Total (Verbal and Math)3A</t>
  </si>
  <si>
    <t>0.0684188569</t>
  </si>
  <si>
    <t>0.0956862745</t>
  </si>
  <si>
    <t>0.297640653</t>
  </si>
  <si>
    <t>Institution-WideHST102SAT Total (Verbal and Math)3B</t>
  </si>
  <si>
    <t>0.0854901961</t>
  </si>
  <si>
    <t>0.264943457</t>
  </si>
  <si>
    <t>Institution-WideHST102SAT Total (Verbal and Math)3C</t>
  </si>
  <si>
    <t>0.0575719650</t>
  </si>
  <si>
    <t>0.217322835</t>
  </si>
  <si>
    <t>0.250453721</t>
  </si>
  <si>
    <t>Institution-WideHST102SAT Total (Verbal and Math)3D</t>
  </si>
  <si>
    <t>0.0204422194</t>
  </si>
  <si>
    <t>0.0117647059</t>
  </si>
  <si>
    <t>0.141618497</t>
  </si>
  <si>
    <t>0.088929220</t>
  </si>
  <si>
    <t>Institution-WideHST102SAT Total (Verbal and Math)3F</t>
  </si>
  <si>
    <t>0.0015686275</t>
  </si>
  <si>
    <t>0.123188406</t>
  </si>
  <si>
    <t>0.030852995</t>
  </si>
  <si>
    <t>Institution-WideHST102SAT Total (Verbal and Math)3W</t>
  </si>
  <si>
    <t>0.0079265749</t>
  </si>
  <si>
    <t>0.0054901961</t>
  </si>
  <si>
    <t>0.153225806</t>
  </si>
  <si>
    <t>Institution-WideHST102SAT Total (Verbal and Math)4A</t>
  </si>
  <si>
    <t>0.1380392157</t>
  </si>
  <si>
    <t>0.439252336</t>
  </si>
  <si>
    <t>Institution-WideHST102SAT Total (Verbal and Math)4B</t>
  </si>
  <si>
    <t>0.0621610346</t>
  </si>
  <si>
    <t>0.0737254902</t>
  </si>
  <si>
    <t>0.240710824</t>
  </si>
  <si>
    <t>0.292156863</t>
  </si>
  <si>
    <t>Institution-WideHST102SAT Total (Verbal and Math)4C</t>
  </si>
  <si>
    <t>0.0312891114</t>
  </si>
  <si>
    <t>0.118110236</t>
  </si>
  <si>
    <t>Institution-WideHST102SAT Total (Verbal and Math)4D</t>
  </si>
  <si>
    <t>0.0091781393</t>
  </si>
  <si>
    <t>0.063583815</t>
  </si>
  <si>
    <t>Institution-WideHST102SAT Total (Verbal and Math)4F</t>
  </si>
  <si>
    <t>Institution-WideHST102SAT Total (Verbal and Math)4W</t>
  </si>
  <si>
    <t>0.137096774</t>
  </si>
  <si>
    <t>Institution-WideHST102SAT Verbal1A</t>
  </si>
  <si>
    <t>0.0298039216</t>
  </si>
  <si>
    <t>0.095327103</t>
  </si>
  <si>
    <t>0.072546230</t>
  </si>
  <si>
    <t>Institution-WideHST102SAT Verbal1B</t>
  </si>
  <si>
    <t>0.0563204005</t>
  </si>
  <si>
    <t>0.218093700</t>
  </si>
  <si>
    <t>0.192034139</t>
  </si>
  <si>
    <t>Institution-WideHST102SAT Verbal1C</t>
  </si>
  <si>
    <t>0.0909470171</t>
  </si>
  <si>
    <t>0.0870588235</t>
  </si>
  <si>
    <t>0.343307087</t>
  </si>
  <si>
    <t>0.310099573</t>
  </si>
  <si>
    <t>Institution-WideHST102SAT Verbal1D</t>
  </si>
  <si>
    <t>0.0705047977</t>
  </si>
  <si>
    <t>0.0384313725</t>
  </si>
  <si>
    <t>0.488439306</t>
  </si>
  <si>
    <t>0.240398293</t>
  </si>
  <si>
    <t>Institution-WideHST102SAT Verbal1F</t>
  </si>
  <si>
    <t>0.0329578640</t>
  </si>
  <si>
    <t>0.572463768</t>
  </si>
  <si>
    <t>0.112375533</t>
  </si>
  <si>
    <t>Institution-WideHST102SAT Verbal1W</t>
  </si>
  <si>
    <t>0.0094117647</t>
  </si>
  <si>
    <t>0.411290323</t>
  </si>
  <si>
    <t>Institution-WideHST102SAT Verbal2A</t>
  </si>
  <si>
    <t>0.0396328744</t>
  </si>
  <si>
    <t>0.177570093</t>
  </si>
  <si>
    <t>Institution-WideHST102SAT Verbal2B</t>
  </si>
  <si>
    <t>0.0709219858</t>
  </si>
  <si>
    <t>0.274636511</t>
  </si>
  <si>
    <t>Institution-WideHST102SAT Verbal2C</t>
  </si>
  <si>
    <t>0.0826032541</t>
  </si>
  <si>
    <t>0.0807843137</t>
  </si>
  <si>
    <t>0.311811024</t>
  </si>
  <si>
    <t>0.319354839</t>
  </si>
  <si>
    <t>Institution-WideHST102SAT Verbal2D</t>
  </si>
  <si>
    <t>0.0290196078</t>
  </si>
  <si>
    <t>0.271676301</t>
  </si>
  <si>
    <t>Institution-WideHST102SAT Verbal2F</t>
  </si>
  <si>
    <t>Institution-WideHST102SAT Verbal2W</t>
  </si>
  <si>
    <t>0.0146015853</t>
  </si>
  <si>
    <t>0.282258065</t>
  </si>
  <si>
    <t>Institution-WideHST102SAT Verbal3A</t>
  </si>
  <si>
    <t>0.0617438465</t>
  </si>
  <si>
    <t>0.0862745098</t>
  </si>
  <si>
    <t>0.276635514</t>
  </si>
  <si>
    <t>0.267148014</t>
  </si>
  <si>
    <t>Institution-WideHST102SAT Verbal3B</t>
  </si>
  <si>
    <t>0.0750938673</t>
  </si>
  <si>
    <t>0.290791599</t>
  </si>
  <si>
    <t>0.324909747</t>
  </si>
  <si>
    <t>Institution-WideHST102SAT Verbal3C</t>
  </si>
  <si>
    <t>0.0554860242</t>
  </si>
  <si>
    <t>0.0509803922</t>
  </si>
  <si>
    <t>0.209448819</t>
  </si>
  <si>
    <t>0.240072202</t>
  </si>
  <si>
    <t>Institution-WideHST102SAT Verbal3D</t>
  </si>
  <si>
    <t>0.0221109720</t>
  </si>
  <si>
    <t>0.095667870</t>
  </si>
  <si>
    <t>Institution-WideHST102SAT Verbal3F</t>
  </si>
  <si>
    <t>0.028880866</t>
  </si>
  <si>
    <t>Institution-WideHST102SAT Verbal3W</t>
  </si>
  <si>
    <t>0.193548387</t>
  </si>
  <si>
    <t>0.043321300</t>
  </si>
  <si>
    <t>Institution-WideHST102SAT Verbal4A</t>
  </si>
  <si>
    <t>0.1005423446</t>
  </si>
  <si>
    <t>0.1364705882</t>
  </si>
  <si>
    <t>0.450467290</t>
  </si>
  <si>
    <t>0.463461538</t>
  </si>
  <si>
    <t>Institution-WideHST102SAT Verbal4B</t>
  </si>
  <si>
    <t>0.0690196078</t>
  </si>
  <si>
    <t>0.216478191</t>
  </si>
  <si>
    <t>0.257692308</t>
  </si>
  <si>
    <t>Institution-WideHST102SAT Verbal4C</t>
  </si>
  <si>
    <t>0.0358781811</t>
  </si>
  <si>
    <t>0.135433071</t>
  </si>
  <si>
    <t>0.165384615</t>
  </si>
  <si>
    <t>Institution-WideHST102SAT Verbal4D</t>
  </si>
  <si>
    <t>0.0125156446</t>
  </si>
  <si>
    <t>0.086705202</t>
  </si>
  <si>
    <t>Institution-WideHST102SAT Verbal4F</t>
  </si>
  <si>
    <t>0.0007843137</t>
  </si>
  <si>
    <t>Institution-WideHST102SAT Verbal4W</t>
  </si>
  <si>
    <t>0.0058406341</t>
  </si>
  <si>
    <t>0.026923077</t>
  </si>
  <si>
    <t>Institution-WideHST102SAT Writing1A</t>
  </si>
  <si>
    <t>0.0219512195</t>
  </si>
  <si>
    <t>0.0421686747</t>
  </si>
  <si>
    <t>Institution-WideHST102SAT Writing1B</t>
  </si>
  <si>
    <t>0.0753012048</t>
  </si>
  <si>
    <t>Institution-WideHST102SAT Writing1C</t>
  </si>
  <si>
    <t>0.0873493976</t>
  </si>
  <si>
    <t>Institution-WideHST102SAT Writing1D</t>
  </si>
  <si>
    <t>0.0804878049</t>
  </si>
  <si>
    <t>0.0391566265</t>
  </si>
  <si>
    <t>0.478260870</t>
  </si>
  <si>
    <t>Institution-WideHST102SAT Writing1F</t>
  </si>
  <si>
    <t>0.0304878049</t>
  </si>
  <si>
    <t>0.0060240964</t>
  </si>
  <si>
    <t>0.555555556</t>
  </si>
  <si>
    <t>0.099206349</t>
  </si>
  <si>
    <t>Institution-WideHST102SAT Writing1W</t>
  </si>
  <si>
    <t>0.0150602410</t>
  </si>
  <si>
    <t>Institution-WideHST102SAT Writing2A</t>
  </si>
  <si>
    <t>0.0451219512</t>
  </si>
  <si>
    <t>0.0662650602</t>
  </si>
  <si>
    <t>0.210227273</t>
  </si>
  <si>
    <t>0.180487805</t>
  </si>
  <si>
    <t>Institution-WideHST102SAT Writing2B</t>
  </si>
  <si>
    <t>0.0602409639</t>
  </si>
  <si>
    <t>Institution-WideHST102SAT Writing2C</t>
  </si>
  <si>
    <t>0.0719512195</t>
  </si>
  <si>
    <t>0.280952381</t>
  </si>
  <si>
    <t>0.287804878</t>
  </si>
  <si>
    <t>Institution-WideHST102SAT Writing2D</t>
  </si>
  <si>
    <t>0.0475609756</t>
  </si>
  <si>
    <t>0.0210843373</t>
  </si>
  <si>
    <t>0.190243902</t>
  </si>
  <si>
    <t>Institution-WideHST102SAT Writing2F</t>
  </si>
  <si>
    <t>0.0085365854</t>
  </si>
  <si>
    <t>0.034146341</t>
  </si>
  <si>
    <t>Institution-WideHST102SAT Writing2W</t>
  </si>
  <si>
    <t>0.0090361446</t>
  </si>
  <si>
    <t>0.087804878</t>
  </si>
  <si>
    <t>Institution-WideHST102SAT Writing3A</t>
  </si>
  <si>
    <t>0.0524390244</t>
  </si>
  <si>
    <t>0.0993975904</t>
  </si>
  <si>
    <t>0.244318182</t>
  </si>
  <si>
    <t>0.238888889</t>
  </si>
  <si>
    <t>Institution-WideHST102SAT Writing3B</t>
  </si>
  <si>
    <t>0.293532338</t>
  </si>
  <si>
    <t>0.327777778</t>
  </si>
  <si>
    <t>Institution-WideHST102SAT Writing3C</t>
  </si>
  <si>
    <t>0.0481927711</t>
  </si>
  <si>
    <t>0.195238095</t>
  </si>
  <si>
    <t>Institution-WideHST102SAT Writing3D</t>
  </si>
  <si>
    <t>0.0256097561</t>
  </si>
  <si>
    <t>Institution-WideHST102SAT Writing3F</t>
  </si>
  <si>
    <t>0.038888889</t>
  </si>
  <si>
    <t>Institution-WideHST102SAT Writing3W</t>
  </si>
  <si>
    <t>0.0109756098</t>
  </si>
  <si>
    <t>Institution-WideHST102SAT Writing4A</t>
  </si>
  <si>
    <t>0.0951219512</t>
  </si>
  <si>
    <t>0.1475903614</t>
  </si>
  <si>
    <t>0.443181818</t>
  </si>
  <si>
    <t>Institution-WideHST102SAT Writing4B</t>
  </si>
  <si>
    <t>0.0634146341</t>
  </si>
  <si>
    <t>0.258706468</t>
  </si>
  <si>
    <t>Institution-WideHST102SAT Writing4C</t>
  </si>
  <si>
    <t>Institution-WideHST102SAT Writing4D</t>
  </si>
  <si>
    <t>0.0146341463</t>
  </si>
  <si>
    <t>Institution-WideHST102SAT Writing4F</t>
  </si>
  <si>
    <t>0.0073170732</t>
  </si>
  <si>
    <t>Institution-WideHST102SAT Writing4W</t>
  </si>
  <si>
    <t>0.0060975610</t>
  </si>
  <si>
    <t>0.027322404</t>
  </si>
  <si>
    <t>Institution-WideHST103ACT Combined English/Writing1A</t>
  </si>
  <si>
    <t>0.0129672006</t>
  </si>
  <si>
    <t>0.0210896309</t>
  </si>
  <si>
    <t>0.079069767</t>
  </si>
  <si>
    <t>0.049707602</t>
  </si>
  <si>
    <t>Institution-WideHST103ACT Combined English/Writing1B</t>
  </si>
  <si>
    <t>0.0343249428</t>
  </si>
  <si>
    <t>0.0456942004</t>
  </si>
  <si>
    <t>0.155709343</t>
  </si>
  <si>
    <t>Institution-WideHST103ACT Combined English/Writing1C</t>
  </si>
  <si>
    <t>0.0685413005</t>
  </si>
  <si>
    <t>0.269005848</t>
  </si>
  <si>
    <t>Institution-WideHST103ACT Combined English/Writing1D</t>
  </si>
  <si>
    <t>0.0625476735</t>
  </si>
  <si>
    <t>0.0316344464</t>
  </si>
  <si>
    <t>0.401960784</t>
  </si>
  <si>
    <t>Institution-WideHST103ACT Combined English/Writing1F</t>
  </si>
  <si>
    <t>0.0511060259</t>
  </si>
  <si>
    <t>0.0035149385</t>
  </si>
  <si>
    <t>0.452702703</t>
  </si>
  <si>
    <t>0.195906433</t>
  </si>
  <si>
    <t>Institution-WideHST103ACT Combined English/Writing1W</t>
  </si>
  <si>
    <t>0.0297482838</t>
  </si>
  <si>
    <t>0.0105448155</t>
  </si>
  <si>
    <t>0.378640777</t>
  </si>
  <si>
    <t>0.114035088</t>
  </si>
  <si>
    <t>Institution-WideHST103ACT Combined English/Writing2A</t>
  </si>
  <si>
    <t>0.176744186</t>
  </si>
  <si>
    <t>0.104395604</t>
  </si>
  <si>
    <t>Institution-WideHST103ACT Combined English/Writing2B</t>
  </si>
  <si>
    <t>0.0572082380</t>
  </si>
  <si>
    <t>0.0755711775</t>
  </si>
  <si>
    <t>0.259515571</t>
  </si>
  <si>
    <t>0.206043956</t>
  </si>
  <si>
    <t>Institution-WideHST103ACT Combined English/Writing2C</t>
  </si>
  <si>
    <t>0.0861937452</t>
  </si>
  <si>
    <t>0.0966608084</t>
  </si>
  <si>
    <t>0.321022727</t>
  </si>
  <si>
    <t>0.310439560</t>
  </si>
  <si>
    <t>Institution-WideHST103ACT Combined English/Writing2D</t>
  </si>
  <si>
    <t>0.0503432494</t>
  </si>
  <si>
    <t>0.181318681</t>
  </si>
  <si>
    <t>Institution-WideHST103ACT Combined English/Writing2F</t>
  </si>
  <si>
    <t>0.263513514</t>
  </si>
  <si>
    <t>Institution-WideHST103ACT Combined English/Writing2W</t>
  </si>
  <si>
    <t>0.0251716247</t>
  </si>
  <si>
    <t>0.0070298770</t>
  </si>
  <si>
    <t>0.320388350</t>
  </si>
  <si>
    <t>0.090659341</t>
  </si>
  <si>
    <t>Institution-WideHST103ACT Combined English/Writing3A</t>
  </si>
  <si>
    <t>0.0450038139</t>
  </si>
  <si>
    <t>0.274418605</t>
  </si>
  <si>
    <t>0.168091168</t>
  </si>
  <si>
    <t>Institution-WideHST103ACT Combined English/Writing3B</t>
  </si>
  <si>
    <t>0.0755148741</t>
  </si>
  <si>
    <t>0.1054481547</t>
  </si>
  <si>
    <t>0.342560554</t>
  </si>
  <si>
    <t>Institution-WideHST103ACT Combined English/Writing3C</t>
  </si>
  <si>
    <t>0.0793287567</t>
  </si>
  <si>
    <t>0.0913884007</t>
  </si>
  <si>
    <t>Institution-WideHST103ACT Combined English/Writing3D</t>
  </si>
  <si>
    <t>0.0335621663</t>
  </si>
  <si>
    <t>0.0158172232</t>
  </si>
  <si>
    <t>0.125356125</t>
  </si>
  <si>
    <t>Institution-WideHST103ACT Combined English/Writing3F</t>
  </si>
  <si>
    <t>0.0017574692</t>
  </si>
  <si>
    <t>0.155405405</t>
  </si>
  <si>
    <t>Institution-WideHST103ACT Combined English/Writing3W</t>
  </si>
  <si>
    <t>0.0167810831</t>
  </si>
  <si>
    <t>0.0087873462</t>
  </si>
  <si>
    <t>0.213592233</t>
  </si>
  <si>
    <t>0.062678063</t>
  </si>
  <si>
    <t>Institution-WideHST103ACT Combined English/Writing4A</t>
  </si>
  <si>
    <t>0.0770404272</t>
  </si>
  <si>
    <t>0.1493848858</t>
  </si>
  <si>
    <t>0.469767442</t>
  </si>
  <si>
    <t>0.397637795</t>
  </si>
  <si>
    <t>Institution-WideHST103ACT Combined English/Writing4B</t>
  </si>
  <si>
    <t>0.0533943555</t>
  </si>
  <si>
    <t>0.242214533</t>
  </si>
  <si>
    <t>0.275590551</t>
  </si>
  <si>
    <t>Institution-WideHST103ACT Combined English/Writing4C</t>
  </si>
  <si>
    <t>0.0327993898</t>
  </si>
  <si>
    <t>0.0369068541</t>
  </si>
  <si>
    <t>0.122159091</t>
  </si>
  <si>
    <t>0.169291339</t>
  </si>
  <si>
    <t>Institution-WideHST103ACT Combined English/Writing4D</t>
  </si>
  <si>
    <t>0.0091533181</t>
  </si>
  <si>
    <t>0.0052724077</t>
  </si>
  <si>
    <t>Institution-WideHST103ACT Combined English/Writing4F</t>
  </si>
  <si>
    <t>0.128378378</t>
  </si>
  <si>
    <t>0.074803150</t>
  </si>
  <si>
    <t>Institution-WideHST103ACT Combined English/Writing4W</t>
  </si>
  <si>
    <t>0.0068649886</t>
  </si>
  <si>
    <t>0.087378641</t>
  </si>
  <si>
    <t>0.035433071</t>
  </si>
  <si>
    <t>Institution-WideHST103ACT Composite1A</t>
  </si>
  <si>
    <t>0.0106550218</t>
  </si>
  <si>
    <t>0.0127743203</t>
  </si>
  <si>
    <t>0.038196619</t>
  </si>
  <si>
    <t>Institution-WideHST103ACT Composite1B</t>
  </si>
  <si>
    <t>0.0305676856</t>
  </si>
  <si>
    <t>0.0399606944</t>
  </si>
  <si>
    <t>0.148054146</t>
  </si>
  <si>
    <t>0.109580463</t>
  </si>
  <si>
    <t>Institution-WideHST103ACT Composite1C</t>
  </si>
  <si>
    <t>0.0726637555</t>
  </si>
  <si>
    <t>0.0736980020</t>
  </si>
  <si>
    <t>0.279007378</t>
  </si>
  <si>
    <t>0.260488416</t>
  </si>
  <si>
    <t>Institution-WideHST103ACT Composite1D</t>
  </si>
  <si>
    <t>0.0702183406</t>
  </si>
  <si>
    <t>0.0507697347</t>
  </si>
  <si>
    <t>0.399602386</t>
  </si>
  <si>
    <t>0.251721979</t>
  </si>
  <si>
    <t>Institution-WideHST103ACT Composite1F</t>
  </si>
  <si>
    <t>0.0578165939</t>
  </si>
  <si>
    <t>0.0219456273</t>
  </si>
  <si>
    <t>0.499245852</t>
  </si>
  <si>
    <t>0.207263619</t>
  </si>
  <si>
    <t>Institution-WideHST103ACT Composite1W</t>
  </si>
  <si>
    <t>0.0370305677</t>
  </si>
  <si>
    <t>0.0189977072</t>
  </si>
  <si>
    <t>0.421471173</t>
  </si>
  <si>
    <t>0.132748904</t>
  </si>
  <si>
    <t>Institution-WideHST103ACT Composite2A</t>
  </si>
  <si>
    <t>0.0218340611</t>
  </si>
  <si>
    <t>0.0294792008</t>
  </si>
  <si>
    <t>0.142045455</t>
  </si>
  <si>
    <t>0.075665860</t>
  </si>
  <si>
    <t>Institution-WideHST103ACT Composite2B</t>
  </si>
  <si>
    <t>0.0546724891</t>
  </si>
  <si>
    <t>0.0694398952</t>
  </si>
  <si>
    <t>0.264805415</t>
  </si>
  <si>
    <t>0.189467312</t>
  </si>
  <si>
    <t>Institution-WideHST103ACT Composite2C</t>
  </si>
  <si>
    <t>0.0862882096</t>
  </si>
  <si>
    <t>0.0867998690</t>
  </si>
  <si>
    <t>0.331321261</t>
  </si>
  <si>
    <t>0.299031477</t>
  </si>
  <si>
    <t>Institution-WideHST103ACT Composite2D</t>
  </si>
  <si>
    <t>0.0637554585</t>
  </si>
  <si>
    <t>0.0514248280</t>
  </si>
  <si>
    <t>0.362823062</t>
  </si>
  <si>
    <t>0.220944310</t>
  </si>
  <si>
    <t>Institution-WideHST103ACT Composite2F</t>
  </si>
  <si>
    <t>0.0361572052</t>
  </si>
  <si>
    <t>0.0167048804</t>
  </si>
  <si>
    <t>0.312217195</t>
  </si>
  <si>
    <t>0.125302663</t>
  </si>
  <si>
    <t>Institution-WideHST103ACT Composite2W</t>
  </si>
  <si>
    <t>0.0258515284</t>
  </si>
  <si>
    <t>0.0180150671</t>
  </si>
  <si>
    <t>0.294234592</t>
  </si>
  <si>
    <t>0.089588378</t>
  </si>
  <si>
    <t>Institution-WideHST103ACT Composite3A</t>
  </si>
  <si>
    <t>0.0426200873</t>
  </si>
  <si>
    <t>0.0596134949</t>
  </si>
  <si>
    <t>0.186401833</t>
  </si>
  <si>
    <t>Institution-WideHST103ACT Composite3B</t>
  </si>
  <si>
    <t>0.0634061135</t>
  </si>
  <si>
    <t>0.0881100557</t>
  </si>
  <si>
    <t>0.307106599</t>
  </si>
  <si>
    <t>0.277310924</t>
  </si>
  <si>
    <t>Institution-WideHST103ACT Composite3C</t>
  </si>
  <si>
    <t>0.0648034934</t>
  </si>
  <si>
    <t>0.0710776286</t>
  </si>
  <si>
    <t>0.248826291</t>
  </si>
  <si>
    <t>0.283422460</t>
  </si>
  <si>
    <t>Institution-WideHST103ACT Composite3D</t>
  </si>
  <si>
    <t>0.0275982533</t>
  </si>
  <si>
    <t>0.0258761874</t>
  </si>
  <si>
    <t>0.157057654</t>
  </si>
  <si>
    <t>0.120702827</t>
  </si>
  <si>
    <t>Institution-WideHST103ACT Composite3F</t>
  </si>
  <si>
    <t>0.0148471616</t>
  </si>
  <si>
    <t>0.0062233868</t>
  </si>
  <si>
    <t>0.128205128</t>
  </si>
  <si>
    <t>Institution-WideHST103ACT Composite3W</t>
  </si>
  <si>
    <t>0.0153711790</t>
  </si>
  <si>
    <t>0.0111365870</t>
  </si>
  <si>
    <t>0.174950298</t>
  </si>
  <si>
    <t>Institution-WideHST103ACT Composite4A</t>
  </si>
  <si>
    <t>0.0786026201</t>
  </si>
  <si>
    <t>0.1192269898</t>
  </si>
  <si>
    <t>0.511363636</t>
  </si>
  <si>
    <t>0.385604113</t>
  </si>
  <si>
    <t>Institution-WideHST103ACT Composite4B</t>
  </si>
  <si>
    <t>0.0743530953</t>
  </si>
  <si>
    <t>0.280033841</t>
  </si>
  <si>
    <t>0.283633248</t>
  </si>
  <si>
    <t>Institution-WideHST103ACT Composite4C</t>
  </si>
  <si>
    <t>0.0366812227</t>
  </si>
  <si>
    <t>0.0363576810</t>
  </si>
  <si>
    <t>0.179948586</t>
  </si>
  <si>
    <t>Institution-WideHST103ACT Composite4D</t>
  </si>
  <si>
    <t>0.0141484716</t>
  </si>
  <si>
    <t>0.0091713069</t>
  </si>
  <si>
    <t>0.080516899</t>
  </si>
  <si>
    <t>0.069408740</t>
  </si>
  <si>
    <t>Institution-WideHST103ACT Composite4F</t>
  </si>
  <si>
    <t>0.0069868996</t>
  </si>
  <si>
    <t>0.0026203734</t>
  </si>
  <si>
    <t>0.060331825</t>
  </si>
  <si>
    <t>0.034275921</t>
  </si>
  <si>
    <t>Institution-WideHST103ACT Composite4W</t>
  </si>
  <si>
    <t>0.0096069869</t>
  </si>
  <si>
    <t>0.109343936</t>
  </si>
  <si>
    <t>0.047129392</t>
  </si>
  <si>
    <t>Institution-WideHST103ACT English1A</t>
  </si>
  <si>
    <t>0.0089082969</t>
  </si>
  <si>
    <t>0.0108090403</t>
  </si>
  <si>
    <t>0.057954545</t>
  </si>
  <si>
    <t>Institution-WideHST103ACT English1B</t>
  </si>
  <si>
    <t>0.0270742358</t>
  </si>
  <si>
    <t>0.0370127743</t>
  </si>
  <si>
    <t>0.131133672</t>
  </si>
  <si>
    <t>0.116892911</t>
  </si>
  <si>
    <t>Institution-WideHST103ACT English1C</t>
  </si>
  <si>
    <t>0.0599126638</t>
  </si>
  <si>
    <t>0.0599410416</t>
  </si>
  <si>
    <t>0.258672700</t>
  </si>
  <si>
    <t>Institution-WideHST103ACT English1D</t>
  </si>
  <si>
    <t>0.0551965066</t>
  </si>
  <si>
    <t>0.0396331477</t>
  </si>
  <si>
    <t>0.314115308</t>
  </si>
  <si>
    <t>0.238310709</t>
  </si>
  <si>
    <t>Institution-WideHST103ACT English1F</t>
  </si>
  <si>
    <t>0.0496069869</t>
  </si>
  <si>
    <t>0.0157222404</t>
  </si>
  <si>
    <t>0.428355958</t>
  </si>
  <si>
    <t>0.214177979</t>
  </si>
  <si>
    <t>Institution-WideHST103ACT English1W</t>
  </si>
  <si>
    <t>0.0309170306</t>
  </si>
  <si>
    <t>0.0144120537</t>
  </si>
  <si>
    <t>0.351888668</t>
  </si>
  <si>
    <t>0.133484163</t>
  </si>
  <si>
    <t>Institution-WideHST103ACT English2A</t>
  </si>
  <si>
    <t>0.0366852276</t>
  </si>
  <si>
    <t>Institution-WideHST103ACT English2B</t>
  </si>
  <si>
    <t>0.0565938865</t>
  </si>
  <si>
    <t>0.0700949885</t>
  </si>
  <si>
    <t>0.274111675</t>
  </si>
  <si>
    <t>0.183361630</t>
  </si>
  <si>
    <t>Institution-WideHST103ACT English2C</t>
  </si>
  <si>
    <t>0.0943231441</t>
  </si>
  <si>
    <t>0.0966262692</t>
  </si>
  <si>
    <t>0.362173038</t>
  </si>
  <si>
    <t>0.305602716</t>
  </si>
  <si>
    <t>Institution-WideHST103ACT English2D</t>
  </si>
  <si>
    <t>0.0618340611</t>
  </si>
  <si>
    <t>0.0484769080</t>
  </si>
  <si>
    <t>0.200339559</t>
  </si>
  <si>
    <t>Institution-WideHST103ACT English2F</t>
  </si>
  <si>
    <t>0.0394759825</t>
  </si>
  <si>
    <t>0.340874811</t>
  </si>
  <si>
    <t>0.127900396</t>
  </si>
  <si>
    <t>Institution-WideHST103ACT English2W</t>
  </si>
  <si>
    <t>0.0293449782</t>
  </si>
  <si>
    <t>0.0212905339</t>
  </si>
  <si>
    <t>0.333996024</t>
  </si>
  <si>
    <t>0.095076401</t>
  </si>
  <si>
    <t>Institution-WideHST103ACT English3A</t>
  </si>
  <si>
    <t>0.0344104803</t>
  </si>
  <si>
    <t>0.0458565346</t>
  </si>
  <si>
    <t>0.223863636</t>
  </si>
  <si>
    <t>0.160947712</t>
  </si>
  <si>
    <t>Institution-WideHST103ACT English3B</t>
  </si>
  <si>
    <t>0.0536244541</t>
  </si>
  <si>
    <t>0.259729272</t>
  </si>
  <si>
    <t>0.250816993</t>
  </si>
  <si>
    <t>Institution-WideHST103ACT English3C</t>
  </si>
  <si>
    <t>0.0579912664</t>
  </si>
  <si>
    <t>0.0615787750</t>
  </si>
  <si>
    <t>0.222669349</t>
  </si>
  <si>
    <t>0.271241830</t>
  </si>
  <si>
    <t>Institution-WideHST103ACT English3D</t>
  </si>
  <si>
    <t>0.0330822142</t>
  </si>
  <si>
    <t>0.208747515</t>
  </si>
  <si>
    <t>0.171568627</t>
  </si>
  <si>
    <t>Institution-WideHST103ACT English3F</t>
  </si>
  <si>
    <t>0.0155458515</t>
  </si>
  <si>
    <t>0.0098264003</t>
  </si>
  <si>
    <t>0.134238311</t>
  </si>
  <si>
    <t>0.072712418</t>
  </si>
  <si>
    <t>Institution-WideHST103ACT English3W</t>
  </si>
  <si>
    <t>0.0094988536</t>
  </si>
  <si>
    <t>0.176938370</t>
  </si>
  <si>
    <t>Institution-WideHST103ACT English4A</t>
  </si>
  <si>
    <t>0.0833187773</t>
  </si>
  <si>
    <t>0.1277432034</t>
  </si>
  <si>
    <t>0.542045455</t>
  </si>
  <si>
    <t>0.338778409</t>
  </si>
  <si>
    <t>Institution-WideHST103ACT English4B</t>
  </si>
  <si>
    <t>0.0691703057</t>
  </si>
  <si>
    <t>0.0946609892</t>
  </si>
  <si>
    <t>0.335025381</t>
  </si>
  <si>
    <t>Institution-WideHST103ACT English4C</t>
  </si>
  <si>
    <t>0.0482096070</t>
  </si>
  <si>
    <t>0.0497870947</t>
  </si>
  <si>
    <t>0.185110664</t>
  </si>
  <si>
    <t>0.196022727</t>
  </si>
  <si>
    <t>Institution-WideHST103ACT English4D</t>
  </si>
  <si>
    <t>0.0220087336</t>
  </si>
  <si>
    <t>0.0160497871</t>
  </si>
  <si>
    <t>0.125248509</t>
  </si>
  <si>
    <t>0.089488636</t>
  </si>
  <si>
    <t>Institution-WideHST103ACT English4F</t>
  </si>
  <si>
    <t>0.0111790393</t>
  </si>
  <si>
    <t>0.0039305601</t>
  </si>
  <si>
    <t>0.096530920</t>
  </si>
  <si>
    <t>Institution-WideHST103ACT English4W</t>
  </si>
  <si>
    <t>0.0120524017</t>
  </si>
  <si>
    <t>0.137176938</t>
  </si>
  <si>
    <t>0.049005682</t>
  </si>
  <si>
    <t>Institution-WideHST103ACT Math1A</t>
  </si>
  <si>
    <t>0.0132751092</t>
  </si>
  <si>
    <t>0.086363636</t>
  </si>
  <si>
    <t>0.047768699</t>
  </si>
  <si>
    <t>Institution-WideHST103ACT Math1B</t>
  </si>
  <si>
    <t>0.0349344978</t>
  </si>
  <si>
    <t>0.0412708811</t>
  </si>
  <si>
    <t>0.169204738</t>
  </si>
  <si>
    <t>0.125707102</t>
  </si>
  <si>
    <t>Institution-WideHST103ACT Math1C</t>
  </si>
  <si>
    <t>0.0677729258</t>
  </si>
  <si>
    <t>0.0664919751</t>
  </si>
  <si>
    <t>0.260228035</t>
  </si>
  <si>
    <t>0.243871779</t>
  </si>
  <si>
    <t>Institution-WideHST103ACT Math1D</t>
  </si>
  <si>
    <t>0.0674235808</t>
  </si>
  <si>
    <t>0.383697813</t>
  </si>
  <si>
    <t>0.242614708</t>
  </si>
  <si>
    <t>Institution-WideHST103ACT Math1F</t>
  </si>
  <si>
    <t>0.0590393013</t>
  </si>
  <si>
    <t>0.0206354406</t>
  </si>
  <si>
    <t>0.509803922</t>
  </si>
  <si>
    <t>0.212445003</t>
  </si>
  <si>
    <t>Institution-WideHST103ACT Math1W</t>
  </si>
  <si>
    <t>0.0354585153</t>
  </si>
  <si>
    <t>0.0173599738</t>
  </si>
  <si>
    <t>0.403578529</t>
  </si>
  <si>
    <t>0.127592709</t>
  </si>
  <si>
    <t>Institution-WideHST103ACT Math2A</t>
  </si>
  <si>
    <t>0.0230567686</t>
  </si>
  <si>
    <t>0.093883357</t>
  </si>
  <si>
    <t>Institution-WideHST103ACT Math2B</t>
  </si>
  <si>
    <t>0.233502538</t>
  </si>
  <si>
    <t>0.196301565</t>
  </si>
  <si>
    <t>Institution-WideHST103ACT Math2C</t>
  </si>
  <si>
    <t>0.0738864629</t>
  </si>
  <si>
    <t>0.0720602686</t>
  </si>
  <si>
    <t>0.283702213</t>
  </si>
  <si>
    <t>0.300853485</t>
  </si>
  <si>
    <t>Institution-WideHST103ACT Math2D</t>
  </si>
  <si>
    <t>0.0517030568</t>
  </si>
  <si>
    <t>0.0409433344</t>
  </si>
  <si>
    <t>Institution-WideHST103ACT Math2F</t>
  </si>
  <si>
    <t>0.0260262009</t>
  </si>
  <si>
    <t>0.0134294137</t>
  </si>
  <si>
    <t>0.224736048</t>
  </si>
  <si>
    <t>0.105974395</t>
  </si>
  <si>
    <t>Institution-WideHST103ACT Math2W</t>
  </si>
  <si>
    <t>0.0227074236</t>
  </si>
  <si>
    <t>0.258449304</t>
  </si>
  <si>
    <t>0.092460882</t>
  </si>
  <si>
    <t>Institution-WideHST103ACT Math3A</t>
  </si>
  <si>
    <t>0.0415720524</t>
  </si>
  <si>
    <t>0.0583033082</t>
  </si>
  <si>
    <t>0.270454545</t>
  </si>
  <si>
    <t>0.160485502</t>
  </si>
  <si>
    <t>Institution-WideHST103ACT Math3B</t>
  </si>
  <si>
    <t>0.0639301310</t>
  </si>
  <si>
    <t>0.0831968556</t>
  </si>
  <si>
    <t>0.309644670</t>
  </si>
  <si>
    <t>0.246797033</t>
  </si>
  <si>
    <t>Institution-WideHST103ACT Math3C</t>
  </si>
  <si>
    <t>0.0754585153</t>
  </si>
  <si>
    <t>0.0841794956</t>
  </si>
  <si>
    <t>0.289738431</t>
  </si>
  <si>
    <t>0.291301416</t>
  </si>
  <si>
    <t>Institution-WideHST103ACT Math3D</t>
  </si>
  <si>
    <t>0.0393013100</t>
  </si>
  <si>
    <t>0.0350474943</t>
  </si>
  <si>
    <t>0.223658052</t>
  </si>
  <si>
    <t>0.151719488</t>
  </si>
  <si>
    <t>Institution-WideHST103ACT Math3F</t>
  </si>
  <si>
    <t>0.0200873362</t>
  </si>
  <si>
    <t>0.0088437602</t>
  </si>
  <si>
    <t>0.173453997</t>
  </si>
  <si>
    <t>0.077545516</t>
  </si>
  <si>
    <t>Institution-WideHST103ACT Math3W</t>
  </si>
  <si>
    <t>0.0186899563</t>
  </si>
  <si>
    <t>0.212723658</t>
  </si>
  <si>
    <t>0.072151045</t>
  </si>
  <si>
    <t>Institution-WideHST103ACT Math4A</t>
  </si>
  <si>
    <t>0.0758078603</t>
  </si>
  <si>
    <t>0.1166066164</t>
  </si>
  <si>
    <t>0.493181818</t>
  </si>
  <si>
    <t>0.348594378</t>
  </si>
  <si>
    <t>Institution-WideHST103ACT Math4B</t>
  </si>
  <si>
    <t>0.0593886463</t>
  </si>
  <si>
    <t>0.0809040288</t>
  </si>
  <si>
    <t>0.287648054</t>
  </si>
  <si>
    <t>0.273092369</t>
  </si>
  <si>
    <t>Institution-WideHST103ACT Math4C</t>
  </si>
  <si>
    <t>0.0433187773</t>
  </si>
  <si>
    <t>0.0452014412</t>
  </si>
  <si>
    <t>0.166331321</t>
  </si>
  <si>
    <t>0.199196787</t>
  </si>
  <si>
    <t>Institution-WideHST103ACT Math4D</t>
  </si>
  <si>
    <t>0.0172925764</t>
  </si>
  <si>
    <t>0.0147396004</t>
  </si>
  <si>
    <t>0.098409543</t>
  </si>
  <si>
    <t>0.079518072</t>
  </si>
  <si>
    <t>Institution-WideHST103ACT Math4F</t>
  </si>
  <si>
    <t>0.0045856535</t>
  </si>
  <si>
    <t>0.092006033</t>
  </si>
  <si>
    <t>0.048995984</t>
  </si>
  <si>
    <t>Institution-WideHST103ACT Math4W</t>
  </si>
  <si>
    <t>0.0110043668</t>
  </si>
  <si>
    <t>0.0078611202</t>
  </si>
  <si>
    <t>0.050602410</t>
  </si>
  <si>
    <t>Institution-WideHST103ACT Reading1A</t>
  </si>
  <si>
    <t>0.0121192270</t>
  </si>
  <si>
    <t>0.037777778</t>
  </si>
  <si>
    <t>Institution-WideHST103ACT Reading1B</t>
  </si>
  <si>
    <t>0.0291703057</t>
  </si>
  <si>
    <t>0.0389780544</t>
  </si>
  <si>
    <t>0.141285956</t>
  </si>
  <si>
    <t>0.123703704</t>
  </si>
  <si>
    <t>Institution-WideHST103ACT Reading1C</t>
  </si>
  <si>
    <t>0.0656768559</t>
  </si>
  <si>
    <t>0.252179745</t>
  </si>
  <si>
    <t>0.278518519</t>
  </si>
  <si>
    <t>Institution-WideHST103ACT Reading1D</t>
  </si>
  <si>
    <t>0.0539737991</t>
  </si>
  <si>
    <t>0.0419259745</t>
  </si>
  <si>
    <t>0.307157058</t>
  </si>
  <si>
    <t>0.228888889</t>
  </si>
  <si>
    <t>Institution-WideHST103ACT Reading1F</t>
  </si>
  <si>
    <t>0.0483842795</t>
  </si>
  <si>
    <t>0.0196528005</t>
  </si>
  <si>
    <t>0.417797888</t>
  </si>
  <si>
    <t>0.205185185</t>
  </si>
  <si>
    <t>Institution-WideHST103ACT Reading1W</t>
  </si>
  <si>
    <t>0.0296943231</t>
  </si>
  <si>
    <t>0.337972167</t>
  </si>
  <si>
    <t>Institution-WideHST103ACT Reading2A</t>
  </si>
  <si>
    <t>0.0244541485</t>
  </si>
  <si>
    <t>0.0334097609</t>
  </si>
  <si>
    <t>0.159090909</t>
  </si>
  <si>
    <t>Institution-WideHST103ACT Reading2B</t>
  </si>
  <si>
    <t>0.0501310044</t>
  </si>
  <si>
    <t>0.0645266951</t>
  </si>
  <si>
    <t>0.242808799</t>
  </si>
  <si>
    <t>0.180503145</t>
  </si>
  <si>
    <t>Institution-WideHST103ACT Reading2C</t>
  </si>
  <si>
    <t>0.0747598253</t>
  </si>
  <si>
    <t>0.0750081887</t>
  </si>
  <si>
    <t>0.287055667</t>
  </si>
  <si>
    <t>0.269182390</t>
  </si>
  <si>
    <t>Institution-WideHST103ACT Reading2D</t>
  </si>
  <si>
    <t>0.0628820961</t>
  </si>
  <si>
    <t>0.0494595480</t>
  </si>
  <si>
    <t>0.357852883</t>
  </si>
  <si>
    <t>Institution-WideHST103ACT Reading2F</t>
  </si>
  <si>
    <t>0.0372052402</t>
  </si>
  <si>
    <t>0.0163773338</t>
  </si>
  <si>
    <t>0.321266968</t>
  </si>
  <si>
    <t>0.133962264</t>
  </si>
  <si>
    <t>Institution-WideHST103ACT Reading2W</t>
  </si>
  <si>
    <t>0.0282969432</t>
  </si>
  <si>
    <t>0.0193252538</t>
  </si>
  <si>
    <t>0.322067594</t>
  </si>
  <si>
    <t>0.101886792</t>
  </si>
  <si>
    <t>Institution-WideHST103ACT Reading3A</t>
  </si>
  <si>
    <t>0.0398253275</t>
  </si>
  <si>
    <t>0.0566655748</t>
  </si>
  <si>
    <t>0.163440860</t>
  </si>
  <si>
    <t>Institution-WideHST103ACT Reading3B</t>
  </si>
  <si>
    <t>0.0802489355</t>
  </si>
  <si>
    <t>0.267343486</t>
  </si>
  <si>
    <t>0.226523297</t>
  </si>
  <si>
    <t>Institution-WideHST103ACT Reading3C</t>
  </si>
  <si>
    <t>0.0714410480</t>
  </si>
  <si>
    <t>0.0769734687</t>
  </si>
  <si>
    <t>0.274312542</t>
  </si>
  <si>
    <t>0.293189964</t>
  </si>
  <si>
    <t>Institution-WideHST103ACT Reading3D</t>
  </si>
  <si>
    <t>0.0412227074</t>
  </si>
  <si>
    <t>0.0337373076</t>
  </si>
  <si>
    <t>0.234592445</t>
  </si>
  <si>
    <t>0.169175627</t>
  </si>
  <si>
    <t>Institution-WideHST103ACT Reading3F</t>
  </si>
  <si>
    <t>0.0185152838</t>
  </si>
  <si>
    <t>0.159879336</t>
  </si>
  <si>
    <t>0.075985663</t>
  </si>
  <si>
    <t>Institution-WideHST103ACT Reading3W</t>
  </si>
  <si>
    <t>0.0174672489</t>
  </si>
  <si>
    <t>0.0101539469</t>
  </si>
  <si>
    <t>0.198807157</t>
  </si>
  <si>
    <t>0.071684588</t>
  </si>
  <si>
    <t>Institution-WideHST103ACT Reading4A</t>
  </si>
  <si>
    <t>0.0805240175</t>
  </si>
  <si>
    <t>0.1188994432</t>
  </si>
  <si>
    <t>0.523863636</t>
  </si>
  <si>
    <t>0.331654676</t>
  </si>
  <si>
    <t>Institution-WideHST103ACT Reading4B</t>
  </si>
  <si>
    <t>0.0719650655</t>
  </si>
  <si>
    <t>0.348561760</t>
  </si>
  <si>
    <t>Institution-WideHST103ACT Reading4C</t>
  </si>
  <si>
    <t>0.0485589520</t>
  </si>
  <si>
    <t>0.0461840812</t>
  </si>
  <si>
    <t>0.186452046</t>
  </si>
  <si>
    <t>Institution-WideHST103ACT Reading4D</t>
  </si>
  <si>
    <t>0.0176419214</t>
  </si>
  <si>
    <t>0.100397614</t>
  </si>
  <si>
    <t>0.072661871</t>
  </si>
  <si>
    <t>Institution-WideHST103ACT Reading4F</t>
  </si>
  <si>
    <t>0.0117030568</t>
  </si>
  <si>
    <t>0.0036030134</t>
  </si>
  <si>
    <t>0.101055807</t>
  </si>
  <si>
    <t>0.048201439</t>
  </si>
  <si>
    <t>Institution-WideHST103ACT Reading4W</t>
  </si>
  <si>
    <t>0.0124017467</t>
  </si>
  <si>
    <t>0.0075335735</t>
  </si>
  <si>
    <t>0.141153082</t>
  </si>
  <si>
    <t>0.051079137</t>
  </si>
  <si>
    <t>Institution-WideHST103ACT Science Reasoning1A</t>
  </si>
  <si>
    <t>0.0181659389</t>
  </si>
  <si>
    <t>0.0242384540</t>
  </si>
  <si>
    <t>0.118181818</t>
  </si>
  <si>
    <t>0.057585825</t>
  </si>
  <si>
    <t>Institution-WideHST103ACT Science Reasoning1B</t>
  </si>
  <si>
    <t>0.0537176548</t>
  </si>
  <si>
    <t>0.201353638</t>
  </si>
  <si>
    <t>Institution-WideHST103ACT Science Reasoning1C</t>
  </si>
  <si>
    <t>0.0817467249</t>
  </si>
  <si>
    <t>0.0877825090</t>
  </si>
  <si>
    <t>0.313883300</t>
  </si>
  <si>
    <t>0.259136213</t>
  </si>
  <si>
    <t>Institution-WideHST103ACT Science Reasoning1D</t>
  </si>
  <si>
    <t>0.0744104803</t>
  </si>
  <si>
    <t>0.423459245</t>
  </si>
  <si>
    <t>0.235880399</t>
  </si>
  <si>
    <t>Institution-WideHST103ACT Science Reasoning1F</t>
  </si>
  <si>
    <t>0.0595633188</t>
  </si>
  <si>
    <t>0.0229282673</t>
  </si>
  <si>
    <t>0.514328808</t>
  </si>
  <si>
    <t>0.188815061</t>
  </si>
  <si>
    <t>Institution-WideHST103ACT Science Reasoning1W</t>
  </si>
  <si>
    <t>0.455268390</t>
  </si>
  <si>
    <t>0.126799557</t>
  </si>
  <si>
    <t>Institution-WideHST103ACT Science Reasoning2A</t>
  </si>
  <si>
    <t>0.0291516541</t>
  </si>
  <si>
    <t>0.101404056</t>
  </si>
  <si>
    <t>Institution-WideHST103ACT Science Reasoning2B</t>
  </si>
  <si>
    <t>0.0447161572</t>
  </si>
  <si>
    <t>0.0609236816</t>
  </si>
  <si>
    <t>0.216582064</t>
  </si>
  <si>
    <t>0.199687988</t>
  </si>
  <si>
    <t>Institution-WideHST103ACT Science Reasoning2C</t>
  </si>
  <si>
    <t>0.293291732</t>
  </si>
  <si>
    <t>Institution-WideHST103ACT Science Reasoning2D</t>
  </si>
  <si>
    <t>0.0466375546</t>
  </si>
  <si>
    <t>0.0340648542</t>
  </si>
  <si>
    <t>0.265407555</t>
  </si>
  <si>
    <t>0.208268331</t>
  </si>
  <si>
    <t>Institution-WideHST103ACT Science Reasoning2F</t>
  </si>
  <si>
    <t>0.223227753</t>
  </si>
  <si>
    <t>0.115444618</t>
  </si>
  <si>
    <t>Institution-WideHST103ACT Science Reasoning2W</t>
  </si>
  <si>
    <t>0.0183406114</t>
  </si>
  <si>
    <t>0.0114641336</t>
  </si>
  <si>
    <t>0.081903276</t>
  </si>
  <si>
    <t>Institution-WideHST103ACT Science Reasoning3A</t>
  </si>
  <si>
    <t>0.0714051752</t>
  </si>
  <si>
    <t>0.315909091</t>
  </si>
  <si>
    <t>0.185456971</t>
  </si>
  <si>
    <t>Institution-WideHST103ACT Science Reasoning3B</t>
  </si>
  <si>
    <t>0.0649781659</t>
  </si>
  <si>
    <t>0.314720812</t>
  </si>
  <si>
    <t>0.248165444</t>
  </si>
  <si>
    <t>Institution-WideHST103ACT Science Reasoning3C</t>
  </si>
  <si>
    <t>0.0696943231</t>
  </si>
  <si>
    <t>0.266177452</t>
  </si>
  <si>
    <t>Institution-WideHST103ACT Science Reasoning3D</t>
  </si>
  <si>
    <t>0.140093396</t>
  </si>
  <si>
    <t>Institution-WideHST103ACT Science Reasoning3F</t>
  </si>
  <si>
    <t>0.0211353712</t>
  </si>
  <si>
    <t>0.182503771</t>
  </si>
  <si>
    <t>0.080720480</t>
  </si>
  <si>
    <t>Institution-WideHST103ACT Science Reasoning3W</t>
  </si>
  <si>
    <t>0.0207860262</t>
  </si>
  <si>
    <t>0.236580517</t>
  </si>
  <si>
    <t>0.079386258</t>
  </si>
  <si>
    <t>Institution-WideHST103ACT Science Reasoning4A</t>
  </si>
  <si>
    <t>0.0642794760</t>
  </si>
  <si>
    <t>0.0962987226</t>
  </si>
  <si>
    <t>0.418181818</t>
  </si>
  <si>
    <t>0.323374341</t>
  </si>
  <si>
    <t>Institution-WideHST103ACT Science Reasoning4B</t>
  </si>
  <si>
    <t>0.0691123485</t>
  </si>
  <si>
    <t>0.277680141</t>
  </si>
  <si>
    <t>Institution-WideHST103ACT Science Reasoning4C</t>
  </si>
  <si>
    <t>0.217926186</t>
  </si>
  <si>
    <t>Institution-WideHST103ACT Science Reasoning4D</t>
  </si>
  <si>
    <t>0.0179912664</t>
  </si>
  <si>
    <t>0.102385686</t>
  </si>
  <si>
    <t>0.090509666</t>
  </si>
  <si>
    <t>Institution-WideHST103ACT Science Reasoning4F</t>
  </si>
  <si>
    <t>0.0092576419</t>
  </si>
  <si>
    <t>0.079939668</t>
  </si>
  <si>
    <t>0.046572935</t>
  </si>
  <si>
    <t>Institution-WideHST103ACT Science Reasoning4W</t>
  </si>
  <si>
    <t>0.0087336245</t>
  </si>
  <si>
    <t>0.0052407468</t>
  </si>
  <si>
    <t>0.099403579</t>
  </si>
  <si>
    <t>0.043936731</t>
  </si>
  <si>
    <t>Institution-WideHST103ACT Sum of Standard Score1A</t>
  </si>
  <si>
    <t>Institution-WideHST103ACT Sum of Standard Score2C</t>
  </si>
  <si>
    <t>Institution-WideHST103ACT Sum of Standard Score4B</t>
  </si>
  <si>
    <t>Institution-WideHST103SAT Mathematics1A</t>
  </si>
  <si>
    <t>0.0127226463</t>
  </si>
  <si>
    <t>0.075418994</t>
  </si>
  <si>
    <t>0.050943396</t>
  </si>
  <si>
    <t>Institution-WideHST103SAT Mathematics1B</t>
  </si>
  <si>
    <t>0.0381642512</t>
  </si>
  <si>
    <t>0.0415606446</t>
  </si>
  <si>
    <t>0.164241164</t>
  </si>
  <si>
    <t>0.149056604</t>
  </si>
  <si>
    <t>Institution-WideHST103SAT Mathematics1C</t>
  </si>
  <si>
    <t>0.0705314010</t>
  </si>
  <si>
    <t>0.0746395250</t>
  </si>
  <si>
    <t>0.275471698</t>
  </si>
  <si>
    <t>Institution-WideHST103SAT Mathematics1D</t>
  </si>
  <si>
    <t>0.0637681159</t>
  </si>
  <si>
    <t>0.0449533503</t>
  </si>
  <si>
    <t>0.382608696</t>
  </si>
  <si>
    <t>0.249056604</t>
  </si>
  <si>
    <t>Institution-WideHST103SAT Mathematics1F</t>
  </si>
  <si>
    <t>0.0468599034</t>
  </si>
  <si>
    <t>0.0161153520</t>
  </si>
  <si>
    <t>0.449074074</t>
  </si>
  <si>
    <t>0.183018868</t>
  </si>
  <si>
    <t>Institution-WideHST103SAT Mathematics1W</t>
  </si>
  <si>
    <t>0.0236714976</t>
  </si>
  <si>
    <t>0.0110262935</t>
  </si>
  <si>
    <t>0.092452830</t>
  </si>
  <si>
    <t>Institution-WideHST103SAT Mathematics2A</t>
  </si>
  <si>
    <t>0.107334526</t>
  </si>
  <si>
    <t>Institution-WideHST103SAT Mathematics2B</t>
  </si>
  <si>
    <t>0.0848176421</t>
  </si>
  <si>
    <t>0.280665281</t>
  </si>
  <si>
    <t>0.241502683</t>
  </si>
  <si>
    <t>Institution-WideHST103SAT Mathematics2C</t>
  </si>
  <si>
    <t>0.0737913486</t>
  </si>
  <si>
    <t>0.296511628</t>
  </si>
  <si>
    <t>0.273703041</t>
  </si>
  <si>
    <t>Institution-WideHST103SAT Mathematics2D</t>
  </si>
  <si>
    <t>0.0545893720</t>
  </si>
  <si>
    <t>0.0432569975</t>
  </si>
  <si>
    <t>0.327536232</t>
  </si>
  <si>
    <t>0.202146691</t>
  </si>
  <si>
    <t>Institution-WideHST103SAT Mathematics2F</t>
  </si>
  <si>
    <t>0.0135708227</t>
  </si>
  <si>
    <t>0.096601073</t>
  </si>
  <si>
    <t>Institution-WideHST103SAT Mathematics2W</t>
  </si>
  <si>
    <t>0.0212560386</t>
  </si>
  <si>
    <t>0.0178117048</t>
  </si>
  <si>
    <t>0.078711986</t>
  </si>
  <si>
    <t>Institution-WideHST103SAT Mathematics3A</t>
  </si>
  <si>
    <t>0.0536231884</t>
  </si>
  <si>
    <t>0.0754877014</t>
  </si>
  <si>
    <t>0.310055866</t>
  </si>
  <si>
    <t>0.222000000</t>
  </si>
  <si>
    <t>Institution-WideHST103SAT Mathematics3B</t>
  </si>
  <si>
    <t>0.0613526570</t>
  </si>
  <si>
    <t>0.264033264</t>
  </si>
  <si>
    <t>0.254000000</t>
  </si>
  <si>
    <t>Institution-WideHST103SAT Mathematics3C</t>
  </si>
  <si>
    <t>0.0644614080</t>
  </si>
  <si>
    <t>0.246124031</t>
  </si>
  <si>
    <t>Institution-WideHST103SAT Mathematics3D</t>
  </si>
  <si>
    <t>0.0262934690</t>
  </si>
  <si>
    <t>0.126000000</t>
  </si>
  <si>
    <t>Institution-WideHST103SAT Mathematics3F</t>
  </si>
  <si>
    <t>0.0183574879</t>
  </si>
  <si>
    <t>0.0059372349</t>
  </si>
  <si>
    <t>0.175925926</t>
  </si>
  <si>
    <t>0.076000000</t>
  </si>
  <si>
    <t>Institution-WideHST103SAT Mathematics3W</t>
  </si>
  <si>
    <t>0.0164251208</t>
  </si>
  <si>
    <t>0.0084817642</t>
  </si>
  <si>
    <t>0.220779221</t>
  </si>
  <si>
    <t>0.068000000</t>
  </si>
  <si>
    <t>Institution-WideHST103SAT Mathematics4A</t>
  </si>
  <si>
    <t>0.0772946860</t>
  </si>
  <si>
    <t>0.1077184054</t>
  </si>
  <si>
    <t>0.446927374</t>
  </si>
  <si>
    <t>0.332640333</t>
  </si>
  <si>
    <t>Institution-WideHST103SAT Mathematics4B</t>
  </si>
  <si>
    <t>0.0676328502</t>
  </si>
  <si>
    <t>0.0865139949</t>
  </si>
  <si>
    <t>0.291060291</t>
  </si>
  <si>
    <t>Institution-WideHST103SAT Mathematics4C</t>
  </si>
  <si>
    <t>0.0483460560</t>
  </si>
  <si>
    <t>0.174418605</t>
  </si>
  <si>
    <t>0.187110187</t>
  </si>
  <si>
    <t>Institution-WideHST103SAT Mathematics4D</t>
  </si>
  <si>
    <t>0.0178743961</t>
  </si>
  <si>
    <t>0.0118744699</t>
  </si>
  <si>
    <t>0.107246377</t>
  </si>
  <si>
    <t>Institution-WideHST103SAT Mathematics4F</t>
  </si>
  <si>
    <t>0.056133056</t>
  </si>
  <si>
    <t>Institution-WideHST103SAT Mathematics4W</t>
  </si>
  <si>
    <t>0.0093299406</t>
  </si>
  <si>
    <t>0.175324675</t>
  </si>
  <si>
    <t>Institution-WideHST103SAT Total (Verbal and Math)1A</t>
  </si>
  <si>
    <t>0.0101449275</t>
  </si>
  <si>
    <t>0.058659218</t>
  </si>
  <si>
    <t>0.036332180</t>
  </si>
  <si>
    <t>Institution-WideHST103SAT Total (Verbal and Math)1B</t>
  </si>
  <si>
    <t>0.0391304348</t>
  </si>
  <si>
    <t>0.168399168</t>
  </si>
  <si>
    <t>0.140138408</t>
  </si>
  <si>
    <t>Institution-WideHST103SAT Total (Verbal and Math)1C</t>
  </si>
  <si>
    <t>0.0792270531</t>
  </si>
  <si>
    <t>0.0814249364</t>
  </si>
  <si>
    <t>0.317829457</t>
  </si>
  <si>
    <t>0.283737024</t>
  </si>
  <si>
    <t>Institution-WideHST103SAT Total (Verbal and Math)1D</t>
  </si>
  <si>
    <t>0.0500424088</t>
  </si>
  <si>
    <t>0.405797101</t>
  </si>
  <si>
    <t>Institution-WideHST103SAT Total (Verbal and Math)1F</t>
  </si>
  <si>
    <t>0.0541062802</t>
  </si>
  <si>
    <t>0.0186598813</t>
  </si>
  <si>
    <t>0.518518519</t>
  </si>
  <si>
    <t>0.193771626</t>
  </si>
  <si>
    <t>Institution-WideHST103SAT Total (Verbal and Math)1W</t>
  </si>
  <si>
    <t>0.0169635284</t>
  </si>
  <si>
    <t>0.389610390</t>
  </si>
  <si>
    <t>0.103806228</t>
  </si>
  <si>
    <t>Institution-WideHST103SAT Total (Verbal and Math)2A</t>
  </si>
  <si>
    <t>0.0254452926</t>
  </si>
  <si>
    <t>0.128491620</t>
  </si>
  <si>
    <t>0.091451292</t>
  </si>
  <si>
    <t>Institution-WideHST103SAT Total (Verbal and Math)2B</t>
  </si>
  <si>
    <t>0.0584541063</t>
  </si>
  <si>
    <t>0.251559252</t>
  </si>
  <si>
    <t>0.240556660</t>
  </si>
  <si>
    <t>Institution-WideHST103SAT Total (Verbal and Math)2C</t>
  </si>
  <si>
    <t>0.0729431722</t>
  </si>
  <si>
    <t>0.286282306</t>
  </si>
  <si>
    <t>Institution-WideHST103SAT Total (Verbal and Math)2D</t>
  </si>
  <si>
    <t>0.0502415459</t>
  </si>
  <si>
    <t>0.0364715861</t>
  </si>
  <si>
    <t>0.301449275</t>
  </si>
  <si>
    <t>0.206759443</t>
  </si>
  <si>
    <t>Institution-WideHST103SAT Total (Verbal and Math)2F</t>
  </si>
  <si>
    <t>0.0227053140</t>
  </si>
  <si>
    <t>0.217592593</t>
  </si>
  <si>
    <t>0.093439364</t>
  </si>
  <si>
    <t>Institution-WideHST103SAT Total (Verbal and Math)2W</t>
  </si>
  <si>
    <t>0.0198067633</t>
  </si>
  <si>
    <t>0.266233766</t>
  </si>
  <si>
    <t>0.081510934</t>
  </si>
  <si>
    <t>Institution-WideHST103SAT Total (Verbal and Math)3A</t>
  </si>
  <si>
    <t>0.0720949958</t>
  </si>
  <si>
    <t>0.307262570</t>
  </si>
  <si>
    <t>0.216110020</t>
  </si>
  <si>
    <t>Institution-WideHST103SAT Total (Verbal and Math)3B</t>
  </si>
  <si>
    <t>0.0685990338</t>
  </si>
  <si>
    <t>0.0856658185</t>
  </si>
  <si>
    <t>0.295218295</t>
  </si>
  <si>
    <t>0.278978389</t>
  </si>
  <si>
    <t>Institution-WideHST103SAT Total (Verbal and Math)3C</t>
  </si>
  <si>
    <t>0.0589371981</t>
  </si>
  <si>
    <t>0.0661577608</t>
  </si>
  <si>
    <t>0.236434109</t>
  </si>
  <si>
    <t>0.239685658</t>
  </si>
  <si>
    <t>Institution-WideHST103SAT Total (Verbal and Math)3D</t>
  </si>
  <si>
    <t>0.0342995169</t>
  </si>
  <si>
    <t>0.0330788804</t>
  </si>
  <si>
    <t>0.205797101</t>
  </si>
  <si>
    <t>0.139489194</t>
  </si>
  <si>
    <t>Institution-WideHST103SAT Total (Verbal and Math)3F</t>
  </si>
  <si>
    <t>0.0159420290</t>
  </si>
  <si>
    <t>0.064833006</t>
  </si>
  <si>
    <t>Institution-WideHST103SAT Total (Verbal and Math)3W</t>
  </si>
  <si>
    <t>0.0149758454</t>
  </si>
  <si>
    <t>0.201298701</t>
  </si>
  <si>
    <t>0.060903733</t>
  </si>
  <si>
    <t>Institution-WideHST103SAT Total (Verbal and Math)4A</t>
  </si>
  <si>
    <t>0.0874396135</t>
  </si>
  <si>
    <t>0.1229855810</t>
  </si>
  <si>
    <t>0.505586592</t>
  </si>
  <si>
    <t>0.377083333</t>
  </si>
  <si>
    <t>Institution-WideHST103SAT Total (Verbal and Math)4B</t>
  </si>
  <si>
    <t>0.0661835749</t>
  </si>
  <si>
    <t>0.0805767600</t>
  </si>
  <si>
    <t>0.285416667</t>
  </si>
  <si>
    <t>Institution-WideHST103SAT Total (Verbal and Math)4C</t>
  </si>
  <si>
    <t>0.0415458937</t>
  </si>
  <si>
    <t>0.0407124682</t>
  </si>
  <si>
    <t>0.179166667</t>
  </si>
  <si>
    <t>Institution-WideHST103SAT Total (Verbal and Math)4D</t>
  </si>
  <si>
    <t>0.0067854114</t>
  </si>
  <si>
    <t>Institution-WideHST103SAT Total (Verbal and Math)4F</t>
  </si>
  <si>
    <t>0.0115942029</t>
  </si>
  <si>
    <t>0.0050890585</t>
  </si>
  <si>
    <t>Institution-WideHST103SAT Total (Verbal and Math)4W</t>
  </si>
  <si>
    <t>0.0106280193</t>
  </si>
  <si>
    <t>0.045833333</t>
  </si>
  <si>
    <t>Institution-WideHST103SAT Verbal1A</t>
  </si>
  <si>
    <t>0.0091787440</t>
  </si>
  <si>
    <t>0.053072626</t>
  </si>
  <si>
    <t>0.033568905</t>
  </si>
  <si>
    <t>Institution-WideHST103SAT Verbal1B</t>
  </si>
  <si>
    <t>0.0367149758</t>
  </si>
  <si>
    <t>0.158004158</t>
  </si>
  <si>
    <t>0.134275618</t>
  </si>
  <si>
    <t>Institution-WideHST103SAT Verbal1C</t>
  </si>
  <si>
    <t>0.0826086957</t>
  </si>
  <si>
    <t>0.0899067006</t>
  </si>
  <si>
    <t>0.331395349</t>
  </si>
  <si>
    <t>0.302120141</t>
  </si>
  <si>
    <t>Institution-WideHST103SAT Verbal1D</t>
  </si>
  <si>
    <t>0.0671497585</t>
  </si>
  <si>
    <t>0.0508905852</t>
  </si>
  <si>
    <t>0.402898551</t>
  </si>
  <si>
    <t>0.245583039</t>
  </si>
  <si>
    <t>Institution-WideHST103SAT Verbal1F</t>
  </si>
  <si>
    <t>0.0492753623</t>
  </si>
  <si>
    <t>0.472222222</t>
  </si>
  <si>
    <t>0.180212014</t>
  </si>
  <si>
    <t>Institution-WideHST103SAT Verbal1W</t>
  </si>
  <si>
    <t>0.0285024155</t>
  </si>
  <si>
    <t>0.383116883</t>
  </si>
  <si>
    <t>0.104240283</t>
  </si>
  <si>
    <t>Institution-WideHST103SAT Verbal2A</t>
  </si>
  <si>
    <t>0.0256038647</t>
  </si>
  <si>
    <t>0.0339270568</t>
  </si>
  <si>
    <t>0.148044693</t>
  </si>
  <si>
    <t>0.099437148</t>
  </si>
  <si>
    <t>Institution-WideHST103SAT Verbal2B</t>
  </si>
  <si>
    <t>0.0603864734</t>
  </si>
  <si>
    <t>0.259875260</t>
  </si>
  <si>
    <t>0.234521576</t>
  </si>
  <si>
    <t>Institution-WideHST103SAT Verbal2C</t>
  </si>
  <si>
    <t>0.275193798</t>
  </si>
  <si>
    <t>0.266416510</t>
  </si>
  <si>
    <t>Institution-WideHST103SAT Verbal2D</t>
  </si>
  <si>
    <t>0.0373197625</t>
  </si>
  <si>
    <t>0.196998124</t>
  </si>
  <si>
    <t>Institution-WideHST103SAT Verbal2F</t>
  </si>
  <si>
    <t>0.0280193237</t>
  </si>
  <si>
    <t>0.0144189992</t>
  </si>
  <si>
    <t>0.108818011</t>
  </si>
  <si>
    <t>Institution-WideHST103SAT Verbal2W</t>
  </si>
  <si>
    <t>0.324675325</t>
  </si>
  <si>
    <t>0.093808630</t>
  </si>
  <si>
    <t>Institution-WideHST103SAT Verbal3A</t>
  </si>
  <si>
    <t>0.221774194</t>
  </si>
  <si>
    <t>Institution-WideHST103SAT Verbal3B</t>
  </si>
  <si>
    <t>0.0690821256</t>
  </si>
  <si>
    <t>0.0890585242</t>
  </si>
  <si>
    <t>0.288306452</t>
  </si>
  <si>
    <t>Institution-WideHST103SAT Verbal3C</t>
  </si>
  <si>
    <t>0.0594202899</t>
  </si>
  <si>
    <t>0.238372093</t>
  </si>
  <si>
    <t>0.247983871</t>
  </si>
  <si>
    <t>Institution-WideHST103SAT Verbal3D</t>
  </si>
  <si>
    <t>0.0288379983</t>
  </si>
  <si>
    <t>0.141129032</t>
  </si>
  <si>
    <t>Institution-WideHST103SAT Verbal3F</t>
  </si>
  <si>
    <t>0.060483871</t>
  </si>
  <si>
    <t>Institution-WideHST103SAT Verbal3W</t>
  </si>
  <si>
    <t>0.040322581</t>
  </si>
  <si>
    <t>Institution-WideHST103SAT Verbal4A</t>
  </si>
  <si>
    <t>0.0850241546</t>
  </si>
  <si>
    <t>0.1204410517</t>
  </si>
  <si>
    <t>0.370526316</t>
  </si>
  <si>
    <t>Institution-WideHST103SAT Verbal4B</t>
  </si>
  <si>
    <t>0.0780322307</t>
  </si>
  <si>
    <t>0.288421053</t>
  </si>
  <si>
    <t>Institution-WideHST103SAT Verbal4C</t>
  </si>
  <si>
    <t>Institution-WideHST103SAT Verbal4D</t>
  </si>
  <si>
    <t>0.089855072</t>
  </si>
  <si>
    <t>0.065263158</t>
  </si>
  <si>
    <t>Institution-WideHST103SAT Verbal4F</t>
  </si>
  <si>
    <t>0.0125603865</t>
  </si>
  <si>
    <t>0.120370370</t>
  </si>
  <si>
    <t>0.054736842</t>
  </si>
  <si>
    <t>Institution-WideHST103SAT Verbal4W</t>
  </si>
  <si>
    <t>0.0042408821</t>
  </si>
  <si>
    <t>Institution-WideHST103SAT Writing1A</t>
  </si>
  <si>
    <t>0.0320512821</t>
  </si>
  <si>
    <t>0.078740157</t>
  </si>
  <si>
    <t>0.054644809</t>
  </si>
  <si>
    <t>Institution-WideHST103SAT Writing1B</t>
  </si>
  <si>
    <t>0.163265306</t>
  </si>
  <si>
    <t>Institution-WideHST103SAT Writing1C</t>
  </si>
  <si>
    <t>0.0794117647</t>
  </si>
  <si>
    <t>Institution-WideHST103SAT Writing1D</t>
  </si>
  <si>
    <t>0.0480769231</t>
  </si>
  <si>
    <t>0.463157895</t>
  </si>
  <si>
    <t>Institution-WideHST103SAT Writing1F</t>
  </si>
  <si>
    <t>0.185792350</t>
  </si>
  <si>
    <t>Institution-WideHST103SAT Writing1W</t>
  </si>
  <si>
    <t>0.0160256410</t>
  </si>
  <si>
    <t>0.092896175</t>
  </si>
  <si>
    <t>Institution-WideHST103SAT Writing2A</t>
  </si>
  <si>
    <t>0.0279411765</t>
  </si>
  <si>
    <t>0.0352564103</t>
  </si>
  <si>
    <t>0.149606299</t>
  </si>
  <si>
    <t>0.125827815</t>
  </si>
  <si>
    <t>Institution-WideHST103SAT Writing2B</t>
  </si>
  <si>
    <t>0.0338235294</t>
  </si>
  <si>
    <t>0.156462585</t>
  </si>
  <si>
    <t>0.152317881</t>
  </si>
  <si>
    <t>Institution-WideHST103SAT Writing2C</t>
  </si>
  <si>
    <t>0.0779411765</t>
  </si>
  <si>
    <t>0.304597701</t>
  </si>
  <si>
    <t>0.350993377</t>
  </si>
  <si>
    <t>Institution-WideHST103SAT Writing2D</t>
  </si>
  <si>
    <t>0.178947368</t>
  </si>
  <si>
    <t>0.112582781</t>
  </si>
  <si>
    <t>Institution-WideHST103SAT Writing2F</t>
  </si>
  <si>
    <t>0.0308823529</t>
  </si>
  <si>
    <t>0.0032051282</t>
  </si>
  <si>
    <t>Institution-WideHST103SAT Writing2W</t>
  </si>
  <si>
    <t>0.0264705882</t>
  </si>
  <si>
    <t>0.119205298</t>
  </si>
  <si>
    <t>Institution-WideHST103SAT Writing3A</t>
  </si>
  <si>
    <t>0.0397058824</t>
  </si>
  <si>
    <t>0.0608974359</t>
  </si>
  <si>
    <t>0.212598425</t>
  </si>
  <si>
    <t>Institution-WideHST103SAT Writing3B</t>
  </si>
  <si>
    <t>0.0838235294</t>
  </si>
  <si>
    <t>0.1217948718</t>
  </si>
  <si>
    <t>0.387755102</t>
  </si>
  <si>
    <t>0.339285714</t>
  </si>
  <si>
    <t>Institution-WideHST103SAT Writing3C</t>
  </si>
  <si>
    <t>0.218390805</t>
  </si>
  <si>
    <t>0.226190476</t>
  </si>
  <si>
    <t>Institution-WideHST103SAT Writing3D</t>
  </si>
  <si>
    <t>0.113095238</t>
  </si>
  <si>
    <t>Institution-WideHST103SAT Writing3F</t>
  </si>
  <si>
    <t>0.0220588235</t>
  </si>
  <si>
    <t>0.0096153846</t>
  </si>
  <si>
    <t>Institution-WideHST103SAT Writing3W</t>
  </si>
  <si>
    <t>0.0176470588</t>
  </si>
  <si>
    <t>Institution-WideHST103SAT Writing4A</t>
  </si>
  <si>
    <t>0.1044117647</t>
  </si>
  <si>
    <t>0.1570512821</t>
  </si>
  <si>
    <t>0.559055118</t>
  </si>
  <si>
    <t>0.398876404</t>
  </si>
  <si>
    <t>Institution-WideHST103SAT Writing4B</t>
  </si>
  <si>
    <t>0.0632352941</t>
  </si>
  <si>
    <t>0.292517007</t>
  </si>
  <si>
    <t>0.241573034</t>
  </si>
  <si>
    <t>Institution-WideHST103SAT Writing4C</t>
  </si>
  <si>
    <t>0.0426470588</t>
  </si>
  <si>
    <t>0.0544871795</t>
  </si>
  <si>
    <t>0.162921348</t>
  </si>
  <si>
    <t>Institution-WideHST103SAT Writing4D</t>
  </si>
  <si>
    <t>0.0064102564</t>
  </si>
  <si>
    <t>0.084269663</t>
  </si>
  <si>
    <t>Institution-WideHST103SAT Writing4F</t>
  </si>
  <si>
    <t>Institution-WideHST103SAT Writing4W</t>
  </si>
  <si>
    <t>Institution-WideMUS214ACT Combined English/Writing1A</t>
  </si>
  <si>
    <t>0.0971751412</t>
  </si>
  <si>
    <t>0.1054913295</t>
  </si>
  <si>
    <t>0.219948849</t>
  </si>
  <si>
    <t>0.311030741</t>
  </si>
  <si>
    <t>Institution-WideMUS214ACT Combined English/Writing1B</t>
  </si>
  <si>
    <t>0.1079096045</t>
  </si>
  <si>
    <t>0.0708092486</t>
  </si>
  <si>
    <t>0.359698682</t>
  </si>
  <si>
    <t>0.345388788</t>
  </si>
  <si>
    <t>Institution-WideMUS214ACT Combined English/Writing1C</t>
  </si>
  <si>
    <t>0.0519774011</t>
  </si>
  <si>
    <t>0.427906977</t>
  </si>
  <si>
    <t>0.166365280</t>
  </si>
  <si>
    <t>Institution-WideMUS214ACT Combined English/Writing1D</t>
  </si>
  <si>
    <t>0.0180790960</t>
  </si>
  <si>
    <t>0.0028901734</t>
  </si>
  <si>
    <t>0.057866184</t>
  </si>
  <si>
    <t>Institution-WideMUS214ACT Combined English/Writing1F</t>
  </si>
  <si>
    <t>0.0299435028</t>
  </si>
  <si>
    <t>0.0043352601</t>
  </si>
  <si>
    <t>0.427419355</t>
  </si>
  <si>
    <t>0.095840868</t>
  </si>
  <si>
    <t>Institution-WideMUS214ACT Combined English/Writing1W</t>
  </si>
  <si>
    <t>0.0073446328</t>
  </si>
  <si>
    <t>0.382352941</t>
  </si>
  <si>
    <t>0.023508137</t>
  </si>
  <si>
    <t>Institution-WideMUS214ACT Combined English/Writing2A</t>
  </si>
  <si>
    <t>0.1214689266</t>
  </si>
  <si>
    <t>0.1618497110</t>
  </si>
  <si>
    <t>0.274936061</t>
  </si>
  <si>
    <t>0.437881874</t>
  </si>
  <si>
    <t>Institution-WideMUS214ACT Combined English/Writing2B</t>
  </si>
  <si>
    <t>0.0819209040</t>
  </si>
  <si>
    <t>0.0765895954</t>
  </si>
  <si>
    <t>0.273069680</t>
  </si>
  <si>
    <t>0.295315682</t>
  </si>
  <si>
    <t>Institution-WideMUS214ACT Combined English/Writing2C</t>
  </si>
  <si>
    <t>0.0316384181</t>
  </si>
  <si>
    <t>0.0260115607</t>
  </si>
  <si>
    <t>0.114052953</t>
  </si>
  <si>
    <t>Institution-WideMUS214ACT Combined English/Writing2D</t>
  </si>
  <si>
    <t>0.0141242938</t>
  </si>
  <si>
    <t>0.297619048</t>
  </si>
  <si>
    <t>0.050916497</t>
  </si>
  <si>
    <t>Institution-WideMUS214ACT Combined English/Writing2F</t>
  </si>
  <si>
    <t>0.0214689266</t>
  </si>
  <si>
    <t>0.077393075</t>
  </si>
  <si>
    <t>Institution-WideMUS214ACT Combined English/Writing2W</t>
  </si>
  <si>
    <t>0.0067796610</t>
  </si>
  <si>
    <t>0.024439919</t>
  </si>
  <si>
    <t>Institution-WideMUS214ACT Combined English/Writing3A</t>
  </si>
  <si>
    <t>0.1225988701</t>
  </si>
  <si>
    <t>0.1893063584</t>
  </si>
  <si>
    <t>0.277493606</t>
  </si>
  <si>
    <t>0.482222222</t>
  </si>
  <si>
    <t>Institution-WideMUS214ACT Combined English/Writing3B</t>
  </si>
  <si>
    <t>0.0734463277</t>
  </si>
  <si>
    <t>0.244821092</t>
  </si>
  <si>
    <t>Institution-WideMUS214ACT Combined English/Writing3C</t>
  </si>
  <si>
    <t>0.0305084746</t>
  </si>
  <si>
    <t>0.0202312139</t>
  </si>
  <si>
    <t>0.251162791</t>
  </si>
  <si>
    <t>Institution-WideMUS214ACT Combined English/Writing3D</t>
  </si>
  <si>
    <t>0.0107344633</t>
  </si>
  <si>
    <t>0.042222222</t>
  </si>
  <si>
    <t>Institution-WideMUS214ACT Combined English/Writing3F</t>
  </si>
  <si>
    <t>0.0146892655</t>
  </si>
  <si>
    <t>0.057777778</t>
  </si>
  <si>
    <t>Institution-WideMUS214ACT Combined English/Writing3W</t>
  </si>
  <si>
    <t>0.0022598870</t>
  </si>
  <si>
    <t>0.0014450867</t>
  </si>
  <si>
    <t>0.008888889</t>
  </si>
  <si>
    <t>Institution-WideMUS214ACT Combined English/Writing4A</t>
  </si>
  <si>
    <t>0.1005649718</t>
  </si>
  <si>
    <t>0.227621483</t>
  </si>
  <si>
    <t>0.644927536</t>
  </si>
  <si>
    <t>Institution-WideMUS214ACT Combined English/Writing4B</t>
  </si>
  <si>
    <t>0.0367231638</t>
  </si>
  <si>
    <t>0.0476878613</t>
  </si>
  <si>
    <t>0.122410546</t>
  </si>
  <si>
    <t>Institution-WideMUS214ACT Combined English/Writing4C</t>
  </si>
  <si>
    <t>0.060465116</t>
  </si>
  <si>
    <t>Institution-WideMUS214ACT Combined English/Writing4D</t>
  </si>
  <si>
    <t>0.0045197740</t>
  </si>
  <si>
    <t>0.028985507</t>
  </si>
  <si>
    <t>Institution-WideMUS214ACT Combined English/Writing4F</t>
  </si>
  <si>
    <t>0.0039548023</t>
  </si>
  <si>
    <t>0.025362319</t>
  </si>
  <si>
    <t>Institution-WideMUS214ACT Combined English/Writing4W</t>
  </si>
  <si>
    <t>0.0028248588</t>
  </si>
  <si>
    <t>0.018115942</t>
  </si>
  <si>
    <t>Institution-WideMUS214ACT Composite1A</t>
  </si>
  <si>
    <t>0.1120049505</t>
  </si>
  <si>
    <t>0.1180020114</t>
  </si>
  <si>
    <t>0.247267760</t>
  </si>
  <si>
    <t>0.340225564</t>
  </si>
  <si>
    <t>Institution-WideMUS214ACT Composite1B</t>
  </si>
  <si>
    <t>0.1045792079</t>
  </si>
  <si>
    <t>0.0797854509</t>
  </si>
  <si>
    <t>0.362272240</t>
  </si>
  <si>
    <t>0.317669173</t>
  </si>
  <si>
    <t>Institution-WideMUS214ACT Composite1C</t>
  </si>
  <si>
    <t>0.0501237624</t>
  </si>
  <si>
    <t>0.0308414348</t>
  </si>
  <si>
    <t>0.407547170</t>
  </si>
  <si>
    <t>0.152255639</t>
  </si>
  <si>
    <t>Institution-WideMUS214ACT Composite1D</t>
  </si>
  <si>
    <t>0.0202660891</t>
  </si>
  <si>
    <t>0.0060341938</t>
  </si>
  <si>
    <t>0.453287197</t>
  </si>
  <si>
    <t>0.061560150</t>
  </si>
  <si>
    <t>Institution-WideMUS214ACT Composite1F</t>
  </si>
  <si>
    <t>0.0331064356</t>
  </si>
  <si>
    <t>0.0040227958</t>
  </si>
  <si>
    <t>0.480898876</t>
  </si>
  <si>
    <t>0.100563910</t>
  </si>
  <si>
    <t>Institution-WideMUS214ACT Composite1W</t>
  </si>
  <si>
    <t>0.0091274752</t>
  </si>
  <si>
    <t>0.418439716</t>
  </si>
  <si>
    <t>0.027725564</t>
  </si>
  <si>
    <t>Institution-WideMUS214ACT Composite2A</t>
  </si>
  <si>
    <t>0.1212871287</t>
  </si>
  <si>
    <t>0.1515253101</t>
  </si>
  <si>
    <t>0.416799575</t>
  </si>
  <si>
    <t>Institution-WideMUS214ACT Composite2B</t>
  </si>
  <si>
    <t>0.0891089109</t>
  </si>
  <si>
    <t>0.0958766343</t>
  </si>
  <si>
    <t>0.308681672</t>
  </si>
  <si>
    <t>0.306220096</t>
  </si>
  <si>
    <t>Institution-WideMUS214ACT Composite2C</t>
  </si>
  <si>
    <t>0.0392945545</t>
  </si>
  <si>
    <t>0.0227958431</t>
  </si>
  <si>
    <t>0.319496855</t>
  </si>
  <si>
    <t>0.135034556</t>
  </si>
  <si>
    <t>Institution-WideMUS214ACT Composite2D</t>
  </si>
  <si>
    <t>0.0139232673</t>
  </si>
  <si>
    <t>0.0046932618</t>
  </si>
  <si>
    <t>0.311418685</t>
  </si>
  <si>
    <t>0.047846890</t>
  </si>
  <si>
    <t>Institution-WideMUS214ACT Composite2F</t>
  </si>
  <si>
    <t>0.0208849010</t>
  </si>
  <si>
    <t>0.0026818639</t>
  </si>
  <si>
    <t>0.303370787</t>
  </si>
  <si>
    <t>Institution-WideMUS214ACT Composite2W</t>
  </si>
  <si>
    <t>0.0064975248</t>
  </si>
  <si>
    <t>0.0016761649</t>
  </si>
  <si>
    <t>0.022328549</t>
  </si>
  <si>
    <t>Institution-WideMUS214ACT Composite3A</t>
  </si>
  <si>
    <t>0.1144801980</t>
  </si>
  <si>
    <t>0.1729802213</t>
  </si>
  <si>
    <t>0.252732240</t>
  </si>
  <si>
    <t>0.533141210</t>
  </si>
  <si>
    <t>Institution-WideMUS214ACT Composite3B</t>
  </si>
  <si>
    <t>0.0590965347</t>
  </si>
  <si>
    <t>0.0593362387</t>
  </si>
  <si>
    <t>0.204715970</t>
  </si>
  <si>
    <t>0.275216138</t>
  </si>
  <si>
    <t>Institution-WideMUS214ACT Composite3C</t>
  </si>
  <si>
    <t>0.0210396040</t>
  </si>
  <si>
    <t>0.0147502514</t>
  </si>
  <si>
    <t>0.171069182</t>
  </si>
  <si>
    <t>0.097982709</t>
  </si>
  <si>
    <t>Institution-WideMUS214ACT Composite3D</t>
  </si>
  <si>
    <t>0.0063428218</t>
  </si>
  <si>
    <t>0.0023466309</t>
  </si>
  <si>
    <t>0.141868512</t>
  </si>
  <si>
    <t>0.029538905</t>
  </si>
  <si>
    <t>Institution-WideMUS214ACT Composite3F</t>
  </si>
  <si>
    <t>0.0105198020</t>
  </si>
  <si>
    <t>0.0020113979</t>
  </si>
  <si>
    <t>0.152808989</t>
  </si>
  <si>
    <t>Institution-WideMUS214ACT Composite3W</t>
  </si>
  <si>
    <t>0.0032487624</t>
  </si>
  <si>
    <t>0.0013409319</t>
  </si>
  <si>
    <t>0.015129683</t>
  </si>
  <si>
    <t>Institution-WideMUS214ACT Composite4A</t>
  </si>
  <si>
    <t>0.1051980198</t>
  </si>
  <si>
    <t>0.1702983574</t>
  </si>
  <si>
    <t>0.232240437</t>
  </si>
  <si>
    <t>0.637300843</t>
  </si>
  <si>
    <t>Institution-WideMUS214ACT Composite4B</t>
  </si>
  <si>
    <t>0.0358910891</t>
  </si>
  <si>
    <t>0.0385517935</t>
  </si>
  <si>
    <t>0.124330118</t>
  </si>
  <si>
    <t>0.217432052</t>
  </si>
  <si>
    <t>Institution-WideMUS214ACT Composite4C</t>
  </si>
  <si>
    <t>0.0125309406</t>
  </si>
  <si>
    <t>0.0107274556</t>
  </si>
  <si>
    <t>0.075913777</t>
  </si>
  <si>
    <t>Institution-WideMUS214ACT Composite4D</t>
  </si>
  <si>
    <t>0.0041769802</t>
  </si>
  <si>
    <t>0.093425606</t>
  </si>
  <si>
    <t>0.025304592</t>
  </si>
  <si>
    <t>Institution-WideMUS214ACT Composite4F</t>
  </si>
  <si>
    <t>0.0043316832</t>
  </si>
  <si>
    <t>0.0003352330</t>
  </si>
  <si>
    <t>0.062921348</t>
  </si>
  <si>
    <t>0.026241799</t>
  </si>
  <si>
    <t>Institution-WideMUS214ACT Composite4W</t>
  </si>
  <si>
    <t>0.0029393564</t>
  </si>
  <si>
    <t>0.0030170969</t>
  </si>
  <si>
    <t>0.134751773</t>
  </si>
  <si>
    <t>0.017806935</t>
  </si>
  <si>
    <t>Institution-WideMUS214ACT English1A</t>
  </si>
  <si>
    <t>0.0901918317</t>
  </si>
  <si>
    <t>0.0928595374</t>
  </si>
  <si>
    <t>0.199112022</t>
  </si>
  <si>
    <t>0.338953488</t>
  </si>
  <si>
    <t>Institution-WideMUS214ACT English1B</t>
  </si>
  <si>
    <t>0.0826113861</t>
  </si>
  <si>
    <t>0.0626885686</t>
  </si>
  <si>
    <t>0.286173633</t>
  </si>
  <si>
    <t>0.310465116</t>
  </si>
  <si>
    <t>Institution-WideMUS214ACT English1C</t>
  </si>
  <si>
    <t>0.0411509901</t>
  </si>
  <si>
    <t>0.334591195</t>
  </si>
  <si>
    <t>0.154651163</t>
  </si>
  <si>
    <t>Institution-WideMUS214ACT English1D</t>
  </si>
  <si>
    <t>0.0053637278</t>
  </si>
  <si>
    <t>0.387543253</t>
  </si>
  <si>
    <t>Institution-WideMUS214ACT English1F</t>
  </si>
  <si>
    <t>0.0270730198</t>
  </si>
  <si>
    <t>0.393258427</t>
  </si>
  <si>
    <t>0.101744186</t>
  </si>
  <si>
    <t>Institution-WideMUS214ACT English1W</t>
  </si>
  <si>
    <t>0.0077351485</t>
  </si>
  <si>
    <t>0.354609929</t>
  </si>
  <si>
    <t>0.029069767</t>
  </si>
  <si>
    <t>Institution-WideMUS214ACT English2A</t>
  </si>
  <si>
    <t>0.1376856436</t>
  </si>
  <si>
    <t>0.1816962789</t>
  </si>
  <si>
    <t>0.303961749</t>
  </si>
  <si>
    <t>0.421401515</t>
  </si>
  <si>
    <t>Institution-WideMUS214ACT English2B</t>
  </si>
  <si>
    <t>0.0999381188</t>
  </si>
  <si>
    <t>0.0995641971</t>
  </si>
  <si>
    <t>0.346195070</t>
  </si>
  <si>
    <t>0.305871212</t>
  </si>
  <si>
    <t>Institution-WideMUS214ACT English2C</t>
  </si>
  <si>
    <t>0.0434715347</t>
  </si>
  <si>
    <t>0.0298357358</t>
  </si>
  <si>
    <t>0.353459119</t>
  </si>
  <si>
    <t>0.133049242</t>
  </si>
  <si>
    <t>Institution-WideMUS214ACT English2D</t>
  </si>
  <si>
    <t>0.0143873762</t>
  </si>
  <si>
    <t>0.0050284948</t>
  </si>
  <si>
    <t>0.321799308</t>
  </si>
  <si>
    <t>0.044034091</t>
  </si>
  <si>
    <t>Institution-WideMUS214ACT English2F</t>
  </si>
  <si>
    <t>0.0239789604</t>
  </si>
  <si>
    <t>0.073390152</t>
  </si>
  <si>
    <t>Institution-WideMUS214ACT English2W</t>
  </si>
  <si>
    <t>0.0072710396</t>
  </si>
  <si>
    <t>0.0033523299</t>
  </si>
  <si>
    <t>0.022253788</t>
  </si>
  <si>
    <t>Institution-WideMUS214ACT English3A</t>
  </si>
  <si>
    <t>0.1017945545</t>
  </si>
  <si>
    <t>0.1404626215</t>
  </si>
  <si>
    <t>0.224726776</t>
  </si>
  <si>
    <t>0.492146597</t>
  </si>
  <si>
    <t>Institution-WideMUS214ACT English3B</t>
  </si>
  <si>
    <t>0.0598700495</t>
  </si>
  <si>
    <t>0.0616828696</t>
  </si>
  <si>
    <t>0.207395498</t>
  </si>
  <si>
    <t>0.289454001</t>
  </si>
  <si>
    <t>Institution-WideMUS214ACT English3C</t>
  </si>
  <si>
    <t>0.0228960396</t>
  </si>
  <si>
    <t>0.0154207174</t>
  </si>
  <si>
    <t>0.186163522</t>
  </si>
  <si>
    <t>0.110695587</t>
  </si>
  <si>
    <t>Institution-WideMUS214ACT English3D</t>
  </si>
  <si>
    <t>0.0078898515</t>
  </si>
  <si>
    <t>0.038145101</t>
  </si>
  <si>
    <t>Institution-WideMUS214ACT English3F</t>
  </si>
  <si>
    <t>0.0120668317</t>
  </si>
  <si>
    <t>0.175280899</t>
  </si>
  <si>
    <t>0.058339566</t>
  </si>
  <si>
    <t>Institution-WideMUS214ACT English3W</t>
  </si>
  <si>
    <t>0.0023205446</t>
  </si>
  <si>
    <t>0.011219147</t>
  </si>
  <si>
    <t>Institution-WideMUS214ACT English4A</t>
  </si>
  <si>
    <t>0.1232982673</t>
  </si>
  <si>
    <t>0.1977874623</t>
  </si>
  <si>
    <t>0.272199454</t>
  </si>
  <si>
    <t>0.615444015</t>
  </si>
  <si>
    <t>Institution-WideMUS214ACT English4B</t>
  </si>
  <si>
    <t>0.0462561881</t>
  </si>
  <si>
    <t>0.0496144821</t>
  </si>
  <si>
    <t>0.160235798</t>
  </si>
  <si>
    <t>0.230888031</t>
  </si>
  <si>
    <t>Institution-WideMUS214ACT English4C</t>
  </si>
  <si>
    <t>0.0154702970</t>
  </si>
  <si>
    <t>0.0110626886</t>
  </si>
  <si>
    <t>0.125786164</t>
  </si>
  <si>
    <t>0.077220077</t>
  </si>
  <si>
    <t>Institution-WideMUS214ACT English4D</t>
  </si>
  <si>
    <t>0.0051051980</t>
  </si>
  <si>
    <t>0.114186851</t>
  </si>
  <si>
    <t>0.025482625</t>
  </si>
  <si>
    <t>Institution-WideMUS214ACT English4F</t>
  </si>
  <si>
    <t>0.0057240099</t>
  </si>
  <si>
    <t>0.083146067</t>
  </si>
  <si>
    <t>Institution-WideMUS214ACT English4W</t>
  </si>
  <si>
    <t>0.0044863861</t>
  </si>
  <si>
    <t>0.205673759</t>
  </si>
  <si>
    <t>0.022393822</t>
  </si>
  <si>
    <t>Institution-WideMUS214ACT Math1A</t>
  </si>
  <si>
    <t>0.1058168317</t>
  </si>
  <si>
    <t>0.1082802548</t>
  </si>
  <si>
    <t>0.233606557</t>
  </si>
  <si>
    <t>Institution-WideMUS214ACT Math1B</t>
  </si>
  <si>
    <t>0.1033415842</t>
  </si>
  <si>
    <t>0.0757626550</t>
  </si>
  <si>
    <t>0.357984995</t>
  </si>
  <si>
    <t>0.315839243</t>
  </si>
  <si>
    <t>Institution-WideMUS214ACT Math1C</t>
  </si>
  <si>
    <t>0.0522896040</t>
  </si>
  <si>
    <t>0.0311766678</t>
  </si>
  <si>
    <t>0.425157233</t>
  </si>
  <si>
    <t>0.159810875</t>
  </si>
  <si>
    <t>Institution-WideMUS214ACT Math1D</t>
  </si>
  <si>
    <t>0.0056989608</t>
  </si>
  <si>
    <t>0.467128028</t>
  </si>
  <si>
    <t>Institution-WideMUS214ACT Math1F</t>
  </si>
  <si>
    <t>0.0366646040</t>
  </si>
  <si>
    <t>0.0036875629</t>
  </si>
  <si>
    <t>0.532584270</t>
  </si>
  <si>
    <t>0.112056738</t>
  </si>
  <si>
    <t>Institution-WideMUS214ACT Math1W</t>
  </si>
  <si>
    <t>0.0081992574</t>
  </si>
  <si>
    <t>0.375886525</t>
  </si>
  <si>
    <t>0.025059102</t>
  </si>
  <si>
    <t>Institution-WideMUS214ACT Math2A</t>
  </si>
  <si>
    <t>0.0988551980</t>
  </si>
  <si>
    <t>0.1270533020</t>
  </si>
  <si>
    <t>0.218237705</t>
  </si>
  <si>
    <t>0.416286645</t>
  </si>
  <si>
    <t>Institution-WideMUS214ACT Math2B</t>
  </si>
  <si>
    <t>0.0754950495</t>
  </si>
  <si>
    <t>0.0777740530</t>
  </si>
  <si>
    <t>0.261521972</t>
  </si>
  <si>
    <t>0.317915309</t>
  </si>
  <si>
    <t>Institution-WideMUS214ACT Math2C</t>
  </si>
  <si>
    <t>0.0321782178</t>
  </si>
  <si>
    <t>0.0207844452</t>
  </si>
  <si>
    <t>0.261635220</t>
  </si>
  <si>
    <t>0.135504886</t>
  </si>
  <si>
    <t>Institution-WideMUS214ACT Math2D</t>
  </si>
  <si>
    <t>0.0103650990</t>
  </si>
  <si>
    <t>0.231833910</t>
  </si>
  <si>
    <t>0.043648208</t>
  </si>
  <si>
    <t>Institution-WideMUS214ACT Math2F</t>
  </si>
  <si>
    <t>0.224719101</t>
  </si>
  <si>
    <t>Institution-WideMUS214ACT Math2W</t>
  </si>
  <si>
    <t>0.021498371</t>
  </si>
  <si>
    <t>Institution-WideMUS214ACT Math3A</t>
  </si>
  <si>
    <t>0.1234529703</t>
  </si>
  <si>
    <t>0.1723097553</t>
  </si>
  <si>
    <t>0.272540984</t>
  </si>
  <si>
    <t>0.506024096</t>
  </si>
  <si>
    <t>Institution-WideMUS214ACT Math3B</t>
  </si>
  <si>
    <t>0.0699257426</t>
  </si>
  <si>
    <t>0.0750921891</t>
  </si>
  <si>
    <t>0.242229368</t>
  </si>
  <si>
    <t>0.286620165</t>
  </si>
  <si>
    <t>Institution-WideMUS214ACT Math3C</t>
  </si>
  <si>
    <t>0.0253712871</t>
  </si>
  <si>
    <t>0.0164264164</t>
  </si>
  <si>
    <t>0.206289308</t>
  </si>
  <si>
    <t>0.103994927</t>
  </si>
  <si>
    <t>Institution-WideMUS214ACT Math3D</t>
  </si>
  <si>
    <t>0.0089727723</t>
  </si>
  <si>
    <t>0.200692042</t>
  </si>
  <si>
    <t>0.036778694</t>
  </si>
  <si>
    <t>Institution-WideMUS214ACT Math3F</t>
  </si>
  <si>
    <t>0.0099009901</t>
  </si>
  <si>
    <t>0.143820225</t>
  </si>
  <si>
    <t>0.040583386</t>
  </si>
  <si>
    <t>Institution-WideMUS214ACT Math3W</t>
  </si>
  <si>
    <t>0.025998732</t>
  </si>
  <si>
    <t>Institution-WideMUS214ACT Math4A</t>
  </si>
  <si>
    <t>0.1248452970</t>
  </si>
  <si>
    <t>0.2051625880</t>
  </si>
  <si>
    <t>0.275614754</t>
  </si>
  <si>
    <t>0.652384802</t>
  </si>
  <si>
    <t>Institution-WideMUS214ACT Math4B</t>
  </si>
  <si>
    <t>0.0399133663</t>
  </si>
  <si>
    <t>0.0449212202</t>
  </si>
  <si>
    <t>0.138263666</t>
  </si>
  <si>
    <t>0.208569119</t>
  </si>
  <si>
    <t>Institution-WideMUS214ACT Math4C</t>
  </si>
  <si>
    <t>0.0131497525</t>
  </si>
  <si>
    <t>0.106918239</t>
  </si>
  <si>
    <t>0.068714632</t>
  </si>
  <si>
    <t>Institution-WideMUS214ACT Math4D</t>
  </si>
  <si>
    <t>0.100346021</t>
  </si>
  <si>
    <t>0.023443816</t>
  </si>
  <si>
    <t>Institution-WideMUS214ACT Math4F</t>
  </si>
  <si>
    <t>0.0068069307</t>
  </si>
  <si>
    <t>0.0010056990</t>
  </si>
  <si>
    <t>0.098876404</t>
  </si>
  <si>
    <t>0.035569927</t>
  </si>
  <si>
    <t>Institution-WideMUS214ACT Math4W</t>
  </si>
  <si>
    <t>0.0021658416</t>
  </si>
  <si>
    <t>0.099290780</t>
  </si>
  <si>
    <t>0.011317704</t>
  </si>
  <si>
    <t>Institution-WideMUS214ACT Reading1A</t>
  </si>
  <si>
    <t>0.1007116337</t>
  </si>
  <si>
    <t>0.1123030506</t>
  </si>
  <si>
    <t>0.222336066</t>
  </si>
  <si>
    <t>0.375866051</t>
  </si>
  <si>
    <t>Institution-WideMUS214ACT Reading1B</t>
  </si>
  <si>
    <t>0.0819925743</t>
  </si>
  <si>
    <t>0.0680522963</t>
  </si>
  <si>
    <t>0.284030011</t>
  </si>
  <si>
    <t>0.306004619</t>
  </si>
  <si>
    <t>Institution-WideMUS214ACT Reading1C</t>
  </si>
  <si>
    <t>0.0388304455</t>
  </si>
  <si>
    <t>0.0241367751</t>
  </si>
  <si>
    <t>0.315723270</t>
  </si>
  <si>
    <t>0.144919169</t>
  </si>
  <si>
    <t>Institution-WideMUS214ACT Reading1D</t>
  </si>
  <si>
    <t>0.0153155941</t>
  </si>
  <si>
    <t>0.057159353</t>
  </si>
  <si>
    <t>Institution-WideMUS214ACT Reading1F</t>
  </si>
  <si>
    <t>0.0238242574</t>
  </si>
  <si>
    <t>0.346067416</t>
  </si>
  <si>
    <t>0.088914550</t>
  </si>
  <si>
    <t>Institution-WideMUS214ACT Reading1W</t>
  </si>
  <si>
    <t>0.027136259</t>
  </si>
  <si>
    <t>Institution-WideMUS214ACT Reading2A</t>
  </si>
  <si>
    <t>0.1209777228</t>
  </si>
  <si>
    <t>0.1538719410</t>
  </si>
  <si>
    <t>0.267076503</t>
  </si>
  <si>
    <t>0.411362441</t>
  </si>
  <si>
    <t>Institution-WideMUS214ACT Reading2B</t>
  </si>
  <si>
    <t>0.0892636139</t>
  </si>
  <si>
    <t>0.0915186054</t>
  </si>
  <si>
    <t>0.309217578</t>
  </si>
  <si>
    <t>0.303524461</t>
  </si>
  <si>
    <t>Institution-WideMUS214ACT Reading2C</t>
  </si>
  <si>
    <t>0.0264834060</t>
  </si>
  <si>
    <t>0.139926355</t>
  </si>
  <si>
    <t>Institution-WideMUS214ACT Reading2D</t>
  </si>
  <si>
    <t>0.0128403465</t>
  </si>
  <si>
    <t>0.287197232</t>
  </si>
  <si>
    <t>0.043661231</t>
  </si>
  <si>
    <t>Institution-WideMUS214ACT Reading2F</t>
  </si>
  <si>
    <t>0.0230507426</t>
  </si>
  <si>
    <t>0.334831461</t>
  </si>
  <si>
    <t>0.078379800</t>
  </si>
  <si>
    <t>Institution-WideMUS214ACT Reading2W</t>
  </si>
  <si>
    <t>0.312056738</t>
  </si>
  <si>
    <t>0.023145713</t>
  </si>
  <si>
    <t>Institution-WideMUS214ACT Reading3A</t>
  </si>
  <si>
    <t>0.1168007426</t>
  </si>
  <si>
    <t>0.257855191</t>
  </si>
  <si>
    <t>0.494109948</t>
  </si>
  <si>
    <t>Institution-WideMUS214ACT Reading3B</t>
  </si>
  <si>
    <t>0.0668316832</t>
  </si>
  <si>
    <t>0.0636942675</t>
  </si>
  <si>
    <t>0.231511254</t>
  </si>
  <si>
    <t>0.282722513</t>
  </si>
  <si>
    <t>Institution-WideMUS214ACT Reading3C</t>
  </si>
  <si>
    <t>0.107329843</t>
  </si>
  <si>
    <t>Institution-WideMUS214ACT Reading3D</t>
  </si>
  <si>
    <t>0.221453287</t>
  </si>
  <si>
    <t>0.041884817</t>
  </si>
  <si>
    <t>Institution-WideMUS214ACT Reading3F</t>
  </si>
  <si>
    <t>0.191011236</t>
  </si>
  <si>
    <t>0.055628272</t>
  </si>
  <si>
    <t>Institution-WideMUS214ACT Reading3W</t>
  </si>
  <si>
    <t>0.198581560</t>
  </si>
  <si>
    <t>Institution-WideMUS214ACT Reading4A</t>
  </si>
  <si>
    <t>0.1763325511</t>
  </si>
  <si>
    <t>0.567920184</t>
  </si>
  <si>
    <t>Institution-WideMUS214ACT Reading4B</t>
  </si>
  <si>
    <t>0.0505878713</t>
  </si>
  <si>
    <t>0.0502849480</t>
  </si>
  <si>
    <t>0.175241158</t>
  </si>
  <si>
    <t>0.250959325</t>
  </si>
  <si>
    <t>Institution-WideMUS214ACT Reading4C</t>
  </si>
  <si>
    <t>0.0176361386</t>
  </si>
  <si>
    <t>0.0120683875</t>
  </si>
  <si>
    <t>0.143396226</t>
  </si>
  <si>
    <t>0.087490407</t>
  </si>
  <si>
    <t>Institution-WideMUS214ACT Reading4D</t>
  </si>
  <si>
    <t>0.0066522277</t>
  </si>
  <si>
    <t>0.148788927</t>
  </si>
  <si>
    <t>0.033000767</t>
  </si>
  <si>
    <t>Institution-WideMUS214ACT Reading4F</t>
  </si>
  <si>
    <t>0.0088180693</t>
  </si>
  <si>
    <t>0.128089888</t>
  </si>
  <si>
    <t>0.043745203</t>
  </si>
  <si>
    <t>Institution-WideMUS214ACT Reading4W</t>
  </si>
  <si>
    <t>0.0034034653</t>
  </si>
  <si>
    <t>0.016884114</t>
  </si>
  <si>
    <t>Institution-WideMUS214ACT Science Reasoning1A</t>
  </si>
  <si>
    <t>0.1229888614</t>
  </si>
  <si>
    <t>0.1350988937</t>
  </si>
  <si>
    <t>0.271516393</t>
  </si>
  <si>
    <t>0.349450549</t>
  </si>
  <si>
    <t>Institution-WideMUS214ACT Science Reasoning1B</t>
  </si>
  <si>
    <t>0.0955414013</t>
  </si>
  <si>
    <t>0.385852090</t>
  </si>
  <si>
    <t>0.316483516</t>
  </si>
  <si>
    <t>Institution-WideMUS214ACT Science Reasoning1C</t>
  </si>
  <si>
    <t>0.0499690594</t>
  </si>
  <si>
    <t>0.406289308</t>
  </si>
  <si>
    <t>0.141978022</t>
  </si>
  <si>
    <t>Institution-WideMUS214ACT Science Reasoning1D</t>
  </si>
  <si>
    <t>0.0215037129</t>
  </si>
  <si>
    <t>0.0070398927</t>
  </si>
  <si>
    <t>0.480968858</t>
  </si>
  <si>
    <t>0.061098901</t>
  </si>
  <si>
    <t>Institution-WideMUS214ACT Science Reasoning1F</t>
  </si>
  <si>
    <t>0.539325843</t>
  </si>
  <si>
    <t>0.105494505</t>
  </si>
  <si>
    <t>Institution-WideMUS214ACT Science Reasoning1W</t>
  </si>
  <si>
    <t>0.411347518</t>
  </si>
  <si>
    <t>0.025494505</t>
  </si>
  <si>
    <t>Institution-WideMUS214ACT Science Reasoning2A</t>
  </si>
  <si>
    <t>0.0962252475</t>
  </si>
  <si>
    <t>0.1240362052</t>
  </si>
  <si>
    <t>0.212431694</t>
  </si>
  <si>
    <t>0.428669883</t>
  </si>
  <si>
    <t>Institution-WideMUS214ACT Science Reasoning2B</t>
  </si>
  <si>
    <t>0.0708539604</t>
  </si>
  <si>
    <t>0.0690579953</t>
  </si>
  <si>
    <t>0.245444802</t>
  </si>
  <si>
    <t>0.315644383</t>
  </si>
  <si>
    <t>Institution-WideMUS214ACT Science Reasoning2C</t>
  </si>
  <si>
    <t>0.0298576733</t>
  </si>
  <si>
    <t>0.0167616493</t>
  </si>
  <si>
    <t>0.242767296</t>
  </si>
  <si>
    <t>0.133011716</t>
  </si>
  <si>
    <t>Institution-WideMUS214ACT Science Reasoning2D</t>
  </si>
  <si>
    <t>0.0094368812</t>
  </si>
  <si>
    <t>0.211072664</t>
  </si>
  <si>
    <t>0.042039972</t>
  </si>
  <si>
    <t>Institution-WideMUS214ACT Science Reasoning2F</t>
  </si>
  <si>
    <t>0.0126856436</t>
  </si>
  <si>
    <t>0.184269663</t>
  </si>
  <si>
    <t>0.056512750</t>
  </si>
  <si>
    <t>Institution-WideMUS214ACT Science Reasoning2W</t>
  </si>
  <si>
    <t>0.0054146040</t>
  </si>
  <si>
    <t>0.024121296</t>
  </si>
  <si>
    <t>Institution-WideMUS214ACT Science Reasoning3A</t>
  </si>
  <si>
    <t>0.1325804455</t>
  </si>
  <si>
    <t>0.1940998994</t>
  </si>
  <si>
    <t>0.292691257</t>
  </si>
  <si>
    <t>0.519079346</t>
  </si>
  <si>
    <t>Institution-WideMUS214ACT Science Reasoning3B</t>
  </si>
  <si>
    <t>0.0660581683</t>
  </si>
  <si>
    <t>0.0683875293</t>
  </si>
  <si>
    <t>0.228831726</t>
  </si>
  <si>
    <t>0.258631133</t>
  </si>
  <si>
    <t>Institution-WideMUS214ACT Science Reasoning3C</t>
  </si>
  <si>
    <t>0.0221253771</t>
  </si>
  <si>
    <t>0.116898849</t>
  </si>
  <si>
    <t>Institution-WideMUS214ACT Science Reasoning3D</t>
  </si>
  <si>
    <t>0.0085086634</t>
  </si>
  <si>
    <t>0.190311419</t>
  </si>
  <si>
    <t>0.033313144</t>
  </si>
  <si>
    <t>Institution-WideMUS214ACT Science Reasoning3F</t>
  </si>
  <si>
    <t>0.0129950495</t>
  </si>
  <si>
    <t>0.188764045</t>
  </si>
  <si>
    <t>0.050878256</t>
  </si>
  <si>
    <t>Institution-WideMUS214ACT Science Reasoning3W</t>
  </si>
  <si>
    <t>0.021199273</t>
  </si>
  <si>
    <t>Institution-WideMUS214ACT Science Reasoning4A</t>
  </si>
  <si>
    <t>0.1011757426</t>
  </si>
  <si>
    <t>0.1595709018</t>
  </si>
  <si>
    <t>0.223360656</t>
  </si>
  <si>
    <t>0.601655934</t>
  </si>
  <si>
    <t>Institution-WideMUS214ACT Science Reasoning4B</t>
  </si>
  <si>
    <t>0.0403774752</t>
  </si>
  <si>
    <t>0.0405631914</t>
  </si>
  <si>
    <t>0.139871383</t>
  </si>
  <si>
    <t>0.240110396</t>
  </si>
  <si>
    <t>Institution-WideMUS214ACT Science Reasoning4C</t>
  </si>
  <si>
    <t>0.0133044554</t>
  </si>
  <si>
    <t>0.0103922226</t>
  </si>
  <si>
    <t>0.108176101</t>
  </si>
  <si>
    <t>0.079116835</t>
  </si>
  <si>
    <t>Institution-WideMUS214ACT Science Reasoning4D</t>
  </si>
  <si>
    <t>0.0052599010</t>
  </si>
  <si>
    <t>0.031278749</t>
  </si>
  <si>
    <t>Institution-WideMUS214ACT Science Reasoning4F</t>
  </si>
  <si>
    <t>0.0060334158</t>
  </si>
  <si>
    <t>0.087640449</t>
  </si>
  <si>
    <t>0.035878565</t>
  </si>
  <si>
    <t>Institution-WideMUS214ACT Science Reasoning4W</t>
  </si>
  <si>
    <t>0.0020111386</t>
  </si>
  <si>
    <t>0.011959522</t>
  </si>
  <si>
    <t>Institution-WideMUS214ACT Sum of Standard Score1A</t>
  </si>
  <si>
    <t>Institution-WideMUS214ACT Sum of Standard Score1B</t>
  </si>
  <si>
    <t>Institution-WideMUS214SAT Mathematics1A</t>
  </si>
  <si>
    <t>0.0905387053</t>
  </si>
  <si>
    <t>0.0930026572</t>
  </si>
  <si>
    <t>0.347222222</t>
  </si>
  <si>
    <t>Institution-WideMUS214SAT Mathematics1B</t>
  </si>
  <si>
    <t>0.0842009959</t>
  </si>
  <si>
    <t>0.0655447298</t>
  </si>
  <si>
    <t>0.299516908</t>
  </si>
  <si>
    <t>0.322916667</t>
  </si>
  <si>
    <t>Institution-WideMUS214SAT Mathematics1C</t>
  </si>
  <si>
    <t>0.0421004980</t>
  </si>
  <si>
    <t>0.0274579274</t>
  </si>
  <si>
    <t>0.363281250</t>
  </si>
  <si>
    <t>0.161458333</t>
  </si>
  <si>
    <t>Institution-WideMUS214SAT Mathematics1D</t>
  </si>
  <si>
    <t>0.0158442734</t>
  </si>
  <si>
    <t>0.0070859167</t>
  </si>
  <si>
    <t>0.454545455</t>
  </si>
  <si>
    <t>0.060763889</t>
  </si>
  <si>
    <t>Institution-WideMUS214SAT Mathematics1F</t>
  </si>
  <si>
    <t>0.0044286980</t>
  </si>
  <si>
    <t>0.345588235</t>
  </si>
  <si>
    <t>0.081597222</t>
  </si>
  <si>
    <t>Institution-WideMUS214SAT Mathematics1W</t>
  </si>
  <si>
    <t>0.0067904029</t>
  </si>
  <si>
    <t>0.0026572188</t>
  </si>
  <si>
    <t>0.026041667</t>
  </si>
  <si>
    <t>Institution-WideMUS214SAT Mathematics2A</t>
  </si>
  <si>
    <t>0.1267541874</t>
  </si>
  <si>
    <t>0.1585473871</t>
  </si>
  <si>
    <t>0.467445743</t>
  </si>
  <si>
    <t>Institution-WideMUS214SAT Mathematics2B</t>
  </si>
  <si>
    <t>0.0814848348</t>
  </si>
  <si>
    <t>0.0788308237</t>
  </si>
  <si>
    <t>0.300500835</t>
  </si>
  <si>
    <t>Institution-WideMUS214SAT Mathematics2C</t>
  </si>
  <si>
    <t>0.0321412404</t>
  </si>
  <si>
    <t>0.0203720106</t>
  </si>
  <si>
    <t>0.277343750</t>
  </si>
  <si>
    <t>0.118530885</t>
  </si>
  <si>
    <t>Institution-WideMUS214SAT Mathematics2D</t>
  </si>
  <si>
    <t>0.0058850158</t>
  </si>
  <si>
    <t>0.0053144376</t>
  </si>
  <si>
    <t>0.168831169</t>
  </si>
  <si>
    <t>0.021702838</t>
  </si>
  <si>
    <t>Institution-WideMUS214SAT Mathematics2F</t>
  </si>
  <si>
    <t>0.0194658216</t>
  </si>
  <si>
    <t>0.316176471</t>
  </si>
  <si>
    <t>0.071786311</t>
  </si>
  <si>
    <t>Institution-WideMUS214SAT Mathematics2W</t>
  </si>
  <si>
    <t>0.0054323223</t>
  </si>
  <si>
    <t>0.0017714792</t>
  </si>
  <si>
    <t>0.218181818</t>
  </si>
  <si>
    <t>0.020033389</t>
  </si>
  <si>
    <t>Institution-WideMUS214SAT Mathematics3A</t>
  </si>
  <si>
    <t>0.1217745586</t>
  </si>
  <si>
    <t>0.1674047830</t>
  </si>
  <si>
    <t>0.252819549</t>
  </si>
  <si>
    <t>0.493577982</t>
  </si>
  <si>
    <t>Institution-WideMUS214SAT Mathematics3B</t>
  </si>
  <si>
    <t>0.0733363513</t>
  </si>
  <si>
    <t>0.0682019486</t>
  </si>
  <si>
    <t>0.297247706</t>
  </si>
  <si>
    <t>Institution-WideMUS214SAT Mathematics3C</t>
  </si>
  <si>
    <t>0.0217292893</t>
  </si>
  <si>
    <t>0.0141718335</t>
  </si>
  <si>
    <t>0.088073394</t>
  </si>
  <si>
    <t>Institution-WideMUS214SAT Mathematics3D</t>
  </si>
  <si>
    <t>0.0086011770</t>
  </si>
  <si>
    <t>0.246753247</t>
  </si>
  <si>
    <t>0.034862385</t>
  </si>
  <si>
    <t>Institution-WideMUS214SAT Mathematics3F</t>
  </si>
  <si>
    <t>0.0135808058</t>
  </si>
  <si>
    <t>0.220588235</t>
  </si>
  <si>
    <t>Institution-WideMUS214SAT Mathematics3W</t>
  </si>
  <si>
    <t>0.0076957900</t>
  </si>
  <si>
    <t>0.031192661</t>
  </si>
  <si>
    <t>Institution-WideMUS214SAT Mathematics4A</t>
  </si>
  <si>
    <t>0.1425984608</t>
  </si>
  <si>
    <t>0.2019486271</t>
  </si>
  <si>
    <t>0.296052632</t>
  </si>
  <si>
    <t>0.644171779</t>
  </si>
  <si>
    <t>Institution-WideMUS214SAT Mathematics4B</t>
  </si>
  <si>
    <t>0.0469441984</t>
  </si>
  <si>
    <t>0.149758454</t>
  </si>
  <si>
    <t>0.190184049</t>
  </si>
  <si>
    <t>Institution-WideMUS214SAT Mathematics4C</t>
  </si>
  <si>
    <t>0.0199185152</t>
  </si>
  <si>
    <t>0.089979550</t>
  </si>
  <si>
    <t>Institution-WideMUS214SAT Mathematics4D</t>
  </si>
  <si>
    <t>0.0045269353</t>
  </si>
  <si>
    <t>0.020449898</t>
  </si>
  <si>
    <t>Institution-WideMUS214SAT Mathematics4F</t>
  </si>
  <si>
    <t>0.0072430964</t>
  </si>
  <si>
    <t>0.032719836</t>
  </si>
  <si>
    <t>Institution-WideMUS214SAT Mathematics4W</t>
  </si>
  <si>
    <t>0.0049796288</t>
  </si>
  <si>
    <t>0.022494888</t>
  </si>
  <si>
    <t>Institution-WideMUS214SAT Total (Verbal and Math)1A</t>
  </si>
  <si>
    <t>0.1090991399</t>
  </si>
  <si>
    <t>0.1160318866</t>
  </si>
  <si>
    <t>0.226503759</t>
  </si>
  <si>
    <t>0.380126183</t>
  </si>
  <si>
    <t>Institution-WideMUS214SAT Total (Verbal and Math)1B</t>
  </si>
  <si>
    <t>0.0873698506</t>
  </si>
  <si>
    <t>0.0735163862</t>
  </si>
  <si>
    <t>0.310789050</t>
  </si>
  <si>
    <t>0.304416404</t>
  </si>
  <si>
    <t>Institution-WideMUS214SAT Total (Verbal and Math)1C</t>
  </si>
  <si>
    <t>0.0457220462</t>
  </si>
  <si>
    <t>0.394531250</t>
  </si>
  <si>
    <t>0.159305994</t>
  </si>
  <si>
    <t>Institution-WideMUS214SAT Total (Verbal and Math)1D</t>
  </si>
  <si>
    <t>0.0149388864</t>
  </si>
  <si>
    <t>0.052050473</t>
  </si>
  <si>
    <t>Institution-WideMUS214SAT Total (Verbal and Math)1F</t>
  </si>
  <si>
    <t>0.0221819828</t>
  </si>
  <si>
    <t>0.360294118</t>
  </si>
  <si>
    <t>0.077287066</t>
  </si>
  <si>
    <t>Institution-WideMUS214SAT Total (Verbal and Math)1W</t>
  </si>
  <si>
    <t>0.026813880</t>
  </si>
  <si>
    <t>Institution-WideMUS214SAT Total (Verbal and Math)2A</t>
  </si>
  <si>
    <t>0.1172476234</t>
  </si>
  <si>
    <t>0.1452612932</t>
  </si>
  <si>
    <t>0.451219512</t>
  </si>
  <si>
    <t>Institution-WideMUS214SAT Total (Verbal and Math)2B</t>
  </si>
  <si>
    <t>0.0801267542</t>
  </si>
  <si>
    <t>0.0779450841</t>
  </si>
  <si>
    <t>0.285024155</t>
  </si>
  <si>
    <t>0.308362369</t>
  </si>
  <si>
    <t>Institution-WideMUS214SAT Total (Verbal and Math)2C</t>
  </si>
  <si>
    <t>0.0307831598</t>
  </si>
  <si>
    <t>0.0194862710</t>
  </si>
  <si>
    <t>0.265625000</t>
  </si>
  <si>
    <t>0.118466899</t>
  </si>
  <si>
    <t>Institution-WideMUS214SAT Total (Verbal and Math)2D</t>
  </si>
  <si>
    <t>0.033101045</t>
  </si>
  <si>
    <t>Institution-WideMUS214SAT Total (Verbal and Math)2F</t>
  </si>
  <si>
    <t>0.0176550475</t>
  </si>
  <si>
    <t>0.286764706</t>
  </si>
  <si>
    <t>0.067944251</t>
  </si>
  <si>
    <t>Institution-WideMUS214SAT Total (Verbal and Math)2W</t>
  </si>
  <si>
    <t>0.0008857396</t>
  </si>
  <si>
    <t>0.020905923</t>
  </si>
  <si>
    <t>Institution-WideMUS214SAT Total (Verbal and Math)3A</t>
  </si>
  <si>
    <t>0.1213218651</t>
  </si>
  <si>
    <t>0.1629760850</t>
  </si>
  <si>
    <t>0.251879699</t>
  </si>
  <si>
    <t>0.511450382</t>
  </si>
  <si>
    <t>Institution-WideMUS214SAT Total (Verbal and Math)3B</t>
  </si>
  <si>
    <t>0.0674513354</t>
  </si>
  <si>
    <t>0.0637732507</t>
  </si>
  <si>
    <t>0.239935588</t>
  </si>
  <si>
    <t>0.284351145</t>
  </si>
  <si>
    <t>Institution-WideMUS214SAT Total (Verbal and Math)3C</t>
  </si>
  <si>
    <t>0.0226346763</t>
  </si>
  <si>
    <t>0.0177147919</t>
  </si>
  <si>
    <t>0.195312500</t>
  </si>
  <si>
    <t>0.095419847</t>
  </si>
  <si>
    <t>Institution-WideMUS214SAT Total (Verbal and Math)3D</t>
  </si>
  <si>
    <t>0.032442748</t>
  </si>
  <si>
    <t>Institution-WideMUS214SAT Total (Verbal and Math)3F</t>
  </si>
  <si>
    <t>0.0144861928</t>
  </si>
  <si>
    <t>Institution-WideMUS214SAT Total (Verbal and Math)3W</t>
  </si>
  <si>
    <t>0.0036215482</t>
  </si>
  <si>
    <t>0.015267176</t>
  </si>
  <si>
    <t>Institution-WideMUS214SAT Total (Verbal and Math)4A</t>
  </si>
  <si>
    <t>0.1339972838</t>
  </si>
  <si>
    <t>0.1966341895</t>
  </si>
  <si>
    <t>0.278195489</t>
  </si>
  <si>
    <t>0.620545073</t>
  </si>
  <si>
    <t>Institution-WideMUS214SAT Total (Verbal and Math)4B</t>
  </si>
  <si>
    <t>0.0461747397</t>
  </si>
  <si>
    <t>0.0442869796</t>
  </si>
  <si>
    <t>0.164251208</t>
  </si>
  <si>
    <t>0.213836478</t>
  </si>
  <si>
    <t>Institution-WideMUS214SAT Total (Verbal and Math)4C</t>
  </si>
  <si>
    <t>0.0167496605</t>
  </si>
  <si>
    <t>0.0115146147</t>
  </si>
  <si>
    <t>0.144531250</t>
  </si>
  <si>
    <t>0.077568134</t>
  </si>
  <si>
    <t>Institution-WideMUS214SAT Total (Verbal and Math)4D</t>
  </si>
  <si>
    <t>0.103896104</t>
  </si>
  <si>
    <t>0.016771488</t>
  </si>
  <si>
    <t>Institution-WideMUS214SAT Total (Verbal and Math)4F</t>
  </si>
  <si>
    <t>0.033542977</t>
  </si>
  <si>
    <t>Institution-WideMUS214SAT Total (Verbal and Math)4W</t>
  </si>
  <si>
    <t>0.0081484835</t>
  </si>
  <si>
    <t>0.0062001771</t>
  </si>
  <si>
    <t>0.327272727</t>
  </si>
  <si>
    <t>Institution-WideMUS214SAT Verbal1A</t>
  </si>
  <si>
    <t>0.1290176550</t>
  </si>
  <si>
    <t>0.1399468556</t>
  </si>
  <si>
    <t>0.267857143</t>
  </si>
  <si>
    <t>0.419734904</t>
  </si>
  <si>
    <t>Institution-WideMUS214SAT Verbal1B</t>
  </si>
  <si>
    <t>0.0882752377</t>
  </si>
  <si>
    <t>0.0744021258</t>
  </si>
  <si>
    <t>0.314009662</t>
  </si>
  <si>
    <t>0.287187040</t>
  </si>
  <si>
    <t>Institution-WideMUS214SAT Verbal1C</t>
  </si>
  <si>
    <t>0.0452693526</t>
  </si>
  <si>
    <t>0.0256864482</t>
  </si>
  <si>
    <t>0.390625000</t>
  </si>
  <si>
    <t>0.147275405</t>
  </si>
  <si>
    <t>Institution-WideMUS214SAT Verbal1D</t>
  </si>
  <si>
    <t>0.0122227252</t>
  </si>
  <si>
    <t>0.0079716563</t>
  </si>
  <si>
    <t>0.350649351</t>
  </si>
  <si>
    <t>0.039764359</t>
  </si>
  <si>
    <t>Institution-WideMUS214SAT Verbal1F</t>
  </si>
  <si>
    <t>0.0239927569</t>
  </si>
  <si>
    <t>0.389705882</t>
  </si>
  <si>
    <t>0.078055965</t>
  </si>
  <si>
    <t>Institution-WideMUS214SAT Verbal1W</t>
  </si>
  <si>
    <t>0.027982327</t>
  </si>
  <si>
    <t>Institution-WideMUS214SAT Verbal2A</t>
  </si>
  <si>
    <t>0.1145314622</t>
  </si>
  <si>
    <t>0.1470327724</t>
  </si>
  <si>
    <t>0.237781955</t>
  </si>
  <si>
    <t>0.460000000</t>
  </si>
  <si>
    <t>Institution-WideMUS214SAT Verbal2B</t>
  </si>
  <si>
    <t>0.0746944319</t>
  </si>
  <si>
    <t>Institution-WideMUS214SAT Verbal2C</t>
  </si>
  <si>
    <t>0.0298777727</t>
  </si>
  <si>
    <t>0.0239149690</t>
  </si>
  <si>
    <t>0.257812500</t>
  </si>
  <si>
    <t>Institution-WideMUS214SAT Verbal2D</t>
  </si>
  <si>
    <t>0.0113173382</t>
  </si>
  <si>
    <t>Institution-WideMUS214SAT Verbal2F</t>
  </si>
  <si>
    <t>0.0140334993</t>
  </si>
  <si>
    <t>0.0035429584</t>
  </si>
  <si>
    <t>0.227941176</t>
  </si>
  <si>
    <t>0.056363636</t>
  </si>
  <si>
    <t>Institution-WideMUS214SAT Verbal2W</t>
  </si>
  <si>
    <t>Institution-WideMUS214SAT Verbal3A</t>
  </si>
  <si>
    <t>0.1163422363</t>
  </si>
  <si>
    <t>0.1576616475</t>
  </si>
  <si>
    <t>0.241541353</t>
  </si>
  <si>
    <t>0.489523810</t>
  </si>
  <si>
    <t>Institution-WideMUS214SAT Verbal3B</t>
  </si>
  <si>
    <t>0.0692621096</t>
  </si>
  <si>
    <t>0.0699734278</t>
  </si>
  <si>
    <t>0.246376812</t>
  </si>
  <si>
    <t>0.291428571</t>
  </si>
  <si>
    <t>Institution-WideMUS214SAT Verbal3C</t>
  </si>
  <si>
    <t>0.0262562245</t>
  </si>
  <si>
    <t>0.0150575731</t>
  </si>
  <si>
    <t>0.226562500</t>
  </si>
  <si>
    <t>0.110476190</t>
  </si>
  <si>
    <t>Institution-WideMUS214SAT Verbal3D</t>
  </si>
  <si>
    <t>0.194805195</t>
  </si>
  <si>
    <t>Institution-WideMUS214SAT Verbal3F</t>
  </si>
  <si>
    <t>0.059047619</t>
  </si>
  <si>
    <t>Institution-WideMUS214SAT Verbal3W</t>
  </si>
  <si>
    <t>0.020952381</t>
  </si>
  <si>
    <t>Institution-WideMUS214SAT Verbal4A</t>
  </si>
  <si>
    <t>0.1762621789</t>
  </si>
  <si>
    <t>0.591208791</t>
  </si>
  <si>
    <t>Institution-WideMUS214SAT Verbal4B</t>
  </si>
  <si>
    <t>0.0488909009</t>
  </si>
  <si>
    <t>0.0407440213</t>
  </si>
  <si>
    <t>0.237362637</t>
  </si>
  <si>
    <t>Institution-WideMUS214SAT Verbal4C</t>
  </si>
  <si>
    <t>0.070329670</t>
  </si>
  <si>
    <t>Institution-WideMUS214SAT Verbal4D</t>
  </si>
  <si>
    <t>Institution-WideMUS214SAT Verbal4F</t>
  </si>
  <si>
    <t>0.0095065641</t>
  </si>
  <si>
    <t>Institution-WideMUS214SAT Verbal4W</t>
  </si>
  <si>
    <t>Institution-WideMUS214SAT Writing1A</t>
  </si>
  <si>
    <t>0.276119403</t>
  </si>
  <si>
    <t>0.385416667</t>
  </si>
  <si>
    <t>Institution-WideMUS214SAT Writing1B</t>
  </si>
  <si>
    <t>0.0889639640</t>
  </si>
  <si>
    <t>0.0727762803</t>
  </si>
  <si>
    <t>0.313492063</t>
  </si>
  <si>
    <t>0.274305556</t>
  </si>
  <si>
    <t>Institution-WideMUS214SAT Writing1C</t>
  </si>
  <si>
    <t>0.0472972973</t>
  </si>
  <si>
    <t>0.0296495957</t>
  </si>
  <si>
    <t>0.420000000</t>
  </si>
  <si>
    <t>Institution-WideMUS214SAT Writing1D</t>
  </si>
  <si>
    <t>0.0146396396</t>
  </si>
  <si>
    <t>0.0107816712</t>
  </si>
  <si>
    <t>Institution-WideMUS214SAT Writing1F</t>
  </si>
  <si>
    <t>0.0382882883</t>
  </si>
  <si>
    <t>0.0053908356</t>
  </si>
  <si>
    <t>Institution-WideMUS214SAT Writing1W</t>
  </si>
  <si>
    <t>0.0101351351</t>
  </si>
  <si>
    <t>Institution-WideMUS214SAT Writing2A</t>
  </si>
  <si>
    <t>0.0923423423</t>
  </si>
  <si>
    <t>0.1159029650</t>
  </si>
  <si>
    <t>0.203980100</t>
  </si>
  <si>
    <t>0.396135266</t>
  </si>
  <si>
    <t>Institution-WideMUS214SAT Writing2B</t>
  </si>
  <si>
    <t>0.0754504505</t>
  </si>
  <si>
    <t>0.0592991914</t>
  </si>
  <si>
    <t>0.323671498</t>
  </si>
  <si>
    <t>Institution-WideMUS214SAT Writing2C</t>
  </si>
  <si>
    <t>0.0304054054</t>
  </si>
  <si>
    <t>0.0215633423</t>
  </si>
  <si>
    <t>Institution-WideMUS214SAT Writing2D</t>
  </si>
  <si>
    <t>0.0080862534</t>
  </si>
  <si>
    <t>0.062801932</t>
  </si>
  <si>
    <t>Institution-WideMUS214SAT Writing2F</t>
  </si>
  <si>
    <t>0.0157657658</t>
  </si>
  <si>
    <t>0.0026954178</t>
  </si>
  <si>
    <t>Institution-WideMUS214SAT Writing2W</t>
  </si>
  <si>
    <t>0.0045045045</t>
  </si>
  <si>
    <t>Institution-WideMUS214SAT Writing3A</t>
  </si>
  <si>
    <t>0.1114864865</t>
  </si>
  <si>
    <t>0.1778975741</t>
  </si>
  <si>
    <t>0.246268657</t>
  </si>
  <si>
    <t>Institution-WideMUS214SAT Writing3B</t>
  </si>
  <si>
    <t>0.0664414414</t>
  </si>
  <si>
    <t>0.0646900270</t>
  </si>
  <si>
    <t>0.234126984</t>
  </si>
  <si>
    <t>Institution-WideMUS214SAT Writing3C</t>
  </si>
  <si>
    <t>0.0247747748</t>
  </si>
  <si>
    <t>0.0134770889</t>
  </si>
  <si>
    <t>0.220000000</t>
  </si>
  <si>
    <t>Institution-WideMUS214SAT Writing3D</t>
  </si>
  <si>
    <t>Institution-WideMUS214SAT Writing3F</t>
  </si>
  <si>
    <t>0.0168918919</t>
  </si>
  <si>
    <t>0.072463768</t>
  </si>
  <si>
    <t>Institution-WideMUS214SAT Writing3W</t>
  </si>
  <si>
    <t>Institution-WideMUS214SAT Writing4A</t>
  </si>
  <si>
    <t>0.1238738739</t>
  </si>
  <si>
    <t>0.2075471698</t>
  </si>
  <si>
    <t>0.591397849</t>
  </si>
  <si>
    <t>Institution-WideMUS214SAT Writing4B</t>
  </si>
  <si>
    <t>0.0529279279</t>
  </si>
  <si>
    <t>0.186507937</t>
  </si>
  <si>
    <t>0.252688172</t>
  </si>
  <si>
    <t>Institution-WideMUS214SAT Writing4C</t>
  </si>
  <si>
    <t>Institution-WideMUS214SAT Writing4D</t>
  </si>
  <si>
    <t>Institution-WideMUS214SAT Writing4F</t>
  </si>
  <si>
    <t>Institution-WideMUS214SAT Writing4W</t>
  </si>
  <si>
    <t>Institution-WidePLS200ACT Combined English/Writing1A</t>
  </si>
  <si>
    <t>0.0236664162</t>
  </si>
  <si>
    <t>0.0288844622</t>
  </si>
  <si>
    <t>Institution-WidePLS200ACT Combined English/Writing1B</t>
  </si>
  <si>
    <t>0.0559729527</t>
  </si>
  <si>
    <t>0.0667330677</t>
  </si>
  <si>
    <t>0.202445652</t>
  </si>
  <si>
    <t>0.205234160</t>
  </si>
  <si>
    <t>Institution-WidePLS200ACT Combined English/Writing1C</t>
  </si>
  <si>
    <t>0.0647410359</t>
  </si>
  <si>
    <t>Institution-WidePLS200ACT Combined English/Writing1D</t>
  </si>
  <si>
    <t>0.0510894065</t>
  </si>
  <si>
    <t>0.0179282869</t>
  </si>
  <si>
    <t>0.489208633</t>
  </si>
  <si>
    <t>0.187327824</t>
  </si>
  <si>
    <t>Institution-WidePLS200ACT Combined English/Writing1F</t>
  </si>
  <si>
    <t>0.0394440270</t>
  </si>
  <si>
    <t>0.0019920319</t>
  </si>
  <si>
    <t>0.475113122</t>
  </si>
  <si>
    <t>0.144628099</t>
  </si>
  <si>
    <t>Institution-WidePLS200ACT Combined English/Writing1W</t>
  </si>
  <si>
    <t>0.0157776108</t>
  </si>
  <si>
    <t>0.0029880478</t>
  </si>
  <si>
    <t>Institution-WidePLS200ACT Combined English/Writing2A</t>
  </si>
  <si>
    <t>0.0856573705</t>
  </si>
  <si>
    <t>0.200607903</t>
  </si>
  <si>
    <t>0.178619756</t>
  </si>
  <si>
    <t>Institution-WidePLS200ACT Combined English/Writing2B</t>
  </si>
  <si>
    <t>0.0803906837</t>
  </si>
  <si>
    <t>0.0926294821</t>
  </si>
  <si>
    <t>0.290760870</t>
  </si>
  <si>
    <t>0.289580514</t>
  </si>
  <si>
    <t>Institution-WidePLS200ACT Combined English/Writing2C</t>
  </si>
  <si>
    <t>0.0807663411</t>
  </si>
  <si>
    <t>0.0537848606</t>
  </si>
  <si>
    <t>0.320417288</t>
  </si>
  <si>
    <t>Institution-WidePLS200ACT Combined English/Writing2D</t>
  </si>
  <si>
    <t>0.0341848234</t>
  </si>
  <si>
    <t>0.0119521912</t>
  </si>
  <si>
    <t>0.327338129</t>
  </si>
  <si>
    <t>0.123139378</t>
  </si>
  <si>
    <t>Institution-WidePLS200ACT Combined English/Writing2F</t>
  </si>
  <si>
    <t>0.0009960159</t>
  </si>
  <si>
    <t>0.285067873</t>
  </si>
  <si>
    <t>0.085250338</t>
  </si>
  <si>
    <t>Institution-WidePLS200ACT Combined English/Writing2W</t>
  </si>
  <si>
    <t>0.0090157776</t>
  </si>
  <si>
    <t>0.0039840637</t>
  </si>
  <si>
    <t>0.032476319</t>
  </si>
  <si>
    <t>Institution-WidePLS200ACT Combined English/Writing3A</t>
  </si>
  <si>
    <t>0.0777610819</t>
  </si>
  <si>
    <t>0.1324701195</t>
  </si>
  <si>
    <t>0.314589666</t>
  </si>
  <si>
    <t>0.285911602</t>
  </si>
  <si>
    <t>Institution-WidePLS200ACT Combined English/Writing3B</t>
  </si>
  <si>
    <t>0.0897821187</t>
  </si>
  <si>
    <t>0.1015936255</t>
  </si>
  <si>
    <t>0.324728261</t>
  </si>
  <si>
    <t>0.330110497</t>
  </si>
  <si>
    <t>Institution-WidePLS200ACT Combined English/Writing3C</t>
  </si>
  <si>
    <t>0.0657400451</t>
  </si>
  <si>
    <t>0.0448207171</t>
  </si>
  <si>
    <t>0.260804769</t>
  </si>
  <si>
    <t>0.241712707</t>
  </si>
  <si>
    <t>Institution-WidePLS200ACT Combined English/Writing3D</t>
  </si>
  <si>
    <t>0.0154019534</t>
  </si>
  <si>
    <t>0.0069721116</t>
  </si>
  <si>
    <t>0.147482014</t>
  </si>
  <si>
    <t>Institution-WidePLS200ACT Combined English/Writing3F</t>
  </si>
  <si>
    <t>0.0142749812</t>
  </si>
  <si>
    <t>0.171945701</t>
  </si>
  <si>
    <t>0.052486188</t>
  </si>
  <si>
    <t>Institution-WidePLS200ACT Combined English/Writing3W</t>
  </si>
  <si>
    <t>0.0049800797</t>
  </si>
  <si>
    <t>0.033149171</t>
  </si>
  <si>
    <t>Institution-WidePLS200ACT Combined English/Writing4A</t>
  </si>
  <si>
    <t>0.0961682945</t>
  </si>
  <si>
    <t>0.1752988048</t>
  </si>
  <si>
    <t>0.389057751</t>
  </si>
  <si>
    <t>0.541226216</t>
  </si>
  <si>
    <t>Institution-WidePLS200ACT Combined English/Writing4B</t>
  </si>
  <si>
    <t>0.0503380917</t>
  </si>
  <si>
    <t>0.0806772908</t>
  </si>
  <si>
    <t>0.182065217</t>
  </si>
  <si>
    <t>0.283298097</t>
  </si>
  <si>
    <t>Institution-WidePLS200ACT Combined English/Writing4C</t>
  </si>
  <si>
    <t>0.0187828700</t>
  </si>
  <si>
    <t>0.0139442231</t>
  </si>
  <si>
    <t>0.074515648</t>
  </si>
  <si>
    <t>0.105708245</t>
  </si>
  <si>
    <t>Institution-WidePLS200ACT Combined English/Writing4D</t>
  </si>
  <si>
    <t>0.0037565740</t>
  </si>
  <si>
    <t>0.021141649</t>
  </si>
  <si>
    <t>Institution-WidePLS200ACT Combined English/Writing4F</t>
  </si>
  <si>
    <t>0.0056348610</t>
  </si>
  <si>
    <t>0.067873303</t>
  </si>
  <si>
    <t>0.031712474</t>
  </si>
  <si>
    <t>Institution-WidePLS200ACT Combined English/Writing4W</t>
  </si>
  <si>
    <t>0.0030052592</t>
  </si>
  <si>
    <t>0.081632653</t>
  </si>
  <si>
    <t>0.016913319</t>
  </si>
  <si>
    <t>Institution-WidePLS200ACT Composite1A</t>
  </si>
  <si>
    <t>0.0233301650</t>
  </si>
  <si>
    <t>0.0354299363</t>
  </si>
  <si>
    <t>0.102935570</t>
  </si>
  <si>
    <t>0.073649755</t>
  </si>
  <si>
    <t>Institution-WidePLS200ACT Composite1B</t>
  </si>
  <si>
    <t>0.0582390046</t>
  </si>
  <si>
    <t>0.0648885350</t>
  </si>
  <si>
    <t>0.224069149</t>
  </si>
  <si>
    <t>0.183851609</t>
  </si>
  <si>
    <t>Institution-WidePLS200ACT Composite1C</t>
  </si>
  <si>
    <t>0.0999740776</t>
  </si>
  <si>
    <t>0.0816082803</t>
  </si>
  <si>
    <t>0.385409727</t>
  </si>
  <si>
    <t>0.315602837</t>
  </si>
  <si>
    <t>Institution-WidePLS200ACT Composite1D</t>
  </si>
  <si>
    <t>0.0629914456</t>
  </si>
  <si>
    <t>0.0306528662</t>
  </si>
  <si>
    <t>0.538802661</t>
  </si>
  <si>
    <t>0.198854337</t>
  </si>
  <si>
    <t>Institution-WidePLS200ACT Composite1F</t>
  </si>
  <si>
    <t>0.0527952994</t>
  </si>
  <si>
    <t>0.0083598726</t>
  </si>
  <si>
    <t>0.548966757</t>
  </si>
  <si>
    <t>Institution-WidePLS200ACT Composite1W</t>
  </si>
  <si>
    <t>0.0194418042</t>
  </si>
  <si>
    <t>0.0091560510</t>
  </si>
  <si>
    <t>0.474683544</t>
  </si>
  <si>
    <t>0.061374795</t>
  </si>
  <si>
    <t>Institution-WidePLS200ACT Composite2A</t>
  </si>
  <si>
    <t>0.0460554739</t>
  </si>
  <si>
    <t>0.0670780255</t>
  </si>
  <si>
    <t>0.203202440</t>
  </si>
  <si>
    <t>0.156903150</t>
  </si>
  <si>
    <t>Institution-WidePLS200ACT Composite2B</t>
  </si>
  <si>
    <t>0.0792361531</t>
  </si>
  <si>
    <t>0.0971337580</t>
  </si>
  <si>
    <t>0.304853723</t>
  </si>
  <si>
    <t>0.269944068</t>
  </si>
  <si>
    <t>Institution-WidePLS200ACT Composite2C</t>
  </si>
  <si>
    <t>0.0925429880</t>
  </si>
  <si>
    <t>0.0804140127</t>
  </si>
  <si>
    <t>0.356762159</t>
  </si>
  <si>
    <t>0.315278187</t>
  </si>
  <si>
    <t>Institution-WidePLS200ACT Composite2D</t>
  </si>
  <si>
    <t>0.0375874881</t>
  </si>
  <si>
    <t>0.0234872611</t>
  </si>
  <si>
    <t>0.321507761</t>
  </si>
  <si>
    <t>0.128054165</t>
  </si>
  <si>
    <t>Institution-WidePLS200ACT Composite2F</t>
  </si>
  <si>
    <t>0.0262680377</t>
  </si>
  <si>
    <t>0.0049761146</t>
  </si>
  <si>
    <t>0.273135669</t>
  </si>
  <si>
    <t>0.089490727</t>
  </si>
  <si>
    <t>Institution-WidePLS200ACT Composite2W</t>
  </si>
  <si>
    <t>0.0118378986</t>
  </si>
  <si>
    <t>0.0053742038</t>
  </si>
  <si>
    <t>0.289029536</t>
  </si>
  <si>
    <t>0.040329703</t>
  </si>
  <si>
    <t>Institution-WidePLS200ACT Composite3A</t>
  </si>
  <si>
    <t>0.0697312711</t>
  </si>
  <si>
    <t>0.1118630573</t>
  </si>
  <si>
    <t>0.307662981</t>
  </si>
  <si>
    <t>0.322284345</t>
  </si>
  <si>
    <t>Institution-WidePLS200ACT Composite3B</t>
  </si>
  <si>
    <t>0.0711137994</t>
  </si>
  <si>
    <t>0.0875796178</t>
  </si>
  <si>
    <t>0.273603723</t>
  </si>
  <si>
    <t>0.328674121</t>
  </si>
  <si>
    <t>Institution-WidePLS200ACT Composite3C</t>
  </si>
  <si>
    <t>0.0464011060</t>
  </si>
  <si>
    <t>0.0402070064</t>
  </si>
  <si>
    <t>0.178880746</t>
  </si>
  <si>
    <t>0.214456869</t>
  </si>
  <si>
    <t>Institution-WidePLS200ACT Composite3D</t>
  </si>
  <si>
    <t>0.0125291627</t>
  </si>
  <si>
    <t>0.0069665605</t>
  </si>
  <si>
    <t>0.107169254</t>
  </si>
  <si>
    <t>0.057907348</t>
  </si>
  <si>
    <t>Institution-WidePLS200ACT Composite3F</t>
  </si>
  <si>
    <t>0.0101097382</t>
  </si>
  <si>
    <t>0.0013933121</t>
  </si>
  <si>
    <t>0.105121294</t>
  </si>
  <si>
    <t>0.046725240</t>
  </si>
  <si>
    <t>Institution-WidePLS200ACT Composite3W</t>
  </si>
  <si>
    <t>0.0064806014</t>
  </si>
  <si>
    <t>0.0059713376</t>
  </si>
  <si>
    <t>0.158227848</t>
  </si>
  <si>
    <t>0.029952077</t>
  </si>
  <si>
    <t>Institution-WidePLS200ACT Composite4A</t>
  </si>
  <si>
    <t>0.0875313229</t>
  </si>
  <si>
    <t>0.1506767516</t>
  </si>
  <si>
    <t>0.386199009</t>
  </si>
  <si>
    <t>0.504985045</t>
  </si>
  <si>
    <t>Institution-WidePLS200ACT Composite4B</t>
  </si>
  <si>
    <t>0.0513263631</t>
  </si>
  <si>
    <t>0.0638933121</t>
  </si>
  <si>
    <t>0.197473404</t>
  </si>
  <si>
    <t>0.296111665</t>
  </si>
  <si>
    <t>Institution-WidePLS200ACT Composite4C</t>
  </si>
  <si>
    <t>0.0204787004</t>
  </si>
  <si>
    <t>0.0163216561</t>
  </si>
  <si>
    <t>0.118145563</t>
  </si>
  <si>
    <t>Institution-WidePLS200ACT Composite4D</t>
  </si>
  <si>
    <t>0.0038019528</t>
  </si>
  <si>
    <t>0.0017914013</t>
  </si>
  <si>
    <t>0.032520325</t>
  </si>
  <si>
    <t>0.021934197</t>
  </si>
  <si>
    <t>Institution-WidePLS200ACT Composite4F</t>
  </si>
  <si>
    <t>0.0069990495</t>
  </si>
  <si>
    <t>0.0019904459</t>
  </si>
  <si>
    <t>0.072776280</t>
  </si>
  <si>
    <t>0.040378863</t>
  </si>
  <si>
    <t>Institution-WidePLS200ACT Composite4W</t>
  </si>
  <si>
    <t>0.0031970967</t>
  </si>
  <si>
    <t>0.0027866242</t>
  </si>
  <si>
    <t>0.078059072</t>
  </si>
  <si>
    <t>0.018444666</t>
  </si>
  <si>
    <t>Institution-WidePLS200ACT English1A</t>
  </si>
  <si>
    <t>0.0202194764</t>
  </si>
  <si>
    <t>0.0284633758</t>
  </si>
  <si>
    <t>0.089210827</t>
  </si>
  <si>
    <t>0.077844311</t>
  </si>
  <si>
    <t>Institution-WidePLS200ACT English1B</t>
  </si>
  <si>
    <t>0.0479564504</t>
  </si>
  <si>
    <t>0.0521496815</t>
  </si>
  <si>
    <t>0.184507979</t>
  </si>
  <si>
    <t>0.184630739</t>
  </si>
  <si>
    <t>Institution-WidePLS200ACT English1C</t>
  </si>
  <si>
    <t>0.0800138253</t>
  </si>
  <si>
    <t>0.308461026</t>
  </si>
  <si>
    <t>0.308050566</t>
  </si>
  <si>
    <t>Institution-WidePLS200ACT English1D</t>
  </si>
  <si>
    <t>0.0512399551</t>
  </si>
  <si>
    <t>0.0218949045</t>
  </si>
  <si>
    <t>0.438285292</t>
  </si>
  <si>
    <t>0.197272122</t>
  </si>
  <si>
    <t>Institution-WidePLS200ACT English1F</t>
  </si>
  <si>
    <t>0.0437224574</t>
  </si>
  <si>
    <t>0.0067675159</t>
  </si>
  <si>
    <t>0.454627134</t>
  </si>
  <si>
    <t>0.168330007</t>
  </si>
  <si>
    <t>Institution-WidePLS200ACT English1W</t>
  </si>
  <si>
    <t>0.0165903396</t>
  </si>
  <si>
    <t>0.0079617834</t>
  </si>
  <si>
    <t>0.063872255</t>
  </si>
  <si>
    <t>Institution-WidePLS200ACT English2A</t>
  </si>
  <si>
    <t>0.0494253867</t>
  </si>
  <si>
    <t>0.0758359873</t>
  </si>
  <si>
    <t>0.218070911</t>
  </si>
  <si>
    <t>0.155603917</t>
  </si>
  <si>
    <t>Institution-WidePLS200ACT English2B</t>
  </si>
  <si>
    <t>0.0839021861</t>
  </si>
  <si>
    <t>0.1062898089</t>
  </si>
  <si>
    <t>0.322805851</t>
  </si>
  <si>
    <t>0.264145811</t>
  </si>
  <si>
    <t>Institution-WidePLS200ACT English2C</t>
  </si>
  <si>
    <t>0.0984187333</t>
  </si>
  <si>
    <t>0.0832006369</t>
  </si>
  <si>
    <t>0.379413724</t>
  </si>
  <si>
    <t>0.309847661</t>
  </si>
  <si>
    <t>Institution-WidePLS200ACT English2D</t>
  </si>
  <si>
    <t>0.0412166249</t>
  </si>
  <si>
    <t>0.0246815287</t>
  </si>
  <si>
    <t>0.352549889</t>
  </si>
  <si>
    <t>0.129760609</t>
  </si>
  <si>
    <t>Institution-WidePLS200ACT English2F</t>
  </si>
  <si>
    <t>0.0314525188</t>
  </si>
  <si>
    <t>0.327044025</t>
  </si>
  <si>
    <t>0.099020675</t>
  </si>
  <si>
    <t>Institution-WidePLS200ACT English2W</t>
  </si>
  <si>
    <t>0.0132204269</t>
  </si>
  <si>
    <t>0.0063694268</t>
  </si>
  <si>
    <t>0.322784810</t>
  </si>
  <si>
    <t>0.041621328</t>
  </si>
  <si>
    <t>Institution-WidePLS200ACT English3A</t>
  </si>
  <si>
    <t>0.0576341484</t>
  </si>
  <si>
    <t>0.0943471338</t>
  </si>
  <si>
    <t>0.254288982</t>
  </si>
  <si>
    <t>0.275165017</t>
  </si>
  <si>
    <t>Institution-WidePLS200ACT English3B</t>
  </si>
  <si>
    <t>0.0642011579</t>
  </si>
  <si>
    <t>0.0744426752</t>
  </si>
  <si>
    <t>0.247007979</t>
  </si>
  <si>
    <t>0.306518152</t>
  </si>
  <si>
    <t>Institution-WidePLS200ACT English3C</t>
  </si>
  <si>
    <t>0.0508079150</t>
  </si>
  <si>
    <t>0.0435907643</t>
  </si>
  <si>
    <t>0.195869420</t>
  </si>
  <si>
    <t>Institution-WidePLS200ACT English3D</t>
  </si>
  <si>
    <t>0.0170223797</t>
  </si>
  <si>
    <t>0.0109474522</t>
  </si>
  <si>
    <t>0.145602365</t>
  </si>
  <si>
    <t>0.081270627</t>
  </si>
  <si>
    <t>Institution-WidePLS200ACT English3F</t>
  </si>
  <si>
    <t>0.0131340188</t>
  </si>
  <si>
    <t>0.136567835</t>
  </si>
  <si>
    <t>0.062706271</t>
  </si>
  <si>
    <t>Institution-WidePLS200ACT English3W</t>
  </si>
  <si>
    <t>0.0066534174</t>
  </si>
  <si>
    <t>0.162447257</t>
  </si>
  <si>
    <t>0.031765677</t>
  </si>
  <si>
    <t>Institution-WidePLS200ACT English4A</t>
  </si>
  <si>
    <t>0.0993692215</t>
  </si>
  <si>
    <t>0.1664012739</t>
  </si>
  <si>
    <t>0.438429279</t>
  </si>
  <si>
    <t>0.466153223</t>
  </si>
  <si>
    <t>Institution-WidePLS200ACT English4B</t>
  </si>
  <si>
    <t>0.0638555258</t>
  </si>
  <si>
    <t>0.0806130573</t>
  </si>
  <si>
    <t>0.245678191</t>
  </si>
  <si>
    <t>0.299554114</t>
  </si>
  <si>
    <t>Institution-WidePLS200ACT English4C</t>
  </si>
  <si>
    <t>0.0301563985</t>
  </si>
  <si>
    <t>0.116255829</t>
  </si>
  <si>
    <t>0.141467369</t>
  </si>
  <si>
    <t>Institution-WidePLS200ACT English4D</t>
  </si>
  <si>
    <t>0.0074310896</t>
  </si>
  <si>
    <t>0.063562454</t>
  </si>
  <si>
    <t>0.034860154</t>
  </si>
  <si>
    <t>Institution-WidePLS200ACT English4F</t>
  </si>
  <si>
    <t>0.0078631297</t>
  </si>
  <si>
    <t>0.036886907</t>
  </si>
  <si>
    <t>Institution-WidePLS200ACT English4W</t>
  </si>
  <si>
    <t>0.0044932170</t>
  </si>
  <si>
    <t>0.0035828025</t>
  </si>
  <si>
    <t>0.109704641</t>
  </si>
  <si>
    <t>0.021078233</t>
  </si>
  <si>
    <t>Institution-WidePLS200ACT Math1A</t>
  </si>
  <si>
    <t>0.0388136943</t>
  </si>
  <si>
    <t>0.124285170</t>
  </si>
  <si>
    <t>0.088179605</t>
  </si>
  <si>
    <t>Institution-WidePLS200ACT Math1B</t>
  </si>
  <si>
    <t>0.0650875796</t>
  </si>
  <si>
    <t>0.236037234</t>
  </si>
  <si>
    <t>0.192047606</t>
  </si>
  <si>
    <t>Institution-WidePLS200ACT Math1C</t>
  </si>
  <si>
    <t>0.0978138771</t>
  </si>
  <si>
    <t>0.0734474522</t>
  </si>
  <si>
    <t>0.377081945</t>
  </si>
  <si>
    <t>0.306194212</t>
  </si>
  <si>
    <t>Institution-WidePLS200ACT Math1D</t>
  </si>
  <si>
    <t>0.0616953253</t>
  </si>
  <si>
    <t>0.0288614650</t>
  </si>
  <si>
    <t>0.527716186</t>
  </si>
  <si>
    <t>0.193129565</t>
  </si>
  <si>
    <t>Institution-WidePLS200ACT Math1F</t>
  </si>
  <si>
    <t>0.0527088914</t>
  </si>
  <si>
    <t>0.548068284</t>
  </si>
  <si>
    <t>0.164998648</t>
  </si>
  <si>
    <t>Institution-WidePLS200ACT Math1W</t>
  </si>
  <si>
    <t>0.0177136438</t>
  </si>
  <si>
    <t>0.0075636943</t>
  </si>
  <si>
    <t>0.432489451</t>
  </si>
  <si>
    <t>0.055450365</t>
  </si>
  <si>
    <t>Institution-WidePLS200ACT Math2A</t>
  </si>
  <si>
    <t>0.0430311933</t>
  </si>
  <si>
    <t>0.0656847134</t>
  </si>
  <si>
    <t>0.189858940</t>
  </si>
  <si>
    <t>0.174125874</t>
  </si>
  <si>
    <t>Institution-WidePLS200ACT Math2B</t>
  </si>
  <si>
    <t>0.0635098937</t>
  </si>
  <si>
    <t>0.0784235669</t>
  </si>
  <si>
    <t>0.244348404</t>
  </si>
  <si>
    <t>0.256993007</t>
  </si>
  <si>
    <t>Institution-WidePLS200ACT Math2C</t>
  </si>
  <si>
    <t>0.0782856649</t>
  </si>
  <si>
    <t>0.0686703822</t>
  </si>
  <si>
    <t>0.301798801</t>
  </si>
  <si>
    <t>0.316783217</t>
  </si>
  <si>
    <t>Institution-WidePLS200ACT Math2D</t>
  </si>
  <si>
    <t>0.0298971745</t>
  </si>
  <si>
    <t>0.0191082803</t>
  </si>
  <si>
    <t>0.255728012</t>
  </si>
  <si>
    <t>0.120979021</t>
  </si>
  <si>
    <t>Institution-WidePLS200ACT Math2F</t>
  </si>
  <si>
    <t>0.0216884127</t>
  </si>
  <si>
    <t>0.225516622</t>
  </si>
  <si>
    <t>0.087762238</t>
  </si>
  <si>
    <t>Institution-WidePLS200ACT Math2W</t>
  </si>
  <si>
    <t>0.0107145943</t>
  </si>
  <si>
    <t>0.261603376</t>
  </si>
  <si>
    <t>Institution-WidePLS200ACT Math3A</t>
  </si>
  <si>
    <t>0.1110668790</t>
  </si>
  <si>
    <t>0.280403058</t>
  </si>
  <si>
    <t>Institution-WidePLS200ACT Math3B</t>
  </si>
  <si>
    <t>0.0803594574</t>
  </si>
  <si>
    <t>0.309175532</t>
  </si>
  <si>
    <t>0.323141070</t>
  </si>
  <si>
    <t>Institution-WidePLS200ACT Math3C</t>
  </si>
  <si>
    <t>0.0566836602</t>
  </si>
  <si>
    <t>0.0519506369</t>
  </si>
  <si>
    <t>0.218520986</t>
  </si>
  <si>
    <t>0.227936067</t>
  </si>
  <si>
    <t>Institution-WidePLS200ACT Math3D</t>
  </si>
  <si>
    <t>0.0186641320</t>
  </si>
  <si>
    <t>0.0121417197</t>
  </si>
  <si>
    <t>0.159645233</t>
  </si>
  <si>
    <t>0.075052120</t>
  </si>
  <si>
    <t>Institution-WidePLS200ACT Math3F</t>
  </si>
  <si>
    <t>0.0151214033</t>
  </si>
  <si>
    <t>0.0025875796</t>
  </si>
  <si>
    <t>0.157232704</t>
  </si>
  <si>
    <t>0.060806115</t>
  </si>
  <si>
    <t>Institution-WidePLS200ACT Math3W</t>
  </si>
  <si>
    <t>0.0081223538</t>
  </si>
  <si>
    <t>0.0051751592</t>
  </si>
  <si>
    <t>0.198312236</t>
  </si>
  <si>
    <t>0.032661571</t>
  </si>
  <si>
    <t>Institution-WidePLS200ACT Math4A</t>
  </si>
  <si>
    <t>0.0857167545</t>
  </si>
  <si>
    <t>0.1494824841</t>
  </si>
  <si>
    <t>0.378192909</t>
  </si>
  <si>
    <t>0.463985033</t>
  </si>
  <si>
    <t>Institution-WidePLS200ACT Math4B</t>
  </si>
  <si>
    <t>0.0546962758</t>
  </si>
  <si>
    <t>0.0728503185</t>
  </si>
  <si>
    <t>0.210438830</t>
  </si>
  <si>
    <t>0.296071094</t>
  </si>
  <si>
    <t>Institution-WidePLS200ACT Math4C</t>
  </si>
  <si>
    <t>0.0266136697</t>
  </si>
  <si>
    <t>0.0244824841</t>
  </si>
  <si>
    <t>0.102598268</t>
  </si>
  <si>
    <t>0.144059869</t>
  </si>
  <si>
    <t>Institution-WidePLS200ACT Math4D</t>
  </si>
  <si>
    <t>0.036014967</t>
  </si>
  <si>
    <t>Institution-WidePLS200ACT Math4F</t>
  </si>
  <si>
    <t>0.0011942675</t>
  </si>
  <si>
    <t>0.069182390</t>
  </si>
  <si>
    <t>Institution-WidePLS200ACT Math4W</t>
  </si>
  <si>
    <t>0.0044068090</t>
  </si>
  <si>
    <t>0.0041799363</t>
  </si>
  <si>
    <t>0.107594937</t>
  </si>
  <si>
    <t>0.023854069</t>
  </si>
  <si>
    <t>Institution-WidePLS200ACT Reading1A</t>
  </si>
  <si>
    <t>0.0239350212</t>
  </si>
  <si>
    <t>0.0362261146</t>
  </si>
  <si>
    <t>0.105604270</t>
  </si>
  <si>
    <t>0.090493303</t>
  </si>
  <si>
    <t>Institution-WidePLS200ACT Reading1B</t>
  </si>
  <si>
    <t>0.0524496673</t>
  </si>
  <si>
    <t>0.0621019108</t>
  </si>
  <si>
    <t>0.201795213</t>
  </si>
  <si>
    <t>0.198301209</t>
  </si>
  <si>
    <t>Institution-WidePLS200ACT Reading1C</t>
  </si>
  <si>
    <t>0.0801002333</t>
  </si>
  <si>
    <t>0.0680732484</t>
  </si>
  <si>
    <t>0.308794137</t>
  </si>
  <si>
    <t>0.302842208</t>
  </si>
  <si>
    <t>Institution-WidePLS200ACT Reading1D</t>
  </si>
  <si>
    <t>0.0258757962</t>
  </si>
  <si>
    <t>0.410199557</t>
  </si>
  <si>
    <t>0.181313296</t>
  </si>
  <si>
    <t>Institution-WidePLS200ACT Reading1F</t>
  </si>
  <si>
    <t>0.0433768254</t>
  </si>
  <si>
    <t>0.451033243</t>
  </si>
  <si>
    <t>0.163998693</t>
  </si>
  <si>
    <t>Institution-WidePLS200ACT Reading1W</t>
  </si>
  <si>
    <t>0.0166767476</t>
  </si>
  <si>
    <t>0.0089570064</t>
  </si>
  <si>
    <t>0.407172996</t>
  </si>
  <si>
    <t>0.063051290</t>
  </si>
  <si>
    <t>Institution-WidePLS200ACT Reading2A</t>
  </si>
  <si>
    <t>0.0457098419</t>
  </si>
  <si>
    <t>0.0706608280</t>
  </si>
  <si>
    <t>0.201677469</t>
  </si>
  <si>
    <t>0.161477411</t>
  </si>
  <si>
    <t>Institution-WidePLS200ACT Reading2B</t>
  </si>
  <si>
    <t>0.0713730234</t>
  </si>
  <si>
    <t>0.0853901274</t>
  </si>
  <si>
    <t>0.274601064</t>
  </si>
  <si>
    <t>0.252136752</t>
  </si>
  <si>
    <t>Institution-WidePLS200ACT Reading2C</t>
  </si>
  <si>
    <t>0.0868400588</t>
  </si>
  <si>
    <t>0.0786226115</t>
  </si>
  <si>
    <t>0.334776815</t>
  </si>
  <si>
    <t>0.306776557</t>
  </si>
  <si>
    <t>Institution-WidePLS200ACT Reading2D</t>
  </si>
  <si>
    <t>0.0408709928</t>
  </si>
  <si>
    <t>0.0226910828</t>
  </si>
  <si>
    <t>0.349593496</t>
  </si>
  <si>
    <t>0.144383394</t>
  </si>
  <si>
    <t>Institution-WidePLS200ACT Reading2F</t>
  </si>
  <si>
    <t>0.0267864858</t>
  </si>
  <si>
    <t>0.0055732484</t>
  </si>
  <si>
    <t>0.278526505</t>
  </si>
  <si>
    <t>0.094627595</t>
  </si>
  <si>
    <t>Institution-WidePLS200ACT Reading2W</t>
  </si>
  <si>
    <t>0.0114922665</t>
  </si>
  <si>
    <t>0.0039808917</t>
  </si>
  <si>
    <t>0.280590717</t>
  </si>
  <si>
    <t>0.040598291</t>
  </si>
  <si>
    <t>Institution-WidePLS200ACT Reading3A</t>
  </si>
  <si>
    <t>0.0610040612</t>
  </si>
  <si>
    <t>0.1003184713</t>
  </si>
  <si>
    <t>0.269157453</t>
  </si>
  <si>
    <t>0.258135283</t>
  </si>
  <si>
    <t>Institution-WidePLS200ACT Reading3B</t>
  </si>
  <si>
    <t>0.0709409833</t>
  </si>
  <si>
    <t>0.0889729299</t>
  </si>
  <si>
    <t>0.272938830</t>
  </si>
  <si>
    <t>0.300182815</t>
  </si>
  <si>
    <t>Institution-WidePLS200ACT Reading3C</t>
  </si>
  <si>
    <t>0.0610904692</t>
  </si>
  <si>
    <t>0.0489649682</t>
  </si>
  <si>
    <t>0.235509660</t>
  </si>
  <si>
    <t>0.258500914</t>
  </si>
  <si>
    <t>Institution-WidePLS200ACT Reading3D</t>
  </si>
  <si>
    <t>0.0195282122</t>
  </si>
  <si>
    <t>0.0099522293</t>
  </si>
  <si>
    <t>0.167036216</t>
  </si>
  <si>
    <t>0.082632541</t>
  </si>
  <si>
    <t>Institution-WidePLS200ACT Reading3F</t>
  </si>
  <si>
    <t>0.0162447075</t>
  </si>
  <si>
    <t>0.0015923567</t>
  </si>
  <si>
    <t>0.168912848</t>
  </si>
  <si>
    <t>0.068738574</t>
  </si>
  <si>
    <t>Institution-WidePLS200ACT Reading3W</t>
  </si>
  <si>
    <t>0.0075174976</t>
  </si>
  <si>
    <t>0.183544304</t>
  </si>
  <si>
    <t>0.031809872</t>
  </si>
  <si>
    <t>Institution-WidePLS200ACT Reading4A</t>
  </si>
  <si>
    <t>0.0959993087</t>
  </si>
  <si>
    <t>0.1578423567</t>
  </si>
  <si>
    <t>0.423560808</t>
  </si>
  <si>
    <t>0.444222311</t>
  </si>
  <si>
    <t>Institution-WidePLS200ACT Reading4B</t>
  </si>
  <si>
    <t>0.0651516461</t>
  </si>
  <si>
    <t>0.0770302548</t>
  </si>
  <si>
    <t>0.250664894</t>
  </si>
  <si>
    <t>0.301479408</t>
  </si>
  <si>
    <t>Institution-WidePLS200ACT Reading4C</t>
  </si>
  <si>
    <t>0.0313661108</t>
  </si>
  <si>
    <t>0.0228901274</t>
  </si>
  <si>
    <t>0.120919387</t>
  </si>
  <si>
    <t>0.145141943</t>
  </si>
  <si>
    <t>Institution-WidePLS200ACT Reading4D</t>
  </si>
  <si>
    <t>0.0085543938</t>
  </si>
  <si>
    <t>0.0043789809</t>
  </si>
  <si>
    <t>0.039584166</t>
  </si>
  <si>
    <t>Institution-WidePLS200ACT Reading4F</t>
  </si>
  <si>
    <t>0.0097641061</t>
  </si>
  <si>
    <t>0.101527403</t>
  </si>
  <si>
    <t>0.045181927</t>
  </si>
  <si>
    <t>Institution-WidePLS200ACT Reading4W</t>
  </si>
  <si>
    <t>0.0052708891</t>
  </si>
  <si>
    <t>0.128691983</t>
  </si>
  <si>
    <t>Institution-WidePLS200ACT Science Reasoning1A</t>
  </si>
  <si>
    <t>0.0343903914</t>
  </si>
  <si>
    <t>0.0495621019</t>
  </si>
  <si>
    <t>0.151734655</t>
  </si>
  <si>
    <t>0.099674430</t>
  </si>
  <si>
    <t>Institution-WidePLS200ACT Science Reasoning1B</t>
  </si>
  <si>
    <t>0.0710273913</t>
  </si>
  <si>
    <t>0.0810111465</t>
  </si>
  <si>
    <t>0.273271277</t>
  </si>
  <si>
    <t>0.205860255</t>
  </si>
  <si>
    <t>Institution-WidePLS200ACT Science Reasoning1C</t>
  </si>
  <si>
    <t>0.1068003111</t>
  </si>
  <si>
    <t>0.0905652866</t>
  </si>
  <si>
    <t>0.411725516</t>
  </si>
  <si>
    <t>0.309541698</t>
  </si>
  <si>
    <t>Institution-WidePLS200ACT Science Reasoning1D</t>
  </si>
  <si>
    <t>0.0326433121</t>
  </si>
  <si>
    <t>0.524759793</t>
  </si>
  <si>
    <t>0.177811170</t>
  </si>
  <si>
    <t>Institution-WidePLS200ACT Science Reasoning1F</t>
  </si>
  <si>
    <t>0.0517584032</t>
  </si>
  <si>
    <t>0.0093550955</t>
  </si>
  <si>
    <t>0.538185085</t>
  </si>
  <si>
    <t>0.150012522</t>
  </si>
  <si>
    <t>Institution-WidePLS200ACT Science Reasoning1W</t>
  </si>
  <si>
    <t>0.0197010283</t>
  </si>
  <si>
    <t>0.0097531847</t>
  </si>
  <si>
    <t>0.057099925</t>
  </si>
  <si>
    <t>Institution-WidePLS200ACT Science Reasoning2A</t>
  </si>
  <si>
    <t>0.0405253608</t>
  </si>
  <si>
    <t>0.0646894904</t>
  </si>
  <si>
    <t>0.178802897</t>
  </si>
  <si>
    <t>0.180592992</t>
  </si>
  <si>
    <t>Institution-WidePLS200ACT Science Reasoning2B</t>
  </si>
  <si>
    <t>0.0605720211</t>
  </si>
  <si>
    <t>0.233045213</t>
  </si>
  <si>
    <t>0.269926839</t>
  </si>
  <si>
    <t>Institution-WidePLS200ACT Science Reasoning2C</t>
  </si>
  <si>
    <t>0.0652380541</t>
  </si>
  <si>
    <t>0.0543391720</t>
  </si>
  <si>
    <t>0.251499001</t>
  </si>
  <si>
    <t>0.290720062</t>
  </si>
  <si>
    <t>Institution-WidePLS200ACT Science Reasoning2D</t>
  </si>
  <si>
    <t>0.0291195023</t>
  </si>
  <si>
    <t>0.0159235669</t>
  </si>
  <si>
    <t>0.249076127</t>
  </si>
  <si>
    <t>0.129765114</t>
  </si>
  <si>
    <t>Institution-WidePLS200ACT Science Reasoning2F</t>
  </si>
  <si>
    <t>0.0203058844</t>
  </si>
  <si>
    <t>0.211141060</t>
  </si>
  <si>
    <t>0.090489026</t>
  </si>
  <si>
    <t>Institution-WidePLS200ACT Science Reasoning2W</t>
  </si>
  <si>
    <t>0.0086408019</t>
  </si>
  <si>
    <t>0.038505968</t>
  </si>
  <si>
    <t>Institution-WidePLS200ACT Science Reasoning3A</t>
  </si>
  <si>
    <t>0.0725827357</t>
  </si>
  <si>
    <t>0.1170382166</t>
  </si>
  <si>
    <t>0.320243995</t>
  </si>
  <si>
    <t>0.284842319</t>
  </si>
  <si>
    <t>Institution-WidePLS200ACT Science Reasoning3B</t>
  </si>
  <si>
    <t>0.0743973041</t>
  </si>
  <si>
    <t>0.0919585987</t>
  </si>
  <si>
    <t>0.286236702</t>
  </si>
  <si>
    <t>0.291963377</t>
  </si>
  <si>
    <t>Institution-WidePLS200ACT Science Reasoning3C</t>
  </si>
  <si>
    <t>0.0626458135</t>
  </si>
  <si>
    <t>0.0565286624</t>
  </si>
  <si>
    <t>0.241505663</t>
  </si>
  <si>
    <t>0.245846050</t>
  </si>
  <si>
    <t>Institution-WidePLS200ACT Science Reasoning3D</t>
  </si>
  <si>
    <t>0.0209107405</t>
  </si>
  <si>
    <t>0.0129378981</t>
  </si>
  <si>
    <t>0.178861789</t>
  </si>
  <si>
    <t>0.082061716</t>
  </si>
  <si>
    <t>Institution-WidePLS200ACT Science Reasoning3F</t>
  </si>
  <si>
    <t>0.0021894904</t>
  </si>
  <si>
    <t>0.063750424</t>
  </si>
  <si>
    <t>Institution-WidePLS200ACT Science Reasoning3W</t>
  </si>
  <si>
    <t>0.0080359457</t>
  </si>
  <si>
    <t>0.196202532</t>
  </si>
  <si>
    <t>0.031536114</t>
  </si>
  <si>
    <t>Institution-WidePLS200ACT Science Reasoning4A</t>
  </si>
  <si>
    <t>0.0791497451</t>
  </si>
  <si>
    <t>0.1337579618</t>
  </si>
  <si>
    <t>0.349218452</t>
  </si>
  <si>
    <t>0.450344149</t>
  </si>
  <si>
    <t>Institution-WidePLS200ACT Science Reasoning4B</t>
  </si>
  <si>
    <t>0.0539186036</t>
  </si>
  <si>
    <t>0.207446809</t>
  </si>
  <si>
    <t>0.306784661</t>
  </si>
  <si>
    <t>Institution-WidePLS200ACT Science Reasoning4C</t>
  </si>
  <si>
    <t>0.0247126933</t>
  </si>
  <si>
    <t>0.0171178344</t>
  </si>
  <si>
    <t>0.095269820</t>
  </si>
  <si>
    <t>0.140609636</t>
  </si>
  <si>
    <t>Institution-WidePLS200ACT Science Reasoning4D</t>
  </si>
  <si>
    <t>0.0055301132</t>
  </si>
  <si>
    <t>0.047302291</t>
  </si>
  <si>
    <t>0.031465093</t>
  </si>
  <si>
    <t>Institution-WidePLS200ACT Science Reasoning4F</t>
  </si>
  <si>
    <t>0.0023885350</t>
  </si>
  <si>
    <t>0.044739430</t>
  </si>
  <si>
    <t>Institution-WidePLS200ACT Science Reasoning4W</t>
  </si>
  <si>
    <t>0.0045796250</t>
  </si>
  <si>
    <t>0.0031847134</t>
  </si>
  <si>
    <t>0.111814346</t>
  </si>
  <si>
    <t>0.026057030</t>
  </si>
  <si>
    <t>Institution-WidePLS200ACT Sum of Standard Score1B</t>
  </si>
  <si>
    <t>Institution-WidePLS200ACT Sum of Standard Score2C</t>
  </si>
  <si>
    <t>Institution-WidePLS200ACT Sum of Standard Score4A</t>
  </si>
  <si>
    <t>Institution-WidePLS200SAT Mathematics1A</t>
  </si>
  <si>
    <t>0.0254154448</t>
  </si>
  <si>
    <t>0.0348539211</t>
  </si>
  <si>
    <t>0.092609083</t>
  </si>
  <si>
    <t>0.094459582</t>
  </si>
  <si>
    <t>Institution-WidePLS200SAT Mathematics1B</t>
  </si>
  <si>
    <t>0.0566959922</t>
  </si>
  <si>
    <t>0.0604818042</t>
  </si>
  <si>
    <t>0.203687445</t>
  </si>
  <si>
    <t>0.210717530</t>
  </si>
  <si>
    <t>Institution-WidePLS200SAT Mathematics1C</t>
  </si>
  <si>
    <t>0.0891984360</t>
  </si>
  <si>
    <t>0.0722706304</t>
  </si>
  <si>
    <t>0.382599581</t>
  </si>
  <si>
    <t>0.331516803</t>
  </si>
  <si>
    <t>Institution-WidePLS200SAT Mathematics1D</t>
  </si>
  <si>
    <t>0.0205023065</t>
  </si>
  <si>
    <t>0.480620155</t>
  </si>
  <si>
    <t>0.168937330</t>
  </si>
  <si>
    <t>Institution-WidePLS200SAT Mathematics1F</t>
  </si>
  <si>
    <t>0.0398338221</t>
  </si>
  <si>
    <t>0.0076883649</t>
  </si>
  <si>
    <t>0.476608187</t>
  </si>
  <si>
    <t>0.148047230</t>
  </si>
  <si>
    <t>Institution-WidePLS200SAT Mathematics1W</t>
  </si>
  <si>
    <t>0.0124633431</t>
  </si>
  <si>
    <t>0.0041004613</t>
  </si>
  <si>
    <t>0.046321526</t>
  </si>
  <si>
    <t>Institution-WidePLS200SAT Mathematics2A</t>
  </si>
  <si>
    <t>0.0647605083</t>
  </si>
  <si>
    <t>0.0881599180</t>
  </si>
  <si>
    <t>0.235975067</t>
  </si>
  <si>
    <t>0.224006762</t>
  </si>
  <si>
    <t>Institution-WidePLS200SAT Mathematics2B</t>
  </si>
  <si>
    <t>0.0911534702</t>
  </si>
  <si>
    <t>0.1071245515</t>
  </si>
  <si>
    <t>0.327480246</t>
  </si>
  <si>
    <t>0.315300085</t>
  </si>
  <si>
    <t>Institution-WidePLS200SAT Mathematics2C</t>
  </si>
  <si>
    <t>0.0716031281</t>
  </si>
  <si>
    <t>0.307127883</t>
  </si>
  <si>
    <t>0.247675402</t>
  </si>
  <si>
    <t>Institution-WidePLS200SAT Mathematics2D</t>
  </si>
  <si>
    <t>0.0293255132</t>
  </si>
  <si>
    <t>0.0169144029</t>
  </si>
  <si>
    <t>0.101437025</t>
  </si>
  <si>
    <t>Institution-WidePLS200SAT Mathematics2F</t>
  </si>
  <si>
    <t>0.0205278592</t>
  </si>
  <si>
    <t>0.0030753460</t>
  </si>
  <si>
    <t>0.071005917</t>
  </si>
  <si>
    <t>Institution-WidePLS200SAT Mathematics2W</t>
  </si>
  <si>
    <t>0.0117302053</t>
  </si>
  <si>
    <t>0.326530612</t>
  </si>
  <si>
    <t>0.040574810</t>
  </si>
  <si>
    <t>Institution-WidePLS200SAT Mathematics3A</t>
  </si>
  <si>
    <t>0.0838220919</t>
  </si>
  <si>
    <t>0.1250640697</t>
  </si>
  <si>
    <t>0.305431879</t>
  </si>
  <si>
    <t>0.356548857</t>
  </si>
  <si>
    <t>Institution-WidePLS200SAT Mathematics3B</t>
  </si>
  <si>
    <t>0.0708699902</t>
  </si>
  <si>
    <t>0.0850845720</t>
  </si>
  <si>
    <t>0.254609306</t>
  </si>
  <si>
    <t>0.301455301</t>
  </si>
  <si>
    <t>Institution-WidePLS200SAT Mathematics3C</t>
  </si>
  <si>
    <t>0.0369041517</t>
  </si>
  <si>
    <t>0.193347193</t>
  </si>
  <si>
    <t>Institution-WidePLS200SAT Mathematics3D</t>
  </si>
  <si>
    <t>0.0141739980</t>
  </si>
  <si>
    <t>0.0087134803</t>
  </si>
  <si>
    <t>0.149870801</t>
  </si>
  <si>
    <t>0.060291060</t>
  </si>
  <si>
    <t>Institution-WidePLS200SAT Mathematics3F</t>
  </si>
  <si>
    <t>0.0139296188</t>
  </si>
  <si>
    <t>0.0020502307</t>
  </si>
  <si>
    <t>0.059251559</t>
  </si>
  <si>
    <t>Institution-WidePLS200SAT Mathematics3W</t>
  </si>
  <si>
    <t>0.0068426197</t>
  </si>
  <si>
    <t>0.0056381343</t>
  </si>
  <si>
    <t>0.029106029</t>
  </si>
  <si>
    <t>Institution-WidePLS200SAT Mathematics4A</t>
  </si>
  <si>
    <t>0.1004398827</t>
  </si>
  <si>
    <t>0.1547924141</t>
  </si>
  <si>
    <t>0.365983972</t>
  </si>
  <si>
    <t>0.485815603</t>
  </si>
  <si>
    <t>Institution-WidePLS200SAT Mathematics4B</t>
  </si>
  <si>
    <t>0.0596285435</t>
  </si>
  <si>
    <t>0.0702203998</t>
  </si>
  <si>
    <t>0.214223003</t>
  </si>
  <si>
    <t>0.288416076</t>
  </si>
  <si>
    <t>Institution-WidePLS200SAT Mathematics4C</t>
  </si>
  <si>
    <t>0.0268817204</t>
  </si>
  <si>
    <t>0.0210148642</t>
  </si>
  <si>
    <t>0.115303983</t>
  </si>
  <si>
    <t>0.130023641</t>
  </si>
  <si>
    <t>Institution-WidePLS200SAT Mathematics4D</t>
  </si>
  <si>
    <t>0.0056207234</t>
  </si>
  <si>
    <t>0.059431525</t>
  </si>
  <si>
    <t>0.027186761</t>
  </si>
  <si>
    <t>Institution-WidePLS200SAT Mathematics4F</t>
  </si>
  <si>
    <t>0.0092864125</t>
  </si>
  <si>
    <t>0.044917258</t>
  </si>
  <si>
    <t>Institution-WidePLS200SAT Mathematics4W</t>
  </si>
  <si>
    <t>0.0048875855</t>
  </si>
  <si>
    <t>0.023640662</t>
  </si>
  <si>
    <t>Institution-WidePLS200SAT Total (Verbal and Math)1A</t>
  </si>
  <si>
    <t>0.0212609971</t>
  </si>
  <si>
    <t>0.0317785751</t>
  </si>
  <si>
    <t>0.077471060</t>
  </si>
  <si>
    <t>0.073666384</t>
  </si>
  <si>
    <t>Institution-WidePLS200SAT Total (Verbal and Math)1B</t>
  </si>
  <si>
    <t>0.0608504399</t>
  </si>
  <si>
    <t>0.0676576115</t>
  </si>
  <si>
    <t>0.218612818</t>
  </si>
  <si>
    <t>0.210838273</t>
  </si>
  <si>
    <t>Institution-WidePLS200SAT Total (Verbal and Math)1C</t>
  </si>
  <si>
    <t>0.0948191593</t>
  </si>
  <si>
    <t>0.0773962071</t>
  </si>
  <si>
    <t>0.406708595</t>
  </si>
  <si>
    <t>0.328535140</t>
  </si>
  <si>
    <t>Institution-WidePLS200SAT Total (Verbal and Math)1D</t>
  </si>
  <si>
    <t>0.0527859238</t>
  </si>
  <si>
    <t>0.0235776525</t>
  </si>
  <si>
    <t>0.558139535</t>
  </si>
  <si>
    <t>0.182895851</t>
  </si>
  <si>
    <t>Institution-WidePLS200SAT Total (Verbal and Math)1F</t>
  </si>
  <si>
    <t>0.0437438905</t>
  </si>
  <si>
    <t>0.0082009226</t>
  </si>
  <si>
    <t>0.523391813</t>
  </si>
  <si>
    <t>0.151566469</t>
  </si>
  <si>
    <t>Institution-WidePLS200SAT Total (Verbal and Math)1W</t>
  </si>
  <si>
    <t>0.0061506920</t>
  </si>
  <si>
    <t>0.421768707</t>
  </si>
  <si>
    <t>0.052497883</t>
  </si>
  <si>
    <t>Institution-WidePLS200SAT Total (Verbal and Math)2A</t>
  </si>
  <si>
    <t>0.192341941</t>
  </si>
  <si>
    <t>0.207492795</t>
  </si>
  <si>
    <t>Institution-WidePLS200SAT Total (Verbal and Math)2B</t>
  </si>
  <si>
    <t>0.0806451613</t>
  </si>
  <si>
    <t>0.0978985136</t>
  </si>
  <si>
    <t>0.289727831</t>
  </si>
  <si>
    <t>Institution-WidePLS200SAT Total (Verbal and Math)2C</t>
  </si>
  <si>
    <t>0.0694037146</t>
  </si>
  <si>
    <t>0.0584315736</t>
  </si>
  <si>
    <t>0.297693920</t>
  </si>
  <si>
    <t>0.272814601</t>
  </si>
  <si>
    <t>Institution-WidePLS200SAT Total (Verbal and Math)2D</t>
  </si>
  <si>
    <t>0.0133264992</t>
  </si>
  <si>
    <t>0.240310078</t>
  </si>
  <si>
    <t>0.089337176</t>
  </si>
  <si>
    <t>Institution-WidePLS200SAT Total (Verbal and Math)2F</t>
  </si>
  <si>
    <t>0.0185728250</t>
  </si>
  <si>
    <t>0.0025627883</t>
  </si>
  <si>
    <t>0.073006724</t>
  </si>
  <si>
    <t>Institution-WidePLS200SAT Total (Verbal and Math)2W</t>
  </si>
  <si>
    <t>0.0102639296</t>
  </si>
  <si>
    <t>0.040345821</t>
  </si>
  <si>
    <t>Institution-WidePLS200SAT Total (Verbal and Math)3A</t>
  </si>
  <si>
    <t>0.0906647116</t>
  </si>
  <si>
    <t>0.1291645310</t>
  </si>
  <si>
    <t>0.330365093</t>
  </si>
  <si>
    <t>Institution-WidePLS200SAT Total (Verbal and Math)3B</t>
  </si>
  <si>
    <t>0.0769794721</t>
  </si>
  <si>
    <t>0.0876473603</t>
  </si>
  <si>
    <t>0.276558385</t>
  </si>
  <si>
    <t>0.312810328</t>
  </si>
  <si>
    <t>Institution-WidePLS200SAT Total (Verbal and Math)3C</t>
  </si>
  <si>
    <t>0.0456989247</t>
  </si>
  <si>
    <t>0.0384418247</t>
  </si>
  <si>
    <t>0.196016771</t>
  </si>
  <si>
    <t>0.185700099</t>
  </si>
  <si>
    <t>Institution-WidePLS200SAT Total (Verbal and Math)3D</t>
  </si>
  <si>
    <t>0.057596822</t>
  </si>
  <si>
    <t>Institution-WidePLS200SAT Total (Verbal and Math)3F</t>
  </si>
  <si>
    <t>0.050645482</t>
  </si>
  <si>
    <t>Institution-WidePLS200SAT Total (Verbal and Math)3W</t>
  </si>
  <si>
    <t>0.0061094819</t>
  </si>
  <si>
    <t>0.170068027</t>
  </si>
  <si>
    <t>0.024826216</t>
  </si>
  <si>
    <t>Institution-WidePLS200SAT Total (Verbal and Math)4A</t>
  </si>
  <si>
    <t>0.1097262952</t>
  </si>
  <si>
    <t>0.1696565864</t>
  </si>
  <si>
    <t>0.399821906</t>
  </si>
  <si>
    <t>0.520278100</t>
  </si>
  <si>
    <t>Institution-WidePLS200SAT Total (Verbal and Math)4B</t>
  </si>
  <si>
    <t>0.0598729228</t>
  </si>
  <si>
    <t>0.0697078421</t>
  </si>
  <si>
    <t>0.215100966</t>
  </si>
  <si>
    <t>0.283893395</t>
  </si>
  <si>
    <t>Institution-WidePLS200SAT Total (Verbal and Math)4C</t>
  </si>
  <si>
    <t>0.0232160313</t>
  </si>
  <si>
    <t>0.0164018452</t>
  </si>
  <si>
    <t>0.099580713</t>
  </si>
  <si>
    <t>0.110081112</t>
  </si>
  <si>
    <t>Institution-WidePLS200SAT Total (Verbal and Math)4D</t>
  </si>
  <si>
    <t>0.023174971</t>
  </si>
  <si>
    <t>Institution-WidePLS200SAT Total (Verbal and Math)4F</t>
  </si>
  <si>
    <t>0.0087976540</t>
  </si>
  <si>
    <t>0.0010251153</t>
  </si>
  <si>
    <t>0.041714948</t>
  </si>
  <si>
    <t>Institution-WidePLS200SAT Total (Verbal and Math)4W</t>
  </si>
  <si>
    <t>0.0043988270</t>
  </si>
  <si>
    <t>0.020857474</t>
  </si>
  <si>
    <t>Institution-WidePLS200SAT Verbal1A</t>
  </si>
  <si>
    <t>0.0259042033</t>
  </si>
  <si>
    <t>0.0363915941</t>
  </si>
  <si>
    <t>0.094390027</t>
  </si>
  <si>
    <t>0.089527027</t>
  </si>
  <si>
    <t>Institution-WidePLS200SAT Verbal1B</t>
  </si>
  <si>
    <t>0.0610948192</t>
  </si>
  <si>
    <t>0.0732957458</t>
  </si>
  <si>
    <t>0.219490781</t>
  </si>
  <si>
    <t>0.211148649</t>
  </si>
  <si>
    <t>Institution-WidePLS200SAT Verbal1C</t>
  </si>
  <si>
    <t>0.0784213224</t>
  </si>
  <si>
    <t>0.327702703</t>
  </si>
  <si>
    <t>Institution-WidePLS200SAT Verbal1D</t>
  </si>
  <si>
    <t>0.0498533724</t>
  </si>
  <si>
    <t>0.0220399795</t>
  </si>
  <si>
    <t>0.527131783</t>
  </si>
  <si>
    <t>0.172297297</t>
  </si>
  <si>
    <t>Institution-WidePLS200SAT Verbal1F</t>
  </si>
  <si>
    <t>0.0415444770</t>
  </si>
  <si>
    <t>0.0066632496</t>
  </si>
  <si>
    <t>0.497076023</t>
  </si>
  <si>
    <t>0.143581081</t>
  </si>
  <si>
    <t>Institution-WidePLS200SAT Verbal1W</t>
  </si>
  <si>
    <t>0.448979592</t>
  </si>
  <si>
    <t>0.055743243</t>
  </si>
  <si>
    <t>Institution-WidePLS200SAT Verbal2A</t>
  </si>
  <si>
    <t>0.0532746823</t>
  </si>
  <si>
    <t>0.194122885</t>
  </si>
  <si>
    <t>0.207619048</t>
  </si>
  <si>
    <t>Institution-WidePLS200SAT Verbal2B</t>
  </si>
  <si>
    <t>0.0794232649</t>
  </si>
  <si>
    <t>0.0953357253</t>
  </si>
  <si>
    <t>0.285338016</t>
  </si>
  <si>
    <t>Institution-WidePLS200SAT Verbal2C</t>
  </si>
  <si>
    <t>0.0674486804</t>
  </si>
  <si>
    <t>0.0558687852</t>
  </si>
  <si>
    <t>0.289308176</t>
  </si>
  <si>
    <t>0.262857143</t>
  </si>
  <si>
    <t>Institution-WidePLS200SAT Verbal2D</t>
  </si>
  <si>
    <t>0.0263929619</t>
  </si>
  <si>
    <t>0.0148641722</t>
  </si>
  <si>
    <t>0.102857143</t>
  </si>
  <si>
    <t>Institution-WidePLS200SAT Verbal2F</t>
  </si>
  <si>
    <t>0.0051255766</t>
  </si>
  <si>
    <t>0.257309942</t>
  </si>
  <si>
    <t>0.083809524</t>
  </si>
  <si>
    <t>Institution-WidePLS200SAT Verbal2W</t>
  </si>
  <si>
    <t>0.0085532747</t>
  </si>
  <si>
    <t>Institution-WidePLS200SAT Verbal3A</t>
  </si>
  <si>
    <t>0.1199384931</t>
  </si>
  <si>
    <t>0.289403384</t>
  </si>
  <si>
    <t>0.347965739</t>
  </si>
  <si>
    <t>Institution-WidePLS200SAT Verbal3B</t>
  </si>
  <si>
    <t>0.0728250244</t>
  </si>
  <si>
    <t>0.0794464377</t>
  </si>
  <si>
    <t>0.261633011</t>
  </si>
  <si>
    <t>0.319057816</t>
  </si>
  <si>
    <t>Institution-WidePLS200SAT Verbal3C</t>
  </si>
  <si>
    <t>0.0478983382</t>
  </si>
  <si>
    <t>0.0394669400</t>
  </si>
  <si>
    <t>0.205450734</t>
  </si>
  <si>
    <t>0.209850107</t>
  </si>
  <si>
    <t>Institution-WidePLS200SAT Verbal3D</t>
  </si>
  <si>
    <t>0.0119745846</t>
  </si>
  <si>
    <t>0.126614987</t>
  </si>
  <si>
    <t>0.052462527</t>
  </si>
  <si>
    <t>Institution-WidePLS200SAT Verbal3F</t>
  </si>
  <si>
    <t>0.0015376730</t>
  </si>
  <si>
    <t>0.044967880</t>
  </si>
  <si>
    <t>Institution-WidePLS200SAT Verbal3W</t>
  </si>
  <si>
    <t>0.0058651026</t>
  </si>
  <si>
    <t>0.025695931</t>
  </si>
  <si>
    <t>Institution-WidePLS200SAT Verbal4A</t>
  </si>
  <si>
    <t>0.1158357771</t>
  </si>
  <si>
    <t>0.1691440287</t>
  </si>
  <si>
    <t>0.422083704</t>
  </si>
  <si>
    <t>0.512987013</t>
  </si>
  <si>
    <t>Institution-WidePLS200SAT Verbal4B</t>
  </si>
  <si>
    <t>0.0650048876</t>
  </si>
  <si>
    <t>0.0748334188</t>
  </si>
  <si>
    <t>0.233538191</t>
  </si>
  <si>
    <t>Institution-WidePLS200SAT Verbal4C</t>
  </si>
  <si>
    <t>0.0229716520</t>
  </si>
  <si>
    <t>0.098532495</t>
  </si>
  <si>
    <t>0.101731602</t>
  </si>
  <si>
    <t>Institution-WidePLS200SAT Verbal4D</t>
  </si>
  <si>
    <t>0.0063538612</t>
  </si>
  <si>
    <t>0.067183463</t>
  </si>
  <si>
    <t>0.028138528</t>
  </si>
  <si>
    <t>Institution-WidePLS200SAT Verbal4F</t>
  </si>
  <si>
    <t>Institution-WidePLS200SAT Verbal4W</t>
  </si>
  <si>
    <t>0.0053763441</t>
  </si>
  <si>
    <t>Institution-WidePLS200SAT Writing1A</t>
  </si>
  <si>
    <t>0.0481481481</t>
  </si>
  <si>
    <t>Institution-WidePLS200SAT Writing1B</t>
  </si>
  <si>
    <t>0.0592105263</t>
  </si>
  <si>
    <t>0.209844560</t>
  </si>
  <si>
    <t>0.206632653</t>
  </si>
  <si>
    <t>Institution-WidePLS200SAT Writing1C</t>
  </si>
  <si>
    <t>0.0942982456</t>
  </si>
  <si>
    <t>0.381656805</t>
  </si>
  <si>
    <t>0.329081633</t>
  </si>
  <si>
    <t>Institution-WidePLS200SAT Writing1D</t>
  </si>
  <si>
    <t>0.547826087</t>
  </si>
  <si>
    <t>Institution-WidePLS200SAT Writing1F</t>
  </si>
  <si>
    <t>0.0402046784</t>
  </si>
  <si>
    <t>0.0074074074</t>
  </si>
  <si>
    <t>0.140306122</t>
  </si>
  <si>
    <t>Institution-WidePLS200SAT Writing1W</t>
  </si>
  <si>
    <t>Institution-WidePLS200SAT Writing2A</t>
  </si>
  <si>
    <t>0.0431286550</t>
  </si>
  <si>
    <t>0.0629629630</t>
  </si>
  <si>
    <t>0.160326087</t>
  </si>
  <si>
    <t>0.172514620</t>
  </si>
  <si>
    <t>Institution-WidePLS200SAT Writing2B</t>
  </si>
  <si>
    <t>0.0796296296</t>
  </si>
  <si>
    <t>0.279792746</t>
  </si>
  <si>
    <t>Institution-WidePLS200SAT Writing2C</t>
  </si>
  <si>
    <t>0.0650584795</t>
  </si>
  <si>
    <t>0.0462962963</t>
  </si>
  <si>
    <t>0.263313609</t>
  </si>
  <si>
    <t>0.260233918</t>
  </si>
  <si>
    <t>Institution-WidePLS200SAT Writing2D</t>
  </si>
  <si>
    <t>0.0226608187</t>
  </si>
  <si>
    <t>0.0037037037</t>
  </si>
  <si>
    <t>0.090643275</t>
  </si>
  <si>
    <t>Institution-WidePLS200SAT Writing2F</t>
  </si>
  <si>
    <t>0.0018518519</t>
  </si>
  <si>
    <t>Institution-WidePLS200SAT Writing2W</t>
  </si>
  <si>
    <t>0.0124269006</t>
  </si>
  <si>
    <t>Institution-WidePLS200SAT Writing3A</t>
  </si>
  <si>
    <t>0.0738304094</t>
  </si>
  <si>
    <t>0.274456522</t>
  </si>
  <si>
    <t>0.306990881</t>
  </si>
  <si>
    <t>Institution-WidePLS200SAT Writing3B</t>
  </si>
  <si>
    <t>0.0928362573</t>
  </si>
  <si>
    <t>0.1018518519</t>
  </si>
  <si>
    <t>0.329015544</t>
  </si>
  <si>
    <t>0.386018237</t>
  </si>
  <si>
    <t>Institution-WidePLS200SAT Writing3C</t>
  </si>
  <si>
    <t>0.0533625731</t>
  </si>
  <si>
    <t>0.0407407407</t>
  </si>
  <si>
    <t>0.215976331</t>
  </si>
  <si>
    <t>0.221884498</t>
  </si>
  <si>
    <t>Institution-WidePLS200SAT Writing3D</t>
  </si>
  <si>
    <t>0.0102339181</t>
  </si>
  <si>
    <t>Institution-WidePLS200SAT Writing3F</t>
  </si>
  <si>
    <t>0.072727273</t>
  </si>
  <si>
    <t>0.024316109</t>
  </si>
  <si>
    <t>Institution-WidePLS200SAT Writing3W</t>
  </si>
  <si>
    <t>0.0043859649</t>
  </si>
  <si>
    <t>0.018237082</t>
  </si>
  <si>
    <t>Institution-WidePLS200SAT Writing4A</t>
  </si>
  <si>
    <t>0.1198830409</t>
  </si>
  <si>
    <t>0.1870370370</t>
  </si>
  <si>
    <t>0.445652174</t>
  </si>
  <si>
    <t>0.537704918</t>
  </si>
  <si>
    <t>Institution-WidePLS200SAT Writing4B</t>
  </si>
  <si>
    <t>0.0511695906</t>
  </si>
  <si>
    <t>0.0759259259</t>
  </si>
  <si>
    <t>0.181347150</t>
  </si>
  <si>
    <t>Institution-WidePLS200SAT Writing4C</t>
  </si>
  <si>
    <t>0.0343567251</t>
  </si>
  <si>
    <t>0.0240740741</t>
  </si>
  <si>
    <t>0.139053254</t>
  </si>
  <si>
    <t>0.154098361</t>
  </si>
  <si>
    <t>Institution-WidePLS200SAT Writing4D</t>
  </si>
  <si>
    <t>0.0051169591</t>
  </si>
  <si>
    <t>0.022950820</t>
  </si>
  <si>
    <t>Institution-WidePLS200SAT Writing4F</t>
  </si>
  <si>
    <t>0.081818182</t>
  </si>
  <si>
    <t>0.029508197</t>
  </si>
  <si>
    <t>Institution-WidePLS200SAT Writing4W</t>
  </si>
  <si>
    <t>0.026229508</t>
  </si>
  <si>
    <t>Institution-WidePSY105ACT Combined English/Writing1A</t>
  </si>
  <si>
    <t>0.0372832370</t>
  </si>
  <si>
    <t>0.0501858736</t>
  </si>
  <si>
    <t>0.124758221</t>
  </si>
  <si>
    <t>0.119003690</t>
  </si>
  <si>
    <t>Institution-WidePSY105ACT Combined English/Writing1B</t>
  </si>
  <si>
    <t>0.0621387283</t>
  </si>
  <si>
    <t>0.0604089219</t>
  </si>
  <si>
    <t>0.198339483</t>
  </si>
  <si>
    <t>Institution-WidePSY105ACT Combined English/Writing1C</t>
  </si>
  <si>
    <t>0.0751445087</t>
  </si>
  <si>
    <t>0.0511152416</t>
  </si>
  <si>
    <t>0.353260870</t>
  </si>
  <si>
    <t>0.239852399</t>
  </si>
  <si>
    <t>Institution-WidePSY105ACT Combined English/Writing1D</t>
  </si>
  <si>
    <t>0.0543352601</t>
  </si>
  <si>
    <t>0.0213754647</t>
  </si>
  <si>
    <t>0.523676880</t>
  </si>
  <si>
    <t>0.173431734</t>
  </si>
  <si>
    <t>Institution-WidePSY105ACT Combined English/Writing1F</t>
  </si>
  <si>
    <t>0.0710982659</t>
  </si>
  <si>
    <t>0.0074349442</t>
  </si>
  <si>
    <t>0.551569507</t>
  </si>
  <si>
    <t>0.226937269</t>
  </si>
  <si>
    <t>Institution-WidePSY105ACT Combined English/Writing1W</t>
  </si>
  <si>
    <t>0.0132947977</t>
  </si>
  <si>
    <t>0.0009293680</t>
  </si>
  <si>
    <t>0.042435424</t>
  </si>
  <si>
    <t>Institution-WidePSY105ACT Combined English/Writing2A</t>
  </si>
  <si>
    <t>0.0647398844</t>
  </si>
  <si>
    <t>0.1040892193</t>
  </si>
  <si>
    <t>0.216634429</t>
  </si>
  <si>
    <t>0.233090531</t>
  </si>
  <si>
    <t>Institution-WidePSY105ACT Combined English/Writing2B</t>
  </si>
  <si>
    <t>0.0687732342</t>
  </si>
  <si>
    <t>0.303225806</t>
  </si>
  <si>
    <t>0.244536941</t>
  </si>
  <si>
    <t>Institution-WidePSY105ACT Combined English/Writing2C</t>
  </si>
  <si>
    <t>0.0684971098</t>
  </si>
  <si>
    <t>0.322010870</t>
  </si>
  <si>
    <t>0.246618106</t>
  </si>
  <si>
    <t>Institution-WidePSY105ACT Combined English/Writing2D</t>
  </si>
  <si>
    <t>0.0309248555</t>
  </si>
  <si>
    <t>0.0130111524</t>
  </si>
  <si>
    <t>0.298050139</t>
  </si>
  <si>
    <t>Institution-WidePSY105ACT Combined English/Writing2F</t>
  </si>
  <si>
    <t>0.0037174721</t>
  </si>
  <si>
    <t>0.269058296</t>
  </si>
  <si>
    <t>0.124869927</t>
  </si>
  <si>
    <t>Institution-WidePSY105ACT Combined English/Writing2W</t>
  </si>
  <si>
    <t>0.0109826590</t>
  </si>
  <si>
    <t>0.0018587361</t>
  </si>
  <si>
    <t>0.039542144</t>
  </si>
  <si>
    <t>Institution-WidePSY105ACT Combined English/Writing3A</t>
  </si>
  <si>
    <t>0.0947976879</t>
  </si>
  <si>
    <t>0.1682156134</t>
  </si>
  <si>
    <t>0.317214700</t>
  </si>
  <si>
    <t>0.384525205</t>
  </si>
  <si>
    <t>Institution-WidePSY105ACT Combined English/Writing3B</t>
  </si>
  <si>
    <t>0.0743494424</t>
  </si>
  <si>
    <t>0.252051583</t>
  </si>
  <si>
    <t>Institution-WidePSY105ACT Combined English/Writing3C</t>
  </si>
  <si>
    <t>0.0390334572</t>
  </si>
  <si>
    <t>0.235054348</t>
  </si>
  <si>
    <t>0.202813599</t>
  </si>
  <si>
    <t>Institution-WidePSY105ACT Combined English/Writing3D</t>
  </si>
  <si>
    <t>0.0147398844</t>
  </si>
  <si>
    <t>0.0055762082</t>
  </si>
  <si>
    <t>0.142061281</t>
  </si>
  <si>
    <t>0.059788980</t>
  </si>
  <si>
    <t>Institution-WidePSY105ACT Combined English/Writing3F</t>
  </si>
  <si>
    <t>0.0184971098</t>
  </si>
  <si>
    <t>0.143497758</t>
  </si>
  <si>
    <t>0.075029308</t>
  </si>
  <si>
    <t>Institution-WidePSY105ACT Combined English/Writing3W</t>
  </si>
  <si>
    <t>0.0063583815</t>
  </si>
  <si>
    <t>0.0027881041</t>
  </si>
  <si>
    <t>0.025791325</t>
  </si>
  <si>
    <t>Institution-WidePSY105ACT Combined English/Writing4A</t>
  </si>
  <si>
    <t>0.1020231214</t>
  </si>
  <si>
    <t>0.2081784387</t>
  </si>
  <si>
    <t>0.341392650</t>
  </si>
  <si>
    <t>0.628113879</t>
  </si>
  <si>
    <t>Institution-WidePSY105ACT Combined English/Writing4B</t>
  </si>
  <si>
    <t>0.0317919075</t>
  </si>
  <si>
    <t>0.0399628253</t>
  </si>
  <si>
    <t>0.141935484</t>
  </si>
  <si>
    <t>Institution-WidePSY105ACT Combined English/Writing4C</t>
  </si>
  <si>
    <t>0.0190751445</t>
  </si>
  <si>
    <t>0.0241635688</t>
  </si>
  <si>
    <t>0.089673913</t>
  </si>
  <si>
    <t>0.117437722</t>
  </si>
  <si>
    <t>Institution-WidePSY105ACT Combined English/Writing4D</t>
  </si>
  <si>
    <t>0.0037572254</t>
  </si>
  <si>
    <t>0.036211699</t>
  </si>
  <si>
    <t>0.023131673</t>
  </si>
  <si>
    <t>Institution-WidePSY105ACT Combined English/Writing4F</t>
  </si>
  <si>
    <t>0.0046242775</t>
  </si>
  <si>
    <t>0.035874439</t>
  </si>
  <si>
    <t>0.028469751</t>
  </si>
  <si>
    <t>Institution-WidePSY105ACT Combined English/Writing4W</t>
  </si>
  <si>
    <t>0.0011560694</t>
  </si>
  <si>
    <t>0.007117438</t>
  </si>
  <si>
    <t>Institution-WidePSY105ACT Composite1A</t>
  </si>
  <si>
    <t>0.0293496468</t>
  </si>
  <si>
    <t>0.0393436141</t>
  </si>
  <si>
    <t>0.119620065</t>
  </si>
  <si>
    <t>0.083385061</t>
  </si>
  <si>
    <t>Institution-WidePSY105ACT Composite1B</t>
  </si>
  <si>
    <t>0.0570970796</t>
  </si>
  <si>
    <t>0.0632661131</t>
  </si>
  <si>
    <t>0.253639599</t>
  </si>
  <si>
    <t>0.162218084</t>
  </si>
  <si>
    <t>Institution-WidePSY105ACT Composite1C</t>
  </si>
  <si>
    <t>0.0908164008</t>
  </si>
  <si>
    <t>0.0796757612</t>
  </si>
  <si>
    <t>0.403559871</t>
  </si>
  <si>
    <t>0.258017794</t>
  </si>
  <si>
    <t>Institution-WidePSY105ACT Composite1D</t>
  </si>
  <si>
    <t>0.0696234797</t>
  </si>
  <si>
    <t>0.0349940688</t>
  </si>
  <si>
    <t>0.537380551</t>
  </si>
  <si>
    <t>0.197806745</t>
  </si>
  <si>
    <t>Institution-WidePSY105ACT Composite1F</t>
  </si>
  <si>
    <t>0.0895054985</t>
  </si>
  <si>
    <t>0.0140371688</t>
  </si>
  <si>
    <t>0.617587940</t>
  </si>
  <si>
    <t>0.254293400</t>
  </si>
  <si>
    <t>Institution-WidePSY105ACT Composite1W</t>
  </si>
  <si>
    <t>0.0155851722</t>
  </si>
  <si>
    <t>0.0051403717</t>
  </si>
  <si>
    <t>0.519417476</t>
  </si>
  <si>
    <t>0.044278916</t>
  </si>
  <si>
    <t>Institution-WidePSY105ACT Composite2A</t>
  </si>
  <si>
    <t>0.0522904377</t>
  </si>
  <si>
    <t>0.0814551206</t>
  </si>
  <si>
    <t>0.213119620</t>
  </si>
  <si>
    <t>0.179904786</t>
  </si>
  <si>
    <t>Institution-WidePSY105ACT Composite2B</t>
  </si>
  <si>
    <t>0.0782900007</t>
  </si>
  <si>
    <t>0.0958877026</t>
  </si>
  <si>
    <t>0.347783889</t>
  </si>
  <si>
    <t>0.269356051</t>
  </si>
  <si>
    <t>Institution-WidePSY105ACT Composite2C</t>
  </si>
  <si>
    <t>0.0769790984</t>
  </si>
  <si>
    <t>0.0705812574</t>
  </si>
  <si>
    <t>0.342071197</t>
  </si>
  <si>
    <t>0.264845903</t>
  </si>
  <si>
    <t>Institution-WidePSY105ACT Composite2D</t>
  </si>
  <si>
    <t>0.0385987911</t>
  </si>
  <si>
    <t>0.0237247924</t>
  </si>
  <si>
    <t>0.297920180</t>
  </si>
  <si>
    <t>0.132798797</t>
  </si>
  <si>
    <t>Institution-WidePSY105ACT Composite2F</t>
  </si>
  <si>
    <t>0.0353943631</t>
  </si>
  <si>
    <t>0.244221106</t>
  </si>
  <si>
    <t>0.121773991</t>
  </si>
  <si>
    <t>Institution-WidePSY105ACT Composite2W</t>
  </si>
  <si>
    <t>0.0091034885</t>
  </si>
  <si>
    <t>0.0031633057</t>
  </si>
  <si>
    <t>0.303398058</t>
  </si>
  <si>
    <t>0.031320471</t>
  </si>
  <si>
    <t>Institution-WidePSY105ACT Composite3A</t>
  </si>
  <si>
    <t>0.0722452844</t>
  </si>
  <si>
    <t>0.1255436932</t>
  </si>
  <si>
    <t>0.294449392</t>
  </si>
  <si>
    <t>0.363103953</t>
  </si>
  <si>
    <t>Institution-WidePSY105ACT Composite3B</t>
  </si>
  <si>
    <t>0.0536013400</t>
  </si>
  <si>
    <t>0.0715697904</t>
  </si>
  <si>
    <t>0.238110644</t>
  </si>
  <si>
    <t>0.269399707</t>
  </si>
  <si>
    <t>Institution-WidePSY105ACT Composite3C</t>
  </si>
  <si>
    <t>0.0402738329</t>
  </si>
  <si>
    <t>0.0397390273</t>
  </si>
  <si>
    <t>0.178964401</t>
  </si>
  <si>
    <t>0.202415813</t>
  </si>
  <si>
    <t>Institution-WidePSY105ACT Composite3D</t>
  </si>
  <si>
    <t>0.0077105575</t>
  </si>
  <si>
    <t>0.120292299</t>
  </si>
  <si>
    <t>0.078330893</t>
  </si>
  <si>
    <t>Institution-WidePSY105ACT Composite3F</t>
  </si>
  <si>
    <t>0.0138373025</t>
  </si>
  <si>
    <t>0.0021747726</t>
  </si>
  <si>
    <t>0.069546120</t>
  </si>
  <si>
    <t>Institution-WidePSY105ACT Composite3W</t>
  </si>
  <si>
    <t>0.0034229117</t>
  </si>
  <si>
    <t>0.0015816528</t>
  </si>
  <si>
    <t>0.114077670</t>
  </si>
  <si>
    <t>0.017203514</t>
  </si>
  <si>
    <t>Institution-WidePSY105ACT Composite4A</t>
  </si>
  <si>
    <t>0.0914718520</t>
  </si>
  <si>
    <t>0.1688414393</t>
  </si>
  <si>
    <t>0.372810923</t>
  </si>
  <si>
    <t>0.577471264</t>
  </si>
  <si>
    <t>Institution-WidePSY105ACT Composite4B</t>
  </si>
  <si>
    <t>0.0361226422</t>
  </si>
  <si>
    <t>0.0444839858</t>
  </si>
  <si>
    <t>0.160465869</t>
  </si>
  <si>
    <t>0.228045977</t>
  </si>
  <si>
    <t>Institution-WidePSY105ACT Composite4C</t>
  </si>
  <si>
    <t>0.0169689025</t>
  </si>
  <si>
    <t>0.075404531</t>
  </si>
  <si>
    <t>0.107126437</t>
  </si>
  <si>
    <t>Institution-WidePSY105ACT Composite4D</t>
  </si>
  <si>
    <t>0.0057534047</t>
  </si>
  <si>
    <t>0.044406970</t>
  </si>
  <si>
    <t>0.036321839</t>
  </si>
  <si>
    <t>Institution-WidePSY105ACT Composite4F</t>
  </si>
  <si>
    <t>0.0061903722</t>
  </si>
  <si>
    <t>0.0009885330</t>
  </si>
  <si>
    <t>0.042713568</t>
  </si>
  <si>
    <t>0.039080460</t>
  </si>
  <si>
    <t>Institution-WidePSY105ACT Composite4W</t>
  </si>
  <si>
    <t>0.0018935256</t>
  </si>
  <si>
    <t>0.063106796</t>
  </si>
  <si>
    <t>0.011954023</t>
  </si>
  <si>
    <t>Institution-WidePSY105ACT English1A</t>
  </si>
  <si>
    <t>0.0225038235</t>
  </si>
  <si>
    <t>0.091718611</t>
  </si>
  <si>
    <t>0.078746177</t>
  </si>
  <si>
    <t>Institution-WidePSY105ACT English1B</t>
  </si>
  <si>
    <t>0.0473381400</t>
  </si>
  <si>
    <t>0.0525899565</t>
  </si>
  <si>
    <t>0.210287933</t>
  </si>
  <si>
    <t>0.165647299</t>
  </si>
  <si>
    <t>Institution-WidePSY105ACT English1C</t>
  </si>
  <si>
    <t>0.0740659821</t>
  </si>
  <si>
    <t>0.0626729933</t>
  </si>
  <si>
    <t>0.329126214</t>
  </si>
  <si>
    <t>0.259174312</t>
  </si>
  <si>
    <t>Institution-WidePSY105ACT English1D</t>
  </si>
  <si>
    <t>0.0560046610</t>
  </si>
  <si>
    <t>0.0286674575</t>
  </si>
  <si>
    <t>0.432265318</t>
  </si>
  <si>
    <t>0.195973496</t>
  </si>
  <si>
    <t>Institution-WidePSY105ACT English1F</t>
  </si>
  <si>
    <t>0.0729735635</t>
  </si>
  <si>
    <t>0.0118623962</t>
  </si>
  <si>
    <t>0.503517588</t>
  </si>
  <si>
    <t>0.255351682</t>
  </si>
  <si>
    <t>Institution-WidePSY105ACT English1W</t>
  </si>
  <si>
    <t>0.0128905397</t>
  </si>
  <si>
    <t>0.429611650</t>
  </si>
  <si>
    <t>0.045107034</t>
  </si>
  <si>
    <t>Institution-WidePSY105ACT English2A</t>
  </si>
  <si>
    <t>0.0564416284</t>
  </si>
  <si>
    <t>0.0903519178</t>
  </si>
  <si>
    <t>0.230038587</t>
  </si>
  <si>
    <t>0.178079044</t>
  </si>
  <si>
    <t>Institution-WidePSY105ACT English2B</t>
  </si>
  <si>
    <t>0.0775617217</t>
  </si>
  <si>
    <t>0.0990510083</t>
  </si>
  <si>
    <t>0.344548690</t>
  </si>
  <si>
    <t>0.244715074</t>
  </si>
  <si>
    <t>Institution-WidePSY105ACT English2C</t>
  </si>
  <si>
    <t>0.0819313961</t>
  </si>
  <si>
    <t>0.0780941083</t>
  </si>
  <si>
    <t>0.364077670</t>
  </si>
  <si>
    <t>0.258501838</t>
  </si>
  <si>
    <t>Institution-WidePSY105ACT English2D</t>
  </si>
  <si>
    <t>0.0455174423</t>
  </si>
  <si>
    <t>0.0258995650</t>
  </si>
  <si>
    <t>0.351320967</t>
  </si>
  <si>
    <t>0.143612132</t>
  </si>
  <si>
    <t>Institution-WidePSY105ACT English2F</t>
  </si>
  <si>
    <t>0.0453717865</t>
  </si>
  <si>
    <t>0.0081059707</t>
  </si>
  <si>
    <t>0.313065327</t>
  </si>
  <si>
    <t>0.143152574</t>
  </si>
  <si>
    <t>Institution-WidePSY105ACT English2W</t>
  </si>
  <si>
    <t>0.0101230792</t>
  </si>
  <si>
    <t>0.0037564255</t>
  </si>
  <si>
    <t>0.337378641</t>
  </si>
  <si>
    <t>0.031939338</t>
  </si>
  <si>
    <t>Institution-WidePSY105ACT English3A</t>
  </si>
  <si>
    <t>0.0627048285</t>
  </si>
  <si>
    <t>0.1061684460</t>
  </si>
  <si>
    <t>0.255565450</t>
  </si>
  <si>
    <t>0.311392405</t>
  </si>
  <si>
    <t>Institution-WidePSY105ACT English3B</t>
  </si>
  <si>
    <t>0.0543296191</t>
  </si>
  <si>
    <t>0.0658362989</t>
  </si>
  <si>
    <t>0.241345843</t>
  </si>
  <si>
    <t>0.269801085</t>
  </si>
  <si>
    <t>Institution-WidePSY105ACT English3C</t>
  </si>
  <si>
    <t>0.0435510888</t>
  </si>
  <si>
    <t>0.0407275603</t>
  </si>
  <si>
    <t>0.193527508</t>
  </si>
  <si>
    <t>0.216274864</t>
  </si>
  <si>
    <t>Institution-WidePSY105ACT English3D</t>
  </si>
  <si>
    <t>0.0188624281</t>
  </si>
  <si>
    <t>0.0094899170</t>
  </si>
  <si>
    <t>0.145587409</t>
  </si>
  <si>
    <t>0.093670886</t>
  </si>
  <si>
    <t>Institution-WidePSY105ACT English3F</t>
  </si>
  <si>
    <t>0.0173330420</t>
  </si>
  <si>
    <t>0.0033610123</t>
  </si>
  <si>
    <t>0.119597990</t>
  </si>
  <si>
    <t>0.086075949</t>
  </si>
  <si>
    <t>Institution-WidePSY105ACT English3W</t>
  </si>
  <si>
    <t>0.0045881582</t>
  </si>
  <si>
    <t>0.152912621</t>
  </si>
  <si>
    <t>0.022784810</t>
  </si>
  <si>
    <t>Institution-WidePSY105ACT English4A</t>
  </si>
  <si>
    <t>0.1037069405</t>
  </si>
  <si>
    <t>0.1884143930</t>
  </si>
  <si>
    <t>0.422677352</t>
  </si>
  <si>
    <t>0.529368030</t>
  </si>
  <si>
    <t>Institution-WidePSY105ACT English4B</t>
  </si>
  <si>
    <t>0.0458815818</t>
  </si>
  <si>
    <t>0.0577303282</t>
  </si>
  <si>
    <t>0.203817535</t>
  </si>
  <si>
    <t>Institution-WidePSY105ACT English4C</t>
  </si>
  <si>
    <t>0.0254897677</t>
  </si>
  <si>
    <t>0.0227362594</t>
  </si>
  <si>
    <t>0.113268608</t>
  </si>
  <si>
    <t>0.130111524</t>
  </si>
  <si>
    <t>Institution-WidePSY105ACT English4D</t>
  </si>
  <si>
    <t>0.0091763164</t>
  </si>
  <si>
    <t>0.0055357849</t>
  </si>
  <si>
    <t>0.070826307</t>
  </si>
  <si>
    <t>0.046840149</t>
  </si>
  <si>
    <t>Institution-WidePSY105ACT English4F</t>
  </si>
  <si>
    <t>0.0092491443</t>
  </si>
  <si>
    <t>0.063819095</t>
  </si>
  <si>
    <t>0.047211896</t>
  </si>
  <si>
    <t>Institution-WidePSY105ACT English4W</t>
  </si>
  <si>
    <t>0.0024033210</t>
  </si>
  <si>
    <t>0.0019770660</t>
  </si>
  <si>
    <t>0.080097087</t>
  </si>
  <si>
    <t>0.012267658</t>
  </si>
  <si>
    <t>Institution-WidePSY105ACT Math1A</t>
  </si>
  <si>
    <t>0.0339378050</t>
  </si>
  <si>
    <t>0.0458679320</t>
  </si>
  <si>
    <t>0.138319976</t>
  </si>
  <si>
    <t>0.096201486</t>
  </si>
  <si>
    <t>Institution-WidePSY105ACT Math1B</t>
  </si>
  <si>
    <t>0.0582623261</t>
  </si>
  <si>
    <t>0.0595096876</t>
  </si>
  <si>
    <t>0.258815917</t>
  </si>
  <si>
    <t>0.165152766</t>
  </si>
  <si>
    <t>Institution-WidePSY105ACT Math1C</t>
  </si>
  <si>
    <t>0.0892870148</t>
  </si>
  <si>
    <t>0.0735468565</t>
  </si>
  <si>
    <t>0.396763754</t>
  </si>
  <si>
    <t>0.253096614</t>
  </si>
  <si>
    <t>Institution-WidePSY105ACT Math1D</t>
  </si>
  <si>
    <t>0.0664918797</t>
  </si>
  <si>
    <t>0.0310399367</t>
  </si>
  <si>
    <t>0.513209668</t>
  </si>
  <si>
    <t>0.188480595</t>
  </si>
  <si>
    <t>Institution-WidePSY105ACT Math1F</t>
  </si>
  <si>
    <t>0.0892141869</t>
  </si>
  <si>
    <t>0.615577889</t>
  </si>
  <si>
    <t>0.252890173</t>
  </si>
  <si>
    <t>Institution-WidePSY105ACT Math1W</t>
  </si>
  <si>
    <t>0.044178365</t>
  </si>
  <si>
    <t>Institution-WidePSY105ACT Math2A</t>
  </si>
  <si>
    <t>0.0452989586</t>
  </si>
  <si>
    <t>0.0664294187</t>
  </si>
  <si>
    <t>0.184624518</t>
  </si>
  <si>
    <t>0.186899038</t>
  </si>
  <si>
    <t>Institution-WidePSY105ACT Math2B</t>
  </si>
  <si>
    <t>0.0618308936</t>
  </si>
  <si>
    <t>0.0763147489</t>
  </si>
  <si>
    <t>0.274668392</t>
  </si>
  <si>
    <t>0.255108173</t>
  </si>
  <si>
    <t>Institution-WidePSY105ACT Math2C</t>
  </si>
  <si>
    <t>0.0646711820</t>
  </si>
  <si>
    <t>0.0636615263</t>
  </si>
  <si>
    <t>0.287378641</t>
  </si>
  <si>
    <t>0.266826923</t>
  </si>
  <si>
    <t>Institution-WidePSY105ACT Math2D</t>
  </si>
  <si>
    <t>0.0329182143</t>
  </si>
  <si>
    <t>0.0221431396</t>
  </si>
  <si>
    <t>0.254075323</t>
  </si>
  <si>
    <t>0.135817308</t>
  </si>
  <si>
    <t>Institution-WidePSY105ACT Math2F</t>
  </si>
  <si>
    <t>0.0302964096</t>
  </si>
  <si>
    <t>0.0073151443</t>
  </si>
  <si>
    <t>0.209045226</t>
  </si>
  <si>
    <t>Institution-WidePSY105ACT Math2W</t>
  </si>
  <si>
    <t>0.0073556187</t>
  </si>
  <si>
    <t>0.0027678924</t>
  </si>
  <si>
    <t>0.030348558</t>
  </si>
  <si>
    <t>Institution-WidePSY105ACT Math3A</t>
  </si>
  <si>
    <t>0.0731192193</t>
  </si>
  <si>
    <t>0.1243574535</t>
  </si>
  <si>
    <t>0.298011279</t>
  </si>
  <si>
    <t>Institution-WidePSY105ACT Math3B</t>
  </si>
  <si>
    <t>0.0636515913</t>
  </si>
  <si>
    <t>0.0863977857</t>
  </si>
  <si>
    <t>0.282756390</t>
  </si>
  <si>
    <t>0.274842767</t>
  </si>
  <si>
    <t>Institution-WidePSY105ACT Math3C</t>
  </si>
  <si>
    <t>0.0498871167</t>
  </si>
  <si>
    <t>0.0456702254</t>
  </si>
  <si>
    <t>0.221682848</t>
  </si>
  <si>
    <t>0.215408805</t>
  </si>
  <si>
    <t>Institution-WidePSY105ACT Math3D</t>
  </si>
  <si>
    <t>0.0221396839</t>
  </si>
  <si>
    <t>0.0120601028</t>
  </si>
  <si>
    <t>0.170882518</t>
  </si>
  <si>
    <t>0.095597484</t>
  </si>
  <si>
    <t>Institution-WidePSY105ACT Math3F</t>
  </si>
  <si>
    <t>0.0177700095</t>
  </si>
  <si>
    <t>0.0029655991</t>
  </si>
  <si>
    <t>0.122613065</t>
  </si>
  <si>
    <t>0.076729560</t>
  </si>
  <si>
    <t>Institution-WidePSY105ACT Math3W</t>
  </si>
  <si>
    <t>0.167475728</t>
  </si>
  <si>
    <t>0.021698113</t>
  </si>
  <si>
    <t>Institution-WidePSY105ACT Math4A</t>
  </si>
  <si>
    <t>0.0930012381</t>
  </si>
  <si>
    <t>0.1785290629</t>
  </si>
  <si>
    <t>0.379044227</t>
  </si>
  <si>
    <t>0.536780160</t>
  </si>
  <si>
    <t>Institution-WidePSY105ACT Math4B</t>
  </si>
  <si>
    <t>0.0413662515</t>
  </si>
  <si>
    <t>0.0529853697</t>
  </si>
  <si>
    <t>0.183759301</t>
  </si>
  <si>
    <t>0.238755780</t>
  </si>
  <si>
    <t>Institution-WidePSY105ACT Math4C</t>
  </si>
  <si>
    <t>0.0211929211</t>
  </si>
  <si>
    <t>0.094174757</t>
  </si>
  <si>
    <t>0.122320303</t>
  </si>
  <si>
    <t>Institution-WidePSY105ACT Math4D</t>
  </si>
  <si>
    <t>0.0080110698</t>
  </si>
  <si>
    <t>0.0043495453</t>
  </si>
  <si>
    <t>0.061832490</t>
  </si>
  <si>
    <t>0.046237915</t>
  </si>
  <si>
    <t>Institution-WidePSY105ACT Math4F</t>
  </si>
  <si>
    <t>0.0076469303</t>
  </si>
  <si>
    <t>0.052763819</t>
  </si>
  <si>
    <t>0.044136192</t>
  </si>
  <si>
    <t>Institution-WidePSY105ACT Math4W</t>
  </si>
  <si>
    <t>0.0020391814</t>
  </si>
  <si>
    <t>0.067961165</t>
  </si>
  <si>
    <t>0.011769651</t>
  </si>
  <si>
    <t>Institution-WidePSY105ACT Reading1A</t>
  </si>
  <si>
    <t>0.0277474328</t>
  </si>
  <si>
    <t>0.0413206801</t>
  </si>
  <si>
    <t>0.113089938</t>
  </si>
  <si>
    <t>0.096577947</t>
  </si>
  <si>
    <t>Institution-WidePSY105ACT Reading1B</t>
  </si>
  <si>
    <t>0.0515621586</t>
  </si>
  <si>
    <t>0.0610913405</t>
  </si>
  <si>
    <t>0.229052087</t>
  </si>
  <si>
    <t>0.179467681</t>
  </si>
  <si>
    <t>Institution-WidePSY105ACT Reading1C</t>
  </si>
  <si>
    <t>0.0713713495</t>
  </si>
  <si>
    <t>0.317152104</t>
  </si>
  <si>
    <t>0.248415716</t>
  </si>
  <si>
    <t>Institution-WidePSY105ACT Reading1D</t>
  </si>
  <si>
    <t>0.0547665866</t>
  </si>
  <si>
    <t>0.0294582839</t>
  </si>
  <si>
    <t>0.422709387</t>
  </si>
  <si>
    <t>0.190621039</t>
  </si>
  <si>
    <t>Institution-WidePSY105ACT Reading1F</t>
  </si>
  <si>
    <t>0.0691865123</t>
  </si>
  <si>
    <t>0.0116646896</t>
  </si>
  <si>
    <t>0.477386935</t>
  </si>
  <si>
    <t>0.240811153</t>
  </si>
  <si>
    <t>Institution-WidePSY105ACT Reading1W</t>
  </si>
  <si>
    <t>0.0126720559</t>
  </si>
  <si>
    <t>0.422330097</t>
  </si>
  <si>
    <t>0.044106464</t>
  </si>
  <si>
    <t>Institution-WidePSY105ACT Reading2A</t>
  </si>
  <si>
    <t>0.0533100284</t>
  </si>
  <si>
    <t>0.0865954923</t>
  </si>
  <si>
    <t>0.217275156</t>
  </si>
  <si>
    <t>0.185175816</t>
  </si>
  <si>
    <t>Institution-WidePSY105ACT Reading2B</t>
  </si>
  <si>
    <t>0.0670016750</t>
  </si>
  <si>
    <t>0.0828390668</t>
  </si>
  <si>
    <t>0.297638305</t>
  </si>
  <si>
    <t>0.232734632</t>
  </si>
  <si>
    <t>Institution-WidePSY105ACT Reading2C</t>
  </si>
  <si>
    <t>0.0771247542</t>
  </si>
  <si>
    <t>0.0697904310</t>
  </si>
  <si>
    <t>0.342718447</t>
  </si>
  <si>
    <t>0.267897799</t>
  </si>
  <si>
    <t>Institution-WidePSY105ACT Reading2D</t>
  </si>
  <si>
    <t>0.319280495</t>
  </si>
  <si>
    <t>0.143688338</t>
  </si>
  <si>
    <t>Institution-WidePSY105ACT Reading2F</t>
  </si>
  <si>
    <t>0.277889447</t>
  </si>
  <si>
    <t>0.139893752</t>
  </si>
  <si>
    <t>Institution-WidePSY105ACT Reading2W</t>
  </si>
  <si>
    <t>0.0088121768</t>
  </si>
  <si>
    <t>0.293689320</t>
  </si>
  <si>
    <t>0.030609664</t>
  </si>
  <si>
    <t>Institution-WidePSY105ACT Reading3A</t>
  </si>
  <si>
    <t>0.0687495448</t>
  </si>
  <si>
    <t>0.1209964413</t>
  </si>
  <si>
    <t>0.280201840</t>
  </si>
  <si>
    <t>0.302758178</t>
  </si>
  <si>
    <t>Institution-WidePSY105ACT Reading3B</t>
  </si>
  <si>
    <t>0.0588449494</t>
  </si>
  <si>
    <t>0.0745353895</t>
  </si>
  <si>
    <t>0.261404076</t>
  </si>
  <si>
    <t>0.259140475</t>
  </si>
  <si>
    <t>Institution-WidePSY105ACT Reading3C</t>
  </si>
  <si>
    <t>0.0490860098</t>
  </si>
  <si>
    <t>0.0446816924</t>
  </si>
  <si>
    <t>0.218122977</t>
  </si>
  <si>
    <t>0.216164208</t>
  </si>
  <si>
    <t>Institution-WidePSY105ACT Reading3D</t>
  </si>
  <si>
    <t>0.0217755444</t>
  </si>
  <si>
    <t>0.168071951</t>
  </si>
  <si>
    <t>0.095894804</t>
  </si>
  <si>
    <t>Institution-WidePSY105ACT Reading3F</t>
  </si>
  <si>
    <t>0.0230864467</t>
  </si>
  <si>
    <t>0.159296482</t>
  </si>
  <si>
    <t>0.101667736</t>
  </si>
  <si>
    <t>Institution-WidePSY105ACT Reading3W</t>
  </si>
  <si>
    <t>0.0055349210</t>
  </si>
  <si>
    <t>0.0025701858</t>
  </si>
  <si>
    <t>0.184466019</t>
  </si>
  <si>
    <t>0.024374599</t>
  </si>
  <si>
    <t>Institution-WidePSY105ACT Reading4A</t>
  </si>
  <si>
    <t>0.0955502148</t>
  </si>
  <si>
    <t>0.1662712535</t>
  </si>
  <si>
    <t>0.389433066</t>
  </si>
  <si>
    <t>0.483241252</t>
  </si>
  <si>
    <t>Institution-WidePSY105ACT Reading4B</t>
  </si>
  <si>
    <t>0.0477022795</t>
  </si>
  <si>
    <t>0.0567417952</t>
  </si>
  <si>
    <t>0.211905532</t>
  </si>
  <si>
    <t>0.241252302</t>
  </si>
  <si>
    <t>Institution-WidePSY105ACT Reading4C</t>
  </si>
  <si>
    <t>0.0274561212</t>
  </si>
  <si>
    <t>0.0233293792</t>
  </si>
  <si>
    <t>0.122006472</t>
  </si>
  <si>
    <t>0.138858195</t>
  </si>
  <si>
    <t>Institution-WidePSY105ACT Reading4D</t>
  </si>
  <si>
    <t>0.0116524652</t>
  </si>
  <si>
    <t>0.0063266113</t>
  </si>
  <si>
    <t>0.089938168</t>
  </si>
  <si>
    <t>0.058931860</t>
  </si>
  <si>
    <t>Institution-WidePSY105ACT Reading4F</t>
  </si>
  <si>
    <t>0.0123807443</t>
  </si>
  <si>
    <t>0.062615101</t>
  </si>
  <si>
    <t>Institution-WidePSY105ACT Reading4W</t>
  </si>
  <si>
    <t>0.0029859442</t>
  </si>
  <si>
    <t>0.099514563</t>
  </si>
  <si>
    <t>0.015101289</t>
  </si>
  <si>
    <t>Institution-WidePSY105ACT Science Reasoning1A</t>
  </si>
  <si>
    <t>0.0418760469</t>
  </si>
  <si>
    <t>0.0593119810</t>
  </si>
  <si>
    <t>0.170673790</t>
  </si>
  <si>
    <t>0.111976631</t>
  </si>
  <si>
    <t>Institution-WidePSY105ACT Science Reasoning1B</t>
  </si>
  <si>
    <t>0.0663462239</t>
  </si>
  <si>
    <t>0.0773032819</t>
  </si>
  <si>
    <t>0.294726626</t>
  </si>
  <si>
    <t>0.177409932</t>
  </si>
  <si>
    <t>Institution-WidePSY105ACT Science Reasoning1C</t>
  </si>
  <si>
    <t>0.0945306241</t>
  </si>
  <si>
    <t>0.0856069593</t>
  </si>
  <si>
    <t>0.420064725</t>
  </si>
  <si>
    <t>0.252775073</t>
  </si>
  <si>
    <t>Institution-WidePSY105ACT Science Reasoning1D</t>
  </si>
  <si>
    <t>0.0685310611</t>
  </si>
  <si>
    <t>0.0340055358</t>
  </si>
  <si>
    <t>0.528948848</t>
  </si>
  <si>
    <t>0.183252191</t>
  </si>
  <si>
    <t>Institution-WidePSY105ACT Science Reasoning1F</t>
  </si>
  <si>
    <t>0.0864467264</t>
  </si>
  <si>
    <t>0.0150257019</t>
  </si>
  <si>
    <t>0.596482412</t>
  </si>
  <si>
    <t>0.231158715</t>
  </si>
  <si>
    <t>Institution-WidePSY105ACT Science Reasoning1W</t>
  </si>
  <si>
    <t>0.0162406234</t>
  </si>
  <si>
    <t>0.0047449585</t>
  </si>
  <si>
    <t>0.541262136</t>
  </si>
  <si>
    <t>0.043427459</t>
  </si>
  <si>
    <t>Institution-WidePSY105ACT Science Reasoning2A</t>
  </si>
  <si>
    <t>0.0444250237</t>
  </si>
  <si>
    <t>0.0743376829</t>
  </si>
  <si>
    <t>0.181062630</t>
  </si>
  <si>
    <t>0.194082087</t>
  </si>
  <si>
    <t>Institution-WidePSY105ACT Science Reasoning2B</t>
  </si>
  <si>
    <t>0.0563688005</t>
  </si>
  <si>
    <t>0.0703835508</t>
  </si>
  <si>
    <t>0.250404400</t>
  </si>
  <si>
    <t>0.246261534</t>
  </si>
  <si>
    <t>Institution-WidePSY105ACT Science Reasoning2C</t>
  </si>
  <si>
    <t>0.0576068750</t>
  </si>
  <si>
    <t>0.0486358244</t>
  </si>
  <si>
    <t>0.255987055</t>
  </si>
  <si>
    <t>0.251670379</t>
  </si>
  <si>
    <t>Institution-WidePSY105ACT Science Reasoning2D</t>
  </si>
  <si>
    <t>0.0321899352</t>
  </si>
  <si>
    <t>0.248454188</t>
  </si>
  <si>
    <t>0.140629971</t>
  </si>
  <si>
    <t>Institution-WidePSY105ACT Science Reasoning2F</t>
  </si>
  <si>
    <t>0.0314616561</t>
  </si>
  <si>
    <t>0.0039541321</t>
  </si>
  <si>
    <t>0.217085427</t>
  </si>
  <si>
    <t>0.137448298</t>
  </si>
  <si>
    <t>Institution-WidePSY105ACT Science Reasoning2W</t>
  </si>
  <si>
    <t>0.0068458233</t>
  </si>
  <si>
    <t>0.228155340</t>
  </si>
  <si>
    <t>0.029907731</t>
  </si>
  <si>
    <t>Institution-WidePSY105ACT Science Reasoning3A</t>
  </si>
  <si>
    <t>0.0769062705</t>
  </si>
  <si>
    <t>0.1336496639</t>
  </si>
  <si>
    <t>0.313446126</t>
  </si>
  <si>
    <t>0.325925926</t>
  </si>
  <si>
    <t>Institution-WidePSY105ACT Science Reasoning3B</t>
  </si>
  <si>
    <t>0.0635787634</t>
  </si>
  <si>
    <t>0.0790826414</t>
  </si>
  <si>
    <t>0.282432870</t>
  </si>
  <si>
    <t>0.269444444</t>
  </si>
  <si>
    <t>Institution-WidePSY105ACT Science Reasoning3C</t>
  </si>
  <si>
    <t>0.0511980191</t>
  </si>
  <si>
    <t>0.0492289442</t>
  </si>
  <si>
    <t>0.227508091</t>
  </si>
  <si>
    <t>0.216975309</t>
  </si>
  <si>
    <t>Institution-WidePSY105ACT Science Reasoning3D</t>
  </si>
  <si>
    <t>0.0208287816</t>
  </si>
  <si>
    <t>0.160764474</t>
  </si>
  <si>
    <t>0.088271605</t>
  </si>
  <si>
    <t>Institution-WidePSY105ACT Science Reasoning3F</t>
  </si>
  <si>
    <t>0.0184254606</t>
  </si>
  <si>
    <t>0.0041518387</t>
  </si>
  <si>
    <t>0.127135678</t>
  </si>
  <si>
    <t>0.078086420</t>
  </si>
  <si>
    <t>Institution-WidePSY105ACT Science Reasoning3W</t>
  </si>
  <si>
    <t>0.021296296</t>
  </si>
  <si>
    <t>Institution-WidePSY105ACT Science Reasoning4A</t>
  </si>
  <si>
    <t>0.0821498798</t>
  </si>
  <si>
    <t>0.1478845393</t>
  </si>
  <si>
    <t>0.334817453</t>
  </si>
  <si>
    <t>0.509715319</t>
  </si>
  <si>
    <t>Institution-WidePSY105ACT Science Reasoning4B</t>
  </si>
  <si>
    <t>0.0388172748</t>
  </si>
  <si>
    <t>0.0484381178</t>
  </si>
  <si>
    <t>0.172436105</t>
  </si>
  <si>
    <t>0.240849526</t>
  </si>
  <si>
    <t>Institution-WidePSY105ACT Science Reasoning4C</t>
  </si>
  <si>
    <t>0.0217027165</t>
  </si>
  <si>
    <t>0.0207591934</t>
  </si>
  <si>
    <t>0.096440129</t>
  </si>
  <si>
    <t>0.134658834</t>
  </si>
  <si>
    <t>Institution-WidePSY105ACT Science Reasoning4D</t>
  </si>
  <si>
    <t>0.049706281</t>
  </si>
  <si>
    <t>Institution-WidePSY105ACT Science Reasoning4F</t>
  </si>
  <si>
    <t>0.0085936931</t>
  </si>
  <si>
    <t>0.0011862396</t>
  </si>
  <si>
    <t>0.059296482</t>
  </si>
  <si>
    <t>0.053321283</t>
  </si>
  <si>
    <t>Institution-WidePSY105ACT Science Reasoning4W</t>
  </si>
  <si>
    <t>0.0007908264</t>
  </si>
  <si>
    <t>0.011748757</t>
  </si>
  <si>
    <t>Institution-WidePSY105ACT Sum of Standard Score1A</t>
  </si>
  <si>
    <t>Institution-WidePSY105ACT Sum of Standard Score1B</t>
  </si>
  <si>
    <t>Institution-WidePSY105ACT Sum of Standard Score2C</t>
  </si>
  <si>
    <t>Institution-WidePSY105ACT Sum of Standard Score4A</t>
  </si>
  <si>
    <t>Institution-WidePSY105ACT Sum of Standard Score4B</t>
  </si>
  <si>
    <t>Institution-WidePSY105SAT Mathematics1A</t>
  </si>
  <si>
    <t>0.0305882353</t>
  </si>
  <si>
    <t>0.0367018602</t>
  </si>
  <si>
    <t>0.109915450</t>
  </si>
  <si>
    <t>0.105069802</t>
  </si>
  <si>
    <t>Institution-WidePSY105SAT Mathematics1B</t>
  </si>
  <si>
    <t>0.0543315508</t>
  </si>
  <si>
    <t>0.0558069382</t>
  </si>
  <si>
    <t>0.226988382</t>
  </si>
  <si>
    <t>0.186627480</t>
  </si>
  <si>
    <t>Institution-WidePSY105SAT Mathematics1C</t>
  </si>
  <si>
    <t>0.0791443850</t>
  </si>
  <si>
    <t>0.0713926596</t>
  </si>
  <si>
    <t>0.368893320</t>
  </si>
  <si>
    <t>0.271858927</t>
  </si>
  <si>
    <t>Institution-WidePSY105SAT Mathematics1D</t>
  </si>
  <si>
    <t>0.0541176471</t>
  </si>
  <si>
    <t>0.0336852690</t>
  </si>
  <si>
    <t>0.476459510</t>
  </si>
  <si>
    <t>0.185892726</t>
  </si>
  <si>
    <t>Institution-WidePSY105SAT Mathematics1F</t>
  </si>
  <si>
    <t>0.0598930481</t>
  </si>
  <si>
    <t>0.0105580694</t>
  </si>
  <si>
    <t>0.478632479</t>
  </si>
  <si>
    <t>0.205731080</t>
  </si>
  <si>
    <t>Institution-WidePSY105SAT Mathematics1W</t>
  </si>
  <si>
    <t>0.0130481283</t>
  </si>
  <si>
    <t>0.0035193565</t>
  </si>
  <si>
    <t>0.448529412</t>
  </si>
  <si>
    <t>0.044819985</t>
  </si>
  <si>
    <t>Institution-WidePSY105SAT Mathematics2A</t>
  </si>
  <si>
    <t>0.0682352941</t>
  </si>
  <si>
    <t>0.0985419809</t>
  </si>
  <si>
    <t>0.245196003</t>
  </si>
  <si>
    <t>0.232168850</t>
  </si>
  <si>
    <t>Institution-WidePSY105SAT Mathematics2B</t>
  </si>
  <si>
    <t>0.0737967914</t>
  </si>
  <si>
    <t>0.0899949723</t>
  </si>
  <si>
    <t>0.308310992</t>
  </si>
  <si>
    <t>0.251091703</t>
  </si>
  <si>
    <t>Institution-WidePSY105SAT Mathematics2C</t>
  </si>
  <si>
    <t>0.0712299465</t>
  </si>
  <si>
    <t>0.332003988</t>
  </si>
  <si>
    <t>0.242358079</t>
  </si>
  <si>
    <t>Institution-WidePSY105SAT Mathematics2D</t>
  </si>
  <si>
    <t>0.0221216692</t>
  </si>
  <si>
    <t>0.290018832</t>
  </si>
  <si>
    <t>0.112081514</t>
  </si>
  <si>
    <t>Institution-WidePSY105SAT Mathematics2F</t>
  </si>
  <si>
    <t>0.0395721925</t>
  </si>
  <si>
    <t>0.0120663650</t>
  </si>
  <si>
    <t>0.316239316</t>
  </si>
  <si>
    <t>0.134643377</t>
  </si>
  <si>
    <t>Institution-WidePSY105SAT Mathematics2W</t>
  </si>
  <si>
    <t>0.0081283422</t>
  </si>
  <si>
    <t>0.027656477</t>
  </si>
  <si>
    <t>Institution-WidePSY105SAT Mathematics3A</t>
  </si>
  <si>
    <t>0.0789304813</t>
  </si>
  <si>
    <t>0.1271995978</t>
  </si>
  <si>
    <t>0.283627978</t>
  </si>
  <si>
    <t>0.351763584</t>
  </si>
  <si>
    <t>Institution-WidePSY105SAT Mathematics3B</t>
  </si>
  <si>
    <t>0.0667379679</t>
  </si>
  <si>
    <t>0.0829562594</t>
  </si>
  <si>
    <t>0.278820375</t>
  </si>
  <si>
    <t>0.297426120</t>
  </si>
  <si>
    <t>Institution-WidePSY105SAT Mathematics3C</t>
  </si>
  <si>
    <t>0.0377073906</t>
  </si>
  <si>
    <t>0.184446660</t>
  </si>
  <si>
    <t>0.176358437</t>
  </si>
  <si>
    <t>Institution-WidePSY105SAT Mathematics3D</t>
  </si>
  <si>
    <t>0.0177540107</t>
  </si>
  <si>
    <t>0.0110608346</t>
  </si>
  <si>
    <t>0.156308851</t>
  </si>
  <si>
    <t>0.079122974</t>
  </si>
  <si>
    <t>Institution-WidePSY105SAT Mathematics3F</t>
  </si>
  <si>
    <t>0.0164705882</t>
  </si>
  <si>
    <t>0.0030165913</t>
  </si>
  <si>
    <t>0.131623932</t>
  </si>
  <si>
    <t>0.073403241</t>
  </si>
  <si>
    <t>Institution-WidePSY105SAT Mathematics3W</t>
  </si>
  <si>
    <t>0.0049197861</t>
  </si>
  <si>
    <t>0.0025138260</t>
  </si>
  <si>
    <t>0.169117647</t>
  </si>
  <si>
    <t>0.021925643</t>
  </si>
  <si>
    <t>Institution-WidePSY105SAT Mathematics4A</t>
  </si>
  <si>
    <t>0.1005347594</t>
  </si>
  <si>
    <t>0.1674208145</t>
  </si>
  <si>
    <t>0.361260569</t>
  </si>
  <si>
    <t>0.527497194</t>
  </si>
  <si>
    <t>Institution-WidePSY105SAT Mathematics4B</t>
  </si>
  <si>
    <t>0.0444919786</t>
  </si>
  <si>
    <t>0.0472599296</t>
  </si>
  <si>
    <t>0.185880250</t>
  </si>
  <si>
    <t>0.233445567</t>
  </si>
  <si>
    <t>Institution-WidePSY105SAT Mathematics4C</t>
  </si>
  <si>
    <t>0.0245989305</t>
  </si>
  <si>
    <t>0.0191050779</t>
  </si>
  <si>
    <t>0.114656032</t>
  </si>
  <si>
    <t>0.129068462</t>
  </si>
  <si>
    <t>Institution-WidePSY105SAT Mathematics4D</t>
  </si>
  <si>
    <t>0.0087700535</t>
  </si>
  <si>
    <t>0.0050276521</t>
  </si>
  <si>
    <t>0.077212806</t>
  </si>
  <si>
    <t>0.046015713</t>
  </si>
  <si>
    <t>Institution-WidePSY105SAT Mathematics4F</t>
  </si>
  <si>
    <t>0.0091978610</t>
  </si>
  <si>
    <t>0.0020110608</t>
  </si>
  <si>
    <t>0.073504274</t>
  </si>
  <si>
    <t>0.048260382</t>
  </si>
  <si>
    <t>Institution-WidePSY105SAT Mathematics4W</t>
  </si>
  <si>
    <t>0.0029946524</t>
  </si>
  <si>
    <t>0.0010055304</t>
  </si>
  <si>
    <t>0.015712682</t>
  </si>
  <si>
    <t>Institution-WidePSY105SAT Total (Verbal and Math)1A</t>
  </si>
  <si>
    <t>0.0487682252</t>
  </si>
  <si>
    <t>0.126825519</t>
  </si>
  <si>
    <t>0.109199206</t>
  </si>
  <si>
    <t>Institution-WidePSY105SAT Total (Verbal and Math)1B</t>
  </si>
  <si>
    <t>0.0568124686</t>
  </si>
  <si>
    <t>0.223413762</t>
  </si>
  <si>
    <t>0.165453342</t>
  </si>
  <si>
    <t>Institution-WidePSY105SAT Total (Verbal and Math)1C</t>
  </si>
  <si>
    <t>0.0866310160</t>
  </si>
  <si>
    <t>0.0789341378</t>
  </si>
  <si>
    <t>0.403788634</t>
  </si>
  <si>
    <t>0.268034414</t>
  </si>
  <si>
    <t>Institution-WidePSY105SAT Total (Verbal and Math)1D</t>
  </si>
  <si>
    <t>0.0626737968</t>
  </si>
  <si>
    <t>0.0356963298</t>
  </si>
  <si>
    <t>0.551789077</t>
  </si>
  <si>
    <t>0.193911317</t>
  </si>
  <si>
    <t>Institution-WidePSY105SAT Total (Verbal and Math)1F</t>
  </si>
  <si>
    <t>0.0699465241</t>
  </si>
  <si>
    <t>0.0150829563</t>
  </si>
  <si>
    <t>0.558974359</t>
  </si>
  <si>
    <t>0.216412972</t>
  </si>
  <si>
    <t>Institution-WidePSY105SAT Total (Verbal and Math)1W</t>
  </si>
  <si>
    <t>0.0151871658</t>
  </si>
  <si>
    <t>0.0060331825</t>
  </si>
  <si>
    <t>0.522058824</t>
  </si>
  <si>
    <t>0.046988749</t>
  </si>
  <si>
    <t>Institution-WidePSY105SAT Total (Verbal and Math)2A</t>
  </si>
  <si>
    <t>0.0524064171</t>
  </si>
  <si>
    <t>0.0708898944</t>
  </si>
  <si>
    <t>0.188316679</t>
  </si>
  <si>
    <t>0.203826955</t>
  </si>
  <si>
    <t>Institution-WidePSY105SAT Total (Verbal and Math)2B</t>
  </si>
  <si>
    <t>0.0746524064</t>
  </si>
  <si>
    <t>0.0955253896</t>
  </si>
  <si>
    <t>0.311885612</t>
  </si>
  <si>
    <t>0.290349418</t>
  </si>
  <si>
    <t>Institution-WidePSY105SAT Total (Verbal and Math)2C</t>
  </si>
  <si>
    <t>0.0680213904</t>
  </si>
  <si>
    <t>0.0542986425</t>
  </si>
  <si>
    <t>0.317048853</t>
  </si>
  <si>
    <t>0.264559068</t>
  </si>
  <si>
    <t>Institution-WidePSY105SAT Total (Verbal and Math)2D</t>
  </si>
  <si>
    <t>0.0241711230</t>
  </si>
  <si>
    <t>0.0170940171</t>
  </si>
  <si>
    <t>0.212806026</t>
  </si>
  <si>
    <t>0.094009983</t>
  </si>
  <si>
    <t>Institution-WidePSY105SAT Total (Verbal and Math)2F</t>
  </si>
  <si>
    <t>0.0085470085</t>
  </si>
  <si>
    <t>0.118968386</t>
  </si>
  <si>
    <t>Institution-WidePSY105SAT Total (Verbal and Math)2W</t>
  </si>
  <si>
    <t>0.0072727273</t>
  </si>
  <si>
    <t>0.028286190</t>
  </si>
  <si>
    <t>Institution-WidePSY105SAT Total (Verbal and Math)3A</t>
  </si>
  <si>
    <t>0.0844919786</t>
  </si>
  <si>
    <t>0.1332327803</t>
  </si>
  <si>
    <t>0.303612606</t>
  </si>
  <si>
    <t>0.384990253</t>
  </si>
  <si>
    <t>Institution-WidePSY105SAT Total (Verbal and Math)3B</t>
  </si>
  <si>
    <t>0.0637433155</t>
  </si>
  <si>
    <t>0.0739064857</t>
  </si>
  <si>
    <t>0.266309205</t>
  </si>
  <si>
    <t>0.290448343</t>
  </si>
  <si>
    <t>Institution-WidePSY105SAT Total (Verbal and Math)3C</t>
  </si>
  <si>
    <t>0.0348663102</t>
  </si>
  <si>
    <t>0.0321769734</t>
  </si>
  <si>
    <t>0.162512463</t>
  </si>
  <si>
    <t>0.158869396</t>
  </si>
  <si>
    <t>Institution-WidePSY105SAT Total (Verbal and Math)3D</t>
  </si>
  <si>
    <t>0.0188235294</t>
  </si>
  <si>
    <t>0.165725047</t>
  </si>
  <si>
    <t>0.085769981</t>
  </si>
  <si>
    <t>Institution-WidePSY105SAT Total (Verbal and Math)3F</t>
  </si>
  <si>
    <t>0.0143315508</t>
  </si>
  <si>
    <t>0.114529915</t>
  </si>
  <si>
    <t>0.065302144</t>
  </si>
  <si>
    <t>Institution-WidePSY105SAT Total (Verbal and Math)3W</t>
  </si>
  <si>
    <t>0.0032085561</t>
  </si>
  <si>
    <t>0.110294118</t>
  </si>
  <si>
    <t>0.014619883</t>
  </si>
  <si>
    <t>Institution-WidePSY105SAT Total (Verbal and Math)4A</t>
  </si>
  <si>
    <t>0.1060962567</t>
  </si>
  <si>
    <t>0.1769733534</t>
  </si>
  <si>
    <t>0.381245196</t>
  </si>
  <si>
    <t>0.529914530</t>
  </si>
  <si>
    <t>Institution-WidePSY105SAT Total (Verbal and Math)4B</t>
  </si>
  <si>
    <t>0.0474866310</t>
  </si>
  <si>
    <t>0.0497737557</t>
  </si>
  <si>
    <t>0.198391421</t>
  </si>
  <si>
    <t>Institution-WidePSY105SAT Total (Verbal and Math)4C</t>
  </si>
  <si>
    <t>0.0250267380</t>
  </si>
  <si>
    <t>0.0186023127</t>
  </si>
  <si>
    <t>0.116650050</t>
  </si>
  <si>
    <t>Institution-WidePSY105SAT Total (Verbal and Math)4D</t>
  </si>
  <si>
    <t>0.0079144385</t>
  </si>
  <si>
    <t>0.0040221217</t>
  </si>
  <si>
    <t>0.069679849</t>
  </si>
  <si>
    <t>0.039529915</t>
  </si>
  <si>
    <t>Institution-WidePSY105SAT Total (Verbal and Math)4F</t>
  </si>
  <si>
    <t>0.0102673797</t>
  </si>
  <si>
    <t>0.082051282</t>
  </si>
  <si>
    <t>Institution-WidePSY105SAT Total (Verbal and Math)4W</t>
  </si>
  <si>
    <t>0.0034224599</t>
  </si>
  <si>
    <t>Institution-WidePSY105SAT Verbal1A</t>
  </si>
  <si>
    <t>0.0380748663</t>
  </si>
  <si>
    <t>0.0522875817</t>
  </si>
  <si>
    <t>0.136817832</t>
  </si>
  <si>
    <t>0.121006118</t>
  </si>
  <si>
    <t>Institution-WidePSY105SAT Verbal1B</t>
  </si>
  <si>
    <t>0.0583957219</t>
  </si>
  <si>
    <t>0.0693815988</t>
  </si>
  <si>
    <t>0.243967828</t>
  </si>
  <si>
    <t>0.185588035</t>
  </si>
  <si>
    <t>Institution-WidePSY105SAT Verbal1C</t>
  </si>
  <si>
    <t>0.0836363636</t>
  </si>
  <si>
    <t>0.0779286073</t>
  </si>
  <si>
    <t>0.389830508</t>
  </si>
  <si>
    <t>0.265805574</t>
  </si>
  <si>
    <t>Institution-WidePSY105SAT Verbal1D</t>
  </si>
  <si>
    <t>0.0573262032</t>
  </si>
  <si>
    <t>0.0306686777</t>
  </si>
  <si>
    <t>0.504708098</t>
  </si>
  <si>
    <t>0.182188987</t>
  </si>
  <si>
    <t>Institution-WidePSY105SAT Verbal1F</t>
  </si>
  <si>
    <t>0.0622459893</t>
  </si>
  <si>
    <t>0.0160884867</t>
  </si>
  <si>
    <t>0.497435897</t>
  </si>
  <si>
    <t>0.197824609</t>
  </si>
  <si>
    <t>Institution-WidePSY105SAT Verbal1W</t>
  </si>
  <si>
    <t>0.0149732620</t>
  </si>
  <si>
    <t>0.047586676</t>
  </si>
  <si>
    <t>Institution-WidePSY105SAT Verbal2A</t>
  </si>
  <si>
    <t>0.215219062</t>
  </si>
  <si>
    <t>0.226904376</t>
  </si>
  <si>
    <t>Institution-WidePSY105SAT Verbal2B</t>
  </si>
  <si>
    <t>0.0703743316</t>
  </si>
  <si>
    <t>0.0854700855</t>
  </si>
  <si>
    <t>0.294012511</t>
  </si>
  <si>
    <t>0.266612642</t>
  </si>
  <si>
    <t>Institution-WidePSY105SAT Verbal2C</t>
  </si>
  <si>
    <t>0.0654545455</t>
  </si>
  <si>
    <t>0.0537958773</t>
  </si>
  <si>
    <t>0.305084746</t>
  </si>
  <si>
    <t>0.247974068</t>
  </si>
  <si>
    <t>Institution-WidePSY105SAT Verbal2D</t>
  </si>
  <si>
    <t>0.0286631016</t>
  </si>
  <si>
    <t>0.0226244344</t>
  </si>
  <si>
    <t>0.252354049</t>
  </si>
  <si>
    <t>0.108589951</t>
  </si>
  <si>
    <t>Institution-WidePSY105SAT Verbal2F</t>
  </si>
  <si>
    <t>0.0075414781</t>
  </si>
  <si>
    <t>0.121555916</t>
  </si>
  <si>
    <t>Institution-WidePSY105SAT Verbal2W</t>
  </si>
  <si>
    <t>0.0074866310</t>
  </si>
  <si>
    <t>0.257352941</t>
  </si>
  <si>
    <t>0.028363047</t>
  </si>
  <si>
    <t>Institution-WidePSY105SAT Verbal3A</t>
  </si>
  <si>
    <t>0.0755080214</t>
  </si>
  <si>
    <t>0.1126194067</t>
  </si>
  <si>
    <t>0.271329746</t>
  </si>
  <si>
    <t>0.349851338</t>
  </si>
  <si>
    <t>Institution-WidePSY105SAT Verbal3B</t>
  </si>
  <si>
    <t>0.0579679144</t>
  </si>
  <si>
    <t>0.0653594771</t>
  </si>
  <si>
    <t>0.242180518</t>
  </si>
  <si>
    <t>0.268582755</t>
  </si>
  <si>
    <t>Institution-WidePSY105SAT Verbal3C</t>
  </si>
  <si>
    <t>0.0434224599</t>
  </si>
  <si>
    <t>0.202392822</t>
  </si>
  <si>
    <t>0.201189296</t>
  </si>
  <si>
    <t>Institution-WidePSY105SAT Verbal3D</t>
  </si>
  <si>
    <t>0.0168983957</t>
  </si>
  <si>
    <t>0.0125691302</t>
  </si>
  <si>
    <t>0.148775895</t>
  </si>
  <si>
    <t>0.078295342</t>
  </si>
  <si>
    <t>Institution-WidePSY105SAT Verbal3F</t>
  </si>
  <si>
    <t>0.0194652406</t>
  </si>
  <si>
    <t>0.090188305</t>
  </si>
  <si>
    <t>Institution-WidePSY105SAT Verbal3W</t>
  </si>
  <si>
    <t>0.0025668449</t>
  </si>
  <si>
    <t>0.0005027652</t>
  </si>
  <si>
    <t>0.011892963</t>
  </si>
  <si>
    <t>Institution-WidePSY105SAT Verbal4A</t>
  </si>
  <si>
    <t>0.1048128342</t>
  </si>
  <si>
    <t>0.1694318753</t>
  </si>
  <si>
    <t>0.376633359</t>
  </si>
  <si>
    <t>0.509885536</t>
  </si>
  <si>
    <t>Institution-WidePSY105SAT Verbal4B</t>
  </si>
  <si>
    <t>0.0526203209</t>
  </si>
  <si>
    <t>0.219839142</t>
  </si>
  <si>
    <t>0.255983351</t>
  </si>
  <si>
    <t>Institution-WidePSY105SAT Verbal4C</t>
  </si>
  <si>
    <t>0.0220320856</t>
  </si>
  <si>
    <t>0.0155857215</t>
  </si>
  <si>
    <t>0.102691924</t>
  </si>
  <si>
    <t>0.107180021</t>
  </si>
  <si>
    <t>Institution-WidePSY105SAT Verbal4D</t>
  </si>
  <si>
    <t>0.094161959</t>
  </si>
  <si>
    <t>Institution-WidePSY105SAT Verbal4F</t>
  </si>
  <si>
    <t>0.0113368984</t>
  </si>
  <si>
    <t>0.090598291</t>
  </si>
  <si>
    <t>0.055150884</t>
  </si>
  <si>
    <t>Institution-WidePSY105SAT Verbal4W</t>
  </si>
  <si>
    <t>0.0040641711</t>
  </si>
  <si>
    <t>0.139705882</t>
  </si>
  <si>
    <t>0.019771072</t>
  </si>
  <si>
    <t>Institution-WidePSY105SAT Writing1A</t>
  </si>
  <si>
    <t>0.0430539610</t>
  </si>
  <si>
    <t>0.140712946</t>
  </si>
  <si>
    <t>0.133451957</t>
  </si>
  <si>
    <t>Institution-WidePSY105SAT Writing1B</t>
  </si>
  <si>
    <t>0.0700344432</t>
  </si>
  <si>
    <t>0.0859504132</t>
  </si>
  <si>
    <t>0.286384977</t>
  </si>
  <si>
    <t>0.217081851</t>
  </si>
  <si>
    <t>Institution-WidePSY105SAT Writing1C</t>
  </si>
  <si>
    <t>0.0740528129</t>
  </si>
  <si>
    <t>0.358333333</t>
  </si>
  <si>
    <t>0.229537367</t>
  </si>
  <si>
    <t>Institution-WidePSY105SAT Writing1D</t>
  </si>
  <si>
    <t>0.0608495982</t>
  </si>
  <si>
    <t>0.623529412</t>
  </si>
  <si>
    <t>0.188612100</t>
  </si>
  <si>
    <t>Institution-WidePSY105SAT Writing1F</t>
  </si>
  <si>
    <t>0.0556831228</t>
  </si>
  <si>
    <t>0.0049586777</t>
  </si>
  <si>
    <t>0.172597865</t>
  </si>
  <si>
    <t>Institution-WidePSY105SAT Writing1W</t>
  </si>
  <si>
    <t>0.0189437428</t>
  </si>
  <si>
    <t>0.559322034</t>
  </si>
  <si>
    <t>0.058718861</t>
  </si>
  <si>
    <t>Institution-WidePSY105SAT Writing2A</t>
  </si>
  <si>
    <t>0.0562571757</t>
  </si>
  <si>
    <t>0.183864916</t>
  </si>
  <si>
    <t>Institution-WidePSY105SAT Writing2B</t>
  </si>
  <si>
    <t>Institution-WidePSY105SAT Writing2C</t>
  </si>
  <si>
    <t>0.0654420207</t>
  </si>
  <si>
    <t>0.0446280992</t>
  </si>
  <si>
    <t>0.316666667</t>
  </si>
  <si>
    <t>0.275362319</t>
  </si>
  <si>
    <t>Institution-WidePSY105SAT Writing2D</t>
  </si>
  <si>
    <t>0.0177956372</t>
  </si>
  <si>
    <t>0.0016528926</t>
  </si>
  <si>
    <t>0.182352941</t>
  </si>
  <si>
    <t>0.074879227</t>
  </si>
  <si>
    <t>Institution-WidePSY105SAT Writing2F</t>
  </si>
  <si>
    <t>0.0327210103</t>
  </si>
  <si>
    <t>0.293814433</t>
  </si>
  <si>
    <t>0.137681159</t>
  </si>
  <si>
    <t>Institution-WidePSY105SAT Writing2W</t>
  </si>
  <si>
    <t>0.0091848450</t>
  </si>
  <si>
    <t>0.271186441</t>
  </si>
  <si>
    <t>0.038647343</t>
  </si>
  <si>
    <t>Institution-WidePSY105SAT Writing3A</t>
  </si>
  <si>
    <t>0.0878300804</t>
  </si>
  <si>
    <t>0.1553719008</t>
  </si>
  <si>
    <t>0.287054409</t>
  </si>
  <si>
    <t>0.375921376</t>
  </si>
  <si>
    <t>Institution-WidePSY105SAT Writing3B</t>
  </si>
  <si>
    <t>0.0706084960</t>
  </si>
  <si>
    <t>0.0793388430</t>
  </si>
  <si>
    <t>0.288732394</t>
  </si>
  <si>
    <t>0.302211302</t>
  </si>
  <si>
    <t>Institution-WidePSY105SAT Writing3C</t>
  </si>
  <si>
    <t>0.0419058553</t>
  </si>
  <si>
    <t>0.0264462810</t>
  </si>
  <si>
    <t>0.202777778</t>
  </si>
  <si>
    <t>0.179361179</t>
  </si>
  <si>
    <t>Institution-WidePSY105SAT Writing3D</t>
  </si>
  <si>
    <t>0.0132032147</t>
  </si>
  <si>
    <t>0.0115702479</t>
  </si>
  <si>
    <t>0.135294118</t>
  </si>
  <si>
    <t>0.056511057</t>
  </si>
  <si>
    <t>Institution-WidePSY105SAT Writing3F</t>
  </si>
  <si>
    <t>0.0160734788</t>
  </si>
  <si>
    <t>0.0033057851</t>
  </si>
  <si>
    <t>0.144329897</t>
  </si>
  <si>
    <t>0.068796069</t>
  </si>
  <si>
    <t>Institution-WidePSY105SAT Writing3W</t>
  </si>
  <si>
    <t>0.0040183697</t>
  </si>
  <si>
    <t>0.017199017</t>
  </si>
  <si>
    <t>Institution-WidePSY105SAT Writing4A</t>
  </si>
  <si>
    <t>0.1188289323</t>
  </si>
  <si>
    <t>0.2132231405</t>
  </si>
  <si>
    <t>0.388367730</t>
  </si>
  <si>
    <t>0.576601671</t>
  </si>
  <si>
    <t>Institution-WidePSY105SAT Writing4B</t>
  </si>
  <si>
    <t>0.0476463835</t>
  </si>
  <si>
    <t>0.231197772</t>
  </si>
  <si>
    <t>Institution-WidePSY105SAT Writing4C</t>
  </si>
  <si>
    <t>0.0252583238</t>
  </si>
  <si>
    <t>0.0214876033</t>
  </si>
  <si>
    <t>0.122222222</t>
  </si>
  <si>
    <t>0.122562674</t>
  </si>
  <si>
    <t>Institution-WidePSY105SAT Writing4D</t>
  </si>
  <si>
    <t>0.0057405281</t>
  </si>
  <si>
    <t>0.027855153</t>
  </si>
  <si>
    <t>Institution-WidePSY105SAT Writing4F</t>
  </si>
  <si>
    <t>0.0068886338</t>
  </si>
  <si>
    <t>0.033426184</t>
  </si>
  <si>
    <t>Institution-WidePSY105SAT Writing4W</t>
  </si>
  <si>
    <t>0.0017221584</t>
  </si>
  <si>
    <t>Institution-WidePSY110ACT Combined English/Writing1A</t>
  </si>
  <si>
    <t>0.0623188406</t>
  </si>
  <si>
    <t>0.0693430657</t>
  </si>
  <si>
    <t>0.151408451</t>
  </si>
  <si>
    <t>0.225721785</t>
  </si>
  <si>
    <t>Institution-WidePSY110ACT Combined English/Writing1B</t>
  </si>
  <si>
    <t>0.257879656</t>
  </si>
  <si>
    <t>0.236220472</t>
  </si>
  <si>
    <t>Institution-WidePSY110ACT Combined English/Writing1C</t>
  </si>
  <si>
    <t>0.0474452555</t>
  </si>
  <si>
    <t>0.451327434</t>
  </si>
  <si>
    <t>0.267716535</t>
  </si>
  <si>
    <t>Institution-WidePSY110ACT Combined English/Writing1D</t>
  </si>
  <si>
    <t>0.0224637681</t>
  </si>
  <si>
    <t>0.387500000</t>
  </si>
  <si>
    <t>0.081364829</t>
  </si>
  <si>
    <t>Institution-WidePSY110ACT Combined English/Writing1F</t>
  </si>
  <si>
    <t>0.0405797101</t>
  </si>
  <si>
    <t>0.0036496350</t>
  </si>
  <si>
    <t>0.486956522</t>
  </si>
  <si>
    <t>0.146981627</t>
  </si>
  <si>
    <t>Institution-WidePSY110ACT Combined English/Writing1W</t>
  </si>
  <si>
    <t>0.041994751</t>
  </si>
  <si>
    <t>Institution-WidePSY110ACT Combined English/Writing2A</t>
  </si>
  <si>
    <t>0.0971014493</t>
  </si>
  <si>
    <t>0.1368613139</t>
  </si>
  <si>
    <t>0.235915493</t>
  </si>
  <si>
    <t>0.340966921</t>
  </si>
  <si>
    <t>Institution-WidePSY110ACT Combined English/Writing2B</t>
  </si>
  <si>
    <t>Institution-WidePSY110ACT Combined English/Writing2C</t>
  </si>
  <si>
    <t>0.0521739130</t>
  </si>
  <si>
    <t>0.0273722628</t>
  </si>
  <si>
    <t>0.318584071</t>
  </si>
  <si>
    <t>Institution-WidePSY110ACT Combined English/Writing2D</t>
  </si>
  <si>
    <t>0.091603053</t>
  </si>
  <si>
    <t>Institution-WidePSY110ACT Combined English/Writing2F</t>
  </si>
  <si>
    <t>0.0195652174</t>
  </si>
  <si>
    <t>0.0018248175</t>
  </si>
  <si>
    <t>0.234782609</t>
  </si>
  <si>
    <t>Institution-WidePSY110ACT Combined English/Writing2W</t>
  </si>
  <si>
    <t>0.0072463768</t>
  </si>
  <si>
    <t>0.025445293</t>
  </si>
  <si>
    <t>Institution-WidePSY110ACT Combined English/Writing3A</t>
  </si>
  <si>
    <t>0.1311594203</t>
  </si>
  <si>
    <t>0.1989051095</t>
  </si>
  <si>
    <t>0.318661972</t>
  </si>
  <si>
    <t>0.501385042</t>
  </si>
  <si>
    <t>Institution-WidePSY110ACT Combined English/Writing3B</t>
  </si>
  <si>
    <t>0.0746376812</t>
  </si>
  <si>
    <t>0.0547445255</t>
  </si>
  <si>
    <t>0.295128940</t>
  </si>
  <si>
    <t>0.285318560</t>
  </si>
  <si>
    <t>Institution-WidePSY110ACT Combined English/Writing3C</t>
  </si>
  <si>
    <t>0.0164233577</t>
  </si>
  <si>
    <t>0.159292035</t>
  </si>
  <si>
    <t>0.099722992</t>
  </si>
  <si>
    <t>Institution-WidePSY110ACT Combined English/Writing3D</t>
  </si>
  <si>
    <t>0.0054744526</t>
  </si>
  <si>
    <t>0.033240997</t>
  </si>
  <si>
    <t>Institution-WidePSY110ACT Combined English/Writing3F</t>
  </si>
  <si>
    <t>0.063711911</t>
  </si>
  <si>
    <t>Institution-WidePSY110ACT Combined English/Writing3W</t>
  </si>
  <si>
    <t>0.016620499</t>
  </si>
  <si>
    <t>Institution-WidePSY110ACT Combined English/Writing4A</t>
  </si>
  <si>
    <t>0.1210144928</t>
  </si>
  <si>
    <t>0.2299270073</t>
  </si>
  <si>
    <t>0.294014085</t>
  </si>
  <si>
    <t>0.681632653</t>
  </si>
  <si>
    <t>Institution-WidePSY110ACT Combined English/Writing4B</t>
  </si>
  <si>
    <t>0.0401459854</t>
  </si>
  <si>
    <t>0.120343840</t>
  </si>
  <si>
    <t>Institution-WidePSY110ACT Combined English/Writing4C</t>
  </si>
  <si>
    <t>0.0109489051</t>
  </si>
  <si>
    <t>0.065306122</t>
  </si>
  <si>
    <t>Institution-WidePSY110ACT Combined English/Writing4D</t>
  </si>
  <si>
    <t>0.0007246377</t>
  </si>
  <si>
    <t>0.004081633</t>
  </si>
  <si>
    <t>Institution-WidePSY110ACT Combined English/Writing4F</t>
  </si>
  <si>
    <t>0.0065217391</t>
  </si>
  <si>
    <t>0.078260870</t>
  </si>
  <si>
    <t>0.036734694</t>
  </si>
  <si>
    <t>Institution-WidePSY110ACT Combined English/Writing4W</t>
  </si>
  <si>
    <t>Institution-WidePSY110ACT Composite1A</t>
  </si>
  <si>
    <t>0.0610953524</t>
  </si>
  <si>
    <t>0.0742258652</t>
  </si>
  <si>
    <t>0.149572650</t>
  </si>
  <si>
    <t>Institution-WidePSY110ACT Composite1B</t>
  </si>
  <si>
    <t>0.0768055859</t>
  </si>
  <si>
    <t>0.0705828780</t>
  </si>
  <si>
    <t>0.273929961</t>
  </si>
  <si>
    <t>Institution-WidePSY110ACT Composite1C</t>
  </si>
  <si>
    <t>0.0624045385</t>
  </si>
  <si>
    <t>0.0391621129</t>
  </si>
  <si>
    <t>0.428143713</t>
  </si>
  <si>
    <t>0.223437500</t>
  </si>
  <si>
    <t>Institution-WidePSY110ACT Composite1D</t>
  </si>
  <si>
    <t>0.0312022693</t>
  </si>
  <si>
    <t>0.0132058288</t>
  </si>
  <si>
    <t>0.111718750</t>
  </si>
  <si>
    <t>Institution-WidePSY110ACT Composite1F</t>
  </si>
  <si>
    <t>0.0386209906</t>
  </si>
  <si>
    <t>0.0059198543</t>
  </si>
  <si>
    <t>0.480978261</t>
  </si>
  <si>
    <t>0.138281250</t>
  </si>
  <si>
    <t>Institution-WidePSY110ACT Composite1W</t>
  </si>
  <si>
    <t>0.0091643029</t>
  </si>
  <si>
    <t>0.358974359</t>
  </si>
  <si>
    <t>0.032812500</t>
  </si>
  <si>
    <t>Institution-WidePSY110ACT Composite2A</t>
  </si>
  <si>
    <t>0.1001527384</t>
  </si>
  <si>
    <t>0.1334244080</t>
  </si>
  <si>
    <t>0.245192308</t>
  </si>
  <si>
    <t>0.335281227</t>
  </si>
  <si>
    <t>Institution-WidePSY110ACT Composite2B</t>
  </si>
  <si>
    <t>0.1010255291</t>
  </si>
  <si>
    <t>0.0901639344</t>
  </si>
  <si>
    <t>0.360311284</t>
  </si>
  <si>
    <t>0.338203068</t>
  </si>
  <si>
    <t>Institution-WidePSY110ACT Composite2C</t>
  </si>
  <si>
    <t>0.0490944796</t>
  </si>
  <si>
    <t>0.336826347</t>
  </si>
  <si>
    <t>0.164353543</t>
  </si>
  <si>
    <t>Institution-WidePSY110ACT Composite2D</t>
  </si>
  <si>
    <t>0.0185468034</t>
  </si>
  <si>
    <t>0.311355311</t>
  </si>
  <si>
    <t>0.062089116</t>
  </si>
  <si>
    <t>Institution-WidePSY110ACT Composite2F</t>
  </si>
  <si>
    <t>0.0220379664</t>
  </si>
  <si>
    <t>0.0036429872</t>
  </si>
  <si>
    <t>0.073776479</t>
  </si>
  <si>
    <t>Institution-WidePSY110ACT Composite2W</t>
  </si>
  <si>
    <t>0.0078551167</t>
  </si>
  <si>
    <t>0.026296567</t>
  </si>
  <si>
    <t>Institution-WidePSY110ACT Composite3A</t>
  </si>
  <si>
    <t>0.1213179140</t>
  </si>
  <si>
    <t>0.1816939891</t>
  </si>
  <si>
    <t>0.297008547</t>
  </si>
  <si>
    <t>0.516728625</t>
  </si>
  <si>
    <t>Institution-WidePSY110ACT Composite3B</t>
  </si>
  <si>
    <t>0.0672048876</t>
  </si>
  <si>
    <t>0.0701275046</t>
  </si>
  <si>
    <t>0.239688716</t>
  </si>
  <si>
    <t>0.286245353</t>
  </si>
  <si>
    <t>Institution-WidePSY110ACT Composite3C</t>
  </si>
  <si>
    <t>0.0222561641</t>
  </si>
  <si>
    <t>0.0141165756</t>
  </si>
  <si>
    <t>0.152694611</t>
  </si>
  <si>
    <t>0.094795539</t>
  </si>
  <si>
    <t>Institution-WidePSY110ACT Composite3D</t>
  </si>
  <si>
    <t>0.0085097098</t>
  </si>
  <si>
    <t>0.0050091075</t>
  </si>
  <si>
    <t>0.036245353</t>
  </si>
  <si>
    <t>Institution-WidePSY110ACT Composite3F</t>
  </si>
  <si>
    <t>0.0128736635</t>
  </si>
  <si>
    <t>0.0022768670</t>
  </si>
  <si>
    <t>0.054832714</t>
  </si>
  <si>
    <t>Institution-WidePSY110ACT Composite3W</t>
  </si>
  <si>
    <t>0.0026183722</t>
  </si>
  <si>
    <t>0.0009107468</t>
  </si>
  <si>
    <t>0.011152416</t>
  </si>
  <si>
    <t>Institution-WidePSY110ACT Composite4A</t>
  </si>
  <si>
    <t>0.1259000655</t>
  </si>
  <si>
    <t>0.1935336976</t>
  </si>
  <si>
    <t>0.308226496</t>
  </si>
  <si>
    <t>0.672494172</t>
  </si>
  <si>
    <t>Institution-WidePSY110ACT Composite4B</t>
  </si>
  <si>
    <t>0.0353480253</t>
  </si>
  <si>
    <t>0.0396174863</t>
  </si>
  <si>
    <t>0.126070039</t>
  </si>
  <si>
    <t>0.188811189</t>
  </si>
  <si>
    <t>Institution-WidePSY110ACT Composite4C</t>
  </si>
  <si>
    <t>0.0120008728</t>
  </si>
  <si>
    <t>0.0091074681</t>
  </si>
  <si>
    <t>0.082335329</t>
  </si>
  <si>
    <t>Institution-WidePSY110ACT Composite4D</t>
  </si>
  <si>
    <t>0.0013091861</t>
  </si>
  <si>
    <t>0.006993007</t>
  </si>
  <si>
    <t>Institution-WidePSY110ACT Composite4F</t>
  </si>
  <si>
    <t>0.0067641283</t>
  </si>
  <si>
    <t>0.0018214936</t>
  </si>
  <si>
    <t>0.084239130</t>
  </si>
  <si>
    <t>0.036130536</t>
  </si>
  <si>
    <t>Institution-WidePSY110ACT Composite4W</t>
  </si>
  <si>
    <t>0.0058913376</t>
  </si>
  <si>
    <t>Institution-WidePSY110ACT English1A</t>
  </si>
  <si>
    <t>0.0425485490</t>
  </si>
  <si>
    <t>0.0523679417</t>
  </si>
  <si>
    <t>0.201654602</t>
  </si>
  <si>
    <t>Institution-WidePSY110ACT English1B</t>
  </si>
  <si>
    <t>0.0576041894</t>
  </si>
  <si>
    <t>0.0487249545</t>
  </si>
  <si>
    <t>0.205447471</t>
  </si>
  <si>
    <t>0.273009307</t>
  </si>
  <si>
    <t>Institution-WidePSY110ACT English1C</t>
  </si>
  <si>
    <t>0.0508400611</t>
  </si>
  <si>
    <t>0.348802395</t>
  </si>
  <si>
    <t>0.240951396</t>
  </si>
  <si>
    <t>Institution-WidePSY110ACT English1D</t>
  </si>
  <si>
    <t>0.0242199433</t>
  </si>
  <si>
    <t>0.0113843352</t>
  </si>
  <si>
    <t>0.406593407</t>
  </si>
  <si>
    <t>0.114788004</t>
  </si>
  <si>
    <t>Institution-WidePSY110ACT English1F</t>
  </si>
  <si>
    <t>0.0285838970</t>
  </si>
  <si>
    <t>0.355978261</t>
  </si>
  <si>
    <t>0.135470527</t>
  </si>
  <si>
    <t>Institution-WidePSY110ACT English1W</t>
  </si>
  <si>
    <t>0.0072005237</t>
  </si>
  <si>
    <t>0.034126163</t>
  </si>
  <si>
    <t>Institution-WidePSY110ACT English2A</t>
  </si>
  <si>
    <t>0.1053894829</t>
  </si>
  <si>
    <t>0.1425318761</t>
  </si>
  <si>
    <t>0.258012821</t>
  </si>
  <si>
    <t>0.334951456</t>
  </si>
  <si>
    <t>Institution-WidePSY110ACT English2B</t>
  </si>
  <si>
    <t>0.1021165176</t>
  </si>
  <si>
    <t>0.0983606557</t>
  </si>
  <si>
    <t>0.364202335</t>
  </si>
  <si>
    <t>0.324549237</t>
  </si>
  <si>
    <t>Institution-WidePSY110ACT English2C</t>
  </si>
  <si>
    <t>0.0501854680</t>
  </si>
  <si>
    <t>0.0323315118</t>
  </si>
  <si>
    <t>0.344311377</t>
  </si>
  <si>
    <t>0.159500693</t>
  </si>
  <si>
    <t>Institution-WidePSY110ACT English2D</t>
  </si>
  <si>
    <t>0.0218197687</t>
  </si>
  <si>
    <t>0.366300366</t>
  </si>
  <si>
    <t>0.069348128</t>
  </si>
  <si>
    <t>Institution-WidePSY110ACT English2F</t>
  </si>
  <si>
    <t>0.0272747109</t>
  </si>
  <si>
    <t>0.339673913</t>
  </si>
  <si>
    <t>0.086685160</t>
  </si>
  <si>
    <t>Institution-WidePSY110ACT English2W</t>
  </si>
  <si>
    <t>0.0031876138</t>
  </si>
  <si>
    <t>0.024965326</t>
  </si>
  <si>
    <t>Institution-WidePSY110ACT English3A</t>
  </si>
  <si>
    <t>0.1051712852</t>
  </si>
  <si>
    <t>0.1498178506</t>
  </si>
  <si>
    <t>0.257478632</t>
  </si>
  <si>
    <t>0.455146364</t>
  </si>
  <si>
    <t>Institution-WidePSY110ACT English3B</t>
  </si>
  <si>
    <t>0.0713506437</t>
  </si>
  <si>
    <t>0.254474708</t>
  </si>
  <si>
    <t>0.308781870</t>
  </si>
  <si>
    <t>Institution-WidePSY110ACT English3C</t>
  </si>
  <si>
    <t>0.0274929086</t>
  </si>
  <si>
    <t>0.0186703097</t>
  </si>
  <si>
    <t>0.188622754</t>
  </si>
  <si>
    <t>0.118980170</t>
  </si>
  <si>
    <t>Institution-WidePSY110ACT English3D</t>
  </si>
  <si>
    <t>0.0093825005</t>
  </si>
  <si>
    <t>0.157509158</t>
  </si>
  <si>
    <t>0.040604344</t>
  </si>
  <si>
    <t>Institution-WidePSY110ACT English3F</t>
  </si>
  <si>
    <t>0.0137464543</t>
  </si>
  <si>
    <t>0.171195652</t>
  </si>
  <si>
    <t>0.059490085</t>
  </si>
  <si>
    <t>Institution-WidePSY110ACT English3W</t>
  </si>
  <si>
    <t>0.0039275584</t>
  </si>
  <si>
    <t>0.0013661202</t>
  </si>
  <si>
    <t>0.016997167</t>
  </si>
  <si>
    <t>Institution-WidePSY110ACT English4A</t>
  </si>
  <si>
    <t>0.1553567532</t>
  </si>
  <si>
    <t>0.2381602914</t>
  </si>
  <si>
    <t>0.380341880</t>
  </si>
  <si>
    <t>0.638565022</t>
  </si>
  <si>
    <t>Institution-WidePSY110ACT English4B</t>
  </si>
  <si>
    <t>0.0493126773</t>
  </si>
  <si>
    <t>0.0528233151</t>
  </si>
  <si>
    <t>0.175875486</t>
  </si>
  <si>
    <t>0.202690583</t>
  </si>
  <si>
    <t>Institution-WidePSY110ACT English4C</t>
  </si>
  <si>
    <t>0.0172376173</t>
  </si>
  <si>
    <t>0.118263473</t>
  </si>
  <si>
    <t>0.070852018</t>
  </si>
  <si>
    <t>Institution-WidePSY110ACT English4D</t>
  </si>
  <si>
    <t>0.0041457561</t>
  </si>
  <si>
    <t>0.069597070</t>
  </si>
  <si>
    <t>0.017040359</t>
  </si>
  <si>
    <t>Institution-WidePSY110ACT English4F</t>
  </si>
  <si>
    <t>0.0106916867</t>
  </si>
  <si>
    <t>0.133152174</t>
  </si>
  <si>
    <t>0.043946188</t>
  </si>
  <si>
    <t>Institution-WidePSY110ACT English4W</t>
  </si>
  <si>
    <t>0.0065459306</t>
  </si>
  <si>
    <t>Institution-WidePSY110ACT Math1A</t>
  </si>
  <si>
    <t>0.0735326206</t>
  </si>
  <si>
    <t>0.0842440801</t>
  </si>
  <si>
    <t>0.180021368</t>
  </si>
  <si>
    <t>0.246345029</t>
  </si>
  <si>
    <t>Institution-WidePSY110ACT Math1B</t>
  </si>
  <si>
    <t>0.0866244818</t>
  </si>
  <si>
    <t>0.0755919854</t>
  </si>
  <si>
    <t>0.308949416</t>
  </si>
  <si>
    <t>0.290204678</t>
  </si>
  <si>
    <t>Institution-WidePSY110ACT Math1C</t>
  </si>
  <si>
    <t>0.0608771547</t>
  </si>
  <si>
    <t>0.0377959927</t>
  </si>
  <si>
    <t>0.417664671</t>
  </si>
  <si>
    <t>0.203947368</t>
  </si>
  <si>
    <t>Institution-WidePSY110ACT Math1D</t>
  </si>
  <si>
    <t>0.0283656993</t>
  </si>
  <si>
    <t>0.0118397086</t>
  </si>
  <si>
    <t>0.095029240</t>
  </si>
  <si>
    <t>Institution-WidePSY110ACT Math1F</t>
  </si>
  <si>
    <t>0.0403665721</t>
  </si>
  <si>
    <t>0.502717391</t>
  </si>
  <si>
    <t>0.135233918</t>
  </si>
  <si>
    <t>Institution-WidePSY110ACT Math1W</t>
  </si>
  <si>
    <t>0.0087279075</t>
  </si>
  <si>
    <t>0.341880342</t>
  </si>
  <si>
    <t>0.029239766</t>
  </si>
  <si>
    <t>Institution-WidePSY110ACT Math2A</t>
  </si>
  <si>
    <t>0.0922976216</t>
  </si>
  <si>
    <t>0.1302367942</t>
  </si>
  <si>
    <t>0.225961538</t>
  </si>
  <si>
    <t>0.352793995</t>
  </si>
  <si>
    <t>Institution-WidePSY110ACT Math2B</t>
  </si>
  <si>
    <t>0.0796421558</t>
  </si>
  <si>
    <t>0.0733151184</t>
  </si>
  <si>
    <t>0.304420350</t>
  </si>
  <si>
    <t>Institution-WidePSY110ACT Math2C</t>
  </si>
  <si>
    <t>0.0434213397</t>
  </si>
  <si>
    <t>0.0227686703</t>
  </si>
  <si>
    <t>0.297904192</t>
  </si>
  <si>
    <t>0.165971643</t>
  </si>
  <si>
    <t>Institution-WidePSY110ACT Math2D</t>
  </si>
  <si>
    <t>0.0181104080</t>
  </si>
  <si>
    <t>0.0072859745</t>
  </si>
  <si>
    <t>0.304029304</t>
  </si>
  <si>
    <t>0.069224354</t>
  </si>
  <si>
    <t>Institution-WidePSY110ACT Math2F</t>
  </si>
  <si>
    <t>0.0213833733</t>
  </si>
  <si>
    <t>0.081734779</t>
  </si>
  <si>
    <t>Institution-WidePSY110ACT Math2W</t>
  </si>
  <si>
    <t>0.025854879</t>
  </si>
  <si>
    <t>Institution-WidePSY110ACT Math3A</t>
  </si>
  <si>
    <t>0.1162993672</t>
  </si>
  <si>
    <t>0.1648451730</t>
  </si>
  <si>
    <t>0.284722222</t>
  </si>
  <si>
    <t>0.472517730</t>
  </si>
  <si>
    <t>Institution-WidePSY110ACT Math3B</t>
  </si>
  <si>
    <t>0.0750600044</t>
  </si>
  <si>
    <t>0.267704280</t>
  </si>
  <si>
    <t>0.304964539</t>
  </si>
  <si>
    <t>Institution-WidePSY110ACT Math3C</t>
  </si>
  <si>
    <t>0.0279293039</t>
  </si>
  <si>
    <t>0.0250455373</t>
  </si>
  <si>
    <t>0.191616766</t>
  </si>
  <si>
    <t>Institution-WidePSY110ACT Math3D</t>
  </si>
  <si>
    <t>0.0098188959</t>
  </si>
  <si>
    <t>0.164835165</t>
  </si>
  <si>
    <t>0.039893617</t>
  </si>
  <si>
    <t>Institution-WidePSY110ACT Math3F</t>
  </si>
  <si>
    <t>0.149456522</t>
  </si>
  <si>
    <t>0.048758865</t>
  </si>
  <si>
    <t>Institution-WidePSY110ACT Math3W</t>
  </si>
  <si>
    <t>0.0050185468</t>
  </si>
  <si>
    <t>0.196581197</t>
  </si>
  <si>
    <t>0.020390071</t>
  </si>
  <si>
    <t>Institution-WidePSY110ACT Math4A</t>
  </si>
  <si>
    <t>0.1263364608</t>
  </si>
  <si>
    <t>0.2035519126</t>
  </si>
  <si>
    <t>0.309294872</t>
  </si>
  <si>
    <t>0.652027027</t>
  </si>
  <si>
    <t>Institution-WidePSY110ACT Math4B</t>
  </si>
  <si>
    <t>0.0390573860</t>
  </si>
  <si>
    <t>0.0459927140</t>
  </si>
  <si>
    <t>0.139299611</t>
  </si>
  <si>
    <t>0.201576577</t>
  </si>
  <si>
    <t>Institution-WidePSY110ACT Math4C</t>
  </si>
  <si>
    <t>0.0135282566</t>
  </si>
  <si>
    <t>0.069819820</t>
  </si>
  <si>
    <t>Institution-WidePSY110ACT Math4D</t>
  </si>
  <si>
    <t>0.0032729653</t>
  </si>
  <si>
    <t>0.016891892</t>
  </si>
  <si>
    <t>Institution-WidePSY110ACT Math4F</t>
  </si>
  <si>
    <t>0.033783784</t>
  </si>
  <si>
    <t>Institution-WidePSY110ACT Math4W</t>
  </si>
  <si>
    <t>0.025900901</t>
  </si>
  <si>
    <t>Institution-WidePSY110ACT Reading1A</t>
  </si>
  <si>
    <t>0.0519310495</t>
  </si>
  <si>
    <t>0.0669398907</t>
  </si>
  <si>
    <t>0.127136752</t>
  </si>
  <si>
    <t>0.243353783</t>
  </si>
  <si>
    <t>Institution-WidePSY110ACT Reading1B</t>
  </si>
  <si>
    <t>0.0586951778</t>
  </si>
  <si>
    <t>0.0587431694</t>
  </si>
  <si>
    <t>0.209338521</t>
  </si>
  <si>
    <t>0.275051125</t>
  </si>
  <si>
    <t>Institution-WidePSY110ACT Reading1C</t>
  </si>
  <si>
    <t>0.0471307004</t>
  </si>
  <si>
    <t>0.0305100182</t>
  </si>
  <si>
    <t>0.220858896</t>
  </si>
  <si>
    <t>Institution-WidePSY110ACT Reading1D</t>
  </si>
  <si>
    <t>0.0211651756</t>
  </si>
  <si>
    <t>0.0086520947</t>
  </si>
  <si>
    <t>0.355311355</t>
  </si>
  <si>
    <t>0.099182004</t>
  </si>
  <si>
    <t>Institution-WidePSY110ACT Reading1F</t>
  </si>
  <si>
    <t>0.0266201178</t>
  </si>
  <si>
    <t>0.331521739</t>
  </si>
  <si>
    <t>0.124744376</t>
  </si>
  <si>
    <t>Institution-WidePSY110ACT Reading1W</t>
  </si>
  <si>
    <t>0.036809816</t>
  </si>
  <si>
    <t>Institution-WidePSY110ACT Reading2A</t>
  </si>
  <si>
    <t>0.0946977962</t>
  </si>
  <si>
    <t>0.1329690346</t>
  </si>
  <si>
    <t>0.231837607</t>
  </si>
  <si>
    <t>0.319587629</t>
  </si>
  <si>
    <t>Institution-WidePSY110ACT Reading2B</t>
  </si>
  <si>
    <t>0.0953523893</t>
  </si>
  <si>
    <t>0.0869763206</t>
  </si>
  <si>
    <t>0.340077821</t>
  </si>
  <si>
    <t>0.321796760</t>
  </si>
  <si>
    <t>Institution-WidePSY110ACT Reading2C</t>
  </si>
  <si>
    <t>0.0318761384</t>
  </si>
  <si>
    <t>0.338323353</t>
  </si>
  <si>
    <t>0.166421208</t>
  </si>
  <si>
    <t>Institution-WidePSY110ACT Reading2D</t>
  </si>
  <si>
    <t>0.0233471525</t>
  </si>
  <si>
    <t>0.391941392</t>
  </si>
  <si>
    <t>0.078792342</t>
  </si>
  <si>
    <t>Institution-WidePSY110ACT Reading2F</t>
  </si>
  <si>
    <t>0.0264019201</t>
  </si>
  <si>
    <t>0.328804348</t>
  </si>
  <si>
    <t>0.089101620</t>
  </si>
  <si>
    <t>Institution-WidePSY110ACT Reading2W</t>
  </si>
  <si>
    <t>0.024300442</t>
  </si>
  <si>
    <t>Institution-WidePSY110ACT Reading3A</t>
  </si>
  <si>
    <t>0.1689435337</t>
  </si>
  <si>
    <t>0.465502183</t>
  </si>
  <si>
    <t>Institution-WidePSY110ACT Reading3B</t>
  </si>
  <si>
    <t>0.0744054113</t>
  </si>
  <si>
    <t>0.265369650</t>
  </si>
  <si>
    <t>0.297816594</t>
  </si>
  <si>
    <t>Institution-WidePSY110ACT Reading3C</t>
  </si>
  <si>
    <t>0.0261837225</t>
  </si>
  <si>
    <t>0.0182149362</t>
  </si>
  <si>
    <t>0.104803493</t>
  </si>
  <si>
    <t>Institution-WidePSY110ACT Reading3D</t>
  </si>
  <si>
    <t>0.0117826751</t>
  </si>
  <si>
    <t>0.197802198</t>
  </si>
  <si>
    <t>0.047161572</t>
  </si>
  <si>
    <t>Institution-WidePSY110ACT Reading3F</t>
  </si>
  <si>
    <t>0.0163648265</t>
  </si>
  <si>
    <t>0.065502183</t>
  </si>
  <si>
    <t>Institution-WidePSY110ACT Reading3W</t>
  </si>
  <si>
    <t>0.0048003491</t>
  </si>
  <si>
    <t>0.019213974</t>
  </si>
  <si>
    <t>Institution-WidePSY110ACT Reading4A</t>
  </si>
  <si>
    <t>0.1455378573</t>
  </si>
  <si>
    <t>0.2140255009</t>
  </si>
  <si>
    <t>0.356303419</t>
  </si>
  <si>
    <t>0.605263158</t>
  </si>
  <si>
    <t>Institution-WidePSY110ACT Reading4B</t>
  </si>
  <si>
    <t>0.0541894353</t>
  </si>
  <si>
    <t>0.185214008</t>
  </si>
  <si>
    <t>0.215970962</t>
  </si>
  <si>
    <t>Institution-WidePSY110ACT Reading4C</t>
  </si>
  <si>
    <t>0.0231289548</t>
  </si>
  <si>
    <t>0.0145719490</t>
  </si>
  <si>
    <t>0.158682635</t>
  </si>
  <si>
    <t>0.096188748</t>
  </si>
  <si>
    <t>Institution-WidePSY110ACT Reading4D</t>
  </si>
  <si>
    <t>0.013611615</t>
  </si>
  <si>
    <t>Institution-WidePSY110ACT Reading4F</t>
  </si>
  <si>
    <t>0.0109098844</t>
  </si>
  <si>
    <t>0.135869565</t>
  </si>
  <si>
    <t>0.045372051</t>
  </si>
  <si>
    <t>Institution-WidePSY110ACT Reading4W</t>
  </si>
  <si>
    <t>0.0056731399</t>
  </si>
  <si>
    <t>0.023593466</t>
  </si>
  <si>
    <t>Institution-WidePSY110ACT Science Reasoning1A</t>
  </si>
  <si>
    <t>0.0809513419</t>
  </si>
  <si>
    <t>0.198183761</t>
  </si>
  <si>
    <t>0.258716876</t>
  </si>
  <si>
    <t>Institution-WidePSY110ACT Science Reasoning1B</t>
  </si>
  <si>
    <t>0.0868426795</t>
  </si>
  <si>
    <t>0.0783242259</t>
  </si>
  <si>
    <t>0.309727626</t>
  </si>
  <si>
    <t>0.277545328</t>
  </si>
  <si>
    <t>Institution-WidePSY110ACT Science Reasoning1C</t>
  </si>
  <si>
    <t>0.0641501200</t>
  </si>
  <si>
    <t>0.0418943534</t>
  </si>
  <si>
    <t>0.440119760</t>
  </si>
  <si>
    <t>0.205020921</t>
  </si>
  <si>
    <t>Institution-WidePSY110ACT Science Reasoning1D</t>
  </si>
  <si>
    <t>0.0316386646</t>
  </si>
  <si>
    <t>0.0154826958</t>
  </si>
  <si>
    <t>0.531135531</t>
  </si>
  <si>
    <t>0.101115760</t>
  </si>
  <si>
    <t>Institution-WidePSY110ACT Science Reasoning1F</t>
  </si>
  <si>
    <t>0.0401483744</t>
  </si>
  <si>
    <t>0.128312413</t>
  </si>
  <si>
    <t>Institution-WidePSY110ACT Science Reasoning1W</t>
  </si>
  <si>
    <t>0.029288703</t>
  </si>
  <si>
    <t>Institution-WidePSY110ACT Science Reasoning2A</t>
  </si>
  <si>
    <t>0.0816059350</t>
  </si>
  <si>
    <t>0.1033697632</t>
  </si>
  <si>
    <t>0.199786325</t>
  </si>
  <si>
    <t>0.352165725</t>
  </si>
  <si>
    <t>Institution-WidePSY110ACT Science Reasoning2B</t>
  </si>
  <si>
    <t>0.0741872136</t>
  </si>
  <si>
    <t>0.0683060109</t>
  </si>
  <si>
    <t>0.320150659</t>
  </si>
  <si>
    <t>Institution-WidePSY110ACT Science Reasoning2C</t>
  </si>
  <si>
    <t>0.0349116299</t>
  </si>
  <si>
    <t>0.0214025501</t>
  </si>
  <si>
    <t>0.239520958</t>
  </si>
  <si>
    <t>0.150659134</t>
  </si>
  <si>
    <t>Institution-WidePSY110ACT Science Reasoning2D</t>
  </si>
  <si>
    <t>0.0150556404</t>
  </si>
  <si>
    <t>0.252747253</t>
  </si>
  <si>
    <t>0.064971751</t>
  </si>
  <si>
    <t>Institution-WidePSY110ACT Science Reasoning2F</t>
  </si>
  <si>
    <t>0.0198559895</t>
  </si>
  <si>
    <t>0.247282609</t>
  </si>
  <si>
    <t>0.085687382</t>
  </si>
  <si>
    <t>Institution-WidePSY110ACT Science Reasoning2W</t>
  </si>
  <si>
    <t>0.0061095352</t>
  </si>
  <si>
    <t>0.239316239</t>
  </si>
  <si>
    <t>0.026365348</t>
  </si>
  <si>
    <t>Institution-WidePSY110ACT Science Reasoning3A</t>
  </si>
  <si>
    <t>0.1285184377</t>
  </si>
  <si>
    <t>0.1926229508</t>
  </si>
  <si>
    <t>0.314636752</t>
  </si>
  <si>
    <t>0.474235105</t>
  </si>
  <si>
    <t>Institution-WidePSY110ACT Science Reasoning3B</t>
  </si>
  <si>
    <t>0.0818241327</t>
  </si>
  <si>
    <t>0.0837887067</t>
  </si>
  <si>
    <t>0.291828794</t>
  </si>
  <si>
    <t>0.301932367</t>
  </si>
  <si>
    <t>Institution-WidePSY110ACT Science Reasoning3C</t>
  </si>
  <si>
    <t>0.0331660484</t>
  </si>
  <si>
    <t>0.227544910</t>
  </si>
  <si>
    <t>0.122383253</t>
  </si>
  <si>
    <t>Institution-WidePSY110ACT Science Reasoning3D</t>
  </si>
  <si>
    <t>0.0104734890</t>
  </si>
  <si>
    <t>0.175824176</t>
  </si>
  <si>
    <t>Institution-WidePSY110ACT Science Reasoning3F</t>
  </si>
  <si>
    <t>0.0133100589</t>
  </si>
  <si>
    <t>0.165760870</t>
  </si>
  <si>
    <t>0.049114332</t>
  </si>
  <si>
    <t>Institution-WidePSY110ACT Science Reasoning3W</t>
  </si>
  <si>
    <t>0.0037093607</t>
  </si>
  <si>
    <t>0.013687601</t>
  </si>
  <si>
    <t>Institution-WidePSY110ACT Science Reasoning4A</t>
  </si>
  <si>
    <t>0.1173903557</t>
  </si>
  <si>
    <t>0.1757741348</t>
  </si>
  <si>
    <t>0.287393162</t>
  </si>
  <si>
    <t>0.636686391</t>
  </si>
  <si>
    <t>Institution-WidePSY110ACT Science Reasoning4B</t>
  </si>
  <si>
    <t>0.0375300022</t>
  </si>
  <si>
    <t>0.0400728597</t>
  </si>
  <si>
    <t>0.133852140</t>
  </si>
  <si>
    <t>0.203550296</t>
  </si>
  <si>
    <t>Institution-WidePSY110ACT Science Reasoning4C</t>
  </si>
  <si>
    <t>0.0100182149</t>
  </si>
  <si>
    <t>0.073372781</t>
  </si>
  <si>
    <t>Institution-WidePSY110ACT Science Reasoning4D</t>
  </si>
  <si>
    <t>0.0024001746</t>
  </si>
  <si>
    <t>0.040293040</t>
  </si>
  <si>
    <t>0.013017751</t>
  </si>
  <si>
    <t>Institution-WidePSY110ACT Science Reasoning4F</t>
  </si>
  <si>
    <t>0.0069823260</t>
  </si>
  <si>
    <t>0.037869822</t>
  </si>
  <si>
    <t>Institution-WidePSY110ACT Science Reasoning4W</t>
  </si>
  <si>
    <t>Institution-WidePSY110ACT Sum of Standard Score1B</t>
  </si>
  <si>
    <t>Institution-WidePSY110SAT Mathematics1A</t>
  </si>
  <si>
    <t>0.0599078341</t>
  </si>
  <si>
    <t>0.133627019</t>
  </si>
  <si>
    <t>0.240105541</t>
  </si>
  <si>
    <t>Institution-WidePSY110SAT Mathematics1B</t>
  </si>
  <si>
    <t>0.0658327847</t>
  </si>
  <si>
    <t>0.0601023018</t>
  </si>
  <si>
    <t>0.254452926</t>
  </si>
  <si>
    <t>0.263852243</t>
  </si>
  <si>
    <t>Institution-WidePSY110SAT Mathematics1C</t>
  </si>
  <si>
    <t>0.0506912442</t>
  </si>
  <si>
    <t>0.0370843990</t>
  </si>
  <si>
    <t>0.203166227</t>
  </si>
  <si>
    <t>Institution-WidePSY110SAT Mathematics1D</t>
  </si>
  <si>
    <t>0.0263331139</t>
  </si>
  <si>
    <t>0.0102301790</t>
  </si>
  <si>
    <t>0.481927711</t>
  </si>
  <si>
    <t>0.105540897</t>
  </si>
  <si>
    <t>Institution-WidePSY110SAT Mathematics1F</t>
  </si>
  <si>
    <t>0.0335747202</t>
  </si>
  <si>
    <t>0.0051150895</t>
  </si>
  <si>
    <t>0.134564644</t>
  </si>
  <si>
    <t>Institution-WidePSY110SAT Mathematics1W</t>
  </si>
  <si>
    <t>0.0131665569</t>
  </si>
  <si>
    <t>0.0038363171</t>
  </si>
  <si>
    <t>0.052770449</t>
  </si>
  <si>
    <t>Institution-WidePSY110SAT Mathematics2A</t>
  </si>
  <si>
    <t>0.1323238973</t>
  </si>
  <si>
    <t>0.295154185</t>
  </si>
  <si>
    <t>0.436008677</t>
  </si>
  <si>
    <t>Institution-WidePSY110SAT Mathematics2B</t>
  </si>
  <si>
    <t>0.0882159315</t>
  </si>
  <si>
    <t>0.0856777494</t>
  </si>
  <si>
    <t>0.290672451</t>
  </si>
  <si>
    <t>Institution-WidePSY110SAT Mathematics2C</t>
  </si>
  <si>
    <t>0.0434496379</t>
  </si>
  <si>
    <t>0.0268542199</t>
  </si>
  <si>
    <t>0.336734694</t>
  </si>
  <si>
    <t>0.143167028</t>
  </si>
  <si>
    <t>Institution-WidePSY110SAT Mathematics2D</t>
  </si>
  <si>
    <t>0.0098749177</t>
  </si>
  <si>
    <t>0.032537961</t>
  </si>
  <si>
    <t>Institution-WidePSY110SAT Mathematics2F</t>
  </si>
  <si>
    <t>0.0236998025</t>
  </si>
  <si>
    <t>0.078091106</t>
  </si>
  <si>
    <t>Institution-WidePSY110SAT Mathematics2W</t>
  </si>
  <si>
    <t>0.0059249506</t>
  </si>
  <si>
    <t>0.0025575448</t>
  </si>
  <si>
    <t>0.019522777</t>
  </si>
  <si>
    <t>Institution-WidePSY110SAT Mathematics3A</t>
  </si>
  <si>
    <t>0.1342988808</t>
  </si>
  <si>
    <t>0.1815856777</t>
  </si>
  <si>
    <t>0.299559471</t>
  </si>
  <si>
    <t>0.538258575</t>
  </si>
  <si>
    <t>Institution-WidePSY110SAT Mathematics3B</t>
  </si>
  <si>
    <t>0.0625411455</t>
  </si>
  <si>
    <t>0.0690537084</t>
  </si>
  <si>
    <t>0.250659631</t>
  </si>
  <si>
    <t>Institution-WidePSY110SAT Mathematics3C</t>
  </si>
  <si>
    <t>0.0223831468</t>
  </si>
  <si>
    <t>0.0153452685</t>
  </si>
  <si>
    <t>0.089709763</t>
  </si>
  <si>
    <t>Institution-WidePSY110SAT Mathematics3D</t>
  </si>
  <si>
    <t>0.0118499013</t>
  </si>
  <si>
    <t>0.0063938619</t>
  </si>
  <si>
    <t>0.216867470</t>
  </si>
  <si>
    <t>0.047493404</t>
  </si>
  <si>
    <t>Institution-WidePSY110SAT Mathematics3F</t>
  </si>
  <si>
    <t>Institution-WidePSY110SAT Mathematics3W</t>
  </si>
  <si>
    <t>0.0065832785</t>
  </si>
  <si>
    <t>0.0012787724</t>
  </si>
  <si>
    <t>0.026385224</t>
  </si>
  <si>
    <t>Institution-WidePSY110SAT Mathematics4A</t>
  </si>
  <si>
    <t>0.1217906517</t>
  </si>
  <si>
    <t>0.1726342711</t>
  </si>
  <si>
    <t>0.271659325</t>
  </si>
  <si>
    <t>0.616666667</t>
  </si>
  <si>
    <t>Institution-WidePSY110SAT Mathematics4B</t>
  </si>
  <si>
    <t>0.0421329822</t>
  </si>
  <si>
    <t>0.0460358056</t>
  </si>
  <si>
    <t>0.162849873</t>
  </si>
  <si>
    <t>0.213333333</t>
  </si>
  <si>
    <t>Institution-WidePSY110SAT Mathematics4C</t>
  </si>
  <si>
    <t>0.0125082291</t>
  </si>
  <si>
    <t>0.0127877238</t>
  </si>
  <si>
    <t>0.096938776</t>
  </si>
  <si>
    <t>0.063333333</t>
  </si>
  <si>
    <t>Institution-WidePSY110SAT Mathematics4D</t>
  </si>
  <si>
    <t>0.120481928</t>
  </si>
  <si>
    <t>Institution-WidePSY110SAT Mathematics4F</t>
  </si>
  <si>
    <t>Institution-WidePSY110SAT Mathematics4W</t>
  </si>
  <si>
    <t>0.0085582620</t>
  </si>
  <si>
    <t>Institution-WidePSY110SAT Total (Verbal and Math)1A</t>
  </si>
  <si>
    <t>0.0651744569</t>
  </si>
  <si>
    <t>0.0843989770</t>
  </si>
  <si>
    <t>0.145374449</t>
  </si>
  <si>
    <t>0.240291262</t>
  </si>
  <si>
    <t>Institution-WidePSY110SAT Total (Verbal and Math)1B</t>
  </si>
  <si>
    <t>0.0776826860</t>
  </si>
  <si>
    <t>0.0780051151</t>
  </si>
  <si>
    <t>0.300254453</t>
  </si>
  <si>
    <t>0.286407767</t>
  </si>
  <si>
    <t>Institution-WidePSY110SAT Total (Verbal and Math)1C</t>
  </si>
  <si>
    <t>0.0526662278</t>
  </si>
  <si>
    <t>0.0383631714</t>
  </si>
  <si>
    <t>0.194174757</t>
  </si>
  <si>
    <t>Institution-WidePSY110SAT Total (Verbal and Math)1D</t>
  </si>
  <si>
    <t>0.0269914417</t>
  </si>
  <si>
    <t>0.0089514066</t>
  </si>
  <si>
    <t>0.493975904</t>
  </si>
  <si>
    <t>Institution-WidePSY110SAT Total (Verbal and Math)1F</t>
  </si>
  <si>
    <t>0.0362080316</t>
  </si>
  <si>
    <t>0.482456140</t>
  </si>
  <si>
    <t>0.133495146</t>
  </si>
  <si>
    <t>Institution-WidePSY110SAT Total (Verbal and Math)1W</t>
  </si>
  <si>
    <t>0.365384615</t>
  </si>
  <si>
    <t>0.046116505</t>
  </si>
  <si>
    <t>Institution-WidePSY110SAT Total (Verbal and Math)2A</t>
  </si>
  <si>
    <t>0.1086240948</t>
  </si>
  <si>
    <t>0.1381074169</t>
  </si>
  <si>
    <t>0.242290749</t>
  </si>
  <si>
    <t>0.408415842</t>
  </si>
  <si>
    <t>Institution-WidePSY110SAT Total (Verbal and Math)2B</t>
  </si>
  <si>
    <t>0.0789993417</t>
  </si>
  <si>
    <t>0.305343511</t>
  </si>
  <si>
    <t>Institution-WidePSY110SAT Total (Verbal and Math)2C</t>
  </si>
  <si>
    <t>0.0388413430</t>
  </si>
  <si>
    <t>0.0281329923</t>
  </si>
  <si>
    <t>0.301020408</t>
  </si>
  <si>
    <t>0.146039604</t>
  </si>
  <si>
    <t>Institution-WidePSY110SAT Total (Verbal and Math)2D</t>
  </si>
  <si>
    <t>0.240963855</t>
  </si>
  <si>
    <t>Institution-WidePSY110SAT Total (Verbal and Math)2F</t>
  </si>
  <si>
    <t>0.0210664911</t>
  </si>
  <si>
    <t>0.280701754</t>
  </si>
  <si>
    <t>Institution-WidePSY110SAT Total (Verbal and Math)2W</t>
  </si>
  <si>
    <t>0.0052666228</t>
  </si>
  <si>
    <t>Institution-WidePSY110SAT Total (Verbal and Math)3A</t>
  </si>
  <si>
    <t>0.1395655036</t>
  </si>
  <si>
    <t>0.1828644501</t>
  </si>
  <si>
    <t>0.311306902</t>
  </si>
  <si>
    <t>0.568364611</t>
  </si>
  <si>
    <t>Institution-WidePSY110SAT Total (Verbal and Math)3B</t>
  </si>
  <si>
    <t>0.0592495063</t>
  </si>
  <si>
    <t>0.0664961637</t>
  </si>
  <si>
    <t>0.241286863</t>
  </si>
  <si>
    <t>Institution-WidePSY110SAT Total (Verbal and Math)3C</t>
  </si>
  <si>
    <t>0.0250164582</t>
  </si>
  <si>
    <t>0.0140664962</t>
  </si>
  <si>
    <t>0.101876676</t>
  </si>
  <si>
    <t>Institution-WidePSY110SAT Total (Verbal and Math)3D</t>
  </si>
  <si>
    <t>0.156626506</t>
  </si>
  <si>
    <t>0.034852547</t>
  </si>
  <si>
    <t>Institution-WidePSY110SAT Total (Verbal and Math)3F</t>
  </si>
  <si>
    <t>0.0092165899</t>
  </si>
  <si>
    <t>0.037533512</t>
  </si>
  <si>
    <t>Institution-WidePSY110SAT Total (Verbal and Math)3W</t>
  </si>
  <si>
    <t>0.0039499671</t>
  </si>
  <si>
    <t>0.016085791</t>
  </si>
  <si>
    <t>Institution-WidePSY110SAT Total (Verbal and Math)4A</t>
  </si>
  <si>
    <t>0.1349572087</t>
  </si>
  <si>
    <t>0.1905370844</t>
  </si>
  <si>
    <t>0.301027900</t>
  </si>
  <si>
    <t>0.621212121</t>
  </si>
  <si>
    <t>Institution-WidePSY110SAT Total (Verbal and Math)4B</t>
  </si>
  <si>
    <t>0.0427913101</t>
  </si>
  <si>
    <t>0.0473145780</t>
  </si>
  <si>
    <t>0.165394402</t>
  </si>
  <si>
    <t>0.196969697</t>
  </si>
  <si>
    <t>Institution-WidePSY110SAT Total (Verbal and Math)4C</t>
  </si>
  <si>
    <t>0.0115089514</t>
  </si>
  <si>
    <t>0.057575758</t>
  </si>
  <si>
    <t>Institution-WidePSY110SAT Total (Verbal and Math)4D</t>
  </si>
  <si>
    <t>0.108433735</t>
  </si>
  <si>
    <t>Institution-WidePSY110SAT Total (Verbal and Math)4F</t>
  </si>
  <si>
    <t>Institution-WidePSY110SAT Total (Verbal and Math)4W</t>
  </si>
  <si>
    <t>Institution-WidePSY110SAT Verbal1A</t>
  </si>
  <si>
    <t>0.0717577354</t>
  </si>
  <si>
    <t>0.160058737</t>
  </si>
  <si>
    <t>0.267813268</t>
  </si>
  <si>
    <t>Institution-WidePSY110SAT Verbal1B</t>
  </si>
  <si>
    <t>0.0724160632</t>
  </si>
  <si>
    <t>0.0741687980</t>
  </si>
  <si>
    <t>0.279898219</t>
  </si>
  <si>
    <t>Institution-WidePSY110SAT Verbal1C</t>
  </si>
  <si>
    <t>0.0520078999</t>
  </si>
  <si>
    <t>0.0396419437</t>
  </si>
  <si>
    <t>0.403061224</t>
  </si>
  <si>
    <t>0.194103194</t>
  </si>
  <si>
    <t>Institution-WidePSY110SAT Verbal1D</t>
  </si>
  <si>
    <t>0.457831325</t>
  </si>
  <si>
    <t>0.093366093</t>
  </si>
  <si>
    <t>Institution-WidePSY110SAT Verbal1F</t>
  </si>
  <si>
    <t>0.0368663594</t>
  </si>
  <si>
    <t>0.0076726343</t>
  </si>
  <si>
    <t>0.491228070</t>
  </si>
  <si>
    <t>0.137592138</t>
  </si>
  <si>
    <t>Institution-WidePSY110SAT Verbal1W</t>
  </si>
  <si>
    <t>0.036855037</t>
  </si>
  <si>
    <t>Institution-WidePSY110SAT Verbal2A</t>
  </si>
  <si>
    <t>0.1079657670</t>
  </si>
  <si>
    <t>0.1572890026</t>
  </si>
  <si>
    <t>0.240822320</t>
  </si>
  <si>
    <t>0.414141414</t>
  </si>
  <si>
    <t>Institution-WidePSY110SAT Verbal2B</t>
  </si>
  <si>
    <t>0.0831202046</t>
  </si>
  <si>
    <t>0.315521628</t>
  </si>
  <si>
    <t>0.313131313</t>
  </si>
  <si>
    <t>Institution-WidePSY110SAT Verbal2C</t>
  </si>
  <si>
    <t>0.0230179028</t>
  </si>
  <si>
    <t>0.123737374</t>
  </si>
  <si>
    <t>Institution-WidePSY110SAT Verbal2D</t>
  </si>
  <si>
    <t>0.0151415405</t>
  </si>
  <si>
    <t>0.277108434</t>
  </si>
  <si>
    <t>0.058080808</t>
  </si>
  <si>
    <t>Institution-WidePSY110SAT Verbal2F</t>
  </si>
  <si>
    <t>0.0171165240</t>
  </si>
  <si>
    <t>0.065656566</t>
  </si>
  <si>
    <t>Institution-WidePSY110SAT Verbal2W</t>
  </si>
  <si>
    <t>0.025252525</t>
  </si>
  <si>
    <t>Institution-WidePSY110SAT Verbal3A</t>
  </si>
  <si>
    <t>0.1250822910</t>
  </si>
  <si>
    <t>0.1521739130</t>
  </si>
  <si>
    <t>0.279001468</t>
  </si>
  <si>
    <t>Institution-WidePSY110SAT Verbal3B</t>
  </si>
  <si>
    <t>0.0559578670</t>
  </si>
  <si>
    <t>0.0562659847</t>
  </si>
  <si>
    <t>0.216284987</t>
  </si>
  <si>
    <t>0.235457064</t>
  </si>
  <si>
    <t>Institution-WidePSY110SAT Verbal3C</t>
  </si>
  <si>
    <t>0.0166240409</t>
  </si>
  <si>
    <t>0.209183673</t>
  </si>
  <si>
    <t>0.113573407</t>
  </si>
  <si>
    <t>Institution-WidePSY110SAT Verbal3D</t>
  </si>
  <si>
    <t>0.036011080</t>
  </si>
  <si>
    <t>Institution-WidePSY110SAT Verbal3F</t>
  </si>
  <si>
    <t>0.055401662</t>
  </si>
  <si>
    <t>Institution-WidePSY110SAT Verbal3W</t>
  </si>
  <si>
    <t>0.0078999342</t>
  </si>
  <si>
    <t>Institution-WidePSY110SAT Verbal4A</t>
  </si>
  <si>
    <t>0.1435154707</t>
  </si>
  <si>
    <t>0.1994884910</t>
  </si>
  <si>
    <t>0.320117474</t>
  </si>
  <si>
    <t>0.614084507</t>
  </si>
  <si>
    <t>Institution-WidePSY110SAT Verbal4B</t>
  </si>
  <si>
    <t>0.0487162607</t>
  </si>
  <si>
    <t>0.188295165</t>
  </si>
  <si>
    <t>0.208450704</t>
  </si>
  <si>
    <t>Institution-WidePSY110SAT Verbal4C</t>
  </si>
  <si>
    <t>0.0177748519</t>
  </si>
  <si>
    <t>0.137755102</t>
  </si>
  <si>
    <t>0.076056338</t>
  </si>
  <si>
    <t>Institution-WidePSY110SAT Verbal4D</t>
  </si>
  <si>
    <t>0.025352113</t>
  </si>
  <si>
    <t>Institution-WidePSY110SAT Verbal4F</t>
  </si>
  <si>
    <t>0.033802817</t>
  </si>
  <si>
    <t>Institution-WidePSY110SAT Verbal4W</t>
  </si>
  <si>
    <t>Institution-WidePSY110SAT Writing1A</t>
  </si>
  <si>
    <t>0.0650793651</t>
  </si>
  <si>
    <t>0.149090909</t>
  </si>
  <si>
    <t>0.210256410</t>
  </si>
  <si>
    <t>Institution-WidePSY110SAT Writing1B</t>
  </si>
  <si>
    <t>0.0753968254</t>
  </si>
  <si>
    <t>0.320610687</t>
  </si>
  <si>
    <t>0.215384615</t>
  </si>
  <si>
    <t>Institution-WidePSY110SAT Writing1C</t>
  </si>
  <si>
    <t>Institution-WidePSY110SAT Writing1D</t>
  </si>
  <si>
    <t>0.0428571429</t>
  </si>
  <si>
    <t>Institution-WidePSY110SAT Writing1F</t>
  </si>
  <si>
    <t>0.564516129</t>
  </si>
  <si>
    <t>0.179487179</t>
  </si>
  <si>
    <t>Institution-WidePSY110SAT Writing1W</t>
  </si>
  <si>
    <t>0.0126984127</t>
  </si>
  <si>
    <t>0.0079365079</t>
  </si>
  <si>
    <t>0.041025641</t>
  </si>
  <si>
    <t>Institution-WidePSY110SAT Writing2A</t>
  </si>
  <si>
    <t>0.0777777778</t>
  </si>
  <si>
    <t>0.0992063492</t>
  </si>
  <si>
    <t>0.178181818</t>
  </si>
  <si>
    <t>Institution-WidePSY110SAT Writing2B</t>
  </si>
  <si>
    <t>0.274809160</t>
  </si>
  <si>
    <t>Institution-WidePSY110SAT Writing2C</t>
  </si>
  <si>
    <t>0.0412698413</t>
  </si>
  <si>
    <t>0.0119047619</t>
  </si>
  <si>
    <t>Institution-WidePSY110SAT Writing2D</t>
  </si>
  <si>
    <t>0.0039682540</t>
  </si>
  <si>
    <t>0.060150376</t>
  </si>
  <si>
    <t>Institution-WidePSY110SAT Writing2F</t>
  </si>
  <si>
    <t>0.0174603175</t>
  </si>
  <si>
    <t>0.177419355</t>
  </si>
  <si>
    <t>0.082706767</t>
  </si>
  <si>
    <t>Institution-WidePSY110SAT Writing2W</t>
  </si>
  <si>
    <t>0.022556391</t>
  </si>
  <si>
    <t>Institution-WidePSY110SAT Writing3A</t>
  </si>
  <si>
    <t>0.1365079365</t>
  </si>
  <si>
    <t>0.2182539683</t>
  </si>
  <si>
    <t>0.312727273</t>
  </si>
  <si>
    <t>0.508875740</t>
  </si>
  <si>
    <t>Institution-WidePSY110SAT Writing3B</t>
  </si>
  <si>
    <t>0.0539682540</t>
  </si>
  <si>
    <t>Institution-WidePSY110SAT Writing3C</t>
  </si>
  <si>
    <t>0.0396825397</t>
  </si>
  <si>
    <t>0.257731959</t>
  </si>
  <si>
    <t>Institution-WidePSY110SAT Writing3D</t>
  </si>
  <si>
    <t>0.195652174</t>
  </si>
  <si>
    <t>Institution-WidePSY110SAT Writing3F</t>
  </si>
  <si>
    <t>0.065088757</t>
  </si>
  <si>
    <t>Institution-WidePSY110SAT Writing3W</t>
  </si>
  <si>
    <t>0.023668639</t>
  </si>
  <si>
    <t>Institution-WidePSY110SAT Writing4A</t>
  </si>
  <si>
    <t>0.1571428571</t>
  </si>
  <si>
    <t>0.2460317460</t>
  </si>
  <si>
    <t>0.744360902</t>
  </si>
  <si>
    <t>Institution-WidePSY110SAT Writing4B</t>
  </si>
  <si>
    <t>0.0301587302</t>
  </si>
  <si>
    <t>0.145038168</t>
  </si>
  <si>
    <t>Institution-WidePSY110SAT Writing4C</t>
  </si>
  <si>
    <t>Institution-WidePSY110SAT Writing4D</t>
  </si>
  <si>
    <t>0.015037594</t>
  </si>
  <si>
    <t>Institution-WidePSY110SAT Writing4F</t>
  </si>
  <si>
    <t>0.037593985</t>
  </si>
  <si>
    <t>Institution-WidePSY110SAT Writing4W</t>
  </si>
  <si>
    <t>Institution-WidePSY200ACT Combined English/Writing1A</t>
  </si>
  <si>
    <t>0.1308767471</t>
  </si>
  <si>
    <t>0.1431372549</t>
  </si>
  <si>
    <t>0.243498818</t>
  </si>
  <si>
    <t>0.434599156</t>
  </si>
  <si>
    <t>Institution-WidePSY200ACT Combined English/Writing1B</t>
  </si>
  <si>
    <t>0.0838627700</t>
  </si>
  <si>
    <t>0.358695652</t>
  </si>
  <si>
    <t>0.278481013</t>
  </si>
  <si>
    <t>Institution-WidePSY200ACT Combined English/Writing1C</t>
  </si>
  <si>
    <t>0.0381194409</t>
  </si>
  <si>
    <t>0.0274509804</t>
  </si>
  <si>
    <t>Institution-WidePSY200ACT Combined English/Writing1D</t>
  </si>
  <si>
    <t>0.0165184244</t>
  </si>
  <si>
    <t>0.448275862</t>
  </si>
  <si>
    <t>0.054852321</t>
  </si>
  <si>
    <t>Institution-WidePSY200ACT Combined English/Writing1F</t>
  </si>
  <si>
    <t>0.0190597205</t>
  </si>
  <si>
    <t>Institution-WidePSY200ACT Combined English/Writing1W</t>
  </si>
  <si>
    <t>0.0127064803</t>
  </si>
  <si>
    <t>0.0019607843</t>
  </si>
  <si>
    <t>0.042194093</t>
  </si>
  <si>
    <t>Institution-WidePSY200ACT Combined English/Writing2A</t>
  </si>
  <si>
    <t>0.1181702668</t>
  </si>
  <si>
    <t>0.465000000</t>
  </si>
  <si>
    <t>Institution-WidePSY200ACT Combined English/Writing2B</t>
  </si>
  <si>
    <t>0.0698856417</t>
  </si>
  <si>
    <t>0.0705882353</t>
  </si>
  <si>
    <t>0.298913043</t>
  </si>
  <si>
    <t>Institution-WidePSY200ACT Combined English/Writing2C</t>
  </si>
  <si>
    <t>0.0304955527</t>
  </si>
  <si>
    <t>0.0254901961</t>
  </si>
  <si>
    <t>Institution-WidePSY200ACT Combined English/Writing2D</t>
  </si>
  <si>
    <t>0.0088945362</t>
  </si>
  <si>
    <t>0.035000000</t>
  </si>
  <si>
    <t>Institution-WidePSY200ACT Combined English/Writing2F</t>
  </si>
  <si>
    <t>0.0114358323</t>
  </si>
  <si>
    <t>Institution-WidePSY200ACT Combined English/Writing2W</t>
  </si>
  <si>
    <t>0.0152477764</t>
  </si>
  <si>
    <t>Institution-WidePSY200ACT Combined English/Writing3A</t>
  </si>
  <si>
    <t>0.1931385006</t>
  </si>
  <si>
    <t>0.2235294118</t>
  </si>
  <si>
    <t>0.359338061</t>
  </si>
  <si>
    <t>0.658008658</t>
  </si>
  <si>
    <t>Institution-WidePSY200ACT Combined English/Writing3B</t>
  </si>
  <si>
    <t>0.0508259212</t>
  </si>
  <si>
    <t>0.0529411765</t>
  </si>
  <si>
    <t>0.173160173</t>
  </si>
  <si>
    <t>Institution-WidePSY200ACT Combined English/Writing3C</t>
  </si>
  <si>
    <t>0.0292249047</t>
  </si>
  <si>
    <t>0.0313725490</t>
  </si>
  <si>
    <t>0.099567100</t>
  </si>
  <si>
    <t>Institution-WidePSY200ACT Combined English/Writing3D</t>
  </si>
  <si>
    <t>0.0063532402</t>
  </si>
  <si>
    <t>0.021645022</t>
  </si>
  <si>
    <t>Institution-WidePSY200ACT Combined English/Writing3F</t>
  </si>
  <si>
    <t>0.0025412961</t>
  </si>
  <si>
    <t>0.008658009</t>
  </si>
  <si>
    <t>Institution-WidePSY200ACT Combined English/Writing3W</t>
  </si>
  <si>
    <t>Institution-WidePSY200ACT Combined English/Writing4A</t>
  </si>
  <si>
    <t>0.0952986023</t>
  </si>
  <si>
    <t>0.1254901961</t>
  </si>
  <si>
    <t>0.177304965</t>
  </si>
  <si>
    <t>0.630252101</t>
  </si>
  <si>
    <t>Institution-WidePSY200ACT Combined English/Writing4B</t>
  </si>
  <si>
    <t>0.0215686275</t>
  </si>
  <si>
    <t>Institution-WidePSY200ACT Combined English/Writing4C</t>
  </si>
  <si>
    <t>0.0139771283</t>
  </si>
  <si>
    <t>0.092436975</t>
  </si>
  <si>
    <t>Institution-WidePSY200ACT Combined English/Writing4D</t>
  </si>
  <si>
    <t>0.0050825921</t>
  </si>
  <si>
    <t>Institution-WidePSY200ACT Combined English/Writing4F</t>
  </si>
  <si>
    <t>0.0038119441</t>
  </si>
  <si>
    <t>Institution-WidePSY200ACT Combined English/Writing4W</t>
  </si>
  <si>
    <t>Institution-WidePSY200ACT Composite1A</t>
  </si>
  <si>
    <t>0.1346951803</t>
  </si>
  <si>
    <t>0.1429186397</t>
  </si>
  <si>
    <t>0.267088608</t>
  </si>
  <si>
    <t>0.431934493</t>
  </si>
  <si>
    <t>Institution-WidePSY200ACT Composite1B</t>
  </si>
  <si>
    <t>0.0861793808</t>
  </si>
  <si>
    <t>0.0800688765</t>
  </si>
  <si>
    <t>0.331695332</t>
  </si>
  <si>
    <t>0.276356192</t>
  </si>
  <si>
    <t>Institution-WidePSY200ACT Composite1C</t>
  </si>
  <si>
    <t>0.0466007022</t>
  </si>
  <si>
    <t>0.0426173052</t>
  </si>
  <si>
    <t>0.370558376</t>
  </si>
  <si>
    <t>0.149437052</t>
  </si>
  <si>
    <t>Institution-WidePSY200ACT Composite1D</t>
  </si>
  <si>
    <t>0.0201085222</t>
  </si>
  <si>
    <t>0.0120533793</t>
  </si>
  <si>
    <t>0.484615385</t>
  </si>
  <si>
    <t>0.064483112</t>
  </si>
  <si>
    <t>Institution-WidePSY200ACT Composite1F</t>
  </si>
  <si>
    <t>0.0143632301</t>
  </si>
  <si>
    <t>0.0051657340</t>
  </si>
  <si>
    <t>0.046059365</t>
  </si>
  <si>
    <t>Institution-WidePSY200ACT Composite1W</t>
  </si>
  <si>
    <t>0.0098946696</t>
  </si>
  <si>
    <t>0.0047352561</t>
  </si>
  <si>
    <t>0.031729785</t>
  </si>
  <si>
    <t>Institution-WidePSY200ACT Composite2A</t>
  </si>
  <si>
    <t>0.1500159591</t>
  </si>
  <si>
    <t>0.1674558760</t>
  </si>
  <si>
    <t>0.484037075</t>
  </si>
  <si>
    <t>Institution-WidePSY200ACT Composite2B</t>
  </si>
  <si>
    <t>0.0781998085</t>
  </si>
  <si>
    <t>0.0770555316</t>
  </si>
  <si>
    <t>0.300982801</t>
  </si>
  <si>
    <t>0.252317199</t>
  </si>
  <si>
    <t>Institution-WidePSY200ACT Composite2C</t>
  </si>
  <si>
    <t>0.0408554102</t>
  </si>
  <si>
    <t>0.0361601378</t>
  </si>
  <si>
    <t>0.324873096</t>
  </si>
  <si>
    <t>0.131822863</t>
  </si>
  <si>
    <t>Institution-WidePSY200ACT Composite2D</t>
  </si>
  <si>
    <t>0.0150015959</t>
  </si>
  <si>
    <t>0.0107619458</t>
  </si>
  <si>
    <t>0.048403708</t>
  </si>
  <si>
    <t>Institution-WidePSY200ACT Composite2F</t>
  </si>
  <si>
    <t>0.0108522183</t>
  </si>
  <si>
    <t>0.0017219113</t>
  </si>
  <si>
    <t>0.323809524</t>
  </si>
  <si>
    <t>0.035015448</t>
  </si>
  <si>
    <t>Institution-WidePSY200ACT Composite2W</t>
  </si>
  <si>
    <t>0.0090400344</t>
  </si>
  <si>
    <t>0.427272727</t>
  </si>
  <si>
    <t>Institution-WidePSY200ACT Composite3A</t>
  </si>
  <si>
    <t>0.1292690712</t>
  </si>
  <si>
    <t>0.1545415411</t>
  </si>
  <si>
    <t>0.256329114</t>
  </si>
  <si>
    <t>Institution-WidePSY200ACT Composite3B</t>
  </si>
  <si>
    <t>0.0600063837</t>
  </si>
  <si>
    <t>0.0671545415</t>
  </si>
  <si>
    <t>0.230958231</t>
  </si>
  <si>
    <t>0.261111111</t>
  </si>
  <si>
    <t>Institution-WidePSY200ACT Composite3C</t>
  </si>
  <si>
    <t>0.0252154485</t>
  </si>
  <si>
    <t>0.0219543693</t>
  </si>
  <si>
    <t>0.200507614</t>
  </si>
  <si>
    <t>0.109722222</t>
  </si>
  <si>
    <t>Institution-WidePSY200ACT Composite3D</t>
  </si>
  <si>
    <t>0.0044685605</t>
  </si>
  <si>
    <t>0.0030133448</t>
  </si>
  <si>
    <t>0.019444444</t>
  </si>
  <si>
    <t>Institution-WidePSY200ACT Composite3F</t>
  </si>
  <si>
    <t>0.0051069263</t>
  </si>
  <si>
    <t>0.152380952</t>
  </si>
  <si>
    <t>Institution-WidePSY200ACT Composite3W</t>
  </si>
  <si>
    <t>0.0057452921</t>
  </si>
  <si>
    <t>0.0043047783</t>
  </si>
  <si>
    <t>Institution-WidePSY200ACT Composite4A</t>
  </si>
  <si>
    <t>0.0903287584</t>
  </si>
  <si>
    <t>0.1102023246</t>
  </si>
  <si>
    <t>0.179113924</t>
  </si>
  <si>
    <t>0.608602151</t>
  </si>
  <si>
    <t>Institution-WidePSY200ACT Composite4B</t>
  </si>
  <si>
    <t>0.0354293010</t>
  </si>
  <si>
    <t>0.0344382264</t>
  </si>
  <si>
    <t>0.238709677</t>
  </si>
  <si>
    <t>Institution-WidePSY200ACT Composite4C</t>
  </si>
  <si>
    <t>0.0130864986</t>
  </si>
  <si>
    <t>0.104060914</t>
  </si>
  <si>
    <t>0.088172043</t>
  </si>
  <si>
    <t>Institution-WidePSY200ACT Composite4D</t>
  </si>
  <si>
    <t>0.0019150974</t>
  </si>
  <si>
    <t>0.0021523892</t>
  </si>
  <si>
    <t>Institution-WidePSY200ACT Composite4F</t>
  </si>
  <si>
    <t>0.0031918289</t>
  </si>
  <si>
    <t>0.0004304778</t>
  </si>
  <si>
    <t>Institution-WidePSY200ACT Composite4W</t>
  </si>
  <si>
    <t>0.030107527</t>
  </si>
  <si>
    <t>Institution-WidePSY200ACT English1A</t>
  </si>
  <si>
    <t>0.0970315991</t>
  </si>
  <si>
    <t>0.1058975463</t>
  </si>
  <si>
    <t>0.192405063</t>
  </si>
  <si>
    <t>0.433666191</t>
  </si>
  <si>
    <t>Institution-WidePSY200ACT English1B</t>
  </si>
  <si>
    <t>0.0596872008</t>
  </si>
  <si>
    <t>0.0507963840</t>
  </si>
  <si>
    <t>0.266761769</t>
  </si>
  <si>
    <t>Institution-WidePSY200ACT English1C</t>
  </si>
  <si>
    <t>0.0319182892</t>
  </si>
  <si>
    <t>0.0279810590</t>
  </si>
  <si>
    <t>0.253807107</t>
  </si>
  <si>
    <t>0.142653352</t>
  </si>
  <si>
    <t>Institution-WidePSY200ACT English1D</t>
  </si>
  <si>
    <t>0.0156399617</t>
  </si>
  <si>
    <t>0.069900143</t>
  </si>
  <si>
    <t>Institution-WidePSY200ACT English1F</t>
  </si>
  <si>
    <t>0.0114905841</t>
  </si>
  <si>
    <t>0.051355207</t>
  </si>
  <si>
    <t>Institution-WidePSY200ACT English1W</t>
  </si>
  <si>
    <t>0.0079795723</t>
  </si>
  <si>
    <t>0.035663338</t>
  </si>
  <si>
    <t>Institution-WidePSY200ACT English2A</t>
  </si>
  <si>
    <t>0.1503351420</t>
  </si>
  <si>
    <t>0.1657339647</t>
  </si>
  <si>
    <t>0.298101266</t>
  </si>
  <si>
    <t>0.465415020</t>
  </si>
  <si>
    <t>Institution-WidePSY200ACT English2B</t>
  </si>
  <si>
    <t>0.0858601979</t>
  </si>
  <si>
    <t>0.0882479552</t>
  </si>
  <si>
    <t>0.330466830</t>
  </si>
  <si>
    <t>0.265810277</t>
  </si>
  <si>
    <t>Institution-WidePSY200ACT English2C</t>
  </si>
  <si>
    <t>0.0488349824</t>
  </si>
  <si>
    <t>0.0477830392</t>
  </si>
  <si>
    <t>0.388324873</t>
  </si>
  <si>
    <t>0.151185771</t>
  </si>
  <si>
    <t>Institution-WidePSY200ACT English2D</t>
  </si>
  <si>
    <t>0.0103314679</t>
  </si>
  <si>
    <t>0.044466403</t>
  </si>
  <si>
    <t>Institution-WidePSY200ACT English2F</t>
  </si>
  <si>
    <t>0.0118097670</t>
  </si>
  <si>
    <t>0.352380952</t>
  </si>
  <si>
    <t>0.036561265</t>
  </si>
  <si>
    <t>Institution-WidePSY200ACT English2W</t>
  </si>
  <si>
    <t>0.0086095566</t>
  </si>
  <si>
    <t>0.336363636</t>
  </si>
  <si>
    <t>Institution-WidePSY200ACT English3A</t>
  </si>
  <si>
    <t>0.1286307054</t>
  </si>
  <si>
    <t>0.1480843737</t>
  </si>
  <si>
    <t>0.255063291</t>
  </si>
  <si>
    <t>0.535904255</t>
  </si>
  <si>
    <t>Institution-WidePSY200ACT English3B</t>
  </si>
  <si>
    <t>0.0676667731</t>
  </si>
  <si>
    <t>0.0749031425</t>
  </si>
  <si>
    <t>0.260442260</t>
  </si>
  <si>
    <t>0.281914894</t>
  </si>
  <si>
    <t>Institution-WidePSY200ACT English3C</t>
  </si>
  <si>
    <t>0.105053191</t>
  </si>
  <si>
    <t>Institution-WidePSY200ACT English3D</t>
  </si>
  <si>
    <t>0.0070220236</t>
  </si>
  <si>
    <t>0.029255319</t>
  </si>
  <si>
    <t>Institution-WidePSY200ACT English3F</t>
  </si>
  <si>
    <t>0.0025534631</t>
  </si>
  <si>
    <t>0.0008609557</t>
  </si>
  <si>
    <t>Institution-WidePSY200ACT English3W</t>
  </si>
  <si>
    <t>0.0089371210</t>
  </si>
  <si>
    <t>0.037234043</t>
  </si>
  <si>
    <t>Institution-WidePSY200ACT English4A</t>
  </si>
  <si>
    <t>0.1283115225</t>
  </si>
  <si>
    <t>0.1554024968</t>
  </si>
  <si>
    <t>0.254430380</t>
  </si>
  <si>
    <t>0.601796407</t>
  </si>
  <si>
    <t>Institution-WidePSY200ACT English4B</t>
  </si>
  <si>
    <t>0.0447696944</t>
  </si>
  <si>
    <t>0.218562874</t>
  </si>
  <si>
    <t>Institution-WidePSY200ACT English4C</t>
  </si>
  <si>
    <t>0.0197893393</t>
  </si>
  <si>
    <t>0.0150667241</t>
  </si>
  <si>
    <t>0.157360406</t>
  </si>
  <si>
    <t>Institution-WidePSY200ACT English4D</t>
  </si>
  <si>
    <t>0.0034438226</t>
  </si>
  <si>
    <t>0.020958084</t>
  </si>
  <si>
    <t>Institution-WidePSY200ACT English4F</t>
  </si>
  <si>
    <t>0.0076603894</t>
  </si>
  <si>
    <t>0.228571429</t>
  </si>
  <si>
    <t>Institution-WidePSY200ACT English4W</t>
  </si>
  <si>
    <t>0.0063836578</t>
  </si>
  <si>
    <t>Institution-WidePSY200ACT Math1A</t>
  </si>
  <si>
    <t>0.1525694223</t>
  </si>
  <si>
    <t>0.1601377529</t>
  </si>
  <si>
    <t>0.302531646</t>
  </si>
  <si>
    <t>0.448826291</t>
  </si>
  <si>
    <t>Institution-WidePSY200ACT Math1B</t>
  </si>
  <si>
    <t>0.0877752952</t>
  </si>
  <si>
    <t>0.0774860095</t>
  </si>
  <si>
    <t>0.337837838</t>
  </si>
  <si>
    <t>0.258215962</t>
  </si>
  <si>
    <t>Institution-WidePSY200ACT Math1C</t>
  </si>
  <si>
    <t>0.0526651771</t>
  </si>
  <si>
    <t>0.0439087387</t>
  </si>
  <si>
    <t>0.418781726</t>
  </si>
  <si>
    <t>Institution-WidePSY200ACT Math1D</t>
  </si>
  <si>
    <t>0.0217044366</t>
  </si>
  <si>
    <t>0.0116229014</t>
  </si>
  <si>
    <t>0.523076923</t>
  </si>
  <si>
    <t>0.063849765</t>
  </si>
  <si>
    <t>Institution-WidePSY200ACT Math1F</t>
  </si>
  <si>
    <t>0.390476190</t>
  </si>
  <si>
    <t>0.038497653</t>
  </si>
  <si>
    <t>Institution-WidePSY200ACT Math1W</t>
  </si>
  <si>
    <t>0.0121289499</t>
  </si>
  <si>
    <t>0.0077486009</t>
  </si>
  <si>
    <t>0.035680751</t>
  </si>
  <si>
    <t>Institution-WidePSY200ACT Math2A</t>
  </si>
  <si>
    <t>0.1366102777</t>
  </si>
  <si>
    <t>0.1575548859</t>
  </si>
  <si>
    <t>0.270886076</t>
  </si>
  <si>
    <t>Institution-WidePSY200ACT Math2B</t>
  </si>
  <si>
    <t>0.0699010533</t>
  </si>
  <si>
    <t>0.0714593198</t>
  </si>
  <si>
    <t>0.269041769</t>
  </si>
  <si>
    <t>0.255841121</t>
  </si>
  <si>
    <t>Institution-WidePSY200ACT Math2C</t>
  </si>
  <si>
    <t>0.0328758379</t>
  </si>
  <si>
    <t>0.0288420146</t>
  </si>
  <si>
    <t>0.261421320</t>
  </si>
  <si>
    <t>0.120327103</t>
  </si>
  <si>
    <t>Institution-WidePSY200ACT Math2D</t>
  </si>
  <si>
    <t>0.0095754868</t>
  </si>
  <si>
    <t>0.0060266896</t>
  </si>
  <si>
    <t>0.035046729</t>
  </si>
  <si>
    <t>Institution-WidePSY200ACT Math2F</t>
  </si>
  <si>
    <t>0.043224299</t>
  </si>
  <si>
    <t>Institution-WidePSY200ACT Math2W</t>
  </si>
  <si>
    <t>0.0068876453</t>
  </si>
  <si>
    <t>0.354545455</t>
  </si>
  <si>
    <t>0.045560748</t>
  </si>
  <si>
    <t>Institution-WidePSY200ACT Math3A</t>
  </si>
  <si>
    <t>0.1362910948</t>
  </si>
  <si>
    <t>0.1584158416</t>
  </si>
  <si>
    <t>0.270253165</t>
  </si>
  <si>
    <t>0.537106918</t>
  </si>
  <si>
    <t>Institution-WidePSY200ACT Math3B</t>
  </si>
  <si>
    <t>0.0692626875</t>
  </si>
  <si>
    <t>0.0757640981</t>
  </si>
  <si>
    <t>0.266584767</t>
  </si>
  <si>
    <t>0.272955975</t>
  </si>
  <si>
    <t>Institution-WidePSY200ACT Math3C</t>
  </si>
  <si>
    <t>0.0274497287</t>
  </si>
  <si>
    <t>0.0275505811</t>
  </si>
  <si>
    <t>0.218274112</t>
  </si>
  <si>
    <t>Institution-WidePSY200ACT Math3D</t>
  </si>
  <si>
    <t>Institution-WidePSY200ACT Math3F</t>
  </si>
  <si>
    <t>0.0054261092</t>
  </si>
  <si>
    <t>0.161904762</t>
  </si>
  <si>
    <t>0.021383648</t>
  </si>
  <si>
    <t>Institution-WidePSY200ACT Math3W</t>
  </si>
  <si>
    <t>0.0073412065</t>
  </si>
  <si>
    <t>0.028930818</t>
  </si>
  <si>
    <t>Institution-WidePSY200ACT Math4A</t>
  </si>
  <si>
    <t>0.0788381743</t>
  </si>
  <si>
    <t>0.0990099010</t>
  </si>
  <si>
    <t>0.156329114</t>
  </si>
  <si>
    <t>0.592326139</t>
  </si>
  <si>
    <t>Institution-WidePSY200ACT Math4B</t>
  </si>
  <si>
    <t>0.0340077486</t>
  </si>
  <si>
    <t>0.126535627</t>
  </si>
  <si>
    <t>0.247002398</t>
  </si>
  <si>
    <t>Institution-WidePSY200ACT Math4C</t>
  </si>
  <si>
    <t>0.0127673157</t>
  </si>
  <si>
    <t>0.101522843</t>
  </si>
  <si>
    <t>0.095923261</t>
  </si>
  <si>
    <t>Institution-WidePSY200ACT Math4D</t>
  </si>
  <si>
    <t>0.0022342802</t>
  </si>
  <si>
    <t>0.053846154</t>
  </si>
  <si>
    <t>0.016786571</t>
  </si>
  <si>
    <t>Institution-WidePSY200ACT Math4F</t>
  </si>
  <si>
    <t>0.023980815</t>
  </si>
  <si>
    <t>Institution-WidePSY200ACT Math4W</t>
  </si>
  <si>
    <t>0.0012914335</t>
  </si>
  <si>
    <t>Institution-WidePSY200ACT Reading1A</t>
  </si>
  <si>
    <t>0.1024577083</t>
  </si>
  <si>
    <t>0.1093413689</t>
  </si>
  <si>
    <t>0.203164557</t>
  </si>
  <si>
    <t>0.439124487</t>
  </si>
  <si>
    <t>Institution-WidePSY200ACT Reading1B</t>
  </si>
  <si>
    <t>0.0663900415</t>
  </si>
  <si>
    <t>0.0619888076</t>
  </si>
  <si>
    <t>0.255528256</t>
  </si>
  <si>
    <t>0.284541724</t>
  </si>
  <si>
    <t>Institution-WidePSY200ACT Reading1C</t>
  </si>
  <si>
    <t>0.0322374721</t>
  </si>
  <si>
    <t>0.256345178</t>
  </si>
  <si>
    <t>0.138166895</t>
  </si>
  <si>
    <t>Institution-WidePSY200ACT Reading1D</t>
  </si>
  <si>
    <t>0.0140440472</t>
  </si>
  <si>
    <t>0.338461538</t>
  </si>
  <si>
    <t>0.060191518</t>
  </si>
  <si>
    <t>Institution-WidePSY200ACT Reading1F</t>
  </si>
  <si>
    <t>0.295238095</t>
  </si>
  <si>
    <t>0.042407661</t>
  </si>
  <si>
    <t>Institution-WidePSY200ACT Reading1W</t>
  </si>
  <si>
    <t>0.0082987552</t>
  </si>
  <si>
    <t>0.0038743005</t>
  </si>
  <si>
    <t>0.035567715</t>
  </si>
  <si>
    <t>Institution-WidePSY200ACT Reading2A</t>
  </si>
  <si>
    <t>0.1378870093</t>
  </si>
  <si>
    <t>0.1528196298</t>
  </si>
  <si>
    <t>0.273417722</t>
  </si>
  <si>
    <t>0.456659619</t>
  </si>
  <si>
    <t>Institution-WidePSY200ACT Reading2B</t>
  </si>
  <si>
    <t>0.0801149058</t>
  </si>
  <si>
    <t>0.0809298321</t>
  </si>
  <si>
    <t>0.308353808</t>
  </si>
  <si>
    <t>0.265327696</t>
  </si>
  <si>
    <t>Institution-WidePSY200ACT Reading2C</t>
  </si>
  <si>
    <t>0.0446856049</t>
  </si>
  <si>
    <t>0.0404649161</t>
  </si>
  <si>
    <t>0.355329949</t>
  </si>
  <si>
    <t>0.147991543</t>
  </si>
  <si>
    <t>Institution-WidePSY200ACT Reading2D</t>
  </si>
  <si>
    <t>0.0153207788</t>
  </si>
  <si>
    <t>0.0111924236</t>
  </si>
  <si>
    <t>0.050739958</t>
  </si>
  <si>
    <t>Institution-WidePSY200ACT Reading2F</t>
  </si>
  <si>
    <t>0.0111714012</t>
  </si>
  <si>
    <t>0.036997886</t>
  </si>
  <si>
    <t>Institution-WidePSY200ACT Reading2W</t>
  </si>
  <si>
    <t>0.363636364</t>
  </si>
  <si>
    <t>0.042283298</t>
  </si>
  <si>
    <t>Institution-WidePSY200ACT Reading3A</t>
  </si>
  <si>
    <t>0.1334184488</t>
  </si>
  <si>
    <t>0.264556962</t>
  </si>
  <si>
    <t>0.536585366</t>
  </si>
  <si>
    <t>Institution-WidePSY200ACT Reading3B</t>
  </si>
  <si>
    <t>0.0631982126</t>
  </si>
  <si>
    <t>0.0650021524</t>
  </si>
  <si>
    <t>0.254172015</t>
  </si>
  <si>
    <t>Institution-WidePSY200ACT Reading3C</t>
  </si>
  <si>
    <t>0.0284072774</t>
  </si>
  <si>
    <t>0.0266896255</t>
  </si>
  <si>
    <t>0.225888325</t>
  </si>
  <si>
    <t>0.114249037</t>
  </si>
  <si>
    <t>Institution-WidePSY200ACT Reading3D</t>
  </si>
  <si>
    <t>0.033376123</t>
  </si>
  <si>
    <t>Institution-WidePSY200ACT Reading3F</t>
  </si>
  <si>
    <t>0.021822850</t>
  </si>
  <si>
    <t>Institution-WidePSY200ACT Reading3W</t>
  </si>
  <si>
    <t>0.0064571675</t>
  </si>
  <si>
    <t>0.039794608</t>
  </si>
  <si>
    <t>Institution-WidePSY200ACT Reading4A</t>
  </si>
  <si>
    <t>0.1305458027</t>
  </si>
  <si>
    <t>0.258860759</t>
  </si>
  <si>
    <t>0.604135894</t>
  </si>
  <si>
    <t>Institution-WidePSY200ACT Reading4B</t>
  </si>
  <si>
    <t>0.0501117140</t>
  </si>
  <si>
    <t>0.192874693</t>
  </si>
  <si>
    <t>0.231905465</t>
  </si>
  <si>
    <t>Institution-WidePSY200ACT Reading4C</t>
  </si>
  <si>
    <t>0.0204277051</t>
  </si>
  <si>
    <t>0.0146362462</t>
  </si>
  <si>
    <t>0.162436548</t>
  </si>
  <si>
    <t>0.094534712</t>
  </si>
  <si>
    <t>Institution-WidePSY200ACT Reading4D</t>
  </si>
  <si>
    <t>0.0038301947</t>
  </si>
  <si>
    <t>0.017725258</t>
  </si>
  <si>
    <t>Institution-WidePSY200ACT Reading4F</t>
  </si>
  <si>
    <t>0.209523810</t>
  </si>
  <si>
    <t>0.032496307</t>
  </si>
  <si>
    <t>Institution-WidePSY200ACT Reading4W</t>
  </si>
  <si>
    <t>0.0041493776</t>
  </si>
  <si>
    <t>0.019202363</t>
  </si>
  <si>
    <t>Institution-WidePSY200ACT Science Reasoning1A</t>
  </si>
  <si>
    <t>0.1560804341</t>
  </si>
  <si>
    <t>0.1704692208</t>
  </si>
  <si>
    <t>0.309493671</t>
  </si>
  <si>
    <t>0.442533937</t>
  </si>
  <si>
    <t>Institution-WidePSY200ACT Science Reasoning1B</t>
  </si>
  <si>
    <t>0.0973507820</t>
  </si>
  <si>
    <t>0.0942746449</t>
  </si>
  <si>
    <t>0.374692875</t>
  </si>
  <si>
    <t>0.276018100</t>
  </si>
  <si>
    <t>Institution-WidePSY200ACT Science Reasoning1C</t>
  </si>
  <si>
    <t>0.0520268114</t>
  </si>
  <si>
    <t>0.413705584</t>
  </si>
  <si>
    <t>0.147511312</t>
  </si>
  <si>
    <t>Institution-WidePSY200ACT Science Reasoning1D</t>
  </si>
  <si>
    <t>0.0220236195</t>
  </si>
  <si>
    <t>0.530769231</t>
  </si>
  <si>
    <t>0.062443439</t>
  </si>
  <si>
    <t>Institution-WidePSY200ACT Science Reasoning1F</t>
  </si>
  <si>
    <t>0.447619048</t>
  </si>
  <si>
    <t>Institution-WidePSY200ACT Science Reasoning1W</t>
  </si>
  <si>
    <t>0.0102138525</t>
  </si>
  <si>
    <t>0.028959276</t>
  </si>
  <si>
    <t>Institution-WidePSY200ACT Science Reasoning2A</t>
  </si>
  <si>
    <t>0.1139482924</t>
  </si>
  <si>
    <t>0.1261300043</t>
  </si>
  <si>
    <t>0.225949367</t>
  </si>
  <si>
    <t>0.497907950</t>
  </si>
  <si>
    <t>Institution-WidePSY200ACT Science Reasoning2B</t>
  </si>
  <si>
    <t>0.0577721034</t>
  </si>
  <si>
    <t>0.0551011623</t>
  </si>
  <si>
    <t>0.222358722</t>
  </si>
  <si>
    <t>0.252440725</t>
  </si>
  <si>
    <t>Institution-WidePSY200ACT Science Reasoning2C</t>
  </si>
  <si>
    <t>0.0290456432</t>
  </si>
  <si>
    <t>0.0262591477</t>
  </si>
  <si>
    <t>0.230964467</t>
  </si>
  <si>
    <t>0.126917713</t>
  </si>
  <si>
    <t>Institution-WidePSY200ACT Science Reasoning2D</t>
  </si>
  <si>
    <t>0.0055962118</t>
  </si>
  <si>
    <t>0.036262204</t>
  </si>
  <si>
    <t>Institution-WidePSY200ACT Science Reasoning2F</t>
  </si>
  <si>
    <t>0.041841004</t>
  </si>
  <si>
    <t>Institution-WidePSY200ACT Science Reasoning2W</t>
  </si>
  <si>
    <t>0.044630404</t>
  </si>
  <si>
    <t>Institution-WidePSY200ACT Science Reasoning3A</t>
  </si>
  <si>
    <t>0.1487392276</t>
  </si>
  <si>
    <t>0.1743435213</t>
  </si>
  <si>
    <t>0.294936709</t>
  </si>
  <si>
    <t>0.539351852</t>
  </si>
  <si>
    <t>Institution-WidePSY200ACT Science Reasoning3B</t>
  </si>
  <si>
    <t>0.0679859560</t>
  </si>
  <si>
    <t>0.0705983642</t>
  </si>
  <si>
    <t>0.261670762</t>
  </si>
  <si>
    <t>Institution-WidePSY200ACT Science Reasoning3C</t>
  </si>
  <si>
    <t>0.0249677142</t>
  </si>
  <si>
    <t>0.116898148</t>
  </si>
  <si>
    <t>Institution-WidePSY200ACT Science Reasoning3D</t>
  </si>
  <si>
    <t>0.032407407</t>
  </si>
  <si>
    <t>Institution-WidePSY200ACT Science Reasoning3F</t>
  </si>
  <si>
    <t>0.219047619</t>
  </si>
  <si>
    <t>0.026620370</t>
  </si>
  <si>
    <t>Institution-WidePSY200ACT Science Reasoning3W</t>
  </si>
  <si>
    <t>0.0105330354</t>
  </si>
  <si>
    <t>0.0073181231</t>
  </si>
  <si>
    <t>0.038194444</t>
  </si>
  <si>
    <t>Institution-WidePSY200ACT Science Reasoning4A</t>
  </si>
  <si>
    <t>0.0855410150</t>
  </si>
  <si>
    <t>0.1041756350</t>
  </si>
  <si>
    <t>0.169620253</t>
  </si>
  <si>
    <t>0.599552573</t>
  </si>
  <si>
    <t>Institution-WidePSY200ACT Science Reasoning4B</t>
  </si>
  <si>
    <t>0.0367060326</t>
  </si>
  <si>
    <t>0.0387430047</t>
  </si>
  <si>
    <t>0.141277641</t>
  </si>
  <si>
    <t>0.257270694</t>
  </si>
  <si>
    <t>Institution-WidePSY200ACT Science Reasoning4C</t>
  </si>
  <si>
    <t>0.098984772</t>
  </si>
  <si>
    <t>Institution-WidePSY200ACT Science Reasoning4D</t>
  </si>
  <si>
    <t>0.015659955</t>
  </si>
  <si>
    <t>Institution-WidePSY200ACT Science Reasoning4F</t>
  </si>
  <si>
    <t>0.0015959145</t>
  </si>
  <si>
    <t>Institution-WidePSY200ACT Science Reasoning4W</t>
  </si>
  <si>
    <t>Institution-WidePSY200SAT Mathematics1A</t>
  </si>
  <si>
    <t>0.1212686567</t>
  </si>
  <si>
    <t>0.1208384710</t>
  </si>
  <si>
    <t>0.442176871</t>
  </si>
  <si>
    <t>Institution-WidePSY200SAT Mathematics1B</t>
  </si>
  <si>
    <t>0.0792910448</t>
  </si>
  <si>
    <t>0.0776818742</t>
  </si>
  <si>
    <t>0.315985130</t>
  </si>
  <si>
    <t>0.289115646</t>
  </si>
  <si>
    <t>Institution-WidePSY200SAT Mathematics1C</t>
  </si>
  <si>
    <t>0.0419776119</t>
  </si>
  <si>
    <t>0.0332922318</t>
  </si>
  <si>
    <t>Institution-WidePSY200SAT Mathematics1D</t>
  </si>
  <si>
    <t>0.0167910448</t>
  </si>
  <si>
    <t>0.0086313194</t>
  </si>
  <si>
    <t>Institution-WidePSY200SAT Mathematics1F</t>
  </si>
  <si>
    <t>0.0083955224</t>
  </si>
  <si>
    <t>Institution-WidePSY200SAT Mathematics1W</t>
  </si>
  <si>
    <t>0.0065298507</t>
  </si>
  <si>
    <t>0.0012330456</t>
  </si>
  <si>
    <t>0.212121212</t>
  </si>
  <si>
    <t>Institution-WidePSY200SAT Mathematics2A</t>
  </si>
  <si>
    <t>0.1819029851</t>
  </si>
  <si>
    <t>0.2145499383</t>
  </si>
  <si>
    <t>0.496183206</t>
  </si>
  <si>
    <t>Institution-WidePSY200SAT Mathematics2B</t>
  </si>
  <si>
    <t>0.0942164179</t>
  </si>
  <si>
    <t>0.0974106042</t>
  </si>
  <si>
    <t>0.375464684</t>
  </si>
  <si>
    <t>0.256997455</t>
  </si>
  <si>
    <t>Institution-WidePSY200SAT Mathematics2C</t>
  </si>
  <si>
    <t>0.0531716418</t>
  </si>
  <si>
    <t>0.0443896424</t>
  </si>
  <si>
    <t>0.393103448</t>
  </si>
  <si>
    <t>Institution-WidePSY200SAT Mathematics2D</t>
  </si>
  <si>
    <t>0.0123304562</t>
  </si>
  <si>
    <t>0.040712468</t>
  </si>
  <si>
    <t>Institution-WidePSY200SAT Mathematics2F</t>
  </si>
  <si>
    <t>0.0074626866</t>
  </si>
  <si>
    <t>0.0036991369</t>
  </si>
  <si>
    <t>0.275862069</t>
  </si>
  <si>
    <t>0.020356234</t>
  </si>
  <si>
    <t>Institution-WidePSY200SAT Mathematics2W</t>
  </si>
  <si>
    <t>0.0061652281</t>
  </si>
  <si>
    <t>0.484848485</t>
  </si>
  <si>
    <t>Institution-WidePSY200SAT Mathematics3A</t>
  </si>
  <si>
    <t>0.1352611940</t>
  </si>
  <si>
    <t>0.1602959309</t>
  </si>
  <si>
    <t>0.262681159</t>
  </si>
  <si>
    <t>0.606694561</t>
  </si>
  <si>
    <t>Institution-WidePSY200SAT Mathematics3B</t>
  </si>
  <si>
    <t>0.0457089552</t>
  </si>
  <si>
    <t>0.0505548705</t>
  </si>
  <si>
    <t>0.182156134</t>
  </si>
  <si>
    <t>Institution-WidePSY200SAT Mathematics3C</t>
  </si>
  <si>
    <t>0.0242537313</t>
  </si>
  <si>
    <t>0.0246609125</t>
  </si>
  <si>
    <t>0.179310345</t>
  </si>
  <si>
    <t>0.108786611</t>
  </si>
  <si>
    <t>Institution-WidePSY200SAT Mathematics3D</t>
  </si>
  <si>
    <t>Institution-WidePSY200SAT Mathematics3F</t>
  </si>
  <si>
    <t>0.0046641791</t>
  </si>
  <si>
    <t>0.0024660912</t>
  </si>
  <si>
    <t>0.020920502</t>
  </si>
  <si>
    <t>Institution-WidePSY200SAT Mathematics3W</t>
  </si>
  <si>
    <t>0.0055970149</t>
  </si>
  <si>
    <t>0.025104603</t>
  </si>
  <si>
    <t>Institution-WidePSY200SAT Mathematics4A</t>
  </si>
  <si>
    <t>0.0764925373</t>
  </si>
  <si>
    <t>0.0949445129</t>
  </si>
  <si>
    <t>0.148550725</t>
  </si>
  <si>
    <t>0.561643836</t>
  </si>
  <si>
    <t>Institution-WidePSY200SAT Mathematics4B</t>
  </si>
  <si>
    <t>0.0317164179</t>
  </si>
  <si>
    <t>0.0283600493</t>
  </si>
  <si>
    <t>Institution-WidePSY200SAT Mathematics4C</t>
  </si>
  <si>
    <t>0.0158582090</t>
  </si>
  <si>
    <t>0.117241379</t>
  </si>
  <si>
    <t>Institution-WidePSY200SAT Mathematics4D</t>
  </si>
  <si>
    <t>0.0018656716</t>
  </si>
  <si>
    <t>Institution-WidePSY200SAT Mathematics4F</t>
  </si>
  <si>
    <t>Institution-WidePSY200SAT Mathematics4W</t>
  </si>
  <si>
    <t>Institution-WidePSY200SAT Total (Verbal and Math)1A</t>
  </si>
  <si>
    <t>0.1380597015</t>
  </si>
  <si>
    <t>0.1467324291</t>
  </si>
  <si>
    <t>0.268115942</t>
  </si>
  <si>
    <t>0.469841270</t>
  </si>
  <si>
    <t>Institution-WidePSY200SAT Total (Verbal and Math)1B</t>
  </si>
  <si>
    <t>0.260317460</t>
  </si>
  <si>
    <t>Institution-WidePSY200SAT Total (Verbal and Math)1C</t>
  </si>
  <si>
    <t>0.0369913687</t>
  </si>
  <si>
    <t>Institution-WidePSY200SAT Total (Verbal and Math)1D</t>
  </si>
  <si>
    <t>0.0186567164</t>
  </si>
  <si>
    <t>0.0098643650</t>
  </si>
  <si>
    <t>Institution-WidePSY200SAT Total (Verbal and Math)1F</t>
  </si>
  <si>
    <t>0.0102611940</t>
  </si>
  <si>
    <t>0.034920635</t>
  </si>
  <si>
    <t>Institution-WidePSY200SAT Total (Verbal and Math)1W</t>
  </si>
  <si>
    <t>Institution-WidePSY200SAT Total (Verbal and Math)2A</t>
  </si>
  <si>
    <t>0.1567164179</t>
  </si>
  <si>
    <t>0.1800246609</t>
  </si>
  <si>
    <t>Institution-WidePSY200SAT Total (Verbal and Math)2B</t>
  </si>
  <si>
    <t>0.0783582090</t>
  </si>
  <si>
    <t>0.0764488286</t>
  </si>
  <si>
    <t>0.312267658</t>
  </si>
  <si>
    <t>Institution-WidePSY200SAT Total (Verbal and Math)2C</t>
  </si>
  <si>
    <t>0.0513059701</t>
  </si>
  <si>
    <t>0.0456226880</t>
  </si>
  <si>
    <t>Institution-WidePSY200SAT Total (Verbal and Math)2D</t>
  </si>
  <si>
    <t>0.0130597015</t>
  </si>
  <si>
    <t>Institution-WidePSY200SAT Total (Verbal and Math)2F</t>
  </si>
  <si>
    <t>0.0027985075</t>
  </si>
  <si>
    <t>0.009036145</t>
  </si>
  <si>
    <t>Institution-WidePSY200SAT Total (Verbal and Math)2W</t>
  </si>
  <si>
    <t>Institution-WidePSY200SAT Total (Verbal and Math)3A</t>
  </si>
  <si>
    <t>0.1324626866</t>
  </si>
  <si>
    <t>0.1553637485</t>
  </si>
  <si>
    <t>0.257246377</t>
  </si>
  <si>
    <t>0.544061303</t>
  </si>
  <si>
    <t>Institution-WidePSY200SAT Total (Verbal and Math)3B</t>
  </si>
  <si>
    <t>0.0615671642</t>
  </si>
  <si>
    <t>0.0665844636</t>
  </si>
  <si>
    <t>0.245353160</t>
  </si>
  <si>
    <t>0.252873563</t>
  </si>
  <si>
    <t>Institution-WidePSY200SAT Total (Verbal and Math)3C</t>
  </si>
  <si>
    <t>0.0184956843</t>
  </si>
  <si>
    <t>0.099616858</t>
  </si>
  <si>
    <t>Institution-WidePSY200SAT Total (Verbal and Math)3D</t>
  </si>
  <si>
    <t>Institution-WidePSY200SAT Total (Verbal and Math)3F</t>
  </si>
  <si>
    <t>0.026819923</t>
  </si>
  <si>
    <t>Institution-WidePSY200SAT Total (Verbal and Math)3W</t>
  </si>
  <si>
    <t>0.0111940299</t>
  </si>
  <si>
    <t>Institution-WidePSY200SAT Total (Verbal and Math)4A</t>
  </si>
  <si>
    <t>0.0876865672</t>
  </si>
  <si>
    <t>0.1085080148</t>
  </si>
  <si>
    <t>0.170289855</t>
  </si>
  <si>
    <t>0.573170732</t>
  </si>
  <si>
    <t>Institution-WidePSY200SAT Total (Verbal and Math)4B</t>
  </si>
  <si>
    <t>0.0345149254</t>
  </si>
  <si>
    <t>0.137546468</t>
  </si>
  <si>
    <t>0.225609756</t>
  </si>
  <si>
    <t>Institution-WidePSY200SAT Total (Verbal and Math)4C</t>
  </si>
  <si>
    <t>0.0177238806</t>
  </si>
  <si>
    <t>0.0135635018</t>
  </si>
  <si>
    <t>0.131034483</t>
  </si>
  <si>
    <t>0.115853659</t>
  </si>
  <si>
    <t>Institution-WidePSY200SAT Total (Verbal and Math)4D</t>
  </si>
  <si>
    <t>Institution-WidePSY200SAT Total (Verbal and Math)4F</t>
  </si>
  <si>
    <t>Institution-WidePSY200SAT Total (Verbal and Math)4W</t>
  </si>
  <si>
    <t>Institution-WidePSY200SAT Verbal1A</t>
  </si>
  <si>
    <t>0.1464552239</t>
  </si>
  <si>
    <t>0.1652281134</t>
  </si>
  <si>
    <t>0.284420290</t>
  </si>
  <si>
    <t>0.475757576</t>
  </si>
  <si>
    <t>Institution-WidePSY200SAT Verbal1B</t>
  </si>
  <si>
    <t>0.0774253731</t>
  </si>
  <si>
    <t>0.0826140567</t>
  </si>
  <si>
    <t>0.308550186</t>
  </si>
  <si>
    <t>0.251515152</t>
  </si>
  <si>
    <t>Institution-WidePSY200SAT Verbal1C</t>
  </si>
  <si>
    <t>0.0475746269</t>
  </si>
  <si>
    <t>0.0431565968</t>
  </si>
  <si>
    <t>0.351724138</t>
  </si>
  <si>
    <t>Institution-WidePSY200SAT Verbal1D</t>
  </si>
  <si>
    <t>0.0195895522</t>
  </si>
  <si>
    <t>0.477272727</t>
  </si>
  <si>
    <t>Institution-WidePSY200SAT Verbal1F</t>
  </si>
  <si>
    <t>Institution-WidePSY200SAT Verbal1W</t>
  </si>
  <si>
    <t>Institution-WidePSY200SAT Verbal2A</t>
  </si>
  <si>
    <t>0.1333955224</t>
  </si>
  <si>
    <t>0.1516646116</t>
  </si>
  <si>
    <t>0.259057971</t>
  </si>
  <si>
    <t>0.518115942</t>
  </si>
  <si>
    <t>Institution-WidePSY200SAT Verbal2B</t>
  </si>
  <si>
    <t>0.0671641791</t>
  </si>
  <si>
    <t>0.0678175092</t>
  </si>
  <si>
    <t>Institution-WidePSY200SAT Verbal2C</t>
  </si>
  <si>
    <t>0.255172414</t>
  </si>
  <si>
    <t>0.134057971</t>
  </si>
  <si>
    <t>Institution-WidePSY200SAT Verbal2D</t>
  </si>
  <si>
    <t>Institution-WidePSY200SAT Verbal2F</t>
  </si>
  <si>
    <t>Institution-WidePSY200SAT Verbal2W</t>
  </si>
  <si>
    <t>Institution-WidePSY200SAT Verbal3A</t>
  </si>
  <si>
    <t>0.1287313433</t>
  </si>
  <si>
    <t>0.514925373</t>
  </si>
  <si>
    <t>Institution-WidePSY200SAT Verbal3B</t>
  </si>
  <si>
    <t>0.0662313433</t>
  </si>
  <si>
    <t>0.0641183724</t>
  </si>
  <si>
    <t>0.263940520</t>
  </si>
  <si>
    <t>0.264925373</t>
  </si>
  <si>
    <t>Institution-WidePSY200SAT Verbal3C</t>
  </si>
  <si>
    <t>0.0326492537</t>
  </si>
  <si>
    <t>0.0197287300</t>
  </si>
  <si>
    <t>0.130597015</t>
  </si>
  <si>
    <t>Institution-WidePSY200SAT Verbal3D</t>
  </si>
  <si>
    <t>0.026119403</t>
  </si>
  <si>
    <t>Institution-WidePSY200SAT Verbal3F</t>
  </si>
  <si>
    <t>Institution-WidePSY200SAT Verbal3W</t>
  </si>
  <si>
    <t>0.033582090</t>
  </si>
  <si>
    <t>Institution-WidePSY200SAT Verbal4A</t>
  </si>
  <si>
    <t>0.1063432836</t>
  </si>
  <si>
    <t>0.1270036991</t>
  </si>
  <si>
    <t>0.575757576</t>
  </si>
  <si>
    <t>Institution-WidePSY200SAT Verbal4B</t>
  </si>
  <si>
    <t>0.0401119403</t>
  </si>
  <si>
    <t>0.0394574599</t>
  </si>
  <si>
    <t>0.217171717</t>
  </si>
  <si>
    <t>Institution-WidePSY200SAT Verbal4C</t>
  </si>
  <si>
    <t>0.0205223881</t>
  </si>
  <si>
    <t>0.0147965475</t>
  </si>
  <si>
    <t>Institution-WidePSY200SAT Verbal4D</t>
  </si>
  <si>
    <t>Institution-WidePSY200SAT Verbal4F</t>
  </si>
  <si>
    <t>Institution-WidePSY200SAT Verbal4W</t>
  </si>
  <si>
    <t>0.0049321825</t>
  </si>
  <si>
    <t>Institution-WidePSY200SAT Writing1A</t>
  </si>
  <si>
    <t>0.1701244813</t>
  </si>
  <si>
    <t>0.270935961</t>
  </si>
  <si>
    <t>0.518867925</t>
  </si>
  <si>
    <t>Institution-WidePSY200SAT Writing1B</t>
  </si>
  <si>
    <t>0.0668449198</t>
  </si>
  <si>
    <t>0.0622406639</t>
  </si>
  <si>
    <t>0.304878049</t>
  </si>
  <si>
    <t>0.235849057</t>
  </si>
  <si>
    <t>Institution-WidePSY200SAT Writing1C</t>
  </si>
  <si>
    <t>0.0165975104</t>
  </si>
  <si>
    <t>0.103773585</t>
  </si>
  <si>
    <t>Institution-WidePSY200SAT Writing1D</t>
  </si>
  <si>
    <t>0.0187165775</t>
  </si>
  <si>
    <t>Institution-WidePSY200SAT Writing1F</t>
  </si>
  <si>
    <t>Institution-WidePSY200SAT Writing1W</t>
  </si>
  <si>
    <t>Institution-WidePSY200SAT Writing2A</t>
  </si>
  <si>
    <t>0.1096256684</t>
  </si>
  <si>
    <t>0.1369294606</t>
  </si>
  <si>
    <t>0.201970443</t>
  </si>
  <si>
    <t>0.488095238</t>
  </si>
  <si>
    <t>Institution-WidePSY200SAT Writing2B</t>
  </si>
  <si>
    <t>0.0561497326</t>
  </si>
  <si>
    <t>0.0248962656</t>
  </si>
  <si>
    <t>Institution-WidePSY200SAT Writing2C</t>
  </si>
  <si>
    <t>0.130952381</t>
  </si>
  <si>
    <t>Institution-WidePSY200SAT Writing2D</t>
  </si>
  <si>
    <t>0.0080213904</t>
  </si>
  <si>
    <t>Institution-WidePSY200SAT Writing2F</t>
  </si>
  <si>
    <t>Institution-WidePSY200SAT Writing2W</t>
  </si>
  <si>
    <t>0.0133689840</t>
  </si>
  <si>
    <t>Institution-WidePSY200SAT Writing3A</t>
  </si>
  <si>
    <t>0.1577540107</t>
  </si>
  <si>
    <t>0.1991701245</t>
  </si>
  <si>
    <t>0.290640394</t>
  </si>
  <si>
    <t>0.526785714</t>
  </si>
  <si>
    <t>Institution-WidePSY200SAT Writing3B</t>
  </si>
  <si>
    <t>0.268292683</t>
  </si>
  <si>
    <t>0.196428571</t>
  </si>
  <si>
    <t>Institution-WidePSY200SAT Writing3C</t>
  </si>
  <si>
    <t>0.0427807487</t>
  </si>
  <si>
    <t>0.0414937759</t>
  </si>
  <si>
    <t>Institution-WidePSY200SAT Writing3D</t>
  </si>
  <si>
    <t>0.0207468880</t>
  </si>
  <si>
    <t>Institution-WidePSY200SAT Writing3F</t>
  </si>
  <si>
    <t>0.026785714</t>
  </si>
  <si>
    <t>Institution-WidePSY200SAT Writing3W</t>
  </si>
  <si>
    <t>Institution-WidePSY200SAT Writing4A</t>
  </si>
  <si>
    <t>0.1283422460</t>
  </si>
  <si>
    <t>0.1576763485</t>
  </si>
  <si>
    <t>0.236453202</t>
  </si>
  <si>
    <t>Institution-WidePSY200SAT Writing4B</t>
  </si>
  <si>
    <t>0.170731707</t>
  </si>
  <si>
    <t>Institution-WidePSY200SAT Writing4C</t>
  </si>
  <si>
    <t>Institution-WidePSY200SAT Writing4D</t>
  </si>
  <si>
    <t>0.0026737968</t>
  </si>
  <si>
    <t>Institution-WidePSY200SAT Writing4F</t>
  </si>
  <si>
    <t>Institution-WidePSY200SAT Writing4W</t>
  </si>
  <si>
    <t>Institution-WideREL204ACT Combined English/Writing1A</t>
  </si>
  <si>
    <t>0.0249376559</t>
  </si>
  <si>
    <t>0.0310077519</t>
  </si>
  <si>
    <t>0.085836910</t>
  </si>
  <si>
    <t>Institution-WideREL204ACT Combined English/Writing1B</t>
  </si>
  <si>
    <t>0.0810473815</t>
  </si>
  <si>
    <t>0.0749354005</t>
  </si>
  <si>
    <t>0.273109244</t>
  </si>
  <si>
    <t>0.318627451</t>
  </si>
  <si>
    <t>Institution-WideREL204ACT Combined English/Writing1C</t>
  </si>
  <si>
    <t>0.0635910224</t>
  </si>
  <si>
    <t>0.0490956072</t>
  </si>
  <si>
    <t>0.349315068</t>
  </si>
  <si>
    <t>Institution-WideREL204ACT Combined English/Writing1D</t>
  </si>
  <si>
    <t>0.0311720698</t>
  </si>
  <si>
    <t>0.122549020</t>
  </si>
  <si>
    <t>Institution-WideREL204ACT Combined English/Writing1F</t>
  </si>
  <si>
    <t>0.0274314214</t>
  </si>
  <si>
    <t>0.0051679587</t>
  </si>
  <si>
    <t>0.458333333</t>
  </si>
  <si>
    <t>Institution-WideREL204ACT Combined English/Writing1W</t>
  </si>
  <si>
    <t>0.0261845387</t>
  </si>
  <si>
    <t>0.0077519380</t>
  </si>
  <si>
    <t>Institution-WideREL204ACT Combined English/Writing2A</t>
  </si>
  <si>
    <t>0.0660847880</t>
  </si>
  <si>
    <t>0.0852713178</t>
  </si>
  <si>
    <t>Institution-WideREL204ACT Combined English/Writing2B</t>
  </si>
  <si>
    <t>0.0872817955</t>
  </si>
  <si>
    <t>0.307017544</t>
  </si>
  <si>
    <t>Institution-WideREL204ACT Combined English/Writing2C</t>
  </si>
  <si>
    <t>0.0610972569</t>
  </si>
  <si>
    <t>0.0620155039</t>
  </si>
  <si>
    <t>0.335616438</t>
  </si>
  <si>
    <t>0.214912281</t>
  </si>
  <si>
    <t>Institution-WideREL204ACT Combined English/Writing2D</t>
  </si>
  <si>
    <t>0.0349127182</t>
  </si>
  <si>
    <t>0.0129198966</t>
  </si>
  <si>
    <t>0.394366197</t>
  </si>
  <si>
    <t>Institution-WideREL204ACT Combined English/Writing2F</t>
  </si>
  <si>
    <t>0.0149625935</t>
  </si>
  <si>
    <t>0.0025839793</t>
  </si>
  <si>
    <t>Institution-WideREL204ACT Combined English/Writing2W</t>
  </si>
  <si>
    <t>0.0199501247</t>
  </si>
  <si>
    <t>Institution-WideREL204ACT Combined English/Writing3A</t>
  </si>
  <si>
    <t>0.1109725686</t>
  </si>
  <si>
    <t>0.381974249</t>
  </si>
  <si>
    <t>0.385281385</t>
  </si>
  <si>
    <t>Institution-WideREL204ACT Combined English/Writing3B</t>
  </si>
  <si>
    <t>0.0860349127</t>
  </si>
  <si>
    <t>0.1136950904</t>
  </si>
  <si>
    <t>0.289915966</t>
  </si>
  <si>
    <t>0.298701299</t>
  </si>
  <si>
    <t>Institution-WideREL204ACT Combined English/Writing3C</t>
  </si>
  <si>
    <t>0.0411471322</t>
  </si>
  <si>
    <t>Institution-WideREL204ACT Combined English/Writing3D</t>
  </si>
  <si>
    <t>0.0162094763</t>
  </si>
  <si>
    <t>Institution-WideREL204ACT Combined English/Writing3F</t>
  </si>
  <si>
    <t>0.0099750623</t>
  </si>
  <si>
    <t>0.034632035</t>
  </si>
  <si>
    <t>Institution-WideREL204ACT Combined English/Writing3W</t>
  </si>
  <si>
    <t>0.0236907731</t>
  </si>
  <si>
    <t>0.082251082</t>
  </si>
  <si>
    <t>Institution-WideREL204ACT Combined English/Writing4A</t>
  </si>
  <si>
    <t>0.0885286783</t>
  </si>
  <si>
    <t>0.1421188630</t>
  </si>
  <si>
    <t>0.304721030</t>
  </si>
  <si>
    <t>0.510791367</t>
  </si>
  <si>
    <t>Institution-WideREL204ACT Combined English/Writing4B</t>
  </si>
  <si>
    <t>0.0423940150</t>
  </si>
  <si>
    <t>0.0645994832</t>
  </si>
  <si>
    <t>0.244604317</t>
  </si>
  <si>
    <t>Institution-WideREL204ACT Combined English/Writing4C</t>
  </si>
  <si>
    <t>0.093525180</t>
  </si>
  <si>
    <t>Institution-WideREL204ACT Combined English/Writing4D</t>
  </si>
  <si>
    <t>0.0062344140</t>
  </si>
  <si>
    <t>Institution-WideREL204ACT Combined English/Writing4F</t>
  </si>
  <si>
    <t>0.0074812968</t>
  </si>
  <si>
    <t>Institution-WideREL204ACT Combined English/Writing4W</t>
  </si>
  <si>
    <t>0.0124688279</t>
  </si>
  <si>
    <t>0.071942446</t>
  </si>
  <si>
    <t>Institution-WideREL204ACT Composite1A</t>
  </si>
  <si>
    <t>0.0332986472</t>
  </si>
  <si>
    <t>0.0420560748</t>
  </si>
  <si>
    <t>0.112543962</t>
  </si>
  <si>
    <t>0.135021097</t>
  </si>
  <si>
    <t>Institution-WideREL204ACT Composite1B</t>
  </si>
  <si>
    <t>0.0881026708</t>
  </si>
  <si>
    <t>0.0934579439</t>
  </si>
  <si>
    <t>0.236279070</t>
  </si>
  <si>
    <t>0.357243319</t>
  </si>
  <si>
    <t>Institution-WideREL204ACT Composite1C</t>
  </si>
  <si>
    <t>0.0489073881</t>
  </si>
  <si>
    <t>0.0403037383</t>
  </si>
  <si>
    <t>0.356962025</t>
  </si>
  <si>
    <t>Institution-WideREL204ACT Composite1D</t>
  </si>
  <si>
    <t>0.0256677072</t>
  </si>
  <si>
    <t>0.432748538</t>
  </si>
  <si>
    <t>0.104078762</t>
  </si>
  <si>
    <t>Institution-WideREL204ACT Composite1F</t>
  </si>
  <si>
    <t>0.0246271245</t>
  </si>
  <si>
    <t>0.0058411215</t>
  </si>
  <si>
    <t>0.385869565</t>
  </si>
  <si>
    <t>0.099859353</t>
  </si>
  <si>
    <t>Institution-WideREL204ACT Composite1W</t>
  </si>
  <si>
    <t>0.0260145682</t>
  </si>
  <si>
    <t>0.0116822430</t>
  </si>
  <si>
    <t>0.105485232</t>
  </si>
  <si>
    <t>Institution-WideREL204ACT Composite2A</t>
  </si>
  <si>
    <t>0.0704127645</t>
  </si>
  <si>
    <t>0.0858644860</t>
  </si>
  <si>
    <t>0.237983587</t>
  </si>
  <si>
    <t>0.227578475</t>
  </si>
  <si>
    <t>Institution-WideREL204ACT Composite2B</t>
  </si>
  <si>
    <t>0.1283385362</t>
  </si>
  <si>
    <t>0.1407710280</t>
  </si>
  <si>
    <t>0.344186047</t>
  </si>
  <si>
    <t>0.414798206</t>
  </si>
  <si>
    <t>Institution-WideREL204ACT Composite2C</t>
  </si>
  <si>
    <t>0.0461325009</t>
  </si>
  <si>
    <t>0.0362149533</t>
  </si>
  <si>
    <t>0.336708861</t>
  </si>
  <si>
    <t>0.149103139</t>
  </si>
  <si>
    <t>Institution-WideREL204ACT Composite2D</t>
  </si>
  <si>
    <t>0.0211585154</t>
  </si>
  <si>
    <t>0.356725146</t>
  </si>
  <si>
    <t>0.068385650</t>
  </si>
  <si>
    <t>Institution-WideREL204ACT Composite2F</t>
  </si>
  <si>
    <t>0.0218522373</t>
  </si>
  <si>
    <t>0.0070093458</t>
  </si>
  <si>
    <t>0.342391304</t>
  </si>
  <si>
    <t>0.070627803</t>
  </si>
  <si>
    <t>Institution-WideREL204ACT Composite2W</t>
  </si>
  <si>
    <t>0.302439024</t>
  </si>
  <si>
    <t>0.069506726</t>
  </si>
  <si>
    <t>Institution-WideREL204ACT Composite3A</t>
  </si>
  <si>
    <t>0.0870620881</t>
  </si>
  <si>
    <t>0.1086448598</t>
  </si>
  <si>
    <t>0.294255569</t>
  </si>
  <si>
    <t>0.350558659</t>
  </si>
  <si>
    <t>Institution-WideREL204ACT Composite3B</t>
  </si>
  <si>
    <t>0.0960804717</t>
  </si>
  <si>
    <t>0.1162383178</t>
  </si>
  <si>
    <t>0.257674419</t>
  </si>
  <si>
    <t>0.386871508</t>
  </si>
  <si>
    <t>Institution-WideREL204ACT Composite3C</t>
  </si>
  <si>
    <t>0.0287894554</t>
  </si>
  <si>
    <t>0.0268691589</t>
  </si>
  <si>
    <t>0.210126582</t>
  </si>
  <si>
    <t>0.115921788</t>
  </si>
  <si>
    <t>Institution-WideREL204ACT Composite3D</t>
  </si>
  <si>
    <t>0.0097121054</t>
  </si>
  <si>
    <t>0.163742690</t>
  </si>
  <si>
    <t>Institution-WideREL204ACT Composite3F</t>
  </si>
  <si>
    <t>0.0131807145</t>
  </si>
  <si>
    <t>0.0035046729</t>
  </si>
  <si>
    <t>Institution-WideREL204ACT Composite3W</t>
  </si>
  <si>
    <t>0.0135275754</t>
  </si>
  <si>
    <t>0.054469274</t>
  </si>
  <si>
    <t>Institution-WideREL204ACT Composite4A</t>
  </si>
  <si>
    <t>0.1050988554</t>
  </si>
  <si>
    <t>0.1360981308</t>
  </si>
  <si>
    <t>0.355216882</t>
  </si>
  <si>
    <t>0.537234043</t>
  </si>
  <si>
    <t>Institution-WideREL204ACT Composite4B</t>
  </si>
  <si>
    <t>0.0603537981</t>
  </si>
  <si>
    <t>0.0718457944</t>
  </si>
  <si>
    <t>0.161860465</t>
  </si>
  <si>
    <t>0.308510638</t>
  </si>
  <si>
    <t>Institution-WideREL204ACT Composite4C</t>
  </si>
  <si>
    <t>0.0146028037</t>
  </si>
  <si>
    <t>0.096202532</t>
  </si>
  <si>
    <t>0.067375887</t>
  </si>
  <si>
    <t>Institution-WideREL204ACT Composite4D</t>
  </si>
  <si>
    <t>0.0027748873</t>
  </si>
  <si>
    <t>0.0011682243</t>
  </si>
  <si>
    <t>0.046783626</t>
  </si>
  <si>
    <t>Institution-WideREL204ACT Composite4F</t>
  </si>
  <si>
    <t>0.0041623309</t>
  </si>
  <si>
    <t>0.0017523364</t>
  </si>
  <si>
    <t>0.065217391</t>
  </si>
  <si>
    <t>Institution-WideREL204ACT Composite4W</t>
  </si>
  <si>
    <t>0.0100589664</t>
  </si>
  <si>
    <t>0.141463415</t>
  </si>
  <si>
    <t>0.051418440</t>
  </si>
  <si>
    <t>Institution-WideREL204ACT English1A</t>
  </si>
  <si>
    <t>0.0344626168</t>
  </si>
  <si>
    <t>0.087924971</t>
  </si>
  <si>
    <t>0.133214920</t>
  </si>
  <si>
    <t>Institution-WideREL204ACT English1B</t>
  </si>
  <si>
    <t>0.0718002081</t>
  </si>
  <si>
    <t>0.0741822430</t>
  </si>
  <si>
    <t>0.192558140</t>
  </si>
  <si>
    <t>0.367673179</t>
  </si>
  <si>
    <t>Institution-WideREL204ACT English1C</t>
  </si>
  <si>
    <t>0.0357266736</t>
  </si>
  <si>
    <t>0.260759494</t>
  </si>
  <si>
    <t>0.182948490</t>
  </si>
  <si>
    <t>Institution-WideREL204ACT English1D</t>
  </si>
  <si>
    <t>0.0208116545</t>
  </si>
  <si>
    <t>0.0099299065</t>
  </si>
  <si>
    <t>0.350877193</t>
  </si>
  <si>
    <t>0.106571936</t>
  </si>
  <si>
    <t>Institution-WideREL204ACT English1F</t>
  </si>
  <si>
    <t>0.0204647936</t>
  </si>
  <si>
    <t>0.0046728972</t>
  </si>
  <si>
    <t>0.104795737</t>
  </si>
  <si>
    <t>Institution-WideREL204ACT English1W</t>
  </si>
  <si>
    <t>Institution-WideREL204ACT English2A</t>
  </si>
  <si>
    <t>0.0829439252</t>
  </si>
  <si>
    <t>0.221132898</t>
  </si>
  <si>
    <t>Institution-WideREL204ACT English2B</t>
  </si>
  <si>
    <t>0.1276448144</t>
  </si>
  <si>
    <t>0.1442757009</t>
  </si>
  <si>
    <t>0.342325581</t>
  </si>
  <si>
    <t>0.400871460</t>
  </si>
  <si>
    <t>Institution-WideREL204ACT English2C</t>
  </si>
  <si>
    <t>0.0530697190</t>
  </si>
  <si>
    <t>0.0449766355</t>
  </si>
  <si>
    <t>0.387341772</t>
  </si>
  <si>
    <t>Institution-WideREL204ACT English2D</t>
  </si>
  <si>
    <t>0.0087616822</t>
  </si>
  <si>
    <t>Institution-WideREL204ACT English2F</t>
  </si>
  <si>
    <t>0.0075934579</t>
  </si>
  <si>
    <t>0.066448802</t>
  </si>
  <si>
    <t>Institution-WideREL204ACT English2W</t>
  </si>
  <si>
    <t>0.0242802636</t>
  </si>
  <si>
    <t>0.0128504673</t>
  </si>
  <si>
    <t>0.076252723</t>
  </si>
  <si>
    <t>Institution-WideREL204ACT English3A</t>
  </si>
  <si>
    <t>0.0773499827</t>
  </si>
  <si>
    <t>0.0969626168</t>
  </si>
  <si>
    <t>0.261430246</t>
  </si>
  <si>
    <t>0.325547445</t>
  </si>
  <si>
    <t>Institution-WideREL204ACT English3B</t>
  </si>
  <si>
    <t>0.0936524454</t>
  </si>
  <si>
    <t>0.1074766355</t>
  </si>
  <si>
    <t>0.394160584</t>
  </si>
  <si>
    <t>Institution-WideREL204ACT English3C</t>
  </si>
  <si>
    <t>0.0249739854</t>
  </si>
  <si>
    <t>0.0227803738</t>
  </si>
  <si>
    <t>0.182278481</t>
  </si>
  <si>
    <t>0.105109489</t>
  </si>
  <si>
    <t>Institution-WideREL204ACT English3D</t>
  </si>
  <si>
    <t>0.0114464100</t>
  </si>
  <si>
    <t>0.0064252336</t>
  </si>
  <si>
    <t>0.048175182</t>
  </si>
  <si>
    <t>Institution-WideREL204ACT English3F</t>
  </si>
  <si>
    <t>0.0159556018</t>
  </si>
  <si>
    <t>0.067153285</t>
  </si>
  <si>
    <t>Institution-WideREL204ACT English3W</t>
  </si>
  <si>
    <t>0.0142212973</t>
  </si>
  <si>
    <t>0.059854015</t>
  </si>
  <si>
    <t>Institution-WideREL204ACT English4A</t>
  </si>
  <si>
    <t>0.1220950399</t>
  </si>
  <si>
    <t>0.1582943925</t>
  </si>
  <si>
    <t>0.412661196</t>
  </si>
  <si>
    <t>0.490934449</t>
  </si>
  <si>
    <t>Institution-WideREL204ACT English4B</t>
  </si>
  <si>
    <t>0.0797780090</t>
  </si>
  <si>
    <t>0.0963785047</t>
  </si>
  <si>
    <t>0.213953488</t>
  </si>
  <si>
    <t>0.320781032</t>
  </si>
  <si>
    <t>Institution-WideREL204ACT English4C</t>
  </si>
  <si>
    <t>0.0232396809</t>
  </si>
  <si>
    <t>0.0221962617</t>
  </si>
  <si>
    <t>0.093444909</t>
  </si>
  <si>
    <t>Institution-WideREL204ACT English4D</t>
  </si>
  <si>
    <t>0.0052029136</t>
  </si>
  <si>
    <t>0.0029205607</t>
  </si>
  <si>
    <t>Institution-WideREL204ACT English4F</t>
  </si>
  <si>
    <t>0.0062434964</t>
  </si>
  <si>
    <t>Institution-WideREL204ACT English4W</t>
  </si>
  <si>
    <t>0.0121401318</t>
  </si>
  <si>
    <t>0.048814505</t>
  </si>
  <si>
    <t>Institution-WideREL204ACT Math1A</t>
  </si>
  <si>
    <t>0.0430107527</t>
  </si>
  <si>
    <t>0.0484813084</t>
  </si>
  <si>
    <t>0.145369285</t>
  </si>
  <si>
    <t>0.161879896</t>
  </si>
  <si>
    <t>Institution-WideREL204ACT Math1B</t>
  </si>
  <si>
    <t>0.0887963926</t>
  </si>
  <si>
    <t>0.0882009346</t>
  </si>
  <si>
    <t>0.238139535</t>
  </si>
  <si>
    <t>0.334203655</t>
  </si>
  <si>
    <t>Institution-WideREL204ACT Math1C</t>
  </si>
  <si>
    <t>0.0509885536</t>
  </si>
  <si>
    <t>0.0391355140</t>
  </si>
  <si>
    <t>0.372151899</t>
  </si>
  <si>
    <t>0.191906005</t>
  </si>
  <si>
    <t>Institution-WideREL204ACT Math1D</t>
  </si>
  <si>
    <t>0.0270551509</t>
  </si>
  <si>
    <t>0.456140351</t>
  </si>
  <si>
    <t>Institution-WideREL204ACT Math1F</t>
  </si>
  <si>
    <t>0.0298300382</t>
  </si>
  <si>
    <t>0.467391304</t>
  </si>
  <si>
    <t>0.112271540</t>
  </si>
  <si>
    <t>Institution-WideREL204ACT Math1W</t>
  </si>
  <si>
    <t>0.097911227</t>
  </si>
  <si>
    <t>Institution-WideREL204ACT Math2A</t>
  </si>
  <si>
    <t>0.0617412418</t>
  </si>
  <si>
    <t>0.0794392523</t>
  </si>
  <si>
    <t>0.208675264</t>
  </si>
  <si>
    <t>0.243835616</t>
  </si>
  <si>
    <t>Institution-WideREL204ACT Math2B</t>
  </si>
  <si>
    <t>0.0981616372</t>
  </si>
  <si>
    <t>0.1103971963</t>
  </si>
  <si>
    <t>0.263255814</t>
  </si>
  <si>
    <t>0.387671233</t>
  </si>
  <si>
    <t>Institution-WideREL204ACT Math2C</t>
  </si>
  <si>
    <t>0.0398890045</t>
  </si>
  <si>
    <t>Institution-WideREL204ACT Math2D</t>
  </si>
  <si>
    <t>0.0183836282</t>
  </si>
  <si>
    <t>0.309941520</t>
  </si>
  <si>
    <t>0.072602740</t>
  </si>
  <si>
    <t>Institution-WideREL204ACT Math2F</t>
  </si>
  <si>
    <t>0.0166493236</t>
  </si>
  <si>
    <t>0.0052570093</t>
  </si>
  <si>
    <t>0.065753425</t>
  </si>
  <si>
    <t>Institution-WideREL204ACT Math2W</t>
  </si>
  <si>
    <t>0.258536585</t>
  </si>
  <si>
    <t>Institution-WideREL204ACT Math3A</t>
  </si>
  <si>
    <t>0.0874089490</t>
  </si>
  <si>
    <t>0.1115654206</t>
  </si>
  <si>
    <t>0.295427902</t>
  </si>
  <si>
    <t>0.321019108</t>
  </si>
  <si>
    <t>Institution-WideREL204ACT Math3B</t>
  </si>
  <si>
    <t>0.1127297954</t>
  </si>
  <si>
    <t>0.1337616822</t>
  </si>
  <si>
    <t>0.414012739</t>
  </si>
  <si>
    <t>Institution-WideREL204ACT Math3C</t>
  </si>
  <si>
    <t>0.0309579439</t>
  </si>
  <si>
    <t>0.235443038</t>
  </si>
  <si>
    <t>0.118471338</t>
  </si>
  <si>
    <t>Institution-WideREL204ACT Math3D</t>
  </si>
  <si>
    <t>0.035668790</t>
  </si>
  <si>
    <t>Institution-WideREL204ACT Math3F</t>
  </si>
  <si>
    <t>0.211956522</t>
  </si>
  <si>
    <t>0.049681529</t>
  </si>
  <si>
    <t>Institution-WideREL204ACT Math3W</t>
  </si>
  <si>
    <t>0.0122663551</t>
  </si>
  <si>
    <t>0.234146341</t>
  </si>
  <si>
    <t>0.061146497</t>
  </si>
  <si>
    <t>Institution-WideREL204ACT Math4A</t>
  </si>
  <si>
    <t>0.1037114117</t>
  </si>
  <si>
    <t>0.1331775701</t>
  </si>
  <si>
    <t>0.350527550</t>
  </si>
  <si>
    <t>0.496677741</t>
  </si>
  <si>
    <t>Institution-WideREL204ACT Math4B</t>
  </si>
  <si>
    <t>0.0731876518</t>
  </si>
  <si>
    <t>0.0899532710</t>
  </si>
  <si>
    <t>0.196279070</t>
  </si>
  <si>
    <t>0.350498339</t>
  </si>
  <si>
    <t>Institution-WideREL204ACT Math4C</t>
  </si>
  <si>
    <t>0.0138744364</t>
  </si>
  <si>
    <t>0.0134345794</t>
  </si>
  <si>
    <t>0.066445183</t>
  </si>
  <si>
    <t>Institution-WideREL204ACT Math4D</t>
  </si>
  <si>
    <t>0.019933555</t>
  </si>
  <si>
    <t>Institution-WideREL204ACT Math4F</t>
  </si>
  <si>
    <t>0.0038154700</t>
  </si>
  <si>
    <t>0.018272425</t>
  </si>
  <si>
    <t>Institution-WideREL204ACT Math4W</t>
  </si>
  <si>
    <t>0.048172757</t>
  </si>
  <si>
    <t>Institution-WideREL204ACT Reading1A</t>
  </si>
  <si>
    <t>0.0343392300</t>
  </si>
  <si>
    <t>0.0461448598</t>
  </si>
  <si>
    <t>0.116060961</t>
  </si>
  <si>
    <t>0.162561576</t>
  </si>
  <si>
    <t>Institution-WideREL204ACT Reading1B</t>
  </si>
  <si>
    <t>0.0759625390</t>
  </si>
  <si>
    <t>0.203720930</t>
  </si>
  <si>
    <t>0.359605911</t>
  </si>
  <si>
    <t>Institution-WideREL204ACT Reading1C</t>
  </si>
  <si>
    <t>0.0292056075</t>
  </si>
  <si>
    <t>0.169129721</t>
  </si>
  <si>
    <t>Institution-WideREL204ACT Reading1D</t>
  </si>
  <si>
    <t>0.0225459591</t>
  </si>
  <si>
    <t>0.380116959</t>
  </si>
  <si>
    <t>0.106732348</t>
  </si>
  <si>
    <t>Institution-WideREL204ACT Reading1F</t>
  </si>
  <si>
    <t>0.0040887850</t>
  </si>
  <si>
    <t>0.096880131</t>
  </si>
  <si>
    <t>Institution-WideREL204ACT Reading1W</t>
  </si>
  <si>
    <t>0.0221990982</t>
  </si>
  <si>
    <t>0.0105140187</t>
  </si>
  <si>
    <t>0.105090312</t>
  </si>
  <si>
    <t>Institution-WideREL204ACT Reading2A</t>
  </si>
  <si>
    <t>0.0596600763</t>
  </si>
  <si>
    <t>0.0695093458</t>
  </si>
  <si>
    <t>0.201641266</t>
  </si>
  <si>
    <t>0.216080402</t>
  </si>
  <si>
    <t>Institution-WideREL204ACT Reading2B</t>
  </si>
  <si>
    <t>0.1161984044</t>
  </si>
  <si>
    <t>0.1238317757</t>
  </si>
  <si>
    <t>0.311627907</t>
  </si>
  <si>
    <t>0.420854271</t>
  </si>
  <si>
    <t>Institution-WideREL204ACT Reading2C</t>
  </si>
  <si>
    <t>0.0454387790</t>
  </si>
  <si>
    <t>0.0379672897</t>
  </si>
  <si>
    <t>0.331645570</t>
  </si>
  <si>
    <t>0.164572864</t>
  </si>
  <si>
    <t>Institution-WideREL204ACT Reading2D</t>
  </si>
  <si>
    <t>0.0180367673</t>
  </si>
  <si>
    <t>0.065326633</t>
  </si>
  <si>
    <t>Institution-WideREL204ACT Reading2F</t>
  </si>
  <si>
    <t>0.0173430454</t>
  </si>
  <si>
    <t>0.271739130</t>
  </si>
  <si>
    <t>0.062814070</t>
  </si>
  <si>
    <t>Institution-WideREL204ACT Reading2W</t>
  </si>
  <si>
    <t>0.0194242109</t>
  </si>
  <si>
    <t>0.0110981308</t>
  </si>
  <si>
    <t>0.273170732</t>
  </si>
  <si>
    <t>Institution-WideREL204ACT Reading3A</t>
  </si>
  <si>
    <t>0.0818591745</t>
  </si>
  <si>
    <t>0.1028037383</t>
  </si>
  <si>
    <t>0.276670574</t>
  </si>
  <si>
    <t>Institution-WideREL204ACT Reading3B</t>
  </si>
  <si>
    <t>0.1054457163</t>
  </si>
  <si>
    <t>0.1214953271</t>
  </si>
  <si>
    <t>0.282790698</t>
  </si>
  <si>
    <t>Institution-WideREL204ACT Reading3C</t>
  </si>
  <si>
    <t>0.0286214953</t>
  </si>
  <si>
    <t>0.250632911</t>
  </si>
  <si>
    <t>0.130263158</t>
  </si>
  <si>
    <t>Institution-WideREL204ACT Reading3D</t>
  </si>
  <si>
    <t>0.169590643</t>
  </si>
  <si>
    <t>0.038157895</t>
  </si>
  <si>
    <t>Institution-WideREL204ACT Reading3F</t>
  </si>
  <si>
    <t>0.060526316</t>
  </si>
  <si>
    <t>Institution-WideREL204ACT Reading3W</t>
  </si>
  <si>
    <t>0.224390244</t>
  </si>
  <si>
    <t>Institution-WideREL204ACT Reading4A</t>
  </si>
  <si>
    <t>0.1200138744</t>
  </si>
  <si>
    <t>0.1542056075</t>
  </si>
  <si>
    <t>0.405627198</t>
  </si>
  <si>
    <t>0.481894150</t>
  </si>
  <si>
    <t>Institution-WideREL204ACT Reading4B</t>
  </si>
  <si>
    <t>0.0752688172</t>
  </si>
  <si>
    <t>0.0887850467</t>
  </si>
  <si>
    <t>0.201860465</t>
  </si>
  <si>
    <t>0.302228412</t>
  </si>
  <si>
    <t>Institution-WideREL204ACT Reading4C</t>
  </si>
  <si>
    <t>0.156962025</t>
  </si>
  <si>
    <t>0.086350975</t>
  </si>
  <si>
    <t>Institution-WideREL204ACT Reading4D</t>
  </si>
  <si>
    <t>0.0086715227</t>
  </si>
  <si>
    <t>0.146198830</t>
  </si>
  <si>
    <t>0.034818942</t>
  </si>
  <si>
    <t>Institution-WideREL204ACT Reading4F</t>
  </si>
  <si>
    <t>0.157608696</t>
  </si>
  <si>
    <t>0.040389972</t>
  </si>
  <si>
    <t>Institution-WideREL204ACT Reading4W</t>
  </si>
  <si>
    <t>0.054317549</t>
  </si>
  <si>
    <t>Institution-WideREL204ACT Science Reasoning1A</t>
  </si>
  <si>
    <t>0.0551508845</t>
  </si>
  <si>
    <t>0.0671728972</t>
  </si>
  <si>
    <t>0.186400938</t>
  </si>
  <si>
    <t>0.180272109</t>
  </si>
  <si>
    <t>Institution-WideREL204ACT Science Reasoning1B</t>
  </si>
  <si>
    <t>0.1103017690</t>
  </si>
  <si>
    <t>0.1197429907</t>
  </si>
  <si>
    <t>0.295813953</t>
  </si>
  <si>
    <t>0.360544218</t>
  </si>
  <si>
    <t>Institution-WideREL204ACT Science Reasoning1C</t>
  </si>
  <si>
    <t>0.0558446063</t>
  </si>
  <si>
    <t>0.0443925234</t>
  </si>
  <si>
    <t>0.407594937</t>
  </si>
  <si>
    <t>0.182539683</t>
  </si>
  <si>
    <t>Institution-WideREL204ACT Science Reasoning1D</t>
  </si>
  <si>
    <t>0.502923977</t>
  </si>
  <si>
    <t>0.097505669</t>
  </si>
  <si>
    <t>Institution-WideREL204ACT Science Reasoning1F</t>
  </si>
  <si>
    <t>0.088435374</t>
  </si>
  <si>
    <t>Institution-WideREL204ACT Science Reasoning1W</t>
  </si>
  <si>
    <t>0.0277488727</t>
  </si>
  <si>
    <t>0.390243902</t>
  </si>
  <si>
    <t>0.090702948</t>
  </si>
  <si>
    <t>Institution-WideREL204ACT Science Reasoning2A</t>
  </si>
  <si>
    <t>0.0561914672</t>
  </si>
  <si>
    <t>0.0660046729</t>
  </si>
  <si>
    <t>0.189917937</t>
  </si>
  <si>
    <t>0.259200000</t>
  </si>
  <si>
    <t>Institution-WideREL204ACT Science Reasoning2B</t>
  </si>
  <si>
    <t>0.233488372</t>
  </si>
  <si>
    <t>0.401600000</t>
  </si>
  <si>
    <t>Institution-WideREL204ACT Science Reasoning2C</t>
  </si>
  <si>
    <t>0.0315643427</t>
  </si>
  <si>
    <t>0.0297897196</t>
  </si>
  <si>
    <t>0.230379747</t>
  </si>
  <si>
    <t>0.145600000</t>
  </si>
  <si>
    <t>Institution-WideREL204ACT Science Reasoning2D</t>
  </si>
  <si>
    <t>0.204678363</t>
  </si>
  <si>
    <t>0.056000000</t>
  </si>
  <si>
    <t>Institution-WideREL204ACT Science Reasoning2F</t>
  </si>
  <si>
    <t>0.062400000</t>
  </si>
  <si>
    <t>Institution-WideREL204ACT Science Reasoning2W</t>
  </si>
  <si>
    <t>0.0163024627</t>
  </si>
  <si>
    <t>0.229268293</t>
  </si>
  <si>
    <t>0.075200000</t>
  </si>
  <si>
    <t>Institution-WideREL204ACT Science Reasoning3A</t>
  </si>
  <si>
    <t>0.0939993063</t>
  </si>
  <si>
    <t>0.1226635514</t>
  </si>
  <si>
    <t>0.317702227</t>
  </si>
  <si>
    <t>0.324550898</t>
  </si>
  <si>
    <t>Institution-WideREL204ACT Science Reasoning3B</t>
  </si>
  <si>
    <t>0.1106486299</t>
  </si>
  <si>
    <t>0.1302570093</t>
  </si>
  <si>
    <t>0.296744186</t>
  </si>
  <si>
    <t>0.382035928</t>
  </si>
  <si>
    <t>Institution-WideREL204ACT Science Reasoning3C</t>
  </si>
  <si>
    <t>0.0274532710</t>
  </si>
  <si>
    <t>0.118562874</t>
  </si>
  <si>
    <t>Institution-WideREL204ACT Science Reasoning3D</t>
  </si>
  <si>
    <t>0.0149150191</t>
  </si>
  <si>
    <t>0.251461988</t>
  </si>
  <si>
    <t>0.051497006</t>
  </si>
  <si>
    <t>Institution-WideREL204ACT Science Reasoning3F</t>
  </si>
  <si>
    <t>0.0169961845</t>
  </si>
  <si>
    <t>0.058682635</t>
  </si>
  <si>
    <t>Institution-WideREL204ACT Science Reasoning3W</t>
  </si>
  <si>
    <t>0.0187304891</t>
  </si>
  <si>
    <t>0.263414634</t>
  </si>
  <si>
    <t>0.064670659</t>
  </si>
  <si>
    <t>Institution-WideREL204ACT Science Reasoning4A</t>
  </si>
  <si>
    <t>0.0905306972</t>
  </si>
  <si>
    <t>0.1168224299</t>
  </si>
  <si>
    <t>0.305978898</t>
  </si>
  <si>
    <t>0.482439926</t>
  </si>
  <si>
    <t>Institution-WideREL204ACT Science Reasoning4B</t>
  </si>
  <si>
    <t>0.0648629899</t>
  </si>
  <si>
    <t>0.0753504673</t>
  </si>
  <si>
    <t>0.173953488</t>
  </si>
  <si>
    <t>0.345656192</t>
  </si>
  <si>
    <t>Institution-WideREL204ACT Science Reasoning4C</t>
  </si>
  <si>
    <t>0.0152618800</t>
  </si>
  <si>
    <t>0.0163551402</t>
  </si>
  <si>
    <t>0.111392405</t>
  </si>
  <si>
    <t>0.081330869</t>
  </si>
  <si>
    <t>Institution-WideREL204ACT Science Reasoning4D</t>
  </si>
  <si>
    <t>0.0024280264</t>
  </si>
  <si>
    <t>0.012939002</t>
  </si>
  <si>
    <t>Institution-WideREL204ACT Science Reasoning4F</t>
  </si>
  <si>
    <t>0.033271719</t>
  </si>
  <si>
    <t>Institution-WideREL204ACT Science Reasoning4W</t>
  </si>
  <si>
    <t>0.0083246618</t>
  </si>
  <si>
    <t>0.117073171</t>
  </si>
  <si>
    <t>0.044362292</t>
  </si>
  <si>
    <t>Institution-WideREL204SAT Mathematics1A</t>
  </si>
  <si>
    <t>0.0415486308</t>
  </si>
  <si>
    <t>0.0466165414</t>
  </si>
  <si>
    <t>0.118918919</t>
  </si>
  <si>
    <t>0.170542636</t>
  </si>
  <si>
    <t>Institution-WideREL204SAT Mathematics1B</t>
  </si>
  <si>
    <t>0.0878186969</t>
  </si>
  <si>
    <t>0.0917293233</t>
  </si>
  <si>
    <t>0.239074550</t>
  </si>
  <si>
    <t>Institution-WideREL204SAT Mathematics1C</t>
  </si>
  <si>
    <t>0.0566572238</t>
  </si>
  <si>
    <t>Institution-WideREL204SAT Mathematics1D</t>
  </si>
  <si>
    <t>0.0160528801</t>
  </si>
  <si>
    <t>0.0075187970</t>
  </si>
  <si>
    <t>0.065891473</t>
  </si>
  <si>
    <t>Institution-WideREL204SAT Mathematics1F</t>
  </si>
  <si>
    <t>0.0273843248</t>
  </si>
  <si>
    <t>0.0090225564</t>
  </si>
  <si>
    <t>0.112403101</t>
  </si>
  <si>
    <t>Institution-WideREL204SAT Mathematics1W</t>
  </si>
  <si>
    <t>0.0141643059</t>
  </si>
  <si>
    <t>0.0030075188</t>
  </si>
  <si>
    <t>Institution-WideREL204SAT Mathematics2A</t>
  </si>
  <si>
    <t>0.0745986780</t>
  </si>
  <si>
    <t>0.213513514</t>
  </si>
  <si>
    <t>Institution-WideREL204SAT Mathematics2B</t>
  </si>
  <si>
    <t>0.1161473088</t>
  </si>
  <si>
    <t>0.1218045113</t>
  </si>
  <si>
    <t>0.316195373</t>
  </si>
  <si>
    <t>0.419795222</t>
  </si>
  <si>
    <t>Institution-WideREL204SAT Mathematics2C</t>
  </si>
  <si>
    <t>0.0339943343</t>
  </si>
  <si>
    <t>0.0225563910</t>
  </si>
  <si>
    <t>0.122866894</t>
  </si>
  <si>
    <t>Institution-WideREL204SAT Mathematics2D</t>
  </si>
  <si>
    <t>0.0132200189</t>
  </si>
  <si>
    <t>0.047781570</t>
  </si>
  <si>
    <t>Institution-WideREL204SAT Mathematics2F</t>
  </si>
  <si>
    <t>0.0169971671</t>
  </si>
  <si>
    <t>0.0060150376</t>
  </si>
  <si>
    <t>0.061433447</t>
  </si>
  <si>
    <t>Institution-WideREL204SAT Mathematics2W</t>
  </si>
  <si>
    <t>0.0217186025</t>
  </si>
  <si>
    <t>0.078498294</t>
  </si>
  <si>
    <t>Institution-WideREL204SAT Mathematics3A</t>
  </si>
  <si>
    <t>0.1029272899</t>
  </si>
  <si>
    <t>0.1278195489</t>
  </si>
  <si>
    <t>0.294594595</t>
  </si>
  <si>
    <t>0.434262948</t>
  </si>
  <si>
    <t>Institution-WideREL204SAT Mathematics3B</t>
  </si>
  <si>
    <t>0.0887629839</t>
  </si>
  <si>
    <t>0.1157894737</t>
  </si>
  <si>
    <t>0.241645244</t>
  </si>
  <si>
    <t>0.374501992</t>
  </si>
  <si>
    <t>Institution-WideREL204SAT Mathematics3C</t>
  </si>
  <si>
    <t>0.0264400378</t>
  </si>
  <si>
    <t>0.0240601504</t>
  </si>
  <si>
    <t>0.207407407</t>
  </si>
  <si>
    <t>0.111553785</t>
  </si>
  <si>
    <t>Institution-WideREL204SAT Mathematics3D</t>
  </si>
  <si>
    <t>0.0066100094</t>
  </si>
  <si>
    <t>0.027888446</t>
  </si>
  <si>
    <t>Institution-WideREL204SAT Mathematics3F</t>
  </si>
  <si>
    <t>0.0075542965</t>
  </si>
  <si>
    <t>0.0045112782</t>
  </si>
  <si>
    <t>0.031872510</t>
  </si>
  <si>
    <t>Institution-WideREL204SAT Mathematics3W</t>
  </si>
  <si>
    <t>0.0047214353</t>
  </si>
  <si>
    <t>0.019920319</t>
  </si>
  <si>
    <t>Institution-WideREL204SAT Mathematics4A</t>
  </si>
  <si>
    <t>0.1303116147</t>
  </si>
  <si>
    <t>0.1548872180</t>
  </si>
  <si>
    <t>0.372972973</t>
  </si>
  <si>
    <t>0.536964981</t>
  </si>
  <si>
    <t>Institution-WideREL204SAT Mathematics4B</t>
  </si>
  <si>
    <t>0.0751879699</t>
  </si>
  <si>
    <t>0.203084833</t>
  </si>
  <si>
    <t>0.307392996</t>
  </si>
  <si>
    <t>Institution-WideREL204SAT Mathematics4C</t>
  </si>
  <si>
    <t>0.0103871577</t>
  </si>
  <si>
    <t>0.042801556</t>
  </si>
  <si>
    <t>Institution-WideREL204SAT Mathematics4D</t>
  </si>
  <si>
    <t>0.0056657224</t>
  </si>
  <si>
    <t>Institution-WideREL204SAT Mathematics4F</t>
  </si>
  <si>
    <t>0.0094428706</t>
  </si>
  <si>
    <t>0.038910506</t>
  </si>
  <si>
    <t>Institution-WideREL204SAT Mathematics4W</t>
  </si>
  <si>
    <t>0.0122757318</t>
  </si>
  <si>
    <t>0.050583658</t>
  </si>
  <si>
    <t>Institution-WideREL204SAT Total (Verbal and Math)1A</t>
  </si>
  <si>
    <t>0.0511278195</t>
  </si>
  <si>
    <t>0.171206226</t>
  </si>
  <si>
    <t>Institution-WideREL204SAT Total (Verbal and Math)1B</t>
  </si>
  <si>
    <t>0.0972615675</t>
  </si>
  <si>
    <t>0.0992481203</t>
  </si>
  <si>
    <t>0.264781491</t>
  </si>
  <si>
    <t>0.400778210</t>
  </si>
  <si>
    <t>Institution-WideREL204SAT Total (Verbal and Math)1C</t>
  </si>
  <si>
    <t>0.0547686497</t>
  </si>
  <si>
    <t>0.0375939850</t>
  </si>
  <si>
    <t>0.429629630</t>
  </si>
  <si>
    <t>0.225680934</t>
  </si>
  <si>
    <t>Institution-WideREL204SAT Total (Verbal and Math)1D</t>
  </si>
  <si>
    <t>Institution-WideREL204SAT Total (Verbal and Math)1F</t>
  </si>
  <si>
    <t>0.0245514636</t>
  </si>
  <si>
    <t>0.101167315</t>
  </si>
  <si>
    <t>Institution-WideREL204SAT Total (Verbal and Math)1W</t>
  </si>
  <si>
    <t>Institution-WideREL204SAT Total (Verbal and Math)2A</t>
  </si>
  <si>
    <t>0.0604343720</t>
  </si>
  <si>
    <t>0.0706766917</t>
  </si>
  <si>
    <t>0.172972973</t>
  </si>
  <si>
    <t>0.237918216</t>
  </si>
  <si>
    <t>Institution-WideREL204SAT Total (Verbal and Math)2B</t>
  </si>
  <si>
    <t>0.1085930123</t>
  </si>
  <si>
    <t>0.1233082707</t>
  </si>
  <si>
    <t>0.295629820</t>
  </si>
  <si>
    <t>0.427509294</t>
  </si>
  <si>
    <t>Institution-WideREL204SAT Total (Verbal and Math)2C</t>
  </si>
  <si>
    <t>0.0311614731</t>
  </si>
  <si>
    <t>0.122676580</t>
  </si>
  <si>
    <t>Institution-WideREL204SAT Total (Verbal and Math)2D</t>
  </si>
  <si>
    <t>0.0179414542</t>
  </si>
  <si>
    <t>0.431818182</t>
  </si>
  <si>
    <t>0.070631970</t>
  </si>
  <si>
    <t>Institution-WideREL204SAT Total (Verbal and Math)2F</t>
  </si>
  <si>
    <t>0.063197026</t>
  </si>
  <si>
    <t>Institution-WideREL204SAT Total (Verbal and Math)2W</t>
  </si>
  <si>
    <t>0.0198300283</t>
  </si>
  <si>
    <t>0.078066914</t>
  </si>
  <si>
    <t>Institution-WideREL204SAT Total (Verbal and Math)3A</t>
  </si>
  <si>
    <t>0.1308270677</t>
  </si>
  <si>
    <t>0.424354244</t>
  </si>
  <si>
    <t>Institution-WideREL204SAT Total (Verbal and Math)3B</t>
  </si>
  <si>
    <t>0.0849858357</t>
  </si>
  <si>
    <t>0.1037593985</t>
  </si>
  <si>
    <t>0.231362468</t>
  </si>
  <si>
    <t>0.332103321</t>
  </si>
  <si>
    <t>Institution-WideREL204SAT Total (Verbal and Math)3C</t>
  </si>
  <si>
    <t>0.0330827068</t>
  </si>
  <si>
    <t>0.121771218</t>
  </si>
  <si>
    <t>Institution-WideREL204SAT Total (Verbal and Math)3D</t>
  </si>
  <si>
    <t>Institution-WideREL204SAT Total (Verbal and Math)3F</t>
  </si>
  <si>
    <t>0.0151085930</t>
  </si>
  <si>
    <t>0.059040590</t>
  </si>
  <si>
    <t>Institution-WideREL204SAT Total (Verbal and Math)3W</t>
  </si>
  <si>
    <t>0.040590406</t>
  </si>
  <si>
    <t>Institution-WideREL204SAT Total (Verbal and Math)4A</t>
  </si>
  <si>
    <t>0.1388101983</t>
  </si>
  <si>
    <t>0.397297297</t>
  </si>
  <si>
    <t>0.561068702</t>
  </si>
  <si>
    <t>Institution-WideREL204SAT Total (Verbal and Math)4B</t>
  </si>
  <si>
    <t>0.0764872521</t>
  </si>
  <si>
    <t>0.0781954887</t>
  </si>
  <si>
    <t>0.309160305</t>
  </si>
  <si>
    <t>Institution-WideREL204SAT Total (Verbal and Math)4C</t>
  </si>
  <si>
    <t>0.041984733</t>
  </si>
  <si>
    <t>Institution-WideREL204SAT Total (Verbal and Math)4D</t>
  </si>
  <si>
    <t>Institution-WideREL204SAT Total (Verbal and Math)4F</t>
  </si>
  <si>
    <t>0.0015037594</t>
  </si>
  <si>
    <t>Institution-WideREL204SAT Total (Verbal and Math)4W</t>
  </si>
  <si>
    <t>Institution-WideREL204SAT Verbal1A</t>
  </si>
  <si>
    <t>0.0472143532</t>
  </si>
  <si>
    <t>0.0601503759</t>
  </si>
  <si>
    <t>Institution-WideREL204SAT Verbal1B</t>
  </si>
  <si>
    <t>0.1019830028</t>
  </si>
  <si>
    <t>0.1097744361</t>
  </si>
  <si>
    <t>0.421875000</t>
  </si>
  <si>
    <t>Institution-WideREL204SAT Verbal1C</t>
  </si>
  <si>
    <t>0.370370370</t>
  </si>
  <si>
    <t>Institution-WideREL204SAT Verbal1D</t>
  </si>
  <si>
    <t>Institution-WideREL204SAT Verbal1F</t>
  </si>
  <si>
    <t>0.082031250</t>
  </si>
  <si>
    <t>Institution-WideREL204SAT Verbal1W</t>
  </si>
  <si>
    <t>0.050781250</t>
  </si>
  <si>
    <t>Institution-WideREL204SAT Verbal2A</t>
  </si>
  <si>
    <t>0.0698772427</t>
  </si>
  <si>
    <t>Institution-WideREL204SAT Verbal2B</t>
  </si>
  <si>
    <t>0.1057601511</t>
  </si>
  <si>
    <t>0.1248120301</t>
  </si>
  <si>
    <t>0.287917738</t>
  </si>
  <si>
    <t>0.397163121</t>
  </si>
  <si>
    <t>Institution-WideREL204SAT Verbal2C</t>
  </si>
  <si>
    <t>0.0424929178</t>
  </si>
  <si>
    <t>0.0345864662</t>
  </si>
  <si>
    <t>Institution-WideREL204SAT Verbal2D</t>
  </si>
  <si>
    <t>0.035460993</t>
  </si>
  <si>
    <t>Institution-WideREL204SAT Verbal2F</t>
  </si>
  <si>
    <t>0.0188857413</t>
  </si>
  <si>
    <t>Institution-WideREL204SAT Verbal2W</t>
  </si>
  <si>
    <t>0.074468085</t>
  </si>
  <si>
    <t>Institution-WideREL204SAT Verbal3A</t>
  </si>
  <si>
    <t>0.278378378</t>
  </si>
  <si>
    <t>0.402343750</t>
  </si>
  <si>
    <t>Institution-WideREL204SAT Verbal3B</t>
  </si>
  <si>
    <t>0.0859301228</t>
  </si>
  <si>
    <t>0.0887218045</t>
  </si>
  <si>
    <t>0.233933162</t>
  </si>
  <si>
    <t>0.355468750</t>
  </si>
  <si>
    <t>Institution-WideREL204SAT Verbal3C</t>
  </si>
  <si>
    <t>0.0236071766</t>
  </si>
  <si>
    <t>0.097656250</t>
  </si>
  <si>
    <t>Institution-WideREL204SAT Verbal3D</t>
  </si>
  <si>
    <t>0.0113314448</t>
  </si>
  <si>
    <t>0.046875000</t>
  </si>
  <si>
    <t>Institution-WideREL204SAT Verbal3F</t>
  </si>
  <si>
    <t>0.058593750</t>
  </si>
  <si>
    <t>Institution-WideREL204SAT Verbal3W</t>
  </si>
  <si>
    <t>0.039062500</t>
  </si>
  <si>
    <t>Institution-WideREL204SAT Verbal4A</t>
  </si>
  <si>
    <t>0.1350330500</t>
  </si>
  <si>
    <t>0.1624060150</t>
  </si>
  <si>
    <t>0.386486486</t>
  </si>
  <si>
    <t>0.539622642</t>
  </si>
  <si>
    <t>Institution-WideREL204SAT Verbal4B</t>
  </si>
  <si>
    <t>0.0736543909</t>
  </si>
  <si>
    <t>0.0812030075</t>
  </si>
  <si>
    <t>0.294339623</t>
  </si>
  <si>
    <t>Institution-WideREL204SAT Verbal4C</t>
  </si>
  <si>
    <t>Institution-WideREL204SAT Verbal4D</t>
  </si>
  <si>
    <t>0.030188679</t>
  </si>
  <si>
    <t>Institution-WideREL204SAT Verbal4F</t>
  </si>
  <si>
    <t>0.0084985836</t>
  </si>
  <si>
    <t>Institution-WideREL204SAT Verbal4W</t>
  </si>
  <si>
    <t>0.045283019</t>
  </si>
  <si>
    <t>Institution-WideREL204SAT Writing1A</t>
  </si>
  <si>
    <t>0.117021277</t>
  </si>
  <si>
    <t>Institution-WideREL204SAT Writing1B</t>
  </si>
  <si>
    <t>0.0752427184</t>
  </si>
  <si>
    <t>0.329787234</t>
  </si>
  <si>
    <t>Institution-WideREL204SAT Writing1C</t>
  </si>
  <si>
    <t>0.351063830</t>
  </si>
  <si>
    <t>Institution-WideREL204SAT Writing1D</t>
  </si>
  <si>
    <t>0.0048543689</t>
  </si>
  <si>
    <t>Institution-WideREL204SAT Writing1F</t>
  </si>
  <si>
    <t>Institution-WideREL204SAT Writing1W</t>
  </si>
  <si>
    <t>0.0194174757</t>
  </si>
  <si>
    <t>Institution-WideREL204SAT Writing2A</t>
  </si>
  <si>
    <t>0.0582524272</t>
  </si>
  <si>
    <t>0.263736264</t>
  </si>
  <si>
    <t>Institution-WideREL204SAT Writing2B</t>
  </si>
  <si>
    <t>0.0631067961</t>
  </si>
  <si>
    <t>0.296703297</t>
  </si>
  <si>
    <t>Institution-WideREL204SAT Writing2C</t>
  </si>
  <si>
    <t>0.0509708738</t>
  </si>
  <si>
    <t>Institution-WideREL204SAT Writing2D</t>
  </si>
  <si>
    <t>0.0097087379</t>
  </si>
  <si>
    <t>Institution-WideREL204SAT Writing2F</t>
  </si>
  <si>
    <t>Institution-WideREL204SAT Writing2W</t>
  </si>
  <si>
    <t>Institution-WideREL204SAT Writing3A</t>
  </si>
  <si>
    <t>0.1189320388</t>
  </si>
  <si>
    <t>0.1650485437</t>
  </si>
  <si>
    <t>0.362962963</t>
  </si>
  <si>
    <t>0.415254237</t>
  </si>
  <si>
    <t>Institution-WideREL204SAT Writing3B</t>
  </si>
  <si>
    <t>0.0776699029</t>
  </si>
  <si>
    <t>Institution-WideREL204SAT Writing3C</t>
  </si>
  <si>
    <t>0.0388349515</t>
  </si>
  <si>
    <t>0.135593220</t>
  </si>
  <si>
    <t>Institution-WideREL204SAT Writing3D</t>
  </si>
  <si>
    <t>Institution-WideREL204SAT Writing3F</t>
  </si>
  <si>
    <t>Institution-WideREL204SAT Writing3W</t>
  </si>
  <si>
    <t>0.0218446602</t>
  </si>
  <si>
    <t>Institution-WideREL204SAT Writing4A</t>
  </si>
  <si>
    <t>0.1237864078</t>
  </si>
  <si>
    <t>0.1747572816</t>
  </si>
  <si>
    <t>0.377777778</t>
  </si>
  <si>
    <t>0.467889908</t>
  </si>
  <si>
    <t>Institution-WideREL204SAT Writing4B</t>
  </si>
  <si>
    <t>0.0825242718</t>
  </si>
  <si>
    <t>0.256880734</t>
  </si>
  <si>
    <t>Institution-WideREL204SAT Writing4C</t>
  </si>
  <si>
    <t>Institution-WideREL204SAT Writing4D</t>
  </si>
  <si>
    <t>Institution-WideREL204SAT Writing4F</t>
  </si>
  <si>
    <t>Institution-WideREL204SAT Writing4W</t>
  </si>
  <si>
    <t>Institution-WideSOC200ACT Combined English/Writing1A</t>
  </si>
  <si>
    <t>0.0180322683</t>
  </si>
  <si>
    <t>0.0271691499</t>
  </si>
  <si>
    <t>0.087289433</t>
  </si>
  <si>
    <t>Institution-WideSOC200ACT Combined English/Writing1B</t>
  </si>
  <si>
    <t>0.0892122746</t>
  </si>
  <si>
    <t>0.0929009641</t>
  </si>
  <si>
    <t>0.243733794</t>
  </si>
  <si>
    <t>0.309549945</t>
  </si>
  <si>
    <t>Institution-WideSOC200ACT Combined English/Writing1C</t>
  </si>
  <si>
    <t>0.0863650743</t>
  </si>
  <si>
    <t>0.0508326030</t>
  </si>
  <si>
    <t>0.299670692</t>
  </si>
  <si>
    <t>Institution-WideSOC200ACT Combined English/Writing1D</t>
  </si>
  <si>
    <t>0.0439734261</t>
  </si>
  <si>
    <t>0.0131463628</t>
  </si>
  <si>
    <t>0.498207885</t>
  </si>
  <si>
    <t>0.152579583</t>
  </si>
  <si>
    <t>Institution-WideSOC200ACT Combined English/Writing1F</t>
  </si>
  <si>
    <t>0.0354318254</t>
  </si>
  <si>
    <t>0.0008764242</t>
  </si>
  <si>
    <t>0.468619247</t>
  </si>
  <si>
    <t>0.122941822</t>
  </si>
  <si>
    <t>Institution-WideSOC200ACT Combined English/Writing1W</t>
  </si>
  <si>
    <t>0.0151850680</t>
  </si>
  <si>
    <t>0.0017528484</t>
  </si>
  <si>
    <t>0.393442623</t>
  </si>
  <si>
    <t>0.052689352</t>
  </si>
  <si>
    <t>Institution-WideSOC200ACT Combined English/Writing2A</t>
  </si>
  <si>
    <t>0.0417589370</t>
  </si>
  <si>
    <t>0.0727432077</t>
  </si>
  <si>
    <t>0.202143951</t>
  </si>
  <si>
    <t>0.155844156</t>
  </si>
  <si>
    <t>Institution-WideSOC200ACT Combined English/Writing2B</t>
  </si>
  <si>
    <t>0.1047136982</t>
  </si>
  <si>
    <t>0.1121822962</t>
  </si>
  <si>
    <t>0.286084702</t>
  </si>
  <si>
    <t>0.390791027</t>
  </si>
  <si>
    <t>Institution-WideSOC200ACT Combined English/Writing2C</t>
  </si>
  <si>
    <t>0.0677000949</t>
  </si>
  <si>
    <t>0.0464504820</t>
  </si>
  <si>
    <t>0.300984529</t>
  </si>
  <si>
    <t>0.252656434</t>
  </si>
  <si>
    <t>Institution-WideSOC200ACT Combined English/Writing2D</t>
  </si>
  <si>
    <t>0.0256248023</t>
  </si>
  <si>
    <t>0.0087642419</t>
  </si>
  <si>
    <t>0.095631641</t>
  </si>
  <si>
    <t>Institution-WideSOC200ACT Combined English/Writing2F</t>
  </si>
  <si>
    <t>0.0173995571</t>
  </si>
  <si>
    <t>0.230125523</t>
  </si>
  <si>
    <t>Institution-WideSOC200ACT Combined English/Writing2W</t>
  </si>
  <si>
    <t>0.0107560898</t>
  </si>
  <si>
    <t>0.0043821209</t>
  </si>
  <si>
    <t>0.040141677</t>
  </si>
  <si>
    <t>Institution-WideSOC200ACT Combined English/Writing3A</t>
  </si>
  <si>
    <t>0.0613729832</t>
  </si>
  <si>
    <t>0.0990359334</t>
  </si>
  <si>
    <t>0.297090352</t>
  </si>
  <si>
    <t>0.230677765</t>
  </si>
  <si>
    <t>Institution-WideSOC200ACT Combined English/Writing3B</t>
  </si>
  <si>
    <t>0.1157861436</t>
  </si>
  <si>
    <t>0.1393514461</t>
  </si>
  <si>
    <t>0.316335350</t>
  </si>
  <si>
    <t>0.435196195</t>
  </si>
  <si>
    <t>Institution-WideSOC200ACT Combined English/Writing3C</t>
  </si>
  <si>
    <t>0.0509332490</t>
  </si>
  <si>
    <t>0.226441632</t>
  </si>
  <si>
    <t>0.191438763</t>
  </si>
  <si>
    <t>Institution-WideSOC200ACT Combined English/Writing3D</t>
  </si>
  <si>
    <t>0.0139196457</t>
  </si>
  <si>
    <t>0.157706093</t>
  </si>
  <si>
    <t>0.052318668</t>
  </si>
  <si>
    <t>Institution-WideSOC200ACT Combined English/Writing3F</t>
  </si>
  <si>
    <t>0.0161341348</t>
  </si>
  <si>
    <t>0.213389121</t>
  </si>
  <si>
    <t>0.060642093</t>
  </si>
  <si>
    <t>Institution-WideSOC200ACT Combined English/Writing3W</t>
  </si>
  <si>
    <t>0.0079088896</t>
  </si>
  <si>
    <t>0.204918033</t>
  </si>
  <si>
    <t>0.029726516</t>
  </si>
  <si>
    <t>Institution-WideSOC200ACT Combined English/Writing4A</t>
  </si>
  <si>
    <t>0.0854160076</t>
  </si>
  <si>
    <t>0.1542506573</t>
  </si>
  <si>
    <t>0.413476263</t>
  </si>
  <si>
    <t>0.480427046</t>
  </si>
  <si>
    <t>Institution-WideSOC200ACT Combined English/Writing4B</t>
  </si>
  <si>
    <t>0.0563112939</t>
  </si>
  <si>
    <t>0.0885188431</t>
  </si>
  <si>
    <t>0.316725979</t>
  </si>
  <si>
    <t>Institution-WideSOC200ACT Combined English/Writing4C</t>
  </si>
  <si>
    <t>0.0199304018</t>
  </si>
  <si>
    <t>0.0245398773</t>
  </si>
  <si>
    <t>0.112099644</t>
  </si>
  <si>
    <t>Institution-WideSOC200ACT Combined English/Writing4D</t>
  </si>
  <si>
    <t>0.0047453338</t>
  </si>
  <si>
    <t>0.026690391</t>
  </si>
  <si>
    <t>Institution-WideSOC200ACT Combined English/Writing4F</t>
  </si>
  <si>
    <t>0.0066434673</t>
  </si>
  <si>
    <t>0.087866109</t>
  </si>
  <si>
    <t>0.037366548</t>
  </si>
  <si>
    <t>Institution-WideSOC200ACT Combined English/Writing4W</t>
  </si>
  <si>
    <t>0.122950820</t>
  </si>
  <si>
    <t>Institution-WideSOC200ACT Composite1A</t>
  </si>
  <si>
    <t>0.0204738228</t>
  </si>
  <si>
    <t>0.0256014125</t>
  </si>
  <si>
    <t>0.090400344</t>
  </si>
  <si>
    <t>0.069674851</t>
  </si>
  <si>
    <t>Institution-WideSOC200ACT Composite1B</t>
  </si>
  <si>
    <t>0.1141659355</t>
  </si>
  <si>
    <t>0.1176340764</t>
  </si>
  <si>
    <t>0.267290573</t>
  </si>
  <si>
    <t>0.388520239</t>
  </si>
  <si>
    <t>Institution-WideSOC200ACT Composite1C</t>
  </si>
  <si>
    <t>0.0601540411</t>
  </si>
  <si>
    <t>0.0355329949</t>
  </si>
  <si>
    <t>0.411333333</t>
  </si>
  <si>
    <t>0.204711347</t>
  </si>
  <si>
    <t>Institution-WideSOC200ACT Composite1D</t>
  </si>
  <si>
    <t>0.0361704202</t>
  </si>
  <si>
    <t>0.0112557934</t>
  </si>
  <si>
    <t>0.520336606</t>
  </si>
  <si>
    <t>0.123092236</t>
  </si>
  <si>
    <t>Institution-WideSOC200ACT Composite1F</t>
  </si>
  <si>
    <t>0.0428975334</t>
  </si>
  <si>
    <t>0.504587156</t>
  </si>
  <si>
    <t>0.145985401</t>
  </si>
  <si>
    <t>Institution-WideSOC200ACT Composite1W</t>
  </si>
  <si>
    <t>0.0199863508</t>
  </si>
  <si>
    <t>0.438034188</t>
  </si>
  <si>
    <t>0.068015926</t>
  </si>
  <si>
    <t>Institution-WideSOC200ACT Composite2A</t>
  </si>
  <si>
    <t>0.0473822755</t>
  </si>
  <si>
    <t>0.0690796734</t>
  </si>
  <si>
    <t>0.209212226</t>
  </si>
  <si>
    <t>0.165870307</t>
  </si>
  <si>
    <t>Institution-WideSOC200ACT Composite2B</t>
  </si>
  <si>
    <t>0.1335673199</t>
  </si>
  <si>
    <t>0.1518428603</t>
  </si>
  <si>
    <t>0.312713992</t>
  </si>
  <si>
    <t>0.467576792</t>
  </si>
  <si>
    <t>Institution-WideSOC200ACT Composite2C</t>
  </si>
  <si>
    <t>0.0491371746</t>
  </si>
  <si>
    <t>0.0331052748</t>
  </si>
  <si>
    <t>0.172013652</t>
  </si>
  <si>
    <t>Institution-WideSOC200ACT Composite2D</t>
  </si>
  <si>
    <t>0.0197913620</t>
  </si>
  <si>
    <t>0.0066210550</t>
  </si>
  <si>
    <t>0.284712482</t>
  </si>
  <si>
    <t>0.069283276</t>
  </si>
  <si>
    <t>Institution-WideSOC200ACT Composite2F</t>
  </si>
  <si>
    <t>0.0228136882</t>
  </si>
  <si>
    <t>0.0039726330</t>
  </si>
  <si>
    <t>0.268348624</t>
  </si>
  <si>
    <t>0.079863481</t>
  </si>
  <si>
    <t>Institution-WideSOC200ACT Composite2W</t>
  </si>
  <si>
    <t>0.0129667544</t>
  </si>
  <si>
    <t>0.0064003531</t>
  </si>
  <si>
    <t>0.284188034</t>
  </si>
  <si>
    <t>0.045392491</t>
  </si>
  <si>
    <t>Institution-WideSOC200ACT Composite3A</t>
  </si>
  <si>
    <t>0.0655162328</t>
  </si>
  <si>
    <t>0.1054954756</t>
  </si>
  <si>
    <t>0.289281102</t>
  </si>
  <si>
    <t>0.288041149</t>
  </si>
  <si>
    <t>Institution-WideSOC200ACT Composite3B</t>
  </si>
  <si>
    <t>0.1083162718</t>
  </si>
  <si>
    <t>0.1346281174</t>
  </si>
  <si>
    <t>0.253595070</t>
  </si>
  <si>
    <t>0.476210887</t>
  </si>
  <si>
    <t>Institution-WideSOC200ACT Composite3C</t>
  </si>
  <si>
    <t>0.0251535537</t>
  </si>
  <si>
    <t>0.172000000</t>
  </si>
  <si>
    <t>0.110587227</t>
  </si>
  <si>
    <t>Institution-WideSOC200ACT Composite3D</t>
  </si>
  <si>
    <t>0.0091644730</t>
  </si>
  <si>
    <t>0.0028691238</t>
  </si>
  <si>
    <t>0.131837307</t>
  </si>
  <si>
    <t>0.040291470</t>
  </si>
  <si>
    <t>Institution-WideSOC200ACT Composite3F</t>
  </si>
  <si>
    <t>0.0119918105</t>
  </si>
  <si>
    <t>0.0011035092</t>
  </si>
  <si>
    <t>0.141055046</t>
  </si>
  <si>
    <t>0.052721817</t>
  </si>
  <si>
    <t>Institution-WideSOC200ACT Composite3W</t>
  </si>
  <si>
    <t>0.0073120796</t>
  </si>
  <si>
    <t>0.0044140366</t>
  </si>
  <si>
    <t>0.160256410</t>
  </si>
  <si>
    <t>0.032147450</t>
  </si>
  <si>
    <t>Institution-WideSOC200ACT Composite4A</t>
  </si>
  <si>
    <t>0.0931071463</t>
  </si>
  <si>
    <t>0.1542705804</t>
  </si>
  <si>
    <t>0.411106328</t>
  </si>
  <si>
    <t>0.482323232</t>
  </si>
  <si>
    <t>Institution-WideSOC200ACT Composite4B</t>
  </si>
  <si>
    <t>0.0710734133</t>
  </si>
  <si>
    <t>0.0898256456</t>
  </si>
  <si>
    <t>0.166400365</t>
  </si>
  <si>
    <t>0.368181818</t>
  </si>
  <si>
    <t>Institution-WideSOC200ACT Composite4C</t>
  </si>
  <si>
    <t>0.0117968217</t>
  </si>
  <si>
    <t>0.0094901788</t>
  </si>
  <si>
    <t>0.080666667</t>
  </si>
  <si>
    <t>0.061111111</t>
  </si>
  <si>
    <t>Institution-WideSOC200ACT Composite4D</t>
  </si>
  <si>
    <t>0.0043872477</t>
  </si>
  <si>
    <t>0.0015449128</t>
  </si>
  <si>
    <t>0.063113604</t>
  </si>
  <si>
    <t>Institution-WideSOC200ACT Composite4F</t>
  </si>
  <si>
    <t>0.0013242110</t>
  </si>
  <si>
    <t>0.086009174</t>
  </si>
  <si>
    <t>Institution-WideSOC200ACT Composite4W</t>
  </si>
  <si>
    <t>0.0053621917</t>
  </si>
  <si>
    <t>0.0035312293</t>
  </si>
  <si>
    <t>0.117521368</t>
  </si>
  <si>
    <t>Institution-WideSOC200ACT English1A</t>
  </si>
  <si>
    <t>0.0179389685</t>
  </si>
  <si>
    <t>0.0240564997</t>
  </si>
  <si>
    <t>0.074283407</t>
  </si>
  <si>
    <t>Institution-WideSOC200ACT English1B</t>
  </si>
  <si>
    <t>0.0889148874</t>
  </si>
  <si>
    <t>0.0922533657</t>
  </si>
  <si>
    <t>0.208171650</t>
  </si>
  <si>
    <t>0.368187323</t>
  </si>
  <si>
    <t>Institution-WideSOC200ACT English1C</t>
  </si>
  <si>
    <t>0.0505020961</t>
  </si>
  <si>
    <t>0.0273670271</t>
  </si>
  <si>
    <t>0.345333333</t>
  </si>
  <si>
    <t>0.209123940</t>
  </si>
  <si>
    <t>Institution-WideSOC200ACT English1D</t>
  </si>
  <si>
    <t>0.0310032173</t>
  </si>
  <si>
    <t>0.0092694769</t>
  </si>
  <si>
    <t>0.446002805</t>
  </si>
  <si>
    <t>0.128381106</t>
  </si>
  <si>
    <t>Institution-WideSOC200ACT English1F</t>
  </si>
  <si>
    <t>0.0362679146</t>
  </si>
  <si>
    <t>0.0048554403</t>
  </si>
  <si>
    <t>0.426605505</t>
  </si>
  <si>
    <t>0.150181671</t>
  </si>
  <si>
    <t>Institution-WideSOC200ACT English1W</t>
  </si>
  <si>
    <t>0.0168665302</t>
  </si>
  <si>
    <t>0.0052968440</t>
  </si>
  <si>
    <t>0.369658120</t>
  </si>
  <si>
    <t>0.069842551</t>
  </si>
  <si>
    <t>Institution-WideSOC200ACT English2A</t>
  </si>
  <si>
    <t>0.0486497026</t>
  </si>
  <si>
    <t>0.0719487972</t>
  </si>
  <si>
    <t>0.214808437</t>
  </si>
  <si>
    <t>0.160192616</t>
  </si>
  <si>
    <t>Institution-WideSOC200ACT English2B</t>
  </si>
  <si>
    <t>0.1414643658</t>
  </si>
  <si>
    <t>0.1602295299</t>
  </si>
  <si>
    <t>0.331202922</t>
  </si>
  <si>
    <t>0.465810594</t>
  </si>
  <si>
    <t>Institution-WideSOC200ACT English2C</t>
  </si>
  <si>
    <t>0.0501121186</t>
  </si>
  <si>
    <t>0.342666667</t>
  </si>
  <si>
    <t>0.165008026</t>
  </si>
  <si>
    <t>Institution-WideSOC200ACT English2D</t>
  </si>
  <si>
    <t>0.0223262162</t>
  </si>
  <si>
    <t>0.0075038623</t>
  </si>
  <si>
    <t>0.321178121</t>
  </si>
  <si>
    <t>0.073515249</t>
  </si>
  <si>
    <t>Institution-WideSOC200ACT English2F</t>
  </si>
  <si>
    <t>0.0267134640</t>
  </si>
  <si>
    <t>0.0037519311</t>
  </si>
  <si>
    <t>0.314220183</t>
  </si>
  <si>
    <t>0.087961477</t>
  </si>
  <si>
    <t>Institution-WideSOC200ACT English2W</t>
  </si>
  <si>
    <t>0.0144291703</t>
  </si>
  <si>
    <t>0.0061796513</t>
  </si>
  <si>
    <t>0.047512039</t>
  </si>
  <si>
    <t>Institution-WideSOC200ACT English3A</t>
  </si>
  <si>
    <t>0.0539143999</t>
  </si>
  <si>
    <t>0.0849702053</t>
  </si>
  <si>
    <t>0.238054240</t>
  </si>
  <si>
    <t>0.251706873</t>
  </si>
  <si>
    <t>Institution-WideSOC200ACT English3B</t>
  </si>
  <si>
    <t>0.1041240129</t>
  </si>
  <si>
    <t>0.1266828515</t>
  </si>
  <si>
    <t>0.243779959</t>
  </si>
  <si>
    <t>0.486117433</t>
  </si>
  <si>
    <t>Institution-WideSOC200ACT English3C</t>
  </si>
  <si>
    <t>0.0275909135</t>
  </si>
  <si>
    <t>0.0192010594</t>
  </si>
  <si>
    <t>0.188666667</t>
  </si>
  <si>
    <t>0.128812016</t>
  </si>
  <si>
    <t>Institution-WideSOC200ACT English3D</t>
  </si>
  <si>
    <t>0.0100419226</t>
  </si>
  <si>
    <t>0.0033105275</t>
  </si>
  <si>
    <t>0.144460028</t>
  </si>
  <si>
    <t>0.046882112</t>
  </si>
  <si>
    <t>Institution-WideSOC200ACT English3F</t>
  </si>
  <si>
    <t>0.0113093497</t>
  </si>
  <si>
    <t>0.133027523</t>
  </si>
  <si>
    <t>0.052799272</t>
  </si>
  <si>
    <t>Institution-WideSOC200ACT English3W</t>
  </si>
  <si>
    <t>0.0072145852</t>
  </si>
  <si>
    <t>0.158119658</t>
  </si>
  <si>
    <t>0.033682294</t>
  </si>
  <si>
    <t>Institution-WideSOC200ACT English4A</t>
  </si>
  <si>
    <t>0.1059764064</t>
  </si>
  <si>
    <t>0.1734716398</t>
  </si>
  <si>
    <t>0.467929402</t>
  </si>
  <si>
    <t>0.440437601</t>
  </si>
  <si>
    <t>Institution-WideSOC200ACT English4B</t>
  </si>
  <si>
    <t>0.0926196744</t>
  </si>
  <si>
    <t>0.1147649525</t>
  </si>
  <si>
    <t>0.216845469</t>
  </si>
  <si>
    <t>0.384927066</t>
  </si>
  <si>
    <t>Institution-WideSOC200ACT English4C</t>
  </si>
  <si>
    <t>0.0180364629</t>
  </si>
  <si>
    <t>0.0163319356</t>
  </si>
  <si>
    <t>0.123333333</t>
  </si>
  <si>
    <t>0.074959481</t>
  </si>
  <si>
    <t>Institution-WideSOC200ACT English4D</t>
  </si>
  <si>
    <t>0.0061421468</t>
  </si>
  <si>
    <t>0.0022070183</t>
  </si>
  <si>
    <t>0.088359046</t>
  </si>
  <si>
    <t>0.025526742</t>
  </si>
  <si>
    <t>Institution-WideSOC200ACT English4F</t>
  </si>
  <si>
    <t>0.0107243833</t>
  </si>
  <si>
    <t>0.126146789</t>
  </si>
  <si>
    <t>0.044570502</t>
  </si>
  <si>
    <t>Institution-WideSOC200ACT English4W</t>
  </si>
  <si>
    <t>0.0071170908</t>
  </si>
  <si>
    <t>0.155982906</t>
  </si>
  <si>
    <t>0.029578606</t>
  </si>
  <si>
    <t>Institution-WideSOC200ACT Math1A</t>
  </si>
  <si>
    <t>0.0266159696</t>
  </si>
  <si>
    <t>0.0320017656</t>
  </si>
  <si>
    <t>0.117520448</t>
  </si>
  <si>
    <t>0.087053571</t>
  </si>
  <si>
    <t>Institution-WideSOC200ACT Math1B</t>
  </si>
  <si>
    <t>0.1183581944</t>
  </si>
  <si>
    <t>0.1182961819</t>
  </si>
  <si>
    <t>0.277105684</t>
  </si>
  <si>
    <t>0.387117347</t>
  </si>
  <si>
    <t>Institution-WideSOC200ACT Math1C</t>
  </si>
  <si>
    <t>0.0590816028</t>
  </si>
  <si>
    <t>0.0311189583</t>
  </si>
  <si>
    <t>0.404000000</t>
  </si>
  <si>
    <t>0.193239796</t>
  </si>
  <si>
    <t>Institution-WideSOC200ACT Math1D</t>
  </si>
  <si>
    <t>0.0097108806</t>
  </si>
  <si>
    <t>0.521739130</t>
  </si>
  <si>
    <t>0.118622449</t>
  </si>
  <si>
    <t>Institution-WideSOC200ACT Math1F</t>
  </si>
  <si>
    <t>0.0461148484</t>
  </si>
  <si>
    <t>0.0057382476</t>
  </si>
  <si>
    <t>0.542431193</t>
  </si>
  <si>
    <t>0.150829082</t>
  </si>
  <si>
    <t>Institution-WideSOC200ACT Math1W</t>
  </si>
  <si>
    <t>0.0193038900</t>
  </si>
  <si>
    <t>0.0055175458</t>
  </si>
  <si>
    <t>0.063137755</t>
  </si>
  <si>
    <t>Institution-WideSOC200ACT Math2A</t>
  </si>
  <si>
    <t>0.0416301063</t>
  </si>
  <si>
    <t>0.0611344074</t>
  </si>
  <si>
    <t>0.183814034</t>
  </si>
  <si>
    <t>0.173436231</t>
  </si>
  <si>
    <t>Institution-WideSOC200ACT Math2B</t>
  </si>
  <si>
    <t>0.1131909915</t>
  </si>
  <si>
    <t>0.265007989</t>
  </si>
  <si>
    <t>0.471567831</t>
  </si>
  <si>
    <t>Institution-WideSOC200ACT Math2C</t>
  </si>
  <si>
    <t>0.0380228137</t>
  </si>
  <si>
    <t>0.260000000</t>
  </si>
  <si>
    <t>0.158407799</t>
  </si>
  <si>
    <t>Institution-WideSOC200ACT Math2D</t>
  </si>
  <si>
    <t>0.0160865750</t>
  </si>
  <si>
    <t>0.231416550</t>
  </si>
  <si>
    <t>0.067018684</t>
  </si>
  <si>
    <t>Institution-WideSOC200ACT Math2F</t>
  </si>
  <si>
    <t>0.0184264405</t>
  </si>
  <si>
    <t>0.0030898256</t>
  </si>
  <si>
    <t>0.216743119</t>
  </si>
  <si>
    <t>0.076766856</t>
  </si>
  <si>
    <t>Institution-WideSOC200ACT Math2W</t>
  </si>
  <si>
    <t>0.0126742712</t>
  </si>
  <si>
    <t>0.052802600</t>
  </si>
  <si>
    <t>Institution-WideSOC200ACT Math3A</t>
  </si>
  <si>
    <t>0.0675636151</t>
  </si>
  <si>
    <t>0.1046126683</t>
  </si>
  <si>
    <t>0.298321136</t>
  </si>
  <si>
    <t>0.268708802</t>
  </si>
  <si>
    <t>Institution-WideSOC200ACT Math3B</t>
  </si>
  <si>
    <t>0.1169932729</t>
  </si>
  <si>
    <t>0.1421319797</t>
  </si>
  <si>
    <t>0.273910066</t>
  </si>
  <si>
    <t>0.465296627</t>
  </si>
  <si>
    <t>Institution-WideSOC200ACT Math3C</t>
  </si>
  <si>
    <t>0.0350979819</t>
  </si>
  <si>
    <t>0.0300154491</t>
  </si>
  <si>
    <t>0.139588988</t>
  </si>
  <si>
    <t>Institution-WideSOC200ACT Math3D</t>
  </si>
  <si>
    <t>0.0111143609</t>
  </si>
  <si>
    <t>0.0046347385</t>
  </si>
  <si>
    <t>0.159887798</t>
  </si>
  <si>
    <t>0.044203180</t>
  </si>
  <si>
    <t>Institution-WideSOC200ACT Math3F</t>
  </si>
  <si>
    <t>0.0122842937</t>
  </si>
  <si>
    <t>0.0008828073</t>
  </si>
  <si>
    <t>0.144495413</t>
  </si>
  <si>
    <t>0.048856146</t>
  </si>
  <si>
    <t>Institution-WideSOC200ACT Math3W</t>
  </si>
  <si>
    <t>0.0083845179</t>
  </si>
  <si>
    <t>0.183760684</t>
  </si>
  <si>
    <t>0.033346258</t>
  </si>
  <si>
    <t>Institution-WideSOC200ACT Math4A</t>
  </si>
  <si>
    <t>0.0906697865</t>
  </si>
  <si>
    <t>0.1566983006</t>
  </si>
  <si>
    <t>0.400344382</t>
  </si>
  <si>
    <t>0.447115385</t>
  </si>
  <si>
    <t>Institution-WideSOC200ACT Math4B</t>
  </si>
  <si>
    <t>0.0785804816</t>
  </si>
  <si>
    <t>0.1030677555</t>
  </si>
  <si>
    <t>0.183976261</t>
  </si>
  <si>
    <t>Institution-WideSOC200ACT Math4C</t>
  </si>
  <si>
    <t>0.0140391927</t>
  </si>
  <si>
    <t>0.0116971971</t>
  </si>
  <si>
    <t>0.096000000</t>
  </si>
  <si>
    <t>0.069230769</t>
  </si>
  <si>
    <t>Institution-WideSOC200ACT Math4D</t>
  </si>
  <si>
    <t>0.0060446524</t>
  </si>
  <si>
    <t>0.029807692</t>
  </si>
  <si>
    <t>Institution-WideSOC200ACT Math4F</t>
  </si>
  <si>
    <t>0.0081895291</t>
  </si>
  <si>
    <t>0.0017656147</t>
  </si>
  <si>
    <t>0.096330275</t>
  </si>
  <si>
    <t>0.040384615</t>
  </si>
  <si>
    <t>Institution-WideSOC200ACT Math4W</t>
  </si>
  <si>
    <t>0.0052646973</t>
  </si>
  <si>
    <t>0.025961538</t>
  </si>
  <si>
    <t>Institution-WideSOC200ACT Reading1A</t>
  </si>
  <si>
    <t>0.0214487667</t>
  </si>
  <si>
    <t>0.0293533436</t>
  </si>
  <si>
    <t>0.094705123</t>
  </si>
  <si>
    <t>0.089394555</t>
  </si>
  <si>
    <t>Institution-WideSOC200ACT Reading1B</t>
  </si>
  <si>
    <t>0.0951545286</t>
  </si>
  <si>
    <t>0.1008607371</t>
  </si>
  <si>
    <t>0.222780187</t>
  </si>
  <si>
    <t>0.396586753</t>
  </si>
  <si>
    <t>Institution-WideSOC200ACT Reading1C</t>
  </si>
  <si>
    <t>0.0467973092</t>
  </si>
  <si>
    <t>0.0286912381</t>
  </si>
  <si>
    <t>0.320000000</t>
  </si>
  <si>
    <t>0.195042666</t>
  </si>
  <si>
    <t>Institution-WideSOC200ACT Reading1D</t>
  </si>
  <si>
    <t>0.0274934191</t>
  </si>
  <si>
    <t>0.0072831605</t>
  </si>
  <si>
    <t>0.395511921</t>
  </si>
  <si>
    <t>0.114587566</t>
  </si>
  <si>
    <t>Institution-WideSOC200ACT Reading1F</t>
  </si>
  <si>
    <t>0.0337330603</t>
  </si>
  <si>
    <t>0.396788991</t>
  </si>
  <si>
    <t>0.140593255</t>
  </si>
  <si>
    <t>Institution-WideSOC200ACT Reading1W</t>
  </si>
  <si>
    <t>0.0153066199</t>
  </si>
  <si>
    <t>0.335470085</t>
  </si>
  <si>
    <t>0.063795205</t>
  </si>
  <si>
    <t>Institution-WideSOC200ACT Reading2A</t>
  </si>
  <si>
    <t>0.0448474213</t>
  </si>
  <si>
    <t>0.0684175679</t>
  </si>
  <si>
    <t>0.198019802</t>
  </si>
  <si>
    <t>0.160558464</t>
  </si>
  <si>
    <t>Institution-WideSOC200ACT Reading2B</t>
  </si>
  <si>
    <t>0.1247928244</t>
  </si>
  <si>
    <t>0.1438975944</t>
  </si>
  <si>
    <t>0.292170737</t>
  </si>
  <si>
    <t>0.446771379</t>
  </si>
  <si>
    <t>Institution-WideSOC200ACT Reading2C</t>
  </si>
  <si>
    <t>0.0495271522</t>
  </si>
  <si>
    <t>0.0333259766</t>
  </si>
  <si>
    <t>0.338666667</t>
  </si>
  <si>
    <t>0.177312391</t>
  </si>
  <si>
    <t>Institution-WideSOC200ACT Reading2D</t>
  </si>
  <si>
    <t>0.0222287218</t>
  </si>
  <si>
    <t>0.0079452659</t>
  </si>
  <si>
    <t>0.319775596</t>
  </si>
  <si>
    <t>0.079581152</t>
  </si>
  <si>
    <t>Institution-WideSOC200ACT Reading2F</t>
  </si>
  <si>
    <t>0.0243735985</t>
  </si>
  <si>
    <t>0.0026484220</t>
  </si>
  <si>
    <t>0.286697248</t>
  </si>
  <si>
    <t>0.087260035</t>
  </si>
  <si>
    <t>Institution-WideSOC200ACT Reading2W</t>
  </si>
  <si>
    <t>0.0135517208</t>
  </si>
  <si>
    <t>0.048516579</t>
  </si>
  <si>
    <t>Institution-WideSOC200ACT Reading3A</t>
  </si>
  <si>
    <t>0.0632738618</t>
  </si>
  <si>
    <t>0.1035091591</t>
  </si>
  <si>
    <t>0.279380112</t>
  </si>
  <si>
    <t>0.256724684</t>
  </si>
  <si>
    <t>Institution-WideSOC200ACT Reading3B</t>
  </si>
  <si>
    <t>0.1139709467</t>
  </si>
  <si>
    <t>0.1401456632</t>
  </si>
  <si>
    <t>0.266834056</t>
  </si>
  <si>
    <t>0.462420886</t>
  </si>
  <si>
    <t>Institution-WideSOC200ACT Reading3C</t>
  </si>
  <si>
    <t>0.0320756556</t>
  </si>
  <si>
    <t>0.0220701832</t>
  </si>
  <si>
    <t>0.219333333</t>
  </si>
  <si>
    <t>0.130142405</t>
  </si>
  <si>
    <t>Institution-WideSOC200ACT Reading3D</t>
  </si>
  <si>
    <t>0.0120893049</t>
  </si>
  <si>
    <t>0.049050633</t>
  </si>
  <si>
    <t>Institution-WideSOC200ACT Reading3F</t>
  </si>
  <si>
    <t>0.0162815638</t>
  </si>
  <si>
    <t>0.191513761</t>
  </si>
  <si>
    <t>0.066060127</t>
  </si>
  <si>
    <t>Institution-WideSOC200ACT Reading3W</t>
  </si>
  <si>
    <t>0.0087744955</t>
  </si>
  <si>
    <t>0.035601266</t>
  </si>
  <si>
    <t>Institution-WideSOC200ACT Reading4A</t>
  </si>
  <si>
    <t>0.0969094277</t>
  </si>
  <si>
    <t>0.1531670713</t>
  </si>
  <si>
    <t>0.427894963</t>
  </si>
  <si>
    <t>0.413649605</t>
  </si>
  <si>
    <t>Institution-WideSOC200ACT Reading4B</t>
  </si>
  <si>
    <t>0.0932046407</t>
  </si>
  <si>
    <t>0.1090267049</t>
  </si>
  <si>
    <t>0.218215019</t>
  </si>
  <si>
    <t>0.397836038</t>
  </si>
  <si>
    <t>Institution-WideSOC200ACT Reading4C</t>
  </si>
  <si>
    <t>0.0178414741</t>
  </si>
  <si>
    <t>0.0143456191</t>
  </si>
  <si>
    <t>0.122000000</t>
  </si>
  <si>
    <t>0.076154806</t>
  </si>
  <si>
    <t>Institution-WideSOC200ACT Reading4D</t>
  </si>
  <si>
    <t>0.0077020571</t>
  </si>
  <si>
    <t>0.0019863165</t>
  </si>
  <si>
    <t>0.110799439</t>
  </si>
  <si>
    <t>0.032875572</t>
  </si>
  <si>
    <t>Institution-WideSOC200ACT Reading4F</t>
  </si>
  <si>
    <t>0.0106268890</t>
  </si>
  <si>
    <t>0.045359967</t>
  </si>
  <si>
    <t>Institution-WideSOC200ACT Reading4W</t>
  </si>
  <si>
    <t>0.0079945403</t>
  </si>
  <si>
    <t>0.175213675</t>
  </si>
  <si>
    <t>0.034124012</t>
  </si>
  <si>
    <t>Institution-WideSOC200ACT Science Reasoning1A</t>
  </si>
  <si>
    <t>0.0333463339</t>
  </si>
  <si>
    <t>0.0470094902</t>
  </si>
  <si>
    <t>0.147223418</t>
  </si>
  <si>
    <t>0.102950030</t>
  </si>
  <si>
    <t>Institution-WideSOC200ACT Science Reasoning1B</t>
  </si>
  <si>
    <t>0.1315327613</t>
  </si>
  <si>
    <t>0.1414698742</t>
  </si>
  <si>
    <t>0.307990868</t>
  </si>
  <si>
    <t>0.406080674</t>
  </si>
  <si>
    <t>Institution-WideSOC200ACT Science Reasoning1C</t>
  </si>
  <si>
    <t>0.0624024961</t>
  </si>
  <si>
    <t>0.0368572059</t>
  </si>
  <si>
    <t>0.426666667</t>
  </si>
  <si>
    <t>0.192655027</t>
  </si>
  <si>
    <t>Institution-WideSOC200ACT Science Reasoning1D</t>
  </si>
  <si>
    <t>0.0353939158</t>
  </si>
  <si>
    <t>0.509116410</t>
  </si>
  <si>
    <t>0.109271523</t>
  </si>
  <si>
    <t>Institution-WideSOC200ACT Science Reasoning1F</t>
  </si>
  <si>
    <t>0.0429017161</t>
  </si>
  <si>
    <t>0.132450331</t>
  </si>
  <si>
    <t>Institution-WideSOC200ACT Science Reasoning1W</t>
  </si>
  <si>
    <t>0.0183307332</t>
  </si>
  <si>
    <t>0.401709402</t>
  </si>
  <si>
    <t>0.056592414</t>
  </si>
  <si>
    <t>Institution-WideSOC200ACT Science Reasoning2A</t>
  </si>
  <si>
    <t>0.0412441498</t>
  </si>
  <si>
    <t>0.0615758111</t>
  </si>
  <si>
    <t>0.182092122</t>
  </si>
  <si>
    <t>0.182249031</t>
  </si>
  <si>
    <t>Institution-WideSOC200ACT Science Reasoning2B</t>
  </si>
  <si>
    <t>0.1013065523</t>
  </si>
  <si>
    <t>0.1136614434</t>
  </si>
  <si>
    <t>0.237214612</t>
  </si>
  <si>
    <t>0.447651874</t>
  </si>
  <si>
    <t>Institution-WideSOC200ACT Science Reasoning2C</t>
  </si>
  <si>
    <t>0.0380265211</t>
  </si>
  <si>
    <t>0.0271463253</t>
  </si>
  <si>
    <t>0.168031021</t>
  </si>
  <si>
    <t>Institution-WideSOC200ACT Science Reasoning2D</t>
  </si>
  <si>
    <t>0.0162831513</t>
  </si>
  <si>
    <t>0.234221599</t>
  </si>
  <si>
    <t>0.071951745</t>
  </si>
  <si>
    <t>Institution-WideSOC200ACT Science Reasoning2F</t>
  </si>
  <si>
    <t>0.0180382215</t>
  </si>
  <si>
    <t>0.212155963</t>
  </si>
  <si>
    <t>0.079707023</t>
  </si>
  <si>
    <t>Institution-WideSOC200ACT Science Reasoning2W</t>
  </si>
  <si>
    <t>0.0114079563</t>
  </si>
  <si>
    <t>0.050409306</t>
  </si>
  <si>
    <t>Institution-WideSOC200ACT Science Reasoning3A</t>
  </si>
  <si>
    <t>0.0727379095</t>
  </si>
  <si>
    <t>0.1154270580</t>
  </si>
  <si>
    <t>0.321136461</t>
  </si>
  <si>
    <t>0.281403244</t>
  </si>
  <si>
    <t>Institution-WideSOC200ACT Science Reasoning3B</t>
  </si>
  <si>
    <t>0.1192472699</t>
  </si>
  <si>
    <t>0.1458839108</t>
  </si>
  <si>
    <t>0.279223744</t>
  </si>
  <si>
    <t>0.461335345</t>
  </si>
  <si>
    <t>Institution-WideSOC200ACT Science Reasoning3C</t>
  </si>
  <si>
    <t>0.0301287051</t>
  </si>
  <si>
    <t>0.0229529905</t>
  </si>
  <si>
    <t>0.206000000</t>
  </si>
  <si>
    <t>0.116559789</t>
  </si>
  <si>
    <t>Institution-WideSOC200ACT Science Reasoning3D</t>
  </si>
  <si>
    <t>0.0111154446</t>
  </si>
  <si>
    <t>0.043002641</t>
  </si>
  <si>
    <t>Institution-WideSOC200ACT Science Reasoning3F</t>
  </si>
  <si>
    <t>0.0155031201</t>
  </si>
  <si>
    <t>0.182339450</t>
  </si>
  <si>
    <t>0.059977367</t>
  </si>
  <si>
    <t>Institution-WideSOC200ACT Science Reasoning3W</t>
  </si>
  <si>
    <t>0.0097503900</t>
  </si>
  <si>
    <t>0.213675214</t>
  </si>
  <si>
    <t>0.037721614</t>
  </si>
  <si>
    <t>Institution-WideSOC200ACT Science Reasoning4A</t>
  </si>
  <si>
    <t>0.0791731669</t>
  </si>
  <si>
    <t>0.349547998</t>
  </si>
  <si>
    <t>0.413863405</t>
  </si>
  <si>
    <t>Institution-WideSOC200ACT Science Reasoning4B</t>
  </si>
  <si>
    <t>0.0749804992</t>
  </si>
  <si>
    <t>0.0929154712</t>
  </si>
  <si>
    <t>0.175570776</t>
  </si>
  <si>
    <t>0.391946993</t>
  </si>
  <si>
    <t>Institution-WideSOC200ACT Science Reasoning4C</t>
  </si>
  <si>
    <t>0.0156981279</t>
  </si>
  <si>
    <t>0.0114764953</t>
  </si>
  <si>
    <t>0.107333333</t>
  </si>
  <si>
    <t>0.082059123</t>
  </si>
  <si>
    <t>Institution-WideSOC200ACT Science Reasoning4D</t>
  </si>
  <si>
    <t>0.0067277691</t>
  </si>
  <si>
    <t>0.035168196</t>
  </si>
  <si>
    <t>Institution-WideSOC200ACT Science Reasoning4F</t>
  </si>
  <si>
    <t>0.0085803432</t>
  </si>
  <si>
    <t>0.044852192</t>
  </si>
  <si>
    <t>Institution-WideSOC200ACT Science Reasoning4W</t>
  </si>
  <si>
    <t>0.0061427457</t>
  </si>
  <si>
    <t>0.032110092</t>
  </si>
  <si>
    <t>Institution-WideSOC200ACT Sum of Standard Score1B</t>
  </si>
  <si>
    <t>Institution-WideSOC200ACT Sum of Standard Score2C</t>
  </si>
  <si>
    <t>Institution-WideSOC200ACT Sum of Standard Score4A</t>
  </si>
  <si>
    <t>Institution-WideSOC200SAT Mathematics1A</t>
  </si>
  <si>
    <t>0.0268921541</t>
  </si>
  <si>
    <t>0.0313549832</t>
  </si>
  <si>
    <t>0.100831601</t>
  </si>
  <si>
    <t>0.109604520</t>
  </si>
  <si>
    <t>Institution-WideSOC200SAT Mathematics1B</t>
  </si>
  <si>
    <t>0.1061824231</t>
  </si>
  <si>
    <t>0.1069428891</t>
  </si>
  <si>
    <t>0.242712294</t>
  </si>
  <si>
    <t>0.432768362</t>
  </si>
  <si>
    <t>Institution-WideSOC200SAT Mathematics1C</t>
  </si>
  <si>
    <t>0.0440809537</t>
  </si>
  <si>
    <t>0.0223964166</t>
  </si>
  <si>
    <t>0.357303371</t>
  </si>
  <si>
    <t>0.179661017</t>
  </si>
  <si>
    <t>Institution-WideSOC200SAT Mathematics1D</t>
  </si>
  <si>
    <t>0.0238425284</t>
  </si>
  <si>
    <t>0.0078387458</t>
  </si>
  <si>
    <t>0.432160804</t>
  </si>
  <si>
    <t>0.097175141</t>
  </si>
  <si>
    <t>Institution-WideSOC200SAT Mathematics1F</t>
  </si>
  <si>
    <t>0.0302190186</t>
  </si>
  <si>
    <t>0.0033594625</t>
  </si>
  <si>
    <t>0.408239700</t>
  </si>
  <si>
    <t>0.123163842</t>
  </si>
  <si>
    <t>Institution-WideSOC200SAT Mathematics1W</t>
  </si>
  <si>
    <t>0.0141391738</t>
  </si>
  <si>
    <t>0.057627119</t>
  </si>
  <si>
    <t>Institution-WideSOC200SAT Mathematics2A</t>
  </si>
  <si>
    <t>0.0615469920</t>
  </si>
  <si>
    <t>0.0755879059</t>
  </si>
  <si>
    <t>0.218934911</t>
  </si>
  <si>
    <t>Institution-WideSOC200SAT Mathematics2B</t>
  </si>
  <si>
    <t>0.1369559190</t>
  </si>
  <si>
    <t>0.1562150056</t>
  </si>
  <si>
    <t>0.313054499</t>
  </si>
  <si>
    <t>0.487179487</t>
  </si>
  <si>
    <t>Institution-WideSOC200SAT Mathematics2C</t>
  </si>
  <si>
    <t>0.0368727474</t>
  </si>
  <si>
    <t>0.298876404</t>
  </si>
  <si>
    <t>0.131163708</t>
  </si>
  <si>
    <t>Institution-WideSOC200SAT Mathematics2D</t>
  </si>
  <si>
    <t>0.0155253673</t>
  </si>
  <si>
    <t>0.281407035</t>
  </si>
  <si>
    <t>0.055226824</t>
  </si>
  <si>
    <t>Institution-WideSOC200SAT Mathematics2F</t>
  </si>
  <si>
    <t>0.0182977544</t>
  </si>
  <si>
    <t>0.0016797312</t>
  </si>
  <si>
    <t>0.247191011</t>
  </si>
  <si>
    <t>Institution-WideSOC200SAT Mathematics2W</t>
  </si>
  <si>
    <t>0.0119212642</t>
  </si>
  <si>
    <t>0.0061590146</t>
  </si>
  <si>
    <t>0.275641026</t>
  </si>
  <si>
    <t>0.042406312</t>
  </si>
  <si>
    <t>Institution-WideSOC200SAT Mathematics3A</t>
  </si>
  <si>
    <t>0.0742999723</t>
  </si>
  <si>
    <t>0.1131019037</t>
  </si>
  <si>
    <t>0.278586279</t>
  </si>
  <si>
    <t>0.309468822</t>
  </si>
  <si>
    <t>Institution-WideSOC200SAT Mathematics3B</t>
  </si>
  <si>
    <t>0.1097865262</t>
  </si>
  <si>
    <t>0.1293393057</t>
  </si>
  <si>
    <t>0.250950570</t>
  </si>
  <si>
    <t>0.457274827</t>
  </si>
  <si>
    <t>Institution-WideSOC200SAT Mathematics3C</t>
  </si>
  <si>
    <t>0.0257831993</t>
  </si>
  <si>
    <t>0.0190369541</t>
  </si>
  <si>
    <t>0.208988764</t>
  </si>
  <si>
    <t>0.107390300</t>
  </si>
  <si>
    <t>Institution-WideSOC200SAT Mathematics3D</t>
  </si>
  <si>
    <t>0.0074854450</t>
  </si>
  <si>
    <t>0.0039193729</t>
  </si>
  <si>
    <t>0.135678392</t>
  </si>
  <si>
    <t>0.031177829</t>
  </si>
  <si>
    <t>Institution-WideSOC200SAT Mathematics3F</t>
  </si>
  <si>
    <t>0.0116440255</t>
  </si>
  <si>
    <t>0.0022396417</t>
  </si>
  <si>
    <t>0.157303371</t>
  </si>
  <si>
    <t>0.048498845</t>
  </si>
  <si>
    <t>Institution-WideSOC200SAT Mathematics3W</t>
  </si>
  <si>
    <t>0.0110895481</t>
  </si>
  <si>
    <t>0.0067189250</t>
  </si>
  <si>
    <t>0.046189376</t>
  </si>
  <si>
    <t>Institution-WideSOC200SAT Mathematics4A</t>
  </si>
  <si>
    <t>0.1039645134</t>
  </si>
  <si>
    <t>0.1606942889</t>
  </si>
  <si>
    <t>0.389812890</t>
  </si>
  <si>
    <t>0.445368171</t>
  </si>
  <si>
    <t>Institution-WideSOC200SAT Mathematics4B</t>
  </si>
  <si>
    <t>0.0845578043</t>
  </si>
  <si>
    <t>0.0974244121</t>
  </si>
  <si>
    <t>0.193282636</t>
  </si>
  <si>
    <t>0.362232779</t>
  </si>
  <si>
    <t>Institution-WideSOC200SAT Mathematics4C</t>
  </si>
  <si>
    <t>0.0166343222</t>
  </si>
  <si>
    <t>0.0111982083</t>
  </si>
  <si>
    <t>0.071258907</t>
  </si>
  <si>
    <t>Institution-WideSOC200SAT Mathematics4D</t>
  </si>
  <si>
    <t>0.0083171611</t>
  </si>
  <si>
    <t>0.0027995521</t>
  </si>
  <si>
    <t>0.035629454</t>
  </si>
  <si>
    <t>Institution-WideSOC200SAT Mathematics4F</t>
  </si>
  <si>
    <t>0.0138619351</t>
  </si>
  <si>
    <t>0.0050391937</t>
  </si>
  <si>
    <t>0.059382423</t>
  </si>
  <si>
    <t>Institution-WideSOC200SAT Mathematics4W</t>
  </si>
  <si>
    <t>0.0060992515</t>
  </si>
  <si>
    <t>0.0044792833</t>
  </si>
  <si>
    <t>0.141025641</t>
  </si>
  <si>
    <t>0.026128266</t>
  </si>
  <si>
    <t>Institution-WideSOC200SAT Total (Verbal and Math)1A</t>
  </si>
  <si>
    <t>0.0255059606</t>
  </si>
  <si>
    <t>0.095634096</t>
  </si>
  <si>
    <t>0.095534787</t>
  </si>
  <si>
    <t>Institution-WideSOC200SAT Total (Verbal and Math)1B</t>
  </si>
  <si>
    <t>0.1158857777</t>
  </si>
  <si>
    <t>0.1270996641</t>
  </si>
  <si>
    <t>0.264892269</t>
  </si>
  <si>
    <t>0.434060228</t>
  </si>
  <si>
    <t>Institution-WideSOC200SAT Total (Verbal and Math)1C</t>
  </si>
  <si>
    <t>0.0479622955</t>
  </si>
  <si>
    <t>0.0246360582</t>
  </si>
  <si>
    <t>0.388764045</t>
  </si>
  <si>
    <t>0.179646937</t>
  </si>
  <si>
    <t>Institution-WideSOC200SAT Total (Verbal and Math)1D</t>
  </si>
  <si>
    <t>0.0263376767</t>
  </si>
  <si>
    <t>0.098650052</t>
  </si>
  <si>
    <t>Institution-WideSOC200SAT Total (Verbal and Math)1F</t>
  </si>
  <si>
    <t>0.0338231217</t>
  </si>
  <si>
    <t>0.456928839</t>
  </si>
  <si>
    <t>0.126687435</t>
  </si>
  <si>
    <t>Institution-WideSOC200SAT Total (Verbal and Math)1W</t>
  </si>
  <si>
    <t>0.0174660383</t>
  </si>
  <si>
    <t>Institution-WideSOC200SAT Total (Verbal and Math)2A</t>
  </si>
  <si>
    <t>0.0593505039</t>
  </si>
  <si>
    <t>0.179833680</t>
  </si>
  <si>
    <t>0.193946188</t>
  </si>
  <si>
    <t>Institution-WideSOC200SAT Total (Verbal and Math)2B</t>
  </si>
  <si>
    <t>0.1233712226</t>
  </si>
  <si>
    <t>0.1349384099</t>
  </si>
  <si>
    <t>0.282002535</t>
  </si>
  <si>
    <t>0.498878924</t>
  </si>
  <si>
    <t>Institution-WideSOC200SAT Total (Verbal and Math)2C</t>
  </si>
  <si>
    <t>0.0379817022</t>
  </si>
  <si>
    <t>0.307865169</t>
  </si>
  <si>
    <t>0.153587444</t>
  </si>
  <si>
    <t>Institution-WideSOC200SAT Total (Verbal and Math)2D</t>
  </si>
  <si>
    <t>0.251256281</t>
  </si>
  <si>
    <t>0.056053812</t>
  </si>
  <si>
    <t>Institution-WideSOC200SAT Total (Verbal and Math)2F</t>
  </si>
  <si>
    <t>Institution-WideSOC200SAT Total (Verbal and Math)2W</t>
  </si>
  <si>
    <t>0.0102578320</t>
  </si>
  <si>
    <t>0.041479821</t>
  </si>
  <si>
    <t>Institution-WideSOC200SAT Total (Verbal and Math)3A</t>
  </si>
  <si>
    <t>0.0831716108</t>
  </si>
  <si>
    <t>0.1215005599</t>
  </si>
  <si>
    <t>0.311850312</t>
  </si>
  <si>
    <t>0.336700337</t>
  </si>
  <si>
    <t>Institution-WideSOC200SAT Total (Verbal and Math)3B</t>
  </si>
  <si>
    <t>0.1122816745</t>
  </si>
  <si>
    <t>0.1304591265</t>
  </si>
  <si>
    <t>0.256653992</t>
  </si>
  <si>
    <t>Institution-WideSOC200SAT Total (Verbal and Math)3C</t>
  </si>
  <si>
    <t>0.0232880510</t>
  </si>
  <si>
    <t>0.0184770437</t>
  </si>
  <si>
    <t>0.094276094</t>
  </si>
  <si>
    <t>Institution-WideSOC200SAT Total (Verbal and Math)3D</t>
  </si>
  <si>
    <t>0.0080399224</t>
  </si>
  <si>
    <t>0.145728643</t>
  </si>
  <si>
    <t>0.032547699</t>
  </si>
  <si>
    <t>Institution-WideSOC200SAT Total (Verbal and Math)3F</t>
  </si>
  <si>
    <t>0.0127529803</t>
  </si>
  <si>
    <t>0.172284644</t>
  </si>
  <si>
    <t>0.051627385</t>
  </si>
  <si>
    <t>Institution-WideSOC200SAT Total (Verbal and Math)3W</t>
  </si>
  <si>
    <t>Institution-WideSOC200SAT Total (Verbal and Math)4A</t>
  </si>
  <si>
    <t>0.1100637649</t>
  </si>
  <si>
    <t>0.1685330347</t>
  </si>
  <si>
    <t>0.412681913</t>
  </si>
  <si>
    <t>0.461091754</t>
  </si>
  <si>
    <t>Institution-WideSOC200SAT Total (Verbal and Math)4B</t>
  </si>
  <si>
    <t>0.0859439978</t>
  </si>
  <si>
    <t>0.196451204</t>
  </si>
  <si>
    <t>0.360046458</t>
  </si>
  <si>
    <t>Institution-WideSOC200SAT Total (Verbal and Math)4C</t>
  </si>
  <si>
    <t>0.0083986562</t>
  </si>
  <si>
    <t>0.114606742</t>
  </si>
  <si>
    <t>0.059233449</t>
  </si>
  <si>
    <t>Institution-WideSOC200SAT Total (Verbal and Math)4D</t>
  </si>
  <si>
    <t>0.0069309676</t>
  </si>
  <si>
    <t>0.029036005</t>
  </si>
  <si>
    <t>Institution-WideSOC200SAT Total (Verbal and Math)4F</t>
  </si>
  <si>
    <t>0.0135846964</t>
  </si>
  <si>
    <t>0.183520599</t>
  </si>
  <si>
    <t>Institution-WideSOC200SAT Total (Verbal and Math)4W</t>
  </si>
  <si>
    <t>0.185897436</t>
  </si>
  <si>
    <t>Institution-WideSOC200SAT Verbal1A</t>
  </si>
  <si>
    <t>0.0266149154</t>
  </si>
  <si>
    <t>0.0335946249</t>
  </si>
  <si>
    <t>0.099792100</t>
  </si>
  <si>
    <t>0.100418410</t>
  </si>
  <si>
    <t>Institution-WideSOC200SAT Verbal1B</t>
  </si>
  <si>
    <t>0.1164402551</t>
  </si>
  <si>
    <t>0.1276595745</t>
  </si>
  <si>
    <t>0.266159696</t>
  </si>
  <si>
    <t>0.439330544</t>
  </si>
  <si>
    <t>Institution-WideSOC200SAT Verbal1C</t>
  </si>
  <si>
    <t>0.0496257278</t>
  </si>
  <si>
    <t>0.0291153415</t>
  </si>
  <si>
    <t>0.402247191</t>
  </si>
  <si>
    <t>0.187238494</t>
  </si>
  <si>
    <t>Institution-WideSOC200SAT Verbal1D</t>
  </si>
  <si>
    <t>0.0243970058</t>
  </si>
  <si>
    <t>0.092050209</t>
  </si>
  <si>
    <t>Institution-WideSOC200SAT Verbal1F</t>
  </si>
  <si>
    <t>0.0307734960</t>
  </si>
  <si>
    <t>0.0055991041</t>
  </si>
  <si>
    <t>0.415730337</t>
  </si>
  <si>
    <t>0.116108787</t>
  </si>
  <si>
    <t>Institution-WideSOC200SAT Verbal1W</t>
  </si>
  <si>
    <t>0.0171887996</t>
  </si>
  <si>
    <t>0.397435897</t>
  </si>
  <si>
    <t>Institution-WideSOC200SAT Verbal2A</t>
  </si>
  <si>
    <t>0.0548932631</t>
  </si>
  <si>
    <t>0.0778275476</t>
  </si>
  <si>
    <t>0.205821206</t>
  </si>
  <si>
    <t>0.215217391</t>
  </si>
  <si>
    <t>Institution-WideSOC200SAT Verbal2B</t>
  </si>
  <si>
    <t>0.1175492099</t>
  </si>
  <si>
    <t>0.1343784994</t>
  </si>
  <si>
    <t>0.268694550</t>
  </si>
  <si>
    <t>0.460869565</t>
  </si>
  <si>
    <t>Institution-WideSOC200SAT Verbal2C</t>
  </si>
  <si>
    <t>0.0393678958</t>
  </si>
  <si>
    <t>0.0240761478</t>
  </si>
  <si>
    <t>0.319101124</t>
  </si>
  <si>
    <t>0.154347826</t>
  </si>
  <si>
    <t>Institution-WideSOC200SAT Verbal2D</t>
  </si>
  <si>
    <t>0.0160798447</t>
  </si>
  <si>
    <t>0.063043478</t>
  </si>
  <si>
    <t>Institution-WideSOC200SAT Verbal2F</t>
  </si>
  <si>
    <t>0.232209738</t>
  </si>
  <si>
    <t>0.067391304</t>
  </si>
  <si>
    <t>Institution-WideSOC200SAT Verbal2W</t>
  </si>
  <si>
    <t>0.0099805933</t>
  </si>
  <si>
    <t>0.039130435</t>
  </si>
  <si>
    <t>Institution-WideSOC200SAT Verbal3A</t>
  </si>
  <si>
    <t>0.0740227336</t>
  </si>
  <si>
    <t>0.1035834267</t>
  </si>
  <si>
    <t>0.277546778</t>
  </si>
  <si>
    <t>0.309744780</t>
  </si>
  <si>
    <t>Institution-WideSOC200SAT Verbal3B</t>
  </si>
  <si>
    <t>0.1150540615</t>
  </si>
  <si>
    <t>0.262991128</t>
  </si>
  <si>
    <t>0.481438515</t>
  </si>
  <si>
    <t>Institution-WideSOC200SAT Verbal3C</t>
  </si>
  <si>
    <t>0.0216246188</t>
  </si>
  <si>
    <t>0.0123180291</t>
  </si>
  <si>
    <t>0.090487239</t>
  </si>
  <si>
    <t>Institution-WideSOC200SAT Verbal3D</t>
  </si>
  <si>
    <t>0.034802784</t>
  </si>
  <si>
    <t>Institution-WideSOC200SAT Verbal3F</t>
  </si>
  <si>
    <t>0.0124757416</t>
  </si>
  <si>
    <t>0.052204176</t>
  </si>
  <si>
    <t>Institution-WideSOC200SAT Verbal3W</t>
  </si>
  <si>
    <t>0.031322506</t>
  </si>
  <si>
    <t>Institution-WideSOC200SAT Verbal4A</t>
  </si>
  <si>
    <t>0.1111727197</t>
  </si>
  <si>
    <t>0.1657334826</t>
  </si>
  <si>
    <t>0.416839917</t>
  </si>
  <si>
    <t>0.461449942</t>
  </si>
  <si>
    <t>Institution-WideSOC200SAT Verbal4B</t>
  </si>
  <si>
    <t>0.0884391461</t>
  </si>
  <si>
    <t>0.0929451288</t>
  </si>
  <si>
    <t>0.202154626</t>
  </si>
  <si>
    <t>Institution-WideSOC200SAT Verbal4C</t>
  </si>
  <si>
    <t>0.103370787</t>
  </si>
  <si>
    <t>0.052934407</t>
  </si>
  <si>
    <t>Institution-WideSOC200SAT Verbal4D</t>
  </si>
  <si>
    <t>0.0063764902</t>
  </si>
  <si>
    <t>Institution-WideSOC200SAT Verbal4F</t>
  </si>
  <si>
    <t>0.056386651</t>
  </si>
  <si>
    <t>Institution-WideSOC200SAT Verbal4W</t>
  </si>
  <si>
    <t>0.0085943998</t>
  </si>
  <si>
    <t>0.198717949</t>
  </si>
  <si>
    <t>0.035673188</t>
  </si>
  <si>
    <t>Institution-WideSOC200SAT Writing1A</t>
  </si>
  <si>
    <t>0.0242688239</t>
  </si>
  <si>
    <t>0.0343213729</t>
  </si>
  <si>
    <t>Institution-WideSOC200SAT Writing1B</t>
  </si>
  <si>
    <t>0.0871188550</t>
  </si>
  <si>
    <t>0.1060842434</t>
  </si>
  <si>
    <t>0.235690236</t>
  </si>
  <si>
    <t>Institution-WideSOC200SAT Writing1C</t>
  </si>
  <si>
    <t>0.0858742999</t>
  </si>
  <si>
    <t>0.387640449</t>
  </si>
  <si>
    <t>0.303296703</t>
  </si>
  <si>
    <t>Institution-WideSOC200SAT Writing1D</t>
  </si>
  <si>
    <t>0.0311138768</t>
  </si>
  <si>
    <t>0.0218408736</t>
  </si>
  <si>
    <t>Institution-WideSOC200SAT Writing1F</t>
  </si>
  <si>
    <t>0.0410703174</t>
  </si>
  <si>
    <t>0.0093603744</t>
  </si>
  <si>
    <t>0.515625000</t>
  </si>
  <si>
    <t>0.145054945</t>
  </si>
  <si>
    <t>Institution-WideSOC200SAT Writing1W</t>
  </si>
  <si>
    <t>0.0136901058</t>
  </si>
  <si>
    <t>0.0046801872</t>
  </si>
  <si>
    <t>0.048351648</t>
  </si>
  <si>
    <t>Institution-WideSOC200SAT Writing2A</t>
  </si>
  <si>
    <t>0.0304915993</t>
  </si>
  <si>
    <t>0.0390015601</t>
  </si>
  <si>
    <t>0.138418079</t>
  </si>
  <si>
    <t>0.128272251</t>
  </si>
  <si>
    <t>Institution-WideSOC200SAT Writing2B</t>
  </si>
  <si>
    <t>0.0914747978</t>
  </si>
  <si>
    <t>0.1014040562</t>
  </si>
  <si>
    <t>0.247474747</t>
  </si>
  <si>
    <t>0.384816754</t>
  </si>
  <si>
    <t>Institution-WideSOC200SAT Writing2C</t>
  </si>
  <si>
    <t>0.0659614188</t>
  </si>
  <si>
    <t>0.297752809</t>
  </si>
  <si>
    <t>0.277486911</t>
  </si>
  <si>
    <t>Institution-WideSOC200SAT Writing2D</t>
  </si>
  <si>
    <t>0.0230242688</t>
  </si>
  <si>
    <t>0.0124804992</t>
  </si>
  <si>
    <t>0.096858639</t>
  </si>
  <si>
    <t>Institution-WideSOC200SAT Writing2F</t>
  </si>
  <si>
    <t>0.0174237710</t>
  </si>
  <si>
    <t>0.0031201248</t>
  </si>
  <si>
    <t>0.073298429</t>
  </si>
  <si>
    <t>Institution-WideSOC200SAT Writing2W</t>
  </si>
  <si>
    <t>0.0093341630</t>
  </si>
  <si>
    <t>0.0015600624</t>
  </si>
  <si>
    <t>0.039267016</t>
  </si>
  <si>
    <t>Institution-WideSOC200SAT Writing3A</t>
  </si>
  <si>
    <t>0.0553827007</t>
  </si>
  <si>
    <t>0.0951638066</t>
  </si>
  <si>
    <t>0.229974160</t>
  </si>
  <si>
    <t>Institution-WideSOC200SAT Writing3B</t>
  </si>
  <si>
    <t>0.1113876789</t>
  </si>
  <si>
    <t>0.1341653666</t>
  </si>
  <si>
    <t>0.301346801</t>
  </si>
  <si>
    <t>0.462532300</t>
  </si>
  <si>
    <t>Institution-WideSOC200SAT Writing3C</t>
  </si>
  <si>
    <t>0.0448039826</t>
  </si>
  <si>
    <t>0.0280811232</t>
  </si>
  <si>
    <t>Institution-WideSOC200SAT Writing3D</t>
  </si>
  <si>
    <t>0.0112009956</t>
  </si>
  <si>
    <t>Institution-WideSOC200SAT Writing3F</t>
  </si>
  <si>
    <t>0.0118232732</t>
  </si>
  <si>
    <t>0.148437500</t>
  </si>
  <si>
    <t>0.049095607</t>
  </si>
  <si>
    <t>Institution-WideSOC200SAT Writing3W</t>
  </si>
  <si>
    <t>0.0062227754</t>
  </si>
  <si>
    <t>0.0062402496</t>
  </si>
  <si>
    <t>0.025839793</t>
  </si>
  <si>
    <t>Institution-WideSOC200SAT Writing4A</t>
  </si>
  <si>
    <t>0.1101431238</t>
  </si>
  <si>
    <t>0.1700468019</t>
  </si>
  <si>
    <t>0.462140992</t>
  </si>
  <si>
    <t>Institution-WideSOC200SAT Writing4B</t>
  </si>
  <si>
    <t>0.0796515246</t>
  </si>
  <si>
    <t>0.0920436817</t>
  </si>
  <si>
    <t>0.215488215</t>
  </si>
  <si>
    <t>Institution-WideSOC200SAT Writing4C</t>
  </si>
  <si>
    <t>0.0248911014</t>
  </si>
  <si>
    <t>0.112359551</t>
  </si>
  <si>
    <t>0.104438642</t>
  </si>
  <si>
    <t>Institution-WideSOC200SAT Writing4D</t>
  </si>
  <si>
    <t>0.0074673304</t>
  </si>
  <si>
    <t>0.031331593</t>
  </si>
  <si>
    <t>Institution-WideSOC200SAT Writing4F</t>
  </si>
  <si>
    <t>0.117187500</t>
  </si>
  <si>
    <t>0.039164491</t>
  </si>
  <si>
    <t>Institution-WideSOC200SAT Writing4W</t>
  </si>
  <si>
    <t>0.0068450529</t>
  </si>
  <si>
    <t>Institution-WideTH214ACT Combined English/Writing1A</t>
  </si>
  <si>
    <t>0.0299785867</t>
  </si>
  <si>
    <t>0.0471204188</t>
  </si>
  <si>
    <t>Institution-WideTH214ACT Combined English/Writing1B</t>
  </si>
  <si>
    <t>0.0706638116</t>
  </si>
  <si>
    <t>0.222972973</t>
  </si>
  <si>
    <t>0.362637363</t>
  </si>
  <si>
    <t>Institution-WideTH214ACT Combined English/Writing1C</t>
  </si>
  <si>
    <t>0.0471092077</t>
  </si>
  <si>
    <t>0.241758242</t>
  </si>
  <si>
    <t>Institution-WideTH214ACT Combined English/Writing1D</t>
  </si>
  <si>
    <t>0.0256959315</t>
  </si>
  <si>
    <t>0.131868132</t>
  </si>
  <si>
    <t>Institution-WideTH214ACT Combined English/Writing1F</t>
  </si>
  <si>
    <t>0.0149892934</t>
  </si>
  <si>
    <t>Institution-WideTH214ACT Combined English/Writing1W</t>
  </si>
  <si>
    <t>0.0064239829</t>
  </si>
  <si>
    <t>Institution-WideTH214ACT Combined English/Writing2A</t>
  </si>
  <si>
    <t>0.0492505353</t>
  </si>
  <si>
    <t>0.130681818</t>
  </si>
  <si>
    <t>0.191666667</t>
  </si>
  <si>
    <t>Institution-WideTH214ACT Combined English/Writing2B</t>
  </si>
  <si>
    <t>0.0985010707</t>
  </si>
  <si>
    <t>0.0942408377</t>
  </si>
  <si>
    <t>0.383333333</t>
  </si>
  <si>
    <t>Institution-WideTH214ACT Combined English/Writing2C</t>
  </si>
  <si>
    <t>0.0599571734</t>
  </si>
  <si>
    <t>0.354430380</t>
  </si>
  <si>
    <t>Institution-WideTH214ACT Combined English/Writing2D</t>
  </si>
  <si>
    <t>Institution-WideTH214ACT Combined English/Writing2F</t>
  </si>
  <si>
    <t>0.0128479657</t>
  </si>
  <si>
    <t>Institution-WideTH214ACT Combined English/Writing2W</t>
  </si>
  <si>
    <t>Institution-WideTH214ACT Combined English/Writing3A</t>
  </si>
  <si>
    <t>0.1220556745</t>
  </si>
  <si>
    <t>0.1727748691</t>
  </si>
  <si>
    <t>0.416058394</t>
  </si>
  <si>
    <t>Institution-WideTH214ACT Combined English/Writing3B</t>
  </si>
  <si>
    <t>0.0920770878</t>
  </si>
  <si>
    <t>0.290540541</t>
  </si>
  <si>
    <t>0.313868613</t>
  </si>
  <si>
    <t>Institution-WideTH214ACT Combined English/Writing3C</t>
  </si>
  <si>
    <t>0.0406852248</t>
  </si>
  <si>
    <t>Institution-WideTH214ACT Combined English/Writing3D</t>
  </si>
  <si>
    <t>0.0235546039</t>
  </si>
  <si>
    <t>0.080291971</t>
  </si>
  <si>
    <t>Institution-WideTH214ACT Combined English/Writing3F</t>
  </si>
  <si>
    <t>0.0085653105</t>
  </si>
  <si>
    <t>Institution-WideTH214ACT Combined English/Writing3W</t>
  </si>
  <si>
    <t>Institution-WideTH214ACT Combined English/Writing4A</t>
  </si>
  <si>
    <t>0.1755888651</t>
  </si>
  <si>
    <t>0.2670157068</t>
  </si>
  <si>
    <t>0.465909091</t>
  </si>
  <si>
    <t>0.689075630</t>
  </si>
  <si>
    <t>Institution-WideTH214ACT Combined English/Writing4B</t>
  </si>
  <si>
    <t>0.0556745182</t>
  </si>
  <si>
    <t>0.0628272251</t>
  </si>
  <si>
    <t>0.218487395</t>
  </si>
  <si>
    <t>Institution-WideTH214ACT Combined English/Writing4C</t>
  </si>
  <si>
    <t>0.0214132762</t>
  </si>
  <si>
    <t>Institution-WideTH214ACT Combined English/Writing4D</t>
  </si>
  <si>
    <t>0.0021413276</t>
  </si>
  <si>
    <t>0.008403361</t>
  </si>
  <si>
    <t>Institution-WideTH214ACT Composite1A</t>
  </si>
  <si>
    <t>0.0189343901</t>
  </si>
  <si>
    <t>0.0242483026</t>
  </si>
  <si>
    <t>0.079482440</t>
  </si>
  <si>
    <t>0.065648855</t>
  </si>
  <si>
    <t>Institution-WideTH214ACT Composite1B</t>
  </si>
  <si>
    <t>0.0748568912</t>
  </si>
  <si>
    <t>0.0892337536</t>
  </si>
  <si>
    <t>0.238764045</t>
  </si>
  <si>
    <t>Institution-WideTH214ACT Composite1C</t>
  </si>
  <si>
    <t>0.0929106121</t>
  </si>
  <si>
    <t>0.0756547042</t>
  </si>
  <si>
    <t>0.365051903</t>
  </si>
  <si>
    <t>0.322137405</t>
  </si>
  <si>
    <t>Institution-WideTH214ACT Composite1D</t>
  </si>
  <si>
    <t>0.0532804932</t>
  </si>
  <si>
    <t>0.467181467</t>
  </si>
  <si>
    <t>0.184732824</t>
  </si>
  <si>
    <t>Institution-WideTH214ACT Composite1F</t>
  </si>
  <si>
    <t>0.0409511229</t>
  </si>
  <si>
    <t>0.0077594568</t>
  </si>
  <si>
    <t>0.624161074</t>
  </si>
  <si>
    <t>0.141984733</t>
  </si>
  <si>
    <t>Institution-WideTH214ACT Composite1W</t>
  </si>
  <si>
    <t>0.0074856891</t>
  </si>
  <si>
    <t>0.0058195926</t>
  </si>
  <si>
    <t>0.531250000</t>
  </si>
  <si>
    <t>0.025954198</t>
  </si>
  <si>
    <t>Institution-WideTH214ACT Composite2A</t>
  </si>
  <si>
    <t>0.0471158080</t>
  </si>
  <si>
    <t>0.0514064016</t>
  </si>
  <si>
    <t>0.197781885</t>
  </si>
  <si>
    <t>0.171749599</t>
  </si>
  <si>
    <t>Institution-WideTH214ACT Composite2B</t>
  </si>
  <si>
    <t>0.0889476002</t>
  </si>
  <si>
    <t>0.0960232784</t>
  </si>
  <si>
    <t>0.283707865</t>
  </si>
  <si>
    <t>0.324237560</t>
  </si>
  <si>
    <t>Institution-WideTH214ACT Composite2C</t>
  </si>
  <si>
    <t>0.0814619111</t>
  </si>
  <si>
    <t>0.320069204</t>
  </si>
  <si>
    <t>0.296950241</t>
  </si>
  <si>
    <t>Institution-WideTH214ACT Composite2D</t>
  </si>
  <si>
    <t>0.0374284456</t>
  </si>
  <si>
    <t>0.136436597</t>
  </si>
  <si>
    <t>Institution-WideTH214ACT Composite2F</t>
  </si>
  <si>
    <t>0.0154117129</t>
  </si>
  <si>
    <t>0.0029097963</t>
  </si>
  <si>
    <t>0.234899329</t>
  </si>
  <si>
    <t>Institution-WideTH214ACT Composite2W</t>
  </si>
  <si>
    <t>0.0039630119</t>
  </si>
  <si>
    <t>0.014446228</t>
  </si>
  <si>
    <t>Institution-WideTH214ACT Composite3A</t>
  </si>
  <si>
    <t>0.0660501982</t>
  </si>
  <si>
    <t>0.0931134821</t>
  </si>
  <si>
    <t>0.277264325</t>
  </si>
  <si>
    <t>0.301204819</t>
  </si>
  <si>
    <t>Institution-WideTH214ACT Composite3B</t>
  </si>
  <si>
    <t>0.0774988992</t>
  </si>
  <si>
    <t>0.1008729389</t>
  </si>
  <si>
    <t>0.353413655</t>
  </si>
  <si>
    <t>Institution-WideTH214ACT Composite3C</t>
  </si>
  <si>
    <t>0.0484368120</t>
  </si>
  <si>
    <t>0.0426770126</t>
  </si>
  <si>
    <t>0.220883534</t>
  </si>
  <si>
    <t>Institution-WideTH214ACT Composite3D</t>
  </si>
  <si>
    <t>0.0176133862</t>
  </si>
  <si>
    <t>0.154440154</t>
  </si>
  <si>
    <t>0.080321285</t>
  </si>
  <si>
    <t>Institution-WideTH214ACT Composite3F</t>
  </si>
  <si>
    <t>0.0079260238</t>
  </si>
  <si>
    <t>0.0019398642</t>
  </si>
  <si>
    <t>0.120805369</t>
  </si>
  <si>
    <t>Institution-WideTH214ACT Composite3W</t>
  </si>
  <si>
    <t>0.0017613386</t>
  </si>
  <si>
    <t>0.0009699321</t>
  </si>
  <si>
    <t>Institution-WideTH214ACT Composite4A</t>
  </si>
  <si>
    <t>0.1061206517</t>
  </si>
  <si>
    <t>0.1677982541</t>
  </si>
  <si>
    <t>0.445471349</t>
  </si>
  <si>
    <t>0.486868687</t>
  </si>
  <si>
    <t>Institution-WideTH214ACT Composite4B</t>
  </si>
  <si>
    <t>0.0722148833</t>
  </si>
  <si>
    <t>0.230337079</t>
  </si>
  <si>
    <t>0.331313131</t>
  </si>
  <si>
    <t>Institution-WideTH214ACT Composite4C</t>
  </si>
  <si>
    <t>0.0317040951</t>
  </si>
  <si>
    <t>0.0223084384</t>
  </si>
  <si>
    <t>0.124567474</t>
  </si>
  <si>
    <t>Institution-WideTH214ACT Composite4D</t>
  </si>
  <si>
    <t>0.0057243505</t>
  </si>
  <si>
    <t>0.050193050</t>
  </si>
  <si>
    <t>0.026262626</t>
  </si>
  <si>
    <t>Institution-WideTH214ACT Composite4F</t>
  </si>
  <si>
    <t>0.0013210040</t>
  </si>
  <si>
    <t>0.020134228</t>
  </si>
  <si>
    <t>0.006060606</t>
  </si>
  <si>
    <t>Institution-WideTH214ACT Composite4W</t>
  </si>
  <si>
    <t>0.0008806693</t>
  </si>
  <si>
    <t>0.004040404</t>
  </si>
  <si>
    <t>Institution-WideTH214ACT English1A</t>
  </si>
  <si>
    <t>0.0149713782</t>
  </si>
  <si>
    <t>0.0155189137</t>
  </si>
  <si>
    <t>0.062846580</t>
  </si>
  <si>
    <t>0.065510597</t>
  </si>
  <si>
    <t>Institution-WideTH214ACT English1B</t>
  </si>
  <si>
    <t>0.0572435051</t>
  </si>
  <si>
    <t>0.0611057226</t>
  </si>
  <si>
    <t>0.182584270</t>
  </si>
  <si>
    <t>0.250481696</t>
  </si>
  <si>
    <t>Institution-WideTH214ACT English1C</t>
  </si>
  <si>
    <t>0.0717745487</t>
  </si>
  <si>
    <t>0.0572259942</t>
  </si>
  <si>
    <t>0.282006920</t>
  </si>
  <si>
    <t>0.314065511</t>
  </si>
  <si>
    <t>Institution-WideTH214ACT English1D</t>
  </si>
  <si>
    <t>0.0457948041</t>
  </si>
  <si>
    <t>0.0213385063</t>
  </si>
  <si>
    <t>0.401544402</t>
  </si>
  <si>
    <t>0.200385356</t>
  </si>
  <si>
    <t>Institution-WideTH214ACT English1F</t>
  </si>
  <si>
    <t>0.0339057684</t>
  </si>
  <si>
    <t>0.516778523</t>
  </si>
  <si>
    <t>0.148362235</t>
  </si>
  <si>
    <t>Institution-WideTH214ACT English1W</t>
  </si>
  <si>
    <t>0.0048436812</t>
  </si>
  <si>
    <t>0.021194605</t>
  </si>
  <si>
    <t>Institution-WideTH214ACT English2A</t>
  </si>
  <si>
    <t>0.0369881110</t>
  </si>
  <si>
    <t>0.0475266731</t>
  </si>
  <si>
    <t>0.155268022</t>
  </si>
  <si>
    <t>0.127080182</t>
  </si>
  <si>
    <t>Institution-WideTH214ACT English2B</t>
  </si>
  <si>
    <t>0.0951122853</t>
  </si>
  <si>
    <t>0.1134820563</t>
  </si>
  <si>
    <t>0.326777610</t>
  </si>
  <si>
    <t>Institution-WideTH214ACT English2C</t>
  </si>
  <si>
    <t>0.0853540252</t>
  </si>
  <si>
    <t>0.349480969</t>
  </si>
  <si>
    <t>0.305597579</t>
  </si>
  <si>
    <t>Institution-WideTH214ACT English2D</t>
  </si>
  <si>
    <t>0.0427124615</t>
  </si>
  <si>
    <t>0.0184287100</t>
  </si>
  <si>
    <t>0.374517375</t>
  </si>
  <si>
    <t>0.146747352</t>
  </si>
  <si>
    <t>Institution-WideTH214ACT English2F</t>
  </si>
  <si>
    <t>0.0206957288</t>
  </si>
  <si>
    <t>0.0067895247</t>
  </si>
  <si>
    <t>0.071104387</t>
  </si>
  <si>
    <t>Institution-WideTH214ACT English2W</t>
  </si>
  <si>
    <t>0.0066050198</t>
  </si>
  <si>
    <t>0.022692890</t>
  </si>
  <si>
    <t>Institution-WideTH214ACT English3A</t>
  </si>
  <si>
    <t>0.0594451783</t>
  </si>
  <si>
    <t>0.0834141610</t>
  </si>
  <si>
    <t>0.249537893</t>
  </si>
  <si>
    <t>0.289079229</t>
  </si>
  <si>
    <t>Institution-WideTH214ACT English3B</t>
  </si>
  <si>
    <t>0.0704535447</t>
  </si>
  <si>
    <t>0.0872938894</t>
  </si>
  <si>
    <t>0.342612420</t>
  </si>
  <si>
    <t>Institution-WideTH214ACT English3C</t>
  </si>
  <si>
    <t>0.0497578159</t>
  </si>
  <si>
    <t>0.0378273521</t>
  </si>
  <si>
    <t>0.195501730</t>
  </si>
  <si>
    <t>0.241970021</t>
  </si>
  <si>
    <t>Institution-WideTH214ACT English3D</t>
  </si>
  <si>
    <t>0.0048496605</t>
  </si>
  <si>
    <t>0.085653105</t>
  </si>
  <si>
    <t>Institution-WideTH214ACT English3F</t>
  </si>
  <si>
    <t>0.027837259</t>
  </si>
  <si>
    <t>Institution-WideTH214ACT English3W</t>
  </si>
  <si>
    <t>0.0026420079</t>
  </si>
  <si>
    <t>0.012847966</t>
  </si>
  <si>
    <t>Institution-WideTH214ACT English4A</t>
  </si>
  <si>
    <t>0.1268163804</t>
  </si>
  <si>
    <t>0.1901066925</t>
  </si>
  <si>
    <t>0.532347505</t>
  </si>
  <si>
    <t>Institution-WideTH214ACT English4B</t>
  </si>
  <si>
    <t>0.0907089388</t>
  </si>
  <si>
    <t>0.289325843</t>
  </si>
  <si>
    <t>0.330128205</t>
  </si>
  <si>
    <t>Institution-WideTH214ACT English4C</t>
  </si>
  <si>
    <t>0.0440334654</t>
  </si>
  <si>
    <t>0.0358874879</t>
  </si>
  <si>
    <t>0.173010381</t>
  </si>
  <si>
    <t>Institution-WideTH214ACT English4D</t>
  </si>
  <si>
    <t>0.069498069</t>
  </si>
  <si>
    <t>Institution-WideTH214ACT English4F</t>
  </si>
  <si>
    <t>0.0052840159</t>
  </si>
  <si>
    <t>0.080536913</t>
  </si>
  <si>
    <t>Institution-WideTH214ACT Math1A</t>
  </si>
  <si>
    <t>0.0368574200</t>
  </si>
  <si>
    <t>0.142329020</t>
  </si>
  <si>
    <t>0.102529960</t>
  </si>
  <si>
    <t>Institution-WideTH214ACT Math1B</t>
  </si>
  <si>
    <t>0.1037827352</t>
  </si>
  <si>
    <t>0.268974700</t>
  </si>
  <si>
    <t>Institution-WideTH214ACT Math1C</t>
  </si>
  <si>
    <t>0.1017173052</t>
  </si>
  <si>
    <t>0.399653979</t>
  </si>
  <si>
    <t>0.307589880</t>
  </si>
  <si>
    <t>Institution-WideTH214ACT Math1D</t>
  </si>
  <si>
    <t>0.0232783705</t>
  </si>
  <si>
    <t>0.501930502</t>
  </si>
  <si>
    <t>0.173102530</t>
  </si>
  <si>
    <t>Institution-WideTH214ACT Math1F</t>
  </si>
  <si>
    <t>0.0400704535</t>
  </si>
  <si>
    <t>0.610738255</t>
  </si>
  <si>
    <t>0.121171771</t>
  </si>
  <si>
    <t>Institution-WideTH214ACT Math1W</t>
  </si>
  <si>
    <t>0.0088066931</t>
  </si>
  <si>
    <t>0.625000000</t>
  </si>
  <si>
    <t>0.026631158</t>
  </si>
  <si>
    <t>Institution-WideTH214ACT Math2A</t>
  </si>
  <si>
    <t>0.0405107882</t>
  </si>
  <si>
    <t>0.0543161979</t>
  </si>
  <si>
    <t>0.170055453</t>
  </si>
  <si>
    <t>Institution-WideTH214ACT Math2B</t>
  </si>
  <si>
    <t>0.0744165566</t>
  </si>
  <si>
    <t>0.237359551</t>
  </si>
  <si>
    <t>0.319470699</t>
  </si>
  <si>
    <t>Institution-WideTH214ACT Math2C</t>
  </si>
  <si>
    <t>0.0673712021</t>
  </si>
  <si>
    <t>0.0620756547</t>
  </si>
  <si>
    <t>0.289224953</t>
  </si>
  <si>
    <t>Institution-WideTH214ACT Math2D</t>
  </si>
  <si>
    <t>0.0299427565</t>
  </si>
  <si>
    <t>0.0126091174</t>
  </si>
  <si>
    <t>0.262548263</t>
  </si>
  <si>
    <t>0.128544423</t>
  </si>
  <si>
    <t>Institution-WideTH214ACT Math2F</t>
  </si>
  <si>
    <t>0.268456376</t>
  </si>
  <si>
    <t>0.075614367</t>
  </si>
  <si>
    <t>Institution-WideTH214ACT Math2W</t>
  </si>
  <si>
    <t>0.0030823426</t>
  </si>
  <si>
    <t>0.013232514</t>
  </si>
  <si>
    <t>Institution-WideTH214ACT Math3A</t>
  </si>
  <si>
    <t>0.0730955526</t>
  </si>
  <si>
    <t>0.1028128031</t>
  </si>
  <si>
    <t>0.306839187</t>
  </si>
  <si>
    <t>0.293286219</t>
  </si>
  <si>
    <t>Institution-WideTH214ACT Math3B</t>
  </si>
  <si>
    <t>0.1096023278</t>
  </si>
  <si>
    <t>0.363957597</t>
  </si>
  <si>
    <t>Institution-WideTH214ACT Math3C</t>
  </si>
  <si>
    <t>0.0559225011</t>
  </si>
  <si>
    <t>0.219723183</t>
  </si>
  <si>
    <t>0.224381625</t>
  </si>
  <si>
    <t>Institution-WideTH214ACT Math3D</t>
  </si>
  <si>
    <t>0.0211360634</t>
  </si>
  <si>
    <t>0.0106692532</t>
  </si>
  <si>
    <t>0.084805654</t>
  </si>
  <si>
    <t>Institution-WideTH214ACT Math3F</t>
  </si>
  <si>
    <t>0.114093960</t>
  </si>
  <si>
    <t>0.030035336</t>
  </si>
  <si>
    <t>Institution-WideTH214ACT Math3W</t>
  </si>
  <si>
    <t>0.003533569</t>
  </si>
  <si>
    <t>Institution-WideTH214ACT Math4A</t>
  </si>
  <si>
    <t>0.1425800194</t>
  </si>
  <si>
    <t>0.380776340</t>
  </si>
  <si>
    <t>0.484705882</t>
  </si>
  <si>
    <t>Institution-WideTH214ACT Math4B</t>
  </si>
  <si>
    <t>0.0727449079</t>
  </si>
  <si>
    <t>0.189606742</t>
  </si>
  <si>
    <t>0.317647059</t>
  </si>
  <si>
    <t>Institution-WideTH214ACT Math4C</t>
  </si>
  <si>
    <t>0.0295024218</t>
  </si>
  <si>
    <t>0.115916955</t>
  </si>
  <si>
    <t>0.157647059</t>
  </si>
  <si>
    <t>Institution-WideTH214ACT Math4D</t>
  </si>
  <si>
    <t>0.030588235</t>
  </si>
  <si>
    <t>Institution-WideTH214ACT Math4F</t>
  </si>
  <si>
    <t>0.0004403347</t>
  </si>
  <si>
    <t>0.002352941</t>
  </si>
  <si>
    <t>Institution-WideTH214ACT Math4W</t>
  </si>
  <si>
    <t>0.007058824</t>
  </si>
  <si>
    <t>Institution-WideTH214ACT Reading1A</t>
  </si>
  <si>
    <t>0.064695009</t>
  </si>
  <si>
    <t>0.069721116</t>
  </si>
  <si>
    <t>Institution-WideTH214ACT Reading1B</t>
  </si>
  <si>
    <t>0.0616468516</t>
  </si>
  <si>
    <t>0.0698351115</t>
  </si>
  <si>
    <t>0.196629213</t>
  </si>
  <si>
    <t>0.278884462</t>
  </si>
  <si>
    <t>Institution-WideTH214ACT Reading1C</t>
  </si>
  <si>
    <t>0.0634081902</t>
  </si>
  <si>
    <t>0.0533462658</t>
  </si>
  <si>
    <t>0.249134948</t>
  </si>
  <si>
    <t>0.286852590</t>
  </si>
  <si>
    <t>Institution-WideTH214ACT Reading1D</t>
  </si>
  <si>
    <t>0.0193986421</t>
  </si>
  <si>
    <t>0.193227092</t>
  </si>
  <si>
    <t>Institution-WideTH214ACT Reading1F</t>
  </si>
  <si>
    <t>0.0312637605</t>
  </si>
  <si>
    <t>0.476510067</t>
  </si>
  <si>
    <t>0.141434263</t>
  </si>
  <si>
    <t>Institution-WideTH214ACT Reading1W</t>
  </si>
  <si>
    <t>0.029880478</t>
  </si>
  <si>
    <t>Institution-WideTH214ACT Reading2A</t>
  </si>
  <si>
    <t>0.0413914575</t>
  </si>
  <si>
    <t>0.0504364694</t>
  </si>
  <si>
    <t>0.173752311</t>
  </si>
  <si>
    <t>0.154351396</t>
  </si>
  <si>
    <t>Institution-WideTH214ACT Reading2B</t>
  </si>
  <si>
    <t>0.0827829150</t>
  </si>
  <si>
    <t>0.1018428710</t>
  </si>
  <si>
    <t>0.264044944</t>
  </si>
  <si>
    <t>0.308702791</t>
  </si>
  <si>
    <t>Institution-WideTH214ACT Reading2C</t>
  </si>
  <si>
    <t>0.0819022457</t>
  </si>
  <si>
    <t>0.0678952473</t>
  </si>
  <si>
    <t>0.305418719</t>
  </si>
  <si>
    <t>Institution-WideTH214ACT Reading2D</t>
  </si>
  <si>
    <t>0.0387494496</t>
  </si>
  <si>
    <t>0.339768340</t>
  </si>
  <si>
    <t>0.144499179</t>
  </si>
  <si>
    <t>Institution-WideTH214ACT Reading2F</t>
  </si>
  <si>
    <t>0.0202553941</t>
  </si>
  <si>
    <t>0.308724832</t>
  </si>
  <si>
    <t>0.075533662</t>
  </si>
  <si>
    <t>Institution-WideTH214ACT Reading2W</t>
  </si>
  <si>
    <t>Institution-WideTH214ACT Reading3A</t>
  </si>
  <si>
    <t>0.0695728754</t>
  </si>
  <si>
    <t>0.292051756</t>
  </si>
  <si>
    <t>0.279151943</t>
  </si>
  <si>
    <t>Institution-WideTH214ACT Reading3B</t>
  </si>
  <si>
    <t>0.0863055923</t>
  </si>
  <si>
    <t>0.275280899</t>
  </si>
  <si>
    <t>0.346289753</t>
  </si>
  <si>
    <t>Institution-WideTH214ACT Reading3C</t>
  </si>
  <si>
    <t>0.0598855130</t>
  </si>
  <si>
    <t>Institution-WideTH214ACT Reading3D</t>
  </si>
  <si>
    <t>0.0087293889</t>
  </si>
  <si>
    <t>Institution-WideTH214ACT Reading3F</t>
  </si>
  <si>
    <t>0.0096873624</t>
  </si>
  <si>
    <t>0.147651007</t>
  </si>
  <si>
    <t>0.038869258</t>
  </si>
  <si>
    <t>Institution-WideTH214ACT Reading3W</t>
  </si>
  <si>
    <t>Institution-WideTH214ACT Reading4A</t>
  </si>
  <si>
    <t>0.1118450022</t>
  </si>
  <si>
    <t>0.1745877789</t>
  </si>
  <si>
    <t>0.469500924</t>
  </si>
  <si>
    <t>0.427609428</t>
  </si>
  <si>
    <t>Institution-WideTH214ACT Reading4B</t>
  </si>
  <si>
    <t>0.316498316</t>
  </si>
  <si>
    <t>Institution-WideTH214ACT Reading4C</t>
  </si>
  <si>
    <t>0.0493174813</t>
  </si>
  <si>
    <t>0.188552189</t>
  </si>
  <si>
    <t>Institution-WideTH214ACT Reading4D</t>
  </si>
  <si>
    <t>0.0114487010</t>
  </si>
  <si>
    <t>0.100386100</t>
  </si>
  <si>
    <t>0.043771044</t>
  </si>
  <si>
    <t>Institution-WideTH214ACT Reading4F</t>
  </si>
  <si>
    <t>0.0044033465</t>
  </si>
  <si>
    <t>0.067114094</t>
  </si>
  <si>
    <t>0.016835017</t>
  </si>
  <si>
    <t>Institution-WideTH214ACT Reading4W</t>
  </si>
  <si>
    <t>0.006734007</t>
  </si>
  <si>
    <t>Institution-WideTH214ACT Science Reasoning1A</t>
  </si>
  <si>
    <t>0.0347864377</t>
  </si>
  <si>
    <t>0.0417070805</t>
  </si>
  <si>
    <t>0.146025878</t>
  </si>
  <si>
    <t>Institution-WideTH214ACT Science Reasoning1B</t>
  </si>
  <si>
    <t>0.0880669309</t>
  </si>
  <si>
    <t>Institution-WideTH214ACT Science Reasoning1C</t>
  </si>
  <si>
    <t>0.1025979745</t>
  </si>
  <si>
    <t>0.0911736178</t>
  </si>
  <si>
    <t>0.403114187</t>
  </si>
  <si>
    <t>0.309840426</t>
  </si>
  <si>
    <t>Institution-WideTH214ACT Science Reasoning1D</t>
  </si>
  <si>
    <t>0.0576838397</t>
  </si>
  <si>
    <t>0.0252182347</t>
  </si>
  <si>
    <t>0.505791506</t>
  </si>
  <si>
    <t>0.174202128</t>
  </si>
  <si>
    <t>Institution-WideTH214ACT Science Reasoning1F</t>
  </si>
  <si>
    <t>0.0396301189</t>
  </si>
  <si>
    <t>0.604026846</t>
  </si>
  <si>
    <t>0.119680851</t>
  </si>
  <si>
    <t>Institution-WideTH214ACT Science Reasoning1W</t>
  </si>
  <si>
    <t>0.0083663584</t>
  </si>
  <si>
    <t>0.593750000</t>
  </si>
  <si>
    <t>0.025265957</t>
  </si>
  <si>
    <t>Institution-WideTH214ACT Science Reasoning2A</t>
  </si>
  <si>
    <t>0.0435931308</t>
  </si>
  <si>
    <t>0.182994455</t>
  </si>
  <si>
    <t>Institution-WideTH214ACT Science Reasoning2B</t>
  </si>
  <si>
    <t>0.0843840931</t>
  </si>
  <si>
    <t>Institution-WideTH214ACT Science Reasoning2C</t>
  </si>
  <si>
    <t>0.0664905328</t>
  </si>
  <si>
    <t>0.0630455868</t>
  </si>
  <si>
    <t>0.261245675</t>
  </si>
  <si>
    <t>0.296078431</t>
  </si>
  <si>
    <t>Institution-WideTH214ACT Science Reasoning2D</t>
  </si>
  <si>
    <t>0.0264200793</t>
  </si>
  <si>
    <t>Institution-WideTH214ACT Science Reasoning2F</t>
  </si>
  <si>
    <t>0.0132100396</t>
  </si>
  <si>
    <t>0.201342282</t>
  </si>
  <si>
    <t>Institution-WideTH214ACT Science Reasoning2W</t>
  </si>
  <si>
    <t>Institution-WideTH214ACT Science Reasoning3A</t>
  </si>
  <si>
    <t>0.0770585645</t>
  </si>
  <si>
    <t>0.1057225994</t>
  </si>
  <si>
    <t>0.323475046</t>
  </si>
  <si>
    <t>Institution-WideTH214ACT Science Reasoning3B</t>
  </si>
  <si>
    <t>0.0937912814</t>
  </si>
  <si>
    <t>0.1144519884</t>
  </si>
  <si>
    <t>0.299157303</t>
  </si>
  <si>
    <t>0.357983193</t>
  </si>
  <si>
    <t>Institution-WideTH214ACT Science Reasoning3C</t>
  </si>
  <si>
    <t>0.0436469447</t>
  </si>
  <si>
    <t>0.226643599</t>
  </si>
  <si>
    <t>0.220168067</t>
  </si>
  <si>
    <t>Institution-WideTH214ACT Science Reasoning3D</t>
  </si>
  <si>
    <t>0.080672269</t>
  </si>
  <si>
    <t>Institution-WideTH214ACT Science Reasoning3F</t>
  </si>
  <si>
    <t>0.036974790</t>
  </si>
  <si>
    <t>Institution-WideTH214ACT Science Reasoning3W</t>
  </si>
  <si>
    <t>0.010084034</t>
  </si>
  <si>
    <t>Institution-WideTH214ACT Science Reasoning4A</t>
  </si>
  <si>
    <t>0.1348205626</t>
  </si>
  <si>
    <t>0.347504621</t>
  </si>
  <si>
    <t>Institution-WideTH214ACT Science Reasoning4B</t>
  </si>
  <si>
    <t>Institution-WideTH214ACT Science Reasoning4C</t>
  </si>
  <si>
    <t>0.0277410832</t>
  </si>
  <si>
    <t>0.108996540</t>
  </si>
  <si>
    <t>Institution-WideTH214ACT Science Reasoning4D</t>
  </si>
  <si>
    <t>0.048309179</t>
  </si>
  <si>
    <t>Institution-WideTH214ACT Science Reasoning4F</t>
  </si>
  <si>
    <t>0.016908213</t>
  </si>
  <si>
    <t>Institution-WideTH214ACT Science Reasoning4W</t>
  </si>
  <si>
    <t>0.002415459</t>
  </si>
  <si>
    <t>Institution-WideTH214SAT Mathematics1A</t>
  </si>
  <si>
    <t>0.0358306189</t>
  </si>
  <si>
    <t>0.0367965368</t>
  </si>
  <si>
    <t>0.132000000</t>
  </si>
  <si>
    <t>Institution-WideTH214SAT Mathematics1B</t>
  </si>
  <si>
    <t>0.0792616721</t>
  </si>
  <si>
    <t>0.223241590</t>
  </si>
  <si>
    <t>0.288537549</t>
  </si>
  <si>
    <t>Institution-WideTH214SAT Mathematics1C</t>
  </si>
  <si>
    <t>0.0857763301</t>
  </si>
  <si>
    <t>0.370892019</t>
  </si>
  <si>
    <t>0.312252964</t>
  </si>
  <si>
    <t>Institution-WideTH214SAT Mathematics1D</t>
  </si>
  <si>
    <t>0.0456026059</t>
  </si>
  <si>
    <t>0.494117647</t>
  </si>
  <si>
    <t>0.166007905</t>
  </si>
  <si>
    <t>Institution-WideTH214SAT Mathematics1F</t>
  </si>
  <si>
    <t>0.0249728556</t>
  </si>
  <si>
    <t>0.0021645022</t>
  </si>
  <si>
    <t>0.621621622</t>
  </si>
  <si>
    <t>Institution-WideTH214SAT Mathematics1W</t>
  </si>
  <si>
    <t>0.0032573290</t>
  </si>
  <si>
    <t>0.011857708</t>
  </si>
  <si>
    <t>Institution-WideTH214SAT Mathematics2A</t>
  </si>
  <si>
    <t>0.0542888165</t>
  </si>
  <si>
    <t>0.0562770563</t>
  </si>
  <si>
    <t>0.205761317</t>
  </si>
  <si>
    <t>Institution-WideTH214SAT Mathematics2B</t>
  </si>
  <si>
    <t>0.1053203040</t>
  </si>
  <si>
    <t>0.1082251082</t>
  </si>
  <si>
    <t>0.296636086</t>
  </si>
  <si>
    <t>0.399176955</t>
  </si>
  <si>
    <t>Institution-WideTH214SAT Mathematics2C</t>
  </si>
  <si>
    <t>0.0640608035</t>
  </si>
  <si>
    <t>0.276995305</t>
  </si>
  <si>
    <t>0.242798354</t>
  </si>
  <si>
    <t>Institution-WideTH214SAT Mathematics2D</t>
  </si>
  <si>
    <t>0.094650206</t>
  </si>
  <si>
    <t>Institution-WideTH214SAT Mathematics2F</t>
  </si>
  <si>
    <t>0.0119435396</t>
  </si>
  <si>
    <t>0.0064935065</t>
  </si>
  <si>
    <t>0.045267490</t>
  </si>
  <si>
    <t>Institution-WideTH214SAT Mathematics2W</t>
  </si>
  <si>
    <t>0.012345679</t>
  </si>
  <si>
    <t>Institution-WideTH214SAT Mathematics3A</t>
  </si>
  <si>
    <t>0.0749185668</t>
  </si>
  <si>
    <t>0.1147186147</t>
  </si>
  <si>
    <t>0.276000000</t>
  </si>
  <si>
    <t>Institution-WideTH214SAT Mathematics3B</t>
  </si>
  <si>
    <t>0.0977198697</t>
  </si>
  <si>
    <t>0.1017316017</t>
  </si>
  <si>
    <t>0.275229358</t>
  </si>
  <si>
    <t>0.393013100</t>
  </si>
  <si>
    <t>Institution-WideTH214SAT Mathematics3C</t>
  </si>
  <si>
    <t>0.0564603692</t>
  </si>
  <si>
    <t>0.0584415584</t>
  </si>
  <si>
    <t>0.244131455</t>
  </si>
  <si>
    <t>0.227074236</t>
  </si>
  <si>
    <t>Institution-WideTH214SAT Mathematics3D</t>
  </si>
  <si>
    <t>0.0162866450</t>
  </si>
  <si>
    <t>0.0043290043</t>
  </si>
  <si>
    <t>Institution-WideTH214SAT Mathematics3F</t>
  </si>
  <si>
    <t>0.0010857763</t>
  </si>
  <si>
    <t>0.004366812</t>
  </si>
  <si>
    <t>Institution-WideTH214SAT Mathematics3W</t>
  </si>
  <si>
    <t>0.0021715527</t>
  </si>
  <si>
    <t>0.008733624</t>
  </si>
  <si>
    <t>Institution-WideTH214SAT Mathematics4A</t>
  </si>
  <si>
    <t>0.1064060803</t>
  </si>
  <si>
    <t>0.1450216450</t>
  </si>
  <si>
    <t>0.392000000</t>
  </si>
  <si>
    <t>Institution-WideTH214SAT Mathematics4B</t>
  </si>
  <si>
    <t>0.0727470141</t>
  </si>
  <si>
    <t>0.0844155844</t>
  </si>
  <si>
    <t>0.204892966</t>
  </si>
  <si>
    <t>0.341836735</t>
  </si>
  <si>
    <t>Institution-WideTH214SAT Mathematics4C</t>
  </si>
  <si>
    <t>0.107981221</t>
  </si>
  <si>
    <t>0.117346939</t>
  </si>
  <si>
    <t>Institution-WideTH214SAT Mathematics4D</t>
  </si>
  <si>
    <t>0.0054288817</t>
  </si>
  <si>
    <t>Institution-WideTH214SAT Mathematics4F</t>
  </si>
  <si>
    <t>Institution-WideTH214SAT Mathematics4W</t>
  </si>
  <si>
    <t>Institution-WideTH214SAT Total (Verbal and Math)1A</t>
  </si>
  <si>
    <t>0.0281385281</t>
  </si>
  <si>
    <t>0.092000000</t>
  </si>
  <si>
    <t>0.093877551</t>
  </si>
  <si>
    <t>Institution-WideTH214SAT Total (Verbal and Math)1B</t>
  </si>
  <si>
    <t>0.0770901194</t>
  </si>
  <si>
    <t>0.217125382</t>
  </si>
  <si>
    <t>0.289795918</t>
  </si>
  <si>
    <t>Institution-WideTH214SAT Total (Verbal and Math)1C</t>
  </si>
  <si>
    <t>0.0846905537</t>
  </si>
  <si>
    <t>0.0865800866</t>
  </si>
  <si>
    <t>0.318367347</t>
  </si>
  <si>
    <t>Institution-WideTH214SAT Total (Verbal and Math)1D</t>
  </si>
  <si>
    <t>0.0466883822</t>
  </si>
  <si>
    <t>0.0216450216</t>
  </si>
  <si>
    <t>0.505882353</t>
  </si>
  <si>
    <t>0.175510204</t>
  </si>
  <si>
    <t>Institution-WideTH214SAT Total (Verbal and Math)1F</t>
  </si>
  <si>
    <t>0.0293159609</t>
  </si>
  <si>
    <t>0.729729730</t>
  </si>
  <si>
    <t>0.110204082</t>
  </si>
  <si>
    <t>Institution-WideTH214SAT Total (Verbal and Math)1W</t>
  </si>
  <si>
    <t>0.012244898</t>
  </si>
  <si>
    <t>Institution-WideTH214SAT Total (Verbal and Math)2A</t>
  </si>
  <si>
    <t>0.0445168295</t>
  </si>
  <si>
    <t>0.0519480519</t>
  </si>
  <si>
    <t>0.164000000</t>
  </si>
  <si>
    <t>0.186363636</t>
  </si>
  <si>
    <t>Institution-WideTH214SAT Total (Verbal and Math)2B</t>
  </si>
  <si>
    <t>0.0912052117</t>
  </si>
  <si>
    <t>0.381818182</t>
  </si>
  <si>
    <t>Institution-WideTH214SAT Total (Verbal and Math)2C</t>
  </si>
  <si>
    <t>0.268181818</t>
  </si>
  <si>
    <t>Institution-WideTH214SAT Total (Verbal and Math)2D</t>
  </si>
  <si>
    <t>0.0282301846</t>
  </si>
  <si>
    <t>0.305882353</t>
  </si>
  <si>
    <t>Institution-WideTH214SAT Total (Verbal and Math)2F</t>
  </si>
  <si>
    <t>0.0065146580</t>
  </si>
  <si>
    <t>Institution-WideTH214SAT Total (Verbal and Math)2W</t>
  </si>
  <si>
    <t>0.0043431053</t>
  </si>
  <si>
    <t>Institution-WideTH214SAT Total (Verbal and Math)3A</t>
  </si>
  <si>
    <t>0.0930735931</t>
  </si>
  <si>
    <t>0.308035714</t>
  </si>
  <si>
    <t>Institution-WideTH214SAT Total (Verbal and Math)3B</t>
  </si>
  <si>
    <t>0.0998914224</t>
  </si>
  <si>
    <t>0.1125541126</t>
  </si>
  <si>
    <t>0.281345566</t>
  </si>
  <si>
    <t>Institution-WideTH214SAT Total (Verbal and Math)3C</t>
  </si>
  <si>
    <t>0.0510314875</t>
  </si>
  <si>
    <t>0.220657277</t>
  </si>
  <si>
    <t>0.209821429</t>
  </si>
  <si>
    <t>Institution-WideTH214SAT Total (Verbal and Math)3D</t>
  </si>
  <si>
    <t>0.0130293160</t>
  </si>
  <si>
    <t>Institution-WideTH214SAT Total (Verbal and Math)3F</t>
  </si>
  <si>
    <t>0.008928571</t>
  </si>
  <si>
    <t>Institution-WideTH214SAT Total (Verbal and Math)3W</t>
  </si>
  <si>
    <t>Institution-WideTH214SAT Total (Verbal and Math)4A</t>
  </si>
  <si>
    <t>0.1270358306</t>
  </si>
  <si>
    <t>0.1796536797</t>
  </si>
  <si>
    <t>0.468000000</t>
  </si>
  <si>
    <t>0.504310345</t>
  </si>
  <si>
    <t>Institution-WideTH214SAT Total (Verbal and Math)4B</t>
  </si>
  <si>
    <t>0.0868621064</t>
  </si>
  <si>
    <t>0.244648318</t>
  </si>
  <si>
    <t>Institution-WideTH214SAT Total (Verbal and Math)4C</t>
  </si>
  <si>
    <t>0.0314875136</t>
  </si>
  <si>
    <t>0.0173160173</t>
  </si>
  <si>
    <t>Institution-WideTH214SAT Total (Verbal and Math)4D</t>
  </si>
  <si>
    <t>Institution-WideTH214SAT Total (Verbal and Math)4F</t>
  </si>
  <si>
    <t>Institution-WideTH214SAT Verbal1A</t>
  </si>
  <si>
    <t>0.0206297503</t>
  </si>
  <si>
    <t>0.087962963</t>
  </si>
  <si>
    <t>Institution-WideTH214SAT Verbal1B</t>
  </si>
  <si>
    <t>0.0694896851</t>
  </si>
  <si>
    <t>0.0627705628</t>
  </si>
  <si>
    <t>0.195718654</t>
  </si>
  <si>
    <t>Institution-WideTH214SAT Verbal1C</t>
  </si>
  <si>
    <t>0.0738327904</t>
  </si>
  <si>
    <t>0.0735930736</t>
  </si>
  <si>
    <t>Institution-WideTH214SAT Verbal1D</t>
  </si>
  <si>
    <t>0.0477741585</t>
  </si>
  <si>
    <t>0.517647059</t>
  </si>
  <si>
    <t>Institution-WideTH214SAT Verbal1F</t>
  </si>
  <si>
    <t>0.0195439739</t>
  </si>
  <si>
    <t>0.486486486</t>
  </si>
  <si>
    <t>Institution-WideTH214SAT Verbal1W</t>
  </si>
  <si>
    <t>Institution-WideTH214SAT Verbal2A</t>
  </si>
  <si>
    <t>0.0401737242</t>
  </si>
  <si>
    <t>0.148000000</t>
  </si>
  <si>
    <t>0.160869565</t>
  </si>
  <si>
    <t>Institution-WideTH214SAT Verbal2B</t>
  </si>
  <si>
    <t>0.0974025974</t>
  </si>
  <si>
    <t>0.391304348</t>
  </si>
  <si>
    <t>Institution-WideTH214SAT Verbal2C</t>
  </si>
  <si>
    <t>0.0705754615</t>
  </si>
  <si>
    <t>0.305164319</t>
  </si>
  <si>
    <t>Institution-WideTH214SAT Verbal2D</t>
  </si>
  <si>
    <t>0.0260586319</t>
  </si>
  <si>
    <t>0.282352941</t>
  </si>
  <si>
    <t>Institution-WideTH214SAT Verbal2F</t>
  </si>
  <si>
    <t>0.047826087</t>
  </si>
  <si>
    <t>Institution-WideTH214SAT Verbal2W</t>
  </si>
  <si>
    <t>0.013043478</t>
  </si>
  <si>
    <t>Institution-WideTH214SAT Verbal3A</t>
  </si>
  <si>
    <t>0.256000000</t>
  </si>
  <si>
    <t>0.303317536</t>
  </si>
  <si>
    <t>Institution-WideTH214SAT Verbal3B</t>
  </si>
  <si>
    <t>0.0966340934</t>
  </si>
  <si>
    <t>0.272171254</t>
  </si>
  <si>
    <t>0.421800948</t>
  </si>
  <si>
    <t>Institution-WideTH214SAT Verbal3C</t>
  </si>
  <si>
    <t>0.199052133</t>
  </si>
  <si>
    <t>Institution-WideTH214SAT Verbal3D</t>
  </si>
  <si>
    <t>0.0086862106</t>
  </si>
  <si>
    <t>0.094117647</t>
  </si>
  <si>
    <t>Institution-WideTH214SAT Verbal3F</t>
  </si>
  <si>
    <t>Institution-WideTH214SAT Verbal3W</t>
  </si>
  <si>
    <t>0.014218009</t>
  </si>
  <si>
    <t>Institution-WideTH214SAT Verbal4A</t>
  </si>
  <si>
    <t>0.1411509229</t>
  </si>
  <si>
    <t>0.1861471861</t>
  </si>
  <si>
    <t>0.520000000</t>
  </si>
  <si>
    <t>0.492424242</t>
  </si>
  <si>
    <t>Institution-WideTH214SAT Verbal4B</t>
  </si>
  <si>
    <t>Institution-WideTH214SAT Verbal4C</t>
  </si>
  <si>
    <t>0.0412595005</t>
  </si>
  <si>
    <t>0.143939394</t>
  </si>
  <si>
    <t>Institution-WideTH214SAT Verbal4D</t>
  </si>
  <si>
    <t>0.0097719870</t>
  </si>
  <si>
    <t>Institution-WideTH214SAT Verbal4F</t>
  </si>
  <si>
    <t>Institution-WideTH214SAT Writing1A</t>
  </si>
  <si>
    <t>0.0564516129</t>
  </si>
  <si>
    <t>0.203389831</t>
  </si>
  <si>
    <t>Institution-WideTH214SAT Writing1B</t>
  </si>
  <si>
    <t>0.0596491228</t>
  </si>
  <si>
    <t>0.0403225806</t>
  </si>
  <si>
    <t>0.202380952</t>
  </si>
  <si>
    <t>0.288135593</t>
  </si>
  <si>
    <t>Institution-WideTH214SAT Writing1C</t>
  </si>
  <si>
    <t>0.0561403509</t>
  </si>
  <si>
    <t>Institution-WideTH214SAT Writing1D</t>
  </si>
  <si>
    <t>0.0080645161</t>
  </si>
  <si>
    <t>0.588235294</t>
  </si>
  <si>
    <t>Institution-WideTH214SAT Writing1F</t>
  </si>
  <si>
    <t>0.0140350877</t>
  </si>
  <si>
    <t>Institution-WideTH214SAT Writing2A</t>
  </si>
  <si>
    <t>Institution-WideTH214SAT Writing2B</t>
  </si>
  <si>
    <t>Institution-WideTH214SAT Writing2C</t>
  </si>
  <si>
    <t>0.0456140351</t>
  </si>
  <si>
    <t>Institution-WideTH214SAT Writing2D</t>
  </si>
  <si>
    <t>0.092592593</t>
  </si>
  <si>
    <t>Institution-WideTH214SAT Writing2W</t>
  </si>
  <si>
    <t>0.0070175439</t>
  </si>
  <si>
    <t>Institution-WideTH214SAT Writing3A</t>
  </si>
  <si>
    <t>0.234848485</t>
  </si>
  <si>
    <t>0.407894737</t>
  </si>
  <si>
    <t>Institution-WideTH214SAT Writing3B</t>
  </si>
  <si>
    <t>0.1228070175</t>
  </si>
  <si>
    <t>0.1290322581</t>
  </si>
  <si>
    <t>0.460526316</t>
  </si>
  <si>
    <t>Institution-WideTH214SAT Writing3C</t>
  </si>
  <si>
    <t>0.0245614035</t>
  </si>
  <si>
    <t>0.092105263</t>
  </si>
  <si>
    <t>Institution-WideTH214SAT Writing3D</t>
  </si>
  <si>
    <t>Institution-WideTH214SAT Writing3W</t>
  </si>
  <si>
    <t>0.0035087719</t>
  </si>
  <si>
    <t>Institution-WideTH214SAT Writing4A</t>
  </si>
  <si>
    <t>0.2561403509</t>
  </si>
  <si>
    <t>0.3548387097</t>
  </si>
  <si>
    <t>0.553030303</t>
  </si>
  <si>
    <t>0.760416667</t>
  </si>
  <si>
    <t>Institution-WideTH214SAT Writing4B</t>
  </si>
  <si>
    <t>0.0491228070</t>
  </si>
  <si>
    <t>Institution-WideTH214SAT Writing4C</t>
  </si>
  <si>
    <t>Institution-WideURS200ACT Combined English/Writing1A</t>
  </si>
  <si>
    <t>0.0411522634</t>
  </si>
  <si>
    <t>Institution-WideURS200ACT Combined English/Writing1B</t>
  </si>
  <si>
    <t>0.1563786008</t>
  </si>
  <si>
    <t>0.308988764</t>
  </si>
  <si>
    <t>Institution-WideURS200ACT Combined English/Writing1C</t>
  </si>
  <si>
    <t>0.0585585586</t>
  </si>
  <si>
    <t>0.0658436214</t>
  </si>
  <si>
    <t>Institution-WideURS200ACT Combined English/Writing1D</t>
  </si>
  <si>
    <t>0.0292792793</t>
  </si>
  <si>
    <t>0.565217391</t>
  </si>
  <si>
    <t>Institution-WideURS200ACT Combined English/Writing1F</t>
  </si>
  <si>
    <t>0.0202702703</t>
  </si>
  <si>
    <t>0.067669173</t>
  </si>
  <si>
    <t>Institution-WideURS200ACT Combined English/Writing1W</t>
  </si>
  <si>
    <t>Institution-WideURS200ACT Combined English/Writing2A</t>
  </si>
  <si>
    <t>0.0653153153</t>
  </si>
  <si>
    <t>0.0823045267</t>
  </si>
  <si>
    <t>0.243697479</t>
  </si>
  <si>
    <t>Institution-WideURS200ACT Combined English/Writing2B</t>
  </si>
  <si>
    <t>0.1440329218</t>
  </si>
  <si>
    <t>0.337078652</t>
  </si>
  <si>
    <t>0.422535211</t>
  </si>
  <si>
    <t>Institution-WideURS200ACT Combined English/Writing2C</t>
  </si>
  <si>
    <t>0.0452674897</t>
  </si>
  <si>
    <t>Institution-WideURS200ACT Combined English/Writing2D</t>
  </si>
  <si>
    <t>0.0164609053</t>
  </si>
  <si>
    <t>0.049295775</t>
  </si>
  <si>
    <t>Institution-WideURS200ACT Combined English/Writing2F</t>
  </si>
  <si>
    <t>Institution-WideURS200ACT Combined English/Writing2W</t>
  </si>
  <si>
    <t>Institution-WideURS200ACT Combined English/Writing3A</t>
  </si>
  <si>
    <t>0.319327731</t>
  </si>
  <si>
    <t>0.358490566</t>
  </si>
  <si>
    <t>Institution-WideURS200ACT Combined English/Writing3B</t>
  </si>
  <si>
    <t>0.0968468468</t>
  </si>
  <si>
    <t>0.405660377</t>
  </si>
  <si>
    <t>Institution-WideURS200ACT Combined English/Writing3C</t>
  </si>
  <si>
    <t>0.0205761317</t>
  </si>
  <si>
    <t>Institution-WideURS200ACT Combined English/Writing3D</t>
  </si>
  <si>
    <t>Institution-WideURS200ACT Combined English/Writing3F</t>
  </si>
  <si>
    <t>Institution-WideURS200ACT Combined English/Writing3W</t>
  </si>
  <si>
    <t>0.0112612613</t>
  </si>
  <si>
    <t>Institution-WideURS200ACT Combined English/Writing4A</t>
  </si>
  <si>
    <t>0.0788288288</t>
  </si>
  <si>
    <t>Institution-WideURS200ACT Combined English/Writing4B</t>
  </si>
  <si>
    <t>0.0450450450</t>
  </si>
  <si>
    <t>Institution-WideURS200ACT Combined English/Writing4C</t>
  </si>
  <si>
    <t>Institution-WideURS200ACT Combined English/Writing4D</t>
  </si>
  <si>
    <t>0.0022522523</t>
  </si>
  <si>
    <t>Institution-WideURS200ACT Combined English/Writing4F</t>
  </si>
  <si>
    <t>Institution-WideURS200ACT Combined English/Writing4W</t>
  </si>
  <si>
    <t>Institution-WideURS200ACT Composite1A</t>
  </si>
  <si>
    <t>0.0442198358</t>
  </si>
  <si>
    <t>0.0490000000</t>
  </si>
  <si>
    <t>0.141700405</t>
  </si>
  <si>
    <t>Institution-WideURS200ACT Composite1B</t>
  </si>
  <si>
    <t>0.1295009476</t>
  </si>
  <si>
    <t>0.1510000000</t>
  </si>
  <si>
    <t>0.414979757</t>
  </si>
  <si>
    <t>Institution-WideURS200ACT Composite1C</t>
  </si>
  <si>
    <t>0.0682248895</t>
  </si>
  <si>
    <t>0.0650000000</t>
  </si>
  <si>
    <t>0.488687783</t>
  </si>
  <si>
    <t>Institution-WideURS200ACT Composite1D</t>
  </si>
  <si>
    <t>0.0202147821</t>
  </si>
  <si>
    <t>0.0110000000</t>
  </si>
  <si>
    <t>0.064777328</t>
  </si>
  <si>
    <t>Institution-WideURS200ACT Composite1F</t>
  </si>
  <si>
    <t>0.0208464940</t>
  </si>
  <si>
    <t>0.0030000000</t>
  </si>
  <si>
    <t>0.066801619</t>
  </si>
  <si>
    <t>Institution-WideURS200ACT Composite1W</t>
  </si>
  <si>
    <t>0.0290587492</t>
  </si>
  <si>
    <t>0.0060000000</t>
  </si>
  <si>
    <t>Institution-WideURS200ACT Composite2A</t>
  </si>
  <si>
    <t>0.0802274163</t>
  </si>
  <si>
    <t>0.273706897</t>
  </si>
  <si>
    <t>0.256565657</t>
  </si>
  <si>
    <t>Institution-WideURS200ACT Composite2B</t>
  </si>
  <si>
    <t>0.1250789640</t>
  </si>
  <si>
    <t>0.1410000000</t>
  </si>
  <si>
    <t>0.315286624</t>
  </si>
  <si>
    <t>Institution-WideURS200ACT Composite2C</t>
  </si>
  <si>
    <t>0.0467466835</t>
  </si>
  <si>
    <t>0.334841629</t>
  </si>
  <si>
    <t>0.149494949</t>
  </si>
  <si>
    <t>Institution-WideURS200ACT Composite2D</t>
  </si>
  <si>
    <t>0.0157927985</t>
  </si>
  <si>
    <t>0.050505051</t>
  </si>
  <si>
    <t>Institution-WideURS200ACT Composite2F</t>
  </si>
  <si>
    <t>0.0214782059</t>
  </si>
  <si>
    <t>0.0050000000</t>
  </si>
  <si>
    <t>0.390804598</t>
  </si>
  <si>
    <t>0.068686869</t>
  </si>
  <si>
    <t>Institution-WideURS200ACT Composite2W</t>
  </si>
  <si>
    <t>0.0233733418</t>
  </si>
  <si>
    <t>0.074747475</t>
  </si>
  <si>
    <t>Institution-WideURS200ACT Composite3A</t>
  </si>
  <si>
    <t>0.0960202148</t>
  </si>
  <si>
    <t>0.1240000000</t>
  </si>
  <si>
    <t>0.327586207</t>
  </si>
  <si>
    <t>0.393782383</t>
  </si>
  <si>
    <t>Institution-WideURS200ACT Composite3B</t>
  </si>
  <si>
    <t>0.1017056222</t>
  </si>
  <si>
    <t>0.1070000000</t>
  </si>
  <si>
    <t>0.256369427</t>
  </si>
  <si>
    <t>0.417098446</t>
  </si>
  <si>
    <t>Institution-WideURS200ACT Composite3C</t>
  </si>
  <si>
    <t>0.0164245104</t>
  </si>
  <si>
    <t>0.0150000000</t>
  </si>
  <si>
    <t>0.067357513</t>
  </si>
  <si>
    <t>Institution-WideURS200ACT Composite3D</t>
  </si>
  <si>
    <t>0.0082122552</t>
  </si>
  <si>
    <t>0.0090000000</t>
  </si>
  <si>
    <t>0.033678756</t>
  </si>
  <si>
    <t>Institution-WideURS200ACT Composite3F</t>
  </si>
  <si>
    <t>0.0113708149</t>
  </si>
  <si>
    <t>0.0020000000</t>
  </si>
  <si>
    <t>0.046632124</t>
  </si>
  <si>
    <t>Institution-WideURS200ACT Composite3W</t>
  </si>
  <si>
    <t>0.0101073910</t>
  </si>
  <si>
    <t>0.144144144</t>
  </si>
  <si>
    <t>0.041450777</t>
  </si>
  <si>
    <t>Institution-WideURS200ACT Composite4A</t>
  </si>
  <si>
    <t>0.0726468730</t>
  </si>
  <si>
    <t>0.0950000000</t>
  </si>
  <si>
    <t>0.247844828</t>
  </si>
  <si>
    <t>0.552884615</t>
  </si>
  <si>
    <t>Institution-WideURS200ACT Composite4B</t>
  </si>
  <si>
    <t>0.0404295641</t>
  </si>
  <si>
    <t>0.0440000000</t>
  </si>
  <si>
    <t>0.101910828</t>
  </si>
  <si>
    <t>Institution-WideURS200ACT Composite4C</t>
  </si>
  <si>
    <t>0.0070000000</t>
  </si>
  <si>
    <t>Institution-WideURS200ACT Composite4D</t>
  </si>
  <si>
    <t>0.0012634239</t>
  </si>
  <si>
    <t>Institution-WideURS200ACT Composite4F</t>
  </si>
  <si>
    <t>Institution-WideURS200ACT Composite4W</t>
  </si>
  <si>
    <t>0.0075805433</t>
  </si>
  <si>
    <t>Institution-WideURS200ACT English1A</t>
  </si>
  <si>
    <t>0.0391661402</t>
  </si>
  <si>
    <t>0.133620690</t>
  </si>
  <si>
    <t>0.162303665</t>
  </si>
  <si>
    <t>Institution-WideURS200ACT English1B</t>
  </si>
  <si>
    <t>0.0972836387</t>
  </si>
  <si>
    <t>0.1050000000</t>
  </si>
  <si>
    <t>0.245222930</t>
  </si>
  <si>
    <t>0.403141361</t>
  </si>
  <si>
    <t>Institution-WideURS200ACT English1C</t>
  </si>
  <si>
    <t>0.0486418193</t>
  </si>
  <si>
    <t>0.348416290</t>
  </si>
  <si>
    <t>0.201570681</t>
  </si>
  <si>
    <t>Institution-WideURS200ACT English1D</t>
  </si>
  <si>
    <t>0.0151610865</t>
  </si>
  <si>
    <t>Institution-WideURS200ACT English1F</t>
  </si>
  <si>
    <t>0.0176879343</t>
  </si>
  <si>
    <t>0.0040000000</t>
  </si>
  <si>
    <t>0.321839080</t>
  </si>
  <si>
    <t>Institution-WideURS200ACT English1W</t>
  </si>
  <si>
    <t>Institution-WideURS200ACT English2A</t>
  </si>
  <si>
    <t>0.0966519267</t>
  </si>
  <si>
    <t>0.329741379</t>
  </si>
  <si>
    <t>Institution-WideURS200ACT English2B</t>
  </si>
  <si>
    <t>0.1383449147</t>
  </si>
  <si>
    <t>0.348726115</t>
  </si>
  <si>
    <t>0.392473118</t>
  </si>
  <si>
    <t>Institution-WideURS200ACT English2C</t>
  </si>
  <si>
    <t>0.0587492104</t>
  </si>
  <si>
    <t>0.0550000000</t>
  </si>
  <si>
    <t>0.420814480</t>
  </si>
  <si>
    <t>Institution-WideURS200ACT English2D</t>
  </si>
  <si>
    <t>0.050179211</t>
  </si>
  <si>
    <t>Institution-WideURS200ACT English2F</t>
  </si>
  <si>
    <t>0.0189513582</t>
  </si>
  <si>
    <t>Institution-WideURS200ACT English2W</t>
  </si>
  <si>
    <t>0.0221099179</t>
  </si>
  <si>
    <t>0.0130000000</t>
  </si>
  <si>
    <t>0.062724014</t>
  </si>
  <si>
    <t>Institution-WideURS200ACT English3A</t>
  </si>
  <si>
    <t>0.0890000000</t>
  </si>
  <si>
    <t>0.323033708</t>
  </si>
  <si>
    <t>Institution-WideURS200ACT English3B</t>
  </si>
  <si>
    <t>0.1110000000</t>
  </si>
  <si>
    <t>0.242038217</t>
  </si>
  <si>
    <t>0.426966292</t>
  </si>
  <si>
    <t>Institution-WideURS200ACT English3C</t>
  </si>
  <si>
    <t>0.135746606</t>
  </si>
  <si>
    <t>Institution-WideURS200ACT English3D</t>
  </si>
  <si>
    <t>0.0094756791</t>
  </si>
  <si>
    <t>0.042134831</t>
  </si>
  <si>
    <t>Institution-WideURS200ACT English3F</t>
  </si>
  <si>
    <t>0.0145293746</t>
  </si>
  <si>
    <t>0.064606742</t>
  </si>
  <si>
    <t>Institution-WideURS200ACT English3W</t>
  </si>
  <si>
    <t>0.0132659507</t>
  </si>
  <si>
    <t>0.058988764</t>
  </si>
  <si>
    <t>Institution-WideURS200ACT English4A</t>
  </si>
  <si>
    <t>0.0846493999</t>
  </si>
  <si>
    <t>0.466898955</t>
  </si>
  <si>
    <t>Institution-WideURS200ACT English4B</t>
  </si>
  <si>
    <t>0.0650663298</t>
  </si>
  <si>
    <t>0.0760000000</t>
  </si>
  <si>
    <t>0.164012739</t>
  </si>
  <si>
    <t>0.358885017</t>
  </si>
  <si>
    <t>Institution-WideURS200ACT English4C</t>
  </si>
  <si>
    <t>0.095022624</t>
  </si>
  <si>
    <t>Institution-WideURS200ACT English4D</t>
  </si>
  <si>
    <t>0.0031585597</t>
  </si>
  <si>
    <t>0.0010000000</t>
  </si>
  <si>
    <t>0.069444444</t>
  </si>
  <si>
    <t>Institution-WideURS200ACT English4F</t>
  </si>
  <si>
    <t>0.0037902716</t>
  </si>
  <si>
    <t>Institution-WideURS200ACT English4W</t>
  </si>
  <si>
    <t>0.062717770</t>
  </si>
  <si>
    <t>Institution-WideURS200ACT Math1A</t>
  </si>
  <si>
    <t>0.0555906507</t>
  </si>
  <si>
    <t>Institution-WideURS200ACT Math1B</t>
  </si>
  <si>
    <t>0.1168667088</t>
  </si>
  <si>
    <t>0.294585987</t>
  </si>
  <si>
    <t>0.367063492</t>
  </si>
  <si>
    <t>Institution-WideURS200ACT Math1C</t>
  </si>
  <si>
    <t>0.0630000000</t>
  </si>
  <si>
    <t>Institution-WideURS200ACT Math1D</t>
  </si>
  <si>
    <t>0.0227416298</t>
  </si>
  <si>
    <t>Institution-WideURS200ACT Math1F</t>
  </si>
  <si>
    <t>0.0271636134</t>
  </si>
  <si>
    <t>0.085317460</t>
  </si>
  <si>
    <t>Institution-WideURS200ACT Math1W</t>
  </si>
  <si>
    <t>0.0277953253</t>
  </si>
  <si>
    <t>0.087301587</t>
  </si>
  <si>
    <t>Institution-WideURS200ACT Math2A</t>
  </si>
  <si>
    <t>0.0581174984</t>
  </si>
  <si>
    <t>0.0770000000</t>
  </si>
  <si>
    <t>0.198275862</t>
  </si>
  <si>
    <t>0.221153846</t>
  </si>
  <si>
    <t>Institution-WideURS200ACT Math2B</t>
  </si>
  <si>
    <t>0.1162349968</t>
  </si>
  <si>
    <t>0.1350000000</t>
  </si>
  <si>
    <t>0.292993631</t>
  </si>
  <si>
    <t>0.442307692</t>
  </si>
  <si>
    <t>Institution-WideURS200ACT Math2C</t>
  </si>
  <si>
    <t>0.0397978522</t>
  </si>
  <si>
    <t>0.0360000000</t>
  </si>
  <si>
    <t>0.151442308</t>
  </si>
  <si>
    <t>Institution-WideURS200ACT Math2D</t>
  </si>
  <si>
    <t>Institution-WideURS200ACT Math2F</t>
  </si>
  <si>
    <t>0.055288462</t>
  </si>
  <si>
    <t>Institution-WideURS200ACT Math2W</t>
  </si>
  <si>
    <t>Institution-WideURS200ACT Math3A</t>
  </si>
  <si>
    <t>0.0897030954</t>
  </si>
  <si>
    <t>0.306034483</t>
  </si>
  <si>
    <t>0.359493671</t>
  </si>
  <si>
    <t>Institution-WideURS200ACT Math3B</t>
  </si>
  <si>
    <t>0.1080227416</t>
  </si>
  <si>
    <t>0.1150000000</t>
  </si>
  <si>
    <t>0.272292994</t>
  </si>
  <si>
    <t>0.432911392</t>
  </si>
  <si>
    <t>Institution-WideURS200ACT Math3C</t>
  </si>
  <si>
    <t>0.0210000000</t>
  </si>
  <si>
    <t>Institution-WideURS200ACT Math3D</t>
  </si>
  <si>
    <t>0.0088439672</t>
  </si>
  <si>
    <t>0.035443038</t>
  </si>
  <si>
    <t>Institution-WideURS200ACT Math3F</t>
  </si>
  <si>
    <t>Institution-WideURS200ACT Math3W</t>
  </si>
  <si>
    <t>0.045569620</t>
  </si>
  <si>
    <t>Institution-WideURS200ACT Math4A</t>
  </si>
  <si>
    <t>0.1160000000</t>
  </si>
  <si>
    <t>0.529850746</t>
  </si>
  <si>
    <t>Institution-WideURS200ACT Math4B</t>
  </si>
  <si>
    <t>Institution-WideURS200ACT Math4C</t>
  </si>
  <si>
    <t>Institution-WideURS200ACT Math4D</t>
  </si>
  <si>
    <t>0.0025268478</t>
  </si>
  <si>
    <t>Institution-WideURS200ACT Math4F</t>
  </si>
  <si>
    <t>0.022388060</t>
  </si>
  <si>
    <t>Institution-WideURS200ACT Math4W</t>
  </si>
  <si>
    <t>Institution-WideURS200ACT Reading1A</t>
  </si>
  <si>
    <t>0.135775862</t>
  </si>
  <si>
    <t>Institution-WideURS200ACT Reading1B</t>
  </si>
  <si>
    <t>0.1067593178</t>
  </si>
  <si>
    <t>0.1320000000</t>
  </si>
  <si>
    <t>0.269108280</t>
  </si>
  <si>
    <t>0.414215686</t>
  </si>
  <si>
    <t>Institution-WideURS200ACT Reading1C</t>
  </si>
  <si>
    <t>0.0543272268</t>
  </si>
  <si>
    <t>0.0520000000</t>
  </si>
  <si>
    <t>0.389140271</t>
  </si>
  <si>
    <t>Institution-WideURS200ACT Reading1D</t>
  </si>
  <si>
    <t>0.063725490</t>
  </si>
  <si>
    <t>Institution-WideURS200ACT Reading1F</t>
  </si>
  <si>
    <t>0.298850575</t>
  </si>
  <si>
    <t>Institution-WideURS200ACT Reading1W</t>
  </si>
  <si>
    <t>0.0240050537</t>
  </si>
  <si>
    <t>0.342342342</t>
  </si>
  <si>
    <t>Institution-WideURS200ACT Reading2A</t>
  </si>
  <si>
    <t>0.0663297536</t>
  </si>
  <si>
    <t>0.0810000000</t>
  </si>
  <si>
    <t>0.226293103</t>
  </si>
  <si>
    <t>0.225321888</t>
  </si>
  <si>
    <t>Institution-WideURS200ACT Reading2B</t>
  </si>
  <si>
    <t>0.1257106759</t>
  </si>
  <si>
    <t>0.1380000000</t>
  </si>
  <si>
    <t>0.316878981</t>
  </si>
  <si>
    <t>0.427038627</t>
  </si>
  <si>
    <t>Institution-WideURS200ACT Reading2C</t>
  </si>
  <si>
    <t>0.0410000000</t>
  </si>
  <si>
    <t>0.158798283</t>
  </si>
  <si>
    <t>Institution-WideURS200ACT Reading2D</t>
  </si>
  <si>
    <t>0.0170562224</t>
  </si>
  <si>
    <t>0.057939914</t>
  </si>
  <si>
    <t>Institution-WideURS200ACT Reading2F</t>
  </si>
  <si>
    <t>0.064377682</t>
  </si>
  <si>
    <t>Institution-WideURS200ACT Reading2W</t>
  </si>
  <si>
    <t>0.0195830701</t>
  </si>
  <si>
    <t>0.066523605</t>
  </si>
  <si>
    <t>Institution-WideURS200ACT Reading3A</t>
  </si>
  <si>
    <t>0.0941250790</t>
  </si>
  <si>
    <t>0.1230000000</t>
  </si>
  <si>
    <t>0.321120690</t>
  </si>
  <si>
    <t>0.360774818</t>
  </si>
  <si>
    <t>Institution-WideURS200ACT Reading3B</t>
  </si>
  <si>
    <t>0.1004421984</t>
  </si>
  <si>
    <t>0.1080000000</t>
  </si>
  <si>
    <t>0.253184713</t>
  </si>
  <si>
    <t>0.384987893</t>
  </si>
  <si>
    <t>Institution-WideURS200ACT Reading3C</t>
  </si>
  <si>
    <t>0.0259001895</t>
  </si>
  <si>
    <t>0.0230000000</t>
  </si>
  <si>
    <t>0.185520362</t>
  </si>
  <si>
    <t>0.099273608</t>
  </si>
  <si>
    <t>Institution-WideURS200ACT Reading3D</t>
  </si>
  <si>
    <t>0.036319613</t>
  </si>
  <si>
    <t>Institution-WideURS200ACT Reading3F</t>
  </si>
  <si>
    <t>0.0126342388</t>
  </si>
  <si>
    <t>0.229885057</t>
  </si>
  <si>
    <t>0.048426150</t>
  </si>
  <si>
    <t>Institution-WideURS200ACT Reading3W</t>
  </si>
  <si>
    <t>0.0183196462</t>
  </si>
  <si>
    <t>0.070217918</t>
  </si>
  <si>
    <t>Institution-WideURS200ACT Reading4A</t>
  </si>
  <si>
    <t>0.0928616551</t>
  </si>
  <si>
    <t>0.316810345</t>
  </si>
  <si>
    <t>0.496621622</t>
  </si>
  <si>
    <t>Institution-WideURS200ACT Reading4B</t>
  </si>
  <si>
    <t>0.0638029059</t>
  </si>
  <si>
    <t>0.160828025</t>
  </si>
  <si>
    <t>0.341216216</t>
  </si>
  <si>
    <t>Institution-WideURS200ACT Reading4C</t>
  </si>
  <si>
    <t>0.090497738</t>
  </si>
  <si>
    <t>Institution-WideURS200ACT Reading4D</t>
  </si>
  <si>
    <t>Institution-WideURS200ACT Reading4F</t>
  </si>
  <si>
    <t>0.0069488313</t>
  </si>
  <si>
    <t>0.126436782</t>
  </si>
  <si>
    <t>0.037162162</t>
  </si>
  <si>
    <t>Institution-WideURS200ACT Reading4W</t>
  </si>
  <si>
    <t>0.043918919</t>
  </si>
  <si>
    <t>Institution-WideURS200ACT Science Reasoning1A</t>
  </si>
  <si>
    <t>0.0644346178</t>
  </si>
  <si>
    <t>0.0730000000</t>
  </si>
  <si>
    <t>0.182142857</t>
  </si>
  <si>
    <t>Institution-WideURS200ACT Science Reasoning1B</t>
  </si>
  <si>
    <t>0.1396083386</t>
  </si>
  <si>
    <t>0.1620000000</t>
  </si>
  <si>
    <t>0.351910828</t>
  </si>
  <si>
    <t>0.394642857</t>
  </si>
  <si>
    <t>Institution-WideURS200ACT Science Reasoning1C</t>
  </si>
  <si>
    <t>0.0701200253</t>
  </si>
  <si>
    <t>0.0660000000</t>
  </si>
  <si>
    <t>0.502262443</t>
  </si>
  <si>
    <t>0.198214286</t>
  </si>
  <si>
    <t>Institution-WideURS200ACT Science Reasoning1D</t>
  </si>
  <si>
    <t>0.0100000000</t>
  </si>
  <si>
    <t>0.060714286</t>
  </si>
  <si>
    <t>Institution-WideURS200ACT Science Reasoning1F</t>
  </si>
  <si>
    <t>0.471264368</t>
  </si>
  <si>
    <t>0.073214286</t>
  </si>
  <si>
    <t>Institution-WideURS200ACT Science Reasoning1W</t>
  </si>
  <si>
    <t>0.0322173089</t>
  </si>
  <si>
    <t>0.459459459</t>
  </si>
  <si>
    <t>0.091071429</t>
  </si>
  <si>
    <t>Institution-WideURS200ACT Science Reasoning2A</t>
  </si>
  <si>
    <t>Institution-WideURS200ACT Science Reasoning2B</t>
  </si>
  <si>
    <t>0.1100000000</t>
  </si>
  <si>
    <t>0.424242424</t>
  </si>
  <si>
    <t>Institution-WideURS200ACT Science Reasoning2C</t>
  </si>
  <si>
    <t>0.0328490208</t>
  </si>
  <si>
    <t>0.143250689</t>
  </si>
  <si>
    <t>Institution-WideURS200ACT Science Reasoning2D</t>
  </si>
  <si>
    <t>0.049586777</t>
  </si>
  <si>
    <t>Institution-WideURS200ACT Science Reasoning2F</t>
  </si>
  <si>
    <t>0.071625344</t>
  </si>
  <si>
    <t>Institution-WideURS200ACT Science Reasoning2W</t>
  </si>
  <si>
    <t>0.225225225</t>
  </si>
  <si>
    <t>0.068870523</t>
  </si>
  <si>
    <t>Institution-WideURS200ACT Science Reasoning3A</t>
  </si>
  <si>
    <t>0.0953885028</t>
  </si>
  <si>
    <t>0.325431034</t>
  </si>
  <si>
    <t>0.353629977</t>
  </si>
  <si>
    <t>Institution-WideURS200ACT Science Reasoning3B</t>
  </si>
  <si>
    <t>0.1105495894</t>
  </si>
  <si>
    <t>0.1190000000</t>
  </si>
  <si>
    <t>0.278662420</t>
  </si>
  <si>
    <t>0.409836066</t>
  </si>
  <si>
    <t>Institution-WideURS200ACT Science Reasoning3C</t>
  </si>
  <si>
    <t>0.0284270373</t>
  </si>
  <si>
    <t>0.203619910</t>
  </si>
  <si>
    <t>0.105386417</t>
  </si>
  <si>
    <t>Institution-WideURS200ACT Science Reasoning3D</t>
  </si>
  <si>
    <t>0.042154567</t>
  </si>
  <si>
    <t>Institution-WideURS200ACT Science Reasoning3F</t>
  </si>
  <si>
    <t>0.035128806</t>
  </si>
  <si>
    <t>Institution-WideURS200ACT Science Reasoning3W</t>
  </si>
  <si>
    <t>0.207207207</t>
  </si>
  <si>
    <t>0.053864169</t>
  </si>
  <si>
    <t>Institution-WideURS200ACT Science Reasoning4A</t>
  </si>
  <si>
    <t>0.0777005685</t>
  </si>
  <si>
    <t>0.0960000000</t>
  </si>
  <si>
    <t>0.265086207</t>
  </si>
  <si>
    <t>0.527896996</t>
  </si>
  <si>
    <t>Institution-WideURS200ACT Science Reasoning4B</t>
  </si>
  <si>
    <t>0.0492735313</t>
  </si>
  <si>
    <t>0.124203822</t>
  </si>
  <si>
    <t>0.334763948</t>
  </si>
  <si>
    <t>Institution-WideURS200ACT Science Reasoning4C</t>
  </si>
  <si>
    <t>0.055793991</t>
  </si>
  <si>
    <t>Institution-WideURS200ACT Science Reasoning4D</t>
  </si>
  <si>
    <t>0.008583691</t>
  </si>
  <si>
    <t>Institution-WideURS200ACT Science Reasoning4F</t>
  </si>
  <si>
    <t>Institution-WideURS200ACT Science Reasoning4W</t>
  </si>
  <si>
    <t>0.051502146</t>
  </si>
  <si>
    <t>Institution-WideURS200ACT Sum of Standard Score2C</t>
  </si>
  <si>
    <t>Institution-WideURS200SAT Mathematics1A</t>
  </si>
  <si>
    <t>0.0292504570</t>
  </si>
  <si>
    <t>0.107382550</t>
  </si>
  <si>
    <t>Institution-WideURS200SAT Mathematics1B</t>
  </si>
  <si>
    <t>0.1005484461</t>
  </si>
  <si>
    <t>0.1087533156</t>
  </si>
  <si>
    <t>0.253456221</t>
  </si>
  <si>
    <t>0.369127517</t>
  </si>
  <si>
    <t>Institution-WideURS200SAT Mathematics1C</t>
  </si>
  <si>
    <t>0.0676416819</t>
  </si>
  <si>
    <t>0.0636604775</t>
  </si>
  <si>
    <t>0.552238806</t>
  </si>
  <si>
    <t>Institution-WideURS200SAT Mathematics1D</t>
  </si>
  <si>
    <t>0.0201096892</t>
  </si>
  <si>
    <t>0.0026525199</t>
  </si>
  <si>
    <t>0.073825503</t>
  </si>
  <si>
    <t>Institution-WideURS200SAT Mathematics1F</t>
  </si>
  <si>
    <t>0.0347349177</t>
  </si>
  <si>
    <t>0.0132625995</t>
  </si>
  <si>
    <t>0.127516779</t>
  </si>
  <si>
    <t>Institution-WideURS200SAT Mathematics1W</t>
  </si>
  <si>
    <t>0.0106100796</t>
  </si>
  <si>
    <t>Institution-WideURS200SAT Mathematics2A</t>
  </si>
  <si>
    <t>0.0932358318</t>
  </si>
  <si>
    <t>0.1167108753</t>
  </si>
  <si>
    <t>0.320754717</t>
  </si>
  <si>
    <t>Institution-WideURS200SAT Mathematics2B</t>
  </si>
  <si>
    <t>0.1371115174</t>
  </si>
  <si>
    <t>0.1564986737</t>
  </si>
  <si>
    <t>0.345622120</t>
  </si>
  <si>
    <t>0.471698113</t>
  </si>
  <si>
    <t>Institution-WideURS200SAT Mathematics2C</t>
  </si>
  <si>
    <t>0.0255941499</t>
  </si>
  <si>
    <t>0.0185676393</t>
  </si>
  <si>
    <t>Institution-WideURS200SAT Mathematics2D</t>
  </si>
  <si>
    <t>0.0091407678</t>
  </si>
  <si>
    <t>Institution-WideURS200SAT Mathematics2F</t>
  </si>
  <si>
    <t>Institution-WideURS200SAT Mathematics2W</t>
  </si>
  <si>
    <t>0.0164533821</t>
  </si>
  <si>
    <t>Institution-WideURS200SAT Mathematics3A</t>
  </si>
  <si>
    <t>0.1096892139</t>
  </si>
  <si>
    <t>0.1432360743</t>
  </si>
  <si>
    <t>0.346820809</t>
  </si>
  <si>
    <t>Institution-WideURS200SAT Mathematics3B</t>
  </si>
  <si>
    <t>0.1042047532</t>
  </si>
  <si>
    <t>0.0981432361</t>
  </si>
  <si>
    <t>0.262672811</t>
  </si>
  <si>
    <t>Institution-WideURS200SAT Mathematics3C</t>
  </si>
  <si>
    <t>0.0182815356</t>
  </si>
  <si>
    <t>Institution-WideURS200SAT Mathematics3D</t>
  </si>
  <si>
    <t>0.034722222</t>
  </si>
  <si>
    <t>Institution-WideURS200SAT Mathematics3F</t>
  </si>
  <si>
    <t>Institution-WideURS200SAT Mathematics3W</t>
  </si>
  <si>
    <t>0.0054844607</t>
  </si>
  <si>
    <t>0.0053050398</t>
  </si>
  <si>
    <t>Institution-WideURS200SAT Mathematics4A</t>
  </si>
  <si>
    <t>0.0840950640</t>
  </si>
  <si>
    <t>0.484210526</t>
  </si>
  <si>
    <t>Institution-WideURS200SAT Mathematics4B</t>
  </si>
  <si>
    <t>0.0548446069</t>
  </si>
  <si>
    <t>0.0557029178</t>
  </si>
  <si>
    <t>0.138248848</t>
  </si>
  <si>
    <t>Institution-WideURS200SAT Mathematics4C</t>
  </si>
  <si>
    <t>Institution-WideURS200SAT Mathematics4D</t>
  </si>
  <si>
    <t>0.0018281536</t>
  </si>
  <si>
    <t>Institution-WideURS200SAT Mathematics4F</t>
  </si>
  <si>
    <t>Institution-WideURS200SAT Mathematics4W</t>
  </si>
  <si>
    <t>0.0127970750</t>
  </si>
  <si>
    <t>Institution-WideURS200SAT Total (Verbal and Math)1A</t>
  </si>
  <si>
    <t>0.0383912249</t>
  </si>
  <si>
    <t>0.0477453581</t>
  </si>
  <si>
    <t>Institution-WideURS200SAT Total (Verbal and Math)1B</t>
  </si>
  <si>
    <t>0.1224862888</t>
  </si>
  <si>
    <t>0.1273209549</t>
  </si>
  <si>
    <t>0.308755760</t>
  </si>
  <si>
    <t>0.406060606</t>
  </si>
  <si>
    <t>Institution-WideURS200SAT Total (Verbal and Math)1C</t>
  </si>
  <si>
    <t>0.0658135283</t>
  </si>
  <si>
    <t>0.0583554377</t>
  </si>
  <si>
    <t>0.537313433</t>
  </si>
  <si>
    <t>Institution-WideURS200SAT Total (Verbal and Math)1D</t>
  </si>
  <si>
    <t>0.0237659963</t>
  </si>
  <si>
    <t>0.590909091</t>
  </si>
  <si>
    <t>0.078787879</t>
  </si>
  <si>
    <t>Institution-WideURS200SAT Total (Verbal and Math)1F</t>
  </si>
  <si>
    <t>Institution-WideURS200SAT Total (Verbal and Math)1W</t>
  </si>
  <si>
    <t>Institution-WideURS200SAT Total (Verbal and Math)2A</t>
  </si>
  <si>
    <t>0.1193633952</t>
  </si>
  <si>
    <t>Institution-WideURS200SAT Total (Verbal and Math)2B</t>
  </si>
  <si>
    <t>0.1243144424</t>
  </si>
  <si>
    <t>Institution-WideURS200SAT Total (Verbal and Math)2C</t>
  </si>
  <si>
    <t>0.0402193784</t>
  </si>
  <si>
    <t>0.0371352785</t>
  </si>
  <si>
    <t>Institution-WideURS200SAT Total (Verbal and Math)2D</t>
  </si>
  <si>
    <t>0.0079575597</t>
  </si>
  <si>
    <t>Institution-WideURS200SAT Total (Verbal and Math)2F</t>
  </si>
  <si>
    <t>0.077380952</t>
  </si>
  <si>
    <t>Institution-WideURS200SAT Total (Verbal and Math)2W</t>
  </si>
  <si>
    <t>0.0146252285</t>
  </si>
  <si>
    <t>0.0159151194</t>
  </si>
  <si>
    <t>Institution-WideURS200SAT Total (Verbal and Math)3A</t>
  </si>
  <si>
    <t>0.0987202925</t>
  </si>
  <si>
    <t>0.1246684350</t>
  </si>
  <si>
    <t>0.312138728</t>
  </si>
  <si>
    <t>Institution-WideURS200SAT Total (Verbal and Math)3B</t>
  </si>
  <si>
    <t>0.0901856764</t>
  </si>
  <si>
    <t>0.235023041</t>
  </si>
  <si>
    <t>0.414634146</t>
  </si>
  <si>
    <t>Institution-WideURS200SAT Total (Verbal and Math)3C</t>
  </si>
  <si>
    <t>Institution-WideURS200SAT Total (Verbal and Math)3D</t>
  </si>
  <si>
    <t>0.0036563071</t>
  </si>
  <si>
    <t>0.016260163</t>
  </si>
  <si>
    <t>Institution-WideURS200SAT Total (Verbal and Math)3F</t>
  </si>
  <si>
    <t>0.065040650</t>
  </si>
  <si>
    <t>Institution-WideURS200SAT Total (Verbal and Math)3W</t>
  </si>
  <si>
    <t>Institution-WideURS200SAT Total (Verbal and Math)4A</t>
  </si>
  <si>
    <t>0.0859232176</t>
  </si>
  <si>
    <t>0.1061007958</t>
  </si>
  <si>
    <t>0.516483516</t>
  </si>
  <si>
    <t>Institution-WideURS200SAT Total (Verbal and Math)4B</t>
  </si>
  <si>
    <t>0.0566727605</t>
  </si>
  <si>
    <t>0.340659341</t>
  </si>
  <si>
    <t>Institution-WideURS200SAT Total (Verbal and Math)4C</t>
  </si>
  <si>
    <t>Institution-WideURS200SAT Total (Verbal and Math)4D</t>
  </si>
  <si>
    <t>Institution-WideURS200SAT Total (Verbal and Math)4F</t>
  </si>
  <si>
    <t>Institution-WideURS200SAT Total (Verbal and Math)4W</t>
  </si>
  <si>
    <t>Institution-WideURS200SAT Verbal1A</t>
  </si>
  <si>
    <t>0.0511882998</t>
  </si>
  <si>
    <t>0.0663129973</t>
  </si>
  <si>
    <t>0.161849711</t>
  </si>
  <si>
    <t>Institution-WideURS200SAT Verbal1B</t>
  </si>
  <si>
    <t>0.1261425960</t>
  </si>
  <si>
    <t>0.317972350</t>
  </si>
  <si>
    <t>0.398843931</t>
  </si>
  <si>
    <t>Institution-WideURS200SAT Verbal1C</t>
  </si>
  <si>
    <t>0.0585009141</t>
  </si>
  <si>
    <t>0.0530503979</t>
  </si>
  <si>
    <t>0.477611940</t>
  </si>
  <si>
    <t>Institution-WideURS200SAT Verbal1D</t>
  </si>
  <si>
    <t>0.0310786106</t>
  </si>
  <si>
    <t>0.772727273</t>
  </si>
  <si>
    <t>0.098265896</t>
  </si>
  <si>
    <t>Institution-WideURS200SAT Verbal1F</t>
  </si>
  <si>
    <t>Institution-WideURS200SAT Verbal1W</t>
  </si>
  <si>
    <t>Institution-WideURS200SAT Verbal2A</t>
  </si>
  <si>
    <t>0.0950639854</t>
  </si>
  <si>
    <t>0.1140583554</t>
  </si>
  <si>
    <t>0.320987654</t>
  </si>
  <si>
    <t>Institution-WideURS200SAT Verbal2B</t>
  </si>
  <si>
    <t>0.1188299817</t>
  </si>
  <si>
    <t>0.1299734748</t>
  </si>
  <si>
    <t>Institution-WideURS200SAT Verbal2C</t>
  </si>
  <si>
    <t>0.0438756856</t>
  </si>
  <si>
    <t>Institution-WideURS200SAT Verbal2D</t>
  </si>
  <si>
    <t>Institution-WideURS200SAT Verbal2F</t>
  </si>
  <si>
    <t>0.0219378428</t>
  </si>
  <si>
    <t>Institution-WideURS200SAT Verbal2W</t>
  </si>
  <si>
    <t>Institution-WideURS200SAT Verbal3A</t>
  </si>
  <si>
    <t>0.1114058355</t>
  </si>
  <si>
    <t>0.370967742</t>
  </si>
  <si>
    <t>Institution-WideURS200SAT Verbal3B</t>
  </si>
  <si>
    <t>0.248847926</t>
  </si>
  <si>
    <t>Institution-WideURS200SAT Verbal3C</t>
  </si>
  <si>
    <t>Institution-WideURS200SAT Verbal3D</t>
  </si>
  <si>
    <t>Institution-WideURS200SAT Verbal3F</t>
  </si>
  <si>
    <t>Institution-WideURS200SAT Verbal3W</t>
  </si>
  <si>
    <t>Institution-WideURS200SAT Verbal4A</t>
  </si>
  <si>
    <t>0.534090909</t>
  </si>
  <si>
    <t>Institution-WideURS200SAT Verbal4B</t>
  </si>
  <si>
    <t>0.0530164534</t>
  </si>
  <si>
    <t>0.133640553</t>
  </si>
  <si>
    <t>0.329545455</t>
  </si>
  <si>
    <t>Institution-WideURS200SAT Verbal4C</t>
  </si>
  <si>
    <t>0.0073126143</t>
  </si>
  <si>
    <t>Institution-WideURS200SAT Verbal4D</t>
  </si>
  <si>
    <t>Institution-WideURS200SAT Verbal4F</t>
  </si>
  <si>
    <t>Institution-WideURS200SAT Verbal4W</t>
  </si>
  <si>
    <t>Institution-WideURS200SAT Writing1A</t>
  </si>
  <si>
    <t>0.0343137255</t>
  </si>
  <si>
    <t>0.120689655</t>
  </si>
  <si>
    <t>Institution-WideURS200SAT Writing1B</t>
  </si>
  <si>
    <t>0.0892857143</t>
  </si>
  <si>
    <t>0.202702703</t>
  </si>
  <si>
    <t>Institution-WideURS200SAT Writing1C</t>
  </si>
  <si>
    <t>0.0637254902</t>
  </si>
  <si>
    <t>Institution-WideURS200SAT Writing1D</t>
  </si>
  <si>
    <t>Institution-WideURS200SAT Writing1F</t>
  </si>
  <si>
    <t>0.0245098039</t>
  </si>
  <si>
    <t>Institution-WideURS200SAT Writing1W</t>
  </si>
  <si>
    <t>0.615384615</t>
  </si>
  <si>
    <t>Institution-WideURS200SAT Writing2A</t>
  </si>
  <si>
    <t>Institution-WideURS200SAT Writing2B</t>
  </si>
  <si>
    <t>0.1078431373</t>
  </si>
  <si>
    <t>Institution-WideURS200SAT Writing2C</t>
  </si>
  <si>
    <t>Institution-WideURS200SAT Writing2D</t>
  </si>
  <si>
    <t>Institution-WideURS200SAT Writing2F</t>
  </si>
  <si>
    <t>Institution-WideURS200SAT Writing2W</t>
  </si>
  <si>
    <t>Institution-WideURS200SAT Writing3A</t>
  </si>
  <si>
    <t>0.1339285714</t>
  </si>
  <si>
    <t>Institution-WideURS200SAT Writing3B</t>
  </si>
  <si>
    <t>0.283783784</t>
  </si>
  <si>
    <t>Institution-WideURS200SAT Writing3C</t>
  </si>
  <si>
    <t>Institution-WideURS200SAT Writing3D</t>
  </si>
  <si>
    <t>Institution-WideURS200SAT Writing3F</t>
  </si>
  <si>
    <t>Institution-WideURS200SAT Writing3W</t>
  </si>
  <si>
    <t>0.0049019608</t>
  </si>
  <si>
    <t>Institution-WideURS200SAT Writing4A</t>
  </si>
  <si>
    <t>0.1517857143</t>
  </si>
  <si>
    <t>0.488372093</t>
  </si>
  <si>
    <t>Institution-WideURS200SAT Writing4B</t>
  </si>
  <si>
    <t>0.0784313725</t>
  </si>
  <si>
    <t>Institution-WideURS200SAT Writing4C</t>
  </si>
  <si>
    <t>Institution-WideURS200SAT Writing4F</t>
  </si>
  <si>
    <t>Institution-WideURS200SAT Writing4W</t>
  </si>
  <si>
    <t>UndeclaredART214ACT Combined English/Writing1A</t>
  </si>
  <si>
    <t>UndeclaredART214ACT Combined English/Writing1B</t>
  </si>
  <si>
    <t>UndeclaredART214ACT Combined English/Writing1C</t>
  </si>
  <si>
    <t>UndeclaredART214ACT Combined English/Writing1D</t>
  </si>
  <si>
    <t>UndeclaredART214ACT Combined English/Writing1F</t>
  </si>
  <si>
    <t>UndeclaredART214ACT Combined English/Writing1W</t>
  </si>
  <si>
    <t>UndeclaredART214ACT Combined English/Writing2A</t>
  </si>
  <si>
    <t>UndeclaredART214ACT Combined English/Writing2B</t>
  </si>
  <si>
    <t>0.1166666667</t>
  </si>
  <si>
    <t>UndeclaredART214ACT Combined English/Writing2C</t>
  </si>
  <si>
    <t>UndeclaredART214ACT Combined English/Writing2D</t>
  </si>
  <si>
    <t>UndeclaredART214ACT Combined English/Writing2F</t>
  </si>
  <si>
    <t>UndeclaredART214ACT Combined English/Writing3A</t>
  </si>
  <si>
    <t>UndeclaredART214ACT Combined English/Writing3B</t>
  </si>
  <si>
    <t>UndeclaredART214ACT Combined English/Writing3C</t>
  </si>
  <si>
    <t>UndeclaredART214ACT Combined English/Writing3D</t>
  </si>
  <si>
    <t>UndeclaredART214ACT Combined English/Writing3W</t>
  </si>
  <si>
    <t>UndeclaredART214ACT Combined English/Writing4A</t>
  </si>
  <si>
    <t>UndeclaredART214ACT Combined English/Writing4B</t>
  </si>
  <si>
    <t>UndeclaredART214ACT Combined English/Writing4C</t>
  </si>
  <si>
    <t>UndeclaredART214ACT Composite1A</t>
  </si>
  <si>
    <t>0.0718390805</t>
  </si>
  <si>
    <t>0.18939394</t>
  </si>
  <si>
    <t>0.233644860</t>
  </si>
  <si>
    <t>UndeclaredART214ACT Composite1B</t>
  </si>
  <si>
    <t>0.0977011494</t>
  </si>
  <si>
    <t>0.29824561</t>
  </si>
  <si>
    <t>UndeclaredART214ACT Composite1C</t>
  </si>
  <si>
    <t>0.48076923</t>
  </si>
  <si>
    <t>UndeclaredART214ACT Composite1D</t>
  </si>
  <si>
    <t>0.0287356322</t>
  </si>
  <si>
    <t>UndeclaredART214ACT Composite1F</t>
  </si>
  <si>
    <t>0.0258620690</t>
  </si>
  <si>
    <t>UndeclaredART214ACT Composite1W</t>
  </si>
  <si>
    <t>0.037383178</t>
  </si>
  <si>
    <t>UndeclaredART214ACT Composite2A</t>
  </si>
  <si>
    <t>0.1120689655</t>
  </si>
  <si>
    <t>0.312000000</t>
  </si>
  <si>
    <t>UndeclaredART214ACT Composite2B</t>
  </si>
  <si>
    <t>0.1408045977</t>
  </si>
  <si>
    <t>0.126373626</t>
  </si>
  <si>
    <t>0.42982456</t>
  </si>
  <si>
    <t>UndeclaredART214ACT Composite2C</t>
  </si>
  <si>
    <t>0.0488505747</t>
  </si>
  <si>
    <t>0.136000000</t>
  </si>
  <si>
    <t>UndeclaredART214ACT Composite2D</t>
  </si>
  <si>
    <t>0.0373563218</t>
  </si>
  <si>
    <t>0.027472527</t>
  </si>
  <si>
    <t>0.104000000</t>
  </si>
  <si>
    <t>UndeclaredART214ACT Composite2F</t>
  </si>
  <si>
    <t>0.032000000</t>
  </si>
  <si>
    <t>UndeclaredART214ACT Composite2W</t>
  </si>
  <si>
    <t>UndeclaredART214ACT Composite3A</t>
  </si>
  <si>
    <t>0.1063218391</t>
  </si>
  <si>
    <t>0.137362637</t>
  </si>
  <si>
    <t>0.28030303</t>
  </si>
  <si>
    <t>0.536231884</t>
  </si>
  <si>
    <t>UndeclaredART214ACT Composite3B</t>
  </si>
  <si>
    <t>UndeclaredART214ACT Composite3C</t>
  </si>
  <si>
    <t>UndeclaredART214ACT Composite3D</t>
  </si>
  <si>
    <t>0.0057471264</t>
  </si>
  <si>
    <t>UndeclaredART214ACT Composite3F</t>
  </si>
  <si>
    <t>UndeclaredART214ACT Composite3W</t>
  </si>
  <si>
    <t>0.0028735632</t>
  </si>
  <si>
    <t>UndeclaredART214ACT Composite4A</t>
  </si>
  <si>
    <t>0.0890804598</t>
  </si>
  <si>
    <t>0.23484848</t>
  </si>
  <si>
    <t>0.659574468</t>
  </si>
  <si>
    <t>UndeclaredART214ACT Composite4B</t>
  </si>
  <si>
    <t>UndeclaredART214ACT Composite4C</t>
  </si>
  <si>
    <t>0.01923077</t>
  </si>
  <si>
    <t>UndeclaredART214ACT Composite4F</t>
  </si>
  <si>
    <t>UndeclaredART214ACT Composite4W</t>
  </si>
  <si>
    <t>UndeclaredART214ACT English1A</t>
  </si>
  <si>
    <t>UndeclaredART214ACT English1B</t>
  </si>
  <si>
    <t>0.0804597701</t>
  </si>
  <si>
    <t>0.24561404</t>
  </si>
  <si>
    <t>UndeclaredART214ACT English1C</t>
  </si>
  <si>
    <t>0.252631579</t>
  </si>
  <si>
    <t>UndeclaredART214ACT English1D</t>
  </si>
  <si>
    <t>0.0316091954</t>
  </si>
  <si>
    <t>0.016483516</t>
  </si>
  <si>
    <t>0.44000000</t>
  </si>
  <si>
    <t>UndeclaredART214ACT English1F</t>
  </si>
  <si>
    <t>0.0143678161</t>
  </si>
  <si>
    <t>UndeclaredART214ACT English1W</t>
  </si>
  <si>
    <t>0.0201149425</t>
  </si>
  <si>
    <t>UndeclaredART214ACT English2A</t>
  </si>
  <si>
    <t>0.1350574713</t>
  </si>
  <si>
    <t>0.35606061</t>
  </si>
  <si>
    <t>UndeclaredART214ACT English2B</t>
  </si>
  <si>
    <t>UndeclaredART214ACT English2C</t>
  </si>
  <si>
    <t>0.0545977011</t>
  </si>
  <si>
    <t>UndeclaredART214ACT English2D</t>
  </si>
  <si>
    <t>UndeclaredART214ACT English2F</t>
  </si>
  <si>
    <t>UndeclaredART214ACT English3A</t>
  </si>
  <si>
    <t>0.093406593</t>
  </si>
  <si>
    <t>0.417910448</t>
  </si>
  <si>
    <t>UndeclaredART214ACT English3B</t>
  </si>
  <si>
    <t>UndeclaredART214ACT English3C</t>
  </si>
  <si>
    <t>UndeclaredART214ACT English3D</t>
  </si>
  <si>
    <t>UndeclaredART214ACT English3F</t>
  </si>
  <si>
    <t>UndeclaredART214ACT English3W</t>
  </si>
  <si>
    <t>UndeclaredART214ACT English4A</t>
  </si>
  <si>
    <t>0.660714286</t>
  </si>
  <si>
    <t>UndeclaredART214ACT English4B</t>
  </si>
  <si>
    <t>UndeclaredART214ACT English4C</t>
  </si>
  <si>
    <t>UndeclaredART214ACT English4D</t>
  </si>
  <si>
    <t>UndeclaredART214ACT English4F</t>
  </si>
  <si>
    <t>UndeclaredART214ACT English4W</t>
  </si>
  <si>
    <t>UndeclaredART214ACT Math1A</t>
  </si>
  <si>
    <t>0.0632183908</t>
  </si>
  <si>
    <t>0.082417582</t>
  </si>
  <si>
    <t>UndeclaredART214ACT Math1B</t>
  </si>
  <si>
    <t>UndeclaredART214ACT Math1C</t>
  </si>
  <si>
    <t>0.0660919540</t>
  </si>
  <si>
    <t>UndeclaredART214ACT Math1D</t>
  </si>
  <si>
    <t>0.127450980</t>
  </si>
  <si>
    <t>UndeclaredART214ACT Math1F</t>
  </si>
  <si>
    <t>UndeclaredART214ACT Math1W</t>
  </si>
  <si>
    <t>0.039215686</t>
  </si>
  <si>
    <t>UndeclaredART214ACT Math2A</t>
  </si>
  <si>
    <t>UndeclaredART214ACT Math2B</t>
  </si>
  <si>
    <t>0.25438596</t>
  </si>
  <si>
    <t>0.318681319</t>
  </si>
  <si>
    <t>UndeclaredART214ACT Math2C</t>
  </si>
  <si>
    <t>UndeclaredART214ACT Math2D</t>
  </si>
  <si>
    <t>UndeclaredART214ACT Math2F</t>
  </si>
  <si>
    <t>UndeclaredART214ACT Math2W</t>
  </si>
  <si>
    <t>UndeclaredART214ACT Math3A</t>
  </si>
  <si>
    <t>0.1379310345</t>
  </si>
  <si>
    <t>0.466019417</t>
  </si>
  <si>
    <t>UndeclaredART214ACT Math3B</t>
  </si>
  <si>
    <t>0.32456140</t>
  </si>
  <si>
    <t>0.359223301</t>
  </si>
  <si>
    <t>UndeclaredART214ACT Math3C</t>
  </si>
  <si>
    <t>UndeclaredART214ACT Math3D</t>
  </si>
  <si>
    <t>UndeclaredART214ACT Math3F</t>
  </si>
  <si>
    <t>UndeclaredART214ACT Math3W</t>
  </si>
  <si>
    <t>UndeclaredART214ACT Math4A</t>
  </si>
  <si>
    <t>0.21969697</t>
  </si>
  <si>
    <t>0.557692308</t>
  </si>
  <si>
    <t>UndeclaredART214ACT Math4B</t>
  </si>
  <si>
    <t>0.0431034483</t>
  </si>
  <si>
    <t>UndeclaredART214ACT Math4C</t>
  </si>
  <si>
    <t>UndeclaredART214ACT Math4D</t>
  </si>
  <si>
    <t>UndeclaredART214ACT Math4F</t>
  </si>
  <si>
    <t>UndeclaredART214ACT Math4W</t>
  </si>
  <si>
    <t>UndeclaredART214ACT Reading1A</t>
  </si>
  <si>
    <t>UndeclaredART214ACT Reading1B</t>
  </si>
  <si>
    <t>0.0775862069</t>
  </si>
  <si>
    <t>0.23684211</t>
  </si>
  <si>
    <t>UndeclaredART214ACT Reading1C</t>
  </si>
  <si>
    <t>UndeclaredART214ACT Reading1D</t>
  </si>
  <si>
    <t>UndeclaredART214ACT Reading1F</t>
  </si>
  <si>
    <t>UndeclaredART214ACT Reading1W</t>
  </si>
  <si>
    <t>UndeclaredART214ACT Reading2A</t>
  </si>
  <si>
    <t>0.159340659</t>
  </si>
  <si>
    <t>UndeclaredART214ACT Reading2B</t>
  </si>
  <si>
    <t>0.1293103448</t>
  </si>
  <si>
    <t>0.432692308</t>
  </si>
  <si>
    <t>UndeclaredART214ACT Reading2C</t>
  </si>
  <si>
    <t>UndeclaredART214ACT Reading2D</t>
  </si>
  <si>
    <t>UndeclaredART214ACT Reading2F</t>
  </si>
  <si>
    <t>UndeclaredART214ACT Reading2W</t>
  </si>
  <si>
    <t>UndeclaredART214ACT Reading3A</t>
  </si>
  <si>
    <t>0.120879121</t>
  </si>
  <si>
    <t>0.25757576</t>
  </si>
  <si>
    <t>UndeclaredART214ACT Reading3B</t>
  </si>
  <si>
    <t>UndeclaredART214ACT Reading3C</t>
  </si>
  <si>
    <t>0.195402299</t>
  </si>
  <si>
    <t>UndeclaredART214ACT Reading3D</t>
  </si>
  <si>
    <t>UndeclaredART214ACT Reading3F</t>
  </si>
  <si>
    <t>UndeclaredART214ACT Reading3W</t>
  </si>
  <si>
    <t>UndeclaredART214ACT Reading4A</t>
  </si>
  <si>
    <t>0.606557377</t>
  </si>
  <si>
    <t>UndeclaredART214ACT Reading4B</t>
  </si>
  <si>
    <t>0.0402298851</t>
  </si>
  <si>
    <t>0.12280702</t>
  </si>
  <si>
    <t>UndeclaredART214ACT Reading4C</t>
  </si>
  <si>
    <t>UndeclaredART214ACT Reading4D</t>
  </si>
  <si>
    <t>UndeclaredART214ACT Reading4F</t>
  </si>
  <si>
    <t>UndeclaredART214ACT Reading4W</t>
  </si>
  <si>
    <t>UndeclaredART214ACT Science Reasoning1A</t>
  </si>
  <si>
    <t>0.20454545</t>
  </si>
  <si>
    <t>UndeclaredART214ACT Science Reasoning1B</t>
  </si>
  <si>
    <t>0.1091954023</t>
  </si>
  <si>
    <t>UndeclaredART214ACT Science Reasoning1C</t>
  </si>
  <si>
    <t>0.0747126437</t>
  </si>
  <si>
    <t>0.060439560</t>
  </si>
  <si>
    <t>UndeclaredART214ACT Science Reasoning1D</t>
  </si>
  <si>
    <t>0.109243697</t>
  </si>
  <si>
    <t>UndeclaredART214ACT Science Reasoning1F</t>
  </si>
  <si>
    <t>0.075630252</t>
  </si>
  <si>
    <t>UndeclaredART214ACT Science Reasoning1W</t>
  </si>
  <si>
    <t>UndeclaredART214ACT Science Reasoning2A</t>
  </si>
  <si>
    <t>UndeclaredART214ACT Science Reasoning2B</t>
  </si>
  <si>
    <t>UndeclaredART214ACT Science Reasoning2C</t>
  </si>
  <si>
    <t>UndeclaredART214ACT Science Reasoning2D</t>
  </si>
  <si>
    <t>UndeclaredART214ACT Science Reasoning2F</t>
  </si>
  <si>
    <t>UndeclaredART214ACT Science Reasoning3A</t>
  </si>
  <si>
    <t>0.463917526</t>
  </si>
  <si>
    <t>UndeclaredART214ACT Science Reasoning3B</t>
  </si>
  <si>
    <t>UndeclaredART214ACT Science Reasoning3C</t>
  </si>
  <si>
    <t>0.134020619</t>
  </si>
  <si>
    <t>UndeclaredART214ACT Science Reasoning3D</t>
  </si>
  <si>
    <t>UndeclaredART214ACT Science Reasoning3F</t>
  </si>
  <si>
    <t>UndeclaredART214ACT Science Reasoning3W</t>
  </si>
  <si>
    <t>UndeclaredART214ACT Science Reasoning4A</t>
  </si>
  <si>
    <t>0.0919540230</t>
  </si>
  <si>
    <t>0.24242424</t>
  </si>
  <si>
    <t>UndeclaredART214ACT Science Reasoning4B</t>
  </si>
  <si>
    <t>0.09649123</t>
  </si>
  <si>
    <t>UndeclaredART214ACT Science Reasoning4C</t>
  </si>
  <si>
    <t>UndeclaredART214ACT Science Reasoning4F</t>
  </si>
  <si>
    <t>UndeclaredART214ACT Science Reasoning4W</t>
  </si>
  <si>
    <t>UndeclaredART214SAT Mathematics1A</t>
  </si>
  <si>
    <t>UndeclaredART214SAT Mathematics1B</t>
  </si>
  <si>
    <t>0.314285714</t>
  </si>
  <si>
    <t>UndeclaredART214SAT Mathematics1C</t>
  </si>
  <si>
    <t>UndeclaredART214SAT Mathematics1D</t>
  </si>
  <si>
    <t>UndeclaredART214SAT Mathematics1F</t>
  </si>
  <si>
    <t>UndeclaredART214SAT Mathematics2A</t>
  </si>
  <si>
    <t>0.393939394</t>
  </si>
  <si>
    <t>UndeclaredART214SAT Mathematics2B</t>
  </si>
  <si>
    <t>UndeclaredART214SAT Mathematics2C</t>
  </si>
  <si>
    <t>UndeclaredART214SAT Mathematics2D</t>
  </si>
  <si>
    <t>UndeclaredART214SAT Mathematics2F</t>
  </si>
  <si>
    <t>UndeclaredART214SAT Mathematics3A</t>
  </si>
  <si>
    <t>UndeclaredART214SAT Mathematics3B</t>
  </si>
  <si>
    <t>UndeclaredART214SAT Mathematics3C</t>
  </si>
  <si>
    <t>UndeclaredART214SAT Mathematics3D</t>
  </si>
  <si>
    <t>UndeclaredART214SAT Mathematics4A</t>
  </si>
  <si>
    <t>0.12121212</t>
  </si>
  <si>
    <t>UndeclaredART214SAT Mathematics4B</t>
  </si>
  <si>
    <t>UndeclaredART214SAT Mathematics4C</t>
  </si>
  <si>
    <t>UndeclaredART214SAT Mathematics4F</t>
  </si>
  <si>
    <t>UndeclaredART214SAT Mathematics4W</t>
  </si>
  <si>
    <t>UndeclaredART214SAT Total (Verbal and Math)1A</t>
  </si>
  <si>
    <t>0.30303030</t>
  </si>
  <si>
    <t>UndeclaredART214SAT Total (Verbal and Math)1B</t>
  </si>
  <si>
    <t>UndeclaredART214SAT Total (Verbal and Math)1C</t>
  </si>
  <si>
    <t>UndeclaredART214SAT Total (Verbal and Math)1D</t>
  </si>
  <si>
    <t>UndeclaredART214SAT Total (Verbal and Math)1F</t>
  </si>
  <si>
    <t>0.0467289720</t>
  </si>
  <si>
    <t>UndeclaredART214SAT Total (Verbal and Math)2A</t>
  </si>
  <si>
    <t>UndeclaredART214SAT Total (Verbal and Math)2B</t>
  </si>
  <si>
    <t>UndeclaredART214SAT Total (Verbal and Math)2C</t>
  </si>
  <si>
    <t>UndeclaredART214SAT Total (Verbal and Math)2D</t>
  </si>
  <si>
    <t>UndeclaredART214SAT Total (Verbal and Math)2F</t>
  </si>
  <si>
    <t>UndeclaredART214SAT Total (Verbal and Math)3A</t>
  </si>
  <si>
    <t>UndeclaredART214SAT Total (Verbal and Math)3B</t>
  </si>
  <si>
    <t>UndeclaredART214SAT Total (Verbal and Math)3C</t>
  </si>
  <si>
    <t>UndeclaredART214SAT Total (Verbal and Math)3F</t>
  </si>
  <si>
    <t>UndeclaredART214SAT Total (Verbal and Math)3W</t>
  </si>
  <si>
    <t>UndeclaredART214SAT Total (Verbal and Math)4A</t>
  </si>
  <si>
    <t>UndeclaredART214SAT Total (Verbal and Math)4B</t>
  </si>
  <si>
    <t>UndeclaredART214SAT Total (Verbal and Math)4C</t>
  </si>
  <si>
    <t>UndeclaredART214SAT Total (Verbal and Math)4F</t>
  </si>
  <si>
    <t>UndeclaredART214SAT Verbal1A</t>
  </si>
  <si>
    <t>UndeclaredART214SAT Verbal1B</t>
  </si>
  <si>
    <t>0.34210526</t>
  </si>
  <si>
    <t>UndeclaredART214SAT Verbal1C</t>
  </si>
  <si>
    <t>UndeclaredART214SAT Verbal1D</t>
  </si>
  <si>
    <t>UndeclaredART214SAT Verbal1F</t>
  </si>
  <si>
    <t>UndeclaredART214SAT Verbal2A</t>
  </si>
  <si>
    <t>UndeclaredART214SAT Verbal2B</t>
  </si>
  <si>
    <t>UndeclaredART214SAT Verbal2C</t>
  </si>
  <si>
    <t>UndeclaredART214SAT Verbal2D</t>
  </si>
  <si>
    <t>UndeclaredART214SAT Verbal2F</t>
  </si>
  <si>
    <t>UndeclaredART214SAT Verbal2W</t>
  </si>
  <si>
    <t>UndeclaredART214SAT Verbal3A</t>
  </si>
  <si>
    <t>UndeclaredART214SAT Verbal3B</t>
  </si>
  <si>
    <t>UndeclaredART214SAT Verbal3C</t>
  </si>
  <si>
    <t>UndeclaredART214SAT Verbal3F</t>
  </si>
  <si>
    <t>UndeclaredART214SAT Verbal4A</t>
  </si>
  <si>
    <t>UndeclaredART214SAT Verbal4B</t>
  </si>
  <si>
    <t>UndeclaredART214SAT Writing1A</t>
  </si>
  <si>
    <t>UndeclaredART214SAT Writing1B</t>
  </si>
  <si>
    <t>UndeclaredART214SAT Writing1C</t>
  </si>
  <si>
    <t>UndeclaredART214SAT Writing1D</t>
  </si>
  <si>
    <t>UndeclaredART214SAT Writing1F</t>
  </si>
  <si>
    <t>UndeclaredART214SAT Writing2A</t>
  </si>
  <si>
    <t>UndeclaredART214SAT Writing2B</t>
  </si>
  <si>
    <t>UndeclaredART214SAT Writing2C</t>
  </si>
  <si>
    <t>UndeclaredART214SAT Writing2D</t>
  </si>
  <si>
    <t>UndeclaredART214SAT Writing2F</t>
  </si>
  <si>
    <t>UndeclaredART214SAT Writing3A</t>
  </si>
  <si>
    <t>UndeclaredART214SAT Writing3B</t>
  </si>
  <si>
    <t>UndeclaredART214SAT Writing3C</t>
  </si>
  <si>
    <t>UndeclaredART214SAT Writing3W</t>
  </si>
  <si>
    <t>UndeclaredART214SAT Writing4B</t>
  </si>
  <si>
    <t>UndeclaredBIO105ACT Combined English/Writing1A</t>
  </si>
  <si>
    <t>UndeclaredBIO105ACT Combined English/Writing1B</t>
  </si>
  <si>
    <t>UndeclaredBIO105ACT Combined English/Writing1D</t>
  </si>
  <si>
    <t>UndeclaredBIO105ACT Combined English/Writing1F</t>
  </si>
  <si>
    <t>UndeclaredBIO105ACT Combined English/Writing1W</t>
  </si>
  <si>
    <t>UndeclaredBIO105ACT Combined English/Writing2B</t>
  </si>
  <si>
    <t>0.714285714</t>
  </si>
  <si>
    <t>UndeclaredBIO105ACT Combined English/Writing2C</t>
  </si>
  <si>
    <t>UndeclaredBIO105ACT Combined English/Writing3A</t>
  </si>
  <si>
    <t>UndeclaredBIO105ACT Combined English/Writing3B</t>
  </si>
  <si>
    <t>UndeclaredBIO105ACT Combined English/Writing3C</t>
  </si>
  <si>
    <t>UndeclaredBIO105ACT Combined English/Writing3F</t>
  </si>
  <si>
    <t>UndeclaredBIO105ACT Combined English/Writing4A</t>
  </si>
  <si>
    <t>UndeclaredBIO105ACT Combined English/Writing4B</t>
  </si>
  <si>
    <t>UndeclaredBIO105ACT Combined English/Writing4D</t>
  </si>
  <si>
    <t>UndeclaredBIO105ACT Composite1A</t>
  </si>
  <si>
    <t>UndeclaredBIO105ACT Composite1B</t>
  </si>
  <si>
    <t>0.0956175299</t>
  </si>
  <si>
    <t>0.25263158</t>
  </si>
  <si>
    <t>UndeclaredBIO105ACT Composite1C</t>
  </si>
  <si>
    <t>0.36923077</t>
  </si>
  <si>
    <t>UndeclaredBIO105ACT Composite1D</t>
  </si>
  <si>
    <t>0.0478087649</t>
  </si>
  <si>
    <t>0.021126761</t>
  </si>
  <si>
    <t>UndeclaredBIO105ACT Composite1F</t>
  </si>
  <si>
    <t>0.0398406375</t>
  </si>
  <si>
    <t>UndeclaredBIO105ACT Composite1W</t>
  </si>
  <si>
    <t>0.0159362550</t>
  </si>
  <si>
    <t>UndeclaredBIO105ACT Composite2A</t>
  </si>
  <si>
    <t>0.0318725100</t>
  </si>
  <si>
    <t>UndeclaredBIO105ACT Composite2B</t>
  </si>
  <si>
    <t>0.1155378486</t>
  </si>
  <si>
    <t>0.147887324</t>
  </si>
  <si>
    <t>0.30526316</t>
  </si>
  <si>
    <t>UndeclaredBIO105ACT Composite2C</t>
  </si>
  <si>
    <t>0.0796812749</t>
  </si>
  <si>
    <t>0.063380282</t>
  </si>
  <si>
    <t>UndeclaredBIO105ACT Composite2D</t>
  </si>
  <si>
    <t>UndeclaredBIO105ACT Composite2F</t>
  </si>
  <si>
    <t>0.0278884462</t>
  </si>
  <si>
    <t>UndeclaredBIO105ACT Composite2W</t>
  </si>
  <si>
    <t>UndeclaredBIO105ACT Composite3A</t>
  </si>
  <si>
    <t>0.0517928287</t>
  </si>
  <si>
    <t>UndeclaredBIO105ACT Composite3B</t>
  </si>
  <si>
    <t>UndeclaredBIO105ACT Composite3C</t>
  </si>
  <si>
    <t>0.0677290837</t>
  </si>
  <si>
    <t>0.269841270</t>
  </si>
  <si>
    <t>UndeclaredBIO105ACT Composite3D</t>
  </si>
  <si>
    <t>0.0079681275</t>
  </si>
  <si>
    <t>UndeclaredBIO105ACT Composite3W</t>
  </si>
  <si>
    <t>UndeclaredBIO105ACT Composite4A</t>
  </si>
  <si>
    <t>UndeclaredBIO105ACT Composite4B</t>
  </si>
  <si>
    <t>0.13684211</t>
  </si>
  <si>
    <t>UndeclaredBIO105ACT Composite4C</t>
  </si>
  <si>
    <t>UndeclaredBIO105ACT Composite4D</t>
  </si>
  <si>
    <t>UndeclaredBIO105ACT Composite4F</t>
  </si>
  <si>
    <t>UndeclaredBIO105ACT Composite4W</t>
  </si>
  <si>
    <t>UndeclaredBIO105ACT English1A</t>
  </si>
  <si>
    <t>UndeclaredBIO105ACT English1B</t>
  </si>
  <si>
    <t>0.133802817</t>
  </si>
  <si>
    <t>UndeclaredBIO105ACT English1C</t>
  </si>
  <si>
    <t>0.0876494024</t>
  </si>
  <si>
    <t>0.077464789</t>
  </si>
  <si>
    <t>0.33846154</t>
  </si>
  <si>
    <t>UndeclaredBIO105ACT English1D</t>
  </si>
  <si>
    <t>UndeclaredBIO105ACT English1F</t>
  </si>
  <si>
    <t>0.0358565737</t>
  </si>
  <si>
    <t>UndeclaredBIO105ACT English1W</t>
  </si>
  <si>
    <t>UndeclaredBIO105ACT English2A</t>
  </si>
  <si>
    <t>UndeclaredBIO105ACT English2B</t>
  </si>
  <si>
    <t>0.1035856574</t>
  </si>
  <si>
    <t>UndeclaredBIO105ACT English2C</t>
  </si>
  <si>
    <t>0.084507042</t>
  </si>
  <si>
    <t>UndeclaredBIO105ACT English2D</t>
  </si>
  <si>
    <t>0.121621622</t>
  </si>
  <si>
    <t>UndeclaredBIO105ACT English2F</t>
  </si>
  <si>
    <t>UndeclaredBIO105ACT English2W</t>
  </si>
  <si>
    <t>UndeclaredBIO105ACT English3A</t>
  </si>
  <si>
    <t>0.19444444</t>
  </si>
  <si>
    <t>UndeclaredBIO105ACT English3B</t>
  </si>
  <si>
    <t>0.537037037</t>
  </si>
  <si>
    <t>UndeclaredBIO105ACT English3C</t>
  </si>
  <si>
    <t>0.0438247012</t>
  </si>
  <si>
    <t>0.16923077</t>
  </si>
  <si>
    <t>UndeclaredBIO105ACT English3D</t>
  </si>
  <si>
    <t>UndeclaredBIO105ACT English3F</t>
  </si>
  <si>
    <t>UndeclaredBIO105ACT English3W</t>
  </si>
  <si>
    <t>UndeclaredBIO105ACT English4A</t>
  </si>
  <si>
    <t>0.0637450199</t>
  </si>
  <si>
    <t>0.091549296</t>
  </si>
  <si>
    <t>UndeclaredBIO105ACT English4B</t>
  </si>
  <si>
    <t>0.16842105</t>
  </si>
  <si>
    <t>UndeclaredBIO105ACT English4C</t>
  </si>
  <si>
    <t>0.035211268</t>
  </si>
  <si>
    <t>UndeclaredBIO105ACT English4D</t>
  </si>
  <si>
    <t>UndeclaredBIO105ACT English4W</t>
  </si>
  <si>
    <t>UndeclaredBIO105ACT Math1A</t>
  </si>
  <si>
    <t>UndeclaredBIO105ACT Math1B</t>
  </si>
  <si>
    <t>0.0916334661</t>
  </si>
  <si>
    <t>0.119718310</t>
  </si>
  <si>
    <t>0.24210526</t>
  </si>
  <si>
    <t>UndeclaredBIO105ACT Math1C</t>
  </si>
  <si>
    <t>UndeclaredBIO105ACT Math1D</t>
  </si>
  <si>
    <t>0.157142857</t>
  </si>
  <si>
    <t>UndeclaredBIO105ACT Math1F</t>
  </si>
  <si>
    <t>UndeclaredBIO105ACT Math1W</t>
  </si>
  <si>
    <t>UndeclaredBIO105ACT Math2A</t>
  </si>
  <si>
    <t>UndeclaredBIO105ACT Math2B</t>
  </si>
  <si>
    <t>UndeclaredBIO105ACT Math2C</t>
  </si>
  <si>
    <t>0.0756972112</t>
  </si>
  <si>
    <t>0.29230769</t>
  </si>
  <si>
    <t>0.292307692</t>
  </si>
  <si>
    <t>UndeclaredBIO105ACT Math2D</t>
  </si>
  <si>
    <t>UndeclaredBIO105ACT Math2F</t>
  </si>
  <si>
    <t>UndeclaredBIO105ACT Math2W</t>
  </si>
  <si>
    <t>UndeclaredBIO105ACT Math3A</t>
  </si>
  <si>
    <t>UndeclaredBIO105ACT Math3B</t>
  </si>
  <si>
    <t>0.391891892</t>
  </si>
  <si>
    <t>UndeclaredBIO105ACT Math3C</t>
  </si>
  <si>
    <t>UndeclaredBIO105ACT Math3D</t>
  </si>
  <si>
    <t>0.25925926</t>
  </si>
  <si>
    <t>UndeclaredBIO105ACT Math3F</t>
  </si>
  <si>
    <t>UndeclaredBIO105ACT Math3W</t>
  </si>
  <si>
    <t>UndeclaredBIO105ACT Math4A</t>
  </si>
  <si>
    <t>UndeclaredBIO105ACT Math4B</t>
  </si>
  <si>
    <t>UndeclaredBIO105ACT Math4C</t>
  </si>
  <si>
    <t>0.10769231</t>
  </si>
  <si>
    <t>UndeclaredBIO105ACT Math4W</t>
  </si>
  <si>
    <t>UndeclaredBIO105ACT Reading1A</t>
  </si>
  <si>
    <t>UndeclaredBIO105ACT Reading1B</t>
  </si>
  <si>
    <t>UndeclaredBIO105ACT Reading1C</t>
  </si>
  <si>
    <t>0.0597609562</t>
  </si>
  <si>
    <t>UndeclaredBIO105ACT Reading1D</t>
  </si>
  <si>
    <t>UndeclaredBIO105ACT Reading1F</t>
  </si>
  <si>
    <t>UndeclaredBIO105ACT Reading1W</t>
  </si>
  <si>
    <t>UndeclaredBIO105ACT Reading2A</t>
  </si>
  <si>
    <t>UndeclaredBIO105ACT Reading2B</t>
  </si>
  <si>
    <t>0.1274900398</t>
  </si>
  <si>
    <t>0.169014085</t>
  </si>
  <si>
    <t>0.33684211</t>
  </si>
  <si>
    <t>UndeclaredBIO105ACT Reading2C</t>
  </si>
  <si>
    <t>UndeclaredBIO105ACT Reading2D</t>
  </si>
  <si>
    <t>UndeclaredBIO105ACT Reading2F</t>
  </si>
  <si>
    <t>UndeclaredBIO105ACT Reading2W</t>
  </si>
  <si>
    <t>UndeclaredBIO105ACT Reading3A</t>
  </si>
  <si>
    <t>UndeclaredBIO105ACT Reading3B</t>
  </si>
  <si>
    <t>0.1075697211</t>
  </si>
  <si>
    <t>0.28421053</t>
  </si>
  <si>
    <t>0.465517241</t>
  </si>
  <si>
    <t>UndeclaredBIO105ACT Reading3C</t>
  </si>
  <si>
    <t>UndeclaredBIO105ACT Reading3D</t>
  </si>
  <si>
    <t>UndeclaredBIO105ACT Reading3W</t>
  </si>
  <si>
    <t>UndeclaredBIO105ACT Reading4A</t>
  </si>
  <si>
    <t>UndeclaredBIO105ACT Reading4B</t>
  </si>
  <si>
    <t>0.17894737</t>
  </si>
  <si>
    <t>UndeclaredBIO105ACT Reading4C</t>
  </si>
  <si>
    <t>UndeclaredBIO105ACT Reading4D</t>
  </si>
  <si>
    <t>UndeclaredBIO105ACT Reading4F</t>
  </si>
  <si>
    <t>UndeclaredBIO105ACT Reading4W</t>
  </si>
  <si>
    <t>UndeclaredBIO105ACT Science Reasoning1A</t>
  </si>
  <si>
    <t>UndeclaredBIO105ACT Science Reasoning1B</t>
  </si>
  <si>
    <t>0.289156627</t>
  </si>
  <si>
    <t>UndeclaredBIO105ACT Science Reasoning1C</t>
  </si>
  <si>
    <t>0.1115537849</t>
  </si>
  <si>
    <t>0.43076923</t>
  </si>
  <si>
    <t>0.337349398</t>
  </si>
  <si>
    <t>UndeclaredBIO105ACT Science Reasoning1D</t>
  </si>
  <si>
    <t>UndeclaredBIO105ACT Science Reasoning1F</t>
  </si>
  <si>
    <t>UndeclaredBIO105ACT Science Reasoning1W</t>
  </si>
  <si>
    <t>0.0239043825</t>
  </si>
  <si>
    <t>UndeclaredBIO105ACT Science Reasoning2A</t>
  </si>
  <si>
    <t>UndeclaredBIO105ACT Science Reasoning2B</t>
  </si>
  <si>
    <t>UndeclaredBIO105ACT Science Reasoning2C</t>
  </si>
  <si>
    <t>UndeclaredBIO105ACT Science Reasoning2D</t>
  </si>
  <si>
    <t>UndeclaredBIO105ACT Science Reasoning2F</t>
  </si>
  <si>
    <t>UndeclaredBIO105ACT Science Reasoning2W</t>
  </si>
  <si>
    <t>UndeclaredBIO105ACT Science Reasoning3A</t>
  </si>
  <si>
    <t>0.0717131474</t>
  </si>
  <si>
    <t>UndeclaredBIO105ACT Science Reasoning3B</t>
  </si>
  <si>
    <t>0.1195219124</t>
  </si>
  <si>
    <t>UndeclaredBIO105ACT Science Reasoning3C</t>
  </si>
  <si>
    <t>0.294871795</t>
  </si>
  <si>
    <t>UndeclaredBIO105ACT Science Reasoning3D</t>
  </si>
  <si>
    <t>UndeclaredBIO105ACT Science Reasoning3F</t>
  </si>
  <si>
    <t>UndeclaredBIO105ACT Science Reasoning3W</t>
  </si>
  <si>
    <t>UndeclaredBIO105ACT Science Reasoning4A</t>
  </si>
  <si>
    <t>UndeclaredBIO105ACT Science Reasoning4B</t>
  </si>
  <si>
    <t>0.18947368</t>
  </si>
  <si>
    <t>UndeclaredBIO105ACT Science Reasoning4C</t>
  </si>
  <si>
    <t>UndeclaredBIO105ACT Science Reasoning4D</t>
  </si>
  <si>
    <t>UndeclaredBIO105ACT Science Reasoning4F</t>
  </si>
  <si>
    <t>UndeclaredBIO105ACT Science Reasoning4W</t>
  </si>
  <si>
    <t>UndeclaredBIO105SAT Mathematics1A</t>
  </si>
  <si>
    <t>UndeclaredBIO105SAT Mathematics1B</t>
  </si>
  <si>
    <t>UndeclaredBIO105SAT Mathematics1C</t>
  </si>
  <si>
    <t>UndeclaredBIO105SAT Mathematics1D</t>
  </si>
  <si>
    <t>0.0229885057</t>
  </si>
  <si>
    <t>UndeclaredBIO105SAT Mathematics1W</t>
  </si>
  <si>
    <t>UndeclaredBIO105SAT Mathematics2A</t>
  </si>
  <si>
    <t>UndeclaredBIO105SAT Mathematics2B</t>
  </si>
  <si>
    <t>UndeclaredBIO105SAT Mathematics2C</t>
  </si>
  <si>
    <t>0.1609195402</t>
  </si>
  <si>
    <t>0.482758621</t>
  </si>
  <si>
    <t>UndeclaredBIO105SAT Mathematics2D</t>
  </si>
  <si>
    <t>UndeclaredBIO105SAT Mathematics2F</t>
  </si>
  <si>
    <t>UndeclaredBIO105SAT Mathematics2W</t>
  </si>
  <si>
    <t>UndeclaredBIO105SAT Mathematics3A</t>
  </si>
  <si>
    <t>UndeclaredBIO105SAT Mathematics3B</t>
  </si>
  <si>
    <t>0.1149425287</t>
  </si>
  <si>
    <t>UndeclaredBIO105SAT Mathematics3C</t>
  </si>
  <si>
    <t>UndeclaredBIO105SAT Mathematics4A</t>
  </si>
  <si>
    <t>UndeclaredBIO105SAT Mathematics4B</t>
  </si>
  <si>
    <t>UndeclaredBIO105SAT Mathematics4C</t>
  </si>
  <si>
    <t>UndeclaredBIO105SAT Mathematics4D</t>
  </si>
  <si>
    <t>UndeclaredBIO105SAT Mathematics4F</t>
  </si>
  <si>
    <t>UndeclaredBIO105SAT Mathematics4W</t>
  </si>
  <si>
    <t>UndeclaredBIO105SAT Total (Verbal and Math)1A</t>
  </si>
  <si>
    <t>UndeclaredBIO105SAT Total (Verbal and Math)1B</t>
  </si>
  <si>
    <t>UndeclaredBIO105SAT Total (Verbal and Math)1C</t>
  </si>
  <si>
    <t>UndeclaredBIO105SAT Total (Verbal and Math)1D</t>
  </si>
  <si>
    <t>UndeclaredBIO105SAT Total (Verbal and Math)1W</t>
  </si>
  <si>
    <t>UndeclaredBIO105SAT Total (Verbal and Math)2A</t>
  </si>
  <si>
    <t>UndeclaredBIO105SAT Total (Verbal and Math)2B</t>
  </si>
  <si>
    <t>UndeclaredBIO105SAT Total (Verbal and Math)2C</t>
  </si>
  <si>
    <t>0.1494252874</t>
  </si>
  <si>
    <t>0.433333333</t>
  </si>
  <si>
    <t>UndeclaredBIO105SAT Total (Verbal and Math)2D</t>
  </si>
  <si>
    <t>UndeclaredBIO105SAT Total (Verbal and Math)2F</t>
  </si>
  <si>
    <t>UndeclaredBIO105SAT Total (Verbal and Math)2W</t>
  </si>
  <si>
    <t>UndeclaredBIO105SAT Total (Verbal and Math)3A</t>
  </si>
  <si>
    <t>UndeclaredBIO105SAT Total (Verbal and Math)3B</t>
  </si>
  <si>
    <t>UndeclaredBIO105SAT Total (Verbal and Math)3C</t>
  </si>
  <si>
    <t>UndeclaredBIO105SAT Total (Verbal and Math)3W</t>
  </si>
  <si>
    <t>UndeclaredBIO105SAT Total (Verbal and Math)4A</t>
  </si>
  <si>
    <t>UndeclaredBIO105SAT Total (Verbal and Math)4B</t>
  </si>
  <si>
    <t>UndeclaredBIO105SAT Total (Verbal and Math)4C</t>
  </si>
  <si>
    <t>UndeclaredBIO105SAT Total (Verbal and Math)4D</t>
  </si>
  <si>
    <t>UndeclaredBIO105SAT Total (Verbal and Math)4F</t>
  </si>
  <si>
    <t>UndeclaredBIO105SAT Total (Verbal and Math)4W</t>
  </si>
  <si>
    <t>UndeclaredBIO105SAT Verbal1A</t>
  </si>
  <si>
    <t>UndeclaredBIO105SAT Verbal1B</t>
  </si>
  <si>
    <t>UndeclaredBIO105SAT Verbal1C</t>
  </si>
  <si>
    <t>UndeclaredBIO105SAT Verbal1D</t>
  </si>
  <si>
    <t>UndeclaredBIO105SAT Verbal1F</t>
  </si>
  <si>
    <t>UndeclaredBIO105SAT Verbal1W</t>
  </si>
  <si>
    <t>UndeclaredBIO105SAT Verbal2A</t>
  </si>
  <si>
    <t>UndeclaredBIO105SAT Verbal2B</t>
  </si>
  <si>
    <t>UndeclaredBIO105SAT Verbal2C</t>
  </si>
  <si>
    <t>UndeclaredBIO105SAT Verbal2W</t>
  </si>
  <si>
    <t>UndeclaredBIO105SAT Verbal3A</t>
  </si>
  <si>
    <t>UndeclaredBIO105SAT Verbal3B</t>
  </si>
  <si>
    <t>UndeclaredBIO105SAT Verbal3C</t>
  </si>
  <si>
    <t>UndeclaredBIO105SAT Verbal3D</t>
  </si>
  <si>
    <t>UndeclaredBIO105SAT Verbal3F</t>
  </si>
  <si>
    <t>UndeclaredBIO105SAT Verbal3W</t>
  </si>
  <si>
    <t>UndeclaredBIO105SAT Verbal4A</t>
  </si>
  <si>
    <t>UndeclaredBIO105SAT Verbal4B</t>
  </si>
  <si>
    <t>UndeclaredBIO105SAT Verbal4C</t>
  </si>
  <si>
    <t>UndeclaredBIO105SAT Verbal4D</t>
  </si>
  <si>
    <t>UndeclaredBIO105SAT Verbal4F</t>
  </si>
  <si>
    <t>UndeclaredBIO105SAT Verbal4W</t>
  </si>
  <si>
    <t>UndeclaredBIO105SAT Writing1A</t>
  </si>
  <si>
    <t>UndeclaredBIO105SAT Writing1B</t>
  </si>
  <si>
    <t>UndeclaredBIO105SAT Writing1C</t>
  </si>
  <si>
    <t>UndeclaredBIO105SAT Writing1D</t>
  </si>
  <si>
    <t>UndeclaredBIO105SAT Writing1F</t>
  </si>
  <si>
    <t>UndeclaredBIO105SAT Writing1W</t>
  </si>
  <si>
    <t>UndeclaredBIO105SAT Writing2B</t>
  </si>
  <si>
    <t>UndeclaredBIO105SAT Writing2C</t>
  </si>
  <si>
    <t>UndeclaredBIO105SAT Writing3A</t>
  </si>
  <si>
    <t>UndeclaredBIO105SAT Writing3B</t>
  </si>
  <si>
    <t>UndeclaredBIO105SAT Writing3D</t>
  </si>
  <si>
    <t>UndeclaredBIO105SAT Writing3F</t>
  </si>
  <si>
    <t>UndeclaredBIO105SAT Writing4B</t>
  </si>
  <si>
    <t>UndeclaredBIO105SAT Writing4C</t>
  </si>
  <si>
    <t>UndeclaredBIO107ACT Combined English/Writing1B</t>
  </si>
  <si>
    <t>UndeclaredBIO107ACT Combined English/Writing1C</t>
  </si>
  <si>
    <t>UndeclaredBIO107ACT Combined English/Writing1D</t>
  </si>
  <si>
    <t>UndeclaredBIO107ACT Combined English/Writing1F</t>
  </si>
  <si>
    <t>UndeclaredBIO107ACT Combined English/Writing1W</t>
  </si>
  <si>
    <t>UndeclaredBIO107ACT Combined English/Writing2A</t>
  </si>
  <si>
    <t>UndeclaredBIO107ACT Combined English/Writing2B</t>
  </si>
  <si>
    <t>UndeclaredBIO107ACT Combined English/Writing2C</t>
  </si>
  <si>
    <t>UndeclaredBIO107ACT Combined English/Writing2D</t>
  </si>
  <si>
    <t>UndeclaredBIO107ACT Combined English/Writing2W</t>
  </si>
  <si>
    <t>UndeclaredBIO107ACT Combined English/Writing3A</t>
  </si>
  <si>
    <t>UndeclaredBIO107ACT Combined English/Writing3B</t>
  </si>
  <si>
    <t>UndeclaredBIO107ACT Combined English/Writing3C</t>
  </si>
  <si>
    <t>UndeclaredBIO107ACT Combined English/Writing3D</t>
  </si>
  <si>
    <t>UndeclaredBIO107ACT Combined English/Writing3W</t>
  </si>
  <si>
    <t>UndeclaredBIO107ACT Combined English/Writing4A</t>
  </si>
  <si>
    <t>UndeclaredBIO107ACT Combined English/Writing4B</t>
  </si>
  <si>
    <t>UndeclaredBIO107ACT Combined English/Writing4C</t>
  </si>
  <si>
    <t>UndeclaredBIO107ACT Composite1A</t>
  </si>
  <si>
    <t>0.038216561</t>
  </si>
  <si>
    <t>UndeclaredBIO107ACT Composite1B</t>
  </si>
  <si>
    <t>0.1017543860</t>
  </si>
  <si>
    <t>0.114649682</t>
  </si>
  <si>
    <t>0.30851064</t>
  </si>
  <si>
    <t>UndeclaredBIO107ACT Composite1C</t>
  </si>
  <si>
    <t>0.089171975</t>
  </si>
  <si>
    <t>UndeclaredBIO107ACT Composite1D</t>
  </si>
  <si>
    <t>UndeclaredBIO107ACT Composite1F</t>
  </si>
  <si>
    <t>0.006369427</t>
  </si>
  <si>
    <t>UndeclaredBIO107ACT Composite1W</t>
  </si>
  <si>
    <t>UndeclaredBIO107ACT Composite2A</t>
  </si>
  <si>
    <t>0.17543860</t>
  </si>
  <si>
    <t>0.114942529</t>
  </si>
  <si>
    <t>UndeclaredBIO107ACT Composite2B</t>
  </si>
  <si>
    <t>0.0912280702</t>
  </si>
  <si>
    <t>0.108280255</t>
  </si>
  <si>
    <t>0.27659574</t>
  </si>
  <si>
    <t>UndeclaredBIO107ACT Composite2C</t>
  </si>
  <si>
    <t>0.082802548</t>
  </si>
  <si>
    <t>UndeclaredBIO107ACT Composite2D</t>
  </si>
  <si>
    <t>0.149425287</t>
  </si>
  <si>
    <t>UndeclaredBIO107ACT Composite2F</t>
  </si>
  <si>
    <t>UndeclaredBIO107ACT Composite2W</t>
  </si>
  <si>
    <t>UndeclaredBIO107ACT Composite3A</t>
  </si>
  <si>
    <t>0.0982456140</t>
  </si>
  <si>
    <t>0.49122807</t>
  </si>
  <si>
    <t>UndeclaredBIO107ACT Composite3B</t>
  </si>
  <si>
    <t>0.121019108</t>
  </si>
  <si>
    <t>UndeclaredBIO107ACT Composite3C</t>
  </si>
  <si>
    <t>UndeclaredBIO107ACT Composite3D</t>
  </si>
  <si>
    <t>0.012738854</t>
  </si>
  <si>
    <t>UndeclaredBIO107ACT Composite3F</t>
  </si>
  <si>
    <t>UndeclaredBIO107ACT Composite3W</t>
  </si>
  <si>
    <t>UndeclaredBIO107ACT Composite4A</t>
  </si>
  <si>
    <t>UndeclaredBIO107ACT Composite4B</t>
  </si>
  <si>
    <t>0.070063694</t>
  </si>
  <si>
    <t>0.18085106</t>
  </si>
  <si>
    <t>UndeclaredBIO107ACT Composite4C</t>
  </si>
  <si>
    <t>UndeclaredBIO107ACT Composite4W</t>
  </si>
  <si>
    <t>UndeclaredBIO107ACT English1A</t>
  </si>
  <si>
    <t>0.0385964912</t>
  </si>
  <si>
    <t>0.19298246</t>
  </si>
  <si>
    <t>UndeclaredBIO107ACT English1B</t>
  </si>
  <si>
    <t>0.076433121</t>
  </si>
  <si>
    <t>0.17021277</t>
  </si>
  <si>
    <t>UndeclaredBIO107ACT English1C</t>
  </si>
  <si>
    <t>0.0807017544</t>
  </si>
  <si>
    <t>0.063694268</t>
  </si>
  <si>
    <t>0.29487179</t>
  </si>
  <si>
    <t>UndeclaredBIO107ACT English1D</t>
  </si>
  <si>
    <t>UndeclaredBIO107ACT English1F</t>
  </si>
  <si>
    <t>UndeclaredBIO107ACT English1W</t>
  </si>
  <si>
    <t>UndeclaredBIO107ACT English2A</t>
  </si>
  <si>
    <t>UndeclaredBIO107ACT English2B</t>
  </si>
  <si>
    <t>0.133757962</t>
  </si>
  <si>
    <t>UndeclaredBIO107ACT English2C</t>
  </si>
  <si>
    <t>0.1298245614</t>
  </si>
  <si>
    <t>0.47435897</t>
  </si>
  <si>
    <t>0.373737374</t>
  </si>
  <si>
    <t>UndeclaredBIO107ACT English2D</t>
  </si>
  <si>
    <t>UndeclaredBIO107ACT English2F</t>
  </si>
  <si>
    <t>UndeclaredBIO107ACT English2W</t>
  </si>
  <si>
    <t>UndeclaredBIO107ACT English3A</t>
  </si>
  <si>
    <t>0.241935484</t>
  </si>
  <si>
    <t>UndeclaredBIO107ACT English3B</t>
  </si>
  <si>
    <t>UndeclaredBIO107ACT English3C</t>
  </si>
  <si>
    <t>0.14102564</t>
  </si>
  <si>
    <t>UndeclaredBIO107ACT English3D</t>
  </si>
  <si>
    <t>0.019108280</t>
  </si>
  <si>
    <t>UndeclaredBIO107ACT English3W</t>
  </si>
  <si>
    <t>UndeclaredBIO107ACT English4A</t>
  </si>
  <si>
    <t>UndeclaredBIO107ACT English4B</t>
  </si>
  <si>
    <t>0.22340426</t>
  </si>
  <si>
    <t>UndeclaredBIO107ACT English4C</t>
  </si>
  <si>
    <t>UndeclaredBIO107ACT English4D</t>
  </si>
  <si>
    <t>UndeclaredBIO107ACT English4F</t>
  </si>
  <si>
    <t>UndeclaredBIO107ACT English4W</t>
  </si>
  <si>
    <t>UndeclaredBIO107ACT Math1A</t>
  </si>
  <si>
    <t>0.0280701754</t>
  </si>
  <si>
    <t>0.14035088</t>
  </si>
  <si>
    <t>UndeclaredBIO107ACT Math1B</t>
  </si>
  <si>
    <t>0.265060241</t>
  </si>
  <si>
    <t>UndeclaredBIO107ACT Math1C</t>
  </si>
  <si>
    <t>0.349397590</t>
  </si>
  <si>
    <t>UndeclaredBIO107ACT Math1D</t>
  </si>
  <si>
    <t>0.144578313</t>
  </si>
  <si>
    <t>UndeclaredBIO107ACT Math1F</t>
  </si>
  <si>
    <t>UndeclaredBIO107ACT Math1W</t>
  </si>
  <si>
    <t>UndeclaredBIO107ACT Math2A</t>
  </si>
  <si>
    <t>0.22807018</t>
  </si>
  <si>
    <t>UndeclaredBIO107ACT Math2B</t>
  </si>
  <si>
    <t>0.127388535</t>
  </si>
  <si>
    <t>0.28723404</t>
  </si>
  <si>
    <t>UndeclaredBIO107ACT Math2C</t>
  </si>
  <si>
    <t>UndeclaredBIO107ACT Math2D</t>
  </si>
  <si>
    <t>0.123456790</t>
  </si>
  <si>
    <t>UndeclaredBIO107ACT Math2F</t>
  </si>
  <si>
    <t>UndeclaredBIO107ACT Math2W</t>
  </si>
  <si>
    <t>UndeclaredBIO107ACT Math3A</t>
  </si>
  <si>
    <t>UndeclaredBIO107ACT Math3B</t>
  </si>
  <si>
    <t>UndeclaredBIO107ACT Math3C</t>
  </si>
  <si>
    <t>UndeclaredBIO107ACT Math3D</t>
  </si>
  <si>
    <t>UndeclaredBIO107ACT Math3F</t>
  </si>
  <si>
    <t>UndeclaredBIO107ACT Math3W</t>
  </si>
  <si>
    <t>UndeclaredBIO107ACT Math4A</t>
  </si>
  <si>
    <t>UndeclaredBIO107ACT Math4B</t>
  </si>
  <si>
    <t>0.21276596</t>
  </si>
  <si>
    <t>UndeclaredBIO107ACT Math4C</t>
  </si>
  <si>
    <t>0.12820513</t>
  </si>
  <si>
    <t>UndeclaredBIO107ACT Math4D</t>
  </si>
  <si>
    <t>UndeclaredBIO107ACT Math4W</t>
  </si>
  <si>
    <t>UndeclaredBIO107ACT Reading1A</t>
  </si>
  <si>
    <t>0.08771930</t>
  </si>
  <si>
    <t>UndeclaredBIO107ACT Reading1B</t>
  </si>
  <si>
    <t>0.0842105263</t>
  </si>
  <si>
    <t>UndeclaredBIO107ACT Reading1C</t>
  </si>
  <si>
    <t>UndeclaredBIO107ACT Reading1D</t>
  </si>
  <si>
    <t>UndeclaredBIO107ACT Reading1F</t>
  </si>
  <si>
    <t>UndeclaredBIO107ACT Reading2A</t>
  </si>
  <si>
    <t>0.163461538</t>
  </si>
  <si>
    <t>UndeclaredBIO107ACT Reading2B</t>
  </si>
  <si>
    <t>0.152866242</t>
  </si>
  <si>
    <t>UndeclaredBIO107ACT Reading2C</t>
  </si>
  <si>
    <t>0.1192982456</t>
  </si>
  <si>
    <t>0.43589744</t>
  </si>
  <si>
    <t>UndeclaredBIO107ACT Reading2D</t>
  </si>
  <si>
    <t>UndeclaredBIO107ACT Reading2F</t>
  </si>
  <si>
    <t>UndeclaredBIO107ACT Reading2W</t>
  </si>
  <si>
    <t>UndeclaredBIO107ACT Reading3A</t>
  </si>
  <si>
    <t>UndeclaredBIO107ACT Reading3B</t>
  </si>
  <si>
    <t>UndeclaredBIO107ACT Reading3C</t>
  </si>
  <si>
    <t>UndeclaredBIO107ACT Reading3D</t>
  </si>
  <si>
    <t>UndeclaredBIO107ACT Reading3F</t>
  </si>
  <si>
    <t>UndeclaredBIO107ACT Reading3W</t>
  </si>
  <si>
    <t>UndeclaredBIO107ACT Reading4A</t>
  </si>
  <si>
    <t>0.28070175</t>
  </si>
  <si>
    <t>UndeclaredBIO107ACT Reading4B</t>
  </si>
  <si>
    <t>0.20212766</t>
  </si>
  <si>
    <t>UndeclaredBIO107ACT Reading4C</t>
  </si>
  <si>
    <t>UndeclaredBIO107ACT Reading4D</t>
  </si>
  <si>
    <t>UndeclaredBIO107ACT Reading4F</t>
  </si>
  <si>
    <t>UndeclaredBIO107ACT Reading4W</t>
  </si>
  <si>
    <t>UndeclaredBIO107ACT Science Reasoning1A</t>
  </si>
  <si>
    <t>0.101010101</t>
  </si>
  <si>
    <t>UndeclaredBIO107ACT Science Reasoning1B</t>
  </si>
  <si>
    <t>UndeclaredBIO107ACT Science Reasoning1C</t>
  </si>
  <si>
    <t>0.292929293</t>
  </si>
  <si>
    <t>UndeclaredBIO107ACT Science Reasoning1D</t>
  </si>
  <si>
    <t>UndeclaredBIO107ACT Science Reasoning1F</t>
  </si>
  <si>
    <t>UndeclaredBIO107ACT Science Reasoning1W</t>
  </si>
  <si>
    <t>UndeclaredBIO107ACT Science Reasoning2A</t>
  </si>
  <si>
    <t>UndeclaredBIO107ACT Science Reasoning2B</t>
  </si>
  <si>
    <t>UndeclaredBIO107ACT Science Reasoning2C</t>
  </si>
  <si>
    <t>UndeclaredBIO107ACT Science Reasoning2D</t>
  </si>
  <si>
    <t>UndeclaredBIO107ACT Science Reasoning2F</t>
  </si>
  <si>
    <t>UndeclaredBIO107ACT Science Reasoning2W</t>
  </si>
  <si>
    <t>UndeclaredBIO107ACT Science Reasoning3A</t>
  </si>
  <si>
    <t>UndeclaredBIO107ACT Science Reasoning3B</t>
  </si>
  <si>
    <t>UndeclaredBIO107ACT Science Reasoning3C</t>
  </si>
  <si>
    <t>UndeclaredBIO107ACT Science Reasoning3D</t>
  </si>
  <si>
    <t>UndeclaredBIO107ACT Science Reasoning3F</t>
  </si>
  <si>
    <t>UndeclaredBIO107ACT Science Reasoning3W</t>
  </si>
  <si>
    <t>UndeclaredBIO107ACT Science Reasoning4A</t>
  </si>
  <si>
    <t>UndeclaredBIO107ACT Science Reasoning4B</t>
  </si>
  <si>
    <t>UndeclaredBIO107ACT Science Reasoning4C</t>
  </si>
  <si>
    <t>UndeclaredBIO107ACT Science Reasoning4D</t>
  </si>
  <si>
    <t>UndeclaredBIO107ACT Science Reasoning4W</t>
  </si>
  <si>
    <t>UndeclaredBIO107SAT Mathematics1A</t>
  </si>
  <si>
    <t>UndeclaredBIO107SAT Mathematics1B</t>
  </si>
  <si>
    <t>UndeclaredBIO107SAT Mathematics1C</t>
  </si>
  <si>
    <t>UndeclaredBIO107SAT Mathematics1D</t>
  </si>
  <si>
    <t>UndeclaredBIO107SAT Mathematics1F</t>
  </si>
  <si>
    <t>UndeclaredBIO107SAT Mathematics2A</t>
  </si>
  <si>
    <t>UndeclaredBIO107SAT Mathematics2B</t>
  </si>
  <si>
    <t>0.1495327103</t>
  </si>
  <si>
    <t>UndeclaredBIO107SAT Mathematics2C</t>
  </si>
  <si>
    <t>UndeclaredBIO107SAT Mathematics2F</t>
  </si>
  <si>
    <t>UndeclaredBIO107SAT Mathematics3A</t>
  </si>
  <si>
    <t>UndeclaredBIO107SAT Mathematics3B</t>
  </si>
  <si>
    <t>UndeclaredBIO107SAT Mathematics3C</t>
  </si>
  <si>
    <t>UndeclaredBIO107SAT Mathematics3F</t>
  </si>
  <si>
    <t>UndeclaredBIO107SAT Mathematics3W</t>
  </si>
  <si>
    <t>UndeclaredBIO107SAT Mathematics4A</t>
  </si>
  <si>
    <t>UndeclaredBIO107SAT Mathematics4B</t>
  </si>
  <si>
    <t>UndeclaredBIO107SAT Mathematics4C</t>
  </si>
  <si>
    <t>UndeclaredBIO107SAT Mathematics4D</t>
  </si>
  <si>
    <t>UndeclaredBIO107SAT Total (Verbal and Math)1A</t>
  </si>
  <si>
    <t>UndeclaredBIO107SAT Total (Verbal and Math)1B</t>
  </si>
  <si>
    <t>0.126984127</t>
  </si>
  <si>
    <t>UndeclaredBIO107SAT Total (Verbal and Math)1C</t>
  </si>
  <si>
    <t>UndeclaredBIO107SAT Total (Verbal and Math)1D</t>
  </si>
  <si>
    <t>UndeclaredBIO107SAT Total (Verbal and Math)1F</t>
  </si>
  <si>
    <t>UndeclaredBIO107SAT Total (Verbal and Math)2A</t>
  </si>
  <si>
    <t>UndeclaredBIO107SAT Total (Verbal and Math)2B</t>
  </si>
  <si>
    <t>UndeclaredBIO107SAT Total (Verbal and Math)2C</t>
  </si>
  <si>
    <t>UndeclaredBIO107SAT Total (Verbal and Math)2D</t>
  </si>
  <si>
    <t>UndeclaredBIO107SAT Total (Verbal and Math)2F</t>
  </si>
  <si>
    <t>UndeclaredBIO107SAT Total (Verbal and Math)2W</t>
  </si>
  <si>
    <t>UndeclaredBIO107SAT Total (Verbal and Math)3A</t>
  </si>
  <si>
    <t>0.291666667</t>
  </si>
  <si>
    <t>UndeclaredBIO107SAT Total (Verbal and Math)3B</t>
  </si>
  <si>
    <t>0.541666667</t>
  </si>
  <si>
    <t>UndeclaredBIO107SAT Total (Verbal and Math)3C</t>
  </si>
  <si>
    <t>UndeclaredBIO107SAT Total (Verbal and Math)3F</t>
  </si>
  <si>
    <t>UndeclaredBIO107SAT Total (Verbal and Math)4A</t>
  </si>
  <si>
    <t>UndeclaredBIO107SAT Total (Verbal and Math)4B</t>
  </si>
  <si>
    <t>0.11627907</t>
  </si>
  <si>
    <t>UndeclaredBIO107SAT Total (Verbal and Math)4C</t>
  </si>
  <si>
    <t>UndeclaredBIO107SAT Total (Verbal and Math)4D</t>
  </si>
  <si>
    <t>UndeclaredBIO107SAT Verbal1A</t>
  </si>
  <si>
    <t>UndeclaredBIO107SAT Verbal1B</t>
  </si>
  <si>
    <t>0.1588785047</t>
  </si>
  <si>
    <t>UndeclaredBIO107SAT Verbal1C</t>
  </si>
  <si>
    <t>UndeclaredBIO107SAT Verbal1D</t>
  </si>
  <si>
    <t>UndeclaredBIO107SAT Verbal1F</t>
  </si>
  <si>
    <t>UndeclaredBIO107SAT Verbal1W</t>
  </si>
  <si>
    <t>UndeclaredBIO107SAT Verbal2A</t>
  </si>
  <si>
    <t>UndeclaredBIO107SAT Verbal2B</t>
  </si>
  <si>
    <t>UndeclaredBIO107SAT Verbal2C</t>
  </si>
  <si>
    <t>UndeclaredBIO107SAT Verbal2D</t>
  </si>
  <si>
    <t>UndeclaredBIO107SAT Verbal2F</t>
  </si>
  <si>
    <t>UndeclaredBIO107SAT Verbal3A</t>
  </si>
  <si>
    <t>UndeclaredBIO107SAT Verbal3B</t>
  </si>
  <si>
    <t>UndeclaredBIO107SAT Verbal3C</t>
  </si>
  <si>
    <t>UndeclaredBIO107SAT Verbal3D</t>
  </si>
  <si>
    <t>UndeclaredBIO107SAT Verbal3F</t>
  </si>
  <si>
    <t>UndeclaredBIO107SAT Verbal4A</t>
  </si>
  <si>
    <t>UndeclaredBIO107SAT Verbal4B</t>
  </si>
  <si>
    <t>UndeclaredBIO107SAT Verbal4C</t>
  </si>
  <si>
    <t>UndeclaredBIO107SAT Verbal4D</t>
  </si>
  <si>
    <t>UndeclaredBIO107SAT Verbal4F</t>
  </si>
  <si>
    <t>UndeclaredBIO107SAT Writing1A</t>
  </si>
  <si>
    <t>UndeclaredBIO107SAT Writing1B</t>
  </si>
  <si>
    <t>UndeclaredBIO107SAT Writing1C</t>
  </si>
  <si>
    <t>UndeclaredBIO107SAT Writing1D</t>
  </si>
  <si>
    <t>UndeclaredBIO107SAT Writing1W</t>
  </si>
  <si>
    <t>UndeclaredBIO107SAT Writing2A</t>
  </si>
  <si>
    <t>UndeclaredBIO107SAT Writing2B</t>
  </si>
  <si>
    <t>UndeclaredBIO107SAT Writing2C</t>
  </si>
  <si>
    <t>UndeclaredBIO107SAT Writing2F</t>
  </si>
  <si>
    <t>UndeclaredBIO107SAT Writing3A</t>
  </si>
  <si>
    <t>UndeclaredBIO107SAT Writing3B</t>
  </si>
  <si>
    <t>UndeclaredBIO107SAT Writing3C</t>
  </si>
  <si>
    <t>UndeclaredBIO107SAT Writing3D</t>
  </si>
  <si>
    <t>UndeclaredBIO107SAT Writing3F</t>
  </si>
  <si>
    <t>UndeclaredBIO107SAT Writing4B</t>
  </si>
  <si>
    <t>UndeclaredBIO107SAT Writing4C</t>
  </si>
  <si>
    <t>UndeclaredBUS100ACT Combined English/Writing1A</t>
  </si>
  <si>
    <t>UndeclaredBUS100ACT Combined English/Writing1B</t>
  </si>
  <si>
    <t>0.1038961039</t>
  </si>
  <si>
    <t>UndeclaredBUS100ACT Combined English/Writing1C</t>
  </si>
  <si>
    <t>0.1298701299</t>
  </si>
  <si>
    <t>UndeclaredBUS100ACT Combined English/Writing1D</t>
  </si>
  <si>
    <t>UndeclaredBUS100ACT Combined English/Writing1F</t>
  </si>
  <si>
    <t>UndeclaredBUS100ACT Combined English/Writing2A</t>
  </si>
  <si>
    <t>UndeclaredBUS100ACT Combined English/Writing2B</t>
  </si>
  <si>
    <t>UndeclaredBUS100ACT Combined English/Writing2C</t>
  </si>
  <si>
    <t>UndeclaredBUS100ACT Combined English/Writing2D</t>
  </si>
  <si>
    <t>UndeclaredBUS100ACT Combined English/Writing2W</t>
  </si>
  <si>
    <t>UndeclaredBUS100ACT Combined English/Writing3A</t>
  </si>
  <si>
    <t>UndeclaredBUS100ACT Combined English/Writing3B</t>
  </si>
  <si>
    <t>0.1168831169</t>
  </si>
  <si>
    <t>UndeclaredBUS100ACT Combined English/Writing3C</t>
  </si>
  <si>
    <t>UndeclaredBUS100ACT Combined English/Writing3F</t>
  </si>
  <si>
    <t>UndeclaredBUS100ACT Combined English/Writing4A</t>
  </si>
  <si>
    <t>UndeclaredBUS100ACT Combined English/Writing4B</t>
  </si>
  <si>
    <t>UndeclaredBUS100ACT Combined English/Writing4C</t>
  </si>
  <si>
    <t>UndeclaredBUS100ACT Composite1A</t>
  </si>
  <si>
    <t>0.0288808664</t>
  </si>
  <si>
    <t>0.13445378</t>
  </si>
  <si>
    <t>UndeclaredBUS100ACT Composite1B</t>
  </si>
  <si>
    <t>0.1425992780</t>
  </si>
  <si>
    <t>0.154981550</t>
  </si>
  <si>
    <t>0.31349206</t>
  </si>
  <si>
    <t>0.409326425</t>
  </si>
  <si>
    <t>UndeclaredBUS100ACT Composite1C</t>
  </si>
  <si>
    <t>0.1281588448</t>
  </si>
  <si>
    <t>0.51449275</t>
  </si>
  <si>
    <t>0.367875648</t>
  </si>
  <si>
    <t>UndeclaredBUS100ACT Composite1D</t>
  </si>
  <si>
    <t>0.011070111</t>
  </si>
  <si>
    <t>UndeclaredBUS100ACT Composite1F</t>
  </si>
  <si>
    <t>0.0108303249</t>
  </si>
  <si>
    <t>UndeclaredBUS100ACT Composite1W</t>
  </si>
  <si>
    <t>0.0090252708</t>
  </si>
  <si>
    <t>0.003690037</t>
  </si>
  <si>
    <t>0.025906736</t>
  </si>
  <si>
    <t>UndeclaredBUS100ACT Composite2A</t>
  </si>
  <si>
    <t>0.0649819495</t>
  </si>
  <si>
    <t>0.084870849</t>
  </si>
  <si>
    <t>0.30252101</t>
  </si>
  <si>
    <t>0.186528497</t>
  </si>
  <si>
    <t>UndeclaredBUS100ACT Composite2B</t>
  </si>
  <si>
    <t>0.1787003610</t>
  </si>
  <si>
    <t>0.210332103</t>
  </si>
  <si>
    <t>0.512953368</t>
  </si>
  <si>
    <t>UndeclaredBUS100ACT Composite2C</t>
  </si>
  <si>
    <t>0.0884476534</t>
  </si>
  <si>
    <t>0.066420664</t>
  </si>
  <si>
    <t>0.253886010</t>
  </si>
  <si>
    <t>UndeclaredBUS100ACT Composite2D</t>
  </si>
  <si>
    <t>0.0018050542</t>
  </si>
  <si>
    <t>UndeclaredBUS100ACT Composite2F</t>
  </si>
  <si>
    <t>0.0054151625</t>
  </si>
  <si>
    <t>0.015544041</t>
  </si>
  <si>
    <t>UndeclaredBUS100ACT Composite2W</t>
  </si>
  <si>
    <t>UndeclaredBUS100ACT Composite3A</t>
  </si>
  <si>
    <t>0.095940959</t>
  </si>
  <si>
    <t>0.330275229</t>
  </si>
  <si>
    <t>UndeclaredBUS100ACT Composite3B</t>
  </si>
  <si>
    <t>0.0956678700</t>
  </si>
  <si>
    <t>0.21031746</t>
  </si>
  <si>
    <t>0.486238532</t>
  </si>
  <si>
    <t>UndeclaredBUS100ACT Composite3C</t>
  </si>
  <si>
    <t>0.0252707581</t>
  </si>
  <si>
    <t>0.10144928</t>
  </si>
  <si>
    <t>0.128440367</t>
  </si>
  <si>
    <t>UndeclaredBUS100ACT Composite3F</t>
  </si>
  <si>
    <t>UndeclaredBUS100ACT Composite3W</t>
  </si>
  <si>
    <t>UndeclaredBUS100ACT Composite4A</t>
  </si>
  <si>
    <t>0.0559566787</t>
  </si>
  <si>
    <t>0.26050420</t>
  </si>
  <si>
    <t>0.525423729</t>
  </si>
  <si>
    <t>UndeclaredBUS100ACT Composite4B</t>
  </si>
  <si>
    <t>0.0379061372</t>
  </si>
  <si>
    <t>UndeclaredBUS100ACT Composite4C</t>
  </si>
  <si>
    <t>0.0072202166</t>
  </si>
  <si>
    <t>0.02898551</t>
  </si>
  <si>
    <t>UndeclaredBUS100ACT Composite4W</t>
  </si>
  <si>
    <t>UndeclaredBUS100ACT English1A</t>
  </si>
  <si>
    <t>0.08403361</t>
  </si>
  <si>
    <t>UndeclaredBUS100ACT English1B</t>
  </si>
  <si>
    <t>0.1317689531</t>
  </si>
  <si>
    <t>0.143911439</t>
  </si>
  <si>
    <t>0.28968254</t>
  </si>
  <si>
    <t>0.437125749</t>
  </si>
  <si>
    <t>UndeclaredBUS100ACT English1C</t>
  </si>
  <si>
    <t>0.1137184116</t>
  </si>
  <si>
    <t>0.070110701</t>
  </si>
  <si>
    <t>0.377245509</t>
  </si>
  <si>
    <t>UndeclaredBUS100ACT English1D</t>
  </si>
  <si>
    <t>0.0198555957</t>
  </si>
  <si>
    <t>UndeclaredBUS100ACT English1F</t>
  </si>
  <si>
    <t>UndeclaredBUS100ACT English1W</t>
  </si>
  <si>
    <t>UndeclaredBUS100ACT English2A</t>
  </si>
  <si>
    <t>0.0794223827</t>
  </si>
  <si>
    <t>0.107011070</t>
  </si>
  <si>
    <t>0.36974790</t>
  </si>
  <si>
    <t>UndeclaredBUS100ACT English2B</t>
  </si>
  <si>
    <t>0.1714801444</t>
  </si>
  <si>
    <t>0.188191882</t>
  </si>
  <si>
    <t>0.37698413</t>
  </si>
  <si>
    <t>0.461165049</t>
  </si>
  <si>
    <t>UndeclaredBUS100ACT English2C</t>
  </si>
  <si>
    <t>0.0974729242</t>
  </si>
  <si>
    <t>0.081180812</t>
  </si>
  <si>
    <t>0.262135922</t>
  </si>
  <si>
    <t>UndeclaredBUS100ACT English2D</t>
  </si>
  <si>
    <t>UndeclaredBUS100ACT English2F</t>
  </si>
  <si>
    <t>UndeclaredBUS100ACT English2W</t>
  </si>
  <si>
    <t>0.024271845</t>
  </si>
  <si>
    <t>UndeclaredBUS100ACT English3A</t>
  </si>
  <si>
    <t>0.0487364621</t>
  </si>
  <si>
    <t>0.22689076</t>
  </si>
  <si>
    <t>0.245454545</t>
  </si>
  <si>
    <t>UndeclaredBUS100ACT English3B</t>
  </si>
  <si>
    <t>0.1119133574</t>
  </si>
  <si>
    <t>0.24603175</t>
  </si>
  <si>
    <t>0.563636364</t>
  </si>
  <si>
    <t>UndeclaredBUS100ACT English3C</t>
  </si>
  <si>
    <t>UndeclaredBUS100ACT English3F</t>
  </si>
  <si>
    <t>UndeclaredBUS100ACT English3W</t>
  </si>
  <si>
    <t>UndeclaredBUS100ACT English4A</t>
  </si>
  <si>
    <t>0.0685920578</t>
  </si>
  <si>
    <t>0.31932773</t>
  </si>
  <si>
    <t>0.535211268</t>
  </si>
  <si>
    <t>UndeclaredBUS100ACT English4B</t>
  </si>
  <si>
    <t>0.08730159</t>
  </si>
  <si>
    <t>UndeclaredBUS100ACT English4C</t>
  </si>
  <si>
    <t>0.0126353791</t>
  </si>
  <si>
    <t>0.05072464</t>
  </si>
  <si>
    <t>UndeclaredBUS100ACT English4F</t>
  </si>
  <si>
    <t>UndeclaredBUS100ACT English4W</t>
  </si>
  <si>
    <t>UndeclaredBUS100ACT Math1A</t>
  </si>
  <si>
    <t>0.0216606498</t>
  </si>
  <si>
    <t>0.10084034</t>
  </si>
  <si>
    <t>UndeclaredBUS100ACT Math1B</t>
  </si>
  <si>
    <t>0.1155234657</t>
  </si>
  <si>
    <t>0.110701107</t>
  </si>
  <si>
    <t>0.25396825</t>
  </si>
  <si>
    <t>UndeclaredBUS100ACT Math1C</t>
  </si>
  <si>
    <t>0.1263537906</t>
  </si>
  <si>
    <t>0.404624277</t>
  </si>
  <si>
    <t>UndeclaredBUS100ACT Math1D</t>
  </si>
  <si>
    <t>0.0270758123</t>
  </si>
  <si>
    <t>UndeclaredBUS100ACT Math1F</t>
  </si>
  <si>
    <t>0.034682081</t>
  </si>
  <si>
    <t>UndeclaredBUS100ACT Math1W</t>
  </si>
  <si>
    <t>UndeclaredBUS100ACT Math2A</t>
  </si>
  <si>
    <t>0.0523465704</t>
  </si>
  <si>
    <t>0.188311688</t>
  </si>
  <si>
    <t>UndeclaredBUS100ACT Math2B</t>
  </si>
  <si>
    <t>0.1498194946</t>
  </si>
  <si>
    <t>0.32936508</t>
  </si>
  <si>
    <t>0.538961039</t>
  </si>
  <si>
    <t>UndeclaredBUS100ACT Math2C</t>
  </si>
  <si>
    <t>0.0577617329</t>
  </si>
  <si>
    <t>0.062730627</t>
  </si>
  <si>
    <t>0.23188406</t>
  </si>
  <si>
    <t>0.207792208</t>
  </si>
  <si>
    <t>UndeclaredBUS100ACT Math2D</t>
  </si>
  <si>
    <t>UndeclaredBUS100ACT Math2F</t>
  </si>
  <si>
    <t>UndeclaredBUS100ACT Math2W</t>
  </si>
  <si>
    <t>UndeclaredBUS100ACT Math3A</t>
  </si>
  <si>
    <t>0.295302013</t>
  </si>
  <si>
    <t>UndeclaredBUS100ACT Math3B</t>
  </si>
  <si>
    <t>0.147601476</t>
  </si>
  <si>
    <t>0.28174603</t>
  </si>
  <si>
    <t>UndeclaredBUS100ACT Math3C</t>
  </si>
  <si>
    <t>0.044280443</t>
  </si>
  <si>
    <t>0.22463768</t>
  </si>
  <si>
    <t>UndeclaredBUS100ACT Math3W</t>
  </si>
  <si>
    <t>UndeclaredBUS100ACT Math4A</t>
  </si>
  <si>
    <t>0.0613718412</t>
  </si>
  <si>
    <t>UndeclaredBUS100ACT Math4B</t>
  </si>
  <si>
    <t>0.13492063</t>
  </si>
  <si>
    <t>UndeclaredBUS100ACT Math4C</t>
  </si>
  <si>
    <t>0.007380074</t>
  </si>
  <si>
    <t>0.03623188</t>
  </si>
  <si>
    <t>UndeclaredBUS100ACT Math4F</t>
  </si>
  <si>
    <t>UndeclaredBUS100ACT Math4W</t>
  </si>
  <si>
    <t>UndeclaredBUS100ACT Reading1A</t>
  </si>
  <si>
    <t>0.0306859206</t>
  </si>
  <si>
    <t>0.098837209</t>
  </si>
  <si>
    <t>UndeclaredBUS100ACT Reading1B</t>
  </si>
  <si>
    <t>0.140221402</t>
  </si>
  <si>
    <t>UndeclaredBUS100ACT Reading1C</t>
  </si>
  <si>
    <t>0.1191335740</t>
  </si>
  <si>
    <t>0.073800738</t>
  </si>
  <si>
    <t>0.383720930</t>
  </si>
  <si>
    <t>UndeclaredBUS100ACT Reading1D</t>
  </si>
  <si>
    <t>0.0234657040</t>
  </si>
  <si>
    <t>0.075581395</t>
  </si>
  <si>
    <t>UndeclaredBUS100ACT Reading1F</t>
  </si>
  <si>
    <t>UndeclaredBUS100ACT Reading1W</t>
  </si>
  <si>
    <t>UndeclaredBUS100ACT Reading2A</t>
  </si>
  <si>
    <t>0.25210084</t>
  </si>
  <si>
    <t>UndeclaredBUS100ACT Reading2B</t>
  </si>
  <si>
    <t>0.1588447653</t>
  </si>
  <si>
    <t>0.158671587</t>
  </si>
  <si>
    <t>0.520710059</t>
  </si>
  <si>
    <t>UndeclaredBUS100ACT Reading2C</t>
  </si>
  <si>
    <t>0.0758122744</t>
  </si>
  <si>
    <t>0.077490775</t>
  </si>
  <si>
    <t>UndeclaredBUS100ACT Reading2D</t>
  </si>
  <si>
    <t>UndeclaredBUS100ACT Reading2F</t>
  </si>
  <si>
    <t>UndeclaredBUS100ACT Reading2W</t>
  </si>
  <si>
    <t>UndeclaredBUS100ACT Reading3A</t>
  </si>
  <si>
    <t>0.0703971119</t>
  </si>
  <si>
    <t>0.32773109</t>
  </si>
  <si>
    <t>UndeclaredBUS100ACT Reading3B</t>
  </si>
  <si>
    <t>0.1101083032</t>
  </si>
  <si>
    <t>0.136531365</t>
  </si>
  <si>
    <t>0.24206349</t>
  </si>
  <si>
    <t>0.465648855</t>
  </si>
  <si>
    <t>UndeclaredBUS100ACT Reading3C</t>
  </si>
  <si>
    <t>0.0451263538</t>
  </si>
  <si>
    <t>0.18115942</t>
  </si>
  <si>
    <t>0.190839695</t>
  </si>
  <si>
    <t>UndeclaredBUS100ACT Reading3D</t>
  </si>
  <si>
    <t>UndeclaredBUS100ACT Reading3F</t>
  </si>
  <si>
    <t>UndeclaredBUS100ACT Reading3W</t>
  </si>
  <si>
    <t>0.030534351</t>
  </si>
  <si>
    <t>UndeclaredBUS100ACT Reading4A</t>
  </si>
  <si>
    <t>0.0595667870</t>
  </si>
  <si>
    <t>0.088560886</t>
  </si>
  <si>
    <t>UndeclaredBUS100ACT Reading4B</t>
  </si>
  <si>
    <t>0.15476190</t>
  </si>
  <si>
    <t>0.475609756</t>
  </si>
  <si>
    <t>UndeclaredBUS100ACT Reading4C</t>
  </si>
  <si>
    <t>UndeclaredBUS100ACT Reading4F</t>
  </si>
  <si>
    <t>UndeclaredBUS100ACT Reading4W</t>
  </si>
  <si>
    <t>UndeclaredBUS100ACT Science Reasoning1A</t>
  </si>
  <si>
    <t>0.099056604</t>
  </si>
  <si>
    <t>UndeclaredBUS100ACT Science Reasoning1B</t>
  </si>
  <si>
    <t>0.1606498195</t>
  </si>
  <si>
    <t>0.180811808</t>
  </si>
  <si>
    <t>0.35317460</t>
  </si>
  <si>
    <t>0.419811321</t>
  </si>
  <si>
    <t>UndeclaredBUS100ACT Science Reasoning1C</t>
  </si>
  <si>
    <t>0.1353790614</t>
  </si>
  <si>
    <t>0.099630996</t>
  </si>
  <si>
    <t>0.54347826</t>
  </si>
  <si>
    <t>0.353773585</t>
  </si>
  <si>
    <t>UndeclaredBUS100ACT Science Reasoning1D</t>
  </si>
  <si>
    <t>UndeclaredBUS100ACT Science Reasoning1F</t>
  </si>
  <si>
    <t>0.033018868</t>
  </si>
  <si>
    <t>UndeclaredBUS100ACT Science Reasoning1W</t>
  </si>
  <si>
    <t>UndeclaredBUS100ACT Science Reasoning2A</t>
  </si>
  <si>
    <t>0.0505415162</t>
  </si>
  <si>
    <t>UndeclaredBUS100ACT Science Reasoning2B</t>
  </si>
  <si>
    <t>0.1245487365</t>
  </si>
  <si>
    <t>0.27380952</t>
  </si>
  <si>
    <t>0.511111111</t>
  </si>
  <si>
    <t>UndeclaredBUS100ACT Science Reasoning2C</t>
  </si>
  <si>
    <t>0.237037037</t>
  </si>
  <si>
    <t>UndeclaredBUS100ACT Science Reasoning2D</t>
  </si>
  <si>
    <t>0.007407407</t>
  </si>
  <si>
    <t>UndeclaredBUS100ACT Science Reasoning2W</t>
  </si>
  <si>
    <t>UndeclaredBUS100ACT Science Reasoning3A</t>
  </si>
  <si>
    <t>0.0722021661</t>
  </si>
  <si>
    <t>0.33613445</t>
  </si>
  <si>
    <t>UndeclaredBUS100ACT Science Reasoning3B</t>
  </si>
  <si>
    <t>UndeclaredBUS100ACT Science Reasoning3C</t>
  </si>
  <si>
    <t>UndeclaredBUS100ACT Science Reasoning3D</t>
  </si>
  <si>
    <t>0.007142857</t>
  </si>
  <si>
    <t>UndeclaredBUS100ACT Science Reasoning3F</t>
  </si>
  <si>
    <t>UndeclaredBUS100ACT Science Reasoning3W</t>
  </si>
  <si>
    <t>0.021428571</t>
  </si>
  <si>
    <t>UndeclaredBUS100ACT Science Reasoning4A</t>
  </si>
  <si>
    <t>UndeclaredBUS100ACT Science Reasoning4B</t>
  </si>
  <si>
    <t>UndeclaredBUS100ACT Science Reasoning4C</t>
  </si>
  <si>
    <t>UndeclaredBUS100ACT Science Reasoning4W</t>
  </si>
  <si>
    <t>UndeclaredBUS100SAT Mathematics1A</t>
  </si>
  <si>
    <t>0.07843137</t>
  </si>
  <si>
    <t>UndeclaredBUS100SAT Mathematics1B</t>
  </si>
  <si>
    <t>0.150943396</t>
  </si>
  <si>
    <t>UndeclaredBUS100SAT Mathematics1C</t>
  </si>
  <si>
    <t>UndeclaredBUS100SAT Mathematics1W</t>
  </si>
  <si>
    <t>UndeclaredBUS100SAT Mathematics2A</t>
  </si>
  <si>
    <t>0.31372549</t>
  </si>
  <si>
    <t>UndeclaredBUS100SAT Mathematics2B</t>
  </si>
  <si>
    <t>0.1400966184</t>
  </si>
  <si>
    <t>0.160377358</t>
  </si>
  <si>
    <t>0.33720930</t>
  </si>
  <si>
    <t>0.386666667</t>
  </si>
  <si>
    <t>UndeclaredBUS100SAT Mathematics2C</t>
  </si>
  <si>
    <t>0.1207729469</t>
  </si>
  <si>
    <t>UndeclaredBUS100SAT Mathematics2D</t>
  </si>
  <si>
    <t>UndeclaredBUS100SAT Mathematics2F</t>
  </si>
  <si>
    <t>UndeclaredBUS100SAT Mathematics2W</t>
  </si>
  <si>
    <t>0.0048309179</t>
  </si>
  <si>
    <t>0.013333333</t>
  </si>
  <si>
    <t>UndeclaredBUS100SAT Mathematics3A</t>
  </si>
  <si>
    <t>0.0966183575</t>
  </si>
  <si>
    <t>UndeclaredBUS100SAT Mathematics3B</t>
  </si>
  <si>
    <t>0.084905660</t>
  </si>
  <si>
    <t>UndeclaredBUS100SAT Mathematics3C</t>
  </si>
  <si>
    <t>UndeclaredBUS100SAT Mathematics3F</t>
  </si>
  <si>
    <t>UndeclaredBUS100SAT Mathematics3W</t>
  </si>
  <si>
    <t>UndeclaredBUS100SAT Mathematics4A</t>
  </si>
  <si>
    <t>0.21568627</t>
  </si>
  <si>
    <t>UndeclaredBUS100SAT Mathematics4B</t>
  </si>
  <si>
    <t>UndeclaredBUS100SAT Mathematics4C</t>
  </si>
  <si>
    <t>UndeclaredBUS100SAT Mathematics4F</t>
  </si>
  <si>
    <t>UndeclaredBUS100SAT Mathematics4W</t>
  </si>
  <si>
    <t>UndeclaredBUS100SAT Total (Verbal and Math)1A</t>
  </si>
  <si>
    <t>UndeclaredBUS100SAT Total (Verbal and Math)1B</t>
  </si>
  <si>
    <t>0.1690821256</t>
  </si>
  <si>
    <t>0.188679245</t>
  </si>
  <si>
    <t>0.40697674</t>
  </si>
  <si>
    <t>0.443037975</t>
  </si>
  <si>
    <t>UndeclaredBUS100SAT Total (Verbal and Math)1C</t>
  </si>
  <si>
    <t>0.1545893720</t>
  </si>
  <si>
    <t>UndeclaredBUS100SAT Total (Verbal and Math)1D</t>
  </si>
  <si>
    <t>UndeclaredBUS100SAT Total (Verbal and Math)1F</t>
  </si>
  <si>
    <t>UndeclaredBUS100SAT Total (Verbal and Math)1W</t>
  </si>
  <si>
    <t>UndeclaredBUS100SAT Total (Verbal and Math)2A</t>
  </si>
  <si>
    <t>UndeclaredBUS100SAT Total (Verbal and Math)2B</t>
  </si>
  <si>
    <t>0.432835821</t>
  </si>
  <si>
    <t>UndeclaredBUS100SAT Total (Verbal and Math)2C</t>
  </si>
  <si>
    <t>0.1062801932</t>
  </si>
  <si>
    <t>0.37288136</t>
  </si>
  <si>
    <t>UndeclaredBUS100SAT Total (Verbal and Math)2F</t>
  </si>
  <si>
    <t>UndeclaredBUS100SAT Total (Verbal and Math)3A</t>
  </si>
  <si>
    <t>0.487804878</t>
  </si>
  <si>
    <t>UndeclaredBUS100SAT Total (Verbal and Math)3B</t>
  </si>
  <si>
    <t>0.17441860</t>
  </si>
  <si>
    <t>UndeclaredBUS100SAT Total (Verbal and Math)3C</t>
  </si>
  <si>
    <t>UndeclaredBUS100SAT Total (Verbal and Math)3F</t>
  </si>
  <si>
    <t>UndeclaredBUS100SAT Total (Verbal and Math)3W</t>
  </si>
  <si>
    <t>UndeclaredBUS100SAT Total (Verbal and Math)4A</t>
  </si>
  <si>
    <t>0.0483091787</t>
  </si>
  <si>
    <t>UndeclaredBUS100SAT Total (Verbal and Math)4B</t>
  </si>
  <si>
    <t>0.08139535</t>
  </si>
  <si>
    <t>UndeclaredBUS100SAT Total (Verbal and Math)4C</t>
  </si>
  <si>
    <t>0.01694915</t>
  </si>
  <si>
    <t>UndeclaredBUS100SAT Total (Verbal and Math)4F</t>
  </si>
  <si>
    <t>UndeclaredBUS100SAT Total (Verbal and Math)4W</t>
  </si>
  <si>
    <t>UndeclaredBUS100SAT Verbal1A</t>
  </si>
  <si>
    <t>0.15686275</t>
  </si>
  <si>
    <t>UndeclaredBUS100SAT Verbal1B</t>
  </si>
  <si>
    <t>UndeclaredBUS100SAT Verbal1C</t>
  </si>
  <si>
    <t>0.1594202899</t>
  </si>
  <si>
    <t>0.55932203</t>
  </si>
  <si>
    <t>UndeclaredBUS100SAT Verbal1D</t>
  </si>
  <si>
    <t>UndeclaredBUS100SAT Verbal1F</t>
  </si>
  <si>
    <t>UndeclaredBUS100SAT Verbal1W</t>
  </si>
  <si>
    <t>UndeclaredBUS100SAT Verbal2A</t>
  </si>
  <si>
    <t>0.141509434</t>
  </si>
  <si>
    <t>0.296875000</t>
  </si>
  <si>
    <t>UndeclaredBUS100SAT Verbal2B</t>
  </si>
  <si>
    <t>0.1352657005</t>
  </si>
  <si>
    <t>UndeclaredBUS100SAT Verbal2C</t>
  </si>
  <si>
    <t>0.0821256039</t>
  </si>
  <si>
    <t>UndeclaredBUS100SAT Verbal3A</t>
  </si>
  <si>
    <t>UndeclaredBUS100SAT Verbal3B</t>
  </si>
  <si>
    <t>UndeclaredBUS100SAT Verbal3C</t>
  </si>
  <si>
    <t>UndeclaredBUS100SAT Verbal3F</t>
  </si>
  <si>
    <t>UndeclaredBUS100SAT Verbal3W</t>
  </si>
  <si>
    <t>UndeclaredBUS100SAT Verbal4A</t>
  </si>
  <si>
    <t>UndeclaredBUS100SAT Verbal4B</t>
  </si>
  <si>
    <t>UndeclaredBUS100SAT Verbal4C</t>
  </si>
  <si>
    <t>UndeclaredBUS100SAT Verbal4W</t>
  </si>
  <si>
    <t>UndeclaredBUS100SAT Writing1A</t>
  </si>
  <si>
    <t>UndeclaredBUS100SAT Writing1B</t>
  </si>
  <si>
    <t>UndeclaredBUS100SAT Writing1C</t>
  </si>
  <si>
    <t>0.1568627451</t>
  </si>
  <si>
    <t>0.533333333</t>
  </si>
  <si>
    <t>UndeclaredBUS100SAT Writing2A</t>
  </si>
  <si>
    <t>UndeclaredBUS100SAT Writing2B</t>
  </si>
  <si>
    <t>UndeclaredBUS100SAT Writing2C</t>
  </si>
  <si>
    <t>UndeclaredBUS100SAT Writing3A</t>
  </si>
  <si>
    <t>UndeclaredBUS100SAT Writing3B</t>
  </si>
  <si>
    <t>UndeclaredBUS100SAT Writing3C</t>
  </si>
  <si>
    <t>UndeclaredBUS100SAT Writing3F</t>
  </si>
  <si>
    <t>UndeclaredBUS100SAT Writing4A</t>
  </si>
  <si>
    <t>0.800000000</t>
  </si>
  <si>
    <t>UndeclaredBUS100SAT Writing4B</t>
  </si>
  <si>
    <t>UndeclaredCLS150ACT Combined English/Writing1A</t>
  </si>
  <si>
    <t>UndeclaredCLS150ACT Combined English/Writing1B</t>
  </si>
  <si>
    <t>UndeclaredCLS150ACT Combined English/Writing1C</t>
  </si>
  <si>
    <t>UndeclaredCLS150ACT Combined English/Writing1D</t>
  </si>
  <si>
    <t>UndeclaredCLS150ACT Combined English/Writing1F</t>
  </si>
  <si>
    <t>UndeclaredCLS150ACT Combined English/Writing1W</t>
  </si>
  <si>
    <t>UndeclaredCLS150ACT Combined English/Writing2A</t>
  </si>
  <si>
    <t>UndeclaredCLS150ACT Combined English/Writing2B</t>
  </si>
  <si>
    <t>UndeclaredCLS150ACT Combined English/Writing2C</t>
  </si>
  <si>
    <t>UndeclaredCLS150ACT Combined English/Writing2D</t>
  </si>
  <si>
    <t>UndeclaredCLS150ACT Combined English/Writing2F</t>
  </si>
  <si>
    <t>UndeclaredCLS150ACT Combined English/Writing3A</t>
  </si>
  <si>
    <t>UndeclaredCLS150ACT Combined English/Writing3B</t>
  </si>
  <si>
    <t>UndeclaredCLS150ACT Combined English/Writing3C</t>
  </si>
  <si>
    <t>UndeclaredCLS150ACT Combined English/Writing3D</t>
  </si>
  <si>
    <t>UndeclaredCLS150ACT Combined English/Writing3F</t>
  </si>
  <si>
    <t>UndeclaredCLS150ACT Combined English/Writing3W</t>
  </si>
  <si>
    <t>UndeclaredCLS150ACT Combined English/Writing4A</t>
  </si>
  <si>
    <t>UndeclaredCLS150ACT Combined English/Writing4B</t>
  </si>
  <si>
    <t>UndeclaredCLS150ACT Combined English/Writing4C</t>
  </si>
  <si>
    <t>UndeclaredCLS150ACT Combined English/Writing4D</t>
  </si>
  <si>
    <t>UndeclaredCLS150ACT Combined English/Writing4F</t>
  </si>
  <si>
    <t>UndeclaredCLS150ACT Composite1A</t>
  </si>
  <si>
    <t>0.0184696570</t>
  </si>
  <si>
    <t>0.10606061</t>
  </si>
  <si>
    <t>0.059829060</t>
  </si>
  <si>
    <t>UndeclaredCLS150ACT Composite1B</t>
  </si>
  <si>
    <t>0.0448548813</t>
  </si>
  <si>
    <t>0.060402685</t>
  </si>
  <si>
    <t>UndeclaredCLS150ACT Composite1C</t>
  </si>
  <si>
    <t>0.0659630607</t>
  </si>
  <si>
    <t>0.28089888</t>
  </si>
  <si>
    <t>UndeclaredCLS150ACT Composite1D</t>
  </si>
  <si>
    <t>0.0395778364</t>
  </si>
  <si>
    <t>0.31914894</t>
  </si>
  <si>
    <t>UndeclaredCLS150ACT Composite1F</t>
  </si>
  <si>
    <t>0.1029023747</t>
  </si>
  <si>
    <t>0.63934426</t>
  </si>
  <si>
    <t>UndeclaredCLS150ACT Composite1W</t>
  </si>
  <si>
    <t>0.0369393140</t>
  </si>
  <si>
    <t>0.119658120</t>
  </si>
  <si>
    <t>UndeclaredCLS150ACT Composite2A</t>
  </si>
  <si>
    <t>0.112000000</t>
  </si>
  <si>
    <t>UndeclaredCLS150ACT Composite2B</t>
  </si>
  <si>
    <t>0.0844327177</t>
  </si>
  <si>
    <t>0.093959732</t>
  </si>
  <si>
    <t>UndeclaredCLS150ACT Composite2C</t>
  </si>
  <si>
    <t>0.0976253298</t>
  </si>
  <si>
    <t>0.41573034</t>
  </si>
  <si>
    <t>0.296000000</t>
  </si>
  <si>
    <t>UndeclaredCLS150ACT Composite2D</t>
  </si>
  <si>
    <t>0.36170213</t>
  </si>
  <si>
    <t>UndeclaredCLS150ACT Composite2F</t>
  </si>
  <si>
    <t>0.22950820</t>
  </si>
  <si>
    <t>UndeclaredCLS150ACT Composite2W</t>
  </si>
  <si>
    <t>0.0290237467</t>
  </si>
  <si>
    <t>0.088000000</t>
  </si>
  <si>
    <t>UndeclaredCLS150ACT Composite3A</t>
  </si>
  <si>
    <t>0.0606860158</t>
  </si>
  <si>
    <t>0.34848485</t>
  </si>
  <si>
    <t>UndeclaredCLS150ACT Composite3B</t>
  </si>
  <si>
    <t>0.0554089710</t>
  </si>
  <si>
    <t>UndeclaredCLS150ACT Composite3C</t>
  </si>
  <si>
    <t>0.0580474934</t>
  </si>
  <si>
    <t>0.24719101</t>
  </si>
  <si>
    <t>UndeclaredCLS150ACT Composite3D</t>
  </si>
  <si>
    <t>UndeclaredCLS150ACT Composite3F</t>
  </si>
  <si>
    <t>UndeclaredCLS150ACT Composite3W</t>
  </si>
  <si>
    <t>0.0105540897</t>
  </si>
  <si>
    <t>UndeclaredCLS150ACT Composite4A</t>
  </si>
  <si>
    <t>UndeclaredCLS150ACT Composite4B</t>
  </si>
  <si>
    <t>UndeclaredCLS150ACT Composite4C</t>
  </si>
  <si>
    <t>0.0131926121</t>
  </si>
  <si>
    <t>0.05617978</t>
  </si>
  <si>
    <t>UndeclaredCLS150ACT Composite4D</t>
  </si>
  <si>
    <t>0.08510638</t>
  </si>
  <si>
    <t>UndeclaredCLS150ACT Composite4F</t>
  </si>
  <si>
    <t>0.0026385224</t>
  </si>
  <si>
    <t>0.01639344</t>
  </si>
  <si>
    <t>UndeclaredCLS150ACT Composite4W</t>
  </si>
  <si>
    <t>0.0079155673</t>
  </si>
  <si>
    <t>UndeclaredCLS150ACT English1A</t>
  </si>
  <si>
    <t>UndeclaredCLS150ACT English1B</t>
  </si>
  <si>
    <t>UndeclaredCLS150ACT English1C</t>
  </si>
  <si>
    <t>UndeclaredCLS150ACT English1D</t>
  </si>
  <si>
    <t>0.0263852243</t>
  </si>
  <si>
    <t>UndeclaredCLS150ACT English1F</t>
  </si>
  <si>
    <t>0.0738786280</t>
  </si>
  <si>
    <t>UndeclaredCLS150ACT English1W</t>
  </si>
  <si>
    <t>0.0422163588</t>
  </si>
  <si>
    <t>UndeclaredCLS150ACT English2A</t>
  </si>
  <si>
    <t>UndeclaredCLS150ACT English2B</t>
  </si>
  <si>
    <t>0.0712401055</t>
  </si>
  <si>
    <t>0.216000000</t>
  </si>
  <si>
    <t>UndeclaredCLS150ACT English2C</t>
  </si>
  <si>
    <t>0.35955056</t>
  </si>
  <si>
    <t>UndeclaredCLS150ACT English2D</t>
  </si>
  <si>
    <t>0.0501319261</t>
  </si>
  <si>
    <t>0.152000000</t>
  </si>
  <si>
    <t>UndeclaredCLS150ACT English2F</t>
  </si>
  <si>
    <t>0.0633245383</t>
  </si>
  <si>
    <t>0.39344262</t>
  </si>
  <si>
    <t>0.192000000</t>
  </si>
  <si>
    <t>UndeclaredCLS150ACT English2W</t>
  </si>
  <si>
    <t>0.0211081794</t>
  </si>
  <si>
    <t>0.064000000</t>
  </si>
  <si>
    <t>UndeclaredCLS150ACT English3A</t>
  </si>
  <si>
    <t>0.0686015831</t>
  </si>
  <si>
    <t>0.265306122</t>
  </si>
  <si>
    <t>UndeclaredCLS150ACT English3B</t>
  </si>
  <si>
    <t>UndeclaredCLS150ACT English3C</t>
  </si>
  <si>
    <t>0.26966292</t>
  </si>
  <si>
    <t>UndeclaredCLS150ACT English3D</t>
  </si>
  <si>
    <t>UndeclaredCLS150ACT English3F</t>
  </si>
  <si>
    <t>UndeclaredCLS150ACT English3W</t>
  </si>
  <si>
    <t>UndeclaredCLS150ACT English4A</t>
  </si>
  <si>
    <t>0.0527704485</t>
  </si>
  <si>
    <t>UndeclaredCLS150ACT English4B</t>
  </si>
  <si>
    <t>0.0474934037</t>
  </si>
  <si>
    <t>UndeclaredCLS150ACT English4C</t>
  </si>
  <si>
    <t>0.12359551</t>
  </si>
  <si>
    <t>UndeclaredCLS150ACT English4D</t>
  </si>
  <si>
    <t>UndeclaredCLS150ACT English4F</t>
  </si>
  <si>
    <t>0.0052770449</t>
  </si>
  <si>
    <t>UndeclaredCLS150ACT English4W</t>
  </si>
  <si>
    <t>UndeclaredCLS150ACT Math1A</t>
  </si>
  <si>
    <t>UndeclaredCLS150ACT Math1B</t>
  </si>
  <si>
    <t>0.156521739</t>
  </si>
  <si>
    <t>UndeclaredCLS150ACT Math1C</t>
  </si>
  <si>
    <t>0.25842697</t>
  </si>
  <si>
    <t>UndeclaredCLS150ACT Math1D</t>
  </si>
  <si>
    <t>0.38297872</t>
  </si>
  <si>
    <t>UndeclaredCLS150ACT Math1F</t>
  </si>
  <si>
    <t>0.0949868074</t>
  </si>
  <si>
    <t>0.59016393</t>
  </si>
  <si>
    <t>0.313043478</t>
  </si>
  <si>
    <t>UndeclaredCLS150ACT Math1W</t>
  </si>
  <si>
    <t>0.0343007916</t>
  </si>
  <si>
    <t>0.113043478</t>
  </si>
  <si>
    <t>UndeclaredCLS150ACT Math2A</t>
  </si>
  <si>
    <t>0.19696970</t>
  </si>
  <si>
    <t>UndeclaredCLS150ACT Math2B</t>
  </si>
  <si>
    <t>UndeclaredCLS150ACT Math2C</t>
  </si>
  <si>
    <t>0.30337079</t>
  </si>
  <si>
    <t>0.241071429</t>
  </si>
  <si>
    <t>UndeclaredCLS150ACT Math2D</t>
  </si>
  <si>
    <t>UndeclaredCLS150ACT Math2F</t>
  </si>
  <si>
    <t>0.169642857</t>
  </si>
  <si>
    <t>UndeclaredCLS150ACT Math2W</t>
  </si>
  <si>
    <t>UndeclaredCLS150ACT Math3A</t>
  </si>
  <si>
    <t>0.242990654</t>
  </si>
  <si>
    <t>UndeclaredCLS150ACT Math3B</t>
  </si>
  <si>
    <t>0.299065421</t>
  </si>
  <si>
    <t>UndeclaredCLS150ACT Math3C</t>
  </si>
  <si>
    <t>0.0817941953</t>
  </si>
  <si>
    <t>UndeclaredCLS150ACT Math3D</t>
  </si>
  <si>
    <t>UndeclaredCLS150ACT Math3F</t>
  </si>
  <si>
    <t>0.0158311346</t>
  </si>
  <si>
    <t>0.09836066</t>
  </si>
  <si>
    <t>UndeclaredCLS150ACT Math3W</t>
  </si>
  <si>
    <t>UndeclaredCLS150ACT Math4A</t>
  </si>
  <si>
    <t>UndeclaredCLS150ACT Math4B</t>
  </si>
  <si>
    <t>UndeclaredCLS150ACT Math4C</t>
  </si>
  <si>
    <t>0.08988764</t>
  </si>
  <si>
    <t>UndeclaredCLS150ACT Math4D</t>
  </si>
  <si>
    <t>UndeclaredCLS150ACT Math4W</t>
  </si>
  <si>
    <t>UndeclaredCLS150ACT Reading1A</t>
  </si>
  <si>
    <t>UndeclaredCLS150ACT Reading1B</t>
  </si>
  <si>
    <t>UndeclaredCLS150ACT Reading1C</t>
  </si>
  <si>
    <t>0.23595506</t>
  </si>
  <si>
    <t>UndeclaredCLS150ACT Reading1D</t>
  </si>
  <si>
    <t>UndeclaredCLS150ACT Reading1F</t>
  </si>
  <si>
    <t>0.40983607</t>
  </si>
  <si>
    <t>0.287356322</t>
  </si>
  <si>
    <t>UndeclaredCLS150ACT Reading1W</t>
  </si>
  <si>
    <t>UndeclaredCLS150ACT Reading2A</t>
  </si>
  <si>
    <t>0.0237467018</t>
  </si>
  <si>
    <t>0.077586207</t>
  </si>
  <si>
    <t>UndeclaredCLS150ACT Reading2B</t>
  </si>
  <si>
    <t>0.0897097625</t>
  </si>
  <si>
    <t>0.40476190</t>
  </si>
  <si>
    <t>UndeclaredCLS150ACT Reading2C</t>
  </si>
  <si>
    <t>0.0765171504</t>
  </si>
  <si>
    <t>0.32584270</t>
  </si>
  <si>
    <t>UndeclaredCLS150ACT Reading2D</t>
  </si>
  <si>
    <t>UndeclaredCLS150ACT Reading2F</t>
  </si>
  <si>
    <t>0.37704918</t>
  </si>
  <si>
    <t>UndeclaredCLS150ACT Reading2W</t>
  </si>
  <si>
    <t>UndeclaredCLS150ACT Reading3A</t>
  </si>
  <si>
    <t>UndeclaredCLS150ACT Reading3B</t>
  </si>
  <si>
    <t>0.171717172</t>
  </si>
  <si>
    <t>UndeclaredCLS150ACT Reading3C</t>
  </si>
  <si>
    <t>UndeclaredCLS150ACT Reading3D</t>
  </si>
  <si>
    <t>UndeclaredCLS150ACT Reading3F</t>
  </si>
  <si>
    <t>0.14754098</t>
  </si>
  <si>
    <t>UndeclaredCLS150ACT Reading3W</t>
  </si>
  <si>
    <t>UndeclaredCLS150ACT Reading4A</t>
  </si>
  <si>
    <t>0.337662338</t>
  </si>
  <si>
    <t>UndeclaredCLS150ACT Reading4B</t>
  </si>
  <si>
    <t>UndeclaredCLS150ACT Reading4C</t>
  </si>
  <si>
    <t>0.16853933</t>
  </si>
  <si>
    <t>UndeclaredCLS150ACT Reading4D</t>
  </si>
  <si>
    <t>UndeclaredCLS150ACT Reading4F</t>
  </si>
  <si>
    <t>0.06557377</t>
  </si>
  <si>
    <t>UndeclaredCLS150ACT Reading4W</t>
  </si>
  <si>
    <t>UndeclaredCLS150ACT Science Reasoning1A</t>
  </si>
  <si>
    <t>0.075757576</t>
  </si>
  <si>
    <t>UndeclaredCLS150ACT Science Reasoning1B</t>
  </si>
  <si>
    <t>0.174242424</t>
  </si>
  <si>
    <t>UndeclaredCLS150ACT Science Reasoning1C</t>
  </si>
  <si>
    <t>UndeclaredCLS150ACT Science Reasoning1D</t>
  </si>
  <si>
    <t>UndeclaredCLS150ACT Science Reasoning1F</t>
  </si>
  <si>
    <t>0.55737705</t>
  </si>
  <si>
    <t>UndeclaredCLS150ACT Science Reasoning1W</t>
  </si>
  <si>
    <t>UndeclaredCLS150ACT Science Reasoning2A</t>
  </si>
  <si>
    <t>UndeclaredCLS150ACT Science Reasoning2B</t>
  </si>
  <si>
    <t>UndeclaredCLS150ACT Science Reasoning2C</t>
  </si>
  <si>
    <t>UndeclaredCLS150ACT Science Reasoning2D</t>
  </si>
  <si>
    <t>UndeclaredCLS150ACT Science Reasoning2F</t>
  </si>
  <si>
    <t>UndeclaredCLS150ACT Science Reasoning2W</t>
  </si>
  <si>
    <t>UndeclaredCLS150ACT Science Reasoning3A</t>
  </si>
  <si>
    <t>0.204081633</t>
  </si>
  <si>
    <t>UndeclaredCLS150ACT Science Reasoning3B</t>
  </si>
  <si>
    <t>0.29761905</t>
  </si>
  <si>
    <t>UndeclaredCLS150ACT Science Reasoning3C</t>
  </si>
  <si>
    <t>0.29213483</t>
  </si>
  <si>
    <t>UndeclaredCLS150ACT Science Reasoning3D</t>
  </si>
  <si>
    <t>UndeclaredCLS150ACT Science Reasoning3F</t>
  </si>
  <si>
    <t>0.21311475</t>
  </si>
  <si>
    <t>UndeclaredCLS150ACT Science Reasoning3W</t>
  </si>
  <si>
    <t>UndeclaredCLS150ACT Science Reasoning4A</t>
  </si>
  <si>
    <t>UndeclaredCLS150ACT Science Reasoning4B</t>
  </si>
  <si>
    <t>UndeclaredCLS150ACT Science Reasoning4C</t>
  </si>
  <si>
    <t>UndeclaredCLS150ACT Science Reasoning4D</t>
  </si>
  <si>
    <t>UndeclaredCLS150ACT Science Reasoning4W</t>
  </si>
  <si>
    <t>UndeclaredCLS150SAT Mathematics1A</t>
  </si>
  <si>
    <t>UndeclaredCLS150SAT Mathematics1B</t>
  </si>
  <si>
    <t>0.0955882353</t>
  </si>
  <si>
    <t>UndeclaredCLS150SAT Mathematics1C</t>
  </si>
  <si>
    <t>UndeclaredCLS150SAT Mathematics1D</t>
  </si>
  <si>
    <t>UndeclaredCLS150SAT Mathematics1F</t>
  </si>
  <si>
    <t>0.0514705882</t>
  </si>
  <si>
    <t>UndeclaredCLS150SAT Mathematics1W</t>
  </si>
  <si>
    <t>UndeclaredCLS150SAT Mathematics2A</t>
  </si>
  <si>
    <t>0.0367647059</t>
  </si>
  <si>
    <t>UndeclaredCLS150SAT Mathematics2B</t>
  </si>
  <si>
    <t>0.0808823529</t>
  </si>
  <si>
    <t>UndeclaredCLS150SAT Mathematics2C</t>
  </si>
  <si>
    <t>0.106060606</t>
  </si>
  <si>
    <t>UndeclaredCLS150SAT Mathematics2D</t>
  </si>
  <si>
    <t>UndeclaredCLS150SAT Mathematics2F</t>
  </si>
  <si>
    <t>UndeclaredCLS150SAT Mathematics2W</t>
  </si>
  <si>
    <t>UndeclaredCLS150SAT Mathematics3A</t>
  </si>
  <si>
    <t>0.321428571</t>
  </si>
  <si>
    <t>UndeclaredCLS150SAT Mathematics3B</t>
  </si>
  <si>
    <t>UndeclaredCLS150SAT Mathematics3C</t>
  </si>
  <si>
    <t>UndeclaredCLS150SAT Mathematics3F</t>
  </si>
  <si>
    <t>UndeclaredCLS150SAT Mathematics3W</t>
  </si>
  <si>
    <t>UndeclaredCLS150SAT Mathematics4A</t>
  </si>
  <si>
    <t>UndeclaredCLS150SAT Mathematics4B</t>
  </si>
  <si>
    <t>UndeclaredCLS150SAT Mathematics4C</t>
  </si>
  <si>
    <t>UndeclaredCLS150SAT Mathematics4D</t>
  </si>
  <si>
    <t>UndeclaredCLS150SAT Mathematics4F</t>
  </si>
  <si>
    <t>UndeclaredCLS150SAT Total (Verbal and Math)1A</t>
  </si>
  <si>
    <t>UndeclaredCLS150SAT Total (Verbal and Math)1B</t>
  </si>
  <si>
    <t>0.1102941176</t>
  </si>
  <si>
    <t>UndeclaredCLS150SAT Total (Verbal and Math)1C</t>
  </si>
  <si>
    <t>UndeclaredCLS150SAT Total (Verbal and Math)1D</t>
  </si>
  <si>
    <t>UndeclaredCLS150SAT Total (Verbal and Math)1F</t>
  </si>
  <si>
    <t>UndeclaredCLS150SAT Total (Verbal and Math)1W</t>
  </si>
  <si>
    <t>UndeclaredCLS150SAT Total (Verbal and Math)2A</t>
  </si>
  <si>
    <t>UndeclaredCLS150SAT Total (Verbal and Math)2B</t>
  </si>
  <si>
    <t>UndeclaredCLS150SAT Total (Verbal and Math)2C</t>
  </si>
  <si>
    <t>UndeclaredCLS150SAT Total (Verbal and Math)2D</t>
  </si>
  <si>
    <t>UndeclaredCLS150SAT Total (Verbal and Math)2F</t>
  </si>
  <si>
    <t>UndeclaredCLS150SAT Total (Verbal and Math)2W</t>
  </si>
  <si>
    <t>UndeclaredCLS150SAT Total (Verbal and Math)3A</t>
  </si>
  <si>
    <t>UndeclaredCLS150SAT Total (Verbal and Math)3B</t>
  </si>
  <si>
    <t>UndeclaredCLS150SAT Total (Verbal and Math)3C</t>
  </si>
  <si>
    <t>UndeclaredCLS150SAT Total (Verbal and Math)3D</t>
  </si>
  <si>
    <t>UndeclaredCLS150SAT Total (Verbal and Math)3F</t>
  </si>
  <si>
    <t>UndeclaredCLS150SAT Total (Verbal and Math)3W</t>
  </si>
  <si>
    <t>UndeclaredCLS150SAT Total (Verbal and Math)4A</t>
  </si>
  <si>
    <t>UndeclaredCLS150SAT Total (Verbal and Math)4B</t>
  </si>
  <si>
    <t>UndeclaredCLS150SAT Total (Verbal and Math)4C</t>
  </si>
  <si>
    <t>UndeclaredCLS150SAT Total (Verbal and Math)4D</t>
  </si>
  <si>
    <t>UndeclaredCLS150SAT Total (Verbal and Math)4F</t>
  </si>
  <si>
    <t>UndeclaredCLS150SAT Verbal1A</t>
  </si>
  <si>
    <t>UndeclaredCLS150SAT Verbal1B</t>
  </si>
  <si>
    <t>UndeclaredCLS150SAT Verbal1C</t>
  </si>
  <si>
    <t>UndeclaredCLS150SAT Verbal1D</t>
  </si>
  <si>
    <t>UndeclaredCLS150SAT Verbal1F</t>
  </si>
  <si>
    <t>UndeclaredCLS150SAT Verbal1W</t>
  </si>
  <si>
    <t>UndeclaredCLS150SAT Verbal2A</t>
  </si>
  <si>
    <t>UndeclaredCLS150SAT Verbal2B</t>
  </si>
  <si>
    <t>UndeclaredCLS150SAT Verbal2C</t>
  </si>
  <si>
    <t>UndeclaredCLS150SAT Verbal2D</t>
  </si>
  <si>
    <t>UndeclaredCLS150SAT Verbal2F</t>
  </si>
  <si>
    <t>UndeclaredCLS150SAT Verbal2W</t>
  </si>
  <si>
    <t>UndeclaredCLS150SAT Verbal3A</t>
  </si>
  <si>
    <t>UndeclaredCLS150SAT Verbal3B</t>
  </si>
  <si>
    <t>UndeclaredCLS150SAT Verbal3C</t>
  </si>
  <si>
    <t>UndeclaredCLS150SAT Verbal3D</t>
  </si>
  <si>
    <t>UndeclaredCLS150SAT Verbal3F</t>
  </si>
  <si>
    <t>UndeclaredCLS150SAT Verbal3W</t>
  </si>
  <si>
    <t>UndeclaredCLS150SAT Verbal4A</t>
  </si>
  <si>
    <t>UndeclaredCLS150SAT Verbal4B</t>
  </si>
  <si>
    <t>UndeclaredCLS150SAT Verbal4C</t>
  </si>
  <si>
    <t>UndeclaredCLS150SAT Verbal4D</t>
  </si>
  <si>
    <t>UndeclaredCLS150SAT Verbal4F</t>
  </si>
  <si>
    <t>UndeclaredCLS150SAT Writing1B</t>
  </si>
  <si>
    <t>UndeclaredCLS150SAT Writing1C</t>
  </si>
  <si>
    <t>UndeclaredCLS150SAT Writing1D</t>
  </si>
  <si>
    <t>UndeclaredCLS150SAT Writing1F</t>
  </si>
  <si>
    <t>UndeclaredCLS150SAT Writing1W</t>
  </si>
  <si>
    <t>UndeclaredCLS150SAT Writing2A</t>
  </si>
  <si>
    <t>UndeclaredCLS150SAT Writing2B</t>
  </si>
  <si>
    <t>UndeclaredCLS150SAT Writing2C</t>
  </si>
  <si>
    <t>UndeclaredCLS150SAT Writing2D</t>
  </si>
  <si>
    <t>UndeclaredCLS150SAT Writing2F</t>
  </si>
  <si>
    <t>UndeclaredCLS150SAT Writing2W</t>
  </si>
  <si>
    <t>UndeclaredCLS150SAT Writing3A</t>
  </si>
  <si>
    <t>UndeclaredCLS150SAT Writing3B</t>
  </si>
  <si>
    <t>UndeclaredCLS150SAT Writing3C</t>
  </si>
  <si>
    <t>UndeclaredCLS150SAT Writing3D</t>
  </si>
  <si>
    <t>UndeclaredCLS150SAT Writing4A</t>
  </si>
  <si>
    <t>UndeclaredCLS150SAT Writing4B</t>
  </si>
  <si>
    <t>UndeclaredCLS150SAT Writing4C</t>
  </si>
  <si>
    <t>UndeclaredCLS150SAT Writing4D</t>
  </si>
  <si>
    <t>UndeclaredCLS150SAT Writing4F</t>
  </si>
  <si>
    <t>UndeclaredCOM101ACT Combined English/Writing1B</t>
  </si>
  <si>
    <t>UndeclaredCOM101ACT Combined English/Writing1C</t>
  </si>
  <si>
    <t>UndeclaredCOM101ACT Combined English/Writing1D</t>
  </si>
  <si>
    <t>UndeclaredCOM101ACT Combined English/Writing1F</t>
  </si>
  <si>
    <t>UndeclaredCOM101ACT Combined English/Writing1W</t>
  </si>
  <si>
    <t>UndeclaredCOM101ACT Combined English/Writing2A</t>
  </si>
  <si>
    <t>UndeclaredCOM101ACT Combined English/Writing2B</t>
  </si>
  <si>
    <t>UndeclaredCOM101ACT Combined English/Writing2C</t>
  </si>
  <si>
    <t>UndeclaredCOM101ACT Combined English/Writing2D</t>
  </si>
  <si>
    <t>UndeclaredCOM101ACT Combined English/Writing2F</t>
  </si>
  <si>
    <t>UndeclaredCOM101ACT Combined English/Writing3A</t>
  </si>
  <si>
    <t>UndeclaredCOM101ACT Combined English/Writing3B</t>
  </si>
  <si>
    <t>UndeclaredCOM101ACT Combined English/Writing3D</t>
  </si>
  <si>
    <t>UndeclaredCOM101ACT Combined English/Writing3F</t>
  </si>
  <si>
    <t>UndeclaredCOM101ACT Combined English/Writing4A</t>
  </si>
  <si>
    <t>UndeclaredCOM101ACT Combined English/Writing4B</t>
  </si>
  <si>
    <t>UndeclaredCOM101ACT Composite1A</t>
  </si>
  <si>
    <t>0.1107871720</t>
  </si>
  <si>
    <t>0.156976744</t>
  </si>
  <si>
    <t>0.30894309</t>
  </si>
  <si>
    <t>0.273381295</t>
  </si>
  <si>
    <t>UndeclaredCOM101ACT Composite1B</t>
  </si>
  <si>
    <t>0.1720116618</t>
  </si>
  <si>
    <t>0.45038168</t>
  </si>
  <si>
    <t>0.424460432</t>
  </si>
  <si>
    <t>UndeclaredCOM101ACT Composite1C</t>
  </si>
  <si>
    <t>0.48717949</t>
  </si>
  <si>
    <t>0.136690647</t>
  </si>
  <si>
    <t>UndeclaredCOM101ACT Composite1D</t>
  </si>
  <si>
    <t>0.0291545190</t>
  </si>
  <si>
    <t>UndeclaredCOM101ACT Composite1F</t>
  </si>
  <si>
    <t>0.0233236152</t>
  </si>
  <si>
    <t>UndeclaredCOM101ACT Composite1W</t>
  </si>
  <si>
    <t>0.0145772595</t>
  </si>
  <si>
    <t>0.005813953</t>
  </si>
  <si>
    <t>UndeclaredCOM101ACT Composite2A</t>
  </si>
  <si>
    <t>0.1137026239</t>
  </si>
  <si>
    <t>0.110465116</t>
  </si>
  <si>
    <t>0.31707317</t>
  </si>
  <si>
    <t>0.364485981</t>
  </si>
  <si>
    <t>UndeclaredCOM101ACT Composite2B</t>
  </si>
  <si>
    <t>0.145348837</t>
  </si>
  <si>
    <t>0.29770992</t>
  </si>
  <si>
    <t>UndeclaredCOM101ACT Composite2C</t>
  </si>
  <si>
    <t>0.017441860</t>
  </si>
  <si>
    <t>UndeclaredCOM101ACT Composite2D</t>
  </si>
  <si>
    <t>0.0087463557</t>
  </si>
  <si>
    <t>0.028037383</t>
  </si>
  <si>
    <t>UndeclaredCOM101ACT Composite2F</t>
  </si>
  <si>
    <t>0.102803738</t>
  </si>
  <si>
    <t>UndeclaredCOM101ACT Composite2W</t>
  </si>
  <si>
    <t>0.0058309038</t>
  </si>
  <si>
    <t>UndeclaredCOM101ACT Composite3A</t>
  </si>
  <si>
    <t>0.0758017493</t>
  </si>
  <si>
    <t>0.21138211</t>
  </si>
  <si>
    <t>0.472727273</t>
  </si>
  <si>
    <t>UndeclaredCOM101ACT Composite3B</t>
  </si>
  <si>
    <t>0.0524781341</t>
  </si>
  <si>
    <t>0.063953488</t>
  </si>
  <si>
    <t>0.13740458</t>
  </si>
  <si>
    <t>UndeclaredCOM101ACT Composite3C</t>
  </si>
  <si>
    <t>UndeclaredCOM101ACT Composite3D</t>
  </si>
  <si>
    <t>UndeclaredCOM101ACT Composite3F</t>
  </si>
  <si>
    <t>UndeclaredCOM101ACT Composite3W</t>
  </si>
  <si>
    <t>0.0029154519</t>
  </si>
  <si>
    <t>UndeclaredCOM101ACT Composite4A</t>
  </si>
  <si>
    <t>0.0583090379</t>
  </si>
  <si>
    <t>0.16260163</t>
  </si>
  <si>
    <t>UndeclaredCOM101ACT Composite4B</t>
  </si>
  <si>
    <t>0.0437317784</t>
  </si>
  <si>
    <t>0.11450382</t>
  </si>
  <si>
    <t>UndeclaredCOM101ACT Composite4C</t>
  </si>
  <si>
    <t>UndeclaredCOM101ACT Composite4D</t>
  </si>
  <si>
    <t>UndeclaredCOM101ACT Composite4F</t>
  </si>
  <si>
    <t>UndeclaredCOM101ACT Composite4W</t>
  </si>
  <si>
    <t>UndeclaredCOM101ACT English1A</t>
  </si>
  <si>
    <t>0.0728862974</t>
  </si>
  <si>
    <t>0.20325203</t>
  </si>
  <si>
    <t>UndeclaredCOM101ACT English1B</t>
  </si>
  <si>
    <t>0.1341107872</t>
  </si>
  <si>
    <t>0.133720930</t>
  </si>
  <si>
    <t>0.35114504</t>
  </si>
  <si>
    <t>UndeclaredCOM101ACT English1C</t>
  </si>
  <si>
    <t>UndeclaredCOM101ACT English1D</t>
  </si>
  <si>
    <t>UndeclaredCOM101ACT English1F</t>
  </si>
  <si>
    <t>UndeclaredCOM101ACT English1W</t>
  </si>
  <si>
    <t>UndeclaredCOM101ACT English2A</t>
  </si>
  <si>
    <t>0.35772358</t>
  </si>
  <si>
    <t>0.352000000</t>
  </si>
  <si>
    <t>UndeclaredCOM101ACT English2B</t>
  </si>
  <si>
    <t>0.37404580</t>
  </si>
  <si>
    <t>UndeclaredCOM101ACT English2C</t>
  </si>
  <si>
    <t>UndeclaredCOM101ACT English2D</t>
  </si>
  <si>
    <t>UndeclaredCOM101ACT English2F</t>
  </si>
  <si>
    <t>UndeclaredCOM101ACT English2W</t>
  </si>
  <si>
    <t>UndeclaredCOM101ACT English3A</t>
  </si>
  <si>
    <t>0.22764228</t>
  </si>
  <si>
    <t>UndeclaredCOM101ACT English3B</t>
  </si>
  <si>
    <t>0.15267176</t>
  </si>
  <si>
    <t>UndeclaredCOM101ACT English3C</t>
  </si>
  <si>
    <t>UndeclaredCOM101ACT English3D</t>
  </si>
  <si>
    <t>UndeclaredCOM101ACT English3F</t>
  </si>
  <si>
    <t>UndeclaredCOM101ACT English3W</t>
  </si>
  <si>
    <t>UndeclaredCOM101ACT English4A</t>
  </si>
  <si>
    <t>UndeclaredCOM101ACT English4B</t>
  </si>
  <si>
    <t>0.0466472303</t>
  </si>
  <si>
    <t>0.12213740</t>
  </si>
  <si>
    <t>UndeclaredCOM101ACT English4C</t>
  </si>
  <si>
    <t>UndeclaredCOM101ACT English4D</t>
  </si>
  <si>
    <t>UndeclaredCOM101ACT English4W</t>
  </si>
  <si>
    <t>UndeclaredCOM101ACT Math1A</t>
  </si>
  <si>
    <t>0.1078717201</t>
  </si>
  <si>
    <t>0.30081301</t>
  </si>
  <si>
    <t>UndeclaredCOM101ACT Math1B</t>
  </si>
  <si>
    <t>0.1370262391</t>
  </si>
  <si>
    <t>0.35877863</t>
  </si>
  <si>
    <t>0.348148148</t>
  </si>
  <si>
    <t>UndeclaredCOM101ACT Math1C</t>
  </si>
  <si>
    <t>0.58974359</t>
  </si>
  <si>
    <t>0.170370370</t>
  </si>
  <si>
    <t>UndeclaredCOM101ACT Math1D</t>
  </si>
  <si>
    <t>UndeclaredCOM101ACT Math1F</t>
  </si>
  <si>
    <t>UndeclaredCOM101ACT Math1W</t>
  </si>
  <si>
    <t>UndeclaredCOM101ACT Math2A</t>
  </si>
  <si>
    <t>0.0903790087</t>
  </si>
  <si>
    <t>0.104651163</t>
  </si>
  <si>
    <t>0.25203252</t>
  </si>
  <si>
    <t>0.402597403</t>
  </si>
  <si>
    <t>UndeclaredCOM101ACT Math2B</t>
  </si>
  <si>
    <t>0.0962099125</t>
  </si>
  <si>
    <t>UndeclaredCOM101ACT Math2C</t>
  </si>
  <si>
    <t>UndeclaredCOM101ACT Math2D</t>
  </si>
  <si>
    <t>0.0116618076</t>
  </si>
  <si>
    <t>UndeclaredCOM101ACT Math2F</t>
  </si>
  <si>
    <t>UndeclaredCOM101ACT Math2W</t>
  </si>
  <si>
    <t>UndeclaredCOM101ACT Math3A</t>
  </si>
  <si>
    <t>0.373493976</t>
  </si>
  <si>
    <t>UndeclaredCOM101ACT Math3B</t>
  </si>
  <si>
    <t>0.0932944606</t>
  </si>
  <si>
    <t>0.24427481</t>
  </si>
  <si>
    <t>0.385542169</t>
  </si>
  <si>
    <t>UndeclaredCOM101ACT Math3C</t>
  </si>
  <si>
    <t>UndeclaredCOM101ACT Math3D</t>
  </si>
  <si>
    <t>UndeclaredCOM101ACT Math3F</t>
  </si>
  <si>
    <t>0.0262390671</t>
  </si>
  <si>
    <t>UndeclaredCOM101ACT Math3W</t>
  </si>
  <si>
    <t>UndeclaredCOM101ACT Math4A</t>
  </si>
  <si>
    <t>0.0699708455</t>
  </si>
  <si>
    <t>UndeclaredCOM101ACT Math4B</t>
  </si>
  <si>
    <t>0.087209302</t>
  </si>
  <si>
    <t>0.14503817</t>
  </si>
  <si>
    <t>UndeclaredCOM101ACT Math4C</t>
  </si>
  <si>
    <t>UndeclaredCOM101ACT Math4D</t>
  </si>
  <si>
    <t>UndeclaredCOM101ACT Math4W</t>
  </si>
  <si>
    <t>UndeclaredCOM101ACT Reading1A</t>
  </si>
  <si>
    <t>0.122093023</t>
  </si>
  <si>
    <t>UndeclaredCOM101ACT Reading1B</t>
  </si>
  <si>
    <t>UndeclaredCOM101ACT Reading1C</t>
  </si>
  <si>
    <t>UndeclaredCOM101ACT Reading1D</t>
  </si>
  <si>
    <t>UndeclaredCOM101ACT Reading1F</t>
  </si>
  <si>
    <t>UndeclaredCOM101ACT Reading1W</t>
  </si>
  <si>
    <t>UndeclaredCOM101ACT Reading2A</t>
  </si>
  <si>
    <t>0.339449541</t>
  </si>
  <si>
    <t>UndeclaredCOM101ACT Reading2B</t>
  </si>
  <si>
    <t>0.422018349</t>
  </si>
  <si>
    <t>UndeclaredCOM101ACT Reading2C</t>
  </si>
  <si>
    <t>0.137614679</t>
  </si>
  <si>
    <t>UndeclaredCOM101ACT Reading2D</t>
  </si>
  <si>
    <t>UndeclaredCOM101ACT Reading2F</t>
  </si>
  <si>
    <t>0.036697248</t>
  </si>
  <si>
    <t>UndeclaredCOM101ACT Reading2W</t>
  </si>
  <si>
    <t>UndeclaredCOM101ACT Reading3A</t>
  </si>
  <si>
    <t>0.0787172012</t>
  </si>
  <si>
    <t>0.21951220</t>
  </si>
  <si>
    <t>UndeclaredCOM101ACT Reading3B</t>
  </si>
  <si>
    <t>0.16030534</t>
  </si>
  <si>
    <t>UndeclaredCOM101ACT Reading3C</t>
  </si>
  <si>
    <t>UndeclaredCOM101ACT Reading3D</t>
  </si>
  <si>
    <t>UndeclaredCOM101ACT Reading3F</t>
  </si>
  <si>
    <t>UndeclaredCOM101ACT Reading3W</t>
  </si>
  <si>
    <t>UndeclaredCOM101ACT Reading4A</t>
  </si>
  <si>
    <t>UndeclaredCOM101ACT Reading4B</t>
  </si>
  <si>
    <t>0.12977099</t>
  </si>
  <si>
    <t>UndeclaredCOM101ACT Reading4C</t>
  </si>
  <si>
    <t>UndeclaredCOM101ACT Reading4D</t>
  </si>
  <si>
    <t>UndeclaredCOM101ACT Reading4F</t>
  </si>
  <si>
    <t>UndeclaredCOM101ACT Reading4W</t>
  </si>
  <si>
    <t>UndeclaredCOM101ACT Science Reasoning1A</t>
  </si>
  <si>
    <t>0.37398374</t>
  </si>
  <si>
    <t>0.304635762</t>
  </si>
  <si>
    <t>UndeclaredCOM101ACT Science Reasoning1B</t>
  </si>
  <si>
    <t>0.191860465</t>
  </si>
  <si>
    <t>UndeclaredCOM101ACT Science Reasoning1C</t>
  </si>
  <si>
    <t>UndeclaredCOM101ACT Science Reasoning1D</t>
  </si>
  <si>
    <t>UndeclaredCOM101ACT Science Reasoning1F</t>
  </si>
  <si>
    <t>0.066225166</t>
  </si>
  <si>
    <t>UndeclaredCOM101ACT Science Reasoning1W</t>
  </si>
  <si>
    <t>0.033112583</t>
  </si>
  <si>
    <t>UndeclaredCOM101ACT Science Reasoning2A</t>
  </si>
  <si>
    <t>0.380281690</t>
  </si>
  <si>
    <t>UndeclaredCOM101ACT Science Reasoning2B</t>
  </si>
  <si>
    <t>0.18320611</t>
  </si>
  <si>
    <t>UndeclaredCOM101ACT Science Reasoning2C</t>
  </si>
  <si>
    <t>0.28205128</t>
  </si>
  <si>
    <t>UndeclaredCOM101ACT Science Reasoning2D</t>
  </si>
  <si>
    <t>UndeclaredCOM101ACT Science Reasoning2F</t>
  </si>
  <si>
    <t>UndeclaredCOM101ACT Science Reasoning2W</t>
  </si>
  <si>
    <t>UndeclaredCOM101ACT Science Reasoning3A</t>
  </si>
  <si>
    <t>UndeclaredCOM101ACT Science Reasoning3B</t>
  </si>
  <si>
    <t>0.26717557</t>
  </si>
  <si>
    <t>0.421686747</t>
  </si>
  <si>
    <t>UndeclaredCOM101ACT Science Reasoning3C</t>
  </si>
  <si>
    <t>UndeclaredCOM101ACT Science Reasoning3D</t>
  </si>
  <si>
    <t>UndeclaredCOM101ACT Science Reasoning3F</t>
  </si>
  <si>
    <t>UndeclaredCOM101ACT Science Reasoning4A</t>
  </si>
  <si>
    <t>0.15447154</t>
  </si>
  <si>
    <t>UndeclaredCOM101ACT Science Reasoning4B</t>
  </si>
  <si>
    <t>0.09923664</t>
  </si>
  <si>
    <t>UndeclaredCOM101ACT Science Reasoning4D</t>
  </si>
  <si>
    <t>UndeclaredCOM101ACT Science Reasoning4F</t>
  </si>
  <si>
    <t>UndeclaredCOM101ACT Science Reasoning4W</t>
  </si>
  <si>
    <t>UndeclaredCOM101SAT Mathematics1A</t>
  </si>
  <si>
    <t>UndeclaredCOM101SAT Mathematics1B</t>
  </si>
  <si>
    <t>0.24528302</t>
  </si>
  <si>
    <t>UndeclaredCOM101SAT Mathematics1C</t>
  </si>
  <si>
    <t>UndeclaredCOM101SAT Mathematics1D</t>
  </si>
  <si>
    <t>UndeclaredCOM101SAT Mathematics1F</t>
  </si>
  <si>
    <t>UndeclaredCOM101SAT Mathematics1W</t>
  </si>
  <si>
    <t>UndeclaredCOM101SAT Mathematics2A</t>
  </si>
  <si>
    <t>UndeclaredCOM101SAT Mathematics2B</t>
  </si>
  <si>
    <t>0.1637931034</t>
  </si>
  <si>
    <t>0.35849057</t>
  </si>
  <si>
    <t>0.542857143</t>
  </si>
  <si>
    <t>UndeclaredCOM101SAT Mathematics2C</t>
  </si>
  <si>
    <t>UndeclaredCOM101SAT Mathematics2D</t>
  </si>
  <si>
    <t>UndeclaredCOM101SAT Mathematics2F</t>
  </si>
  <si>
    <t>UndeclaredCOM101SAT Mathematics2W</t>
  </si>
  <si>
    <t>UndeclaredCOM101SAT Mathematics3A</t>
  </si>
  <si>
    <t>UndeclaredCOM101SAT Mathematics3B</t>
  </si>
  <si>
    <t>0.20754717</t>
  </si>
  <si>
    <t>UndeclaredCOM101SAT Mathematics3C</t>
  </si>
  <si>
    <t>UndeclaredCOM101SAT Mathematics3F</t>
  </si>
  <si>
    <t>UndeclaredCOM101SAT Mathematics3W</t>
  </si>
  <si>
    <t>UndeclaredCOM101SAT Mathematics4A</t>
  </si>
  <si>
    <t>UndeclaredCOM101SAT Mathematics4B</t>
  </si>
  <si>
    <t>0.18867925</t>
  </si>
  <si>
    <t>UndeclaredCOM101SAT Mathematics4C</t>
  </si>
  <si>
    <t>UndeclaredCOM101SAT Mathematics4W</t>
  </si>
  <si>
    <t>UndeclaredCOM101SAT Total (Verbal and Math)1A</t>
  </si>
  <si>
    <t>UndeclaredCOM101SAT Total (Verbal and Math)1B</t>
  </si>
  <si>
    <t>0.1206896552</t>
  </si>
  <si>
    <t>UndeclaredCOM101SAT Total (Verbal and Math)1C</t>
  </si>
  <si>
    <t>UndeclaredCOM101SAT Total (Verbal and Math)1D</t>
  </si>
  <si>
    <t>UndeclaredCOM101SAT Total (Verbal and Math)1F</t>
  </si>
  <si>
    <t>UndeclaredCOM101SAT Total (Verbal and Math)1W</t>
  </si>
  <si>
    <t>UndeclaredCOM101SAT Total (Verbal and Math)2A</t>
  </si>
  <si>
    <t>UndeclaredCOM101SAT Total (Verbal and Math)2B</t>
  </si>
  <si>
    <t>0.37735849</t>
  </si>
  <si>
    <t>UndeclaredCOM101SAT Total (Verbal and Math)2C</t>
  </si>
  <si>
    <t>UndeclaredCOM101SAT Total (Verbal and Math)2F</t>
  </si>
  <si>
    <t>UndeclaredCOM101SAT Total (Verbal and Math)2W</t>
  </si>
  <si>
    <t>UndeclaredCOM101SAT Total (Verbal and Math)3A</t>
  </si>
  <si>
    <t>UndeclaredCOM101SAT Total (Verbal and Math)3B</t>
  </si>
  <si>
    <t>UndeclaredCOM101SAT Total (Verbal and Math)3C</t>
  </si>
  <si>
    <t>UndeclaredCOM101SAT Total (Verbal and Math)3D</t>
  </si>
  <si>
    <t>UndeclaredCOM101SAT Total (Verbal and Math)3F</t>
  </si>
  <si>
    <t>UndeclaredCOM101SAT Total (Verbal and Math)3W</t>
  </si>
  <si>
    <t>UndeclaredCOM101SAT Total (Verbal and Math)4A</t>
  </si>
  <si>
    <t>UndeclaredCOM101SAT Total (Verbal and Math)4B</t>
  </si>
  <si>
    <t>UndeclaredCOM101SAT Total (Verbal and Math)4C</t>
  </si>
  <si>
    <t>UndeclaredCOM101SAT Total (Verbal and Math)4W</t>
  </si>
  <si>
    <t>UndeclaredCOM101SAT Verbal1A</t>
  </si>
  <si>
    <t>UndeclaredCOM101SAT Verbal1B</t>
  </si>
  <si>
    <t>UndeclaredCOM101SAT Verbal1C</t>
  </si>
  <si>
    <t>UndeclaredCOM101SAT Verbal1D</t>
  </si>
  <si>
    <t>UndeclaredCOM101SAT Verbal1F</t>
  </si>
  <si>
    <t>UndeclaredCOM101SAT Verbal1W</t>
  </si>
  <si>
    <t>UndeclaredCOM101SAT Verbal2A</t>
  </si>
  <si>
    <t>UndeclaredCOM101SAT Verbal2B</t>
  </si>
  <si>
    <t>0.1551724138</t>
  </si>
  <si>
    <t>UndeclaredCOM101SAT Verbal2C</t>
  </si>
  <si>
    <t>UndeclaredCOM101SAT Verbal2D</t>
  </si>
  <si>
    <t>UndeclaredCOM101SAT Verbal2F</t>
  </si>
  <si>
    <t>UndeclaredCOM101SAT Verbal3A</t>
  </si>
  <si>
    <t>UndeclaredCOM101SAT Verbal3B</t>
  </si>
  <si>
    <t>0.13207547</t>
  </si>
  <si>
    <t>UndeclaredCOM101SAT Verbal3C</t>
  </si>
  <si>
    <t>UndeclaredCOM101SAT Verbal3D</t>
  </si>
  <si>
    <t>UndeclaredCOM101SAT Verbal3F</t>
  </si>
  <si>
    <t>UndeclaredCOM101SAT Verbal3W</t>
  </si>
  <si>
    <t>UndeclaredCOM101SAT Verbal4A</t>
  </si>
  <si>
    <t>UndeclaredCOM101SAT Verbal4B</t>
  </si>
  <si>
    <t>UndeclaredCOM101SAT Verbal4C</t>
  </si>
  <si>
    <t>UndeclaredCOM101SAT Verbal4W</t>
  </si>
  <si>
    <t>UndeclaredCOM101SAT Writing1B</t>
  </si>
  <si>
    <t>0.750000000</t>
  </si>
  <si>
    <t>UndeclaredCOM101SAT Writing1F</t>
  </si>
  <si>
    <t>UndeclaredCOM101SAT Writing2A</t>
  </si>
  <si>
    <t>UndeclaredCOM101SAT Writing2B</t>
  </si>
  <si>
    <t>UndeclaredCOM101SAT Writing2D</t>
  </si>
  <si>
    <t>UndeclaredCOM101SAT Writing2F</t>
  </si>
  <si>
    <t>UndeclaredCOM101SAT Writing2W</t>
  </si>
  <si>
    <t>UndeclaredCOM101SAT Writing3A</t>
  </si>
  <si>
    <t>UndeclaredCOM101SAT Writing3B</t>
  </si>
  <si>
    <t>UndeclaredCOM101SAT Writing3F</t>
  </si>
  <si>
    <t>UndeclaredCOM101SAT Writing4A</t>
  </si>
  <si>
    <t>UndeclaredCS205ACT Combined English/Writing1A</t>
  </si>
  <si>
    <t>0.0423280423</t>
  </si>
  <si>
    <t>0.14545455</t>
  </si>
  <si>
    <t>UndeclaredCS205ACT Combined English/Writing1B</t>
  </si>
  <si>
    <t>0.0846560847</t>
  </si>
  <si>
    <t>UndeclaredCS205ACT Combined English/Writing1C</t>
  </si>
  <si>
    <t>UndeclaredCS205ACT Combined English/Writing1D</t>
  </si>
  <si>
    <t>UndeclaredCS205ACT Combined English/Writing1F</t>
  </si>
  <si>
    <t>0.0211640212</t>
  </si>
  <si>
    <t>UndeclaredCS205ACT Combined English/Writing1W</t>
  </si>
  <si>
    <t>UndeclaredCS205ACT Combined English/Writing2A</t>
  </si>
  <si>
    <t>0.0687830688</t>
  </si>
  <si>
    <t>0.23636364</t>
  </si>
  <si>
    <t>UndeclaredCS205ACT Combined English/Writing2B</t>
  </si>
  <si>
    <t>0.1640211640</t>
  </si>
  <si>
    <t>0.462686567</t>
  </si>
  <si>
    <t>UndeclaredCS205ACT Combined English/Writing2C</t>
  </si>
  <si>
    <t>0.0582010582</t>
  </si>
  <si>
    <t>0.164179104</t>
  </si>
  <si>
    <t>UndeclaredCS205ACT Combined English/Writing2D</t>
  </si>
  <si>
    <t>UndeclaredCS205ACT Combined English/Writing2F</t>
  </si>
  <si>
    <t>UndeclaredCS205ACT Combined English/Writing2W</t>
  </si>
  <si>
    <t>UndeclaredCS205ACT Combined English/Writing3A</t>
  </si>
  <si>
    <t>0.1164021164</t>
  </si>
  <si>
    <t>0.385964912</t>
  </si>
  <si>
    <t>UndeclaredCS205ACT Combined English/Writing3B</t>
  </si>
  <si>
    <t>0.1005291005</t>
  </si>
  <si>
    <t>0.26388889</t>
  </si>
  <si>
    <t>UndeclaredCS205ACT Combined English/Writing3C</t>
  </si>
  <si>
    <t>UndeclaredCS205ACT Combined English/Writing3D</t>
  </si>
  <si>
    <t>UndeclaredCS205ACT Combined English/Writing3F</t>
  </si>
  <si>
    <t>UndeclaredCS205ACT Combined English/Writing3W</t>
  </si>
  <si>
    <t>UndeclaredCS205ACT Combined English/Writing4A</t>
  </si>
  <si>
    <t>0.0634920635</t>
  </si>
  <si>
    <t>0.21818182</t>
  </si>
  <si>
    <t>0.600000000</t>
  </si>
  <si>
    <t>UndeclaredCS205ACT Combined English/Writing4B</t>
  </si>
  <si>
    <t>UndeclaredCS205ACT Combined English/Writing4C</t>
  </si>
  <si>
    <t>0.0052910053</t>
  </si>
  <si>
    <t>UndeclaredCS205ACT Combined English/Writing4F</t>
  </si>
  <si>
    <t>UndeclaredCS205ACT Composite1A</t>
  </si>
  <si>
    <t>0.0345438441</t>
  </si>
  <si>
    <t>0.039933444</t>
  </si>
  <si>
    <t>0.12149533</t>
  </si>
  <si>
    <t>0.103723404</t>
  </si>
  <si>
    <t>UndeclaredCS205ACT Composite1B</t>
  </si>
  <si>
    <t>0.1142604074</t>
  </si>
  <si>
    <t>0.103161398</t>
  </si>
  <si>
    <t>0.34864865</t>
  </si>
  <si>
    <t>0.343085106</t>
  </si>
  <si>
    <t>UndeclaredCS205ACT Composite1C</t>
  </si>
  <si>
    <t>0.0876882197</t>
  </si>
  <si>
    <t>0.084858569</t>
  </si>
  <si>
    <t>0.263297872</t>
  </si>
  <si>
    <t>UndeclaredCS205ACT Composite1D</t>
  </si>
  <si>
    <t>0.0425155004</t>
  </si>
  <si>
    <t>0.031613977</t>
  </si>
  <si>
    <t>UndeclaredCS205ACT Composite1F</t>
  </si>
  <si>
    <t>0.0301151461</t>
  </si>
  <si>
    <t>0.009983361</t>
  </si>
  <si>
    <t>UndeclaredCS205ACT Composite1W</t>
  </si>
  <si>
    <t>0.008319468</t>
  </si>
  <si>
    <t>0.071808511</t>
  </si>
  <si>
    <t>UndeclaredCS205ACT Composite2A</t>
  </si>
  <si>
    <t>0.0806023029</t>
  </si>
  <si>
    <t>0.093178037</t>
  </si>
  <si>
    <t>0.28348910</t>
  </si>
  <si>
    <t>0.254189944</t>
  </si>
  <si>
    <t>UndeclaredCS205ACT Composite2B</t>
  </si>
  <si>
    <t>0.1178033658</t>
  </si>
  <si>
    <t>0.139767055</t>
  </si>
  <si>
    <t>0.35945946</t>
  </si>
  <si>
    <t>UndeclaredCS205ACT Composite2C</t>
  </si>
  <si>
    <t>0.0628875111</t>
  </si>
  <si>
    <t>0.053244592</t>
  </si>
  <si>
    <t>0.31555556</t>
  </si>
  <si>
    <t>0.198324022</t>
  </si>
  <si>
    <t>UndeclaredCS205ACT Composite2D</t>
  </si>
  <si>
    <t>0.013311148</t>
  </si>
  <si>
    <t>0.27160494</t>
  </si>
  <si>
    <t>UndeclaredCS205ACT Composite2F</t>
  </si>
  <si>
    <t>0.006655574</t>
  </si>
  <si>
    <t>UndeclaredCS205ACT Composite2W</t>
  </si>
  <si>
    <t>0.0168290523</t>
  </si>
  <si>
    <t>0.28787879</t>
  </si>
  <si>
    <t>UndeclaredCS205ACT Composite3A</t>
  </si>
  <si>
    <t>0.1027457927</t>
  </si>
  <si>
    <t>0.129783694</t>
  </si>
  <si>
    <t>0.36137072</t>
  </si>
  <si>
    <t>0.434456929</t>
  </si>
  <si>
    <t>UndeclaredCS205ACT Composite3B</t>
  </si>
  <si>
    <t>0.076539101</t>
  </si>
  <si>
    <t>0.277153558</t>
  </si>
  <si>
    <t>UndeclaredCS205ACT Composite3C</t>
  </si>
  <si>
    <t>0.0389725421</t>
  </si>
  <si>
    <t>0.19555556</t>
  </si>
  <si>
    <t>0.164794007</t>
  </si>
  <si>
    <t>UndeclaredCS205ACT Composite3D</t>
  </si>
  <si>
    <t>0.0097431355</t>
  </si>
  <si>
    <t>0.13580247</t>
  </si>
  <si>
    <t>0.041198502</t>
  </si>
  <si>
    <t>UndeclaredCS205ACT Composite3F</t>
  </si>
  <si>
    <t>UndeclaredCS205ACT Composite3W</t>
  </si>
  <si>
    <t>0.059925094</t>
  </si>
  <si>
    <t>UndeclaredCS205ACT Composite4A</t>
  </si>
  <si>
    <t>0.0664304694</t>
  </si>
  <si>
    <t>0.091514143</t>
  </si>
  <si>
    <t>0.23364486</t>
  </si>
  <si>
    <t>0.585937500</t>
  </si>
  <si>
    <t>UndeclaredCS205ACT Composite4B</t>
  </si>
  <si>
    <t>0.09189189</t>
  </si>
  <si>
    <t>UndeclaredCS205ACT Composite4C</t>
  </si>
  <si>
    <t>0.04888889</t>
  </si>
  <si>
    <t>UndeclaredCS205ACT Composite4F</t>
  </si>
  <si>
    <t>0.003327787</t>
  </si>
  <si>
    <t>UndeclaredCS205ACT Composite4W</t>
  </si>
  <si>
    <t>UndeclaredCS205ACT English1A</t>
  </si>
  <si>
    <t>0.0398582817</t>
  </si>
  <si>
    <t>0.14018692</t>
  </si>
  <si>
    <t>0.138036810</t>
  </si>
  <si>
    <t>UndeclaredCS205ACT English1B</t>
  </si>
  <si>
    <t>0.0938883968</t>
  </si>
  <si>
    <t>0.083194676</t>
  </si>
  <si>
    <t>0.28648649</t>
  </si>
  <si>
    <t>UndeclaredCS205ACT English1C</t>
  </si>
  <si>
    <t>0.068219634</t>
  </si>
  <si>
    <t>0.35111111</t>
  </si>
  <si>
    <t>UndeclaredCS205ACT English1D</t>
  </si>
  <si>
    <t>0.024958403</t>
  </si>
  <si>
    <t>0.119631902</t>
  </si>
  <si>
    <t>UndeclaredCS205ACT English1F</t>
  </si>
  <si>
    <t>0.0292294066</t>
  </si>
  <si>
    <t>0.101226994</t>
  </si>
  <si>
    <t>UndeclaredCS205ACT English1W</t>
  </si>
  <si>
    <t>0.0212577502</t>
  </si>
  <si>
    <t>0.004991681</t>
  </si>
  <si>
    <t>0.073619632</t>
  </si>
  <si>
    <t>UndeclaredCS205ACT English2A</t>
  </si>
  <si>
    <t>0.0868024801</t>
  </si>
  <si>
    <t>0.109816972</t>
  </si>
  <si>
    <t>0.30529595</t>
  </si>
  <si>
    <t>0.239608802</t>
  </si>
  <si>
    <t>UndeclaredCS205ACT English2B</t>
  </si>
  <si>
    <t>0.1302037201</t>
  </si>
  <si>
    <t>0.149750416</t>
  </si>
  <si>
    <t>0.39729730</t>
  </si>
  <si>
    <t>0.359413203</t>
  </si>
  <si>
    <t>UndeclaredCS205ACT English2C</t>
  </si>
  <si>
    <t>0.40444444</t>
  </si>
  <si>
    <t>0.222493888</t>
  </si>
  <si>
    <t>UndeclaredCS205ACT English2D</t>
  </si>
  <si>
    <t>0.0248007086</t>
  </si>
  <si>
    <t>0.34567901</t>
  </si>
  <si>
    <t>0.068459658</t>
  </si>
  <si>
    <t>UndeclaredCS205ACT English2F</t>
  </si>
  <si>
    <t>0.053789731</t>
  </si>
  <si>
    <t>UndeclaredCS205ACT English2W</t>
  </si>
  <si>
    <t>0.056234719</t>
  </si>
  <si>
    <t>UndeclaredCS205ACT English3A</t>
  </si>
  <si>
    <t>0.0690876882</t>
  </si>
  <si>
    <t>0.079866889</t>
  </si>
  <si>
    <t>0.24299065</t>
  </si>
  <si>
    <t>0.349775785</t>
  </si>
  <si>
    <t>UndeclaredCS205ACT English3B</t>
  </si>
  <si>
    <t>0.20810811</t>
  </si>
  <si>
    <t>0.345291480</t>
  </si>
  <si>
    <t>UndeclaredCS205ACT English3C</t>
  </si>
  <si>
    <t>0.0336581045</t>
  </si>
  <si>
    <t>0.029950083</t>
  </si>
  <si>
    <t>0.16888889</t>
  </si>
  <si>
    <t>0.170403587</t>
  </si>
  <si>
    <t>UndeclaredCS205ACT English3D</t>
  </si>
  <si>
    <t>0.0088573959</t>
  </si>
  <si>
    <t>0.044843049</t>
  </si>
  <si>
    <t>UndeclaredCS205ACT English3F</t>
  </si>
  <si>
    <t>0.001663894</t>
  </si>
  <si>
    <t>0.022421525</t>
  </si>
  <si>
    <t>UndeclaredCS205ACT English3W</t>
  </si>
  <si>
    <t>0.0132860939</t>
  </si>
  <si>
    <t>UndeclaredCS205ACT English4A</t>
  </si>
  <si>
    <t>0.0885739593</t>
  </si>
  <si>
    <t>0.124792013</t>
  </si>
  <si>
    <t>0.31152648</t>
  </si>
  <si>
    <t>0.584795322</t>
  </si>
  <si>
    <t>UndeclaredCS205ACT English4B</t>
  </si>
  <si>
    <t>0.0354295837</t>
  </si>
  <si>
    <t>0.038269551</t>
  </si>
  <si>
    <t>0.233918129</t>
  </si>
  <si>
    <t>UndeclaredCS205ACT English4C</t>
  </si>
  <si>
    <t>0.07555556</t>
  </si>
  <si>
    <t>0.099415205</t>
  </si>
  <si>
    <t>UndeclaredCS205ACT English4D</t>
  </si>
  <si>
    <t>0.04938272</t>
  </si>
  <si>
    <t>0.023391813</t>
  </si>
  <si>
    <t>UndeclaredCS205ACT English4F</t>
  </si>
  <si>
    <t>UndeclaredCS205ACT English4W</t>
  </si>
  <si>
    <t>UndeclaredCS205ACT Math1A</t>
  </si>
  <si>
    <t>0.0283436670</t>
  </si>
  <si>
    <t>0.09968847</t>
  </si>
  <si>
    <t>0.098159509</t>
  </si>
  <si>
    <t>UndeclaredCS205ACT Math1B</t>
  </si>
  <si>
    <t>0.0965456156</t>
  </si>
  <si>
    <t>0.089850250</t>
  </si>
  <si>
    <t>0.29459459</t>
  </si>
  <si>
    <t>0.334355828</t>
  </si>
  <si>
    <t>UndeclaredCS205ACT Math1C</t>
  </si>
  <si>
    <t>0.34222222</t>
  </si>
  <si>
    <t>0.236196319</t>
  </si>
  <si>
    <t>UndeclaredCS205ACT Math1D</t>
  </si>
  <si>
    <t>0.56790123</t>
  </si>
  <si>
    <t>0.141104294</t>
  </si>
  <si>
    <t>UndeclaredCS205ACT Math1F</t>
  </si>
  <si>
    <t>0.0310008857</t>
  </si>
  <si>
    <t>0.53030303</t>
  </si>
  <si>
    <t>UndeclaredCS205ACT Math1W</t>
  </si>
  <si>
    <t>0.082822086</t>
  </si>
  <si>
    <t>UndeclaredCS205ACT Math2A</t>
  </si>
  <si>
    <t>0.0620017715</t>
  </si>
  <si>
    <t>0.21806854</t>
  </si>
  <si>
    <t>0.231023102</t>
  </si>
  <si>
    <t>UndeclaredCS205ACT Math2B</t>
  </si>
  <si>
    <t>0.106489185</t>
  </si>
  <si>
    <t>0.359735974</t>
  </si>
  <si>
    <t>UndeclaredCS205ACT Math2C</t>
  </si>
  <si>
    <t>0.0602302923</t>
  </si>
  <si>
    <t>0.066555740</t>
  </si>
  <si>
    <t>0.30222222</t>
  </si>
  <si>
    <t>0.224422442</t>
  </si>
  <si>
    <t>UndeclaredCS205ACT Math2D</t>
  </si>
  <si>
    <t>0.23456790</t>
  </si>
  <si>
    <t>UndeclaredCS205ACT Math2F</t>
  </si>
  <si>
    <t>0.0159433127</t>
  </si>
  <si>
    <t>UndeclaredCS205ACT Math2W</t>
  </si>
  <si>
    <t>UndeclaredCS205ACT Math3A</t>
  </si>
  <si>
    <t>0.0983170948</t>
  </si>
  <si>
    <t>0.119800333</t>
  </si>
  <si>
    <t>0.34579439</t>
  </si>
  <si>
    <t>0.361563518</t>
  </si>
  <si>
    <t>UndeclaredCS205ACT Math3B</t>
  </si>
  <si>
    <t>0.0912311780</t>
  </si>
  <si>
    <t>0.104825291</t>
  </si>
  <si>
    <t>0.27837838</t>
  </si>
  <si>
    <t>0.335504886</t>
  </si>
  <si>
    <t>UndeclaredCS205ACT Math3C</t>
  </si>
  <si>
    <t>0.0549158547</t>
  </si>
  <si>
    <t>0.051580699</t>
  </si>
  <si>
    <t>0.27555556</t>
  </si>
  <si>
    <t>0.201954397</t>
  </si>
  <si>
    <t>UndeclaredCS205ACT Math3D</t>
  </si>
  <si>
    <t>0.035830619</t>
  </si>
  <si>
    <t>UndeclaredCS205ACT Math3F</t>
  </si>
  <si>
    <t>0.026058632</t>
  </si>
  <si>
    <t>UndeclaredCS205ACT Math3W</t>
  </si>
  <si>
    <t>0.0106288751</t>
  </si>
  <si>
    <t>0.039087948</t>
  </si>
  <si>
    <t>UndeclaredCS205ACT Math4A</t>
  </si>
  <si>
    <t>0.0956598760</t>
  </si>
  <si>
    <t>0.559585492</t>
  </si>
  <si>
    <t>UndeclaredCS205ACT Math4B</t>
  </si>
  <si>
    <t>0.0434012400</t>
  </si>
  <si>
    <t>0.046589018</t>
  </si>
  <si>
    <t>0.13243243</t>
  </si>
  <si>
    <t>UndeclaredCS205ACT Math4C</t>
  </si>
  <si>
    <t>0.018302829</t>
  </si>
  <si>
    <t>0.093264249</t>
  </si>
  <si>
    <t>UndeclaredCS205ACT Math4D</t>
  </si>
  <si>
    <t>0.06172840</t>
  </si>
  <si>
    <t>UndeclaredCS205ACT Math4F</t>
  </si>
  <si>
    <t>UndeclaredCS205ACT Math4W</t>
  </si>
  <si>
    <t>UndeclaredCS205ACT Reading1A</t>
  </si>
  <si>
    <t>0.0487156776</t>
  </si>
  <si>
    <t>0.064891847</t>
  </si>
  <si>
    <t>0.17133956</t>
  </si>
  <si>
    <t>UndeclaredCS205ACT Reading1B</t>
  </si>
  <si>
    <t>0.078202995</t>
  </si>
  <si>
    <t>UndeclaredCS205ACT Reading1C</t>
  </si>
  <si>
    <t>0.243506494</t>
  </si>
  <si>
    <t>UndeclaredCS205ACT Reading1D</t>
  </si>
  <si>
    <t>0.021630616</t>
  </si>
  <si>
    <t>UndeclaredCS205ACT Reading1F</t>
  </si>
  <si>
    <t>UndeclaredCS205ACT Reading1W</t>
  </si>
  <si>
    <t>0.055194805</t>
  </si>
  <si>
    <t>UndeclaredCS205ACT Reading2A</t>
  </si>
  <si>
    <t>0.0717449070</t>
  </si>
  <si>
    <t>0.074875208</t>
  </si>
  <si>
    <t>0.25233645</t>
  </si>
  <si>
    <t>UndeclaredCS205ACT Reading2B</t>
  </si>
  <si>
    <t>0.35405405</t>
  </si>
  <si>
    <t>0.363888889</t>
  </si>
  <si>
    <t>UndeclaredCS205ACT Reading2C</t>
  </si>
  <si>
    <t>0.0646589903</t>
  </si>
  <si>
    <t>0.32444444</t>
  </si>
  <si>
    <t>UndeclaredCS205ACT Reading2D</t>
  </si>
  <si>
    <t>0.0265721878</t>
  </si>
  <si>
    <t>UndeclaredCS205ACT Reading2F</t>
  </si>
  <si>
    <t>0.052777778</t>
  </si>
  <si>
    <t>UndeclaredCS205ACT Reading2W</t>
  </si>
  <si>
    <t>0.0230292294</t>
  </si>
  <si>
    <t>0.072222222</t>
  </si>
  <si>
    <t>UndeclaredCS205ACT Reading3A</t>
  </si>
  <si>
    <t>0.0841452613</t>
  </si>
  <si>
    <t>0.29595016</t>
  </si>
  <si>
    <t>0.346715328</t>
  </si>
  <si>
    <t>UndeclaredCS205ACT Reading3B</t>
  </si>
  <si>
    <t>0.094841930</t>
  </si>
  <si>
    <t>0.24054054</t>
  </si>
  <si>
    <t>0.324817518</t>
  </si>
  <si>
    <t>UndeclaredCS205ACT Reading3C</t>
  </si>
  <si>
    <t>0.043261231</t>
  </si>
  <si>
    <t>0.23555556</t>
  </si>
  <si>
    <t>0.193430657</t>
  </si>
  <si>
    <t>UndeclaredCS205ACT Reading3D</t>
  </si>
  <si>
    <t>0.0124003543</t>
  </si>
  <si>
    <t>0.17283951</t>
  </si>
  <si>
    <t>UndeclaredCS205ACT Reading3F</t>
  </si>
  <si>
    <t>UndeclaredCS205ACT Reading3W</t>
  </si>
  <si>
    <t>UndeclaredCS205ACT Reading4A</t>
  </si>
  <si>
    <t>0.0797165633</t>
  </si>
  <si>
    <t>0.111480865</t>
  </si>
  <si>
    <t>0.28037383</t>
  </si>
  <si>
    <t>0.481283422</t>
  </si>
  <si>
    <t>UndeclaredCS205ACT Reading4B</t>
  </si>
  <si>
    <t>0.044925125</t>
  </si>
  <si>
    <t>0.267379679</t>
  </si>
  <si>
    <t>UndeclaredCS205ACT Reading4C</t>
  </si>
  <si>
    <t>0.10666667</t>
  </si>
  <si>
    <t>0.128342246</t>
  </si>
  <si>
    <t>UndeclaredCS205ACT Reading4D</t>
  </si>
  <si>
    <t>0.021390374</t>
  </si>
  <si>
    <t>UndeclaredCS205ACT Reading4F</t>
  </si>
  <si>
    <t>UndeclaredCS205ACT Reading4W</t>
  </si>
  <si>
    <t>UndeclaredCS205ACT Science Reasoning1A</t>
  </si>
  <si>
    <t>0.0363153233</t>
  </si>
  <si>
    <t>0.12772586</t>
  </si>
  <si>
    <t>0.100985222</t>
  </si>
  <si>
    <t>UndeclaredCS205ACT Science Reasoning1B</t>
  </si>
  <si>
    <t>0.1222320638</t>
  </si>
  <si>
    <t>0.37297297</t>
  </si>
  <si>
    <t>0.339901478</t>
  </si>
  <si>
    <t>UndeclaredCS205ACT Science Reasoning1C</t>
  </si>
  <si>
    <t>0.1045172719</t>
  </si>
  <si>
    <t>0.096505824</t>
  </si>
  <si>
    <t>0.52444444</t>
  </si>
  <si>
    <t>UndeclaredCS205ACT Science Reasoning1D</t>
  </si>
  <si>
    <t>0.0380868025</t>
  </si>
  <si>
    <t>0.53086420</t>
  </si>
  <si>
    <t>0.105911330</t>
  </si>
  <si>
    <t>UndeclaredCS205ACT Science Reasoning1F</t>
  </si>
  <si>
    <t>0.081280788</t>
  </si>
  <si>
    <t>UndeclaredCS205ACT Science Reasoning1W</t>
  </si>
  <si>
    <t>UndeclaredCS205ACT Science Reasoning2A</t>
  </si>
  <si>
    <t>0.297794118</t>
  </si>
  <si>
    <t>UndeclaredCS205ACT Science Reasoning2B</t>
  </si>
  <si>
    <t>0.0823737821</t>
  </si>
  <si>
    <t>0.081530782</t>
  </si>
  <si>
    <t>0.25135135</t>
  </si>
  <si>
    <t>0.341911765</t>
  </si>
  <si>
    <t>UndeclaredCS205ACT Science Reasoning2C</t>
  </si>
  <si>
    <t>0.161764706</t>
  </si>
  <si>
    <t>UndeclaredCS205ACT Science Reasoning2D</t>
  </si>
  <si>
    <t>0.24691358</t>
  </si>
  <si>
    <t>UndeclaredCS205ACT Science Reasoning2F</t>
  </si>
  <si>
    <t>UndeclaredCS205ACT Science Reasoning2W</t>
  </si>
  <si>
    <t>UndeclaredCS205ACT Science Reasoning3A</t>
  </si>
  <si>
    <t>0.141430948</t>
  </si>
  <si>
    <t>0.36760125</t>
  </si>
  <si>
    <t>0.395973154</t>
  </si>
  <si>
    <t>UndeclaredCS205ACT Science Reasoning3B</t>
  </si>
  <si>
    <t>0.25675676</t>
  </si>
  <si>
    <t>0.318791946</t>
  </si>
  <si>
    <t>UndeclaredCS205ACT Science Reasoning3C</t>
  </si>
  <si>
    <t>0.151006711</t>
  </si>
  <si>
    <t>UndeclaredCS205ACT Science Reasoning3D</t>
  </si>
  <si>
    <t>0.050335570</t>
  </si>
  <si>
    <t>UndeclaredCS205ACT Science Reasoning3F</t>
  </si>
  <si>
    <t>UndeclaredCS205ACT Science Reasoning3W</t>
  </si>
  <si>
    <t>0.043624161</t>
  </si>
  <si>
    <t>UndeclaredCS205ACT Science Reasoning4A</t>
  </si>
  <si>
    <t>0.088186356</t>
  </si>
  <si>
    <t>UndeclaredCS205ACT Science Reasoning4B</t>
  </si>
  <si>
    <t>0.041597338</t>
  </si>
  <si>
    <t>0.11891892</t>
  </si>
  <si>
    <t>0.287581699</t>
  </si>
  <si>
    <t>UndeclaredCS205ACT Science Reasoning4C</t>
  </si>
  <si>
    <t>UndeclaredCS205ACT Science Reasoning4D</t>
  </si>
  <si>
    <t>UndeclaredCS205ACT Science Reasoning4F</t>
  </si>
  <si>
    <t>UndeclaredCS205ACT Science Reasoning4W</t>
  </si>
  <si>
    <t>0.026143791</t>
  </si>
  <si>
    <t>UndeclaredCS205SAT Mathematics1A</t>
  </si>
  <si>
    <t>0.0267379679</t>
  </si>
  <si>
    <t>UndeclaredCS205SAT Mathematics1B</t>
  </si>
  <si>
    <t>0.0989304813</t>
  </si>
  <si>
    <t>0.101769912</t>
  </si>
  <si>
    <t>0.27407407</t>
  </si>
  <si>
    <t>0.397849462</t>
  </si>
  <si>
    <t>UndeclaredCS205SAT Mathematics1C</t>
  </si>
  <si>
    <t>0.048672566</t>
  </si>
  <si>
    <t>UndeclaredCS205SAT Mathematics1D</t>
  </si>
  <si>
    <t>UndeclaredCS205SAT Mathematics1F</t>
  </si>
  <si>
    <t>0.0240641711</t>
  </si>
  <si>
    <t>0.004424779</t>
  </si>
  <si>
    <t>UndeclaredCS205SAT Mathematics1W</t>
  </si>
  <si>
    <t>0.013274336</t>
  </si>
  <si>
    <t>UndeclaredCS205SAT Mathematics2A</t>
  </si>
  <si>
    <t>0.075221239</t>
  </si>
  <si>
    <t>0.167938931</t>
  </si>
  <si>
    <t>UndeclaredCS205SAT Mathematics2B</t>
  </si>
  <si>
    <t>0.137168142</t>
  </si>
  <si>
    <t>0.412213740</t>
  </si>
  <si>
    <t>UndeclaredCS205SAT Mathematics2C</t>
  </si>
  <si>
    <t>0.0828877005</t>
  </si>
  <si>
    <t>0.084070796</t>
  </si>
  <si>
    <t>0.236641221</t>
  </si>
  <si>
    <t>UndeclaredCS205SAT Mathematics2D</t>
  </si>
  <si>
    <t>UndeclaredCS205SAT Mathematics2F</t>
  </si>
  <si>
    <t>UndeclaredCS205SAT Mathematics2W</t>
  </si>
  <si>
    <t>0.076335878</t>
  </si>
  <si>
    <t>UndeclaredCS205SAT Mathematics3A</t>
  </si>
  <si>
    <t>0.1042780749</t>
  </si>
  <si>
    <t>UndeclaredCS205SAT Mathematics3B</t>
  </si>
  <si>
    <t>UndeclaredCS205SAT Mathematics3C</t>
  </si>
  <si>
    <t>UndeclaredCS205SAT Mathematics3D</t>
  </si>
  <si>
    <t>UndeclaredCS205SAT Mathematics3F</t>
  </si>
  <si>
    <t>UndeclaredCS205SAT Mathematics3W</t>
  </si>
  <si>
    <t>UndeclaredCS205SAT Mathematics4A</t>
  </si>
  <si>
    <t>0.30392157</t>
  </si>
  <si>
    <t>UndeclaredCS205SAT Mathematics4B</t>
  </si>
  <si>
    <t>0.08148148</t>
  </si>
  <si>
    <t>UndeclaredCS205SAT Mathematics4C</t>
  </si>
  <si>
    <t>0.0213903743</t>
  </si>
  <si>
    <t>0.022123894</t>
  </si>
  <si>
    <t>UndeclaredCS205SAT Mathematics4D</t>
  </si>
  <si>
    <t>UndeclaredCS205SAT Mathematics4F</t>
  </si>
  <si>
    <t>UndeclaredCS205SAT Mathematics4W</t>
  </si>
  <si>
    <t>UndeclaredCS205SAT Total (Verbal and Math)1A</t>
  </si>
  <si>
    <t>0.0347593583</t>
  </si>
  <si>
    <t>0.12745098</t>
  </si>
  <si>
    <t>UndeclaredCS205SAT Total (Verbal and Math)1B</t>
  </si>
  <si>
    <t>0.30370370</t>
  </si>
  <si>
    <t>0.366071429</t>
  </si>
  <si>
    <t>UndeclaredCS205SAT Total (Verbal and Math)1C</t>
  </si>
  <si>
    <t>0.0855614973</t>
  </si>
  <si>
    <t>0.061946903</t>
  </si>
  <si>
    <t>0.42666667</t>
  </si>
  <si>
    <t>UndeclaredCS205SAT Total (Verbal and Math)1D</t>
  </si>
  <si>
    <t>UndeclaredCS205SAT Total (Verbal and Math)1F</t>
  </si>
  <si>
    <t>UndeclaredCS205SAT Total (Verbal and Math)1W</t>
  </si>
  <si>
    <t>UndeclaredCS205SAT Total (Verbal and Math)2A</t>
  </si>
  <si>
    <t>UndeclaredCS205SAT Total (Verbal and Math)2B</t>
  </si>
  <si>
    <t>0.123893805</t>
  </si>
  <si>
    <t>UndeclaredCS205SAT Total (Verbal and Math)2C</t>
  </si>
  <si>
    <t>0.066371681</t>
  </si>
  <si>
    <t>UndeclaredCS205SAT Total (Verbal and Math)2D</t>
  </si>
  <si>
    <t>UndeclaredCS205SAT Total (Verbal and Math)2F</t>
  </si>
  <si>
    <t>0.072072072</t>
  </si>
  <si>
    <t>UndeclaredCS205SAT Total (Verbal and Math)2W</t>
  </si>
  <si>
    <t>UndeclaredCS205SAT Total (Verbal and Math)3A</t>
  </si>
  <si>
    <t>0.0962566845</t>
  </si>
  <si>
    <t>0.110619469</t>
  </si>
  <si>
    <t>UndeclaredCS205SAT Total (Verbal and Math)3B</t>
  </si>
  <si>
    <t>0.097345133</t>
  </si>
  <si>
    <t>0.25185185</t>
  </si>
  <si>
    <t>UndeclaredCS205SAT Total (Verbal and Math)3C</t>
  </si>
  <si>
    <t>0.044247788</t>
  </si>
  <si>
    <t>0.21333333</t>
  </si>
  <si>
    <t>UndeclaredCS205SAT Total (Verbal and Math)3D</t>
  </si>
  <si>
    <t>UndeclaredCS205SAT Total (Verbal and Math)3F</t>
  </si>
  <si>
    <t>UndeclaredCS205SAT Total (Verbal and Math)3W</t>
  </si>
  <si>
    <t>UndeclaredCS205SAT Total (Verbal and Math)4A</t>
  </si>
  <si>
    <t>0.0775401070</t>
  </si>
  <si>
    <t>0.28431373</t>
  </si>
  <si>
    <t>0.527272727</t>
  </si>
  <si>
    <t>UndeclaredCS205SAT Total (Verbal and Math)4B</t>
  </si>
  <si>
    <t>UndeclaredCS205SAT Total (Verbal and Math)4C</t>
  </si>
  <si>
    <t>UndeclaredCS205SAT Total (Verbal and Math)4D</t>
  </si>
  <si>
    <t>UndeclaredCS205SAT Total (Verbal and Math)4W</t>
  </si>
  <si>
    <t>UndeclaredCS205SAT Verbal1A</t>
  </si>
  <si>
    <t>0.141666667</t>
  </si>
  <si>
    <t>UndeclaredCS205SAT Verbal1B</t>
  </si>
  <si>
    <t>0.1229946524</t>
  </si>
  <si>
    <t>0.34074074</t>
  </si>
  <si>
    <t>UndeclaredCS205SAT Verbal1C</t>
  </si>
  <si>
    <t>UndeclaredCS205SAT Verbal1D</t>
  </si>
  <si>
    <t>UndeclaredCS205SAT Verbal1F</t>
  </si>
  <si>
    <t>UndeclaredCS205SAT Verbal1W</t>
  </si>
  <si>
    <t>UndeclaredCS205SAT Verbal2A</t>
  </si>
  <si>
    <t>0.276422764</t>
  </si>
  <si>
    <t>UndeclaredCS205SAT Verbal2B</t>
  </si>
  <si>
    <t>0.373983740</t>
  </si>
  <si>
    <t>UndeclaredCS205SAT Verbal2C</t>
  </si>
  <si>
    <t>0.0614973262</t>
  </si>
  <si>
    <t>0.186991870</t>
  </si>
  <si>
    <t>UndeclaredCS205SAT Verbal2D</t>
  </si>
  <si>
    <t>UndeclaredCS205SAT Verbal2F</t>
  </si>
  <si>
    <t>UndeclaredCS205SAT Verbal2W</t>
  </si>
  <si>
    <t>UndeclaredCS205SAT Verbal3A</t>
  </si>
  <si>
    <t>0.24509804</t>
  </si>
  <si>
    <t>UndeclaredCS205SAT Verbal3B</t>
  </si>
  <si>
    <t>0.23703704</t>
  </si>
  <si>
    <t>0.415584416</t>
  </si>
  <si>
    <t>UndeclaredCS205SAT Verbal3C</t>
  </si>
  <si>
    <t>0.030973451</t>
  </si>
  <si>
    <t>UndeclaredCS205SAT Verbal3F</t>
  </si>
  <si>
    <t>UndeclaredCS205SAT Verbal3W</t>
  </si>
  <si>
    <t>UndeclaredCS205SAT Verbal4A</t>
  </si>
  <si>
    <t>0.25490196</t>
  </si>
  <si>
    <t>UndeclaredCS205SAT Verbal4B</t>
  </si>
  <si>
    <t>UndeclaredCS205SAT Verbal4C</t>
  </si>
  <si>
    <t>0.09333333</t>
  </si>
  <si>
    <t>UndeclaredCS205SAT Verbal4D</t>
  </si>
  <si>
    <t>UndeclaredCS205SAT Verbal4F</t>
  </si>
  <si>
    <t>UndeclaredCS205SAT Verbal4W</t>
  </si>
  <si>
    <t>UndeclaredCS205SAT Writing1A</t>
  </si>
  <si>
    <t>0.0531914894</t>
  </si>
  <si>
    <t>UndeclaredCS205SAT Writing1B</t>
  </si>
  <si>
    <t>0.39024390</t>
  </si>
  <si>
    <t>0.516129032</t>
  </si>
  <si>
    <t>UndeclaredCS205SAT Writing1C</t>
  </si>
  <si>
    <t>UndeclaredCS205SAT Writing1D</t>
  </si>
  <si>
    <t>UndeclaredCS205SAT Writing1F</t>
  </si>
  <si>
    <t>UndeclaredCS205SAT Writing1W</t>
  </si>
  <si>
    <t>UndeclaredCS205SAT Writing2A</t>
  </si>
  <si>
    <t>UndeclaredCS205SAT Writing2B</t>
  </si>
  <si>
    <t>0.1170212766</t>
  </si>
  <si>
    <t>UndeclaredCS205SAT Writing2C</t>
  </si>
  <si>
    <t>UndeclaredCS205SAT Writing2F</t>
  </si>
  <si>
    <t>UndeclaredCS205SAT Writing2W</t>
  </si>
  <si>
    <t>UndeclaredCS205SAT Writing3A</t>
  </si>
  <si>
    <t>UndeclaredCS205SAT Writing3B</t>
  </si>
  <si>
    <t>UndeclaredCS205SAT Writing3C</t>
  </si>
  <si>
    <t>UndeclaredCS205SAT Writing3F</t>
  </si>
  <si>
    <t>UndeclaredCS205SAT Writing4A</t>
  </si>
  <si>
    <t>UndeclaredCS205SAT Writing4B</t>
  </si>
  <si>
    <t>UndeclaredCS205SAT Writing4C</t>
  </si>
  <si>
    <t>UndeclaredCS205SAT Writing4D</t>
  </si>
  <si>
    <t>UndeclaredCS205SAT Writing4W</t>
  </si>
  <si>
    <t>UndeclaredEC200ACT Combined English/Writing1B</t>
  </si>
  <si>
    <t>UndeclaredEC200ACT Combined English/Writing1C</t>
  </si>
  <si>
    <t>UndeclaredEC200ACT Combined English/Writing1D</t>
  </si>
  <si>
    <t>0.1282051282</t>
  </si>
  <si>
    <t>UndeclaredEC200ACT Combined English/Writing1F</t>
  </si>
  <si>
    <t>UndeclaredEC200ACT Combined English/Writing2A</t>
  </si>
  <si>
    <t>UndeclaredEC200ACT Combined English/Writing2B</t>
  </si>
  <si>
    <t>UndeclaredEC200ACT Combined English/Writing2C</t>
  </si>
  <si>
    <t>UndeclaredEC200ACT Combined English/Writing2F</t>
  </si>
  <si>
    <t>UndeclaredEC200ACT Combined English/Writing2W</t>
  </si>
  <si>
    <t>UndeclaredEC200ACT Combined English/Writing3C</t>
  </si>
  <si>
    <t>UndeclaredEC200ACT Combined English/Writing3D</t>
  </si>
  <si>
    <t>UndeclaredEC200ACT Combined English/Writing4A</t>
  </si>
  <si>
    <t>UndeclaredEC200ACT Combined English/Writing4B</t>
  </si>
  <si>
    <t>UndeclaredEC200ACT Combined English/Writing4C</t>
  </si>
  <si>
    <t>UndeclaredEC200ACT Composite1A</t>
  </si>
  <si>
    <t>UndeclaredEC200ACT Composite1B</t>
  </si>
  <si>
    <t>0.084967320</t>
  </si>
  <si>
    <t>0.20353982</t>
  </si>
  <si>
    <t>UndeclaredEC200ACT Composite1C</t>
  </si>
  <si>
    <t>UndeclaredEC200ACT Composite1D</t>
  </si>
  <si>
    <t>0.032679739</t>
  </si>
  <si>
    <t>UndeclaredEC200ACT Composite1F</t>
  </si>
  <si>
    <t>0.0578034682</t>
  </si>
  <si>
    <t>UndeclaredEC200ACT Composite1W</t>
  </si>
  <si>
    <t>UndeclaredEC200ACT Composite2A</t>
  </si>
  <si>
    <t>0.071895425</t>
  </si>
  <si>
    <t>UndeclaredEC200ACT Composite2B</t>
  </si>
  <si>
    <t>0.0924855491</t>
  </si>
  <si>
    <t>UndeclaredEC200ACT Composite2C</t>
  </si>
  <si>
    <t>0.0606936416</t>
  </si>
  <si>
    <t>UndeclaredEC200ACT Composite2D</t>
  </si>
  <si>
    <t>0.0491329480</t>
  </si>
  <si>
    <t>0.34693878</t>
  </si>
  <si>
    <t>UndeclaredEC200ACT Composite2F</t>
  </si>
  <si>
    <t>0.006535948</t>
  </si>
  <si>
    <t>UndeclaredEC200ACT Composite2W</t>
  </si>
  <si>
    <t>UndeclaredEC200ACT Composite3A</t>
  </si>
  <si>
    <t>0.33823529</t>
  </si>
  <si>
    <t>0.247311828</t>
  </si>
  <si>
    <t>UndeclaredEC200ACT Composite3B</t>
  </si>
  <si>
    <t>0.0982658960</t>
  </si>
  <si>
    <t>0.124183007</t>
  </si>
  <si>
    <t>0.30088496</t>
  </si>
  <si>
    <t>UndeclaredEC200ACT Composite3C</t>
  </si>
  <si>
    <t>0.150537634</t>
  </si>
  <si>
    <t>UndeclaredEC200ACT Composite3D</t>
  </si>
  <si>
    <t>0.0375722543</t>
  </si>
  <si>
    <t>0.139784946</t>
  </si>
  <si>
    <t>UndeclaredEC200ACT Composite3F</t>
  </si>
  <si>
    <t>0.0173410405</t>
  </si>
  <si>
    <t>UndeclaredEC200ACT Composite3W</t>
  </si>
  <si>
    <t>UndeclaredEC200ACT Composite4A</t>
  </si>
  <si>
    <t>0.0693641618</t>
  </si>
  <si>
    <t>0.104575163</t>
  </si>
  <si>
    <t>UndeclaredEC200ACT Composite4B</t>
  </si>
  <si>
    <t>0.21238938</t>
  </si>
  <si>
    <t>UndeclaredEC200ACT Composite4C</t>
  </si>
  <si>
    <t>UndeclaredEC200ACT Composite4D</t>
  </si>
  <si>
    <t>UndeclaredEC200ACT Composite4F</t>
  </si>
  <si>
    <t>UndeclaredEC200ACT Composite4W</t>
  </si>
  <si>
    <t>UndeclaredEC200ACT English1A</t>
  </si>
  <si>
    <t>UndeclaredEC200ACT English1B</t>
  </si>
  <si>
    <t>0.15044248</t>
  </si>
  <si>
    <t>0.209876543</t>
  </si>
  <si>
    <t>UndeclaredEC200ACT English1C</t>
  </si>
  <si>
    <t>0.045751634</t>
  </si>
  <si>
    <t>UndeclaredEC200ACT English1D</t>
  </si>
  <si>
    <t>0.0433526012</t>
  </si>
  <si>
    <t>0.30612245</t>
  </si>
  <si>
    <t>UndeclaredEC200ACT English1F</t>
  </si>
  <si>
    <t>UndeclaredEC200ACT English1W</t>
  </si>
  <si>
    <t>UndeclaredEC200ACT English2A</t>
  </si>
  <si>
    <t>UndeclaredEC200ACT English2B</t>
  </si>
  <si>
    <t>0.143790850</t>
  </si>
  <si>
    <t>0.33628319</t>
  </si>
  <si>
    <t>UndeclaredEC200ACT English2C</t>
  </si>
  <si>
    <t>UndeclaredEC200ACT English2D</t>
  </si>
  <si>
    <t>UndeclaredEC200ACT English2F</t>
  </si>
  <si>
    <t>UndeclaredEC200ACT English2W</t>
  </si>
  <si>
    <t>UndeclaredEC200ACT English3A</t>
  </si>
  <si>
    <t>UndeclaredEC200ACT English3B</t>
  </si>
  <si>
    <t>0.22123894</t>
  </si>
  <si>
    <t>UndeclaredEC200ACT English3C</t>
  </si>
  <si>
    <t>0.217948718</t>
  </si>
  <si>
    <t>UndeclaredEC200ACT English3D</t>
  </si>
  <si>
    <t>0.16326531</t>
  </si>
  <si>
    <t>UndeclaredEC200ACT English3F</t>
  </si>
  <si>
    <t>UndeclaredEC200ACT English3W</t>
  </si>
  <si>
    <t>UndeclaredEC200ACT English4A</t>
  </si>
  <si>
    <t>UndeclaredEC200ACT English4B</t>
  </si>
  <si>
    <t>0.0953757225</t>
  </si>
  <si>
    <t>0.29203540</t>
  </si>
  <si>
    <t>UndeclaredEC200ACT English4C</t>
  </si>
  <si>
    <t>0.07936508</t>
  </si>
  <si>
    <t>UndeclaredEC200ACT English4D</t>
  </si>
  <si>
    <t>UndeclaredEC200ACT English4F</t>
  </si>
  <si>
    <t>UndeclaredEC200ACT English4W</t>
  </si>
  <si>
    <t>UndeclaredEC200ACT Math1A</t>
  </si>
  <si>
    <t>UndeclaredEC200ACT Math1B</t>
  </si>
  <si>
    <t>0.0780346821</t>
  </si>
  <si>
    <t>0.091503268</t>
  </si>
  <si>
    <t>0.23893805</t>
  </si>
  <si>
    <t>UndeclaredEC200ACT Math1C</t>
  </si>
  <si>
    <t>UndeclaredEC200ACT Math1D</t>
  </si>
  <si>
    <t>0.0520231214</t>
  </si>
  <si>
    <t>0.36734694</t>
  </si>
  <si>
    <t>UndeclaredEC200ACT Math1F</t>
  </si>
  <si>
    <t>UndeclaredEC200ACT Math1W</t>
  </si>
  <si>
    <t>UndeclaredEC200ACT Math2A</t>
  </si>
  <si>
    <t>0.19117647</t>
  </si>
  <si>
    <t>0.152941176</t>
  </si>
  <si>
    <t>UndeclaredEC200ACT Math2B</t>
  </si>
  <si>
    <t>UndeclaredEC200ACT Math2C</t>
  </si>
  <si>
    <t>0.30158730</t>
  </si>
  <si>
    <t>0.223529412</t>
  </si>
  <si>
    <t>UndeclaredEC200ACT Math2D</t>
  </si>
  <si>
    <t>0.24489796</t>
  </si>
  <si>
    <t>UndeclaredEC200ACT Math2F</t>
  </si>
  <si>
    <t>UndeclaredEC200ACT Math2W</t>
  </si>
  <si>
    <t>UndeclaredEC200ACT Math3A</t>
  </si>
  <si>
    <t>0.230000000</t>
  </si>
  <si>
    <t>UndeclaredEC200ACT Math3B</t>
  </si>
  <si>
    <t>0.1069364162</t>
  </si>
  <si>
    <t>0.32743363</t>
  </si>
  <si>
    <t>0.370000000</t>
  </si>
  <si>
    <t>UndeclaredEC200ACT Math3C</t>
  </si>
  <si>
    <t>UndeclaredEC200ACT Math3D</t>
  </si>
  <si>
    <t>UndeclaredEC200ACT Math3F</t>
  </si>
  <si>
    <t>UndeclaredEC200ACT Math3W</t>
  </si>
  <si>
    <t>UndeclaredEC200ACT Math4A</t>
  </si>
  <si>
    <t>0.39705882</t>
  </si>
  <si>
    <t>UndeclaredEC200ACT Math4B</t>
  </si>
  <si>
    <t>0.23008850</t>
  </si>
  <si>
    <t>UndeclaredEC200ACT Math4C</t>
  </si>
  <si>
    <t>0.12698413</t>
  </si>
  <si>
    <t>UndeclaredEC200ACT Math4D</t>
  </si>
  <si>
    <t>UndeclaredEC200ACT Math4F</t>
  </si>
  <si>
    <t>UndeclaredEC200ACT Math4W</t>
  </si>
  <si>
    <t>UndeclaredEC200ACT Reading1A</t>
  </si>
  <si>
    <t>UndeclaredEC200ACT Reading1B</t>
  </si>
  <si>
    <t>0.18584071</t>
  </si>
  <si>
    <t>UndeclaredEC200ACT Reading1C</t>
  </si>
  <si>
    <t>UndeclaredEC200ACT Reading1D</t>
  </si>
  <si>
    <t>UndeclaredEC200ACT Reading1F</t>
  </si>
  <si>
    <t>UndeclaredEC200ACT Reading1W</t>
  </si>
  <si>
    <t>UndeclaredEC200ACT Reading2A</t>
  </si>
  <si>
    <t>0.27941176</t>
  </si>
  <si>
    <t>UndeclaredEC200ACT Reading2B</t>
  </si>
  <si>
    <t>0.311320755</t>
  </si>
  <si>
    <t>UndeclaredEC200ACT Reading2C</t>
  </si>
  <si>
    <t>0.36507937</t>
  </si>
  <si>
    <t>0.216981132</t>
  </si>
  <si>
    <t>UndeclaredEC200ACT Reading2D</t>
  </si>
  <si>
    <t>UndeclaredEC200ACT Reading2F</t>
  </si>
  <si>
    <t>UndeclaredEC200ACT Reading2W</t>
  </si>
  <si>
    <t>UndeclaredEC200ACT Reading3A</t>
  </si>
  <si>
    <t>UndeclaredEC200ACT Reading3B</t>
  </si>
  <si>
    <t>UndeclaredEC200ACT Reading3C</t>
  </si>
  <si>
    <t>0.123595506</t>
  </si>
  <si>
    <t>UndeclaredEC200ACT Reading3D</t>
  </si>
  <si>
    <t>UndeclaredEC200ACT Reading3F</t>
  </si>
  <si>
    <t>0.101123596</t>
  </si>
  <si>
    <t>UndeclaredEC200ACT Reading3W</t>
  </si>
  <si>
    <t>UndeclaredEC200ACT Reading4A</t>
  </si>
  <si>
    <t>UndeclaredEC200ACT Reading4B</t>
  </si>
  <si>
    <t>0.417721519</t>
  </si>
  <si>
    <t>UndeclaredEC200ACT Reading4C</t>
  </si>
  <si>
    <t>UndeclaredEC200ACT Reading4D</t>
  </si>
  <si>
    <t>UndeclaredEC200ACT Reading4F</t>
  </si>
  <si>
    <t>UndeclaredEC200ACT Reading4W</t>
  </si>
  <si>
    <t>UndeclaredEC200ACT Science Reasoning1A</t>
  </si>
  <si>
    <t>0.10294118</t>
  </si>
  <si>
    <t>UndeclaredEC200ACT Science Reasoning1B</t>
  </si>
  <si>
    <t>0.233009709</t>
  </si>
  <si>
    <t>UndeclaredEC200ACT Science Reasoning1C</t>
  </si>
  <si>
    <t>0.203883495</t>
  </si>
  <si>
    <t>UndeclaredEC200ACT Science Reasoning1D</t>
  </si>
  <si>
    <t>0.174757282</t>
  </si>
  <si>
    <t>UndeclaredEC200ACT Science Reasoning1F</t>
  </si>
  <si>
    <t>UndeclaredEC200ACT Science Reasoning1W</t>
  </si>
  <si>
    <t>UndeclaredEC200ACT Science Reasoning2A</t>
  </si>
  <si>
    <t>UndeclaredEC200ACT Science Reasoning2B</t>
  </si>
  <si>
    <t>0.065359477</t>
  </si>
  <si>
    <t>UndeclaredEC200ACT Science Reasoning2C</t>
  </si>
  <si>
    <t>UndeclaredEC200ACT Science Reasoning2D</t>
  </si>
  <si>
    <t>UndeclaredEC200ACT Science Reasoning2F</t>
  </si>
  <si>
    <t>UndeclaredEC200ACT Science Reasoning2W</t>
  </si>
  <si>
    <t>UndeclaredEC200ACT Science Reasoning3A</t>
  </si>
  <si>
    <t>UndeclaredEC200ACT Science Reasoning3B</t>
  </si>
  <si>
    <t>0.1300578035</t>
  </si>
  <si>
    <t>0.39823009</t>
  </si>
  <si>
    <t>0.398230088</t>
  </si>
  <si>
    <t>UndeclaredEC200ACT Science Reasoning3C</t>
  </si>
  <si>
    <t>0.141592920</t>
  </si>
  <si>
    <t>UndeclaredEC200ACT Science Reasoning3D</t>
  </si>
  <si>
    <t>UndeclaredEC200ACT Science Reasoning3F</t>
  </si>
  <si>
    <t>UndeclaredEC200ACT Science Reasoning3W</t>
  </si>
  <si>
    <t>UndeclaredEC200ACT Science Reasoning4A</t>
  </si>
  <si>
    <t>UndeclaredEC200ACT Science Reasoning4B</t>
  </si>
  <si>
    <t>UndeclaredEC200ACT Science Reasoning4C</t>
  </si>
  <si>
    <t>UndeclaredEC200ACT Science Reasoning4D</t>
  </si>
  <si>
    <t>UndeclaredEC200ACT Science Reasoning4F</t>
  </si>
  <si>
    <t>UndeclaredEC200SAT Mathematics1B</t>
  </si>
  <si>
    <t>0.0427350427</t>
  </si>
  <si>
    <t>UndeclaredEC200SAT Mathematics1C</t>
  </si>
  <si>
    <t>UndeclaredEC200SAT Mathematics1D</t>
  </si>
  <si>
    <t>0.033898305</t>
  </si>
  <si>
    <t>UndeclaredEC200SAT Mathematics1F</t>
  </si>
  <si>
    <t>UndeclaredEC200SAT Mathematics1W</t>
  </si>
  <si>
    <t>UndeclaredEC200SAT Mathematics2A</t>
  </si>
  <si>
    <t>UndeclaredEC200SAT Mathematics2B</t>
  </si>
  <si>
    <t>0.1452991453</t>
  </si>
  <si>
    <t>UndeclaredEC200SAT Mathematics2C</t>
  </si>
  <si>
    <t>UndeclaredEC200SAT Mathematics2D</t>
  </si>
  <si>
    <t>UndeclaredEC200SAT Mathematics2F</t>
  </si>
  <si>
    <t>UndeclaredEC200SAT Mathematics2W</t>
  </si>
  <si>
    <t>0.0341880342</t>
  </si>
  <si>
    <t>UndeclaredEC200SAT Mathematics3A</t>
  </si>
  <si>
    <t>UndeclaredEC200SAT Mathematics3B</t>
  </si>
  <si>
    <t>0.0940170940</t>
  </si>
  <si>
    <t>0.27500000</t>
  </si>
  <si>
    <t>UndeclaredEC200SAT Mathematics3C</t>
  </si>
  <si>
    <t>UndeclaredEC200SAT Mathematics4A</t>
  </si>
  <si>
    <t>UndeclaredEC200SAT Mathematics4B</t>
  </si>
  <si>
    <t>0.17500000</t>
  </si>
  <si>
    <t>UndeclaredEC200SAT Mathematics4C</t>
  </si>
  <si>
    <t>UndeclaredEC200SAT Mathematics4D</t>
  </si>
  <si>
    <t>UndeclaredEC200SAT Mathematics4W</t>
  </si>
  <si>
    <t>UndeclaredEC200SAT Total (Verbal and Math)1A</t>
  </si>
  <si>
    <t>UndeclaredEC200SAT Total (Verbal and Math)1B</t>
  </si>
  <si>
    <t>UndeclaredEC200SAT Total (Verbal and Math)1C</t>
  </si>
  <si>
    <t>UndeclaredEC200SAT Total (Verbal and Math)1D</t>
  </si>
  <si>
    <t>UndeclaredEC200SAT Total (Verbal and Math)1F</t>
  </si>
  <si>
    <t>UndeclaredEC200SAT Total (Verbal and Math)1W</t>
  </si>
  <si>
    <t>UndeclaredEC200SAT Total (Verbal and Math)2A</t>
  </si>
  <si>
    <t>UndeclaredEC200SAT Total (Verbal and Math)2B</t>
  </si>
  <si>
    <t>0.1196581197</t>
  </si>
  <si>
    <t>UndeclaredEC200SAT Total (Verbal and Math)2C</t>
  </si>
  <si>
    <t>UndeclaredEC200SAT Total (Verbal and Math)2D</t>
  </si>
  <si>
    <t>UndeclaredEC200SAT Total (Verbal and Math)2F</t>
  </si>
  <si>
    <t>UndeclaredEC200SAT Total (Verbal and Math)2W</t>
  </si>
  <si>
    <t>UndeclaredEC200SAT Total (Verbal and Math)3A</t>
  </si>
  <si>
    <t>UndeclaredEC200SAT Total (Verbal and Math)3B</t>
  </si>
  <si>
    <t>UndeclaredEC200SAT Total (Verbal and Math)3C</t>
  </si>
  <si>
    <t>UndeclaredEC200SAT Total (Verbal and Math)3D</t>
  </si>
  <si>
    <t>UndeclaredEC200SAT Total (Verbal and Math)3W</t>
  </si>
  <si>
    <t>UndeclaredEC200SAT Total (Verbal and Math)4A</t>
  </si>
  <si>
    <t>UndeclaredEC200SAT Total (Verbal and Math)4B</t>
  </si>
  <si>
    <t>UndeclaredEC200SAT Total (Verbal and Math)4C</t>
  </si>
  <si>
    <t>UndeclaredEC200SAT Total (Verbal and Math)4D</t>
  </si>
  <si>
    <t>UndeclaredEC200SAT Verbal1A</t>
  </si>
  <si>
    <t>UndeclaredEC200SAT Verbal1B</t>
  </si>
  <si>
    <t>UndeclaredEC200SAT Verbal1C</t>
  </si>
  <si>
    <t>UndeclaredEC200SAT Verbal1D</t>
  </si>
  <si>
    <t>UndeclaredEC200SAT Verbal1F</t>
  </si>
  <si>
    <t>UndeclaredEC200SAT Verbal1W</t>
  </si>
  <si>
    <t>UndeclaredEC200SAT Verbal2A</t>
  </si>
  <si>
    <t>UndeclaredEC200SAT Verbal2B</t>
  </si>
  <si>
    <t>0.1367521368</t>
  </si>
  <si>
    <t>UndeclaredEC200SAT Verbal2C</t>
  </si>
  <si>
    <t>UndeclaredEC200SAT Verbal2D</t>
  </si>
  <si>
    <t>UndeclaredEC200SAT Verbal2F</t>
  </si>
  <si>
    <t>UndeclaredEC200SAT Verbal2W</t>
  </si>
  <si>
    <t>UndeclaredEC200SAT Verbal3A</t>
  </si>
  <si>
    <t>UndeclaredEC200SAT Verbal3B</t>
  </si>
  <si>
    <t>UndeclaredEC200SAT Verbal3C</t>
  </si>
  <si>
    <t>UndeclaredEC200SAT Verbal3D</t>
  </si>
  <si>
    <t>UndeclaredEC200SAT Verbal3F</t>
  </si>
  <si>
    <t>UndeclaredEC200SAT Verbal3W</t>
  </si>
  <si>
    <t>UndeclaredEC200SAT Verbal4A</t>
  </si>
  <si>
    <t>UndeclaredEC200SAT Verbal4B</t>
  </si>
  <si>
    <t>UndeclaredEC200SAT Verbal4C</t>
  </si>
  <si>
    <t>UndeclaredEC200SAT Verbal4D</t>
  </si>
  <si>
    <t>UndeclaredEC200SAT Verbal4F</t>
  </si>
  <si>
    <t>UndeclaredEC200SAT Verbal4W</t>
  </si>
  <si>
    <t>UndeclaredEC200SAT Writing1A</t>
  </si>
  <si>
    <t>UndeclaredEC200SAT Writing1F</t>
  </si>
  <si>
    <t>UndeclaredEC200SAT Writing2D</t>
  </si>
  <si>
    <t>UndeclaredEC200SAT Writing2F</t>
  </si>
  <si>
    <t>UndeclaredEC200SAT Writing3C</t>
  </si>
  <si>
    <t>UndeclaredEC200SAT Writing3D</t>
  </si>
  <si>
    <t>UndeclaredEC200SAT Writing4A</t>
  </si>
  <si>
    <t>UndeclaredEC200SAT Writing4B</t>
  </si>
  <si>
    <t>UndeclaredEC200SAT Writing4C</t>
  </si>
  <si>
    <t>UndeclaredEC205ACT Combined English/Writing1B</t>
  </si>
  <si>
    <t>UndeclaredEC205ACT Combined English/Writing1C</t>
  </si>
  <si>
    <t>0.0803571429</t>
  </si>
  <si>
    <t>UndeclaredEC205ACT Combined English/Writing1D</t>
  </si>
  <si>
    <t>UndeclaredEC205ACT Combined English/Writing1F</t>
  </si>
  <si>
    <t>UndeclaredEC205ACT Combined English/Writing2A</t>
  </si>
  <si>
    <t>UndeclaredEC205ACT Combined English/Writing2B</t>
  </si>
  <si>
    <t>UndeclaredEC205ACT Combined English/Writing2C</t>
  </si>
  <si>
    <t>0.0982142857</t>
  </si>
  <si>
    <t>UndeclaredEC205ACT Combined English/Writing2D</t>
  </si>
  <si>
    <t>UndeclaredEC205ACT Combined English/Writing2F</t>
  </si>
  <si>
    <t>UndeclaredEC205ACT Combined English/Writing2W</t>
  </si>
  <si>
    <t>UndeclaredEC205ACT Combined English/Writing3A</t>
  </si>
  <si>
    <t>UndeclaredEC205ACT Combined English/Writing3B</t>
  </si>
  <si>
    <t>UndeclaredEC205ACT Combined English/Writing3C</t>
  </si>
  <si>
    <t>UndeclaredEC205ACT Combined English/Writing3D</t>
  </si>
  <si>
    <t>UndeclaredEC205ACT Combined English/Writing3F</t>
  </si>
  <si>
    <t>UndeclaredEC205ACT Combined English/Writing3W</t>
  </si>
  <si>
    <t>UndeclaredEC205ACT Combined English/Writing4A</t>
  </si>
  <si>
    <t>UndeclaredEC205ACT Combined English/Writing4B</t>
  </si>
  <si>
    <t>UndeclaredEC205ACT Combined English/Writing4C</t>
  </si>
  <si>
    <t>UndeclaredEC205ACT Combined English/Writing4D</t>
  </si>
  <si>
    <t>UndeclaredEC205ACT Combined English/Writing4F</t>
  </si>
  <si>
    <t>UndeclaredEC205ACT Combined English/Writing4W</t>
  </si>
  <si>
    <t>UndeclaredEC205ACT Composite1A</t>
  </si>
  <si>
    <t>0.009732360</t>
  </si>
  <si>
    <t>0.06024096</t>
  </si>
  <si>
    <t>UndeclaredEC205ACT Composite1B</t>
  </si>
  <si>
    <t>0.060827251</t>
  </si>
  <si>
    <t>UndeclaredEC205ACT Composite1C</t>
  </si>
  <si>
    <t>0.0853462158</t>
  </si>
  <si>
    <t>0.092457421</t>
  </si>
  <si>
    <t>0.28042328</t>
  </si>
  <si>
    <t>UndeclaredEC205ACT Composite1D</t>
  </si>
  <si>
    <t>0.0466988728</t>
  </si>
  <si>
    <t>0.041362530</t>
  </si>
  <si>
    <t>0.31868132</t>
  </si>
  <si>
    <t>UndeclaredEC205ACT Composite1F</t>
  </si>
  <si>
    <t>0.0322061192</t>
  </si>
  <si>
    <t>UndeclaredEC205ACT Composite1W</t>
  </si>
  <si>
    <t>0.012165450</t>
  </si>
  <si>
    <t>UndeclaredEC205ACT Composite2A</t>
  </si>
  <si>
    <t>0.036496350</t>
  </si>
  <si>
    <t>0.21686747</t>
  </si>
  <si>
    <t>0.088669951</t>
  </si>
  <si>
    <t>UndeclaredEC205ACT Composite2B</t>
  </si>
  <si>
    <t>0.102189781</t>
  </si>
  <si>
    <t>0.266009852</t>
  </si>
  <si>
    <t>UndeclaredEC205ACT Composite2C</t>
  </si>
  <si>
    <t>0.1030595813</t>
  </si>
  <si>
    <t>0.111922141</t>
  </si>
  <si>
    <t>0.33862434</t>
  </si>
  <si>
    <t>0.315270936</t>
  </si>
  <si>
    <t>UndeclaredEC205ACT Composite2D</t>
  </si>
  <si>
    <t>UndeclaredEC205ACT Composite2F</t>
  </si>
  <si>
    <t>0.007299270</t>
  </si>
  <si>
    <t>0.064039409</t>
  </si>
  <si>
    <t>UndeclaredEC205ACT Composite2W</t>
  </si>
  <si>
    <t>0.059113300</t>
  </si>
  <si>
    <t>UndeclaredEC205ACT Composite3A</t>
  </si>
  <si>
    <t>0.046228710</t>
  </si>
  <si>
    <t>0.26506024</t>
  </si>
  <si>
    <t>UndeclaredEC205ACT Composite3B</t>
  </si>
  <si>
    <t>0.366279070</t>
  </si>
  <si>
    <t>UndeclaredEC205ACT Composite3C</t>
  </si>
  <si>
    <t>0.0901771337</t>
  </si>
  <si>
    <t>UndeclaredEC205ACT Composite3D</t>
  </si>
  <si>
    <t>UndeclaredEC205ACT Composite3F</t>
  </si>
  <si>
    <t>UndeclaredEC205ACT Composite3W</t>
  </si>
  <si>
    <t>0.004866180</t>
  </si>
  <si>
    <t>UndeclaredEC205ACT Composite4A</t>
  </si>
  <si>
    <t>0.072992701</t>
  </si>
  <si>
    <t>0.45783133</t>
  </si>
  <si>
    <t>UndeclaredEC205ACT Composite4B</t>
  </si>
  <si>
    <t>0.13450292</t>
  </si>
  <si>
    <t>UndeclaredEC205ACT Composite4C</t>
  </si>
  <si>
    <t>0.08465608</t>
  </si>
  <si>
    <t>UndeclaredEC205ACT Composite4D</t>
  </si>
  <si>
    <t>UndeclaredEC205ACT Composite4F</t>
  </si>
  <si>
    <t>0.002433090</t>
  </si>
  <si>
    <t>UndeclaredEC205ACT Composite4W</t>
  </si>
  <si>
    <t>UndeclaredEC205ACT English1A</t>
  </si>
  <si>
    <t>0.07228916</t>
  </si>
  <si>
    <t>UndeclaredEC205ACT English1B</t>
  </si>
  <si>
    <t>0.16959064</t>
  </si>
  <si>
    <t>UndeclaredEC205ACT English1C</t>
  </si>
  <si>
    <t>0.077858881</t>
  </si>
  <si>
    <t>0.24338624</t>
  </si>
  <si>
    <t>0.326241135</t>
  </si>
  <si>
    <t>UndeclaredEC205ACT English1D</t>
  </si>
  <si>
    <t>0.048661800</t>
  </si>
  <si>
    <t>0.34065934</t>
  </si>
  <si>
    <t>UndeclaredEC205ACT English1F</t>
  </si>
  <si>
    <t>0.017031630</t>
  </si>
  <si>
    <t>0.141843972</t>
  </si>
  <si>
    <t>UndeclaredEC205ACT English1W</t>
  </si>
  <si>
    <t>UndeclaredEC205ACT English2A</t>
  </si>
  <si>
    <t>0.034063260</t>
  </si>
  <si>
    <t>0.066079295</t>
  </si>
  <si>
    <t>UndeclaredEC205ACT English2B</t>
  </si>
  <si>
    <t>0.1191626409</t>
  </si>
  <si>
    <t>0.136253041</t>
  </si>
  <si>
    <t>0.43274854</t>
  </si>
  <si>
    <t>0.325991189</t>
  </si>
  <si>
    <t>UndeclaredEC205ACT English2C</t>
  </si>
  <si>
    <t>0.131386861</t>
  </si>
  <si>
    <t>0.39153439</t>
  </si>
  <si>
    <t>UndeclaredEC205ACT English2D</t>
  </si>
  <si>
    <t>0.36263736</t>
  </si>
  <si>
    <t>UndeclaredEC205ACT English2F</t>
  </si>
  <si>
    <t>UndeclaredEC205ACT English2W</t>
  </si>
  <si>
    <t>0.070484581</t>
  </si>
  <si>
    <t>UndeclaredEC205ACT English3A</t>
  </si>
  <si>
    <t>UndeclaredEC205ACT English3B</t>
  </si>
  <si>
    <t>0.068126521</t>
  </si>
  <si>
    <t>UndeclaredEC205ACT English3C</t>
  </si>
  <si>
    <t>0.0837359098</t>
  </si>
  <si>
    <t>0.27513228</t>
  </si>
  <si>
    <t>0.371428571</t>
  </si>
  <si>
    <t>UndeclaredEC205ACT English3D</t>
  </si>
  <si>
    <t>0.17582418</t>
  </si>
  <si>
    <t>UndeclaredEC205ACT English3F</t>
  </si>
  <si>
    <t>UndeclaredEC205ACT English3W</t>
  </si>
  <si>
    <t>UndeclaredEC205ACT English4A</t>
  </si>
  <si>
    <t>0.0644122383</t>
  </si>
  <si>
    <t>0.48192771</t>
  </si>
  <si>
    <t>0.353982301</t>
  </si>
  <si>
    <t>UndeclaredEC205ACT English4B</t>
  </si>
  <si>
    <t>0.058394161</t>
  </si>
  <si>
    <t>0.265486726</t>
  </si>
  <si>
    <t>UndeclaredEC205ACT English4C</t>
  </si>
  <si>
    <t>0.08994709</t>
  </si>
  <si>
    <t>0.150442478</t>
  </si>
  <si>
    <t>UndeclaredEC205ACT English4D</t>
  </si>
  <si>
    <t>0.014598540</t>
  </si>
  <si>
    <t>0.12087912</t>
  </si>
  <si>
    <t>UndeclaredEC205ACT English4F</t>
  </si>
  <si>
    <t>UndeclaredEC205ACT English4W</t>
  </si>
  <si>
    <t>UndeclaredEC205ACT Math1A</t>
  </si>
  <si>
    <t>0.04819277</t>
  </si>
  <si>
    <t>UndeclaredEC205ACT Math1B</t>
  </si>
  <si>
    <t>0.11695906</t>
  </si>
  <si>
    <t>UndeclaredEC205ACT Math1C</t>
  </si>
  <si>
    <t>0.070559611</t>
  </si>
  <si>
    <t>0.24867725</t>
  </si>
  <si>
    <t>0.379032258</t>
  </si>
  <si>
    <t>UndeclaredEC205ACT Math1D</t>
  </si>
  <si>
    <t>0.233870968</t>
  </si>
  <si>
    <t>UndeclaredEC205ACT Math1F</t>
  </si>
  <si>
    <t>0.019464720</t>
  </si>
  <si>
    <t>UndeclaredEC205ACT Math1W</t>
  </si>
  <si>
    <t>UndeclaredEC205ACT Math2A</t>
  </si>
  <si>
    <t>0.031630170</t>
  </si>
  <si>
    <t>0.15662651</t>
  </si>
  <si>
    <t>UndeclaredEC205ACT Math2B</t>
  </si>
  <si>
    <t>0.0692431562</t>
  </si>
  <si>
    <t>0.25146199</t>
  </si>
  <si>
    <t>UndeclaredEC205ACT Math2C</t>
  </si>
  <si>
    <t>0.0885668277</t>
  </si>
  <si>
    <t>0.29100529</t>
  </si>
  <si>
    <t>0.321637427</t>
  </si>
  <si>
    <t>UndeclaredEC205ACT Math2D</t>
  </si>
  <si>
    <t>0.0418679549</t>
  </si>
  <si>
    <t>0.152046784</t>
  </si>
  <si>
    <t>UndeclaredEC205ACT Math2F</t>
  </si>
  <si>
    <t>UndeclaredEC205ACT Math2W</t>
  </si>
  <si>
    <t>UndeclaredEC205ACT Math3A</t>
  </si>
  <si>
    <t>0.055961071</t>
  </si>
  <si>
    <t>0.32530120</t>
  </si>
  <si>
    <t>UndeclaredEC205ACT Math3B</t>
  </si>
  <si>
    <t>0.1046698873</t>
  </si>
  <si>
    <t>0.38011696</t>
  </si>
  <si>
    <t>0.331632653</t>
  </si>
  <si>
    <t>UndeclaredEC205ACT Math3C</t>
  </si>
  <si>
    <t>0.107055961</t>
  </si>
  <si>
    <t>UndeclaredEC205ACT Math3D</t>
  </si>
  <si>
    <t>0.038929440</t>
  </si>
  <si>
    <t>UndeclaredEC205ACT Math3F</t>
  </si>
  <si>
    <t>0.056122449</t>
  </si>
  <si>
    <t>UndeclaredEC205ACT Math3W</t>
  </si>
  <si>
    <t>UndeclaredEC205ACT Math4A</t>
  </si>
  <si>
    <t>0.075425791</t>
  </si>
  <si>
    <t>0.46987952</t>
  </si>
  <si>
    <t>UndeclaredEC205ACT Math4B</t>
  </si>
  <si>
    <t>UndeclaredEC205ACT Math4C</t>
  </si>
  <si>
    <t>0.207692308</t>
  </si>
  <si>
    <t>UndeclaredEC205ACT Math4D</t>
  </si>
  <si>
    <t>UndeclaredEC205ACT Math4F</t>
  </si>
  <si>
    <t>UndeclaredEC205ACT Math4W</t>
  </si>
  <si>
    <t>UndeclaredEC205ACT Reading1A</t>
  </si>
  <si>
    <t>0.09638554</t>
  </si>
  <si>
    <t>UndeclaredEC205ACT Reading1B</t>
  </si>
  <si>
    <t>UndeclaredEC205ACT Reading1C</t>
  </si>
  <si>
    <t>0.22751323</t>
  </si>
  <si>
    <t>0.328244275</t>
  </si>
  <si>
    <t>UndeclaredEC205ACT Reading1D</t>
  </si>
  <si>
    <t>0.24175824</t>
  </si>
  <si>
    <t>UndeclaredEC205ACT Reading1F</t>
  </si>
  <si>
    <t>0.099236641</t>
  </si>
  <si>
    <t>UndeclaredEC205ACT Reading1W</t>
  </si>
  <si>
    <t>0.045801527</t>
  </si>
  <si>
    <t>UndeclaredEC205ACT Reading2A</t>
  </si>
  <si>
    <t>0.076142132</t>
  </si>
  <si>
    <t>UndeclaredEC205ACT Reading2B</t>
  </si>
  <si>
    <t>0.087591241</t>
  </si>
  <si>
    <t>0.27485380</t>
  </si>
  <si>
    <t>0.238578680</t>
  </si>
  <si>
    <t>UndeclaredEC205ACT Reading2C</t>
  </si>
  <si>
    <t>0.350253807</t>
  </si>
  <si>
    <t>UndeclaredEC205ACT Reading2D</t>
  </si>
  <si>
    <t>0.39560440</t>
  </si>
  <si>
    <t>0.182741117</t>
  </si>
  <si>
    <t>UndeclaredEC205ACT Reading2F</t>
  </si>
  <si>
    <t>0.0305958132</t>
  </si>
  <si>
    <t>0.096446701</t>
  </si>
  <si>
    <t>UndeclaredEC205ACT Reading2W</t>
  </si>
  <si>
    <t>0.055837563</t>
  </si>
  <si>
    <t>UndeclaredEC205ACT Reading3A</t>
  </si>
  <si>
    <t>0.162650602</t>
  </si>
  <si>
    <t>UndeclaredEC205ACT Reading3B</t>
  </si>
  <si>
    <t>0.313253012</t>
  </si>
  <si>
    <t>UndeclaredEC205ACT Reading3C</t>
  </si>
  <si>
    <t>UndeclaredEC205ACT Reading3D</t>
  </si>
  <si>
    <t>UndeclaredEC205ACT Reading3F</t>
  </si>
  <si>
    <t>0.054216867</t>
  </si>
  <si>
    <t>UndeclaredEC205ACT Reading3W</t>
  </si>
  <si>
    <t>0.060240964</t>
  </si>
  <si>
    <t>UndeclaredEC205ACT Reading4A</t>
  </si>
  <si>
    <t>0.39759036</t>
  </si>
  <si>
    <t>0.259842520</t>
  </si>
  <si>
    <t>UndeclaredEC205ACT Reading4B</t>
  </si>
  <si>
    <t>UndeclaredEC205ACT Reading4C</t>
  </si>
  <si>
    <t>0.16402116</t>
  </si>
  <si>
    <t>0.244094488</t>
  </si>
  <si>
    <t>UndeclaredEC205ACT Reading4D</t>
  </si>
  <si>
    <t>0.086614173</t>
  </si>
  <si>
    <t>UndeclaredEC205ACT Reading4F</t>
  </si>
  <si>
    <t>UndeclaredEC205ACT Reading4W</t>
  </si>
  <si>
    <t>0.070866142</t>
  </si>
  <si>
    <t>UndeclaredEC205ACT Science Reasoning1A</t>
  </si>
  <si>
    <t>0.078313253</t>
  </si>
  <si>
    <t>UndeclaredEC205ACT Science Reasoning1B</t>
  </si>
  <si>
    <t>0.198795181</t>
  </si>
  <si>
    <t>UndeclaredEC205ACT Science Reasoning1C</t>
  </si>
  <si>
    <t>0.0933977456</t>
  </si>
  <si>
    <t>0.30687831</t>
  </si>
  <si>
    <t>UndeclaredEC205ACT Science Reasoning1D</t>
  </si>
  <si>
    <t>UndeclaredEC205ACT Science Reasoning1F</t>
  </si>
  <si>
    <t>UndeclaredEC205ACT Science Reasoning1W</t>
  </si>
  <si>
    <t>UndeclaredEC205ACT Science Reasoning2A</t>
  </si>
  <si>
    <t>UndeclaredEC205ACT Science Reasoning2B</t>
  </si>
  <si>
    <t>0.307189542</t>
  </si>
  <si>
    <t>UndeclaredEC205ACT Science Reasoning2C</t>
  </si>
  <si>
    <t>0.26455026</t>
  </si>
  <si>
    <t>0.326797386</t>
  </si>
  <si>
    <t>UndeclaredEC205ACT Science Reasoning2D</t>
  </si>
  <si>
    <t>0.189542484</t>
  </si>
  <si>
    <t>UndeclaredEC205ACT Science Reasoning2F</t>
  </si>
  <si>
    <t>UndeclaredEC205ACT Science Reasoning2W</t>
  </si>
  <si>
    <t>UndeclaredEC205ACT Science Reasoning3A</t>
  </si>
  <si>
    <t>UndeclaredEC205ACT Science Reasoning3B</t>
  </si>
  <si>
    <t>0.37426901</t>
  </si>
  <si>
    <t>0.351648352</t>
  </si>
  <si>
    <t>UndeclaredEC205ACT Science Reasoning3C</t>
  </si>
  <si>
    <t>UndeclaredEC205ACT Science Reasoning3D</t>
  </si>
  <si>
    <t>UndeclaredEC205ACT Science Reasoning3F</t>
  </si>
  <si>
    <t>UndeclaredEC205ACT Science Reasoning3W</t>
  </si>
  <si>
    <t>UndeclaredEC205ACT Science Reasoning4A</t>
  </si>
  <si>
    <t>0.0547504026</t>
  </si>
  <si>
    <t>0.40963855</t>
  </si>
  <si>
    <t>UndeclaredEC205ACT Science Reasoning4B</t>
  </si>
  <si>
    <t>0.053527981</t>
  </si>
  <si>
    <t>UndeclaredEC205ACT Science Reasoning4C</t>
  </si>
  <si>
    <t>0.0515297907</t>
  </si>
  <si>
    <t>0.16931217</t>
  </si>
  <si>
    <t>UndeclaredEC205ACT Science Reasoning4D</t>
  </si>
  <si>
    <t>0.08791209</t>
  </si>
  <si>
    <t>UndeclaredEC205ACT Science Reasoning4F</t>
  </si>
  <si>
    <t>UndeclaredEC205ACT Science Reasoning4W</t>
  </si>
  <si>
    <t>UndeclaredEC205SAT Mathematics1A</t>
  </si>
  <si>
    <t>UndeclaredEC205SAT Mathematics1B</t>
  </si>
  <si>
    <t>0.051612903</t>
  </si>
  <si>
    <t>UndeclaredEC205SAT Mathematics1C</t>
  </si>
  <si>
    <t>0.038709677</t>
  </si>
  <si>
    <t>UndeclaredEC205SAT Mathematics1D</t>
  </si>
  <si>
    <t>UndeclaredEC205SAT Mathematics1F</t>
  </si>
  <si>
    <t>0.025806452</t>
  </si>
  <si>
    <t>UndeclaredEC205SAT Mathematics1W</t>
  </si>
  <si>
    <t>UndeclaredEC205SAT Mathematics2A</t>
  </si>
  <si>
    <t>UndeclaredEC205SAT Mathematics2B</t>
  </si>
  <si>
    <t>0.0863636364</t>
  </si>
  <si>
    <t>0.090322581</t>
  </si>
  <si>
    <t>UndeclaredEC205SAT Mathematics2C</t>
  </si>
  <si>
    <t>0.1045454545</t>
  </si>
  <si>
    <t>0.319444444</t>
  </si>
  <si>
    <t>UndeclaredEC205SAT Mathematics2D</t>
  </si>
  <si>
    <t>0.077419355</t>
  </si>
  <si>
    <t>UndeclaredEC205SAT Mathematics2F</t>
  </si>
  <si>
    <t>UndeclaredEC205SAT Mathematics2W</t>
  </si>
  <si>
    <t>UndeclaredEC205SAT Mathematics3A</t>
  </si>
  <si>
    <t>UndeclaredEC205SAT Mathematics3B</t>
  </si>
  <si>
    <t>0.40350877</t>
  </si>
  <si>
    <t>UndeclaredEC205SAT Mathematics3C</t>
  </si>
  <si>
    <t>0.0818181818</t>
  </si>
  <si>
    <t>UndeclaredEC205SAT Mathematics3D</t>
  </si>
  <si>
    <t>UndeclaredEC205SAT Mathematics3F</t>
  </si>
  <si>
    <t>UndeclaredEC205SAT Mathematics3W</t>
  </si>
  <si>
    <t>UndeclaredEC205SAT Mathematics4A</t>
  </si>
  <si>
    <t>0.058064516</t>
  </si>
  <si>
    <t>UndeclaredEC205SAT Mathematics4B</t>
  </si>
  <si>
    <t>UndeclaredEC205SAT Mathematics4C</t>
  </si>
  <si>
    <t>UndeclaredEC205SAT Mathematics4D</t>
  </si>
  <si>
    <t>UndeclaredEC205SAT Mathematics4F</t>
  </si>
  <si>
    <t>UndeclaredEC205SAT Mathematics4W</t>
  </si>
  <si>
    <t>UndeclaredEC205SAT Total (Verbal and Math)1A</t>
  </si>
  <si>
    <t>UndeclaredEC205SAT Total (Verbal and Math)1B</t>
  </si>
  <si>
    <t>0.070967742</t>
  </si>
  <si>
    <t>UndeclaredEC205SAT Total (Verbal and Math)1C</t>
  </si>
  <si>
    <t>0.22413793</t>
  </si>
  <si>
    <t>UndeclaredEC205SAT Total (Verbal and Math)1D</t>
  </si>
  <si>
    <t>UndeclaredEC205SAT Total (Verbal and Math)1F</t>
  </si>
  <si>
    <t>UndeclaredEC205SAT Total (Verbal and Math)1W</t>
  </si>
  <si>
    <t>UndeclaredEC205SAT Total (Verbal and Math)2A</t>
  </si>
  <si>
    <t>UndeclaredEC205SAT Total (Verbal and Math)2B</t>
  </si>
  <si>
    <t>0.0772727273</t>
  </si>
  <si>
    <t>UndeclaredEC205SAT Total (Verbal and Math)2C</t>
  </si>
  <si>
    <t>UndeclaredEC205SAT Total (Verbal and Math)2D</t>
  </si>
  <si>
    <t>UndeclaredEC205SAT Total (Verbal and Math)2F</t>
  </si>
  <si>
    <t>UndeclaredEC205SAT Total (Verbal and Math)2W</t>
  </si>
  <si>
    <t>UndeclaredEC205SAT Total (Verbal and Math)3A</t>
  </si>
  <si>
    <t>0.184615385</t>
  </si>
  <si>
    <t>UndeclaredEC205SAT Total (Verbal and Math)3B</t>
  </si>
  <si>
    <t>0.122580645</t>
  </si>
  <si>
    <t>UndeclaredEC205SAT Total (Verbal and Math)3C</t>
  </si>
  <si>
    <t>0.29310345</t>
  </si>
  <si>
    <t>UndeclaredEC205SAT Total (Verbal and Math)3D</t>
  </si>
  <si>
    <t>UndeclaredEC205SAT Total (Verbal and Math)3F</t>
  </si>
  <si>
    <t>UndeclaredEC205SAT Total (Verbal and Math)3W</t>
  </si>
  <si>
    <t>UndeclaredEC205SAT Total (Verbal and Math)4A</t>
  </si>
  <si>
    <t>UndeclaredEC205SAT Total (Verbal and Math)4B</t>
  </si>
  <si>
    <t>UndeclaredEC205SAT Total (Verbal and Math)4C</t>
  </si>
  <si>
    <t>UndeclaredEC205SAT Total (Verbal and Math)4D</t>
  </si>
  <si>
    <t>UndeclaredEC205SAT Total (Verbal and Math)4F</t>
  </si>
  <si>
    <t>UndeclaredEC205SAT Total (Verbal and Math)4W</t>
  </si>
  <si>
    <t>UndeclaredEC205SAT Verbal1A</t>
  </si>
  <si>
    <t>UndeclaredEC205SAT Verbal1B</t>
  </si>
  <si>
    <t>UndeclaredEC205SAT Verbal1C</t>
  </si>
  <si>
    <t>UndeclaredEC205SAT Verbal1D</t>
  </si>
  <si>
    <t>UndeclaredEC205SAT Verbal1F</t>
  </si>
  <si>
    <t>UndeclaredEC205SAT Verbal1W</t>
  </si>
  <si>
    <t>UndeclaredEC205SAT Verbal2A</t>
  </si>
  <si>
    <t>UndeclaredEC205SAT Verbal2B</t>
  </si>
  <si>
    <t>UndeclaredEC205SAT Verbal2C</t>
  </si>
  <si>
    <t>UndeclaredEC205SAT Verbal2D</t>
  </si>
  <si>
    <t>0.228915663</t>
  </si>
  <si>
    <t>UndeclaredEC205SAT Verbal2F</t>
  </si>
  <si>
    <t>UndeclaredEC205SAT Verbal2W</t>
  </si>
  <si>
    <t>UndeclaredEC205SAT Verbal3A</t>
  </si>
  <si>
    <t>UndeclaredEC205SAT Verbal3B</t>
  </si>
  <si>
    <t>UndeclaredEC205SAT Verbal3C</t>
  </si>
  <si>
    <t>0.25862069</t>
  </si>
  <si>
    <t>UndeclaredEC205SAT Verbal3D</t>
  </si>
  <si>
    <t>UndeclaredEC205SAT Verbal3F</t>
  </si>
  <si>
    <t>UndeclaredEC205SAT Verbal3W</t>
  </si>
  <si>
    <t>UndeclaredEC205SAT Verbal4A</t>
  </si>
  <si>
    <t>UndeclaredEC205SAT Verbal4B</t>
  </si>
  <si>
    <t>UndeclaredEC205SAT Verbal4C</t>
  </si>
  <si>
    <t>UndeclaredEC205SAT Verbal4D</t>
  </si>
  <si>
    <t>UndeclaredEC205SAT Verbal4F</t>
  </si>
  <si>
    <t>UndeclaredEC205SAT Verbal4W</t>
  </si>
  <si>
    <t>UndeclaredEC205SAT Writing1A</t>
  </si>
  <si>
    <t>UndeclaredEC205SAT Writing1B</t>
  </si>
  <si>
    <t>UndeclaredEC205SAT Writing1C</t>
  </si>
  <si>
    <t>UndeclaredEC205SAT Writing1D</t>
  </si>
  <si>
    <t>UndeclaredEC205SAT Writing1F</t>
  </si>
  <si>
    <t>UndeclaredEC205SAT Writing1W</t>
  </si>
  <si>
    <t>UndeclaredEC205SAT Writing2A</t>
  </si>
  <si>
    <t>UndeclaredEC205SAT Writing2B</t>
  </si>
  <si>
    <t>UndeclaredEC205SAT Writing2C</t>
  </si>
  <si>
    <t>UndeclaredEC205SAT Writing2D</t>
  </si>
  <si>
    <t>UndeclaredEC205SAT Writing2F</t>
  </si>
  <si>
    <t>UndeclaredEC205SAT Writing2W</t>
  </si>
  <si>
    <t>UndeclaredEC205SAT Writing3A</t>
  </si>
  <si>
    <t>UndeclaredEC205SAT Writing3B</t>
  </si>
  <si>
    <t>UndeclaredEC205SAT Writing3C</t>
  </si>
  <si>
    <t>UndeclaredEC205SAT Writing3D</t>
  </si>
  <si>
    <t>UndeclaredEC205SAT Writing3F</t>
  </si>
  <si>
    <t>UndeclaredEC205SAT Writing3W</t>
  </si>
  <si>
    <t>UndeclaredEC205SAT Writing4A</t>
  </si>
  <si>
    <t>UndeclaredEC205SAT Writing4B</t>
  </si>
  <si>
    <t>UndeclaredEC205SAT Writing4C</t>
  </si>
  <si>
    <t>UndeclaredEC205SAT Writing4D</t>
  </si>
  <si>
    <t>UndeclaredENG101ACT Combined English/Writing1A</t>
  </si>
  <si>
    <t>UndeclaredENG101ACT Combined English/Writing1B</t>
  </si>
  <si>
    <t>0.1159420290</t>
  </si>
  <si>
    <t>0.359550562</t>
  </si>
  <si>
    <t>UndeclaredENG101ACT Combined English/Writing1C</t>
  </si>
  <si>
    <t>UndeclaredENG101ACT Combined English/Writing1D</t>
  </si>
  <si>
    <t>UndeclaredENG101ACT Combined English/Writing1F</t>
  </si>
  <si>
    <t>UndeclaredENG101ACT Combined English/Writing1W</t>
  </si>
  <si>
    <t>0.0181159420</t>
  </si>
  <si>
    <t>UndeclaredENG101ACT Combined English/Writing2A</t>
  </si>
  <si>
    <t>0.29113924</t>
  </si>
  <si>
    <t>UndeclaredENG101ACT Combined English/Writing2B</t>
  </si>
  <si>
    <t>0.0905797101</t>
  </si>
  <si>
    <t>0.29069767</t>
  </si>
  <si>
    <t>UndeclaredENG101ACT Combined English/Writing2C</t>
  </si>
  <si>
    <t>0.0797101449</t>
  </si>
  <si>
    <t>UndeclaredENG101ACT Combined English/Writing2D</t>
  </si>
  <si>
    <t>UndeclaredENG101ACT Combined English/Writing2F</t>
  </si>
  <si>
    <t>UndeclaredENG101ACT Combined English/Writing2W</t>
  </si>
  <si>
    <t>UndeclaredENG101ACT Combined English/Writing3A</t>
  </si>
  <si>
    <t>UndeclaredENG101ACT Combined English/Writing3B</t>
  </si>
  <si>
    <t>UndeclaredENG101ACT Combined English/Writing3C</t>
  </si>
  <si>
    <t>0.0688405797</t>
  </si>
  <si>
    <t>UndeclaredENG101ACT Combined English/Writing3D</t>
  </si>
  <si>
    <t>UndeclaredENG101ACT Combined English/Writing3F</t>
  </si>
  <si>
    <t>UndeclaredENG101ACT Combined English/Writing3W</t>
  </si>
  <si>
    <t>UndeclaredENG101ACT Combined English/Writing4A</t>
  </si>
  <si>
    <t>0.24050633</t>
  </si>
  <si>
    <t>UndeclaredENG101ACT Combined English/Writing4B</t>
  </si>
  <si>
    <t>0.10465116</t>
  </si>
  <si>
    <t>UndeclaredENG101ACT Combined English/Writing4C</t>
  </si>
  <si>
    <t>0.03174603</t>
  </si>
  <si>
    <t>UndeclaredENG101ACT Combined English/Writing4D</t>
  </si>
  <si>
    <t>0.0036231884</t>
  </si>
  <si>
    <t>UndeclaredENG101ACT Combined English/Writing4F</t>
  </si>
  <si>
    <t>UndeclaredENG101ACT Combined English/Writing4W</t>
  </si>
  <si>
    <t>UndeclaredENG101ACT Composite1A</t>
  </si>
  <si>
    <t>0.0563072894</t>
  </si>
  <si>
    <t>0.062076749</t>
  </si>
  <si>
    <t>0.18349929</t>
  </si>
  <si>
    <t>0.165172855</t>
  </si>
  <si>
    <t>UndeclaredENG101ACT Composite1B</t>
  </si>
  <si>
    <t>0.1222173723</t>
  </si>
  <si>
    <t>0.143340858</t>
  </si>
  <si>
    <t>0.34021871</t>
  </si>
  <si>
    <t>0.358514725</t>
  </si>
  <si>
    <t>UndeclaredENG101ACT Composite1C</t>
  </si>
  <si>
    <t>0.0890440856</t>
  </si>
  <si>
    <t>0.059819413</t>
  </si>
  <si>
    <t>0.46258503</t>
  </si>
  <si>
    <t>0.261203585</t>
  </si>
  <si>
    <t>UndeclaredENG101ACT Composite1D</t>
  </si>
  <si>
    <t>0.0323003055</t>
  </si>
  <si>
    <t>0.014672686</t>
  </si>
  <si>
    <t>0.56488550</t>
  </si>
  <si>
    <t>UndeclaredENG101ACT Composite1F</t>
  </si>
  <si>
    <t>0.0283718900</t>
  </si>
  <si>
    <t>0.004514673</t>
  </si>
  <si>
    <t>0.53278689</t>
  </si>
  <si>
    <t>0.083226633</t>
  </si>
  <si>
    <t>UndeclaredENG101ACT Composite1W</t>
  </si>
  <si>
    <t>0.002257336</t>
  </si>
  <si>
    <t>0.037131882</t>
  </si>
  <si>
    <t>UndeclaredENG101ACT Composite2A</t>
  </si>
  <si>
    <t>0.0899170668</t>
  </si>
  <si>
    <t>0.115124153</t>
  </si>
  <si>
    <t>0.29302987</t>
  </si>
  <si>
    <t>0.277254374</t>
  </si>
  <si>
    <t>UndeclaredENG101ACT Composite2B</t>
  </si>
  <si>
    <t>0.1278917503</t>
  </si>
  <si>
    <t>0.146726862</t>
  </si>
  <si>
    <t>0.35601458</t>
  </si>
  <si>
    <t>0.394347241</t>
  </si>
  <si>
    <t>UndeclaredENG101ACT Composite2C</t>
  </si>
  <si>
    <t>0.0672195548</t>
  </si>
  <si>
    <t>0.041760722</t>
  </si>
  <si>
    <t>0.207267833</t>
  </si>
  <si>
    <t>UndeclaredENG101ACT Composite2D</t>
  </si>
  <si>
    <t>0.0170231340</t>
  </si>
  <si>
    <t>0.011286682</t>
  </si>
  <si>
    <t>0.052489906</t>
  </si>
  <si>
    <t>UndeclaredENG101ACT Composite2F</t>
  </si>
  <si>
    <t>0.0139676997</t>
  </si>
  <si>
    <t>0.043068641</t>
  </si>
  <si>
    <t>UndeclaredENG101ACT Composite2W</t>
  </si>
  <si>
    <t>0.0082933217</t>
  </si>
  <si>
    <t>0.001128668</t>
  </si>
  <si>
    <t>0.025572005</t>
  </si>
  <si>
    <t>UndeclaredENG101ACT Composite3A</t>
  </si>
  <si>
    <t>0.0894805762</t>
  </si>
  <si>
    <t>0.123024831</t>
  </si>
  <si>
    <t>0.29160740</t>
  </si>
  <si>
    <t>0.437100213</t>
  </si>
  <si>
    <t>UndeclaredENG101ACT Composite3B</t>
  </si>
  <si>
    <t>0.0680925360</t>
  </si>
  <si>
    <t>0.080135440</t>
  </si>
  <si>
    <t>0.18955043</t>
  </si>
  <si>
    <t>0.332622601</t>
  </si>
  <si>
    <t>UndeclaredENG101ACT Composite3C</t>
  </si>
  <si>
    <t>0.0279353994</t>
  </si>
  <si>
    <t>0.14512472</t>
  </si>
  <si>
    <t>0.136460554</t>
  </si>
  <si>
    <t>UndeclaredENG101ACT Composite3D</t>
  </si>
  <si>
    <t>0.0056743780</t>
  </si>
  <si>
    <t>0.027718550</t>
  </si>
  <si>
    <t>UndeclaredENG101ACT Composite3F</t>
  </si>
  <si>
    <t>0.0065473592</t>
  </si>
  <si>
    <t>0.12295082</t>
  </si>
  <si>
    <t>0.031982942</t>
  </si>
  <si>
    <t>UndeclaredENG101ACT Composite3W</t>
  </si>
  <si>
    <t>0.0069838498</t>
  </si>
  <si>
    <t>0.22535211</t>
  </si>
  <si>
    <t>0.034115139</t>
  </si>
  <si>
    <t>UndeclaredENG101ACT Composite4A</t>
  </si>
  <si>
    <t>0.0711479703</t>
  </si>
  <si>
    <t>0.23186344</t>
  </si>
  <si>
    <t>0.546979866</t>
  </si>
  <si>
    <t>UndeclaredENG101ACT Composite4B</t>
  </si>
  <si>
    <t>0.0410301179</t>
  </si>
  <si>
    <t>0.050790068</t>
  </si>
  <si>
    <t>0.11421628</t>
  </si>
  <si>
    <t>UndeclaredENG101ACT Composite4C</t>
  </si>
  <si>
    <t>0.003386005</t>
  </si>
  <si>
    <t>0.04308390</t>
  </si>
  <si>
    <t>UndeclaredENG101ACT Composite4D</t>
  </si>
  <si>
    <t>0.0021824531</t>
  </si>
  <si>
    <t>0.03816794</t>
  </si>
  <si>
    <t>0.016778523</t>
  </si>
  <si>
    <t>UndeclaredENG101ACT Composite4F</t>
  </si>
  <si>
    <t>0.0043649062</t>
  </si>
  <si>
    <t>UndeclaredENG101ACT Composite4W</t>
  </si>
  <si>
    <t>0.0030554343</t>
  </si>
  <si>
    <t>0.023489933</t>
  </si>
  <si>
    <t>UndeclaredENG101ACT English1A</t>
  </si>
  <si>
    <t>0.0480139677</t>
  </si>
  <si>
    <t>0.055304740</t>
  </si>
  <si>
    <t>0.15647226</t>
  </si>
  <si>
    <t>UndeclaredENG101ACT English1B</t>
  </si>
  <si>
    <t>0.1008293322</t>
  </si>
  <si>
    <t>0.116252822</t>
  </si>
  <si>
    <t>0.28068044</t>
  </si>
  <si>
    <t>0.354294479</t>
  </si>
  <si>
    <t>UndeclaredENG101ACT English1C</t>
  </si>
  <si>
    <t>0.0733304234</t>
  </si>
  <si>
    <t>0.257668712</t>
  </si>
  <si>
    <t>UndeclaredENG101ACT English1D</t>
  </si>
  <si>
    <t>0.0292448712</t>
  </si>
  <si>
    <t>0.013544018</t>
  </si>
  <si>
    <t>0.51145038</t>
  </si>
  <si>
    <t>0.102760736</t>
  </si>
  <si>
    <t>UndeclaredENG101ACT English1F</t>
  </si>
  <si>
    <t>0.0226975120</t>
  </si>
  <si>
    <t>0.079754601</t>
  </si>
  <si>
    <t>UndeclaredENG101ACT English1W</t>
  </si>
  <si>
    <t>0.0104757748</t>
  </si>
  <si>
    <t>UndeclaredENG101ACT English2A</t>
  </si>
  <si>
    <t>0.0872981231</t>
  </si>
  <si>
    <t>0.108352144</t>
  </si>
  <si>
    <t>0.28449502</t>
  </si>
  <si>
    <t>0.255427842</t>
  </si>
  <si>
    <t>UndeclaredENG101ACT English2B</t>
  </si>
  <si>
    <t>0.1344391096</t>
  </si>
  <si>
    <t>0.167042889</t>
  </si>
  <si>
    <t>0.37424058</t>
  </si>
  <si>
    <t>0.393358876</t>
  </si>
  <si>
    <t>UndeclaredENG101ACT English2C</t>
  </si>
  <si>
    <t>0.0728939328</t>
  </si>
  <si>
    <t>0.056433409</t>
  </si>
  <si>
    <t>0.37868481</t>
  </si>
  <si>
    <t>0.213282248</t>
  </si>
  <si>
    <t>UndeclaredENG101ACT English2D</t>
  </si>
  <si>
    <t>0.0157136622</t>
  </si>
  <si>
    <t>0.27480916</t>
  </si>
  <si>
    <t>UndeclaredENG101ACT English2F</t>
  </si>
  <si>
    <t>0.0196420777</t>
  </si>
  <si>
    <t>0.36885246</t>
  </si>
  <si>
    <t>UndeclaredENG101ACT English2W</t>
  </si>
  <si>
    <t>0.0117852466</t>
  </si>
  <si>
    <t>UndeclaredENG101ACT English3A</t>
  </si>
  <si>
    <t>0.0798777826</t>
  </si>
  <si>
    <t>0.112866817</t>
  </si>
  <si>
    <t>0.26031294</t>
  </si>
  <si>
    <t>0.391025641</t>
  </si>
  <si>
    <t>UndeclaredENG101ACT English3B</t>
  </si>
  <si>
    <t>0.082392777</t>
  </si>
  <si>
    <t>0.19198056</t>
  </si>
  <si>
    <t>0.337606838</t>
  </si>
  <si>
    <t>UndeclaredENG101ACT English3C</t>
  </si>
  <si>
    <t>0.0340462680</t>
  </si>
  <si>
    <t>0.016930023</t>
  </si>
  <si>
    <t>0.17687075</t>
  </si>
  <si>
    <t>UndeclaredENG101ACT English3D</t>
  </si>
  <si>
    <t>0.0087298123</t>
  </si>
  <si>
    <t>0.042735043</t>
  </si>
  <si>
    <t>UndeclaredENG101ACT English3F</t>
  </si>
  <si>
    <t>0.032051282</t>
  </si>
  <si>
    <t>UndeclaredENG101ACT English3W</t>
  </si>
  <si>
    <t>0.0061108686</t>
  </si>
  <si>
    <t>0.029914530</t>
  </si>
  <si>
    <t>UndeclaredENG101ACT English4A</t>
  </si>
  <si>
    <t>0.0916630292</t>
  </si>
  <si>
    <t>0.29871977</t>
  </si>
  <si>
    <t>0.541237113</t>
  </si>
  <si>
    <t>UndeclaredENG101ACT English4B</t>
  </si>
  <si>
    <t>0.0549978175</t>
  </si>
  <si>
    <t>0.15309842</t>
  </si>
  <si>
    <t>0.324742268</t>
  </si>
  <si>
    <t>UndeclaredENG101ACT English4C</t>
  </si>
  <si>
    <t>0.0122217372</t>
  </si>
  <si>
    <t>0.06349206</t>
  </si>
  <si>
    <t>UndeclaredENG101ACT English4D</t>
  </si>
  <si>
    <t>0.0034919249</t>
  </si>
  <si>
    <t>0.06106870</t>
  </si>
  <si>
    <t>UndeclaredENG101ACT English4F</t>
  </si>
  <si>
    <t>UndeclaredENG101ACT English4W</t>
  </si>
  <si>
    <t>0.0026189437</t>
  </si>
  <si>
    <t>0.08450704</t>
  </si>
  <si>
    <t>UndeclaredENG101ACT Math1A</t>
  </si>
  <si>
    <t>0.0589262331</t>
  </si>
  <si>
    <t>0.057562077</t>
  </si>
  <si>
    <t>0.19203414</t>
  </si>
  <si>
    <t>0.176010430</t>
  </si>
  <si>
    <t>UndeclaredENG101ACT Math1B</t>
  </si>
  <si>
    <t>0.1169794849</t>
  </si>
  <si>
    <t>0.125282167</t>
  </si>
  <si>
    <t>0.32563791</t>
  </si>
  <si>
    <t>0.349413299</t>
  </si>
  <si>
    <t>UndeclaredENG101ACT Math1C</t>
  </si>
  <si>
    <t>0.054176072</t>
  </si>
  <si>
    <t>0.45351474</t>
  </si>
  <si>
    <t>0.260756193</t>
  </si>
  <si>
    <t>UndeclaredENG101ACT Math1D</t>
  </si>
  <si>
    <t>0.0296813619</t>
  </si>
  <si>
    <t>0.006772009</t>
  </si>
  <si>
    <t>0.51908397</t>
  </si>
  <si>
    <t>0.088657106</t>
  </si>
  <si>
    <t>UndeclaredENG101ACT Math1F</t>
  </si>
  <si>
    <t>0.0305543431</t>
  </si>
  <si>
    <t>0.091264668</t>
  </si>
  <si>
    <t>UndeclaredENG101ACT Math1W</t>
  </si>
  <si>
    <t>0.0113487560</t>
  </si>
  <si>
    <t>0.36619718</t>
  </si>
  <si>
    <t>UndeclaredENG101ACT Math2A</t>
  </si>
  <si>
    <t>0.0772588389</t>
  </si>
  <si>
    <t>0.099322799</t>
  </si>
  <si>
    <t>0.25177809</t>
  </si>
  <si>
    <t>0.295986622</t>
  </si>
  <si>
    <t>UndeclaredENG101ACT Math2B</t>
  </si>
  <si>
    <t>0.0973374072</t>
  </si>
  <si>
    <t>0.27095990</t>
  </si>
  <si>
    <t>0.372909699</t>
  </si>
  <si>
    <t>UndeclaredENG101ACT Math2C</t>
  </si>
  <si>
    <t>0.0475774771</t>
  </si>
  <si>
    <t>0.024830700</t>
  </si>
  <si>
    <t>0.24716553</t>
  </si>
  <si>
    <t>0.182274247</t>
  </si>
  <si>
    <t>UndeclaredENG101ACT Math2D</t>
  </si>
  <si>
    <t>0.0187690965</t>
  </si>
  <si>
    <t>0.012415350</t>
  </si>
  <si>
    <t>0.32824427</t>
  </si>
  <si>
    <t>0.071906355</t>
  </si>
  <si>
    <t>UndeclaredENG101ACT Math2F</t>
  </si>
  <si>
    <t>UndeclaredENG101ACT Math2W</t>
  </si>
  <si>
    <t>0.28169014</t>
  </si>
  <si>
    <t>UndeclaredENG101ACT Math3A</t>
  </si>
  <si>
    <t>0.0912265386</t>
  </si>
  <si>
    <t>0.133182844</t>
  </si>
  <si>
    <t>UndeclaredENG101ACT Math3B</t>
  </si>
  <si>
    <t>0.0977738979</t>
  </si>
  <si>
    <t>0.111738149</t>
  </si>
  <si>
    <t>0.27217497</t>
  </si>
  <si>
    <t>0.384219554</t>
  </si>
  <si>
    <t>UndeclaredENG101ACT Math3C</t>
  </si>
  <si>
    <t>0.0436490615</t>
  </si>
  <si>
    <t>0.029345372</t>
  </si>
  <si>
    <t>0.22675737</t>
  </si>
  <si>
    <t>0.171526587</t>
  </si>
  <si>
    <t>UndeclaredENG101ACT Math3D</t>
  </si>
  <si>
    <t>0.025728988</t>
  </si>
  <si>
    <t>UndeclaredENG101ACT Math3F</t>
  </si>
  <si>
    <t>0.0074203405</t>
  </si>
  <si>
    <t>0.13934426</t>
  </si>
  <si>
    <t>0.029159520</t>
  </si>
  <si>
    <t>UndeclaredENG101ACT Math3W</t>
  </si>
  <si>
    <t>0.0078568311</t>
  </si>
  <si>
    <t>0.030874786</t>
  </si>
  <si>
    <t>UndeclaredENG101ACT Math4A</t>
  </si>
  <si>
    <t>0.0794412920</t>
  </si>
  <si>
    <t>0.25889047</t>
  </si>
  <si>
    <t>0.530612245</t>
  </si>
  <si>
    <t>UndeclaredENG101ACT Math4B</t>
  </si>
  <si>
    <t>0.0471409865</t>
  </si>
  <si>
    <t>0.067720090</t>
  </si>
  <si>
    <t>0.13122722</t>
  </si>
  <si>
    <t>0.314868805</t>
  </si>
  <si>
    <t>UndeclaredENG101ACT Math4C</t>
  </si>
  <si>
    <t>0.07256236</t>
  </si>
  <si>
    <t>0.093294461</t>
  </si>
  <si>
    <t>UndeclaredENG101ACT Math4D</t>
  </si>
  <si>
    <t>UndeclaredENG101ACT Math4F</t>
  </si>
  <si>
    <t>0.0039284155</t>
  </si>
  <si>
    <t>0.07377049</t>
  </si>
  <si>
    <t>0.026239067</t>
  </si>
  <si>
    <t>UndeclaredENG101ACT Math4W</t>
  </si>
  <si>
    <t>UndeclaredENG101ACT Reading1A</t>
  </si>
  <si>
    <t>0.0580532519</t>
  </si>
  <si>
    <t>0.066591422</t>
  </si>
  <si>
    <t>0.196454948</t>
  </si>
  <si>
    <t>UndeclaredENG101ACT Reading1B</t>
  </si>
  <si>
    <t>0.1082496726</t>
  </si>
  <si>
    <t>0.30133657</t>
  </si>
  <si>
    <t>0.366322009</t>
  </si>
  <si>
    <t>UndeclaredENG101ACT Reading1C</t>
  </si>
  <si>
    <t>0.0702749891</t>
  </si>
  <si>
    <t>0.048532731</t>
  </si>
  <si>
    <t>0.237813885</t>
  </si>
  <si>
    <t>UndeclaredENG101ACT Reading1D</t>
  </si>
  <si>
    <t>0.48854962</t>
  </si>
  <si>
    <t>UndeclaredENG101ACT Reading1F</t>
  </si>
  <si>
    <t>0.0209515495</t>
  </si>
  <si>
    <t>0.070901034</t>
  </si>
  <si>
    <t>UndeclaredENG101ACT Reading1W</t>
  </si>
  <si>
    <t>0.0100392842</t>
  </si>
  <si>
    <t>0.32394366</t>
  </si>
  <si>
    <t>0.033973412</t>
  </si>
  <si>
    <t>UndeclaredENG101ACT Reading2A</t>
  </si>
  <si>
    <t>0.0715844609</t>
  </si>
  <si>
    <t>0.090293454</t>
  </si>
  <si>
    <t>0.23328592</t>
  </si>
  <si>
    <t>0.244047619</t>
  </si>
  <si>
    <t>UndeclaredENG101ACT Reading2B</t>
  </si>
  <si>
    <t>0.1130510694</t>
  </si>
  <si>
    <t>0.130925508</t>
  </si>
  <si>
    <t>0.31470231</t>
  </si>
  <si>
    <t>UndeclaredENG101ACT Reading2C</t>
  </si>
  <si>
    <t>0.0667830642</t>
  </si>
  <si>
    <t>0.046275395</t>
  </si>
  <si>
    <t>0.227678571</t>
  </si>
  <si>
    <t>UndeclaredENG101ACT Reading2D</t>
  </si>
  <si>
    <t>0.0165866434</t>
  </si>
  <si>
    <t>0.29007634</t>
  </si>
  <si>
    <t>0.056547619</t>
  </si>
  <si>
    <t>UndeclaredENG101ACT Reading2F</t>
  </si>
  <si>
    <t>0.0161501528</t>
  </si>
  <si>
    <t>0.30327869</t>
  </si>
  <si>
    <t>0.055059524</t>
  </si>
  <si>
    <t>UndeclaredENG101ACT Reading2W</t>
  </si>
  <si>
    <t>0.0091663029</t>
  </si>
  <si>
    <t>0.29577465</t>
  </si>
  <si>
    <t>UndeclaredENG101ACT Reading3A</t>
  </si>
  <si>
    <t>0.0864251419</t>
  </si>
  <si>
    <t>0.120767494</t>
  </si>
  <si>
    <t>0.28165007</t>
  </si>
  <si>
    <t>0.364640884</t>
  </si>
  <si>
    <t>UndeclaredENG101ACT Reading3B</t>
  </si>
  <si>
    <t>0.0859886512</t>
  </si>
  <si>
    <t>0.23936817</t>
  </si>
  <si>
    <t>0.362799263</t>
  </si>
  <si>
    <t>UndeclaredENG101ACT Reading3C</t>
  </si>
  <si>
    <t>0.0392841554</t>
  </si>
  <si>
    <t>0.20408163</t>
  </si>
  <si>
    <t>0.165745856</t>
  </si>
  <si>
    <t>UndeclaredENG101ACT Reading3D</t>
  </si>
  <si>
    <t>UndeclaredENG101ACT Reading3F</t>
  </si>
  <si>
    <t>0.19672131</t>
  </si>
  <si>
    <t>0.044198895</t>
  </si>
  <si>
    <t>UndeclaredENG101ACT Reading3W</t>
  </si>
  <si>
    <t>0.029465930</t>
  </si>
  <si>
    <t>UndeclaredENG101ACT Reading4A</t>
  </si>
  <si>
    <t>0.0907900480</t>
  </si>
  <si>
    <t>0.145598194</t>
  </si>
  <si>
    <t>0.29587482</t>
  </si>
  <si>
    <t>0.521303258</t>
  </si>
  <si>
    <t>UndeclaredENG101ACT Reading4B</t>
  </si>
  <si>
    <t>0.0519423832</t>
  </si>
  <si>
    <t>0.051918736</t>
  </si>
  <si>
    <t>0.14459295</t>
  </si>
  <si>
    <t>0.298245614</t>
  </si>
  <si>
    <t>UndeclaredENG101ACT Reading4C</t>
  </si>
  <si>
    <t>0.007900677</t>
  </si>
  <si>
    <t>0.08390023</t>
  </si>
  <si>
    <t>0.092731830</t>
  </si>
  <si>
    <t>UndeclaredENG101ACT Reading4D</t>
  </si>
  <si>
    <t>0.0048013968</t>
  </si>
  <si>
    <t>0.08396947</t>
  </si>
  <si>
    <t>0.027568922</t>
  </si>
  <si>
    <t>UndeclaredENG101ACT Reading4F</t>
  </si>
  <si>
    <t>0.10655738</t>
  </si>
  <si>
    <t>0.032581454</t>
  </si>
  <si>
    <t>UndeclaredENG101ACT Reading4W</t>
  </si>
  <si>
    <t>0.15492958</t>
  </si>
  <si>
    <t>UndeclaredENG101ACT Science Reasoning1A</t>
  </si>
  <si>
    <t>0.086907449</t>
  </si>
  <si>
    <t>0.22475107</t>
  </si>
  <si>
    <t>UndeclaredENG101ACT Science Reasoning1B</t>
  </si>
  <si>
    <t>0.1348756002</t>
  </si>
  <si>
    <t>0.154627540</t>
  </si>
  <si>
    <t>0.37545565</t>
  </si>
  <si>
    <t>0.373188406</t>
  </si>
  <si>
    <t>UndeclaredENG101ACT Science Reasoning1C</t>
  </si>
  <si>
    <t>0.058690745</t>
  </si>
  <si>
    <t>0.46485261</t>
  </si>
  <si>
    <t>0.247584541</t>
  </si>
  <si>
    <t>UndeclaredENG101ACT Science Reasoning1D</t>
  </si>
  <si>
    <t>0.015801354</t>
  </si>
  <si>
    <t>0.53435115</t>
  </si>
  <si>
    <t>UndeclaredENG101ACT Science Reasoning1F</t>
  </si>
  <si>
    <t>0.0235704932</t>
  </si>
  <si>
    <t>UndeclaredENG101ACT Science Reasoning1W</t>
  </si>
  <si>
    <t>0.45070423</t>
  </si>
  <si>
    <t>UndeclaredENG101ACT Science Reasoning2A</t>
  </si>
  <si>
    <t>0.23897582</t>
  </si>
  <si>
    <t>0.293193717</t>
  </si>
  <si>
    <t>UndeclaredENG101ACT Science Reasoning2B</t>
  </si>
  <si>
    <t>0.104966140</t>
  </si>
  <si>
    <t>0.25394897</t>
  </si>
  <si>
    <t>0.364746946</t>
  </si>
  <si>
    <t>UndeclaredENG101ACT Science Reasoning2C</t>
  </si>
  <si>
    <t>0.034988713</t>
  </si>
  <si>
    <t>0.207678883</t>
  </si>
  <si>
    <t>UndeclaredENG101ACT Science Reasoning2D</t>
  </si>
  <si>
    <t>0.0148406809</t>
  </si>
  <si>
    <t>0.25954198</t>
  </si>
  <si>
    <t>0.059336824</t>
  </si>
  <si>
    <t>UndeclaredENG101ACT Science Reasoning2F</t>
  </si>
  <si>
    <t>0.0130947185</t>
  </si>
  <si>
    <t>0.052356021</t>
  </si>
  <si>
    <t>UndeclaredENG101ACT Science Reasoning2W</t>
  </si>
  <si>
    <t>0.022687609</t>
  </si>
  <si>
    <t>UndeclaredENG101ACT Science Reasoning3A</t>
  </si>
  <si>
    <t>0.0986468791</t>
  </si>
  <si>
    <t>0.141083521</t>
  </si>
  <si>
    <t>0.32147937</t>
  </si>
  <si>
    <t>0.399293286</t>
  </si>
  <si>
    <t>UndeclaredENG101ACT Science Reasoning3B</t>
  </si>
  <si>
    <t>0.0833697076</t>
  </si>
  <si>
    <t>0.23207776</t>
  </si>
  <si>
    <t>0.337455830</t>
  </si>
  <si>
    <t>UndeclaredENG101ACT Science Reasoning3C</t>
  </si>
  <si>
    <t>0.0401571366</t>
  </si>
  <si>
    <t>0.019187359</t>
  </si>
  <si>
    <t>0.20861678</t>
  </si>
  <si>
    <t>0.162544170</t>
  </si>
  <si>
    <t>UndeclaredENG101ACT Science Reasoning3D</t>
  </si>
  <si>
    <t>0.037102473</t>
  </si>
  <si>
    <t>UndeclaredENG101ACT Science Reasoning3F</t>
  </si>
  <si>
    <t>0.042402827</t>
  </si>
  <si>
    <t>UndeclaredENG101ACT Science Reasoning3W</t>
  </si>
  <si>
    <t>0.0052378874</t>
  </si>
  <si>
    <t>0.16901408</t>
  </si>
  <si>
    <t>0.021201413</t>
  </si>
  <si>
    <t>UndeclaredENG101ACT Science Reasoning4A</t>
  </si>
  <si>
    <t>0.0659100829</t>
  </si>
  <si>
    <t>0.21479374</t>
  </si>
  <si>
    <t>0.466049383</t>
  </si>
  <si>
    <t>UndeclaredENG101ACT Science Reasoning4B</t>
  </si>
  <si>
    <t>0.0497599302</t>
  </si>
  <si>
    <t>0.13851762</t>
  </si>
  <si>
    <t>0.351851852</t>
  </si>
  <si>
    <t>UndeclaredENG101ACT Science Reasoning4C</t>
  </si>
  <si>
    <t>0.0109122654</t>
  </si>
  <si>
    <t>0.05668934</t>
  </si>
  <si>
    <t>0.077160494</t>
  </si>
  <si>
    <t>UndeclaredENG101ACT Science Reasoning4D</t>
  </si>
  <si>
    <t>0.04580153</t>
  </si>
  <si>
    <t>UndeclaredENG101ACT Science Reasoning4F</t>
  </si>
  <si>
    <t>UndeclaredENG101ACT Science Reasoning4W</t>
  </si>
  <si>
    <t>UndeclaredENG101SAT Mathematics1A</t>
  </si>
  <si>
    <t>0.056213018</t>
  </si>
  <si>
    <t>UndeclaredENG101SAT Mathematics1B</t>
  </si>
  <si>
    <t>0.106508876</t>
  </si>
  <si>
    <t>0.30163934</t>
  </si>
  <si>
    <t>UndeclaredENG101SAT Mathematics1C</t>
  </si>
  <si>
    <t>0.34108527</t>
  </si>
  <si>
    <t>0.204651163</t>
  </si>
  <si>
    <t>UndeclaredENG101SAT Mathematics1D</t>
  </si>
  <si>
    <t>0.011834320</t>
  </si>
  <si>
    <t>0.074418605</t>
  </si>
  <si>
    <t>UndeclaredENG101SAT Mathematics1F</t>
  </si>
  <si>
    <t>0.037209302</t>
  </si>
  <si>
    <t>UndeclaredENG101SAT Mathematics1W</t>
  </si>
  <si>
    <t>UndeclaredENG101SAT Mathematics2A</t>
  </si>
  <si>
    <t>0.0837500000</t>
  </si>
  <si>
    <t>0.26274510</t>
  </si>
  <si>
    <t>0.260700389</t>
  </si>
  <si>
    <t>UndeclaredENG101SAT Mathematics2B</t>
  </si>
  <si>
    <t>0.1262500000</t>
  </si>
  <si>
    <t>0.33114754</t>
  </si>
  <si>
    <t>0.392996109</t>
  </si>
  <si>
    <t>UndeclaredENG101SAT Mathematics2C</t>
  </si>
  <si>
    <t>0.0512500000</t>
  </si>
  <si>
    <t>0.31782946</t>
  </si>
  <si>
    <t>0.159533074</t>
  </si>
  <si>
    <t>UndeclaredENG101SAT Mathematics2D</t>
  </si>
  <si>
    <t>0.058365759</t>
  </si>
  <si>
    <t>UndeclaredENG101SAT Mathematics2F</t>
  </si>
  <si>
    <t>0.0287500000</t>
  </si>
  <si>
    <t>0.002958580</t>
  </si>
  <si>
    <t>0.089494163</t>
  </si>
  <si>
    <t>UndeclaredENG101SAT Mathematics2W</t>
  </si>
  <si>
    <t>UndeclaredENG101SAT Mathematics3A</t>
  </si>
  <si>
    <t>0.1062500000</t>
  </si>
  <si>
    <t>0.159763314</t>
  </si>
  <si>
    <t>0.418719212</t>
  </si>
  <si>
    <t>UndeclaredENG101SAT Mathematics3B</t>
  </si>
  <si>
    <t>0.1012500000</t>
  </si>
  <si>
    <t>0.26557377</t>
  </si>
  <si>
    <t>0.399014778</t>
  </si>
  <si>
    <t>UndeclaredENG101SAT Mathematics3C</t>
  </si>
  <si>
    <t>0.020710059</t>
  </si>
  <si>
    <t>0.18604651</t>
  </si>
  <si>
    <t>0.118226601</t>
  </si>
  <si>
    <t>UndeclaredENG101SAT Mathematics3D</t>
  </si>
  <si>
    <t>0.0075000000</t>
  </si>
  <si>
    <t>UndeclaredENG101SAT Mathematics3W</t>
  </si>
  <si>
    <t>0.0087500000</t>
  </si>
  <si>
    <t>0.18421053</t>
  </si>
  <si>
    <t>UndeclaredENG101SAT Mathematics4A</t>
  </si>
  <si>
    <t>0.0787500000</t>
  </si>
  <si>
    <t>0.504000000</t>
  </si>
  <si>
    <t>UndeclaredENG101SAT Mathematics4B</t>
  </si>
  <si>
    <t>0.0387500000</t>
  </si>
  <si>
    <t>0.10163934</t>
  </si>
  <si>
    <t>0.248000000</t>
  </si>
  <si>
    <t>UndeclaredENG101SAT Mathematics4C</t>
  </si>
  <si>
    <t>0.014792899</t>
  </si>
  <si>
    <t>0.15503876</t>
  </si>
  <si>
    <t>UndeclaredENG101SAT Mathematics4F</t>
  </si>
  <si>
    <t>UndeclaredENG101SAT Mathematics4W</t>
  </si>
  <si>
    <t>0.048000000</t>
  </si>
  <si>
    <t>UndeclaredENG101SAT Total (Verbal and Math)1A</t>
  </si>
  <si>
    <t>0.0537500000</t>
  </si>
  <si>
    <t>0.16862745</t>
  </si>
  <si>
    <t>0.177685950</t>
  </si>
  <si>
    <t>UndeclaredENG101SAT Total (Verbal and Math)1B</t>
  </si>
  <si>
    <t>0.1237500000</t>
  </si>
  <si>
    <t>0.32459016</t>
  </si>
  <si>
    <t>UndeclaredENG101SAT Total (Verbal and Math)1C</t>
  </si>
  <si>
    <t>0.0675000000</t>
  </si>
  <si>
    <t>0.050295858</t>
  </si>
  <si>
    <t>0.223140496</t>
  </si>
  <si>
    <t>UndeclaredENG101SAT Total (Verbal and Math)1D</t>
  </si>
  <si>
    <t>0.0212500000</t>
  </si>
  <si>
    <t>0.070247934</t>
  </si>
  <si>
    <t>UndeclaredENG101SAT Total (Verbal and Math)1F</t>
  </si>
  <si>
    <t>UndeclaredENG101SAT Total (Verbal and Math)1W</t>
  </si>
  <si>
    <t>0.44736842</t>
  </si>
  <si>
    <t>UndeclaredENG101SAT Total (Verbal and Math)2A</t>
  </si>
  <si>
    <t>0.109467456</t>
  </si>
  <si>
    <t>0.25098039</t>
  </si>
  <si>
    <t>0.267782427</t>
  </si>
  <si>
    <t>UndeclaredENG101SAT Total (Verbal and Math)2B</t>
  </si>
  <si>
    <t>0.1275000000</t>
  </si>
  <si>
    <t>0.33442623</t>
  </si>
  <si>
    <t>0.426778243</t>
  </si>
  <si>
    <t>UndeclaredENG101SAT Total (Verbal and Math)2C</t>
  </si>
  <si>
    <t>0.0450000000</t>
  </si>
  <si>
    <t>0.150627615</t>
  </si>
  <si>
    <t>UndeclaredENG101SAT Total (Verbal and Math)2D</t>
  </si>
  <si>
    <t>UndeclaredENG101SAT Total (Verbal and Math)2F</t>
  </si>
  <si>
    <t>0.0162500000</t>
  </si>
  <si>
    <t>0.054393305</t>
  </si>
  <si>
    <t>UndeclaredENG101SAT Total (Verbal and Math)2W</t>
  </si>
  <si>
    <t>0.0112500000</t>
  </si>
  <si>
    <t>0.037656904</t>
  </si>
  <si>
    <t>UndeclaredENG101SAT Total (Verbal and Math)3A</t>
  </si>
  <si>
    <t>0.136094675</t>
  </si>
  <si>
    <t>0.29803922</t>
  </si>
  <si>
    <t>0.402116402</t>
  </si>
  <si>
    <t>UndeclaredENG101SAT Total (Verbal and Math)3B</t>
  </si>
  <si>
    <t>0.094674556</t>
  </si>
  <si>
    <t>0.21967213</t>
  </si>
  <si>
    <t>0.354497354</t>
  </si>
  <si>
    <t>UndeclaredENG101SAT Total (Verbal and Math)3C</t>
  </si>
  <si>
    <t>UndeclaredENG101SAT Total (Verbal and Math)3D</t>
  </si>
  <si>
    <t>0.026455026</t>
  </si>
  <si>
    <t>UndeclaredENG101SAT Total (Verbal and Math)3F</t>
  </si>
  <si>
    <t>UndeclaredENG101SAT Total (Verbal and Math)3W</t>
  </si>
  <si>
    <t>0.021164021</t>
  </si>
  <si>
    <t>UndeclaredENG101SAT Total (Verbal and Math)4A</t>
  </si>
  <si>
    <t>0.0900000000</t>
  </si>
  <si>
    <t>0.28235294</t>
  </si>
  <si>
    <t>0.553846154</t>
  </si>
  <si>
    <t>UndeclaredENG101SAT Total (Verbal and Math)4B</t>
  </si>
  <si>
    <t>0.0462500000</t>
  </si>
  <si>
    <t>0.12131148</t>
  </si>
  <si>
    <t>0.284615385</t>
  </si>
  <si>
    <t>UndeclaredENG101SAT Total (Verbal and Math)4C</t>
  </si>
  <si>
    <t>UndeclaredENG101SAT Total (Verbal and Math)4F</t>
  </si>
  <si>
    <t>UndeclaredENG101SAT Total (Verbal and Math)4W</t>
  </si>
  <si>
    <t>UndeclaredENG101SAT Verbal1A</t>
  </si>
  <si>
    <t>0.079881657</t>
  </si>
  <si>
    <t>0.167315175</t>
  </si>
  <si>
    <t>UndeclaredENG101SAT Verbal1B</t>
  </si>
  <si>
    <t>0.112426036</t>
  </si>
  <si>
    <t>UndeclaredENG101SAT Verbal1C</t>
  </si>
  <si>
    <t>0.0775000000</t>
  </si>
  <si>
    <t>0.48062016</t>
  </si>
  <si>
    <t>0.241245136</t>
  </si>
  <si>
    <t>UndeclaredENG101SAT Verbal1D</t>
  </si>
  <si>
    <t>0.0262500000</t>
  </si>
  <si>
    <t>0.008875740</t>
  </si>
  <si>
    <t>0.081712062</t>
  </si>
  <si>
    <t>UndeclaredENG101SAT Verbal1F</t>
  </si>
  <si>
    <t>UndeclaredENG101SAT Verbal1W</t>
  </si>
  <si>
    <t>0.066147860</t>
  </si>
  <si>
    <t>UndeclaredENG101SAT Verbal2A</t>
  </si>
  <si>
    <t>0.0825000000</t>
  </si>
  <si>
    <t>0.25882353</t>
  </si>
  <si>
    <t>UndeclaredENG101SAT Verbal2B</t>
  </si>
  <si>
    <t>0.156804734</t>
  </si>
  <si>
    <t>0.35409836</t>
  </si>
  <si>
    <t>0.453781513</t>
  </si>
  <si>
    <t>UndeclaredENG101SAT Verbal2C</t>
  </si>
  <si>
    <t>UndeclaredENG101SAT Verbal2D</t>
  </si>
  <si>
    <t>0.042016807</t>
  </si>
  <si>
    <t>UndeclaredENG101SAT Verbal2F</t>
  </si>
  <si>
    <t>UndeclaredENG101SAT Verbal2W</t>
  </si>
  <si>
    <t>UndeclaredENG101SAT Verbal3A</t>
  </si>
  <si>
    <t>0.0962500000</t>
  </si>
  <si>
    <t>0.30196078</t>
  </si>
  <si>
    <t>UndeclaredENG101SAT Verbal3B</t>
  </si>
  <si>
    <t>0.0725000000</t>
  </si>
  <si>
    <t>0.073964497</t>
  </si>
  <si>
    <t>0.19016393</t>
  </si>
  <si>
    <t>UndeclaredENG101SAT Verbal3C</t>
  </si>
  <si>
    <t>UndeclaredENG101SAT Verbal3D</t>
  </si>
  <si>
    <t>0.028409091</t>
  </si>
  <si>
    <t>UndeclaredENG101SAT Verbal3F</t>
  </si>
  <si>
    <t>0.051136364</t>
  </si>
  <si>
    <t>UndeclaredENG101SAT Verbal3W</t>
  </si>
  <si>
    <t>0.039772727</t>
  </si>
  <si>
    <t>UndeclaredENG101SAT Verbal4A</t>
  </si>
  <si>
    <t>0.0862500000</t>
  </si>
  <si>
    <t>0.27058824</t>
  </si>
  <si>
    <t>0.534883721</t>
  </si>
  <si>
    <t>UndeclaredENG101SAT Verbal4B</t>
  </si>
  <si>
    <t>0.0475000000</t>
  </si>
  <si>
    <t>0.12459016</t>
  </si>
  <si>
    <t>UndeclaredENG101SAT Verbal4C</t>
  </si>
  <si>
    <t>0.0137500000</t>
  </si>
  <si>
    <t>0.08527132</t>
  </si>
  <si>
    <t>0.085271318</t>
  </si>
  <si>
    <t>UndeclaredENG101SAT Verbal4D</t>
  </si>
  <si>
    <t>0.0012500000</t>
  </si>
  <si>
    <t>0.007751938</t>
  </si>
  <si>
    <t>UndeclaredENG101SAT Verbal4F</t>
  </si>
  <si>
    <t>UndeclaredENG101SAT Verbal4W</t>
  </si>
  <si>
    <t>UndeclaredENG101SAT Writing1A</t>
  </si>
  <si>
    <t>UndeclaredENG101SAT Writing1B</t>
  </si>
  <si>
    <t>UndeclaredENG101SAT Writing1C</t>
  </si>
  <si>
    <t>0.0935672515</t>
  </si>
  <si>
    <t>0.238805970</t>
  </si>
  <si>
    <t>UndeclaredENG101SAT Writing1D</t>
  </si>
  <si>
    <t>0.0409356725</t>
  </si>
  <si>
    <t>UndeclaredENG101SAT Writing1F</t>
  </si>
  <si>
    <t>UndeclaredENG101SAT Writing1W</t>
  </si>
  <si>
    <t>UndeclaredENG101SAT Writing2A</t>
  </si>
  <si>
    <t>0.0467836257</t>
  </si>
  <si>
    <t>UndeclaredENG101SAT Writing2B</t>
  </si>
  <si>
    <t>0.0760233918</t>
  </si>
  <si>
    <t>UndeclaredENG101SAT Writing2C</t>
  </si>
  <si>
    <t>UndeclaredENG101SAT Writing2D</t>
  </si>
  <si>
    <t>UndeclaredENG101SAT Writing2F</t>
  </si>
  <si>
    <t>UndeclaredENG101SAT Writing2W</t>
  </si>
  <si>
    <t>UndeclaredENG101SAT Writing3A</t>
  </si>
  <si>
    <t>UndeclaredENG101SAT Writing3B</t>
  </si>
  <si>
    <t>0.0994152047</t>
  </si>
  <si>
    <t>0.30909091</t>
  </si>
  <si>
    <t>UndeclaredENG101SAT Writing3C</t>
  </si>
  <si>
    <t>UndeclaredENG101SAT Writing3F</t>
  </si>
  <si>
    <t>UndeclaredENG101SAT Writing3W</t>
  </si>
  <si>
    <t>UndeclaredENG101SAT Writing4A</t>
  </si>
  <si>
    <t>UndeclaredENG101SAT Writing4B</t>
  </si>
  <si>
    <t>0.10909091</t>
  </si>
  <si>
    <t>UndeclaredENG101SAT Writing4C</t>
  </si>
  <si>
    <t>UndeclaredENG101SAT Writing4D</t>
  </si>
  <si>
    <t>UndeclaredENG101SAT Writing4W</t>
  </si>
  <si>
    <t>UndeclaredENG102ACT Combined English/Writing1A</t>
  </si>
  <si>
    <t>0.0262295082</t>
  </si>
  <si>
    <t>UndeclaredENG102ACT Combined English/Writing1B</t>
  </si>
  <si>
    <t>0.0885245902</t>
  </si>
  <si>
    <t>UndeclaredENG102ACT Combined English/Writing1C</t>
  </si>
  <si>
    <t>0.0721311475</t>
  </si>
  <si>
    <t>UndeclaredENG102ACT Combined English/Writing1D</t>
  </si>
  <si>
    <t>UndeclaredENG102ACT Combined English/Writing1F</t>
  </si>
  <si>
    <t>0.0393442623</t>
  </si>
  <si>
    <t>UndeclaredENG102ACT Combined English/Writing1W</t>
  </si>
  <si>
    <t>0.0229508197</t>
  </si>
  <si>
    <t>UndeclaredENG102ACT Combined English/Writing2A</t>
  </si>
  <si>
    <t>0.0754098361</t>
  </si>
  <si>
    <t>UndeclaredENG102ACT Combined English/Writing2B</t>
  </si>
  <si>
    <t>0.30927835</t>
  </si>
  <si>
    <t>UndeclaredENG102ACT Combined English/Writing2C</t>
  </si>
  <si>
    <t>UndeclaredENG102ACT Combined English/Writing2D</t>
  </si>
  <si>
    <t>0.069306931</t>
  </si>
  <si>
    <t>UndeclaredENG102ACT Combined English/Writing2F</t>
  </si>
  <si>
    <t>0.0196721311</t>
  </si>
  <si>
    <t>UndeclaredENG102ACT Combined English/Writing2W</t>
  </si>
  <si>
    <t>UndeclaredENG102ACT Combined English/Writing3A</t>
  </si>
  <si>
    <t>0.39743590</t>
  </si>
  <si>
    <t>UndeclaredENG102ACT Combined English/Writing3B</t>
  </si>
  <si>
    <t>0.0950819672</t>
  </si>
  <si>
    <t>0.29896907</t>
  </si>
  <si>
    <t>0.371794872</t>
  </si>
  <si>
    <t>UndeclaredENG102ACT Combined English/Writing3C</t>
  </si>
  <si>
    <t>0.0295081967</t>
  </si>
  <si>
    <t>UndeclaredENG102ACT Combined English/Writing3D</t>
  </si>
  <si>
    <t>0.0131147541</t>
  </si>
  <si>
    <t>UndeclaredENG102ACT Combined English/Writing3F</t>
  </si>
  <si>
    <t>0.0032786885</t>
  </si>
  <si>
    <t>UndeclaredENG102ACT Combined English/Writing3W</t>
  </si>
  <si>
    <t>UndeclaredENG102ACT Combined English/Writing4A</t>
  </si>
  <si>
    <t>0.0524590164</t>
  </si>
  <si>
    <t>0.457142857</t>
  </si>
  <si>
    <t>UndeclaredENG102ACT Combined English/Writing4B</t>
  </si>
  <si>
    <t>0.0360655738</t>
  </si>
  <si>
    <t>0.11340206</t>
  </si>
  <si>
    <t>UndeclaredENG102ACT Combined English/Writing4C</t>
  </si>
  <si>
    <t>UndeclaredENG102ACT Combined English/Writing4D</t>
  </si>
  <si>
    <t>UndeclaredENG102ACT Combined English/Writing4F</t>
  </si>
  <si>
    <t>0.0065573770</t>
  </si>
  <si>
    <t>UndeclaredENG102ACT Composite1A</t>
  </si>
  <si>
    <t>0.0485278081</t>
  </si>
  <si>
    <t>0.17871486</t>
  </si>
  <si>
    <t>0.162112933</t>
  </si>
  <si>
    <t>UndeclaredENG102ACT Composite1B</t>
  </si>
  <si>
    <t>0.0839694656</t>
  </si>
  <si>
    <t>0.280510018</t>
  </si>
  <si>
    <t>UndeclaredENG102ACT Composite1C</t>
  </si>
  <si>
    <t>0.0894220284</t>
  </si>
  <si>
    <t>0.41518987</t>
  </si>
  <si>
    <t>0.298724954</t>
  </si>
  <si>
    <t>UndeclaredENG102ACT Composite1D</t>
  </si>
  <si>
    <t>0.0332606325</t>
  </si>
  <si>
    <t>UndeclaredENG102ACT Composite1F</t>
  </si>
  <si>
    <t>0.0218102508</t>
  </si>
  <si>
    <t>0.004733728</t>
  </si>
  <si>
    <t>0.072859745</t>
  </si>
  <si>
    <t>UndeclaredENG102ACT Composite1W</t>
  </si>
  <si>
    <t>0.0223555071</t>
  </si>
  <si>
    <t>0.39047619</t>
  </si>
  <si>
    <t>0.074681239</t>
  </si>
  <si>
    <t>UndeclaredENG102ACT Composite2A</t>
  </si>
  <si>
    <t>0.0703380589</t>
  </si>
  <si>
    <t>0.098224852</t>
  </si>
  <si>
    <t>0.25903614</t>
  </si>
  <si>
    <t>UndeclaredENG102ACT Composite2B</t>
  </si>
  <si>
    <t>0.1297709924</t>
  </si>
  <si>
    <t>0.140828402</t>
  </si>
  <si>
    <t>UndeclaredENG102ACT Composite2C</t>
  </si>
  <si>
    <t>0.0774263904</t>
  </si>
  <si>
    <t>0.054437870</t>
  </si>
  <si>
    <t>0.35949367</t>
  </si>
  <si>
    <t>0.228295820</t>
  </si>
  <si>
    <t>UndeclaredENG102ACT Composite2D</t>
  </si>
  <si>
    <t>0.33606557</t>
  </si>
  <si>
    <t>0.065916399</t>
  </si>
  <si>
    <t>UndeclaredENG102ACT Composite2F</t>
  </si>
  <si>
    <t>0.0207197383</t>
  </si>
  <si>
    <t>0.007100592</t>
  </si>
  <si>
    <t>0.33928571</t>
  </si>
  <si>
    <t>0.061093248</t>
  </si>
  <si>
    <t>UndeclaredENG102ACT Composite2W</t>
  </si>
  <si>
    <t>0.0185387132</t>
  </si>
  <si>
    <t>0.054662379</t>
  </si>
  <si>
    <t>UndeclaredENG102ACT Composite3A</t>
  </si>
  <si>
    <t>0.0665212650</t>
  </si>
  <si>
    <t>0.085207101</t>
  </si>
  <si>
    <t>0.24497992</t>
  </si>
  <si>
    <t>0.317708333</t>
  </si>
  <si>
    <t>UndeclaredENG102ACT Composite3B</t>
  </si>
  <si>
    <t>0.0785169029</t>
  </si>
  <si>
    <t>0.23920266</t>
  </si>
  <si>
    <t>UndeclaredENG102ACT Composite3C</t>
  </si>
  <si>
    <t>0.0305343511</t>
  </si>
  <si>
    <t>0.020118343</t>
  </si>
  <si>
    <t>0.14177215</t>
  </si>
  <si>
    <t>UndeclaredENG102ACT Composite3D</t>
  </si>
  <si>
    <t>0.0098146129</t>
  </si>
  <si>
    <t>0.009467456</t>
  </si>
  <si>
    <t>UndeclaredENG102ACT Composite3F</t>
  </si>
  <si>
    <t>0.0136314068</t>
  </si>
  <si>
    <t>0.001183432</t>
  </si>
  <si>
    <t>0.22321429</t>
  </si>
  <si>
    <t>0.065104167</t>
  </si>
  <si>
    <t>UndeclaredENG102ACT Composite3W</t>
  </si>
  <si>
    <t>0.0103598691</t>
  </si>
  <si>
    <t>0.002366864</t>
  </si>
  <si>
    <t>0.049479167</t>
  </si>
  <si>
    <t>UndeclaredENG102ACT Composite4A</t>
  </si>
  <si>
    <t>0.0861504907</t>
  </si>
  <si>
    <t>0.31726908</t>
  </si>
  <si>
    <t>0.566308244</t>
  </si>
  <si>
    <t>UndeclaredENG102ACT Composite4B</t>
  </si>
  <si>
    <t>0.0359869138</t>
  </si>
  <si>
    <t>0.039053254</t>
  </si>
  <si>
    <t>0.10963455</t>
  </si>
  <si>
    <t>0.236559140</t>
  </si>
  <si>
    <t>UndeclaredENG102ACT Composite4C</t>
  </si>
  <si>
    <t>0.0179934569</t>
  </si>
  <si>
    <t>0.08354430</t>
  </si>
  <si>
    <t>UndeclaredENG102ACT Composite4D</t>
  </si>
  <si>
    <t>0.0010905125</t>
  </si>
  <si>
    <t>0.007168459</t>
  </si>
  <si>
    <t>UndeclaredENG102ACT Composite4F</t>
  </si>
  <si>
    <t>0.0049073064</t>
  </si>
  <si>
    <t>0.08035714</t>
  </si>
  <si>
    <t>UndeclaredENG102ACT Composite4W</t>
  </si>
  <si>
    <t>0.0059978190</t>
  </si>
  <si>
    <t>0.10476190</t>
  </si>
  <si>
    <t>0.039426523</t>
  </si>
  <si>
    <t>UndeclaredENG102ACT English1A</t>
  </si>
  <si>
    <t>0.0327153762</t>
  </si>
  <si>
    <t>0.12048193</t>
  </si>
  <si>
    <t>0.126315789</t>
  </si>
  <si>
    <t>UndeclaredENG102ACT English1B</t>
  </si>
  <si>
    <t>0.0779716467</t>
  </si>
  <si>
    <t>0.099408284</t>
  </si>
  <si>
    <t>0.23754153</t>
  </si>
  <si>
    <t>0.301052632</t>
  </si>
  <si>
    <t>UndeclaredENG102ACT English1C</t>
  </si>
  <si>
    <t>0.062721893</t>
  </si>
  <si>
    <t>0.36202532</t>
  </si>
  <si>
    <t>UndeclaredENG102ACT English1D</t>
  </si>
  <si>
    <t>0.0310796074</t>
  </si>
  <si>
    <t>0.022485207</t>
  </si>
  <si>
    <t>0.46721311</t>
  </si>
  <si>
    <t>UndeclaredENG102ACT English1F</t>
  </si>
  <si>
    <t>0.0196292257</t>
  </si>
  <si>
    <t>0.075789474</t>
  </si>
  <si>
    <t>UndeclaredENG102ACT English1W</t>
  </si>
  <si>
    <t>0.014201183</t>
  </si>
  <si>
    <t>UndeclaredENG102ACT English2A</t>
  </si>
  <si>
    <t>0.0823336968</t>
  </si>
  <si>
    <t>0.104142012</t>
  </si>
  <si>
    <t>0.30321285</t>
  </si>
  <si>
    <t>0.237048666</t>
  </si>
  <si>
    <t>UndeclaredENG102ACT English2B</t>
  </si>
  <si>
    <t>0.1237731734</t>
  </si>
  <si>
    <t>0.151479290</t>
  </si>
  <si>
    <t>0.37707641</t>
  </si>
  <si>
    <t>0.356357928</t>
  </si>
  <si>
    <t>UndeclaredENG102ACT English2C</t>
  </si>
  <si>
    <t>0.0747001091</t>
  </si>
  <si>
    <t>0.063905325</t>
  </si>
  <si>
    <t>0.34683544</t>
  </si>
  <si>
    <t>0.215070644</t>
  </si>
  <si>
    <t>UndeclaredENG102ACT English2D</t>
  </si>
  <si>
    <t>0.064364207</t>
  </si>
  <si>
    <t>UndeclaredENG102ACT English2F</t>
  </si>
  <si>
    <t>0.0245365322</t>
  </si>
  <si>
    <t>0.40178571</t>
  </si>
  <si>
    <t>0.070643642</t>
  </si>
  <si>
    <t>UndeclaredENG102ACT English2W</t>
  </si>
  <si>
    <t>0.056514914</t>
  </si>
  <si>
    <t>UndeclaredENG102ACT English3A</t>
  </si>
  <si>
    <t>0.0605234460</t>
  </si>
  <si>
    <t>0.079289941</t>
  </si>
  <si>
    <t>0.22289157</t>
  </si>
  <si>
    <t>0.296791444</t>
  </si>
  <si>
    <t>UndeclaredENG102ACT English3B</t>
  </si>
  <si>
    <t>0.0741548528</t>
  </si>
  <si>
    <t>0.22591362</t>
  </si>
  <si>
    <t>UndeclaredENG102ACT English3C</t>
  </si>
  <si>
    <t>0.0408942203</t>
  </si>
  <si>
    <t>0.18987342</t>
  </si>
  <si>
    <t>0.200534759</t>
  </si>
  <si>
    <t>UndeclaredENG102ACT English3D</t>
  </si>
  <si>
    <t>0.15573770</t>
  </si>
  <si>
    <t>0.050802139</t>
  </si>
  <si>
    <t>UndeclaredENG102ACT English3F</t>
  </si>
  <si>
    <t>UndeclaredENG102ACT English3W</t>
  </si>
  <si>
    <t>UndeclaredENG102ACT English4A</t>
  </si>
  <si>
    <t>0.0959651036</t>
  </si>
  <si>
    <t>0.144378698</t>
  </si>
  <si>
    <t>0.35341365</t>
  </si>
  <si>
    <t>0.505747126</t>
  </si>
  <si>
    <t>UndeclaredENG102ACT English4B</t>
  </si>
  <si>
    <t>0.0523446020</t>
  </si>
  <si>
    <t>0.056804734</t>
  </si>
  <si>
    <t>0.15946844</t>
  </si>
  <si>
    <t>UndeclaredENG102ACT English4C</t>
  </si>
  <si>
    <t>0.10126582</t>
  </si>
  <si>
    <t>UndeclaredENG102ACT English4D</t>
  </si>
  <si>
    <t>0.0027262814</t>
  </si>
  <si>
    <t>0.04098361</t>
  </si>
  <si>
    <t>0.014367816</t>
  </si>
  <si>
    <t>UndeclaredENG102ACT English4F</t>
  </si>
  <si>
    <t>0.0092693566</t>
  </si>
  <si>
    <t>0.15178571</t>
  </si>
  <si>
    <t>UndeclaredENG102ACT English4W</t>
  </si>
  <si>
    <t>0.040229885</t>
  </si>
  <si>
    <t>UndeclaredENG102ACT Math1A</t>
  </si>
  <si>
    <t>0.0447110142</t>
  </si>
  <si>
    <t>0.048520710</t>
  </si>
  <si>
    <t>0.16465863</t>
  </si>
  <si>
    <t>0.150458716</t>
  </si>
  <si>
    <t>UndeclaredENG102ACT Math1B</t>
  </si>
  <si>
    <t>0.0899672846</t>
  </si>
  <si>
    <t>0.100591716</t>
  </si>
  <si>
    <t>0.27408638</t>
  </si>
  <si>
    <t>0.302752294</t>
  </si>
  <si>
    <t>UndeclaredENG102ACT Math1C</t>
  </si>
  <si>
    <t>0.0850599782</t>
  </si>
  <si>
    <t>0.39493671</t>
  </si>
  <si>
    <t>0.286238532</t>
  </si>
  <si>
    <t>UndeclaredENG102ACT Math1D</t>
  </si>
  <si>
    <t>0.0316248637</t>
  </si>
  <si>
    <t>0.106422018</t>
  </si>
  <si>
    <t>UndeclaredENG102ACT Math1F</t>
  </si>
  <si>
    <t>0.089908257</t>
  </si>
  <si>
    <t>UndeclaredENG102ACT Math1W</t>
  </si>
  <si>
    <t>0.0190839695</t>
  </si>
  <si>
    <t>UndeclaredENG102ACT Math2A</t>
  </si>
  <si>
    <t>0.0599781897</t>
  </si>
  <si>
    <t>0.078106509</t>
  </si>
  <si>
    <t>0.22088353</t>
  </si>
  <si>
    <t>UndeclaredENG102ACT Math2B</t>
  </si>
  <si>
    <t>0.26245847</t>
  </si>
  <si>
    <t>0.339784946</t>
  </si>
  <si>
    <t>UndeclaredENG102ACT Math2C</t>
  </si>
  <si>
    <t>0.0572519084</t>
  </si>
  <si>
    <t>0.042603550</t>
  </si>
  <si>
    <t>UndeclaredENG102ACT Math2D</t>
  </si>
  <si>
    <t>0.0201744820</t>
  </si>
  <si>
    <t>0.079569892</t>
  </si>
  <si>
    <t>UndeclaredENG102ACT Math2F</t>
  </si>
  <si>
    <t>0.0147219193</t>
  </si>
  <si>
    <t>0.24107143</t>
  </si>
  <si>
    <t>UndeclaredENG102ACT Math2W</t>
  </si>
  <si>
    <t>0.060215054</t>
  </si>
  <si>
    <t>UndeclaredENG102ACT Math3A</t>
  </si>
  <si>
    <t>0.0834242094</t>
  </si>
  <si>
    <t>0.114792899</t>
  </si>
  <si>
    <t>0.30722892</t>
  </si>
  <si>
    <t>0.301181102</t>
  </si>
  <si>
    <t>UndeclaredENG102ACT Math3B</t>
  </si>
  <si>
    <t>0.1025081788</t>
  </si>
  <si>
    <t>0.108875740</t>
  </si>
  <si>
    <t>0.31229236</t>
  </si>
  <si>
    <t>0.370078740</t>
  </si>
  <si>
    <t>UndeclaredENG102ACT Math3C</t>
  </si>
  <si>
    <t>0.0501635769</t>
  </si>
  <si>
    <t>0.040236686</t>
  </si>
  <si>
    <t>0.23291139</t>
  </si>
  <si>
    <t>0.181102362</t>
  </si>
  <si>
    <t>UndeclaredENG102ACT Math3D</t>
  </si>
  <si>
    <t>0.0125408942</t>
  </si>
  <si>
    <t>0.010650888</t>
  </si>
  <si>
    <t>0.18852459</t>
  </si>
  <si>
    <t>0.045275591</t>
  </si>
  <si>
    <t>UndeclaredENG102ACT Math3F</t>
  </si>
  <si>
    <t>0.049212598</t>
  </si>
  <si>
    <t>UndeclaredENG102ACT Math3W</t>
  </si>
  <si>
    <t>0.053149606</t>
  </si>
  <si>
    <t>UndeclaredENG102ACT Math4A</t>
  </si>
  <si>
    <t>0.125443787</t>
  </si>
  <si>
    <t>0.484177215</t>
  </si>
  <si>
    <t>UndeclaredENG102ACT Math4B</t>
  </si>
  <si>
    <t>0.0496183206</t>
  </si>
  <si>
    <t>0.287974684</t>
  </si>
  <si>
    <t>UndeclaredENG102ACT Math4C</t>
  </si>
  <si>
    <t>0.0229007634</t>
  </si>
  <si>
    <t>0.10632911</t>
  </si>
  <si>
    <t>UndeclaredENG102ACT Math4D</t>
  </si>
  <si>
    <t>0.0021810251</t>
  </si>
  <si>
    <t>UndeclaredENG102ACT Math4F</t>
  </si>
  <si>
    <t>UndeclaredENG102ACT Math4W</t>
  </si>
  <si>
    <t>0.0081788441</t>
  </si>
  <si>
    <t>0.003550296</t>
  </si>
  <si>
    <t>0.047468354</t>
  </si>
  <si>
    <t>UndeclaredENG102ACT Reading1A</t>
  </si>
  <si>
    <t>0.0468920393</t>
  </si>
  <si>
    <t>0.17269076</t>
  </si>
  <si>
    <t>0.186956522</t>
  </si>
  <si>
    <t>UndeclaredENG102ACT Reading1B</t>
  </si>
  <si>
    <t>0.0768811341</t>
  </si>
  <si>
    <t>0.23421927</t>
  </si>
  <si>
    <t>0.306521739</t>
  </si>
  <si>
    <t>UndeclaredENG102ACT Reading1C</t>
  </si>
  <si>
    <t>0.0676117775</t>
  </si>
  <si>
    <t>0.31392405</t>
  </si>
  <si>
    <t>UndeclaredENG102ACT Reading1D</t>
  </si>
  <si>
    <t>0.0239912759</t>
  </si>
  <si>
    <t>0.016568047</t>
  </si>
  <si>
    <t>0.095652174</t>
  </si>
  <si>
    <t>UndeclaredENG102ACT Reading1F</t>
  </si>
  <si>
    <t>0.073913043</t>
  </si>
  <si>
    <t>UndeclaredENG102ACT Reading1W</t>
  </si>
  <si>
    <t>0.0169029444</t>
  </si>
  <si>
    <t>0.29523810</t>
  </si>
  <si>
    <t>UndeclaredENG102ACT Reading2A</t>
  </si>
  <si>
    <t>0.0637949836</t>
  </si>
  <si>
    <t>0.081656805</t>
  </si>
  <si>
    <t>0.23493976</t>
  </si>
  <si>
    <t>0.207815275</t>
  </si>
  <si>
    <t>UndeclaredENG102ACT Reading2B</t>
  </si>
  <si>
    <t>0.1019629226</t>
  </si>
  <si>
    <t>0.31063123</t>
  </si>
  <si>
    <t>0.332149201</t>
  </si>
  <si>
    <t>UndeclaredENG102ACT Reading2C</t>
  </si>
  <si>
    <t>0.066272189</t>
  </si>
  <si>
    <t>0.253996448</t>
  </si>
  <si>
    <t>UndeclaredENG102ACT Reading2D</t>
  </si>
  <si>
    <t>0.074600355</t>
  </si>
  <si>
    <t>UndeclaredENG102ACT Reading2F</t>
  </si>
  <si>
    <t>0.33035714</t>
  </si>
  <si>
    <t>0.065719361</t>
  </si>
  <si>
    <t>UndeclaredENG102ACT Reading2W</t>
  </si>
  <si>
    <t>0.35238095</t>
  </si>
  <si>
    <t>UndeclaredENG102ACT Reading3A</t>
  </si>
  <si>
    <t>0.105325444</t>
  </si>
  <si>
    <t>0.28112450</t>
  </si>
  <si>
    <t>0.300429185</t>
  </si>
  <si>
    <t>UndeclaredENG102ACT Reading3B</t>
  </si>
  <si>
    <t>0.113609467</t>
  </si>
  <si>
    <t>0.29235880</t>
  </si>
  <si>
    <t>0.377682403</t>
  </si>
  <si>
    <t>UndeclaredENG102ACT Reading3C</t>
  </si>
  <si>
    <t>0.024852071</t>
  </si>
  <si>
    <t>0.21265823</t>
  </si>
  <si>
    <t>0.180257511</t>
  </si>
  <si>
    <t>UndeclaredENG102ACT Reading3D</t>
  </si>
  <si>
    <t>0.0141766630</t>
  </si>
  <si>
    <t>UndeclaredENG102ACT Reading3F</t>
  </si>
  <si>
    <t>0.049356223</t>
  </si>
  <si>
    <t>UndeclaredENG102ACT Reading3W</t>
  </si>
  <si>
    <t>0.16190476</t>
  </si>
  <si>
    <t>UndeclaredENG102ACT Reading4A</t>
  </si>
  <si>
    <t>0.0845147219</t>
  </si>
  <si>
    <t>0.31124498</t>
  </si>
  <si>
    <t>0.449275362</t>
  </si>
  <si>
    <t>UndeclaredENG102ACT Reading4B</t>
  </si>
  <si>
    <t>0.0534351145</t>
  </si>
  <si>
    <t>0.284057971</t>
  </si>
  <si>
    <t>UndeclaredENG102ACT Reading4C</t>
  </si>
  <si>
    <t>0.11139241</t>
  </si>
  <si>
    <t>0.127536232</t>
  </si>
  <si>
    <t>UndeclaredENG102ACT Reading4D</t>
  </si>
  <si>
    <t>0.0054525627</t>
  </si>
  <si>
    <t>UndeclaredENG102ACT Reading4F</t>
  </si>
  <si>
    <t>0.16071429</t>
  </si>
  <si>
    <t>0.052173913</t>
  </si>
  <si>
    <t>UndeclaredENG102ACT Reading4W</t>
  </si>
  <si>
    <t>0.0109051254</t>
  </si>
  <si>
    <t>UndeclaredENG102ACT Science Reasoning1A</t>
  </si>
  <si>
    <t>0.0561613959</t>
  </si>
  <si>
    <t>0.067455621</t>
  </si>
  <si>
    <t>0.20682731</t>
  </si>
  <si>
    <t>0.165861514</t>
  </si>
  <si>
    <t>UndeclaredENG102ACT Science Reasoning1B</t>
  </si>
  <si>
    <t>0.1030534351</t>
  </si>
  <si>
    <t>0.126627219</t>
  </si>
  <si>
    <t>UndeclaredENG102ACT Science Reasoning1C</t>
  </si>
  <si>
    <t>0.0932388222</t>
  </si>
  <si>
    <t>0.43291139</t>
  </si>
  <si>
    <t>UndeclaredENG102ACT Science Reasoning1D</t>
  </si>
  <si>
    <t>0.0354416576</t>
  </si>
  <si>
    <t>0.027218935</t>
  </si>
  <si>
    <t>0.104669887</t>
  </si>
  <si>
    <t>UndeclaredENG102ACT Science Reasoning1F</t>
  </si>
  <si>
    <t>0.0261723010</t>
  </si>
  <si>
    <t>UndeclaredENG102ACT Science Reasoning1W</t>
  </si>
  <si>
    <t>UndeclaredENG102ACT Science Reasoning2A</t>
  </si>
  <si>
    <t>0.19277108</t>
  </si>
  <si>
    <t>0.217194570</t>
  </si>
  <si>
    <t>UndeclaredENG102ACT Science Reasoning2B</t>
  </si>
  <si>
    <t>0.0883315158</t>
  </si>
  <si>
    <t>0.097041420</t>
  </si>
  <si>
    <t>0.26910299</t>
  </si>
  <si>
    <t>0.366515837</t>
  </si>
  <si>
    <t>UndeclaredENG102ACT Science Reasoning2C</t>
  </si>
  <si>
    <t>0.237556561</t>
  </si>
  <si>
    <t>UndeclaredENG102ACT Science Reasoning2D</t>
  </si>
  <si>
    <t>0.008284024</t>
  </si>
  <si>
    <t>0.063348416</t>
  </si>
  <si>
    <t>UndeclaredENG102ACT Science Reasoning2F</t>
  </si>
  <si>
    <t>0.056561086</t>
  </si>
  <si>
    <t>UndeclaredENG102ACT Science Reasoning2W</t>
  </si>
  <si>
    <t>0.24761905</t>
  </si>
  <si>
    <t>UndeclaredENG102ACT Science Reasoning3A</t>
  </si>
  <si>
    <t>0.0866957470</t>
  </si>
  <si>
    <t>0.115976331</t>
  </si>
  <si>
    <t>0.31927711</t>
  </si>
  <si>
    <t>0.331941545</t>
  </si>
  <si>
    <t>UndeclaredENG102ACT Science Reasoning3B</t>
  </si>
  <si>
    <t>0.0937840785</t>
  </si>
  <si>
    <t>0.110059172</t>
  </si>
  <si>
    <t>0.359081420</t>
  </si>
  <si>
    <t>UndeclaredENG102ACT Science Reasoning3C</t>
  </si>
  <si>
    <t>0.20759494</t>
  </si>
  <si>
    <t>0.171189979</t>
  </si>
  <si>
    <t>UndeclaredENG102ACT Science Reasoning3D</t>
  </si>
  <si>
    <t>0.039665971</t>
  </si>
  <si>
    <t>UndeclaredENG102ACT Science Reasoning3F</t>
  </si>
  <si>
    <t>0.052192067</t>
  </si>
  <si>
    <t>UndeclaredENG102ACT Science Reasoning3W</t>
  </si>
  <si>
    <t>0.0119956379</t>
  </si>
  <si>
    <t>0.20952381</t>
  </si>
  <si>
    <t>0.045929019</t>
  </si>
  <si>
    <t>UndeclaredENG102ACT Science Reasoning4A</t>
  </si>
  <si>
    <t>0.479452055</t>
  </si>
  <si>
    <t>UndeclaredENG102ACT Science Reasoning4B</t>
  </si>
  <si>
    <t>0.0430752454</t>
  </si>
  <si>
    <t>0.047337278</t>
  </si>
  <si>
    <t>0.13122924</t>
  </si>
  <si>
    <t>0.270547945</t>
  </si>
  <si>
    <t>UndeclaredENG102ACT Science Reasoning4C</t>
  </si>
  <si>
    <t>0.09367089</t>
  </si>
  <si>
    <t>0.126712329</t>
  </si>
  <si>
    <t>UndeclaredENG102ACT Science Reasoning4D</t>
  </si>
  <si>
    <t>0.034246575</t>
  </si>
  <si>
    <t>UndeclaredENG102ACT Science Reasoning4F</t>
  </si>
  <si>
    <t>UndeclaredENG102ACT Science Reasoning4W</t>
  </si>
  <si>
    <t>0.0065430752</t>
  </si>
  <si>
    <t>UndeclaredENG102SAT Mathematics1A</t>
  </si>
  <si>
    <t>0.0514950166</t>
  </si>
  <si>
    <t>0.17514124</t>
  </si>
  <si>
    <t>0.206666667</t>
  </si>
  <si>
    <t>UndeclaredENG102SAT Mathematics1B</t>
  </si>
  <si>
    <t>0.116923077</t>
  </si>
  <si>
    <t>0.27053140</t>
  </si>
  <si>
    <t>UndeclaredENG102SAT Mathematics1C</t>
  </si>
  <si>
    <t>0.0564784053</t>
  </si>
  <si>
    <t>0.049230769</t>
  </si>
  <si>
    <t>0.28333333</t>
  </si>
  <si>
    <t>0.226666667</t>
  </si>
  <si>
    <t>UndeclaredENG102SAT Mathematics1D</t>
  </si>
  <si>
    <t>0.0249169435</t>
  </si>
  <si>
    <t>0.018461538</t>
  </si>
  <si>
    <t>UndeclaredENG102SAT Mathematics1F</t>
  </si>
  <si>
    <t>0.0116279070</t>
  </si>
  <si>
    <t>0.24137931</t>
  </si>
  <si>
    <t>UndeclaredENG102SAT Mathematics1W</t>
  </si>
  <si>
    <t>UndeclaredENG102SAT Mathematics2A</t>
  </si>
  <si>
    <t>0.0730897010</t>
  </si>
  <si>
    <t>0.073846154</t>
  </si>
  <si>
    <t>0.24858757</t>
  </si>
  <si>
    <t>0.226804124</t>
  </si>
  <si>
    <t>UndeclaredENG102SAT Mathematics2B</t>
  </si>
  <si>
    <t>0.33816425</t>
  </si>
  <si>
    <t>0.360824742</t>
  </si>
  <si>
    <t>UndeclaredENG102SAT Mathematics2C</t>
  </si>
  <si>
    <t>UndeclaredENG102SAT Mathematics2D</t>
  </si>
  <si>
    <t>0.0149501661</t>
  </si>
  <si>
    <t>0.046391753</t>
  </si>
  <si>
    <t>UndeclaredENG102SAT Mathematics2F</t>
  </si>
  <si>
    <t>0.012307692</t>
  </si>
  <si>
    <t>UndeclaredENG102SAT Mathematics2W</t>
  </si>
  <si>
    <t>0.077319588</t>
  </si>
  <si>
    <t>UndeclaredENG102SAT Mathematics3A</t>
  </si>
  <si>
    <t>0.0897009967</t>
  </si>
  <si>
    <t>0.126153846</t>
  </si>
  <si>
    <t>0.30508475</t>
  </si>
  <si>
    <t>UndeclaredENG102SAT Mathematics3B</t>
  </si>
  <si>
    <t>0.0863787375</t>
  </si>
  <si>
    <t>0.098461538</t>
  </si>
  <si>
    <t>0.25120773</t>
  </si>
  <si>
    <t>0.339869281</t>
  </si>
  <si>
    <t>UndeclaredENG102SAT Mathematics3C</t>
  </si>
  <si>
    <t>0.0431893688</t>
  </si>
  <si>
    <t>0.21666667</t>
  </si>
  <si>
    <t>UndeclaredENG102SAT Mathematics3D</t>
  </si>
  <si>
    <t>UndeclaredENG102SAT Mathematics3F</t>
  </si>
  <si>
    <t>0.009230769</t>
  </si>
  <si>
    <t>UndeclaredENG102SAT Mathematics3W</t>
  </si>
  <si>
    <t>0.003076923</t>
  </si>
  <si>
    <t>UndeclaredENG102SAT Mathematics4A</t>
  </si>
  <si>
    <t>0.0797342193</t>
  </si>
  <si>
    <t>0.27118644</t>
  </si>
  <si>
    <t>UndeclaredENG102SAT Mathematics4B</t>
  </si>
  <si>
    <t>0.0481727575</t>
  </si>
  <si>
    <t>0.067692308</t>
  </si>
  <si>
    <t>0.14009662</t>
  </si>
  <si>
    <t>0.276190476</t>
  </si>
  <si>
    <t>UndeclaredENG102SAT Mathematics4C</t>
  </si>
  <si>
    <t>0.0265780731</t>
  </si>
  <si>
    <t>UndeclaredENG102SAT Mathematics4D</t>
  </si>
  <si>
    <t>0.0033222591</t>
  </si>
  <si>
    <t>UndeclaredENG102SAT Mathematics4F</t>
  </si>
  <si>
    <t>0.0049833887</t>
  </si>
  <si>
    <t>UndeclaredENG102SAT Mathematics4W</t>
  </si>
  <si>
    <t>UndeclaredENG102SAT Total (Verbal and Math)1A</t>
  </si>
  <si>
    <t>0.0581395349</t>
  </si>
  <si>
    <t>0.058461538</t>
  </si>
  <si>
    <t>0.19774011</t>
  </si>
  <si>
    <t>0.203488372</t>
  </si>
  <si>
    <t>UndeclaredENG102SAT Total (Verbal and Math)1B</t>
  </si>
  <si>
    <t>0.1063122924</t>
  </si>
  <si>
    <t>0.30917874</t>
  </si>
  <si>
    <t>UndeclaredENG102SAT Total (Verbal and Math)1C</t>
  </si>
  <si>
    <t>UndeclaredENG102SAT Total (Verbal and Math)1D</t>
  </si>
  <si>
    <t>UndeclaredENG102SAT Total (Verbal and Math)1F</t>
  </si>
  <si>
    <t>0.040697674</t>
  </si>
  <si>
    <t>UndeclaredENG102SAT Total (Verbal and Math)1W</t>
  </si>
  <si>
    <t>UndeclaredENG102SAT Total (Verbal and Math)2A</t>
  </si>
  <si>
    <t>UndeclaredENG102SAT Total (Verbal and Math)2B</t>
  </si>
  <si>
    <t>0.1112956811</t>
  </si>
  <si>
    <t>0.135384615</t>
  </si>
  <si>
    <t>0.32367150</t>
  </si>
  <si>
    <t>0.368131868</t>
  </si>
  <si>
    <t>UndeclaredENG102SAT Total (Verbal and Math)2C</t>
  </si>
  <si>
    <t>0.0631229236</t>
  </si>
  <si>
    <t>0.052307692</t>
  </si>
  <si>
    <t>0.208791209</t>
  </si>
  <si>
    <t>UndeclaredENG102SAT Total (Verbal and Math)2D</t>
  </si>
  <si>
    <t>UndeclaredENG102SAT Total (Verbal and Math)2F</t>
  </si>
  <si>
    <t>UndeclaredENG102SAT Total (Verbal and Math)2W</t>
  </si>
  <si>
    <t>0.0182724252</t>
  </si>
  <si>
    <t>UndeclaredENG102SAT Total (Verbal and Math)3A</t>
  </si>
  <si>
    <t>0.0780730897</t>
  </si>
  <si>
    <t>0.101538462</t>
  </si>
  <si>
    <t>0.26553672</t>
  </si>
  <si>
    <t>0.324137931</t>
  </si>
  <si>
    <t>UndeclaredENG102SAT Total (Verbal and Math)3B</t>
  </si>
  <si>
    <t>0.089230769</t>
  </si>
  <si>
    <t>0.22705314</t>
  </si>
  <si>
    <t>UndeclaredENG102SAT Total (Verbal and Math)3C</t>
  </si>
  <si>
    <t>0.043076923</t>
  </si>
  <si>
    <t>UndeclaredENG102SAT Total (Verbal and Math)3D</t>
  </si>
  <si>
    <t>0.0132890365</t>
  </si>
  <si>
    <t>0.055172414</t>
  </si>
  <si>
    <t>UndeclaredENG102SAT Total (Verbal and Math)3F</t>
  </si>
  <si>
    <t>0.0083056478</t>
  </si>
  <si>
    <t>UndeclaredENG102SAT Total (Verbal and Math)3W</t>
  </si>
  <si>
    <t>0.0166112957</t>
  </si>
  <si>
    <t>UndeclaredENG102SAT Total (Verbal and Math)4A</t>
  </si>
  <si>
    <t>0.0880398671</t>
  </si>
  <si>
    <t>0.110769231</t>
  </si>
  <si>
    <t>0.29943503</t>
  </si>
  <si>
    <t>0.514563107</t>
  </si>
  <si>
    <t>UndeclaredENG102SAT Total (Verbal and Math)4B</t>
  </si>
  <si>
    <t>0.281553398</t>
  </si>
  <si>
    <t>UndeclaredENG102SAT Total (Verbal and Math)4C</t>
  </si>
  <si>
    <t>0.116504854</t>
  </si>
  <si>
    <t>UndeclaredENG102SAT Total (Verbal and Math)4D</t>
  </si>
  <si>
    <t>0.0016611296</t>
  </si>
  <si>
    <t>UndeclaredENG102SAT Total (Verbal and Math)4F</t>
  </si>
  <si>
    <t>UndeclaredENG102SAT Total (Verbal and Math)4W</t>
  </si>
  <si>
    <t>0.0099667774</t>
  </si>
  <si>
    <t>UndeclaredENG102SAT Verbal1A</t>
  </si>
  <si>
    <t>0.0681063123</t>
  </si>
  <si>
    <t>0.064615385</t>
  </si>
  <si>
    <t>0.23163842</t>
  </si>
  <si>
    <t>0.214659686</t>
  </si>
  <si>
    <t>UndeclaredENG102SAT Verbal1B</t>
  </si>
  <si>
    <t>0.1129568106</t>
  </si>
  <si>
    <t>0.32850242</t>
  </si>
  <si>
    <t>0.356020942</t>
  </si>
  <si>
    <t>UndeclaredENG102SAT Verbal1C</t>
  </si>
  <si>
    <t>0.251308901</t>
  </si>
  <si>
    <t>UndeclaredENG102SAT Verbal1D</t>
  </si>
  <si>
    <t>UndeclaredENG102SAT Verbal1F</t>
  </si>
  <si>
    <t>UndeclaredENG102SAT Verbal1W</t>
  </si>
  <si>
    <t>0.047120419</t>
  </si>
  <si>
    <t>UndeclaredENG102SAT Verbal2A</t>
  </si>
  <si>
    <t>0.083076923</t>
  </si>
  <si>
    <t>0.225274725</t>
  </si>
  <si>
    <t>UndeclaredENG102SAT Verbal2B</t>
  </si>
  <si>
    <t>0.1196013289</t>
  </si>
  <si>
    <t>0.144615385</t>
  </si>
  <si>
    <t>0.395604396</t>
  </si>
  <si>
    <t>UndeclaredENG102SAT Verbal2C</t>
  </si>
  <si>
    <t>0.0598006645</t>
  </si>
  <si>
    <t>UndeclaredENG102SAT Verbal2D</t>
  </si>
  <si>
    <t>UndeclaredENG102SAT Verbal2F</t>
  </si>
  <si>
    <t>UndeclaredENG102SAT Verbal2W</t>
  </si>
  <si>
    <t>UndeclaredENG102SAT Verbal3A</t>
  </si>
  <si>
    <t>0.086153846</t>
  </si>
  <si>
    <t>0.24293785</t>
  </si>
  <si>
    <t>UndeclaredENG102SAT Verbal3B</t>
  </si>
  <si>
    <t>0.0664451827</t>
  </si>
  <si>
    <t>0.19323671</t>
  </si>
  <si>
    <t>UndeclaredENG102SAT Verbal3C</t>
  </si>
  <si>
    <t>0.0415282392</t>
  </si>
  <si>
    <t>0.198412698</t>
  </si>
  <si>
    <t>UndeclaredENG102SAT Verbal3D</t>
  </si>
  <si>
    <t>UndeclaredENG102SAT Verbal3F</t>
  </si>
  <si>
    <t>UndeclaredENG102SAT Verbal3W</t>
  </si>
  <si>
    <t>UndeclaredENG102SAT Verbal4A</t>
  </si>
  <si>
    <t>0.104615385</t>
  </si>
  <si>
    <t>0.29378531</t>
  </si>
  <si>
    <t>0.504854369</t>
  </si>
  <si>
    <t>UndeclaredENG102SAT Verbal4B</t>
  </si>
  <si>
    <t>0.0448504983</t>
  </si>
  <si>
    <t>UndeclaredENG102SAT Verbal4C</t>
  </si>
  <si>
    <t>0.09166667</t>
  </si>
  <si>
    <t>0.106796117</t>
  </si>
  <si>
    <t>UndeclaredENG102SAT Verbal4D</t>
  </si>
  <si>
    <t>UndeclaredENG102SAT Verbal4F</t>
  </si>
  <si>
    <t>UndeclaredENG102SAT Verbal4W</t>
  </si>
  <si>
    <t>UndeclaredENG102SAT Writing1A</t>
  </si>
  <si>
    <t>UndeclaredENG102SAT Writing1B</t>
  </si>
  <si>
    <t>0.1140939597</t>
  </si>
  <si>
    <t>UndeclaredENG102SAT Writing1C</t>
  </si>
  <si>
    <t>UndeclaredENG102SAT Writing1D</t>
  </si>
  <si>
    <t>UndeclaredENG102SAT Writing1F</t>
  </si>
  <si>
    <t>UndeclaredENG102SAT Writing1W</t>
  </si>
  <si>
    <t>UndeclaredENG102SAT Writing2A</t>
  </si>
  <si>
    <t>0.0469798658</t>
  </si>
  <si>
    <t>0.044117647</t>
  </si>
  <si>
    <t>UndeclaredENG102SAT Writing2B</t>
  </si>
  <si>
    <t>UndeclaredENG102SAT Writing2C</t>
  </si>
  <si>
    <t>UndeclaredENG102SAT Writing2D</t>
  </si>
  <si>
    <t>UndeclaredENG102SAT Writing2F</t>
  </si>
  <si>
    <t>UndeclaredENG102SAT Writing2W</t>
  </si>
  <si>
    <t>UndeclaredENG102SAT Writing3A</t>
  </si>
  <si>
    <t>0.0604026846</t>
  </si>
  <si>
    <t>UndeclaredENG102SAT Writing3B</t>
  </si>
  <si>
    <t>0.28846154</t>
  </si>
  <si>
    <t>UndeclaredENG102SAT Writing3C</t>
  </si>
  <si>
    <t>UndeclaredENG102SAT Writing3D</t>
  </si>
  <si>
    <t>UndeclaredENG102SAT Writing3F</t>
  </si>
  <si>
    <t>UndeclaredENG102SAT Writing3W</t>
  </si>
  <si>
    <t>UndeclaredENG102SAT Writing4A</t>
  </si>
  <si>
    <t>0.583333333</t>
  </si>
  <si>
    <t>UndeclaredENG102SAT Writing4B</t>
  </si>
  <si>
    <t>UndeclaredENG102SAT Writing4C</t>
  </si>
  <si>
    <t>UndeclaredENG102SAT Writing4W</t>
  </si>
  <si>
    <t>UndeclaredENG204ACT Combined English/Writing1A</t>
  </si>
  <si>
    <t>UndeclaredENG204ACT Combined English/Writing1B</t>
  </si>
  <si>
    <t>UndeclaredENG204ACT Combined English/Writing1C</t>
  </si>
  <si>
    <t>UndeclaredENG204ACT Combined English/Writing1D</t>
  </si>
  <si>
    <t>0.0111111111</t>
  </si>
  <si>
    <t>UndeclaredENG204ACT Combined English/Writing1F</t>
  </si>
  <si>
    <t>UndeclaredENG204ACT Combined English/Writing1W</t>
  </si>
  <si>
    <t>UndeclaredENG204ACT Combined English/Writing2A</t>
  </si>
  <si>
    <t>UndeclaredENG204ACT Combined English/Writing2B</t>
  </si>
  <si>
    <t>UndeclaredENG204ACT Combined English/Writing2C</t>
  </si>
  <si>
    <t>UndeclaredENG204ACT Combined English/Writing2W</t>
  </si>
  <si>
    <t>UndeclaredENG204ACT Combined English/Writing3A</t>
  </si>
  <si>
    <t>UndeclaredENG204ACT Combined English/Writing3B</t>
  </si>
  <si>
    <t>UndeclaredENG204ACT Combined English/Writing3C</t>
  </si>
  <si>
    <t>UndeclaredENG204ACT Combined English/Writing3W</t>
  </si>
  <si>
    <t>UndeclaredENG204ACT Combined English/Writing4A</t>
  </si>
  <si>
    <t>0.1444444444</t>
  </si>
  <si>
    <t>UndeclaredENG204ACT Combined English/Writing4B</t>
  </si>
  <si>
    <t>UndeclaredENG204ACT Combined English/Writing4C</t>
  </si>
  <si>
    <t>UndeclaredENG204ACT Combined English/Writing4D</t>
  </si>
  <si>
    <t>UndeclaredENG204ACT Combined English/Writing4W</t>
  </si>
  <si>
    <t>UndeclaredENG204ACT Composite1A</t>
  </si>
  <si>
    <t>UndeclaredENG204ACT Composite1B</t>
  </si>
  <si>
    <t>0.412371134</t>
  </si>
  <si>
    <t>UndeclaredENG204ACT Composite1C</t>
  </si>
  <si>
    <t>0.023923445</t>
  </si>
  <si>
    <t>UndeclaredENG204ACT Composite1D</t>
  </si>
  <si>
    <t>0.009569378</t>
  </si>
  <si>
    <t>UndeclaredENG204ACT Composite1F</t>
  </si>
  <si>
    <t>0.0314009662</t>
  </si>
  <si>
    <t>UndeclaredENG204ACT Composite1W</t>
  </si>
  <si>
    <t>0.092783505</t>
  </si>
  <si>
    <t>UndeclaredENG204ACT Composite2A</t>
  </si>
  <si>
    <t>0.076555024</t>
  </si>
  <si>
    <t>0.20610687</t>
  </si>
  <si>
    <t>UndeclaredENG204ACT Composite2B</t>
  </si>
  <si>
    <t>0.138755981</t>
  </si>
  <si>
    <t>0.30813953</t>
  </si>
  <si>
    <t>UndeclaredENG204ACT Composite2C</t>
  </si>
  <si>
    <t>0.043062201</t>
  </si>
  <si>
    <t>0.51219512</t>
  </si>
  <si>
    <t>UndeclaredENG204ACT Composite2D</t>
  </si>
  <si>
    <t>UndeclaredENG204ACT Composite2F</t>
  </si>
  <si>
    <t>UndeclaredENG204ACT Composite2W</t>
  </si>
  <si>
    <t>UndeclaredENG204ACT Composite3A</t>
  </si>
  <si>
    <t>0.124401914</t>
  </si>
  <si>
    <t>0.391752577</t>
  </si>
  <si>
    <t>UndeclaredENG204ACT Composite3B</t>
  </si>
  <si>
    <t>0.110047847</t>
  </si>
  <si>
    <t>0.443298969</t>
  </si>
  <si>
    <t>UndeclaredENG204ACT Composite3C</t>
  </si>
  <si>
    <t>0.12195122</t>
  </si>
  <si>
    <t>UndeclaredENG204ACT Composite3D</t>
  </si>
  <si>
    <t>0.0024154589</t>
  </si>
  <si>
    <t>UndeclaredENG204ACT Composite3F</t>
  </si>
  <si>
    <t>UndeclaredENG204ACT Composite3W</t>
  </si>
  <si>
    <t>UndeclaredENG204ACT Composite4A</t>
  </si>
  <si>
    <t>0.172248804</t>
  </si>
  <si>
    <t>0.495049505</t>
  </si>
  <si>
    <t>UndeclaredENG204ACT Composite4B</t>
  </si>
  <si>
    <t>0.356435644</t>
  </si>
  <si>
    <t>UndeclaredENG204ACT Composite4C</t>
  </si>
  <si>
    <t>UndeclaredENG204ACT Composite4D</t>
  </si>
  <si>
    <t>UndeclaredENG204ACT Composite4F</t>
  </si>
  <si>
    <t>UndeclaredENG204ACT Composite4W</t>
  </si>
  <si>
    <t>UndeclaredENG204ACT English1A</t>
  </si>
  <si>
    <t>0.146666667</t>
  </si>
  <si>
    <t>UndeclaredENG204ACT English1B</t>
  </si>
  <si>
    <t>UndeclaredENG204ACT English1C</t>
  </si>
  <si>
    <t>0.173333333</t>
  </si>
  <si>
    <t>UndeclaredENG204ACT English1D</t>
  </si>
  <si>
    <t>0.106666667</t>
  </si>
  <si>
    <t>UndeclaredENG204ACT English1F</t>
  </si>
  <si>
    <t>UndeclaredENG204ACT English1W</t>
  </si>
  <si>
    <t>UndeclaredENG204ACT English2A</t>
  </si>
  <si>
    <t>0.0748792271</t>
  </si>
  <si>
    <t>0.23664122</t>
  </si>
  <si>
    <t>UndeclaredENG204ACT English2B</t>
  </si>
  <si>
    <t>0.31976744</t>
  </si>
  <si>
    <t>0.433070866</t>
  </si>
  <si>
    <t>UndeclaredENG204ACT English2C</t>
  </si>
  <si>
    <t>0.0458937198</t>
  </si>
  <si>
    <t>UndeclaredENG204ACT English2D</t>
  </si>
  <si>
    <t>0.031496063</t>
  </si>
  <si>
    <t>UndeclaredENG204ACT English2F</t>
  </si>
  <si>
    <t>0.062992126</t>
  </si>
  <si>
    <t>UndeclaredENG204ACT English2W</t>
  </si>
  <si>
    <t>UndeclaredENG204ACT English3A</t>
  </si>
  <si>
    <t>0.19847328</t>
  </si>
  <si>
    <t>UndeclaredENG204ACT English3B</t>
  </si>
  <si>
    <t>0.114832536</t>
  </si>
  <si>
    <t>0.550000000</t>
  </si>
  <si>
    <t>UndeclaredENG204ACT English3C</t>
  </si>
  <si>
    <t>0.02439024</t>
  </si>
  <si>
    <t>UndeclaredENG204ACT English3D</t>
  </si>
  <si>
    <t>UndeclaredENG204ACT English3F</t>
  </si>
  <si>
    <t>UndeclaredENG204ACT English3W</t>
  </si>
  <si>
    <t>UndeclaredENG204ACT English4A</t>
  </si>
  <si>
    <t>0.220095694</t>
  </si>
  <si>
    <t>0.48091603</t>
  </si>
  <si>
    <t>UndeclaredENG204ACT English4B</t>
  </si>
  <si>
    <t>0.26162791</t>
  </si>
  <si>
    <t>UndeclaredENG204ACT English4C</t>
  </si>
  <si>
    <t>UndeclaredENG204ACT English4D</t>
  </si>
  <si>
    <t>UndeclaredENG204ACT English4F</t>
  </si>
  <si>
    <t>UndeclaredENG204ACT English4W</t>
  </si>
  <si>
    <t>0.053030303</t>
  </si>
  <si>
    <t>UndeclaredENG204ACT Math1A</t>
  </si>
  <si>
    <t>UndeclaredENG204ACT Math1B</t>
  </si>
  <si>
    <t>0.421568627</t>
  </si>
  <si>
    <t>UndeclaredENG204ACT Math1C</t>
  </si>
  <si>
    <t>0.34146341</t>
  </si>
  <si>
    <t>UndeclaredENG204ACT Math1D</t>
  </si>
  <si>
    <t>UndeclaredENG204ACT Math1F</t>
  </si>
  <si>
    <t>UndeclaredENG204ACT Math1W</t>
  </si>
  <si>
    <t>UndeclaredENG204ACT Math2A</t>
  </si>
  <si>
    <t>0.291262136</t>
  </si>
  <si>
    <t>UndeclaredENG204ACT Math2B</t>
  </si>
  <si>
    <t>0.436893204</t>
  </si>
  <si>
    <t>UndeclaredENG204ACT Math2C</t>
  </si>
  <si>
    <t>0.17073171</t>
  </si>
  <si>
    <t>UndeclaredENG204ACT Math2D</t>
  </si>
  <si>
    <t>UndeclaredENG204ACT Math2F</t>
  </si>
  <si>
    <t>UndeclaredENG204ACT Math2W</t>
  </si>
  <si>
    <t>UndeclaredENG204ACT Math3A</t>
  </si>
  <si>
    <t>0.299212598</t>
  </si>
  <si>
    <t>UndeclaredENG204ACT Math3B</t>
  </si>
  <si>
    <t>0.162679426</t>
  </si>
  <si>
    <t>0.456692913</t>
  </si>
  <si>
    <t>UndeclaredENG204ACT Math3C</t>
  </si>
  <si>
    <t>UndeclaredENG204ACT Math3D</t>
  </si>
  <si>
    <t>0.039370079</t>
  </si>
  <si>
    <t>UndeclaredENG204ACT Math3F</t>
  </si>
  <si>
    <t>UndeclaredENG204ACT Math3W</t>
  </si>
  <si>
    <t>0.055118110</t>
  </si>
  <si>
    <t>UndeclaredENG204ACT Math4A</t>
  </si>
  <si>
    <t>0.167464115</t>
  </si>
  <si>
    <t>0.560975610</t>
  </si>
  <si>
    <t>UndeclaredENG204ACT Math4B</t>
  </si>
  <si>
    <t>UndeclaredENG204ACT Math4C</t>
  </si>
  <si>
    <t>UndeclaredENG204ACT Math4D</t>
  </si>
  <si>
    <t>UndeclaredENG204ACT Math4F</t>
  </si>
  <si>
    <t>UndeclaredENG204ACT Math4W</t>
  </si>
  <si>
    <t>UndeclaredENG204ACT Reading1A</t>
  </si>
  <si>
    <t>UndeclaredENG204ACT Reading1B</t>
  </si>
  <si>
    <t>UndeclaredENG204ACT Reading1C</t>
  </si>
  <si>
    <t>0.192771084</t>
  </si>
  <si>
    <t>UndeclaredENG204ACT Reading1D</t>
  </si>
  <si>
    <t>UndeclaredENG204ACT Reading1F</t>
  </si>
  <si>
    <t>UndeclaredENG204ACT Reading1W</t>
  </si>
  <si>
    <t>UndeclaredENG204ACT Reading2A</t>
  </si>
  <si>
    <t>UndeclaredENG204ACT Reading2B</t>
  </si>
  <si>
    <t>0.119617225</t>
  </si>
  <si>
    <t>0.26744186</t>
  </si>
  <si>
    <t>0.494623656</t>
  </si>
  <si>
    <t>UndeclaredENG204ACT Reading2C</t>
  </si>
  <si>
    <t>UndeclaredENG204ACT Reading2D</t>
  </si>
  <si>
    <t>UndeclaredENG204ACT Reading2F</t>
  </si>
  <si>
    <t>UndeclaredENG204ACT Reading2W</t>
  </si>
  <si>
    <t>UndeclaredENG204ACT Reading3A</t>
  </si>
  <si>
    <t>UndeclaredENG204ACT Reading3B</t>
  </si>
  <si>
    <t>0.133971292</t>
  </si>
  <si>
    <t>UndeclaredENG204ACT Reading3C</t>
  </si>
  <si>
    <t>UndeclaredENG204ACT Reading3D</t>
  </si>
  <si>
    <t>UndeclaredENG204ACT Reading3F</t>
  </si>
  <si>
    <t>0.038095238</t>
  </si>
  <si>
    <t>UndeclaredENG204ACT Reading3W</t>
  </si>
  <si>
    <t>UndeclaredENG204ACT Reading4A</t>
  </si>
  <si>
    <t>0.1497584541</t>
  </si>
  <si>
    <t>0.215311005</t>
  </si>
  <si>
    <t>0.47328244</t>
  </si>
  <si>
    <t>0.466165414</t>
  </si>
  <si>
    <t>UndeclaredENG204ACT Reading4B</t>
  </si>
  <si>
    <t>0.1183574879</t>
  </si>
  <si>
    <t>0.129186603</t>
  </si>
  <si>
    <t>0.28488372</t>
  </si>
  <si>
    <t>UndeclaredENG204ACT Reading4C</t>
  </si>
  <si>
    <t>UndeclaredENG204ACT Reading4D</t>
  </si>
  <si>
    <t>0.045112782</t>
  </si>
  <si>
    <t>UndeclaredENG204ACT Reading4F</t>
  </si>
  <si>
    <t>UndeclaredENG204ACT Reading4W</t>
  </si>
  <si>
    <t>UndeclaredENG204ACT Science Reasoning1A</t>
  </si>
  <si>
    <t>0.062200957</t>
  </si>
  <si>
    <t>UndeclaredENG204ACT Science Reasoning1B</t>
  </si>
  <si>
    <t>0.19767442</t>
  </si>
  <si>
    <t>UndeclaredENG204ACT Science Reasoning1C</t>
  </si>
  <si>
    <t>0.165137615</t>
  </si>
  <si>
    <t>UndeclaredENG204ACT Science Reasoning1D</t>
  </si>
  <si>
    <t>UndeclaredENG204ACT Science Reasoning1F</t>
  </si>
  <si>
    <t>0.110091743</t>
  </si>
  <si>
    <t>UndeclaredENG204ACT Science Reasoning1W</t>
  </si>
  <si>
    <t>UndeclaredENG204ACT Science Reasoning2A</t>
  </si>
  <si>
    <t>0.19083969</t>
  </si>
  <si>
    <t>UndeclaredENG204ACT Science Reasoning2B</t>
  </si>
  <si>
    <t>UndeclaredENG204ACT Science Reasoning2C</t>
  </si>
  <si>
    <t>UndeclaredENG204ACT Science Reasoning2F</t>
  </si>
  <si>
    <t>UndeclaredENG204ACT Science Reasoning2W</t>
  </si>
  <si>
    <t>UndeclaredENG204ACT Science Reasoning3A</t>
  </si>
  <si>
    <t>UndeclaredENG204ACT Science Reasoning3B</t>
  </si>
  <si>
    <t>UndeclaredENG204ACT Science Reasoning3C</t>
  </si>
  <si>
    <t>UndeclaredENG204ACT Science Reasoning3D</t>
  </si>
  <si>
    <t>UndeclaredENG204ACT Science Reasoning3F</t>
  </si>
  <si>
    <t>UndeclaredENG204ACT Science Reasoning3W</t>
  </si>
  <si>
    <t>UndeclaredENG204ACT Science Reasoning4A</t>
  </si>
  <si>
    <t>UndeclaredENG204ACT Science Reasoning4B</t>
  </si>
  <si>
    <t>0.100478469</t>
  </si>
  <si>
    <t>0.19186047</t>
  </si>
  <si>
    <t>UndeclaredENG204ACT Science Reasoning4C</t>
  </si>
  <si>
    <t>UndeclaredENG204ACT Science Reasoning4D</t>
  </si>
  <si>
    <t>UndeclaredENG204ACT Science Reasoning4F</t>
  </si>
  <si>
    <t>UndeclaredENG204ACT Science Reasoning4W</t>
  </si>
  <si>
    <t>UndeclaredENG204SAT Mathematics1A</t>
  </si>
  <si>
    <t>UndeclaredENG204SAT Mathematics1B</t>
  </si>
  <si>
    <t>UndeclaredENG204SAT Mathematics1C</t>
  </si>
  <si>
    <t>UndeclaredENG204SAT Mathematics1D</t>
  </si>
  <si>
    <t>UndeclaredENG204SAT Mathematics1F</t>
  </si>
  <si>
    <t>UndeclaredENG204SAT Mathematics1W</t>
  </si>
  <si>
    <t>UndeclaredENG204SAT Mathematics2A</t>
  </si>
  <si>
    <t>UndeclaredENG204SAT Mathematics2B</t>
  </si>
  <si>
    <t>0.1376811594</t>
  </si>
  <si>
    <t>0.404255319</t>
  </si>
  <si>
    <t>UndeclaredENG204SAT Mathematics2C</t>
  </si>
  <si>
    <t>UndeclaredENG204SAT Mathematics2F</t>
  </si>
  <si>
    <t>UndeclaredENG204SAT Mathematics2W</t>
  </si>
  <si>
    <t>UndeclaredENG204SAT Mathematics3A</t>
  </si>
  <si>
    <t>UndeclaredENG204SAT Mathematics3B</t>
  </si>
  <si>
    <t>UndeclaredENG204SAT Mathematics3C</t>
  </si>
  <si>
    <t>UndeclaredENG204SAT Mathematics4A</t>
  </si>
  <si>
    <t>UndeclaredENG204SAT Mathematics4B</t>
  </si>
  <si>
    <t>UndeclaredENG204SAT Mathematics4C</t>
  </si>
  <si>
    <t>UndeclaredENG204SAT Mathematics4F</t>
  </si>
  <si>
    <t>UndeclaredENG204SAT Mathematics4W</t>
  </si>
  <si>
    <t>UndeclaredENG204SAT Total (Verbal and Math)1A</t>
  </si>
  <si>
    <t>UndeclaredENG204SAT Total (Verbal and Math)1B</t>
  </si>
  <si>
    <t>UndeclaredENG204SAT Total (Verbal and Math)1C</t>
  </si>
  <si>
    <t>UndeclaredENG204SAT Total (Verbal and Math)1D</t>
  </si>
  <si>
    <t>UndeclaredENG204SAT Total (Verbal and Math)1F</t>
  </si>
  <si>
    <t>UndeclaredENG204SAT Total (Verbal and Math)1W</t>
  </si>
  <si>
    <t>UndeclaredENG204SAT Total (Verbal and Math)2A</t>
  </si>
  <si>
    <t>UndeclaredENG204SAT Total (Verbal and Math)2B</t>
  </si>
  <si>
    <t>UndeclaredENG204SAT Total (Verbal and Math)2C</t>
  </si>
  <si>
    <t>UndeclaredENG204SAT Total (Verbal and Math)2F</t>
  </si>
  <si>
    <t>UndeclaredENG204SAT Total (Verbal and Math)2W</t>
  </si>
  <si>
    <t>UndeclaredENG204SAT Total (Verbal and Math)3A</t>
  </si>
  <si>
    <t>UndeclaredENG204SAT Total (Verbal and Math)3B</t>
  </si>
  <si>
    <t>UndeclaredENG204SAT Total (Verbal and Math)3C</t>
  </si>
  <si>
    <t>UndeclaredENG204SAT Total (Verbal and Math)3F</t>
  </si>
  <si>
    <t>UndeclaredENG204SAT Total (Verbal and Math)3W</t>
  </si>
  <si>
    <t>UndeclaredENG204SAT Total (Verbal and Math)4A</t>
  </si>
  <si>
    <t>0.1449275362</t>
  </si>
  <si>
    <t>0.42553191</t>
  </si>
  <si>
    <t>UndeclaredENG204SAT Total (Verbal and Math)4B</t>
  </si>
  <si>
    <t>UndeclaredENG204SAT Total (Verbal and Math)4C</t>
  </si>
  <si>
    <t>UndeclaredENG204SAT Total (Verbal and Math)4W</t>
  </si>
  <si>
    <t>UndeclaredENG204SAT Verbal1A</t>
  </si>
  <si>
    <t>UndeclaredENG204SAT Verbal1B</t>
  </si>
  <si>
    <t>UndeclaredENG204SAT Verbal1C</t>
  </si>
  <si>
    <t>UndeclaredENG204SAT Verbal1D</t>
  </si>
  <si>
    <t>UndeclaredENG204SAT Verbal1F</t>
  </si>
  <si>
    <t>UndeclaredENG204SAT Verbal1W</t>
  </si>
  <si>
    <t>UndeclaredENG204SAT Verbal2A</t>
  </si>
  <si>
    <t>UndeclaredENG204SAT Verbal2B</t>
  </si>
  <si>
    <t>0.1231884058</t>
  </si>
  <si>
    <t>UndeclaredENG204SAT Verbal2C</t>
  </si>
  <si>
    <t>UndeclaredENG204SAT Verbal2D</t>
  </si>
  <si>
    <t>UndeclaredENG204SAT Verbal2F</t>
  </si>
  <si>
    <t>UndeclaredENG204SAT Verbal2W</t>
  </si>
  <si>
    <t>UndeclaredENG204SAT Verbal3A</t>
  </si>
  <si>
    <t>UndeclaredENG204SAT Verbal3B</t>
  </si>
  <si>
    <t>0.535714286</t>
  </si>
  <si>
    <t>UndeclaredENG204SAT Verbal3C</t>
  </si>
  <si>
    <t>UndeclaredENG204SAT Verbal3F</t>
  </si>
  <si>
    <t>UndeclaredENG204SAT Verbal3W</t>
  </si>
  <si>
    <t>UndeclaredENG204SAT Verbal4A</t>
  </si>
  <si>
    <t>0.1884057971</t>
  </si>
  <si>
    <t>0.55319149</t>
  </si>
  <si>
    <t>0.619047619</t>
  </si>
  <si>
    <t>UndeclaredENG204SAT Verbal4B</t>
  </si>
  <si>
    <t>UndeclaredENG204SAT Verbal4C</t>
  </si>
  <si>
    <t>UndeclaredENG204SAT Verbal4W</t>
  </si>
  <si>
    <t>UndeclaredENG204SAT Writing1A</t>
  </si>
  <si>
    <t>UndeclaredENG204SAT Writing1B</t>
  </si>
  <si>
    <t>UndeclaredENG204SAT Writing1C</t>
  </si>
  <si>
    <t>UndeclaredENG204SAT Writing1D</t>
  </si>
  <si>
    <t>UndeclaredENG204SAT Writing1W</t>
  </si>
  <si>
    <t>UndeclaredENG204SAT Writing2B</t>
  </si>
  <si>
    <t>UndeclaredENG204SAT Writing2C</t>
  </si>
  <si>
    <t>UndeclaredENG204SAT Writing3A</t>
  </si>
  <si>
    <t>UndeclaredENG204SAT Writing3B</t>
  </si>
  <si>
    <t>UndeclaredENG204SAT Writing3C</t>
  </si>
  <si>
    <t>UndeclaredENG204SAT Writing3D</t>
  </si>
  <si>
    <t>UndeclaredENG204SAT Writing3W</t>
  </si>
  <si>
    <t>UndeclaredENG204SAT Writing4A</t>
  </si>
  <si>
    <t>0.1707317073</t>
  </si>
  <si>
    <t>UndeclaredENG204SAT Writing4B</t>
  </si>
  <si>
    <t>UndeclaredENG204SAT Writing4W</t>
  </si>
  <si>
    <t>UndeclaredGL105ACT Combined English/Writing1C</t>
  </si>
  <si>
    <t>UndeclaredGL105ACT Combined English/Writing2A</t>
  </si>
  <si>
    <t>UndeclaredGL105ACT Combined English/Writing2B</t>
  </si>
  <si>
    <t>0.3571428571</t>
  </si>
  <si>
    <t>UndeclaredGL105ACT Combined English/Writing2C</t>
  </si>
  <si>
    <t>UndeclaredGL105ACT Combined English/Writing3B</t>
  </si>
  <si>
    <t>UndeclaredGL105ACT Combined English/Writing3C</t>
  </si>
  <si>
    <t>UndeclaredGL105ACT Combined English/Writing4A</t>
  </si>
  <si>
    <t>UndeclaredGL105ACT Combined English/Writing4B</t>
  </si>
  <si>
    <t>UndeclaredGL105ACT Composite1A</t>
  </si>
  <si>
    <t>0.0440677966</t>
  </si>
  <si>
    <t>0.068783069</t>
  </si>
  <si>
    <t>UndeclaredGL105ACT Composite1B</t>
  </si>
  <si>
    <t>0.084656085</t>
  </si>
  <si>
    <t>0.26548673</t>
  </si>
  <si>
    <t>UndeclaredGL105ACT Composite1C</t>
  </si>
  <si>
    <t>0.1220338983</t>
  </si>
  <si>
    <t>0.116402116</t>
  </si>
  <si>
    <t>0.404494382</t>
  </si>
  <si>
    <t>UndeclaredGL105ACT Composite1D</t>
  </si>
  <si>
    <t>UndeclaredGL105ACT Composite1F</t>
  </si>
  <si>
    <t>UndeclaredGL105ACT Composite1W</t>
  </si>
  <si>
    <t>0.010582011</t>
  </si>
  <si>
    <t>UndeclaredGL105ACT Composite2A</t>
  </si>
  <si>
    <t>0.0508474576</t>
  </si>
  <si>
    <t>0.21126761</t>
  </si>
  <si>
    <t>UndeclaredGL105ACT Composite2B</t>
  </si>
  <si>
    <t>0.1254237288</t>
  </si>
  <si>
    <t>UndeclaredGL105ACT Composite2C</t>
  </si>
  <si>
    <t>0.1084745763</t>
  </si>
  <si>
    <t>0.100529101</t>
  </si>
  <si>
    <t>0.36781609</t>
  </si>
  <si>
    <t>0.344086022</t>
  </si>
  <si>
    <t>UndeclaredGL105ACT Composite2D</t>
  </si>
  <si>
    <t>0.0101694915</t>
  </si>
  <si>
    <t>UndeclaredGL105ACT Composite2F</t>
  </si>
  <si>
    <t>UndeclaredGL105ACT Composite2W</t>
  </si>
  <si>
    <t>UndeclaredGL105ACT Composite3A</t>
  </si>
  <si>
    <t>0.0779661017</t>
  </si>
  <si>
    <t>UndeclaredGL105ACT Composite3B</t>
  </si>
  <si>
    <t>0.0949152542</t>
  </si>
  <si>
    <t>0.105820106</t>
  </si>
  <si>
    <t>0.24778761</t>
  </si>
  <si>
    <t>UndeclaredGL105ACT Composite3C</t>
  </si>
  <si>
    <t>0.0474576271</t>
  </si>
  <si>
    <t>0.16091954</t>
  </si>
  <si>
    <t>UndeclaredGL105ACT Composite3D</t>
  </si>
  <si>
    <t>0.0033898305</t>
  </si>
  <si>
    <t>UndeclaredGL105ACT Composite3W</t>
  </si>
  <si>
    <t>UndeclaredGL105ACT Composite4A</t>
  </si>
  <si>
    <t>UndeclaredGL105ACT Composite4B</t>
  </si>
  <si>
    <t>0.0610169492</t>
  </si>
  <si>
    <t>0.15929204</t>
  </si>
  <si>
    <t>UndeclaredGL105ACT Composite4C</t>
  </si>
  <si>
    <t>0.05747126</t>
  </si>
  <si>
    <t>UndeclaredGL105ACT Composite4F</t>
  </si>
  <si>
    <t>UndeclaredGL105ACT Composite4W</t>
  </si>
  <si>
    <t>UndeclaredGL105ACT English1A</t>
  </si>
  <si>
    <t>0.0406779661</t>
  </si>
  <si>
    <t>UndeclaredGL105ACT English1B</t>
  </si>
  <si>
    <t>0.0847457627</t>
  </si>
  <si>
    <t>UndeclaredGL105ACT English1C</t>
  </si>
  <si>
    <t>0.467532468</t>
  </si>
  <si>
    <t>UndeclaredGL105ACT English1D</t>
  </si>
  <si>
    <t>UndeclaredGL105ACT English1F</t>
  </si>
  <si>
    <t>UndeclaredGL105ACT English1W</t>
  </si>
  <si>
    <t>UndeclaredGL105ACT English2A</t>
  </si>
  <si>
    <t>UndeclaredGL105ACT English2B</t>
  </si>
  <si>
    <t>0.1457627119</t>
  </si>
  <si>
    <t>0.38053097</t>
  </si>
  <si>
    <t>0.425742574</t>
  </si>
  <si>
    <t>UndeclaredGL105ACT English2C</t>
  </si>
  <si>
    <t>0.0813559322</t>
  </si>
  <si>
    <t>0.237623762</t>
  </si>
  <si>
    <t>UndeclaredGL105ACT English2D</t>
  </si>
  <si>
    <t>UndeclaredGL105ACT English2F</t>
  </si>
  <si>
    <t>UndeclaredGL105ACT English2W</t>
  </si>
  <si>
    <t>UndeclaredGL105ACT English3A</t>
  </si>
  <si>
    <t>UndeclaredGL105ACT English3B</t>
  </si>
  <si>
    <t>0.0983050847</t>
  </si>
  <si>
    <t>0.25663717</t>
  </si>
  <si>
    <t>0.439393939</t>
  </si>
  <si>
    <t>UndeclaredGL105ACT English3C</t>
  </si>
  <si>
    <t>0.0644067797</t>
  </si>
  <si>
    <t>0.21839080</t>
  </si>
  <si>
    <t>UndeclaredGL105ACT English3D</t>
  </si>
  <si>
    <t>UndeclaredGL105ACT English3F</t>
  </si>
  <si>
    <t>UndeclaredGL105ACT English3W</t>
  </si>
  <si>
    <t>UndeclaredGL105ACT English4A</t>
  </si>
  <si>
    <t>0.0745762712</t>
  </si>
  <si>
    <t>0.089947090</t>
  </si>
  <si>
    <t>0.30985915</t>
  </si>
  <si>
    <t>0.431372549</t>
  </si>
  <si>
    <t>UndeclaredGL105ACT English4B</t>
  </si>
  <si>
    <t>0.0542372881</t>
  </si>
  <si>
    <t>0.14159292</t>
  </si>
  <si>
    <t>UndeclaredGL105ACT English4C</t>
  </si>
  <si>
    <t>0.0271186441</t>
  </si>
  <si>
    <t>UndeclaredGL105ACT English4D</t>
  </si>
  <si>
    <t>UndeclaredGL105ACT English4F</t>
  </si>
  <si>
    <t>UndeclaredGL105ACT English4W</t>
  </si>
  <si>
    <t>UndeclaredGL105ACT Math1A</t>
  </si>
  <si>
    <t>0.0338983051</t>
  </si>
  <si>
    <t>UndeclaredGL105ACT Math1B</t>
  </si>
  <si>
    <t>0.0915254237</t>
  </si>
  <si>
    <t>UndeclaredGL105ACT Math1C</t>
  </si>
  <si>
    <t>UndeclaredGL105ACT Math1D</t>
  </si>
  <si>
    <t>UndeclaredGL105ACT Math1F</t>
  </si>
  <si>
    <t>UndeclaredGL105ACT Math1W</t>
  </si>
  <si>
    <t>UndeclaredGL105ACT Math2A</t>
  </si>
  <si>
    <t>0.219178082</t>
  </si>
  <si>
    <t>UndeclaredGL105ACT Math2B</t>
  </si>
  <si>
    <t>0.328767123</t>
  </si>
  <si>
    <t>UndeclaredGL105ACT Math2C</t>
  </si>
  <si>
    <t>0.28735632</t>
  </si>
  <si>
    <t>UndeclaredGL105ACT Math2D</t>
  </si>
  <si>
    <t>UndeclaredGL105ACT Math2F</t>
  </si>
  <si>
    <t>UndeclaredGL105ACT Math2W</t>
  </si>
  <si>
    <t>UndeclaredGL105ACT Math3A</t>
  </si>
  <si>
    <t>UndeclaredGL105ACT Math3B</t>
  </si>
  <si>
    <t>0.1288135593</t>
  </si>
  <si>
    <t>0.447058824</t>
  </si>
  <si>
    <t>UndeclaredGL105ACT Math3C</t>
  </si>
  <si>
    <t>0.0711864407</t>
  </si>
  <si>
    <t>UndeclaredGL105ACT Math3D</t>
  </si>
  <si>
    <t>UndeclaredGL105ACT Math3W</t>
  </si>
  <si>
    <t>UndeclaredGL105ACT Math4A</t>
  </si>
  <si>
    <t>UndeclaredGL105ACT Math4B</t>
  </si>
  <si>
    <t>0.406779661</t>
  </si>
  <si>
    <t>UndeclaredGL105ACT Math4C</t>
  </si>
  <si>
    <t>0.0372881356</t>
  </si>
  <si>
    <t>0.12643678</t>
  </si>
  <si>
    <t>UndeclaredGL105ACT Math4F</t>
  </si>
  <si>
    <t>UndeclaredGL105ACT Math4W</t>
  </si>
  <si>
    <t>UndeclaredGL105ACT Reading1A</t>
  </si>
  <si>
    <t>UndeclaredGL105ACT Reading1B</t>
  </si>
  <si>
    <t>0.1050847458</t>
  </si>
  <si>
    <t>0.27433628</t>
  </si>
  <si>
    <t>UndeclaredGL105ACT Reading1C</t>
  </si>
  <si>
    <t>UndeclaredGL105ACT Reading1D</t>
  </si>
  <si>
    <t>UndeclaredGL105ACT Reading1F</t>
  </si>
  <si>
    <t>UndeclaredGL105ACT Reading1W</t>
  </si>
  <si>
    <t>UndeclaredGL105ACT Reading2A</t>
  </si>
  <si>
    <t>0.168674699</t>
  </si>
  <si>
    <t>UndeclaredGL105ACT Reading2B</t>
  </si>
  <si>
    <t>0.121693122</t>
  </si>
  <si>
    <t>UndeclaredGL105ACT Reading2C</t>
  </si>
  <si>
    <t>0.361445783</t>
  </si>
  <si>
    <t>UndeclaredGL105ACT Reading2D</t>
  </si>
  <si>
    <t>UndeclaredGL105ACT Reading2F</t>
  </si>
  <si>
    <t>UndeclaredGL105ACT Reading2W</t>
  </si>
  <si>
    <t>UndeclaredGL105ACT Reading3A</t>
  </si>
  <si>
    <t>UndeclaredGL105ACT Reading3B</t>
  </si>
  <si>
    <t>UndeclaredGL105ACT Reading3C</t>
  </si>
  <si>
    <t>UndeclaredGL105ACT Reading3D</t>
  </si>
  <si>
    <t>UndeclaredGL105ACT Reading3F</t>
  </si>
  <si>
    <t>UndeclaredGL105ACT Reading3W</t>
  </si>
  <si>
    <t>UndeclaredGL105ACT Reading4A</t>
  </si>
  <si>
    <t>0.35211268</t>
  </si>
  <si>
    <t>UndeclaredGL105ACT Reading4B</t>
  </si>
  <si>
    <t>UndeclaredGL105ACT Reading4C</t>
  </si>
  <si>
    <t>UndeclaredGL105ACT Reading4F</t>
  </si>
  <si>
    <t>UndeclaredGL105ACT Reading4W</t>
  </si>
  <si>
    <t>UndeclaredGL105ACT Science Reasoning1A</t>
  </si>
  <si>
    <t>UndeclaredGL105ACT Science Reasoning1B</t>
  </si>
  <si>
    <t>0.1118644068</t>
  </si>
  <si>
    <t>UndeclaredGL105ACT Science Reasoning1C</t>
  </si>
  <si>
    <t>UndeclaredGL105ACT Science Reasoning1D</t>
  </si>
  <si>
    <t>UndeclaredGL105ACT Science Reasoning1F</t>
  </si>
  <si>
    <t>UndeclaredGL105ACT Science Reasoning1W</t>
  </si>
  <si>
    <t>UndeclaredGL105ACT Science Reasoning2A</t>
  </si>
  <si>
    <t>UndeclaredGL105ACT Science Reasoning2B</t>
  </si>
  <si>
    <t>UndeclaredGL105ACT Science Reasoning2C</t>
  </si>
  <si>
    <t>UndeclaredGL105ACT Science Reasoning2D</t>
  </si>
  <si>
    <t>UndeclaredGL105ACT Science Reasoning2F</t>
  </si>
  <si>
    <t>UndeclaredGL105ACT Science Reasoning2W</t>
  </si>
  <si>
    <t>UndeclaredGL105ACT Science Reasoning3A</t>
  </si>
  <si>
    <t>0.132275132</t>
  </si>
  <si>
    <t>UndeclaredGL105ACT Science Reasoning3B</t>
  </si>
  <si>
    <t>UndeclaredGL105ACT Science Reasoning3C</t>
  </si>
  <si>
    <t>0.0576271186</t>
  </si>
  <si>
    <t>0.19540230</t>
  </si>
  <si>
    <t>UndeclaredGL105ACT Science Reasoning3D</t>
  </si>
  <si>
    <t>UndeclaredGL105ACT Science Reasoning3F</t>
  </si>
  <si>
    <t>UndeclaredGL105ACT Science Reasoning3W</t>
  </si>
  <si>
    <t>UndeclaredGL105ACT Science Reasoning4A</t>
  </si>
  <si>
    <t>UndeclaredGL105ACT Science Reasoning4B</t>
  </si>
  <si>
    <t>0.450980392</t>
  </si>
  <si>
    <t>UndeclaredGL105ACT Science Reasoning4C</t>
  </si>
  <si>
    <t>UndeclaredGL105ACT Science Reasoning4D</t>
  </si>
  <si>
    <t>UndeclaredGL105SAT Mathematics1A</t>
  </si>
  <si>
    <t>UndeclaredGL105SAT Mathematics1B</t>
  </si>
  <si>
    <t>0.25641026</t>
  </si>
  <si>
    <t>UndeclaredGL105SAT Mathematics1C</t>
  </si>
  <si>
    <t>0.1271186441</t>
  </si>
  <si>
    <t>0.113924051</t>
  </si>
  <si>
    <t>UndeclaredGL105SAT Mathematics1W</t>
  </si>
  <si>
    <t>UndeclaredGL105SAT Mathematics2A</t>
  </si>
  <si>
    <t>0.0762711864</t>
  </si>
  <si>
    <t>UndeclaredGL105SAT Mathematics2B</t>
  </si>
  <si>
    <t>0.1101694915</t>
  </si>
  <si>
    <t>UndeclaredGL105SAT Mathematics2C</t>
  </si>
  <si>
    <t>UndeclaredGL105SAT Mathematics2D</t>
  </si>
  <si>
    <t>0.0254237288</t>
  </si>
  <si>
    <t>UndeclaredGL105SAT Mathematics3A</t>
  </si>
  <si>
    <t>0.1186440678</t>
  </si>
  <si>
    <t>0.451612903</t>
  </si>
  <si>
    <t>UndeclaredGL105SAT Mathematics3B</t>
  </si>
  <si>
    <t>UndeclaredGL105SAT Mathematics3C</t>
  </si>
  <si>
    <t>0.0593220339</t>
  </si>
  <si>
    <t>UndeclaredGL105SAT Mathematics3W</t>
  </si>
  <si>
    <t>UndeclaredGL105SAT Mathematics4A</t>
  </si>
  <si>
    <t>UndeclaredGL105SAT Mathematics4B</t>
  </si>
  <si>
    <t>UndeclaredGL105SAT Mathematics4C</t>
  </si>
  <si>
    <t>UndeclaredGL105SAT Total (Verbal and Math)1A</t>
  </si>
  <si>
    <t>UndeclaredGL105SAT Total (Verbal and Math)1B</t>
  </si>
  <si>
    <t>UndeclaredGL105SAT Total (Verbal and Math)1C</t>
  </si>
  <si>
    <t>0.1525423729</t>
  </si>
  <si>
    <t>UndeclaredGL105SAT Total (Verbal and Math)1W</t>
  </si>
  <si>
    <t>UndeclaredGL105SAT Total (Verbal and Math)2A</t>
  </si>
  <si>
    <t>UndeclaredGL105SAT Total (Verbal and Math)2B</t>
  </si>
  <si>
    <t>UndeclaredGL105SAT Total (Verbal and Math)2C</t>
  </si>
  <si>
    <t>UndeclaredGL105SAT Total (Verbal and Math)2D</t>
  </si>
  <si>
    <t>UndeclaredGL105SAT Total (Verbal and Math)3A</t>
  </si>
  <si>
    <t>0.413793103</t>
  </si>
  <si>
    <t>UndeclaredGL105SAT Total (Verbal and Math)3B</t>
  </si>
  <si>
    <t>UndeclaredGL105SAT Total (Verbal and Math)3C</t>
  </si>
  <si>
    <t>UndeclaredGL105SAT Total (Verbal and Math)3D</t>
  </si>
  <si>
    <t>UndeclaredGL105SAT Total (Verbal and Math)4A</t>
  </si>
  <si>
    <t>UndeclaredGL105SAT Total (Verbal and Math)4B</t>
  </si>
  <si>
    <t>UndeclaredGL105SAT Total (Verbal and Math)4C</t>
  </si>
  <si>
    <t>UndeclaredGL105SAT Total (Verbal and Math)4W</t>
  </si>
  <si>
    <t>UndeclaredGL105SAT Verbal1A</t>
  </si>
  <si>
    <t>UndeclaredGL105SAT Verbal1B</t>
  </si>
  <si>
    <t>UndeclaredGL105SAT Verbal1C</t>
  </si>
  <si>
    <t>UndeclaredGL105SAT Verbal1W</t>
  </si>
  <si>
    <t>UndeclaredGL105SAT Verbal2A</t>
  </si>
  <si>
    <t>UndeclaredGL105SAT Verbal2B</t>
  </si>
  <si>
    <t>UndeclaredGL105SAT Verbal2C</t>
  </si>
  <si>
    <t>UndeclaredGL105SAT Verbal2D</t>
  </si>
  <si>
    <t>UndeclaredGL105SAT Verbal3A</t>
  </si>
  <si>
    <t>UndeclaredGL105SAT Verbal3B</t>
  </si>
  <si>
    <t>UndeclaredGL105SAT Verbal3C</t>
  </si>
  <si>
    <t>UndeclaredGL105SAT Verbal3D</t>
  </si>
  <si>
    <t>UndeclaredGL105SAT Verbal4A</t>
  </si>
  <si>
    <t>UndeclaredGL105SAT Verbal4B</t>
  </si>
  <si>
    <t>UndeclaredGL105SAT Verbal4C</t>
  </si>
  <si>
    <t>UndeclaredGL105SAT Verbal4D</t>
  </si>
  <si>
    <t>UndeclaredGL105SAT Verbal4W</t>
  </si>
  <si>
    <t>UndeclaredGL105SAT Writing1A</t>
  </si>
  <si>
    <t>UndeclaredGL105SAT Writing1B</t>
  </si>
  <si>
    <t>UndeclaredGL105SAT Writing1C</t>
  </si>
  <si>
    <t>UndeclaredGL105SAT Writing2B</t>
  </si>
  <si>
    <t>UndeclaredGL105SAT Writing2C</t>
  </si>
  <si>
    <t>UndeclaredGL105SAT Writing3C</t>
  </si>
  <si>
    <t>UndeclaredGL105SAT Writing4A</t>
  </si>
  <si>
    <t>UndeclaredGL106ACT Combined English/Writing1A</t>
  </si>
  <si>
    <t>UndeclaredGL106ACT Combined English/Writing2B</t>
  </si>
  <si>
    <t>UndeclaredGL106ACT Combined English/Writing3B</t>
  </si>
  <si>
    <t>UndeclaredGL106ACT Combined English/Writing4A</t>
  </si>
  <si>
    <t>UndeclaredGL106ACT Composite1A</t>
  </si>
  <si>
    <t>0.20312500</t>
  </si>
  <si>
    <t>0.154761905</t>
  </si>
  <si>
    <t>UndeclaredGL106ACT Composite1B</t>
  </si>
  <si>
    <t>0.0916030534</t>
  </si>
  <si>
    <t>0.109195402</t>
  </si>
  <si>
    <t>UndeclaredGL106ACT Composite1C</t>
  </si>
  <si>
    <t>0.1221374046</t>
  </si>
  <si>
    <t>0.41558442</t>
  </si>
  <si>
    <t>UndeclaredGL106ACT Composite1D</t>
  </si>
  <si>
    <t>UndeclaredGL106ACT Composite1F</t>
  </si>
  <si>
    <t>UndeclaredGL106ACT Composite1W</t>
  </si>
  <si>
    <t>0.0038167939</t>
  </si>
  <si>
    <t>UndeclaredGL106ACT Composite2A</t>
  </si>
  <si>
    <t>0.0648854962</t>
  </si>
  <si>
    <t>0.26562500</t>
  </si>
  <si>
    <t>UndeclaredGL106ACT Composite2B</t>
  </si>
  <si>
    <t>0.1145038168</t>
  </si>
  <si>
    <t>UndeclaredGL106ACT Composite2C</t>
  </si>
  <si>
    <t>0.0877862595</t>
  </si>
  <si>
    <t>0.29870130</t>
  </si>
  <si>
    <t>0.273809524</t>
  </si>
  <si>
    <t>UndeclaredGL106ACT Composite2D</t>
  </si>
  <si>
    <t>0.0419847328</t>
  </si>
  <si>
    <t>UndeclaredGL106ACT Composite2F</t>
  </si>
  <si>
    <t>UndeclaredGL106ACT Composite2W</t>
  </si>
  <si>
    <t>UndeclaredGL106ACT Composite3A</t>
  </si>
  <si>
    <t>0.074712644</t>
  </si>
  <si>
    <t>UndeclaredGL106ACT Composite3B</t>
  </si>
  <si>
    <t>UndeclaredGL106ACT Composite3C</t>
  </si>
  <si>
    <t>UndeclaredGL106ACT Composite3D</t>
  </si>
  <si>
    <t>UndeclaredGL106ACT Composite3F</t>
  </si>
  <si>
    <t>UndeclaredGL106ACT Composite3W</t>
  </si>
  <si>
    <t>0.0114503817</t>
  </si>
  <si>
    <t>UndeclaredGL106ACT Composite4A</t>
  </si>
  <si>
    <t>0.0725190840</t>
  </si>
  <si>
    <t>UndeclaredGL106ACT Composite4B</t>
  </si>
  <si>
    <t>UndeclaredGL106ACT Composite4C</t>
  </si>
  <si>
    <t>0.10389610</t>
  </si>
  <si>
    <t>UndeclaredGL106ACT Composite4D</t>
  </si>
  <si>
    <t>UndeclaredGL106ACT English1A</t>
  </si>
  <si>
    <t>0.063218391</t>
  </si>
  <si>
    <t>UndeclaredGL106ACT English1B</t>
  </si>
  <si>
    <t>0.097701149</t>
  </si>
  <si>
    <t>UndeclaredGL106ACT English1C</t>
  </si>
  <si>
    <t>0.1068702290</t>
  </si>
  <si>
    <t>UndeclaredGL106ACT English1D</t>
  </si>
  <si>
    <t>UndeclaredGL106ACT English1F</t>
  </si>
  <si>
    <t>UndeclaredGL106ACT English1W</t>
  </si>
  <si>
    <t>UndeclaredGL106ACT English2A</t>
  </si>
  <si>
    <t>UndeclaredGL106ACT English2B</t>
  </si>
  <si>
    <t>0.143678161</t>
  </si>
  <si>
    <t>UndeclaredGL106ACT English2C</t>
  </si>
  <si>
    <t>0.31168831</t>
  </si>
  <si>
    <t>UndeclaredGL106ACT English2D</t>
  </si>
  <si>
    <t>0.0343511450</t>
  </si>
  <si>
    <t>UndeclaredGL106ACT English2F</t>
  </si>
  <si>
    <t>UndeclaredGL106ACT English3A</t>
  </si>
  <si>
    <t>UndeclaredGL106ACT English3B</t>
  </si>
  <si>
    <t>UndeclaredGL106ACT English3C</t>
  </si>
  <si>
    <t>0.23376623</t>
  </si>
  <si>
    <t>UndeclaredGL106ACT English3D</t>
  </si>
  <si>
    <t>UndeclaredGL106ACT English3W</t>
  </si>
  <si>
    <t>UndeclaredGL106ACT English4A</t>
  </si>
  <si>
    <t>UndeclaredGL106ACT English4B</t>
  </si>
  <si>
    <t>0.15853659</t>
  </si>
  <si>
    <t>UndeclaredGL106ACT English4C</t>
  </si>
  <si>
    <t>UndeclaredGL106ACT English4D</t>
  </si>
  <si>
    <t>UndeclaredGL106ACT English4F</t>
  </si>
  <si>
    <t>UndeclaredGL106ACT English4W</t>
  </si>
  <si>
    <t>UndeclaredGL106ACT Math1A</t>
  </si>
  <si>
    <t>0.17187500</t>
  </si>
  <si>
    <t>UndeclaredGL106ACT Math1B</t>
  </si>
  <si>
    <t>0.203125000</t>
  </si>
  <si>
    <t>UndeclaredGL106ACT Math1C</t>
  </si>
  <si>
    <t>0.0954198473</t>
  </si>
  <si>
    <t>0.32467532</t>
  </si>
  <si>
    <t>UndeclaredGL106ACT Math1D</t>
  </si>
  <si>
    <t>UndeclaredGL106ACT Math1F</t>
  </si>
  <si>
    <t>UndeclaredGL106ACT Math1W</t>
  </si>
  <si>
    <t>UndeclaredGL106ACT Math2A</t>
  </si>
  <si>
    <t>UndeclaredGL106ACT Math2B</t>
  </si>
  <si>
    <t>0.1106870229</t>
  </si>
  <si>
    <t>0.35365854</t>
  </si>
  <si>
    <t>UndeclaredGL106ACT Math2C</t>
  </si>
  <si>
    <t>UndeclaredGL106ACT Math2D</t>
  </si>
  <si>
    <t>UndeclaredGL106ACT Math2F</t>
  </si>
  <si>
    <t>UndeclaredGL106ACT Math2W</t>
  </si>
  <si>
    <t>UndeclaredGL106ACT Math3A</t>
  </si>
  <si>
    <t>UndeclaredGL106ACT Math3B</t>
  </si>
  <si>
    <t>0.1183206107</t>
  </si>
  <si>
    <t>0.37804878</t>
  </si>
  <si>
    <t>UndeclaredGL106ACT Math3C</t>
  </si>
  <si>
    <t>0.0801526718</t>
  </si>
  <si>
    <t>UndeclaredGL106ACT Math3D</t>
  </si>
  <si>
    <t>UndeclaredGL106ACT Math3F</t>
  </si>
  <si>
    <t>UndeclaredGL106ACT Math3W</t>
  </si>
  <si>
    <t>UndeclaredGL106ACT Math4A</t>
  </si>
  <si>
    <t>0.32812500</t>
  </si>
  <si>
    <t>UndeclaredGL106ACT Math4B</t>
  </si>
  <si>
    <t>0.10975610</t>
  </si>
  <si>
    <t>UndeclaredGL106ACT Math4C</t>
  </si>
  <si>
    <t>UndeclaredGL106ACT Math4D</t>
  </si>
  <si>
    <t>UndeclaredGL106ACT Math4W</t>
  </si>
  <si>
    <t>UndeclaredGL106ACT Reading1A</t>
  </si>
  <si>
    <t>UndeclaredGL106ACT Reading1B</t>
  </si>
  <si>
    <t>0.30487805</t>
  </si>
  <si>
    <t>UndeclaredGL106ACT Reading1C</t>
  </si>
  <si>
    <t>UndeclaredGL106ACT Reading1D</t>
  </si>
  <si>
    <t>UndeclaredGL106ACT Reading1F</t>
  </si>
  <si>
    <t>UndeclaredGL106ACT Reading1W</t>
  </si>
  <si>
    <t>UndeclaredGL106ACT Reading2A</t>
  </si>
  <si>
    <t>UndeclaredGL106ACT Reading2B</t>
  </si>
  <si>
    <t>0.25609756</t>
  </si>
  <si>
    <t>UndeclaredGL106ACT Reading2C</t>
  </si>
  <si>
    <t>0.33766234</t>
  </si>
  <si>
    <t>UndeclaredGL106ACT Reading2D</t>
  </si>
  <si>
    <t>UndeclaredGL106ACT Reading2F</t>
  </si>
  <si>
    <t>UndeclaredGL106ACT Reading2W</t>
  </si>
  <si>
    <t>UndeclaredGL106ACT Reading3A</t>
  </si>
  <si>
    <t>UndeclaredGL106ACT Reading3B</t>
  </si>
  <si>
    <t>0.360655738</t>
  </si>
  <si>
    <t>UndeclaredGL106ACT Reading3C</t>
  </si>
  <si>
    <t>0.24675325</t>
  </si>
  <si>
    <t>UndeclaredGL106ACT Reading3D</t>
  </si>
  <si>
    <t>UndeclaredGL106ACT Reading3F</t>
  </si>
  <si>
    <t>UndeclaredGL106ACT Reading3W</t>
  </si>
  <si>
    <t>UndeclaredGL106ACT Reading4A</t>
  </si>
  <si>
    <t>0.35937500</t>
  </si>
  <si>
    <t>0.469387755</t>
  </si>
  <si>
    <t>UndeclaredGL106ACT Reading4B</t>
  </si>
  <si>
    <t>UndeclaredGL106ACT Reading4C</t>
  </si>
  <si>
    <t>0.12987013</t>
  </si>
  <si>
    <t>UndeclaredGL106ACT Reading4D</t>
  </si>
  <si>
    <t>UndeclaredGL106ACT Science Reasoning1A</t>
  </si>
  <si>
    <t>UndeclaredGL106ACT Science Reasoning1B</t>
  </si>
  <si>
    <t>UndeclaredGL106ACT Science Reasoning1C</t>
  </si>
  <si>
    <t>0.1259541985</t>
  </si>
  <si>
    <t>UndeclaredGL106ACT Science Reasoning1D</t>
  </si>
  <si>
    <t>UndeclaredGL106ACT Science Reasoning1F</t>
  </si>
  <si>
    <t>UndeclaredGL106ACT Science Reasoning1W</t>
  </si>
  <si>
    <t>UndeclaredGL106ACT Science Reasoning2A</t>
  </si>
  <si>
    <t>UndeclaredGL106ACT Science Reasoning2B</t>
  </si>
  <si>
    <t>0.13414634</t>
  </si>
  <si>
    <t>UndeclaredGL106ACT Science Reasoning2C</t>
  </si>
  <si>
    <t>0.19480519</t>
  </si>
  <si>
    <t>UndeclaredGL106ACT Science Reasoning2D</t>
  </si>
  <si>
    <t>UndeclaredGL106ACT Science Reasoning2F</t>
  </si>
  <si>
    <t>UndeclaredGL106ACT Science Reasoning2W</t>
  </si>
  <si>
    <t>UndeclaredGL106ACT Science Reasoning3A</t>
  </si>
  <si>
    <t>UndeclaredGL106ACT Science Reasoning3B</t>
  </si>
  <si>
    <t>0.132183908</t>
  </si>
  <si>
    <t>0.32926829</t>
  </si>
  <si>
    <t>0.313953488</t>
  </si>
  <si>
    <t>UndeclaredGL106ACT Science Reasoning3C</t>
  </si>
  <si>
    <t>0.25974026</t>
  </si>
  <si>
    <t>UndeclaredGL106ACT Science Reasoning3D</t>
  </si>
  <si>
    <t>UndeclaredGL106ACT Science Reasoning3F</t>
  </si>
  <si>
    <t>UndeclaredGL106ACT Science Reasoning3W</t>
  </si>
  <si>
    <t>UndeclaredGL106ACT Science Reasoning4A</t>
  </si>
  <si>
    <t>0.394736842</t>
  </si>
  <si>
    <t>UndeclaredGL106ACT Science Reasoning4B</t>
  </si>
  <si>
    <t>UndeclaredGL106ACT Science Reasoning4C</t>
  </si>
  <si>
    <t>0.11688312</t>
  </si>
  <si>
    <t>UndeclaredGL106ACT Science Reasoning4D</t>
  </si>
  <si>
    <t>UndeclaredGL106SAT Mathematics1A</t>
  </si>
  <si>
    <t>0.0795454545</t>
  </si>
  <si>
    <t>UndeclaredGL106SAT Mathematics1B</t>
  </si>
  <si>
    <t>0.1022727273</t>
  </si>
  <si>
    <t>UndeclaredGL106SAT Mathematics1C</t>
  </si>
  <si>
    <t>UndeclaredGL106SAT Mathematics1D</t>
  </si>
  <si>
    <t>UndeclaredGL106SAT Mathematics2A</t>
  </si>
  <si>
    <t>UndeclaredGL106SAT Mathematics2B</t>
  </si>
  <si>
    <t>0.1477272727</t>
  </si>
  <si>
    <t>UndeclaredGL106SAT Mathematics2C</t>
  </si>
  <si>
    <t>UndeclaredGL106SAT Mathematics2D</t>
  </si>
  <si>
    <t>UndeclaredGL106SAT Mathematics2W</t>
  </si>
  <si>
    <t>UndeclaredGL106SAT Mathematics3A</t>
  </si>
  <si>
    <t>UndeclaredGL106SAT Mathematics3B</t>
  </si>
  <si>
    <t>0.17142857</t>
  </si>
  <si>
    <t>UndeclaredGL106SAT Mathematics3C</t>
  </si>
  <si>
    <t>UndeclaredGL106SAT Mathematics3D</t>
  </si>
  <si>
    <t>0.0340909091</t>
  </si>
  <si>
    <t>UndeclaredGL106SAT Mathematics3F</t>
  </si>
  <si>
    <t>UndeclaredGL106SAT Mathematics4A</t>
  </si>
  <si>
    <t>UndeclaredGL106SAT Mathematics4B</t>
  </si>
  <si>
    <t>UndeclaredGL106SAT Mathematics4C</t>
  </si>
  <si>
    <t>UndeclaredGL106SAT Mathematics4D</t>
  </si>
  <si>
    <t>UndeclaredGL106SAT Mathematics4W</t>
  </si>
  <si>
    <t>UndeclaredGL106SAT Total (Verbal and Math)1A</t>
  </si>
  <si>
    <t>UndeclaredGL106SAT Total (Verbal and Math)1B</t>
  </si>
  <si>
    <t>UndeclaredGL106SAT Total (Verbal and Math)1C</t>
  </si>
  <si>
    <t>UndeclaredGL106SAT Total (Verbal and Math)1D</t>
  </si>
  <si>
    <t>UndeclaredGL106SAT Total (Verbal and Math)2A</t>
  </si>
  <si>
    <t>0.0568181818</t>
  </si>
  <si>
    <t>UndeclaredGL106SAT Total (Verbal and Math)2B</t>
  </si>
  <si>
    <t>UndeclaredGL106SAT Total (Verbal and Math)2C</t>
  </si>
  <si>
    <t>UndeclaredGL106SAT Total (Verbal and Math)2D</t>
  </si>
  <si>
    <t>UndeclaredGL106SAT Total (Verbal and Math)2F</t>
  </si>
  <si>
    <t>UndeclaredGL106SAT Total (Verbal and Math)2W</t>
  </si>
  <si>
    <t>UndeclaredGL106SAT Total (Verbal and Math)3A</t>
  </si>
  <si>
    <t>UndeclaredGL106SAT Total (Verbal and Math)3B</t>
  </si>
  <si>
    <t>UndeclaredGL106SAT Total (Verbal and Math)3C</t>
  </si>
  <si>
    <t>UndeclaredGL106SAT Total (Verbal and Math)3D</t>
  </si>
  <si>
    <t>UndeclaredGL106SAT Total (Verbal and Math)4A</t>
  </si>
  <si>
    <t>UndeclaredGL106SAT Total (Verbal and Math)4B</t>
  </si>
  <si>
    <t>UndeclaredGL106SAT Total (Verbal and Math)4C</t>
  </si>
  <si>
    <t>UndeclaredGL106SAT Total (Verbal and Math)4D</t>
  </si>
  <si>
    <t>UndeclaredGL106SAT Total (Verbal and Math)4W</t>
  </si>
  <si>
    <t>UndeclaredGL106SAT Verbal1A</t>
  </si>
  <si>
    <t>UndeclaredGL106SAT Verbal1B</t>
  </si>
  <si>
    <t>UndeclaredGL106SAT Verbal1C</t>
  </si>
  <si>
    <t>UndeclaredGL106SAT Verbal1D</t>
  </si>
  <si>
    <t>UndeclaredGL106SAT Verbal1F</t>
  </si>
  <si>
    <t>UndeclaredGL106SAT Verbal2A</t>
  </si>
  <si>
    <t>UndeclaredGL106SAT Verbal2B</t>
  </si>
  <si>
    <t>0.1704545455</t>
  </si>
  <si>
    <t>UndeclaredGL106SAT Verbal2C</t>
  </si>
  <si>
    <t>UndeclaredGL106SAT Verbal2D</t>
  </si>
  <si>
    <t>UndeclaredGL106SAT Verbal3A</t>
  </si>
  <si>
    <t>UndeclaredGL106SAT Verbal3B</t>
  </si>
  <si>
    <t>UndeclaredGL106SAT Verbal3C</t>
  </si>
  <si>
    <t>UndeclaredGL106SAT Verbal3W</t>
  </si>
  <si>
    <t>UndeclaredGL106SAT Verbal4A</t>
  </si>
  <si>
    <t>UndeclaredGL106SAT Verbal4B</t>
  </si>
  <si>
    <t>UndeclaredGL106SAT Verbal4C</t>
  </si>
  <si>
    <t>UndeclaredGL106SAT Verbal4D</t>
  </si>
  <si>
    <t>UndeclaredGL106SAT Writing4B</t>
  </si>
  <si>
    <t>UndeclaredHST101ACT Combined English/Writing1A</t>
  </si>
  <si>
    <t>UndeclaredHST101ACT Combined English/Writing1B</t>
  </si>
  <si>
    <t>UndeclaredHST101ACT Combined English/Writing1C</t>
  </si>
  <si>
    <t>UndeclaredHST101ACT Combined English/Writing1D</t>
  </si>
  <si>
    <t>UndeclaredHST101ACT Combined English/Writing1F</t>
  </si>
  <si>
    <t>UndeclaredHST101ACT Combined English/Writing1W</t>
  </si>
  <si>
    <t>UndeclaredHST101ACT Combined English/Writing2A</t>
  </si>
  <si>
    <t>UndeclaredHST101ACT Combined English/Writing2B</t>
  </si>
  <si>
    <t>UndeclaredHST101ACT Combined English/Writing2C</t>
  </si>
  <si>
    <t>UndeclaredHST101ACT Combined English/Writing2D</t>
  </si>
  <si>
    <t>UndeclaredHST101ACT Combined English/Writing2F</t>
  </si>
  <si>
    <t>UndeclaredHST101ACT Combined English/Writing3A</t>
  </si>
  <si>
    <t>UndeclaredHST101ACT Combined English/Writing3B</t>
  </si>
  <si>
    <t>0.1074380165</t>
  </si>
  <si>
    <t>UndeclaredHST101ACT Combined English/Writing3C</t>
  </si>
  <si>
    <t>UndeclaredHST101ACT Combined English/Writing3D</t>
  </si>
  <si>
    <t>UndeclaredHST101ACT Combined English/Writing3F</t>
  </si>
  <si>
    <t>UndeclaredHST101ACT Combined English/Writing3W</t>
  </si>
  <si>
    <t>UndeclaredHST101ACT Combined English/Writing4A</t>
  </si>
  <si>
    <t>0.705882353</t>
  </si>
  <si>
    <t>UndeclaredHST101ACT Combined English/Writing4B</t>
  </si>
  <si>
    <t>UndeclaredHST101ACT Combined English/Writing4C</t>
  </si>
  <si>
    <t>UndeclaredHST101ACT Combined English/Writing4F</t>
  </si>
  <si>
    <t>UndeclaredHST101ACT Composite1A</t>
  </si>
  <si>
    <t>0.0065116279</t>
  </si>
  <si>
    <t>0.008456660</t>
  </si>
  <si>
    <t>0.04964539</t>
  </si>
  <si>
    <t>UndeclaredHST101ACT Composite1B</t>
  </si>
  <si>
    <t>0.0502325581</t>
  </si>
  <si>
    <t>0.059196617</t>
  </si>
  <si>
    <t>0.20149254</t>
  </si>
  <si>
    <t>UndeclaredHST101ACT Composite1C</t>
  </si>
  <si>
    <t>0.0948837209</t>
  </si>
  <si>
    <t>0.107822410</t>
  </si>
  <si>
    <t>0.32903226</t>
  </si>
  <si>
    <t>UndeclaredHST101ACT Composite1D</t>
  </si>
  <si>
    <t>0.044397463</t>
  </si>
  <si>
    <t>0.52121212</t>
  </si>
  <si>
    <t>UndeclaredHST101ACT Composite1F</t>
  </si>
  <si>
    <t>0.0651162791</t>
  </si>
  <si>
    <t>0.010570825</t>
  </si>
  <si>
    <t>0.50359712</t>
  </si>
  <si>
    <t>0.207100592</t>
  </si>
  <si>
    <t>UndeclaredHST101ACT Composite1W</t>
  </si>
  <si>
    <t>0.0176744186</t>
  </si>
  <si>
    <t>UndeclaredHST101ACT Composite2A</t>
  </si>
  <si>
    <t>0.0213953488</t>
  </si>
  <si>
    <t>0.033826638</t>
  </si>
  <si>
    <t>0.16312057</t>
  </si>
  <si>
    <t>0.068047337</t>
  </si>
  <si>
    <t>UndeclaredHST101ACT Composite2B</t>
  </si>
  <si>
    <t>0.0734883721</t>
  </si>
  <si>
    <t>0.095137421</t>
  </si>
  <si>
    <t>0.29477612</t>
  </si>
  <si>
    <t>0.233727811</t>
  </si>
  <si>
    <t>UndeclaredHST101ACT Composite2C</t>
  </si>
  <si>
    <t>0.1172093023</t>
  </si>
  <si>
    <t>0.126849894</t>
  </si>
  <si>
    <t>0.40645161</t>
  </si>
  <si>
    <t>0.372781065</t>
  </si>
  <si>
    <t>UndeclaredHST101ACT Composite2D</t>
  </si>
  <si>
    <t>0.0455813953</t>
  </si>
  <si>
    <t>0.040169133</t>
  </si>
  <si>
    <t>0.29696970</t>
  </si>
  <si>
    <t>0.144970414</t>
  </si>
  <si>
    <t>UndeclaredHST101ACT Composite2F</t>
  </si>
  <si>
    <t>0.0381395349</t>
  </si>
  <si>
    <t>0.006342495</t>
  </si>
  <si>
    <t>0.29496403</t>
  </si>
  <si>
    <t>UndeclaredHST101ACT Composite2W</t>
  </si>
  <si>
    <t>0.0186046512</t>
  </si>
  <si>
    <t>UndeclaredHST101ACT Composite3A</t>
  </si>
  <si>
    <t>0.0372093023</t>
  </si>
  <si>
    <t>0.063424947</t>
  </si>
  <si>
    <t>0.28368794</t>
  </si>
  <si>
    <t>UndeclaredHST101ACT Composite3B</t>
  </si>
  <si>
    <t>0.0716279070</t>
  </si>
  <si>
    <t>0.101479915</t>
  </si>
  <si>
    <t>0.28731343</t>
  </si>
  <si>
    <t>UndeclaredHST101ACT Composite3C</t>
  </si>
  <si>
    <t>0.0539534884</t>
  </si>
  <si>
    <t>0.18709677</t>
  </si>
  <si>
    <t>0.246808511</t>
  </si>
  <si>
    <t>UndeclaredHST101ACT Composite3D</t>
  </si>
  <si>
    <t>0.0241860465</t>
  </si>
  <si>
    <t>0.15757576</t>
  </si>
  <si>
    <t>0.110638298</t>
  </si>
  <si>
    <t>UndeclaredHST101ACT Composite3F</t>
  </si>
  <si>
    <t>0.17985612</t>
  </si>
  <si>
    <t>UndeclaredHST101ACT Composite3W</t>
  </si>
  <si>
    <t>0.0083720930</t>
  </si>
  <si>
    <t>0.038297872</t>
  </si>
  <si>
    <t>UndeclaredHST101ACT Composite4A</t>
  </si>
  <si>
    <t>0.0660465116</t>
  </si>
  <si>
    <t>0.109936575</t>
  </si>
  <si>
    <t>0.50354610</t>
  </si>
  <si>
    <t>UndeclaredHST101ACT Composite4B</t>
  </si>
  <si>
    <t>0.065539112</t>
  </si>
  <si>
    <t>0.21641791</t>
  </si>
  <si>
    <t>0.353658537</t>
  </si>
  <si>
    <t>UndeclaredHST101ACT Composite4C</t>
  </si>
  <si>
    <t>0.0223255814</t>
  </si>
  <si>
    <t>0.07741935</t>
  </si>
  <si>
    <t>UndeclaredHST101ACT Composite4D</t>
  </si>
  <si>
    <t>0.0037209302</t>
  </si>
  <si>
    <t>0.02424242</t>
  </si>
  <si>
    <t>UndeclaredHST101ACT Composite4F</t>
  </si>
  <si>
    <t>0.0027906977</t>
  </si>
  <si>
    <t>0.002114165</t>
  </si>
  <si>
    <t>0.02158273</t>
  </si>
  <si>
    <t>UndeclaredHST101ACT Composite4W</t>
  </si>
  <si>
    <t>UndeclaredHST101ACT English1A</t>
  </si>
  <si>
    <t>UndeclaredHST101ACT English1B</t>
  </si>
  <si>
    <t>0.18283582</t>
  </si>
  <si>
    <t>0.162251656</t>
  </si>
  <si>
    <t>UndeclaredHST101ACT English1C</t>
  </si>
  <si>
    <t>0.0902325581</t>
  </si>
  <si>
    <t>0.31290323</t>
  </si>
  <si>
    <t>0.321192053</t>
  </si>
  <si>
    <t>UndeclaredHST101ACT English1D</t>
  </si>
  <si>
    <t>0.0567441860</t>
  </si>
  <si>
    <t>0.025369979</t>
  </si>
  <si>
    <t>0.36969697</t>
  </si>
  <si>
    <t>0.201986755</t>
  </si>
  <si>
    <t>UndeclaredHST101ACT English1F</t>
  </si>
  <si>
    <t>0.0613953488</t>
  </si>
  <si>
    <t>0.004228330</t>
  </si>
  <si>
    <t>0.47482014</t>
  </si>
  <si>
    <t>UndeclaredHST101ACT English1W</t>
  </si>
  <si>
    <t>0.0204651163</t>
  </si>
  <si>
    <t>UndeclaredHST101ACT English2A</t>
  </si>
  <si>
    <t>0.0251162791</t>
  </si>
  <si>
    <t>0.19148936</t>
  </si>
  <si>
    <t>UndeclaredHST101ACT English2B</t>
  </si>
  <si>
    <t>0.0865116279</t>
  </si>
  <si>
    <t>0.34701493</t>
  </si>
  <si>
    <t>UndeclaredHST101ACT English2C</t>
  </si>
  <si>
    <t>0.1088372093</t>
  </si>
  <si>
    <t>0.120507400</t>
  </si>
  <si>
    <t>0.37741935</t>
  </si>
  <si>
    <t>0.311170213</t>
  </si>
  <si>
    <t>UndeclaredHST101ACT English2D</t>
  </si>
  <si>
    <t>0.0641860465</t>
  </si>
  <si>
    <t>0.41818182</t>
  </si>
  <si>
    <t>0.183510638</t>
  </si>
  <si>
    <t>UndeclaredHST101ACT English2F</t>
  </si>
  <si>
    <t>0.014799154</t>
  </si>
  <si>
    <t>0.35251799</t>
  </si>
  <si>
    <t>0.130319149</t>
  </si>
  <si>
    <t>UndeclaredHST101ACT English2W</t>
  </si>
  <si>
    <t>0.0195348837</t>
  </si>
  <si>
    <t>0.055851064</t>
  </si>
  <si>
    <t>UndeclaredHST101ACT English3A</t>
  </si>
  <si>
    <t>0.0306976744</t>
  </si>
  <si>
    <t>0.165000000</t>
  </si>
  <si>
    <t>UndeclaredHST101ACT English3B</t>
  </si>
  <si>
    <t>0.0530232558</t>
  </si>
  <si>
    <t>0.071881607</t>
  </si>
  <si>
    <t>0.21268657</t>
  </si>
  <si>
    <t>0.285000000</t>
  </si>
  <si>
    <t>UndeclaredHST101ACT English3C</t>
  </si>
  <si>
    <t>0.0586046512</t>
  </si>
  <si>
    <t>0.057082452</t>
  </si>
  <si>
    <t>0.20322581</t>
  </si>
  <si>
    <t>0.315000000</t>
  </si>
  <si>
    <t>UndeclaredHST101ACT English3D</t>
  </si>
  <si>
    <t>0.16363636</t>
  </si>
  <si>
    <t>0.135000000</t>
  </si>
  <si>
    <t>UndeclaredHST101ACT English3F</t>
  </si>
  <si>
    <t>0.0130232558</t>
  </si>
  <si>
    <t>0.10071942</t>
  </si>
  <si>
    <t>0.070000000</t>
  </si>
  <si>
    <t>UndeclaredHST101ACT English3W</t>
  </si>
  <si>
    <t>0.0055813953</t>
  </si>
  <si>
    <t>UndeclaredHST101ACT English4A</t>
  </si>
  <si>
    <t>0.0688372093</t>
  </si>
  <si>
    <t>0.114164905</t>
  </si>
  <si>
    <t>0.52482270</t>
  </si>
  <si>
    <t>0.375634518</t>
  </si>
  <si>
    <t>UndeclaredHST101ACT English4B</t>
  </si>
  <si>
    <t>0.073995772</t>
  </si>
  <si>
    <t>0.25746269</t>
  </si>
  <si>
    <t>UndeclaredHST101ACT English4C</t>
  </si>
  <si>
    <t>0.027484144</t>
  </si>
  <si>
    <t>0.10645161</t>
  </si>
  <si>
    <t>0.167512690</t>
  </si>
  <si>
    <t>UndeclaredHST101ACT English4D</t>
  </si>
  <si>
    <t>0.0074418605</t>
  </si>
  <si>
    <t>0.04848485</t>
  </si>
  <si>
    <t>0.040609137</t>
  </si>
  <si>
    <t>UndeclaredHST101ACT English4F</t>
  </si>
  <si>
    <t>0.0093023256</t>
  </si>
  <si>
    <t>0.07194245</t>
  </si>
  <si>
    <t>0.050761421</t>
  </si>
  <si>
    <t>UndeclaredHST101ACT English4W</t>
  </si>
  <si>
    <t>0.015228426</t>
  </si>
  <si>
    <t>UndeclaredHST101ACT Math1A</t>
  </si>
  <si>
    <t>0.0120930233</t>
  </si>
  <si>
    <t>0.09219858</t>
  </si>
  <si>
    <t>0.040625000</t>
  </si>
  <si>
    <t>UndeclaredHST101ACT Math1B</t>
  </si>
  <si>
    <t>0.0511627907</t>
  </si>
  <si>
    <t>0.048625793</t>
  </si>
  <si>
    <t>0.20522388</t>
  </si>
  <si>
    <t>UndeclaredHST101ACT Math1C</t>
  </si>
  <si>
    <t>0.0920930233</t>
  </si>
  <si>
    <t>0.31935484</t>
  </si>
  <si>
    <t>0.309375000</t>
  </si>
  <si>
    <t>UndeclaredHST101ACT Math1D</t>
  </si>
  <si>
    <t>UndeclaredHST101ACT Math1F</t>
  </si>
  <si>
    <t>0.012684989</t>
  </si>
  <si>
    <t>UndeclaredHST101ACT Math1W</t>
  </si>
  <si>
    <t>0.0158139535</t>
  </si>
  <si>
    <t>0.053125000</t>
  </si>
  <si>
    <t>UndeclaredHST101ACT Math2A</t>
  </si>
  <si>
    <t>0.085409253</t>
  </si>
  <si>
    <t>UndeclaredHST101ACT Math2B</t>
  </si>
  <si>
    <t>0.0520930233</t>
  </si>
  <si>
    <t>0.199288256</t>
  </si>
  <si>
    <t>UndeclaredHST101ACT Math2C</t>
  </si>
  <si>
    <t>0.330960854</t>
  </si>
  <si>
    <t>UndeclaredHST101ACT Math2D</t>
  </si>
  <si>
    <t>0.0493023256</t>
  </si>
  <si>
    <t>0.035940803</t>
  </si>
  <si>
    <t>UndeclaredHST101ACT Math2F</t>
  </si>
  <si>
    <t>0.0353488372</t>
  </si>
  <si>
    <t>0.27338129</t>
  </si>
  <si>
    <t>0.135231317</t>
  </si>
  <si>
    <t>UndeclaredHST101ACT Math2W</t>
  </si>
  <si>
    <t>0.060498221</t>
  </si>
  <si>
    <t>UndeclaredHST101ACT Math3A</t>
  </si>
  <si>
    <t>0.0344186047</t>
  </si>
  <si>
    <t>0.052854123</t>
  </si>
  <si>
    <t>0.26241135</t>
  </si>
  <si>
    <t>0.131205674</t>
  </si>
  <si>
    <t>UndeclaredHST101ACT Math3B</t>
  </si>
  <si>
    <t>0.32089552</t>
  </si>
  <si>
    <t>UndeclaredHST101ACT Math3C</t>
  </si>
  <si>
    <t>0.0809302326</t>
  </si>
  <si>
    <t>0.082452431</t>
  </si>
  <si>
    <t>0.28064516</t>
  </si>
  <si>
    <t>UndeclaredHST101ACT Math3D</t>
  </si>
  <si>
    <t>0.23030303</t>
  </si>
  <si>
    <t>UndeclaredHST101ACT Math3F</t>
  </si>
  <si>
    <t>0.17266187</t>
  </si>
  <si>
    <t>UndeclaredHST101ACT Math3W</t>
  </si>
  <si>
    <t>UndeclaredHST101ACT Math4A</t>
  </si>
  <si>
    <t>0.0623255814</t>
  </si>
  <si>
    <t>0.348958333</t>
  </si>
  <si>
    <t>UndeclaredHST101ACT Math4B</t>
  </si>
  <si>
    <t>0.26492537</t>
  </si>
  <si>
    <t>0.369791667</t>
  </si>
  <si>
    <t>UndeclaredHST101ACT Math4C</t>
  </si>
  <si>
    <t>0.0288372093</t>
  </si>
  <si>
    <t>0.029598309</t>
  </si>
  <si>
    <t>UndeclaredHST101ACT Math4D</t>
  </si>
  <si>
    <t>UndeclaredHST101ACT Math4F</t>
  </si>
  <si>
    <t>0.05035971</t>
  </si>
  <si>
    <t>0.036458333</t>
  </si>
  <si>
    <t>UndeclaredHST101ACT Math4W</t>
  </si>
  <si>
    <t>UndeclaredHST101ACT Reading1A</t>
  </si>
  <si>
    <t>0.04255319</t>
  </si>
  <si>
    <t>UndeclaredHST101ACT Reading1B</t>
  </si>
  <si>
    <t>0.172535211</t>
  </si>
  <si>
    <t>UndeclaredHST101ACT Reading1C</t>
  </si>
  <si>
    <t>0.0790697674</t>
  </si>
  <si>
    <t>UndeclaredHST101ACT Reading1D</t>
  </si>
  <si>
    <t>0.40606061</t>
  </si>
  <si>
    <t>UndeclaredHST101ACT Reading1F</t>
  </si>
  <si>
    <t>0.43884892</t>
  </si>
  <si>
    <t>0.214788732</t>
  </si>
  <si>
    <t>UndeclaredHST101ACT Reading1W</t>
  </si>
  <si>
    <t>0.0148837209</t>
  </si>
  <si>
    <t>UndeclaredHST101ACT Reading2A</t>
  </si>
  <si>
    <t>UndeclaredHST101ACT Reading2B</t>
  </si>
  <si>
    <t>0.078224101</t>
  </si>
  <si>
    <t>UndeclaredHST101ACT Reading2C</t>
  </si>
  <si>
    <t>0.1013953488</t>
  </si>
  <si>
    <t>0.35161290</t>
  </si>
  <si>
    <t>0.351612903</t>
  </si>
  <si>
    <t>UndeclaredHST101ACT Reading2D</t>
  </si>
  <si>
    <t>0.0558139535</t>
  </si>
  <si>
    <t>UndeclaredHST101ACT Reading2F</t>
  </si>
  <si>
    <t>0.0316279070</t>
  </si>
  <si>
    <t>0.24460432</t>
  </si>
  <si>
    <t>UndeclaredHST101ACT Reading2W</t>
  </si>
  <si>
    <t>0.054838710</t>
  </si>
  <si>
    <t>UndeclaredHST101ACT Reading3A</t>
  </si>
  <si>
    <t>0.135036496</t>
  </si>
  <si>
    <t>UndeclaredHST101ACT Reading3B</t>
  </si>
  <si>
    <t>0.288321168</t>
  </si>
  <si>
    <t>UndeclaredHST101ACT Reading3C</t>
  </si>
  <si>
    <t>0.27741935</t>
  </si>
  <si>
    <t>UndeclaredHST101ACT Reading3D</t>
  </si>
  <si>
    <t>UndeclaredHST101ACT Reading3F</t>
  </si>
  <si>
    <t>0.23741007</t>
  </si>
  <si>
    <t>0.120437956</t>
  </si>
  <si>
    <t>UndeclaredHST101ACT Reading3W</t>
  </si>
  <si>
    <t>UndeclaredHST101ACT Reading4A</t>
  </si>
  <si>
    <t>0.54609929</t>
  </si>
  <si>
    <t>0.371980676</t>
  </si>
  <si>
    <t>UndeclaredHST101ACT Reading4B</t>
  </si>
  <si>
    <t>UndeclaredHST101ACT Reading4C</t>
  </si>
  <si>
    <t>0.0279069767</t>
  </si>
  <si>
    <t>UndeclaredHST101ACT Reading4D</t>
  </si>
  <si>
    <t>0.07878788</t>
  </si>
  <si>
    <t>UndeclaredHST101ACT Reading4F</t>
  </si>
  <si>
    <t>0.0102325581</t>
  </si>
  <si>
    <t>0.07913669</t>
  </si>
  <si>
    <t>UndeclaredHST101ACT Reading4W</t>
  </si>
  <si>
    <t>0.0046511628</t>
  </si>
  <si>
    <t>0.09615385</t>
  </si>
  <si>
    <t>0.024154589</t>
  </si>
  <si>
    <t>UndeclaredHST101ACT Science Reasoning1A</t>
  </si>
  <si>
    <t>0.07801418</t>
  </si>
  <si>
    <t>UndeclaredHST101ACT Science Reasoning1B</t>
  </si>
  <si>
    <t>0.076109937</t>
  </si>
  <si>
    <t>0.186486486</t>
  </si>
  <si>
    <t>UndeclaredHST101ACT Science Reasoning1C</t>
  </si>
  <si>
    <t>0.1097674419</t>
  </si>
  <si>
    <t>0.38064516</t>
  </si>
  <si>
    <t>0.318918919</t>
  </si>
  <si>
    <t>UndeclaredHST101ACT Science Reasoning1D</t>
  </si>
  <si>
    <t>0.0725581395</t>
  </si>
  <si>
    <t>0.47272727</t>
  </si>
  <si>
    <t>0.210810811</t>
  </si>
  <si>
    <t>UndeclaredHST101ACT Science Reasoning1F</t>
  </si>
  <si>
    <t>0.51079137</t>
  </si>
  <si>
    <t>0.191891892</t>
  </si>
  <si>
    <t>UndeclaredHST101ACT Science Reasoning1W</t>
  </si>
  <si>
    <t>0.062162162</t>
  </si>
  <si>
    <t>UndeclaredHST101ACT Science Reasoning2A</t>
  </si>
  <si>
    <t>0.11347518</t>
  </si>
  <si>
    <t>UndeclaredHST101ACT Science Reasoning2B</t>
  </si>
  <si>
    <t>0.080338266</t>
  </si>
  <si>
    <t>0.23507463</t>
  </si>
  <si>
    <t>UndeclaredHST101ACT Science Reasoning2C</t>
  </si>
  <si>
    <t>0.0706976744</t>
  </si>
  <si>
    <t>0.084566596</t>
  </si>
  <si>
    <t>0.24516129</t>
  </si>
  <si>
    <t>UndeclaredHST101ACT Science Reasoning2D</t>
  </si>
  <si>
    <t>UndeclaredHST101ACT Science Reasoning2F</t>
  </si>
  <si>
    <t>0.138655462</t>
  </si>
  <si>
    <t>UndeclaredHST101ACT Science Reasoning2W</t>
  </si>
  <si>
    <t>UndeclaredHST101ACT Science Reasoning3A</t>
  </si>
  <si>
    <t>0.39007092</t>
  </si>
  <si>
    <t>0.193661972</t>
  </si>
  <si>
    <t>UndeclaredHST101ACT Science Reasoning3B</t>
  </si>
  <si>
    <t>0.099365751</t>
  </si>
  <si>
    <t>0.28358209</t>
  </si>
  <si>
    <t>UndeclaredHST101ACT Science Reasoning3C</t>
  </si>
  <si>
    <t>0.0781395349</t>
  </si>
  <si>
    <t>0.27096774</t>
  </si>
  <si>
    <t>UndeclaredHST101ACT Science Reasoning3D</t>
  </si>
  <si>
    <t>0.20606061</t>
  </si>
  <si>
    <t>UndeclaredHST101ACT Science Reasoning3F</t>
  </si>
  <si>
    <t>0.15107914</t>
  </si>
  <si>
    <t>0.073943662</t>
  </si>
  <si>
    <t>UndeclaredHST101ACT Science Reasoning3W</t>
  </si>
  <si>
    <t>UndeclaredHST101ACT Science Reasoning4A</t>
  </si>
  <si>
    <t>0.0548837209</t>
  </si>
  <si>
    <t>0.097251586</t>
  </si>
  <si>
    <t>0.41843972</t>
  </si>
  <si>
    <t>0.322404372</t>
  </si>
  <si>
    <t>UndeclaredHST101ACT Science Reasoning4B</t>
  </si>
  <si>
    <t>UndeclaredHST101ACT Science Reasoning4C</t>
  </si>
  <si>
    <t>0.0297674419</t>
  </si>
  <si>
    <t>0.10322581</t>
  </si>
  <si>
    <t>0.174863388</t>
  </si>
  <si>
    <t>UndeclaredHST101ACT Science Reasoning4D</t>
  </si>
  <si>
    <t>0.071038251</t>
  </si>
  <si>
    <t>UndeclaredHST101ACT Science Reasoning4F</t>
  </si>
  <si>
    <t>UndeclaredHST101ACT Science Reasoning4W</t>
  </si>
  <si>
    <t>UndeclaredHST101SAT Mathematics1A</t>
  </si>
  <si>
    <t>0.0029069767</t>
  </si>
  <si>
    <t>0.006097561</t>
  </si>
  <si>
    <t>0.01666667</t>
  </si>
  <si>
    <t>UndeclaredHST101SAT Mathematics1B</t>
  </si>
  <si>
    <t>0.0406976744</t>
  </si>
  <si>
    <t>UndeclaredHST101SAT Mathematics1C</t>
  </si>
  <si>
    <t>0.0639534884</t>
  </si>
  <si>
    <t>UndeclaredHST101SAT Mathematics1D</t>
  </si>
  <si>
    <t>0.0668604651</t>
  </si>
  <si>
    <t>UndeclaredHST101SAT Mathematics1F</t>
  </si>
  <si>
    <t>0.0319767442</t>
  </si>
  <si>
    <t>UndeclaredHST101SAT Mathematics1W</t>
  </si>
  <si>
    <t>UndeclaredHST101SAT Mathematics2A</t>
  </si>
  <si>
    <t>0.0290697674</t>
  </si>
  <si>
    <t>UndeclaredHST101SAT Mathematics2B</t>
  </si>
  <si>
    <t>0.0726744186</t>
  </si>
  <si>
    <t>UndeclaredHST101SAT Mathematics2C</t>
  </si>
  <si>
    <t>0.1075581395</t>
  </si>
  <si>
    <t>0.37755102</t>
  </si>
  <si>
    <t>UndeclaredHST101SAT Mathematics2D</t>
  </si>
  <si>
    <t>0.0377906977</t>
  </si>
  <si>
    <t>0.28260870</t>
  </si>
  <si>
    <t>UndeclaredHST101SAT Mathematics2F</t>
  </si>
  <si>
    <t>0.0494186047</t>
  </si>
  <si>
    <t>UndeclaredHST101SAT Mathematics2W</t>
  </si>
  <si>
    <t>UndeclaredHST101SAT Mathematics3A</t>
  </si>
  <si>
    <t>0.38333333</t>
  </si>
  <si>
    <t>UndeclaredHST101SAT Mathematics3B</t>
  </si>
  <si>
    <t>0.0813953488</t>
  </si>
  <si>
    <t>0.32183908</t>
  </si>
  <si>
    <t>UndeclaredHST101SAT Mathematics3C</t>
  </si>
  <si>
    <t>UndeclaredHST101SAT Mathematics3D</t>
  </si>
  <si>
    <t>0.0174418605</t>
  </si>
  <si>
    <t>UndeclaredHST101SAT Mathematics3F</t>
  </si>
  <si>
    <t>UndeclaredHST101SAT Mathematics3W</t>
  </si>
  <si>
    <t>0.0087209302</t>
  </si>
  <si>
    <t>UndeclaredHST101SAT Mathematics4A</t>
  </si>
  <si>
    <t>0.0755813953</t>
  </si>
  <si>
    <t>0.103658537</t>
  </si>
  <si>
    <t>0.376811594</t>
  </si>
  <si>
    <t>UndeclaredHST101SAT Mathematics4B</t>
  </si>
  <si>
    <t>0.091463415</t>
  </si>
  <si>
    <t>0.22988506</t>
  </si>
  <si>
    <t>UndeclaredHST101SAT Mathematics4C</t>
  </si>
  <si>
    <t>0.11224490</t>
  </si>
  <si>
    <t>UndeclaredHST101SAT Mathematics4D</t>
  </si>
  <si>
    <t>UndeclaredHST101SAT Mathematics4F</t>
  </si>
  <si>
    <t>UndeclaredHST101SAT Mathematics4W</t>
  </si>
  <si>
    <t>UndeclaredHST101SAT Total (Verbal and Math)1A</t>
  </si>
  <si>
    <t>UndeclaredHST101SAT Total (Verbal and Math)1B</t>
  </si>
  <si>
    <t>0.0348837209</t>
  </si>
  <si>
    <t>UndeclaredHST101SAT Total (Verbal and Math)1C</t>
  </si>
  <si>
    <t>0.079268293</t>
  </si>
  <si>
    <t>UndeclaredHST101SAT Total (Verbal and Math)1D</t>
  </si>
  <si>
    <t>UndeclaredHST101SAT Total (Verbal and Math)1F</t>
  </si>
  <si>
    <t>0.0523255814</t>
  </si>
  <si>
    <t>UndeclaredHST101SAT Total (Verbal and Math)1W</t>
  </si>
  <si>
    <t>0.0145348837</t>
  </si>
  <si>
    <t>UndeclaredHST101SAT Total (Verbal and Math)2A</t>
  </si>
  <si>
    <t>UndeclaredHST101SAT Total (Verbal and Math)2B</t>
  </si>
  <si>
    <t>0.0872093023</t>
  </si>
  <si>
    <t>0.329670330</t>
  </si>
  <si>
    <t>UndeclaredHST101SAT Total (Verbal and Math)2C</t>
  </si>
  <si>
    <t>UndeclaredHST101SAT Total (Verbal and Math)2D</t>
  </si>
  <si>
    <t>0.030487805</t>
  </si>
  <si>
    <t>UndeclaredHST101SAT Total (Verbal and Math)2F</t>
  </si>
  <si>
    <t>0.0203488372</t>
  </si>
  <si>
    <t>UndeclaredHST101SAT Total (Verbal and Math)2W</t>
  </si>
  <si>
    <t>UndeclaredHST101SAT Total (Verbal and Math)3A</t>
  </si>
  <si>
    <t>0.0610465116</t>
  </si>
  <si>
    <t>UndeclaredHST101SAT Total (Verbal and Math)3B</t>
  </si>
  <si>
    <t>0.25287356</t>
  </si>
  <si>
    <t>UndeclaredHST101SAT Total (Verbal and Math)3C</t>
  </si>
  <si>
    <t>0.0784883721</t>
  </si>
  <si>
    <t>0.27551020</t>
  </si>
  <si>
    <t>UndeclaredHST101SAT Total (Verbal and Math)3D</t>
  </si>
  <si>
    <t>0.15217391</t>
  </si>
  <si>
    <t>UndeclaredHST101SAT Total (Verbal and Math)3F</t>
  </si>
  <si>
    <t>UndeclaredHST101SAT Total (Verbal and Math)3W</t>
  </si>
  <si>
    <t>UndeclaredHST101SAT Total (Verbal and Math)4A</t>
  </si>
  <si>
    <t>UndeclaredHST101SAT Total (Verbal and Math)4B</t>
  </si>
  <si>
    <t>0.26436782</t>
  </si>
  <si>
    <t>UndeclaredHST101SAT Total (Verbal and Math)4C</t>
  </si>
  <si>
    <t>UndeclaredHST101SAT Total (Verbal and Math)4D</t>
  </si>
  <si>
    <t>UndeclaredHST101SAT Total (Verbal and Math)4F</t>
  </si>
  <si>
    <t>UndeclaredHST101SAT Total (Verbal and Math)4W</t>
  </si>
  <si>
    <t>UndeclaredHST101SAT Verbal1A</t>
  </si>
  <si>
    <t>UndeclaredHST101SAT Verbal1B</t>
  </si>
  <si>
    <t>0.201834862</t>
  </si>
  <si>
    <t>UndeclaredHST101SAT Verbal1C</t>
  </si>
  <si>
    <t>UndeclaredHST101SAT Verbal1D</t>
  </si>
  <si>
    <t>UndeclaredHST101SAT Verbal1F</t>
  </si>
  <si>
    <t>0.0552325581</t>
  </si>
  <si>
    <t>0.174311927</t>
  </si>
  <si>
    <t>UndeclaredHST101SAT Verbal1W</t>
  </si>
  <si>
    <t>UndeclaredHST101SAT Verbal2A</t>
  </si>
  <si>
    <t>0.054878049</t>
  </si>
  <si>
    <t>UndeclaredHST101SAT Verbal2B</t>
  </si>
  <si>
    <t>UndeclaredHST101SAT Verbal2C</t>
  </si>
  <si>
    <t>0.0959302326</t>
  </si>
  <si>
    <t>0.33673469</t>
  </si>
  <si>
    <t>UndeclaredHST101SAT Verbal2D</t>
  </si>
  <si>
    <t>UndeclaredHST101SAT Verbal2F</t>
  </si>
  <si>
    <t>UndeclaredHST101SAT Verbal2W</t>
  </si>
  <si>
    <t>UndeclaredHST101SAT Verbal3A</t>
  </si>
  <si>
    <t>UndeclaredHST101SAT Verbal3B</t>
  </si>
  <si>
    <t>UndeclaredHST101SAT Verbal3C</t>
  </si>
  <si>
    <t>0.19387755</t>
  </si>
  <si>
    <t>UndeclaredHST101SAT Verbal3D</t>
  </si>
  <si>
    <t>UndeclaredHST101SAT Verbal3F</t>
  </si>
  <si>
    <t>UndeclaredHST101SAT Verbal3W</t>
  </si>
  <si>
    <t>UndeclaredHST101SAT Verbal4A</t>
  </si>
  <si>
    <t>UndeclaredHST101SAT Verbal4B</t>
  </si>
  <si>
    <t>UndeclaredHST101SAT Verbal4C</t>
  </si>
  <si>
    <t>UndeclaredHST101SAT Verbal4D</t>
  </si>
  <si>
    <t>UndeclaredHST101SAT Verbal4F</t>
  </si>
  <si>
    <t>UndeclaredHST101SAT Verbal4W</t>
  </si>
  <si>
    <t>UndeclaredHST101SAT Writing1A</t>
  </si>
  <si>
    <t>UndeclaredHST101SAT Writing1B</t>
  </si>
  <si>
    <t>UndeclaredHST101SAT Writing1C</t>
  </si>
  <si>
    <t>UndeclaredHST101SAT Writing1D</t>
  </si>
  <si>
    <t>UndeclaredHST101SAT Writing1F</t>
  </si>
  <si>
    <t>UndeclaredHST101SAT Writing1W</t>
  </si>
  <si>
    <t>UndeclaredHST101SAT Writing2A</t>
  </si>
  <si>
    <t>UndeclaredHST101SAT Writing2B</t>
  </si>
  <si>
    <t>UndeclaredHST101SAT Writing2C</t>
  </si>
  <si>
    <t>UndeclaredHST101SAT Writing2D</t>
  </si>
  <si>
    <t>UndeclaredHST101SAT Writing2F</t>
  </si>
  <si>
    <t>UndeclaredHST101SAT Writing2W</t>
  </si>
  <si>
    <t>UndeclaredHST101SAT Writing3A</t>
  </si>
  <si>
    <t>UndeclaredHST101SAT Writing3B</t>
  </si>
  <si>
    <t>UndeclaredHST101SAT Writing3C</t>
  </si>
  <si>
    <t>UndeclaredHST101SAT Writing3W</t>
  </si>
  <si>
    <t>UndeclaredHST101SAT Writing4A</t>
  </si>
  <si>
    <t>UndeclaredHST101SAT Writing4B</t>
  </si>
  <si>
    <t>UndeclaredHST101SAT Writing4C</t>
  </si>
  <si>
    <t>UndeclaredHST101SAT Writing4F</t>
  </si>
  <si>
    <t>UndeclaredHST102ACT Combined English/Writing1A</t>
  </si>
  <si>
    <t>0.0225988701</t>
  </si>
  <si>
    <t>UndeclaredHST102ACT Combined English/Writing1B</t>
  </si>
  <si>
    <t>0.0395480226</t>
  </si>
  <si>
    <t>UndeclaredHST102ACT Combined English/Writing1C</t>
  </si>
  <si>
    <t>UndeclaredHST102ACT Combined English/Writing1D</t>
  </si>
  <si>
    <t>UndeclaredHST102ACT Combined English/Writing1F</t>
  </si>
  <si>
    <t>UndeclaredHST102ACT Combined English/Writing1W</t>
  </si>
  <si>
    <t>0.0282485876</t>
  </si>
  <si>
    <t>UndeclaredHST102ACT Combined English/Writing2A</t>
  </si>
  <si>
    <t>UndeclaredHST102ACT Combined English/Writing2B</t>
  </si>
  <si>
    <t>UndeclaredHST102ACT Combined English/Writing2C</t>
  </si>
  <si>
    <t>0.0790960452</t>
  </si>
  <si>
    <t>UndeclaredHST102ACT Combined English/Writing2D</t>
  </si>
  <si>
    <t>UndeclaredHST102ACT Combined English/Writing2F</t>
  </si>
  <si>
    <t>UndeclaredHST102ACT Combined English/Writing2W</t>
  </si>
  <si>
    <t>UndeclaredHST102ACT Combined English/Writing3A</t>
  </si>
  <si>
    <t>UndeclaredHST102ACT Combined English/Writing3B</t>
  </si>
  <si>
    <t>UndeclaredHST102ACT Combined English/Writing3C</t>
  </si>
  <si>
    <t>UndeclaredHST102ACT Combined English/Writing3D</t>
  </si>
  <si>
    <t>0.0621468927</t>
  </si>
  <si>
    <t>UndeclaredHST102ACT Combined English/Writing3F</t>
  </si>
  <si>
    <t>UndeclaredHST102ACT Combined English/Writing3W</t>
  </si>
  <si>
    <t>UndeclaredHST102ACT Combined English/Writing4A</t>
  </si>
  <si>
    <t>0.0564971751</t>
  </si>
  <si>
    <t>UndeclaredHST102ACT Combined English/Writing4B</t>
  </si>
  <si>
    <t>UndeclaredHST102ACT Combined English/Writing4C</t>
  </si>
  <si>
    <t>0.0112994350</t>
  </si>
  <si>
    <t>UndeclaredHST102ACT Combined English/Writing4D</t>
  </si>
  <si>
    <t>0.0056497175</t>
  </si>
  <si>
    <t>UndeclaredHST102ACT Combined English/Writing4F</t>
  </si>
  <si>
    <t>UndeclaredHST102ACT Composite1A</t>
  </si>
  <si>
    <t>0.0149377593</t>
  </si>
  <si>
    <t>0.046753247</t>
  </si>
  <si>
    <t>UndeclaredHST102ACT Composite1B</t>
  </si>
  <si>
    <t>0.0365145228</t>
  </si>
  <si>
    <t>UndeclaredHST102ACT Composite1C</t>
  </si>
  <si>
    <t>0.1012448133</t>
  </si>
  <si>
    <t>0.35568513</t>
  </si>
  <si>
    <t>0.316883117</t>
  </si>
  <si>
    <t>UndeclaredHST102ACT Composite1D</t>
  </si>
  <si>
    <t>0.0946058091</t>
  </si>
  <si>
    <t>0.058712121</t>
  </si>
  <si>
    <t>0.48510638</t>
  </si>
  <si>
    <t>0.296103896</t>
  </si>
  <si>
    <t>UndeclaredHST102ACT Composite1F</t>
  </si>
  <si>
    <t>0.0481327801</t>
  </si>
  <si>
    <t>0.013257576</t>
  </si>
  <si>
    <t>0.48739496</t>
  </si>
  <si>
    <t>0.150649351</t>
  </si>
  <si>
    <t>UndeclaredHST102ACT Composite1W</t>
  </si>
  <si>
    <t>0.0240663900</t>
  </si>
  <si>
    <t>0.41428571</t>
  </si>
  <si>
    <t>0.075324675</t>
  </si>
  <si>
    <t>UndeclaredHST102ACT Composite2A</t>
  </si>
  <si>
    <t>0.0340248963</t>
  </si>
  <si>
    <t>0.22043011</t>
  </si>
  <si>
    <t>0.105670103</t>
  </si>
  <si>
    <t>UndeclaredHST102ACT Composite2B</t>
  </si>
  <si>
    <t>0.0721991701</t>
  </si>
  <si>
    <t>0.100378788</t>
  </si>
  <si>
    <t>0.34523810</t>
  </si>
  <si>
    <t>0.224226804</t>
  </si>
  <si>
    <t>UndeclaredHST102ACT Composite2C</t>
  </si>
  <si>
    <t>0.0970954357</t>
  </si>
  <si>
    <t>0.098484848</t>
  </si>
  <si>
    <t>0.34110787</t>
  </si>
  <si>
    <t>0.301546392</t>
  </si>
  <si>
    <t>UndeclaredHST102ACT Composite2D</t>
  </si>
  <si>
    <t>0.0680497925</t>
  </si>
  <si>
    <t>0.34893617</t>
  </si>
  <si>
    <t>0.211340206</t>
  </si>
  <si>
    <t>UndeclaredHST102ACT Composite2F</t>
  </si>
  <si>
    <t>0.0356846473</t>
  </si>
  <si>
    <t>0.36134454</t>
  </si>
  <si>
    <t>0.110824742</t>
  </si>
  <si>
    <t>UndeclaredHST102ACT Composite2W</t>
  </si>
  <si>
    <t>0.007575758</t>
  </si>
  <si>
    <t>UndeclaredHST102ACT Composite3A</t>
  </si>
  <si>
    <t>0.0398340249</t>
  </si>
  <si>
    <t>0.049242424</t>
  </si>
  <si>
    <t>0.25806452</t>
  </si>
  <si>
    <t>0.200836820</t>
  </si>
  <si>
    <t>UndeclaredHST102ACT Composite3B</t>
  </si>
  <si>
    <t>0.0556016598</t>
  </si>
  <si>
    <t>0.066287879</t>
  </si>
  <si>
    <t>0.26587302</t>
  </si>
  <si>
    <t>0.280334728</t>
  </si>
  <si>
    <t>UndeclaredHST102ACT Composite3C</t>
  </si>
  <si>
    <t>0.0589211618</t>
  </si>
  <si>
    <t>0.20699708</t>
  </si>
  <si>
    <t>0.297071130</t>
  </si>
  <si>
    <t>UndeclaredHST102ACT Composite3D</t>
  </si>
  <si>
    <t>0.0215767635</t>
  </si>
  <si>
    <t>0.11063830</t>
  </si>
  <si>
    <t>UndeclaredHST102ACT Composite3F</t>
  </si>
  <si>
    <t>0.0099585062</t>
  </si>
  <si>
    <t>0.050209205</t>
  </si>
  <si>
    <t>UndeclaredHST102ACT Composite3W</t>
  </si>
  <si>
    <t>UndeclaredHST102ACT Composite4A</t>
  </si>
  <si>
    <t>0.0655601660</t>
  </si>
  <si>
    <t>0.42473118</t>
  </si>
  <si>
    <t>UndeclaredHST102ACT Composite4B</t>
  </si>
  <si>
    <t>0.0448132780</t>
  </si>
  <si>
    <t>UndeclaredHST102ACT Composite4C</t>
  </si>
  <si>
    <t>0.0273858921</t>
  </si>
  <si>
    <t>0.024621212</t>
  </si>
  <si>
    <t>0.09620991</t>
  </si>
  <si>
    <t>0.170984456</t>
  </si>
  <si>
    <t>UndeclaredHST102ACT Composite4D</t>
  </si>
  <si>
    <t>0.0107883817</t>
  </si>
  <si>
    <t>0.009469697</t>
  </si>
  <si>
    <t>0.05531915</t>
  </si>
  <si>
    <t>UndeclaredHST102ACT Composite4F</t>
  </si>
  <si>
    <t>0.0049792531</t>
  </si>
  <si>
    <t>0.05042017</t>
  </si>
  <si>
    <t>UndeclaredHST102ACT Composite4W</t>
  </si>
  <si>
    <t>0.0066390041</t>
  </si>
  <si>
    <t>0.003787879</t>
  </si>
  <si>
    <t>UndeclaredHST102ACT English1A</t>
  </si>
  <si>
    <t>0.0132780083</t>
  </si>
  <si>
    <t>0.08602151</t>
  </si>
  <si>
    <t>0.048192771</t>
  </si>
  <si>
    <t>UndeclaredHST102ACT English1B</t>
  </si>
  <si>
    <t>UndeclaredHST102ACT English1C</t>
  </si>
  <si>
    <t>0.0804979253</t>
  </si>
  <si>
    <t>0.085227273</t>
  </si>
  <si>
    <t>0.28279883</t>
  </si>
  <si>
    <t>0.292168675</t>
  </si>
  <si>
    <t>UndeclaredHST102ACT English1D</t>
  </si>
  <si>
    <t>0.047348485</t>
  </si>
  <si>
    <t>0.41276596</t>
  </si>
  <si>
    <t>UndeclaredHST102ACT English1F</t>
  </si>
  <si>
    <t>0.0439834025</t>
  </si>
  <si>
    <t>0.44537815</t>
  </si>
  <si>
    <t>0.159638554</t>
  </si>
  <si>
    <t>UndeclaredHST102ACT English1W</t>
  </si>
  <si>
    <t>0.075301205</t>
  </si>
  <si>
    <t>UndeclaredHST102ACT English2A</t>
  </si>
  <si>
    <t>0.18817204</t>
  </si>
  <si>
    <t>UndeclaredHST102ACT English2B</t>
  </si>
  <si>
    <t>0.0688796680</t>
  </si>
  <si>
    <t>0.215584416</t>
  </si>
  <si>
    <t>UndeclaredHST102ACT English2C</t>
  </si>
  <si>
    <t>0.1020746888</t>
  </si>
  <si>
    <t>0.117424242</t>
  </si>
  <si>
    <t>0.35860058</t>
  </si>
  <si>
    <t>0.319480519</t>
  </si>
  <si>
    <t>UndeclaredHST102ACT English2D</t>
  </si>
  <si>
    <t>0.0672199170</t>
  </si>
  <si>
    <t>0.054924242</t>
  </si>
  <si>
    <t>0.34468085</t>
  </si>
  <si>
    <t>0.210389610</t>
  </si>
  <si>
    <t>UndeclaredHST102ACT English2F</t>
  </si>
  <si>
    <t>0.0331950207</t>
  </si>
  <si>
    <t>UndeclaredHST102ACT English2W</t>
  </si>
  <si>
    <t>0.0190871369</t>
  </si>
  <si>
    <t>0.059740260</t>
  </si>
  <si>
    <t>UndeclaredHST102ACT English3A</t>
  </si>
  <si>
    <t>0.0431535270</t>
  </si>
  <si>
    <t>0.27956989</t>
  </si>
  <si>
    <t>UndeclaredHST102ACT English3B</t>
  </si>
  <si>
    <t>0.0514522822</t>
  </si>
  <si>
    <t>UndeclaredHST102ACT English3C</t>
  </si>
  <si>
    <t>0.0697095436</t>
  </si>
  <si>
    <t>0.070075758</t>
  </si>
  <si>
    <t>UndeclaredHST102ACT English3D</t>
  </si>
  <si>
    <t>UndeclaredHST102ACT English3F</t>
  </si>
  <si>
    <t>0.001893939</t>
  </si>
  <si>
    <t>0.16806723</t>
  </si>
  <si>
    <t>UndeclaredHST102ACT English3W</t>
  </si>
  <si>
    <t>0.0116182573</t>
  </si>
  <si>
    <t>0.005681818</t>
  </si>
  <si>
    <t>UndeclaredHST102ACT English4A</t>
  </si>
  <si>
    <t>0.111742424</t>
  </si>
  <si>
    <t>0.44623656</t>
  </si>
  <si>
    <t>0.384259259</t>
  </si>
  <si>
    <t>UndeclaredHST102ACT English4B</t>
  </si>
  <si>
    <t>0.0522821577</t>
  </si>
  <si>
    <t>UndeclaredHST102ACT English4C</t>
  </si>
  <si>
    <t>0.0323651452</t>
  </si>
  <si>
    <t>0.032196970</t>
  </si>
  <si>
    <t>0.11370262</t>
  </si>
  <si>
    <t>UndeclaredHST102ACT English4D</t>
  </si>
  <si>
    <t>0.0141078838</t>
  </si>
  <si>
    <t>0.07234043</t>
  </si>
  <si>
    <t>0.078703704</t>
  </si>
  <si>
    <t>UndeclaredHST102ACT English4F</t>
  </si>
  <si>
    <t>UndeclaredHST102ACT English4W</t>
  </si>
  <si>
    <t>UndeclaredHST102ACT Math1A</t>
  </si>
  <si>
    <t>0.0199170124</t>
  </si>
  <si>
    <t>0.018939394</t>
  </si>
  <si>
    <t>0.059850374</t>
  </si>
  <si>
    <t>UndeclaredHST102ACT Math1B</t>
  </si>
  <si>
    <t>0.0473029046</t>
  </si>
  <si>
    <t>0.22619048</t>
  </si>
  <si>
    <t>0.142144638</t>
  </si>
  <si>
    <t>UndeclaredHST102ACT Math1C</t>
  </si>
  <si>
    <t>0.1029045643</t>
  </si>
  <si>
    <t>0.36151603</t>
  </si>
  <si>
    <t>0.309226933</t>
  </si>
  <si>
    <t>UndeclaredHST102ACT Math1D</t>
  </si>
  <si>
    <t>0.0871369295</t>
  </si>
  <si>
    <t>0.261845387</t>
  </si>
  <si>
    <t>UndeclaredHST102ACT Math1F</t>
  </si>
  <si>
    <t>0.0539419087</t>
  </si>
  <si>
    <t>0.54621849</t>
  </si>
  <si>
    <t>0.162094763</t>
  </si>
  <si>
    <t>UndeclaredHST102ACT Math1W</t>
  </si>
  <si>
    <t>0.064837905</t>
  </si>
  <si>
    <t>UndeclaredHST102ACT Math2A</t>
  </si>
  <si>
    <t>0.0282157676</t>
  </si>
  <si>
    <t>0.18279570</t>
  </si>
  <si>
    <t>0.121428571</t>
  </si>
  <si>
    <t>UndeclaredHST102ACT Math2B</t>
  </si>
  <si>
    <t>0.0464730290</t>
  </si>
  <si>
    <t>UndeclaredHST102ACT Math2C</t>
  </si>
  <si>
    <t>0.077651515</t>
  </si>
  <si>
    <t>0.25364431</t>
  </si>
  <si>
    <t>0.310714286</t>
  </si>
  <si>
    <t>UndeclaredHST102ACT Math2D</t>
  </si>
  <si>
    <t>0.0572614108</t>
  </si>
  <si>
    <t>0.043560606</t>
  </si>
  <si>
    <t>0.29361702</t>
  </si>
  <si>
    <t>0.246428571</t>
  </si>
  <si>
    <t>UndeclaredHST102ACT Math2F</t>
  </si>
  <si>
    <t>0.0157676349</t>
  </si>
  <si>
    <t>0.15966387</t>
  </si>
  <si>
    <t>0.067857143</t>
  </si>
  <si>
    <t>UndeclaredHST102ACT Math2W</t>
  </si>
  <si>
    <t>UndeclaredHST102ACT Math3A</t>
  </si>
  <si>
    <t>0.0497925311</t>
  </si>
  <si>
    <t>0.064393939</t>
  </si>
  <si>
    <t>UndeclaredHST102ACT Math3B</t>
  </si>
  <si>
    <t>0.246951220</t>
  </si>
  <si>
    <t>UndeclaredHST102ACT Math3C</t>
  </si>
  <si>
    <t>UndeclaredHST102ACT Math3D</t>
  </si>
  <si>
    <t>0.24255319</t>
  </si>
  <si>
    <t>0.173780488</t>
  </si>
  <si>
    <t>UndeclaredHST102ACT Math3F</t>
  </si>
  <si>
    <t>0.21008403</t>
  </si>
  <si>
    <t>UndeclaredHST102ACT Math3W</t>
  </si>
  <si>
    <t>0.0174273859</t>
  </si>
  <si>
    <t>0.064024390</t>
  </si>
  <si>
    <t>UndeclaredHST102ACT Math4A</t>
  </si>
  <si>
    <t>0.0564315353</t>
  </si>
  <si>
    <t>0.36559140</t>
  </si>
  <si>
    <t>UndeclaredHST102ACT Math4B</t>
  </si>
  <si>
    <t>0.23015873</t>
  </si>
  <si>
    <t>UndeclaredHST102ACT Math4C</t>
  </si>
  <si>
    <t>0.13994169</t>
  </si>
  <si>
    <t>UndeclaredHST102ACT Math4D</t>
  </si>
  <si>
    <t>0.0033195021</t>
  </si>
  <si>
    <t>0.01702128</t>
  </si>
  <si>
    <t>UndeclaredHST102ACT Math4F</t>
  </si>
  <si>
    <t>UndeclaredHST102ACT Math4W</t>
  </si>
  <si>
    <t>UndeclaredHST102ACT Reading1A</t>
  </si>
  <si>
    <t>0.09139785</t>
  </si>
  <si>
    <t>0.051829268</t>
  </si>
  <si>
    <t>UndeclaredHST102ACT Reading1B</t>
  </si>
  <si>
    <t>0.0381742739</t>
  </si>
  <si>
    <t>0.18253968</t>
  </si>
  <si>
    <t>0.140243902</t>
  </si>
  <si>
    <t>UndeclaredHST102ACT Reading1C</t>
  </si>
  <si>
    <t>0.0771784232</t>
  </si>
  <si>
    <t>0.27113703</t>
  </si>
  <si>
    <t>0.283536585</t>
  </si>
  <si>
    <t>UndeclaredHST102ACT Reading1D</t>
  </si>
  <si>
    <t>0.289634146</t>
  </si>
  <si>
    <t>UndeclaredHST102ACT Reading1F</t>
  </si>
  <si>
    <t>0.43697479</t>
  </si>
  <si>
    <t>UndeclaredHST102ACT Reading1W</t>
  </si>
  <si>
    <t>UndeclaredHST102ACT Reading2A</t>
  </si>
  <si>
    <t>0.0315352697</t>
  </si>
  <si>
    <t>0.20430108</t>
  </si>
  <si>
    <t>UndeclaredHST102ACT Reading2B</t>
  </si>
  <si>
    <t>UndeclaredHST102ACT Reading2C</t>
  </si>
  <si>
    <t>0.1004149378</t>
  </si>
  <si>
    <t>0.35276968</t>
  </si>
  <si>
    <t>0.327027027</t>
  </si>
  <si>
    <t>UndeclaredHST102ACT Reading2D</t>
  </si>
  <si>
    <t>0.221621622</t>
  </si>
  <si>
    <t>UndeclaredHST102ACT Reading2F</t>
  </si>
  <si>
    <t>UndeclaredHST102ACT Reading2W</t>
  </si>
  <si>
    <t>0.0182572614</t>
  </si>
  <si>
    <t>UndeclaredHST102ACT Reading3A</t>
  </si>
  <si>
    <t>0.183745583</t>
  </si>
  <si>
    <t>UndeclaredHST102ACT Reading3B</t>
  </si>
  <si>
    <t>0.0630705394</t>
  </si>
  <si>
    <t>0.089015152</t>
  </si>
  <si>
    <t>0.268551237</t>
  </si>
  <si>
    <t>UndeclaredHST102ACT Reading3C</t>
  </si>
  <si>
    <t>0.24198251</t>
  </si>
  <si>
    <t>UndeclaredHST102ACT Reading3D</t>
  </si>
  <si>
    <t>0.123674912</t>
  </si>
  <si>
    <t>UndeclaredHST102ACT Reading3F</t>
  </si>
  <si>
    <t>0.19327731</t>
  </si>
  <si>
    <t>0.081272085</t>
  </si>
  <si>
    <t>UndeclaredHST102ACT Reading3W</t>
  </si>
  <si>
    <t>0.049469965</t>
  </si>
  <si>
    <t>UndeclaredHST102ACT Reading4A</t>
  </si>
  <si>
    <t>0.352678571</t>
  </si>
  <si>
    <t>UndeclaredHST102ACT Reading4B</t>
  </si>
  <si>
    <t>0.0506224066</t>
  </si>
  <si>
    <t>0.272321429</t>
  </si>
  <si>
    <t>UndeclaredHST102ACT Reading4C</t>
  </si>
  <si>
    <t>0.13411079</t>
  </si>
  <si>
    <t>UndeclaredHST102ACT Reading4D</t>
  </si>
  <si>
    <t>0.09787234</t>
  </si>
  <si>
    <t>0.102678571</t>
  </si>
  <si>
    <t>UndeclaredHST102ACT Reading4F</t>
  </si>
  <si>
    <t>UndeclaredHST102ACT Reading4W</t>
  </si>
  <si>
    <t>0.0074688797</t>
  </si>
  <si>
    <t>0.12857143</t>
  </si>
  <si>
    <t>0.040178571</t>
  </si>
  <si>
    <t>UndeclaredHST102ACT Science Reasoning1A</t>
  </si>
  <si>
    <t>0.13440860</t>
  </si>
  <si>
    <t>UndeclaredHST102ACT Science Reasoning1B</t>
  </si>
  <si>
    <t>UndeclaredHST102ACT Science Reasoning1C</t>
  </si>
  <si>
    <t>0.1136929461</t>
  </si>
  <si>
    <t>0.39941691</t>
  </si>
  <si>
    <t>UndeclaredHST102ACT Science Reasoning1D</t>
  </si>
  <si>
    <t>0.0937759336</t>
  </si>
  <si>
    <t>0.48085106</t>
  </si>
  <si>
    <t>0.262790698</t>
  </si>
  <si>
    <t>UndeclaredHST102ACT Science Reasoning1F</t>
  </si>
  <si>
    <t>0.56302521</t>
  </si>
  <si>
    <t>UndeclaredHST102ACT Science Reasoning1W</t>
  </si>
  <si>
    <t>UndeclaredHST102ACT Science Reasoning2A</t>
  </si>
  <si>
    <t>0.143382353</t>
  </si>
  <si>
    <t>UndeclaredHST102ACT Science Reasoning2B</t>
  </si>
  <si>
    <t>0.0456431535</t>
  </si>
  <si>
    <t>0.21825397</t>
  </si>
  <si>
    <t>0.202205882</t>
  </si>
  <si>
    <t>UndeclaredHST102ACT Science Reasoning2C</t>
  </si>
  <si>
    <t>0.0639004149</t>
  </si>
  <si>
    <t>0.283088235</t>
  </si>
  <si>
    <t>UndeclaredHST102ACT Science Reasoning2D</t>
  </si>
  <si>
    <t>0.26382979</t>
  </si>
  <si>
    <t>UndeclaredHST102ACT Science Reasoning2F</t>
  </si>
  <si>
    <t>0.21848739</t>
  </si>
  <si>
    <t>0.095588235</t>
  </si>
  <si>
    <t>UndeclaredHST102ACT Science Reasoning2W</t>
  </si>
  <si>
    <t>0.18571429</t>
  </si>
  <si>
    <t>0.047794118</t>
  </si>
  <si>
    <t>UndeclaredHST102ACT Science Reasoning3A</t>
  </si>
  <si>
    <t>0.196825397</t>
  </si>
  <si>
    <t>UndeclaredHST102ACT Science Reasoning3B</t>
  </si>
  <si>
    <t>0.0713692946</t>
  </si>
  <si>
    <t>0.34126984</t>
  </si>
  <si>
    <t>0.273015873</t>
  </si>
  <si>
    <t>UndeclaredHST102ACT Science Reasoning3C</t>
  </si>
  <si>
    <t>UndeclaredHST102ACT Science Reasoning3D</t>
  </si>
  <si>
    <t>0.035984848</t>
  </si>
  <si>
    <t>0.18723404</t>
  </si>
  <si>
    <t>0.139682540</t>
  </si>
  <si>
    <t>UndeclaredHST102ACT Science Reasoning3F</t>
  </si>
  <si>
    <t>0.060317460</t>
  </si>
  <si>
    <t>UndeclaredHST102ACT Science Reasoning3W</t>
  </si>
  <si>
    <t>UndeclaredHST102ACT Science Reasoning4A</t>
  </si>
  <si>
    <t>UndeclaredHST102ACT Science Reasoning4B</t>
  </si>
  <si>
    <t>UndeclaredHST102ACT Science Reasoning4C</t>
  </si>
  <si>
    <t>0.13119534</t>
  </si>
  <si>
    <t>0.239361702</t>
  </si>
  <si>
    <t>UndeclaredHST102ACT Science Reasoning4D</t>
  </si>
  <si>
    <t>0.06808511</t>
  </si>
  <si>
    <t>UndeclaredHST102ACT Science Reasoning4F</t>
  </si>
  <si>
    <t>0.0058091286</t>
  </si>
  <si>
    <t>UndeclaredHST102ACT Science Reasoning4W</t>
  </si>
  <si>
    <t>UndeclaredHST102SAT Mathematics1A</t>
  </si>
  <si>
    <t>0.005464481</t>
  </si>
  <si>
    <t>UndeclaredHST102SAT Mathematics1B</t>
  </si>
  <si>
    <t>0.0449735450</t>
  </si>
  <si>
    <t>0.18681319</t>
  </si>
  <si>
    <t>0.158878505</t>
  </si>
  <si>
    <t>UndeclaredHST102SAT Mathematics1C</t>
  </si>
  <si>
    <t>0.0978835979</t>
  </si>
  <si>
    <t>0.33944954</t>
  </si>
  <si>
    <t>0.345794393</t>
  </si>
  <si>
    <t>UndeclaredHST102SAT Mathematics1D</t>
  </si>
  <si>
    <t>0.44776119</t>
  </si>
  <si>
    <t>0.280373832</t>
  </si>
  <si>
    <t>UndeclaredHST102SAT Mathematics1F</t>
  </si>
  <si>
    <t>0.010928962</t>
  </si>
  <si>
    <t>UndeclaredHST102SAT Mathematics1W</t>
  </si>
  <si>
    <t>0.0132275132</t>
  </si>
  <si>
    <t>UndeclaredHST102SAT Mathematics2A</t>
  </si>
  <si>
    <t>0.144000000</t>
  </si>
  <si>
    <t>UndeclaredHST102SAT Mathematics2B</t>
  </si>
  <si>
    <t>0.0767195767</t>
  </si>
  <si>
    <t>0.087431694</t>
  </si>
  <si>
    <t>0.232000000</t>
  </si>
  <si>
    <t>UndeclaredHST102SAT Mathematics2C</t>
  </si>
  <si>
    <t>0.1058201058</t>
  </si>
  <si>
    <t>0.36697248</t>
  </si>
  <si>
    <t>UndeclaredHST102SAT Mathematics2D</t>
  </si>
  <si>
    <t>0.32835821</t>
  </si>
  <si>
    <t>0.176000000</t>
  </si>
  <si>
    <t>UndeclaredHST102SAT Mathematics2F</t>
  </si>
  <si>
    <t>UndeclaredHST102SAT Mathematics2W</t>
  </si>
  <si>
    <t>UndeclaredHST102SAT Mathematics3A</t>
  </si>
  <si>
    <t>0.060109290</t>
  </si>
  <si>
    <t>0.204819277</t>
  </si>
  <si>
    <t>UndeclaredHST102SAT Mathematics3B</t>
  </si>
  <si>
    <t>UndeclaredHST102SAT Mathematics3C</t>
  </si>
  <si>
    <t>0.16513761</t>
  </si>
  <si>
    <t>UndeclaredHST102SAT Mathematics3D</t>
  </si>
  <si>
    <t>0.17910448</t>
  </si>
  <si>
    <t>UndeclaredHST102SAT Mathematics3F</t>
  </si>
  <si>
    <t>UndeclaredHST102SAT Mathematics3W</t>
  </si>
  <si>
    <t>UndeclaredHST102SAT Mathematics4A</t>
  </si>
  <si>
    <t>UndeclaredHST102SAT Mathematics4B</t>
  </si>
  <si>
    <t>UndeclaredHST102SAT Mathematics4C</t>
  </si>
  <si>
    <t>0.038251366</t>
  </si>
  <si>
    <t>0.12844037</t>
  </si>
  <si>
    <t>UndeclaredHST102SAT Mathematics4D</t>
  </si>
  <si>
    <t>0.04477612</t>
  </si>
  <si>
    <t>UndeclaredHST102SAT Mathematics4F</t>
  </si>
  <si>
    <t>UndeclaredHST102SAT Total (Verbal and Math)1A</t>
  </si>
  <si>
    <t>UndeclaredHST102SAT Total (Verbal and Math)1B</t>
  </si>
  <si>
    <t>UndeclaredHST102SAT Total (Verbal and Math)1C</t>
  </si>
  <si>
    <t>0.1084656085</t>
  </si>
  <si>
    <t>0.109289617</t>
  </si>
  <si>
    <t>0.37614679</t>
  </si>
  <si>
    <t>0.338842975</t>
  </si>
  <si>
    <t>UndeclaredHST102SAT Total (Verbal and Math)1D</t>
  </si>
  <si>
    <t>0.53731343</t>
  </si>
  <si>
    <t>UndeclaredHST102SAT Total (Verbal and Math)1F</t>
  </si>
  <si>
    <t>UndeclaredHST102SAT Total (Verbal and Math)1W</t>
  </si>
  <si>
    <t>UndeclaredHST102SAT Total (Verbal and Math)2A</t>
  </si>
  <si>
    <t>0.0291005291</t>
  </si>
  <si>
    <t>UndeclaredHST102SAT Total (Verbal and Math)2B</t>
  </si>
  <si>
    <t>0.29670330</t>
  </si>
  <si>
    <t>UndeclaredHST102SAT Total (Verbal and Math)2C</t>
  </si>
  <si>
    <t>0.0873015873</t>
  </si>
  <si>
    <t>0.30275229</t>
  </si>
  <si>
    <t>UndeclaredHST102SAT Total (Verbal and Math)2D</t>
  </si>
  <si>
    <t>0.043715847</t>
  </si>
  <si>
    <t>UndeclaredHST102SAT Total (Verbal and Math)2F</t>
  </si>
  <si>
    <t>0.077669903</t>
  </si>
  <si>
    <t>UndeclaredHST102SAT Total (Verbal and Math)2W</t>
  </si>
  <si>
    <t>UndeclaredHST102SAT Total (Verbal and Math)3A</t>
  </si>
  <si>
    <t>UndeclaredHST102SAT Total (Verbal and Math)3B</t>
  </si>
  <si>
    <t>UndeclaredHST102SAT Total (Verbal and Math)3C</t>
  </si>
  <si>
    <t>0.0608465608</t>
  </si>
  <si>
    <t>0.21100917</t>
  </si>
  <si>
    <t>UndeclaredHST102SAT Total (Verbal and Math)3D</t>
  </si>
  <si>
    <t>0.14925373</t>
  </si>
  <si>
    <t>UndeclaredHST102SAT Total (Verbal and Math)3F</t>
  </si>
  <si>
    <t>UndeclaredHST102SAT Total (Verbal and Math)3W</t>
  </si>
  <si>
    <t>UndeclaredHST102SAT Total (Verbal and Math)4A</t>
  </si>
  <si>
    <t>0.430769231</t>
  </si>
  <si>
    <t>UndeclaredHST102SAT Total (Verbal and Math)4B</t>
  </si>
  <si>
    <t>UndeclaredHST102SAT Total (Verbal and Math)4C</t>
  </si>
  <si>
    <t>0.11009174</t>
  </si>
  <si>
    <t>UndeclaredHST102SAT Total (Verbal and Math)4D</t>
  </si>
  <si>
    <t>UndeclaredHST102SAT Total (Verbal and Math)4F</t>
  </si>
  <si>
    <t>0.0026455026</t>
  </si>
  <si>
    <t>UndeclaredHST102SAT Verbal1A</t>
  </si>
  <si>
    <t>UndeclaredHST102SAT Verbal1B</t>
  </si>
  <si>
    <t>0.0529100529</t>
  </si>
  <si>
    <t>0.21978022</t>
  </si>
  <si>
    <t>UndeclaredHST102SAT Verbal1C</t>
  </si>
  <si>
    <t>0.1137566138</t>
  </si>
  <si>
    <t>0.39449541</t>
  </si>
  <si>
    <t>UndeclaredHST102SAT Verbal1D</t>
  </si>
  <si>
    <t>UndeclaredHST102SAT Verbal1F</t>
  </si>
  <si>
    <t>UndeclaredHST102SAT Verbal1W</t>
  </si>
  <si>
    <t>UndeclaredHST102SAT Verbal2A</t>
  </si>
  <si>
    <t>UndeclaredHST102SAT Verbal2B</t>
  </si>
  <si>
    <t>UndeclaredHST102SAT Verbal2C</t>
  </si>
  <si>
    <t>0.120218579</t>
  </si>
  <si>
    <t>UndeclaredHST102SAT Verbal2D</t>
  </si>
  <si>
    <t>UndeclaredHST102SAT Verbal2F</t>
  </si>
  <si>
    <t>UndeclaredHST102SAT Verbal2W</t>
  </si>
  <si>
    <t>UndeclaredHST102SAT Verbal3A</t>
  </si>
  <si>
    <t>UndeclaredHST102SAT Verbal3B</t>
  </si>
  <si>
    <t>0.125683060</t>
  </si>
  <si>
    <t>UndeclaredHST102SAT Verbal3C</t>
  </si>
  <si>
    <t>0.0343915344</t>
  </si>
  <si>
    <t>0.11926606</t>
  </si>
  <si>
    <t>UndeclaredHST102SAT Verbal3D</t>
  </si>
  <si>
    <t>0.08955224</t>
  </si>
  <si>
    <t>UndeclaredHST102SAT Verbal3F</t>
  </si>
  <si>
    <t>UndeclaredHST102SAT Verbal3W</t>
  </si>
  <si>
    <t>UndeclaredHST102SAT Verbal4A</t>
  </si>
  <si>
    <t>UndeclaredHST102SAT Verbal4B</t>
  </si>
  <si>
    <t>UndeclaredHST102SAT Verbal4C</t>
  </si>
  <si>
    <t>0.14678899</t>
  </si>
  <si>
    <t>UndeclaredHST102SAT Verbal4D</t>
  </si>
  <si>
    <t>UndeclaredHST102SAT Verbal4F</t>
  </si>
  <si>
    <t>UndeclaredHST102SAT Verbal4W</t>
  </si>
  <si>
    <t>UndeclaredHST102SAT Writing1A</t>
  </si>
  <si>
    <t>UndeclaredHST102SAT Writing1B</t>
  </si>
  <si>
    <t>UndeclaredHST102SAT Writing1C</t>
  </si>
  <si>
    <t>UndeclaredHST102SAT Writing1D</t>
  </si>
  <si>
    <t>UndeclaredHST102SAT Writing1F</t>
  </si>
  <si>
    <t>UndeclaredHST102SAT Writing2A</t>
  </si>
  <si>
    <t>UndeclaredHST102SAT Writing2B</t>
  </si>
  <si>
    <t>UndeclaredHST102SAT Writing2C</t>
  </si>
  <si>
    <t>UndeclaredHST102SAT Writing2D</t>
  </si>
  <si>
    <t>UndeclaredHST102SAT Writing2F</t>
  </si>
  <si>
    <t>UndeclaredHST102SAT Writing2W</t>
  </si>
  <si>
    <t>UndeclaredHST102SAT Writing3A</t>
  </si>
  <si>
    <t>UndeclaredHST102SAT Writing3B</t>
  </si>
  <si>
    <t>UndeclaredHST102SAT Writing3C</t>
  </si>
  <si>
    <t>UndeclaredHST102SAT Writing3F</t>
  </si>
  <si>
    <t>UndeclaredHST102SAT Writing4A</t>
  </si>
  <si>
    <t>UndeclaredHST102SAT Writing4B</t>
  </si>
  <si>
    <t>UndeclaredHST102SAT Writing4C</t>
  </si>
  <si>
    <t>UndeclaredHST103ACT Combined English/Writing1A</t>
  </si>
  <si>
    <t>UndeclaredHST103ACT Combined English/Writing1B</t>
  </si>
  <si>
    <t>UndeclaredHST103ACT Combined English/Writing1C</t>
  </si>
  <si>
    <t>0.0820895522</t>
  </si>
  <si>
    <t>UndeclaredHST103ACT Combined English/Writing1D</t>
  </si>
  <si>
    <t>UndeclaredHST103ACT Combined English/Writing1F</t>
  </si>
  <si>
    <t>UndeclaredHST103ACT Combined English/Writing1W</t>
  </si>
  <si>
    <t>UndeclaredHST103ACT Combined English/Writing2A</t>
  </si>
  <si>
    <t>0.0373134328</t>
  </si>
  <si>
    <t>UndeclaredHST103ACT Combined English/Writing2B</t>
  </si>
  <si>
    <t>UndeclaredHST103ACT Combined English/Writing2C</t>
  </si>
  <si>
    <t>UndeclaredHST103ACT Combined English/Writing2D</t>
  </si>
  <si>
    <t>UndeclaredHST103ACT Combined English/Writing2F</t>
  </si>
  <si>
    <t>UndeclaredHST103ACT Combined English/Writing2W</t>
  </si>
  <si>
    <t>UndeclaredHST103ACT Combined English/Writing3A</t>
  </si>
  <si>
    <t>UndeclaredHST103ACT Combined English/Writing3B</t>
  </si>
  <si>
    <t>0.0970149254</t>
  </si>
  <si>
    <t>UndeclaredHST103ACT Combined English/Writing3C</t>
  </si>
  <si>
    <t>UndeclaredHST103ACT Combined English/Writing3D</t>
  </si>
  <si>
    <t>UndeclaredHST103ACT Combined English/Writing3F</t>
  </si>
  <si>
    <t>UndeclaredHST103ACT Combined English/Writing3W</t>
  </si>
  <si>
    <t>0.0223880597</t>
  </si>
  <si>
    <t>UndeclaredHST103ACT Combined English/Writing4A</t>
  </si>
  <si>
    <t>UndeclaredHST103ACT Combined English/Writing4B</t>
  </si>
  <si>
    <t>UndeclaredHST103ACT Combined English/Writing4C</t>
  </si>
  <si>
    <t>UndeclaredHST103ACT Combined English/Writing4F</t>
  </si>
  <si>
    <t>UndeclaredHST103ACT Composite1A</t>
  </si>
  <si>
    <t>0.032490975</t>
  </si>
  <si>
    <t>UndeclaredHST103ACT Composite1B</t>
  </si>
  <si>
    <t>0.0352035204</t>
  </si>
  <si>
    <t>0.049438202</t>
  </si>
  <si>
    <t>0.20125786</t>
  </si>
  <si>
    <t>0.115523466</t>
  </si>
  <si>
    <t>UndeclaredHST103ACT Composite1C</t>
  </si>
  <si>
    <t>0.076404494</t>
  </si>
  <si>
    <t>0.227436823</t>
  </si>
  <si>
    <t>UndeclaredHST103ACT Composite1D</t>
  </si>
  <si>
    <t>0.085393258</t>
  </si>
  <si>
    <t>0.42352941</t>
  </si>
  <si>
    <t>0.259927798</t>
  </si>
  <si>
    <t>UndeclaredHST103ACT Composite1F</t>
  </si>
  <si>
    <t>0.0748074807</t>
  </si>
  <si>
    <t>0.031460674</t>
  </si>
  <si>
    <t>0.45637584</t>
  </si>
  <si>
    <t>0.245487365</t>
  </si>
  <si>
    <t>UndeclaredHST103ACT Composite1W</t>
  </si>
  <si>
    <t>0.015730337</t>
  </si>
  <si>
    <t>0.119133574</t>
  </si>
  <si>
    <t>UndeclaredHST103ACT Composite2A</t>
  </si>
  <si>
    <t>0.0275027503</t>
  </si>
  <si>
    <t>0.029213483</t>
  </si>
  <si>
    <t>0.086505190</t>
  </si>
  <si>
    <t>UndeclaredHST103ACT Composite2B</t>
  </si>
  <si>
    <t>0.0440044004</t>
  </si>
  <si>
    <t>0.25157233</t>
  </si>
  <si>
    <t>0.138408304</t>
  </si>
  <si>
    <t>UndeclaredHST103ACT Composite2C</t>
  </si>
  <si>
    <t>0.0924092409</t>
  </si>
  <si>
    <t>0.089887640</t>
  </si>
  <si>
    <t>0.290657439</t>
  </si>
  <si>
    <t>UndeclaredHST103ACT Composite2D</t>
  </si>
  <si>
    <t>0.0759075908</t>
  </si>
  <si>
    <t>0.40588235</t>
  </si>
  <si>
    <t>0.238754325</t>
  </si>
  <si>
    <t>UndeclaredHST103ACT Composite2F</t>
  </si>
  <si>
    <t>0.0583058306</t>
  </si>
  <si>
    <t>0.013483146</t>
  </si>
  <si>
    <t>0.35570470</t>
  </si>
  <si>
    <t>0.183391003</t>
  </si>
  <si>
    <t>UndeclaredHST103ACT Composite2W</t>
  </si>
  <si>
    <t>0.008988764</t>
  </si>
  <si>
    <t>0.062283737</t>
  </si>
  <si>
    <t>UndeclaredHST103ACT Composite3A</t>
  </si>
  <si>
    <t>0.053932584</t>
  </si>
  <si>
    <t>UndeclaredHST103ACT Composite3B</t>
  </si>
  <si>
    <t>0.0517051705</t>
  </si>
  <si>
    <t>0.29559748</t>
  </si>
  <si>
    <t>0.254054054</t>
  </si>
  <si>
    <t>UndeclaredHST103ACT Composite3C</t>
  </si>
  <si>
    <t>0.22943723</t>
  </si>
  <si>
    <t>0.286486486</t>
  </si>
  <si>
    <t>UndeclaredHST103ACT Composite3D</t>
  </si>
  <si>
    <t>0.0253025303</t>
  </si>
  <si>
    <t>0.024719101</t>
  </si>
  <si>
    <t>0.13529412</t>
  </si>
  <si>
    <t>UndeclaredHST103ACT Composite3F</t>
  </si>
  <si>
    <t>0.0209020902</t>
  </si>
  <si>
    <t>0.12751678</t>
  </si>
  <si>
    <t>UndeclaredHST103ACT Composite3W</t>
  </si>
  <si>
    <t>0.0121012101</t>
  </si>
  <si>
    <t>UndeclaredHST103ACT Composite4A</t>
  </si>
  <si>
    <t>0.0726072607</t>
  </si>
  <si>
    <t>0.107865169</t>
  </si>
  <si>
    <t>UndeclaredHST103ACT Composite4B</t>
  </si>
  <si>
    <t>0.058426966</t>
  </si>
  <si>
    <t>UndeclaredHST103ACT Composite4C</t>
  </si>
  <si>
    <t>0.0341034103</t>
  </si>
  <si>
    <t>0.13419913</t>
  </si>
  <si>
    <t>UndeclaredHST103ACT Composite4D</t>
  </si>
  <si>
    <t>0.002247191</t>
  </si>
  <si>
    <t>0.03529412</t>
  </si>
  <si>
    <t>UndeclaredHST103ACT Composite4F</t>
  </si>
  <si>
    <t>0.06040268</t>
  </si>
  <si>
    <t>UndeclaredHST103ACT Composite4W</t>
  </si>
  <si>
    <t>0.004494382</t>
  </si>
  <si>
    <t>UndeclaredHST103ACT English1A</t>
  </si>
  <si>
    <t>0.027149321</t>
  </si>
  <si>
    <t>UndeclaredHST103ACT English1B</t>
  </si>
  <si>
    <t>0.0242024202</t>
  </si>
  <si>
    <t>0.13836478</t>
  </si>
  <si>
    <t>0.099547511</t>
  </si>
  <si>
    <t>UndeclaredHST103ACT English1C</t>
  </si>
  <si>
    <t>0.0605060506</t>
  </si>
  <si>
    <t>0.248868778</t>
  </si>
  <si>
    <t>UndeclaredHST103ACT English1D</t>
  </si>
  <si>
    <t>UndeclaredHST103ACT English1F</t>
  </si>
  <si>
    <t>0.0638063806</t>
  </si>
  <si>
    <t>0.017977528</t>
  </si>
  <si>
    <t>0.38926174</t>
  </si>
  <si>
    <t>0.262443439</t>
  </si>
  <si>
    <t>UndeclaredHST103ACT English1W</t>
  </si>
  <si>
    <t>0.006741573</t>
  </si>
  <si>
    <t>0.36764706</t>
  </si>
  <si>
    <t>0.113122172</t>
  </si>
  <si>
    <t>UndeclaredHST103ACT English2A</t>
  </si>
  <si>
    <t>0.0385038504</t>
  </si>
  <si>
    <t>0.26515152</t>
  </si>
  <si>
    <t>0.108024691</t>
  </si>
  <si>
    <t>UndeclaredHST103ACT English2B</t>
  </si>
  <si>
    <t>0.0495049505</t>
  </si>
  <si>
    <t>0.060674157</t>
  </si>
  <si>
    <t>0.28301887</t>
  </si>
  <si>
    <t>UndeclaredHST103ACT English2C</t>
  </si>
  <si>
    <t>0.1023102310</t>
  </si>
  <si>
    <t>0.110112360</t>
  </si>
  <si>
    <t>0.40259740</t>
  </si>
  <si>
    <t>UndeclaredHST103ACT English2D</t>
  </si>
  <si>
    <t>0.069662921</t>
  </si>
  <si>
    <t>UndeclaredHST103ACT English2F</t>
  </si>
  <si>
    <t>0.38255034</t>
  </si>
  <si>
    <t>UndeclaredHST103ACT English2W</t>
  </si>
  <si>
    <t>0.020224719</t>
  </si>
  <si>
    <t>UndeclaredHST103ACT English3A</t>
  </si>
  <si>
    <t>0.0297029703</t>
  </si>
  <si>
    <t>0.035955056</t>
  </si>
  <si>
    <t>0.154285714</t>
  </si>
  <si>
    <t>UndeclaredHST103ACT English3B</t>
  </si>
  <si>
    <t>0.0451045105</t>
  </si>
  <si>
    <t>0.25786164</t>
  </si>
  <si>
    <t>0.234285714</t>
  </si>
  <si>
    <t>UndeclaredHST103ACT English3C</t>
  </si>
  <si>
    <t>0.0484048405</t>
  </si>
  <si>
    <t>0.251428571</t>
  </si>
  <si>
    <t>UndeclaredHST103ACT English3D</t>
  </si>
  <si>
    <t>0.18235294</t>
  </si>
  <si>
    <t>0.177142857</t>
  </si>
  <si>
    <t>UndeclaredHST103ACT English3F</t>
  </si>
  <si>
    <t>0.0220022002</t>
  </si>
  <si>
    <t>0.13422819</t>
  </si>
  <si>
    <t>UndeclaredHST103ACT English3W</t>
  </si>
  <si>
    <t>0.068571429</t>
  </si>
  <si>
    <t>UndeclaredHST103ACT English4A</t>
  </si>
  <si>
    <t>0.0704070407</t>
  </si>
  <si>
    <t>0.338624339</t>
  </si>
  <si>
    <t>UndeclaredHST103ACT English4B</t>
  </si>
  <si>
    <t>0.32075472</t>
  </si>
  <si>
    <t>UndeclaredHST103ACT English4C</t>
  </si>
  <si>
    <t>0.0429042904</t>
  </si>
  <si>
    <t>0.040449438</t>
  </si>
  <si>
    <t>0.16883117</t>
  </si>
  <si>
    <t>UndeclaredHST103ACT English4D</t>
  </si>
  <si>
    <t>UndeclaredHST103ACT English4F</t>
  </si>
  <si>
    <t>0.0154015402</t>
  </si>
  <si>
    <t>0.09395973</t>
  </si>
  <si>
    <t>UndeclaredHST103ACT English4W</t>
  </si>
  <si>
    <t>UndeclaredHST103ACT Math1A</t>
  </si>
  <si>
    <t>UndeclaredHST103ACT Math1B</t>
  </si>
  <si>
    <t>0.051685393</t>
  </si>
  <si>
    <t>0.123134328</t>
  </si>
  <si>
    <t>UndeclaredHST103ACT Math1C</t>
  </si>
  <si>
    <t>0.0616061606</t>
  </si>
  <si>
    <t>UndeclaredHST103ACT Math1D</t>
  </si>
  <si>
    <t>0.074157303</t>
  </si>
  <si>
    <t>0.38823529</t>
  </si>
  <si>
    <t>UndeclaredHST103ACT Math1F</t>
  </si>
  <si>
    <t>0.0781078108</t>
  </si>
  <si>
    <t>0.47651007</t>
  </si>
  <si>
    <t>UndeclaredHST103ACT Math1W</t>
  </si>
  <si>
    <t>0.45588235</t>
  </si>
  <si>
    <t>0.115671642</t>
  </si>
  <si>
    <t>UndeclaredHST103ACT Math2A</t>
  </si>
  <si>
    <t>0.0187018702</t>
  </si>
  <si>
    <t>0.12878788</t>
  </si>
  <si>
    <t>UndeclaredHST103ACT Math2B</t>
  </si>
  <si>
    <t>0.071910112</t>
  </si>
  <si>
    <t>UndeclaredHST103ACT Math2C</t>
  </si>
  <si>
    <t>0.313636364</t>
  </si>
  <si>
    <t>UndeclaredHST103ACT Math2D</t>
  </si>
  <si>
    <t>0.0528052805</t>
  </si>
  <si>
    <t>UndeclaredHST103ACT Math2F</t>
  </si>
  <si>
    <t>0.22147651</t>
  </si>
  <si>
    <t>UndeclaredHST103ACT Math2W</t>
  </si>
  <si>
    <t>UndeclaredHST103ACT Math3A</t>
  </si>
  <si>
    <t>0.173228346</t>
  </si>
  <si>
    <t>UndeclaredHST103ACT Math3B</t>
  </si>
  <si>
    <t>0.0506050605</t>
  </si>
  <si>
    <t>0.28930818</t>
  </si>
  <si>
    <t>UndeclaredHST103ACT Math3C</t>
  </si>
  <si>
    <t>0.0770077008</t>
  </si>
  <si>
    <t>0.096629213</t>
  </si>
  <si>
    <t>UndeclaredHST103ACT Math3D</t>
  </si>
  <si>
    <t>0.165354331</t>
  </si>
  <si>
    <t>UndeclaredHST103ACT Math3F</t>
  </si>
  <si>
    <t>0.23489933</t>
  </si>
  <si>
    <t>0.137795276</t>
  </si>
  <si>
    <t>UndeclaredHST103ACT Math3W</t>
  </si>
  <si>
    <t>0.066929134</t>
  </si>
  <si>
    <t>UndeclaredHST103ACT Math4A</t>
  </si>
  <si>
    <t>0.0660066007</t>
  </si>
  <si>
    <t>0.359281437</t>
  </si>
  <si>
    <t>UndeclaredHST103ACT Math4B</t>
  </si>
  <si>
    <t>0.065168539</t>
  </si>
  <si>
    <t>0.233532934</t>
  </si>
  <si>
    <t>UndeclaredHST103ACT Math4C</t>
  </si>
  <si>
    <t>0.0396039604</t>
  </si>
  <si>
    <t>0.15584416</t>
  </si>
  <si>
    <t>UndeclaredHST103ACT Math4D</t>
  </si>
  <si>
    <t>0.08235294</t>
  </si>
  <si>
    <t>0.083832335</t>
  </si>
  <si>
    <t>UndeclaredHST103ACT Math4F</t>
  </si>
  <si>
    <t>0.0110011001</t>
  </si>
  <si>
    <t>0.06711409</t>
  </si>
  <si>
    <t>UndeclaredHST103ACT Math4W</t>
  </si>
  <si>
    <t>0.0088008801</t>
  </si>
  <si>
    <t>UndeclaredHST103ACT Reading1A</t>
  </si>
  <si>
    <t>UndeclaredHST103ACT Reading1B</t>
  </si>
  <si>
    <t>0.0286028603</t>
  </si>
  <si>
    <t>0.16352201</t>
  </si>
  <si>
    <t>UndeclaredHST103ACT Reading1C</t>
  </si>
  <si>
    <t>0.0682068207</t>
  </si>
  <si>
    <t>0.080898876</t>
  </si>
  <si>
    <t>0.26839827</t>
  </si>
  <si>
    <t>UndeclaredHST103ACT Reading1D</t>
  </si>
  <si>
    <t>0.31764706</t>
  </si>
  <si>
    <t>UndeclaredHST103ACT Reading1F</t>
  </si>
  <si>
    <t>UndeclaredHST103ACT Reading1W</t>
  </si>
  <si>
    <t>0.100877193</t>
  </si>
  <si>
    <t>UndeclaredHST103ACT Reading2A</t>
  </si>
  <si>
    <t>UndeclaredHST103ACT Reading2B</t>
  </si>
  <si>
    <t>0.0473047305</t>
  </si>
  <si>
    <t>0.27044025</t>
  </si>
  <si>
    <t>UndeclaredHST103ACT Reading2C</t>
  </si>
  <si>
    <t>0.0715071507</t>
  </si>
  <si>
    <t>0.28138528</t>
  </si>
  <si>
    <t>0.241635688</t>
  </si>
  <si>
    <t>UndeclaredHST103ACT Reading2D</t>
  </si>
  <si>
    <t>0.36470588</t>
  </si>
  <si>
    <t>0.230483271</t>
  </si>
  <si>
    <t>UndeclaredHST103ACT Reading2F</t>
  </si>
  <si>
    <t>0.189591078</t>
  </si>
  <si>
    <t>UndeclaredHST103ACT Reading2W</t>
  </si>
  <si>
    <t>UndeclaredHST103ACT Reading3A</t>
  </si>
  <si>
    <t>0.160550459</t>
  </si>
  <si>
    <t>UndeclaredHST103ACT Reading3B</t>
  </si>
  <si>
    <t>0.206422018</t>
  </si>
  <si>
    <t>UndeclaredHST103ACT Reading3C</t>
  </si>
  <si>
    <t>UndeclaredHST103ACT Reading3D</t>
  </si>
  <si>
    <t>0.22941176</t>
  </si>
  <si>
    <t>0.178899083</t>
  </si>
  <si>
    <t>UndeclaredHST103ACT Reading3F</t>
  </si>
  <si>
    <t>0.16778523</t>
  </si>
  <si>
    <t>0.114678899</t>
  </si>
  <si>
    <t>UndeclaredHST103ACT Reading3W</t>
  </si>
  <si>
    <t>UndeclaredHST103ACT Reading4A</t>
  </si>
  <si>
    <t>0.0737073707</t>
  </si>
  <si>
    <t>0.50757576</t>
  </si>
  <si>
    <t>0.345360825</t>
  </si>
  <si>
    <t>UndeclaredHST103ACT Reading4B</t>
  </si>
  <si>
    <t>0.231958763</t>
  </si>
  <si>
    <t>UndeclaredHST103ACT Reading4C</t>
  </si>
  <si>
    <t>0.047191011</t>
  </si>
  <si>
    <t>UndeclaredHST103ACT Reading4D</t>
  </si>
  <si>
    <t>UndeclaredHST103ACT Reading4F</t>
  </si>
  <si>
    <t>0.0176017602</t>
  </si>
  <si>
    <t>0.10738255</t>
  </si>
  <si>
    <t>UndeclaredHST103ACT Reading4W</t>
  </si>
  <si>
    <t>0.0077007701</t>
  </si>
  <si>
    <t>0.036082474</t>
  </si>
  <si>
    <t>UndeclaredHST103ACT Science Reasoning1A</t>
  </si>
  <si>
    <t>UndeclaredHST103ACT Science Reasoning1B</t>
  </si>
  <si>
    <t>0.0407040704</t>
  </si>
  <si>
    <t>0.23270440</t>
  </si>
  <si>
    <t>0.120129870</t>
  </si>
  <si>
    <t>UndeclaredHST103ACT Science Reasoning1C</t>
  </si>
  <si>
    <t>0.29437229</t>
  </si>
  <si>
    <t>UndeclaredHST103ACT Science Reasoning1D</t>
  </si>
  <si>
    <t>0.0836083608</t>
  </si>
  <si>
    <t>0.44705882</t>
  </si>
  <si>
    <t>UndeclaredHST103ACT Science Reasoning1F</t>
  </si>
  <si>
    <t>0.0814081408</t>
  </si>
  <si>
    <t>0.49664430</t>
  </si>
  <si>
    <t>UndeclaredHST103ACT Science Reasoning1W</t>
  </si>
  <si>
    <t>UndeclaredHST103ACT Science Reasoning2A</t>
  </si>
  <si>
    <t>0.079439252</t>
  </si>
  <si>
    <t>UndeclaredHST103ACT Science Reasoning2B</t>
  </si>
  <si>
    <t>0.22012579</t>
  </si>
  <si>
    <t>0.163551402</t>
  </si>
  <si>
    <t>UndeclaredHST103ACT Science Reasoning2C</t>
  </si>
  <si>
    <t>UndeclaredHST103ACT Science Reasoning2D</t>
  </si>
  <si>
    <t>0.0550055006</t>
  </si>
  <si>
    <t>UndeclaredHST103ACT Science Reasoning2F</t>
  </si>
  <si>
    <t>0.0374037404</t>
  </si>
  <si>
    <t>0.22818792</t>
  </si>
  <si>
    <t>UndeclaredHST103ACT Science Reasoning2W</t>
  </si>
  <si>
    <t>0.0143014301</t>
  </si>
  <si>
    <t>0.060747664</t>
  </si>
  <si>
    <t>UndeclaredHST103ACT Science Reasoning3A</t>
  </si>
  <si>
    <t>0.202643172</t>
  </si>
  <si>
    <t>UndeclaredHST103ACT Science Reasoning3B</t>
  </si>
  <si>
    <t>0.180616740</t>
  </si>
  <si>
    <t>UndeclaredHST103ACT Science Reasoning3C</t>
  </si>
  <si>
    <t>0.290748899</t>
  </si>
  <si>
    <t>UndeclaredHST103ACT Science Reasoning3D</t>
  </si>
  <si>
    <t>0.19411765</t>
  </si>
  <si>
    <t>UndeclaredHST103ACT Science Reasoning3F</t>
  </si>
  <si>
    <t>0.20134228</t>
  </si>
  <si>
    <t>0.132158590</t>
  </si>
  <si>
    <t>UndeclaredHST103ACT Science Reasoning3W</t>
  </si>
  <si>
    <t>0.048458150</t>
  </si>
  <si>
    <t>UndeclaredHST103ACT Science Reasoning4A</t>
  </si>
  <si>
    <t>0.40151515</t>
  </si>
  <si>
    <t>0.331250000</t>
  </si>
  <si>
    <t>UndeclaredHST103ACT Science Reasoning4B</t>
  </si>
  <si>
    <t>UndeclaredHST103ACT Science Reasoning4C</t>
  </si>
  <si>
    <t>0.042696629</t>
  </si>
  <si>
    <t>0.13852814</t>
  </si>
  <si>
    <t>UndeclaredHST103ACT Science Reasoning4D</t>
  </si>
  <si>
    <t>0.06470588</t>
  </si>
  <si>
    <t>UndeclaredHST103ACT Science Reasoning4F</t>
  </si>
  <si>
    <t>0.07382550</t>
  </si>
  <si>
    <t>UndeclaredHST103ACT Science Reasoning4W</t>
  </si>
  <si>
    <t>0.043750000</t>
  </si>
  <si>
    <t>UndeclaredHST103SAT Mathematics1A</t>
  </si>
  <si>
    <t>0.0089552239</t>
  </si>
  <si>
    <t>0.04918033</t>
  </si>
  <si>
    <t>UndeclaredHST103SAT Mathematics1B</t>
  </si>
  <si>
    <t>UndeclaredHST103SAT Mathematics1C</t>
  </si>
  <si>
    <t>0.0865671642</t>
  </si>
  <si>
    <t>0.32222222</t>
  </si>
  <si>
    <t>0.290000000</t>
  </si>
  <si>
    <t>UndeclaredHST103SAT Mathematics1D</t>
  </si>
  <si>
    <t>UndeclaredHST103SAT Mathematics1F</t>
  </si>
  <si>
    <t>0.0686567164</t>
  </si>
  <si>
    <t>UndeclaredHST103SAT Mathematics1W</t>
  </si>
  <si>
    <t>0.0328358209</t>
  </si>
  <si>
    <t>0.110000000</t>
  </si>
  <si>
    <t>UndeclaredHST103SAT Mathematics2A</t>
  </si>
  <si>
    <t>0.0268656716</t>
  </si>
  <si>
    <t>UndeclaredHST103SAT Mathematics2B</t>
  </si>
  <si>
    <t>UndeclaredHST103SAT Mathematics2C</t>
  </si>
  <si>
    <t>0.0776119403</t>
  </si>
  <si>
    <t>UndeclaredHST103SAT Mathematics2D</t>
  </si>
  <si>
    <t>0.0537313433</t>
  </si>
  <si>
    <t>UndeclaredHST103SAT Mathematics2F</t>
  </si>
  <si>
    <t>UndeclaredHST103SAT Mathematics2W</t>
  </si>
  <si>
    <t>UndeclaredHST103SAT Mathematics3A</t>
  </si>
  <si>
    <t>0.0805970149</t>
  </si>
  <si>
    <t>UndeclaredHST103SAT Mathematics3B</t>
  </si>
  <si>
    <t>0.0567164179</t>
  </si>
  <si>
    <t>0.213483146</t>
  </si>
  <si>
    <t>UndeclaredHST103SAT Mathematics3C</t>
  </si>
  <si>
    <t>0.0626865672</t>
  </si>
  <si>
    <t>UndeclaredHST103SAT Mathematics3D</t>
  </si>
  <si>
    <t>UndeclaredHST103SAT Mathematics3F</t>
  </si>
  <si>
    <t>0.0208955224</t>
  </si>
  <si>
    <t>UndeclaredHST103SAT Mathematics3W</t>
  </si>
  <si>
    <t>0.0179104478</t>
  </si>
  <si>
    <t>UndeclaredHST103SAT Mathematics4A</t>
  </si>
  <si>
    <t>0.0656716418</t>
  </si>
  <si>
    <t>UndeclaredHST103SAT Mathematics4B</t>
  </si>
  <si>
    <t>UndeclaredHST103SAT Mathematics4C</t>
  </si>
  <si>
    <t>0.0417910448</t>
  </si>
  <si>
    <t>0.15555556</t>
  </si>
  <si>
    <t>UndeclaredHST103SAT Mathematics4D</t>
  </si>
  <si>
    <t>0.08928571</t>
  </si>
  <si>
    <t>UndeclaredHST103SAT Mathematics4F</t>
  </si>
  <si>
    <t>0.0119402985</t>
  </si>
  <si>
    <t>UndeclaredHST103SAT Mathematics4W</t>
  </si>
  <si>
    <t>0.0029850746</t>
  </si>
  <si>
    <t>UndeclaredHST103SAT Total (Verbal and Math)1A</t>
  </si>
  <si>
    <t>UndeclaredHST103SAT Total (Verbal and Math)1B</t>
  </si>
  <si>
    <t>UndeclaredHST103SAT Total (Verbal and Math)1C</t>
  </si>
  <si>
    <t>0.0895522388</t>
  </si>
  <si>
    <t>UndeclaredHST103SAT Total (Verbal and Math)1D</t>
  </si>
  <si>
    <t>0.219298246</t>
  </si>
  <si>
    <t>UndeclaredHST103SAT Total (Verbal and Math)1F</t>
  </si>
  <si>
    <t>UndeclaredHST103SAT Total (Verbal and Math)1W</t>
  </si>
  <si>
    <t>UndeclaredHST103SAT Total (Verbal and Math)2A</t>
  </si>
  <si>
    <t>0.0238805970</t>
  </si>
  <si>
    <t>0.13114754</t>
  </si>
  <si>
    <t>UndeclaredHST103SAT Total (Verbal and Math)2B</t>
  </si>
  <si>
    <t>UndeclaredHST103SAT Total (Verbal and Math)2C</t>
  </si>
  <si>
    <t>0.0835820896</t>
  </si>
  <si>
    <t>UndeclaredHST103SAT Total (Verbal and Math)2D</t>
  </si>
  <si>
    <t>UndeclaredHST103SAT Total (Verbal and Math)2F</t>
  </si>
  <si>
    <t>UndeclaredHST103SAT Total (Verbal and Math)2W</t>
  </si>
  <si>
    <t>UndeclaredHST103SAT Total (Verbal and Math)3A</t>
  </si>
  <si>
    <t>UndeclaredHST103SAT Total (Verbal and Math)3B</t>
  </si>
  <si>
    <t>0.205479452</t>
  </si>
  <si>
    <t>UndeclaredHST103SAT Total (Verbal and Math)3C</t>
  </si>
  <si>
    <t>UndeclaredHST103SAT Total (Verbal and Math)3D</t>
  </si>
  <si>
    <t>UndeclaredHST103SAT Total (Verbal and Math)3F</t>
  </si>
  <si>
    <t>UndeclaredHST103SAT Total (Verbal and Math)3W</t>
  </si>
  <si>
    <t>UndeclaredHST103SAT Total (Verbal and Math)4A</t>
  </si>
  <si>
    <t>UndeclaredHST103SAT Total (Verbal and Math)4B</t>
  </si>
  <si>
    <t>0.0388059701</t>
  </si>
  <si>
    <t>UndeclaredHST103SAT Total (Verbal and Math)4C</t>
  </si>
  <si>
    <t>UndeclaredHST103SAT Total (Verbal and Math)4D</t>
  </si>
  <si>
    <t>0.05357143</t>
  </si>
  <si>
    <t>UndeclaredHST103SAT Total (Verbal and Math)4F</t>
  </si>
  <si>
    <t>UndeclaredHST103SAT Total (Verbal and Math)4W</t>
  </si>
  <si>
    <t>0.0059701493</t>
  </si>
  <si>
    <t>UndeclaredHST103SAT Verbal1A</t>
  </si>
  <si>
    <t>UndeclaredHST103SAT Verbal1B</t>
  </si>
  <si>
    <t>UndeclaredHST103SAT Verbal1C</t>
  </si>
  <si>
    <t>UndeclaredHST103SAT Verbal1D</t>
  </si>
  <si>
    <t>0.0925373134</t>
  </si>
  <si>
    <t>0.55357143</t>
  </si>
  <si>
    <t>0.260504202</t>
  </si>
  <si>
    <t>UndeclaredHST103SAT Verbal1F</t>
  </si>
  <si>
    <t>0.0955223881</t>
  </si>
  <si>
    <t>0.65306122</t>
  </si>
  <si>
    <t>0.268907563</t>
  </si>
  <si>
    <t>UndeclaredHST103SAT Verbal1W</t>
  </si>
  <si>
    <t>0.0477611940</t>
  </si>
  <si>
    <t>0.134453782</t>
  </si>
  <si>
    <t>UndeclaredHST103SAT Verbal2A</t>
  </si>
  <si>
    <t>UndeclaredHST103SAT Verbal2B</t>
  </si>
  <si>
    <t>UndeclaredHST103SAT Verbal2C</t>
  </si>
  <si>
    <t>UndeclaredHST103SAT Verbal2D</t>
  </si>
  <si>
    <t>0.0507462687</t>
  </si>
  <si>
    <t>UndeclaredHST103SAT Verbal2F</t>
  </si>
  <si>
    <t>UndeclaredHST103SAT Verbal2W</t>
  </si>
  <si>
    <t>UndeclaredHST103SAT Verbal3A</t>
  </si>
  <si>
    <t>0.29508197</t>
  </si>
  <si>
    <t>UndeclaredHST103SAT Verbal3B</t>
  </si>
  <si>
    <t>0.27450980</t>
  </si>
  <si>
    <t>UndeclaredHST103SAT Verbal3C</t>
  </si>
  <si>
    <t>0.234375000</t>
  </si>
  <si>
    <t>UndeclaredHST103SAT Verbal3D</t>
  </si>
  <si>
    <t>UndeclaredHST103SAT Verbal3F</t>
  </si>
  <si>
    <t>UndeclaredHST103SAT Verbal3W</t>
  </si>
  <si>
    <t>UndeclaredHST103SAT Verbal4A</t>
  </si>
  <si>
    <t>UndeclaredHST103SAT Verbal4B</t>
  </si>
  <si>
    <t>UndeclaredHST103SAT Verbal4C</t>
  </si>
  <si>
    <t>UndeclaredHST103SAT Verbal4D</t>
  </si>
  <si>
    <t>UndeclaredHST103SAT Verbal4F</t>
  </si>
  <si>
    <t>UndeclaredHST103SAT Verbal4W</t>
  </si>
  <si>
    <t>UndeclaredHST103SAT Writing1A</t>
  </si>
  <si>
    <t>UndeclaredHST103SAT Writing1B</t>
  </si>
  <si>
    <t>UndeclaredHST103SAT Writing1C</t>
  </si>
  <si>
    <t>UndeclaredHST103SAT Writing1D</t>
  </si>
  <si>
    <t>UndeclaredHST103SAT Writing1F</t>
  </si>
  <si>
    <t>UndeclaredHST103SAT Writing1W</t>
  </si>
  <si>
    <t>UndeclaredHST103SAT Writing2A</t>
  </si>
  <si>
    <t>UndeclaredHST103SAT Writing2C</t>
  </si>
  <si>
    <t>UndeclaredHST103SAT Writing2D</t>
  </si>
  <si>
    <t>UndeclaredHST103SAT Writing2F</t>
  </si>
  <si>
    <t>UndeclaredHST103SAT Writing2W</t>
  </si>
  <si>
    <t>UndeclaredHST103SAT Writing3A</t>
  </si>
  <si>
    <t>UndeclaredHST103SAT Writing3B</t>
  </si>
  <si>
    <t>0.0853658537</t>
  </si>
  <si>
    <t>UndeclaredHST103SAT Writing3C</t>
  </si>
  <si>
    <t>UndeclaredHST103SAT Writing3D</t>
  </si>
  <si>
    <t>UndeclaredHST103SAT Writing3F</t>
  </si>
  <si>
    <t>UndeclaredHST103SAT Writing3W</t>
  </si>
  <si>
    <t>UndeclaredHST103SAT Writing4A</t>
  </si>
  <si>
    <t>UndeclaredHST103SAT Writing4B</t>
  </si>
  <si>
    <t>UndeclaredHST103SAT Writing4C</t>
  </si>
  <si>
    <t>UndeclaredHST103SAT Writing4D</t>
  </si>
  <si>
    <t>UndeclaredHST103SAT Writing4F</t>
  </si>
  <si>
    <t>UndeclaredHST103SAT Writing4W</t>
  </si>
  <si>
    <t>UndeclaredMTH126ACT Combined English/Writing1B</t>
  </si>
  <si>
    <t>UndeclaredMTH126ACT Combined English/Writing1C</t>
  </si>
  <si>
    <t>0.1981132075</t>
  </si>
  <si>
    <t>0.512195122</t>
  </si>
  <si>
    <t>UndeclaredMTH126ACT Combined English/Writing1D</t>
  </si>
  <si>
    <t>0.0849056604</t>
  </si>
  <si>
    <t>UndeclaredMTH126ACT Combined English/Writing1F</t>
  </si>
  <si>
    <t>UndeclaredMTH126ACT Combined English/Writing1W</t>
  </si>
  <si>
    <t>UndeclaredMTH126ACT Combined English/Writing2A</t>
  </si>
  <si>
    <t>UndeclaredMTH126ACT Combined English/Writing2B</t>
  </si>
  <si>
    <t>UndeclaredMTH126ACT Combined English/Writing2C</t>
  </si>
  <si>
    <t>UndeclaredMTH126ACT Combined English/Writing2D</t>
  </si>
  <si>
    <t>UndeclaredMTH126ACT Combined English/Writing2F</t>
  </si>
  <si>
    <t>UndeclaredMTH126ACT Combined English/Writing2W</t>
  </si>
  <si>
    <t>UndeclaredMTH126ACT Combined English/Writing3A</t>
  </si>
  <si>
    <t>UndeclaredMTH126ACT Combined English/Writing3B</t>
  </si>
  <si>
    <t>UndeclaredMTH126ACT Combined English/Writing3C</t>
  </si>
  <si>
    <t>UndeclaredMTH126ACT Combined English/Writing3D</t>
  </si>
  <si>
    <t>UndeclaredMTH126ACT Combined English/Writing3F</t>
  </si>
  <si>
    <t>UndeclaredMTH126ACT Combined English/Writing3W</t>
  </si>
  <si>
    <t>UndeclaredMTH126ACT Combined English/Writing4A</t>
  </si>
  <si>
    <t>UndeclaredMTH126ACT Combined English/Writing4C</t>
  </si>
  <si>
    <t>UndeclaredMTH126ACT Composite1A</t>
  </si>
  <si>
    <t>0.0205198358</t>
  </si>
  <si>
    <t>0.052264808</t>
  </si>
  <si>
    <t>UndeclaredMTH126ACT Composite1B</t>
  </si>
  <si>
    <t>0.0560875513</t>
  </si>
  <si>
    <t>0.063253012</t>
  </si>
  <si>
    <t>0.32539683</t>
  </si>
  <si>
    <t>UndeclaredMTH126ACT Composite1C</t>
  </si>
  <si>
    <t>0.1491108071</t>
  </si>
  <si>
    <t>0.153614458</t>
  </si>
  <si>
    <t>0.42084942</t>
  </si>
  <si>
    <t>0.379790941</t>
  </si>
  <si>
    <t>UndeclaredMTH126ACT Composite1D</t>
  </si>
  <si>
    <t>0.0738714090</t>
  </si>
  <si>
    <t>0.188153310</t>
  </si>
  <si>
    <t>UndeclaredMTH126ACT Composite1F</t>
  </si>
  <si>
    <t>0.0615595075</t>
  </si>
  <si>
    <t>0.41284404</t>
  </si>
  <si>
    <t>0.156794425</t>
  </si>
  <si>
    <t>UndeclaredMTH126ACT Composite1W</t>
  </si>
  <si>
    <t>0.0314637483</t>
  </si>
  <si>
    <t>0.080139373</t>
  </si>
  <si>
    <t>UndeclaredMTH126ACT Composite2A</t>
  </si>
  <si>
    <t>0.0341997264</t>
  </si>
  <si>
    <t>0.37313433</t>
  </si>
  <si>
    <t>UndeclaredMTH126ACT Composite2B</t>
  </si>
  <si>
    <t>0.0683994528</t>
  </si>
  <si>
    <t>0.093373494</t>
  </si>
  <si>
    <t>0.39682540</t>
  </si>
  <si>
    <t>UndeclaredMTH126ACT Composite2C</t>
  </si>
  <si>
    <t>0.1409028728</t>
  </si>
  <si>
    <t>0.39768340</t>
  </si>
  <si>
    <t>0.367857143</t>
  </si>
  <si>
    <t>UndeclaredMTH126ACT Composite2D</t>
  </si>
  <si>
    <t>0.0574555404</t>
  </si>
  <si>
    <t>UndeclaredMTH126ACT Composite2F</t>
  </si>
  <si>
    <t>0.153571429</t>
  </si>
  <si>
    <t>UndeclaredMTH126ACT Composite2W</t>
  </si>
  <si>
    <t>UndeclaredMTH126ACT Composite3A</t>
  </si>
  <si>
    <t>0.0218878249</t>
  </si>
  <si>
    <t>0.039156627</t>
  </si>
  <si>
    <t>0.23880597</t>
  </si>
  <si>
    <t>UndeclaredMTH126ACT Composite3B</t>
  </si>
  <si>
    <t>0.19841270</t>
  </si>
  <si>
    <t>0.210084034</t>
  </si>
  <si>
    <t>UndeclaredMTH126ACT Composite3C</t>
  </si>
  <si>
    <t>0.0451436389</t>
  </si>
  <si>
    <t>0.12741313</t>
  </si>
  <si>
    <t>UndeclaredMTH126ACT Composite3D</t>
  </si>
  <si>
    <t>0.0259917921</t>
  </si>
  <si>
    <t>0.16101695</t>
  </si>
  <si>
    <t>UndeclaredMTH126ACT Composite3F</t>
  </si>
  <si>
    <t>0.0246238030</t>
  </si>
  <si>
    <t>UndeclaredMTH126ACT Composite3W</t>
  </si>
  <si>
    <t>0.0109439124</t>
  </si>
  <si>
    <t>UndeclaredMTH126ACT Composite4A</t>
  </si>
  <si>
    <t>0.0150478796</t>
  </si>
  <si>
    <t>0.16417910</t>
  </si>
  <si>
    <t>UndeclaredMTH126ACT Composite4B</t>
  </si>
  <si>
    <t>0.0136798906</t>
  </si>
  <si>
    <t>0.006024096</t>
  </si>
  <si>
    <t>UndeclaredMTH126ACT Composite4C</t>
  </si>
  <si>
    <t>0.0191518468</t>
  </si>
  <si>
    <t>0.021084337</t>
  </si>
  <si>
    <t>UndeclaredMTH126ACT Composite4D</t>
  </si>
  <si>
    <t>0.0041039672</t>
  </si>
  <si>
    <t>0.02542373</t>
  </si>
  <si>
    <t>UndeclaredMTH126ACT Composite4F</t>
  </si>
  <si>
    <t>0.02752294</t>
  </si>
  <si>
    <t>UndeclaredMTH126ACT Composite4W</t>
  </si>
  <si>
    <t>0.0054719562</t>
  </si>
  <si>
    <t>UndeclaredMTH126ACT English1A</t>
  </si>
  <si>
    <t>0.068085106</t>
  </si>
  <si>
    <t>UndeclaredMTH126ACT English1B</t>
  </si>
  <si>
    <t>0.033132530</t>
  </si>
  <si>
    <t>UndeclaredMTH126ACT English1C</t>
  </si>
  <si>
    <t>0.1217510260</t>
  </si>
  <si>
    <t>0.117469880</t>
  </si>
  <si>
    <t>0.34362934</t>
  </si>
  <si>
    <t>0.378723404</t>
  </si>
  <si>
    <t>UndeclaredMTH126ACT English1D</t>
  </si>
  <si>
    <t>0.178723404</t>
  </si>
  <si>
    <t>UndeclaredMTH126ACT English1F</t>
  </si>
  <si>
    <t>0.0629274966</t>
  </si>
  <si>
    <t>0.42201835</t>
  </si>
  <si>
    <t>0.195744681</t>
  </si>
  <si>
    <t>UndeclaredMTH126ACT English1W</t>
  </si>
  <si>
    <t>0.027108434</t>
  </si>
  <si>
    <t>0.072340426</t>
  </si>
  <si>
    <t>UndeclaredMTH126ACT English2A</t>
  </si>
  <si>
    <t>UndeclaredMTH126ACT English2B</t>
  </si>
  <si>
    <t>0.099397590</t>
  </si>
  <si>
    <t>UndeclaredMTH126ACT English2C</t>
  </si>
  <si>
    <t>0.1299589603</t>
  </si>
  <si>
    <t>0.135542169</t>
  </si>
  <si>
    <t>0.36679537</t>
  </si>
  <si>
    <t>UndeclaredMTH126ACT English2D</t>
  </si>
  <si>
    <t>0.0711354309</t>
  </si>
  <si>
    <t>0.44067797</t>
  </si>
  <si>
    <t>0.182456140</t>
  </si>
  <si>
    <t>UndeclaredMTH126ACT English2F</t>
  </si>
  <si>
    <t>0.0547195622</t>
  </si>
  <si>
    <t>UndeclaredMTH126ACT English2W</t>
  </si>
  <si>
    <t>0.018072289</t>
  </si>
  <si>
    <t>UndeclaredMTH126ACT English3A</t>
  </si>
  <si>
    <t>UndeclaredMTH126ACT English3B</t>
  </si>
  <si>
    <t>0.0396716826</t>
  </si>
  <si>
    <t>UndeclaredMTH126ACT English3C</t>
  </si>
  <si>
    <t>0.19691120</t>
  </si>
  <si>
    <t>UndeclaredMTH126ACT English3D</t>
  </si>
  <si>
    <t>UndeclaredMTH126ACT English3F</t>
  </si>
  <si>
    <t>0.0273597811</t>
  </si>
  <si>
    <t>0.18348624</t>
  </si>
  <si>
    <t>UndeclaredMTH126ACT English3W</t>
  </si>
  <si>
    <t>UndeclaredMTH126ACT English4A</t>
  </si>
  <si>
    <t>0.197368421</t>
  </si>
  <si>
    <t>UndeclaredMTH126ACT English4B</t>
  </si>
  <si>
    <t>UndeclaredMTH126ACT English4C</t>
  </si>
  <si>
    <t>0.0328317373</t>
  </si>
  <si>
    <t>0.09266409</t>
  </si>
  <si>
    <t>UndeclaredMTH126ACT English4D</t>
  </si>
  <si>
    <t>0.08474576</t>
  </si>
  <si>
    <t>UndeclaredMTH126ACT English4F</t>
  </si>
  <si>
    <t>UndeclaredMTH126ACT English4W</t>
  </si>
  <si>
    <t>0.0082079343</t>
  </si>
  <si>
    <t>UndeclaredMTH126ACT Math1A</t>
  </si>
  <si>
    <t>0.0177838577</t>
  </si>
  <si>
    <t>0.048327138</t>
  </si>
  <si>
    <t>UndeclaredMTH126ACT Math1B</t>
  </si>
  <si>
    <t>0.0410396717</t>
  </si>
  <si>
    <t>0.111524164</t>
  </si>
  <si>
    <t>UndeclaredMTH126ACT Math1C</t>
  </si>
  <si>
    <t>0.147590361</t>
  </si>
  <si>
    <t>0.382899628</t>
  </si>
  <si>
    <t>UndeclaredMTH126ACT Math1D</t>
  </si>
  <si>
    <t>0.0670314637</t>
  </si>
  <si>
    <t>UndeclaredMTH126ACT Math1F</t>
  </si>
  <si>
    <t>0.45871560</t>
  </si>
  <si>
    <t>0.185873606</t>
  </si>
  <si>
    <t>UndeclaredMTH126ACT Math1W</t>
  </si>
  <si>
    <t>UndeclaredMTH126ACT Math2A</t>
  </si>
  <si>
    <t>0.057228916</t>
  </si>
  <si>
    <t>UndeclaredMTH126ACT Math2B</t>
  </si>
  <si>
    <t>UndeclaredMTH126ACT Math2C</t>
  </si>
  <si>
    <t>0.138554217</t>
  </si>
  <si>
    <t>0.368217054</t>
  </si>
  <si>
    <t>UndeclaredMTH126ACT Math2D</t>
  </si>
  <si>
    <t>0.34745763</t>
  </si>
  <si>
    <t>0.158914729</t>
  </si>
  <si>
    <t>UndeclaredMTH126ACT Math2F</t>
  </si>
  <si>
    <t>0.0478796170</t>
  </si>
  <si>
    <t>0.015060241</t>
  </si>
  <si>
    <t>0.32110092</t>
  </si>
  <si>
    <t>0.135658915</t>
  </si>
  <si>
    <t>UndeclaredMTH126ACT Math2W</t>
  </si>
  <si>
    <t>0.0287277702</t>
  </si>
  <si>
    <t>UndeclaredMTH126ACT Math3A</t>
  </si>
  <si>
    <t>UndeclaredMTH126ACT Math3B</t>
  </si>
  <si>
    <t>UndeclaredMTH126ACT Math3C</t>
  </si>
  <si>
    <t>0.20077220</t>
  </si>
  <si>
    <t>UndeclaredMTH126ACT Math3D</t>
  </si>
  <si>
    <t>0.0355677155</t>
  </si>
  <si>
    <t>0.22033898</t>
  </si>
  <si>
    <t>UndeclaredMTH126ACT Math3F</t>
  </si>
  <si>
    <t>UndeclaredMTH126ACT Math3W</t>
  </si>
  <si>
    <t>UndeclaredMTH126ACT Math4A</t>
  </si>
  <si>
    <t>UndeclaredMTH126ACT Math4B</t>
  </si>
  <si>
    <t>UndeclaredMTH126ACT Math4C</t>
  </si>
  <si>
    <t>0.0123119015</t>
  </si>
  <si>
    <t>0.03474903</t>
  </si>
  <si>
    <t>UndeclaredMTH126ACT Math4D</t>
  </si>
  <si>
    <t>0.0027359781</t>
  </si>
  <si>
    <t>UndeclaredMTH126ACT Math4F</t>
  </si>
  <si>
    <t>0.003012048</t>
  </si>
  <si>
    <t>0.03669725</t>
  </si>
  <si>
    <t>UndeclaredMTH126ACT Math4W</t>
  </si>
  <si>
    <t>0.0013679891</t>
  </si>
  <si>
    <t>UndeclaredMTH126ACT Reading1A</t>
  </si>
  <si>
    <t>0.25373134</t>
  </si>
  <si>
    <t>UndeclaredMTH126ACT Reading1B</t>
  </si>
  <si>
    <t>0.0519835841</t>
  </si>
  <si>
    <t>UndeclaredMTH126ACT Reading1C</t>
  </si>
  <si>
    <t>0.1135430917</t>
  </si>
  <si>
    <t>0.32046332</t>
  </si>
  <si>
    <t>0.348739496</t>
  </si>
  <si>
    <t>UndeclaredMTH126ACT Reading1D</t>
  </si>
  <si>
    <t>0.36440678</t>
  </si>
  <si>
    <t>0.180672269</t>
  </si>
  <si>
    <t>UndeclaredMTH126ACT Reading1F</t>
  </si>
  <si>
    <t>0.0506155951</t>
  </si>
  <si>
    <t>0.155462185</t>
  </si>
  <si>
    <t>UndeclaredMTH126ACT Reading1W</t>
  </si>
  <si>
    <t>UndeclaredMTH126ACT Reading2A</t>
  </si>
  <si>
    <t>UndeclaredMTH126ACT Reading2B</t>
  </si>
  <si>
    <t>0.172995781</t>
  </si>
  <si>
    <t>UndeclaredMTH126ACT Reading2C</t>
  </si>
  <si>
    <t>0.1285909713</t>
  </si>
  <si>
    <t>0.36293436</t>
  </si>
  <si>
    <t>0.396624473</t>
  </si>
  <si>
    <t>UndeclaredMTH126ACT Reading2D</t>
  </si>
  <si>
    <t>0.0533515732</t>
  </si>
  <si>
    <t>0.33050847</t>
  </si>
  <si>
    <t>UndeclaredMTH126ACT Reading2F</t>
  </si>
  <si>
    <t>0.27522936</t>
  </si>
  <si>
    <t>UndeclaredMTH126ACT Reading2W</t>
  </si>
  <si>
    <t>UndeclaredMTH126ACT Reading3A</t>
  </si>
  <si>
    <t>UndeclaredMTH126ACT Reading3B</t>
  </si>
  <si>
    <t>UndeclaredMTH126ACT Reading3C</t>
  </si>
  <si>
    <t>0.0807113543</t>
  </si>
  <si>
    <t>0.087349398</t>
  </si>
  <si>
    <t>0.22779923</t>
  </si>
  <si>
    <t>0.341040462</t>
  </si>
  <si>
    <t>UndeclaredMTH126ACT Reading3D</t>
  </si>
  <si>
    <t>0.25423729</t>
  </si>
  <si>
    <t>0.173410405</t>
  </si>
  <si>
    <t>UndeclaredMTH126ACT Reading3F</t>
  </si>
  <si>
    <t>0.0437756498</t>
  </si>
  <si>
    <t>0.29357798</t>
  </si>
  <si>
    <t>UndeclaredMTH126ACT Reading3W</t>
  </si>
  <si>
    <t>0.057803468</t>
  </si>
  <si>
    <t>UndeclaredMTH126ACT Reading4A</t>
  </si>
  <si>
    <t>UndeclaredMTH126ACT Reading4B</t>
  </si>
  <si>
    <t>UndeclaredMTH126ACT Reading4C</t>
  </si>
  <si>
    <t>0.08880309</t>
  </si>
  <si>
    <t>UndeclaredMTH126ACT Reading4D</t>
  </si>
  <si>
    <t>UndeclaredMTH126ACT Reading4F</t>
  </si>
  <si>
    <t>0.09174312</t>
  </si>
  <si>
    <t>UndeclaredMTH126ACT Reading4W</t>
  </si>
  <si>
    <t>0.0095759234</t>
  </si>
  <si>
    <t>UndeclaredMTH126ACT Science Reasoning1A</t>
  </si>
  <si>
    <t>UndeclaredMTH126ACT Science Reasoning1B</t>
  </si>
  <si>
    <t>0.0642954856</t>
  </si>
  <si>
    <t>0.081325301</t>
  </si>
  <si>
    <t>0.37301587</t>
  </si>
  <si>
    <t>0.159863946</t>
  </si>
  <si>
    <t>UndeclaredMTH126ACT Science Reasoning1C</t>
  </si>
  <si>
    <t>0.1600547196</t>
  </si>
  <si>
    <t>0.45173745</t>
  </si>
  <si>
    <t>UndeclaredMTH126ACT Science Reasoning1D</t>
  </si>
  <si>
    <t>UndeclaredMTH126ACT Science Reasoning1F</t>
  </si>
  <si>
    <t>0.38532110</t>
  </si>
  <si>
    <t>UndeclaredMTH126ACT Science Reasoning1W</t>
  </si>
  <si>
    <t>UndeclaredMTH126ACT Science Reasoning2A</t>
  </si>
  <si>
    <t>0.080568720</t>
  </si>
  <si>
    <t>UndeclaredMTH126ACT Science Reasoning2B</t>
  </si>
  <si>
    <t>UndeclaredMTH126ACT Science Reasoning2C</t>
  </si>
  <si>
    <t>0.1039671683</t>
  </si>
  <si>
    <t>0.105421687</t>
  </si>
  <si>
    <t>0.29343629</t>
  </si>
  <si>
    <t>0.360189573</t>
  </si>
  <si>
    <t>UndeclaredMTH126ACT Science Reasoning2D</t>
  </si>
  <si>
    <t>0.29661017</t>
  </si>
  <si>
    <t>0.165876777</t>
  </si>
  <si>
    <t>UndeclaredMTH126ACT Science Reasoning2F</t>
  </si>
  <si>
    <t>0.31192661</t>
  </si>
  <si>
    <t>UndeclaredMTH126ACT Science Reasoning2W</t>
  </si>
  <si>
    <t>0.090047393</t>
  </si>
  <si>
    <t>UndeclaredMTH126ACT Science Reasoning3A</t>
  </si>
  <si>
    <t>0.31343284</t>
  </si>
  <si>
    <t>0.131250000</t>
  </si>
  <si>
    <t>UndeclaredMTH126ACT Science Reasoning3B</t>
  </si>
  <si>
    <t>UndeclaredMTH126ACT Science Reasoning3C</t>
  </si>
  <si>
    <t>0.18146718</t>
  </si>
  <si>
    <t>0.293750000</t>
  </si>
  <si>
    <t>UndeclaredMTH126ACT Science Reasoning3D</t>
  </si>
  <si>
    <t>0.17796610</t>
  </si>
  <si>
    <t>UndeclaredMTH126ACT Science Reasoning3F</t>
  </si>
  <si>
    <t>0.22018349</t>
  </si>
  <si>
    <t>UndeclaredMTH126ACT Science Reasoning3W</t>
  </si>
  <si>
    <t>UndeclaredMTH126ACT Science Reasoning4A</t>
  </si>
  <si>
    <t>UndeclaredMTH126ACT Science Reasoning4B</t>
  </si>
  <si>
    <t>UndeclaredMTH126ACT Science Reasoning4C</t>
  </si>
  <si>
    <t>0.07335907</t>
  </si>
  <si>
    <t>UndeclaredMTH126ACT Science Reasoning4D</t>
  </si>
  <si>
    <t>UndeclaredMTH126ACT Science Reasoning4F</t>
  </si>
  <si>
    <t>0.08256881</t>
  </si>
  <si>
    <t>UndeclaredMTH126ACT Science Reasoning4W</t>
  </si>
  <si>
    <t>UndeclaredMTH126SAT Mathematics1A</t>
  </si>
  <si>
    <t>0.0197628458</t>
  </si>
  <si>
    <t>UndeclaredMTH126SAT Mathematics1B</t>
  </si>
  <si>
    <t>0.0474308300</t>
  </si>
  <si>
    <t>0.072000000</t>
  </si>
  <si>
    <t>UndeclaredMTH126SAT Mathematics1C</t>
  </si>
  <si>
    <t>0.1501976285</t>
  </si>
  <si>
    <t>0.417582418</t>
  </si>
  <si>
    <t>UndeclaredMTH126SAT Mathematics1D</t>
  </si>
  <si>
    <t>0.0671936759</t>
  </si>
  <si>
    <t>0.186813187</t>
  </si>
  <si>
    <t>UndeclaredMTH126SAT Mathematics1F</t>
  </si>
  <si>
    <t>0.0553359684</t>
  </si>
  <si>
    <t>UndeclaredMTH126SAT Mathematics1W</t>
  </si>
  <si>
    <t>UndeclaredMTH126SAT Mathematics2A</t>
  </si>
  <si>
    <t>UndeclaredMTH126SAT Mathematics2B</t>
  </si>
  <si>
    <t>0.0790513834</t>
  </si>
  <si>
    <t>UndeclaredMTH126SAT Mathematics2C</t>
  </si>
  <si>
    <t>0.1462450593</t>
  </si>
  <si>
    <t>0.42045455</t>
  </si>
  <si>
    <t>UndeclaredMTH126SAT Mathematics2D</t>
  </si>
  <si>
    <t>UndeclaredMTH126SAT Mathematics2F</t>
  </si>
  <si>
    <t>UndeclaredMTH126SAT Mathematics2W</t>
  </si>
  <si>
    <t>0.0276679842</t>
  </si>
  <si>
    <t>UndeclaredMTH126SAT Mathematics3A</t>
  </si>
  <si>
    <t>0.0355731225</t>
  </si>
  <si>
    <t>UndeclaredMTH126SAT Mathematics3B</t>
  </si>
  <si>
    <t>0.0316205534</t>
  </si>
  <si>
    <t>UndeclaredMTH126SAT Mathematics3C</t>
  </si>
  <si>
    <t>0.14772727</t>
  </si>
  <si>
    <t>UndeclaredMTH126SAT Mathematics3D</t>
  </si>
  <si>
    <t>UndeclaredMTH126SAT Mathematics3F</t>
  </si>
  <si>
    <t>UndeclaredMTH126SAT Mathematics3W</t>
  </si>
  <si>
    <t>0.0158102767</t>
  </si>
  <si>
    <t>UndeclaredMTH126SAT Mathematics4A</t>
  </si>
  <si>
    <t>0.0079051383</t>
  </si>
  <si>
    <t>UndeclaredMTH126SAT Mathematics4B</t>
  </si>
  <si>
    <t>0.0039525692</t>
  </si>
  <si>
    <t>UndeclaredMTH126SAT Total (Verbal and Math)1A</t>
  </si>
  <si>
    <t>UndeclaredMTH126SAT Total (Verbal and Math)1B</t>
  </si>
  <si>
    <t>0.144230769</t>
  </si>
  <si>
    <t>UndeclaredMTH126SAT Total (Verbal and Math)1C</t>
  </si>
  <si>
    <t>UndeclaredMTH126SAT Total (Verbal and Math)1D</t>
  </si>
  <si>
    <t>UndeclaredMTH126SAT Total (Verbal and Math)1F</t>
  </si>
  <si>
    <t>UndeclaredMTH126SAT Total (Verbal and Math)1W</t>
  </si>
  <si>
    <t>UndeclaredMTH126SAT Total (Verbal and Math)2A</t>
  </si>
  <si>
    <t>0.130000000</t>
  </si>
  <si>
    <t>UndeclaredMTH126SAT Total (Verbal and Math)2B</t>
  </si>
  <si>
    <t>0.0632411067</t>
  </si>
  <si>
    <t>UndeclaredMTH126SAT Total (Verbal and Math)2C</t>
  </si>
  <si>
    <t>0.1146245059</t>
  </si>
  <si>
    <t>0.32954545</t>
  </si>
  <si>
    <t>UndeclaredMTH126SAT Total (Verbal and Math)2D</t>
  </si>
  <si>
    <t>0.170000000</t>
  </si>
  <si>
    <t>UndeclaredMTH126SAT Total (Verbal and Math)2F</t>
  </si>
  <si>
    <t>UndeclaredMTH126SAT Total (Verbal and Math)2W</t>
  </si>
  <si>
    <t>UndeclaredMTH126SAT Total (Verbal and Math)3A</t>
  </si>
  <si>
    <t>UndeclaredMTH126SAT Total (Verbal and Math)3B</t>
  </si>
  <si>
    <t>UndeclaredMTH126SAT Total (Verbal and Math)3C</t>
  </si>
  <si>
    <t>UndeclaredMTH126SAT Total (Verbal and Math)3D</t>
  </si>
  <si>
    <t>UndeclaredMTH126SAT Total (Verbal and Math)3F</t>
  </si>
  <si>
    <t>UndeclaredMTH126SAT Total (Verbal and Math)3W</t>
  </si>
  <si>
    <t>0.0118577075</t>
  </si>
  <si>
    <t>UndeclaredMTH126SAT Total (Verbal and Math)4A</t>
  </si>
  <si>
    <t>UndeclaredMTH126SAT Total (Verbal and Math)4B</t>
  </si>
  <si>
    <t>UndeclaredMTH126SAT Total (Verbal and Math)4C</t>
  </si>
  <si>
    <t>0.03409091</t>
  </si>
  <si>
    <t>UndeclaredMTH126SAT Total (Verbal and Math)4D</t>
  </si>
  <si>
    <t>UndeclaredMTH126SAT Verbal1A</t>
  </si>
  <si>
    <t>UndeclaredMTH126SAT Verbal1B</t>
  </si>
  <si>
    <t>0.0711462451</t>
  </si>
  <si>
    <t>UndeclaredMTH126SAT Verbal1C</t>
  </si>
  <si>
    <t>0.1699604743</t>
  </si>
  <si>
    <t>0.364406780</t>
  </si>
  <si>
    <t>UndeclaredMTH126SAT Verbal1D</t>
  </si>
  <si>
    <t>UndeclaredMTH126SAT Verbal1F</t>
  </si>
  <si>
    <t>UndeclaredMTH126SAT Verbal1W</t>
  </si>
  <si>
    <t>UndeclaredMTH126SAT Verbal2A</t>
  </si>
  <si>
    <t>UndeclaredMTH126SAT Verbal2B</t>
  </si>
  <si>
    <t>0.0395256917</t>
  </si>
  <si>
    <t>UndeclaredMTH126SAT Verbal2C</t>
  </si>
  <si>
    <t>0.341176471</t>
  </si>
  <si>
    <t>UndeclaredMTH126SAT Verbal2D</t>
  </si>
  <si>
    <t>UndeclaredMTH126SAT Verbal2F</t>
  </si>
  <si>
    <t>UndeclaredMTH126SAT Verbal2W</t>
  </si>
  <si>
    <t>UndeclaredMTH126SAT Verbal3A</t>
  </si>
  <si>
    <t>UndeclaredMTH126SAT Verbal3B</t>
  </si>
  <si>
    <t>UndeclaredMTH126SAT Verbal3C</t>
  </si>
  <si>
    <t>UndeclaredMTH126SAT Verbal3D</t>
  </si>
  <si>
    <t>UndeclaredMTH126SAT Verbal3F</t>
  </si>
  <si>
    <t>UndeclaredMTH126SAT Verbal3W</t>
  </si>
  <si>
    <t>UndeclaredMTH126SAT Verbal4A</t>
  </si>
  <si>
    <t>UndeclaredMTH126SAT Verbal4B</t>
  </si>
  <si>
    <t>UndeclaredMTH126SAT Verbal4C</t>
  </si>
  <si>
    <t>UndeclaredMTH126SAT Verbal4D</t>
  </si>
  <si>
    <t>UndeclaredMTH126SAT Verbal4F</t>
  </si>
  <si>
    <t>UndeclaredMTH126SAT Verbal4W</t>
  </si>
  <si>
    <t>UndeclaredMTH126SAT Writing1A</t>
  </si>
  <si>
    <t>UndeclaredMTH126SAT Writing1B</t>
  </si>
  <si>
    <t>UndeclaredMTH126SAT Writing1C</t>
  </si>
  <si>
    <t>UndeclaredMTH126SAT Writing1D</t>
  </si>
  <si>
    <t>UndeclaredMTH126SAT Writing1F</t>
  </si>
  <si>
    <t>UndeclaredMTH126SAT Writing1W</t>
  </si>
  <si>
    <t>UndeclaredMTH126SAT Writing2A</t>
  </si>
  <si>
    <t>UndeclaredMTH126SAT Writing2B</t>
  </si>
  <si>
    <t>UndeclaredMTH126SAT Writing2C</t>
  </si>
  <si>
    <t>UndeclaredMTH126SAT Writing2D</t>
  </si>
  <si>
    <t>UndeclaredMTH126SAT Writing2F</t>
  </si>
  <si>
    <t>UndeclaredMTH126SAT Writing2W</t>
  </si>
  <si>
    <t>UndeclaredMTH126SAT Writing3B</t>
  </si>
  <si>
    <t>UndeclaredMTH126SAT Writing3C</t>
  </si>
  <si>
    <t>UndeclaredMTH126SAT Writing3F</t>
  </si>
  <si>
    <t>UndeclaredMTH126SAT Writing4B</t>
  </si>
  <si>
    <t>UndeclaredMTH126SAT Writing4C</t>
  </si>
  <si>
    <t>UndeclaredMTH126SAT Writing4D</t>
  </si>
  <si>
    <t>UndeclaredMTH126SAT Writing4F</t>
  </si>
  <si>
    <t>UndeclaredMUS214ACT Combined English/Writing1A</t>
  </si>
  <si>
    <t>0.0959595960</t>
  </si>
  <si>
    <t>0.22891566</t>
  </si>
  <si>
    <t>UndeclaredMUS214ACT Combined English/Writing1B</t>
  </si>
  <si>
    <t>UndeclaredMUS214ACT Combined English/Writing1C</t>
  </si>
  <si>
    <t>UndeclaredMUS214ACT Combined English/Writing1D</t>
  </si>
  <si>
    <t>UndeclaredMUS214ACT Combined English/Writing1F</t>
  </si>
  <si>
    <t>UndeclaredMUS214ACT Combined English/Writing1W</t>
  </si>
  <si>
    <t>UndeclaredMUS214ACT Combined English/Writing2A</t>
  </si>
  <si>
    <t>0.1313131313</t>
  </si>
  <si>
    <t>0.31325301</t>
  </si>
  <si>
    <t>UndeclaredMUS214ACT Combined English/Writing2B</t>
  </si>
  <si>
    <t>UndeclaredMUS214ACT Combined English/Writing2C</t>
  </si>
  <si>
    <t>UndeclaredMUS214ACT Combined English/Writing2D</t>
  </si>
  <si>
    <t>UndeclaredMUS214ACT Combined English/Writing2F</t>
  </si>
  <si>
    <t>UndeclaredMUS214ACT Combined English/Writing2W</t>
  </si>
  <si>
    <t>UndeclaredMUS214ACT Combined English/Writing3A</t>
  </si>
  <si>
    <t>UndeclaredMUS214ACT Combined English/Writing3B</t>
  </si>
  <si>
    <t>0.22916667</t>
  </si>
  <si>
    <t>UndeclaredMUS214ACT Combined English/Writing3C</t>
  </si>
  <si>
    <t>UndeclaredMUS214ACT Combined English/Writing3D</t>
  </si>
  <si>
    <t>UndeclaredMUS214ACT Combined English/Writing3F</t>
  </si>
  <si>
    <t>UndeclaredMUS214ACT Combined English/Writing3W</t>
  </si>
  <si>
    <t>UndeclaredMUS214ACT Combined English/Writing4A</t>
  </si>
  <si>
    <t>0.16867470</t>
  </si>
  <si>
    <t>UndeclaredMUS214ACT Combined English/Writing4B</t>
  </si>
  <si>
    <t>UndeclaredMUS214ACT Combined English/Writing4C</t>
  </si>
  <si>
    <t>UndeclaredMUS214ACT Combined English/Writing4D</t>
  </si>
  <si>
    <t>UndeclaredMUS214ACT Combined English/Writing4F</t>
  </si>
  <si>
    <t>UndeclaredMUS214ACT Combined English/Writing4W</t>
  </si>
  <si>
    <t>UndeclaredMUS214ACT Composite1A</t>
  </si>
  <si>
    <t>0.1142587347</t>
  </si>
  <si>
    <t>0.130864198</t>
  </si>
  <si>
    <t>0.30024814</t>
  </si>
  <si>
    <t>0.312661499</t>
  </si>
  <si>
    <t>UndeclaredMUS214ACT Composite1B</t>
  </si>
  <si>
    <t>0.1180358829</t>
  </si>
  <si>
    <t>0.091358025</t>
  </si>
  <si>
    <t>0.37650602</t>
  </si>
  <si>
    <t>0.322997416</t>
  </si>
  <si>
    <t>UndeclaredMUS214ACT Composite1C</t>
  </si>
  <si>
    <t>0.0651558074</t>
  </si>
  <si>
    <t>0.054320988</t>
  </si>
  <si>
    <t>0.178294574</t>
  </si>
  <si>
    <t>UndeclaredMUS214ACT Composite1D</t>
  </si>
  <si>
    <t>0.017283951</t>
  </si>
  <si>
    <t>UndeclaredMUS214ACT Composite1F</t>
  </si>
  <si>
    <t>0.0368271955</t>
  </si>
  <si>
    <t>0.45348837</t>
  </si>
  <si>
    <t>UndeclaredMUS214ACT Composite1W</t>
  </si>
  <si>
    <t>UndeclaredMUS214ACT Composite2A</t>
  </si>
  <si>
    <t>0.1255901794</t>
  </si>
  <si>
    <t>0.33002481</t>
  </si>
  <si>
    <t>0.399399399</t>
  </si>
  <si>
    <t>UndeclaredMUS214ACT Composite2B</t>
  </si>
  <si>
    <t>0.0991501416</t>
  </si>
  <si>
    <t>0.116049383</t>
  </si>
  <si>
    <t>0.31626506</t>
  </si>
  <si>
    <t>UndeclaredMUS214ACT Composite2C</t>
  </si>
  <si>
    <t>0.0443814920</t>
  </si>
  <si>
    <t>0.032098765</t>
  </si>
  <si>
    <t>0.28834356</t>
  </si>
  <si>
    <t>0.141141141</t>
  </si>
  <si>
    <t>UndeclaredMUS214ACT Composite2D</t>
  </si>
  <si>
    <t>0.002469136</t>
  </si>
  <si>
    <t>0.042042042</t>
  </si>
  <si>
    <t>UndeclaredMUS214ACT Composite2F</t>
  </si>
  <si>
    <t>0.0254957507</t>
  </si>
  <si>
    <t>UndeclaredMUS214ACT Composite2W</t>
  </si>
  <si>
    <t>0.021021021</t>
  </si>
  <si>
    <t>UndeclaredMUS214ACT Composite3A</t>
  </si>
  <si>
    <t>0.0793201133</t>
  </si>
  <si>
    <t>0.120987654</t>
  </si>
  <si>
    <t>0.20843672</t>
  </si>
  <si>
    <t>UndeclaredMUS214ACT Composite3B</t>
  </si>
  <si>
    <t>0.071604938</t>
  </si>
  <si>
    <t>0.316831683</t>
  </si>
  <si>
    <t>UndeclaredMUS214ACT Composite3C</t>
  </si>
  <si>
    <t>0.0302171860</t>
  </si>
  <si>
    <t>0.014814815</t>
  </si>
  <si>
    <t>0.19631902</t>
  </si>
  <si>
    <t>0.158415842</t>
  </si>
  <si>
    <t>UndeclaredMUS214ACT Composite3D</t>
  </si>
  <si>
    <t>UndeclaredMUS214ACT Composite3F</t>
  </si>
  <si>
    <t>UndeclaredMUS214ACT Composite4A</t>
  </si>
  <si>
    <t>0.0613786591</t>
  </si>
  <si>
    <t>0.474452555</t>
  </si>
  <si>
    <t>UndeclaredMUS214ACT Composite4B</t>
  </si>
  <si>
    <t>0.0358829084</t>
  </si>
  <si>
    <t>0.039506173</t>
  </si>
  <si>
    <t>0.11445783</t>
  </si>
  <si>
    <t>0.277372263</t>
  </si>
  <si>
    <t>UndeclaredMUS214ACT Composite4C</t>
  </si>
  <si>
    <t>0.009876543</t>
  </si>
  <si>
    <t>0.09202454</t>
  </si>
  <si>
    <t>UndeclaredMUS214ACT Composite4D</t>
  </si>
  <si>
    <t>0.004938272</t>
  </si>
  <si>
    <t>UndeclaredMUS214ACT Composite4F</t>
  </si>
  <si>
    <t>UndeclaredMUS214ACT Composite4W</t>
  </si>
  <si>
    <t>UndeclaredMUS214ACT English1A</t>
  </si>
  <si>
    <t>0.0840415486</t>
  </si>
  <si>
    <t>0.22084367</t>
  </si>
  <si>
    <t>UndeclaredMUS214ACT English1B</t>
  </si>
  <si>
    <t>0.1010387158</t>
  </si>
  <si>
    <t>0.32228916</t>
  </si>
  <si>
    <t>0.344051447</t>
  </si>
  <si>
    <t>UndeclaredMUS214ACT English1C</t>
  </si>
  <si>
    <t>0.034567901</t>
  </si>
  <si>
    <t>0.30674847</t>
  </si>
  <si>
    <t>0.160771704</t>
  </si>
  <si>
    <t>UndeclaredMUS214ACT English1D</t>
  </si>
  <si>
    <t>0.067524116</t>
  </si>
  <si>
    <t>UndeclaredMUS214ACT English1F</t>
  </si>
  <si>
    <t>0.0321057602</t>
  </si>
  <si>
    <t>0.109324759</t>
  </si>
  <si>
    <t>UndeclaredMUS214ACT English1W</t>
  </si>
  <si>
    <t>0.032154341</t>
  </si>
  <si>
    <t>UndeclaredMUS214ACT English2A</t>
  </si>
  <si>
    <t>0.1435316336</t>
  </si>
  <si>
    <t>0.37717122</t>
  </si>
  <si>
    <t>0.409703504</t>
  </si>
  <si>
    <t>UndeclaredMUS214ACT English2B</t>
  </si>
  <si>
    <t>0.1038715770</t>
  </si>
  <si>
    <t>0.113580247</t>
  </si>
  <si>
    <t>0.33132530</t>
  </si>
  <si>
    <t>0.296495957</t>
  </si>
  <si>
    <t>UndeclaredMUS214ACT English2C</t>
  </si>
  <si>
    <t>0.0538243626</t>
  </si>
  <si>
    <t>0.34969325</t>
  </si>
  <si>
    <t>0.153638814</t>
  </si>
  <si>
    <t>UndeclaredMUS214ACT English2D</t>
  </si>
  <si>
    <t>UndeclaredMUS214ACT English2F</t>
  </si>
  <si>
    <t>0.0283286119</t>
  </si>
  <si>
    <t>0.080862534</t>
  </si>
  <si>
    <t>UndeclaredMUS214ACT English2W</t>
  </si>
  <si>
    <t>UndeclaredMUS214ACT English3A</t>
  </si>
  <si>
    <t>0.106172840</t>
  </si>
  <si>
    <t>0.20099256</t>
  </si>
  <si>
    <t>0.387559809</t>
  </si>
  <si>
    <t>UndeclaredMUS214ACT English3B</t>
  </si>
  <si>
    <t>0.083950617</t>
  </si>
  <si>
    <t>0.354066986</t>
  </si>
  <si>
    <t>UndeclaredMUS214ACT English3C</t>
  </si>
  <si>
    <t>0.18404908</t>
  </si>
  <si>
    <t>0.143540670</t>
  </si>
  <si>
    <t>UndeclaredMUS214ACT English3D</t>
  </si>
  <si>
    <t>UndeclaredMUS214ACT English3F</t>
  </si>
  <si>
    <t>UndeclaredMUS214ACT English3W</t>
  </si>
  <si>
    <t>0.0009442871</t>
  </si>
  <si>
    <t>UndeclaredMUS214ACT English4A</t>
  </si>
  <si>
    <t>0.482142857</t>
  </si>
  <si>
    <t>UndeclaredMUS214ACT English4B</t>
  </si>
  <si>
    <t>0.0387157696</t>
  </si>
  <si>
    <t>0.12349398</t>
  </si>
  <si>
    <t>UndeclaredMUS214ACT English4C</t>
  </si>
  <si>
    <t>0.15950920</t>
  </si>
  <si>
    <t>UndeclaredMUS214ACT English4D</t>
  </si>
  <si>
    <t>UndeclaredMUS214ACT English4F</t>
  </si>
  <si>
    <t>UndeclaredMUS214ACT English4W</t>
  </si>
  <si>
    <t>0.0037771483</t>
  </si>
  <si>
    <t>UndeclaredMUS214ACT Math1A</t>
  </si>
  <si>
    <t>0.27791563</t>
  </si>
  <si>
    <t>UndeclaredMUS214ACT Math1B</t>
  </si>
  <si>
    <t>0.40060241</t>
  </si>
  <si>
    <t>0.346354167</t>
  </si>
  <si>
    <t>UndeclaredMUS214ACT Math1C</t>
  </si>
  <si>
    <t>0.0623229462</t>
  </si>
  <si>
    <t>0.40490798</t>
  </si>
  <si>
    <t>UndeclaredMUS214ACT Math1D</t>
  </si>
  <si>
    <t>0.044270833</t>
  </si>
  <si>
    <t>UndeclaredMUS214ACT Math1F</t>
  </si>
  <si>
    <t>0.51162791</t>
  </si>
  <si>
    <t>0.114583333</t>
  </si>
  <si>
    <t>UndeclaredMUS214ACT Math1W</t>
  </si>
  <si>
    <t>UndeclaredMUS214ACT Math2A</t>
  </si>
  <si>
    <t>0.0934844193</t>
  </si>
  <si>
    <t>0.138271605</t>
  </si>
  <si>
    <t>0.24565757</t>
  </si>
  <si>
    <t>0.365313653</t>
  </si>
  <si>
    <t>UndeclaredMUS214ACT Math2B</t>
  </si>
  <si>
    <t>0.0783758263</t>
  </si>
  <si>
    <t>0.306273063</t>
  </si>
  <si>
    <t>UndeclaredMUS214ACT Math2C</t>
  </si>
  <si>
    <t>0.0453257790</t>
  </si>
  <si>
    <t>0.29447853</t>
  </si>
  <si>
    <t>0.177121771</t>
  </si>
  <si>
    <t>UndeclaredMUS214ACT Math2D</t>
  </si>
  <si>
    <t>UndeclaredMUS214ACT Math2F</t>
  </si>
  <si>
    <t>0.0207743154</t>
  </si>
  <si>
    <t>UndeclaredMUS214ACT Math2W</t>
  </si>
  <si>
    <t>UndeclaredMUS214ACT Math3A</t>
  </si>
  <si>
    <t>0.1067044381</t>
  </si>
  <si>
    <t>0.153086420</t>
  </si>
  <si>
    <t>0.28039702</t>
  </si>
  <si>
    <t>0.446640316</t>
  </si>
  <si>
    <t>UndeclaredMUS214ACT Math3B</t>
  </si>
  <si>
    <t>0.292490119</t>
  </si>
  <si>
    <t>UndeclaredMUS214ACT Math3C</t>
  </si>
  <si>
    <t>0.22085890</t>
  </si>
  <si>
    <t>0.142292490</t>
  </si>
  <si>
    <t>UndeclaredMUS214ACT Math3D</t>
  </si>
  <si>
    <t>0.059288538</t>
  </si>
  <si>
    <t>UndeclaredMUS214ACT Math3F</t>
  </si>
  <si>
    <t>0.047430830</t>
  </si>
  <si>
    <t>UndeclaredMUS214ACT Math3W</t>
  </si>
  <si>
    <t>0.0028328612</t>
  </si>
  <si>
    <t>UndeclaredMUS214ACT Math4A</t>
  </si>
  <si>
    <t>0.19602978</t>
  </si>
  <si>
    <t>0.523178808</t>
  </si>
  <si>
    <t>UndeclaredMUS214ACT Math4B</t>
  </si>
  <si>
    <t>0.0396600567</t>
  </si>
  <si>
    <t>0.12650602</t>
  </si>
  <si>
    <t>UndeclaredMUS214ACT Math4C</t>
  </si>
  <si>
    <t>0.07975460</t>
  </si>
  <si>
    <t>UndeclaredMUS214ACT Math4D</t>
  </si>
  <si>
    <t>UndeclaredMUS214ACT Math4F</t>
  </si>
  <si>
    <t>UndeclaredMUS214ACT Math4W</t>
  </si>
  <si>
    <t>0.026490066</t>
  </si>
  <si>
    <t>UndeclaredMUS214ACT Reading1A</t>
  </si>
  <si>
    <t>0.0925401322</t>
  </si>
  <si>
    <t>0.096296296</t>
  </si>
  <si>
    <t>0.24317618</t>
  </si>
  <si>
    <t>0.316129032</t>
  </si>
  <si>
    <t>UndeclaredMUS214ACT Reading1B</t>
  </si>
  <si>
    <t>0.1000944287</t>
  </si>
  <si>
    <t>0.341935484</t>
  </si>
  <si>
    <t>UndeclaredMUS214ACT Reading1C</t>
  </si>
  <si>
    <t>0.183870968</t>
  </si>
  <si>
    <t>UndeclaredMUS214ACT Reading1D</t>
  </si>
  <si>
    <t>UndeclaredMUS214ACT Reading1F</t>
  </si>
  <si>
    <t>0.087096774</t>
  </si>
  <si>
    <t>UndeclaredMUS214ACT Reading1W</t>
  </si>
  <si>
    <t>0.022580645</t>
  </si>
  <si>
    <t>UndeclaredMUS214ACT Reading2A</t>
  </si>
  <si>
    <t>0.1133144476</t>
  </si>
  <si>
    <t>0.29776675</t>
  </si>
  <si>
    <t>UndeclaredMUS214ACT Reading2B</t>
  </si>
  <si>
    <t>0.27108434</t>
  </si>
  <si>
    <t>UndeclaredMUS214ACT Reading2C</t>
  </si>
  <si>
    <t>0.27607362</t>
  </si>
  <si>
    <t>UndeclaredMUS214ACT Reading2D</t>
  </si>
  <si>
    <t>UndeclaredMUS214ACT Reading2F</t>
  </si>
  <si>
    <t>UndeclaredMUS214ACT Reading2W</t>
  </si>
  <si>
    <t>UndeclaredMUS214ACT Reading3A</t>
  </si>
  <si>
    <t>0.1048158640</t>
  </si>
  <si>
    <t>0.27543424</t>
  </si>
  <si>
    <t>0.423664122</t>
  </si>
  <si>
    <t>UndeclaredMUS214ACT Reading3B</t>
  </si>
  <si>
    <t>0.076543210</t>
  </si>
  <si>
    <t>0.25301205</t>
  </si>
  <si>
    <t>UndeclaredMUS214ACT Reading3C</t>
  </si>
  <si>
    <t>0.0349386213</t>
  </si>
  <si>
    <t>0.019753086</t>
  </si>
  <si>
    <t>0.22699387</t>
  </si>
  <si>
    <t>0.141221374</t>
  </si>
  <si>
    <t>UndeclaredMUS214ACT Reading3D</t>
  </si>
  <si>
    <t>UndeclaredMUS214ACT Reading3F</t>
  </si>
  <si>
    <t>UndeclaredMUS214ACT Reading3W</t>
  </si>
  <si>
    <t>0.0018885741</t>
  </si>
  <si>
    <t>UndeclaredMUS214ACT Reading4A</t>
  </si>
  <si>
    <t>0.18362283</t>
  </si>
  <si>
    <t>UndeclaredMUS214ACT Reading4B</t>
  </si>
  <si>
    <t>0.0491029273</t>
  </si>
  <si>
    <t>UndeclaredMUS214ACT Reading4C</t>
  </si>
  <si>
    <t>0.0226628895</t>
  </si>
  <si>
    <t>0.14723926</t>
  </si>
  <si>
    <t>UndeclaredMUS214ACT Reading4D</t>
  </si>
  <si>
    <t>UndeclaredMUS214ACT Reading4F</t>
  </si>
  <si>
    <t>UndeclaredMUS214ACT Reading4W</t>
  </si>
  <si>
    <t>UndeclaredMUS214ACT Science Reasoning1A</t>
  </si>
  <si>
    <t>0.1284230406</t>
  </si>
  <si>
    <t>0.140740741</t>
  </si>
  <si>
    <t>0.33746898</t>
  </si>
  <si>
    <t>UndeclaredMUS214ACT Science Reasoning1B</t>
  </si>
  <si>
    <t>UndeclaredMUS214ACT Science Reasoning1C</t>
  </si>
  <si>
    <t>0.158653846</t>
  </si>
  <si>
    <t>UndeclaredMUS214ACT Science Reasoning1D</t>
  </si>
  <si>
    <t>UndeclaredMUS214ACT Science Reasoning1F</t>
  </si>
  <si>
    <t>0.098557692</t>
  </si>
  <si>
    <t>UndeclaredMUS214ACT Science Reasoning1W</t>
  </si>
  <si>
    <t>UndeclaredMUS214ACT Science Reasoning2A</t>
  </si>
  <si>
    <t>0.370517928</t>
  </si>
  <si>
    <t>UndeclaredMUS214ACT Science Reasoning2B</t>
  </si>
  <si>
    <t>0.0774315392</t>
  </si>
  <si>
    <t>0.079012346</t>
  </si>
  <si>
    <t>0.24698795</t>
  </si>
  <si>
    <t>0.326693227</t>
  </si>
  <si>
    <t>UndeclaredMUS214ACT Science Reasoning2C</t>
  </si>
  <si>
    <t>0.25153374</t>
  </si>
  <si>
    <t>0.163346614</t>
  </si>
  <si>
    <t>UndeclaredMUS214ACT Science Reasoning2D</t>
  </si>
  <si>
    <t>UndeclaredMUS214ACT Science Reasoning2F</t>
  </si>
  <si>
    <t>0.091633466</t>
  </si>
  <si>
    <t>UndeclaredMUS214ACT Science Reasoning2W</t>
  </si>
  <si>
    <t>UndeclaredMUS214ACT Science Reasoning3A</t>
  </si>
  <si>
    <t>0.0953729934</t>
  </si>
  <si>
    <t>0.25062035</t>
  </si>
  <si>
    <t>0.419087137</t>
  </si>
  <si>
    <t>UndeclaredMUS214ACT Science Reasoning3B</t>
  </si>
  <si>
    <t>0.0689329556</t>
  </si>
  <si>
    <t>0.21987952</t>
  </si>
  <si>
    <t>UndeclaredMUS214ACT Science Reasoning3C</t>
  </si>
  <si>
    <t>0.0377714825</t>
  </si>
  <si>
    <t>0.24539877</t>
  </si>
  <si>
    <t>0.165975104</t>
  </si>
  <si>
    <t>UndeclaredMUS214ACT Science Reasoning3D</t>
  </si>
  <si>
    <t>UndeclaredMUS214ACT Science Reasoning3F</t>
  </si>
  <si>
    <t>0.058091286</t>
  </si>
  <si>
    <t>UndeclaredMUS214ACT Science Reasoning3W</t>
  </si>
  <si>
    <t>0.012448133</t>
  </si>
  <si>
    <t>UndeclaredMUS214ACT Science Reasoning4A</t>
  </si>
  <si>
    <t>0.18114144</t>
  </si>
  <si>
    <t>0.483443709</t>
  </si>
  <si>
    <t>UndeclaredMUS214ACT Science Reasoning4B</t>
  </si>
  <si>
    <t>UndeclaredMUS214ACT Science Reasoning4C</t>
  </si>
  <si>
    <t>0.09815951</t>
  </si>
  <si>
    <t>UndeclaredMUS214ACT Science Reasoning4D</t>
  </si>
  <si>
    <t>UndeclaredMUS214ACT Science Reasoning4F</t>
  </si>
  <si>
    <t>UndeclaredMUS214ACT Science Reasoning4W</t>
  </si>
  <si>
    <t>UndeclaredMUS214SAT Mathematics1A</t>
  </si>
  <si>
    <t>0.094202899</t>
  </si>
  <si>
    <t>UndeclaredMUS214SAT Mathematics1B</t>
  </si>
  <si>
    <t>UndeclaredMUS214SAT Mathematics1C</t>
  </si>
  <si>
    <t>UndeclaredMUS214SAT Mathematics1D</t>
  </si>
  <si>
    <t>UndeclaredMUS214SAT Mathematics1F</t>
  </si>
  <si>
    <t>0.0242424242</t>
  </si>
  <si>
    <t>UndeclaredMUS214SAT Mathematics1W</t>
  </si>
  <si>
    <t>UndeclaredMUS214SAT Mathematics2A</t>
  </si>
  <si>
    <t>0.1575757576</t>
  </si>
  <si>
    <t>0.464285714</t>
  </si>
  <si>
    <t>UndeclaredMUS214SAT Mathematics2B</t>
  </si>
  <si>
    <t>0.0939393939</t>
  </si>
  <si>
    <t>0.101449275</t>
  </si>
  <si>
    <t>0.26724138</t>
  </si>
  <si>
    <t>0.276785714</t>
  </si>
  <si>
    <t>UndeclaredMUS214SAT Mathematics2C</t>
  </si>
  <si>
    <t>UndeclaredMUS214SAT Mathematics2D</t>
  </si>
  <si>
    <t>UndeclaredMUS214SAT Mathematics2F</t>
  </si>
  <si>
    <t>UndeclaredMUS214SAT Mathematics2W</t>
  </si>
  <si>
    <t>0.0121212121</t>
  </si>
  <si>
    <t>UndeclaredMUS214SAT Mathematics3A</t>
  </si>
  <si>
    <t>0.0969696970</t>
  </si>
  <si>
    <t>UndeclaredMUS214SAT Mathematics3B</t>
  </si>
  <si>
    <t>UndeclaredMUS214SAT Mathematics3C</t>
  </si>
  <si>
    <t>UndeclaredMUS214SAT Mathematics3D</t>
  </si>
  <si>
    <t>UndeclaredMUS214SAT Mathematics3F</t>
  </si>
  <si>
    <t>UndeclaredMUS214SAT Mathematics3W</t>
  </si>
  <si>
    <t>UndeclaredMUS214SAT Mathematics4A</t>
  </si>
  <si>
    <t>0.0848484848</t>
  </si>
  <si>
    <t>UndeclaredMUS214SAT Mathematics4B</t>
  </si>
  <si>
    <t>0.12931034</t>
  </si>
  <si>
    <t>UndeclaredMUS214SAT Mathematics4C</t>
  </si>
  <si>
    <t>UndeclaredMUS214SAT Mathematics4D</t>
  </si>
  <si>
    <t>UndeclaredMUS214SAT Mathematics4F</t>
  </si>
  <si>
    <t>UndeclaredMUS214SAT Mathematics4W</t>
  </si>
  <si>
    <t>UndeclaredMUS214SAT Total (Verbal and Math)1A</t>
  </si>
  <si>
    <t>0.284090909</t>
  </si>
  <si>
    <t>UndeclaredMUS214SAT Total (Verbal and Math)1B</t>
  </si>
  <si>
    <t>UndeclaredMUS214SAT Total (Verbal and Math)1C</t>
  </si>
  <si>
    <t>UndeclaredMUS214SAT Total (Verbal and Math)1D</t>
  </si>
  <si>
    <t>UndeclaredMUS214SAT Total (Verbal and Math)1F</t>
  </si>
  <si>
    <t>UndeclaredMUS214SAT Total (Verbal and Math)1W</t>
  </si>
  <si>
    <t>UndeclaredMUS214SAT Total (Verbal and Math)2A</t>
  </si>
  <si>
    <t>0.1636363636</t>
  </si>
  <si>
    <t>UndeclaredMUS214SAT Total (Verbal and Math)2B</t>
  </si>
  <si>
    <t>UndeclaredMUS214SAT Total (Verbal and Math)2C</t>
  </si>
  <si>
    <t>UndeclaredMUS214SAT Total (Verbal and Math)2D</t>
  </si>
  <si>
    <t>UndeclaredMUS214SAT Total (Verbal and Math)2F</t>
  </si>
  <si>
    <t>UndeclaredMUS214SAT Total (Verbal and Math)2W</t>
  </si>
  <si>
    <t>UndeclaredMUS214SAT Total (Verbal and Math)3A</t>
  </si>
  <si>
    <t>UndeclaredMUS214SAT Total (Verbal and Math)3B</t>
  </si>
  <si>
    <t>UndeclaredMUS214SAT Total (Verbal and Math)3C</t>
  </si>
  <si>
    <t>UndeclaredMUS214SAT Total (Verbal and Math)3D</t>
  </si>
  <si>
    <t>UndeclaredMUS214SAT Total (Verbal and Math)3F</t>
  </si>
  <si>
    <t>UndeclaredMUS214SAT Total (Verbal and Math)3W</t>
  </si>
  <si>
    <t>UndeclaredMUS214SAT Total (Verbal and Math)4A</t>
  </si>
  <si>
    <t>UndeclaredMUS214SAT Total (Verbal and Math)4B</t>
  </si>
  <si>
    <t>UndeclaredMUS214SAT Total (Verbal and Math)4C</t>
  </si>
  <si>
    <t>0.0212121212</t>
  </si>
  <si>
    <t>UndeclaredMUS214SAT Total (Verbal and Math)4D</t>
  </si>
  <si>
    <t>UndeclaredMUS214SAT Total (Verbal and Math)4F</t>
  </si>
  <si>
    <t>UndeclaredMUS214SAT Total (Verbal and Math)4W</t>
  </si>
  <si>
    <t>UndeclaredMUS214SAT Verbal1A</t>
  </si>
  <si>
    <t>0.1272727273</t>
  </si>
  <si>
    <t>UndeclaredMUS214SAT Verbal1B</t>
  </si>
  <si>
    <t>UndeclaredMUS214SAT Verbal1C</t>
  </si>
  <si>
    <t>UndeclaredMUS214SAT Verbal1D</t>
  </si>
  <si>
    <t>UndeclaredMUS214SAT Verbal1F</t>
  </si>
  <si>
    <t>UndeclaredMUS214SAT Verbal1W</t>
  </si>
  <si>
    <t>UndeclaredMUS214SAT Verbal2A</t>
  </si>
  <si>
    <t>0.1181818182</t>
  </si>
  <si>
    <t>UndeclaredMUS214SAT Verbal2B</t>
  </si>
  <si>
    <t>0.28448276</t>
  </si>
  <si>
    <t>UndeclaredMUS214SAT Verbal2C</t>
  </si>
  <si>
    <t>UndeclaredMUS214SAT Verbal2D</t>
  </si>
  <si>
    <t>UndeclaredMUS214SAT Verbal2F</t>
  </si>
  <si>
    <t>0.052083333</t>
  </si>
  <si>
    <t>UndeclaredMUS214SAT Verbal2W</t>
  </si>
  <si>
    <t>UndeclaredMUS214SAT Verbal3A</t>
  </si>
  <si>
    <t>UndeclaredMUS214SAT Verbal3B</t>
  </si>
  <si>
    <t>UndeclaredMUS214SAT Verbal3C</t>
  </si>
  <si>
    <t>UndeclaredMUS214SAT Verbal3D</t>
  </si>
  <si>
    <t>UndeclaredMUS214SAT Verbal3F</t>
  </si>
  <si>
    <t>UndeclaredMUS214SAT Verbal3W</t>
  </si>
  <si>
    <t>UndeclaredMUS214SAT Verbal4A</t>
  </si>
  <si>
    <t>UndeclaredMUS214SAT Verbal4B</t>
  </si>
  <si>
    <t>UndeclaredMUS214SAT Verbal4C</t>
  </si>
  <si>
    <t>UndeclaredMUS214SAT Verbal4F</t>
  </si>
  <si>
    <t>UndeclaredMUS214SAT Verbal4W</t>
  </si>
  <si>
    <t>UndeclaredMUS214SAT Writing1A</t>
  </si>
  <si>
    <t>UndeclaredMUS214SAT Writing1B</t>
  </si>
  <si>
    <t>UndeclaredMUS214SAT Writing1C</t>
  </si>
  <si>
    <t>UndeclaredMUS214SAT Writing1D</t>
  </si>
  <si>
    <t>UndeclaredMUS214SAT Writing1F</t>
  </si>
  <si>
    <t>UndeclaredMUS214SAT Writing1W</t>
  </si>
  <si>
    <t>UndeclaredMUS214SAT Writing2A</t>
  </si>
  <si>
    <t>UndeclaredMUS214SAT Writing2B</t>
  </si>
  <si>
    <t>UndeclaredMUS214SAT Writing2C</t>
  </si>
  <si>
    <t>UndeclaredMUS214SAT Writing2D</t>
  </si>
  <si>
    <t>UndeclaredMUS214SAT Writing2F</t>
  </si>
  <si>
    <t>UndeclaredMUS214SAT Writing2W</t>
  </si>
  <si>
    <t>UndeclaredMUS214SAT Writing3A</t>
  </si>
  <si>
    <t>UndeclaredMUS214SAT Writing3B</t>
  </si>
  <si>
    <t>UndeclaredMUS214SAT Writing3C</t>
  </si>
  <si>
    <t>UndeclaredMUS214SAT Writing3D</t>
  </si>
  <si>
    <t>UndeclaredMUS214SAT Writing3F</t>
  </si>
  <si>
    <t>UndeclaredMUS214SAT Writing3W</t>
  </si>
  <si>
    <t>UndeclaredMUS214SAT Writing4A</t>
  </si>
  <si>
    <t>UndeclaredMUS214SAT Writing4B</t>
  </si>
  <si>
    <t>UndeclaredMUS214SAT Writing4C</t>
  </si>
  <si>
    <t>UndeclaredMUS214SAT Writing4D</t>
  </si>
  <si>
    <t>UndeclaredMUS214SAT Writing4F</t>
  </si>
  <si>
    <t>UndeclaredMUS214SAT Writing4W</t>
  </si>
  <si>
    <t>UndeclaredPHL204ACT Combined English/Writing1A</t>
  </si>
  <si>
    <t>0.0684931507</t>
  </si>
  <si>
    <t>UndeclaredPHL204ACT Combined English/Writing1B</t>
  </si>
  <si>
    <t>0.0821917808</t>
  </si>
  <si>
    <t>UndeclaredPHL204ACT Combined English/Writing1C</t>
  </si>
  <si>
    <t>0.0958904110</t>
  </si>
  <si>
    <t>UndeclaredPHL204ACT Combined English/Writing1D</t>
  </si>
  <si>
    <t>0.0410958904</t>
  </si>
  <si>
    <t>UndeclaredPHL204ACT Combined English/Writing1W</t>
  </si>
  <si>
    <t>UndeclaredPHL204ACT Combined English/Writing2A</t>
  </si>
  <si>
    <t>UndeclaredPHL204ACT Combined English/Writing2B</t>
  </si>
  <si>
    <t>UndeclaredPHL204ACT Combined English/Writing2C</t>
  </si>
  <si>
    <t>0.0547945205</t>
  </si>
  <si>
    <t>UndeclaredPHL204ACT Combined English/Writing2D</t>
  </si>
  <si>
    <t>UndeclaredPHL204ACT Combined English/Writing2F</t>
  </si>
  <si>
    <t>UndeclaredPHL204ACT Combined English/Writing2W</t>
  </si>
  <si>
    <t>UndeclaredPHL204ACT Combined English/Writing3A</t>
  </si>
  <si>
    <t>0.1232876712</t>
  </si>
  <si>
    <t>UndeclaredPHL204ACT Combined English/Writing3B</t>
  </si>
  <si>
    <t>UndeclaredPHL204ACT Combined English/Writing3C</t>
  </si>
  <si>
    <t>UndeclaredPHL204ACT Combined English/Writing3D</t>
  </si>
  <si>
    <t>UndeclaredPHL204ACT Combined English/Writing3F</t>
  </si>
  <si>
    <t>UndeclaredPHL204ACT Combined English/Writing3W</t>
  </si>
  <si>
    <t>UndeclaredPHL204ACT Combined English/Writing4A</t>
  </si>
  <si>
    <t>UndeclaredPHL204ACT Combined English/Writing4D</t>
  </si>
  <si>
    <t>UndeclaredPHL204ACT Combined English/Writing4F</t>
  </si>
  <si>
    <t>UndeclaredPHL204ACT Composite1A</t>
  </si>
  <si>
    <t>0.034965035</t>
  </si>
  <si>
    <t>0.13402062</t>
  </si>
  <si>
    <t>UndeclaredPHL204ACT Composite1B</t>
  </si>
  <si>
    <t>0.1003236246</t>
  </si>
  <si>
    <t>0.132867133</t>
  </si>
  <si>
    <t>0.22962963</t>
  </si>
  <si>
    <t>0.484375000</t>
  </si>
  <si>
    <t>UndeclaredPHL204ACT Composite1C</t>
  </si>
  <si>
    <t>UndeclaredPHL204ACT Composite1D</t>
  </si>
  <si>
    <t>0.0129449838</t>
  </si>
  <si>
    <t>UndeclaredPHL204ACT Composite1F</t>
  </si>
  <si>
    <t>UndeclaredPHL204ACT Composite1W</t>
  </si>
  <si>
    <t>0.0064724919</t>
  </si>
  <si>
    <t>UndeclaredPHL204ACT Composite2A</t>
  </si>
  <si>
    <t>0.0841423948</t>
  </si>
  <si>
    <t>0.118881119</t>
  </si>
  <si>
    <t>0.26804124</t>
  </si>
  <si>
    <t>UndeclaredPHL204ACT Composite2B</t>
  </si>
  <si>
    <t>0.1618122977</t>
  </si>
  <si>
    <t>0.480769231</t>
  </si>
  <si>
    <t>UndeclaredPHL204ACT Composite2C</t>
  </si>
  <si>
    <t>0.041958042</t>
  </si>
  <si>
    <t>UndeclaredPHL204ACT Composite2D</t>
  </si>
  <si>
    <t>UndeclaredPHL204ACT Composite2F</t>
  </si>
  <si>
    <t>UndeclaredPHL204ACT Composite2W</t>
  </si>
  <si>
    <t>UndeclaredPHL204ACT Composite3A</t>
  </si>
  <si>
    <t>UndeclaredPHL204ACT Composite3B</t>
  </si>
  <si>
    <t>0.1100323625</t>
  </si>
  <si>
    <t>UndeclaredPHL204ACT Composite3C</t>
  </si>
  <si>
    <t>0.0226537217</t>
  </si>
  <si>
    <t>UndeclaredPHL204ACT Composite3D</t>
  </si>
  <si>
    <t>0.0032362460</t>
  </si>
  <si>
    <t>UndeclaredPHL204ACT Composite3F</t>
  </si>
  <si>
    <t>UndeclaredPHL204ACT Composite3W</t>
  </si>
  <si>
    <t>UndeclaredPHL204ACT Composite4A</t>
  </si>
  <si>
    <t>0.1035598706</t>
  </si>
  <si>
    <t>0.32989691</t>
  </si>
  <si>
    <t>UndeclaredPHL204ACT Composite4B</t>
  </si>
  <si>
    <t>UndeclaredPHL204ACT Composite4C</t>
  </si>
  <si>
    <t>UndeclaredPHL204ACT Composite4D</t>
  </si>
  <si>
    <t>UndeclaredPHL204ACT Composite4F</t>
  </si>
  <si>
    <t>UndeclaredPHL204ACT Composite4W</t>
  </si>
  <si>
    <t>UndeclaredPHL204ACT English1A</t>
  </si>
  <si>
    <t>0.07216495</t>
  </si>
  <si>
    <t>UndeclaredPHL204ACT English1B</t>
  </si>
  <si>
    <t>0.0744336570</t>
  </si>
  <si>
    <t>0.17037037</t>
  </si>
  <si>
    <t>0.547619048</t>
  </si>
  <si>
    <t>UndeclaredPHL204ACT English1C</t>
  </si>
  <si>
    <t>UndeclaredPHL204ACT English1D</t>
  </si>
  <si>
    <t>UndeclaredPHL204ACT English1F</t>
  </si>
  <si>
    <t>UndeclaredPHL204ACT English1W</t>
  </si>
  <si>
    <t>UndeclaredPHL204ACT English2A</t>
  </si>
  <si>
    <t>UndeclaredPHL204ACT English2B</t>
  </si>
  <si>
    <t>0.1974110032</t>
  </si>
  <si>
    <t>0.45185185</t>
  </si>
  <si>
    <t>0.508333333</t>
  </si>
  <si>
    <t>UndeclaredPHL204ACT English2C</t>
  </si>
  <si>
    <t>UndeclaredPHL204ACT English2D</t>
  </si>
  <si>
    <t>UndeclaredPHL204ACT English2F</t>
  </si>
  <si>
    <t>0.058333333</t>
  </si>
  <si>
    <t>UndeclaredPHL204ACT English2W</t>
  </si>
  <si>
    <t>UndeclaredPHL204ACT English3A</t>
  </si>
  <si>
    <t>UndeclaredPHL204ACT English3B</t>
  </si>
  <si>
    <t>0.1067961165</t>
  </si>
  <si>
    <t>0.111888112</t>
  </si>
  <si>
    <t>0.434210526</t>
  </si>
  <si>
    <t>UndeclaredPHL204ACT English3C</t>
  </si>
  <si>
    <t>UndeclaredPHL204ACT English3D</t>
  </si>
  <si>
    <t>UndeclaredPHL204ACT English3F</t>
  </si>
  <si>
    <t>UndeclaredPHL204ACT English4A</t>
  </si>
  <si>
    <t>UndeclaredPHL204ACT English4B</t>
  </si>
  <si>
    <t>0.069930070</t>
  </si>
  <si>
    <t>0.253521127</t>
  </si>
  <si>
    <t>UndeclaredPHL204ACT English4C</t>
  </si>
  <si>
    <t>UndeclaredPHL204ACT English4D</t>
  </si>
  <si>
    <t>UndeclaredPHL204ACT English4F</t>
  </si>
  <si>
    <t>UndeclaredPHL204ACT English4W</t>
  </si>
  <si>
    <t>UndeclaredPHL204ACT Math1A</t>
  </si>
  <si>
    <t>0.19587629</t>
  </si>
  <si>
    <t>0.253333333</t>
  </si>
  <si>
    <t>UndeclaredPHL204ACT Math1B</t>
  </si>
  <si>
    <t>0.453333333</t>
  </si>
  <si>
    <t>UndeclaredPHL204ACT Math1C</t>
  </si>
  <si>
    <t>UndeclaredPHL204ACT Math1D</t>
  </si>
  <si>
    <t>UndeclaredPHL204ACT Math1F</t>
  </si>
  <si>
    <t>UndeclaredPHL204ACT Math1W</t>
  </si>
  <si>
    <t>UndeclaredPHL204ACT Math2A</t>
  </si>
  <si>
    <t>0.0550161812</t>
  </si>
  <si>
    <t>0.055944056</t>
  </si>
  <si>
    <t>UndeclaredPHL204ACT Math2B</t>
  </si>
  <si>
    <t>0.1359223301</t>
  </si>
  <si>
    <t>0.167832168</t>
  </si>
  <si>
    <t>0.525000000</t>
  </si>
  <si>
    <t>UndeclaredPHL204ACT Math2C</t>
  </si>
  <si>
    <t>0.013986014</t>
  </si>
  <si>
    <t>UndeclaredPHL204ACT Math2D</t>
  </si>
  <si>
    <t>UndeclaredPHL204ACT Math2F</t>
  </si>
  <si>
    <t>UndeclaredPHL204ACT Math2W</t>
  </si>
  <si>
    <t>UndeclaredPHL204ACT Math3A</t>
  </si>
  <si>
    <t>UndeclaredPHL204ACT Math3B</t>
  </si>
  <si>
    <t>0.1165048544</t>
  </si>
  <si>
    <t>UndeclaredPHL204ACT Math3C</t>
  </si>
  <si>
    <t>UndeclaredPHL204ACT Math3D</t>
  </si>
  <si>
    <t>UndeclaredPHL204ACT Math3W</t>
  </si>
  <si>
    <t>UndeclaredPHL204ACT Math4A</t>
  </si>
  <si>
    <t>0.31958763</t>
  </si>
  <si>
    <t>0.430555556</t>
  </si>
  <si>
    <t>UndeclaredPHL204ACT Math4B</t>
  </si>
  <si>
    <t>UndeclaredPHL204ACT Math4C</t>
  </si>
  <si>
    <t>UndeclaredPHL204ACT Math4D</t>
  </si>
  <si>
    <t>UndeclaredPHL204ACT Math4F</t>
  </si>
  <si>
    <t>UndeclaredPHL204ACT Math4W</t>
  </si>
  <si>
    <t>UndeclaredPHL204ACT Reading1A</t>
  </si>
  <si>
    <t>0.0453074434</t>
  </si>
  <si>
    <t>0.14432990</t>
  </si>
  <si>
    <t>UndeclaredPHL204ACT Reading1B</t>
  </si>
  <si>
    <t>0.083916084</t>
  </si>
  <si>
    <t>0.14074074</t>
  </si>
  <si>
    <t>UndeclaredPHL204ACT Reading1C</t>
  </si>
  <si>
    <t>UndeclaredPHL204ACT Reading1D</t>
  </si>
  <si>
    <t>UndeclaredPHL204ACT Reading1F</t>
  </si>
  <si>
    <t>UndeclaredPHL204ACT Reading1W</t>
  </si>
  <si>
    <t>UndeclaredPHL204ACT Reading2A</t>
  </si>
  <si>
    <t>UndeclaredPHL204ACT Reading2B</t>
  </si>
  <si>
    <t>0.1488673139</t>
  </si>
  <si>
    <t>0.202797203</t>
  </si>
  <si>
    <t>UndeclaredPHL204ACT Reading2C</t>
  </si>
  <si>
    <t>UndeclaredPHL204ACT Reading2D</t>
  </si>
  <si>
    <t>UndeclaredPHL204ACT Reading2F</t>
  </si>
  <si>
    <t>UndeclaredPHL204ACT Reading2W</t>
  </si>
  <si>
    <t>UndeclaredPHL204ACT Reading3A</t>
  </si>
  <si>
    <t>0.1132686084</t>
  </si>
  <si>
    <t>0.36082474</t>
  </si>
  <si>
    <t>UndeclaredPHL204ACT Reading3B</t>
  </si>
  <si>
    <t>0.1326860841</t>
  </si>
  <si>
    <t>0.139860140</t>
  </si>
  <si>
    <t>UndeclaredPHL204ACT Reading3C</t>
  </si>
  <si>
    <t>UndeclaredPHL204ACT Reading3D</t>
  </si>
  <si>
    <t>UndeclaredPHL204ACT Reading3F</t>
  </si>
  <si>
    <t>UndeclaredPHL204ACT Reading3W</t>
  </si>
  <si>
    <t>UndeclaredPHL204ACT Reading4A</t>
  </si>
  <si>
    <t>UndeclaredPHL204ACT Reading4B</t>
  </si>
  <si>
    <t>0.0938511327</t>
  </si>
  <si>
    <t>0.21481481</t>
  </si>
  <si>
    <t>UndeclaredPHL204ACT Reading4C</t>
  </si>
  <si>
    <t>UndeclaredPHL204ACT Reading4D</t>
  </si>
  <si>
    <t>UndeclaredPHL204ACT Reading4F</t>
  </si>
  <si>
    <t>UndeclaredPHL204ACT Reading4W</t>
  </si>
  <si>
    <t>UndeclaredPHL204ACT Science Reasoning1A</t>
  </si>
  <si>
    <t>0.0711974110</t>
  </si>
  <si>
    <t>0.22680412</t>
  </si>
  <si>
    <t>0.293333333</t>
  </si>
  <si>
    <t>UndeclaredPHL204ACT Science Reasoning1B</t>
  </si>
  <si>
    <t>UndeclaredPHL204ACT Science Reasoning1C</t>
  </si>
  <si>
    <t>UndeclaredPHL204ACT Science Reasoning1F</t>
  </si>
  <si>
    <t>UndeclaredPHL204ACT Science Reasoning1W</t>
  </si>
  <si>
    <t>UndeclaredPHL204ACT Science Reasoning2A</t>
  </si>
  <si>
    <t>0.15463918</t>
  </si>
  <si>
    <t>UndeclaredPHL204ACT Science Reasoning2B</t>
  </si>
  <si>
    <t>UndeclaredPHL204ACT Science Reasoning2C</t>
  </si>
  <si>
    <t>0.0355987055</t>
  </si>
  <si>
    <t>UndeclaredPHL204ACT Science Reasoning2D</t>
  </si>
  <si>
    <t>0.077922078</t>
  </si>
  <si>
    <t>UndeclaredPHL204ACT Science Reasoning2F</t>
  </si>
  <si>
    <t>UndeclaredPHL204ACT Science Reasoning2W</t>
  </si>
  <si>
    <t>UndeclaredPHL204ACT Science Reasoning3A</t>
  </si>
  <si>
    <t>UndeclaredPHL204ACT Science Reasoning3B</t>
  </si>
  <si>
    <t>0.1262135922</t>
  </si>
  <si>
    <t>0.458823529</t>
  </si>
  <si>
    <t>UndeclaredPHL204ACT Science Reasoning3C</t>
  </si>
  <si>
    <t>UndeclaredPHL204ACT Science Reasoning3D</t>
  </si>
  <si>
    <t>UndeclaredPHL204ACT Science Reasoning3F</t>
  </si>
  <si>
    <t>UndeclaredPHL204ACT Science Reasoning3W</t>
  </si>
  <si>
    <t>UndeclaredPHL204ACT Science Reasoning4A</t>
  </si>
  <si>
    <t>0.125874126</t>
  </si>
  <si>
    <t>UndeclaredPHL204ACT Science Reasoning4B</t>
  </si>
  <si>
    <t>UndeclaredPHL204ACT Science Reasoning4C</t>
  </si>
  <si>
    <t>UndeclaredPHL204ACT Science Reasoning4D</t>
  </si>
  <si>
    <t>UndeclaredPHL204ACT Science Reasoning4F</t>
  </si>
  <si>
    <t>UndeclaredPHL204ACT Science Reasoning4W</t>
  </si>
  <si>
    <t>UndeclaredPHL204SAT Mathematics1A</t>
  </si>
  <si>
    <t>UndeclaredPHL204SAT Mathematics1B</t>
  </si>
  <si>
    <t>UndeclaredPHL204SAT Mathematics1C</t>
  </si>
  <si>
    <t>UndeclaredPHL204SAT Mathematics1D</t>
  </si>
  <si>
    <t>UndeclaredPHL204SAT Mathematics1F</t>
  </si>
  <si>
    <t>UndeclaredPHL204SAT Mathematics2A</t>
  </si>
  <si>
    <t>UndeclaredPHL204SAT Mathematics2B</t>
  </si>
  <si>
    <t>UndeclaredPHL204SAT Mathematics2C</t>
  </si>
  <si>
    <t>UndeclaredPHL204SAT Mathematics2F</t>
  </si>
  <si>
    <t>UndeclaredPHL204SAT Mathematics3A</t>
  </si>
  <si>
    <t>UndeclaredPHL204SAT Mathematics3B</t>
  </si>
  <si>
    <t>UndeclaredPHL204SAT Mathematics3C</t>
  </si>
  <si>
    <t>UndeclaredPHL204SAT Mathematics3D</t>
  </si>
  <si>
    <t>UndeclaredPHL204SAT Mathematics3F</t>
  </si>
  <si>
    <t>UndeclaredPHL204SAT Mathematics3W</t>
  </si>
  <si>
    <t>UndeclaredPHL204SAT Mathematics4A</t>
  </si>
  <si>
    <t>UndeclaredPHL204SAT Mathematics4B</t>
  </si>
  <si>
    <t>UndeclaredPHL204SAT Mathematics4C</t>
  </si>
  <si>
    <t>UndeclaredPHL204SAT Mathematics4F</t>
  </si>
  <si>
    <t>UndeclaredPHL204SAT Mathematics4W</t>
  </si>
  <si>
    <t>UndeclaredPHL204SAT Total (Verbal and Math)1A</t>
  </si>
  <si>
    <t>UndeclaredPHL204SAT Total (Verbal and Math)1B</t>
  </si>
  <si>
    <t>UndeclaredPHL204SAT Total (Verbal and Math)1C</t>
  </si>
  <si>
    <t>UndeclaredPHL204SAT Total (Verbal and Math)1D</t>
  </si>
  <si>
    <t>UndeclaredPHL204SAT Total (Verbal and Math)1F</t>
  </si>
  <si>
    <t>UndeclaredPHL204SAT Total (Verbal and Math)2A</t>
  </si>
  <si>
    <t>UndeclaredPHL204SAT Total (Verbal and Math)2B</t>
  </si>
  <si>
    <t>UndeclaredPHL204SAT Total (Verbal and Math)2C</t>
  </si>
  <si>
    <t>UndeclaredPHL204SAT Total (Verbal and Math)2D</t>
  </si>
  <si>
    <t>UndeclaredPHL204SAT Total (Verbal and Math)2F</t>
  </si>
  <si>
    <t>UndeclaredPHL204SAT Total (Verbal and Math)2W</t>
  </si>
  <si>
    <t>UndeclaredPHL204SAT Total (Verbal and Math)3A</t>
  </si>
  <si>
    <t>0.48648649</t>
  </si>
  <si>
    <t>UndeclaredPHL204SAT Total (Verbal and Math)3B</t>
  </si>
  <si>
    <t>UndeclaredPHL204SAT Total (Verbal and Math)3C</t>
  </si>
  <si>
    <t>UndeclaredPHL204SAT Total (Verbal and Math)3D</t>
  </si>
  <si>
    <t>UndeclaredPHL204SAT Total (Verbal and Math)3F</t>
  </si>
  <si>
    <t>UndeclaredPHL204SAT Total (Verbal and Math)3W</t>
  </si>
  <si>
    <t>UndeclaredPHL204SAT Total (Verbal and Math)4A</t>
  </si>
  <si>
    <t>0.21621622</t>
  </si>
  <si>
    <t>UndeclaredPHL204SAT Total (Verbal and Math)4B</t>
  </si>
  <si>
    <t>UndeclaredPHL204SAT Total (Verbal and Math)4C</t>
  </si>
  <si>
    <t>UndeclaredPHL204SAT Total (Verbal and Math)4F</t>
  </si>
  <si>
    <t>UndeclaredPHL204SAT Total (Verbal and Math)4W</t>
  </si>
  <si>
    <t>UndeclaredPHL204SAT Verbal1A</t>
  </si>
  <si>
    <t>UndeclaredPHL204SAT Verbal1B</t>
  </si>
  <si>
    <t>UndeclaredPHL204SAT Verbal1C</t>
  </si>
  <si>
    <t>UndeclaredPHL204SAT Verbal1D</t>
  </si>
  <si>
    <t>UndeclaredPHL204SAT Verbal1F</t>
  </si>
  <si>
    <t>UndeclaredPHL204SAT Verbal2A</t>
  </si>
  <si>
    <t>UndeclaredPHL204SAT Verbal2B</t>
  </si>
  <si>
    <t>UndeclaredPHL204SAT Verbal2C</t>
  </si>
  <si>
    <t>UndeclaredPHL204SAT Verbal2F</t>
  </si>
  <si>
    <t>UndeclaredPHL204SAT Verbal2W</t>
  </si>
  <si>
    <t>UndeclaredPHL204SAT Verbal3A</t>
  </si>
  <si>
    <t>0.32432432</t>
  </si>
  <si>
    <t>UndeclaredPHL204SAT Verbal3B</t>
  </si>
  <si>
    <t>UndeclaredPHL204SAT Verbal3C</t>
  </si>
  <si>
    <t>UndeclaredPHL204SAT Verbal3D</t>
  </si>
  <si>
    <t>UndeclaredPHL204SAT Verbal3F</t>
  </si>
  <si>
    <t>UndeclaredPHL204SAT Verbal3W</t>
  </si>
  <si>
    <t>UndeclaredPHL204SAT Verbal4A</t>
  </si>
  <si>
    <t>UndeclaredPHL204SAT Verbal4B</t>
  </si>
  <si>
    <t>UndeclaredPHL204SAT Verbal4C</t>
  </si>
  <si>
    <t>UndeclaredPHL204SAT Verbal4F</t>
  </si>
  <si>
    <t>UndeclaredPHL204SAT Verbal4W</t>
  </si>
  <si>
    <t>UndeclaredPHL204SAT Writing1A</t>
  </si>
  <si>
    <t>UndeclaredPHL204SAT Writing1B</t>
  </si>
  <si>
    <t>UndeclaredPHL204SAT Writing1C</t>
  </si>
  <si>
    <t>UndeclaredPHL204SAT Writing1D</t>
  </si>
  <si>
    <t>UndeclaredPHL204SAT Writing1F</t>
  </si>
  <si>
    <t>UndeclaredPHL204SAT Writing2A</t>
  </si>
  <si>
    <t>UndeclaredPHL204SAT Writing2B</t>
  </si>
  <si>
    <t>UndeclaredPHL204SAT Writing2C</t>
  </si>
  <si>
    <t>UndeclaredPHL204SAT Writing2F</t>
  </si>
  <si>
    <t>UndeclaredPHL204SAT Writing3A</t>
  </si>
  <si>
    <t>UndeclaredPHL204SAT Writing3B</t>
  </si>
  <si>
    <t>UndeclaredPHL204SAT Writing3C</t>
  </si>
  <si>
    <t>UndeclaredPHL204SAT Writing3W</t>
  </si>
  <si>
    <t>UndeclaredPHL204SAT Writing4A</t>
  </si>
  <si>
    <t>UndeclaredPHL204SAT Writing4B</t>
  </si>
  <si>
    <t>UndeclaredPHL204SAT Writing4D</t>
  </si>
  <si>
    <t>UndeclaredPLS200ACT Combined English/Writing1A</t>
  </si>
  <si>
    <t>0.0209205021</t>
  </si>
  <si>
    <t>UndeclaredPLS200ACT Combined English/Writing1B</t>
  </si>
  <si>
    <t>0.0502092050</t>
  </si>
  <si>
    <t>UndeclaredPLS200ACT Combined English/Writing1C</t>
  </si>
  <si>
    <t>0.1004184100</t>
  </si>
  <si>
    <t>UndeclaredPLS200ACT Combined English/Writing1D</t>
  </si>
  <si>
    <t>0.0585774059</t>
  </si>
  <si>
    <t>UndeclaredPLS200ACT Combined English/Writing1F</t>
  </si>
  <si>
    <t>0.0418410042</t>
  </si>
  <si>
    <t>UndeclaredPLS200ACT Combined English/Writing1W</t>
  </si>
  <si>
    <t>0.0167364017</t>
  </si>
  <si>
    <t>UndeclaredPLS200ACT Combined English/Writing2A</t>
  </si>
  <si>
    <t>UndeclaredPLS200ACT Combined English/Writing2B</t>
  </si>
  <si>
    <t>UndeclaredPLS200ACT Combined English/Writing2C</t>
  </si>
  <si>
    <t>0.1464435146</t>
  </si>
  <si>
    <t>0.42682927</t>
  </si>
  <si>
    <t>0.432098765</t>
  </si>
  <si>
    <t>UndeclaredPLS200ACT Combined English/Writing2D</t>
  </si>
  <si>
    <t>0.0251046025</t>
  </si>
  <si>
    <t>UndeclaredPLS200ACT Combined English/Writing2F</t>
  </si>
  <si>
    <t>UndeclaredPLS200ACT Combined English/Writing2W</t>
  </si>
  <si>
    <t>UndeclaredPLS200ACT Combined English/Writing3A</t>
  </si>
  <si>
    <t>0.0334728033</t>
  </si>
  <si>
    <t>UndeclaredPLS200ACT Combined English/Writing3B</t>
  </si>
  <si>
    <t>0.0711297071</t>
  </si>
  <si>
    <t>UndeclaredPLS200ACT Combined English/Writing3C</t>
  </si>
  <si>
    <t>0.0836820084</t>
  </si>
  <si>
    <t>UndeclaredPLS200ACT Combined English/Writing3D</t>
  </si>
  <si>
    <t>UndeclaredPLS200ACT Combined English/Writing3F</t>
  </si>
  <si>
    <t>UndeclaredPLS200ACT Combined English/Writing3W</t>
  </si>
  <si>
    <t>UndeclaredPLS200ACT Combined English/Writing4A</t>
  </si>
  <si>
    <t>0.0627615063</t>
  </si>
  <si>
    <t>UndeclaredPLS200ACT Combined English/Writing4B</t>
  </si>
  <si>
    <t>0.0376569038</t>
  </si>
  <si>
    <t>UndeclaredPLS200ACT Combined English/Writing4C</t>
  </si>
  <si>
    <t>0.0125523013</t>
  </si>
  <si>
    <t>0.03658537</t>
  </si>
  <si>
    <t>UndeclaredPLS200ACT Combined English/Writing4D</t>
  </si>
  <si>
    <t>0.0083682008</t>
  </si>
  <si>
    <t>UndeclaredPLS200ACT Combined English/Writing4F</t>
  </si>
  <si>
    <t>0.0041841004</t>
  </si>
  <si>
    <t>UndeclaredPLS200ACT Combined English/Writing4W</t>
  </si>
  <si>
    <t>UndeclaredPLS200ACT Composite1A</t>
  </si>
  <si>
    <t>0.0205078125</t>
  </si>
  <si>
    <t>0.034759358</t>
  </si>
  <si>
    <t>0.059574468</t>
  </si>
  <si>
    <t>UndeclaredPLS200ACT Composite1B</t>
  </si>
  <si>
    <t>0.0556640625</t>
  </si>
  <si>
    <t>0.062834225</t>
  </si>
  <si>
    <t>0.22845691</t>
  </si>
  <si>
    <t>0.161702128</t>
  </si>
  <si>
    <t>UndeclaredPLS200ACT Composite1C</t>
  </si>
  <si>
    <t>0.1113281250</t>
  </si>
  <si>
    <t>0.38127090</t>
  </si>
  <si>
    <t>UndeclaredPLS200ACT Composite1D</t>
  </si>
  <si>
    <t>0.0751953125</t>
  </si>
  <si>
    <t>0.51677852</t>
  </si>
  <si>
    <t>0.218439716</t>
  </si>
  <si>
    <t>UndeclaredPLS200ACT Composite1F</t>
  </si>
  <si>
    <t>0.0664062500</t>
  </si>
  <si>
    <t>0.008021390</t>
  </si>
  <si>
    <t>0.57383966</t>
  </si>
  <si>
    <t>0.192907801</t>
  </si>
  <si>
    <t>UndeclaredPLS200ACT Composite1W</t>
  </si>
  <si>
    <t>0.0151367188</t>
  </si>
  <si>
    <t>0.006684492</t>
  </si>
  <si>
    <t>0.38750000</t>
  </si>
  <si>
    <t>0.043971631</t>
  </si>
  <si>
    <t>UndeclaredPLS200ACT Composite2A</t>
  </si>
  <si>
    <t>0.0400390625</t>
  </si>
  <si>
    <t>0.24404762</t>
  </si>
  <si>
    <t>0.122571001</t>
  </si>
  <si>
    <t>UndeclaredPLS200ACT Composite2B</t>
  </si>
  <si>
    <t>0.0810546875</t>
  </si>
  <si>
    <t>0.092245989</t>
  </si>
  <si>
    <t>0.33266533</t>
  </si>
  <si>
    <t>0.248131540</t>
  </si>
  <si>
    <t>UndeclaredPLS200ACT Composite2C</t>
  </si>
  <si>
    <t>0.1059570312</t>
  </si>
  <si>
    <t>0.106951872</t>
  </si>
  <si>
    <t>0.36287625</t>
  </si>
  <si>
    <t>0.324364723</t>
  </si>
  <si>
    <t>UndeclaredPLS200ACT Composite2D</t>
  </si>
  <si>
    <t>0.0546875000</t>
  </si>
  <si>
    <t>0.37583893</t>
  </si>
  <si>
    <t>0.167414051</t>
  </si>
  <si>
    <t>UndeclaredPLS200ACT Composite2F</t>
  </si>
  <si>
    <t>0.0307617188</t>
  </si>
  <si>
    <t>0.009358289</t>
  </si>
  <si>
    <t>0.094170404</t>
  </si>
  <si>
    <t>UndeclaredPLS200ACT Composite2W</t>
  </si>
  <si>
    <t>0.0141601562</t>
  </si>
  <si>
    <t>0.36250000</t>
  </si>
  <si>
    <t>0.043348281</t>
  </si>
  <si>
    <t>UndeclaredPLS200ACT Composite3A</t>
  </si>
  <si>
    <t>0.0507812500</t>
  </si>
  <si>
    <t>0.082887701</t>
  </si>
  <si>
    <t>0.262626263</t>
  </si>
  <si>
    <t>UndeclaredPLS200ACT Composite3B</t>
  </si>
  <si>
    <t>0.0600585938</t>
  </si>
  <si>
    <t>0.077540107</t>
  </si>
  <si>
    <t>0.24649299</t>
  </si>
  <si>
    <t>0.310606061</t>
  </si>
  <si>
    <t>UndeclaredPLS200ACT Composite3C</t>
  </si>
  <si>
    <t>0.0561523438</t>
  </si>
  <si>
    <t>0.290404040</t>
  </si>
  <si>
    <t>UndeclaredPLS200ACT Composite3D</t>
  </si>
  <si>
    <t>0.0097656250</t>
  </si>
  <si>
    <t>0.002673797</t>
  </si>
  <si>
    <t>UndeclaredPLS200ACT Composite3F</t>
  </si>
  <si>
    <t>0.0122070312</t>
  </si>
  <si>
    <t>0.001336898</t>
  </si>
  <si>
    <t>0.10548523</t>
  </si>
  <si>
    <t>0.063131313</t>
  </si>
  <si>
    <t>UndeclaredPLS200ACT Composite3W</t>
  </si>
  <si>
    <t>0.0043945312</t>
  </si>
  <si>
    <t>UndeclaredPLS200ACT Composite4A</t>
  </si>
  <si>
    <t>0.0527343750</t>
  </si>
  <si>
    <t>0.104278075</t>
  </si>
  <si>
    <t>0.388489209</t>
  </si>
  <si>
    <t>UndeclaredPLS200ACT Composite4B</t>
  </si>
  <si>
    <t>0.053475936</t>
  </si>
  <si>
    <t>0.19238477</t>
  </si>
  <si>
    <t>0.345323741</t>
  </si>
  <si>
    <t>UndeclaredPLS200ACT Composite4C</t>
  </si>
  <si>
    <t>0.0185546875</t>
  </si>
  <si>
    <t>0.012032086</t>
  </si>
  <si>
    <t>0.06354515</t>
  </si>
  <si>
    <t>UndeclaredPLS200ACT Composite4D</t>
  </si>
  <si>
    <t>0.0058593750</t>
  </si>
  <si>
    <t>0.04026846</t>
  </si>
  <si>
    <t>UndeclaredPLS200ACT Composite4F</t>
  </si>
  <si>
    <t>0.0063476562</t>
  </si>
  <si>
    <t>0.05485232</t>
  </si>
  <si>
    <t>UndeclaredPLS200ACT Composite4W</t>
  </si>
  <si>
    <t>0.0053710938</t>
  </si>
  <si>
    <t>0.004010695</t>
  </si>
  <si>
    <t>0.13750000</t>
  </si>
  <si>
    <t>0.039568345</t>
  </si>
  <si>
    <t>UndeclaredPLS200ACT English1A</t>
  </si>
  <si>
    <t>0.0175781250</t>
  </si>
  <si>
    <t>0.028074866</t>
  </si>
  <si>
    <t>UndeclaredPLS200ACT English1B</t>
  </si>
  <si>
    <t>0.0483398438</t>
  </si>
  <si>
    <t>0.049465241</t>
  </si>
  <si>
    <t>0.19839679</t>
  </si>
  <si>
    <t>0.162828947</t>
  </si>
  <si>
    <t>UndeclaredPLS200ACT English1C</t>
  </si>
  <si>
    <t>0.0976562500</t>
  </si>
  <si>
    <t>0.097593583</t>
  </si>
  <si>
    <t>0.33444816</t>
  </si>
  <si>
    <t>UndeclaredPLS200ACT English1D</t>
  </si>
  <si>
    <t>0.0659179688</t>
  </si>
  <si>
    <t>0.030748663</t>
  </si>
  <si>
    <t>0.45302013</t>
  </si>
  <si>
    <t>0.222039474</t>
  </si>
  <si>
    <t>UndeclaredPLS200ACT English1F</t>
  </si>
  <si>
    <t>0.0551757812</t>
  </si>
  <si>
    <t>0.47679325</t>
  </si>
  <si>
    <t>0.185855263</t>
  </si>
  <si>
    <t>UndeclaredPLS200ACT English1W</t>
  </si>
  <si>
    <t>0.041118421</t>
  </si>
  <si>
    <t>UndeclaredPLS200ACT English2A</t>
  </si>
  <si>
    <t>0.0405273438</t>
  </si>
  <si>
    <t>0.076203209</t>
  </si>
  <si>
    <t>0.24702381</t>
  </si>
  <si>
    <t>0.118571429</t>
  </si>
  <si>
    <t>UndeclaredPLS200ACT English2B</t>
  </si>
  <si>
    <t>0.0834960938</t>
  </si>
  <si>
    <t>0.105614973</t>
  </si>
  <si>
    <t>0.34268537</t>
  </si>
  <si>
    <t>0.244285714</t>
  </si>
  <si>
    <t>UndeclaredPLS200ACT English2C</t>
  </si>
  <si>
    <t>0.1108398438</t>
  </si>
  <si>
    <t>0.110962567</t>
  </si>
  <si>
    <t>0.37959866</t>
  </si>
  <si>
    <t>0.324285714</t>
  </si>
  <si>
    <t>UndeclaredPLS200ACT English2D</t>
  </si>
  <si>
    <t>0.36241611</t>
  </si>
  <si>
    <t>UndeclaredPLS200ACT English2F</t>
  </si>
  <si>
    <t>0.33755274</t>
  </si>
  <si>
    <t>UndeclaredPLS200ACT English2W</t>
  </si>
  <si>
    <t>0.044285714</t>
  </si>
  <si>
    <t>UndeclaredPLS200ACT English3A</t>
  </si>
  <si>
    <t>0.213917526</t>
  </si>
  <si>
    <t>UndeclaredPLS200ACT English3B</t>
  </si>
  <si>
    <t>0.0541992188</t>
  </si>
  <si>
    <t>0.22244489</t>
  </si>
  <si>
    <t>0.286082474</t>
  </si>
  <si>
    <t>UndeclaredPLS200ACT English3C</t>
  </si>
  <si>
    <t>0.0571289062</t>
  </si>
  <si>
    <t>0.054812834</t>
  </si>
  <si>
    <t>0.19565217</t>
  </si>
  <si>
    <t>UndeclaredPLS200ACT English3D</t>
  </si>
  <si>
    <t>0.013368984</t>
  </si>
  <si>
    <t>0.12080537</t>
  </si>
  <si>
    <t>UndeclaredPLS200ACT English3F</t>
  </si>
  <si>
    <t>0.0131835938</t>
  </si>
  <si>
    <t>0.069587629</t>
  </si>
  <si>
    <t>UndeclaredPLS200ACT English3W</t>
  </si>
  <si>
    <t>0.0068359375</t>
  </si>
  <si>
    <t>UndeclaredPLS200ACT English4A</t>
  </si>
  <si>
    <t>0.0654296875</t>
  </si>
  <si>
    <t>0.114973262</t>
  </si>
  <si>
    <t>0.39880952</t>
  </si>
  <si>
    <t>0.380681818</t>
  </si>
  <si>
    <t>UndeclaredPLS200ACT English4B</t>
  </si>
  <si>
    <t>0.0576171875</t>
  </si>
  <si>
    <t>0.056149733</t>
  </si>
  <si>
    <t>0.23647295</t>
  </si>
  <si>
    <t>0.335227273</t>
  </si>
  <si>
    <t>UndeclaredPLS200ACT English4C</t>
  </si>
  <si>
    <t>0.0263671875</t>
  </si>
  <si>
    <t>0.020053476</t>
  </si>
  <si>
    <t>0.09030100</t>
  </si>
  <si>
    <t>0.153409091</t>
  </si>
  <si>
    <t>UndeclaredPLS200ACT English4D</t>
  </si>
  <si>
    <t>0.0092773438</t>
  </si>
  <si>
    <t>0.06375839</t>
  </si>
  <si>
    <t>0.053977273</t>
  </si>
  <si>
    <t>UndeclaredPLS200ACT English4F</t>
  </si>
  <si>
    <t>0.0083007812</t>
  </si>
  <si>
    <t>0.07172996</t>
  </si>
  <si>
    <t>0.048295455</t>
  </si>
  <si>
    <t>UndeclaredPLS200ACT English4W</t>
  </si>
  <si>
    <t>0.0048828125</t>
  </si>
  <si>
    <t>UndeclaredPLS200ACT Math1A</t>
  </si>
  <si>
    <t>0.0190429688</t>
  </si>
  <si>
    <t>0.033422460</t>
  </si>
  <si>
    <t>0.11607143</t>
  </si>
  <si>
    <t>0.059090909</t>
  </si>
  <si>
    <t>UndeclaredPLS200ACT Math1B</t>
  </si>
  <si>
    <t>0.0585937500</t>
  </si>
  <si>
    <t>0.24048096</t>
  </si>
  <si>
    <t>UndeclaredPLS200ACT Math1C</t>
  </si>
  <si>
    <t>0.32107023</t>
  </si>
  <si>
    <t>UndeclaredPLS200ACT Math1D</t>
  </si>
  <si>
    <t>0.0717773438</t>
  </si>
  <si>
    <t>0.038770053</t>
  </si>
  <si>
    <t>0.49328859</t>
  </si>
  <si>
    <t>0.222727273</t>
  </si>
  <si>
    <t>UndeclaredPLS200ACT Math1F</t>
  </si>
  <si>
    <t>0.0639648438</t>
  </si>
  <si>
    <t>0.198484848</t>
  </si>
  <si>
    <t>UndeclaredPLS200ACT Math1W</t>
  </si>
  <si>
    <t>0.046969697</t>
  </si>
  <si>
    <t>UndeclaredPLS200ACT Math2A</t>
  </si>
  <si>
    <t>0.0385742188</t>
  </si>
  <si>
    <t>0.066844920</t>
  </si>
  <si>
    <t>0.23511905</t>
  </si>
  <si>
    <t>UndeclaredPLS200ACT Math2B</t>
  </si>
  <si>
    <t>0.23046092</t>
  </si>
  <si>
    <t>0.203180212</t>
  </si>
  <si>
    <t>UndeclaredPLS200ACT Math2C</t>
  </si>
  <si>
    <t>0.0996093750</t>
  </si>
  <si>
    <t>0.098930481</t>
  </si>
  <si>
    <t>0.34113712</t>
  </si>
  <si>
    <t>0.360424028</t>
  </si>
  <si>
    <t>UndeclaredPLS200ACT Math2D</t>
  </si>
  <si>
    <t>0.0410156250</t>
  </si>
  <si>
    <t>0.032085561</t>
  </si>
  <si>
    <t>0.28187919</t>
  </si>
  <si>
    <t>0.148409894</t>
  </si>
  <si>
    <t>UndeclaredPLS200ACT Math2F</t>
  </si>
  <si>
    <t>0.0278320312</t>
  </si>
  <si>
    <t>0.100706714</t>
  </si>
  <si>
    <t>UndeclaredPLS200ACT Math2W</t>
  </si>
  <si>
    <t>0.33750000</t>
  </si>
  <si>
    <t>0.047703180</t>
  </si>
  <si>
    <t>UndeclaredPLS200ACT Math3A</t>
  </si>
  <si>
    <t>0.35119048</t>
  </si>
  <si>
    <t>0.223062382</t>
  </si>
  <si>
    <t>UndeclaredPLS200ACT Math3B</t>
  </si>
  <si>
    <t>0.0805664062</t>
  </si>
  <si>
    <t>0.100267380</t>
  </si>
  <si>
    <t>0.33066132</t>
  </si>
  <si>
    <t>0.311909263</t>
  </si>
  <si>
    <t>UndeclaredPLS200ACT Math3C</t>
  </si>
  <si>
    <t>0.0703125000</t>
  </si>
  <si>
    <t>0.24080268</t>
  </si>
  <si>
    <t>0.272211720</t>
  </si>
  <si>
    <t>UndeclaredPLS200ACT Math3D</t>
  </si>
  <si>
    <t>0.18120805</t>
  </si>
  <si>
    <t>0.102079395</t>
  </si>
  <si>
    <t>UndeclaredPLS200ACT Math3F</t>
  </si>
  <si>
    <t>0.0166015625</t>
  </si>
  <si>
    <t>0.14345992</t>
  </si>
  <si>
    <t>0.064272212</t>
  </si>
  <si>
    <t>UndeclaredPLS200ACT Math3W</t>
  </si>
  <si>
    <t>0.026465028</t>
  </si>
  <si>
    <t>UndeclaredPLS200ACT Math4A</t>
  </si>
  <si>
    <t>0.0488281250</t>
  </si>
  <si>
    <t>0.341296928</t>
  </si>
  <si>
    <t>UndeclaredPLS200ACT Math4B</t>
  </si>
  <si>
    <t>0.060160428</t>
  </si>
  <si>
    <t>0.337883959</t>
  </si>
  <si>
    <t>UndeclaredPLS200ACT Math4C</t>
  </si>
  <si>
    <t>0.0283203125</t>
  </si>
  <si>
    <t>0.026737968</t>
  </si>
  <si>
    <t>0.09698997</t>
  </si>
  <si>
    <t>0.197952218</t>
  </si>
  <si>
    <t>UndeclaredPLS200ACT Math4D</t>
  </si>
  <si>
    <t>0.04362416</t>
  </si>
  <si>
    <t>0.044368601</t>
  </si>
  <si>
    <t>UndeclaredPLS200ACT Math4F</t>
  </si>
  <si>
    <t>0.0073242188</t>
  </si>
  <si>
    <t>0.06329114</t>
  </si>
  <si>
    <t>0.051194539</t>
  </si>
  <si>
    <t>UndeclaredPLS200ACT Math4W</t>
  </si>
  <si>
    <t>UndeclaredPLS200ACT Reading1A</t>
  </si>
  <si>
    <t>0.0161132812</t>
  </si>
  <si>
    <t>0.055183946</t>
  </si>
  <si>
    <t>UndeclaredPLS200ACT Reading1B</t>
  </si>
  <si>
    <t>0.22645291</t>
  </si>
  <si>
    <t>0.188963211</t>
  </si>
  <si>
    <t>UndeclaredPLS200ACT Reading1C</t>
  </si>
  <si>
    <t>0.0893554688</t>
  </si>
  <si>
    <t>0.089572193</t>
  </si>
  <si>
    <t>0.30602007</t>
  </si>
  <si>
    <t>0.306020067</t>
  </si>
  <si>
    <t>UndeclaredPLS200ACT Reading1D</t>
  </si>
  <si>
    <t>0.43959732</t>
  </si>
  <si>
    <t>0.219063545</t>
  </si>
  <si>
    <t>UndeclaredPLS200ACT Reading1F</t>
  </si>
  <si>
    <t>0.185618729</t>
  </si>
  <si>
    <t>UndeclaredPLS200ACT Reading1W</t>
  </si>
  <si>
    <t>0.045150502</t>
  </si>
  <si>
    <t>UndeclaredPLS200ACT Reading2A</t>
  </si>
  <si>
    <t>0.0361328125</t>
  </si>
  <si>
    <t>0.22023810</t>
  </si>
  <si>
    <t>0.125636672</t>
  </si>
  <si>
    <t>UndeclaredPLS200ACT Reading2B</t>
  </si>
  <si>
    <t>0.0678710938</t>
  </si>
  <si>
    <t>0.27855711</t>
  </si>
  <si>
    <t>0.235993209</t>
  </si>
  <si>
    <t>UndeclaredPLS200ACT Reading2C</t>
  </si>
  <si>
    <t>0.1015625000</t>
  </si>
  <si>
    <t>0.353140917</t>
  </si>
  <si>
    <t>UndeclaredPLS200ACT Reading2D</t>
  </si>
  <si>
    <t>0.0444335938</t>
  </si>
  <si>
    <t>0.30536913</t>
  </si>
  <si>
    <t>0.154499151</t>
  </si>
  <si>
    <t>UndeclaredPLS200ACT Reading2F</t>
  </si>
  <si>
    <t>0.0288085938</t>
  </si>
  <si>
    <t>0.24894515</t>
  </si>
  <si>
    <t>0.100169779</t>
  </si>
  <si>
    <t>UndeclaredPLS200ACT Reading2W</t>
  </si>
  <si>
    <t>0.0087890625</t>
  </si>
  <si>
    <t>0.22500000</t>
  </si>
  <si>
    <t>0.030560272</t>
  </si>
  <si>
    <t>UndeclaredPLS200ACT Reading3A</t>
  </si>
  <si>
    <t>0.094919786</t>
  </si>
  <si>
    <t>UndeclaredPLS200ACT Reading3B</t>
  </si>
  <si>
    <t>0.069518717</t>
  </si>
  <si>
    <t>0.27054108</t>
  </si>
  <si>
    <t>0.276639344</t>
  </si>
  <si>
    <t>UndeclaredPLS200ACT Reading3C</t>
  </si>
  <si>
    <t>0.22742475</t>
  </si>
  <si>
    <t>UndeclaredPLS200ACT Reading3D</t>
  </si>
  <si>
    <t>0.0273437500</t>
  </si>
  <si>
    <t>0.016042781</t>
  </si>
  <si>
    <t>0.18791946</t>
  </si>
  <si>
    <t>UndeclaredPLS200ACT Reading3F</t>
  </si>
  <si>
    <t>0.0219726562</t>
  </si>
  <si>
    <t>0.092213115</t>
  </si>
  <si>
    <t>UndeclaredPLS200ACT Reading3W</t>
  </si>
  <si>
    <t>0.040983607</t>
  </si>
  <si>
    <t>UndeclaredPLS200ACT Reading4A</t>
  </si>
  <si>
    <t>0.0649414062</t>
  </si>
  <si>
    <t>0.118983957</t>
  </si>
  <si>
    <t>0.39583333</t>
  </si>
  <si>
    <t>0.356568365</t>
  </si>
  <si>
    <t>UndeclaredPLS200ACT Reading4B</t>
  </si>
  <si>
    <t>0.22444890</t>
  </si>
  <si>
    <t>0.300268097</t>
  </si>
  <si>
    <t>UndeclaredPLS200ACT Reading4C</t>
  </si>
  <si>
    <t>0.0346679688</t>
  </si>
  <si>
    <t>0.11872910</t>
  </si>
  <si>
    <t>0.190348525</t>
  </si>
  <si>
    <t>UndeclaredPLS200ACT Reading4D</t>
  </si>
  <si>
    <t>0.053619303</t>
  </si>
  <si>
    <t>UndeclaredPLS200ACT Reading4F</t>
  </si>
  <si>
    <t>0.0107421875</t>
  </si>
  <si>
    <t>0.09282700</t>
  </si>
  <si>
    <t>0.058981233</t>
  </si>
  <si>
    <t>UndeclaredPLS200ACT Reading4W</t>
  </si>
  <si>
    <t>0.040214477</t>
  </si>
  <si>
    <t>UndeclaredPLS200ACT Science Reasoning1A</t>
  </si>
  <si>
    <t>0.17559524</t>
  </si>
  <si>
    <t>0.077631579</t>
  </si>
  <si>
    <t>UndeclaredPLS200ACT Science Reasoning1B</t>
  </si>
  <si>
    <t>0.0683593750</t>
  </si>
  <si>
    <t>0.28056112</t>
  </si>
  <si>
    <t>UndeclaredPLS200ACT Science Reasoning1C</t>
  </si>
  <si>
    <t>0.1166992188</t>
  </si>
  <si>
    <t>0.133689840</t>
  </si>
  <si>
    <t>0.39966555</t>
  </si>
  <si>
    <t>0.314473684</t>
  </si>
  <si>
    <t>UndeclaredPLS200ACT Science Reasoning1D</t>
  </si>
  <si>
    <t>0.0756835938</t>
  </si>
  <si>
    <t>0.52013423</t>
  </si>
  <si>
    <t>UndeclaredPLS200ACT Science Reasoning1F</t>
  </si>
  <si>
    <t>0.0629882812</t>
  </si>
  <si>
    <t>0.169736842</t>
  </si>
  <si>
    <t>UndeclaredPLS200ACT Science Reasoning1W</t>
  </si>
  <si>
    <t>UndeclaredPLS200ACT Science Reasoning2A</t>
  </si>
  <si>
    <t>0.0336914062</t>
  </si>
  <si>
    <t>UndeclaredPLS200ACT Science Reasoning2B</t>
  </si>
  <si>
    <t>0.0532226562</t>
  </si>
  <si>
    <t>0.21843687</t>
  </si>
  <si>
    <t>0.222903885</t>
  </si>
  <si>
    <t>UndeclaredPLS200ACT Science Reasoning2C</t>
  </si>
  <si>
    <t>0.0771484375</t>
  </si>
  <si>
    <t>0.065508021</t>
  </si>
  <si>
    <t>0.26421405</t>
  </si>
  <si>
    <t>0.323108384</t>
  </si>
  <si>
    <t>UndeclaredPLS200ACT Science Reasoning2D</t>
  </si>
  <si>
    <t>0.0419921875</t>
  </si>
  <si>
    <t>0.28859060</t>
  </si>
  <si>
    <t>0.175869121</t>
  </si>
  <si>
    <t>UndeclaredPLS200ACT Science Reasoning2F</t>
  </si>
  <si>
    <t>0.23628692</t>
  </si>
  <si>
    <t>0.114519427</t>
  </si>
  <si>
    <t>UndeclaredPLS200ACT Science Reasoning2W</t>
  </si>
  <si>
    <t>UndeclaredPLS200ACT Science Reasoning3A</t>
  </si>
  <si>
    <t>0.32440476</t>
  </si>
  <si>
    <t>0.212890625</t>
  </si>
  <si>
    <t>UndeclaredPLS200ACT Science Reasoning3B</t>
  </si>
  <si>
    <t>0.0737304688</t>
  </si>
  <si>
    <t>0.30260521</t>
  </si>
  <si>
    <t>0.294921875</t>
  </si>
  <si>
    <t>UndeclaredPLS200ACT Science Reasoning3C</t>
  </si>
  <si>
    <t>0.25250836</t>
  </si>
  <si>
    <t>UndeclaredPLS200ACT Science Reasoning3D</t>
  </si>
  <si>
    <t>0.0209960938</t>
  </si>
  <si>
    <t>0.14429530</t>
  </si>
  <si>
    <t>0.083984375</t>
  </si>
  <si>
    <t>UndeclaredPLS200ACT Science Reasoning3F</t>
  </si>
  <si>
    <t>0.0200195312</t>
  </si>
  <si>
    <t>0.17299578</t>
  </si>
  <si>
    <t>UndeclaredPLS200ACT Science Reasoning3W</t>
  </si>
  <si>
    <t>0.21250000</t>
  </si>
  <si>
    <t>0.033203125</t>
  </si>
  <si>
    <t>UndeclaredPLS200ACT Science Reasoning4A</t>
  </si>
  <si>
    <t>0.29464286</t>
  </si>
  <si>
    <t>0.344947735</t>
  </si>
  <si>
    <t>UndeclaredPLS200ACT Science Reasoning4B</t>
  </si>
  <si>
    <t>0.057486631</t>
  </si>
  <si>
    <t>UndeclaredPLS200ACT Science Reasoning4C</t>
  </si>
  <si>
    <t>0.0244140625</t>
  </si>
  <si>
    <t>0.08361204</t>
  </si>
  <si>
    <t>0.174216028</t>
  </si>
  <si>
    <t>UndeclaredPLS200ACT Science Reasoning4D</t>
  </si>
  <si>
    <t>0.04697987</t>
  </si>
  <si>
    <t>UndeclaredPLS200ACT Science Reasoning4F</t>
  </si>
  <si>
    <t>0.04641350</t>
  </si>
  <si>
    <t>UndeclaredPLS200ACT Science Reasoning4W</t>
  </si>
  <si>
    <t>UndeclaredPLS200SAT Mathematics1A</t>
  </si>
  <si>
    <t>0.0127840909</t>
  </si>
  <si>
    <t>0.06206897</t>
  </si>
  <si>
    <t>UndeclaredPLS200SAT Mathematics1B</t>
  </si>
  <si>
    <t>0.0426136364</t>
  </si>
  <si>
    <t>0.157068063</t>
  </si>
  <si>
    <t>UndeclaredPLS200SAT Mathematics1C</t>
  </si>
  <si>
    <t>0.1008522727</t>
  </si>
  <si>
    <t>0.089347079</t>
  </si>
  <si>
    <t>0.39010989</t>
  </si>
  <si>
    <t>0.371727749</t>
  </si>
  <si>
    <t>UndeclaredPLS200SAT Mathematics1D</t>
  </si>
  <si>
    <t>0.230366492</t>
  </si>
  <si>
    <t>UndeclaredPLS200SAT Mathematics1F</t>
  </si>
  <si>
    <t>0.146596859</t>
  </si>
  <si>
    <t>UndeclaredPLS200SAT Mathematics1W</t>
  </si>
  <si>
    <t>UndeclaredPLS200SAT Mathematics2A</t>
  </si>
  <si>
    <t>0.0582386364</t>
  </si>
  <si>
    <t>UndeclaredPLS200SAT Mathematics2B</t>
  </si>
  <si>
    <t>0.0980113636</t>
  </si>
  <si>
    <t>0.120274914</t>
  </si>
  <si>
    <t>0.35567010</t>
  </si>
  <si>
    <t>0.293617021</t>
  </si>
  <si>
    <t>UndeclaredPLS200SAT Mathematics2C</t>
  </si>
  <si>
    <t>0.0838068182</t>
  </si>
  <si>
    <t>0.075601375</t>
  </si>
  <si>
    <t>0.32417582</t>
  </si>
  <si>
    <t>0.251063830</t>
  </si>
  <si>
    <t>UndeclaredPLS200SAT Mathematics2D</t>
  </si>
  <si>
    <t>0.0482954545</t>
  </si>
  <si>
    <t>0.037800687</t>
  </si>
  <si>
    <t>0.144680851</t>
  </si>
  <si>
    <t>UndeclaredPLS200SAT Mathematics2F</t>
  </si>
  <si>
    <t>0.0298295455</t>
  </si>
  <si>
    <t>0.33870968</t>
  </si>
  <si>
    <t>0.089361702</t>
  </si>
  <si>
    <t>UndeclaredPLS200SAT Mathematics2W</t>
  </si>
  <si>
    <t>0.0156250000</t>
  </si>
  <si>
    <t>0.003436426</t>
  </si>
  <si>
    <t>UndeclaredPLS200SAT Mathematics3A</t>
  </si>
  <si>
    <t>0.0710227273</t>
  </si>
  <si>
    <t>0.113402062</t>
  </si>
  <si>
    <t>UndeclaredPLS200SAT Mathematics3B</t>
  </si>
  <si>
    <t>0.0852272727</t>
  </si>
  <si>
    <t>0.106529210</t>
  </si>
  <si>
    <t>UndeclaredPLS200SAT Mathematics3C</t>
  </si>
  <si>
    <t>0.0511363636</t>
  </si>
  <si>
    <t>0.19780220</t>
  </si>
  <si>
    <t>UndeclaredPLS200SAT Mathematics3D</t>
  </si>
  <si>
    <t>0.0184659091</t>
  </si>
  <si>
    <t>0.006872852</t>
  </si>
  <si>
    <t>0.13829787</t>
  </si>
  <si>
    <t>UndeclaredPLS200SAT Mathematics3F</t>
  </si>
  <si>
    <t>0.0142045455</t>
  </si>
  <si>
    <t>UndeclaredPLS200SAT Mathematics3W</t>
  </si>
  <si>
    <t>0.0042613636</t>
  </si>
  <si>
    <t>UndeclaredPLS200SAT Mathematics4A</t>
  </si>
  <si>
    <t>0.0639204545</t>
  </si>
  <si>
    <t>0.424528302</t>
  </si>
  <si>
    <t>UndeclaredPLS200SAT Mathematics4B</t>
  </si>
  <si>
    <t>0.0497159091</t>
  </si>
  <si>
    <t>0.18041237</t>
  </si>
  <si>
    <t>0.330188679</t>
  </si>
  <si>
    <t>UndeclaredPLS200SAT Mathematics4C</t>
  </si>
  <si>
    <t>UndeclaredPLS200SAT Mathematics4D</t>
  </si>
  <si>
    <t>0.03191489</t>
  </si>
  <si>
    <t>UndeclaredPLS200SAT Mathematics4F</t>
  </si>
  <si>
    <t>UndeclaredPLS200SAT Mathematics4W</t>
  </si>
  <si>
    <t>UndeclaredPLS200SAT Total (Verbal and Math)1A</t>
  </si>
  <si>
    <t>0.05517241</t>
  </si>
  <si>
    <t>UndeclaredPLS200SAT Total (Verbal and Math)1B</t>
  </si>
  <si>
    <t>0.21134021</t>
  </si>
  <si>
    <t>0.184684685</t>
  </si>
  <si>
    <t>UndeclaredPLS200SAT Total (Verbal and Math)1C</t>
  </si>
  <si>
    <t>0.1065340909</t>
  </si>
  <si>
    <t>0.099656357</t>
  </si>
  <si>
    <t>0.41208791</t>
  </si>
  <si>
    <t>UndeclaredPLS200SAT Total (Verbal and Math)1D</t>
  </si>
  <si>
    <t>0.0767045455</t>
  </si>
  <si>
    <t>UndeclaredPLS200SAT Total (Verbal and Math)1F</t>
  </si>
  <si>
    <t>0.153153153</t>
  </si>
  <si>
    <t>UndeclaredPLS200SAT Total (Verbal and Math)1W</t>
  </si>
  <si>
    <t>UndeclaredPLS200SAT Total (Verbal and Math)2A</t>
  </si>
  <si>
    <t>0.068728522</t>
  </si>
  <si>
    <t>0.22068966</t>
  </si>
  <si>
    <t>UndeclaredPLS200SAT Total (Verbal and Math)2B</t>
  </si>
  <si>
    <t>0.30412371</t>
  </si>
  <si>
    <t>0.299492386</t>
  </si>
  <si>
    <t>UndeclaredPLS200SAT Total (Verbal and Math)2C</t>
  </si>
  <si>
    <t>0.284263959</t>
  </si>
  <si>
    <t>UndeclaredPLS200SAT Total (Verbal and Math)2D</t>
  </si>
  <si>
    <t>0.121827411</t>
  </si>
  <si>
    <t>UndeclaredPLS200SAT Total (Verbal and Math)2F</t>
  </si>
  <si>
    <t>0.0198863636</t>
  </si>
  <si>
    <t>0.071065990</t>
  </si>
  <si>
    <t>UndeclaredPLS200SAT Total (Verbal and Math)2W</t>
  </si>
  <si>
    <t>0.060913706</t>
  </si>
  <si>
    <t>UndeclaredPLS200SAT Total (Verbal and Math)3A</t>
  </si>
  <si>
    <t>0.295857988</t>
  </si>
  <si>
    <t>UndeclaredPLS200SAT Total (Verbal and Math)3B</t>
  </si>
  <si>
    <t>0.0823863636</t>
  </si>
  <si>
    <t>0.343195266</t>
  </si>
  <si>
    <t>UndeclaredPLS200SAT Total (Verbal and Math)3C</t>
  </si>
  <si>
    <t>UndeclaredPLS200SAT Total (Verbal and Math)3D</t>
  </si>
  <si>
    <t>UndeclaredPLS200SAT Total (Verbal and Math)3F</t>
  </si>
  <si>
    <t>UndeclaredPLS200SAT Total (Verbal and Math)3W</t>
  </si>
  <si>
    <t>UndeclaredPLS200SAT Total (Verbal and Math)4A</t>
  </si>
  <si>
    <t>0.116838488</t>
  </si>
  <si>
    <t>0.474137931</t>
  </si>
  <si>
    <t>UndeclaredPLS200SAT Total (Verbal and Math)4B</t>
  </si>
  <si>
    <t>UndeclaredPLS200SAT Total (Verbal and Math)4C</t>
  </si>
  <si>
    <t>UndeclaredPLS200SAT Total (Verbal and Math)4D</t>
  </si>
  <si>
    <t>UndeclaredPLS200SAT Total (Verbal and Math)4F</t>
  </si>
  <si>
    <t>UndeclaredPLS200SAT Total (Verbal and Math)4W</t>
  </si>
  <si>
    <t>0.0028409091</t>
  </si>
  <si>
    <t>UndeclaredPLS200SAT Verbal1A</t>
  </si>
  <si>
    <t>0.08275862</t>
  </si>
  <si>
    <t>UndeclaredPLS200SAT Verbal1B</t>
  </si>
  <si>
    <t>0.0667613636</t>
  </si>
  <si>
    <t>0.24226804</t>
  </si>
  <si>
    <t>0.203463203</t>
  </si>
  <si>
    <t>UndeclaredPLS200SAT Verbal1C</t>
  </si>
  <si>
    <t>0.1051136364</t>
  </si>
  <si>
    <t>0.085910653</t>
  </si>
  <si>
    <t>0.40659341</t>
  </si>
  <si>
    <t>0.320346320</t>
  </si>
  <si>
    <t>UndeclaredPLS200SAT Verbal1D</t>
  </si>
  <si>
    <t>0.0752840909</t>
  </si>
  <si>
    <t>0.56382979</t>
  </si>
  <si>
    <t>0.229437229</t>
  </si>
  <si>
    <t>UndeclaredPLS200SAT Verbal1F</t>
  </si>
  <si>
    <t>0.147186147</t>
  </si>
  <si>
    <t>UndeclaredPLS200SAT Verbal1W</t>
  </si>
  <si>
    <t>UndeclaredPLS200SAT Verbal2A</t>
  </si>
  <si>
    <t>0.22758621</t>
  </si>
  <si>
    <t>0.156398104</t>
  </si>
  <si>
    <t>UndeclaredPLS200SAT Verbal2B</t>
  </si>
  <si>
    <t>0.0894886364</t>
  </si>
  <si>
    <t>0.32474227</t>
  </si>
  <si>
    <t>0.298578199</t>
  </si>
  <si>
    <t>UndeclaredPLS200SAT Verbal2C</t>
  </si>
  <si>
    <t>0.0880681818</t>
  </si>
  <si>
    <t>0.293838863</t>
  </si>
  <si>
    <t>UndeclaredPLS200SAT Verbal2D</t>
  </si>
  <si>
    <t>UndeclaredPLS200SAT Verbal2F</t>
  </si>
  <si>
    <t>0.0241477273</t>
  </si>
  <si>
    <t>UndeclaredPLS200SAT Verbal2W</t>
  </si>
  <si>
    <t>UndeclaredPLS200SAT Verbal3A</t>
  </si>
  <si>
    <t>0.0596590909</t>
  </si>
  <si>
    <t>0.28965517</t>
  </si>
  <si>
    <t>UndeclaredPLS200SAT Verbal3B</t>
  </si>
  <si>
    <t>UndeclaredPLS200SAT Verbal3C</t>
  </si>
  <si>
    <t>0.0440340909</t>
  </si>
  <si>
    <t>0.048109966</t>
  </si>
  <si>
    <t>0.17032967</t>
  </si>
  <si>
    <t>UndeclaredPLS200SAT Verbal3D</t>
  </si>
  <si>
    <t>0.013745704</t>
  </si>
  <si>
    <t>UndeclaredPLS200SAT Verbal3F</t>
  </si>
  <si>
    <t>0.0071022727</t>
  </si>
  <si>
    <t>0.08064516</t>
  </si>
  <si>
    <t>UndeclaredPLS200SAT Verbal3W</t>
  </si>
  <si>
    <t>UndeclaredPLS200SAT Verbal4A</t>
  </si>
  <si>
    <t>UndeclaredPLS200SAT Verbal4B</t>
  </si>
  <si>
    <t>0.20618557</t>
  </si>
  <si>
    <t>UndeclaredPLS200SAT Verbal4C</t>
  </si>
  <si>
    <t>0.0213068182</t>
  </si>
  <si>
    <t>0.08241758</t>
  </si>
  <si>
    <t>UndeclaredPLS200SAT Verbal4D</t>
  </si>
  <si>
    <t>0.0099431818</t>
  </si>
  <si>
    <t>0.07446809</t>
  </si>
  <si>
    <t>UndeclaredPLS200SAT Verbal4F</t>
  </si>
  <si>
    <t>0.0085227273</t>
  </si>
  <si>
    <t>UndeclaredPLS200SAT Verbal4W</t>
  </si>
  <si>
    <t>0.0014204545</t>
  </si>
  <si>
    <t>0.007874016</t>
  </si>
  <si>
    <t>UndeclaredPLS200SAT Writing1A</t>
  </si>
  <si>
    <t>UndeclaredPLS200SAT Writing1B</t>
  </si>
  <si>
    <t>UndeclaredPLS200SAT Writing1C</t>
  </si>
  <si>
    <t>0.0902777778</t>
  </si>
  <si>
    <t>UndeclaredPLS200SAT Writing1D</t>
  </si>
  <si>
    <t>UndeclaredPLS200SAT Writing1F</t>
  </si>
  <si>
    <t>UndeclaredPLS200SAT Writing1W</t>
  </si>
  <si>
    <t>UndeclaredPLS200SAT Writing2A</t>
  </si>
  <si>
    <t>UndeclaredPLS200SAT Writing2B</t>
  </si>
  <si>
    <t>UndeclaredPLS200SAT Writing2C</t>
  </si>
  <si>
    <t>UndeclaredPLS200SAT Writing2D</t>
  </si>
  <si>
    <t>0.0347222222</t>
  </si>
  <si>
    <t>UndeclaredPLS200SAT Writing2F</t>
  </si>
  <si>
    <t>UndeclaredPLS200SAT Writing2W</t>
  </si>
  <si>
    <t>UndeclaredPLS200SAT Writing3A</t>
  </si>
  <si>
    <t>UndeclaredPLS200SAT Writing3B</t>
  </si>
  <si>
    <t>0.0972222222</t>
  </si>
  <si>
    <t>UndeclaredPLS200SAT Writing3C</t>
  </si>
  <si>
    <t>UndeclaredPLS200SAT Writing3D</t>
  </si>
  <si>
    <t>UndeclaredPLS200SAT Writing3F</t>
  </si>
  <si>
    <t>UndeclaredPLS200SAT Writing4A</t>
  </si>
  <si>
    <t>UndeclaredPLS200SAT Writing4B</t>
  </si>
  <si>
    <t>UndeclaredPLS200SAT Writing4C</t>
  </si>
  <si>
    <t>UndeclaredPLS200SAT Writing4D</t>
  </si>
  <si>
    <t>UndeclaredPLS200SAT Writing4F</t>
  </si>
  <si>
    <t>UndeclaredPLS200SAT Writing4W</t>
  </si>
  <si>
    <t>UndeclaredPSY105ACT Combined English/Writing1A</t>
  </si>
  <si>
    <t>0.09230769</t>
  </si>
  <si>
    <t>UndeclaredPSY105ACT Combined English/Writing1B</t>
  </si>
  <si>
    <t>0.126865672</t>
  </si>
  <si>
    <t>UndeclaredPSY105ACT Combined English/Writing1C</t>
  </si>
  <si>
    <t>0.38961039</t>
  </si>
  <si>
    <t>UndeclaredPSY105ACT Combined English/Writing1D</t>
  </si>
  <si>
    <t>0.216417910</t>
  </si>
  <si>
    <t>UndeclaredPSY105ACT Combined English/Writing1F</t>
  </si>
  <si>
    <t>0.1235632184</t>
  </si>
  <si>
    <t>0.320895522</t>
  </si>
  <si>
    <t>UndeclaredPSY105ACT Combined English/Writing1W</t>
  </si>
  <si>
    <t>UndeclaredPSY105ACT Combined English/Writing2A</t>
  </si>
  <si>
    <t>0.179775281</t>
  </si>
  <si>
    <t>UndeclaredPSY105ACT Combined English/Writing2B</t>
  </si>
  <si>
    <t>0.30645161</t>
  </si>
  <si>
    <t>UndeclaredPSY105ACT Combined English/Writing2C</t>
  </si>
  <si>
    <t>UndeclaredPSY105ACT Combined English/Writing2D</t>
  </si>
  <si>
    <t>UndeclaredPSY105ACT Combined English/Writing2F</t>
  </si>
  <si>
    <t>UndeclaredPSY105ACT Combined English/Writing2W</t>
  </si>
  <si>
    <t>UndeclaredPSY105ACT Combined English/Writing3A</t>
  </si>
  <si>
    <t>0.27692308</t>
  </si>
  <si>
    <t>UndeclaredPSY105ACT Combined English/Writing3B</t>
  </si>
  <si>
    <t>UndeclaredPSY105ACT Combined English/Writing3C</t>
  </si>
  <si>
    <t>UndeclaredPSY105ACT Combined English/Writing3D</t>
  </si>
  <si>
    <t>UndeclaredPSY105ACT Combined English/Writing3F</t>
  </si>
  <si>
    <t>UndeclaredPSY105ACT Combined English/Writing3W</t>
  </si>
  <si>
    <t>UndeclaredPSY105ACT Combined English/Writing4A</t>
  </si>
  <si>
    <t>0.543478261</t>
  </si>
  <si>
    <t>UndeclaredPSY105ACT Combined English/Writing4B</t>
  </si>
  <si>
    <t>UndeclaredPSY105ACT Combined English/Writing4C</t>
  </si>
  <si>
    <t>0.07792208</t>
  </si>
  <si>
    <t>UndeclaredPSY105ACT Combined English/Writing4D</t>
  </si>
  <si>
    <t>UndeclaredPSY105ACT Combined English/Writing4F</t>
  </si>
  <si>
    <t>UndeclaredPSY105ACT Combined English/Writing4W</t>
  </si>
  <si>
    <t>UndeclaredPSY105ACT Composite1A</t>
  </si>
  <si>
    <t>0.0223107570</t>
  </si>
  <si>
    <t>0.12472160</t>
  </si>
  <si>
    <t>UndeclaredPSY105ACT Composite1B</t>
  </si>
  <si>
    <t>0.0581673307</t>
  </si>
  <si>
    <t>0.081212121</t>
  </si>
  <si>
    <t>0.27238806</t>
  </si>
  <si>
    <t>0.154661017</t>
  </si>
  <si>
    <t>UndeclaredPSY105ACT Composite1C</t>
  </si>
  <si>
    <t>0.0880478088</t>
  </si>
  <si>
    <t>0.37585034</t>
  </si>
  <si>
    <t>0.234110169</t>
  </si>
  <si>
    <t>UndeclaredPSY105ACT Composite1D</t>
  </si>
  <si>
    <t>0.0832669323</t>
  </si>
  <si>
    <t>0.050909091</t>
  </si>
  <si>
    <t>0.51100244</t>
  </si>
  <si>
    <t>0.221398305</t>
  </si>
  <si>
    <t>UndeclaredPSY105ACT Composite1F</t>
  </si>
  <si>
    <t>0.014545455</t>
  </si>
  <si>
    <t>0.59360731</t>
  </si>
  <si>
    <t>0.275423729</t>
  </si>
  <si>
    <t>UndeclaredPSY105ACT Composite1W</t>
  </si>
  <si>
    <t>0.0207171315</t>
  </si>
  <si>
    <t>0.007272727</t>
  </si>
  <si>
    <t>0.055084746</t>
  </si>
  <si>
    <t>UndeclaredPSY105ACT Composite2A</t>
  </si>
  <si>
    <t>0.0430278884</t>
  </si>
  <si>
    <t>0.070303030</t>
  </si>
  <si>
    <t>0.24053452</t>
  </si>
  <si>
    <t>0.136191677</t>
  </si>
  <si>
    <t>UndeclaredPSY105ACT Composite2B</t>
  </si>
  <si>
    <t>0.089696970</t>
  </si>
  <si>
    <t>0.35447761</t>
  </si>
  <si>
    <t>0.239596469</t>
  </si>
  <si>
    <t>UndeclaredPSY105ACT Composite2C</t>
  </si>
  <si>
    <t>0.0908366534</t>
  </si>
  <si>
    <t>0.110303030</t>
  </si>
  <si>
    <t>0.287515763</t>
  </si>
  <si>
    <t>UndeclaredPSY105ACT Composite2D</t>
  </si>
  <si>
    <t>0.0501992032</t>
  </si>
  <si>
    <t>0.033939394</t>
  </si>
  <si>
    <t>0.30806846</t>
  </si>
  <si>
    <t>0.158890290</t>
  </si>
  <si>
    <t>UndeclaredPSY105ACT Composite2F</t>
  </si>
  <si>
    <t>0.0446215139</t>
  </si>
  <si>
    <t>0.25570776</t>
  </si>
  <si>
    <t>0.141235813</t>
  </si>
  <si>
    <t>UndeclaredPSY105ACT Composite2W</t>
  </si>
  <si>
    <t>0.0115537849</t>
  </si>
  <si>
    <t>0.004848485</t>
  </si>
  <si>
    <t>0.036569987</t>
  </si>
  <si>
    <t>UndeclaredPSY105ACT Composite3A</t>
  </si>
  <si>
    <t>0.0486055777</t>
  </si>
  <si>
    <t>0.083636364</t>
  </si>
  <si>
    <t>0.27171492</t>
  </si>
  <si>
    <t>0.266958425</t>
  </si>
  <si>
    <t>UndeclaredPSY105ACT Composite3B</t>
  </si>
  <si>
    <t>0.063030303</t>
  </si>
  <si>
    <t>0.275711160</t>
  </si>
  <si>
    <t>UndeclaredPSY105ACT Composite3C</t>
  </si>
  <si>
    <t>0.0386454183</t>
  </si>
  <si>
    <t>0.047272727</t>
  </si>
  <si>
    <t>0.16496599</t>
  </si>
  <si>
    <t>0.212253829</t>
  </si>
  <si>
    <t>UndeclaredPSY105ACT Composite3D</t>
  </si>
  <si>
    <t>0.13691932</t>
  </si>
  <si>
    <t>0.122538293</t>
  </si>
  <si>
    <t>UndeclaredPSY105ACT Composite3F</t>
  </si>
  <si>
    <t>0.0203187251</t>
  </si>
  <si>
    <t>0.003636364</t>
  </si>
  <si>
    <t>0.11643836</t>
  </si>
  <si>
    <t>0.111597374</t>
  </si>
  <si>
    <t>UndeclaredPSY105ACT Composite3W</t>
  </si>
  <si>
    <t>0.010940919</t>
  </si>
  <si>
    <t>UndeclaredPSY105ACT Composite4A</t>
  </si>
  <si>
    <t>0.0649402390</t>
  </si>
  <si>
    <t>0.136969697</t>
  </si>
  <si>
    <t>0.36302895</t>
  </si>
  <si>
    <t>0.515822785</t>
  </si>
  <si>
    <t>UndeclaredPSY105ACT Composite4B</t>
  </si>
  <si>
    <t>0.0294820717</t>
  </si>
  <si>
    <t>0.13805970</t>
  </si>
  <si>
    <t>0.234177215</t>
  </si>
  <si>
    <t>UndeclaredPSY105ACT Composite4C</t>
  </si>
  <si>
    <t>0.0167330677</t>
  </si>
  <si>
    <t>0.008484848</t>
  </si>
  <si>
    <t>UndeclaredPSY105ACT Composite4D</t>
  </si>
  <si>
    <t>0.0071713147</t>
  </si>
  <si>
    <t>0.002424242</t>
  </si>
  <si>
    <t>0.04400978</t>
  </si>
  <si>
    <t>UndeclaredPSY105ACT Composite4F</t>
  </si>
  <si>
    <t>0.0059760956</t>
  </si>
  <si>
    <t>0.03424658</t>
  </si>
  <si>
    <t>UndeclaredPSY105ACT Composite4W</t>
  </si>
  <si>
    <t>0.0015936255</t>
  </si>
  <si>
    <t>0.001212121</t>
  </si>
  <si>
    <t>UndeclaredPSY105ACT English1A</t>
  </si>
  <si>
    <t>0.024242424</t>
  </si>
  <si>
    <t>0.10022272</t>
  </si>
  <si>
    <t>UndeclaredPSY105ACT English1B</t>
  </si>
  <si>
    <t>0.0470119522</t>
  </si>
  <si>
    <t>0.22014925</t>
  </si>
  <si>
    <t>0.150702427</t>
  </si>
  <si>
    <t>UndeclaredPSY105ACT English1C</t>
  </si>
  <si>
    <t>0.0764940239</t>
  </si>
  <si>
    <t>0.077575758</t>
  </si>
  <si>
    <t>0.245210728</t>
  </si>
  <si>
    <t>UndeclaredPSY105ACT English1D</t>
  </si>
  <si>
    <t>0.0669322709</t>
  </si>
  <si>
    <t>0.041212121</t>
  </si>
  <si>
    <t>0.41075795</t>
  </si>
  <si>
    <t>0.214559387</t>
  </si>
  <si>
    <t>UndeclaredPSY105ACT English1F</t>
  </si>
  <si>
    <t>0.0852589641</t>
  </si>
  <si>
    <t>0.010909091</t>
  </si>
  <si>
    <t>0.48858447</t>
  </si>
  <si>
    <t>0.273307791</t>
  </si>
  <si>
    <t>UndeclaredPSY105ACT English1W</t>
  </si>
  <si>
    <t>0.0183266932</t>
  </si>
  <si>
    <t>0.058748404</t>
  </si>
  <si>
    <t>UndeclaredPSY105ACT English2A</t>
  </si>
  <si>
    <t>0.0454183267</t>
  </si>
  <si>
    <t>0.25389755</t>
  </si>
  <si>
    <t>0.134433962</t>
  </si>
  <si>
    <t>UndeclaredPSY105ACT English2B</t>
  </si>
  <si>
    <t>0.0752988048</t>
  </si>
  <si>
    <t>0.098181818</t>
  </si>
  <si>
    <t>0.35261194</t>
  </si>
  <si>
    <t>0.222877358</t>
  </si>
  <si>
    <t>UndeclaredPSY105ACT English2C</t>
  </si>
  <si>
    <t>0.0928286853</t>
  </si>
  <si>
    <t>0.39625850</t>
  </si>
  <si>
    <t>0.274764151</t>
  </si>
  <si>
    <t>UndeclaredPSY105ACT English2D</t>
  </si>
  <si>
    <t>0.0577689243</t>
  </si>
  <si>
    <t>0.038787879</t>
  </si>
  <si>
    <t>0.35452323</t>
  </si>
  <si>
    <t>0.170990566</t>
  </si>
  <si>
    <t>UndeclaredPSY105ACT English2F</t>
  </si>
  <si>
    <t>0.0557768924</t>
  </si>
  <si>
    <t>0.015757576</t>
  </si>
  <si>
    <t>0.31963470</t>
  </si>
  <si>
    <t>UndeclaredPSY105ACT English2W</t>
  </si>
  <si>
    <t>0.0107569721</t>
  </si>
  <si>
    <t>0.031839623</t>
  </si>
  <si>
    <t>UndeclaredPSY105ACT English3A</t>
  </si>
  <si>
    <t>0.0418326693</t>
  </si>
  <si>
    <t>0.065454545</t>
  </si>
  <si>
    <t>0.23385301</t>
  </si>
  <si>
    <t>UndeclaredPSY105ACT English3B</t>
  </si>
  <si>
    <t>0.064242424</t>
  </si>
  <si>
    <t>0.24253731</t>
  </si>
  <si>
    <t>UndeclaredPSY105ACT English3C</t>
  </si>
  <si>
    <t>0.0434262948</t>
  </si>
  <si>
    <t>0.056969697</t>
  </si>
  <si>
    <t>0.18537415</t>
  </si>
  <si>
    <t>0.227083333</t>
  </si>
  <si>
    <t>UndeclaredPSY105ACT English3D</t>
  </si>
  <si>
    <t>0.0254980080</t>
  </si>
  <si>
    <t>0.15647922</t>
  </si>
  <si>
    <t>UndeclaredPSY105ACT English3F</t>
  </si>
  <si>
    <t>0.0235059761</t>
  </si>
  <si>
    <t>0.13470320</t>
  </si>
  <si>
    <t>0.122916667</t>
  </si>
  <si>
    <t>UndeclaredPSY105ACT English3W</t>
  </si>
  <si>
    <t>0.0051792829</t>
  </si>
  <si>
    <t>0.14444444</t>
  </si>
  <si>
    <t>0.027083333</t>
  </si>
  <si>
    <t>UndeclaredPSY105ACT English4A</t>
  </si>
  <si>
    <t>0.0737051793</t>
  </si>
  <si>
    <t>0.150303030</t>
  </si>
  <si>
    <t>0.41202673</t>
  </si>
  <si>
    <t>0.463659148</t>
  </si>
  <si>
    <t>UndeclaredPSY105ACT English4B</t>
  </si>
  <si>
    <t>0.0394422311</t>
  </si>
  <si>
    <t>0.18470149</t>
  </si>
  <si>
    <t>UndeclaredPSY105ACT English4C</t>
  </si>
  <si>
    <t>0.0215139442</t>
  </si>
  <si>
    <t>0.09183673</t>
  </si>
  <si>
    <t>UndeclaredPSY105ACT English4D</t>
  </si>
  <si>
    <t>0.0127490040</t>
  </si>
  <si>
    <t>0.07823961</t>
  </si>
  <si>
    <t>UndeclaredPSY105ACT English4F</t>
  </si>
  <si>
    <t>0.0099601594</t>
  </si>
  <si>
    <t>0.05707763</t>
  </si>
  <si>
    <t>0.062656642</t>
  </si>
  <si>
    <t>UndeclaredPSY105ACT English4W</t>
  </si>
  <si>
    <t>0.010025063</t>
  </si>
  <si>
    <t>UndeclaredPSY105ACT Math1A</t>
  </si>
  <si>
    <t>0.12026726</t>
  </si>
  <si>
    <t>0.059145674</t>
  </si>
  <si>
    <t>UndeclaredPSY105ACT Math1B</t>
  </si>
  <si>
    <t>0.071515152</t>
  </si>
  <si>
    <t>0.159912377</t>
  </si>
  <si>
    <t>UndeclaredPSY105ACT Math1C</t>
  </si>
  <si>
    <t>0.0860557769</t>
  </si>
  <si>
    <t>0.236582694</t>
  </si>
  <si>
    <t>UndeclaredPSY105ACT Math1D</t>
  </si>
  <si>
    <t>0.0784860558</t>
  </si>
  <si>
    <t>0.037575758</t>
  </si>
  <si>
    <t>0.48166259</t>
  </si>
  <si>
    <t>0.215772180</t>
  </si>
  <si>
    <t>UndeclaredPSY105ACT Math1F</t>
  </si>
  <si>
    <t>0.0972111554</t>
  </si>
  <si>
    <t>0.55707763</t>
  </si>
  <si>
    <t>0.267250821</t>
  </si>
  <si>
    <t>UndeclaredPSY105ACT Math1W</t>
  </si>
  <si>
    <t>0.061336254</t>
  </si>
  <si>
    <t>UndeclaredPSY105ACT Math2A</t>
  </si>
  <si>
    <t>0.0362549801</t>
  </si>
  <si>
    <t>0.20267261</t>
  </si>
  <si>
    <t>UndeclaredPSY105ACT Math2B</t>
  </si>
  <si>
    <t>0.0621513944</t>
  </si>
  <si>
    <t>0.073939394</t>
  </si>
  <si>
    <t>0.29104478</t>
  </si>
  <si>
    <t>0.237082067</t>
  </si>
  <si>
    <t>UndeclaredPSY105ACT Math2C</t>
  </si>
  <si>
    <t>0.0749003984</t>
  </si>
  <si>
    <t>0.31972789</t>
  </si>
  <si>
    <t>UndeclaredPSY105ACT Math2D</t>
  </si>
  <si>
    <t>0.0410358566</t>
  </si>
  <si>
    <t>0.035151515</t>
  </si>
  <si>
    <t>0.25183374</t>
  </si>
  <si>
    <t>0.156534954</t>
  </si>
  <si>
    <t>UndeclaredPSY105ACT Math2F</t>
  </si>
  <si>
    <t>0.0402390438</t>
  </si>
  <si>
    <t>0.23059361</t>
  </si>
  <si>
    <t>0.153495441</t>
  </si>
  <si>
    <t>UndeclaredPSY105ACT Math2W</t>
  </si>
  <si>
    <t>0.0075697211</t>
  </si>
  <si>
    <t>0.21111111</t>
  </si>
  <si>
    <t>0.028875380</t>
  </si>
  <si>
    <t>UndeclaredPSY105ACT Math3A</t>
  </si>
  <si>
    <t>0.0609561753</t>
  </si>
  <si>
    <t>0.34075724</t>
  </si>
  <si>
    <t>0.253311258</t>
  </si>
  <si>
    <t>UndeclaredPSY105ACT Math3B</t>
  </si>
  <si>
    <t>0.0585657371</t>
  </si>
  <si>
    <t>0.27425373</t>
  </si>
  <si>
    <t>0.243377483</t>
  </si>
  <si>
    <t>UndeclaredPSY105ACT Math3C</t>
  </si>
  <si>
    <t>0.0521912351</t>
  </si>
  <si>
    <t>0.22278912</t>
  </si>
  <si>
    <t>0.216887417</t>
  </si>
  <si>
    <t>UndeclaredPSY105ACT Math3D</t>
  </si>
  <si>
    <t>0.0342629482</t>
  </si>
  <si>
    <t>0.020606061</t>
  </si>
  <si>
    <t>0.21026895</t>
  </si>
  <si>
    <t>0.142384106</t>
  </si>
  <si>
    <t>UndeclaredPSY105ACT Math3F</t>
  </si>
  <si>
    <t>0.0302788845</t>
  </si>
  <si>
    <t>0.17351598</t>
  </si>
  <si>
    <t>UndeclaredPSY105ACT Math3W</t>
  </si>
  <si>
    <t>0.0043824701</t>
  </si>
  <si>
    <t>0.12222222</t>
  </si>
  <si>
    <t>0.018211921</t>
  </si>
  <si>
    <t>UndeclaredPSY105ACT Math4A</t>
  </si>
  <si>
    <t>0.0601593625</t>
  </si>
  <si>
    <t>0.124848485</t>
  </si>
  <si>
    <t>0.33630290</t>
  </si>
  <si>
    <t>0.450746269</t>
  </si>
  <si>
    <t>UndeclaredPSY105ACT Math4B</t>
  </si>
  <si>
    <t>0.0346613546</t>
  </si>
  <si>
    <t>0.16231343</t>
  </si>
  <si>
    <t>0.259701493</t>
  </si>
  <si>
    <t>UndeclaredPSY105ACT Math4C</t>
  </si>
  <si>
    <t>0.0211155378</t>
  </si>
  <si>
    <t>0.09013605</t>
  </si>
  <si>
    <t>0.158208955</t>
  </si>
  <si>
    <t>UndeclaredPSY105ACT Math4D</t>
  </si>
  <si>
    <t>0.0091633466</t>
  </si>
  <si>
    <t>0.05623472</t>
  </si>
  <si>
    <t>0.068656716</t>
  </si>
  <si>
    <t>UndeclaredPSY105ACT Math4F</t>
  </si>
  <si>
    <t>0.0067729084</t>
  </si>
  <si>
    <t>0.03881279</t>
  </si>
  <si>
    <t>0.050746269</t>
  </si>
  <si>
    <t>UndeclaredPSY105ACT Math4W</t>
  </si>
  <si>
    <t>0.011940299</t>
  </si>
  <si>
    <t>UndeclaredPSY105ACT Reading1A</t>
  </si>
  <si>
    <t>0.044848485</t>
  </si>
  <si>
    <t>0.14253898</t>
  </si>
  <si>
    <t>0.080706179</t>
  </si>
  <si>
    <t>UndeclaredPSY105ACT Reading1B</t>
  </si>
  <si>
    <t>0.0509960159</t>
  </si>
  <si>
    <t>0.069090909</t>
  </si>
  <si>
    <t>0.161412358</t>
  </si>
  <si>
    <t>UndeclaredPSY105ACT Reading1C</t>
  </si>
  <si>
    <t>0.0701195219</t>
  </si>
  <si>
    <t>0.29931973</t>
  </si>
  <si>
    <t>0.221941992</t>
  </si>
  <si>
    <t>UndeclaredPSY105ACT Reading1D</t>
  </si>
  <si>
    <t>0.043636364</t>
  </si>
  <si>
    <t>0.211853720</t>
  </si>
  <si>
    <t>UndeclaredPSY105ACT Reading1F</t>
  </si>
  <si>
    <t>0.0864541833</t>
  </si>
  <si>
    <t>0.49543379</t>
  </si>
  <si>
    <t>0.273644388</t>
  </si>
  <si>
    <t>UndeclaredPSY105ACT Reading1W</t>
  </si>
  <si>
    <t>0.050441362</t>
  </si>
  <si>
    <t>UndeclaredPSY105ACT Reading2A</t>
  </si>
  <si>
    <t>0.0354581673</t>
  </si>
  <si>
    <t>0.052121212</t>
  </si>
  <si>
    <t>0.19821826</t>
  </si>
  <si>
    <t>0.118666667</t>
  </si>
  <si>
    <t>UndeclaredPSY105ACT Reading2B</t>
  </si>
  <si>
    <t>0.31716418</t>
  </si>
  <si>
    <t>UndeclaredPSY105ACT Reading2C</t>
  </si>
  <si>
    <t>0.0868525896</t>
  </si>
  <si>
    <t>0.100606061</t>
  </si>
  <si>
    <t>0.37074830</t>
  </si>
  <si>
    <t>0.290666667</t>
  </si>
  <si>
    <t>UndeclaredPSY105ACT Reading2D</t>
  </si>
  <si>
    <t>0.32029340</t>
  </si>
  <si>
    <t>0.174666667</t>
  </si>
  <si>
    <t>UndeclaredPSY105ACT Reading2F</t>
  </si>
  <si>
    <t>0.0458167331</t>
  </si>
  <si>
    <t>0.26255708</t>
  </si>
  <si>
    <t>0.153333333</t>
  </si>
  <si>
    <t>UndeclaredPSY105ACT Reading2W</t>
  </si>
  <si>
    <t>0.036000000</t>
  </si>
  <si>
    <t>UndeclaredPSY105ACT Reading3A</t>
  </si>
  <si>
    <t>0.0505976096</t>
  </si>
  <si>
    <t>0.28285078</t>
  </si>
  <si>
    <t>0.233885820</t>
  </si>
  <si>
    <t>UndeclaredPSY105ACT Reading3B</t>
  </si>
  <si>
    <t>0.0494023904</t>
  </si>
  <si>
    <t>0.23134328</t>
  </si>
  <si>
    <t>0.228360958</t>
  </si>
  <si>
    <t>UndeclaredPSY105ACT Reading3C</t>
  </si>
  <si>
    <t>0.055757576</t>
  </si>
  <si>
    <t>0.22108844</t>
  </si>
  <si>
    <t>0.239410681</t>
  </si>
  <si>
    <t>UndeclaredPSY105ACT Reading3D</t>
  </si>
  <si>
    <t>0.0274900398</t>
  </si>
  <si>
    <t>0.16870416</t>
  </si>
  <si>
    <t>0.127071823</t>
  </si>
  <si>
    <t>UndeclaredPSY105ACT Reading3F</t>
  </si>
  <si>
    <t>0.0306772908</t>
  </si>
  <si>
    <t>0.17579909</t>
  </si>
  <si>
    <t>0.141804788</t>
  </si>
  <si>
    <t>UndeclaredPSY105ACT Reading3W</t>
  </si>
  <si>
    <t>0.0063745020</t>
  </si>
  <si>
    <t>0.17777778</t>
  </si>
  <si>
    <t>UndeclaredPSY105ACT Reading4A</t>
  </si>
  <si>
    <t>0.0673306773</t>
  </si>
  <si>
    <t>0.129696970</t>
  </si>
  <si>
    <t>0.37639198</t>
  </si>
  <si>
    <t>0.398584906</t>
  </si>
  <si>
    <t>UndeclaredPSY105ACT Reading4B</t>
  </si>
  <si>
    <t>0.268867925</t>
  </si>
  <si>
    <t>UndeclaredPSY105ACT Reading4C</t>
  </si>
  <si>
    <t>0.10884354</t>
  </si>
  <si>
    <t>UndeclaredPSY105ACT Reading4D</t>
  </si>
  <si>
    <t>0.0163346614</t>
  </si>
  <si>
    <t>0.10024450</t>
  </si>
  <si>
    <t>0.096698113</t>
  </si>
  <si>
    <t>UndeclaredPSY105ACT Reading4F</t>
  </si>
  <si>
    <t>0.06621005</t>
  </si>
  <si>
    <t>0.068396226</t>
  </si>
  <si>
    <t>UndeclaredPSY105ACT Reading4W</t>
  </si>
  <si>
    <t>0.0027888446</t>
  </si>
  <si>
    <t>0.07777778</t>
  </si>
  <si>
    <t>0.016509434</t>
  </si>
  <si>
    <t>UndeclaredPSY105ACT Science Reasoning1A</t>
  </si>
  <si>
    <t>0.19376392</t>
  </si>
  <si>
    <t>0.085377821</t>
  </si>
  <si>
    <t>UndeclaredPSY105ACT Science Reasoning1B</t>
  </si>
  <si>
    <t>0.164867517</t>
  </si>
  <si>
    <t>UndeclaredPSY105ACT Science Reasoning1C</t>
  </si>
  <si>
    <t>0.0968127490</t>
  </si>
  <si>
    <t>0.105454545</t>
  </si>
  <si>
    <t>0.41326531</t>
  </si>
  <si>
    <t>0.238469087</t>
  </si>
  <si>
    <t>UndeclaredPSY105ACT Science Reasoning1D</t>
  </si>
  <si>
    <t>0.53300733</t>
  </si>
  <si>
    <t>0.213935231</t>
  </si>
  <si>
    <t>UndeclaredPSY105ACT Science Reasoning1F</t>
  </si>
  <si>
    <t>0.0976095618</t>
  </si>
  <si>
    <t>0.016969697</t>
  </si>
  <si>
    <t>0.55936073</t>
  </si>
  <si>
    <t>0.240431796</t>
  </si>
  <si>
    <t>UndeclaredPSY105ACT Science Reasoning1W</t>
  </si>
  <si>
    <t>0.0231075697</t>
  </si>
  <si>
    <t>0.64444444</t>
  </si>
  <si>
    <t>0.056918548</t>
  </si>
  <si>
    <t>UndeclaredPSY105ACT Science Reasoning2A</t>
  </si>
  <si>
    <t>0.0298804781</t>
  </si>
  <si>
    <t>0.16703786</t>
  </si>
  <si>
    <t>0.129087780</t>
  </si>
  <si>
    <t>UndeclaredPSY105ACT Science Reasoning2B</t>
  </si>
  <si>
    <t>0.0565737052</t>
  </si>
  <si>
    <t>0.244406196</t>
  </si>
  <si>
    <t>UndeclaredPSY105ACT Science Reasoning2C</t>
  </si>
  <si>
    <t>0.26020408</t>
  </si>
  <si>
    <t>0.263339071</t>
  </si>
  <si>
    <t>UndeclaredPSY105ACT Science Reasoning2D</t>
  </si>
  <si>
    <t>0.0414342629</t>
  </si>
  <si>
    <t>0.25427873</t>
  </si>
  <si>
    <t>0.179001721</t>
  </si>
  <si>
    <t>UndeclaredPSY105ACT Science Reasoning2F</t>
  </si>
  <si>
    <t>0.0366533865</t>
  </si>
  <si>
    <t>0.21004566</t>
  </si>
  <si>
    <t>0.158347676</t>
  </si>
  <si>
    <t>UndeclaredPSY105ACT Science Reasoning2W</t>
  </si>
  <si>
    <t>0.025817556</t>
  </si>
  <si>
    <t>UndeclaredPSY105ACT Science Reasoning3A</t>
  </si>
  <si>
    <t>0.0589641434</t>
  </si>
  <si>
    <t>0.111515152</t>
  </si>
  <si>
    <t>0.32962138</t>
  </si>
  <si>
    <t>0.256055363</t>
  </si>
  <si>
    <t>UndeclaredPSY105ACT Science Reasoning3B</t>
  </si>
  <si>
    <t>0.0561752988</t>
  </si>
  <si>
    <t>0.26305970</t>
  </si>
  <si>
    <t>0.243944637</t>
  </si>
  <si>
    <t>UndeclaredPSY105ACT Science Reasoning3C</t>
  </si>
  <si>
    <t>0.0573705179</t>
  </si>
  <si>
    <t>UndeclaredPSY105ACT Science Reasoning3D</t>
  </si>
  <si>
    <t>0.0258964143</t>
  </si>
  <si>
    <t>0.15892421</t>
  </si>
  <si>
    <t>0.112456747</t>
  </si>
  <si>
    <t>UndeclaredPSY105ACT Science Reasoning3F</t>
  </si>
  <si>
    <t>0.0282868526</t>
  </si>
  <si>
    <t>0.16210046</t>
  </si>
  <si>
    <t>0.122837370</t>
  </si>
  <si>
    <t>UndeclaredPSY105ACT Science Reasoning3W</t>
  </si>
  <si>
    <t>0.0035856574</t>
  </si>
  <si>
    <t>0.015570934</t>
  </si>
  <si>
    <t>UndeclaredPSY105ACT Science Reasoning4A</t>
  </si>
  <si>
    <t>0.0553784861</t>
  </si>
  <si>
    <t>0.30957684</t>
  </si>
  <si>
    <t>0.418674699</t>
  </si>
  <si>
    <t>UndeclaredPSY105ACT Science Reasoning4B</t>
  </si>
  <si>
    <t>0.0338645418</t>
  </si>
  <si>
    <t>0.15858209</t>
  </si>
  <si>
    <t>0.256024096</t>
  </si>
  <si>
    <t>UndeclaredPSY105ACT Science Reasoning4C</t>
  </si>
  <si>
    <t>0.0191235060</t>
  </si>
  <si>
    <t>UndeclaredPSY105ACT Science Reasoning4D</t>
  </si>
  <si>
    <t>0.0087649402</t>
  </si>
  <si>
    <t>0.05378973</t>
  </si>
  <si>
    <t>UndeclaredPSY105ACT Science Reasoning4F</t>
  </si>
  <si>
    <t>0.06849315</t>
  </si>
  <si>
    <t>UndeclaredPSY105ACT Science Reasoning4W</t>
  </si>
  <si>
    <t>0.0031872510</t>
  </si>
  <si>
    <t>UndeclaredPSY105ACT Sum of Standard Score4B</t>
  </si>
  <si>
    <t>UndeclaredPSY105SAT Mathematics1A</t>
  </si>
  <si>
    <t>0.030030030</t>
  </si>
  <si>
    <t>0.063559322</t>
  </si>
  <si>
    <t>UndeclaredPSY105SAT Mathematics1B</t>
  </si>
  <si>
    <t>0.0567200986</t>
  </si>
  <si>
    <t>0.24864865</t>
  </si>
  <si>
    <t>UndeclaredPSY105SAT Mathematics1C</t>
  </si>
  <si>
    <t>0.0727496917</t>
  </si>
  <si>
    <t>0.32065217</t>
  </si>
  <si>
    <t>UndeclaredPSY105SAT Mathematics1D</t>
  </si>
  <si>
    <t>0.048048048</t>
  </si>
  <si>
    <t>0.233050847</t>
  </si>
  <si>
    <t>UndeclaredPSY105SAT Mathematics1F</t>
  </si>
  <si>
    <t>0.0604192355</t>
  </si>
  <si>
    <t>0.003003003</t>
  </si>
  <si>
    <t>0.40833333</t>
  </si>
  <si>
    <t>0.207627119</t>
  </si>
  <si>
    <t>UndeclaredPSY105SAT Mathematics1W</t>
  </si>
  <si>
    <t>0.006006006</t>
  </si>
  <si>
    <t>UndeclaredPSY105SAT Mathematics2A</t>
  </si>
  <si>
    <t>0.0517879162</t>
  </si>
  <si>
    <t>0.151624549</t>
  </si>
  <si>
    <t>UndeclaredPSY105SAT Mathematics2B</t>
  </si>
  <si>
    <t>0.075075075</t>
  </si>
  <si>
    <t>0.31891892</t>
  </si>
  <si>
    <t>0.212996390</t>
  </si>
  <si>
    <t>UndeclaredPSY105SAT Mathematics2C</t>
  </si>
  <si>
    <t>0.0961775586</t>
  </si>
  <si>
    <t>0.42391304</t>
  </si>
  <si>
    <t>0.281588448</t>
  </si>
  <si>
    <t>UndeclaredPSY105SAT Mathematics2D</t>
  </si>
  <si>
    <t>0.33884298</t>
  </si>
  <si>
    <t>0.148014440</t>
  </si>
  <si>
    <t>UndeclaredPSY105SAT Mathematics2F</t>
  </si>
  <si>
    <t>0.176895307</t>
  </si>
  <si>
    <t>UndeclaredPSY105SAT Mathematics2W</t>
  </si>
  <si>
    <t>UndeclaredPSY105SAT Mathematics3A</t>
  </si>
  <si>
    <t>0.35028249</t>
  </si>
  <si>
    <t>UndeclaredPSY105SAT Mathematics3B</t>
  </si>
  <si>
    <t>0.22162162</t>
  </si>
  <si>
    <t>0.232954545</t>
  </si>
  <si>
    <t>UndeclaredPSY105SAT Mathematics3C</t>
  </si>
  <si>
    <t>0.051051051</t>
  </si>
  <si>
    <t>0.20108696</t>
  </si>
  <si>
    <t>UndeclaredPSY105SAT Mathematics3D</t>
  </si>
  <si>
    <t>0.0209617756</t>
  </si>
  <si>
    <t>0.14049587</t>
  </si>
  <si>
    <t>0.096590909</t>
  </si>
  <si>
    <t>UndeclaredPSY105SAT Mathematics3F</t>
  </si>
  <si>
    <t>UndeclaredPSY105SAT Mathematics3W</t>
  </si>
  <si>
    <t>UndeclaredPSY105SAT Mathematics4A</t>
  </si>
  <si>
    <t>0.0715166461</t>
  </si>
  <si>
    <t>0.114114114</t>
  </si>
  <si>
    <t>0.32768362</t>
  </si>
  <si>
    <t>UndeclaredPSY105SAT Mathematics4B</t>
  </si>
  <si>
    <t>0.0480887793</t>
  </si>
  <si>
    <t>0.057057057</t>
  </si>
  <si>
    <t>0.21081081</t>
  </si>
  <si>
    <t>0.319672131</t>
  </si>
  <si>
    <t>UndeclaredPSY105SAT Mathematics4C</t>
  </si>
  <si>
    <t>0.015015015</t>
  </si>
  <si>
    <t>0.05434783</t>
  </si>
  <si>
    <t>UndeclaredPSY105SAT Mathematics4D</t>
  </si>
  <si>
    <t>0.06611570</t>
  </si>
  <si>
    <t>UndeclaredPSY105SAT Mathematics4F</t>
  </si>
  <si>
    <t>0.0073982737</t>
  </si>
  <si>
    <t>UndeclaredPSY105SAT Mathematics4W</t>
  </si>
  <si>
    <t>UndeclaredPSY105SAT Total (Verbal and Math)1A</t>
  </si>
  <si>
    <t>0.11299435</t>
  </si>
  <si>
    <t>UndeclaredPSY105SAT Total (Verbal and Math)1B</t>
  </si>
  <si>
    <t>0.0591861899</t>
  </si>
  <si>
    <t>0.060060060</t>
  </si>
  <si>
    <t>0.25945946</t>
  </si>
  <si>
    <t>0.172043011</t>
  </si>
  <si>
    <t>UndeclaredPSY105SAT Total (Verbal and Math)1C</t>
  </si>
  <si>
    <t>0.084084084</t>
  </si>
  <si>
    <t>0.36413043</t>
  </si>
  <si>
    <t>0.240143369</t>
  </si>
  <si>
    <t>UndeclaredPSY105SAT Total (Verbal and Math)1D</t>
  </si>
  <si>
    <t>0.0801479655</t>
  </si>
  <si>
    <t>0.53719008</t>
  </si>
  <si>
    <t>0.232974910</t>
  </si>
  <si>
    <t>UndeclaredPSY105SAT Total (Verbal and Math)1F</t>
  </si>
  <si>
    <t>UndeclaredPSY105SAT Total (Verbal and Math)1W</t>
  </si>
  <si>
    <t>0.0172626387</t>
  </si>
  <si>
    <t>UndeclaredPSY105SAT Total (Verbal and Math)2A</t>
  </si>
  <si>
    <t>0.0320591862</t>
  </si>
  <si>
    <t>0.14689266</t>
  </si>
  <si>
    <t>UndeclaredPSY105SAT Total (Verbal and Math)2B</t>
  </si>
  <si>
    <t>UndeclaredPSY105SAT Total (Verbal and Math)2C</t>
  </si>
  <si>
    <t>0.120120120</t>
  </si>
  <si>
    <t>0.330508475</t>
  </si>
  <si>
    <t>UndeclaredPSY105SAT Total (Verbal and Math)2D</t>
  </si>
  <si>
    <t>0.0382244143</t>
  </si>
  <si>
    <t>0.25619835</t>
  </si>
  <si>
    <t>0.131355932</t>
  </si>
  <si>
    <t>UndeclaredPSY105SAT Total (Verbal and Math)2F</t>
  </si>
  <si>
    <t>0.148305085</t>
  </si>
  <si>
    <t>UndeclaredPSY105SAT Total (Verbal and Math)2W</t>
  </si>
  <si>
    <t>UndeclaredPSY105SAT Total (Verbal and Math)3A</t>
  </si>
  <si>
    <t>0.0739827374</t>
  </si>
  <si>
    <t>UndeclaredPSY105SAT Total (Verbal and Math)3B</t>
  </si>
  <si>
    <t>0.253086420</t>
  </si>
  <si>
    <t>UndeclaredPSY105SAT Total (Verbal and Math)3C</t>
  </si>
  <si>
    <t>0.033033033</t>
  </si>
  <si>
    <t>0.14673913</t>
  </si>
  <si>
    <t>UndeclaredPSY105SAT Total (Verbal and Math)3D</t>
  </si>
  <si>
    <t>0.0221948212</t>
  </si>
  <si>
    <t>0.14876033</t>
  </si>
  <si>
    <t>UndeclaredPSY105SAT Total (Verbal and Math)3F</t>
  </si>
  <si>
    <t>UndeclaredPSY105SAT Total (Verbal and Math)3W</t>
  </si>
  <si>
    <t>UndeclaredPSY105SAT Total (Verbal and Math)4A</t>
  </si>
  <si>
    <t>0.0875462392</t>
  </si>
  <si>
    <t>0.40112994</t>
  </si>
  <si>
    <t>UndeclaredPSY105SAT Total (Verbal and Math)4B</t>
  </si>
  <si>
    <t>UndeclaredPSY105SAT Total (Verbal and Math)4C</t>
  </si>
  <si>
    <t>0.06521739</t>
  </si>
  <si>
    <t>UndeclaredPSY105SAT Total (Verbal and Math)4D</t>
  </si>
  <si>
    <t>0.05785124</t>
  </si>
  <si>
    <t>0.052238806</t>
  </si>
  <si>
    <t>UndeclaredPSY105SAT Total (Verbal and Math)4F</t>
  </si>
  <si>
    <t>UndeclaredPSY105SAT Total (Verbal and Math)4W</t>
  </si>
  <si>
    <t>UndeclaredPSY105SAT Verbal1A</t>
  </si>
  <si>
    <t>0.09604520</t>
  </si>
  <si>
    <t>0.060070671</t>
  </si>
  <si>
    <t>UndeclaredPSY105SAT Verbal1B</t>
  </si>
  <si>
    <t>0.28108108</t>
  </si>
  <si>
    <t>UndeclaredPSY105SAT Verbal1C</t>
  </si>
  <si>
    <t>0.0887792848</t>
  </si>
  <si>
    <t>0.254416961</t>
  </si>
  <si>
    <t>UndeclaredPSY105SAT Verbal1D</t>
  </si>
  <si>
    <t>0.222614841</t>
  </si>
  <si>
    <t>UndeclaredPSY105SAT Verbal1F</t>
  </si>
  <si>
    <t>0.229681979</t>
  </si>
  <si>
    <t>UndeclaredPSY105SAT Verbal1W</t>
  </si>
  <si>
    <t>UndeclaredPSY105SAT Verbal2A</t>
  </si>
  <si>
    <t>0.20903955</t>
  </si>
  <si>
    <t>UndeclaredPSY105SAT Verbal2B</t>
  </si>
  <si>
    <t>0.0628853268</t>
  </si>
  <si>
    <t>0.27567568</t>
  </si>
  <si>
    <t>0.221739130</t>
  </si>
  <si>
    <t>UndeclaredPSY105SAT Verbal2C</t>
  </si>
  <si>
    <t>0.38586957</t>
  </si>
  <si>
    <t>0.308695652</t>
  </si>
  <si>
    <t>UndeclaredPSY105SAT Verbal2D</t>
  </si>
  <si>
    <t>0.28925620</t>
  </si>
  <si>
    <t>UndeclaredPSY105SAT Verbal2F</t>
  </si>
  <si>
    <t>UndeclaredPSY105SAT Verbal2W</t>
  </si>
  <si>
    <t>UndeclaredPSY105SAT Verbal3A</t>
  </si>
  <si>
    <t>0.0702836005</t>
  </si>
  <si>
    <t>0.105105105</t>
  </si>
  <si>
    <t>0.32203390</t>
  </si>
  <si>
    <t>0.343373494</t>
  </si>
  <si>
    <t>UndeclaredPSY105SAT Verbal3B</t>
  </si>
  <si>
    <t>0.0542540074</t>
  </si>
  <si>
    <t>0.23783784</t>
  </si>
  <si>
    <t>UndeclaredPSY105SAT Verbal3C</t>
  </si>
  <si>
    <t>0.16304348</t>
  </si>
  <si>
    <t>UndeclaredPSY105SAT Verbal3D</t>
  </si>
  <si>
    <t>0.012012012</t>
  </si>
  <si>
    <t>UndeclaredPSY105SAT Verbal3F</t>
  </si>
  <si>
    <t>0.14166667</t>
  </si>
  <si>
    <t>UndeclaredPSY105SAT Verbal3W</t>
  </si>
  <si>
    <t>UndeclaredPSY105SAT Verbal4A</t>
  </si>
  <si>
    <t>0.0813810111</t>
  </si>
  <si>
    <t>0.132132132</t>
  </si>
  <si>
    <t>UndeclaredPSY105SAT Verbal4B</t>
  </si>
  <si>
    <t>0.0468557337</t>
  </si>
  <si>
    <t>0.20540541</t>
  </si>
  <si>
    <t>UndeclaredPSY105SAT Verbal4C</t>
  </si>
  <si>
    <t>0.05978261</t>
  </si>
  <si>
    <t>UndeclaredPSY105SAT Verbal4D</t>
  </si>
  <si>
    <t>UndeclaredPSY105SAT Verbal4F</t>
  </si>
  <si>
    <t>UndeclaredPSY105SAT Verbal4W</t>
  </si>
  <si>
    <t>UndeclaredPSY105SAT Writing1A</t>
  </si>
  <si>
    <t>UndeclaredPSY105SAT Writing1B</t>
  </si>
  <si>
    <t>0.0923913043</t>
  </si>
  <si>
    <t>UndeclaredPSY105SAT Writing1C</t>
  </si>
  <si>
    <t>UndeclaredPSY105SAT Writing1D</t>
  </si>
  <si>
    <t>UndeclaredPSY105SAT Writing1F</t>
  </si>
  <si>
    <t>0.0978260870</t>
  </si>
  <si>
    <t>UndeclaredPSY105SAT Writing1W</t>
  </si>
  <si>
    <t>UndeclaredPSY105SAT Writing2A</t>
  </si>
  <si>
    <t>0.0271739130</t>
  </si>
  <si>
    <t>UndeclaredPSY105SAT Writing2B</t>
  </si>
  <si>
    <t>0.0380434783</t>
  </si>
  <si>
    <t>UndeclaredPSY105SAT Writing2C</t>
  </si>
  <si>
    <t>UndeclaredPSY105SAT Writing2D</t>
  </si>
  <si>
    <t>UndeclaredPSY105SAT Writing2F</t>
  </si>
  <si>
    <t>UndeclaredPSY105SAT Writing2W</t>
  </si>
  <si>
    <t>UndeclaredPSY105SAT Writing3A</t>
  </si>
  <si>
    <t>UndeclaredPSY105SAT Writing3B</t>
  </si>
  <si>
    <t>UndeclaredPSY105SAT Writing3C</t>
  </si>
  <si>
    <t>UndeclaredPSY105SAT Writing3D</t>
  </si>
  <si>
    <t>UndeclaredPSY105SAT Writing3F</t>
  </si>
  <si>
    <t>UndeclaredPSY105SAT Writing4A</t>
  </si>
  <si>
    <t>0.1195652174</t>
  </si>
  <si>
    <t>0.647058824</t>
  </si>
  <si>
    <t>UndeclaredPSY105SAT Writing4B</t>
  </si>
  <si>
    <t>UndeclaredPSY105SAT Writing4C</t>
  </si>
  <si>
    <t>UndeclaredPSY105SAT Writing4D</t>
  </si>
  <si>
    <t>UndeclaredPSY105SAT Writing4W</t>
  </si>
  <si>
    <t>UndeclaredPSY110ACT Combined English/Writing1A</t>
  </si>
  <si>
    <t>UndeclaredPSY110ACT Combined English/Writing1B</t>
  </si>
  <si>
    <t>UndeclaredPSY110ACT Combined English/Writing1C</t>
  </si>
  <si>
    <t>UndeclaredPSY110ACT Combined English/Writing1F</t>
  </si>
  <si>
    <t>UndeclaredPSY110ACT Combined English/Writing1W</t>
  </si>
  <si>
    <t>UndeclaredPSY110ACT Combined English/Writing2A</t>
  </si>
  <si>
    <t>UndeclaredPSY110ACT Combined English/Writing2B</t>
  </si>
  <si>
    <t>UndeclaredPSY110ACT Combined English/Writing2C</t>
  </si>
  <si>
    <t>UndeclaredPSY110ACT Combined English/Writing2D</t>
  </si>
  <si>
    <t>UndeclaredPSY110ACT Combined English/Writing2F</t>
  </si>
  <si>
    <t>UndeclaredPSY110ACT Combined English/Writing2W</t>
  </si>
  <si>
    <t>UndeclaredPSY110ACT Combined English/Writing3A</t>
  </si>
  <si>
    <t>0.1400000000</t>
  </si>
  <si>
    <t>UndeclaredPSY110ACT Combined English/Writing3B</t>
  </si>
  <si>
    <t>UndeclaredPSY110ACT Combined English/Writing3C</t>
  </si>
  <si>
    <t>UndeclaredPSY110ACT Combined English/Writing3F</t>
  </si>
  <si>
    <t>UndeclaredPSY110ACT Combined English/Writing3W</t>
  </si>
  <si>
    <t>UndeclaredPSY110ACT Combined English/Writing4A</t>
  </si>
  <si>
    <t>0.692307692</t>
  </si>
  <si>
    <t>UndeclaredPSY110ACT Combined English/Writing4B</t>
  </si>
  <si>
    <t>UndeclaredPSY110ACT Combined English/Writing4F</t>
  </si>
  <si>
    <t>UndeclaredPSY110ACT Composite1A</t>
  </si>
  <si>
    <t>0.0529801325</t>
  </si>
  <si>
    <t>UndeclaredPSY110ACT Composite1B</t>
  </si>
  <si>
    <t>0.0750551876</t>
  </si>
  <si>
    <t>0.23611111</t>
  </si>
  <si>
    <t>0.336633663</t>
  </si>
  <si>
    <t>UndeclaredPSY110ACT Composite1C</t>
  </si>
  <si>
    <t>0.0397350993</t>
  </si>
  <si>
    <t>0.178217822</t>
  </si>
  <si>
    <t>UndeclaredPSY110ACT Composite1D</t>
  </si>
  <si>
    <t>0.0242825607</t>
  </si>
  <si>
    <t>UndeclaredPSY110ACT Composite1F</t>
  </si>
  <si>
    <t>UndeclaredPSY110ACT Composite1W</t>
  </si>
  <si>
    <t>UndeclaredPSY110ACT Composite2A</t>
  </si>
  <si>
    <t>0.0706401766</t>
  </si>
  <si>
    <t>UndeclaredPSY110ACT Composite2B</t>
  </si>
  <si>
    <t>0.1147902870</t>
  </si>
  <si>
    <t>UndeclaredPSY110ACT Composite2C</t>
  </si>
  <si>
    <t>0.061904762</t>
  </si>
  <si>
    <t>UndeclaredPSY110ACT Composite2D</t>
  </si>
  <si>
    <t>UndeclaredPSY110ACT Composite2F</t>
  </si>
  <si>
    <t>UndeclaredPSY110ACT Composite2W</t>
  </si>
  <si>
    <t>0.0154525386</t>
  </si>
  <si>
    <t>UndeclaredPSY110ACT Composite3A</t>
  </si>
  <si>
    <t>0.1103752759</t>
  </si>
  <si>
    <t>0.31446541</t>
  </si>
  <si>
    <t>UndeclaredPSY110ACT Composite3B</t>
  </si>
  <si>
    <t>0.0816777042</t>
  </si>
  <si>
    <t>0.25694444</t>
  </si>
  <si>
    <t>UndeclaredPSY110ACT Composite3C</t>
  </si>
  <si>
    <t>0.0309050773</t>
  </si>
  <si>
    <t>UndeclaredPSY110ACT Composite3D</t>
  </si>
  <si>
    <t>0.004761905</t>
  </si>
  <si>
    <t>UndeclaredPSY110ACT Composite3F</t>
  </si>
  <si>
    <t>0.0088300221</t>
  </si>
  <si>
    <t>UndeclaredPSY110ACT Composite3W</t>
  </si>
  <si>
    <t>0.0022075055</t>
  </si>
  <si>
    <t>0.009174312</t>
  </si>
  <si>
    <t>UndeclaredPSY110ACT Composite4A</t>
  </si>
  <si>
    <t>0.1169977925</t>
  </si>
  <si>
    <t>0.557894737</t>
  </si>
  <si>
    <t>UndeclaredPSY110ACT Composite4B</t>
  </si>
  <si>
    <t>0.14583333</t>
  </si>
  <si>
    <t>UndeclaredPSY110ACT Composite4C</t>
  </si>
  <si>
    <t>0.09722222</t>
  </si>
  <si>
    <t>UndeclaredPSY110ACT Composite4F</t>
  </si>
  <si>
    <t>0.0220750552</t>
  </si>
  <si>
    <t>UndeclaredPSY110ACT Composite4W</t>
  </si>
  <si>
    <t>UndeclaredPSY110ACT English1A</t>
  </si>
  <si>
    <t>0.08805031</t>
  </si>
  <si>
    <t>UndeclaredPSY110ACT English1B</t>
  </si>
  <si>
    <t>0.0573951435</t>
  </si>
  <si>
    <t>0.18055556</t>
  </si>
  <si>
    <t>UndeclaredPSY110ACT English1C</t>
  </si>
  <si>
    <t>0.0485651214</t>
  </si>
  <si>
    <t>UndeclaredPSY110ACT English1D</t>
  </si>
  <si>
    <t>UndeclaredPSY110ACT English1F</t>
  </si>
  <si>
    <t>UndeclaredPSY110ACT English1W</t>
  </si>
  <si>
    <t>UndeclaredPSY110ACT English2A</t>
  </si>
  <si>
    <t>UndeclaredPSY110ACT English2B</t>
  </si>
  <si>
    <t>0.1081677704</t>
  </si>
  <si>
    <t>0.104761905</t>
  </si>
  <si>
    <t>0.34027778</t>
  </si>
  <si>
    <t>UndeclaredPSY110ACT English2C</t>
  </si>
  <si>
    <t>0.0551876380</t>
  </si>
  <si>
    <t>0.34722222</t>
  </si>
  <si>
    <t>0.173611111</t>
  </si>
  <si>
    <t>UndeclaredPSY110ACT English2D</t>
  </si>
  <si>
    <t>0.0176600442</t>
  </si>
  <si>
    <t>UndeclaredPSY110ACT English2F</t>
  </si>
  <si>
    <t>UndeclaredPSY110ACT English2W</t>
  </si>
  <si>
    <t>0.0110375276</t>
  </si>
  <si>
    <t>UndeclaredPSY110ACT English3A</t>
  </si>
  <si>
    <t>0.138095238</t>
  </si>
  <si>
    <t>UndeclaredPSY110ACT English3B</t>
  </si>
  <si>
    <t>0.1015452539</t>
  </si>
  <si>
    <t>0.31944444</t>
  </si>
  <si>
    <t>UndeclaredPSY110ACT English3C</t>
  </si>
  <si>
    <t>0.0353200883</t>
  </si>
  <si>
    <t>UndeclaredPSY110ACT English3D</t>
  </si>
  <si>
    <t>UndeclaredPSY110ACT English3F</t>
  </si>
  <si>
    <t>UndeclaredPSY110ACT English3W</t>
  </si>
  <si>
    <t>UndeclaredPSY110ACT English4A</t>
  </si>
  <si>
    <t>0.1280353201</t>
  </si>
  <si>
    <t>0.36477987</t>
  </si>
  <si>
    <t>0.574257426</t>
  </si>
  <si>
    <t>UndeclaredPSY110ACT English4B</t>
  </si>
  <si>
    <t>0.0507726269</t>
  </si>
  <si>
    <t>0.15972222</t>
  </si>
  <si>
    <t>UndeclaredPSY110ACT English4C</t>
  </si>
  <si>
    <t>0.089108911</t>
  </si>
  <si>
    <t>UndeclaredPSY110ACT English4D</t>
  </si>
  <si>
    <t>0.0044150110</t>
  </si>
  <si>
    <t>UndeclaredPSY110ACT English4F</t>
  </si>
  <si>
    <t>UndeclaredPSY110ACT English4W</t>
  </si>
  <si>
    <t>UndeclaredPSY110ACT Math1A</t>
  </si>
  <si>
    <t>UndeclaredPSY110ACT Math1B</t>
  </si>
  <si>
    <t>0.0949227373</t>
  </si>
  <si>
    <t>0.090476190</t>
  </si>
  <si>
    <t>0.29861111</t>
  </si>
  <si>
    <t>UndeclaredPSY110ACT Math1C</t>
  </si>
  <si>
    <t>UndeclaredPSY110ACT Math1D</t>
  </si>
  <si>
    <t>UndeclaredPSY110ACT Math1F</t>
  </si>
  <si>
    <t>UndeclaredPSY110ACT Math1W</t>
  </si>
  <si>
    <t>UndeclaredPSY110ACT Math2A</t>
  </si>
  <si>
    <t>UndeclaredPSY110ACT Math2B</t>
  </si>
  <si>
    <t>0.380530973</t>
  </si>
  <si>
    <t>UndeclaredPSY110ACT Math2C</t>
  </si>
  <si>
    <t>UndeclaredPSY110ACT Math2D</t>
  </si>
  <si>
    <t>UndeclaredPSY110ACT Math2F</t>
  </si>
  <si>
    <t>UndeclaredPSY110ACT Math2W</t>
  </si>
  <si>
    <t>UndeclaredPSY110ACT Math3A</t>
  </si>
  <si>
    <t>0.1192052980</t>
  </si>
  <si>
    <t>0.185714286</t>
  </si>
  <si>
    <t>0.402985075</t>
  </si>
  <si>
    <t>UndeclaredPSY110ACT Math3B</t>
  </si>
  <si>
    <t>0.27083333</t>
  </si>
  <si>
    <t>UndeclaredPSY110ACT Math3C</t>
  </si>
  <si>
    <t>0.0375275938</t>
  </si>
  <si>
    <t>UndeclaredPSY110ACT Math3D</t>
  </si>
  <si>
    <t>0.037313433</t>
  </si>
  <si>
    <t>UndeclaredPSY110ACT Math3F</t>
  </si>
  <si>
    <t>0.0286975717</t>
  </si>
  <si>
    <t>0.097014925</t>
  </si>
  <si>
    <t>UndeclaredPSY110ACT Math3W</t>
  </si>
  <si>
    <t>UndeclaredPSY110ACT Math4A</t>
  </si>
  <si>
    <t>0.522727273</t>
  </si>
  <si>
    <t>UndeclaredPSY110ACT Math4B</t>
  </si>
  <si>
    <t>0.0419426049</t>
  </si>
  <si>
    <t>0.13194444</t>
  </si>
  <si>
    <t>0.215909091</t>
  </si>
  <si>
    <t>UndeclaredPSY110ACT Math4C</t>
  </si>
  <si>
    <t>UndeclaredPSY110ACT Math4D</t>
  </si>
  <si>
    <t>UndeclaredPSY110ACT Math4F</t>
  </si>
  <si>
    <t>UndeclaredPSY110ACT Math4W</t>
  </si>
  <si>
    <t>UndeclaredPSY110ACT Reading1A</t>
  </si>
  <si>
    <t>UndeclaredPSY110ACT Reading1B</t>
  </si>
  <si>
    <t>UndeclaredPSY110ACT Reading1C</t>
  </si>
  <si>
    <t>UndeclaredPSY110ACT Reading1D</t>
  </si>
  <si>
    <t>UndeclaredPSY110ACT Reading1F</t>
  </si>
  <si>
    <t>UndeclaredPSY110ACT Reading1W</t>
  </si>
  <si>
    <t>UndeclaredPSY110ACT Reading2A</t>
  </si>
  <si>
    <t>0.0772626932</t>
  </si>
  <si>
    <t>UndeclaredPSY110ACT Reading2B</t>
  </si>
  <si>
    <t>UndeclaredPSY110ACT Reading2C</t>
  </si>
  <si>
    <t>0.189781022</t>
  </si>
  <si>
    <t>UndeclaredPSY110ACT Reading2D</t>
  </si>
  <si>
    <t>UndeclaredPSY110ACT Reading2F</t>
  </si>
  <si>
    <t>UndeclaredPSY110ACT Reading2W</t>
  </si>
  <si>
    <t>UndeclaredPSY110ACT Reading3A</t>
  </si>
  <si>
    <t>0.0883002208</t>
  </si>
  <si>
    <t>UndeclaredPSY110ACT Reading3B</t>
  </si>
  <si>
    <t>0.0838852097</t>
  </si>
  <si>
    <t>UndeclaredPSY110ACT Reading3C</t>
  </si>
  <si>
    <t>UndeclaredPSY110ACT Reading3D</t>
  </si>
  <si>
    <t>UndeclaredPSY110ACT Reading3F</t>
  </si>
  <si>
    <t>UndeclaredPSY110ACT Reading3W</t>
  </si>
  <si>
    <t>UndeclaredPSY110ACT Reading4A</t>
  </si>
  <si>
    <t>0.1390728477</t>
  </si>
  <si>
    <t>0.180952381</t>
  </si>
  <si>
    <t>0.516393443</t>
  </si>
  <si>
    <t>UndeclaredPSY110ACT Reading4B</t>
  </si>
  <si>
    <t>0.0662251656</t>
  </si>
  <si>
    <t>0.080952381</t>
  </si>
  <si>
    <t>UndeclaredPSY110ACT Reading4C</t>
  </si>
  <si>
    <t>0.106557377</t>
  </si>
  <si>
    <t>UndeclaredPSY110ACT Reading4D</t>
  </si>
  <si>
    <t>UndeclaredPSY110ACT Reading4F</t>
  </si>
  <si>
    <t>0.090163934</t>
  </si>
  <si>
    <t>UndeclaredPSY110ACT Reading4W</t>
  </si>
  <si>
    <t>UndeclaredPSY110ACT Science Reasoning1A</t>
  </si>
  <si>
    <t>UndeclaredPSY110ACT Science Reasoning1B</t>
  </si>
  <si>
    <t>UndeclaredPSY110ACT Science Reasoning1C</t>
  </si>
  <si>
    <t>UndeclaredPSY110ACT Science Reasoning1D</t>
  </si>
  <si>
    <t>0.081300813</t>
  </si>
  <si>
    <t>UndeclaredPSY110ACT Science Reasoning1F</t>
  </si>
  <si>
    <t>UndeclaredPSY110ACT Science Reasoning1W</t>
  </si>
  <si>
    <t>0.040650407</t>
  </si>
  <si>
    <t>UndeclaredPSY110ACT Science Reasoning2A</t>
  </si>
  <si>
    <t>0.0618101545</t>
  </si>
  <si>
    <t>0.17610063</t>
  </si>
  <si>
    <t>UndeclaredPSY110ACT Science Reasoning2B</t>
  </si>
  <si>
    <t>UndeclaredPSY110ACT Science Reasoning2C</t>
  </si>
  <si>
    <t>UndeclaredPSY110ACT Science Reasoning2D</t>
  </si>
  <si>
    <t>UndeclaredPSY110ACT Science Reasoning2F</t>
  </si>
  <si>
    <t>UndeclaredPSY110ACT Science Reasoning2W</t>
  </si>
  <si>
    <t>UndeclaredPSY110ACT Science Reasoning3A</t>
  </si>
  <si>
    <t>0.1302428256</t>
  </si>
  <si>
    <t>0.37106918</t>
  </si>
  <si>
    <t>0.412587413</t>
  </si>
  <si>
    <t>UndeclaredPSY110ACT Science Reasoning3B</t>
  </si>
  <si>
    <t>UndeclaredPSY110ACT Science Reasoning3C</t>
  </si>
  <si>
    <t>UndeclaredPSY110ACT Science Reasoning3D</t>
  </si>
  <si>
    <t>UndeclaredPSY110ACT Science Reasoning3F</t>
  </si>
  <si>
    <t>UndeclaredPSY110ACT Science Reasoning3W</t>
  </si>
  <si>
    <t>UndeclaredPSY110ACT Science Reasoning4A</t>
  </si>
  <si>
    <t>0.548780488</t>
  </si>
  <si>
    <t>UndeclaredPSY110ACT Science Reasoning4B</t>
  </si>
  <si>
    <t>0.0441501104</t>
  </si>
  <si>
    <t>UndeclaredPSY110ACT Science Reasoning4C</t>
  </si>
  <si>
    <t>UndeclaredPSY110ACT Science Reasoning4F</t>
  </si>
  <si>
    <t>UndeclaredPSY110ACT Science Reasoning4W</t>
  </si>
  <si>
    <t>UndeclaredPSY110SAT Mathematics1A</t>
  </si>
  <si>
    <t>0.09433962</t>
  </si>
  <si>
    <t>UndeclaredPSY110SAT Mathematics1B</t>
  </si>
  <si>
    <t>UndeclaredPSY110SAT Mathematics1C</t>
  </si>
  <si>
    <t>UndeclaredPSY110SAT Mathematics1D</t>
  </si>
  <si>
    <t>UndeclaredPSY110SAT Mathematics1F</t>
  </si>
  <si>
    <t>UndeclaredPSY110SAT Mathematics1W</t>
  </si>
  <si>
    <t>UndeclaredPSY110SAT Mathematics2A</t>
  </si>
  <si>
    <t>UndeclaredPSY110SAT Mathematics2B</t>
  </si>
  <si>
    <t>UndeclaredPSY110SAT Mathematics2C</t>
  </si>
  <si>
    <t>UndeclaredPSY110SAT Mathematics2D</t>
  </si>
  <si>
    <t>UndeclaredPSY110SAT Mathematics2F</t>
  </si>
  <si>
    <t>UndeclaredPSY110SAT Mathematics2W</t>
  </si>
  <si>
    <t>UndeclaredPSY110SAT Mathematics3A</t>
  </si>
  <si>
    <t>UndeclaredPSY110SAT Mathematics3B</t>
  </si>
  <si>
    <t>UndeclaredPSY110SAT Mathematics3C</t>
  </si>
  <si>
    <t>UndeclaredPSY110SAT Mathematics3D</t>
  </si>
  <si>
    <t>UndeclaredPSY110SAT Mathematics3F</t>
  </si>
  <si>
    <t>UndeclaredPSY110SAT Mathematics4A</t>
  </si>
  <si>
    <t>UndeclaredPSY110SAT Mathematics4B</t>
  </si>
  <si>
    <t>UndeclaredPSY110SAT Mathematics4C</t>
  </si>
  <si>
    <t>UndeclaredPSY110SAT Mathematics4D</t>
  </si>
  <si>
    <t>UndeclaredPSY110SAT Mathematics4F</t>
  </si>
  <si>
    <t>UndeclaredPSY110SAT Mathematics4W</t>
  </si>
  <si>
    <t>UndeclaredPSY110SAT Total (Verbal and Math)1A</t>
  </si>
  <si>
    <t>UndeclaredPSY110SAT Total (Verbal and Math)1B</t>
  </si>
  <si>
    <t>UndeclaredPSY110SAT Total (Verbal and Math)1C</t>
  </si>
  <si>
    <t>UndeclaredPSY110SAT Total (Verbal and Math)1D</t>
  </si>
  <si>
    <t>UndeclaredPSY110SAT Total (Verbal and Math)1F</t>
  </si>
  <si>
    <t>UndeclaredPSY110SAT Total (Verbal and Math)1W</t>
  </si>
  <si>
    <t>UndeclaredPSY110SAT Total (Verbal and Math)2A</t>
  </si>
  <si>
    <t>0.0705128205</t>
  </si>
  <si>
    <t>UndeclaredPSY110SAT Total (Verbal and Math)2B</t>
  </si>
  <si>
    <t>UndeclaredPSY110SAT Total (Verbal and Math)2C</t>
  </si>
  <si>
    <t>UndeclaredPSY110SAT Total (Verbal and Math)2D</t>
  </si>
  <si>
    <t>UndeclaredPSY110SAT Total (Verbal and Math)2F</t>
  </si>
  <si>
    <t>UndeclaredPSY110SAT Total (Verbal and Math)2W</t>
  </si>
  <si>
    <t>UndeclaredPSY110SAT Total (Verbal and Math)3A</t>
  </si>
  <si>
    <t>UndeclaredPSY110SAT Total (Verbal and Math)3B</t>
  </si>
  <si>
    <t>UndeclaredPSY110SAT Total (Verbal and Math)3C</t>
  </si>
  <si>
    <t>UndeclaredPSY110SAT Total (Verbal and Math)3D</t>
  </si>
  <si>
    <t>UndeclaredPSY110SAT Total (Verbal and Math)4A</t>
  </si>
  <si>
    <t>0.1089743590</t>
  </si>
  <si>
    <t>UndeclaredPSY110SAT Total (Verbal and Math)4B</t>
  </si>
  <si>
    <t>UndeclaredPSY110SAT Total (Verbal and Math)4C</t>
  </si>
  <si>
    <t>UndeclaredPSY110SAT Total (Verbal and Math)4D</t>
  </si>
  <si>
    <t>UndeclaredPSY110SAT Total (Verbal and Math)4F</t>
  </si>
  <si>
    <t>UndeclaredPSY110SAT Total (Verbal and Math)4W</t>
  </si>
  <si>
    <t>UndeclaredPSY110SAT Verbal1A</t>
  </si>
  <si>
    <t>UndeclaredPSY110SAT Verbal1B</t>
  </si>
  <si>
    <t>0.0448717949</t>
  </si>
  <si>
    <t>UndeclaredPSY110SAT Verbal1C</t>
  </si>
  <si>
    <t>UndeclaredPSY110SAT Verbal1D</t>
  </si>
  <si>
    <t>UndeclaredPSY110SAT Verbal1F</t>
  </si>
  <si>
    <t>UndeclaredPSY110SAT Verbal1W</t>
  </si>
  <si>
    <t>UndeclaredPSY110SAT Verbal2A</t>
  </si>
  <si>
    <t>UndeclaredPSY110SAT Verbal2B</t>
  </si>
  <si>
    <t>UndeclaredPSY110SAT Verbal2C</t>
  </si>
  <si>
    <t>UndeclaredPSY110SAT Verbal2D</t>
  </si>
  <si>
    <t>UndeclaredPSY110SAT Verbal2F</t>
  </si>
  <si>
    <t>UndeclaredPSY110SAT Verbal2W</t>
  </si>
  <si>
    <t>UndeclaredPSY110SAT Verbal3A</t>
  </si>
  <si>
    <t>UndeclaredPSY110SAT Verbal3B</t>
  </si>
  <si>
    <t>UndeclaredPSY110SAT Verbal3C</t>
  </si>
  <si>
    <t>UndeclaredPSY110SAT Verbal3D</t>
  </si>
  <si>
    <t>UndeclaredPSY110SAT Verbal3W</t>
  </si>
  <si>
    <t>UndeclaredPSY110SAT Verbal4A</t>
  </si>
  <si>
    <t>UndeclaredPSY110SAT Verbal4B</t>
  </si>
  <si>
    <t>UndeclaredPSY110SAT Verbal4C</t>
  </si>
  <si>
    <t>UndeclaredPSY110SAT Verbal4D</t>
  </si>
  <si>
    <t>UndeclaredPSY110SAT Verbal4F</t>
  </si>
  <si>
    <t>UndeclaredPSY110SAT Verbal4W</t>
  </si>
  <si>
    <t>UndeclaredPSY110SAT Writing1A</t>
  </si>
  <si>
    <t>UndeclaredPSY110SAT Writing1B</t>
  </si>
  <si>
    <t>UndeclaredPSY110SAT Writing1C</t>
  </si>
  <si>
    <t>UndeclaredPSY110SAT Writing1D</t>
  </si>
  <si>
    <t>UndeclaredPSY110SAT Writing1F</t>
  </si>
  <si>
    <t>UndeclaredPSY110SAT Writing1W</t>
  </si>
  <si>
    <t>UndeclaredPSY110SAT Writing2A</t>
  </si>
  <si>
    <t>UndeclaredPSY110SAT Writing2B</t>
  </si>
  <si>
    <t>UndeclaredPSY110SAT Writing2F</t>
  </si>
  <si>
    <t>UndeclaredPSY110SAT Writing2W</t>
  </si>
  <si>
    <t>UndeclaredPSY110SAT Writing3A</t>
  </si>
  <si>
    <t>UndeclaredPSY110SAT Writing3B</t>
  </si>
  <si>
    <t>UndeclaredPSY110SAT Writing3C</t>
  </si>
  <si>
    <t>UndeclaredPSY110SAT Writing4A</t>
  </si>
  <si>
    <t>0.857142857</t>
  </si>
  <si>
    <t>UndeclaredPSY110SAT Writing4B</t>
  </si>
  <si>
    <t>UndeclaredSOC200ACT Combined English/Writing1A</t>
  </si>
  <si>
    <t>UndeclaredSOC200ACT Combined English/Writing1B</t>
  </si>
  <si>
    <t>UndeclaredSOC200ACT Combined English/Writing1C</t>
  </si>
  <si>
    <t>0.1194968553</t>
  </si>
  <si>
    <t>UndeclaredSOC200ACT Combined English/Writing1D</t>
  </si>
  <si>
    <t>0.0503144654</t>
  </si>
  <si>
    <t>UndeclaredSOC200ACT Combined English/Writing1F</t>
  </si>
  <si>
    <t>UndeclaredSOC200ACT Combined English/Writing1W</t>
  </si>
  <si>
    <t>0.0220125786</t>
  </si>
  <si>
    <t>UndeclaredSOC200ACT Combined English/Writing2A</t>
  </si>
  <si>
    <t>UndeclaredSOC200ACT Combined English/Writing2B</t>
  </si>
  <si>
    <t>0.0911949686</t>
  </si>
  <si>
    <t>0.27358491</t>
  </si>
  <si>
    <t>0.358024691</t>
  </si>
  <si>
    <t>UndeclaredSOC200ACT Combined English/Writing2C</t>
  </si>
  <si>
    <t>UndeclaredSOC200ACT Combined English/Writing2D</t>
  </si>
  <si>
    <t>UndeclaredSOC200ACT Combined English/Writing2F</t>
  </si>
  <si>
    <t>UndeclaredSOC200ACT Combined English/Writing2W</t>
  </si>
  <si>
    <t>UndeclaredSOC200ACT Combined English/Writing3A</t>
  </si>
  <si>
    <t>0.0440251572</t>
  </si>
  <si>
    <t>UndeclaredSOC200ACT Combined English/Writing3B</t>
  </si>
  <si>
    <t>0.436781609</t>
  </si>
  <si>
    <t>UndeclaredSOC200ACT Combined English/Writing3C</t>
  </si>
  <si>
    <t>UndeclaredSOC200ACT Combined English/Writing3D</t>
  </si>
  <si>
    <t>UndeclaredSOC200ACT Combined English/Writing3F</t>
  </si>
  <si>
    <t>UndeclaredSOC200ACT Combined English/Writing3W</t>
  </si>
  <si>
    <t>UndeclaredSOC200ACT Combined English/Writing4A</t>
  </si>
  <si>
    <t>0.0786163522</t>
  </si>
  <si>
    <t>0.641025641</t>
  </si>
  <si>
    <t>UndeclaredSOC200ACT Combined English/Writing4B</t>
  </si>
  <si>
    <t>UndeclaredSOC200ACT Combined English/Writing4C</t>
  </si>
  <si>
    <t>UndeclaredSOC200ACT Combined English/Writing4F</t>
  </si>
  <si>
    <t>0.0031446541</t>
  </si>
  <si>
    <t>UndeclaredSOC200ACT Composite1A</t>
  </si>
  <si>
    <t>0.0197368421</t>
  </si>
  <si>
    <t>0.10135135</t>
  </si>
  <si>
    <t>UndeclaredSOC200ACT Composite1B</t>
  </si>
  <si>
    <t>0.1348684211</t>
  </si>
  <si>
    <t>0.156996587</t>
  </si>
  <si>
    <t>0.30873494</t>
  </si>
  <si>
    <t>UndeclaredSOC200ACT Composite1C</t>
  </si>
  <si>
    <t>0.0605263158</t>
  </si>
  <si>
    <t>0.185858586</t>
  </si>
  <si>
    <t>UndeclaredSOC200ACT Composite1D</t>
  </si>
  <si>
    <t>0.013651877</t>
  </si>
  <si>
    <t>0.51376147</t>
  </si>
  <si>
    <t>0.113131313</t>
  </si>
  <si>
    <t>UndeclaredSOC200ACT Composite1F</t>
  </si>
  <si>
    <t>0.0480263158</t>
  </si>
  <si>
    <t>0.001706485</t>
  </si>
  <si>
    <t>0.45911950</t>
  </si>
  <si>
    <t>0.147474747</t>
  </si>
  <si>
    <t>UndeclaredSOC200ACT Composite1W</t>
  </si>
  <si>
    <t>0.0256578947</t>
  </si>
  <si>
    <t>0.003412969</t>
  </si>
  <si>
    <t>UndeclaredSOC200ACT Composite2A</t>
  </si>
  <si>
    <t>0.0427631579</t>
  </si>
  <si>
    <t>0.066552901</t>
  </si>
  <si>
    <t>0.21959459</t>
  </si>
  <si>
    <t>0.136268344</t>
  </si>
  <si>
    <t>UndeclaredSOC200ACT Composite2B</t>
  </si>
  <si>
    <t>0.203071672</t>
  </si>
  <si>
    <t>0.34939759</t>
  </si>
  <si>
    <t>0.486373166</t>
  </si>
  <si>
    <t>UndeclaredSOC200ACT Composite2C</t>
  </si>
  <si>
    <t>0.146750524</t>
  </si>
  <si>
    <t>UndeclaredSOC200ACT Composite2D</t>
  </si>
  <si>
    <t>0.006825939</t>
  </si>
  <si>
    <t>0.34862385</t>
  </si>
  <si>
    <t>0.079664570</t>
  </si>
  <si>
    <t>UndeclaredSOC200ACT Composite2F</t>
  </si>
  <si>
    <t>0.104821803</t>
  </si>
  <si>
    <t>UndeclaredSOC200ACT Composite2W</t>
  </si>
  <si>
    <t>0.046121593</t>
  </si>
  <si>
    <t>UndeclaredSOC200ACT Composite3A</t>
  </si>
  <si>
    <t>0.0506578947</t>
  </si>
  <si>
    <t>0.081911263</t>
  </si>
  <si>
    <t>0.26013514</t>
  </si>
  <si>
    <t>0.251633987</t>
  </si>
  <si>
    <t>UndeclaredSOC200ACT Composite3B</t>
  </si>
  <si>
    <t>0.0980263158</t>
  </si>
  <si>
    <t>0.112627986</t>
  </si>
  <si>
    <t>0.22439759</t>
  </si>
  <si>
    <t>0.486928105</t>
  </si>
  <si>
    <t>UndeclaredSOC200ACT Composite3C</t>
  </si>
  <si>
    <t>0.010238908</t>
  </si>
  <si>
    <t>UndeclaredSOC200ACT Composite3D</t>
  </si>
  <si>
    <t>0.005119454</t>
  </si>
  <si>
    <t>UndeclaredSOC200ACT Composite3F</t>
  </si>
  <si>
    <t>0.0151315789</t>
  </si>
  <si>
    <t>0.14465409</t>
  </si>
  <si>
    <t>UndeclaredSOC200ACT Composite3W</t>
  </si>
  <si>
    <t>0.0072368421</t>
  </si>
  <si>
    <t>0.035947712</t>
  </si>
  <si>
    <t>UndeclaredSOC200ACT Composite4A</t>
  </si>
  <si>
    <t>0.41891892</t>
  </si>
  <si>
    <t>0.512396694</t>
  </si>
  <si>
    <t>UndeclaredSOC200ACT Composite4B</t>
  </si>
  <si>
    <t>0.0513157895</t>
  </si>
  <si>
    <t>0.11746988</t>
  </si>
  <si>
    <t>0.322314050</t>
  </si>
  <si>
    <t>UndeclaredSOC200ACT Composite4C</t>
  </si>
  <si>
    <t>UndeclaredSOC200ACT Composite4D</t>
  </si>
  <si>
    <t>0.0019736842</t>
  </si>
  <si>
    <t>0.012396694</t>
  </si>
  <si>
    <t>UndeclaredSOC200ACT Composite4F</t>
  </si>
  <si>
    <t>0.0085526316</t>
  </si>
  <si>
    <t>0.08176101</t>
  </si>
  <si>
    <t>0.053719008</t>
  </si>
  <si>
    <t>UndeclaredSOC200ACT Composite4W</t>
  </si>
  <si>
    <t>UndeclaredSOC200ACT English1A</t>
  </si>
  <si>
    <t>0.022184300</t>
  </si>
  <si>
    <t>0.08783784</t>
  </si>
  <si>
    <t>UndeclaredSOC200ACT English1B</t>
  </si>
  <si>
    <t>0.1118421053</t>
  </si>
  <si>
    <t>0.129692833</t>
  </si>
  <si>
    <t>0.25602410</t>
  </si>
  <si>
    <t>0.397196262</t>
  </si>
  <si>
    <t>UndeclaredSOC200ACT English1C</t>
  </si>
  <si>
    <t>0.0519736842</t>
  </si>
  <si>
    <t>0.035836177</t>
  </si>
  <si>
    <t>0.37619048</t>
  </si>
  <si>
    <t>0.184579439</t>
  </si>
  <si>
    <t>UndeclaredSOC200ACT English1D</t>
  </si>
  <si>
    <t>0.0309210526</t>
  </si>
  <si>
    <t>0.008532423</t>
  </si>
  <si>
    <t>0.43119266</t>
  </si>
  <si>
    <t>0.109813084</t>
  </si>
  <si>
    <t>UndeclaredSOC200ACT English1F</t>
  </si>
  <si>
    <t>0.0453947368</t>
  </si>
  <si>
    <t>0.43396226</t>
  </si>
  <si>
    <t>0.161214953</t>
  </si>
  <si>
    <t>UndeclaredSOC200ACT English1W</t>
  </si>
  <si>
    <t>0.0243421053</t>
  </si>
  <si>
    <t>0.45121951</t>
  </si>
  <si>
    <t>0.086448598</t>
  </si>
  <si>
    <t>UndeclaredSOC200ACT English2A</t>
  </si>
  <si>
    <t>0.0440789474</t>
  </si>
  <si>
    <t>0.071672355</t>
  </si>
  <si>
    <t>0.22635135</t>
  </si>
  <si>
    <t>0.142553191</t>
  </si>
  <si>
    <t>UndeclaredSOC200ACT English2B</t>
  </si>
  <si>
    <t>0.1592105263</t>
  </si>
  <si>
    <t>0.211604096</t>
  </si>
  <si>
    <t>0.36445783</t>
  </si>
  <si>
    <t>0.514893617</t>
  </si>
  <si>
    <t>UndeclaredSOC200ACT English2C</t>
  </si>
  <si>
    <t>0.029010239</t>
  </si>
  <si>
    <t>0.136170213</t>
  </si>
  <si>
    <t>UndeclaredSOC200ACT English2D</t>
  </si>
  <si>
    <t>0.0230263158</t>
  </si>
  <si>
    <t>0.011945392</t>
  </si>
  <si>
    <t>UndeclaredSOC200ACT English2F</t>
  </si>
  <si>
    <t>0.0276315789</t>
  </si>
  <si>
    <t>UndeclaredSOC200ACT English2W</t>
  </si>
  <si>
    <t>UndeclaredSOC200ACT English3A</t>
  </si>
  <si>
    <t>0.0467105263</t>
  </si>
  <si>
    <t>0.073378840</t>
  </si>
  <si>
    <t>0.23986486</t>
  </si>
  <si>
    <t>UndeclaredSOC200ACT English3B</t>
  </si>
  <si>
    <t>0.0960526316</t>
  </si>
  <si>
    <t>0.124573379</t>
  </si>
  <si>
    <t>0.446483180</t>
  </si>
  <si>
    <t>UndeclaredSOC200ACT English3C</t>
  </si>
  <si>
    <t>0.017064846</t>
  </si>
  <si>
    <t>0.152905199</t>
  </si>
  <si>
    <t>UndeclaredSOC200ACT English3D</t>
  </si>
  <si>
    <t>0.061162080</t>
  </si>
  <si>
    <t>UndeclaredSOC200ACT English3F</t>
  </si>
  <si>
    <t>0.0190789474</t>
  </si>
  <si>
    <t>0.18238994</t>
  </si>
  <si>
    <t>0.088685015</t>
  </si>
  <si>
    <t>UndeclaredSOC200ACT English3W</t>
  </si>
  <si>
    <t>UndeclaredSOC200ACT English4A</t>
  </si>
  <si>
    <t>0.44594595</t>
  </si>
  <si>
    <t>0.447457627</t>
  </si>
  <si>
    <t>UndeclaredSOC200ACT English4B</t>
  </si>
  <si>
    <t>0.064846416</t>
  </si>
  <si>
    <t>0.15963855</t>
  </si>
  <si>
    <t>0.359322034</t>
  </si>
  <si>
    <t>UndeclaredSOC200ACT English4C</t>
  </si>
  <si>
    <t>0.0111842105</t>
  </si>
  <si>
    <t>0.08095238</t>
  </si>
  <si>
    <t>UndeclaredSOC200ACT English4D</t>
  </si>
  <si>
    <t>0.0046052632</t>
  </si>
  <si>
    <t>0.06422018</t>
  </si>
  <si>
    <t>0.023728814</t>
  </si>
  <si>
    <t>UndeclaredSOC200ACT English4F</t>
  </si>
  <si>
    <t>0.11949686</t>
  </si>
  <si>
    <t>0.064406780</t>
  </si>
  <si>
    <t>UndeclaredSOC200ACT English4W</t>
  </si>
  <si>
    <t>0.047457627</t>
  </si>
  <si>
    <t>UndeclaredSOC200ACT Math1A</t>
  </si>
  <si>
    <t>0.0203947368</t>
  </si>
  <si>
    <t>0.023890785</t>
  </si>
  <si>
    <t>0.10472973</t>
  </si>
  <si>
    <t>0.062626263</t>
  </si>
  <si>
    <t>UndeclaredSOC200ACT Math1B</t>
  </si>
  <si>
    <t>0.1315789474</t>
  </si>
  <si>
    <t>0.143344710</t>
  </si>
  <si>
    <t>0.404040404</t>
  </si>
  <si>
    <t>UndeclaredSOC200ACT Math1C</t>
  </si>
  <si>
    <t>0.0552631579</t>
  </si>
  <si>
    <t>0.030716724</t>
  </si>
  <si>
    <t>UndeclaredSOC200ACT Math1D</t>
  </si>
  <si>
    <t>0.53211009</t>
  </si>
  <si>
    <t>0.117171717</t>
  </si>
  <si>
    <t>UndeclaredSOC200ACT Math1F</t>
  </si>
  <si>
    <t>0.0572368421</t>
  </si>
  <si>
    <t>0.175757576</t>
  </si>
  <si>
    <t>UndeclaredSOC200ACT Math1W</t>
  </si>
  <si>
    <t>UndeclaredSOC200ACT Math2A</t>
  </si>
  <si>
    <t>0.0322368421</t>
  </si>
  <si>
    <t>0.052901024</t>
  </si>
  <si>
    <t>0.16554054</t>
  </si>
  <si>
    <t>0.131016043</t>
  </si>
  <si>
    <t>UndeclaredSOC200ACT Math2B</t>
  </si>
  <si>
    <t>0.1197368421</t>
  </si>
  <si>
    <t>0.27409639</t>
  </si>
  <si>
    <t>0.486631016</t>
  </si>
  <si>
    <t>UndeclaredSOC200ACT Math2C</t>
  </si>
  <si>
    <t>0.149732620</t>
  </si>
  <si>
    <t>UndeclaredSOC200ACT Math2D</t>
  </si>
  <si>
    <t>0.28440367</t>
  </si>
  <si>
    <t>UndeclaredSOC200ACT Math2F</t>
  </si>
  <si>
    <t>UndeclaredSOC200ACT Math2W</t>
  </si>
  <si>
    <t>0.23170732</t>
  </si>
  <si>
    <t>UndeclaredSOC200ACT Math3A</t>
  </si>
  <si>
    <t>0.35810811</t>
  </si>
  <si>
    <t>0.266331658</t>
  </si>
  <si>
    <t>UndeclaredSOC200ACT Math3B</t>
  </si>
  <si>
    <t>0.1243421053</t>
  </si>
  <si>
    <t>0.150170648</t>
  </si>
  <si>
    <t>0.28463855</t>
  </si>
  <si>
    <t>0.474874372</t>
  </si>
  <si>
    <t>UndeclaredSOC200ACT Math3C</t>
  </si>
  <si>
    <t>UndeclaredSOC200ACT Math3D</t>
  </si>
  <si>
    <t>0.040201005</t>
  </si>
  <si>
    <t>UndeclaredSOC200ACT Math3F</t>
  </si>
  <si>
    <t>UndeclaredSOC200ACT Math3W</t>
  </si>
  <si>
    <t>0.032663317</t>
  </si>
  <si>
    <t>UndeclaredSOC200ACT Math4A</t>
  </si>
  <si>
    <t>0.134812287</t>
  </si>
  <si>
    <t>0.37162162</t>
  </si>
  <si>
    <t>UndeclaredSOC200ACT Math4B</t>
  </si>
  <si>
    <t>0.0611842105</t>
  </si>
  <si>
    <t>0.080204778</t>
  </si>
  <si>
    <t>0.14006024</t>
  </si>
  <si>
    <t>0.367588933</t>
  </si>
  <si>
    <t>UndeclaredSOC200ACT Math4C</t>
  </si>
  <si>
    <t>0.079051383</t>
  </si>
  <si>
    <t>UndeclaredSOC200ACT Math4D</t>
  </si>
  <si>
    <t>0.015810277</t>
  </si>
  <si>
    <t>UndeclaredSOC200ACT Math4F</t>
  </si>
  <si>
    <t>0.06918239</t>
  </si>
  <si>
    <t>UndeclaredSOC200ACT Math4W</t>
  </si>
  <si>
    <t>0.0098684211</t>
  </si>
  <si>
    <t>0.18292683</t>
  </si>
  <si>
    <t>UndeclaredSOC200ACT Reading1A</t>
  </si>
  <si>
    <t>0.032423208</t>
  </si>
  <si>
    <t>0.077306733</t>
  </si>
  <si>
    <t>UndeclaredSOC200ACT Reading1B</t>
  </si>
  <si>
    <t>0.139931741</t>
  </si>
  <si>
    <t>0.25753012</t>
  </si>
  <si>
    <t>0.426433915</t>
  </si>
  <si>
    <t>UndeclaredSOC200ACT Reading1C</t>
  </si>
  <si>
    <t>0.034129693</t>
  </si>
  <si>
    <t>0.169576060</t>
  </si>
  <si>
    <t>UndeclaredSOC200ACT Reading1D</t>
  </si>
  <si>
    <t>0.0269736842</t>
  </si>
  <si>
    <t>0.102244389</t>
  </si>
  <si>
    <t>UndeclaredSOC200ACT Reading1F</t>
  </si>
  <si>
    <t>0.149625935</t>
  </si>
  <si>
    <t>UndeclaredSOC200ACT Reading1W</t>
  </si>
  <si>
    <t>0.074812968</t>
  </si>
  <si>
    <t>UndeclaredSOC200ACT Reading2A</t>
  </si>
  <si>
    <t>0.20270270</t>
  </si>
  <si>
    <t>UndeclaredSOC200ACT Reading2B</t>
  </si>
  <si>
    <t>0.1375000000</t>
  </si>
  <si>
    <t>0.170648464</t>
  </si>
  <si>
    <t>0.31475904</t>
  </si>
  <si>
    <t>0.459340659</t>
  </si>
  <si>
    <t>UndeclaredSOC200ACT Reading2C</t>
  </si>
  <si>
    <t>0.158241758</t>
  </si>
  <si>
    <t>UndeclaredSOC200ACT Reading2D</t>
  </si>
  <si>
    <t>0.35779817</t>
  </si>
  <si>
    <t>UndeclaredSOC200ACT Reading2F</t>
  </si>
  <si>
    <t>0.103296703</t>
  </si>
  <si>
    <t>UndeclaredSOC200ACT Reading2W</t>
  </si>
  <si>
    <t>UndeclaredSOC200ACT Reading3A</t>
  </si>
  <si>
    <t>0.0539473684</t>
  </si>
  <si>
    <t>0.090443686</t>
  </si>
  <si>
    <t>0.27702703</t>
  </si>
  <si>
    <t>UndeclaredSOC200ACT Reading3B</t>
  </si>
  <si>
    <t>0.24096386</t>
  </si>
  <si>
    <t>UndeclaredSOC200ACT Reading3C</t>
  </si>
  <si>
    <t>0.0335526316</t>
  </si>
  <si>
    <t>0.24285714</t>
  </si>
  <si>
    <t>UndeclaredSOC200ACT Reading3D</t>
  </si>
  <si>
    <t>0.063888889</t>
  </si>
  <si>
    <t>UndeclaredSOC200ACT Reading3F</t>
  </si>
  <si>
    <t>UndeclaredSOC200ACT Reading3W</t>
  </si>
  <si>
    <t>UndeclaredSOC200ACT Reading4A</t>
  </si>
  <si>
    <t>0.0809210526</t>
  </si>
  <si>
    <t>0.41554054</t>
  </si>
  <si>
    <t>0.404605263</t>
  </si>
  <si>
    <t>UndeclaredSOC200ACT Reading4B</t>
  </si>
  <si>
    <t>0.18674699</t>
  </si>
  <si>
    <t>UndeclaredSOC200ACT Reading4C</t>
  </si>
  <si>
    <t>0.09047619</t>
  </si>
  <si>
    <t>UndeclaredSOC200ACT Reading4D</t>
  </si>
  <si>
    <t>0.05504587</t>
  </si>
  <si>
    <t>UndeclaredSOC200ACT Reading4F</t>
  </si>
  <si>
    <t>0.12578616</t>
  </si>
  <si>
    <t>UndeclaredSOC200ACT Reading4W</t>
  </si>
  <si>
    <t>UndeclaredSOC200ACT Science Reasoning1A</t>
  </si>
  <si>
    <t>0.0289664253</t>
  </si>
  <si>
    <t>0.042662116</t>
  </si>
  <si>
    <t>0.14864865</t>
  </si>
  <si>
    <t>0.080586081</t>
  </si>
  <si>
    <t>UndeclaredSOC200ACT Science Reasoning1B</t>
  </si>
  <si>
    <t>0.1507570770</t>
  </si>
  <si>
    <t>0.182593857</t>
  </si>
  <si>
    <t>0.34539970</t>
  </si>
  <si>
    <t>0.419413919</t>
  </si>
  <si>
    <t>UndeclaredSOC200ACT Science Reasoning1C</t>
  </si>
  <si>
    <t>0.0631994733</t>
  </si>
  <si>
    <t>UndeclaredSOC200ACT Science Reasoning1D</t>
  </si>
  <si>
    <t>0.0401579987</t>
  </si>
  <si>
    <t>0.55963303</t>
  </si>
  <si>
    <t>0.111721612</t>
  </si>
  <si>
    <t>UndeclaredSOC200ACT Science Reasoning1F</t>
  </si>
  <si>
    <t>0.0533245556</t>
  </si>
  <si>
    <t>0.148351648</t>
  </si>
  <si>
    <t>UndeclaredSOC200ACT Science Reasoning1W</t>
  </si>
  <si>
    <t>0.0230414747</t>
  </si>
  <si>
    <t>UndeclaredSOC200ACT Science Reasoning2A</t>
  </si>
  <si>
    <t>0.0315997367</t>
  </si>
  <si>
    <t>0.138728324</t>
  </si>
  <si>
    <t>UndeclaredSOC200ACT Science Reasoning2B</t>
  </si>
  <si>
    <t>0.24886878</t>
  </si>
  <si>
    <t>0.476878613</t>
  </si>
  <si>
    <t>UndeclaredSOC200ACT Science Reasoning2C</t>
  </si>
  <si>
    <t>UndeclaredSOC200ACT Science Reasoning2D</t>
  </si>
  <si>
    <t>0.0144832126</t>
  </si>
  <si>
    <t>0.20183486</t>
  </si>
  <si>
    <t>UndeclaredSOC200ACT Science Reasoning2F</t>
  </si>
  <si>
    <t>0.101156069</t>
  </si>
  <si>
    <t>UndeclaredSOC200ACT Science Reasoning2W</t>
  </si>
  <si>
    <t>0.0164581962</t>
  </si>
  <si>
    <t>0.072254335</t>
  </si>
  <si>
    <t>UndeclaredSOC200ACT Science Reasoning3A</t>
  </si>
  <si>
    <t>0.0710994075</t>
  </si>
  <si>
    <t>0.121160410</t>
  </si>
  <si>
    <t>0.36486486</t>
  </si>
  <si>
    <t>0.281984334</t>
  </si>
  <si>
    <t>UndeclaredSOC200ACT Science Reasoning3B</t>
  </si>
  <si>
    <t>0.1178406847</t>
  </si>
  <si>
    <t>0.145051195</t>
  </si>
  <si>
    <t>0.26998492</t>
  </si>
  <si>
    <t>0.467362924</t>
  </si>
  <si>
    <t>UndeclaredSOC200ACT Science Reasoning3C</t>
  </si>
  <si>
    <t>0.099216710</t>
  </si>
  <si>
    <t>UndeclaredSOC200ACT Science Reasoning3D</t>
  </si>
  <si>
    <t>0.17431193</t>
  </si>
  <si>
    <t>UndeclaredSOC200ACT Science Reasoning3F</t>
  </si>
  <si>
    <t>UndeclaredSOC200ACT Science Reasoning3W</t>
  </si>
  <si>
    <t>0.033942559</t>
  </si>
  <si>
    <t>UndeclaredSOC200ACT Science Reasoning4A</t>
  </si>
  <si>
    <t>UndeclaredSOC200ACT Science Reasoning4B</t>
  </si>
  <si>
    <t>0.368852459</t>
  </si>
  <si>
    <t>UndeclaredSOC200ACT Science Reasoning4C</t>
  </si>
  <si>
    <t>0.102459016</t>
  </si>
  <si>
    <t>UndeclaredSOC200ACT Science Reasoning4D</t>
  </si>
  <si>
    <t>0.0046082949</t>
  </si>
  <si>
    <t>0.028688525</t>
  </si>
  <si>
    <t>UndeclaredSOC200ACT Science Reasoning4F</t>
  </si>
  <si>
    <t>0.0111915734</t>
  </si>
  <si>
    <t>0.10691824</t>
  </si>
  <si>
    <t>0.069672131</t>
  </si>
  <si>
    <t>UndeclaredSOC200ACT Science Reasoning4W</t>
  </si>
  <si>
    <t>UndeclaredSOC200SAT Mathematics1A</t>
  </si>
  <si>
    <t>0.0228215768</t>
  </si>
  <si>
    <t>0.024630542</t>
  </si>
  <si>
    <t>0.09909910</t>
  </si>
  <si>
    <t>UndeclaredSOC200SAT Mathematics1B</t>
  </si>
  <si>
    <t>0.1078838174</t>
  </si>
  <si>
    <t>0.128078818</t>
  </si>
  <si>
    <t>UndeclaredSOC200SAT Mathematics1C</t>
  </si>
  <si>
    <t>0.0580912863</t>
  </si>
  <si>
    <t>UndeclaredSOC200SAT Mathematics1D</t>
  </si>
  <si>
    <t>0.004926108</t>
  </si>
  <si>
    <t>UndeclaredSOC200SAT Mathematics1F</t>
  </si>
  <si>
    <t>0.0269709544</t>
  </si>
  <si>
    <t>UndeclaredSOC200SAT Mathematics1W</t>
  </si>
  <si>
    <t>UndeclaredSOC200SAT Mathematics2A</t>
  </si>
  <si>
    <t>0.0560165975</t>
  </si>
  <si>
    <t>0.171974522</t>
  </si>
  <si>
    <t>UndeclaredSOC200SAT Mathematics2B</t>
  </si>
  <si>
    <t>0.1618257261</t>
  </si>
  <si>
    <t>0.187192118</t>
  </si>
  <si>
    <t>0.496815287</t>
  </si>
  <si>
    <t>UndeclaredSOC200SAT Mathematics2C</t>
  </si>
  <si>
    <t>0.0311203320</t>
  </si>
  <si>
    <t>UndeclaredSOC200SAT Mathematics2D</t>
  </si>
  <si>
    <t>UndeclaredSOC200SAT Mathematics2F</t>
  </si>
  <si>
    <t>UndeclaredSOC200SAT Mathematics2W</t>
  </si>
  <si>
    <t>UndeclaredSOC200SAT Mathematics3A</t>
  </si>
  <si>
    <t>0.0684647303</t>
  </si>
  <si>
    <t>0.123152709</t>
  </si>
  <si>
    <t>0.286956522</t>
  </si>
  <si>
    <t>UndeclaredSOC200SAT Mathematics3B</t>
  </si>
  <si>
    <t>0.0995850622</t>
  </si>
  <si>
    <t>0.22429907</t>
  </si>
  <si>
    <t>0.417391304</t>
  </si>
  <si>
    <t>UndeclaredSOC200SAT Mathematics3C</t>
  </si>
  <si>
    <t>0.019704433</t>
  </si>
  <si>
    <t>UndeclaredSOC200SAT Mathematics3D</t>
  </si>
  <si>
    <t>0.0062240664</t>
  </si>
  <si>
    <t>UndeclaredSOC200SAT Mathematics3F</t>
  </si>
  <si>
    <t>0.0145228216</t>
  </si>
  <si>
    <t>UndeclaredSOC200SAT Mathematics3W</t>
  </si>
  <si>
    <t>UndeclaredSOC200SAT Mathematics4A</t>
  </si>
  <si>
    <t>0.0829875519</t>
  </si>
  <si>
    <t>0.133004926</t>
  </si>
  <si>
    <t>0.36036036</t>
  </si>
  <si>
    <t>UndeclaredSOC200SAT Mathematics4B</t>
  </si>
  <si>
    <t>0.0746887967</t>
  </si>
  <si>
    <t>0.16822430</t>
  </si>
  <si>
    <t>0.367346939</t>
  </si>
  <si>
    <t>UndeclaredSOC200SAT Mathematics4C</t>
  </si>
  <si>
    <t>0.0186721992</t>
  </si>
  <si>
    <t>UndeclaredSOC200SAT Mathematics4D</t>
  </si>
  <si>
    <t>0.0020746888</t>
  </si>
  <si>
    <t>UndeclaredSOC200SAT Mathematics4F</t>
  </si>
  <si>
    <t>UndeclaredSOC200SAT Mathematics4W</t>
  </si>
  <si>
    <t>UndeclaredSOC200SAT Total (Verbal and Math)1A</t>
  </si>
  <si>
    <t>0.11711712</t>
  </si>
  <si>
    <t>UndeclaredSOC200SAT Total (Verbal and Math)1B</t>
  </si>
  <si>
    <t>0.1265560166</t>
  </si>
  <si>
    <t>0.28504673</t>
  </si>
  <si>
    <t>0.458646617</t>
  </si>
  <si>
    <t>UndeclaredSOC200SAT Total (Verbal and Math)1C</t>
  </si>
  <si>
    <t>0.0601659751</t>
  </si>
  <si>
    <t>0.43939394</t>
  </si>
  <si>
    <t>0.218045113</t>
  </si>
  <si>
    <t>UndeclaredSOC200SAT Total (Verbal and Math)1D</t>
  </si>
  <si>
    <t>UndeclaredSOC200SAT Total (Verbal and Math)1F</t>
  </si>
  <si>
    <t>0.36956522</t>
  </si>
  <si>
    <t>UndeclaredSOC200SAT Total (Verbal and Math)1W</t>
  </si>
  <si>
    <t>UndeclaredSOC200SAT Total (Verbal and Math)2A</t>
  </si>
  <si>
    <t>0.18018018</t>
  </si>
  <si>
    <t>UndeclaredSOC200SAT Total (Verbal and Math)2B</t>
  </si>
  <si>
    <t>0.1327800830</t>
  </si>
  <si>
    <t>0.152709360</t>
  </si>
  <si>
    <t>0.29906542</t>
  </si>
  <si>
    <t>0.474074074</t>
  </si>
  <si>
    <t>UndeclaredSOC200SAT Total (Verbal and Math)2C</t>
  </si>
  <si>
    <t>0.0394190871</t>
  </si>
  <si>
    <t>UndeclaredSOC200SAT Total (Verbal and Math)2D</t>
  </si>
  <si>
    <t>UndeclaredSOC200SAT Total (Verbal and Math)2F</t>
  </si>
  <si>
    <t>UndeclaredSOC200SAT Total (Verbal and Math)2W</t>
  </si>
  <si>
    <t>UndeclaredSOC200SAT Total (Verbal and Math)3A</t>
  </si>
  <si>
    <t>0.108374384</t>
  </si>
  <si>
    <t>UndeclaredSOC200SAT Total (Verbal and Math)3B</t>
  </si>
  <si>
    <t>0.1141078838</t>
  </si>
  <si>
    <t>0.25700935</t>
  </si>
  <si>
    <t>0.447154472</t>
  </si>
  <si>
    <t>UndeclaredSOC200SAT Total (Verbal and Math)3C</t>
  </si>
  <si>
    <t>0.113821138</t>
  </si>
  <si>
    <t>UndeclaredSOC200SAT Total (Verbal and Math)3D</t>
  </si>
  <si>
    <t>UndeclaredSOC200SAT Total (Verbal and Math)3F</t>
  </si>
  <si>
    <t>UndeclaredSOC200SAT Total (Verbal and Math)3W</t>
  </si>
  <si>
    <t>UndeclaredSOC200SAT Total (Verbal and Math)4A</t>
  </si>
  <si>
    <t>0.0933609959</t>
  </si>
  <si>
    <t>0.157635468</t>
  </si>
  <si>
    <t>0.494505495</t>
  </si>
  <si>
    <t>UndeclaredSOC200SAT Total (Verbal and Math)4B</t>
  </si>
  <si>
    <t>0.0705394191</t>
  </si>
  <si>
    <t>0.15887850</t>
  </si>
  <si>
    <t>0.373626374</t>
  </si>
  <si>
    <t>UndeclaredSOC200SAT Total (Verbal and Math)4C</t>
  </si>
  <si>
    <t>UndeclaredSOC200SAT Total (Verbal and Math)4F</t>
  </si>
  <si>
    <t>UndeclaredSOC200SAT Total (Verbal and Math)4W</t>
  </si>
  <si>
    <t>UndeclaredSOC200SAT Verbal1A</t>
  </si>
  <si>
    <t>UndeclaredSOC200SAT Verbal1B</t>
  </si>
  <si>
    <t>0.1390041494</t>
  </si>
  <si>
    <t>0.182266010</t>
  </si>
  <si>
    <t>0.31308411</t>
  </si>
  <si>
    <t>0.449664430</t>
  </si>
  <si>
    <t>UndeclaredSOC200SAT Verbal1C</t>
  </si>
  <si>
    <t>0.044334975</t>
  </si>
  <si>
    <t>UndeclaredSOC200SAT Verbal1D</t>
  </si>
  <si>
    <t>UndeclaredSOC200SAT Verbal1F</t>
  </si>
  <si>
    <t>UndeclaredSOC200SAT Verbal1W</t>
  </si>
  <si>
    <t>UndeclaredSOC200SAT Verbal2A</t>
  </si>
  <si>
    <t>0.0518672199</t>
  </si>
  <si>
    <t>0.22522523</t>
  </si>
  <si>
    <t>0.181159420</t>
  </si>
  <si>
    <t>UndeclaredSOC200SAT Verbal2B</t>
  </si>
  <si>
    <t>0.30841121</t>
  </si>
  <si>
    <t>UndeclaredSOC200SAT Verbal2C</t>
  </si>
  <si>
    <t>0.0435684647</t>
  </si>
  <si>
    <t>UndeclaredSOC200SAT Verbal2D</t>
  </si>
  <si>
    <t>UndeclaredSOC200SAT Verbal2F</t>
  </si>
  <si>
    <t>UndeclaredSOC200SAT Verbal2W</t>
  </si>
  <si>
    <t>UndeclaredSOC200SAT Verbal3A</t>
  </si>
  <si>
    <t>0.0643153527</t>
  </si>
  <si>
    <t>0.27927928</t>
  </si>
  <si>
    <t>0.316326531</t>
  </si>
  <si>
    <t>UndeclaredSOC200SAT Verbal3B</t>
  </si>
  <si>
    <t>0.21028037</t>
  </si>
  <si>
    <t>0.459183673</t>
  </si>
  <si>
    <t>UndeclaredSOC200SAT Verbal3C</t>
  </si>
  <si>
    <t>UndeclaredSOC200SAT Verbal3D</t>
  </si>
  <si>
    <t>0.0103734440</t>
  </si>
  <si>
    <t>UndeclaredSOC200SAT Verbal3F</t>
  </si>
  <si>
    <t>UndeclaredSOC200SAT Verbal3W</t>
  </si>
  <si>
    <t>UndeclaredSOC200SAT Verbal4A</t>
  </si>
  <si>
    <t>UndeclaredSOC200SAT Verbal4B</t>
  </si>
  <si>
    <t>0.078817734</t>
  </si>
  <si>
    <t>0.371134021</t>
  </si>
  <si>
    <t>UndeclaredSOC200SAT Verbal4C</t>
  </si>
  <si>
    <t>UndeclaredSOC200SAT Verbal4D</t>
  </si>
  <si>
    <t>UndeclaredSOC200SAT Verbal4F</t>
  </si>
  <si>
    <t>UndeclaredSOC200SAT Verbal4W</t>
  </si>
  <si>
    <t>UndeclaredSOC200SAT Writing1A</t>
  </si>
  <si>
    <t>UndeclaredSOC200SAT Writing1B</t>
  </si>
  <si>
    <t>0.0729927007</t>
  </si>
  <si>
    <t>UndeclaredSOC200SAT Writing1C</t>
  </si>
  <si>
    <t>0.1678832117</t>
  </si>
  <si>
    <t>UndeclaredSOC200SAT Writing1D</t>
  </si>
  <si>
    <t>0.0218978102</t>
  </si>
  <si>
    <t>UndeclaredSOC200SAT Writing1F</t>
  </si>
  <si>
    <t>UndeclaredSOC200SAT Writing2A</t>
  </si>
  <si>
    <t>UndeclaredSOC200SAT Writing2B</t>
  </si>
  <si>
    <t>0.0802919708</t>
  </si>
  <si>
    <t>UndeclaredSOC200SAT Writing2C</t>
  </si>
  <si>
    <t>UndeclaredSOC200SAT Writing2D</t>
  </si>
  <si>
    <t>0.0291970803</t>
  </si>
  <si>
    <t>UndeclaredSOC200SAT Writing2F</t>
  </si>
  <si>
    <t>UndeclaredSOC200SAT Writing2W</t>
  </si>
  <si>
    <t>UndeclaredSOC200SAT Writing3A</t>
  </si>
  <si>
    <t>UndeclaredSOC200SAT Writing3B</t>
  </si>
  <si>
    <t>UndeclaredSOC200SAT Writing3C</t>
  </si>
  <si>
    <t>UndeclaredSOC200SAT Writing3D</t>
  </si>
  <si>
    <t>UndeclaredSOC200SAT Writing3F</t>
  </si>
  <si>
    <t>0.0437956204</t>
  </si>
  <si>
    <t>UndeclaredSOC200SAT Writing4A</t>
  </si>
  <si>
    <t>0.1021897810</t>
  </si>
  <si>
    <t>UndeclaredSOC200SAT Writing4B</t>
  </si>
  <si>
    <t>UndeclaredSOC200SAT Writing4C</t>
  </si>
  <si>
    <t>UndeclaredSOC200SAT Writing4D</t>
  </si>
  <si>
    <t>UndeclaredSOC200SAT Writing4W</t>
  </si>
  <si>
    <t>UndeclaredTH214ACT Combined English/Writing1A</t>
  </si>
  <si>
    <t>UndeclaredTH214ACT Combined English/Writing1C</t>
  </si>
  <si>
    <t>UndeclaredTH214ACT Combined English/Writing1D</t>
  </si>
  <si>
    <t>UndeclaredTH214ACT Combined English/Writing2A</t>
  </si>
  <si>
    <t>UndeclaredTH214ACT Combined English/Writing2B</t>
  </si>
  <si>
    <t>UndeclaredTH214ACT Combined English/Writing2C</t>
  </si>
  <si>
    <t>UndeclaredTH214ACT Combined English/Writing3A</t>
  </si>
  <si>
    <t>UndeclaredTH214ACT Combined English/Writing3B</t>
  </si>
  <si>
    <t>UndeclaredTH214ACT Combined English/Writing3D</t>
  </si>
  <si>
    <t>UndeclaredTH214ACT Combined English/Writing3F</t>
  </si>
  <si>
    <t>UndeclaredTH214ACT Combined English/Writing4A</t>
  </si>
  <si>
    <t>UndeclaredTH214ACT Composite1A</t>
  </si>
  <si>
    <t>UndeclaredTH214ACT Composite1B</t>
  </si>
  <si>
    <t>UndeclaredTH214ACT Composite1C</t>
  </si>
  <si>
    <t>0.1125401929</t>
  </si>
  <si>
    <t>0.380434783</t>
  </si>
  <si>
    <t>UndeclaredTH214ACT Composite1D</t>
  </si>
  <si>
    <t>0.0803858521</t>
  </si>
  <si>
    <t>UndeclaredTH214ACT Composite1F</t>
  </si>
  <si>
    <t>0.163043478</t>
  </si>
  <si>
    <t>UndeclaredTH214ACT Composite1W</t>
  </si>
  <si>
    <t>UndeclaredTH214ACT Composite2A</t>
  </si>
  <si>
    <t>0.0450160772</t>
  </si>
  <si>
    <t>0.25454545</t>
  </si>
  <si>
    <t>UndeclaredTH214ACT Composite2B</t>
  </si>
  <si>
    <t>0.0739549839</t>
  </si>
  <si>
    <t>UndeclaredTH214ACT Composite2C</t>
  </si>
  <si>
    <t>0.0964630225</t>
  </si>
  <si>
    <t>UndeclaredTH214ACT Composite2D</t>
  </si>
  <si>
    <t>UndeclaredTH214ACT Composite2F</t>
  </si>
  <si>
    <t>UndeclaredTH214ACT Composite2W</t>
  </si>
  <si>
    <t>UndeclaredTH214ACT Composite3A</t>
  </si>
  <si>
    <t>0.0546623794</t>
  </si>
  <si>
    <t>UndeclaredTH214ACT Composite3B</t>
  </si>
  <si>
    <t>0.0771704180</t>
  </si>
  <si>
    <t>UndeclaredTH214ACT Composite3C</t>
  </si>
  <si>
    <t>0.0836012862</t>
  </si>
  <si>
    <t>0.26000000</t>
  </si>
  <si>
    <t>0.329113924</t>
  </si>
  <si>
    <t>UndeclaredTH214ACT Composite3D</t>
  </si>
  <si>
    <t>UndeclaredTH214ACT Composite3F</t>
  </si>
  <si>
    <t>UndeclaredTH214ACT Composite3W</t>
  </si>
  <si>
    <t>UndeclaredTH214ACT Composite4A</t>
  </si>
  <si>
    <t>0.38181818</t>
  </si>
  <si>
    <t>UndeclaredTH214ACT Composite4B</t>
  </si>
  <si>
    <t>UndeclaredTH214ACT Composite4C</t>
  </si>
  <si>
    <t>0.0289389068</t>
  </si>
  <si>
    <t>0.09000000</t>
  </si>
  <si>
    <t>UndeclaredTH214ACT Composite4D</t>
  </si>
  <si>
    <t>UndeclaredTH214ACT English1A</t>
  </si>
  <si>
    <t>0.0128617363</t>
  </si>
  <si>
    <t>0.07272727</t>
  </si>
  <si>
    <t>UndeclaredTH214ACT English1B</t>
  </si>
  <si>
    <t>UndeclaredTH214ACT English1C</t>
  </si>
  <si>
    <t>0.27000000</t>
  </si>
  <si>
    <t>UndeclaredTH214ACT English1D</t>
  </si>
  <si>
    <t>0.49056604</t>
  </si>
  <si>
    <t>UndeclaredTH214ACT English1F</t>
  </si>
  <si>
    <t>UndeclaredTH214ACT English1W</t>
  </si>
  <si>
    <t>UndeclaredTH214ACT English2A</t>
  </si>
  <si>
    <t>UndeclaredTH214ACT English2B</t>
  </si>
  <si>
    <t>UndeclaredTH214ACT English2C</t>
  </si>
  <si>
    <t>UndeclaredTH214ACT English2D</t>
  </si>
  <si>
    <t>UndeclaredTH214ACT English2F</t>
  </si>
  <si>
    <t>UndeclaredTH214ACT English2W</t>
  </si>
  <si>
    <t>UndeclaredTH214ACT English3A</t>
  </si>
  <si>
    <t>UndeclaredTH214ACT English3B</t>
  </si>
  <si>
    <t>UndeclaredTH214ACT English3C</t>
  </si>
  <si>
    <t>0.21000000</t>
  </si>
  <si>
    <t>UndeclaredTH214ACT English3D</t>
  </si>
  <si>
    <t>0.0225080386</t>
  </si>
  <si>
    <t>UndeclaredTH214ACT English3F</t>
  </si>
  <si>
    <t>UndeclaredTH214ACT English3W</t>
  </si>
  <si>
    <t>UndeclaredTH214ACT English4A</t>
  </si>
  <si>
    <t>UndeclaredTH214ACT English4B</t>
  </si>
  <si>
    <t>UndeclaredTH214ACT English4C</t>
  </si>
  <si>
    <t>0.17000000</t>
  </si>
  <si>
    <t>UndeclaredTH214ACT English4D</t>
  </si>
  <si>
    <t>UndeclaredTH214ACT English4F</t>
  </si>
  <si>
    <t>UndeclaredTH214ACT Math1A</t>
  </si>
  <si>
    <t>0.12727273</t>
  </si>
  <si>
    <t>UndeclaredTH214ACT Math1B</t>
  </si>
  <si>
    <t>UndeclaredTH214ACT Math1C</t>
  </si>
  <si>
    <t>0.1254019293</t>
  </si>
  <si>
    <t>0.39000000</t>
  </si>
  <si>
    <t>UndeclaredTH214ACT Math1D</t>
  </si>
  <si>
    <t>0.247619048</t>
  </si>
  <si>
    <t>UndeclaredTH214ACT Math1F</t>
  </si>
  <si>
    <t>UndeclaredTH214ACT Math1W</t>
  </si>
  <si>
    <t>UndeclaredTH214ACT Math2A</t>
  </si>
  <si>
    <t>0.0192926045</t>
  </si>
  <si>
    <t>UndeclaredTH214ACT Math2B</t>
  </si>
  <si>
    <t>UndeclaredTH214ACT Math2C</t>
  </si>
  <si>
    <t>UndeclaredTH214ACT Math2D</t>
  </si>
  <si>
    <t>UndeclaredTH214ACT Math2F</t>
  </si>
  <si>
    <t>UndeclaredTH214ACT Math2W</t>
  </si>
  <si>
    <t>UndeclaredTH214ACT Math3A</t>
  </si>
  <si>
    <t>UndeclaredTH214ACT Math3B</t>
  </si>
  <si>
    <t>UndeclaredTH214ACT Math3C</t>
  </si>
  <si>
    <t>0.23000000</t>
  </si>
  <si>
    <t>UndeclaredTH214ACT Math3D</t>
  </si>
  <si>
    <t>UndeclaredTH214ACT Math3F</t>
  </si>
  <si>
    <t>UndeclaredTH214ACT Math4A</t>
  </si>
  <si>
    <t>0.0932475884</t>
  </si>
  <si>
    <t>0.491525424</t>
  </si>
  <si>
    <t>UndeclaredTH214ACT Math4B</t>
  </si>
  <si>
    <t>0.0385852090</t>
  </si>
  <si>
    <t>UndeclaredTH214ACT Math4C</t>
  </si>
  <si>
    <t>0.13000000</t>
  </si>
  <si>
    <t>UndeclaredTH214ACT Math4D</t>
  </si>
  <si>
    <t>UndeclaredTH214ACT Math4F</t>
  </si>
  <si>
    <t>UndeclaredTH214ACT Reading1A</t>
  </si>
  <si>
    <t>UndeclaredTH214ACT Reading1B</t>
  </si>
  <si>
    <t>UndeclaredTH214ACT Reading1C</t>
  </si>
  <si>
    <t>0.22000000</t>
  </si>
  <si>
    <t>UndeclaredTH214ACT Reading1D</t>
  </si>
  <si>
    <t>0.276315789</t>
  </si>
  <si>
    <t>UndeclaredTH214ACT Reading1F</t>
  </si>
  <si>
    <t>UndeclaredTH214ACT Reading1W</t>
  </si>
  <si>
    <t>UndeclaredTH214ACT Reading2A</t>
  </si>
  <si>
    <t>UndeclaredTH214ACT Reading2B</t>
  </si>
  <si>
    <t>UndeclaredTH214ACT Reading2C</t>
  </si>
  <si>
    <t>0.1286173633</t>
  </si>
  <si>
    <t>0.128000000</t>
  </si>
  <si>
    <t>UndeclaredTH214ACT Reading2D</t>
  </si>
  <si>
    <t>UndeclaredTH214ACT Reading2F</t>
  </si>
  <si>
    <t>UndeclaredTH214ACT Reading2W</t>
  </si>
  <si>
    <t>UndeclaredTH214ACT Reading3A</t>
  </si>
  <si>
    <t>0.29090909</t>
  </si>
  <si>
    <t>UndeclaredTH214ACT Reading3B</t>
  </si>
  <si>
    <t>UndeclaredTH214ACT Reading3C</t>
  </si>
  <si>
    <t>UndeclaredTH214ACT Reading3D</t>
  </si>
  <si>
    <t>UndeclaredTH214ACT Reading3F</t>
  </si>
  <si>
    <t>UndeclaredTH214ACT Reading4A</t>
  </si>
  <si>
    <t>UndeclaredTH214ACT Reading4B</t>
  </si>
  <si>
    <t>UndeclaredTH214ACT Reading4C</t>
  </si>
  <si>
    <t>0.18000000</t>
  </si>
  <si>
    <t>UndeclaredTH214ACT Reading4D</t>
  </si>
  <si>
    <t>UndeclaredTH214ACT Reading4W</t>
  </si>
  <si>
    <t>0.017543860</t>
  </si>
  <si>
    <t>UndeclaredTH214ACT Science Reasoning1A</t>
  </si>
  <si>
    <t>UndeclaredTH214ACT Science Reasoning1B</t>
  </si>
  <si>
    <t>UndeclaredTH214ACT Science Reasoning1C</t>
  </si>
  <si>
    <t>0.1093247588</t>
  </si>
  <si>
    <t>0.34000000</t>
  </si>
  <si>
    <t>0.369565217</t>
  </si>
  <si>
    <t>UndeclaredTH214ACT Science Reasoning1D</t>
  </si>
  <si>
    <t>UndeclaredTH214ACT Science Reasoning1F</t>
  </si>
  <si>
    <t>UndeclaredTH214ACT Science Reasoning1W</t>
  </si>
  <si>
    <t>UndeclaredTH214ACT Science Reasoning2A</t>
  </si>
  <si>
    <t>UndeclaredTH214ACT Science Reasoning2B</t>
  </si>
  <si>
    <t>UndeclaredTH214ACT Science Reasoning2C</t>
  </si>
  <si>
    <t>UndeclaredTH214ACT Science Reasoning2D</t>
  </si>
  <si>
    <t>UndeclaredTH214ACT Science Reasoning2F</t>
  </si>
  <si>
    <t>UndeclaredTH214ACT Science Reasoning3A</t>
  </si>
  <si>
    <t>UndeclaredTH214ACT Science Reasoning3B</t>
  </si>
  <si>
    <t>0.0900321543</t>
  </si>
  <si>
    <t>UndeclaredTH214ACT Science Reasoning3C</t>
  </si>
  <si>
    <t>0.273684211</t>
  </si>
  <si>
    <t>UndeclaredTH214ACT Science Reasoning3D</t>
  </si>
  <si>
    <t>0.0321543408</t>
  </si>
  <si>
    <t>UndeclaredTH214ACT Science Reasoning3F</t>
  </si>
  <si>
    <t>0.084210526</t>
  </si>
  <si>
    <t>UndeclaredTH214ACT Science Reasoning3W</t>
  </si>
  <si>
    <t>UndeclaredTH214ACT Science Reasoning4A</t>
  </si>
  <si>
    <t>UndeclaredTH214ACT Science Reasoning4B</t>
  </si>
  <si>
    <t>UndeclaredTH214ACT Science Reasoning4C</t>
  </si>
  <si>
    <t>UndeclaredTH214ACT Science Reasoning4D</t>
  </si>
  <si>
    <t>UndeclaredTH214SAT Mathematics1A</t>
  </si>
  <si>
    <t>UndeclaredTH214SAT Mathematics1B</t>
  </si>
  <si>
    <t>UndeclaredTH214SAT Mathematics1C</t>
  </si>
  <si>
    <t>0.1592920354</t>
  </si>
  <si>
    <t>UndeclaredTH214SAT Mathematics1D</t>
  </si>
  <si>
    <t>0.1061946903</t>
  </si>
  <si>
    <t>UndeclaredTH214SAT Mathematics1F</t>
  </si>
  <si>
    <t>UndeclaredTH214SAT Mathematics1W</t>
  </si>
  <si>
    <t>UndeclaredTH214SAT Mathematics2A</t>
  </si>
  <si>
    <t>UndeclaredTH214SAT Mathematics2B</t>
  </si>
  <si>
    <t>UndeclaredTH214SAT Mathematics2C</t>
  </si>
  <si>
    <t>UndeclaredTH214SAT Mathematics2D</t>
  </si>
  <si>
    <t>UndeclaredTH214SAT Mathematics2F</t>
  </si>
  <si>
    <t>UndeclaredTH214SAT Mathematics3A</t>
  </si>
  <si>
    <t>UndeclaredTH214SAT Mathematics3B</t>
  </si>
  <si>
    <t>UndeclaredTH214SAT Mathematics3C</t>
  </si>
  <si>
    <t>UndeclaredTH214SAT Mathematics3D</t>
  </si>
  <si>
    <t>UndeclaredTH214SAT Mathematics4A</t>
  </si>
  <si>
    <t>UndeclaredTH214SAT Mathematics4B</t>
  </si>
  <si>
    <t>UndeclaredTH214SAT Mathematics4C</t>
  </si>
  <si>
    <t>UndeclaredTH214SAT Total (Verbal and Math)1A</t>
  </si>
  <si>
    <t>0.0176991150</t>
  </si>
  <si>
    <t>UndeclaredTH214SAT Total (Verbal and Math)1B</t>
  </si>
  <si>
    <t>UndeclaredTH214SAT Total (Verbal and Math)1C</t>
  </si>
  <si>
    <t>0.1415929204</t>
  </si>
  <si>
    <t>UndeclaredTH214SAT Total (Verbal and Math)1D</t>
  </si>
  <si>
    <t>UndeclaredTH214SAT Total (Verbal and Math)1F</t>
  </si>
  <si>
    <t>UndeclaredTH214SAT Total (Verbal and Math)1W</t>
  </si>
  <si>
    <t>UndeclaredTH214SAT Total (Verbal and Math)2A</t>
  </si>
  <si>
    <t>UndeclaredTH214SAT Total (Verbal and Math)2B</t>
  </si>
  <si>
    <t>UndeclaredTH214SAT Total (Verbal and Math)2C</t>
  </si>
  <si>
    <t>UndeclaredTH214SAT Total (Verbal and Math)2D</t>
  </si>
  <si>
    <t>UndeclaredTH214SAT Total (Verbal and Math)2F</t>
  </si>
  <si>
    <t>UndeclaredTH214SAT Total (Verbal and Math)3A</t>
  </si>
  <si>
    <t>UndeclaredTH214SAT Total (Verbal and Math)3B</t>
  </si>
  <si>
    <t>UndeclaredTH214SAT Total (Verbal and Math)3C</t>
  </si>
  <si>
    <t>0.0973451327</t>
  </si>
  <si>
    <t>UndeclaredTH214SAT Total (Verbal and Math)3D</t>
  </si>
  <si>
    <t>UndeclaredTH214SAT Total (Verbal and Math)4A</t>
  </si>
  <si>
    <t>UndeclaredTH214SAT Total (Verbal and Math)4B</t>
  </si>
  <si>
    <t>UndeclaredTH214SAT Total (Verbal and Math)4C</t>
  </si>
  <si>
    <t>UndeclaredTH214SAT Verbal1A</t>
  </si>
  <si>
    <t>UndeclaredTH214SAT Verbal1B</t>
  </si>
  <si>
    <t>UndeclaredTH214SAT Verbal1C</t>
  </si>
  <si>
    <t>UndeclaredTH214SAT Verbal1D</t>
  </si>
  <si>
    <t>UndeclaredTH214SAT Verbal1F</t>
  </si>
  <si>
    <t>UndeclaredTH214SAT Verbal1W</t>
  </si>
  <si>
    <t>UndeclaredTH214SAT Verbal2A</t>
  </si>
  <si>
    <t>UndeclaredTH214SAT Verbal2B</t>
  </si>
  <si>
    <t>UndeclaredTH214SAT Verbal2C</t>
  </si>
  <si>
    <t>0.1504424779</t>
  </si>
  <si>
    <t>0.515151515</t>
  </si>
  <si>
    <t>UndeclaredTH214SAT Verbal2D</t>
  </si>
  <si>
    <t>UndeclaredTH214SAT Verbal2F</t>
  </si>
  <si>
    <t>UndeclaredTH214SAT Verbal3A</t>
  </si>
  <si>
    <t>UndeclaredTH214SAT Verbal3B</t>
  </si>
  <si>
    <t>UndeclaredTH214SAT Verbal3C</t>
  </si>
  <si>
    <t>UndeclaredTH214SAT Verbal4A</t>
  </si>
  <si>
    <t>UndeclaredTH214SAT Verbal4B</t>
  </si>
  <si>
    <t>UndeclaredTH214SAT Verbal4C</t>
  </si>
  <si>
    <t>UndeclaredTH214SAT Verbal4D</t>
  </si>
  <si>
    <t>UndeclaredTH214SAT Writing1B</t>
  </si>
  <si>
    <t>UndeclaredTH214SAT Writing1C</t>
  </si>
  <si>
    <t>UndeclaredTH214SAT Writing1D</t>
  </si>
  <si>
    <t>UndeclaredTH214SAT Writing2A</t>
  </si>
  <si>
    <t>UndeclaredTH214SAT Writing2B</t>
  </si>
  <si>
    <t>UndeclaredTH214SAT Writing2C</t>
  </si>
  <si>
    <t>UndeclaredTH214SAT Writing2D</t>
  </si>
  <si>
    <t>UndeclaredTH214SAT Writing3A</t>
  </si>
  <si>
    <t>UndeclaredTH214SAT Writing3B</t>
  </si>
  <si>
    <t>UndeclaredTH214SAT Writing4A</t>
  </si>
  <si>
    <t>UndeclaredTH214SAT Writing4C</t>
  </si>
  <si>
    <t>A_Institution-Wide</t>
  </si>
  <si>
    <t>A_Undeclared</t>
  </si>
  <si>
    <t>EXAM_QUARTILE.1</t>
  </si>
  <si>
    <t>EXAM_QUARTILE.2</t>
  </si>
  <si>
    <t>EXAM_QUARTILE.3</t>
  </si>
  <si>
    <t>EXAM_QUARTILE.4</t>
  </si>
  <si>
    <t>Customized Report for Institution-Wide and Undeclared Students</t>
  </si>
  <si>
    <t>September 2014</t>
  </si>
  <si>
    <t>9/18/2002 - 6/15/2009</t>
  </si>
  <si>
    <t>Graduation By Student Attribute</t>
  </si>
  <si>
    <t>Summary of Top Courses</t>
  </si>
  <si>
    <t>Analyze a Course</t>
  </si>
  <si>
    <t>Compare 2 Courses</t>
  </si>
  <si>
    <t>Graduation &amp; Course Timing</t>
  </si>
  <si>
    <t>Courses &amp; Standardized Exams</t>
  </si>
  <si>
    <t>2.8-3.0</t>
  </si>
  <si>
    <t>3.0-3.2</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</si>
</sst>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
    <numFmt numFmtId="165" formatCode="[&lt;0]&quot;&quot;;[&lt;=1]0%;0.00;&quot;&quot;"/>
    <numFmt numFmtId="166" formatCode="0.0"/>
    <numFmt numFmtId="167" formatCode="0.000%"/>
    <numFmt numFmtId="168" formatCode="0%;&quot;N/A&quot;;0%;&quot;N/A&quot;"/>
    <numFmt numFmtId="169" formatCode="0.00;&quot;N/A&quot;;0.00;&quot;N/A&quot;"/>
    <numFmt numFmtId="170" formatCode="#,##0;&quot;N/A&quot;;#,##0;&quot;N/A&quot;"/>
    <numFmt numFmtId="171" formatCode="[&lt;0]&quot;&quot;;[&lt;=1]0%;0;&quot;&quot;"/>
    <numFmt numFmtId="172" formatCode="[&lt;0]&quot;&quot;;[&lt;=1]0.00%;0.00;&quot;&quot;"/>
    <numFmt numFmtId="173" formatCode=";;;"/>
    <numFmt numFmtId="174" formatCode="0.0;&quot;N/A&quot;;0.0;&quot;N/A&quot;"/>
  </numFmts>
  <fonts count="39">
    <font>
      <sz val="11"/>
      <color theme="1"/>
      <name val="Arial"/>
      <family val="2"/>
      <scheme val="minor"/>
    </font>
    <font>
      <b/>
      <sz val="10"/>
      <color indexed="9"/>
      <name val="GillSans"/>
      <family val="2"/>
    </font>
    <font>
      <sz val="10"/>
      <name val="Arial"/>
      <family val="2"/>
    </font>
    <font>
      <sz val="10"/>
      <name val="Arial"/>
      <family val="2"/>
    </font>
    <font>
      <b/>
      <sz val="11"/>
      <name val="Arial"/>
      <family val="2"/>
    </font>
    <font>
      <sz val="11"/>
      <color theme="1"/>
      <name val="Arial"/>
      <family val="2"/>
      <scheme val="minor"/>
    </font>
    <font>
      <sz val="11"/>
      <color theme="1"/>
      <name val="Arial"/>
      <family val="2"/>
    </font>
    <font>
      <sz val="11"/>
      <color rgb="FF104354"/>
      <name val="Arial"/>
      <family val="2"/>
    </font>
    <font>
      <sz val="11"/>
      <color rgb="FF330066"/>
      <name val="Arial"/>
      <family val="2"/>
    </font>
    <font>
      <sz val="9"/>
      <color theme="1"/>
      <name val="Arial"/>
      <family val="2"/>
    </font>
    <font>
      <sz val="11"/>
      <name val="Arial"/>
      <family val="2"/>
      <scheme val="minor"/>
    </font>
    <font>
      <sz val="11"/>
      <color theme="0"/>
      <name val="Arial"/>
      <family val="2"/>
    </font>
    <font>
      <sz val="9"/>
      <color theme="0"/>
      <name val="Arial"/>
      <family val="2"/>
    </font>
    <font>
      <u/>
      <sz val="11"/>
      <color rgb="FF104354"/>
      <name val="Arial"/>
      <family val="2"/>
    </font>
    <font>
      <b/>
      <i/>
      <u/>
      <sz val="11"/>
      <color rgb="FF104354"/>
      <name val="Arial"/>
      <family val="2"/>
    </font>
    <font>
      <b/>
      <sz val="9"/>
      <color theme="1"/>
      <name val="Arial"/>
      <family val="2"/>
    </font>
    <font>
      <sz val="16"/>
      <color theme="3"/>
      <name val="Webdings"/>
      <family val="1"/>
      <charset val="2"/>
    </font>
    <font>
      <sz val="18"/>
      <color theme="3"/>
      <name val="Webdings"/>
      <family val="1"/>
      <charset val="2"/>
    </font>
    <font>
      <i/>
      <sz val="11"/>
      <color theme="1"/>
      <name val="Arial"/>
      <family val="2"/>
    </font>
    <font>
      <sz val="10"/>
      <color rgb="FF000000"/>
      <name val="Tahoma"/>
      <family val="2"/>
    </font>
    <font>
      <b/>
      <sz val="14"/>
      <color theme="1"/>
      <name val="Arial"/>
      <family val="2"/>
    </font>
    <font>
      <sz val="11"/>
      <color rgb="FFFF0000"/>
      <name val="Arial"/>
      <family val="2"/>
    </font>
    <font>
      <b/>
      <i/>
      <sz val="14"/>
      <color theme="1"/>
      <name val="Arial"/>
      <family val="2"/>
    </font>
    <font>
      <b/>
      <sz val="9"/>
      <color theme="1"/>
      <name val="Arial"/>
      <family val="2"/>
      <scheme val="major"/>
    </font>
    <font>
      <b/>
      <sz val="9"/>
      <color theme="0"/>
      <name val="Arial"/>
      <family val="2"/>
    </font>
    <font>
      <b/>
      <sz val="11"/>
      <color theme="1"/>
      <name val="Arial"/>
      <family val="2"/>
    </font>
    <font>
      <sz val="8"/>
      <color theme="0"/>
      <name val="Arial"/>
      <family val="2"/>
    </font>
    <font>
      <sz val="8"/>
      <color theme="0" tint="-0.14999847407452621"/>
      <name val="Arial"/>
      <family val="2"/>
    </font>
    <font>
      <sz val="8"/>
      <color theme="1"/>
      <name val="Arial"/>
      <family val="2"/>
    </font>
    <font>
      <sz val="18"/>
      <color theme="8"/>
      <name val="Arial"/>
      <family val="2"/>
    </font>
    <font>
      <i/>
      <sz val="16"/>
      <color theme="1"/>
      <name val="Arial"/>
      <family val="2"/>
    </font>
    <font>
      <b/>
      <sz val="18"/>
      <color theme="1"/>
      <name val="Arial"/>
      <family val="2"/>
    </font>
    <font>
      <b/>
      <sz val="16"/>
      <color theme="1"/>
      <name val="Arial"/>
      <family val="2"/>
    </font>
    <font>
      <sz val="11"/>
      <name val="Arial"/>
      <family val="2"/>
    </font>
    <font>
      <sz val="9"/>
      <name val="Arial"/>
      <family val="2"/>
    </font>
    <font>
      <b/>
      <sz val="10"/>
      <color theme="1"/>
      <name val="Arial"/>
      <family val="2"/>
    </font>
    <font>
      <sz val="10"/>
      <color theme="8"/>
      <name val="Arial"/>
      <family val="2"/>
    </font>
    <font>
      <sz val="11"/>
      <color theme="8"/>
      <name val="Arial"/>
      <family val="2"/>
    </font>
    <font>
      <sz val="9"/>
      <color theme="8"/>
      <name val="Arial"/>
      <family val="2"/>
    </font>
  </fonts>
  <fills count="7">
    <fill>
      <patternFill patternType="none"/>
    </fill>
    <fill>
      <patternFill patternType="gray125"/>
    </fill>
    <fill>
      <patternFill patternType="solid">
        <fgColor indexed="24"/>
        <bgColor indexed="64"/>
      </patternFill>
    </fill>
    <fill>
      <patternFill patternType="solid">
        <fgColor rgb="FFE4E4E4"/>
        <bgColor indexed="64"/>
      </patternFill>
    </fill>
    <fill>
      <patternFill patternType="solid">
        <fgColor theme="3" tint="0.79998168889431442"/>
        <bgColor indexed="64"/>
      </patternFill>
    </fill>
    <fill>
      <patternFill patternType="solid">
        <fgColor theme="3"/>
        <bgColor indexed="64"/>
      </patternFill>
    </fill>
    <fill>
      <patternFill patternType="solid">
        <fgColor rgb="FFFFFF00"/>
        <bgColor indexed="64"/>
      </patternFill>
    </fill>
  </fills>
  <borders count="132">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theme="1"/>
      </right>
      <top/>
      <bottom/>
      <diagonal/>
    </border>
    <border>
      <left/>
      <right/>
      <top/>
      <bottom style="medium">
        <color theme="1"/>
      </bottom>
      <diagonal/>
    </border>
    <border>
      <left/>
      <right style="medium">
        <color theme="8"/>
      </right>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thin">
        <color theme="8"/>
      </left>
      <right style="thin">
        <color theme="8"/>
      </right>
      <top style="thin">
        <color theme="8"/>
      </top>
      <bottom style="thin">
        <color theme="8"/>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style="thin">
        <color indexed="64"/>
      </left>
      <right style="thin">
        <color indexed="64"/>
      </right>
      <top style="medium">
        <color theme="7"/>
      </top>
      <bottom style="medium">
        <color theme="7"/>
      </bottom>
      <diagonal/>
    </border>
    <border>
      <left/>
      <right style="thin">
        <color theme="8"/>
      </right>
      <top style="medium">
        <color theme="7"/>
      </top>
      <bottom style="medium">
        <color theme="7"/>
      </bottom>
      <diagonal/>
    </border>
    <border>
      <left style="thin">
        <color theme="8"/>
      </left>
      <right style="medium">
        <color theme="7"/>
      </right>
      <top style="medium">
        <color theme="7"/>
      </top>
      <bottom style="medium">
        <color theme="7"/>
      </bottom>
      <diagonal/>
    </border>
    <border>
      <left style="medium">
        <color theme="7"/>
      </left>
      <right style="medium">
        <color theme="7"/>
      </right>
      <top style="medium">
        <color theme="7"/>
      </top>
      <bottom style="thin">
        <color indexed="64"/>
      </bottom>
      <diagonal/>
    </border>
    <border>
      <left style="medium">
        <color theme="7"/>
      </left>
      <right style="medium">
        <color theme="7"/>
      </right>
      <top style="thin">
        <color indexed="64"/>
      </top>
      <bottom style="thin">
        <color indexed="64"/>
      </bottom>
      <diagonal/>
    </border>
    <border>
      <left style="medium">
        <color theme="7"/>
      </left>
      <right style="thin">
        <color indexed="64"/>
      </right>
      <top style="medium">
        <color theme="7"/>
      </top>
      <bottom style="medium">
        <color theme="7"/>
      </bottom>
      <diagonal/>
    </border>
    <border>
      <left style="medium">
        <color theme="7"/>
      </left>
      <right style="medium">
        <color theme="7"/>
      </right>
      <top style="double">
        <color theme="7"/>
      </top>
      <bottom style="medium">
        <color theme="7"/>
      </bottom>
      <diagonal/>
    </border>
    <border>
      <left style="medium">
        <color theme="7"/>
      </left>
      <right style="medium">
        <color theme="7"/>
      </right>
      <top style="thin">
        <color indexed="64"/>
      </top>
      <bottom style="double">
        <color theme="7"/>
      </bottom>
      <diagonal/>
    </border>
    <border>
      <left style="thin">
        <color indexed="64"/>
      </left>
      <right style="double">
        <color theme="7"/>
      </right>
      <top style="medium">
        <color theme="7"/>
      </top>
      <bottom style="medium">
        <color theme="7"/>
      </bottom>
      <diagonal/>
    </border>
    <border>
      <left style="double">
        <color theme="7"/>
      </left>
      <right style="medium">
        <color theme="7"/>
      </right>
      <top style="medium">
        <color theme="7"/>
      </top>
      <bottom style="medium">
        <color theme="7"/>
      </bottom>
      <diagonal/>
    </border>
    <border>
      <left style="medium">
        <color theme="8"/>
      </left>
      <right/>
      <top style="medium">
        <color theme="8"/>
      </top>
      <bottom style="medium">
        <color indexed="64"/>
      </bottom>
      <diagonal/>
    </border>
    <border>
      <left style="thin">
        <color theme="8"/>
      </left>
      <right style="thin">
        <color theme="8"/>
      </right>
      <top style="medium">
        <color theme="8"/>
      </top>
      <bottom style="thin">
        <color theme="8"/>
      </bottom>
      <diagonal/>
    </border>
    <border>
      <left/>
      <right style="thin">
        <color indexed="64"/>
      </right>
      <top style="double">
        <color theme="7"/>
      </top>
      <bottom style="medium">
        <color theme="7"/>
      </bottom>
      <diagonal/>
    </border>
    <border>
      <left style="double">
        <color theme="7"/>
      </left>
      <right style="medium">
        <color theme="7"/>
      </right>
      <top/>
      <bottom style="thin">
        <color indexed="64"/>
      </bottom>
      <diagonal/>
    </border>
    <border>
      <left style="double">
        <color theme="7"/>
      </left>
      <right style="medium">
        <color theme="7"/>
      </right>
      <top style="thin">
        <color indexed="64"/>
      </top>
      <bottom style="medium">
        <color theme="7"/>
      </bottom>
      <diagonal/>
    </border>
    <border>
      <left style="thin">
        <color indexed="64"/>
      </left>
      <right style="medium">
        <color theme="7"/>
      </right>
      <top style="double">
        <color theme="7"/>
      </top>
      <bottom style="medium">
        <color theme="7"/>
      </bottom>
      <diagonal/>
    </border>
    <border>
      <left style="thin">
        <color indexed="64"/>
      </left>
      <right style="double">
        <color theme="7"/>
      </right>
      <top/>
      <bottom style="thin">
        <color indexed="64"/>
      </bottom>
      <diagonal/>
    </border>
    <border>
      <left style="thin">
        <color indexed="64"/>
      </left>
      <right style="double">
        <color theme="7"/>
      </right>
      <top style="thin">
        <color indexed="64"/>
      </top>
      <bottom style="thin">
        <color indexed="64"/>
      </bottom>
      <diagonal/>
    </border>
    <border>
      <left/>
      <right style="thin">
        <color indexed="64"/>
      </right>
      <top style="thin">
        <color indexed="64"/>
      </top>
      <bottom style="double">
        <color theme="7"/>
      </bottom>
      <diagonal/>
    </border>
    <border>
      <left style="thin">
        <color indexed="64"/>
      </left>
      <right style="thin">
        <color indexed="64"/>
      </right>
      <top style="thin">
        <color indexed="64"/>
      </top>
      <bottom style="double">
        <color theme="7"/>
      </bottom>
      <diagonal/>
    </border>
    <border>
      <left style="thin">
        <color indexed="64"/>
      </left>
      <right style="double">
        <color theme="7"/>
      </right>
      <top style="thin">
        <color indexed="64"/>
      </top>
      <bottom style="double">
        <color theme="7"/>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8"/>
      </bottom>
      <diagonal/>
    </border>
    <border>
      <left/>
      <right/>
      <top style="thin">
        <color theme="8"/>
      </top>
      <bottom/>
      <diagonal/>
    </border>
    <border>
      <left style="medium">
        <color theme="1"/>
      </left>
      <right/>
      <top style="medium">
        <color theme="1"/>
      </top>
      <bottom style="thin">
        <color theme="1"/>
      </bottom>
      <diagonal/>
    </border>
    <border>
      <left/>
      <right style="medium">
        <color theme="1"/>
      </right>
      <top style="medium">
        <color theme="1"/>
      </top>
      <bottom style="thin">
        <color theme="1"/>
      </bottom>
      <diagonal/>
    </border>
    <border>
      <left style="medium">
        <color theme="1"/>
      </left>
      <right/>
      <top style="thin">
        <color theme="1"/>
      </top>
      <bottom style="medium">
        <color theme="1"/>
      </bottom>
      <diagonal/>
    </border>
    <border>
      <left/>
      <right style="medium">
        <color theme="1"/>
      </right>
      <top style="thin">
        <color theme="1"/>
      </top>
      <bottom style="medium">
        <color theme="1"/>
      </bottom>
      <diagonal/>
    </border>
    <border>
      <left/>
      <right/>
      <top style="thin">
        <color theme="1"/>
      </top>
      <bottom style="medium">
        <color theme="1"/>
      </bottom>
      <diagonal/>
    </border>
    <border>
      <left/>
      <right/>
      <top style="medium">
        <color theme="1"/>
      </top>
      <bottom style="thin">
        <color theme="1"/>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8"/>
      </left>
      <right/>
      <top style="thin">
        <color indexed="64"/>
      </top>
      <bottom style="thin">
        <color theme="8"/>
      </bottom>
      <diagonal/>
    </border>
    <border>
      <left/>
      <right/>
      <top style="thin">
        <color indexed="64"/>
      </top>
      <bottom style="thin">
        <color theme="8"/>
      </bottom>
      <diagonal/>
    </border>
    <border>
      <left/>
      <right style="thin">
        <color indexed="64"/>
      </right>
      <top style="thin">
        <color indexed="64"/>
      </top>
      <bottom style="thin">
        <color theme="8"/>
      </bottom>
      <diagonal/>
    </border>
    <border>
      <left style="medium">
        <color theme="1"/>
      </left>
      <right/>
      <top style="medium">
        <color theme="1"/>
      </top>
      <bottom style="thin">
        <color theme="8"/>
      </bottom>
      <diagonal/>
    </border>
    <border>
      <left/>
      <right/>
      <top style="medium">
        <color theme="1"/>
      </top>
      <bottom style="thin">
        <color theme="8"/>
      </bottom>
      <diagonal/>
    </border>
    <border>
      <left/>
      <right style="medium">
        <color theme="1"/>
      </right>
      <top style="medium">
        <color theme="1"/>
      </top>
      <bottom style="thin">
        <color theme="8"/>
      </bottom>
      <diagonal/>
    </border>
    <border>
      <left style="thin">
        <color indexed="64"/>
      </left>
      <right/>
      <top style="medium">
        <color indexed="64"/>
      </top>
      <bottom style="thin">
        <color indexed="64"/>
      </bottom>
      <diagonal/>
    </border>
    <border>
      <left style="thin">
        <color theme="8"/>
      </left>
      <right style="thin">
        <color theme="8"/>
      </right>
      <top/>
      <bottom/>
      <diagonal/>
    </border>
    <border>
      <left style="thin">
        <color theme="8"/>
      </left>
      <right style="thin">
        <color theme="8"/>
      </right>
      <top/>
      <bottom style="thin">
        <color theme="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1"/>
      </left>
      <right style="thin">
        <color theme="1"/>
      </right>
      <top style="thin">
        <color theme="8"/>
      </top>
      <bottom/>
      <diagonal/>
    </border>
    <border>
      <left style="thin">
        <color theme="1"/>
      </left>
      <right style="thin">
        <color theme="1"/>
      </right>
      <top style="thin">
        <color theme="8"/>
      </top>
      <bottom/>
      <diagonal/>
    </border>
    <border>
      <left style="thin">
        <color theme="1"/>
      </left>
      <right style="medium">
        <color theme="1"/>
      </right>
      <top style="thin">
        <color theme="8"/>
      </top>
      <bottom/>
      <diagonal/>
    </border>
    <border>
      <left style="medium">
        <color theme="7"/>
      </left>
      <right/>
      <top style="medium">
        <color theme="7"/>
      </top>
      <bottom style="thin">
        <color indexed="64"/>
      </bottom>
      <diagonal/>
    </border>
    <border>
      <left style="medium">
        <color theme="7"/>
      </left>
      <right style="thin">
        <color indexed="64"/>
      </right>
      <top style="medium">
        <color theme="7"/>
      </top>
      <bottom style="thin">
        <color indexed="64"/>
      </bottom>
      <diagonal/>
    </border>
    <border>
      <left style="thin">
        <color indexed="64"/>
      </left>
      <right style="thin">
        <color indexed="64"/>
      </right>
      <top style="medium">
        <color theme="7"/>
      </top>
      <bottom style="thin">
        <color indexed="64"/>
      </bottom>
      <diagonal/>
    </border>
    <border>
      <left style="thin">
        <color indexed="64"/>
      </left>
      <right style="medium">
        <color theme="7"/>
      </right>
      <top style="medium">
        <color theme="7"/>
      </top>
      <bottom style="thin">
        <color indexed="64"/>
      </bottom>
      <diagonal/>
    </border>
    <border>
      <left style="medium">
        <color theme="7"/>
      </left>
      <right/>
      <top style="thin">
        <color indexed="64"/>
      </top>
      <bottom style="thin">
        <color indexed="64"/>
      </bottom>
      <diagonal/>
    </border>
    <border>
      <left style="medium">
        <color theme="7"/>
      </left>
      <right style="thin">
        <color indexed="64"/>
      </right>
      <top style="thin">
        <color indexed="64"/>
      </top>
      <bottom style="thin">
        <color indexed="64"/>
      </bottom>
      <diagonal/>
    </border>
    <border>
      <left style="thin">
        <color indexed="64"/>
      </left>
      <right style="medium">
        <color theme="7"/>
      </right>
      <top style="thin">
        <color indexed="64"/>
      </top>
      <bottom style="thin">
        <color indexed="64"/>
      </bottom>
      <diagonal/>
    </border>
    <border>
      <left style="medium">
        <color theme="7"/>
      </left>
      <right/>
      <top style="thin">
        <color indexed="64"/>
      </top>
      <bottom style="medium">
        <color theme="7"/>
      </bottom>
      <diagonal/>
    </border>
    <border>
      <left style="medium">
        <color theme="7"/>
      </left>
      <right style="thin">
        <color indexed="64"/>
      </right>
      <top style="thin">
        <color indexed="64"/>
      </top>
      <bottom style="medium">
        <color theme="7"/>
      </bottom>
      <diagonal/>
    </border>
    <border>
      <left style="thin">
        <color indexed="64"/>
      </left>
      <right style="thin">
        <color indexed="64"/>
      </right>
      <top style="thin">
        <color indexed="64"/>
      </top>
      <bottom style="medium">
        <color theme="7"/>
      </bottom>
      <diagonal/>
    </border>
    <border>
      <left style="thin">
        <color indexed="64"/>
      </left>
      <right style="medium">
        <color theme="7"/>
      </right>
      <top style="thin">
        <color indexed="64"/>
      </top>
      <bottom style="medium">
        <color theme="7"/>
      </bottom>
      <diagonal/>
    </border>
    <border>
      <left/>
      <right/>
      <top style="medium">
        <color theme="7"/>
      </top>
      <bottom style="thin">
        <color indexed="64"/>
      </bottom>
      <diagonal/>
    </border>
    <border>
      <left/>
      <right style="thin">
        <color indexed="64"/>
      </right>
      <top style="medium">
        <color theme="7"/>
      </top>
      <bottom style="thin">
        <color indexed="64"/>
      </bottom>
      <diagonal/>
    </border>
    <border>
      <left style="thin">
        <color indexed="64"/>
      </left>
      <right style="medium">
        <color theme="7"/>
      </right>
      <top style="medium">
        <color theme="7"/>
      </top>
      <bottom style="medium">
        <color theme="7"/>
      </bottom>
      <diagonal/>
    </border>
    <border>
      <left style="medium">
        <color theme="7"/>
      </left>
      <right style="medium">
        <color theme="7"/>
      </right>
      <top style="medium">
        <color theme="7"/>
      </top>
      <bottom/>
      <diagonal/>
    </border>
    <border>
      <left style="medium">
        <color theme="7"/>
      </left>
      <right style="medium">
        <color theme="7"/>
      </right>
      <top/>
      <bottom style="medium">
        <color theme="7"/>
      </bottom>
      <diagonal/>
    </border>
    <border>
      <left style="medium">
        <color theme="1"/>
      </left>
      <right style="thin">
        <color theme="1"/>
      </right>
      <top style="medium">
        <color theme="7"/>
      </top>
      <bottom style="thin">
        <color theme="1"/>
      </bottom>
      <diagonal/>
    </border>
    <border>
      <left style="thin">
        <color theme="1"/>
      </left>
      <right style="thin">
        <color theme="1"/>
      </right>
      <top style="medium">
        <color theme="7"/>
      </top>
      <bottom style="thin">
        <color theme="1"/>
      </bottom>
      <diagonal/>
    </border>
    <border>
      <left style="thin">
        <color theme="1"/>
      </left>
      <right style="medium">
        <color theme="7"/>
      </right>
      <top style="medium">
        <color theme="7"/>
      </top>
      <bottom style="thin">
        <color theme="1"/>
      </bottom>
      <diagonal/>
    </border>
    <border>
      <left style="thin">
        <color theme="1"/>
      </left>
      <right style="medium">
        <color theme="7"/>
      </right>
      <top style="thin">
        <color theme="1"/>
      </top>
      <bottom style="thin">
        <color theme="1"/>
      </bottom>
      <diagonal/>
    </border>
    <border>
      <left style="medium">
        <color theme="1"/>
      </left>
      <right style="thin">
        <color theme="1"/>
      </right>
      <top style="thin">
        <color theme="1"/>
      </top>
      <bottom style="medium">
        <color theme="7"/>
      </bottom>
      <diagonal/>
    </border>
    <border>
      <left style="thin">
        <color theme="1"/>
      </left>
      <right style="thin">
        <color theme="1"/>
      </right>
      <top style="thin">
        <color theme="1"/>
      </top>
      <bottom style="medium">
        <color theme="7"/>
      </bottom>
      <diagonal/>
    </border>
    <border>
      <left style="thin">
        <color theme="1"/>
      </left>
      <right style="medium">
        <color theme="7"/>
      </right>
      <top style="thin">
        <color theme="1"/>
      </top>
      <bottom style="medium">
        <color theme="7"/>
      </bottom>
      <diagonal/>
    </border>
    <border>
      <left style="medium">
        <color theme="7"/>
      </left>
      <right/>
      <top style="medium">
        <color theme="7"/>
      </top>
      <bottom style="thin">
        <color theme="8"/>
      </bottom>
      <diagonal/>
    </border>
    <border>
      <left/>
      <right/>
      <top style="medium">
        <color theme="7"/>
      </top>
      <bottom style="thin">
        <color theme="8"/>
      </bottom>
      <diagonal/>
    </border>
    <border>
      <left/>
      <right style="medium">
        <color theme="7"/>
      </right>
      <top style="medium">
        <color theme="7"/>
      </top>
      <bottom style="thin">
        <color theme="8"/>
      </bottom>
      <diagonal/>
    </border>
    <border>
      <left style="medium">
        <color theme="7"/>
      </left>
      <right style="thin">
        <color theme="1"/>
      </right>
      <top style="thin">
        <color theme="8"/>
      </top>
      <bottom style="medium">
        <color theme="7"/>
      </bottom>
      <diagonal/>
    </border>
    <border>
      <left style="thin">
        <color theme="1"/>
      </left>
      <right style="thin">
        <color theme="1"/>
      </right>
      <top style="thin">
        <color theme="8"/>
      </top>
      <bottom style="medium">
        <color theme="7"/>
      </bottom>
      <diagonal/>
    </border>
    <border>
      <left style="thin">
        <color theme="1"/>
      </left>
      <right style="medium">
        <color theme="7"/>
      </right>
      <top style="thin">
        <color theme="8"/>
      </top>
      <bottom style="medium">
        <color theme="7"/>
      </bottom>
      <diagonal/>
    </border>
    <border>
      <left/>
      <right style="thin">
        <color theme="1"/>
      </right>
      <top/>
      <bottom style="thin">
        <color theme="1"/>
      </bottom>
      <diagonal/>
    </border>
    <border>
      <left style="thin">
        <color theme="1"/>
      </left>
      <right style="thin">
        <color theme="1"/>
      </right>
      <top style="medium">
        <color theme="7"/>
      </top>
      <bottom style="medium">
        <color theme="7"/>
      </bottom>
      <diagonal/>
    </border>
    <border>
      <left style="thin">
        <color theme="1"/>
      </left>
      <right style="medium">
        <color theme="7"/>
      </right>
      <top style="medium">
        <color theme="7"/>
      </top>
      <bottom style="medium">
        <color theme="7"/>
      </bottom>
      <diagonal/>
    </border>
    <border>
      <left/>
      <right style="thin">
        <color theme="1"/>
      </right>
      <top style="medium">
        <color theme="7"/>
      </top>
      <bottom style="medium">
        <color theme="7"/>
      </bottom>
      <diagonal/>
    </border>
    <border>
      <left style="medium">
        <color theme="7"/>
      </left>
      <right style="medium">
        <color theme="7"/>
      </right>
      <top style="medium">
        <color theme="7"/>
      </top>
      <bottom style="medium">
        <color theme="1"/>
      </bottom>
      <diagonal/>
    </border>
    <border>
      <left style="medium">
        <color theme="7"/>
      </left>
      <right style="medium">
        <color theme="7"/>
      </right>
      <top/>
      <bottom style="thin">
        <color theme="1"/>
      </bottom>
      <diagonal/>
    </border>
    <border>
      <left style="medium">
        <color theme="7"/>
      </left>
      <right style="medium">
        <color theme="7"/>
      </right>
      <top style="thin">
        <color theme="1"/>
      </top>
      <bottom style="medium">
        <color theme="7"/>
      </bottom>
      <diagonal/>
    </border>
    <border>
      <left style="medium">
        <color theme="7"/>
      </left>
      <right style="thin">
        <color theme="1"/>
      </right>
      <top style="medium">
        <color theme="7"/>
      </top>
      <bottom/>
      <diagonal/>
    </border>
    <border>
      <left style="thin">
        <color theme="1"/>
      </left>
      <right style="thin">
        <color theme="1"/>
      </right>
      <top style="medium">
        <color theme="7"/>
      </top>
      <bottom/>
      <diagonal/>
    </border>
    <border>
      <left style="thin">
        <color theme="1"/>
      </left>
      <right style="medium">
        <color theme="7"/>
      </right>
      <top style="medium">
        <color theme="7"/>
      </top>
      <bottom/>
      <diagonal/>
    </border>
    <border>
      <left/>
      <right style="medium">
        <color theme="7"/>
      </right>
      <top/>
      <bottom style="thin">
        <color theme="1"/>
      </bottom>
      <diagonal/>
    </border>
    <border>
      <left/>
      <right style="thin">
        <color theme="1"/>
      </right>
      <top style="thin">
        <color theme="1"/>
      </top>
      <bottom style="medium">
        <color theme="7"/>
      </bottom>
      <diagonal/>
    </border>
    <border>
      <left/>
      <right style="medium">
        <color theme="7"/>
      </right>
      <top style="thin">
        <color theme="1"/>
      </top>
      <bottom style="medium">
        <color theme="7"/>
      </bottom>
      <diagonal/>
    </border>
    <border>
      <left style="thin">
        <color indexed="64"/>
      </left>
      <right/>
      <top style="medium">
        <color theme="7"/>
      </top>
      <bottom style="medium">
        <color theme="7"/>
      </bottom>
      <diagonal/>
    </border>
  </borders>
  <cellStyleXfs count="6">
    <xf numFmtId="0" fontId="0" fillId="0" borderId="0"/>
    <xf numFmtId="0" fontId="1" fillId="2" borderId="0">
      <alignment horizontal="center" vertical="center" wrapText="1"/>
    </xf>
    <xf numFmtId="0" fontId="3" fillId="0" borderId="0"/>
    <xf numFmtId="0" fontId="5" fillId="0" borderId="0"/>
    <xf numFmtId="9" fontId="5" fillId="0" borderId="0" applyFont="0" applyFill="0" applyBorder="0" applyAlignment="0" applyProtection="0"/>
    <xf numFmtId="0" fontId="2" fillId="0" borderId="0"/>
  </cellStyleXfs>
  <cellXfs count="355">
    <xf numFmtId="0" fontId="0" fillId="0" borderId="0" xfId="0"/>
    <xf numFmtId="0" fontId="6" fillId="0" borderId="0" xfId="0" applyFont="1" applyFill="1" applyProtection="1">
      <protection hidden="1"/>
    </xf>
    <xf numFmtId="0" fontId="6" fillId="0" borderId="0" xfId="0" applyFont="1" applyFill="1" applyBorder="1" applyProtection="1">
      <protection hidden="1"/>
    </xf>
    <xf numFmtId="0" fontId="6" fillId="0" borderId="0" xfId="0" applyFont="1" applyProtection="1">
      <protection hidden="1"/>
    </xf>
    <xf numFmtId="0" fontId="6" fillId="0" borderId="0" xfId="0" applyFont="1" applyBorder="1" applyProtection="1">
      <protection hidden="1"/>
    </xf>
    <xf numFmtId="0" fontId="7" fillId="0" borderId="0" xfId="0" applyFont="1" applyAlignment="1" applyProtection="1">
      <alignment horizontal="left" indent="3"/>
      <protection hidden="1"/>
    </xf>
    <xf numFmtId="0" fontId="8" fillId="0" borderId="0" xfId="0" applyFont="1" applyAlignment="1" applyProtection="1">
      <alignment horizontal="left" indent="3"/>
      <protection hidden="1"/>
    </xf>
    <xf numFmtId="0" fontId="6" fillId="0" borderId="0" xfId="4" applyNumberFormat="1" applyFont="1" applyBorder="1" applyAlignment="1" applyProtection="1">
      <alignment horizontal="center" vertical="center"/>
      <protection hidden="1"/>
    </xf>
    <xf numFmtId="0" fontId="6" fillId="0" borderId="0" xfId="0" applyFont="1" applyAlignment="1" applyProtection="1">
      <alignment vertical="center"/>
      <protection hidden="1"/>
    </xf>
    <xf numFmtId="0" fontId="9" fillId="0" borderId="0" xfId="0" applyFont="1" applyBorder="1" applyProtection="1">
      <protection hidden="1"/>
    </xf>
    <xf numFmtId="164" fontId="9" fillId="0" borderId="0" xfId="4" applyNumberFormat="1" applyFont="1" applyBorder="1" applyProtection="1">
      <protection hidden="1"/>
    </xf>
    <xf numFmtId="0" fontId="7" fillId="0" borderId="0" xfId="0" applyFont="1" applyAlignment="1" applyProtection="1">
      <alignment horizontal="left"/>
      <protection hidden="1"/>
    </xf>
    <xf numFmtId="0" fontId="10" fillId="0" borderId="0" xfId="0" applyFont="1" applyFill="1" applyBorder="1" applyProtection="1">
      <protection hidden="1"/>
    </xf>
    <xf numFmtId="0" fontId="10" fillId="0" borderId="0" xfId="0" applyFont="1"/>
    <xf numFmtId="0" fontId="10" fillId="0" borderId="0" xfId="0" applyFont="1" applyFill="1" applyBorder="1"/>
    <xf numFmtId="0" fontId="10" fillId="0" borderId="0" xfId="0" applyNumberFormat="1" applyFont="1" applyFill="1" applyBorder="1"/>
    <xf numFmtId="164" fontId="10" fillId="0" borderId="0" xfId="4" applyNumberFormat="1" applyFont="1" applyFill="1" applyBorder="1"/>
    <xf numFmtId="0" fontId="6" fillId="0" borderId="1"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9" fontId="6" fillId="0" borderId="2" xfId="4" applyNumberFormat="1"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11" fillId="0" borderId="0" xfId="0" applyFont="1" applyBorder="1" applyProtection="1">
      <protection hidden="1"/>
    </xf>
    <xf numFmtId="0" fontId="11" fillId="0" borderId="0" xfId="0" applyFont="1" applyBorder="1" applyAlignment="1" applyProtection="1">
      <alignment horizontal="center" vertical="center"/>
      <protection hidden="1"/>
    </xf>
    <xf numFmtId="0" fontId="6" fillId="0" borderId="0" xfId="0" applyFont="1" applyAlignment="1" applyProtection="1">
      <alignment wrapText="1"/>
      <protection hidden="1"/>
    </xf>
    <xf numFmtId="0" fontId="6" fillId="0" borderId="0" xfId="0" applyFont="1" applyBorder="1" applyAlignment="1" applyProtection="1">
      <alignment wrapText="1"/>
      <protection hidden="1"/>
    </xf>
    <xf numFmtId="0" fontId="2" fillId="0" borderId="0" xfId="0" applyFont="1"/>
    <xf numFmtId="166" fontId="2" fillId="0" borderId="0" xfId="0" applyNumberFormat="1" applyFont="1"/>
    <xf numFmtId="1" fontId="0" fillId="0" borderId="0" xfId="0" applyNumberFormat="1"/>
    <xf numFmtId="1" fontId="2" fillId="0" borderId="0" xfId="0" applyNumberFormat="1" applyFont="1"/>
    <xf numFmtId="1" fontId="5" fillId="0" borderId="0" xfId="4" applyNumberFormat="1" applyFont="1"/>
    <xf numFmtId="9" fontId="5" fillId="0" borderId="0" xfId="4" applyFont="1"/>
    <xf numFmtId="164" fontId="2" fillId="0" borderId="0" xfId="4" applyNumberFormat="1" applyFont="1"/>
    <xf numFmtId="164" fontId="2" fillId="0" borderId="0" xfId="0" applyNumberFormat="1" applyFont="1"/>
    <xf numFmtId="167" fontId="2" fillId="0" borderId="0" xfId="4" applyNumberFormat="1" applyFont="1"/>
    <xf numFmtId="164" fontId="0" fillId="0" borderId="0" xfId="0" applyNumberFormat="1"/>
    <xf numFmtId="164" fontId="5" fillId="0" borderId="0" xfId="4" applyNumberFormat="1" applyFont="1"/>
    <xf numFmtId="0" fontId="6" fillId="0" borderId="0" xfId="0" applyFont="1" applyBorder="1" applyAlignment="1" applyProtection="1">
      <alignment horizontal="center" wrapText="1"/>
      <protection hidden="1"/>
    </xf>
    <xf numFmtId="0" fontId="6" fillId="0" borderId="0" xfId="0" applyFont="1" applyAlignment="1" applyProtection="1">
      <alignment horizontal="center" wrapText="1"/>
      <protection hidden="1"/>
    </xf>
    <xf numFmtId="0" fontId="6" fillId="0" borderId="5" xfId="0" applyFont="1" applyBorder="1" applyAlignment="1" applyProtection="1">
      <alignment horizontal="center"/>
      <protection hidden="1"/>
    </xf>
    <xf numFmtId="9" fontId="6" fillId="0" borderId="6" xfId="4" applyNumberFormat="1" applyFont="1" applyBorder="1" applyAlignment="1" applyProtection="1">
      <alignment horizontal="center" vertical="center"/>
      <protection hidden="1"/>
    </xf>
    <xf numFmtId="168" fontId="6" fillId="0" borderId="4" xfId="4" applyNumberFormat="1" applyFont="1" applyBorder="1" applyAlignment="1" applyProtection="1">
      <alignment horizontal="center" vertical="center"/>
      <protection hidden="1"/>
    </xf>
    <xf numFmtId="168" fontId="6" fillId="0" borderId="2" xfId="4" applyNumberFormat="1" applyFont="1" applyBorder="1" applyAlignment="1" applyProtection="1">
      <alignment horizontal="center" vertical="center"/>
      <protection hidden="1"/>
    </xf>
    <xf numFmtId="3" fontId="6" fillId="0" borderId="0" xfId="0" applyNumberFormat="1" applyFont="1" applyBorder="1" applyAlignment="1" applyProtection="1">
      <alignment horizontal="center"/>
      <protection hidden="1"/>
    </xf>
    <xf numFmtId="0" fontId="12" fillId="0" borderId="0" xfId="0" applyFont="1" applyBorder="1" applyProtection="1">
      <protection hidden="1"/>
    </xf>
    <xf numFmtId="0" fontId="9" fillId="0" borderId="0" xfId="0" applyFont="1" applyBorder="1" applyAlignment="1" applyProtection="1">
      <alignment wrapText="1"/>
      <protection hidden="1"/>
    </xf>
    <xf numFmtId="0" fontId="13" fillId="0" borderId="0" xfId="0" applyFont="1" applyAlignment="1" applyProtection="1">
      <alignment horizontal="left" vertical="center"/>
      <protection hidden="1"/>
    </xf>
    <xf numFmtId="0" fontId="14" fillId="0" borderId="0" xfId="0" applyFont="1" applyAlignment="1" applyProtection="1">
      <alignment horizontal="left" vertical="center"/>
      <protection hidden="1"/>
    </xf>
    <xf numFmtId="0" fontId="6" fillId="0" borderId="17" xfId="0" applyFont="1" applyBorder="1" applyProtection="1">
      <protection hidden="1"/>
    </xf>
    <xf numFmtId="0" fontId="6" fillId="0" borderId="18" xfId="0" applyFont="1" applyFill="1" applyBorder="1" applyProtection="1">
      <protection hidden="1"/>
    </xf>
    <xf numFmtId="0" fontId="6" fillId="0" borderId="17" xfId="0" applyFont="1" applyBorder="1" applyAlignment="1" applyProtection="1">
      <alignment wrapText="1"/>
      <protection hidden="1"/>
    </xf>
    <xf numFmtId="0" fontId="6" fillId="0" borderId="0" xfId="0" applyFont="1" applyAlignment="1" applyProtection="1">
      <alignment vertical="top"/>
      <protection hidden="1"/>
    </xf>
    <xf numFmtId="0" fontId="6" fillId="0" borderId="7" xfId="0" applyFont="1" applyBorder="1" applyAlignment="1" applyProtection="1">
      <alignment horizontal="center" vertical="center"/>
      <protection hidden="1"/>
    </xf>
    <xf numFmtId="169" fontId="6" fillId="0" borderId="7" xfId="0" applyNumberFormat="1" applyFont="1" applyBorder="1" applyAlignment="1" applyProtection="1">
      <alignment horizontal="center"/>
      <protection hidden="1"/>
    </xf>
    <xf numFmtId="168" fontId="6" fillId="0" borderId="7" xfId="4" applyNumberFormat="1" applyFont="1" applyBorder="1" applyAlignment="1" applyProtection="1">
      <alignment horizontal="center"/>
      <protection hidden="1"/>
    </xf>
    <xf numFmtId="0" fontId="15" fillId="3" borderId="23" xfId="0" applyFont="1" applyFill="1" applyBorder="1" applyAlignment="1" applyProtection="1">
      <alignment horizontal="center" vertical="center" wrapText="1"/>
      <protection hidden="1"/>
    </xf>
    <xf numFmtId="168" fontId="6" fillId="0" borderId="24" xfId="4" applyNumberFormat="1" applyFont="1" applyBorder="1" applyAlignment="1" applyProtection="1">
      <alignment horizontal="center" vertical="center" wrapText="1"/>
      <protection hidden="1"/>
    </xf>
    <xf numFmtId="168" fontId="6" fillId="0" borderId="25" xfId="4" applyNumberFormat="1" applyFont="1" applyBorder="1" applyAlignment="1" applyProtection="1">
      <alignment horizontal="center" vertical="center" wrapText="1"/>
      <protection hidden="1"/>
    </xf>
    <xf numFmtId="170" fontId="6" fillId="0" borderId="7" xfId="0" applyNumberFormat="1" applyFont="1" applyBorder="1" applyAlignment="1" applyProtection="1">
      <alignment horizontal="center"/>
      <protection hidden="1"/>
    </xf>
    <xf numFmtId="0" fontId="16" fillId="0" borderId="0" xfId="1" applyFont="1" applyFill="1" applyBorder="1" applyAlignment="1" applyProtection="1">
      <alignment horizontal="right" wrapText="1"/>
      <protection hidden="1"/>
    </xf>
    <xf numFmtId="0" fontId="6" fillId="0" borderId="0" xfId="0" applyFont="1" applyAlignment="1" applyProtection="1">
      <alignment vertical="center" wrapText="1"/>
      <protection hidden="1"/>
    </xf>
    <xf numFmtId="168" fontId="6" fillId="0" borderId="0" xfId="0" applyNumberFormat="1" applyFont="1" applyProtection="1">
      <protection hidden="1"/>
    </xf>
    <xf numFmtId="168" fontId="6" fillId="0" borderId="0" xfId="4" applyNumberFormat="1" applyFont="1" applyBorder="1" applyAlignment="1" applyProtection="1">
      <alignment horizontal="center" vertical="center" wrapText="1"/>
      <protection hidden="1"/>
    </xf>
    <xf numFmtId="9" fontId="6" fillId="0" borderId="0" xfId="0" applyNumberFormat="1" applyFont="1" applyProtection="1">
      <protection hidden="1"/>
    </xf>
    <xf numFmtId="9" fontId="6" fillId="0" borderId="0" xfId="4" applyFont="1" applyProtection="1">
      <protection hidden="1"/>
    </xf>
    <xf numFmtId="0" fontId="6" fillId="0" borderId="0" xfId="4" applyNumberFormat="1" applyFont="1" applyProtection="1">
      <protection hidden="1"/>
    </xf>
    <xf numFmtId="0" fontId="6" fillId="0" borderId="17" xfId="0" applyFont="1" applyBorder="1" applyAlignment="1" applyProtection="1">
      <alignment vertical="center"/>
      <protection hidden="1"/>
    </xf>
    <xf numFmtId="0" fontId="6" fillId="0" borderId="0" xfId="0" applyFont="1" applyBorder="1" applyAlignment="1" applyProtection="1">
      <alignment vertical="center"/>
      <protection hidden="1"/>
    </xf>
    <xf numFmtId="0" fontId="18" fillId="0" borderId="0" xfId="0" applyFont="1" applyAlignment="1" applyProtection="1">
      <alignment vertical="center"/>
      <protection hidden="1"/>
    </xf>
    <xf numFmtId="0" fontId="19" fillId="0" borderId="0" xfId="0" applyFont="1"/>
    <xf numFmtId="0" fontId="6" fillId="0" borderId="0" xfId="0" applyFont="1" applyAlignment="1" applyProtection="1">
      <alignment horizontal="center" vertical="center"/>
      <protection hidden="1"/>
    </xf>
    <xf numFmtId="0" fontId="6" fillId="0" borderId="4" xfId="0" applyFont="1" applyBorder="1" applyAlignment="1" applyProtection="1">
      <alignment horizontal="center" vertical="center" wrapText="1"/>
      <protection hidden="1"/>
    </xf>
    <xf numFmtId="0" fontId="6" fillId="0" borderId="4" xfId="0" applyFont="1" applyBorder="1" applyProtection="1">
      <protection hidden="1"/>
    </xf>
    <xf numFmtId="165" fontId="6" fillId="0" borderId="4" xfId="0" applyNumberFormat="1" applyFont="1" applyBorder="1" applyProtection="1">
      <protection hidden="1"/>
    </xf>
    <xf numFmtId="171" fontId="6" fillId="0" borderId="0" xfId="0" applyNumberFormat="1" applyFont="1" applyProtection="1">
      <protection hidden="1"/>
    </xf>
    <xf numFmtId="9" fontId="6" fillId="0" borderId="7" xfId="4" applyFont="1" applyBorder="1" applyAlignment="1" applyProtection="1">
      <alignment horizontal="center" vertical="center"/>
      <protection hidden="1"/>
    </xf>
    <xf numFmtId="3" fontId="6" fillId="0" borderId="7" xfId="0" applyNumberFormat="1" applyFont="1" applyBorder="1" applyAlignment="1" applyProtection="1">
      <alignment horizontal="center" vertical="center"/>
      <protection hidden="1"/>
    </xf>
    <xf numFmtId="0" fontId="20" fillId="0" borderId="0" xfId="0" applyFont="1" applyBorder="1" applyAlignment="1" applyProtection="1">
      <alignment vertical="center"/>
      <protection hidden="1"/>
    </xf>
    <xf numFmtId="4" fontId="6" fillId="0" borderId="7" xfId="4" applyNumberFormat="1" applyFont="1" applyBorder="1" applyAlignment="1" applyProtection="1">
      <alignment horizontal="center" vertical="center"/>
      <protection hidden="1"/>
    </xf>
    <xf numFmtId="0" fontId="21" fillId="0" borderId="0" xfId="0" applyFont="1" applyAlignment="1" applyProtection="1">
      <alignment vertical="center"/>
      <protection hidden="1"/>
    </xf>
    <xf numFmtId="0" fontId="0" fillId="0" borderId="0" xfId="0" applyBorder="1"/>
    <xf numFmtId="0" fontId="22" fillId="0" borderId="0" xfId="0" applyFont="1" applyBorder="1" applyAlignment="1" applyProtection="1">
      <alignment vertical="center"/>
      <protection hidden="1"/>
    </xf>
    <xf numFmtId="0" fontId="17" fillId="0" borderId="26" xfId="1" applyFont="1" applyFill="1" applyBorder="1" applyAlignment="1" applyProtection="1">
      <alignment horizontal="left" vertical="center" wrapText="1"/>
      <protection hidden="1"/>
    </xf>
    <xf numFmtId="0" fontId="9" fillId="0" borderId="27" xfId="0" applyFont="1" applyBorder="1" applyProtection="1">
      <protection hidden="1"/>
    </xf>
    <xf numFmtId="0" fontId="6" fillId="0" borderId="27" xfId="0" applyFont="1" applyBorder="1" applyProtection="1">
      <protection hidden="1"/>
    </xf>
    <xf numFmtId="0" fontId="6" fillId="0" borderId="28" xfId="0" applyFont="1" applyBorder="1" applyProtection="1">
      <protection hidden="1"/>
    </xf>
    <xf numFmtId="0" fontId="6" fillId="0" borderId="29" xfId="0" applyFont="1" applyBorder="1" applyProtection="1">
      <protection hidden="1"/>
    </xf>
    <xf numFmtId="0" fontId="10" fillId="0" borderId="30" xfId="0" applyFont="1" applyFill="1" applyBorder="1" applyProtection="1">
      <protection hidden="1"/>
    </xf>
    <xf numFmtId="0" fontId="9" fillId="0" borderId="29" xfId="0" applyFont="1" applyBorder="1" applyProtection="1">
      <protection hidden="1"/>
    </xf>
    <xf numFmtId="0" fontId="6" fillId="0" borderId="31" xfId="0" applyFont="1" applyBorder="1" applyProtection="1">
      <protection hidden="1"/>
    </xf>
    <xf numFmtId="0" fontId="6" fillId="0" borderId="32" xfId="0" applyFont="1" applyBorder="1" applyProtection="1">
      <protection hidden="1"/>
    </xf>
    <xf numFmtId="0" fontId="6" fillId="0" borderId="30" xfId="0" applyFont="1" applyBorder="1" applyProtection="1">
      <protection hidden="1"/>
    </xf>
    <xf numFmtId="0" fontId="6" fillId="0" borderId="33" xfId="0" applyFont="1" applyBorder="1" applyProtection="1">
      <protection hidden="1"/>
    </xf>
    <xf numFmtId="0" fontId="15" fillId="3" borderId="34" xfId="0" applyFont="1" applyFill="1" applyBorder="1" applyAlignment="1" applyProtection="1">
      <alignment horizontal="center" vertical="center" wrapText="1"/>
      <protection hidden="1"/>
    </xf>
    <xf numFmtId="0" fontId="15" fillId="3" borderId="35" xfId="0" applyFont="1" applyFill="1" applyBorder="1" applyAlignment="1" applyProtection="1">
      <alignment horizontal="center" vertical="center" wrapText="1"/>
      <protection hidden="1"/>
    </xf>
    <xf numFmtId="0" fontId="23" fillId="3" borderId="36" xfId="0" applyFont="1" applyFill="1" applyBorder="1" applyAlignment="1">
      <alignment horizontal="center" vertical="center" wrapText="1"/>
    </xf>
    <xf numFmtId="0" fontId="15" fillId="3" borderId="37" xfId="0" applyFont="1" applyFill="1" applyBorder="1" applyAlignment="1" applyProtection="1">
      <alignment horizontal="center" vertical="center" wrapText="1"/>
      <protection hidden="1"/>
    </xf>
    <xf numFmtId="0" fontId="15" fillId="3" borderId="38" xfId="0" applyFont="1" applyFill="1" applyBorder="1" applyAlignment="1" applyProtection="1">
      <alignment horizontal="center" vertical="center" wrapText="1"/>
      <protection hidden="1"/>
    </xf>
    <xf numFmtId="0" fontId="6" fillId="0" borderId="0" xfId="0" applyFont="1" applyBorder="1" applyAlignment="1" applyProtection="1">
      <alignment horizontal="center" vertical="center"/>
      <protection hidden="1"/>
    </xf>
    <xf numFmtId="170" fontId="6" fillId="0" borderId="0" xfId="0" applyNumberFormat="1" applyFont="1" applyBorder="1" applyAlignment="1" applyProtection="1">
      <alignment horizontal="center"/>
      <protection hidden="1"/>
    </xf>
    <xf numFmtId="169" fontId="6" fillId="0" borderId="0" xfId="0" applyNumberFormat="1" applyFont="1" applyBorder="1" applyAlignment="1" applyProtection="1">
      <alignment horizontal="center"/>
      <protection hidden="1"/>
    </xf>
    <xf numFmtId="168" fontId="6" fillId="0" borderId="0" xfId="4" applyNumberFormat="1" applyFont="1" applyBorder="1" applyAlignment="1" applyProtection="1">
      <alignment horizontal="center"/>
      <protection hidden="1"/>
    </xf>
    <xf numFmtId="2" fontId="6" fillId="0" borderId="7" xfId="4" applyNumberFormat="1" applyFont="1" applyBorder="1" applyAlignment="1" applyProtection="1">
      <alignment horizontal="center"/>
      <protection hidden="1"/>
    </xf>
    <xf numFmtId="166" fontId="6" fillId="0" borderId="7" xfId="4" applyNumberFormat="1" applyFont="1" applyBorder="1" applyAlignment="1" applyProtection="1">
      <alignment horizontal="center"/>
      <protection hidden="1"/>
    </xf>
    <xf numFmtId="9" fontId="6" fillId="0" borderId="7" xfId="4" applyFont="1" applyBorder="1" applyAlignment="1" applyProtection="1">
      <alignment horizontal="center"/>
      <protection hidden="1"/>
    </xf>
    <xf numFmtId="172" fontId="6" fillId="0" borderId="9" xfId="0" applyNumberFormat="1" applyFont="1" applyBorder="1" applyProtection="1">
      <protection hidden="1"/>
    </xf>
    <xf numFmtId="2" fontId="6" fillId="0" borderId="0" xfId="0" applyNumberFormat="1" applyFont="1" applyProtection="1">
      <protection hidden="1"/>
    </xf>
    <xf numFmtId="0" fontId="6" fillId="0" borderId="4" xfId="0" applyNumberFormat="1" applyFont="1" applyBorder="1" applyProtection="1">
      <protection hidden="1"/>
    </xf>
    <xf numFmtId="0" fontId="0" fillId="0" borderId="0" xfId="0" applyFill="1"/>
    <xf numFmtId="0" fontId="17" fillId="0" borderId="0" xfId="1" applyFont="1" applyFill="1" applyBorder="1" applyAlignment="1" applyProtection="1">
      <alignment horizontal="left" vertical="top"/>
      <protection hidden="1"/>
    </xf>
    <xf numFmtId="0" fontId="3" fillId="0" borderId="0" xfId="2"/>
    <xf numFmtId="0" fontId="15" fillId="3" borderId="39" xfId="0" applyFont="1" applyFill="1" applyBorder="1" applyAlignment="1" applyProtection="1">
      <alignment horizontal="center" vertical="center" wrapText="1"/>
      <protection hidden="1"/>
    </xf>
    <xf numFmtId="0" fontId="15" fillId="3" borderId="40" xfId="0" applyFont="1" applyFill="1" applyBorder="1" applyAlignment="1" applyProtection="1">
      <alignment horizontal="center" vertical="center" wrapText="1"/>
      <protection hidden="1"/>
    </xf>
    <xf numFmtId="0" fontId="15" fillId="3" borderId="41" xfId="0" applyFont="1" applyFill="1" applyBorder="1" applyAlignment="1" applyProtection="1">
      <alignment horizontal="center" vertical="center"/>
      <protection hidden="1"/>
    </xf>
    <xf numFmtId="0" fontId="15" fillId="3" borderId="36" xfId="0" applyFont="1" applyFill="1" applyBorder="1" applyAlignment="1" applyProtection="1">
      <alignment horizontal="center" vertical="center"/>
      <protection hidden="1"/>
    </xf>
    <xf numFmtId="9" fontId="6" fillId="0" borderId="10" xfId="4" applyFont="1" applyBorder="1" applyAlignment="1" applyProtection="1">
      <alignment horizontal="left" vertical="center" wrapText="1"/>
      <protection hidden="1"/>
    </xf>
    <xf numFmtId="0" fontId="6" fillId="0" borderId="0" xfId="0" applyNumberFormat="1" applyFont="1" applyProtection="1">
      <protection hidden="1"/>
    </xf>
    <xf numFmtId="0" fontId="15" fillId="3" borderId="42" xfId="0" applyFont="1" applyFill="1" applyBorder="1" applyAlignment="1" applyProtection="1">
      <alignment horizontal="center" vertical="center" wrapText="1"/>
      <protection hidden="1"/>
    </xf>
    <xf numFmtId="0" fontId="15" fillId="3" borderId="43" xfId="0" applyFont="1" applyFill="1" applyBorder="1" applyAlignment="1" applyProtection="1">
      <alignment horizontal="center" vertical="center" wrapText="1"/>
      <protection hidden="1"/>
    </xf>
    <xf numFmtId="0" fontId="15" fillId="3" borderId="44" xfId="0" applyFont="1" applyFill="1" applyBorder="1" applyAlignment="1" applyProtection="1">
      <alignment horizontal="center" vertical="center"/>
      <protection hidden="1"/>
    </xf>
    <xf numFmtId="0" fontId="15" fillId="3" borderId="45" xfId="0" applyFont="1" applyFill="1" applyBorder="1" applyAlignment="1" applyProtection="1">
      <alignment horizontal="center" vertical="center"/>
      <protection hidden="1"/>
    </xf>
    <xf numFmtId="0" fontId="4" fillId="0" borderId="12"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9" xfId="0" applyFont="1" applyFill="1" applyBorder="1" applyAlignment="1" applyProtection="1">
      <alignment horizontal="center" vertical="center"/>
      <protection hidden="1"/>
    </xf>
    <xf numFmtId="0" fontId="15" fillId="3" borderId="46" xfId="0" applyFont="1" applyFill="1" applyBorder="1" applyAlignment="1" applyProtection="1">
      <alignment horizontal="center" vertical="center" wrapText="1"/>
      <protection hidden="1"/>
    </xf>
    <xf numFmtId="0" fontId="15" fillId="3" borderId="47" xfId="0" applyFont="1" applyFill="1" applyBorder="1" applyAlignment="1" applyProtection="1">
      <alignment horizontal="center" vertical="center" wrapText="1"/>
      <protection hidden="1"/>
    </xf>
    <xf numFmtId="9" fontId="6" fillId="0" borderId="0" xfId="4" applyFont="1" applyBorder="1" applyAlignment="1" applyProtection="1">
      <alignment horizontal="center"/>
      <protection hidden="1"/>
    </xf>
    <xf numFmtId="2" fontId="6" fillId="0" borderId="0" xfId="4" applyNumberFormat="1" applyFont="1" applyBorder="1" applyAlignment="1" applyProtection="1">
      <alignment horizontal="center"/>
      <protection hidden="1"/>
    </xf>
    <xf numFmtId="9" fontId="6" fillId="0" borderId="0" xfId="4" applyNumberFormat="1" applyFont="1" applyBorder="1" applyAlignment="1" applyProtection="1">
      <alignment horizontal="center"/>
      <protection hidden="1"/>
    </xf>
    <xf numFmtId="9" fontId="6" fillId="0" borderId="7" xfId="4" applyNumberFormat="1" applyFont="1" applyBorder="1" applyAlignment="1" applyProtection="1">
      <alignment horizontal="center"/>
      <protection hidden="1"/>
    </xf>
    <xf numFmtId="3" fontId="6" fillId="0" borderId="7" xfId="0" applyNumberFormat="1" applyFont="1" applyBorder="1" applyAlignment="1" applyProtection="1">
      <alignment horizontal="center"/>
      <protection hidden="1"/>
    </xf>
    <xf numFmtId="166" fontId="6" fillId="0" borderId="0" xfId="4" applyNumberFormat="1" applyFont="1" applyBorder="1" applyAlignment="1" applyProtection="1">
      <alignment horizontal="center"/>
      <protection hidden="1"/>
    </xf>
    <xf numFmtId="0" fontId="25" fillId="0" borderId="4" xfId="0" applyFont="1" applyBorder="1" applyAlignment="1" applyProtection="1">
      <alignment horizontal="center" vertical="center"/>
      <protection hidden="1"/>
    </xf>
    <xf numFmtId="173" fontId="26" fillId="0" borderId="48" xfId="0" applyNumberFormat="1" applyFont="1" applyBorder="1" applyAlignment="1" applyProtection="1">
      <alignment horizontal="center" vertical="center"/>
      <protection hidden="1"/>
    </xf>
    <xf numFmtId="173" fontId="26" fillId="0" borderId="49" xfId="0" applyNumberFormat="1" applyFont="1" applyBorder="1" applyAlignment="1" applyProtection="1">
      <alignment horizontal="center" vertical="center"/>
      <protection hidden="1"/>
    </xf>
    <xf numFmtId="173" fontId="26" fillId="0" borderId="50" xfId="0" applyNumberFormat="1" applyFont="1" applyBorder="1" applyAlignment="1" applyProtection="1">
      <alignment horizontal="center" vertical="center"/>
      <protection hidden="1"/>
    </xf>
    <xf numFmtId="173" fontId="26" fillId="0" borderId="51" xfId="0" applyNumberFormat="1" applyFont="1" applyBorder="1" applyAlignment="1" applyProtection="1">
      <alignment horizontal="center" vertical="center"/>
      <protection hidden="1"/>
    </xf>
    <xf numFmtId="173" fontId="27" fillId="0" borderId="10" xfId="0" applyNumberFormat="1" applyFont="1" applyBorder="1" applyAlignment="1" applyProtection="1">
      <alignment horizontal="center" vertical="center"/>
      <protection hidden="1"/>
    </xf>
    <xf numFmtId="173" fontId="27" fillId="0" borderId="7" xfId="0" applyNumberFormat="1" applyFont="1" applyBorder="1" applyAlignment="1" applyProtection="1">
      <alignment horizontal="center" vertical="center"/>
      <protection hidden="1"/>
    </xf>
    <xf numFmtId="173" fontId="27" fillId="0" borderId="52" xfId="0" applyNumberFormat="1" applyFont="1" applyBorder="1" applyAlignment="1" applyProtection="1">
      <alignment horizontal="center" vertical="center"/>
      <protection hidden="1"/>
    </xf>
    <xf numFmtId="173" fontId="27" fillId="0" borderId="4" xfId="0" applyNumberFormat="1" applyFont="1" applyBorder="1" applyAlignment="1" applyProtection="1">
      <alignment horizontal="center" vertical="center"/>
      <protection hidden="1"/>
    </xf>
    <xf numFmtId="173" fontId="27" fillId="0" borderId="53" xfId="0" applyNumberFormat="1" applyFont="1" applyBorder="1" applyAlignment="1" applyProtection="1">
      <alignment horizontal="center" vertical="center"/>
      <protection hidden="1"/>
    </xf>
    <xf numFmtId="173" fontId="27" fillId="0" borderId="6" xfId="0" applyNumberFormat="1" applyFont="1" applyBorder="1" applyAlignment="1" applyProtection="1">
      <alignment horizontal="center" vertical="center"/>
      <protection hidden="1"/>
    </xf>
    <xf numFmtId="173" fontId="27" fillId="0" borderId="54" xfId="0" applyNumberFormat="1" applyFont="1" applyBorder="1" applyAlignment="1" applyProtection="1">
      <alignment horizontal="center" vertical="center"/>
      <protection hidden="1"/>
    </xf>
    <xf numFmtId="173" fontId="27" fillId="0" borderId="55" xfId="0" applyNumberFormat="1" applyFont="1" applyBorder="1" applyAlignment="1" applyProtection="1">
      <alignment horizontal="center" vertical="center"/>
      <protection hidden="1"/>
    </xf>
    <xf numFmtId="173" fontId="27" fillId="0" borderId="56" xfId="0" applyNumberFormat="1" applyFont="1" applyBorder="1" applyAlignment="1" applyProtection="1">
      <alignment horizontal="center" vertical="center"/>
      <protection hidden="1"/>
    </xf>
    <xf numFmtId="173" fontId="28" fillId="0" borderId="0" xfId="0" applyNumberFormat="1" applyFont="1" applyAlignment="1" applyProtection="1">
      <alignment horizontal="center" wrapText="1"/>
      <protection hidden="1"/>
    </xf>
    <xf numFmtId="2" fontId="0" fillId="0" borderId="0" xfId="0" applyNumberFormat="1"/>
    <xf numFmtId="9" fontId="5" fillId="0" borderId="0" xfId="4" applyNumberFormat="1" applyFont="1"/>
    <xf numFmtId="9" fontId="5" fillId="0" borderId="0" xfId="4" applyFont="1"/>
    <xf numFmtId="173" fontId="6" fillId="0" borderId="0" xfId="0" applyNumberFormat="1" applyFont="1" applyProtection="1">
      <protection hidden="1"/>
    </xf>
    <xf numFmtId="174" fontId="6" fillId="0" borderId="7" xfId="4" applyNumberFormat="1" applyFont="1" applyBorder="1" applyAlignment="1" applyProtection="1">
      <alignment horizontal="center"/>
      <protection hidden="1"/>
    </xf>
    <xf numFmtId="0" fontId="10" fillId="0" borderId="4" xfId="0" applyFont="1" applyFill="1" applyBorder="1" applyProtection="1">
      <protection hidden="1"/>
    </xf>
    <xf numFmtId="0" fontId="15" fillId="3" borderId="14" xfId="0" applyFont="1" applyFill="1" applyBorder="1" applyAlignment="1" applyProtection="1">
      <alignment horizontal="center" vertical="center" wrapText="1"/>
      <protection hidden="1"/>
    </xf>
    <xf numFmtId="0" fontId="6" fillId="0" borderId="7" xfId="4" applyNumberFormat="1" applyFont="1" applyBorder="1" applyAlignment="1" applyProtection="1">
      <alignment horizontal="center"/>
      <protection hidden="1"/>
    </xf>
    <xf numFmtId="0" fontId="15" fillId="0" borderId="0" xfId="0" applyFont="1" applyAlignment="1" applyProtection="1">
      <alignment horizontal="left"/>
      <protection hidden="1"/>
    </xf>
    <xf numFmtId="0" fontId="6" fillId="0" borderId="0" xfId="0" applyFont="1" applyBorder="1" applyAlignment="1" applyProtection="1">
      <alignment horizontal="center"/>
      <protection hidden="1"/>
    </xf>
    <xf numFmtId="0" fontId="6" fillId="0" borderId="13"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12" xfId="0" applyFont="1" applyBorder="1" applyAlignment="1" applyProtection="1">
      <alignment horizontal="center" vertical="center"/>
      <protection hidden="1"/>
    </xf>
    <xf numFmtId="0" fontId="6" fillId="0" borderId="0" xfId="0" applyFont="1" applyAlignment="1" applyProtection="1">
      <alignment horizontal="center"/>
      <protection hidden="1"/>
    </xf>
    <xf numFmtId="0" fontId="2" fillId="0" borderId="13" xfId="0" applyFont="1" applyBorder="1" applyAlignment="1">
      <alignment horizontal="center" vertical="center"/>
    </xf>
    <xf numFmtId="2" fontId="0" fillId="0" borderId="1" xfId="0" applyNumberFormat="1" applyBorder="1" applyAlignment="1">
      <alignment horizontal="center" vertical="center"/>
    </xf>
    <xf numFmtId="9" fontId="5" fillId="0" borderId="4" xfId="4" applyNumberFormat="1" applyFont="1" applyBorder="1" applyAlignment="1">
      <alignment horizontal="center" vertical="center"/>
    </xf>
    <xf numFmtId="171" fontId="6" fillId="0" borderId="79" xfId="0" applyNumberFormat="1" applyFont="1" applyBorder="1" applyProtection="1">
      <protection hidden="1"/>
    </xf>
    <xf numFmtId="3" fontId="6" fillId="0" borderId="4" xfId="0" applyNumberFormat="1" applyFont="1" applyBorder="1" applyAlignment="1" applyProtection="1">
      <alignment horizontal="center" vertical="center"/>
      <protection hidden="1"/>
    </xf>
    <xf numFmtId="166" fontId="6" fillId="0" borderId="2" xfId="0" applyNumberFormat="1" applyFont="1" applyBorder="1" applyAlignment="1" applyProtection="1">
      <alignment horizontal="center"/>
      <protection hidden="1"/>
    </xf>
    <xf numFmtId="2" fontId="0" fillId="0" borderId="5" xfId="0" applyNumberFormat="1" applyBorder="1" applyAlignment="1">
      <alignment horizontal="center" vertical="center"/>
    </xf>
    <xf numFmtId="9" fontId="5" fillId="0" borderId="16" xfId="4" applyNumberFormat="1" applyFont="1" applyBorder="1" applyAlignment="1">
      <alignment horizontal="center" vertical="center"/>
    </xf>
    <xf numFmtId="3" fontId="6" fillId="0" borderId="16" xfId="0" applyNumberFormat="1" applyFont="1" applyBorder="1" applyAlignment="1" applyProtection="1">
      <alignment horizontal="center" vertical="center"/>
      <protection hidden="1"/>
    </xf>
    <xf numFmtId="166" fontId="6" fillId="0" borderId="3" xfId="0" applyNumberFormat="1" applyFont="1" applyBorder="1" applyAlignment="1" applyProtection="1">
      <alignment horizontal="center"/>
      <protection hidden="1"/>
    </xf>
    <xf numFmtId="166" fontId="6" fillId="0" borderId="2" xfId="0" applyNumberFormat="1"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9" fillId="0" borderId="31" xfId="0" applyFont="1" applyBorder="1" applyProtection="1">
      <protection hidden="1"/>
    </xf>
    <xf numFmtId="0" fontId="9" fillId="0" borderId="32" xfId="0" applyFont="1" applyBorder="1" applyProtection="1">
      <protection hidden="1"/>
    </xf>
    <xf numFmtId="0" fontId="6" fillId="0" borderId="0" xfId="0" applyFont="1" applyAlignment="1" applyProtection="1">
      <alignment horizontal="center" vertical="center" wrapText="1"/>
      <protection hidden="1"/>
    </xf>
    <xf numFmtId="0" fontId="33" fillId="0" borderId="0" xfId="0" applyFont="1" applyBorder="1" applyProtection="1">
      <protection hidden="1"/>
    </xf>
    <xf numFmtId="0" fontId="33" fillId="0" borderId="19" xfId="0" applyFont="1" applyBorder="1" applyProtection="1">
      <protection hidden="1"/>
    </xf>
    <xf numFmtId="0" fontId="34" fillId="0" borderId="20" xfId="0" applyFont="1" applyBorder="1" applyProtection="1">
      <protection hidden="1"/>
    </xf>
    <xf numFmtId="168" fontId="33" fillId="0" borderId="21" xfId="0" applyNumberFormat="1" applyFont="1" applyBorder="1" applyProtection="1">
      <protection hidden="1"/>
    </xf>
    <xf numFmtId="0" fontId="33" fillId="0" borderId="22" xfId="0" applyFont="1" applyBorder="1" applyProtection="1">
      <protection hidden="1"/>
    </xf>
    <xf numFmtId="0" fontId="6" fillId="6" borderId="8" xfId="0" applyFont="1" applyFill="1" applyBorder="1" applyProtection="1">
      <protection hidden="1"/>
    </xf>
    <xf numFmtId="0" fontId="15" fillId="3" borderId="80" xfId="0" applyFont="1" applyFill="1" applyBorder="1" applyAlignment="1" applyProtection="1">
      <alignment horizontal="center" vertical="center" wrapText="1"/>
      <protection hidden="1"/>
    </xf>
    <xf numFmtId="0" fontId="15" fillId="3" borderId="81" xfId="0" applyFont="1" applyFill="1" applyBorder="1" applyAlignment="1" applyProtection="1">
      <alignment horizontal="center" vertical="center" wrapText="1"/>
      <protection hidden="1"/>
    </xf>
    <xf numFmtId="0" fontId="6" fillId="0" borderId="13"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6" fillId="0" borderId="0" xfId="0" applyFont="1" applyAlignment="1" applyProtection="1">
      <alignment horizontal="left" vertical="top" wrapText="1"/>
      <protection hidden="1"/>
    </xf>
    <xf numFmtId="0" fontId="6" fillId="0" borderId="12" xfId="0" applyFont="1" applyBorder="1" applyAlignment="1" applyProtection="1">
      <alignment horizontal="center" vertical="center"/>
      <protection hidden="1"/>
    </xf>
    <xf numFmtId="0" fontId="2" fillId="0" borderId="0" xfId="5"/>
    <xf numFmtId="0" fontId="2" fillId="0" borderId="0" xfId="5" applyFont="1"/>
    <xf numFmtId="9" fontId="6" fillId="0" borderId="4" xfId="4" applyFont="1" applyBorder="1" applyAlignment="1" applyProtection="1">
      <alignment horizontal="center" vertical="center"/>
      <protection hidden="1"/>
    </xf>
    <xf numFmtId="3" fontId="6" fillId="0" borderId="4" xfId="0" applyNumberFormat="1" applyFont="1" applyBorder="1" applyProtection="1">
      <protection hidden="1"/>
    </xf>
    <xf numFmtId="0" fontId="6" fillId="0" borderId="84" xfId="0" applyFont="1" applyBorder="1" applyProtection="1">
      <protection hidden="1"/>
    </xf>
    <xf numFmtId="0" fontId="6" fillId="0" borderId="11" xfId="0" applyFont="1" applyBorder="1" applyAlignment="1" applyProtection="1">
      <protection hidden="1"/>
    </xf>
    <xf numFmtId="0" fontId="6" fillId="0" borderId="15" xfId="0" applyFont="1" applyBorder="1" applyAlignment="1" applyProtection="1">
      <protection hidden="1"/>
    </xf>
    <xf numFmtId="0" fontId="6" fillId="0" borderId="85" xfId="0" applyFont="1" applyBorder="1" applyAlignment="1" applyProtection="1">
      <alignment vertical="top"/>
      <protection hidden="1"/>
    </xf>
    <xf numFmtId="0" fontId="15" fillId="3" borderId="86" xfId="0" applyFont="1" applyFill="1" applyBorder="1" applyAlignment="1" applyProtection="1">
      <alignment horizontal="center" vertical="center"/>
      <protection hidden="1"/>
    </xf>
    <xf numFmtId="0" fontId="15" fillId="3" borderId="87" xfId="0" applyFont="1" applyFill="1" applyBorder="1" applyAlignment="1" applyProtection="1">
      <alignment horizontal="center" vertical="center"/>
      <protection hidden="1"/>
    </xf>
    <xf numFmtId="0" fontId="15" fillId="3" borderId="88" xfId="0" applyFont="1" applyFill="1" applyBorder="1" applyAlignment="1" applyProtection="1">
      <alignment horizontal="center" vertical="center"/>
      <protection hidden="1"/>
    </xf>
    <xf numFmtId="0" fontId="15" fillId="3" borderId="89" xfId="0" applyFont="1" applyFill="1" applyBorder="1" applyAlignment="1" applyProtection="1">
      <alignment horizontal="center" vertical="center" wrapText="1"/>
      <protection hidden="1"/>
    </xf>
    <xf numFmtId="0" fontId="6" fillId="0" borderId="90" xfId="0" applyNumberFormat="1" applyFont="1" applyBorder="1" applyAlignment="1" applyProtection="1">
      <alignment horizontal="center" vertical="center" wrapText="1"/>
      <protection hidden="1"/>
    </xf>
    <xf numFmtId="0" fontId="6" fillId="0" borderId="91" xfId="0" applyNumberFormat="1" applyFont="1" applyBorder="1" applyAlignment="1" applyProtection="1">
      <alignment horizontal="center" vertical="center" wrapText="1"/>
      <protection hidden="1"/>
    </xf>
    <xf numFmtId="0" fontId="6" fillId="0" borderId="92" xfId="0" applyNumberFormat="1" applyFont="1" applyBorder="1" applyAlignment="1" applyProtection="1">
      <alignment horizontal="center" vertical="center" wrapText="1"/>
      <protection hidden="1"/>
    </xf>
    <xf numFmtId="0" fontId="15" fillId="3" borderId="93" xfId="0" applyFont="1" applyFill="1" applyBorder="1" applyAlignment="1" applyProtection="1">
      <alignment horizontal="center" vertical="center" wrapText="1"/>
      <protection hidden="1"/>
    </xf>
    <xf numFmtId="0" fontId="6" fillId="0" borderId="94" xfId="0" applyNumberFormat="1" applyFont="1" applyBorder="1" applyAlignment="1" applyProtection="1">
      <alignment horizontal="center" vertical="center" wrapText="1"/>
      <protection hidden="1"/>
    </xf>
    <xf numFmtId="0" fontId="6" fillId="0" borderId="4" xfId="0" applyNumberFormat="1" applyFont="1" applyBorder="1" applyAlignment="1" applyProtection="1">
      <alignment horizontal="center" vertical="center" wrapText="1"/>
      <protection hidden="1"/>
    </xf>
    <xf numFmtId="0" fontId="6" fillId="0" borderId="95" xfId="0" applyNumberFormat="1" applyFont="1" applyBorder="1" applyAlignment="1" applyProtection="1">
      <alignment horizontal="center" vertical="center" wrapText="1"/>
      <protection hidden="1"/>
    </xf>
    <xf numFmtId="0" fontId="15" fillId="3" borderId="96" xfId="0" applyFont="1" applyFill="1" applyBorder="1" applyAlignment="1" applyProtection="1">
      <alignment horizontal="center" vertical="center" wrapText="1"/>
      <protection hidden="1"/>
    </xf>
    <xf numFmtId="0" fontId="6" fillId="0" borderId="97" xfId="0" applyNumberFormat="1" applyFont="1" applyBorder="1" applyAlignment="1" applyProtection="1">
      <alignment horizontal="center" vertical="center" wrapText="1"/>
      <protection hidden="1"/>
    </xf>
    <xf numFmtId="0" fontId="6" fillId="0" borderId="98" xfId="0" applyNumberFormat="1" applyFont="1" applyBorder="1" applyAlignment="1" applyProtection="1">
      <alignment horizontal="center" vertical="center" wrapText="1"/>
      <protection hidden="1"/>
    </xf>
    <xf numFmtId="0" fontId="6" fillId="0" borderId="99" xfId="0" applyNumberFormat="1" applyFont="1" applyBorder="1" applyAlignment="1" applyProtection="1">
      <alignment horizontal="center" vertical="center" wrapText="1"/>
      <protection hidden="1"/>
    </xf>
    <xf numFmtId="0" fontId="6" fillId="0" borderId="5"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0" xfId="0" applyFont="1" applyAlignment="1" applyProtection="1">
      <alignment horizontal="left" vertical="top"/>
      <protection hidden="1"/>
    </xf>
    <xf numFmtId="0" fontId="6" fillId="0" borderId="17" xfId="0" applyFont="1" applyBorder="1" applyAlignment="1" applyProtection="1">
      <alignment horizontal="left" vertical="top"/>
      <protection hidden="1"/>
    </xf>
    <xf numFmtId="0" fontId="6" fillId="0" borderId="0" xfId="0" applyFont="1" applyBorder="1" applyAlignment="1" applyProtection="1">
      <alignment horizontal="left" vertical="top"/>
      <protection hidden="1"/>
    </xf>
    <xf numFmtId="0" fontId="6" fillId="0" borderId="0" xfId="0" applyFont="1" applyAlignment="1" applyProtection="1">
      <alignment vertical="top" wrapText="1"/>
      <protection hidden="1"/>
    </xf>
    <xf numFmtId="0" fontId="24" fillId="5" borderId="34" xfId="0" applyFont="1" applyFill="1" applyBorder="1" applyAlignment="1" applyProtection="1">
      <alignment horizontal="center" vertical="center"/>
      <protection hidden="1"/>
    </xf>
    <xf numFmtId="0" fontId="24" fillId="5" borderId="35" xfId="0" applyFont="1" applyFill="1" applyBorder="1" applyAlignment="1" applyProtection="1">
      <alignment horizontal="center" vertical="center"/>
      <protection hidden="1"/>
    </xf>
    <xf numFmtId="0" fontId="6" fillId="0" borderId="62" xfId="0" applyFont="1" applyBorder="1" applyProtection="1">
      <protection hidden="1"/>
    </xf>
    <xf numFmtId="0" fontId="17" fillId="0" borderId="26" xfId="1" applyFont="1" applyFill="1" applyBorder="1" applyAlignment="1" applyProtection="1">
      <alignment horizontal="left" vertical="center"/>
      <protection hidden="1"/>
    </xf>
    <xf numFmtId="0" fontId="9" fillId="0" borderId="30" xfId="0" applyFont="1" applyBorder="1" applyProtection="1">
      <protection hidden="1"/>
    </xf>
    <xf numFmtId="0" fontId="9" fillId="0" borderId="33" xfId="0" applyFont="1" applyBorder="1" applyProtection="1">
      <protection hidden="1"/>
    </xf>
    <xf numFmtId="0" fontId="37" fillId="4" borderId="34" xfId="0" applyFont="1" applyFill="1" applyBorder="1" applyAlignment="1" applyProtection="1">
      <alignment horizontal="left" vertical="center"/>
      <protection locked="0" hidden="1"/>
    </xf>
    <xf numFmtId="0" fontId="9" fillId="0" borderId="28" xfId="0" applyFont="1" applyBorder="1" applyProtection="1">
      <protection hidden="1"/>
    </xf>
    <xf numFmtId="0" fontId="12" fillId="0" borderId="29" xfId="0" applyFont="1" applyBorder="1" applyProtection="1">
      <protection hidden="1"/>
    </xf>
    <xf numFmtId="0" fontId="12" fillId="0" borderId="30" xfId="0" applyFont="1" applyBorder="1" applyProtection="1">
      <protection hidden="1"/>
    </xf>
    <xf numFmtId="0" fontId="11" fillId="0" borderId="31" xfId="0" applyFont="1" applyBorder="1" applyProtection="1">
      <protection hidden="1"/>
    </xf>
    <xf numFmtId="0" fontId="11" fillId="0" borderId="32" xfId="0" applyFont="1" applyBorder="1" applyProtection="1">
      <protection hidden="1"/>
    </xf>
    <xf numFmtId="0" fontId="11" fillId="0" borderId="33" xfId="0" applyFont="1" applyBorder="1" applyProtection="1">
      <protection hidden="1"/>
    </xf>
    <xf numFmtId="170" fontId="6" fillId="0" borderId="105" xfId="0" applyNumberFormat="1" applyFont="1" applyBorder="1" applyAlignment="1" applyProtection="1">
      <alignment horizontal="center" vertical="center" wrapText="1"/>
      <protection hidden="1"/>
    </xf>
    <xf numFmtId="170" fontId="6" fillId="0" borderId="106" xfId="0" applyNumberFormat="1" applyFont="1" applyBorder="1" applyAlignment="1" applyProtection="1">
      <alignment horizontal="center" vertical="center" wrapText="1"/>
      <protection hidden="1"/>
    </xf>
    <xf numFmtId="170" fontId="6" fillId="0" borderId="107" xfId="0" applyNumberFormat="1" applyFont="1" applyBorder="1" applyAlignment="1" applyProtection="1">
      <alignment horizontal="center" vertical="center" wrapText="1"/>
      <protection hidden="1"/>
    </xf>
    <xf numFmtId="168" fontId="6" fillId="0" borderId="108" xfId="4" applyNumberFormat="1" applyFont="1" applyBorder="1" applyAlignment="1" applyProtection="1">
      <alignment horizontal="center" vertical="center" wrapText="1"/>
      <protection hidden="1"/>
    </xf>
    <xf numFmtId="168" fontId="6" fillId="0" borderId="109" xfId="4" applyNumberFormat="1" applyFont="1" applyBorder="1" applyAlignment="1" applyProtection="1">
      <alignment horizontal="center" vertical="center" wrapText="1"/>
      <protection hidden="1"/>
    </xf>
    <xf numFmtId="168" fontId="6" fillId="0" borderId="110" xfId="4" applyNumberFormat="1" applyFont="1" applyBorder="1" applyAlignment="1" applyProtection="1">
      <alignment horizontal="center" vertical="center" wrapText="1"/>
      <protection hidden="1"/>
    </xf>
    <xf numFmtId="168" fontId="6" fillId="0" borderId="111" xfId="4" applyNumberFormat="1" applyFont="1" applyBorder="1" applyAlignment="1" applyProtection="1">
      <alignment horizontal="center" vertical="center" wrapText="1"/>
      <protection hidden="1"/>
    </xf>
    <xf numFmtId="0" fontId="15" fillId="3" borderId="115" xfId="0" applyFont="1" applyFill="1" applyBorder="1" applyAlignment="1" applyProtection="1">
      <alignment horizontal="center" vertical="center"/>
      <protection hidden="1"/>
    </xf>
    <xf numFmtId="0" fontId="15" fillId="3" borderId="116" xfId="0" applyFont="1" applyFill="1" applyBorder="1" applyAlignment="1" applyProtection="1">
      <alignment horizontal="center" vertical="center"/>
      <protection hidden="1"/>
    </xf>
    <xf numFmtId="0" fontId="15" fillId="3" borderId="117" xfId="0" applyFont="1" applyFill="1" applyBorder="1" applyAlignment="1" applyProtection="1">
      <alignment horizontal="center" vertical="center"/>
      <protection hidden="1"/>
    </xf>
    <xf numFmtId="170" fontId="6" fillId="0" borderId="118" xfId="0" applyNumberFormat="1" applyFont="1" applyBorder="1" applyAlignment="1" applyProtection="1">
      <alignment horizontal="center"/>
      <protection hidden="1"/>
    </xf>
    <xf numFmtId="0" fontId="6" fillId="0" borderId="118" xfId="0" applyNumberFormat="1" applyFont="1" applyBorder="1" applyAlignment="1" applyProtection="1">
      <alignment horizontal="center"/>
      <protection hidden="1"/>
    </xf>
    <xf numFmtId="169" fontId="6" fillId="0" borderId="118" xfId="0" applyNumberFormat="1" applyFont="1" applyBorder="1" applyAlignment="1" applyProtection="1">
      <alignment horizontal="center"/>
      <protection hidden="1"/>
    </xf>
    <xf numFmtId="174" fontId="6" fillId="0" borderId="118" xfId="0" applyNumberFormat="1" applyFont="1" applyBorder="1" applyAlignment="1" applyProtection="1">
      <alignment horizontal="center"/>
      <protection hidden="1"/>
    </xf>
    <xf numFmtId="168" fontId="6" fillId="0" borderId="118" xfId="0" applyNumberFormat="1" applyFont="1" applyBorder="1" applyAlignment="1" applyProtection="1">
      <alignment horizontal="center"/>
      <protection hidden="1"/>
    </xf>
    <xf numFmtId="0" fontId="15" fillId="3" borderId="119" xfId="0" applyFont="1" applyFill="1" applyBorder="1" applyAlignment="1" applyProtection="1">
      <alignment horizontal="center" vertical="center" wrapText="1"/>
      <protection hidden="1"/>
    </xf>
    <xf numFmtId="0" fontId="15" fillId="3" borderId="120" xfId="0" applyFont="1" applyFill="1" applyBorder="1" applyAlignment="1" applyProtection="1">
      <alignment horizontal="center" vertical="center" wrapText="1"/>
      <protection hidden="1"/>
    </xf>
    <xf numFmtId="0" fontId="15" fillId="3" borderId="121" xfId="0" applyFont="1" applyFill="1" applyBorder="1" applyAlignment="1" applyProtection="1">
      <alignment horizontal="center" vertical="center" wrapText="1"/>
      <protection hidden="1"/>
    </xf>
    <xf numFmtId="0" fontId="15" fillId="3" borderId="122" xfId="0" applyFont="1" applyFill="1" applyBorder="1" applyAlignment="1" applyProtection="1">
      <alignment horizontal="center" vertical="center" wrapText="1"/>
      <protection hidden="1"/>
    </xf>
    <xf numFmtId="0" fontId="15" fillId="3" borderId="123" xfId="0" applyFont="1" applyFill="1" applyBorder="1" applyAlignment="1" applyProtection="1">
      <alignment horizontal="center" vertical="center"/>
      <protection hidden="1"/>
    </xf>
    <xf numFmtId="0" fontId="15" fillId="3" borderId="124" xfId="0" applyFont="1" applyFill="1" applyBorder="1" applyAlignment="1" applyProtection="1">
      <alignment horizontal="center" vertical="center"/>
      <protection hidden="1"/>
    </xf>
    <xf numFmtId="168" fontId="6" fillId="0" borderId="128" xfId="0" applyNumberFormat="1" applyFont="1" applyBorder="1" applyAlignment="1" applyProtection="1">
      <alignment horizontal="center"/>
      <protection hidden="1"/>
    </xf>
    <xf numFmtId="170" fontId="6" fillId="0" borderId="129" xfId="0" applyNumberFormat="1" applyFont="1" applyBorder="1" applyAlignment="1" applyProtection="1">
      <alignment horizontal="center"/>
      <protection hidden="1"/>
    </xf>
    <xf numFmtId="0" fontId="6" fillId="0" borderId="129" xfId="0" applyNumberFormat="1" applyFont="1" applyBorder="1" applyAlignment="1" applyProtection="1">
      <alignment horizontal="center"/>
      <protection hidden="1"/>
    </xf>
    <xf numFmtId="169" fontId="6" fillId="0" borderId="129" xfId="0" applyNumberFormat="1" applyFont="1" applyBorder="1" applyAlignment="1" applyProtection="1">
      <alignment horizontal="center"/>
      <protection hidden="1"/>
    </xf>
    <xf numFmtId="174" fontId="6" fillId="0" borderId="129" xfId="0" applyNumberFormat="1" applyFont="1" applyBorder="1" applyAlignment="1" applyProtection="1">
      <alignment horizontal="center"/>
      <protection hidden="1"/>
    </xf>
    <xf numFmtId="168" fontId="6" fillId="0" borderId="129" xfId="0" applyNumberFormat="1" applyFont="1" applyBorder="1" applyAlignment="1" applyProtection="1">
      <alignment horizontal="center"/>
      <protection hidden="1"/>
    </xf>
    <xf numFmtId="168" fontId="6" fillId="0" borderId="130" xfId="0" applyNumberFormat="1" applyFont="1" applyBorder="1" applyAlignment="1" applyProtection="1">
      <alignment horizontal="center"/>
      <protection hidden="1"/>
    </xf>
    <xf numFmtId="0" fontId="17" fillId="0" borderId="26" xfId="1" applyFont="1" applyFill="1" applyBorder="1" applyAlignment="1" applyProtection="1">
      <alignment horizontal="left"/>
      <protection hidden="1"/>
    </xf>
    <xf numFmtId="0" fontId="6" fillId="0" borderId="0" xfId="0" applyFont="1" applyAlignment="1" applyProtection="1">
      <alignment horizontal="left" vertical="center" wrapText="1"/>
      <protection hidden="1"/>
    </xf>
    <xf numFmtId="0" fontId="6" fillId="0" borderId="57"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0" fontId="6" fillId="0" borderId="59" xfId="0" applyFont="1" applyBorder="1" applyAlignment="1" applyProtection="1">
      <alignment horizontal="center" vertical="center" wrapText="1"/>
      <protection hidden="1"/>
    </xf>
    <xf numFmtId="0" fontId="6" fillId="0" borderId="60"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protection hidden="1"/>
    </xf>
    <xf numFmtId="0" fontId="29" fillId="0" borderId="63" xfId="0" applyFont="1" applyBorder="1" applyAlignment="1" applyProtection="1">
      <alignment horizontal="center" vertical="center"/>
      <protection hidden="1"/>
    </xf>
    <xf numFmtId="0" fontId="30" fillId="0" borderId="64" xfId="0" applyFont="1" applyBorder="1" applyAlignment="1" applyProtection="1">
      <alignment horizontal="center" vertical="top"/>
      <protection hidden="1"/>
    </xf>
    <xf numFmtId="0" fontId="6" fillId="0" borderId="65" xfId="0" applyFont="1" applyBorder="1" applyAlignment="1" applyProtection="1">
      <alignment horizontal="left" vertical="center"/>
      <protection hidden="1"/>
    </xf>
    <xf numFmtId="0" fontId="6" fillId="0" borderId="66" xfId="0" applyFont="1" applyBorder="1" applyAlignment="1" applyProtection="1">
      <alignment horizontal="left" vertical="center"/>
      <protection hidden="1"/>
    </xf>
    <xf numFmtId="0" fontId="6" fillId="0" borderId="67" xfId="0" applyFont="1" applyBorder="1" applyAlignment="1" applyProtection="1">
      <alignment horizontal="left" vertical="center"/>
      <protection hidden="1"/>
    </xf>
    <xf numFmtId="0" fontId="6" fillId="0" borderId="68" xfId="0" applyFont="1" applyBorder="1" applyAlignment="1" applyProtection="1">
      <alignment horizontal="left" vertical="center"/>
      <protection hidden="1"/>
    </xf>
    <xf numFmtId="0" fontId="6" fillId="0" borderId="69" xfId="0" applyFont="1" applyBorder="1" applyAlignment="1" applyProtection="1">
      <alignment horizontal="center" vertical="center"/>
      <protection hidden="1"/>
    </xf>
    <xf numFmtId="0" fontId="6" fillId="0" borderId="68" xfId="0" applyFont="1" applyBorder="1" applyAlignment="1" applyProtection="1">
      <alignment horizontal="center" vertical="center"/>
      <protection hidden="1"/>
    </xf>
    <xf numFmtId="49" fontId="6" fillId="0" borderId="70" xfId="0" applyNumberFormat="1" applyFont="1" applyBorder="1" applyAlignment="1" applyProtection="1">
      <alignment horizontal="center" vertical="center"/>
      <protection hidden="1"/>
    </xf>
    <xf numFmtId="49" fontId="6" fillId="0" borderId="66" xfId="0" applyNumberFormat="1" applyFont="1" applyBorder="1" applyAlignment="1" applyProtection="1">
      <alignment horizontal="center" vertical="center"/>
      <protection hidden="1"/>
    </xf>
    <xf numFmtId="0" fontId="24" fillId="5" borderId="35" xfId="0" applyFont="1" applyFill="1" applyBorder="1" applyAlignment="1" applyProtection="1">
      <alignment horizontal="center" vertical="center"/>
      <protection hidden="1"/>
    </xf>
    <xf numFmtId="0" fontId="24" fillId="5" borderId="71" xfId="0" applyFont="1" applyFill="1" applyBorder="1" applyAlignment="1" applyProtection="1">
      <alignment horizontal="center" vertical="center"/>
      <protection hidden="1"/>
    </xf>
    <xf numFmtId="0" fontId="36" fillId="0" borderId="35" xfId="0" applyFont="1" applyFill="1" applyBorder="1" applyAlignment="1" applyProtection="1">
      <alignment horizontal="left" vertical="center"/>
      <protection locked="0" hidden="1"/>
    </xf>
    <xf numFmtId="0" fontId="36" fillId="0" borderId="72" xfId="0" applyFont="1" applyFill="1" applyBorder="1" applyAlignment="1" applyProtection="1">
      <alignment horizontal="left" vertical="center"/>
      <protection locked="0" hidden="1"/>
    </xf>
    <xf numFmtId="0" fontId="24" fillId="5" borderId="72" xfId="0" applyFont="1" applyFill="1" applyBorder="1" applyAlignment="1" applyProtection="1">
      <alignment horizontal="center" vertical="center"/>
      <protection hidden="1"/>
    </xf>
    <xf numFmtId="0" fontId="20" fillId="0" borderId="35" xfId="0" applyFont="1" applyBorder="1" applyAlignment="1" applyProtection="1">
      <alignment horizontal="center" vertical="center"/>
      <protection hidden="1"/>
    </xf>
    <xf numFmtId="0" fontId="20" fillId="0" borderId="71" xfId="0" applyFont="1" applyBorder="1" applyAlignment="1" applyProtection="1">
      <alignment horizontal="center" vertical="center"/>
      <protection hidden="1"/>
    </xf>
    <xf numFmtId="0" fontId="20" fillId="0" borderId="72" xfId="0" applyFont="1" applyBorder="1" applyAlignment="1" applyProtection="1">
      <alignment horizontal="center" vertical="center"/>
      <protection hidden="1"/>
    </xf>
    <xf numFmtId="0" fontId="36" fillId="0" borderId="71" xfId="0" applyFont="1" applyFill="1" applyBorder="1" applyAlignment="1" applyProtection="1">
      <alignment horizontal="left" vertical="center"/>
      <protection locked="0" hidden="1"/>
    </xf>
    <xf numFmtId="0" fontId="6" fillId="0" borderId="91" xfId="0" applyFont="1" applyBorder="1" applyAlignment="1" applyProtection="1">
      <alignment horizontal="center" vertical="center"/>
      <protection hidden="1"/>
    </xf>
    <xf numFmtId="0" fontId="6" fillId="0" borderId="92" xfId="0" applyFont="1" applyBorder="1" applyAlignment="1" applyProtection="1">
      <alignment horizontal="center" vertical="center"/>
      <protection hidden="1"/>
    </xf>
    <xf numFmtId="0" fontId="37" fillId="4" borderId="97" xfId="0" applyFont="1" applyFill="1" applyBorder="1" applyAlignment="1" applyProtection="1">
      <alignment horizontal="center" vertical="center"/>
      <protection locked="0" hidden="1"/>
    </xf>
    <xf numFmtId="0" fontId="37" fillId="4" borderId="98" xfId="0" applyFont="1" applyFill="1" applyBorder="1" applyAlignment="1" applyProtection="1">
      <alignment horizontal="center" vertical="center"/>
      <protection locked="0" hidden="1"/>
    </xf>
    <xf numFmtId="0" fontId="37" fillId="4" borderId="99" xfId="0" applyFont="1" applyFill="1" applyBorder="1" applyAlignment="1" applyProtection="1">
      <alignment horizontal="center" vertical="center"/>
      <protection locked="0" hidden="1"/>
    </xf>
    <xf numFmtId="0" fontId="6" fillId="0" borderId="89" xfId="0" applyFont="1" applyBorder="1" applyAlignment="1" applyProtection="1">
      <alignment horizontal="center" vertical="center"/>
      <protection hidden="1"/>
    </xf>
    <xf numFmtId="0" fontId="6" fillId="0" borderId="100" xfId="0" applyFont="1" applyBorder="1" applyAlignment="1" applyProtection="1">
      <alignment horizontal="center" vertical="center"/>
      <protection hidden="1"/>
    </xf>
    <xf numFmtId="0" fontId="6" fillId="0" borderId="101"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24" fillId="5" borderId="103" xfId="0" applyFont="1" applyFill="1" applyBorder="1" applyAlignment="1" applyProtection="1">
      <alignment horizontal="center" vertical="center" wrapText="1"/>
      <protection hidden="1"/>
    </xf>
    <xf numFmtId="0" fontId="24" fillId="5" borderId="104" xfId="0" applyFont="1" applyFill="1" applyBorder="1" applyAlignment="1" applyProtection="1">
      <alignment horizontal="center" vertical="center" wrapText="1"/>
      <protection hidden="1"/>
    </xf>
    <xf numFmtId="0" fontId="31" fillId="0" borderId="82" xfId="0" applyFont="1" applyBorder="1" applyAlignment="1" applyProtection="1">
      <alignment horizontal="center" vertical="center"/>
      <protection hidden="1"/>
    </xf>
    <xf numFmtId="0" fontId="31" fillId="0" borderId="83" xfId="0" applyFont="1" applyBorder="1" applyAlignment="1" applyProtection="1">
      <alignment horizontal="center" vertical="center"/>
      <protection hidden="1"/>
    </xf>
    <xf numFmtId="0" fontId="31" fillId="0" borderId="6" xfId="0" applyFont="1" applyBorder="1" applyAlignment="1" applyProtection="1">
      <alignment horizontal="center" vertical="center"/>
      <protection hidden="1"/>
    </xf>
    <xf numFmtId="0" fontId="24" fillId="5" borderId="41" xfId="0" applyFont="1" applyFill="1" applyBorder="1" applyAlignment="1" applyProtection="1">
      <alignment horizontal="center" vertical="center"/>
      <protection hidden="1"/>
    </xf>
    <xf numFmtId="0" fontId="24" fillId="5" borderId="102" xfId="0" applyFont="1" applyFill="1" applyBorder="1" applyAlignment="1" applyProtection="1">
      <alignment horizontal="center" vertical="center"/>
      <protection hidden="1"/>
    </xf>
    <xf numFmtId="0" fontId="31" fillId="0" borderId="73" xfId="0" applyFont="1" applyBorder="1" applyAlignment="1" applyProtection="1">
      <alignment horizontal="center" vertical="center"/>
      <protection hidden="1"/>
    </xf>
    <xf numFmtId="0" fontId="31" fillId="0" borderId="74" xfId="0" applyFont="1" applyBorder="1" applyAlignment="1" applyProtection="1">
      <alignment horizontal="center" vertical="center"/>
      <protection hidden="1"/>
    </xf>
    <xf numFmtId="0" fontId="31" fillId="0" borderId="75" xfId="0" applyFont="1" applyBorder="1" applyAlignment="1" applyProtection="1">
      <alignment horizontal="center" vertical="center"/>
      <protection hidden="1"/>
    </xf>
    <xf numFmtId="0" fontId="24" fillId="5" borderId="26" xfId="0" applyFont="1" applyFill="1" applyBorder="1" applyAlignment="1" applyProtection="1">
      <alignment horizontal="center" vertical="center" wrapText="1"/>
      <protection hidden="1"/>
    </xf>
    <xf numFmtId="0" fontId="24" fillId="5" borderId="28" xfId="0" applyFont="1" applyFill="1" applyBorder="1" applyAlignment="1" applyProtection="1">
      <alignment horizontal="center" vertical="center" wrapText="1"/>
      <protection hidden="1"/>
    </xf>
    <xf numFmtId="0" fontId="24" fillId="5" borderId="31" xfId="0" applyFont="1" applyFill="1" applyBorder="1" applyAlignment="1" applyProtection="1">
      <alignment horizontal="center" vertical="center" wrapText="1"/>
      <protection hidden="1"/>
    </xf>
    <xf numFmtId="0" fontId="24" fillId="5" borderId="33" xfId="0" applyFont="1" applyFill="1" applyBorder="1" applyAlignment="1" applyProtection="1">
      <alignment horizontal="center" vertical="center" wrapText="1"/>
      <protection hidden="1"/>
    </xf>
    <xf numFmtId="0" fontId="38" fillId="4" borderId="35" xfId="0" applyFont="1" applyFill="1" applyBorder="1" applyAlignment="1" applyProtection="1">
      <alignment horizontal="left" vertical="center"/>
      <protection locked="0" hidden="1"/>
    </xf>
    <xf numFmtId="0" fontId="38" fillId="4" borderId="72" xfId="0" applyFont="1" applyFill="1" applyBorder="1" applyAlignment="1" applyProtection="1">
      <alignment horizontal="left" vertical="center"/>
      <protection locked="0" hidden="1"/>
    </xf>
    <xf numFmtId="0" fontId="6" fillId="0" borderId="29" xfId="0" applyFont="1" applyBorder="1" applyAlignment="1" applyProtection="1">
      <alignment horizontal="center"/>
      <protection hidden="1"/>
    </xf>
    <xf numFmtId="0" fontId="6" fillId="0" borderId="30" xfId="0" applyFont="1" applyBorder="1" applyAlignment="1" applyProtection="1">
      <alignment horizontal="center"/>
      <protection hidden="1"/>
    </xf>
    <xf numFmtId="0" fontId="6" fillId="0" borderId="31"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32" fillId="0" borderId="112" xfId="0" applyFont="1" applyBorder="1" applyAlignment="1" applyProtection="1">
      <alignment horizontal="center" vertical="center"/>
      <protection hidden="1"/>
    </xf>
    <xf numFmtId="0" fontId="32" fillId="0" borderId="113" xfId="0" applyFont="1" applyBorder="1" applyAlignment="1" applyProtection="1">
      <alignment horizontal="center" vertical="center"/>
      <protection hidden="1"/>
    </xf>
    <xf numFmtId="0" fontId="32" fillId="0" borderId="114" xfId="0" applyFont="1" applyBorder="1" applyAlignment="1" applyProtection="1">
      <alignment horizontal="center" vertical="center"/>
      <protection hidden="1"/>
    </xf>
    <xf numFmtId="0" fontId="6" fillId="0" borderId="0" xfId="0" applyFont="1" applyAlignment="1" applyProtection="1">
      <alignment horizontal="left" vertical="top" wrapText="1"/>
      <protection hidden="1"/>
    </xf>
    <xf numFmtId="0" fontId="6" fillId="0" borderId="12" xfId="0" applyFont="1" applyBorder="1" applyAlignment="1" applyProtection="1">
      <alignment horizontal="center" vertical="center"/>
      <protection hidden="1"/>
    </xf>
    <xf numFmtId="0" fontId="6" fillId="0" borderId="13" xfId="0" applyFont="1" applyBorder="1" applyAlignment="1" applyProtection="1">
      <alignment horizontal="center" vertical="center"/>
      <protection hidden="1"/>
    </xf>
    <xf numFmtId="0" fontId="6" fillId="0" borderId="9" xfId="0" applyFont="1" applyBorder="1" applyAlignment="1" applyProtection="1">
      <alignment horizontal="center" vertical="center"/>
      <protection hidden="1"/>
    </xf>
    <xf numFmtId="0" fontId="35" fillId="0" borderId="0" xfId="0" applyFont="1" applyAlignment="1" applyProtection="1">
      <alignment horizontal="left"/>
      <protection hidden="1"/>
    </xf>
    <xf numFmtId="0" fontId="31" fillId="0" borderId="125" xfId="0" applyFont="1" applyBorder="1" applyAlignment="1" applyProtection="1">
      <alignment horizontal="center" vertical="center"/>
      <protection hidden="1"/>
    </xf>
    <xf numFmtId="0" fontId="31" fillId="0" borderId="126" xfId="0" applyFont="1" applyBorder="1" applyAlignment="1" applyProtection="1">
      <alignment horizontal="center" vertical="center"/>
      <protection hidden="1"/>
    </xf>
    <xf numFmtId="0" fontId="31" fillId="0" borderId="127" xfId="0" applyFont="1" applyBorder="1" applyAlignment="1" applyProtection="1">
      <alignment horizontal="center" vertical="center"/>
      <protection hidden="1"/>
    </xf>
    <xf numFmtId="0" fontId="6" fillId="0" borderId="0" xfId="0" applyFont="1" applyBorder="1" applyAlignment="1" applyProtection="1">
      <alignment horizontal="center"/>
      <protection hidden="1"/>
    </xf>
    <xf numFmtId="0" fontId="32" fillId="0" borderId="57" xfId="0" applyFont="1" applyBorder="1" applyAlignment="1" applyProtection="1">
      <alignment horizontal="center" vertical="center"/>
      <protection hidden="1"/>
    </xf>
    <xf numFmtId="0" fontId="32" fillId="0" borderId="58" xfId="0" applyFont="1" applyBorder="1" applyAlignment="1" applyProtection="1">
      <alignment horizontal="center" vertical="center"/>
      <protection hidden="1"/>
    </xf>
    <xf numFmtId="0" fontId="32" fillId="0" borderId="59" xfId="0" applyFont="1" applyBorder="1" applyAlignment="1" applyProtection="1">
      <alignment horizontal="center" vertical="center"/>
      <protection hidden="1"/>
    </xf>
    <xf numFmtId="0" fontId="24" fillId="5" borderId="131" xfId="0" applyFont="1" applyFill="1" applyBorder="1" applyAlignment="1" applyProtection="1">
      <alignment horizontal="center" vertical="center"/>
      <protection hidden="1"/>
    </xf>
    <xf numFmtId="0" fontId="36" fillId="4" borderId="35" xfId="0" applyFont="1" applyFill="1" applyBorder="1" applyAlignment="1" applyProtection="1">
      <alignment horizontal="left" vertical="center"/>
      <protection locked="0" hidden="1"/>
    </xf>
    <xf numFmtId="0" fontId="36" fillId="4" borderId="72" xfId="0" applyFont="1" applyFill="1" applyBorder="1" applyAlignment="1" applyProtection="1">
      <alignment horizontal="left" vertical="center"/>
      <protection locked="0" hidden="1"/>
    </xf>
    <xf numFmtId="0" fontId="6" fillId="0" borderId="27" xfId="0" applyFont="1" applyBorder="1" applyAlignment="1" applyProtection="1">
      <alignment horizontal="left" vertical="center" wrapText="1"/>
      <protection hidden="1"/>
    </xf>
    <xf numFmtId="0" fontId="6" fillId="0" borderId="0" xfId="0" applyFont="1" applyBorder="1" applyAlignment="1" applyProtection="1">
      <alignment horizontal="left" vertical="center" wrapText="1"/>
      <protection hidden="1"/>
    </xf>
    <xf numFmtId="0" fontId="24" fillId="5" borderId="26" xfId="0" applyFont="1" applyFill="1" applyBorder="1" applyAlignment="1" applyProtection="1">
      <alignment horizontal="center" vertical="center"/>
      <protection hidden="1"/>
    </xf>
    <xf numFmtId="0" fontId="24" fillId="5" borderId="28" xfId="0" applyFont="1" applyFill="1" applyBorder="1" applyAlignment="1" applyProtection="1">
      <alignment horizontal="center" vertical="center"/>
      <protection hidden="1"/>
    </xf>
    <xf numFmtId="0" fontId="24" fillId="5" borderId="29" xfId="0" applyFont="1" applyFill="1" applyBorder="1" applyAlignment="1" applyProtection="1">
      <alignment horizontal="center" vertical="center"/>
      <protection hidden="1"/>
    </xf>
    <xf numFmtId="0" fontId="24" fillId="5" borderId="30" xfId="0" applyFont="1" applyFill="1" applyBorder="1" applyAlignment="1" applyProtection="1">
      <alignment horizontal="center" vertical="center"/>
      <protection hidden="1"/>
    </xf>
    <xf numFmtId="0" fontId="24" fillId="5" borderId="31" xfId="0" applyFont="1" applyFill="1" applyBorder="1" applyAlignment="1" applyProtection="1">
      <alignment horizontal="center" vertical="center"/>
      <protection hidden="1"/>
    </xf>
    <xf numFmtId="0" fontId="24" fillId="5" borderId="33" xfId="0" applyFont="1" applyFill="1" applyBorder="1" applyAlignment="1" applyProtection="1">
      <alignment horizontal="center" vertical="center"/>
      <protection hidden="1"/>
    </xf>
    <xf numFmtId="0" fontId="6" fillId="0" borderId="26" xfId="0" applyFont="1" applyBorder="1" applyAlignment="1" applyProtection="1">
      <alignment horizontal="left" vertical="center" wrapText="1"/>
      <protection hidden="1"/>
    </xf>
    <xf numFmtId="0" fontId="6" fillId="0" borderId="28" xfId="0" applyFont="1" applyBorder="1" applyAlignment="1" applyProtection="1">
      <alignment horizontal="left" vertical="center" wrapText="1"/>
      <protection hidden="1"/>
    </xf>
    <xf numFmtId="0" fontId="6" fillId="0" borderId="29" xfId="0" applyFont="1" applyBorder="1" applyAlignment="1" applyProtection="1">
      <alignment horizontal="left" vertical="center" wrapText="1"/>
      <protection hidden="1"/>
    </xf>
    <xf numFmtId="0" fontId="6" fillId="0" borderId="30" xfId="0" applyFont="1" applyBorder="1" applyAlignment="1" applyProtection="1">
      <alignment horizontal="left" vertical="center" wrapText="1"/>
      <protection hidden="1"/>
    </xf>
    <xf numFmtId="0" fontId="6" fillId="0" borderId="31" xfId="0" applyFont="1" applyBorder="1" applyAlignment="1" applyProtection="1">
      <alignment horizontal="left" vertical="center" wrapText="1"/>
      <protection hidden="1"/>
    </xf>
    <xf numFmtId="0" fontId="6" fillId="0" borderId="32" xfId="0" applyFont="1" applyBorder="1" applyAlignment="1" applyProtection="1">
      <alignment horizontal="left" vertical="center" wrapText="1"/>
      <protection hidden="1"/>
    </xf>
    <xf numFmtId="0" fontId="6" fillId="0" borderId="33" xfId="0" applyFont="1" applyBorder="1" applyAlignment="1" applyProtection="1">
      <alignment horizontal="left" vertical="center" wrapText="1"/>
      <protection hidden="1"/>
    </xf>
    <xf numFmtId="0" fontId="20" fillId="0" borderId="76" xfId="0" applyFont="1" applyBorder="1" applyAlignment="1" applyProtection="1">
      <alignment horizontal="center" vertical="center" wrapText="1"/>
      <protection hidden="1"/>
    </xf>
    <xf numFmtId="0" fontId="20" fillId="0" borderId="77" xfId="0" applyFont="1" applyBorder="1" applyAlignment="1" applyProtection="1">
      <alignment horizontal="center" vertical="center" wrapText="1"/>
      <protection hidden="1"/>
    </xf>
    <xf numFmtId="0" fontId="20" fillId="0" borderId="78" xfId="0" applyFont="1" applyBorder="1" applyAlignment="1" applyProtection="1">
      <alignment horizontal="center" vertical="center" wrapText="1"/>
      <protection hidden="1"/>
    </xf>
  </cellXfs>
  <cellStyles count="6">
    <cellStyle name="Chart-Heading" xfId="1"/>
    <cellStyle name="Normal" xfId="0" builtinId="0"/>
    <cellStyle name="Normal 2" xfId="2"/>
    <cellStyle name="Normal 2 2" xfId="5"/>
    <cellStyle name="Normal 3" xfId="3"/>
    <cellStyle name="Percent" xfId="4" builtinId="5"/>
  </cellStyles>
  <dxfs count="24">
    <dxf>
      <border>
        <left/>
        <right/>
        <top/>
        <bottom/>
      </border>
    </dxf>
    <dxf>
      <border>
        <left style="thin">
          <color indexed="64"/>
        </left>
        <right style="thin">
          <color indexed="64"/>
        </right>
        <top style="thin">
          <color indexed="64"/>
        </top>
        <bottom style="thin">
          <color indexed="64"/>
        </bottom>
      </border>
    </dxf>
    <dxf>
      <font>
        <color theme="0"/>
      </font>
      <border>
        <left/>
        <right/>
        <top/>
        <bottom/>
      </border>
    </dxf>
    <dxf>
      <border>
        <left style="thin">
          <color theme="1"/>
        </left>
        <right style="thin">
          <color theme="1"/>
        </right>
        <top style="thin">
          <color theme="1"/>
        </top>
        <bottom style="thin">
          <color theme="1"/>
        </bottom>
      </border>
    </dxf>
    <dxf>
      <font>
        <color theme="0"/>
      </font>
      <border>
        <left/>
        <right/>
        <top/>
        <bottom/>
      </border>
    </dxf>
    <dxf>
      <border>
        <left style="thin">
          <color theme="1"/>
        </left>
        <right style="thin">
          <color theme="1"/>
        </right>
        <top style="thin">
          <color theme="1"/>
        </top>
        <bottom style="thin">
          <color theme="1"/>
        </bottom>
      </border>
    </dxf>
    <dxf>
      <border>
        <left style="thin">
          <color theme="1"/>
        </left>
        <right style="thin">
          <color theme="1"/>
        </right>
        <top style="thin">
          <color theme="1"/>
        </top>
        <bottom style="thin">
          <color theme="1"/>
        </bottom>
      </border>
    </dxf>
    <dxf>
      <font>
        <color theme="0"/>
      </font>
      <border>
        <left style="thin">
          <color theme="7"/>
        </left>
        <right style="thin">
          <color theme="7"/>
        </right>
        <top style="thin">
          <color theme="7"/>
        </top>
        <bottom style="thin">
          <color theme="7"/>
        </bottom>
      </border>
    </dxf>
    <dxf>
      <font>
        <color theme="0"/>
      </font>
      <border>
        <left/>
        <right/>
        <top/>
        <bottom/>
      </border>
    </dxf>
    <dxf>
      <numFmt numFmtId="2" formatCode="0.00"/>
    </dxf>
    <dxf>
      <numFmt numFmtId="13" formatCode="0%"/>
    </dxf>
    <dxf>
      <numFmt numFmtId="166" formatCode="0.0"/>
    </dxf>
    <dxf>
      <font>
        <color theme="0"/>
      </font>
      <border>
        <left/>
        <right/>
        <top/>
        <bottom/>
      </border>
    </dxf>
    <dxf>
      <font>
        <color theme="1"/>
      </font>
      <border>
        <left style="thin">
          <color theme="1"/>
        </left>
        <right style="thin">
          <color theme="1"/>
        </right>
        <top style="thin">
          <color theme="1"/>
        </top>
        <bottom style="thin">
          <color theme="1"/>
        </bottom>
      </border>
    </dxf>
    <dxf>
      <font>
        <color theme="1"/>
      </font>
      <border>
        <left style="thin">
          <color theme="1"/>
        </left>
        <right style="thin">
          <color theme="1"/>
        </right>
        <top style="thin">
          <color theme="1"/>
        </top>
        <bottom style="thin">
          <color theme="1"/>
        </bottom>
      </border>
    </dxf>
    <dxf>
      <font>
        <color theme="0"/>
      </font>
      <border>
        <left/>
        <right/>
        <top/>
        <bottom/>
      </border>
    </dxf>
    <dxf>
      <font>
        <color rgb="FF00B050"/>
      </font>
      <border>
        <left style="thin">
          <color theme="1"/>
        </left>
        <right style="thin">
          <color theme="1"/>
        </right>
        <top style="thin">
          <color theme="1"/>
        </top>
        <bottom style="thin">
          <color theme="1"/>
        </bottom>
      </border>
    </dxf>
    <dxf>
      <font>
        <color rgb="FFFF0000"/>
      </font>
      <border>
        <left style="thin">
          <color theme="1"/>
        </left>
        <right style="thin">
          <color theme="1"/>
        </right>
        <top style="thin">
          <color theme="1"/>
        </top>
        <bottom style="thin">
          <color theme="1"/>
        </bottom>
      </border>
    </dxf>
    <dxf>
      <font>
        <color theme="1"/>
      </font>
      <border>
        <left style="thin">
          <color theme="1"/>
        </left>
        <right style="thin">
          <color theme="1"/>
        </right>
        <top style="thin">
          <color theme="1"/>
        </top>
        <bottom style="thin">
          <color theme="1"/>
        </bottom>
      </border>
    </dxf>
    <dxf>
      <font>
        <color theme="0"/>
      </font>
      <border>
        <left/>
        <right/>
        <top/>
        <bottom/>
      </border>
    </dxf>
    <dxf>
      <border>
        <left style="thin">
          <color theme="1"/>
        </left>
        <right style="thin">
          <color theme="1"/>
        </right>
        <top style="thin">
          <color theme="1"/>
        </top>
        <bottom style="thin">
          <color theme="1"/>
        </bottom>
      </border>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5.9960442319813741E-2"/>
          <c:y val="0.14805957410252965"/>
          <c:w val="0.92822749146225592"/>
          <c:h val="0.70471552105170543"/>
        </c:manualLayout>
      </c:layout>
      <c:barChart>
        <c:barDir val="col"/>
        <c:grouping val="stacked"/>
        <c:varyColors val="0"/>
        <c:ser>
          <c:idx val="0"/>
          <c:order val="0"/>
          <c:tx>
            <c:strRef>
              <c:f>Groups!$O$28</c:f>
              <c:strCache>
                <c:ptCount val="1"/>
                <c:pt idx="0">
                  <c:v>Grad Rate
in First Major</c:v>
                </c:pt>
              </c:strCache>
            </c:strRef>
          </c:tx>
          <c:invertIfNegative val="0"/>
          <c:dLbls>
            <c:numFmt formatCode="0%" sourceLinked="0"/>
            <c:txPr>
              <a:bodyPr/>
              <a:lstStyle/>
              <a:p>
                <a:pPr>
                  <a:defRPr sz="1000" b="0" i="0" u="none" strike="noStrike"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dLbls>
          <c:cat>
            <c:strRef>
              <c:f>Groups!ChrtLabels</c:f>
              <c:strCache>
                <c:ptCount val="4"/>
                <c:pt idx="0">
                  <c:v>6-17</c:v>
                </c:pt>
                <c:pt idx="1">
                  <c:v>18-20</c:v>
                </c:pt>
                <c:pt idx="2">
                  <c:v>21-23</c:v>
                </c:pt>
                <c:pt idx="3">
                  <c:v>24-33</c:v>
                </c:pt>
              </c:strCache>
            </c:strRef>
          </c:cat>
          <c:val>
            <c:numRef>
              <c:f>Groups!ChrtValues1</c:f>
              <c:numCache>
                <c:formatCode>0%</c:formatCode>
                <c:ptCount val="4"/>
                <c:pt idx="0">
                  <c:v>0.12489006</c:v>
                </c:pt>
                <c:pt idx="1">
                  <c:v>0.17841213</c:v>
                </c:pt>
                <c:pt idx="2">
                  <c:v>0.24887691000000001</c:v>
                </c:pt>
                <c:pt idx="3">
                  <c:v>0.37655860000000002</c:v>
                </c:pt>
              </c:numCache>
            </c:numRef>
          </c:val>
        </c:ser>
        <c:ser>
          <c:idx val="1"/>
          <c:order val="1"/>
          <c:tx>
            <c:strRef>
              <c:f>Groups!$P$28</c:f>
              <c:strCache>
                <c:ptCount val="1"/>
                <c:pt idx="0">
                  <c:v>Grad Rate
in First College</c:v>
                </c:pt>
              </c:strCache>
            </c:strRef>
          </c:tx>
          <c:invertIfNegative val="0"/>
          <c:dLbls>
            <c:numFmt formatCode="0%" sourceLinked="0"/>
            <c:txPr>
              <a:bodyPr/>
              <a:lstStyle/>
              <a:p>
                <a:pPr>
                  <a:defRPr sz="1000" b="0" i="0" u="none" strike="noStrike"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dLbls>
          <c:cat>
            <c:strRef>
              <c:f>Groups!ChrtLabels</c:f>
              <c:strCache>
                <c:ptCount val="4"/>
                <c:pt idx="0">
                  <c:v>6-17</c:v>
                </c:pt>
                <c:pt idx="1">
                  <c:v>18-20</c:v>
                </c:pt>
                <c:pt idx="2">
                  <c:v>21-23</c:v>
                </c:pt>
                <c:pt idx="3">
                  <c:v>24-33</c:v>
                </c:pt>
              </c:strCache>
            </c:strRef>
          </c:cat>
          <c:val>
            <c:numRef>
              <c:f>[0]!ChrtValues2</c:f>
              <c:numCache>
                <c:formatCode>0%</c:formatCode>
                <c:ptCount val="4"/>
                <c:pt idx="0">
                  <c:v>2.2867194E-2</c:v>
                </c:pt>
                <c:pt idx="1">
                  <c:v>4.9955396999999999E-2</c:v>
                </c:pt>
                <c:pt idx="2">
                  <c:v>5.7502246E-2</c:v>
                </c:pt>
                <c:pt idx="3">
                  <c:v>6.7331670999999996E-2</c:v>
                </c:pt>
              </c:numCache>
            </c:numRef>
          </c:val>
        </c:ser>
        <c:ser>
          <c:idx val="3"/>
          <c:order val="2"/>
          <c:tx>
            <c:strRef>
              <c:f>Groups!$Q$28</c:f>
              <c:strCache>
                <c:ptCount val="1"/>
                <c:pt idx="0">
                  <c:v>Grad Rate
out of First College</c:v>
                </c:pt>
              </c:strCache>
            </c:strRef>
          </c:tx>
          <c:invertIfNegative val="0"/>
          <c:dLbls>
            <c:txPr>
              <a:bodyPr/>
              <a:lstStyle/>
              <a:p>
                <a:pPr>
                  <a:defRPr sz="1000" b="0" i="0" u="none" strike="noStrike" baseline="0">
                    <a:solidFill>
                      <a:srgbClr val="000000"/>
                    </a:solidFill>
                    <a:latin typeface="Arial"/>
                    <a:ea typeface="Arial"/>
                    <a:cs typeface="Arial"/>
                  </a:defRPr>
                </a:pPr>
                <a:endParaRPr lang="en-US"/>
              </a:p>
            </c:txPr>
            <c:dLblPos val="ctr"/>
            <c:showLegendKey val="0"/>
            <c:showVal val="1"/>
            <c:showCatName val="0"/>
            <c:showSerName val="0"/>
            <c:showPercent val="0"/>
            <c:showBubbleSize val="0"/>
            <c:showLeaderLines val="0"/>
          </c:dLbls>
          <c:val>
            <c:numRef>
              <c:f>[0]!ChrtValues3</c:f>
              <c:numCache>
                <c:formatCode>0%</c:formatCode>
                <c:ptCount val="4"/>
                <c:pt idx="0">
                  <c:v>5.5408971000000001E-2</c:v>
                </c:pt>
                <c:pt idx="1">
                  <c:v>7.4041035000000005E-2</c:v>
                </c:pt>
                <c:pt idx="2">
                  <c:v>6.7385445000000002E-2</c:v>
                </c:pt>
                <c:pt idx="3">
                  <c:v>7.9800498999999997E-2</c:v>
                </c:pt>
              </c:numCache>
            </c:numRef>
          </c:val>
        </c:ser>
        <c:dLbls>
          <c:showLegendKey val="0"/>
          <c:showVal val="0"/>
          <c:showCatName val="0"/>
          <c:showSerName val="0"/>
          <c:showPercent val="0"/>
          <c:showBubbleSize val="0"/>
        </c:dLbls>
        <c:gapWidth val="150"/>
        <c:overlap val="100"/>
        <c:axId val="201624576"/>
        <c:axId val="201643136"/>
      </c:barChart>
      <c:lineChart>
        <c:grouping val="standard"/>
        <c:varyColors val="0"/>
        <c:ser>
          <c:idx val="2"/>
          <c:order val="3"/>
          <c:tx>
            <c:strRef>
              <c:f>Groups!$R$28</c:f>
              <c:strCache>
                <c:ptCount val="1"/>
                <c:pt idx="0">
                  <c:v>Institution
-Wide</c:v>
                </c:pt>
              </c:strCache>
            </c:strRef>
          </c:tx>
          <c:spPr>
            <a:ln w="28575">
              <a:noFill/>
            </a:ln>
          </c:spPr>
          <c:marker>
            <c:symbol val="dash"/>
            <c:size val="14"/>
            <c:spPr>
              <a:solidFill>
                <a:schemeClr val="accent6"/>
              </a:solidFill>
              <a:ln>
                <a:solidFill>
                  <a:schemeClr val="accent6"/>
                </a:solidFill>
              </a:ln>
            </c:spPr>
          </c:marker>
          <c:cat>
            <c:strRef>
              <c:f>Groups!$F$30:$F$40</c:f>
              <c:strCache>
                <c:ptCount val="4"/>
                <c:pt idx="0">
                  <c:v>6-17</c:v>
                </c:pt>
                <c:pt idx="1">
                  <c:v>18-20</c:v>
                </c:pt>
                <c:pt idx="2">
                  <c:v>21-23</c:v>
                </c:pt>
                <c:pt idx="3">
                  <c:v>24-33</c:v>
                </c:pt>
              </c:strCache>
            </c:strRef>
          </c:cat>
          <c:val>
            <c:numRef>
              <c:f>[0]!ChrtValues4</c:f>
              <c:numCache>
                <c:formatCode>0%</c:formatCode>
                <c:ptCount val="4"/>
                <c:pt idx="0">
                  <c:v>0.20316623</c:v>
                </c:pt>
                <c:pt idx="1">
                  <c:v>0.30240855999999999</c:v>
                </c:pt>
                <c:pt idx="2">
                  <c:v>0.3737646</c:v>
                </c:pt>
                <c:pt idx="3">
                  <c:v>0.52369076999999997</c:v>
                </c:pt>
              </c:numCache>
            </c:numRef>
          </c:val>
          <c:smooth val="0"/>
        </c:ser>
        <c:dLbls>
          <c:showLegendKey val="0"/>
          <c:showVal val="0"/>
          <c:showCatName val="0"/>
          <c:showSerName val="0"/>
          <c:showPercent val="0"/>
          <c:showBubbleSize val="0"/>
        </c:dLbls>
        <c:marker val="1"/>
        <c:smooth val="0"/>
        <c:axId val="201624576"/>
        <c:axId val="201643136"/>
      </c:lineChart>
      <c:catAx>
        <c:axId val="201624576"/>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666699"/>
                </a:solidFill>
                <a:latin typeface="Arial"/>
                <a:ea typeface="Arial"/>
                <a:cs typeface="Arial"/>
              </a:defRPr>
            </a:pPr>
            <a:endParaRPr lang="en-US"/>
          </a:p>
        </c:txPr>
        <c:crossAx val="201643136"/>
        <c:crosses val="autoZero"/>
        <c:auto val="1"/>
        <c:lblAlgn val="ctr"/>
        <c:lblOffset val="100"/>
        <c:noMultiLvlLbl val="0"/>
      </c:catAx>
      <c:valAx>
        <c:axId val="201643136"/>
        <c:scaling>
          <c:orientation val="minMax"/>
          <c:max val="1"/>
          <c:min val="0"/>
        </c:scaling>
        <c:delete val="0"/>
        <c:axPos val="l"/>
        <c:title>
          <c:tx>
            <c:rich>
              <a:bodyPr rot="-5400000" vert="horz"/>
              <a:lstStyle/>
              <a:p>
                <a:pPr>
                  <a:defRPr b="1"/>
                </a:pPr>
                <a:r>
                  <a:rPr lang="en-US" b="1"/>
                  <a:t>Graduation Rate</a:t>
                </a:r>
              </a:p>
            </c:rich>
          </c:tx>
          <c:layout>
            <c:manualLayout>
              <c:xMode val="edge"/>
              <c:yMode val="edge"/>
              <c:x val="3.1225606531590428E-3"/>
              <c:y val="0.35265901048785786"/>
            </c:manualLayout>
          </c:layout>
          <c:overlay val="0"/>
        </c:title>
        <c:numFmt formatCode="0%" sourceLinked="0"/>
        <c:majorTickMark val="out"/>
        <c:minorTickMark val="none"/>
        <c:tickLblPos val="nextTo"/>
        <c:crossAx val="201624576"/>
        <c:crosses val="autoZero"/>
        <c:crossBetween val="between"/>
      </c:valAx>
    </c:plotArea>
    <c:legend>
      <c:legendPos val="b"/>
      <c:layout>
        <c:manualLayout>
          <c:xMode val="edge"/>
          <c:yMode val="edge"/>
          <c:x val="1.5742128935532233E-2"/>
          <c:y val="2.3354564755838639E-2"/>
          <c:w val="0.44827586206896552"/>
          <c:h val="9.7664822152008071E-2"/>
        </c:manualLayout>
      </c:layout>
      <c:overlay val="0"/>
      <c:txPr>
        <a:bodyPr/>
        <a:lstStyle/>
        <a:p>
          <a:pPr>
            <a:defRPr sz="755" b="0" i="0" u="none" strike="noStrike" baseline="0">
              <a:solidFill>
                <a:srgbClr val="666699"/>
              </a:solidFill>
              <a:latin typeface="Arial"/>
              <a:ea typeface="Arial"/>
              <a:cs typeface="Arial"/>
            </a:defRPr>
          </a:pPr>
          <a:endParaRPr lang="en-US"/>
        </a:p>
      </c:txPr>
    </c:legend>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71471504271298E-2"/>
          <c:y val="2.5288437723288662E-2"/>
          <c:w val="0.8308309254533599"/>
          <c:h val="0.71869398432219389"/>
        </c:manualLayout>
      </c:layout>
      <c:barChart>
        <c:barDir val="col"/>
        <c:grouping val="clustered"/>
        <c:varyColors val="0"/>
        <c:ser>
          <c:idx val="0"/>
          <c:order val="0"/>
          <c:tx>
            <c:strRef>
              <c:f>Course_By_Exam!$P$17</c:f>
              <c:strCache>
                <c:ptCount val="1"/>
                <c:pt idx="0">
                  <c:v>A</c:v>
                </c:pt>
              </c:strCache>
            </c:strRef>
          </c:tx>
          <c:invertIfNegative val="0"/>
          <c:cat>
            <c:strRef>
              <c:f>Course_By_Exam!ChrtLabels</c:f>
              <c:strCache>
                <c:ptCount val="4"/>
                <c:pt idx="0">
                  <c:v>Top Quartile
Score: 24-33
(N=128)</c:v>
                </c:pt>
                <c:pt idx="1">
                  <c:v>2nd Quartile
Score: 21-23
(N=184)</c:v>
                </c:pt>
                <c:pt idx="2">
                  <c:v>3rd Quartile
Score: 18-20
(N=179)</c:v>
                </c:pt>
                <c:pt idx="3">
                  <c:v>Bottom Quartile
Score: 6-17
(N=158)</c:v>
                </c:pt>
              </c:strCache>
            </c:strRef>
          </c:cat>
          <c:val>
            <c:numRef>
              <c:f>Course_By_Exam!ChrtValues1</c:f>
              <c:numCache>
                <c:formatCode>#,##0</c:formatCode>
                <c:ptCount val="4"/>
                <c:pt idx="0">
                  <c:v>67</c:v>
                </c:pt>
                <c:pt idx="1">
                  <c:v>73</c:v>
                </c:pt>
                <c:pt idx="2">
                  <c:v>54</c:v>
                </c:pt>
                <c:pt idx="3">
                  <c:v>41</c:v>
                </c:pt>
              </c:numCache>
            </c:numRef>
          </c:val>
        </c:ser>
        <c:ser>
          <c:idx val="1"/>
          <c:order val="1"/>
          <c:tx>
            <c:strRef>
              <c:f>Course_By_Exam!$Q$17</c:f>
              <c:strCache>
                <c:ptCount val="1"/>
                <c:pt idx="0">
                  <c:v>B</c:v>
                </c:pt>
              </c:strCache>
            </c:strRef>
          </c:tx>
          <c:invertIfNegative val="0"/>
          <c:cat>
            <c:strRef>
              <c:f>Course_By_Exam!ChrtLabels</c:f>
              <c:strCache>
                <c:ptCount val="4"/>
                <c:pt idx="0">
                  <c:v>Top Quartile
Score: 24-33
(N=128)</c:v>
                </c:pt>
                <c:pt idx="1">
                  <c:v>2nd Quartile
Score: 21-23
(N=184)</c:v>
                </c:pt>
                <c:pt idx="2">
                  <c:v>3rd Quartile
Score: 18-20
(N=179)</c:v>
                </c:pt>
                <c:pt idx="3">
                  <c:v>Bottom Quartile
Score: 6-17
(N=158)</c:v>
                </c:pt>
              </c:strCache>
            </c:strRef>
          </c:cat>
          <c:val>
            <c:numRef>
              <c:f>Course_By_Exam!ChrtValues2</c:f>
              <c:numCache>
                <c:formatCode>#,##0</c:formatCode>
                <c:ptCount val="4"/>
                <c:pt idx="0">
                  <c:v>42</c:v>
                </c:pt>
                <c:pt idx="1">
                  <c:v>78</c:v>
                </c:pt>
                <c:pt idx="2">
                  <c:v>67</c:v>
                </c:pt>
                <c:pt idx="3">
                  <c:v>45</c:v>
                </c:pt>
              </c:numCache>
            </c:numRef>
          </c:val>
        </c:ser>
        <c:ser>
          <c:idx val="2"/>
          <c:order val="2"/>
          <c:tx>
            <c:strRef>
              <c:f>Course_By_Exam!$R$17</c:f>
              <c:strCache>
                <c:ptCount val="1"/>
                <c:pt idx="0">
                  <c:v>C</c:v>
                </c:pt>
              </c:strCache>
            </c:strRef>
          </c:tx>
          <c:invertIfNegative val="0"/>
          <c:cat>
            <c:strRef>
              <c:f>Course_By_Exam!ChrtLabels</c:f>
              <c:strCache>
                <c:ptCount val="4"/>
                <c:pt idx="0">
                  <c:v>Top Quartile
Score: 24-33
(N=128)</c:v>
                </c:pt>
                <c:pt idx="1">
                  <c:v>2nd Quartile
Score: 21-23
(N=184)</c:v>
                </c:pt>
                <c:pt idx="2">
                  <c:v>3rd Quartile
Score: 18-20
(N=179)</c:v>
                </c:pt>
                <c:pt idx="3">
                  <c:v>Bottom Quartile
Score: 6-17
(N=158)</c:v>
                </c:pt>
              </c:strCache>
            </c:strRef>
          </c:cat>
          <c:val>
            <c:numRef>
              <c:f>Course_By_Exam!ChrtValues3</c:f>
              <c:numCache>
                <c:formatCode>#,##0</c:formatCode>
                <c:ptCount val="4"/>
                <c:pt idx="0">
                  <c:v>12</c:v>
                </c:pt>
                <c:pt idx="1">
                  <c:v>15</c:v>
                </c:pt>
                <c:pt idx="2">
                  <c:v>30</c:v>
                </c:pt>
                <c:pt idx="3">
                  <c:v>43</c:v>
                </c:pt>
              </c:numCache>
            </c:numRef>
          </c:val>
        </c:ser>
        <c:ser>
          <c:idx val="3"/>
          <c:order val="3"/>
          <c:tx>
            <c:strRef>
              <c:f>Course_By_Exam!$S$17</c:f>
              <c:strCache>
                <c:ptCount val="1"/>
                <c:pt idx="0">
                  <c:v>D</c:v>
                </c:pt>
              </c:strCache>
            </c:strRef>
          </c:tx>
          <c:invertIfNegative val="0"/>
          <c:cat>
            <c:strRef>
              <c:f>Course_By_Exam!ChrtLabels</c:f>
              <c:strCache>
                <c:ptCount val="4"/>
                <c:pt idx="0">
                  <c:v>Top Quartile
Score: 24-33
(N=128)</c:v>
                </c:pt>
                <c:pt idx="1">
                  <c:v>2nd Quartile
Score: 21-23
(N=184)</c:v>
                </c:pt>
                <c:pt idx="2">
                  <c:v>3rd Quartile
Score: 18-20
(N=179)</c:v>
                </c:pt>
                <c:pt idx="3">
                  <c:v>Bottom Quartile
Score: 6-17
(N=158)</c:v>
                </c:pt>
              </c:strCache>
            </c:strRef>
          </c:cat>
          <c:val>
            <c:numRef>
              <c:f>Course_By_Exam!ChrtValues4</c:f>
              <c:numCache>
                <c:formatCode>#,##0</c:formatCode>
                <c:ptCount val="4"/>
                <c:pt idx="0">
                  <c:v>1</c:v>
                </c:pt>
                <c:pt idx="1">
                  <c:v>7</c:v>
                </c:pt>
                <c:pt idx="2">
                  <c:v>17</c:v>
                </c:pt>
                <c:pt idx="3">
                  <c:v>13</c:v>
                </c:pt>
              </c:numCache>
            </c:numRef>
          </c:val>
        </c:ser>
        <c:ser>
          <c:idx val="4"/>
          <c:order val="4"/>
          <c:tx>
            <c:strRef>
              <c:f>Course_By_Exam!$T$17</c:f>
              <c:strCache>
                <c:ptCount val="1"/>
                <c:pt idx="0">
                  <c:v>F</c:v>
                </c:pt>
              </c:strCache>
            </c:strRef>
          </c:tx>
          <c:invertIfNegative val="0"/>
          <c:cat>
            <c:strRef>
              <c:f>Course_By_Exam!ChrtLabels</c:f>
              <c:strCache>
                <c:ptCount val="4"/>
                <c:pt idx="0">
                  <c:v>Top Quartile
Score: 24-33
(N=128)</c:v>
                </c:pt>
                <c:pt idx="1">
                  <c:v>2nd Quartile
Score: 21-23
(N=184)</c:v>
                </c:pt>
                <c:pt idx="2">
                  <c:v>3rd Quartile
Score: 18-20
(N=179)</c:v>
                </c:pt>
                <c:pt idx="3">
                  <c:v>Bottom Quartile
Score: 6-17
(N=158)</c:v>
                </c:pt>
              </c:strCache>
            </c:strRef>
          </c:cat>
          <c:val>
            <c:numRef>
              <c:f>Course_By_Exam!ChrtValues5</c:f>
              <c:numCache>
                <c:formatCode>#,##0</c:formatCode>
                <c:ptCount val="4"/>
                <c:pt idx="0">
                  <c:v>3</c:v>
                </c:pt>
                <c:pt idx="1">
                  <c:v>5</c:v>
                </c:pt>
                <c:pt idx="2">
                  <c:v>7</c:v>
                </c:pt>
                <c:pt idx="3">
                  <c:v>11</c:v>
                </c:pt>
              </c:numCache>
            </c:numRef>
          </c:val>
        </c:ser>
        <c:ser>
          <c:idx val="5"/>
          <c:order val="5"/>
          <c:tx>
            <c:strRef>
              <c:f>Course_By_Exam!$U$17</c:f>
              <c:strCache>
                <c:ptCount val="1"/>
                <c:pt idx="0">
                  <c:v>W</c:v>
                </c:pt>
              </c:strCache>
            </c:strRef>
          </c:tx>
          <c:invertIfNegative val="0"/>
          <c:cat>
            <c:strRef>
              <c:f>Course_By_Exam!ChrtLabels</c:f>
              <c:strCache>
                <c:ptCount val="4"/>
                <c:pt idx="0">
                  <c:v>Top Quartile
Score: 24-33
(N=128)</c:v>
                </c:pt>
                <c:pt idx="1">
                  <c:v>2nd Quartile
Score: 21-23
(N=184)</c:v>
                </c:pt>
                <c:pt idx="2">
                  <c:v>3rd Quartile
Score: 18-20
(N=179)</c:v>
                </c:pt>
                <c:pt idx="3">
                  <c:v>Bottom Quartile
Score: 6-17
(N=158)</c:v>
                </c:pt>
              </c:strCache>
            </c:strRef>
          </c:cat>
          <c:val>
            <c:numRef>
              <c:f>Course_By_Exam!ChrtValues6</c:f>
              <c:numCache>
                <c:formatCode>#,##0</c:formatCode>
                <c:ptCount val="4"/>
                <c:pt idx="0">
                  <c:v>3</c:v>
                </c:pt>
                <c:pt idx="1">
                  <c:v>6</c:v>
                </c:pt>
                <c:pt idx="2">
                  <c:v>4</c:v>
                </c:pt>
                <c:pt idx="3">
                  <c:v>5</c:v>
                </c:pt>
              </c:numCache>
            </c:numRef>
          </c:val>
        </c:ser>
        <c:dLbls>
          <c:showLegendKey val="0"/>
          <c:showVal val="0"/>
          <c:showCatName val="0"/>
          <c:showSerName val="0"/>
          <c:showPercent val="0"/>
          <c:showBubbleSize val="0"/>
        </c:dLbls>
        <c:gapWidth val="150"/>
        <c:axId val="2980864"/>
        <c:axId val="2987136"/>
      </c:barChart>
      <c:lineChart>
        <c:grouping val="standard"/>
        <c:varyColors val="0"/>
        <c:ser>
          <c:idx val="6"/>
          <c:order val="6"/>
          <c:tx>
            <c:strRef>
              <c:f>Course_By_Exam!$V$17</c:f>
              <c:strCache>
                <c:ptCount val="1"/>
                <c:pt idx="0">
                  <c:v>Fill</c:v>
                </c:pt>
              </c:strCache>
            </c:strRef>
          </c:tx>
          <c:spPr>
            <a:ln>
              <a:noFill/>
            </a:ln>
          </c:spPr>
          <c:marker>
            <c:symbol val="none"/>
          </c:marker>
          <c:cat>
            <c:strRef>
              <c:f>Course_By_Exam!ChrtLabels</c:f>
              <c:strCache>
                <c:ptCount val="4"/>
                <c:pt idx="0">
                  <c:v>Top Quartile
Score: 24-33
(N=128)</c:v>
                </c:pt>
                <c:pt idx="1">
                  <c:v>2nd Quartile
Score: 21-23
(N=184)</c:v>
                </c:pt>
                <c:pt idx="2">
                  <c:v>3rd Quartile
Score: 18-20
(N=179)</c:v>
                </c:pt>
                <c:pt idx="3">
                  <c:v>Bottom Quartile
Score: 6-17
(N=158)</c:v>
                </c:pt>
              </c:strCache>
            </c:strRef>
          </c:cat>
          <c:val>
            <c:numRef>
              <c:f>Course_By_Exam!ChrtValues7</c:f>
              <c:numCache>
                <c:formatCode>General</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2980864"/>
        <c:axId val="2987136"/>
      </c:lineChart>
      <c:catAx>
        <c:axId val="2980864"/>
        <c:scaling>
          <c:orientation val="minMax"/>
        </c:scaling>
        <c:delete val="0"/>
        <c:axPos val="b"/>
        <c:title>
          <c:tx>
            <c:rich>
              <a:bodyPr/>
              <a:lstStyle/>
              <a:p>
                <a:pPr>
                  <a:defRPr/>
                </a:pPr>
                <a:r>
                  <a:rPr lang="en-US"/>
                  <a:t>Exam Quartile</a:t>
                </a:r>
              </a:p>
            </c:rich>
          </c:tx>
          <c:layout>
            <c:manualLayout>
              <c:xMode val="edge"/>
              <c:yMode val="edge"/>
              <c:x val="0.43996028239219154"/>
              <c:y val="0.93378469200783865"/>
            </c:manualLayout>
          </c:layout>
          <c:overlay val="0"/>
        </c:title>
        <c:numFmt formatCode="General" sourceLinked="1"/>
        <c:majorTickMark val="out"/>
        <c:minorTickMark val="none"/>
        <c:tickLblPos val="nextTo"/>
        <c:txPr>
          <a:bodyPr rot="0" vert="horz"/>
          <a:lstStyle/>
          <a:p>
            <a:pPr>
              <a:defRPr/>
            </a:pPr>
            <a:endParaRPr lang="en-US"/>
          </a:p>
        </c:txPr>
        <c:crossAx val="2987136"/>
        <c:crosses val="autoZero"/>
        <c:auto val="1"/>
        <c:lblAlgn val="ctr"/>
        <c:lblOffset val="100"/>
        <c:noMultiLvlLbl val="0"/>
      </c:catAx>
      <c:valAx>
        <c:axId val="2987136"/>
        <c:scaling>
          <c:orientation val="minMax"/>
          <c:min val="0"/>
        </c:scaling>
        <c:delete val="0"/>
        <c:axPos val="l"/>
        <c:title>
          <c:tx>
            <c:strRef>
              <c:f>Course_By_Exam!$H$10</c:f>
              <c:strCache>
                <c:ptCount val="1"/>
                <c:pt idx="0">
                  <c:v>Total Count</c:v>
                </c:pt>
              </c:strCache>
            </c:strRef>
          </c:tx>
          <c:layout/>
          <c:overlay val="0"/>
          <c:txPr>
            <a:bodyPr rot="-5400000" vert="horz"/>
            <a:lstStyle/>
            <a:p>
              <a:pPr>
                <a:defRPr/>
              </a:pPr>
              <a:endParaRPr lang="en-US"/>
            </a:p>
          </c:txPr>
        </c:title>
        <c:numFmt formatCode="#,##0" sourceLinked="1"/>
        <c:majorTickMark val="out"/>
        <c:minorTickMark val="none"/>
        <c:tickLblPos val="nextTo"/>
        <c:crossAx val="2980864"/>
        <c:crosses val="autoZero"/>
        <c:crossBetween val="between"/>
      </c:valAx>
    </c:plotArea>
    <c:legend>
      <c:legendPos val="r"/>
      <c:legendEntry>
        <c:idx val="6"/>
        <c:delete val="1"/>
      </c:legendEntry>
      <c:layout/>
      <c:overlay val="0"/>
    </c:legend>
    <c:plotVisOnly val="0"/>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5491293939641008E-2"/>
          <c:y val="1.7738032745906761E-2"/>
          <c:w val="0.72928676734963394"/>
          <c:h val="0.82061076054829496"/>
        </c:manualLayout>
      </c:layout>
      <c:lineChart>
        <c:grouping val="standard"/>
        <c:varyColors val="0"/>
        <c:ser>
          <c:idx val="6"/>
          <c:order val="0"/>
          <c:tx>
            <c:strRef>
              <c:f>Over_Time!$T$15</c:f>
              <c:strCache>
                <c:ptCount val="1"/>
                <c:pt idx="0">
                  <c:v>4yr Grad Rate f-
rom Program
</c:v>
                </c:pt>
              </c:strCache>
            </c:strRef>
          </c:tx>
          <c:spPr>
            <a:ln>
              <a:noFill/>
            </a:ln>
          </c:spPr>
          <c:marker>
            <c:symbol val="none"/>
          </c:marker>
          <c:cat>
            <c:numRef>
              <c:f>Over_Time!ChrtLabels</c:f>
              <c:numCache>
                <c:formatCode>General</c:formatCode>
                <c:ptCount val="1"/>
              </c:numCache>
            </c:numRef>
          </c:cat>
          <c:val>
            <c:numRef>
              <c:f>[0]!TitleDummySeries1</c:f>
              <c:numCache>
                <c:formatCode>0%</c:formatCode>
                <c:ptCount val="1"/>
                <c:pt idx="0">
                  <c:v>0</c:v>
                </c:pt>
              </c:numCache>
            </c:numRef>
          </c:val>
          <c:smooth val="0"/>
        </c:ser>
        <c:ser>
          <c:idx val="0"/>
          <c:order val="1"/>
          <c:tx>
            <c:strRef>
              <c:f>Over_Time!$U$15</c:f>
              <c:strCache>
                <c:ptCount val="1"/>
                <c:pt idx="0">
                  <c:v>2.8-3.0</c:v>
                </c:pt>
              </c:strCache>
            </c:strRef>
          </c:tx>
          <c:spPr>
            <a:ln>
              <a:solidFill>
                <a:schemeClr val="tx1"/>
              </a:solidFill>
            </a:ln>
          </c:spPr>
          <c:marker>
            <c:symbol val="square"/>
            <c:size val="7"/>
            <c:spPr>
              <a:solidFill>
                <a:schemeClr val="tx1"/>
              </a:solidFill>
            </c:spPr>
          </c:marker>
          <c:cat>
            <c:numRef>
              <c:f>Over_Time!ChrtLabels</c:f>
              <c:numCache>
                <c:formatCode>General</c:formatCode>
                <c:ptCount val="1"/>
              </c:numCache>
            </c:numRef>
          </c:cat>
          <c:val>
            <c:numRef>
              <c:f>Over_Time!ChrtValues1</c:f>
              <c:numCache>
                <c:formatCode>General</c:formatCode>
                <c:ptCount val="1"/>
                <c:pt idx="0">
                  <c:v>#N/A</c:v>
                </c:pt>
              </c:numCache>
            </c:numRef>
          </c:val>
          <c:smooth val="0"/>
        </c:ser>
        <c:ser>
          <c:idx val="1"/>
          <c:order val="2"/>
          <c:tx>
            <c:strRef>
              <c:f>Over_Time!$V$15</c:f>
              <c:strCache>
                <c:ptCount val="1"/>
                <c:pt idx="0">
                  <c:v>3.0-3.2</c:v>
                </c:pt>
              </c:strCache>
            </c:strRef>
          </c:tx>
          <c:spPr>
            <a:ln>
              <a:solidFill>
                <a:schemeClr val="tx2"/>
              </a:solidFill>
            </a:ln>
          </c:spPr>
          <c:marker>
            <c:symbol val="diamond"/>
            <c:size val="7"/>
            <c:spPr>
              <a:solidFill>
                <a:schemeClr val="tx2"/>
              </a:solidFill>
            </c:spPr>
          </c:marker>
          <c:cat>
            <c:numRef>
              <c:f>Over_Time!ChrtLabels</c:f>
              <c:numCache>
                <c:formatCode>General</c:formatCode>
                <c:ptCount val="1"/>
              </c:numCache>
            </c:numRef>
          </c:cat>
          <c:val>
            <c:numRef>
              <c:f>Over_Time!ChrtValues2</c:f>
              <c:numCache>
                <c:formatCode>General</c:formatCode>
                <c:ptCount val="1"/>
                <c:pt idx="0">
                  <c:v>#N/A</c:v>
                </c:pt>
              </c:numCache>
            </c:numRef>
          </c:val>
          <c:smooth val="0"/>
        </c:ser>
        <c:ser>
          <c:idx val="2"/>
          <c:order val="3"/>
          <c:tx>
            <c:strRef>
              <c:f>Over_Time!$W$15</c:f>
              <c:strCache>
                <c:ptCount val="1"/>
              </c:strCache>
            </c:strRef>
          </c:tx>
          <c:spPr>
            <a:ln>
              <a:solidFill>
                <a:schemeClr val="accent6"/>
              </a:solidFill>
            </a:ln>
          </c:spPr>
          <c:marker>
            <c:symbol val="triangle"/>
            <c:size val="7"/>
            <c:spPr>
              <a:solidFill>
                <a:schemeClr val="accent6"/>
              </a:solidFill>
            </c:spPr>
          </c:marker>
          <c:cat>
            <c:numRef>
              <c:f>Over_Time!ChrtLabels</c:f>
              <c:numCache>
                <c:formatCode>General</c:formatCode>
                <c:ptCount val="1"/>
              </c:numCache>
            </c:numRef>
          </c:cat>
          <c:val>
            <c:numRef>
              <c:f>Over_Time!ChrtValues3</c:f>
              <c:numCache>
                <c:formatCode>General</c:formatCode>
                <c:ptCount val="1"/>
                <c:pt idx="0">
                  <c:v>#N/A</c:v>
                </c:pt>
              </c:numCache>
            </c:numRef>
          </c:val>
          <c:smooth val="0"/>
        </c:ser>
        <c:dLbls>
          <c:showLegendKey val="0"/>
          <c:showVal val="0"/>
          <c:showCatName val="0"/>
          <c:showSerName val="0"/>
          <c:showPercent val="0"/>
          <c:showBubbleSize val="0"/>
        </c:dLbls>
        <c:marker val="1"/>
        <c:smooth val="0"/>
        <c:axId val="202356608"/>
        <c:axId val="202367360"/>
      </c:lineChart>
      <c:lineChart>
        <c:grouping val="standard"/>
        <c:varyColors val="0"/>
        <c:ser>
          <c:idx val="7"/>
          <c:order val="4"/>
          <c:tx>
            <c:strRef>
              <c:f>Over_Time!$X$15</c:f>
              <c:strCache>
                <c:ptCount val="1"/>
              </c:strCache>
            </c:strRef>
          </c:tx>
          <c:spPr>
            <a:ln>
              <a:noFill/>
            </a:ln>
          </c:spPr>
          <c:marker>
            <c:symbol val="none"/>
          </c:marker>
          <c:val>
            <c:numRef>
              <c:f>[0]!TitleDummySeries2</c:f>
              <c:numCache>
                <c:formatCode>;;;</c:formatCode>
                <c:ptCount val="1"/>
                <c:pt idx="0">
                  <c:v>0</c:v>
                </c:pt>
              </c:numCache>
            </c:numRef>
          </c:val>
          <c:smooth val="0"/>
        </c:ser>
        <c:ser>
          <c:idx val="3"/>
          <c:order val="5"/>
          <c:tx>
            <c:strRef>
              <c:f>Over_Time!$Y$15</c:f>
              <c:strCache>
                <c:ptCount val="1"/>
              </c:strCache>
            </c:strRef>
          </c:tx>
          <c:spPr>
            <a:ln>
              <a:solidFill>
                <a:schemeClr val="tx1"/>
              </a:solidFill>
              <a:prstDash val="sysDash"/>
            </a:ln>
          </c:spPr>
          <c:marker>
            <c:symbol val="square"/>
            <c:size val="7"/>
            <c:spPr>
              <a:solidFill>
                <a:schemeClr val="tx1"/>
              </a:solidFill>
            </c:spPr>
          </c:marker>
          <c:cat>
            <c:numRef>
              <c:f>Over_Time!ChrtLabels</c:f>
              <c:numCache>
                <c:formatCode>General</c:formatCode>
                <c:ptCount val="1"/>
              </c:numCache>
            </c:numRef>
          </c:cat>
          <c:val>
            <c:numRef>
              <c:f>Over_Time!ChrtValues4</c:f>
              <c:numCache>
                <c:formatCode>General</c:formatCode>
                <c:ptCount val="1"/>
                <c:pt idx="0">
                  <c:v>#N/A</c:v>
                </c:pt>
              </c:numCache>
            </c:numRef>
          </c:val>
          <c:smooth val="0"/>
        </c:ser>
        <c:ser>
          <c:idx val="4"/>
          <c:order val="6"/>
          <c:tx>
            <c:strRef>
              <c:f>Over_Time!$Z$15</c:f>
              <c:strCache>
                <c:ptCount val="1"/>
              </c:strCache>
            </c:strRef>
          </c:tx>
          <c:spPr>
            <a:ln>
              <a:solidFill>
                <a:schemeClr val="tx2"/>
              </a:solidFill>
              <a:prstDash val="sysDash"/>
            </a:ln>
          </c:spPr>
          <c:marker>
            <c:symbol val="diamond"/>
            <c:size val="7"/>
            <c:spPr>
              <a:solidFill>
                <a:schemeClr val="tx2"/>
              </a:solidFill>
            </c:spPr>
          </c:marker>
          <c:cat>
            <c:numRef>
              <c:f>Over_Time!ChrtLabels</c:f>
              <c:numCache>
                <c:formatCode>General</c:formatCode>
                <c:ptCount val="1"/>
              </c:numCache>
            </c:numRef>
          </c:cat>
          <c:val>
            <c:numRef>
              <c:f>Over_Time!ChrtValues5</c:f>
              <c:numCache>
                <c:formatCode>General</c:formatCode>
                <c:ptCount val="1"/>
                <c:pt idx="0">
                  <c:v>#N/A</c:v>
                </c:pt>
              </c:numCache>
            </c:numRef>
          </c:val>
          <c:smooth val="0"/>
        </c:ser>
        <c:ser>
          <c:idx val="5"/>
          <c:order val="7"/>
          <c:tx>
            <c:strRef>
              <c:f>Over_Time!$AA$15</c:f>
              <c:strCache>
                <c:ptCount val="1"/>
              </c:strCache>
            </c:strRef>
          </c:tx>
          <c:spPr>
            <a:ln>
              <a:solidFill>
                <a:schemeClr val="accent6"/>
              </a:solidFill>
              <a:prstDash val="sysDash"/>
            </a:ln>
          </c:spPr>
          <c:marker>
            <c:symbol val="triangle"/>
            <c:size val="7"/>
            <c:spPr>
              <a:solidFill>
                <a:schemeClr val="accent6"/>
              </a:solidFill>
            </c:spPr>
          </c:marker>
          <c:cat>
            <c:numRef>
              <c:f>Over_Time!ChrtLabels</c:f>
              <c:numCache>
                <c:formatCode>General</c:formatCode>
                <c:ptCount val="1"/>
              </c:numCache>
            </c:numRef>
          </c:cat>
          <c:val>
            <c:numRef>
              <c:f>Over_Time!ChrtValues6</c:f>
              <c:numCache>
                <c:formatCode>General</c:formatCode>
                <c:ptCount val="1"/>
                <c:pt idx="0">
                  <c:v>#N/A</c:v>
                </c:pt>
              </c:numCache>
            </c:numRef>
          </c:val>
          <c:smooth val="0"/>
        </c:ser>
        <c:dLbls>
          <c:showLegendKey val="0"/>
          <c:showVal val="0"/>
          <c:showCatName val="0"/>
          <c:showSerName val="0"/>
          <c:showPercent val="0"/>
          <c:showBubbleSize val="0"/>
        </c:dLbls>
        <c:marker val="1"/>
        <c:smooth val="0"/>
        <c:axId val="202369280"/>
        <c:axId val="202506240"/>
      </c:lineChart>
      <c:catAx>
        <c:axId val="202356608"/>
        <c:scaling>
          <c:orientation val="minMax"/>
        </c:scaling>
        <c:delete val="0"/>
        <c:axPos val="b"/>
        <c:title>
          <c:tx>
            <c:rich>
              <a:bodyPr/>
              <a:lstStyle/>
              <a:p>
                <a:pPr>
                  <a:defRPr sz="1000" b="1" i="0" u="none" strike="noStrike" baseline="0">
                    <a:solidFill>
                      <a:srgbClr val="666699"/>
                    </a:solidFill>
                    <a:latin typeface="Arial"/>
                    <a:ea typeface="Arial"/>
                    <a:cs typeface="Arial"/>
                  </a:defRPr>
                </a:pPr>
                <a:r>
                  <a:rPr lang="en-US"/>
                  <a:t>First Registered Academic Year</a:t>
                </a:r>
              </a:p>
            </c:rich>
          </c:tx>
          <c:layout>
            <c:manualLayout>
              <c:xMode val="edge"/>
              <c:yMode val="edge"/>
              <c:x val="0.33151927558876904"/>
              <c:y val="0.92713137875745588"/>
            </c:manualLayout>
          </c:layout>
          <c:overlay val="0"/>
        </c:title>
        <c:numFmt formatCode="General" sourceLinked="1"/>
        <c:majorTickMark val="out"/>
        <c:minorTickMark val="none"/>
        <c:tickLblPos val="low"/>
        <c:txPr>
          <a:bodyPr rot="0" vert="horz"/>
          <a:lstStyle/>
          <a:p>
            <a:pPr>
              <a:defRPr sz="1000" b="0" i="0" u="none" strike="noStrike" baseline="0">
                <a:solidFill>
                  <a:srgbClr val="666699"/>
                </a:solidFill>
                <a:latin typeface="Arial"/>
                <a:ea typeface="Arial"/>
                <a:cs typeface="Arial"/>
              </a:defRPr>
            </a:pPr>
            <a:endParaRPr lang="en-US"/>
          </a:p>
        </c:txPr>
        <c:crossAx val="202367360"/>
        <c:crosses val="autoZero"/>
        <c:auto val="1"/>
        <c:lblAlgn val="ctr"/>
        <c:lblOffset val="100"/>
        <c:noMultiLvlLbl val="0"/>
      </c:catAx>
      <c:valAx>
        <c:axId val="202367360"/>
        <c:scaling>
          <c:orientation val="minMax"/>
        </c:scaling>
        <c:delete val="0"/>
        <c:axPos val="l"/>
        <c:title>
          <c:tx>
            <c:strRef>
              <c:f>Over_Time!$U$28</c:f>
              <c:strCache>
                <c:ptCount val="1"/>
                <c:pt idx="0">
                  <c:v>4yr Grad Rate from Program</c:v>
                </c:pt>
              </c:strCache>
            </c:strRef>
          </c:tx>
          <c:layout/>
          <c:overlay val="0"/>
          <c:txPr>
            <a:bodyPr rot="-5400000" vert="horz"/>
            <a:lstStyle/>
            <a:p>
              <a:pPr>
                <a:defRPr b="1"/>
              </a:pPr>
              <a:endParaRPr lang="en-US"/>
            </a:p>
          </c:txPr>
        </c:title>
        <c:numFmt formatCode="0%" sourceLinked="1"/>
        <c:majorTickMark val="out"/>
        <c:minorTickMark val="out"/>
        <c:tickLblPos val="nextTo"/>
        <c:txPr>
          <a:bodyPr rot="0" vert="horz"/>
          <a:lstStyle/>
          <a:p>
            <a:pPr>
              <a:defRPr sz="1000" b="0" i="0" u="none" strike="noStrike" baseline="0">
                <a:solidFill>
                  <a:srgbClr val="666699"/>
                </a:solidFill>
                <a:latin typeface="Arial"/>
                <a:ea typeface="Arial"/>
                <a:cs typeface="Arial"/>
              </a:defRPr>
            </a:pPr>
            <a:endParaRPr lang="en-US"/>
          </a:p>
        </c:txPr>
        <c:crossAx val="202356608"/>
        <c:crosses val="autoZero"/>
        <c:crossBetween val="between"/>
      </c:valAx>
      <c:catAx>
        <c:axId val="202369280"/>
        <c:scaling>
          <c:orientation val="minMax"/>
        </c:scaling>
        <c:delete val="1"/>
        <c:axPos val="b"/>
        <c:majorTickMark val="out"/>
        <c:minorTickMark val="none"/>
        <c:tickLblPos val="nextTo"/>
        <c:crossAx val="202506240"/>
        <c:crosses val="autoZero"/>
        <c:auto val="1"/>
        <c:lblAlgn val="ctr"/>
        <c:lblOffset val="100"/>
        <c:noMultiLvlLbl val="0"/>
      </c:catAx>
      <c:valAx>
        <c:axId val="202506240"/>
        <c:scaling>
          <c:orientation val="minMax"/>
        </c:scaling>
        <c:delete val="0"/>
        <c:axPos val="r"/>
        <c:title>
          <c:tx>
            <c:strRef>
              <c:f>Over_Time!$U$29</c:f>
              <c:strCache>
                <c:ptCount val="1"/>
                <c:pt idx="0">
                  <c:v>Second Metric Not Selected</c:v>
                </c:pt>
              </c:strCache>
            </c:strRef>
          </c:tx>
          <c:layout/>
          <c:overlay val="0"/>
          <c:txPr>
            <a:bodyPr rot="-5400000" vert="horz"/>
            <a:lstStyle/>
            <a:p>
              <a:pPr>
                <a:defRPr b="1"/>
              </a:pPr>
              <a:endParaRPr lang="en-US"/>
            </a:p>
          </c:txPr>
        </c:title>
        <c:numFmt formatCode=";;;" sourceLinked="1"/>
        <c:majorTickMark val="out"/>
        <c:minorTickMark val="out"/>
        <c:tickLblPos val="nextTo"/>
        <c:txPr>
          <a:bodyPr rot="0" vert="horz"/>
          <a:lstStyle/>
          <a:p>
            <a:pPr>
              <a:defRPr sz="1000" b="0" i="0" u="none" strike="noStrike" baseline="0">
                <a:solidFill>
                  <a:srgbClr val="666699"/>
                </a:solidFill>
                <a:latin typeface="Arial"/>
                <a:ea typeface="Arial"/>
                <a:cs typeface="Arial"/>
              </a:defRPr>
            </a:pPr>
            <a:endParaRPr lang="en-US"/>
          </a:p>
        </c:txPr>
        <c:crossAx val="202369280"/>
        <c:crosses val="max"/>
        <c:crossBetween val="between"/>
      </c:valAx>
    </c:plotArea>
    <c:legend>
      <c:legendPos val="r"/>
      <c:layout>
        <c:manualLayout>
          <c:xMode val="edge"/>
          <c:yMode val="edge"/>
          <c:x val="0.85310115390218899"/>
          <c:y val="0.20622607695058937"/>
          <c:w val="0.13248850174495463"/>
          <c:h val="0.57198571238906426"/>
        </c:manualLayout>
      </c:layout>
      <c:overlay val="0"/>
      <c:txPr>
        <a:bodyPr/>
        <a:lstStyle/>
        <a:p>
          <a:pPr>
            <a:defRPr sz="675" b="0" i="0" u="none" strike="noStrike" baseline="0">
              <a:solidFill>
                <a:srgbClr val="666699"/>
              </a:solidFill>
              <a:latin typeface="Arial"/>
              <a:ea typeface="Arial"/>
              <a:cs typeface="Arial"/>
            </a:defRPr>
          </a:pPr>
          <a:endParaRPr lang="en-US"/>
        </a:p>
      </c:txPr>
    </c:legend>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121529701779195E-2"/>
          <c:y val="0.10838831330294241"/>
          <c:w val="0.92878225211764831"/>
          <c:h val="0.69010498687664046"/>
        </c:manualLayout>
      </c:layout>
      <c:barChart>
        <c:barDir val="col"/>
        <c:grouping val="clustered"/>
        <c:varyColors val="0"/>
        <c:ser>
          <c:idx val="0"/>
          <c:order val="0"/>
          <c:spPr>
            <a:solidFill>
              <a:schemeClr val="tx1"/>
            </a:solidFill>
          </c:spPr>
          <c:invertIfNegative val="0"/>
          <c:dLbls>
            <c:dLbl>
              <c:idx val="0"/>
              <c:layout/>
              <c:tx>
                <c:strRef>
                  <c:f>Major_Switches!$AC$44</c:f>
                  <c:strCache>
                    <c:ptCount val="1"/>
                  </c:strCache>
                </c:strRef>
              </c:tx>
              <c:dLblPos val="outEnd"/>
              <c:showLegendKey val="0"/>
              <c:showVal val="0"/>
              <c:showCatName val="0"/>
              <c:showSerName val="0"/>
              <c:showPercent val="0"/>
              <c:showBubbleSize val="0"/>
            </c:dLbl>
            <c:dLbl>
              <c:idx val="1"/>
              <c:tx>
                <c:strRef>
                  <c:f>Major_Switches!$AC$45</c:f>
                  <c:strCache>
                    <c:ptCount val="1"/>
                  </c:strCache>
                </c:strRef>
              </c:tx>
              <c:dLblPos val="outEnd"/>
              <c:showLegendKey val="0"/>
              <c:showVal val="0"/>
              <c:showCatName val="0"/>
              <c:showSerName val="0"/>
              <c:showPercent val="0"/>
              <c:showBubbleSize val="0"/>
            </c:dLbl>
            <c:dLbl>
              <c:idx val="2"/>
              <c:tx>
                <c:strRef>
                  <c:f>Major_Switches!$AC$46</c:f>
                  <c:strCache>
                    <c:ptCount val="1"/>
                  </c:strCache>
                </c:strRef>
              </c:tx>
              <c:dLblPos val="outEnd"/>
              <c:showLegendKey val="0"/>
              <c:showVal val="0"/>
              <c:showCatName val="0"/>
              <c:showSerName val="0"/>
              <c:showPercent val="0"/>
              <c:showBubbleSize val="0"/>
            </c:dLbl>
            <c:dLbl>
              <c:idx val="3"/>
              <c:tx>
                <c:strRef>
                  <c:f>Major_Switches!$AC$47</c:f>
                  <c:strCache>
                    <c:ptCount val="1"/>
                  </c:strCache>
                </c:strRef>
              </c:tx>
              <c:dLblPos val="outEnd"/>
              <c:showLegendKey val="0"/>
              <c:showVal val="0"/>
              <c:showCatName val="0"/>
              <c:showSerName val="0"/>
              <c:showPercent val="0"/>
              <c:showBubbleSize val="0"/>
            </c:dLbl>
            <c:dLbl>
              <c:idx val="4"/>
              <c:tx>
                <c:strRef>
                  <c:f>Major_Switches!$AC$48</c:f>
                  <c:strCache>
                    <c:ptCount val="1"/>
                  </c:strCache>
                </c:strRef>
              </c:tx>
              <c:dLblPos val="outEnd"/>
              <c:showLegendKey val="0"/>
              <c:showVal val="0"/>
              <c:showCatName val="0"/>
              <c:showSerName val="0"/>
              <c:showPercent val="0"/>
              <c:showBubbleSize val="0"/>
            </c:dLbl>
            <c:dLbl>
              <c:idx val="5"/>
              <c:tx>
                <c:strRef>
                  <c:f>Major_Switches!$AC$49</c:f>
                  <c:strCache>
                    <c:ptCount val="1"/>
                  </c:strCache>
                </c:strRef>
              </c:tx>
              <c:dLblPos val="outEnd"/>
              <c:showLegendKey val="0"/>
              <c:showVal val="0"/>
              <c:showCatName val="0"/>
              <c:showSerName val="0"/>
              <c:showPercent val="0"/>
              <c:showBubbleSize val="0"/>
            </c:dLbl>
            <c:dLbl>
              <c:idx val="6"/>
              <c:tx>
                <c:strRef>
                  <c:f>Major_Switches!$AC$50</c:f>
                  <c:strCache>
                    <c:ptCount val="1"/>
                  </c:strCache>
                </c:strRef>
              </c:tx>
              <c:dLblPos val="outEnd"/>
              <c:showLegendKey val="0"/>
              <c:showVal val="0"/>
              <c:showCatName val="0"/>
              <c:showSerName val="0"/>
              <c:showPercent val="0"/>
              <c:showBubbleSize val="0"/>
            </c:dLbl>
            <c:dLbl>
              <c:idx val="7"/>
              <c:tx>
                <c:strRef>
                  <c:f>Major_Switches!$AC$51</c:f>
                  <c:strCache>
                    <c:ptCount val="1"/>
                  </c:strCache>
                </c:strRef>
              </c:tx>
              <c:dLblPos val="outEnd"/>
              <c:showLegendKey val="0"/>
              <c:showVal val="0"/>
              <c:showCatName val="0"/>
              <c:showSerName val="0"/>
              <c:showPercent val="0"/>
              <c:showBubbleSize val="0"/>
            </c:dLbl>
            <c:dLbl>
              <c:idx val="8"/>
              <c:tx>
                <c:strRef>
                  <c:f>Major_Switches!$AC$52</c:f>
                  <c:strCache>
                    <c:ptCount val="1"/>
                  </c:strCache>
                </c:strRef>
              </c:tx>
              <c:dLblPos val="outEnd"/>
              <c:showLegendKey val="0"/>
              <c:showVal val="0"/>
              <c:showCatName val="0"/>
              <c:showSerName val="0"/>
              <c:showPercent val="0"/>
              <c:showBubbleSize val="0"/>
            </c:dLbl>
            <c:dLbl>
              <c:idx val="9"/>
              <c:tx>
                <c:strRef>
                  <c:f>Major_Switches!$AC$53</c:f>
                  <c:strCache>
                    <c:ptCount val="1"/>
                  </c:strCache>
                </c:strRef>
              </c:tx>
              <c:dLblPos val="outEnd"/>
              <c:showLegendKey val="0"/>
              <c:showVal val="0"/>
              <c:showCatName val="0"/>
              <c:showSerName val="0"/>
              <c:showPercent val="0"/>
              <c:showBubbleSize val="0"/>
            </c:dLbl>
            <c:dLbl>
              <c:idx val="10"/>
              <c:showLegendKey val="0"/>
              <c:showVal val="0"/>
              <c:showCatName val="0"/>
              <c:showSerName val="1"/>
              <c:showPercent val="0"/>
              <c:showBubbleSize val="0"/>
            </c:dLbl>
            <c:dLbl>
              <c:idx val="15"/>
              <c:showLegendKey val="0"/>
              <c:showVal val="0"/>
              <c:showCatName val="0"/>
              <c:showSerName val="1"/>
              <c:showPercent val="0"/>
              <c:showBubbleSize val="0"/>
            </c:dLbl>
            <c:txPr>
              <a:bodyPr/>
              <a:lstStyle/>
              <a:p>
                <a:pPr>
                  <a:defRPr sz="1000" b="0" i="0" u="none" strike="noStrike" baseline="0">
                    <a:solidFill>
                      <a:srgbClr val="666699"/>
                    </a:solidFill>
                    <a:latin typeface="Arial"/>
                    <a:ea typeface="Arial"/>
                    <a:cs typeface="Arial"/>
                  </a:defRPr>
                </a:pPr>
                <a:endParaRPr lang="en-US"/>
              </a:p>
            </c:txPr>
            <c:dLblPos val="outEnd"/>
            <c:showLegendKey val="0"/>
            <c:showVal val="0"/>
            <c:showCatName val="0"/>
            <c:showSerName val="1"/>
            <c:showPercent val="0"/>
            <c:showBubbleSize val="0"/>
            <c:showLeaderLines val="0"/>
          </c:dLbls>
          <c:cat>
            <c:strRef>
              <c:f>Major_Switches!ChrtLabels</c:f>
              <c:strCache>
                <c:ptCount val="1"/>
                <c:pt idx="0">
                  <c:v>
(n=)</c:v>
                </c:pt>
              </c:strCache>
            </c:strRef>
          </c:cat>
          <c:val>
            <c:numRef>
              <c:f>Major_Switches!ChrtValues1</c:f>
              <c:numCache>
                <c:formatCode>0.00</c:formatCode>
                <c:ptCount val="1"/>
                <c:pt idx="0">
                  <c:v>0</c:v>
                </c:pt>
              </c:numCache>
            </c:numRef>
          </c:val>
        </c:ser>
        <c:dLbls>
          <c:showLegendKey val="0"/>
          <c:showVal val="0"/>
          <c:showCatName val="0"/>
          <c:showSerName val="0"/>
          <c:showPercent val="0"/>
          <c:showBubbleSize val="0"/>
        </c:dLbls>
        <c:gapWidth val="150"/>
        <c:axId val="202626176"/>
        <c:axId val="202627712"/>
      </c:barChart>
      <c:lineChart>
        <c:grouping val="standard"/>
        <c:varyColors val="0"/>
        <c:ser>
          <c:idx val="1"/>
          <c:order val="1"/>
          <c:spPr>
            <a:ln w="28575">
              <a:noFill/>
            </a:ln>
          </c:spPr>
          <c:marker>
            <c:symbol val="none"/>
          </c:marker>
          <c:cat>
            <c:strRef>
              <c:f>Major_Switches!$Y$44:$Y$53</c:f>
              <c:strCache>
                <c:ptCount val="10"/>
                <c:pt idx="0">
                  <c:v>
(n=)</c:v>
                </c:pt>
                <c:pt idx="1">
                  <c:v>
(n=)</c:v>
                </c:pt>
                <c:pt idx="2">
                  <c:v>
(n=)</c:v>
                </c:pt>
                <c:pt idx="3">
                  <c:v>
(n=)</c:v>
                </c:pt>
                <c:pt idx="4">
                  <c:v>
(n=)</c:v>
                </c:pt>
                <c:pt idx="5">
                  <c:v>
(n=)</c:v>
                </c:pt>
                <c:pt idx="6">
                  <c:v>
(n=)</c:v>
                </c:pt>
                <c:pt idx="7">
                  <c:v>
(n=)</c:v>
                </c:pt>
                <c:pt idx="8">
                  <c:v>
(n=)</c:v>
                </c:pt>
                <c:pt idx="9">
                  <c:v>
(n=)</c:v>
                </c:pt>
              </c:strCache>
            </c:strRef>
          </c:cat>
          <c:val>
            <c:numRef>
              <c:f>Major_Switches!ChrtValues2</c:f>
              <c:numCache>
                <c:formatCode>General</c:formatCode>
                <c:ptCount val="1"/>
                <c:pt idx="0">
                  <c:v>100</c:v>
                </c:pt>
              </c:numCache>
            </c:numRef>
          </c:val>
          <c:smooth val="0"/>
        </c:ser>
        <c:ser>
          <c:idx val="2"/>
          <c:order val="2"/>
          <c:spPr>
            <a:ln w="28575">
              <a:noFill/>
            </a:ln>
          </c:spPr>
          <c:marker>
            <c:symbol val="none"/>
          </c:marker>
          <c:cat>
            <c:strRef>
              <c:f>Major_Switches!$Y$44:$Y$53</c:f>
              <c:strCache>
                <c:ptCount val="10"/>
                <c:pt idx="0">
                  <c:v>
(n=)</c:v>
                </c:pt>
                <c:pt idx="1">
                  <c:v>
(n=)</c:v>
                </c:pt>
                <c:pt idx="2">
                  <c:v>
(n=)</c:v>
                </c:pt>
                <c:pt idx="3">
                  <c:v>
(n=)</c:v>
                </c:pt>
                <c:pt idx="4">
                  <c:v>
(n=)</c:v>
                </c:pt>
                <c:pt idx="5">
                  <c:v>
(n=)</c:v>
                </c:pt>
                <c:pt idx="6">
                  <c:v>
(n=)</c:v>
                </c:pt>
                <c:pt idx="7">
                  <c:v>
(n=)</c:v>
                </c:pt>
                <c:pt idx="8">
                  <c:v>
(n=)</c:v>
                </c:pt>
                <c:pt idx="9">
                  <c:v>
(n=)</c:v>
                </c:pt>
              </c:strCache>
            </c:strRef>
          </c:cat>
          <c:val>
            <c:numRef>
              <c:f>Major_Switches!ChrtValues3</c:f>
              <c:numCache>
                <c:formatCode>0.00</c:formatCode>
                <c:ptCount val="1"/>
                <c:pt idx="0">
                  <c:v>0</c:v>
                </c:pt>
              </c:numCache>
            </c:numRef>
          </c:val>
          <c:smooth val="0"/>
        </c:ser>
        <c:dLbls>
          <c:showLegendKey val="0"/>
          <c:showVal val="0"/>
          <c:showCatName val="0"/>
          <c:showSerName val="0"/>
          <c:showPercent val="0"/>
          <c:showBubbleSize val="0"/>
        </c:dLbls>
        <c:marker val="1"/>
        <c:smooth val="0"/>
        <c:axId val="202626176"/>
        <c:axId val="202627712"/>
      </c:lineChart>
      <c:catAx>
        <c:axId val="202626176"/>
        <c:scaling>
          <c:orientation val="minMax"/>
        </c:scaling>
        <c:delete val="0"/>
        <c:axPos val="b"/>
        <c:numFmt formatCode="General" sourceLinked="1"/>
        <c:majorTickMark val="out"/>
        <c:minorTickMark val="none"/>
        <c:tickLblPos val="nextTo"/>
        <c:txPr>
          <a:bodyPr rot="0" vert="horz"/>
          <a:lstStyle/>
          <a:p>
            <a:pPr>
              <a:defRPr sz="800" b="0" i="1" u="none" strike="noStrike" baseline="0">
                <a:solidFill>
                  <a:srgbClr val="666699"/>
                </a:solidFill>
                <a:latin typeface="Arial"/>
                <a:ea typeface="Arial"/>
                <a:cs typeface="Arial"/>
              </a:defRPr>
            </a:pPr>
            <a:endParaRPr lang="en-US"/>
          </a:p>
        </c:txPr>
        <c:crossAx val="202627712"/>
        <c:crosses val="autoZero"/>
        <c:auto val="1"/>
        <c:lblAlgn val="ctr"/>
        <c:lblOffset val="100"/>
        <c:noMultiLvlLbl val="0"/>
      </c:catAx>
      <c:valAx>
        <c:axId val="202627712"/>
        <c:scaling>
          <c:orientation val="minMax"/>
          <c:min val="0"/>
        </c:scaling>
        <c:delete val="0"/>
        <c:axPos val="l"/>
        <c:title>
          <c:tx>
            <c:strRef>
              <c:f>Major_Switches!$H$8</c:f>
              <c:strCache>
                <c:ptCount val="1"/>
                <c:pt idx="0">
                  <c:v>Average GPA</c:v>
                </c:pt>
              </c:strCache>
            </c:strRef>
          </c:tx>
          <c:layout/>
          <c:overlay val="0"/>
          <c:txPr>
            <a:bodyPr rot="-5400000" vert="horz"/>
            <a:lstStyle/>
            <a:p>
              <a:pPr>
                <a:defRPr b="1"/>
              </a:pPr>
              <a:endParaRPr lang="en-US"/>
            </a:p>
          </c:txPr>
        </c:title>
        <c:numFmt formatCode="0.00" sourceLinked="1"/>
        <c:majorTickMark val="out"/>
        <c:minorTickMark val="none"/>
        <c:tickLblPos val="nextTo"/>
        <c:crossAx val="202626176"/>
        <c:crosses val="autoZero"/>
        <c:crossBetween val="between"/>
      </c:valAx>
    </c:plotArea>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65221914828216"/>
          <c:y val="0.13458587544106657"/>
          <c:w val="0.51546605660778877"/>
          <c:h val="0.66927702219040797"/>
        </c:manualLayout>
      </c:layout>
      <c:barChart>
        <c:barDir val="col"/>
        <c:grouping val="clustered"/>
        <c:varyColors val="0"/>
        <c:ser>
          <c:idx val="0"/>
          <c:order val="0"/>
          <c:spPr>
            <a:solidFill>
              <a:schemeClr val="accent6"/>
            </a:solidFill>
          </c:spPr>
          <c:invertIfNegative val="0"/>
          <c:dLbls>
            <c:dLbl>
              <c:idx val="0"/>
              <c:tx>
                <c:strRef>
                  <c:f>Major_Switches!$AC$54</c:f>
                  <c:strCache>
                    <c:ptCount val="1"/>
                    <c:pt idx="0">
                      <c:v>0.00</c:v>
                    </c:pt>
                  </c:strCache>
                </c:strRef>
              </c:tx>
              <c:dLblPos val="outEnd"/>
              <c:showLegendKey val="0"/>
              <c:showVal val="0"/>
              <c:showCatName val="0"/>
              <c:showSerName val="0"/>
              <c:showPercent val="0"/>
              <c:showBubbleSize val="0"/>
            </c:dLbl>
            <c:dLbl>
              <c:idx val="10"/>
              <c:delete val="1"/>
            </c:dLbl>
            <c:dLbl>
              <c:idx val="15"/>
              <c:delete val="1"/>
            </c:dLbl>
            <c:numFmt formatCode="[&lt;0]&quot;&quot;;[&lt;=1]0%;0.00;&quot;&quot;" sourceLinked="0"/>
            <c:txPr>
              <a:bodyPr/>
              <a:lstStyle/>
              <a:p>
                <a:pPr>
                  <a:defRPr sz="1000" b="0" i="0" u="none" strike="noStrike" baseline="0">
                    <a:solidFill>
                      <a:srgbClr val="666699"/>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Major_Switches!$Y$54</c:f>
              <c:strCache>
                <c:ptCount val="1"/>
                <c:pt idx="0">
                  <c:v> </c:v>
                </c:pt>
              </c:strCache>
            </c:strRef>
          </c:cat>
          <c:val>
            <c:numRef>
              <c:f>Major_Switches!$Z$54</c:f>
              <c:numCache>
                <c:formatCode>General</c:formatCode>
                <c:ptCount val="1"/>
                <c:pt idx="0">
                  <c:v>-1E-8</c:v>
                </c:pt>
              </c:numCache>
            </c:numRef>
          </c:val>
        </c:ser>
        <c:dLbls>
          <c:showLegendKey val="0"/>
          <c:showVal val="0"/>
          <c:showCatName val="0"/>
          <c:showSerName val="0"/>
          <c:showPercent val="0"/>
          <c:showBubbleSize val="0"/>
        </c:dLbls>
        <c:gapWidth val="160"/>
        <c:overlap val="100"/>
        <c:axId val="202810112"/>
        <c:axId val="202811648"/>
      </c:barChart>
      <c:lineChart>
        <c:grouping val="standard"/>
        <c:varyColors val="0"/>
        <c:ser>
          <c:idx val="1"/>
          <c:order val="1"/>
          <c:spPr>
            <a:ln w="28575">
              <a:noFill/>
            </a:ln>
          </c:spPr>
          <c:marker>
            <c:symbol val="none"/>
          </c:marker>
          <c:cat>
            <c:strRef>
              <c:f>Major_Switches!$Y$54</c:f>
              <c:strCache>
                <c:ptCount val="1"/>
                <c:pt idx="0">
                  <c:v> </c:v>
                </c:pt>
              </c:strCache>
            </c:strRef>
          </c:cat>
          <c:val>
            <c:numRef>
              <c:f>Major_Switches!$AD$56</c:f>
              <c:numCache>
                <c:formatCode>[&lt;0]"";[&lt;=1]0.00%;0.00;""</c:formatCode>
                <c:ptCount val="1"/>
                <c:pt idx="0">
                  <c:v>100</c:v>
                </c:pt>
              </c:numCache>
            </c:numRef>
          </c:val>
          <c:smooth val="0"/>
        </c:ser>
        <c:ser>
          <c:idx val="2"/>
          <c:order val="2"/>
          <c:spPr>
            <a:ln w="28575">
              <a:noFill/>
            </a:ln>
          </c:spPr>
          <c:marker>
            <c:symbol val="none"/>
          </c:marker>
          <c:cat>
            <c:strRef>
              <c:f>Major_Switches!$Y$54</c:f>
              <c:strCache>
                <c:ptCount val="1"/>
                <c:pt idx="0">
                  <c:v> </c:v>
                </c:pt>
              </c:strCache>
            </c:strRef>
          </c:cat>
          <c:val>
            <c:numRef>
              <c:f>Major_Switches!$AD$57</c:f>
              <c:numCache>
                <c:formatCode>0.00</c:formatCode>
                <c:ptCount val="1"/>
                <c:pt idx="0">
                  <c:v>0</c:v>
                </c:pt>
              </c:numCache>
            </c:numRef>
          </c:val>
          <c:smooth val="0"/>
        </c:ser>
        <c:dLbls>
          <c:showLegendKey val="0"/>
          <c:showVal val="0"/>
          <c:showCatName val="0"/>
          <c:showSerName val="0"/>
          <c:showPercent val="0"/>
          <c:showBubbleSize val="0"/>
        </c:dLbls>
        <c:marker val="1"/>
        <c:smooth val="0"/>
        <c:axId val="202810112"/>
        <c:axId val="202811648"/>
      </c:lineChart>
      <c:catAx>
        <c:axId val="202810112"/>
        <c:scaling>
          <c:orientation val="minMax"/>
        </c:scaling>
        <c:delete val="0"/>
        <c:axPos val="b"/>
        <c:numFmt formatCode="General" sourceLinked="1"/>
        <c:majorTickMark val="out"/>
        <c:minorTickMark val="none"/>
        <c:tickLblPos val="nextTo"/>
        <c:txPr>
          <a:bodyPr rot="0" vert="horz"/>
          <a:lstStyle/>
          <a:p>
            <a:pPr>
              <a:defRPr sz="800" b="0" i="1" u="none" strike="noStrike" baseline="0">
                <a:solidFill>
                  <a:srgbClr val="666699"/>
                </a:solidFill>
                <a:latin typeface="Arial"/>
                <a:ea typeface="Arial"/>
                <a:cs typeface="Arial"/>
              </a:defRPr>
            </a:pPr>
            <a:endParaRPr lang="en-US"/>
          </a:p>
        </c:txPr>
        <c:crossAx val="202811648"/>
        <c:crosses val="autoZero"/>
        <c:auto val="1"/>
        <c:lblAlgn val="ctr"/>
        <c:lblOffset val="100"/>
        <c:noMultiLvlLbl val="0"/>
      </c:catAx>
      <c:valAx>
        <c:axId val="202811648"/>
        <c:scaling>
          <c:orientation val="minMax"/>
          <c:min val="0"/>
        </c:scaling>
        <c:delete val="1"/>
        <c:axPos val="l"/>
        <c:numFmt formatCode="General" sourceLinked="1"/>
        <c:majorTickMark val="out"/>
        <c:minorTickMark val="none"/>
        <c:tickLblPos val="nextTo"/>
        <c:crossAx val="202810112"/>
        <c:crosses val="autoZero"/>
        <c:crossBetween val="between"/>
      </c:valAx>
    </c:plotArea>
    <c:plotVisOnly val="0"/>
    <c:dispBlanksAs val="gap"/>
    <c:showDLblsOverMax val="0"/>
  </c:chart>
  <c:spPr>
    <a:noFill/>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1520106749246266E-2"/>
          <c:y val="0.10838831330294241"/>
          <c:w val="0.89589792502468091"/>
          <c:h val="0.88034065478657275"/>
        </c:manualLayout>
      </c:layout>
      <c:barChart>
        <c:barDir val="col"/>
        <c:grouping val="clustered"/>
        <c:varyColors val="0"/>
        <c:ser>
          <c:idx val="0"/>
          <c:order val="0"/>
          <c:spPr>
            <a:solidFill>
              <a:schemeClr val="tx1"/>
            </a:solidFill>
          </c:spPr>
          <c:invertIfNegative val="0"/>
          <c:dLbls>
            <c:dLbl>
              <c:idx val="10"/>
              <c:delete val="1"/>
            </c:dLbl>
            <c:dLbl>
              <c:idx val="15"/>
              <c:delete val="1"/>
            </c:dLbl>
            <c:txPr>
              <a:bodyPr/>
              <a:lstStyle/>
              <a:p>
                <a:pPr>
                  <a:defRPr sz="1000" b="0" i="0" u="none" strike="noStrike" baseline="0">
                    <a:solidFill>
                      <a:srgbClr val="666699"/>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Summary_Top_Courses!ChrtLabels</c:f>
              <c:strCache>
                <c:ptCount val="10"/>
                <c:pt idx="0">
                  <c:v>PSY105</c:v>
                </c:pt>
                <c:pt idx="1">
                  <c:v>ENG101</c:v>
                </c:pt>
                <c:pt idx="2">
                  <c:v>PLS200</c:v>
                </c:pt>
                <c:pt idx="3">
                  <c:v>ENG102</c:v>
                </c:pt>
                <c:pt idx="4">
                  <c:v>SOC200</c:v>
                </c:pt>
                <c:pt idx="5">
                  <c:v>CS205</c:v>
                </c:pt>
                <c:pt idx="6">
                  <c:v>HST102</c:v>
                </c:pt>
                <c:pt idx="7">
                  <c:v>MUS214</c:v>
                </c:pt>
                <c:pt idx="8">
                  <c:v>HST101</c:v>
                </c:pt>
                <c:pt idx="9">
                  <c:v>HST103</c:v>
                </c:pt>
              </c:strCache>
            </c:strRef>
          </c:cat>
          <c:val>
            <c:numRef>
              <c:f>Summary_Top_Courses!ChrtValues</c:f>
              <c:numCache>
                <c:formatCode>#,##0</c:formatCode>
                <c:ptCount val="10"/>
                <c:pt idx="0">
                  <c:v>1</c:v>
                </c:pt>
                <c:pt idx="1">
                  <c:v>4</c:v>
                </c:pt>
                <c:pt idx="2">
                  <c:v>2</c:v>
                </c:pt>
                <c:pt idx="3">
                  <c:v>6</c:v>
                </c:pt>
                <c:pt idx="4">
                  <c:v>3</c:v>
                </c:pt>
                <c:pt idx="5">
                  <c:v>11</c:v>
                </c:pt>
                <c:pt idx="6">
                  <c:v>8</c:v>
                </c:pt>
                <c:pt idx="7">
                  <c:v>5</c:v>
                </c:pt>
                <c:pt idx="8">
                  <c:v>7</c:v>
                </c:pt>
                <c:pt idx="9">
                  <c:v>10</c:v>
                </c:pt>
              </c:numCache>
            </c:numRef>
          </c:val>
        </c:ser>
        <c:dLbls>
          <c:showLegendKey val="0"/>
          <c:showVal val="0"/>
          <c:showCatName val="0"/>
          <c:showSerName val="0"/>
          <c:showPercent val="0"/>
          <c:showBubbleSize val="0"/>
        </c:dLbls>
        <c:gapWidth val="150"/>
        <c:axId val="203781248"/>
        <c:axId val="203782784"/>
      </c:barChart>
      <c:lineChart>
        <c:grouping val="standard"/>
        <c:varyColors val="0"/>
        <c:ser>
          <c:idx val="1"/>
          <c:order val="1"/>
          <c:spPr>
            <a:ln w="28575">
              <a:noFill/>
            </a:ln>
          </c:spPr>
          <c:marker>
            <c:symbol val="none"/>
          </c:marker>
          <c:cat>
            <c:strRef>
              <c:f>Summary_Top_Courses!$T$28:$T$37</c:f>
              <c:strCache>
                <c:ptCount val="10"/>
                <c:pt idx="0">
                  <c:v>PSY105</c:v>
                </c:pt>
                <c:pt idx="1">
                  <c:v>ENG101</c:v>
                </c:pt>
                <c:pt idx="2">
                  <c:v>PLS200</c:v>
                </c:pt>
                <c:pt idx="3">
                  <c:v>ENG102</c:v>
                </c:pt>
                <c:pt idx="4">
                  <c:v>SOC200</c:v>
                </c:pt>
                <c:pt idx="5">
                  <c:v>CS205</c:v>
                </c:pt>
                <c:pt idx="6">
                  <c:v>HST102</c:v>
                </c:pt>
                <c:pt idx="7">
                  <c:v>MUS214</c:v>
                </c:pt>
                <c:pt idx="8">
                  <c:v>HST101</c:v>
                </c:pt>
                <c:pt idx="9">
                  <c:v>HST103</c:v>
                </c:pt>
              </c:strCache>
            </c:strRef>
          </c:cat>
          <c:val>
            <c:numRef>
              <c:f>Summary_Top_Courses!$V$28:$V$37</c:f>
              <c:numCache>
                <c:formatCode>General</c:formatCode>
                <c:ptCount val="10"/>
                <c:pt idx="0">
                  <c:v>11</c:v>
                </c:pt>
                <c:pt idx="1">
                  <c:v>11</c:v>
                </c:pt>
                <c:pt idx="2">
                  <c:v>11</c:v>
                </c:pt>
                <c:pt idx="3">
                  <c:v>11</c:v>
                </c:pt>
                <c:pt idx="4">
                  <c:v>11</c:v>
                </c:pt>
                <c:pt idx="5">
                  <c:v>11</c:v>
                </c:pt>
                <c:pt idx="6">
                  <c:v>11</c:v>
                </c:pt>
                <c:pt idx="7">
                  <c:v>11</c:v>
                </c:pt>
                <c:pt idx="8">
                  <c:v>11</c:v>
                </c:pt>
                <c:pt idx="9">
                  <c:v>11</c:v>
                </c:pt>
              </c:numCache>
            </c:numRef>
          </c:val>
          <c:smooth val="0"/>
        </c:ser>
        <c:ser>
          <c:idx val="2"/>
          <c:order val="2"/>
          <c:spPr>
            <a:ln w="28575">
              <a:noFill/>
            </a:ln>
          </c:spPr>
          <c:marker>
            <c:symbol val="none"/>
          </c:marker>
          <c:cat>
            <c:strRef>
              <c:f>Summary_Top_Courses!$T$28:$T$37</c:f>
              <c:strCache>
                <c:ptCount val="10"/>
                <c:pt idx="0">
                  <c:v>PSY105</c:v>
                </c:pt>
                <c:pt idx="1">
                  <c:v>ENG101</c:v>
                </c:pt>
                <c:pt idx="2">
                  <c:v>PLS200</c:v>
                </c:pt>
                <c:pt idx="3">
                  <c:v>ENG102</c:v>
                </c:pt>
                <c:pt idx="4">
                  <c:v>SOC200</c:v>
                </c:pt>
                <c:pt idx="5">
                  <c:v>CS205</c:v>
                </c:pt>
                <c:pt idx="6">
                  <c:v>HST102</c:v>
                </c:pt>
                <c:pt idx="7">
                  <c:v>MUS214</c:v>
                </c:pt>
                <c:pt idx="8">
                  <c:v>HST101</c:v>
                </c:pt>
                <c:pt idx="9">
                  <c:v>HST103</c:v>
                </c:pt>
              </c:strCache>
            </c:strRef>
          </c:cat>
          <c:val>
            <c:numRef>
              <c:f>Summary_Top_Courses!$W$28:$W$37</c:f>
              <c:numCache>
                <c:formatCode>[&lt;0]"";[&lt;=1]0%;0;""</c:formatCode>
                <c:ptCount val="10"/>
                <c:pt idx="0">
                  <c:v>0</c:v>
                </c:pt>
                <c:pt idx="1">
                  <c:v>0</c:v>
                </c:pt>
                <c:pt idx="2">
                  <c:v>0</c:v>
                </c:pt>
                <c:pt idx="3">
                  <c:v>0</c:v>
                </c:pt>
                <c:pt idx="4">
                  <c:v>0</c:v>
                </c:pt>
                <c:pt idx="5">
                  <c:v>0</c:v>
                </c:pt>
                <c:pt idx="6">
                  <c:v>0</c:v>
                </c:pt>
                <c:pt idx="7">
                  <c:v>0</c:v>
                </c:pt>
                <c:pt idx="8">
                  <c:v>0</c:v>
                </c:pt>
                <c:pt idx="9">
                  <c:v>0</c:v>
                </c:pt>
              </c:numCache>
            </c:numRef>
          </c:val>
          <c:smooth val="0"/>
        </c:ser>
        <c:dLbls>
          <c:showLegendKey val="0"/>
          <c:showVal val="0"/>
          <c:showCatName val="0"/>
          <c:showSerName val="0"/>
          <c:showPercent val="0"/>
          <c:showBubbleSize val="0"/>
        </c:dLbls>
        <c:marker val="1"/>
        <c:smooth val="0"/>
        <c:axId val="203781248"/>
        <c:axId val="203782784"/>
      </c:lineChart>
      <c:catAx>
        <c:axId val="203781248"/>
        <c:scaling>
          <c:orientation val="minMax"/>
        </c:scaling>
        <c:delete val="0"/>
        <c:axPos val="b"/>
        <c:numFmt formatCode="General" sourceLinked="1"/>
        <c:majorTickMark val="out"/>
        <c:minorTickMark val="none"/>
        <c:tickLblPos val="nextTo"/>
        <c:txPr>
          <a:bodyPr rot="0" vert="horz"/>
          <a:lstStyle/>
          <a:p>
            <a:pPr>
              <a:defRPr sz="900" b="0" i="1" u="none" strike="noStrike" baseline="0">
                <a:solidFill>
                  <a:srgbClr val="666699"/>
                </a:solidFill>
                <a:latin typeface="Arial"/>
                <a:ea typeface="Arial"/>
                <a:cs typeface="Arial"/>
              </a:defRPr>
            </a:pPr>
            <a:endParaRPr lang="en-US"/>
          </a:p>
        </c:txPr>
        <c:crossAx val="203782784"/>
        <c:crosses val="autoZero"/>
        <c:auto val="1"/>
        <c:lblAlgn val="ctr"/>
        <c:lblOffset val="100"/>
        <c:noMultiLvlLbl val="0"/>
      </c:catAx>
      <c:valAx>
        <c:axId val="203782784"/>
        <c:scaling>
          <c:orientation val="minMax"/>
          <c:min val="0"/>
        </c:scaling>
        <c:delete val="0"/>
        <c:axPos val="l"/>
        <c:title>
          <c:tx>
            <c:strRef>
              <c:f>Summary_Top_Courses!$H$6</c:f>
              <c:strCache>
                <c:ptCount val="1"/>
                <c:pt idx="0">
                  <c:v>Predictive Course Rank</c:v>
                </c:pt>
              </c:strCache>
            </c:strRef>
          </c:tx>
          <c:layout/>
          <c:overlay val="0"/>
          <c:txPr>
            <a:bodyPr rot="-5400000" vert="horz"/>
            <a:lstStyle/>
            <a:p>
              <a:pPr>
                <a:defRPr b="1"/>
              </a:pPr>
              <a:endParaRPr lang="en-US"/>
            </a:p>
          </c:txPr>
        </c:title>
        <c:numFmt formatCode="#,##0" sourceLinked="1"/>
        <c:majorTickMark val="out"/>
        <c:minorTickMark val="none"/>
        <c:tickLblPos val="nextTo"/>
        <c:crossAx val="203781248"/>
        <c:crosses val="autoZero"/>
        <c:crossBetween val="between"/>
      </c:valAx>
    </c:plotArea>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5622060406800206"/>
          <c:y val="5.043984734220789E-2"/>
          <c:w val="0.40086177802394229"/>
          <c:h val="0.85951259021877391"/>
        </c:manualLayout>
      </c:layout>
      <c:barChart>
        <c:barDir val="col"/>
        <c:grouping val="clustered"/>
        <c:varyColors val="0"/>
        <c:ser>
          <c:idx val="0"/>
          <c:order val="0"/>
          <c:spPr>
            <a:solidFill>
              <a:schemeClr val="accent6"/>
            </a:solidFill>
          </c:spPr>
          <c:invertIfNegative val="0"/>
          <c:dLbls>
            <c:dLbl>
              <c:idx val="10"/>
              <c:delete val="1"/>
            </c:dLbl>
            <c:dLbl>
              <c:idx val="15"/>
              <c:delete val="1"/>
            </c:dLbl>
            <c:txPr>
              <a:bodyPr/>
              <a:lstStyle/>
              <a:p>
                <a:pPr>
                  <a:defRPr sz="1000" b="0" i="0" u="none" strike="noStrike" baseline="0">
                    <a:solidFill>
                      <a:srgbClr val="666699"/>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Summary_Top_Courses!ChrtLabels2</c:f>
              <c:strCache>
                <c:ptCount val="1"/>
                <c:pt idx="0">
                  <c:v> </c:v>
                </c:pt>
              </c:strCache>
            </c:strRef>
          </c:cat>
          <c:val>
            <c:numRef>
              <c:f>Summary_Top_Courses!ChrtValues2</c:f>
              <c:numCache>
                <c:formatCode>#,##0</c:formatCode>
                <c:ptCount val="1"/>
                <c:pt idx="0">
                  <c:v>-1E-8</c:v>
                </c:pt>
              </c:numCache>
            </c:numRef>
          </c:val>
        </c:ser>
        <c:dLbls>
          <c:showLegendKey val="0"/>
          <c:showVal val="0"/>
          <c:showCatName val="0"/>
          <c:showSerName val="0"/>
          <c:showPercent val="0"/>
          <c:showBubbleSize val="0"/>
        </c:dLbls>
        <c:gapWidth val="160"/>
        <c:overlap val="100"/>
        <c:axId val="203698944"/>
        <c:axId val="203700480"/>
      </c:barChart>
      <c:lineChart>
        <c:grouping val="standard"/>
        <c:varyColors val="0"/>
        <c:ser>
          <c:idx val="1"/>
          <c:order val="1"/>
          <c:spPr>
            <a:ln w="28575">
              <a:noFill/>
            </a:ln>
          </c:spPr>
          <c:marker>
            <c:symbol val="none"/>
          </c:marker>
          <c:cat>
            <c:strRef>
              <c:f>Summary_Top_Courses!$T$38</c:f>
              <c:strCache>
                <c:ptCount val="1"/>
                <c:pt idx="0">
                  <c:v> </c:v>
                </c:pt>
              </c:strCache>
            </c:strRef>
          </c:cat>
          <c:val>
            <c:numRef>
              <c:f>Summary_Top_Courses!$Y$37</c:f>
              <c:numCache>
                <c:formatCode>[&lt;0]"";[&lt;=1]0%;0;""</c:formatCode>
                <c:ptCount val="1"/>
                <c:pt idx="0">
                  <c:v>11</c:v>
                </c:pt>
              </c:numCache>
            </c:numRef>
          </c:val>
          <c:smooth val="0"/>
        </c:ser>
        <c:ser>
          <c:idx val="2"/>
          <c:order val="2"/>
          <c:spPr>
            <a:ln w="28575">
              <a:noFill/>
            </a:ln>
          </c:spPr>
          <c:marker>
            <c:symbol val="none"/>
          </c:marker>
          <c:cat>
            <c:strRef>
              <c:f>Summary_Top_Courses!$T$38</c:f>
              <c:strCache>
                <c:ptCount val="1"/>
                <c:pt idx="0">
                  <c:v> </c:v>
                </c:pt>
              </c:strCache>
            </c:strRef>
          </c:cat>
          <c:val>
            <c:numRef>
              <c:f>Summary_Top_Courses!$Y$38</c:f>
              <c:numCache>
                <c:formatCode>[&lt;0]"";[&lt;=1]0%;0;""</c:formatCode>
                <c:ptCount val="1"/>
                <c:pt idx="0">
                  <c:v>0</c:v>
                </c:pt>
              </c:numCache>
            </c:numRef>
          </c:val>
          <c:smooth val="0"/>
        </c:ser>
        <c:dLbls>
          <c:showLegendKey val="0"/>
          <c:showVal val="0"/>
          <c:showCatName val="0"/>
          <c:showSerName val="0"/>
          <c:showPercent val="0"/>
          <c:showBubbleSize val="0"/>
        </c:dLbls>
        <c:marker val="1"/>
        <c:smooth val="0"/>
        <c:axId val="203698944"/>
        <c:axId val="203700480"/>
      </c:lineChart>
      <c:catAx>
        <c:axId val="203698944"/>
        <c:scaling>
          <c:orientation val="minMax"/>
        </c:scaling>
        <c:delete val="0"/>
        <c:axPos val="b"/>
        <c:numFmt formatCode="General" sourceLinked="1"/>
        <c:majorTickMark val="out"/>
        <c:minorTickMark val="none"/>
        <c:tickLblPos val="nextTo"/>
        <c:txPr>
          <a:bodyPr rot="0" vert="horz"/>
          <a:lstStyle/>
          <a:p>
            <a:pPr>
              <a:defRPr sz="900" b="0" i="1" u="none" strike="noStrike" baseline="0">
                <a:solidFill>
                  <a:srgbClr val="666699"/>
                </a:solidFill>
                <a:latin typeface="Arial"/>
                <a:ea typeface="Arial"/>
                <a:cs typeface="Arial"/>
              </a:defRPr>
            </a:pPr>
            <a:endParaRPr lang="en-US"/>
          </a:p>
        </c:txPr>
        <c:crossAx val="203700480"/>
        <c:crosses val="autoZero"/>
        <c:auto val="1"/>
        <c:lblAlgn val="ctr"/>
        <c:lblOffset val="100"/>
        <c:noMultiLvlLbl val="0"/>
      </c:catAx>
      <c:valAx>
        <c:axId val="203700480"/>
        <c:scaling>
          <c:orientation val="minMax"/>
          <c:min val="0"/>
        </c:scaling>
        <c:delete val="1"/>
        <c:axPos val="l"/>
        <c:numFmt formatCode="#,##0" sourceLinked="1"/>
        <c:majorTickMark val="out"/>
        <c:minorTickMark val="none"/>
        <c:tickLblPos val="nextTo"/>
        <c:crossAx val="203698944"/>
        <c:crosses val="autoZero"/>
        <c:crossBetween val="between"/>
      </c:valAx>
    </c:plotArea>
    <c:plotVisOnly val="0"/>
    <c:dispBlanksAs val="gap"/>
    <c:showDLblsOverMax val="0"/>
  </c:chart>
  <c:spPr>
    <a:noFill/>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771461574869346E-2"/>
          <c:y val="2.5151835763946116E-2"/>
          <c:w val="0.88873337238898098"/>
          <c:h val="0.77172266025828473"/>
        </c:manualLayout>
      </c:layout>
      <c:barChart>
        <c:barDir val="col"/>
        <c:grouping val="clustered"/>
        <c:varyColors val="0"/>
        <c:ser>
          <c:idx val="1"/>
          <c:order val="0"/>
          <c:invertIfNegative val="0"/>
          <c:dLbls>
            <c:numFmt formatCode="0%;&quot;N/A&quot;;0%;&quot;N/A&quot;" sourceLinked="0"/>
            <c:txPr>
              <a:bodyPr/>
              <a:lstStyle/>
              <a:p>
                <a:pPr>
                  <a:defRPr sz="1000" b="0" i="0" u="none" strike="noStrike" baseline="0">
                    <a:solidFill>
                      <a:srgbClr val="666699"/>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Analyze_Course!$O$10:$T$10</c:f>
              <c:strCache>
                <c:ptCount val="6"/>
                <c:pt idx="0">
                  <c:v>A
N=28</c:v>
                </c:pt>
                <c:pt idx="1">
                  <c:v>B
N=41</c:v>
                </c:pt>
                <c:pt idx="2">
                  <c:v>C
N=31</c:v>
                </c:pt>
                <c:pt idx="3">
                  <c:v>D
N=17</c:v>
                </c:pt>
                <c:pt idx="4">
                  <c:v>F
N=14</c:v>
                </c:pt>
                <c:pt idx="5">
                  <c:v>W
N=8</c:v>
                </c:pt>
              </c:strCache>
            </c:strRef>
          </c:cat>
          <c:val>
            <c:numRef>
              <c:f>Analyze_Course!$O$12:$T$12</c:f>
              <c:numCache>
                <c:formatCode>General</c:formatCode>
                <c:ptCount val="6"/>
                <c:pt idx="0">
                  <c:v>0.64285714000000005</c:v>
                </c:pt>
                <c:pt idx="1">
                  <c:v>0.56097560999999996</c:v>
                </c:pt>
                <c:pt idx="2">
                  <c:v>0.64516129</c:v>
                </c:pt>
                <c:pt idx="3">
                  <c:v>0.35294118000000002</c:v>
                </c:pt>
                <c:pt idx="4">
                  <c:v>0.57142857000000002</c:v>
                </c:pt>
                <c:pt idx="5">
                  <c:v>0.25</c:v>
                </c:pt>
              </c:numCache>
            </c:numRef>
          </c:val>
        </c:ser>
        <c:dLbls>
          <c:showLegendKey val="0"/>
          <c:showVal val="0"/>
          <c:showCatName val="0"/>
          <c:showSerName val="0"/>
          <c:showPercent val="0"/>
          <c:showBubbleSize val="0"/>
        </c:dLbls>
        <c:gapWidth val="150"/>
        <c:overlap val="100"/>
        <c:axId val="203638656"/>
        <c:axId val="203644928"/>
      </c:barChart>
      <c:scatterChart>
        <c:scatterStyle val="lineMarker"/>
        <c:varyColors val="0"/>
        <c:ser>
          <c:idx val="0"/>
          <c:order val="1"/>
          <c:spPr>
            <a:ln w="28575">
              <a:solidFill>
                <a:schemeClr val="tx1"/>
              </a:solidFill>
              <a:prstDash val="sysDash"/>
            </a:ln>
          </c:spPr>
          <c:marker>
            <c:symbol val="none"/>
          </c:marker>
          <c:xVal>
            <c:strRef>
              <c:f>Analyze_Course!$O$10:$T$10</c:f>
              <c:strCache>
                <c:ptCount val="6"/>
                <c:pt idx="0">
                  <c:v>A
N=28</c:v>
                </c:pt>
                <c:pt idx="1">
                  <c:v>B
N=41</c:v>
                </c:pt>
                <c:pt idx="2">
                  <c:v>C
N=31</c:v>
                </c:pt>
                <c:pt idx="3">
                  <c:v>D
N=17</c:v>
                </c:pt>
                <c:pt idx="4">
                  <c:v>F
N=14</c:v>
                </c:pt>
                <c:pt idx="5">
                  <c:v>W
N=8</c:v>
                </c:pt>
              </c:strCache>
            </c:strRef>
          </c:xVal>
          <c:yVal>
            <c:numRef>
              <c:f>Analyze_Course!$O$15:$S$15</c:f>
              <c:numCache>
                <c:formatCode>General</c:formatCode>
                <c:ptCount val="5"/>
                <c:pt idx="0">
                  <c:v>0.62485107200000001</c:v>
                </c:pt>
                <c:pt idx="1">
                  <c:v>0.58976191499999997</c:v>
                </c:pt>
                <c:pt idx="2">
                  <c:v>0.55467275800000004</c:v>
                </c:pt>
                <c:pt idx="3">
                  <c:v>0.51958360100000001</c:v>
                </c:pt>
                <c:pt idx="4">
                  <c:v>0.48449444400000002</c:v>
                </c:pt>
              </c:numCache>
            </c:numRef>
          </c:yVal>
          <c:smooth val="0"/>
        </c:ser>
        <c:dLbls>
          <c:showLegendKey val="0"/>
          <c:showVal val="0"/>
          <c:showCatName val="0"/>
          <c:showSerName val="0"/>
          <c:showPercent val="0"/>
          <c:showBubbleSize val="0"/>
        </c:dLbls>
        <c:axId val="203638656"/>
        <c:axId val="203644928"/>
      </c:scatterChart>
      <c:catAx>
        <c:axId val="203638656"/>
        <c:scaling>
          <c:orientation val="minMax"/>
        </c:scaling>
        <c:delete val="0"/>
        <c:axPos val="b"/>
        <c:title>
          <c:tx>
            <c:strRef>
              <c:f>Analyze_Course!$G$12</c:f>
              <c:strCache>
                <c:ptCount val="1"/>
                <c:pt idx="0">
                  <c:v>Grade Earned</c:v>
                </c:pt>
              </c:strCache>
            </c:strRef>
          </c:tx>
          <c:layout>
            <c:manualLayout>
              <c:xMode val="edge"/>
              <c:yMode val="edge"/>
              <c:x val="0.47624311147739579"/>
              <c:y val="0.92572586090479403"/>
            </c:manualLayout>
          </c:layout>
          <c:overlay val="0"/>
          <c:txPr>
            <a:bodyPr/>
            <a:lstStyle/>
            <a:p>
              <a:pPr>
                <a:defRPr b="1"/>
              </a:pPr>
              <a:endParaRPr lang="en-US"/>
            </a:p>
          </c:txPr>
        </c:title>
        <c:numFmt formatCode="General" sourceLinked="1"/>
        <c:majorTickMark val="out"/>
        <c:minorTickMark val="none"/>
        <c:tickLblPos val="nextTo"/>
        <c:txPr>
          <a:bodyPr rot="0" vert="horz"/>
          <a:lstStyle/>
          <a:p>
            <a:pPr>
              <a:defRPr sz="1000" b="0" i="0" u="none" strike="noStrike" baseline="0">
                <a:solidFill>
                  <a:srgbClr val="666699"/>
                </a:solidFill>
                <a:latin typeface="Arial"/>
                <a:ea typeface="Arial"/>
                <a:cs typeface="Arial"/>
              </a:defRPr>
            </a:pPr>
            <a:endParaRPr lang="en-US"/>
          </a:p>
        </c:txPr>
        <c:crossAx val="203644928"/>
        <c:crosses val="autoZero"/>
        <c:auto val="1"/>
        <c:lblAlgn val="ctr"/>
        <c:lblOffset val="100"/>
        <c:noMultiLvlLbl val="0"/>
      </c:catAx>
      <c:valAx>
        <c:axId val="203644928"/>
        <c:scaling>
          <c:orientation val="minMax"/>
          <c:max val="1"/>
          <c:min val="0"/>
        </c:scaling>
        <c:delete val="0"/>
        <c:axPos val="l"/>
        <c:title>
          <c:tx>
            <c:strRef>
              <c:f>Analyze_Course!$G$11</c:f>
              <c:strCache>
                <c:ptCount val="1"/>
                <c:pt idx="0">
                  <c:v>Graduation Rate In Selected Program</c:v>
                </c:pt>
              </c:strCache>
            </c:strRef>
          </c:tx>
          <c:layout>
            <c:manualLayout>
              <c:xMode val="edge"/>
              <c:yMode val="edge"/>
              <c:x val="3.3627574611181169E-3"/>
              <c:y val="2.5151846202470764E-2"/>
            </c:manualLayout>
          </c:layout>
          <c:overlay val="0"/>
          <c:txPr>
            <a:bodyPr rot="-5400000" vert="horz"/>
            <a:lstStyle/>
            <a:p>
              <a:pPr>
                <a:defRPr sz="1000" b="1"/>
              </a:pPr>
              <a:endParaRPr lang="en-US"/>
            </a:p>
          </c:txPr>
        </c:title>
        <c:numFmt formatCode="0%" sourceLinked="0"/>
        <c:majorTickMark val="out"/>
        <c:minorTickMark val="none"/>
        <c:tickLblPos val="nextTo"/>
        <c:crossAx val="203638656"/>
        <c:crosses val="autoZero"/>
        <c:crossBetween val="between"/>
        <c:majorUnit val="0.2"/>
      </c:valAx>
    </c:plotArea>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741136171537886E-2"/>
          <c:y val="6.8517935258092834E-3"/>
          <c:w val="0.80597390898171617"/>
          <c:h val="0.81531016814024526"/>
        </c:manualLayout>
      </c:layout>
      <c:barChart>
        <c:barDir val="col"/>
        <c:grouping val="clustered"/>
        <c:varyColors val="0"/>
        <c:ser>
          <c:idx val="0"/>
          <c:order val="0"/>
          <c:tx>
            <c:strRef>
              <c:f>Course_2_Course!$R$17</c:f>
              <c:strCache>
                <c:ptCount val="1"/>
                <c:pt idx="0">
                  <c:v>ACC201</c:v>
                </c:pt>
              </c:strCache>
            </c:strRef>
          </c:tx>
          <c:invertIfNegative val="0"/>
          <c:dLbls>
            <c:txPr>
              <a:bodyPr/>
              <a:lstStyle/>
              <a:p>
                <a:pPr>
                  <a:defRPr sz="1000" b="1" i="0" u="none" strike="noStrike" baseline="0">
                    <a:solidFill>
                      <a:srgbClr val="666699"/>
                    </a:solidFill>
                    <a:latin typeface="Arial"/>
                    <a:ea typeface="Arial"/>
                    <a:cs typeface="Arial"/>
                  </a:defRPr>
                </a:pPr>
                <a:endParaRPr lang="en-US"/>
              </a:p>
            </c:txPr>
            <c:dLblPos val="outEnd"/>
            <c:showLegendKey val="0"/>
            <c:showVal val="1"/>
            <c:showCatName val="0"/>
            <c:showSerName val="0"/>
            <c:showPercent val="0"/>
            <c:showBubbleSize val="0"/>
            <c:showLeaderLines val="0"/>
          </c:dLbls>
          <c:cat>
            <c:strRef>
              <c:f>Course_2_Course!$Q$18:$Q$23</c:f>
              <c:strCache>
                <c:ptCount val="6"/>
                <c:pt idx="0">
                  <c:v>A</c:v>
                </c:pt>
                <c:pt idx="1">
                  <c:v>B</c:v>
                </c:pt>
                <c:pt idx="2">
                  <c:v>C</c:v>
                </c:pt>
                <c:pt idx="3">
                  <c:v>D</c:v>
                </c:pt>
                <c:pt idx="4">
                  <c:v>F</c:v>
                </c:pt>
                <c:pt idx="5">
                  <c:v>W</c:v>
                </c:pt>
              </c:strCache>
            </c:strRef>
          </c:cat>
          <c:val>
            <c:numRef>
              <c:f>Course_2_Course!$R$18:$R$23</c:f>
              <c:numCache>
                <c:formatCode>0%;"N/A";0%;"N/A"</c:formatCode>
                <c:ptCount val="6"/>
                <c:pt idx="0">
                  <c:v>0.64285714000000005</c:v>
                </c:pt>
                <c:pt idx="1">
                  <c:v>0.56097560999999996</c:v>
                </c:pt>
                <c:pt idx="2">
                  <c:v>0.64516129</c:v>
                </c:pt>
                <c:pt idx="3">
                  <c:v>0.35294118000000002</c:v>
                </c:pt>
                <c:pt idx="4">
                  <c:v>0.57142857000000002</c:v>
                </c:pt>
                <c:pt idx="5">
                  <c:v>0.25</c:v>
                </c:pt>
              </c:numCache>
            </c:numRef>
          </c:val>
        </c:ser>
        <c:ser>
          <c:idx val="1"/>
          <c:order val="1"/>
          <c:tx>
            <c:strRef>
              <c:f>Course_2_Course!$S$17</c:f>
              <c:strCache>
                <c:ptCount val="1"/>
              </c:strCache>
            </c:strRef>
          </c:tx>
          <c:invertIfNegative val="0"/>
          <c:dLbls>
            <c:txPr>
              <a:bodyPr/>
              <a:lstStyle/>
              <a:p>
                <a:pPr>
                  <a:defRPr sz="1000" b="1" i="0" u="none" strike="noStrike" baseline="0">
                    <a:solidFill>
                      <a:srgbClr val="666699"/>
                    </a:solidFill>
                    <a:latin typeface="Arial"/>
                    <a:ea typeface="Arial"/>
                    <a:cs typeface="Arial"/>
                  </a:defRPr>
                </a:pPr>
                <a:endParaRPr lang="en-US"/>
              </a:p>
            </c:txPr>
            <c:showLegendKey val="0"/>
            <c:showVal val="1"/>
            <c:showCatName val="0"/>
            <c:showSerName val="0"/>
            <c:showPercent val="0"/>
            <c:showBubbleSize val="0"/>
            <c:showLeaderLines val="0"/>
          </c:dLbls>
          <c:cat>
            <c:strRef>
              <c:f>Course_2_Course!$Q$18:$Q$23</c:f>
              <c:strCache>
                <c:ptCount val="6"/>
                <c:pt idx="0">
                  <c:v>A</c:v>
                </c:pt>
                <c:pt idx="1">
                  <c:v>B</c:v>
                </c:pt>
                <c:pt idx="2">
                  <c:v>C</c:v>
                </c:pt>
                <c:pt idx="3">
                  <c:v>D</c:v>
                </c:pt>
                <c:pt idx="4">
                  <c:v>F</c:v>
                </c:pt>
                <c:pt idx="5">
                  <c:v>W</c:v>
                </c:pt>
              </c:strCache>
            </c:strRef>
          </c:cat>
          <c:val>
            <c:numRef>
              <c:f>Course_2_Course!$S$18:$S$23</c:f>
              <c:numCache>
                <c:formatCode>0%;"N/A";0%;"N/A"</c:formatCode>
                <c:ptCount val="6"/>
                <c:pt idx="0">
                  <c:v>-1E-8</c:v>
                </c:pt>
                <c:pt idx="1">
                  <c:v>-1E-8</c:v>
                </c:pt>
                <c:pt idx="2">
                  <c:v>-1E-8</c:v>
                </c:pt>
                <c:pt idx="3">
                  <c:v>-1E-8</c:v>
                </c:pt>
                <c:pt idx="4">
                  <c:v>-1E-8</c:v>
                </c:pt>
                <c:pt idx="5">
                  <c:v>-1E-8</c:v>
                </c:pt>
              </c:numCache>
            </c:numRef>
          </c:val>
        </c:ser>
        <c:dLbls>
          <c:showLegendKey val="0"/>
          <c:showVal val="0"/>
          <c:showCatName val="0"/>
          <c:showSerName val="0"/>
          <c:showPercent val="0"/>
          <c:showBubbleSize val="0"/>
        </c:dLbls>
        <c:gapWidth val="150"/>
        <c:axId val="204539008"/>
        <c:axId val="204540928"/>
      </c:barChart>
      <c:lineChart>
        <c:grouping val="standard"/>
        <c:varyColors val="0"/>
        <c:ser>
          <c:idx val="2"/>
          <c:order val="2"/>
          <c:spPr>
            <a:ln w="28575">
              <a:noFill/>
            </a:ln>
          </c:spPr>
          <c:marker>
            <c:symbol val="none"/>
          </c:marker>
          <c:val>
            <c:numRef>
              <c:f>Course_2_Course!$V$18:$V$23</c:f>
              <c:numCache>
                <c:formatCode>General</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204539008"/>
        <c:axId val="204540928"/>
      </c:lineChart>
      <c:catAx>
        <c:axId val="204539008"/>
        <c:scaling>
          <c:orientation val="minMax"/>
        </c:scaling>
        <c:delete val="0"/>
        <c:axPos val="b"/>
        <c:title>
          <c:tx>
            <c:strRef>
              <c:f>Course_2_Course!$G$14</c:f>
              <c:strCache>
                <c:ptCount val="1"/>
                <c:pt idx="0">
                  <c:v>Grade Earned</c:v>
                </c:pt>
              </c:strCache>
            </c:strRef>
          </c:tx>
          <c:layout/>
          <c:overlay val="0"/>
          <c:txPr>
            <a:bodyPr/>
            <a:lstStyle/>
            <a:p>
              <a:pPr>
                <a:defRPr sz="1000" b="1"/>
              </a:pPr>
              <a:endParaRPr lang="en-US"/>
            </a:p>
          </c:txPr>
        </c:title>
        <c:numFmt formatCode="General" sourceLinked="1"/>
        <c:majorTickMark val="none"/>
        <c:minorTickMark val="none"/>
        <c:tickLblPos val="nextTo"/>
        <c:txPr>
          <a:bodyPr rot="0" vert="horz"/>
          <a:lstStyle/>
          <a:p>
            <a:pPr>
              <a:defRPr sz="1050" b="1" i="0" u="none" strike="noStrike" baseline="0">
                <a:solidFill>
                  <a:srgbClr val="666699"/>
                </a:solidFill>
                <a:latin typeface="Arial"/>
                <a:ea typeface="Arial"/>
                <a:cs typeface="Arial"/>
              </a:defRPr>
            </a:pPr>
            <a:endParaRPr lang="en-US"/>
          </a:p>
        </c:txPr>
        <c:crossAx val="204540928"/>
        <c:crosses val="autoZero"/>
        <c:auto val="1"/>
        <c:lblAlgn val="ctr"/>
        <c:lblOffset val="100"/>
        <c:noMultiLvlLbl val="0"/>
      </c:catAx>
      <c:valAx>
        <c:axId val="204540928"/>
        <c:scaling>
          <c:orientation val="minMax"/>
          <c:max val="1"/>
          <c:min val="0"/>
        </c:scaling>
        <c:delete val="0"/>
        <c:axPos val="l"/>
        <c:title>
          <c:tx>
            <c:strRef>
              <c:f>Course_2_Course!$G$13</c:f>
              <c:strCache>
                <c:ptCount val="1"/>
                <c:pt idx="0">
                  <c:v>Graduation Rate In Selected Program</c:v>
                </c:pt>
              </c:strCache>
            </c:strRef>
          </c:tx>
          <c:layout/>
          <c:overlay val="0"/>
          <c:txPr>
            <a:bodyPr rot="-5400000" vert="horz"/>
            <a:lstStyle/>
            <a:p>
              <a:pPr>
                <a:defRPr sz="1000" b="1"/>
              </a:pPr>
              <a:endParaRPr lang="en-US"/>
            </a:p>
          </c:txPr>
        </c:title>
        <c:numFmt formatCode="0%;&quot;N/A&quot;;0%;&quot;N/A&quot;" sourceLinked="1"/>
        <c:majorTickMark val="out"/>
        <c:minorTickMark val="none"/>
        <c:tickLblPos val="nextTo"/>
        <c:crossAx val="204539008"/>
        <c:crosses val="autoZero"/>
        <c:crossBetween val="between"/>
        <c:majorUnit val="0.2"/>
      </c:valAx>
    </c:plotArea>
    <c:legend>
      <c:legendPos val="r"/>
      <c:legendEntry>
        <c:idx val="0"/>
        <c:txPr>
          <a:bodyPr/>
          <a:lstStyle/>
          <a:p>
            <a:pPr>
              <a:defRPr sz="1000" b="0" i="0" u="none" strike="noStrike" baseline="0">
                <a:solidFill>
                  <a:srgbClr val="666699"/>
                </a:solidFill>
                <a:latin typeface="Arial"/>
                <a:ea typeface="Arial"/>
                <a:cs typeface="Arial"/>
              </a:defRPr>
            </a:pPr>
            <a:endParaRPr lang="en-US"/>
          </a:p>
        </c:txPr>
      </c:legendEntry>
      <c:legendEntry>
        <c:idx val="1"/>
        <c:txPr>
          <a:bodyPr/>
          <a:lstStyle/>
          <a:p>
            <a:pPr>
              <a:defRPr sz="1000" b="0" i="0" u="none" strike="noStrike" baseline="0">
                <a:solidFill>
                  <a:srgbClr val="666699"/>
                </a:solidFill>
                <a:latin typeface="Arial"/>
                <a:ea typeface="Arial"/>
                <a:cs typeface="Arial"/>
              </a:defRPr>
            </a:pPr>
            <a:endParaRPr lang="en-US"/>
          </a:p>
        </c:txPr>
      </c:legendEntry>
      <c:legendEntry>
        <c:idx val="2"/>
        <c:delete val="1"/>
      </c:legendEntry>
      <c:layout>
        <c:manualLayout>
          <c:xMode val="edge"/>
          <c:yMode val="edge"/>
          <c:x val="0.86302875245640642"/>
          <c:y val="0.40579748183650954"/>
          <c:w val="0.13079313206343546"/>
          <c:h val="0.29275400357563997"/>
        </c:manualLayout>
      </c:layout>
      <c:overlay val="0"/>
      <c:txPr>
        <a:bodyPr/>
        <a:lstStyle/>
        <a:p>
          <a:pPr>
            <a:defRPr sz="1000" b="0" i="0" u="none" strike="noStrike" baseline="0">
              <a:solidFill>
                <a:srgbClr val="666699"/>
              </a:solidFill>
              <a:latin typeface="Arial"/>
              <a:ea typeface="Arial"/>
              <a:cs typeface="Arial"/>
            </a:defRPr>
          </a:pPr>
          <a:endParaRPr lang="en-US"/>
        </a:p>
      </c:txPr>
    </c:legend>
    <c:plotVisOnly val="0"/>
    <c:dispBlanksAs val="gap"/>
    <c:showDLblsOverMax val="0"/>
  </c:chart>
  <c:spPr>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000000000000089" l="0.70000000000000062" r="0.70000000000000062" t="0.7500000000000008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0.97334615278732828"/>
        </c:manualLayout>
      </c:layout>
      <c:scatterChart>
        <c:scatterStyle val="lineMarker"/>
        <c:varyColors val="0"/>
        <c:ser>
          <c:idx val="0"/>
          <c:order val="0"/>
          <c:spPr>
            <a:ln w="28575">
              <a:noFill/>
            </a:ln>
          </c:spPr>
          <c:marker>
            <c:symbol val="none"/>
          </c:marker>
          <c:dLbls>
            <c:dLbl>
              <c:idx val="0"/>
              <c:layout/>
              <c:tx>
                <c:strRef>
                  <c:f>Course_By_Term!$T$10</c:f>
                  <c:strCache>
                    <c:ptCount val="1"/>
                    <c:pt idx="0">
                      <c:v>44.90% (n=107)</c:v>
                    </c:pt>
                  </c:strCache>
                </c:strRef>
              </c:tx>
              <c:dLblPos val="ctr"/>
              <c:showLegendKey val="0"/>
              <c:showVal val="0"/>
              <c:showCatName val="0"/>
              <c:showSerName val="0"/>
              <c:showPercent val="0"/>
              <c:showBubbleSize val="0"/>
            </c:dLbl>
            <c:dLbl>
              <c:idx val="1"/>
              <c:layout/>
              <c:tx>
                <c:strRef>
                  <c:f>Course_By_Term!$T$11</c:f>
                  <c:strCache>
                    <c:ptCount val="1"/>
                    <c:pt idx="0">
                      <c:v>38.50% (n=130)</c:v>
                    </c:pt>
                  </c:strCache>
                </c:strRef>
              </c:tx>
              <c:dLblPos val="ctr"/>
              <c:showLegendKey val="0"/>
              <c:showVal val="0"/>
              <c:showCatName val="0"/>
              <c:showSerName val="0"/>
              <c:showPercent val="0"/>
              <c:showBubbleSize val="0"/>
            </c:dLbl>
            <c:dLbl>
              <c:idx val="2"/>
              <c:layout/>
              <c:tx>
                <c:strRef>
                  <c:f>Course_By_Term!$T$12</c:f>
                  <c:strCache>
                    <c:ptCount val="1"/>
                    <c:pt idx="0">
                      <c:v>12.20% (n=82)</c:v>
                    </c:pt>
                  </c:strCache>
                </c:strRef>
              </c:tx>
              <c:dLblPos val="ctr"/>
              <c:showLegendKey val="0"/>
              <c:showVal val="0"/>
              <c:showCatName val="0"/>
              <c:showSerName val="0"/>
              <c:showPercent val="0"/>
              <c:showBubbleSize val="0"/>
            </c:dLbl>
            <c:dLbl>
              <c:idx val="3"/>
              <c:layout/>
              <c:tx>
                <c:strRef>
                  <c:f>Course_By_Term!$T$13</c:f>
                  <c:strCache>
                    <c:ptCount val="1"/>
                    <c:pt idx="0">
                      <c:v>14.90% (n=47)</c:v>
                    </c:pt>
                  </c:strCache>
                </c:strRef>
              </c:tx>
              <c:dLblPos val="ctr"/>
              <c:showLegendKey val="0"/>
              <c:showVal val="0"/>
              <c:showCatName val="0"/>
              <c:showSerName val="0"/>
              <c:showPercent val="0"/>
              <c:showBubbleSize val="0"/>
            </c:dLbl>
            <c:dLbl>
              <c:idx val="4"/>
              <c:layout/>
              <c:tx>
                <c:strRef>
                  <c:f>Course_By_Term!$T$14</c:f>
                  <c:strCache>
                    <c:ptCount val="1"/>
                    <c:pt idx="0">
                      <c:v>3.50% (n=57)</c:v>
                    </c:pt>
                  </c:strCache>
                </c:strRef>
              </c:tx>
              <c:dLblPos val="ctr"/>
              <c:showLegendKey val="0"/>
              <c:showVal val="0"/>
              <c:showCatName val="0"/>
              <c:showSerName val="0"/>
              <c:showPercent val="0"/>
              <c:showBubbleSize val="0"/>
            </c:dLbl>
            <c:dLbl>
              <c:idx val="5"/>
              <c:layout/>
              <c:tx>
                <c:strRef>
                  <c:f>Course_By_Term!$T$15</c:f>
                  <c:strCache>
                    <c:ptCount val="1"/>
                    <c:pt idx="0">
                      <c:v>13.60% (n=22)</c:v>
                    </c:pt>
                  </c:strCache>
                </c:strRef>
              </c:tx>
              <c:dLblPos val="ctr"/>
              <c:showLegendKey val="0"/>
              <c:showVal val="0"/>
              <c:showCatName val="0"/>
              <c:showSerName val="0"/>
              <c:showPercent val="0"/>
              <c:showBubbleSize val="0"/>
            </c:dLbl>
            <c:dLbl>
              <c:idx val="6"/>
              <c:layout/>
              <c:tx>
                <c:strRef>
                  <c:f>Course_By_Term!$T$16</c:f>
                  <c:strCache>
                    <c:ptCount val="1"/>
                    <c:pt idx="0">
                      <c:v>48.20% (n=280)</c:v>
                    </c:pt>
                  </c:strCache>
                </c:strRef>
              </c:tx>
              <c:dLblPos val="ctr"/>
              <c:showLegendKey val="0"/>
              <c:showVal val="0"/>
              <c:showCatName val="0"/>
              <c:showSerName val="0"/>
              <c:showPercent val="0"/>
              <c:showBubbleSize val="0"/>
            </c:dLbl>
            <c:dLbl>
              <c:idx val="7"/>
              <c:layout/>
              <c:tx>
                <c:strRef>
                  <c:f>Course_By_Term!$T$17</c:f>
                  <c:strCache>
                    <c:ptCount val="1"/>
                    <c:pt idx="0">
                      <c:v>45.40% (n=304)</c:v>
                    </c:pt>
                  </c:strCache>
                </c:strRef>
              </c:tx>
              <c:dLblPos val="ctr"/>
              <c:showLegendKey val="0"/>
              <c:showVal val="0"/>
              <c:showCatName val="0"/>
              <c:showSerName val="0"/>
              <c:showPercent val="0"/>
              <c:showBubbleSize val="0"/>
            </c:dLbl>
            <c:dLbl>
              <c:idx val="8"/>
              <c:layout/>
              <c:tx>
                <c:strRef>
                  <c:f>Course_By_Term!$T$18</c:f>
                  <c:strCache>
                    <c:ptCount val="1"/>
                    <c:pt idx="0">
                      <c:v>33.60% (n=146)</c:v>
                    </c:pt>
                  </c:strCache>
                </c:strRef>
              </c:tx>
              <c:dLblPos val="ctr"/>
              <c:showLegendKey val="0"/>
              <c:showVal val="0"/>
              <c:showCatName val="0"/>
              <c:showSerName val="0"/>
              <c:showPercent val="0"/>
              <c:showBubbleSize val="0"/>
            </c:dLbl>
            <c:dLbl>
              <c:idx val="9"/>
              <c:layout/>
              <c:tx>
                <c:strRef>
                  <c:f>Course_By_Term!$T$19</c:f>
                  <c:strCache>
                    <c:ptCount val="1"/>
                    <c:pt idx="0">
                      <c:v>26.00% (n=50)</c:v>
                    </c:pt>
                  </c:strCache>
                </c:strRef>
              </c:tx>
              <c:dLblPos val="ctr"/>
              <c:showLegendKey val="0"/>
              <c:showVal val="0"/>
              <c:showCatName val="0"/>
              <c:showSerName val="0"/>
              <c:showPercent val="0"/>
              <c:showBubbleSize val="0"/>
            </c:dLbl>
            <c:dLbl>
              <c:idx val="10"/>
              <c:layout/>
              <c:tx>
                <c:strRef>
                  <c:f>Course_By_Term!$T$20</c:f>
                  <c:strCache>
                    <c:ptCount val="1"/>
                    <c:pt idx="0">
                      <c:v>6.70% (n=30)</c:v>
                    </c:pt>
                  </c:strCache>
                </c:strRef>
              </c:tx>
              <c:dLblPos val="ctr"/>
              <c:showLegendKey val="0"/>
              <c:showVal val="0"/>
              <c:showCatName val="0"/>
              <c:showSerName val="0"/>
              <c:showPercent val="0"/>
              <c:showBubbleSize val="0"/>
            </c:dLbl>
            <c:dLbl>
              <c:idx val="11"/>
              <c:layout/>
              <c:tx>
                <c:strRef>
                  <c:f>Course_By_Term!$T$21</c:f>
                  <c:strCache>
                    <c:ptCount val="1"/>
                    <c:pt idx="0">
                      <c:v>0.00% (n=23)</c:v>
                    </c:pt>
                  </c:strCache>
                </c:strRef>
              </c:tx>
              <c:dLblPos val="ctr"/>
              <c:showLegendKey val="0"/>
              <c:showVal val="0"/>
              <c:showCatName val="0"/>
              <c:showSerName val="0"/>
              <c:showPercent val="0"/>
              <c:showBubbleSize val="0"/>
            </c:dLbl>
            <c:dLbl>
              <c:idx val="12"/>
              <c:layout/>
              <c:tx>
                <c:strRef>
                  <c:f>Course_By_Term!$T$22</c:f>
                  <c:strCache>
                    <c:ptCount val="1"/>
                    <c:pt idx="0">
                      <c:v>69.10% (n=314)</c:v>
                    </c:pt>
                  </c:strCache>
                </c:strRef>
              </c:tx>
              <c:dLblPos val="ctr"/>
              <c:showLegendKey val="0"/>
              <c:showVal val="0"/>
              <c:showCatName val="0"/>
              <c:showSerName val="0"/>
              <c:showPercent val="0"/>
              <c:showBubbleSize val="0"/>
            </c:dLbl>
            <c:dLbl>
              <c:idx val="13"/>
              <c:layout/>
              <c:tx>
                <c:strRef>
                  <c:f>Course_By_Term!$T$23</c:f>
                  <c:strCache>
                    <c:ptCount val="1"/>
                    <c:pt idx="0">
                      <c:v>56.70% (n=240)</c:v>
                    </c:pt>
                  </c:strCache>
                </c:strRef>
              </c:tx>
              <c:dLblPos val="ctr"/>
              <c:showLegendKey val="0"/>
              <c:showVal val="0"/>
              <c:showCatName val="0"/>
              <c:showSerName val="0"/>
              <c:showPercent val="0"/>
              <c:showBubbleSize val="0"/>
            </c:dLbl>
            <c:dLbl>
              <c:idx val="14"/>
              <c:layout/>
              <c:tx>
                <c:strRef>
                  <c:f>Course_By_Term!$T$24</c:f>
                  <c:strCache>
                    <c:ptCount val="1"/>
                    <c:pt idx="0">
                      <c:v>30.90% (n=81)</c:v>
                    </c:pt>
                  </c:strCache>
                </c:strRef>
              </c:tx>
              <c:dLblPos val="ctr"/>
              <c:showLegendKey val="0"/>
              <c:showVal val="0"/>
              <c:showCatName val="0"/>
              <c:showSerName val="0"/>
              <c:showPercent val="0"/>
              <c:showBubbleSize val="0"/>
            </c:dLbl>
            <c:dLbl>
              <c:idx val="15"/>
              <c:layout/>
              <c:tx>
                <c:strRef>
                  <c:f>Course_By_Term!$T$25</c:f>
                  <c:strCache>
                    <c:ptCount val="1"/>
                    <c:pt idx="0">
                      <c:v>35.00% (n=20)</c:v>
                    </c:pt>
                  </c:strCache>
                </c:strRef>
              </c:tx>
              <c:dLblPos val="ctr"/>
              <c:showLegendKey val="0"/>
              <c:showVal val="0"/>
              <c:showCatName val="0"/>
              <c:showSerName val="0"/>
              <c:showPercent val="0"/>
              <c:showBubbleSize val="0"/>
            </c:dLbl>
            <c:dLbl>
              <c:idx val="16"/>
              <c:layout/>
              <c:tx>
                <c:strRef>
                  <c:f>Course_By_Term!$T$26</c:f>
                  <c:strCache>
                    <c:ptCount val="1"/>
                    <c:pt idx="0">
                      <c:v>33.30% (n=12)</c:v>
                    </c:pt>
                  </c:strCache>
                </c:strRef>
              </c:tx>
              <c:dLblPos val="ctr"/>
              <c:showLegendKey val="0"/>
              <c:showVal val="0"/>
              <c:showCatName val="0"/>
              <c:showSerName val="0"/>
              <c:showPercent val="0"/>
              <c:showBubbleSize val="0"/>
            </c:dLbl>
            <c:dLbl>
              <c:idx val="17"/>
              <c:layout/>
              <c:tx>
                <c:strRef>
                  <c:f>Course_By_Term!$T$27</c:f>
                  <c:strCache>
                    <c:ptCount val="1"/>
                    <c:pt idx="0">
                      <c:v>10.00% (n=20)</c:v>
                    </c:pt>
                  </c:strCache>
                </c:strRef>
              </c:tx>
              <c:dLblPos val="ctr"/>
              <c:showLegendKey val="0"/>
              <c:showVal val="0"/>
              <c:showCatName val="0"/>
              <c:showSerName val="0"/>
              <c:showPercent val="0"/>
              <c:showBubbleSize val="0"/>
            </c:dLbl>
            <c:dLbl>
              <c:idx val="18"/>
              <c:layout/>
              <c:tx>
                <c:strRef>
                  <c:f>Course_By_Term!$T$28</c:f>
                  <c:strCache>
                    <c:ptCount val="1"/>
                    <c:pt idx="0">
                      <c:v>73.20% (n=250)</c:v>
                    </c:pt>
                  </c:strCache>
                </c:strRef>
              </c:tx>
              <c:dLblPos val="ctr"/>
              <c:showLegendKey val="0"/>
              <c:showVal val="0"/>
              <c:showCatName val="0"/>
              <c:showSerName val="0"/>
              <c:showPercent val="0"/>
              <c:showBubbleSize val="0"/>
            </c:dLbl>
            <c:dLbl>
              <c:idx val="19"/>
              <c:layout/>
              <c:tx>
                <c:strRef>
                  <c:f>Course_By_Term!$T$29</c:f>
                  <c:strCache>
                    <c:ptCount val="1"/>
                    <c:pt idx="0">
                      <c:v>63.60% (n=173)</c:v>
                    </c:pt>
                  </c:strCache>
                </c:strRef>
              </c:tx>
              <c:dLblPos val="ctr"/>
              <c:showLegendKey val="0"/>
              <c:showVal val="0"/>
              <c:showCatName val="0"/>
              <c:showSerName val="0"/>
              <c:showPercent val="0"/>
              <c:showBubbleSize val="0"/>
            </c:dLbl>
            <c:dLbl>
              <c:idx val="20"/>
              <c:layout/>
              <c:tx>
                <c:strRef>
                  <c:f>Course_By_Term!$T$30</c:f>
                  <c:strCache>
                    <c:ptCount val="1"/>
                    <c:pt idx="0">
                      <c:v>52.40% (n=63)</c:v>
                    </c:pt>
                  </c:strCache>
                </c:strRef>
              </c:tx>
              <c:dLblPos val="ctr"/>
              <c:showLegendKey val="0"/>
              <c:showVal val="0"/>
              <c:showCatName val="0"/>
              <c:showSerName val="0"/>
              <c:showPercent val="0"/>
              <c:showBubbleSize val="0"/>
            </c:dLbl>
            <c:dLbl>
              <c:idx val="21"/>
              <c:layout/>
              <c:tx>
                <c:strRef>
                  <c:f>Course_By_Term!$T$31</c:f>
                  <c:strCache>
                    <c:ptCount val="1"/>
                    <c:pt idx="0">
                      <c:v>26.30% (n=19)</c:v>
                    </c:pt>
                  </c:strCache>
                </c:strRef>
              </c:tx>
              <c:dLblPos val="ctr"/>
              <c:showLegendKey val="0"/>
              <c:showVal val="0"/>
              <c:showCatName val="0"/>
              <c:showSerName val="0"/>
              <c:showPercent val="0"/>
              <c:showBubbleSize val="0"/>
            </c:dLbl>
            <c:dLbl>
              <c:idx val="22"/>
              <c:layout/>
              <c:tx>
                <c:strRef>
                  <c:f>Course_By_Term!$T$32</c:f>
                  <c:strCache>
                    <c:ptCount val="1"/>
                    <c:pt idx="0">
                      <c:v>16.70% (n=6)</c:v>
                    </c:pt>
                  </c:strCache>
                </c:strRef>
              </c:tx>
              <c:dLblPos val="ctr"/>
              <c:showLegendKey val="0"/>
              <c:showVal val="0"/>
              <c:showCatName val="0"/>
              <c:showSerName val="0"/>
              <c:showPercent val="0"/>
              <c:showBubbleSize val="0"/>
            </c:dLbl>
            <c:dLbl>
              <c:idx val="23"/>
              <c:layout/>
              <c:tx>
                <c:strRef>
                  <c:f>Course_By_Term!$T$33</c:f>
                  <c:strCache>
                    <c:ptCount val="1"/>
                    <c:pt idx="0">
                      <c:v>50.00% (n=16)</c:v>
                    </c:pt>
                  </c:strCache>
                </c:strRef>
              </c:tx>
              <c:dLblPos val="ctr"/>
              <c:showLegendKey val="0"/>
              <c:showVal val="0"/>
              <c:showCatName val="0"/>
              <c:showSerName val="0"/>
              <c:showPercent val="0"/>
              <c:showBubbleSize val="0"/>
            </c:dLbl>
            <c:dLbl>
              <c:idx val="24"/>
              <c:layout/>
              <c:tx>
                <c:strRef>
                  <c:f>Course_By_Term!$T$34</c:f>
                  <c:strCache>
                    <c:ptCount val="1"/>
                    <c:pt idx="0">
                      <c:v>74.00% (n=169)</c:v>
                    </c:pt>
                  </c:strCache>
                </c:strRef>
              </c:tx>
              <c:dLblPos val="ctr"/>
              <c:showLegendKey val="0"/>
              <c:showVal val="0"/>
              <c:showCatName val="0"/>
              <c:showSerName val="0"/>
              <c:showPercent val="0"/>
              <c:showBubbleSize val="0"/>
            </c:dLbl>
            <c:dLbl>
              <c:idx val="25"/>
              <c:layout/>
              <c:tx>
                <c:strRef>
                  <c:f>Course_By_Term!$T$35</c:f>
                  <c:strCache>
                    <c:ptCount val="1"/>
                    <c:pt idx="0">
                      <c:v>64.20% (n=106)</c:v>
                    </c:pt>
                  </c:strCache>
                </c:strRef>
              </c:tx>
              <c:dLblPos val="ctr"/>
              <c:showLegendKey val="0"/>
              <c:showVal val="0"/>
              <c:showCatName val="0"/>
              <c:showSerName val="0"/>
              <c:showPercent val="0"/>
              <c:showBubbleSize val="0"/>
            </c:dLbl>
            <c:dLbl>
              <c:idx val="26"/>
              <c:layout/>
              <c:tx>
                <c:strRef>
                  <c:f>Course_By_Term!$T$36</c:f>
                  <c:strCache>
                    <c:ptCount val="1"/>
                    <c:pt idx="0">
                      <c:v>64.30% (n=28)</c:v>
                    </c:pt>
                  </c:strCache>
                </c:strRef>
              </c:tx>
              <c:dLblPos val="ctr"/>
              <c:showLegendKey val="0"/>
              <c:showVal val="0"/>
              <c:showCatName val="0"/>
              <c:showSerName val="0"/>
              <c:showPercent val="0"/>
              <c:showBubbleSize val="0"/>
            </c:dLbl>
            <c:dLbl>
              <c:idx val="27"/>
              <c:layout/>
              <c:tx>
                <c:strRef>
                  <c:f>Course_By_Term!$T$37</c:f>
                  <c:strCache>
                    <c:ptCount val="1"/>
                    <c:pt idx="0">
                      <c:v>27.30% (n=11)</c:v>
                    </c:pt>
                  </c:strCache>
                </c:strRef>
              </c:tx>
              <c:dLblPos val="ctr"/>
              <c:showLegendKey val="0"/>
              <c:showVal val="0"/>
              <c:showCatName val="0"/>
              <c:showSerName val="0"/>
              <c:showPercent val="0"/>
              <c:showBubbleSize val="0"/>
            </c:dLbl>
            <c:dLbl>
              <c:idx val="28"/>
              <c:layout/>
              <c:tx>
                <c:strRef>
                  <c:f>Course_By_Term!$T$38</c:f>
                  <c:strCache>
                    <c:ptCount val="1"/>
                    <c:pt idx="0">
                      <c:v>0.00% (n=2)</c:v>
                    </c:pt>
                  </c:strCache>
                </c:strRef>
              </c:tx>
              <c:dLblPos val="ctr"/>
              <c:showLegendKey val="0"/>
              <c:showVal val="0"/>
              <c:showCatName val="0"/>
              <c:showSerName val="0"/>
              <c:showPercent val="0"/>
              <c:showBubbleSize val="0"/>
            </c:dLbl>
            <c:dLbl>
              <c:idx val="29"/>
              <c:layout/>
              <c:tx>
                <c:strRef>
                  <c:f>Course_By_Term!$T$39</c:f>
                  <c:strCache>
                    <c:ptCount val="1"/>
                    <c:pt idx="0">
                      <c:v>50.00% (n=14)</c:v>
                    </c:pt>
                  </c:strCache>
                </c:strRef>
              </c:tx>
              <c:dLblPos val="ctr"/>
              <c:showLegendKey val="0"/>
              <c:showVal val="0"/>
              <c:showCatName val="0"/>
              <c:showSerName val="0"/>
              <c:showPercent val="0"/>
              <c:showBubbleSize val="0"/>
            </c:dLbl>
            <c:dLbl>
              <c:idx val="30"/>
              <c:layout/>
              <c:tx>
                <c:strRef>
                  <c:f>Course_By_Term!$T$40</c:f>
                  <c:strCache>
                    <c:ptCount val="1"/>
                    <c:pt idx="0">
                      <c:v>77.70% (n=130)</c:v>
                    </c:pt>
                  </c:strCache>
                </c:strRef>
              </c:tx>
              <c:dLblPos val="ctr"/>
              <c:showLegendKey val="0"/>
              <c:showVal val="0"/>
              <c:showCatName val="0"/>
              <c:showSerName val="0"/>
              <c:showPercent val="0"/>
              <c:showBubbleSize val="0"/>
            </c:dLbl>
            <c:dLbl>
              <c:idx val="31"/>
              <c:layout/>
              <c:tx>
                <c:strRef>
                  <c:f>Course_By_Term!$T$41</c:f>
                  <c:strCache>
                    <c:ptCount val="1"/>
                    <c:pt idx="0">
                      <c:v>67.10% (n=73)</c:v>
                    </c:pt>
                  </c:strCache>
                </c:strRef>
              </c:tx>
              <c:dLblPos val="ctr"/>
              <c:showLegendKey val="0"/>
              <c:showVal val="0"/>
              <c:showCatName val="0"/>
              <c:showSerName val="0"/>
              <c:showPercent val="0"/>
              <c:showBubbleSize val="0"/>
            </c:dLbl>
            <c:dLbl>
              <c:idx val="32"/>
              <c:layout/>
              <c:tx>
                <c:strRef>
                  <c:f>Course_By_Term!$T$42</c:f>
                  <c:strCache>
                    <c:ptCount val="1"/>
                    <c:pt idx="0">
                      <c:v>60.70% (n=28)</c:v>
                    </c:pt>
                  </c:strCache>
                </c:strRef>
              </c:tx>
              <c:dLblPos val="ctr"/>
              <c:showLegendKey val="0"/>
              <c:showVal val="0"/>
              <c:showCatName val="0"/>
              <c:showSerName val="0"/>
              <c:showPercent val="0"/>
              <c:showBubbleSize val="0"/>
            </c:dLbl>
            <c:dLbl>
              <c:idx val="33"/>
              <c:layout/>
              <c:tx>
                <c:strRef>
                  <c:f>Course_By_Term!$T$43</c:f>
                  <c:strCache>
                    <c:ptCount val="1"/>
                    <c:pt idx="0">
                      <c:v>66.70% (n=6)</c:v>
                    </c:pt>
                  </c:strCache>
                </c:strRef>
              </c:tx>
              <c:dLblPos val="ctr"/>
              <c:showLegendKey val="0"/>
              <c:showVal val="0"/>
              <c:showCatName val="0"/>
              <c:showSerName val="0"/>
              <c:showPercent val="0"/>
              <c:showBubbleSize val="0"/>
            </c:dLbl>
            <c:dLbl>
              <c:idx val="34"/>
              <c:layout/>
              <c:tx>
                <c:strRef>
                  <c:f>Course_By_Term!$T$44</c:f>
                  <c:strCache>
                    <c:ptCount val="1"/>
                    <c:pt idx="0">
                      <c:v>25.00% (n=4)</c:v>
                    </c:pt>
                  </c:strCache>
                </c:strRef>
              </c:tx>
              <c:dLblPos val="ctr"/>
              <c:showLegendKey val="0"/>
              <c:showVal val="0"/>
              <c:showCatName val="0"/>
              <c:showSerName val="0"/>
              <c:showPercent val="0"/>
              <c:showBubbleSize val="0"/>
            </c:dLbl>
            <c:dLbl>
              <c:idx val="35"/>
              <c:layout/>
              <c:tx>
                <c:strRef>
                  <c:f>Course_By_Term!$T$45</c:f>
                  <c:strCache>
                    <c:ptCount val="1"/>
                    <c:pt idx="0">
                      <c:v>33.30% (n=6)</c:v>
                    </c:pt>
                  </c:strCache>
                </c:strRef>
              </c:tx>
              <c:dLblPos val="ctr"/>
              <c:showLegendKey val="0"/>
              <c:showVal val="0"/>
              <c:showCatName val="0"/>
              <c:showSerName val="0"/>
              <c:showPercent val="0"/>
              <c:showBubbleSize val="0"/>
            </c:dLbl>
            <c:dLbl>
              <c:idx val="36"/>
              <c:layout/>
              <c:tx>
                <c:strRef>
                  <c:f>Course_By_Term!$T$46</c:f>
                  <c:strCache>
                    <c:ptCount val="1"/>
                    <c:pt idx="0">
                      <c:v>82.70% (n=104)</c:v>
                    </c:pt>
                  </c:strCache>
                </c:strRef>
              </c:tx>
              <c:dLblPos val="ctr"/>
              <c:showLegendKey val="0"/>
              <c:showVal val="0"/>
              <c:showCatName val="0"/>
              <c:showSerName val="0"/>
              <c:showPercent val="0"/>
              <c:showBubbleSize val="0"/>
            </c:dLbl>
            <c:dLbl>
              <c:idx val="37"/>
              <c:layout/>
              <c:tx>
                <c:strRef>
                  <c:f>Course_By_Term!$T$47</c:f>
                  <c:strCache>
                    <c:ptCount val="1"/>
                    <c:pt idx="0">
                      <c:v>77.60% (n=58)</c:v>
                    </c:pt>
                  </c:strCache>
                </c:strRef>
              </c:tx>
              <c:dLblPos val="ctr"/>
              <c:showLegendKey val="0"/>
              <c:showVal val="0"/>
              <c:showCatName val="0"/>
              <c:showSerName val="0"/>
              <c:showPercent val="0"/>
              <c:showBubbleSize val="0"/>
            </c:dLbl>
            <c:dLbl>
              <c:idx val="38"/>
              <c:layout/>
              <c:tx>
                <c:strRef>
                  <c:f>Course_By_Term!$T$48</c:f>
                  <c:strCache>
                    <c:ptCount val="1"/>
                    <c:pt idx="0">
                      <c:v>66.70% (n=21)</c:v>
                    </c:pt>
                  </c:strCache>
                </c:strRef>
              </c:tx>
              <c:dLblPos val="ctr"/>
              <c:showLegendKey val="0"/>
              <c:showVal val="0"/>
              <c:showCatName val="0"/>
              <c:showSerName val="0"/>
              <c:showPercent val="0"/>
              <c:showBubbleSize val="0"/>
            </c:dLbl>
            <c:dLbl>
              <c:idx val="39"/>
              <c:layout/>
              <c:tx>
                <c:strRef>
                  <c:f>Course_By_Term!$T$49</c:f>
                  <c:strCache>
                    <c:ptCount val="1"/>
                    <c:pt idx="0">
                      <c:v>0.00% (n=2)</c:v>
                    </c:pt>
                  </c:strCache>
                </c:strRef>
              </c:tx>
              <c:dLblPos val="ctr"/>
              <c:showLegendKey val="0"/>
              <c:showVal val="0"/>
              <c:showCatName val="0"/>
              <c:showSerName val="0"/>
              <c:showPercent val="0"/>
              <c:showBubbleSize val="0"/>
            </c:dLbl>
            <c:dLbl>
              <c:idx val="40"/>
              <c:layout/>
              <c:tx>
                <c:strRef>
                  <c:f>Course_By_Term!$T$50</c:f>
                  <c:strCache>
                    <c:ptCount val="1"/>
                    <c:pt idx="0">
                      <c:v>0.00% (n=2)</c:v>
                    </c:pt>
                  </c:strCache>
                </c:strRef>
              </c:tx>
              <c:dLblPos val="ctr"/>
              <c:showLegendKey val="0"/>
              <c:showVal val="0"/>
              <c:showCatName val="0"/>
              <c:showSerName val="0"/>
              <c:showPercent val="0"/>
              <c:showBubbleSize val="0"/>
            </c:dLbl>
            <c:dLbl>
              <c:idx val="41"/>
              <c:layout/>
              <c:tx>
                <c:strRef>
                  <c:f>Course_By_Term!$T$51</c:f>
                  <c:strCache>
                    <c:ptCount val="1"/>
                    <c:pt idx="0">
                      <c:v>50.00% (n=12)</c:v>
                    </c:pt>
                  </c:strCache>
                </c:strRef>
              </c:tx>
              <c:dLblPos val="ctr"/>
              <c:showLegendKey val="0"/>
              <c:showVal val="0"/>
              <c:showCatName val="0"/>
              <c:showSerName val="0"/>
              <c:showPercent val="0"/>
              <c:showBubbleSize val="0"/>
            </c:dLbl>
            <c:dLbl>
              <c:idx val="42"/>
              <c:layout/>
              <c:tx>
                <c:strRef>
                  <c:f>Course_By_Term!$T$52</c:f>
                  <c:strCache>
                    <c:ptCount val="1"/>
                    <c:pt idx="0">
                      <c:v>85.30% (n=68)</c:v>
                    </c:pt>
                  </c:strCache>
                </c:strRef>
              </c:tx>
              <c:dLblPos val="ctr"/>
              <c:showLegendKey val="0"/>
              <c:showVal val="0"/>
              <c:showCatName val="0"/>
              <c:showSerName val="0"/>
              <c:showPercent val="0"/>
              <c:showBubbleSize val="0"/>
            </c:dLbl>
            <c:dLbl>
              <c:idx val="43"/>
              <c:layout/>
              <c:tx>
                <c:strRef>
                  <c:f>Course_By_Term!$T$53</c:f>
                  <c:strCache>
                    <c:ptCount val="1"/>
                    <c:pt idx="0">
                      <c:v>76.90% (n=52)</c:v>
                    </c:pt>
                  </c:strCache>
                </c:strRef>
              </c:tx>
              <c:dLblPos val="ctr"/>
              <c:showLegendKey val="0"/>
              <c:showVal val="0"/>
              <c:showCatName val="0"/>
              <c:showSerName val="0"/>
              <c:showPercent val="0"/>
              <c:showBubbleSize val="0"/>
            </c:dLbl>
            <c:dLbl>
              <c:idx val="44"/>
              <c:layout/>
              <c:tx>
                <c:strRef>
                  <c:f>Course_By_Term!$T$54</c:f>
                  <c:strCache>
                    <c:ptCount val="1"/>
                    <c:pt idx="0">
                      <c:v>100.00% (n=7)</c:v>
                    </c:pt>
                  </c:strCache>
                </c:strRef>
              </c:tx>
              <c:dLblPos val="ctr"/>
              <c:showLegendKey val="0"/>
              <c:showVal val="0"/>
              <c:showCatName val="0"/>
              <c:showSerName val="0"/>
              <c:showPercent val="0"/>
              <c:showBubbleSize val="0"/>
            </c:dLbl>
            <c:dLbl>
              <c:idx val="45"/>
              <c:layout/>
              <c:tx>
                <c:strRef>
                  <c:f>Course_By_Term!$T$55</c:f>
                  <c:strCache>
                    <c:ptCount val="1"/>
                    <c:pt idx="0">
                      <c:v>100.00% (n=2)</c:v>
                    </c:pt>
                  </c:strCache>
                </c:strRef>
              </c:tx>
              <c:dLblPos val="ctr"/>
              <c:showLegendKey val="0"/>
              <c:showVal val="0"/>
              <c:showCatName val="0"/>
              <c:showSerName val="0"/>
              <c:showPercent val="0"/>
              <c:showBubbleSize val="0"/>
            </c:dLbl>
            <c:dLbl>
              <c:idx val="46"/>
              <c:layout/>
              <c:tx>
                <c:strRef>
                  <c:f>Course_By_Term!$T$56</c:f>
                  <c:strCache>
                    <c:ptCount val="1"/>
                    <c:pt idx="0">
                      <c:v>50.00% (n=2)</c:v>
                    </c:pt>
                  </c:strCache>
                </c:strRef>
              </c:tx>
              <c:dLblPos val="ctr"/>
              <c:showLegendKey val="0"/>
              <c:showVal val="0"/>
              <c:showCatName val="0"/>
              <c:showSerName val="0"/>
              <c:showPercent val="0"/>
              <c:showBubbleSize val="0"/>
            </c:dLbl>
            <c:dLbl>
              <c:idx val="47"/>
              <c:layout/>
              <c:tx>
                <c:strRef>
                  <c:f>Course_By_Term!$T$57</c:f>
                  <c:strCache>
                    <c:ptCount val="1"/>
                    <c:pt idx="0">
                      <c:v>66.70% (n=3)</c:v>
                    </c:pt>
                  </c:strCache>
                </c:strRef>
              </c:tx>
              <c:dLblPos val="ctr"/>
              <c:showLegendKey val="0"/>
              <c:showVal val="0"/>
              <c:showCatName val="0"/>
              <c:showSerName val="0"/>
              <c:showPercent val="0"/>
              <c:showBubbleSize val="0"/>
            </c:dLbl>
            <c:dLbl>
              <c:idx val="48"/>
              <c:layout/>
              <c:tx>
                <c:strRef>
                  <c:f>Course_By_Term!$T$58</c:f>
                  <c:strCache>
                    <c:ptCount val="1"/>
                    <c:pt idx="0">
                      <c:v>67.02% (n=1,422)</c:v>
                    </c:pt>
                  </c:strCache>
                </c:strRef>
              </c:tx>
              <c:dLblPos val="ctr"/>
              <c:showLegendKey val="0"/>
              <c:showVal val="0"/>
              <c:showCatName val="0"/>
              <c:showSerName val="0"/>
              <c:showPercent val="0"/>
              <c:showBubbleSize val="0"/>
            </c:dLbl>
            <c:dLbl>
              <c:idx val="49"/>
              <c:layout/>
              <c:tx>
                <c:strRef>
                  <c:f>Course_By_Term!$T$59</c:f>
                  <c:strCache>
                    <c:ptCount val="1"/>
                    <c:pt idx="0">
                      <c:v>56.00% (n=1,136)</c:v>
                    </c:pt>
                  </c:strCache>
                </c:strRef>
              </c:tx>
              <c:dLblPos val="ctr"/>
              <c:showLegendKey val="0"/>
              <c:showVal val="0"/>
              <c:showCatName val="0"/>
              <c:showSerName val="0"/>
              <c:showPercent val="0"/>
              <c:showBubbleSize val="0"/>
            </c:dLbl>
            <c:dLbl>
              <c:idx val="50"/>
              <c:layout/>
              <c:tx>
                <c:strRef>
                  <c:f>Course_By_Term!$T$60</c:f>
                  <c:strCache>
                    <c:ptCount val="1"/>
                    <c:pt idx="0">
                      <c:v>37.96% (n=456)</c:v>
                    </c:pt>
                  </c:strCache>
                </c:strRef>
              </c:tx>
              <c:dLblPos val="ctr"/>
              <c:showLegendKey val="0"/>
              <c:showVal val="0"/>
              <c:showCatName val="0"/>
              <c:showSerName val="0"/>
              <c:showPercent val="0"/>
              <c:showBubbleSize val="0"/>
            </c:dLbl>
            <c:dLbl>
              <c:idx val="51"/>
              <c:layout/>
              <c:tx>
                <c:strRef>
                  <c:f>Course_By_Term!$T$61</c:f>
                  <c:strCache>
                    <c:ptCount val="1"/>
                    <c:pt idx="0">
                      <c:v>26.12% (n=157)</c:v>
                    </c:pt>
                  </c:strCache>
                </c:strRef>
              </c:tx>
              <c:dLblPos val="ctr"/>
              <c:showLegendKey val="0"/>
              <c:showVal val="0"/>
              <c:showCatName val="0"/>
              <c:showSerName val="0"/>
              <c:showPercent val="0"/>
              <c:showBubbleSize val="0"/>
            </c:dLbl>
            <c:dLbl>
              <c:idx val="52"/>
              <c:layout/>
              <c:tx>
                <c:strRef>
                  <c:f>Course_By_Term!$T$62</c:f>
                  <c:strCache>
                    <c:ptCount val="1"/>
                    <c:pt idx="0">
                      <c:v>9.57% (n=115)</c:v>
                    </c:pt>
                  </c:strCache>
                </c:strRef>
              </c:tx>
              <c:dLblPos val="ctr"/>
              <c:showLegendKey val="0"/>
              <c:showVal val="0"/>
              <c:showCatName val="0"/>
              <c:showSerName val="0"/>
              <c:showPercent val="0"/>
              <c:showBubbleSize val="0"/>
            </c:dLbl>
            <c:dLbl>
              <c:idx val="53"/>
              <c:layout/>
              <c:tx>
                <c:strRef>
                  <c:f>Course_By_Term!$T$63</c:f>
                  <c:strCache>
                    <c:ptCount val="1"/>
                    <c:pt idx="0">
                      <c:v>25.85% (n=116)</c:v>
                    </c:pt>
                  </c:strCache>
                </c:strRef>
              </c:tx>
              <c:dLblPos val="ctr"/>
              <c:showLegendKey val="0"/>
              <c:showVal val="0"/>
              <c:showCatName val="0"/>
              <c:showSerName val="0"/>
              <c:showPercent val="0"/>
              <c:showBubbleSize val="0"/>
            </c:dLbl>
            <c:dLbl>
              <c:idx val="54"/>
              <c:layout/>
              <c:tx>
                <c:strRef>
                  <c:f>Course_By_Term!$T$64</c:f>
                  <c:strCache>
                    <c:ptCount val="1"/>
                    <c:pt idx="0">
                      <c:v>26.99% (n=445)</c:v>
                    </c:pt>
                  </c:strCache>
                </c:strRef>
              </c:tx>
              <c:dLblPos val="ctr"/>
              <c:showLegendKey val="0"/>
              <c:showVal val="0"/>
              <c:showCatName val="0"/>
              <c:showSerName val="0"/>
              <c:showPercent val="0"/>
              <c:showBubbleSize val="0"/>
            </c:dLbl>
            <c:dLbl>
              <c:idx val="55"/>
              <c:layout/>
              <c:tx>
                <c:strRef>
                  <c:f>Course_By_Term!$T$65</c:f>
                  <c:strCache>
                    <c:ptCount val="1"/>
                    <c:pt idx="0">
                      <c:v>40.46% (n=833)</c:v>
                    </c:pt>
                  </c:strCache>
                </c:strRef>
              </c:tx>
              <c:dLblPos val="ctr"/>
              <c:showLegendKey val="0"/>
              <c:showVal val="0"/>
              <c:showCatName val="0"/>
              <c:showSerName val="0"/>
              <c:showPercent val="0"/>
              <c:showBubbleSize val="0"/>
            </c:dLbl>
            <c:dLbl>
              <c:idx val="56"/>
              <c:layout/>
              <c:tx>
                <c:strRef>
                  <c:f>Course_By_Term!$T$66</c:f>
                  <c:strCache>
                    <c:ptCount val="1"/>
                    <c:pt idx="0">
                      <c:v>56.93% (n=687)</c:v>
                    </c:pt>
                  </c:strCache>
                </c:strRef>
              </c:tx>
              <c:dLblPos val="ctr"/>
              <c:showLegendKey val="0"/>
              <c:showVal val="0"/>
              <c:showCatName val="0"/>
              <c:showSerName val="0"/>
              <c:showPercent val="0"/>
              <c:showBubbleSize val="0"/>
            </c:dLbl>
            <c:dLbl>
              <c:idx val="57"/>
              <c:layout/>
              <c:tx>
                <c:strRef>
                  <c:f>Course_By_Term!$T$67</c:f>
                  <c:strCache>
                    <c:ptCount val="1"/>
                    <c:pt idx="0">
                      <c:v>64.52% (n=527)</c:v>
                    </c:pt>
                  </c:strCache>
                </c:strRef>
              </c:tx>
              <c:dLblPos val="ctr"/>
              <c:showLegendKey val="0"/>
              <c:showVal val="0"/>
              <c:showCatName val="0"/>
              <c:showSerName val="0"/>
              <c:showPercent val="0"/>
              <c:showBubbleSize val="0"/>
            </c:dLbl>
            <c:dLbl>
              <c:idx val="58"/>
              <c:layout/>
              <c:tx>
                <c:strRef>
                  <c:f>Course_By_Term!$T$68</c:f>
                  <c:strCache>
                    <c:ptCount val="1"/>
                    <c:pt idx="0">
                      <c:v>67.01% (n=330)</c:v>
                    </c:pt>
                  </c:strCache>
                </c:strRef>
              </c:tx>
              <c:dLblPos val="ctr"/>
              <c:showLegendKey val="0"/>
              <c:showVal val="0"/>
              <c:showCatName val="0"/>
              <c:showSerName val="0"/>
              <c:showPercent val="0"/>
              <c:showBubbleSize val="0"/>
            </c:dLbl>
            <c:dLbl>
              <c:idx val="59"/>
              <c:layout/>
              <c:tx>
                <c:strRef>
                  <c:f>Course_By_Term!$T$69</c:f>
                  <c:strCache>
                    <c:ptCount val="1"/>
                    <c:pt idx="0">
                      <c:v>70.44% (n=247)</c:v>
                    </c:pt>
                  </c:strCache>
                </c:strRef>
              </c:tx>
              <c:dLblPos val="ctr"/>
              <c:showLegendKey val="0"/>
              <c:showVal val="0"/>
              <c:showCatName val="0"/>
              <c:showSerName val="0"/>
              <c:showPercent val="0"/>
              <c:showBubbleSize val="0"/>
            </c:dLbl>
            <c:dLbl>
              <c:idx val="60"/>
              <c:layout/>
              <c:tx>
                <c:strRef>
                  <c:f>Course_By_Term!$T$70</c:f>
                  <c:strCache>
                    <c:ptCount val="1"/>
                    <c:pt idx="0">
                      <c:v>75.89% (n=199)</c:v>
                    </c:pt>
                  </c:strCache>
                </c:strRef>
              </c:tx>
              <c:dLblPos val="ctr"/>
              <c:showLegendKey val="0"/>
              <c:showVal val="0"/>
              <c:showCatName val="0"/>
              <c:showSerName val="0"/>
              <c:showPercent val="0"/>
              <c:showBubbleSize val="0"/>
            </c:dLbl>
            <c:dLbl>
              <c:idx val="61"/>
              <c:layout/>
              <c:tx>
                <c:strRef>
                  <c:f>Course_By_Term!$T$71</c:f>
                  <c:strCache>
                    <c:ptCount val="1"/>
                    <c:pt idx="0">
                      <c:v>82.08% (n=134)</c:v>
                    </c:pt>
                  </c:strCache>
                </c:strRef>
              </c:tx>
              <c:dLblPos val="ctr"/>
              <c:showLegendKey val="0"/>
              <c:showVal val="0"/>
              <c:showCatName val="0"/>
              <c:showSerName val="0"/>
              <c:showPercent val="0"/>
              <c:showBubbleSize val="0"/>
            </c:dLbl>
            <c:txPr>
              <a:bodyPr/>
              <a:lstStyle/>
              <a:p>
                <a:pPr>
                  <a:defRPr sz="950" b="0" i="0" u="none" strike="noStrike" baseline="0">
                    <a:solidFill>
                      <a:srgbClr val="003366"/>
                    </a:solidFill>
                    <a:latin typeface="Arial"/>
                    <a:ea typeface="Arial"/>
                    <a:cs typeface="Arial"/>
                  </a:defRPr>
                </a:pPr>
                <a:endParaRPr lang="en-US"/>
              </a:p>
            </c:txPr>
            <c:dLblPos val="ctr"/>
            <c:showLegendKey val="0"/>
            <c:showVal val="1"/>
            <c:showCatName val="0"/>
            <c:showSerName val="0"/>
            <c:showPercent val="0"/>
            <c:showBubbleSize val="0"/>
            <c:showLeaderLines val="0"/>
          </c:dLbls>
          <c:xVal>
            <c:numRef>
              <c:f>Course_By_Term!$R$10:$R$71</c:f>
              <c:numCache>
                <c:formatCode>General</c:formatCode>
                <c:ptCount val="62"/>
                <c:pt idx="0">
                  <c:v>2.5</c:v>
                </c:pt>
                <c:pt idx="1">
                  <c:v>3.5</c:v>
                </c:pt>
                <c:pt idx="2">
                  <c:v>4.5</c:v>
                </c:pt>
                <c:pt idx="3">
                  <c:v>5.5</c:v>
                </c:pt>
                <c:pt idx="4">
                  <c:v>6.5</c:v>
                </c:pt>
                <c:pt idx="5">
                  <c:v>7.5</c:v>
                </c:pt>
                <c:pt idx="6">
                  <c:v>2.5</c:v>
                </c:pt>
                <c:pt idx="7">
                  <c:v>3.5</c:v>
                </c:pt>
                <c:pt idx="8">
                  <c:v>4.5</c:v>
                </c:pt>
                <c:pt idx="9">
                  <c:v>5.5</c:v>
                </c:pt>
                <c:pt idx="10">
                  <c:v>6.5</c:v>
                </c:pt>
                <c:pt idx="11">
                  <c:v>7.5</c:v>
                </c:pt>
                <c:pt idx="12">
                  <c:v>2.5</c:v>
                </c:pt>
                <c:pt idx="13">
                  <c:v>3.5</c:v>
                </c:pt>
                <c:pt idx="14">
                  <c:v>4.5</c:v>
                </c:pt>
                <c:pt idx="15">
                  <c:v>5.5</c:v>
                </c:pt>
                <c:pt idx="16">
                  <c:v>6.5</c:v>
                </c:pt>
                <c:pt idx="17">
                  <c:v>7.5</c:v>
                </c:pt>
                <c:pt idx="18">
                  <c:v>2.5</c:v>
                </c:pt>
                <c:pt idx="19">
                  <c:v>3.5</c:v>
                </c:pt>
                <c:pt idx="20">
                  <c:v>4.5</c:v>
                </c:pt>
                <c:pt idx="21">
                  <c:v>5.5</c:v>
                </c:pt>
                <c:pt idx="22">
                  <c:v>6.5</c:v>
                </c:pt>
                <c:pt idx="23">
                  <c:v>7.5</c:v>
                </c:pt>
                <c:pt idx="24">
                  <c:v>2.5</c:v>
                </c:pt>
                <c:pt idx="25">
                  <c:v>3.5</c:v>
                </c:pt>
                <c:pt idx="26">
                  <c:v>4.5</c:v>
                </c:pt>
                <c:pt idx="27">
                  <c:v>5.5</c:v>
                </c:pt>
                <c:pt idx="28">
                  <c:v>6.5</c:v>
                </c:pt>
                <c:pt idx="29">
                  <c:v>7.5</c:v>
                </c:pt>
                <c:pt idx="30">
                  <c:v>2.5</c:v>
                </c:pt>
                <c:pt idx="31">
                  <c:v>3.5</c:v>
                </c:pt>
                <c:pt idx="32">
                  <c:v>4.5</c:v>
                </c:pt>
                <c:pt idx="33">
                  <c:v>5.5</c:v>
                </c:pt>
                <c:pt idx="34">
                  <c:v>6.5</c:v>
                </c:pt>
                <c:pt idx="35">
                  <c:v>7.5</c:v>
                </c:pt>
                <c:pt idx="36">
                  <c:v>2.5</c:v>
                </c:pt>
                <c:pt idx="37">
                  <c:v>3.5</c:v>
                </c:pt>
                <c:pt idx="38">
                  <c:v>4.5</c:v>
                </c:pt>
                <c:pt idx="39">
                  <c:v>5.5</c:v>
                </c:pt>
                <c:pt idx="40">
                  <c:v>6.5</c:v>
                </c:pt>
                <c:pt idx="41">
                  <c:v>7.5</c:v>
                </c:pt>
                <c:pt idx="42">
                  <c:v>2.5</c:v>
                </c:pt>
                <c:pt idx="43">
                  <c:v>3.5</c:v>
                </c:pt>
                <c:pt idx="44">
                  <c:v>4.5</c:v>
                </c:pt>
                <c:pt idx="45">
                  <c:v>5.5</c:v>
                </c:pt>
                <c:pt idx="46">
                  <c:v>6.5</c:v>
                </c:pt>
                <c:pt idx="47">
                  <c:v>7.5</c:v>
                </c:pt>
                <c:pt idx="48">
                  <c:v>2.5</c:v>
                </c:pt>
                <c:pt idx="49">
                  <c:v>3.5</c:v>
                </c:pt>
                <c:pt idx="50">
                  <c:v>4.5</c:v>
                </c:pt>
                <c:pt idx="51">
                  <c:v>5.5</c:v>
                </c:pt>
                <c:pt idx="52">
                  <c:v>6.5</c:v>
                </c:pt>
                <c:pt idx="53">
                  <c:v>7.5</c:v>
                </c:pt>
                <c:pt idx="54">
                  <c:v>8.5</c:v>
                </c:pt>
                <c:pt idx="55">
                  <c:v>8.5</c:v>
                </c:pt>
                <c:pt idx="56">
                  <c:v>8.5</c:v>
                </c:pt>
                <c:pt idx="57">
                  <c:v>8.5</c:v>
                </c:pt>
                <c:pt idx="58">
                  <c:v>8.5</c:v>
                </c:pt>
                <c:pt idx="59">
                  <c:v>8.5</c:v>
                </c:pt>
                <c:pt idx="60">
                  <c:v>8.5</c:v>
                </c:pt>
                <c:pt idx="61">
                  <c:v>8.5</c:v>
                </c:pt>
              </c:numCache>
            </c:numRef>
          </c:xVal>
          <c:yVal>
            <c:numRef>
              <c:f>Course_By_Term!$S$10:$S$71</c:f>
              <c:numCache>
                <c:formatCode>General</c:formatCode>
                <c:ptCount val="62"/>
                <c:pt idx="0">
                  <c:v>1.5</c:v>
                </c:pt>
                <c:pt idx="1">
                  <c:v>1.5</c:v>
                </c:pt>
                <c:pt idx="2">
                  <c:v>1.5</c:v>
                </c:pt>
                <c:pt idx="3">
                  <c:v>1.5</c:v>
                </c:pt>
                <c:pt idx="4">
                  <c:v>1.5</c:v>
                </c:pt>
                <c:pt idx="5">
                  <c:v>1.5</c:v>
                </c:pt>
                <c:pt idx="6">
                  <c:v>2.5</c:v>
                </c:pt>
                <c:pt idx="7">
                  <c:v>2.5</c:v>
                </c:pt>
                <c:pt idx="8">
                  <c:v>2.5</c:v>
                </c:pt>
                <c:pt idx="9">
                  <c:v>2.5</c:v>
                </c:pt>
                <c:pt idx="10">
                  <c:v>2.5</c:v>
                </c:pt>
                <c:pt idx="11">
                  <c:v>2.5</c:v>
                </c:pt>
                <c:pt idx="12">
                  <c:v>3.5</c:v>
                </c:pt>
                <c:pt idx="13">
                  <c:v>3.5</c:v>
                </c:pt>
                <c:pt idx="14">
                  <c:v>3.5</c:v>
                </c:pt>
                <c:pt idx="15">
                  <c:v>3.5</c:v>
                </c:pt>
                <c:pt idx="16">
                  <c:v>3.5</c:v>
                </c:pt>
                <c:pt idx="17">
                  <c:v>3.5</c:v>
                </c:pt>
                <c:pt idx="18">
                  <c:v>4.5</c:v>
                </c:pt>
                <c:pt idx="19">
                  <c:v>4.5</c:v>
                </c:pt>
                <c:pt idx="20">
                  <c:v>4.5</c:v>
                </c:pt>
                <c:pt idx="21">
                  <c:v>4.5</c:v>
                </c:pt>
                <c:pt idx="22">
                  <c:v>4.5</c:v>
                </c:pt>
                <c:pt idx="23">
                  <c:v>4.5</c:v>
                </c:pt>
                <c:pt idx="24">
                  <c:v>5.5</c:v>
                </c:pt>
                <c:pt idx="25">
                  <c:v>5.5</c:v>
                </c:pt>
                <c:pt idx="26">
                  <c:v>5.5</c:v>
                </c:pt>
                <c:pt idx="27">
                  <c:v>5.5</c:v>
                </c:pt>
                <c:pt idx="28">
                  <c:v>5.5</c:v>
                </c:pt>
                <c:pt idx="29">
                  <c:v>5.5</c:v>
                </c:pt>
                <c:pt idx="30">
                  <c:v>6.5</c:v>
                </c:pt>
                <c:pt idx="31">
                  <c:v>6.5</c:v>
                </c:pt>
                <c:pt idx="32">
                  <c:v>6.5</c:v>
                </c:pt>
                <c:pt idx="33">
                  <c:v>6.5</c:v>
                </c:pt>
                <c:pt idx="34">
                  <c:v>6.5</c:v>
                </c:pt>
                <c:pt idx="35">
                  <c:v>6.5</c:v>
                </c:pt>
                <c:pt idx="36">
                  <c:v>7.5</c:v>
                </c:pt>
                <c:pt idx="37">
                  <c:v>7.5</c:v>
                </c:pt>
                <c:pt idx="38">
                  <c:v>7.5</c:v>
                </c:pt>
                <c:pt idx="39">
                  <c:v>7.5</c:v>
                </c:pt>
                <c:pt idx="40">
                  <c:v>7.5</c:v>
                </c:pt>
                <c:pt idx="41">
                  <c:v>7.5</c:v>
                </c:pt>
                <c:pt idx="42">
                  <c:v>8.5</c:v>
                </c:pt>
                <c:pt idx="43">
                  <c:v>8.5</c:v>
                </c:pt>
                <c:pt idx="44">
                  <c:v>8.5</c:v>
                </c:pt>
                <c:pt idx="45">
                  <c:v>8.5</c:v>
                </c:pt>
                <c:pt idx="46">
                  <c:v>8.5</c:v>
                </c:pt>
                <c:pt idx="47">
                  <c:v>8.5</c:v>
                </c:pt>
                <c:pt idx="48">
                  <c:v>9.5</c:v>
                </c:pt>
                <c:pt idx="49">
                  <c:v>9.5</c:v>
                </c:pt>
                <c:pt idx="50">
                  <c:v>9.5</c:v>
                </c:pt>
                <c:pt idx="51">
                  <c:v>9.5</c:v>
                </c:pt>
                <c:pt idx="52">
                  <c:v>9.5</c:v>
                </c:pt>
                <c:pt idx="53">
                  <c:v>9.5</c:v>
                </c:pt>
                <c:pt idx="54">
                  <c:v>1.5</c:v>
                </c:pt>
                <c:pt idx="55">
                  <c:v>2.5</c:v>
                </c:pt>
                <c:pt idx="56">
                  <c:v>3.5</c:v>
                </c:pt>
                <c:pt idx="57">
                  <c:v>4.5</c:v>
                </c:pt>
                <c:pt idx="58">
                  <c:v>5.5</c:v>
                </c:pt>
                <c:pt idx="59">
                  <c:v>6.5</c:v>
                </c:pt>
                <c:pt idx="60">
                  <c:v>7.5</c:v>
                </c:pt>
                <c:pt idx="61">
                  <c:v>8.5</c:v>
                </c:pt>
              </c:numCache>
            </c:numRef>
          </c:yVal>
          <c:smooth val="0"/>
        </c:ser>
        <c:dLbls>
          <c:showLegendKey val="0"/>
          <c:showVal val="0"/>
          <c:showCatName val="0"/>
          <c:showSerName val="0"/>
          <c:showPercent val="0"/>
          <c:showBubbleSize val="0"/>
        </c:dLbls>
        <c:axId val="205107200"/>
        <c:axId val="205108736"/>
      </c:scatterChart>
      <c:valAx>
        <c:axId val="205107200"/>
        <c:scaling>
          <c:orientation val="minMax"/>
          <c:max val="9"/>
          <c:min val="2"/>
        </c:scaling>
        <c:delete val="1"/>
        <c:axPos val="t"/>
        <c:numFmt formatCode="General" sourceLinked="1"/>
        <c:majorTickMark val="out"/>
        <c:minorTickMark val="none"/>
        <c:tickLblPos val="nextTo"/>
        <c:crossAx val="205108736"/>
        <c:crosses val="autoZero"/>
        <c:crossBetween val="midCat"/>
        <c:majorUnit val="1"/>
      </c:valAx>
      <c:valAx>
        <c:axId val="205108736"/>
        <c:scaling>
          <c:orientation val="maxMin"/>
          <c:max val="10"/>
          <c:min val="1"/>
        </c:scaling>
        <c:delete val="1"/>
        <c:axPos val="l"/>
        <c:numFmt formatCode="General" sourceLinked="1"/>
        <c:majorTickMark val="out"/>
        <c:minorTickMark val="none"/>
        <c:tickLblPos val="nextTo"/>
        <c:crossAx val="205107200"/>
        <c:crosses val="autoZero"/>
        <c:crossBetween val="midCat"/>
        <c:majorUnit val="1"/>
      </c:valAx>
      <c:spPr>
        <a:noFill/>
        <a:ln w="25400">
          <a:noFill/>
        </a:ln>
      </c:spPr>
    </c:plotArea>
    <c:plotVisOnly val="0"/>
    <c:dispBlanksAs val="gap"/>
    <c:showDLblsOverMax val="0"/>
  </c:chart>
  <c:spPr>
    <a:noFill/>
    <a:ln>
      <a:noFill/>
    </a:ln>
  </c:spPr>
  <c:txPr>
    <a:bodyPr/>
    <a:lstStyle/>
    <a:p>
      <a:pPr>
        <a:defRPr sz="1000" b="0" i="0" u="none" strike="noStrike" baseline="0">
          <a:solidFill>
            <a:srgbClr val="666699"/>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57150</xdr:colOff>
      <xdr:row>1</xdr:row>
      <xdr:rowOff>182880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5</xdr:col>
      <xdr:colOff>45720</xdr:colOff>
      <xdr:row>8</xdr:row>
      <xdr:rowOff>99060</xdr:rowOff>
    </xdr:from>
    <xdr:to>
      <xdr:col>12</xdr:col>
      <xdr:colOff>1190624</xdr:colOff>
      <xdr:row>25</xdr:row>
      <xdr:rowOff>144780</xdr:rowOff>
    </xdr:to>
    <xdr:graphicFrame macro="">
      <xdr:nvGraphicFramePr>
        <xdr:cNvPr id="7210679"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101011</xdr:colOff>
      <xdr:row>7</xdr:row>
      <xdr:rowOff>61381</xdr:rowOff>
    </xdr:from>
    <xdr:to>
      <xdr:col>10</xdr:col>
      <xdr:colOff>112581</xdr:colOff>
      <xdr:row>8</xdr:row>
      <xdr:rowOff>77544</xdr:rowOff>
    </xdr:to>
    <xdr:sp macro="" textlink="$G$10">
      <xdr:nvSpPr>
        <xdr:cNvPr id="4" name="TextBox 3"/>
        <xdr:cNvSpPr txBox="1"/>
      </xdr:nvSpPr>
      <xdr:spPr>
        <a:xfrm>
          <a:off x="5933486" y="2198156"/>
          <a:ext cx="3815813" cy="2796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B7F689D-6128-49E9-BFE6-154AA3405E1A}" type="TxLink">
            <a:rPr lang="en-US" sz="1100" b="1">
              <a:latin typeface="Arial" pitchFamily="34" charset="0"/>
              <a:cs typeface="Arial" pitchFamily="34" charset="0"/>
            </a:rPr>
            <a:pPr algn="ctr"/>
            <a:t>Graduation Rate by ACT Combined English/Writing</a:t>
          </a:fld>
          <a:endParaRPr lang="en-US" sz="1100" b="1">
            <a:latin typeface="Arial" pitchFamily="34" charset="0"/>
            <a:cs typeface="Arial" pitchFamily="34" charset="0"/>
          </a:endParaRPr>
        </a:p>
      </xdr:txBody>
    </xdr:sp>
    <xdr:clientData/>
  </xdr:twoCellAnchor>
  <xdr:twoCellAnchor>
    <xdr:from>
      <xdr:col>11</xdr:col>
      <xdr:colOff>760166</xdr:colOff>
      <xdr:row>7</xdr:row>
      <xdr:rowOff>65616</xdr:rowOff>
    </xdr:from>
    <xdr:to>
      <xdr:col>12</xdr:col>
      <xdr:colOff>1189221</xdr:colOff>
      <xdr:row>9</xdr:row>
      <xdr:rowOff>183056</xdr:rowOff>
    </xdr:to>
    <xdr:sp macro="" textlink="$K$11">
      <xdr:nvSpPr>
        <xdr:cNvPr id="5" name="TextBox 4"/>
        <xdr:cNvSpPr txBox="1"/>
      </xdr:nvSpPr>
      <xdr:spPr>
        <a:xfrm>
          <a:off x="11140511" y="2189691"/>
          <a:ext cx="1621556" cy="6127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l"/>
          <a:fld id="{4071361B-81E9-430D-9157-319ECA45A83A}" type="TxLink">
            <a:rPr lang="en-US" sz="900" b="0" i="0" u="none" strike="noStrike">
              <a:solidFill>
                <a:srgbClr val="516473"/>
              </a:solidFill>
              <a:latin typeface="Arial"/>
              <a:cs typeface="Arial"/>
            </a:rPr>
            <a:pPr algn="l"/>
            <a:t> </a:t>
          </a:fld>
          <a:endParaRPr lang="en-US" sz="700" b="1">
            <a:solidFill>
              <a:srgbClr val="FF0000"/>
            </a:solidFill>
            <a:latin typeface="Arial" pitchFamily="34" charset="0"/>
            <a:cs typeface="Arial" pitchFamily="34" charset="0"/>
          </a:endParaRPr>
        </a:p>
      </xdr:txBody>
    </xdr:sp>
    <xdr:clientData/>
  </xdr:twoCellAnchor>
  <xdr:twoCellAnchor>
    <xdr:from>
      <xdr:col>7</xdr:col>
      <xdr:colOff>101011</xdr:colOff>
      <xdr:row>25</xdr:row>
      <xdr:rowOff>31227</xdr:rowOff>
    </xdr:from>
    <xdr:to>
      <xdr:col>10</xdr:col>
      <xdr:colOff>150673</xdr:colOff>
      <xdr:row>25</xdr:row>
      <xdr:rowOff>227125</xdr:rowOff>
    </xdr:to>
    <xdr:sp macro="" textlink="$H$6">
      <xdr:nvSpPr>
        <xdr:cNvPr id="7" name="TextBox 6"/>
        <xdr:cNvSpPr txBox="1"/>
      </xdr:nvSpPr>
      <xdr:spPr>
        <a:xfrm>
          <a:off x="5933486" y="5885927"/>
          <a:ext cx="3861533" cy="2106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F12146C-65C7-4962-A84F-1418E0E45308}" type="TxLink">
            <a:rPr lang="en-US" sz="900" b="0" i="0" u="none" strike="noStrike">
              <a:solidFill>
                <a:srgbClr val="516473"/>
              </a:solidFill>
              <a:latin typeface="Arial"/>
              <a:cs typeface="Arial"/>
            </a:rPr>
            <a:pPr algn="ctr"/>
            <a:t>ACT Combined English/Writing</a:t>
          </a:fld>
          <a:endParaRPr lang="en-US" sz="1100" b="1">
            <a:latin typeface="Arial" pitchFamily="34" charset="0"/>
            <a:cs typeface="Arial" pitchFamily="34" charset="0"/>
          </a:endParaRPr>
        </a:p>
      </xdr:txBody>
    </xdr:sp>
    <xdr:clientData/>
  </xdr:twoCellAnchor>
  <xdr:twoCellAnchor editAs="absolute">
    <xdr:from>
      <xdr:col>0</xdr:col>
      <xdr:colOff>0</xdr:colOff>
      <xdr:row>0</xdr:row>
      <xdr:rowOff>0</xdr:rowOff>
    </xdr:from>
    <xdr:to>
      <xdr:col>6</xdr:col>
      <xdr:colOff>152400</xdr:colOff>
      <xdr:row>1</xdr:row>
      <xdr:rowOff>182880</xdr:rowOff>
    </xdr:to>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9525</xdr:colOff>
          <xdr:row>3</xdr:row>
          <xdr:rowOff>9525</xdr:rowOff>
        </xdr:from>
        <xdr:to>
          <xdr:col>9</xdr:col>
          <xdr:colOff>9525</xdr:colOff>
          <xdr:row>3</xdr:row>
          <xdr:rowOff>238125</xdr:rowOff>
        </xdr:to>
        <xdr:sp macro="" textlink="">
          <xdr:nvSpPr>
            <xdr:cNvPr id="2051" name="ComboBox1"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xdr:row>
          <xdr:rowOff>9525</xdr:rowOff>
        </xdr:from>
        <xdr:to>
          <xdr:col>9</xdr:col>
          <xdr:colOff>9525</xdr:colOff>
          <xdr:row>5</xdr:row>
          <xdr:rowOff>238125</xdr:rowOff>
        </xdr:to>
        <xdr:sp macro="" textlink="">
          <xdr:nvSpPr>
            <xdr:cNvPr id="2053" name="ComboBox2"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5</xdr:col>
      <xdr:colOff>45720</xdr:colOff>
      <xdr:row>16</xdr:row>
      <xdr:rowOff>95251</xdr:rowOff>
    </xdr:from>
    <xdr:to>
      <xdr:col>14</xdr:col>
      <xdr:colOff>942975</xdr:colOff>
      <xdr:row>28</xdr:row>
      <xdr:rowOff>238125</xdr:rowOff>
    </xdr:to>
    <xdr:graphicFrame macro="">
      <xdr:nvGraphicFramePr>
        <xdr:cNvPr id="7996629"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2463212</xdr:colOff>
      <xdr:row>14</xdr:row>
      <xdr:rowOff>114719</xdr:rowOff>
    </xdr:from>
    <xdr:to>
      <xdr:col>13</xdr:col>
      <xdr:colOff>424183</xdr:colOff>
      <xdr:row>16</xdr:row>
      <xdr:rowOff>116624</xdr:rowOff>
    </xdr:to>
    <xdr:sp macro="" textlink="$G$24">
      <xdr:nvSpPr>
        <xdr:cNvPr id="3" name="TextBox 2"/>
        <xdr:cNvSpPr txBox="1"/>
      </xdr:nvSpPr>
      <xdr:spPr>
        <a:xfrm>
          <a:off x="5006387" y="3745649"/>
          <a:ext cx="7855548"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945C544-B309-40FD-A44B-7D7CBB29258D}" type="TxLink">
            <a:rPr lang="en-US" sz="1050" b="1" i="0" u="none" strike="noStrike">
              <a:solidFill>
                <a:srgbClr val="516473"/>
              </a:solidFill>
              <a:latin typeface="Arial"/>
              <a:cs typeface="Arial"/>
            </a:rPr>
            <a:pPr algn="ctr"/>
            <a:t>4yr Grad Rate from Program by First Year GPA</a:t>
          </a:fld>
          <a:endParaRPr lang="en-US" sz="1400" b="1">
            <a:latin typeface="Arial" pitchFamily="34" charset="0"/>
            <a:cs typeface="Arial" pitchFamily="34" charset="0"/>
          </a:endParaRPr>
        </a:p>
      </xdr:txBody>
    </xdr:sp>
    <xdr:clientData/>
  </xdr:twoCellAnchor>
  <xdr:twoCellAnchor>
    <xdr:from>
      <xdr:col>13</xdr:col>
      <xdr:colOff>298024</xdr:colOff>
      <xdr:row>14</xdr:row>
      <xdr:rowOff>52280</xdr:rowOff>
    </xdr:from>
    <xdr:to>
      <xdr:col>14</xdr:col>
      <xdr:colOff>930479</xdr:colOff>
      <xdr:row>16</xdr:row>
      <xdr:rowOff>161863</xdr:rowOff>
    </xdr:to>
    <xdr:sp macro="" textlink="$K$25">
      <xdr:nvSpPr>
        <xdr:cNvPr id="4" name="TextBox 3"/>
        <xdr:cNvSpPr txBox="1"/>
      </xdr:nvSpPr>
      <xdr:spPr>
        <a:xfrm>
          <a:off x="12261424" y="3801320"/>
          <a:ext cx="1607815" cy="6277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l"/>
          <a:fld id="{0E6FFFB5-A012-458F-9DF1-04F0767ECCF6}" type="TxLink">
            <a:rPr lang="en-US" sz="900" b="0" i="0" u="none" strike="noStrike">
              <a:solidFill>
                <a:srgbClr val="516473"/>
              </a:solidFill>
              <a:latin typeface="Arial"/>
              <a:cs typeface="Arial"/>
            </a:rPr>
            <a:pPr algn="l"/>
            <a:t> </a:t>
          </a:fld>
          <a:endParaRPr lang="en-US" sz="700" b="1">
            <a:solidFill>
              <a:srgbClr val="FF0000"/>
            </a:solidFill>
            <a:latin typeface="Arial" pitchFamily="34" charset="0"/>
            <a:cs typeface="Arial" pitchFamily="34" charset="0"/>
          </a:endParaRPr>
        </a:p>
      </xdr:txBody>
    </xdr:sp>
    <xdr:clientData/>
  </xdr:twoCellAnchor>
  <xdr:twoCellAnchor editAs="absolute">
    <xdr:from>
      <xdr:col>0</xdr:col>
      <xdr:colOff>0</xdr:colOff>
      <xdr:row>0</xdr:row>
      <xdr:rowOff>0</xdr:rowOff>
    </xdr:from>
    <xdr:to>
      <xdr:col>6</xdr:col>
      <xdr:colOff>152400</xdr:colOff>
      <xdr:row>1</xdr:row>
      <xdr:rowOff>182880</xdr:rowOff>
    </xdr:to>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19050</xdr:colOff>
          <xdr:row>3</xdr:row>
          <xdr:rowOff>9525</xdr:rowOff>
        </xdr:from>
        <xdr:to>
          <xdr:col>8</xdr:col>
          <xdr:colOff>962025</xdr:colOff>
          <xdr:row>3</xdr:row>
          <xdr:rowOff>238125</xdr:rowOff>
        </xdr:to>
        <xdr:sp macro="" textlink="">
          <xdr:nvSpPr>
            <xdr:cNvPr id="3075" name="ComboBox1"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9525</xdr:rowOff>
        </xdr:from>
        <xdr:to>
          <xdr:col>8</xdr:col>
          <xdr:colOff>962025</xdr:colOff>
          <xdr:row>5</xdr:row>
          <xdr:rowOff>238125</xdr:rowOff>
        </xdr:to>
        <xdr:sp macro="" textlink="">
          <xdr:nvSpPr>
            <xdr:cNvPr id="3077" name="ComboBox2"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9525</xdr:rowOff>
        </xdr:from>
        <xdr:to>
          <xdr:col>8</xdr:col>
          <xdr:colOff>962025</xdr:colOff>
          <xdr:row>7</xdr:row>
          <xdr:rowOff>238125</xdr:rowOff>
        </xdr:to>
        <xdr:sp macro="" textlink="">
          <xdr:nvSpPr>
            <xdr:cNvPr id="3078" name="ComboBox3"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xdr:row>
          <xdr:rowOff>9525</xdr:rowOff>
        </xdr:from>
        <xdr:to>
          <xdr:col>8</xdr:col>
          <xdr:colOff>962025</xdr:colOff>
          <xdr:row>8</xdr:row>
          <xdr:rowOff>238125</xdr:rowOff>
        </xdr:to>
        <xdr:sp macro="" textlink="">
          <xdr:nvSpPr>
            <xdr:cNvPr id="3079" name="ComboBox4"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35719</xdr:colOff>
      <xdr:row>11</xdr:row>
      <xdr:rowOff>144780</xdr:rowOff>
    </xdr:from>
    <xdr:to>
      <xdr:col>13</xdr:col>
      <xdr:colOff>1052286</xdr:colOff>
      <xdr:row>25</xdr:row>
      <xdr:rowOff>449580</xdr:rowOff>
    </xdr:to>
    <xdr:graphicFrame macro="">
      <xdr:nvGraphicFramePr>
        <xdr:cNvPr id="652885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85724</xdr:colOff>
      <xdr:row>11</xdr:row>
      <xdr:rowOff>68580</xdr:rowOff>
    </xdr:from>
    <xdr:to>
      <xdr:col>67</xdr:col>
      <xdr:colOff>495300</xdr:colOff>
      <xdr:row>25</xdr:row>
      <xdr:rowOff>449580</xdr:rowOff>
    </xdr:to>
    <xdr:graphicFrame macro="">
      <xdr:nvGraphicFramePr>
        <xdr:cNvPr id="65288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643473</xdr:colOff>
      <xdr:row>10</xdr:row>
      <xdr:rowOff>53549</xdr:rowOff>
    </xdr:from>
    <xdr:to>
      <xdr:col>13</xdr:col>
      <xdr:colOff>1025071</xdr:colOff>
      <xdr:row>11</xdr:row>
      <xdr:rowOff>84636</xdr:rowOff>
    </xdr:to>
    <xdr:sp macro="" textlink="$H$13">
      <xdr:nvSpPr>
        <xdr:cNvPr id="13" name="TextBox 12"/>
        <xdr:cNvSpPr txBox="1"/>
      </xdr:nvSpPr>
      <xdr:spPr>
        <a:xfrm>
          <a:off x="3192544" y="2956406"/>
          <a:ext cx="10469027" cy="2850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08B43A6-96EA-4737-AB26-9126FE3B3174}" type="TxLink">
            <a:rPr lang="en-US" sz="1200" b="1" i="0" u="none" strike="noStrike">
              <a:solidFill>
                <a:srgbClr val="516473"/>
              </a:solidFill>
              <a:latin typeface="Arial"/>
              <a:cs typeface="Arial"/>
            </a:rPr>
            <a:pPr algn="ctr"/>
            <a:t>Average GPA of the Most Common Feeder Majors</a:t>
          </a:fld>
          <a:endParaRPr lang="en-US" sz="1200" b="1">
            <a:solidFill>
              <a:srgbClr val="516473"/>
            </a:solidFill>
            <a:latin typeface="Arial" pitchFamily="34" charset="0"/>
            <a:cs typeface="Arial" pitchFamily="34" charset="0"/>
          </a:endParaRPr>
        </a:p>
      </xdr:txBody>
    </xdr:sp>
    <xdr:clientData/>
  </xdr:twoCellAnchor>
  <xdr:twoCellAnchor editAs="absolute">
    <xdr:from>
      <xdr:col>0</xdr:col>
      <xdr:colOff>0</xdr:colOff>
      <xdr:row>0</xdr:row>
      <xdr:rowOff>0</xdr:rowOff>
    </xdr:from>
    <xdr:to>
      <xdr:col>5</xdr:col>
      <xdr:colOff>2705100</xdr:colOff>
      <xdr:row>1</xdr:row>
      <xdr:rowOff>182880</xdr:rowOff>
    </xdr:to>
    <xdr:pic>
      <xdr:nvPicPr>
        <xdr:cNvPr id="9" name="Pictur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9</xdr:col>
          <xdr:colOff>19050</xdr:colOff>
          <xdr:row>3</xdr:row>
          <xdr:rowOff>238125</xdr:rowOff>
        </xdr:to>
        <xdr:sp macro="" textlink="">
          <xdr:nvSpPr>
            <xdr:cNvPr id="4099" name="ComboBox1"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9525</xdr:rowOff>
        </xdr:from>
        <xdr:to>
          <xdr:col>9</xdr:col>
          <xdr:colOff>9525</xdr:colOff>
          <xdr:row>5</xdr:row>
          <xdr:rowOff>238125</xdr:rowOff>
        </xdr:to>
        <xdr:sp macro="" textlink="">
          <xdr:nvSpPr>
            <xdr:cNvPr id="4101" name="ComboBox2"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9525</xdr:rowOff>
        </xdr:from>
        <xdr:to>
          <xdr:col>9</xdr:col>
          <xdr:colOff>9525</xdr:colOff>
          <xdr:row>7</xdr:row>
          <xdr:rowOff>238125</xdr:rowOff>
        </xdr:to>
        <xdr:sp macro="" textlink="">
          <xdr:nvSpPr>
            <xdr:cNvPr id="4102" name="ComboBox3"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21166</xdr:colOff>
      <xdr:row>8</xdr:row>
      <xdr:rowOff>160656</xdr:rowOff>
    </xdr:from>
    <xdr:to>
      <xdr:col>11</xdr:col>
      <xdr:colOff>1143000</xdr:colOff>
      <xdr:row>20</xdr:row>
      <xdr:rowOff>153036</xdr:rowOff>
    </xdr:to>
    <xdr:graphicFrame macro="">
      <xdr:nvGraphicFramePr>
        <xdr:cNvPr id="83528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620882</xdr:colOff>
      <xdr:row>7</xdr:row>
      <xdr:rowOff>41767</xdr:rowOff>
    </xdr:from>
    <xdr:to>
      <xdr:col>10</xdr:col>
      <xdr:colOff>608121</xdr:colOff>
      <xdr:row>8</xdr:row>
      <xdr:rowOff>82126</xdr:rowOff>
    </xdr:to>
    <xdr:sp macro="" textlink="$H$9">
      <xdr:nvSpPr>
        <xdr:cNvPr id="7" name="TextBox 6"/>
        <xdr:cNvSpPr txBox="1"/>
      </xdr:nvSpPr>
      <xdr:spPr>
        <a:xfrm>
          <a:off x="4254493" y="2123720"/>
          <a:ext cx="4339167" cy="2963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3112FBF-AFAF-42B3-9512-9F92110397BD}" type="TxLink">
            <a:rPr lang="en-US" sz="1100" b="1">
              <a:latin typeface="Arial" pitchFamily="34" charset="0"/>
              <a:cs typeface="Arial" pitchFamily="34" charset="0"/>
            </a:rPr>
            <a:pPr algn="ctr"/>
            <a:t>Predictive Course Rank of the Top 10 Enrolled Courses</a:t>
          </a:fld>
          <a:endParaRPr lang="en-US" sz="1100" b="1">
            <a:latin typeface="Arial" pitchFamily="34" charset="0"/>
            <a:cs typeface="Arial" pitchFamily="34" charset="0"/>
          </a:endParaRPr>
        </a:p>
      </xdr:txBody>
    </xdr:sp>
    <xdr:clientData/>
  </xdr:twoCellAnchor>
  <xdr:twoCellAnchor>
    <xdr:from>
      <xdr:col>5</xdr:col>
      <xdr:colOff>398076</xdr:colOff>
      <xdr:row>20</xdr:row>
      <xdr:rowOff>179287</xdr:rowOff>
    </xdr:from>
    <xdr:to>
      <xdr:col>5</xdr:col>
      <xdr:colOff>1117781</xdr:colOff>
      <xdr:row>23</xdr:row>
      <xdr:rowOff>25990</xdr:rowOff>
    </xdr:to>
    <xdr:sp macro="" textlink="">
      <xdr:nvSpPr>
        <xdr:cNvPr id="9" name="TextBox 8"/>
        <xdr:cNvSpPr txBox="1"/>
      </xdr:nvSpPr>
      <xdr:spPr>
        <a:xfrm>
          <a:off x="2927493" y="4941787"/>
          <a:ext cx="719705" cy="397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i="1">
              <a:solidFill>
                <a:schemeClr val="tx1"/>
              </a:solidFill>
            </a:rPr>
            <a:t>More</a:t>
          </a:r>
        </a:p>
        <a:p>
          <a:pPr algn="ctr"/>
          <a:r>
            <a:rPr lang="en-US" sz="900" i="1">
              <a:solidFill>
                <a:schemeClr val="tx1"/>
              </a:solidFill>
            </a:rPr>
            <a:t>Enrolled</a:t>
          </a:r>
        </a:p>
      </xdr:txBody>
    </xdr:sp>
    <xdr:clientData/>
  </xdr:twoCellAnchor>
  <xdr:twoCellAnchor>
    <xdr:from>
      <xdr:col>11</xdr:col>
      <xdr:colOff>549701</xdr:colOff>
      <xdr:row>20</xdr:row>
      <xdr:rowOff>179287</xdr:rowOff>
    </xdr:from>
    <xdr:to>
      <xdr:col>12</xdr:col>
      <xdr:colOff>46705</xdr:colOff>
      <xdr:row>23</xdr:row>
      <xdr:rowOff>25990</xdr:rowOff>
    </xdr:to>
    <xdr:sp macro="" textlink="">
      <xdr:nvSpPr>
        <xdr:cNvPr id="10" name="TextBox 9"/>
        <xdr:cNvSpPr txBox="1"/>
      </xdr:nvSpPr>
      <xdr:spPr>
        <a:xfrm>
          <a:off x="10032368" y="4941787"/>
          <a:ext cx="692920" cy="3970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i="1">
              <a:solidFill>
                <a:schemeClr val="tx1"/>
              </a:solidFill>
            </a:rPr>
            <a:t>Less</a:t>
          </a:r>
        </a:p>
        <a:p>
          <a:pPr algn="ctr"/>
          <a:r>
            <a:rPr lang="en-US" sz="900" i="1">
              <a:solidFill>
                <a:schemeClr val="tx1"/>
              </a:solidFill>
            </a:rPr>
            <a:t>Enrolled</a:t>
          </a:r>
        </a:p>
      </xdr:txBody>
    </xdr:sp>
    <xdr:clientData/>
  </xdr:twoCellAnchor>
  <xdr:twoCellAnchor>
    <xdr:from>
      <xdr:col>12</xdr:col>
      <xdr:colOff>85937</xdr:colOff>
      <xdr:row>8</xdr:row>
      <xdr:rowOff>160656</xdr:rowOff>
    </xdr:from>
    <xdr:to>
      <xdr:col>14</xdr:col>
      <xdr:colOff>523874</xdr:colOff>
      <xdr:row>20</xdr:row>
      <xdr:rowOff>153036</xdr:rowOff>
    </xdr:to>
    <xdr:graphicFrame macro="">
      <xdr:nvGraphicFramePr>
        <xdr:cNvPr id="83528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1144685</xdr:colOff>
      <xdr:row>21</xdr:row>
      <xdr:rowOff>168910</xdr:rowOff>
    </xdr:from>
    <xdr:to>
      <xdr:col>11</xdr:col>
      <xdr:colOff>471453</xdr:colOff>
      <xdr:row>21</xdr:row>
      <xdr:rowOff>175662</xdr:rowOff>
    </xdr:to>
    <xdr:cxnSp macro="">
      <xdr:nvCxnSpPr>
        <xdr:cNvPr id="12" name="Straight Arrow Connector 11"/>
        <xdr:cNvCxnSpPr/>
      </xdr:nvCxnSpPr>
      <xdr:spPr bwMode="gray">
        <a:xfrm>
          <a:off x="3674102" y="5111327"/>
          <a:ext cx="6280018" cy="6752"/>
        </a:xfrm>
        <a:prstGeom prst="straightConnector1">
          <a:avLst/>
        </a:prstGeom>
        <a:ln w="12700">
          <a:solidFill>
            <a:schemeClr val="accent3"/>
          </a:solidFill>
          <a:miter lim="800000"/>
          <a:headEnd type="none"/>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0</xdr:colOff>
      <xdr:row>0</xdr:row>
      <xdr:rowOff>0</xdr:rowOff>
    </xdr:from>
    <xdr:to>
      <xdr:col>7</xdr:col>
      <xdr:colOff>533400</xdr:colOff>
      <xdr:row>1</xdr:row>
      <xdr:rowOff>182880</xdr:rowOff>
    </xdr:to>
    <xdr:pic>
      <xdr:nvPicPr>
        <xdr:cNvPr id="13" name="Picture 1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8</xdr:col>
          <xdr:colOff>1181100</xdr:colOff>
          <xdr:row>3</xdr:row>
          <xdr:rowOff>238125</xdr:rowOff>
        </xdr:to>
        <xdr:sp macro="" textlink="">
          <xdr:nvSpPr>
            <xdr:cNvPr id="5123" name="ComboBox1"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9525</xdr:rowOff>
        </xdr:from>
        <xdr:to>
          <xdr:col>8</xdr:col>
          <xdr:colOff>1181100</xdr:colOff>
          <xdr:row>5</xdr:row>
          <xdr:rowOff>238125</xdr:rowOff>
        </xdr:to>
        <xdr:sp macro="" textlink="">
          <xdr:nvSpPr>
            <xdr:cNvPr id="5125" name="ComboBox2"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6</xdr:col>
      <xdr:colOff>703438</xdr:colOff>
      <xdr:row>7</xdr:row>
      <xdr:rowOff>22148</xdr:rowOff>
    </xdr:from>
    <xdr:to>
      <xdr:col>10</xdr:col>
      <xdr:colOff>781049</xdr:colOff>
      <xdr:row>8</xdr:row>
      <xdr:rowOff>28575</xdr:rowOff>
    </xdr:to>
    <xdr:sp macro="" textlink="$G$13">
      <xdr:nvSpPr>
        <xdr:cNvPr id="4" name="TextBox 3"/>
        <xdr:cNvSpPr txBox="1"/>
      </xdr:nvSpPr>
      <xdr:spPr>
        <a:xfrm>
          <a:off x="4332463" y="2146223"/>
          <a:ext cx="4421011" cy="2540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AEA6BA3-8300-446F-964E-C34EFEE59C05}" type="TxLink">
            <a:rPr lang="en-US" sz="1100" b="1" i="0" u="none" strike="noStrike">
              <a:solidFill>
                <a:srgbClr val="516473"/>
              </a:solidFill>
              <a:latin typeface="Arial"/>
              <a:cs typeface="Arial"/>
            </a:rPr>
            <a:pPr algn="ctr"/>
            <a:t>Graduation Rate In Selected Program by Grade Earned</a:t>
          </a:fld>
          <a:endParaRPr lang="en-US" sz="1600" b="1">
            <a:latin typeface="Arial" pitchFamily="34" charset="0"/>
            <a:cs typeface="Arial" pitchFamily="34" charset="0"/>
          </a:endParaRPr>
        </a:p>
      </xdr:txBody>
    </xdr:sp>
    <xdr:clientData/>
  </xdr:twoCellAnchor>
  <xdr:twoCellAnchor>
    <xdr:from>
      <xdr:col>10</xdr:col>
      <xdr:colOff>650455</xdr:colOff>
      <xdr:row>7</xdr:row>
      <xdr:rowOff>7830</xdr:rowOff>
    </xdr:from>
    <xdr:to>
      <xdr:col>11</xdr:col>
      <xdr:colOff>1065403</xdr:colOff>
      <xdr:row>9</xdr:row>
      <xdr:rowOff>73117</xdr:rowOff>
    </xdr:to>
    <xdr:sp macro="" textlink="$K$10">
      <xdr:nvSpPr>
        <xdr:cNvPr id="5" name="TextBox 4"/>
        <xdr:cNvSpPr txBox="1"/>
      </xdr:nvSpPr>
      <xdr:spPr>
        <a:xfrm>
          <a:off x="8636003" y="2095498"/>
          <a:ext cx="1495777" cy="5503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l"/>
          <a:fld id="{FE617796-8E17-4FE1-9535-5D44023C7C6C}" type="TxLink">
            <a:rPr lang="en-US" sz="700" b="1">
              <a:solidFill>
                <a:srgbClr val="FF0000"/>
              </a:solidFill>
              <a:latin typeface="Arial" pitchFamily="34" charset="0"/>
              <a:cs typeface="Arial" pitchFamily="34" charset="0"/>
            </a:rPr>
            <a:pPr algn="l"/>
            <a:t>Attention: At least one student sample size (i.e., count) is fewer than ten.</a:t>
          </a:fld>
          <a:endParaRPr lang="en-US" sz="700" b="1">
            <a:solidFill>
              <a:srgbClr val="FF0000"/>
            </a:solidFill>
            <a:latin typeface="Arial" pitchFamily="34" charset="0"/>
            <a:cs typeface="Arial" pitchFamily="34" charset="0"/>
          </a:endParaRPr>
        </a:p>
      </xdr:txBody>
    </xdr:sp>
    <xdr:clientData/>
  </xdr:twoCellAnchor>
  <xdr:twoCellAnchor editAs="absolute">
    <xdr:from>
      <xdr:col>0</xdr:col>
      <xdr:colOff>0</xdr:colOff>
      <xdr:row>0</xdr:row>
      <xdr:rowOff>0</xdr:rowOff>
    </xdr:from>
    <xdr:to>
      <xdr:col>7</xdr:col>
      <xdr:colOff>533400</xdr:colOff>
      <xdr:row>1</xdr:row>
      <xdr:rowOff>182880</xdr:rowOff>
    </xdr:to>
    <xdr:pic>
      <xdr:nvPicPr>
        <xdr:cNvPr id="6880958"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xdr:colOff>
      <xdr:row>8</xdr:row>
      <xdr:rowOff>57151</xdr:rowOff>
    </xdr:from>
    <xdr:to>
      <xdr:col>11</xdr:col>
      <xdr:colOff>1057275</xdr:colOff>
      <xdr:row>22</xdr:row>
      <xdr:rowOff>129541</xdr:rowOff>
    </xdr:to>
    <xdr:graphicFrame macro="">
      <xdr:nvGraphicFramePr>
        <xdr:cNvPr id="68809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9</xdr:col>
          <xdr:colOff>9525</xdr:colOff>
          <xdr:row>3</xdr:row>
          <xdr:rowOff>238125</xdr:rowOff>
        </xdr:to>
        <xdr:sp macro="" textlink="">
          <xdr:nvSpPr>
            <xdr:cNvPr id="6147" name="ComboBox1" hidden="1">
              <a:extLst>
                <a:ext uri="{63B3BB69-23CF-44E3-9099-C40C66FF867C}">
                  <a14:compatExt spid="_x0000_s6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xdr:row>
          <xdr:rowOff>9525</xdr:rowOff>
        </xdr:from>
        <xdr:to>
          <xdr:col>9</xdr:col>
          <xdr:colOff>0</xdr:colOff>
          <xdr:row>5</xdr:row>
          <xdr:rowOff>238125</xdr:rowOff>
        </xdr:to>
        <xdr:sp macro="" textlink="">
          <xdr:nvSpPr>
            <xdr:cNvPr id="6149" name="ComboBox2" hidden="1">
              <a:extLst>
                <a:ext uri="{63B3BB69-23CF-44E3-9099-C40C66FF867C}">
                  <a14:compatExt spid="_x0000_s614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19050</xdr:colOff>
      <xdr:row>12</xdr:row>
      <xdr:rowOff>57150</xdr:rowOff>
    </xdr:from>
    <xdr:to>
      <xdr:col>13</xdr:col>
      <xdr:colOff>781050</xdr:colOff>
      <xdr:row>27</xdr:row>
      <xdr:rowOff>152400</xdr:rowOff>
    </xdr:to>
    <xdr:graphicFrame macro="">
      <xdr:nvGraphicFramePr>
        <xdr:cNvPr id="68840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732397</xdr:colOff>
      <xdr:row>11</xdr:row>
      <xdr:rowOff>9730</xdr:rowOff>
    </xdr:from>
    <xdr:to>
      <xdr:col>11</xdr:col>
      <xdr:colOff>276225</xdr:colOff>
      <xdr:row>12</xdr:row>
      <xdr:rowOff>42295</xdr:rowOff>
    </xdr:to>
    <xdr:sp macro="" textlink="$G$15">
      <xdr:nvSpPr>
        <xdr:cNvPr id="5" name="TextBox 4"/>
        <xdr:cNvSpPr txBox="1"/>
      </xdr:nvSpPr>
      <xdr:spPr>
        <a:xfrm>
          <a:off x="4628122" y="3124405"/>
          <a:ext cx="4553978" cy="2802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3C7CA91B-7EC2-44CB-AF4D-11A4CB2CC3A1}" type="TxLink">
            <a:rPr lang="en-US" sz="1100" b="1" i="0" u="none" strike="noStrike">
              <a:solidFill>
                <a:srgbClr val="516473"/>
              </a:solidFill>
              <a:latin typeface="Arial"/>
              <a:cs typeface="Arial"/>
            </a:rPr>
            <a:pPr algn="ctr"/>
            <a:t>Graduation Rate In Selected Program by Grade Earned</a:t>
          </a:fld>
          <a:endParaRPr lang="en-US" sz="1600" b="1">
            <a:latin typeface="Arial" pitchFamily="34" charset="0"/>
            <a:cs typeface="Arial" pitchFamily="34" charset="0"/>
          </a:endParaRPr>
        </a:p>
      </xdr:txBody>
    </xdr:sp>
    <xdr:clientData/>
  </xdr:twoCellAnchor>
  <xdr:twoCellAnchor>
    <xdr:from>
      <xdr:col>12</xdr:col>
      <xdr:colOff>616588</xdr:colOff>
      <xdr:row>11</xdr:row>
      <xdr:rowOff>11645</xdr:rowOff>
    </xdr:from>
    <xdr:to>
      <xdr:col>13</xdr:col>
      <xdr:colOff>780076</xdr:colOff>
      <xdr:row>13</xdr:row>
      <xdr:rowOff>117650</xdr:rowOff>
    </xdr:to>
    <xdr:sp macro="" textlink="$M$14">
      <xdr:nvSpPr>
        <xdr:cNvPr id="6" name="TextBox 5"/>
        <xdr:cNvSpPr txBox="1"/>
      </xdr:nvSpPr>
      <xdr:spPr>
        <a:xfrm>
          <a:off x="10522588" y="3178178"/>
          <a:ext cx="976288" cy="5547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45720" rIns="45720" rtlCol="0" anchor="t"/>
        <a:lstStyle/>
        <a:p>
          <a:pPr algn="l"/>
          <a:fld id="{81001555-7014-4904-8D25-B9B0B9CF40AA}" type="TxLink">
            <a:rPr lang="en-US" sz="700" b="1">
              <a:solidFill>
                <a:srgbClr val="FF0000"/>
              </a:solidFill>
              <a:latin typeface="Arial" pitchFamily="34" charset="0"/>
              <a:cs typeface="Arial" pitchFamily="34" charset="0"/>
            </a:rPr>
            <a:pPr algn="l"/>
            <a:t> </a:t>
          </a:fld>
          <a:endParaRPr lang="en-US" sz="700" b="1">
            <a:solidFill>
              <a:srgbClr val="FF0000"/>
            </a:solidFill>
            <a:latin typeface="Arial" pitchFamily="34" charset="0"/>
            <a:cs typeface="Arial" pitchFamily="34" charset="0"/>
          </a:endParaRPr>
        </a:p>
      </xdr:txBody>
    </xdr:sp>
    <xdr:clientData/>
  </xdr:twoCellAnchor>
  <xdr:twoCellAnchor editAs="absolute">
    <xdr:from>
      <xdr:col>0</xdr:col>
      <xdr:colOff>0</xdr:colOff>
      <xdr:row>0</xdr:row>
      <xdr:rowOff>0</xdr:rowOff>
    </xdr:from>
    <xdr:to>
      <xdr:col>7</xdr:col>
      <xdr:colOff>533400</xdr:colOff>
      <xdr:row>1</xdr:row>
      <xdr:rowOff>182880</xdr:rowOff>
    </xdr:to>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5248275"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8</xdr:col>
          <xdr:colOff>1038225</xdr:colOff>
          <xdr:row>3</xdr:row>
          <xdr:rowOff>238125</xdr:rowOff>
        </xdr:to>
        <xdr:sp macro="" textlink="">
          <xdr:nvSpPr>
            <xdr:cNvPr id="7171" name="ComboBox1"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9525</xdr:rowOff>
        </xdr:from>
        <xdr:to>
          <xdr:col>8</xdr:col>
          <xdr:colOff>1038225</xdr:colOff>
          <xdr:row>7</xdr:row>
          <xdr:rowOff>238125</xdr:rowOff>
        </xdr:to>
        <xdr:sp macro="" textlink="">
          <xdr:nvSpPr>
            <xdr:cNvPr id="7173" name="ComboBox2"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xdr:row>
          <xdr:rowOff>9525</xdr:rowOff>
        </xdr:from>
        <xdr:to>
          <xdr:col>8</xdr:col>
          <xdr:colOff>1038225</xdr:colOff>
          <xdr:row>9</xdr:row>
          <xdr:rowOff>238125</xdr:rowOff>
        </xdr:to>
        <xdr:sp macro="" textlink="">
          <xdr:nvSpPr>
            <xdr:cNvPr id="7174" name="ComboBox3"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533400</xdr:colOff>
      <xdr:row>1</xdr:row>
      <xdr:rowOff>182880</xdr:rowOff>
    </xdr:to>
    <xdr:pic>
      <xdr:nvPicPr>
        <xdr:cNvPr id="8216938"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494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0</xdr:colOff>
      <xdr:row>17</xdr:row>
      <xdr:rowOff>0</xdr:rowOff>
    </xdr:from>
    <xdr:to>
      <xdr:col>7</xdr:col>
      <xdr:colOff>1079500</xdr:colOff>
      <xdr:row>18</xdr:row>
      <xdr:rowOff>21167</xdr:rowOff>
    </xdr:to>
    <xdr:sp macro="" textlink="$W$18">
      <xdr:nvSpPr>
        <xdr:cNvPr id="58" name="TextBox 57"/>
        <xdr:cNvSpPr txBox="1"/>
      </xdr:nvSpPr>
      <xdr:spPr bwMode="gray">
        <a:xfrm>
          <a:off x="4709583" y="5884333"/>
          <a:ext cx="1079500" cy="402167"/>
        </a:xfrm>
        <a:prstGeom prst="rect">
          <a:avLst/>
        </a:prstGeom>
        <a:noFill/>
      </xdr:spPr>
      <xdr:txBody>
        <a:bodyPr vertOverflow="clip" horzOverflow="clip" wrap="square" lIns="0" tIns="0" rIns="0" bIns="0" rtlCol="0" anchor="ctr">
          <a:noAutofit/>
        </a:bodyPr>
        <a:lstStyle/>
        <a:p>
          <a:pPr algn="ctr">
            <a:spcBef>
              <a:spcPts val="500"/>
            </a:spcBef>
          </a:pPr>
          <a:fld id="{7FD3A2B2-93C9-4646-AC4A-6CBC4C415816}" type="TxLink">
            <a:rPr lang="en-US" sz="1000" dirty="0" err="1" smtClean="0"/>
            <a:pPr algn="ctr">
              <a:spcBef>
                <a:spcPts val="500"/>
              </a:spcBef>
            </a:pPr>
            <a:t> </a:t>
          </a:fld>
          <a:endParaRPr lang="en-US" sz="1000" dirty="0" err="1" smtClean="0"/>
        </a:p>
      </xdr:txBody>
    </xdr:sp>
    <xdr:clientData/>
  </xdr:twoCellAnchor>
  <xdr:twoCellAnchor>
    <xdr:from>
      <xdr:col>8</xdr:col>
      <xdr:colOff>0</xdr:colOff>
      <xdr:row>17</xdr:row>
      <xdr:rowOff>0</xdr:rowOff>
    </xdr:from>
    <xdr:to>
      <xdr:col>8</xdr:col>
      <xdr:colOff>1089053</xdr:colOff>
      <xdr:row>18</xdr:row>
      <xdr:rowOff>21167</xdr:rowOff>
    </xdr:to>
    <xdr:sp macro="" textlink="$X$18">
      <xdr:nvSpPr>
        <xdr:cNvPr id="59" name="TextBox 58"/>
        <xdr:cNvSpPr txBox="1"/>
      </xdr:nvSpPr>
      <xdr:spPr bwMode="gray">
        <a:xfrm>
          <a:off x="5799667" y="5884333"/>
          <a:ext cx="1079500" cy="402167"/>
        </a:xfrm>
        <a:prstGeom prst="rect">
          <a:avLst/>
        </a:prstGeom>
        <a:noFill/>
      </xdr:spPr>
      <xdr:txBody>
        <a:bodyPr vertOverflow="clip" horzOverflow="clip" wrap="square" lIns="0" tIns="0" rIns="0" bIns="0" rtlCol="0" anchor="ctr">
          <a:noAutofit/>
        </a:bodyPr>
        <a:lstStyle/>
        <a:p>
          <a:pPr algn="ctr">
            <a:spcBef>
              <a:spcPts val="500"/>
            </a:spcBef>
          </a:pPr>
          <a:fld id="{C5065929-ED29-4305-A8EB-CB6B294E0408}" type="TxLink">
            <a:rPr lang="en-US" sz="1000" dirty="0" err="1" smtClean="0"/>
            <a:pPr algn="ctr">
              <a:spcBef>
                <a:spcPts val="500"/>
              </a:spcBef>
            </a:pPr>
            <a:t> </a:t>
          </a:fld>
          <a:endParaRPr lang="en-US" sz="1000" dirty="0" err="1" smtClean="0"/>
        </a:p>
      </xdr:txBody>
    </xdr:sp>
    <xdr:clientData/>
  </xdr:twoCellAnchor>
  <xdr:twoCellAnchor>
    <xdr:from>
      <xdr:col>9</xdr:col>
      <xdr:colOff>0</xdr:colOff>
      <xdr:row>17</xdr:row>
      <xdr:rowOff>0</xdr:rowOff>
    </xdr:from>
    <xdr:to>
      <xdr:col>9</xdr:col>
      <xdr:colOff>1079500</xdr:colOff>
      <xdr:row>18</xdr:row>
      <xdr:rowOff>21167</xdr:rowOff>
    </xdr:to>
    <xdr:sp macro="" textlink="$Y$18">
      <xdr:nvSpPr>
        <xdr:cNvPr id="60" name="TextBox 59"/>
        <xdr:cNvSpPr txBox="1"/>
      </xdr:nvSpPr>
      <xdr:spPr bwMode="gray">
        <a:xfrm>
          <a:off x="6889750" y="5884333"/>
          <a:ext cx="1079500" cy="402167"/>
        </a:xfrm>
        <a:prstGeom prst="rect">
          <a:avLst/>
        </a:prstGeom>
        <a:noFill/>
      </xdr:spPr>
      <xdr:txBody>
        <a:bodyPr vertOverflow="clip" horzOverflow="clip" wrap="square" lIns="0" tIns="0" rIns="0" bIns="0" rtlCol="0" anchor="ctr">
          <a:noAutofit/>
        </a:bodyPr>
        <a:lstStyle/>
        <a:p>
          <a:pPr algn="ctr">
            <a:spcBef>
              <a:spcPts val="500"/>
            </a:spcBef>
          </a:pPr>
          <a:fld id="{05E80527-0807-4A19-8FD4-0F6EF7A66429}" type="TxLink">
            <a:rPr lang="en-US" sz="1000" dirty="0" err="1" smtClean="0"/>
            <a:pPr algn="ctr">
              <a:spcBef>
                <a:spcPts val="500"/>
              </a:spcBef>
            </a:pPr>
            <a:t> </a:t>
          </a:fld>
          <a:endParaRPr lang="en-US" sz="1000" dirty="0" err="1" smtClean="0"/>
        </a:p>
      </xdr:txBody>
    </xdr:sp>
    <xdr:clientData/>
  </xdr:twoCellAnchor>
  <xdr:twoCellAnchor>
    <xdr:from>
      <xdr:col>10</xdr:col>
      <xdr:colOff>0</xdr:colOff>
      <xdr:row>17</xdr:row>
      <xdr:rowOff>0</xdr:rowOff>
    </xdr:from>
    <xdr:to>
      <xdr:col>10</xdr:col>
      <xdr:colOff>1064349</xdr:colOff>
      <xdr:row>18</xdr:row>
      <xdr:rowOff>21167</xdr:rowOff>
    </xdr:to>
    <xdr:sp macro="" textlink="$Z$18">
      <xdr:nvSpPr>
        <xdr:cNvPr id="61" name="TextBox 60"/>
        <xdr:cNvSpPr txBox="1"/>
      </xdr:nvSpPr>
      <xdr:spPr bwMode="gray">
        <a:xfrm>
          <a:off x="7979833" y="5884333"/>
          <a:ext cx="1079500" cy="402167"/>
        </a:xfrm>
        <a:prstGeom prst="rect">
          <a:avLst/>
        </a:prstGeom>
        <a:noFill/>
      </xdr:spPr>
      <xdr:txBody>
        <a:bodyPr vertOverflow="clip" horzOverflow="clip" wrap="square" lIns="0" tIns="0" rIns="0" bIns="0" rtlCol="0" anchor="ctr">
          <a:noAutofit/>
        </a:bodyPr>
        <a:lstStyle/>
        <a:p>
          <a:pPr algn="ctr">
            <a:spcBef>
              <a:spcPts val="500"/>
            </a:spcBef>
          </a:pPr>
          <a:fld id="{31EE9D08-309E-4AD3-BCCA-255A83B0A263}" type="TxLink">
            <a:rPr lang="en-US" sz="1000" dirty="0" err="1" smtClean="0"/>
            <a:pPr algn="ctr">
              <a:spcBef>
                <a:spcPts val="500"/>
              </a:spcBef>
            </a:pPr>
            <a:t> </a:t>
          </a:fld>
          <a:endParaRPr lang="en-US" sz="1000" dirty="0" err="1" smtClean="0"/>
        </a:p>
      </xdr:txBody>
    </xdr:sp>
    <xdr:clientData/>
  </xdr:twoCellAnchor>
  <xdr:twoCellAnchor>
    <xdr:from>
      <xdr:col>11</xdr:col>
      <xdr:colOff>0</xdr:colOff>
      <xdr:row>17</xdr:row>
      <xdr:rowOff>0</xdr:rowOff>
    </xdr:from>
    <xdr:to>
      <xdr:col>11</xdr:col>
      <xdr:colOff>1079500</xdr:colOff>
      <xdr:row>18</xdr:row>
      <xdr:rowOff>21167</xdr:rowOff>
    </xdr:to>
    <xdr:sp macro="" textlink="$AA$18">
      <xdr:nvSpPr>
        <xdr:cNvPr id="62" name="TextBox 61"/>
        <xdr:cNvSpPr txBox="1"/>
      </xdr:nvSpPr>
      <xdr:spPr bwMode="gray">
        <a:xfrm>
          <a:off x="9069917" y="5884333"/>
          <a:ext cx="1079500" cy="402167"/>
        </a:xfrm>
        <a:prstGeom prst="rect">
          <a:avLst/>
        </a:prstGeom>
        <a:noFill/>
      </xdr:spPr>
      <xdr:txBody>
        <a:bodyPr vertOverflow="clip" horzOverflow="clip" wrap="square" lIns="0" tIns="0" rIns="0" bIns="0" rtlCol="0" anchor="ctr">
          <a:noAutofit/>
        </a:bodyPr>
        <a:lstStyle/>
        <a:p>
          <a:pPr algn="ctr">
            <a:spcBef>
              <a:spcPts val="500"/>
            </a:spcBef>
          </a:pPr>
          <a:fld id="{20F84840-A67A-421D-ACA8-56AA742647F3}" type="TxLink">
            <a:rPr lang="en-US" sz="1000" dirty="0" err="1" smtClean="0"/>
            <a:pPr algn="ctr">
              <a:spcBef>
                <a:spcPts val="500"/>
              </a:spcBef>
            </a:pPr>
            <a:t> </a:t>
          </a:fld>
          <a:endParaRPr lang="en-US" sz="1000" dirty="0" err="1" smtClean="0"/>
        </a:p>
      </xdr:txBody>
    </xdr:sp>
    <xdr:clientData/>
  </xdr:twoCellAnchor>
  <xdr:twoCellAnchor>
    <xdr:from>
      <xdr:col>6</xdr:col>
      <xdr:colOff>0</xdr:colOff>
      <xdr:row>9</xdr:row>
      <xdr:rowOff>0</xdr:rowOff>
    </xdr:from>
    <xdr:to>
      <xdr:col>13</xdr:col>
      <xdr:colOff>7620</xdr:colOff>
      <xdr:row>18</xdr:row>
      <xdr:rowOff>91440</xdr:rowOff>
    </xdr:to>
    <xdr:graphicFrame macro="">
      <xdr:nvGraphicFramePr>
        <xdr:cNvPr id="821694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17</xdr:row>
      <xdr:rowOff>0</xdr:rowOff>
    </xdr:from>
    <xdr:to>
      <xdr:col>7</xdr:col>
      <xdr:colOff>1079500</xdr:colOff>
      <xdr:row>18</xdr:row>
      <xdr:rowOff>21167</xdr:rowOff>
    </xdr:to>
    <xdr:sp macro="" textlink="$W$18">
      <xdr:nvSpPr>
        <xdr:cNvPr id="10" name="TextBox 9"/>
        <xdr:cNvSpPr txBox="1"/>
      </xdr:nvSpPr>
      <xdr:spPr bwMode="gray">
        <a:xfrm>
          <a:off x="4701540" y="5913120"/>
          <a:ext cx="1079500" cy="402167"/>
        </a:xfrm>
        <a:prstGeom prst="rect">
          <a:avLst/>
        </a:prstGeom>
        <a:noFill/>
      </xdr:spPr>
      <xdr:txBody>
        <a:bodyPr vertOverflow="clip" horzOverflow="clip" wrap="square" lIns="0" tIns="0" rIns="0" bIns="0" rtlCol="0" anchor="ctr">
          <a:noAutofit/>
        </a:bodyPr>
        <a:lstStyle/>
        <a:p>
          <a:pPr algn="ctr">
            <a:spcBef>
              <a:spcPts val="500"/>
            </a:spcBef>
          </a:pPr>
          <a:fld id="{2B25DBAC-53E4-4A45-B62E-992901D7C1A3}" type="TxLink">
            <a:rPr lang="en-US" sz="1000" dirty="0" err="1" smtClean="0"/>
            <a:pPr algn="ctr">
              <a:spcBef>
                <a:spcPts val="500"/>
              </a:spcBef>
            </a:pPr>
            <a:t> </a:t>
          </a:fld>
          <a:endParaRPr lang="en-US" sz="1000" dirty="0" err="1" smtClean="0"/>
        </a:p>
      </xdr:txBody>
    </xdr:sp>
    <xdr:clientData/>
  </xdr:twoCellAnchor>
  <xdr:twoCellAnchor>
    <xdr:from>
      <xdr:col>8</xdr:col>
      <xdr:colOff>0</xdr:colOff>
      <xdr:row>17</xdr:row>
      <xdr:rowOff>0</xdr:rowOff>
    </xdr:from>
    <xdr:to>
      <xdr:col>8</xdr:col>
      <xdr:colOff>1089053</xdr:colOff>
      <xdr:row>18</xdr:row>
      <xdr:rowOff>21167</xdr:rowOff>
    </xdr:to>
    <xdr:sp macro="" textlink="$X$18">
      <xdr:nvSpPr>
        <xdr:cNvPr id="11" name="TextBox 10"/>
        <xdr:cNvSpPr txBox="1"/>
      </xdr:nvSpPr>
      <xdr:spPr bwMode="gray">
        <a:xfrm>
          <a:off x="5783580" y="5913120"/>
          <a:ext cx="1079500" cy="402167"/>
        </a:xfrm>
        <a:prstGeom prst="rect">
          <a:avLst/>
        </a:prstGeom>
        <a:noFill/>
      </xdr:spPr>
      <xdr:txBody>
        <a:bodyPr vertOverflow="clip" horzOverflow="clip" wrap="square" lIns="0" tIns="0" rIns="0" bIns="0" rtlCol="0" anchor="ctr">
          <a:noAutofit/>
        </a:bodyPr>
        <a:lstStyle/>
        <a:p>
          <a:pPr algn="ctr">
            <a:spcBef>
              <a:spcPts val="500"/>
            </a:spcBef>
          </a:pPr>
          <a:fld id="{629A2B7F-69C6-4848-BDB5-08CA501B11A6}" type="TxLink">
            <a:rPr lang="en-US" sz="1000" dirty="0" err="1" smtClean="0"/>
            <a:pPr algn="ctr">
              <a:spcBef>
                <a:spcPts val="500"/>
              </a:spcBef>
            </a:pPr>
            <a:t> </a:t>
          </a:fld>
          <a:endParaRPr lang="en-US" sz="1000" dirty="0" err="1" smtClean="0"/>
        </a:p>
      </xdr:txBody>
    </xdr:sp>
    <xdr:clientData/>
  </xdr:twoCellAnchor>
  <xdr:twoCellAnchor>
    <xdr:from>
      <xdr:col>9</xdr:col>
      <xdr:colOff>0</xdr:colOff>
      <xdr:row>17</xdr:row>
      <xdr:rowOff>0</xdr:rowOff>
    </xdr:from>
    <xdr:to>
      <xdr:col>9</xdr:col>
      <xdr:colOff>1079500</xdr:colOff>
      <xdr:row>18</xdr:row>
      <xdr:rowOff>21167</xdr:rowOff>
    </xdr:to>
    <xdr:sp macro="" textlink="$Y$18">
      <xdr:nvSpPr>
        <xdr:cNvPr id="12" name="TextBox 11"/>
        <xdr:cNvSpPr txBox="1"/>
      </xdr:nvSpPr>
      <xdr:spPr bwMode="gray">
        <a:xfrm>
          <a:off x="6865620" y="5913120"/>
          <a:ext cx="1079500" cy="402167"/>
        </a:xfrm>
        <a:prstGeom prst="rect">
          <a:avLst/>
        </a:prstGeom>
        <a:noFill/>
      </xdr:spPr>
      <xdr:txBody>
        <a:bodyPr vertOverflow="clip" horzOverflow="clip" wrap="square" lIns="0" tIns="0" rIns="0" bIns="0" rtlCol="0" anchor="ctr">
          <a:noAutofit/>
        </a:bodyPr>
        <a:lstStyle/>
        <a:p>
          <a:pPr algn="ctr">
            <a:spcBef>
              <a:spcPts val="500"/>
            </a:spcBef>
          </a:pPr>
          <a:fld id="{2BC43A9A-3F66-4FE0-93B1-81E40E87E352}" type="TxLink">
            <a:rPr lang="en-US" sz="1000" dirty="0" err="1" smtClean="0"/>
            <a:pPr algn="ctr">
              <a:spcBef>
                <a:spcPts val="500"/>
              </a:spcBef>
            </a:pPr>
            <a:t> </a:t>
          </a:fld>
          <a:endParaRPr lang="en-US" sz="1000" dirty="0" err="1" smtClean="0"/>
        </a:p>
      </xdr:txBody>
    </xdr:sp>
    <xdr:clientData/>
  </xdr:twoCellAnchor>
  <xdr:twoCellAnchor>
    <xdr:from>
      <xdr:col>10</xdr:col>
      <xdr:colOff>0</xdr:colOff>
      <xdr:row>17</xdr:row>
      <xdr:rowOff>0</xdr:rowOff>
    </xdr:from>
    <xdr:to>
      <xdr:col>10</xdr:col>
      <xdr:colOff>1064349</xdr:colOff>
      <xdr:row>18</xdr:row>
      <xdr:rowOff>21167</xdr:rowOff>
    </xdr:to>
    <xdr:sp macro="" textlink="$Z$18">
      <xdr:nvSpPr>
        <xdr:cNvPr id="13" name="TextBox 12"/>
        <xdr:cNvSpPr txBox="1"/>
      </xdr:nvSpPr>
      <xdr:spPr bwMode="gray">
        <a:xfrm>
          <a:off x="7947660" y="5913120"/>
          <a:ext cx="1071898" cy="402167"/>
        </a:xfrm>
        <a:prstGeom prst="rect">
          <a:avLst/>
        </a:prstGeom>
        <a:noFill/>
      </xdr:spPr>
      <xdr:txBody>
        <a:bodyPr vertOverflow="clip" horzOverflow="clip" wrap="square" lIns="0" tIns="0" rIns="0" bIns="0" rtlCol="0" anchor="ctr">
          <a:noAutofit/>
        </a:bodyPr>
        <a:lstStyle/>
        <a:p>
          <a:pPr algn="ctr">
            <a:spcBef>
              <a:spcPts val="500"/>
            </a:spcBef>
          </a:pPr>
          <a:fld id="{98311EEC-BB6A-4003-9B1F-E06D2A7E48B7}" type="TxLink">
            <a:rPr lang="en-US" sz="1000" dirty="0" err="1" smtClean="0"/>
            <a:pPr algn="ctr">
              <a:spcBef>
                <a:spcPts val="500"/>
              </a:spcBef>
            </a:pPr>
            <a:t> </a:t>
          </a:fld>
          <a:endParaRPr lang="en-US" sz="1000" dirty="0" err="1" smtClean="0"/>
        </a:p>
      </xdr:txBody>
    </xdr:sp>
    <xdr:clientData/>
  </xdr:twoCellAnchor>
  <xdr:twoCellAnchor>
    <xdr:from>
      <xdr:col>11</xdr:col>
      <xdr:colOff>0</xdr:colOff>
      <xdr:row>17</xdr:row>
      <xdr:rowOff>0</xdr:rowOff>
    </xdr:from>
    <xdr:to>
      <xdr:col>11</xdr:col>
      <xdr:colOff>1079500</xdr:colOff>
      <xdr:row>18</xdr:row>
      <xdr:rowOff>21167</xdr:rowOff>
    </xdr:to>
    <xdr:sp macro="" textlink="$AA$18">
      <xdr:nvSpPr>
        <xdr:cNvPr id="14" name="TextBox 13"/>
        <xdr:cNvSpPr txBox="1"/>
      </xdr:nvSpPr>
      <xdr:spPr bwMode="gray">
        <a:xfrm>
          <a:off x="9029700" y="5913120"/>
          <a:ext cx="1079500" cy="402167"/>
        </a:xfrm>
        <a:prstGeom prst="rect">
          <a:avLst/>
        </a:prstGeom>
        <a:noFill/>
      </xdr:spPr>
      <xdr:txBody>
        <a:bodyPr vertOverflow="clip" horzOverflow="clip" wrap="square" lIns="0" tIns="0" rIns="0" bIns="0" rtlCol="0" anchor="ctr">
          <a:noAutofit/>
        </a:bodyPr>
        <a:lstStyle/>
        <a:p>
          <a:pPr algn="ctr">
            <a:spcBef>
              <a:spcPts val="500"/>
            </a:spcBef>
          </a:pPr>
          <a:fld id="{B7BA8D2A-56FC-4300-9AEF-ED6A618F0689}" type="TxLink">
            <a:rPr lang="en-US" sz="1000" dirty="0" err="1" smtClean="0"/>
            <a:pPr algn="ctr">
              <a:spcBef>
                <a:spcPts val="500"/>
              </a:spcBef>
            </a:pPr>
            <a:t> </a:t>
          </a:fld>
          <a:endParaRPr lang="en-US" sz="1000" dirty="0" err="1" smtClean="0"/>
        </a:p>
      </xdr:txBody>
    </xdr:sp>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9</xdr:col>
          <xdr:colOff>9525</xdr:colOff>
          <xdr:row>3</xdr:row>
          <xdr:rowOff>238125</xdr:rowOff>
        </xdr:to>
        <xdr:sp macro="" textlink="">
          <xdr:nvSpPr>
            <xdr:cNvPr id="8195" name="ComboBox1"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6</xdr:col>
      <xdr:colOff>474838</xdr:colOff>
      <xdr:row>15</xdr:row>
      <xdr:rowOff>22148</xdr:rowOff>
    </xdr:from>
    <xdr:to>
      <xdr:col>10</xdr:col>
      <xdr:colOff>1009649</xdr:colOff>
      <xdr:row>16</xdr:row>
      <xdr:rowOff>219075</xdr:rowOff>
    </xdr:to>
    <xdr:sp macro="" textlink="$G$21">
      <xdr:nvSpPr>
        <xdr:cNvPr id="2" name="TextBox 1"/>
        <xdr:cNvSpPr txBox="1"/>
      </xdr:nvSpPr>
      <xdr:spPr>
        <a:xfrm>
          <a:off x="4094338" y="4167428"/>
          <a:ext cx="4862971" cy="4483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E759BD9-C702-4A95-B9ED-B83D77032C26}" type="TxLink">
            <a:rPr lang="en-US" sz="1100" b="1" i="0" u="none" strike="noStrike">
              <a:solidFill>
                <a:srgbClr val="516473"/>
              </a:solidFill>
              <a:latin typeface="Arial" pitchFamily="34" charset="0"/>
              <a:cs typeface="Arial" pitchFamily="34" charset="0"/>
            </a:rPr>
            <a:pPr algn="ctr"/>
            <a:t>Total Count
 by Grade Earned and Exam Score</a:t>
          </a:fld>
          <a:endParaRPr lang="en-US" sz="1100" b="1">
            <a:latin typeface="Arial" pitchFamily="34" charset="0"/>
            <a:cs typeface="Arial" pitchFamily="34" charset="0"/>
          </a:endParaRPr>
        </a:p>
      </xdr:txBody>
    </xdr:sp>
    <xdr:clientData/>
  </xdr:twoCellAnchor>
  <xdr:twoCellAnchor editAs="absolute">
    <xdr:from>
      <xdr:col>0</xdr:col>
      <xdr:colOff>0</xdr:colOff>
      <xdr:row>0</xdr:row>
      <xdr:rowOff>0</xdr:rowOff>
    </xdr:from>
    <xdr:to>
      <xdr:col>7</xdr:col>
      <xdr:colOff>533400</xdr:colOff>
      <xdr:row>1</xdr:row>
      <xdr:rowOff>182880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234940" cy="982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xdr:colOff>
      <xdr:row>16</xdr:row>
      <xdr:rowOff>161926</xdr:rowOff>
    </xdr:from>
    <xdr:to>
      <xdr:col>11</xdr:col>
      <xdr:colOff>1057275</xdr:colOff>
      <xdr:row>30</xdr:row>
      <xdr:rowOff>95250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19050</xdr:colOff>
          <xdr:row>3</xdr:row>
          <xdr:rowOff>9525</xdr:rowOff>
        </xdr:from>
        <xdr:to>
          <xdr:col>9</xdr:col>
          <xdr:colOff>9525</xdr:colOff>
          <xdr:row>3</xdr:row>
          <xdr:rowOff>238125</xdr:rowOff>
        </xdr:to>
        <xdr:sp macro="" textlink="">
          <xdr:nvSpPr>
            <xdr:cNvPr id="9219" name="ComboBox1" hidden="1">
              <a:extLst>
                <a:ext uri="{63B3BB69-23CF-44E3-9099-C40C66FF867C}">
                  <a14:compatExt spid="_x0000_s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xdr:row>
          <xdr:rowOff>9525</xdr:rowOff>
        </xdr:from>
        <xdr:to>
          <xdr:col>9</xdr:col>
          <xdr:colOff>0</xdr:colOff>
          <xdr:row>7</xdr:row>
          <xdr:rowOff>238125</xdr:rowOff>
        </xdr:to>
        <xdr:sp macro="" textlink="">
          <xdr:nvSpPr>
            <xdr:cNvPr id="9221" name="ComboBox2"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xdr:row>
          <xdr:rowOff>9525</xdr:rowOff>
        </xdr:from>
        <xdr:to>
          <xdr:col>10</xdr:col>
          <xdr:colOff>0</xdr:colOff>
          <xdr:row>9</xdr:row>
          <xdr:rowOff>238125</xdr:rowOff>
        </xdr:to>
        <xdr:sp macro="" textlink="">
          <xdr:nvSpPr>
            <xdr:cNvPr id="9222" name="ComboBox3" hidden="1">
              <a:extLst>
                <a:ext uri="{63B3BB69-23CF-44E3-9099-C40C66FF867C}">
                  <a14:compatExt spid="_x0000_s922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EABTheme">
  <a:themeElements>
    <a:clrScheme name="EAB Color Palette">
      <a:dk1>
        <a:srgbClr val="516473"/>
      </a:dk1>
      <a:lt1>
        <a:srgbClr val="FFFFFF"/>
      </a:lt1>
      <a:dk2>
        <a:srgbClr val="007DC3"/>
      </a:dk2>
      <a:lt2>
        <a:srgbClr val="FFFFFF"/>
      </a:lt2>
      <a:accent1>
        <a:srgbClr val="DDE3E7"/>
      </a:accent1>
      <a:accent2>
        <a:srgbClr val="BBC7CF"/>
      </a:accent2>
      <a:accent3>
        <a:srgbClr val="8C9FAE"/>
      </a:accent3>
      <a:accent4>
        <a:srgbClr val="516473"/>
      </a:accent4>
      <a:accent5>
        <a:srgbClr val="3B4953"/>
      </a:accent5>
      <a:accent6>
        <a:srgbClr val="EC881D"/>
      </a:accent6>
      <a:hlink>
        <a:srgbClr val="007DC3"/>
      </a:hlink>
      <a:folHlink>
        <a:srgbClr val="EC881D"/>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gray">
        <a:solidFill>
          <a:schemeClr val="accent3"/>
        </a:solidFill>
        <a:ln w="0">
          <a:solidFill>
            <a:schemeClr val="accent3"/>
          </a:solidFill>
          <a:miter lim="800000"/>
        </a:ln>
      </a:spPr>
      <a:bodyPr rot="0" spcFirstLastPara="0" vertOverflow="overflow" horzOverflow="overflow" vert="horz" wrap="square" lIns="91440" tIns="45720" rIns="91440" bIns="45720" numCol="1" spcCol="0" rtlCol="0" fromWordArt="0" anchor="t" anchorCtr="0" forceAA="0" compatLnSpc="1">
        <a:prstTxWarp prst="textNoShape">
          <a:avLst/>
        </a:prstTxWarp>
        <a:noAutofit/>
      </a:bodyPr>
      <a:lstStyle>
        <a:defPPr algn="ctr">
          <a:spcBef>
            <a:spcPts val="500"/>
          </a:spcBef>
          <a:defRPr sz="1000" dirty="0" err="1" smtClean="0">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lnDef>
      <a:spPr bwMode="gray">
        <a:ln w="12700">
          <a:solidFill>
            <a:schemeClr val="accent3"/>
          </a:solidFill>
          <a:miter lim="800000"/>
          <a:headEnd type="none"/>
          <a:tailEnd type="none"/>
        </a:ln>
      </a:spPr>
      <a:bodyPr/>
      <a:lstStyle/>
      <a:style>
        <a:lnRef idx="1">
          <a:schemeClr val="accent1"/>
        </a:lnRef>
        <a:fillRef idx="0">
          <a:schemeClr val="accent1"/>
        </a:fillRef>
        <a:effectRef idx="0">
          <a:schemeClr val="accent1"/>
        </a:effectRef>
        <a:fontRef idx="minor">
          <a:schemeClr val="tx1"/>
        </a:fontRef>
      </a:style>
    </a:lnDef>
    <a:txDef>
      <a:spPr bwMode="gray">
        <a:noFill/>
      </a:spPr>
      <a:bodyPr wrap="square" lIns="0" tIns="0" rIns="0" bIns="0" rtlCol="0">
        <a:noAutofit/>
      </a:bodyPr>
      <a:lstStyle>
        <a:defPPr>
          <a:spcBef>
            <a:spcPts val="500"/>
          </a:spcBef>
          <a:defRPr sz="1000" dirty="0" err="1" smtClean="0"/>
        </a:defPPr>
      </a:lstStyle>
    </a:tx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control" Target="../activeX/activeX2.xml"/><Relationship Id="rId5" Type="http://schemas.openxmlformats.org/officeDocument/2006/relationships/image" Target="../media/image2.emf"/><Relationship Id="rId4" Type="http://schemas.openxmlformats.org/officeDocument/2006/relationships/control" Target="../activeX/activeX1.xml"/></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5.xml"/><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ontrol" Target="../activeX/activeX4.xml"/><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control" Target="../activeX/activeX6.xml"/><Relationship Id="rId4" Type="http://schemas.openxmlformats.org/officeDocument/2006/relationships/control" Target="../activeX/activeX3.xml"/><Relationship Id="rId9" Type="http://schemas.openxmlformats.org/officeDocument/2006/relationships/image" Target="../media/image6.emf"/></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9.xml"/><Relationship Id="rId3" Type="http://schemas.openxmlformats.org/officeDocument/2006/relationships/vmlDrawing" Target="../drawings/vmlDrawing3.vml"/><Relationship Id="rId7" Type="http://schemas.openxmlformats.org/officeDocument/2006/relationships/image" Target="../media/image9.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control" Target="../activeX/activeX8.xml"/><Relationship Id="rId5" Type="http://schemas.openxmlformats.org/officeDocument/2006/relationships/image" Target="../media/image8.emf"/><Relationship Id="rId4" Type="http://schemas.openxmlformats.org/officeDocument/2006/relationships/control" Target="../activeX/activeX7.xml"/><Relationship Id="rId9" Type="http://schemas.openxmlformats.org/officeDocument/2006/relationships/image" Target="../media/image10.emf"/></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12.emf"/><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ontrol" Target="../activeX/activeX11.xml"/><Relationship Id="rId5" Type="http://schemas.openxmlformats.org/officeDocument/2006/relationships/image" Target="../media/image11.emf"/><Relationship Id="rId4" Type="http://schemas.openxmlformats.org/officeDocument/2006/relationships/control" Target="../activeX/activeX10.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14.emf"/><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ontrol" Target="../activeX/activeX13.xml"/><Relationship Id="rId5" Type="http://schemas.openxmlformats.org/officeDocument/2006/relationships/image" Target="../media/image13.emf"/><Relationship Id="rId4" Type="http://schemas.openxmlformats.org/officeDocument/2006/relationships/control" Target="../activeX/activeX12.xml"/></Relationships>
</file>

<file path=xl/worksheets/_rels/sheet19.xml.rels><?xml version="1.0" encoding="UTF-8" standalone="yes"?>
<Relationships xmlns="http://schemas.openxmlformats.org/package/2006/relationships"><Relationship Id="rId8" Type="http://schemas.openxmlformats.org/officeDocument/2006/relationships/control" Target="../activeX/activeX16.xml"/><Relationship Id="rId3" Type="http://schemas.openxmlformats.org/officeDocument/2006/relationships/vmlDrawing" Target="../drawings/vmlDrawing6.vml"/><Relationship Id="rId7" Type="http://schemas.openxmlformats.org/officeDocument/2006/relationships/image" Target="../media/image16.emf"/><Relationship Id="rId2" Type="http://schemas.openxmlformats.org/officeDocument/2006/relationships/drawing" Target="../drawings/drawing7.xml"/><Relationship Id="rId1" Type="http://schemas.openxmlformats.org/officeDocument/2006/relationships/printerSettings" Target="../printerSettings/printerSettings11.bin"/><Relationship Id="rId6" Type="http://schemas.openxmlformats.org/officeDocument/2006/relationships/control" Target="../activeX/activeX15.xml"/><Relationship Id="rId5" Type="http://schemas.openxmlformats.org/officeDocument/2006/relationships/image" Target="../media/image15.emf"/><Relationship Id="rId4" Type="http://schemas.openxmlformats.org/officeDocument/2006/relationships/control" Target="../activeX/activeX14.xml"/><Relationship Id="rId9" Type="http://schemas.openxmlformats.org/officeDocument/2006/relationships/image" Target="../media/image17.emf"/></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 Id="rId5" Type="http://schemas.openxmlformats.org/officeDocument/2006/relationships/image" Target="../media/image18.emf"/><Relationship Id="rId4" Type="http://schemas.openxmlformats.org/officeDocument/2006/relationships/control" Target="../activeX/activeX17.xml"/></Relationships>
</file>

<file path=xl/worksheets/_rels/sheet21.xml.rels><?xml version="1.0" encoding="UTF-8" standalone="yes"?>
<Relationships xmlns="http://schemas.openxmlformats.org/package/2006/relationships"><Relationship Id="rId8" Type="http://schemas.openxmlformats.org/officeDocument/2006/relationships/control" Target="../activeX/activeX20.xml"/><Relationship Id="rId3" Type="http://schemas.openxmlformats.org/officeDocument/2006/relationships/vmlDrawing" Target="../drawings/vmlDrawing8.vml"/><Relationship Id="rId7" Type="http://schemas.openxmlformats.org/officeDocument/2006/relationships/image" Target="../media/image20.emf"/><Relationship Id="rId2" Type="http://schemas.openxmlformats.org/officeDocument/2006/relationships/drawing" Target="../drawings/drawing9.xml"/><Relationship Id="rId1" Type="http://schemas.openxmlformats.org/officeDocument/2006/relationships/printerSettings" Target="../printerSettings/printerSettings13.bin"/><Relationship Id="rId6" Type="http://schemas.openxmlformats.org/officeDocument/2006/relationships/control" Target="../activeX/activeX19.xml"/><Relationship Id="rId5" Type="http://schemas.openxmlformats.org/officeDocument/2006/relationships/image" Target="../media/image19.emf"/><Relationship Id="rId4" Type="http://schemas.openxmlformats.org/officeDocument/2006/relationships/control" Target="../activeX/activeX18.xml"/><Relationship Id="rId9" Type="http://schemas.openxmlformats.org/officeDocument/2006/relationships/image" Target="../media/image2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11221"/>
  <sheetViews>
    <sheetView zoomScale="80" zoomScaleNormal="80" workbookViewId="0">
      <selection sqref="A1:M11221"/>
    </sheetView>
  </sheetViews>
  <sheetFormatPr defaultRowHeight="14.25"/>
  <sheetData>
    <row r="1" spans="1:13">
      <c r="A1" s="188" t="s">
        <v>23207</v>
      </c>
      <c r="B1" s="188" t="s">
        <v>168</v>
      </c>
      <c r="C1" s="188" t="s">
        <v>1445</v>
      </c>
      <c r="D1" s="188" t="s">
        <v>24844</v>
      </c>
      <c r="E1" s="188" t="s">
        <v>24845</v>
      </c>
      <c r="F1" s="188" t="s">
        <v>24846</v>
      </c>
      <c r="G1" s="188" t="s">
        <v>167</v>
      </c>
      <c r="H1" s="188" t="s">
        <v>119</v>
      </c>
      <c r="I1" s="188" t="s">
        <v>122</v>
      </c>
      <c r="J1" s="188" t="s">
        <v>124</v>
      </c>
      <c r="K1" s="188" t="s">
        <v>127</v>
      </c>
      <c r="L1" s="188" t="s">
        <v>129</v>
      </c>
      <c r="M1" t="s">
        <v>132</v>
      </c>
    </row>
    <row r="2" spans="1:13">
      <c r="A2" s="189" t="s">
        <v>177</v>
      </c>
      <c r="B2" s="189" t="s">
        <v>177</v>
      </c>
      <c r="C2" s="189" t="s">
        <v>1941</v>
      </c>
      <c r="D2" s="189" t="s">
        <v>150</v>
      </c>
      <c r="E2" s="188" t="s">
        <v>179</v>
      </c>
      <c r="F2" s="189" t="s">
        <v>3</v>
      </c>
      <c r="G2" s="188" t="s">
        <v>24847</v>
      </c>
      <c r="H2" s="188" t="s">
        <v>2324</v>
      </c>
      <c r="I2" s="188" t="s">
        <v>24848</v>
      </c>
      <c r="J2" s="188" t="s">
        <v>1984</v>
      </c>
      <c r="K2" s="188" t="s">
        <v>14876</v>
      </c>
      <c r="L2" s="188" t="s">
        <v>24849</v>
      </c>
      <c r="M2" t="s">
        <v>24850</v>
      </c>
    </row>
    <row r="3" spans="1:13">
      <c r="A3" s="189" t="s">
        <v>177</v>
      </c>
      <c r="B3" s="189" t="s">
        <v>177</v>
      </c>
      <c r="C3" s="189" t="s">
        <v>1941</v>
      </c>
      <c r="D3" s="189" t="s">
        <v>150</v>
      </c>
      <c r="E3" s="188" t="s">
        <v>179</v>
      </c>
      <c r="F3" s="189" t="s">
        <v>10</v>
      </c>
      <c r="G3" s="188" t="s">
        <v>24851</v>
      </c>
      <c r="H3" s="188" t="s">
        <v>2404</v>
      </c>
      <c r="I3" s="188" t="s">
        <v>24852</v>
      </c>
      <c r="J3" s="188" t="s">
        <v>1853</v>
      </c>
      <c r="K3" s="188" t="s">
        <v>24853</v>
      </c>
      <c r="L3" s="188" t="s">
        <v>24854</v>
      </c>
      <c r="M3" t="s">
        <v>24855</v>
      </c>
    </row>
    <row r="4" spans="1:13">
      <c r="A4" s="189" t="s">
        <v>177</v>
      </c>
      <c r="B4" s="189" t="s">
        <v>177</v>
      </c>
      <c r="C4" s="189" t="s">
        <v>1941</v>
      </c>
      <c r="D4" s="189" t="s">
        <v>150</v>
      </c>
      <c r="E4" s="188" t="s">
        <v>179</v>
      </c>
      <c r="F4" s="189" t="s">
        <v>2</v>
      </c>
      <c r="G4" s="188" t="s">
        <v>24856</v>
      </c>
      <c r="H4" s="188" t="s">
        <v>1360</v>
      </c>
      <c r="I4" s="188" t="s">
        <v>24857</v>
      </c>
      <c r="J4" s="188" t="s">
        <v>1657</v>
      </c>
      <c r="K4" s="188" t="s">
        <v>11779</v>
      </c>
      <c r="L4" s="188" t="s">
        <v>24858</v>
      </c>
      <c r="M4" t="s">
        <v>24859</v>
      </c>
    </row>
    <row r="5" spans="1:13">
      <c r="A5" s="189" t="s">
        <v>177</v>
      </c>
      <c r="B5" s="189" t="s">
        <v>177</v>
      </c>
      <c r="C5" s="189" t="s">
        <v>1941</v>
      </c>
      <c r="D5" s="189" t="s">
        <v>150</v>
      </c>
      <c r="E5" s="188" t="s">
        <v>179</v>
      </c>
      <c r="F5" s="189" t="s">
        <v>4</v>
      </c>
      <c r="G5" s="188" t="s">
        <v>24860</v>
      </c>
      <c r="H5" s="188" t="s">
        <v>1721</v>
      </c>
      <c r="I5" s="188" t="s">
        <v>24861</v>
      </c>
      <c r="J5" s="188" t="s">
        <v>1051</v>
      </c>
      <c r="K5" s="188" t="s">
        <v>7843</v>
      </c>
      <c r="L5" s="188" t="s">
        <v>24862</v>
      </c>
      <c r="M5" t="s">
        <v>7832</v>
      </c>
    </row>
    <row r="6" spans="1:13">
      <c r="A6" s="189" t="s">
        <v>177</v>
      </c>
      <c r="B6" s="189" t="s">
        <v>177</v>
      </c>
      <c r="C6" s="189" t="s">
        <v>1941</v>
      </c>
      <c r="D6" s="189" t="s">
        <v>150</v>
      </c>
      <c r="E6" s="188" t="s">
        <v>179</v>
      </c>
      <c r="F6" s="189" t="s">
        <v>11</v>
      </c>
      <c r="G6" s="188" t="s">
        <v>24863</v>
      </c>
      <c r="H6" s="188" t="s">
        <v>1590</v>
      </c>
      <c r="I6" s="188" t="s">
        <v>15131</v>
      </c>
      <c r="J6" s="188" t="s">
        <v>1051</v>
      </c>
      <c r="K6" s="188" t="s">
        <v>7843</v>
      </c>
      <c r="L6" s="188" t="s">
        <v>24864</v>
      </c>
      <c r="M6" t="s">
        <v>24865</v>
      </c>
    </row>
    <row r="7" spans="1:13">
      <c r="A7" s="189" t="s">
        <v>177</v>
      </c>
      <c r="B7" s="189" t="s">
        <v>177</v>
      </c>
      <c r="C7" s="189" t="s">
        <v>1941</v>
      </c>
      <c r="D7" s="189" t="s">
        <v>150</v>
      </c>
      <c r="E7" s="188" t="s">
        <v>179</v>
      </c>
      <c r="F7" s="189" t="s">
        <v>20</v>
      </c>
      <c r="G7" s="188" t="s">
        <v>24866</v>
      </c>
      <c r="H7" s="188" t="s">
        <v>1547</v>
      </c>
      <c r="I7" s="188" t="s">
        <v>24867</v>
      </c>
      <c r="J7" s="188" t="s">
        <v>3800</v>
      </c>
      <c r="K7" s="188" t="s">
        <v>3808</v>
      </c>
      <c r="L7" s="188" t="s">
        <v>18986</v>
      </c>
      <c r="M7" t="s">
        <v>10744</v>
      </c>
    </row>
    <row r="8" spans="1:13">
      <c r="A8" s="189" t="s">
        <v>177</v>
      </c>
      <c r="B8" s="189" t="s">
        <v>177</v>
      </c>
      <c r="C8" s="189" t="s">
        <v>1941</v>
      </c>
      <c r="D8" s="189" t="s">
        <v>150</v>
      </c>
      <c r="E8" s="188" t="s">
        <v>188</v>
      </c>
      <c r="F8" s="189" t="s">
        <v>3</v>
      </c>
      <c r="G8" s="188" t="s">
        <v>24868</v>
      </c>
      <c r="H8" s="188" t="s">
        <v>2587</v>
      </c>
      <c r="I8" s="188" t="s">
        <v>24869</v>
      </c>
      <c r="J8" s="188" t="s">
        <v>2050</v>
      </c>
      <c r="K8" s="188" t="s">
        <v>14338</v>
      </c>
      <c r="L8" s="188" t="s">
        <v>24870</v>
      </c>
      <c r="M8" t="s">
        <v>24871</v>
      </c>
    </row>
    <row r="9" spans="1:13">
      <c r="A9" s="189" t="s">
        <v>177</v>
      </c>
      <c r="B9" s="189" t="s">
        <v>177</v>
      </c>
      <c r="C9" s="189" t="s">
        <v>1941</v>
      </c>
      <c r="D9" s="189" t="s">
        <v>150</v>
      </c>
      <c r="E9" s="188" t="s">
        <v>188</v>
      </c>
      <c r="F9" s="189" t="s">
        <v>10</v>
      </c>
      <c r="G9" s="188" t="s">
        <v>24872</v>
      </c>
      <c r="H9" s="188" t="s">
        <v>1137</v>
      </c>
      <c r="I9" s="188" t="s">
        <v>24873</v>
      </c>
      <c r="J9" s="188" t="s">
        <v>2007</v>
      </c>
      <c r="K9" s="188" t="s">
        <v>24874</v>
      </c>
      <c r="L9" s="188" t="s">
        <v>24875</v>
      </c>
      <c r="M9" t="s">
        <v>24876</v>
      </c>
    </row>
    <row r="10" spans="1:13">
      <c r="A10" s="189" t="s">
        <v>177</v>
      </c>
      <c r="B10" s="189" t="s">
        <v>177</v>
      </c>
      <c r="C10" s="189" t="s">
        <v>1941</v>
      </c>
      <c r="D10" s="189" t="s">
        <v>150</v>
      </c>
      <c r="E10" s="188" t="s">
        <v>188</v>
      </c>
      <c r="F10" s="189" t="s">
        <v>2</v>
      </c>
      <c r="G10" s="188" t="s">
        <v>24877</v>
      </c>
      <c r="H10" s="188" t="s">
        <v>2027</v>
      </c>
      <c r="I10" s="188" t="s">
        <v>24878</v>
      </c>
      <c r="J10" s="188" t="s">
        <v>1053</v>
      </c>
      <c r="K10" s="188" t="s">
        <v>10335</v>
      </c>
      <c r="L10" s="188" t="s">
        <v>18752</v>
      </c>
      <c r="M10" t="s">
        <v>24879</v>
      </c>
    </row>
    <row r="11" spans="1:13">
      <c r="A11" s="189" t="s">
        <v>177</v>
      </c>
      <c r="B11" s="189" t="s">
        <v>177</v>
      </c>
      <c r="C11" s="189" t="s">
        <v>1941</v>
      </c>
      <c r="D11" s="189" t="s">
        <v>150</v>
      </c>
      <c r="E11" s="188" t="s">
        <v>188</v>
      </c>
      <c r="F11" s="189" t="s">
        <v>4</v>
      </c>
      <c r="G11" s="188" t="s">
        <v>24880</v>
      </c>
      <c r="H11" s="188" t="s">
        <v>1810</v>
      </c>
      <c r="I11" s="188" t="s">
        <v>24881</v>
      </c>
      <c r="J11" s="188" t="s">
        <v>1504</v>
      </c>
      <c r="K11" s="188" t="s">
        <v>24882</v>
      </c>
      <c r="L11" s="188" t="s">
        <v>24883</v>
      </c>
      <c r="M11" t="s">
        <v>24884</v>
      </c>
    </row>
    <row r="12" spans="1:13">
      <c r="A12" s="189" t="s">
        <v>177</v>
      </c>
      <c r="B12" s="189" t="s">
        <v>177</v>
      </c>
      <c r="C12" s="189" t="s">
        <v>1941</v>
      </c>
      <c r="D12" s="189" t="s">
        <v>150</v>
      </c>
      <c r="E12" s="188" t="s">
        <v>188</v>
      </c>
      <c r="F12" s="189" t="s">
        <v>11</v>
      </c>
      <c r="G12" s="188" t="s">
        <v>24885</v>
      </c>
      <c r="H12" s="188" t="s">
        <v>1592</v>
      </c>
      <c r="I12" s="188" t="s">
        <v>24886</v>
      </c>
      <c r="J12" s="188" t="s">
        <v>1051</v>
      </c>
      <c r="K12" s="188" t="s">
        <v>7843</v>
      </c>
      <c r="L12" s="188" t="s">
        <v>24887</v>
      </c>
      <c r="M12" t="s">
        <v>24888</v>
      </c>
    </row>
    <row r="13" spans="1:13">
      <c r="A13" s="189" t="s">
        <v>177</v>
      </c>
      <c r="B13" s="189" t="s">
        <v>177</v>
      </c>
      <c r="C13" s="189" t="s">
        <v>1941</v>
      </c>
      <c r="D13" s="189" t="s">
        <v>150</v>
      </c>
      <c r="E13" s="188" t="s">
        <v>188</v>
      </c>
      <c r="F13" s="189" t="s">
        <v>20</v>
      </c>
      <c r="G13" s="188" t="s">
        <v>24889</v>
      </c>
      <c r="H13" s="188" t="s">
        <v>1502</v>
      </c>
      <c r="I13" s="188" t="s">
        <v>24890</v>
      </c>
      <c r="J13" s="188" t="s">
        <v>1051</v>
      </c>
      <c r="K13" s="188" t="s">
        <v>7843</v>
      </c>
      <c r="L13" s="188" t="s">
        <v>18994</v>
      </c>
      <c r="M13" t="s">
        <v>10254</v>
      </c>
    </row>
    <row r="14" spans="1:13">
      <c r="A14" s="189" t="s">
        <v>177</v>
      </c>
      <c r="B14" s="189" t="s">
        <v>177</v>
      </c>
      <c r="C14" s="189" t="s">
        <v>1941</v>
      </c>
      <c r="D14" s="189" t="s">
        <v>150</v>
      </c>
      <c r="E14" s="188" t="s">
        <v>197</v>
      </c>
      <c r="F14" s="189" t="s">
        <v>3</v>
      </c>
      <c r="G14" s="188" t="s">
        <v>24891</v>
      </c>
      <c r="H14" s="188" t="s">
        <v>1936</v>
      </c>
      <c r="I14" s="188" t="s">
        <v>24892</v>
      </c>
      <c r="J14" s="188" t="s">
        <v>2481</v>
      </c>
      <c r="K14" s="188" t="s">
        <v>24893</v>
      </c>
      <c r="L14" s="188" t="s">
        <v>24894</v>
      </c>
      <c r="M14" t="s">
        <v>24895</v>
      </c>
    </row>
    <row r="15" spans="1:13">
      <c r="A15" s="189" t="s">
        <v>177</v>
      </c>
      <c r="B15" s="189" t="s">
        <v>177</v>
      </c>
      <c r="C15" s="189" t="s">
        <v>1941</v>
      </c>
      <c r="D15" s="189" t="s">
        <v>150</v>
      </c>
      <c r="E15" s="188" t="s">
        <v>197</v>
      </c>
      <c r="F15" s="189" t="s">
        <v>10</v>
      </c>
      <c r="G15" s="188" t="s">
        <v>24896</v>
      </c>
      <c r="H15" s="188" t="s">
        <v>2994</v>
      </c>
      <c r="I15" s="188" t="s">
        <v>24897</v>
      </c>
      <c r="J15" s="188" t="s">
        <v>2463</v>
      </c>
      <c r="K15" s="188" t="s">
        <v>24898</v>
      </c>
      <c r="L15" s="188" t="s">
        <v>24899</v>
      </c>
      <c r="M15" t="s">
        <v>24900</v>
      </c>
    </row>
    <row r="16" spans="1:13">
      <c r="A16" s="189" t="s">
        <v>177</v>
      </c>
      <c r="B16" s="189" t="s">
        <v>177</v>
      </c>
      <c r="C16" s="189" t="s">
        <v>1941</v>
      </c>
      <c r="D16" s="189" t="s">
        <v>150</v>
      </c>
      <c r="E16" s="188" t="s">
        <v>197</v>
      </c>
      <c r="F16" s="189" t="s">
        <v>2</v>
      </c>
      <c r="G16" s="188" t="s">
        <v>24901</v>
      </c>
      <c r="H16" s="188" t="s">
        <v>1764</v>
      </c>
      <c r="I16" s="188" t="s">
        <v>24902</v>
      </c>
      <c r="J16" s="188" t="s">
        <v>1547</v>
      </c>
      <c r="K16" s="188" t="s">
        <v>14867</v>
      </c>
      <c r="L16" s="188" t="s">
        <v>15069</v>
      </c>
      <c r="M16" t="s">
        <v>24903</v>
      </c>
    </row>
    <row r="17" spans="1:13">
      <c r="A17" s="189" t="s">
        <v>177</v>
      </c>
      <c r="B17" s="189" t="s">
        <v>177</v>
      </c>
      <c r="C17" s="189" t="s">
        <v>1941</v>
      </c>
      <c r="D17" s="189" t="s">
        <v>150</v>
      </c>
      <c r="E17" s="188" t="s">
        <v>197</v>
      </c>
      <c r="F17" s="189" t="s">
        <v>4</v>
      </c>
      <c r="G17" s="188" t="s">
        <v>24904</v>
      </c>
      <c r="H17" s="188" t="s">
        <v>1592</v>
      </c>
      <c r="I17" s="188" t="s">
        <v>24886</v>
      </c>
      <c r="J17" s="188" t="s">
        <v>1482</v>
      </c>
      <c r="K17" s="188" t="s">
        <v>24905</v>
      </c>
      <c r="L17" s="188" t="s">
        <v>24906</v>
      </c>
      <c r="M17" t="s">
        <v>24907</v>
      </c>
    </row>
    <row r="18" spans="1:13">
      <c r="A18" s="189" t="s">
        <v>177</v>
      </c>
      <c r="B18" s="189" t="s">
        <v>177</v>
      </c>
      <c r="C18" s="189" t="s">
        <v>1941</v>
      </c>
      <c r="D18" s="189" t="s">
        <v>150</v>
      </c>
      <c r="E18" s="188" t="s">
        <v>197</v>
      </c>
      <c r="F18" s="189" t="s">
        <v>11</v>
      </c>
      <c r="G18" s="188" t="s">
        <v>24908</v>
      </c>
      <c r="H18" s="188" t="s">
        <v>1547</v>
      </c>
      <c r="I18" s="188" t="s">
        <v>24867</v>
      </c>
      <c r="J18" s="188" t="s">
        <v>1051</v>
      </c>
      <c r="K18" s="188" t="s">
        <v>7843</v>
      </c>
      <c r="L18" s="188" t="s">
        <v>10189</v>
      </c>
      <c r="M18" t="s">
        <v>10136</v>
      </c>
    </row>
    <row r="19" spans="1:13">
      <c r="A19" s="189" t="s">
        <v>177</v>
      </c>
      <c r="B19" s="189" t="s">
        <v>177</v>
      </c>
      <c r="C19" s="189" t="s">
        <v>1941</v>
      </c>
      <c r="D19" s="189" t="s">
        <v>150</v>
      </c>
      <c r="E19" s="188" t="s">
        <v>197</v>
      </c>
      <c r="F19" s="189" t="s">
        <v>20</v>
      </c>
      <c r="G19" s="188" t="s">
        <v>24909</v>
      </c>
      <c r="H19" s="188" t="s">
        <v>1546</v>
      </c>
      <c r="I19" s="188" t="s">
        <v>24910</v>
      </c>
      <c r="J19" s="188" t="s">
        <v>1051</v>
      </c>
      <c r="K19" s="188" t="s">
        <v>7843</v>
      </c>
      <c r="L19" s="188" t="s">
        <v>24911</v>
      </c>
      <c r="M19" t="s">
        <v>13257</v>
      </c>
    </row>
    <row r="20" spans="1:13">
      <c r="A20" s="189" t="s">
        <v>177</v>
      </c>
      <c r="B20" s="189" t="s">
        <v>177</v>
      </c>
      <c r="C20" s="189" t="s">
        <v>1941</v>
      </c>
      <c r="D20" s="189" t="s">
        <v>150</v>
      </c>
      <c r="E20" s="188" t="s">
        <v>206</v>
      </c>
      <c r="F20" s="189" t="s">
        <v>3</v>
      </c>
      <c r="G20" s="188" t="s">
        <v>24912</v>
      </c>
      <c r="H20" s="188" t="s">
        <v>1137</v>
      </c>
      <c r="I20" s="188" t="s">
        <v>24873</v>
      </c>
      <c r="J20" s="188" t="s">
        <v>2384</v>
      </c>
      <c r="K20" s="188" t="s">
        <v>24913</v>
      </c>
      <c r="L20" s="188" t="s">
        <v>24914</v>
      </c>
      <c r="M20" t="s">
        <v>24915</v>
      </c>
    </row>
    <row r="21" spans="1:13">
      <c r="A21" s="189" t="s">
        <v>177</v>
      </c>
      <c r="B21" s="189" t="s">
        <v>177</v>
      </c>
      <c r="C21" s="189" t="s">
        <v>1941</v>
      </c>
      <c r="D21" s="189" t="s">
        <v>150</v>
      </c>
      <c r="E21" s="188" t="s">
        <v>206</v>
      </c>
      <c r="F21" s="189" t="s">
        <v>10</v>
      </c>
      <c r="G21" s="188" t="s">
        <v>24916</v>
      </c>
      <c r="H21" s="188" t="s">
        <v>2134</v>
      </c>
      <c r="I21" s="188" t="s">
        <v>24917</v>
      </c>
      <c r="J21" s="188" t="s">
        <v>2029</v>
      </c>
      <c r="K21" s="188" t="s">
        <v>14434</v>
      </c>
      <c r="L21" s="188" t="s">
        <v>24918</v>
      </c>
      <c r="M21" t="s">
        <v>24919</v>
      </c>
    </row>
    <row r="22" spans="1:13">
      <c r="A22" s="189" t="s">
        <v>177</v>
      </c>
      <c r="B22" s="189" t="s">
        <v>177</v>
      </c>
      <c r="C22" s="189" t="s">
        <v>1941</v>
      </c>
      <c r="D22" s="189" t="s">
        <v>150</v>
      </c>
      <c r="E22" s="188" t="s">
        <v>206</v>
      </c>
      <c r="F22" s="189" t="s">
        <v>2</v>
      </c>
      <c r="G22" s="188" t="s">
        <v>24920</v>
      </c>
      <c r="H22" s="188" t="s">
        <v>1698</v>
      </c>
      <c r="I22" s="188" t="s">
        <v>24921</v>
      </c>
      <c r="J22" s="188" t="s">
        <v>1546</v>
      </c>
      <c r="K22" s="188" t="s">
        <v>12623</v>
      </c>
      <c r="L22" s="188" t="s">
        <v>10910</v>
      </c>
      <c r="M22" t="s">
        <v>789</v>
      </c>
    </row>
    <row r="23" spans="1:13">
      <c r="A23" s="189" t="s">
        <v>177</v>
      </c>
      <c r="B23" s="189" t="s">
        <v>177</v>
      </c>
      <c r="C23" s="189" t="s">
        <v>1941</v>
      </c>
      <c r="D23" s="189" t="s">
        <v>150</v>
      </c>
      <c r="E23" s="188" t="s">
        <v>206</v>
      </c>
      <c r="F23" s="189" t="s">
        <v>4</v>
      </c>
      <c r="G23" s="188" t="s">
        <v>24922</v>
      </c>
      <c r="H23" s="188" t="s">
        <v>1051</v>
      </c>
      <c r="I23" s="188" t="s">
        <v>24923</v>
      </c>
      <c r="J23" s="188" t="s">
        <v>3800</v>
      </c>
      <c r="K23" s="188" t="s">
        <v>3808</v>
      </c>
      <c r="L23" s="188" t="s">
        <v>1059</v>
      </c>
      <c r="M23" t="s">
        <v>11736</v>
      </c>
    </row>
    <row r="24" spans="1:13">
      <c r="A24" s="189" t="s">
        <v>177</v>
      </c>
      <c r="B24" s="189" t="s">
        <v>177</v>
      </c>
      <c r="C24" s="189" t="s">
        <v>1941</v>
      </c>
      <c r="D24" s="189" t="s">
        <v>150</v>
      </c>
      <c r="E24" s="188" t="s">
        <v>206</v>
      </c>
      <c r="F24" s="189" t="s">
        <v>11</v>
      </c>
      <c r="G24" s="188" t="s">
        <v>24924</v>
      </c>
      <c r="H24" s="188" t="s">
        <v>1504</v>
      </c>
      <c r="I24" s="188" t="s">
        <v>24925</v>
      </c>
      <c r="J24" s="188" t="s">
        <v>1051</v>
      </c>
      <c r="K24" s="188" t="s">
        <v>7843</v>
      </c>
      <c r="L24" s="188" t="s">
        <v>13956</v>
      </c>
      <c r="M24" t="s">
        <v>8667</v>
      </c>
    </row>
    <row r="25" spans="1:13">
      <c r="A25" s="189" t="s">
        <v>177</v>
      </c>
      <c r="B25" s="189" t="s">
        <v>177</v>
      </c>
      <c r="C25" s="189" t="s">
        <v>1941</v>
      </c>
      <c r="D25" s="189" t="s">
        <v>150</v>
      </c>
      <c r="E25" s="188" t="s">
        <v>206</v>
      </c>
      <c r="F25" s="189" t="s">
        <v>20</v>
      </c>
      <c r="G25" s="188" t="s">
        <v>24926</v>
      </c>
      <c r="H25" s="188" t="s">
        <v>1504</v>
      </c>
      <c r="I25" s="188" t="s">
        <v>24925</v>
      </c>
      <c r="J25" s="188" t="s">
        <v>3800</v>
      </c>
      <c r="K25" s="188" t="s">
        <v>3808</v>
      </c>
      <c r="L25" s="188" t="s">
        <v>16849</v>
      </c>
      <c r="M25" t="s">
        <v>8667</v>
      </c>
    </row>
    <row r="26" spans="1:13">
      <c r="A26" s="189" t="s">
        <v>177</v>
      </c>
      <c r="B26" s="189" t="s">
        <v>177</v>
      </c>
      <c r="C26" s="189" t="s">
        <v>1941</v>
      </c>
      <c r="D26" s="189" t="s">
        <v>151</v>
      </c>
      <c r="E26" s="188" t="s">
        <v>214</v>
      </c>
      <c r="F26" s="189" t="s">
        <v>3</v>
      </c>
      <c r="G26" s="188" t="s">
        <v>24927</v>
      </c>
      <c r="H26" s="188" t="s">
        <v>3219</v>
      </c>
      <c r="I26" s="188" t="s">
        <v>24928</v>
      </c>
      <c r="J26" s="188" t="s">
        <v>2157</v>
      </c>
      <c r="K26" s="188" t="s">
        <v>24929</v>
      </c>
      <c r="L26" s="188" t="s">
        <v>24930</v>
      </c>
      <c r="M26" t="s">
        <v>24931</v>
      </c>
    </row>
    <row r="27" spans="1:13">
      <c r="A27" s="189" t="s">
        <v>177</v>
      </c>
      <c r="B27" s="189" t="s">
        <v>177</v>
      </c>
      <c r="C27" s="189" t="s">
        <v>1941</v>
      </c>
      <c r="D27" s="189" t="s">
        <v>151</v>
      </c>
      <c r="E27" s="188" t="s">
        <v>214</v>
      </c>
      <c r="F27" s="189" t="s">
        <v>10</v>
      </c>
      <c r="G27" s="188" t="s">
        <v>24932</v>
      </c>
      <c r="H27" s="188" t="s">
        <v>2331</v>
      </c>
      <c r="I27" s="188" t="s">
        <v>24933</v>
      </c>
      <c r="J27" s="188" t="s">
        <v>2685</v>
      </c>
      <c r="K27" s="188" t="s">
        <v>24934</v>
      </c>
      <c r="L27" s="188" t="s">
        <v>24935</v>
      </c>
      <c r="M27" t="s">
        <v>24936</v>
      </c>
    </row>
    <row r="28" spans="1:13">
      <c r="A28" s="189" t="s">
        <v>177</v>
      </c>
      <c r="B28" s="189" t="s">
        <v>177</v>
      </c>
      <c r="C28" s="189" t="s">
        <v>1941</v>
      </c>
      <c r="D28" s="189" t="s">
        <v>151</v>
      </c>
      <c r="E28" s="188" t="s">
        <v>214</v>
      </c>
      <c r="F28" s="189" t="s">
        <v>2</v>
      </c>
      <c r="G28" s="188" t="s">
        <v>24937</v>
      </c>
      <c r="H28" s="188" t="s">
        <v>4325</v>
      </c>
      <c r="I28" s="188" t="s">
        <v>24938</v>
      </c>
      <c r="J28" s="188" t="s">
        <v>2530</v>
      </c>
      <c r="K28" s="188" t="s">
        <v>24939</v>
      </c>
      <c r="L28" s="188" t="s">
        <v>24940</v>
      </c>
      <c r="M28" t="s">
        <v>24941</v>
      </c>
    </row>
    <row r="29" spans="1:13">
      <c r="A29" s="189" t="s">
        <v>177</v>
      </c>
      <c r="B29" s="189" t="s">
        <v>177</v>
      </c>
      <c r="C29" s="189" t="s">
        <v>1941</v>
      </c>
      <c r="D29" s="189" t="s">
        <v>151</v>
      </c>
      <c r="E29" s="188" t="s">
        <v>214</v>
      </c>
      <c r="F29" s="189" t="s">
        <v>4</v>
      </c>
      <c r="G29" s="188" t="s">
        <v>24942</v>
      </c>
      <c r="H29" s="188" t="s">
        <v>2566</v>
      </c>
      <c r="I29" s="188" t="s">
        <v>24943</v>
      </c>
      <c r="J29" s="188" t="s">
        <v>1744</v>
      </c>
      <c r="K29" s="188" t="s">
        <v>24944</v>
      </c>
      <c r="L29" s="188" t="s">
        <v>24945</v>
      </c>
      <c r="M29" t="s">
        <v>24946</v>
      </c>
    </row>
    <row r="30" spans="1:13">
      <c r="A30" s="189" t="s">
        <v>177</v>
      </c>
      <c r="B30" s="189" t="s">
        <v>177</v>
      </c>
      <c r="C30" s="189" t="s">
        <v>1941</v>
      </c>
      <c r="D30" s="189" t="s">
        <v>151</v>
      </c>
      <c r="E30" s="188" t="s">
        <v>214</v>
      </c>
      <c r="F30" s="189" t="s">
        <v>11</v>
      </c>
      <c r="G30" s="188" t="s">
        <v>24947</v>
      </c>
      <c r="H30" s="188" t="s">
        <v>2281</v>
      </c>
      <c r="I30" s="188" t="s">
        <v>24948</v>
      </c>
      <c r="J30" s="188" t="s">
        <v>1546</v>
      </c>
      <c r="K30" s="188" t="s">
        <v>24949</v>
      </c>
      <c r="L30" s="188" t="s">
        <v>24950</v>
      </c>
      <c r="M30" t="s">
        <v>24951</v>
      </c>
    </row>
    <row r="31" spans="1:13">
      <c r="A31" s="189" t="s">
        <v>177</v>
      </c>
      <c r="B31" s="189" t="s">
        <v>177</v>
      </c>
      <c r="C31" s="189" t="s">
        <v>1941</v>
      </c>
      <c r="D31" s="189" t="s">
        <v>151</v>
      </c>
      <c r="E31" s="188" t="s">
        <v>214</v>
      </c>
      <c r="F31" s="189" t="s">
        <v>20</v>
      </c>
      <c r="G31" s="188" t="s">
        <v>24952</v>
      </c>
      <c r="H31" s="188" t="s">
        <v>1984</v>
      </c>
      <c r="I31" s="188" t="s">
        <v>24953</v>
      </c>
      <c r="J31" s="188" t="s">
        <v>1547</v>
      </c>
      <c r="K31" s="188" t="s">
        <v>24954</v>
      </c>
      <c r="L31" s="188" t="s">
        <v>24955</v>
      </c>
      <c r="M31" t="s">
        <v>24956</v>
      </c>
    </row>
    <row r="32" spans="1:13">
      <c r="A32" s="189" t="s">
        <v>177</v>
      </c>
      <c r="B32" s="189" t="s">
        <v>177</v>
      </c>
      <c r="C32" s="189" t="s">
        <v>1941</v>
      </c>
      <c r="D32" s="189" t="s">
        <v>151</v>
      </c>
      <c r="E32" s="188" t="s">
        <v>222</v>
      </c>
      <c r="F32" s="189" t="s">
        <v>3</v>
      </c>
      <c r="G32" s="188" t="s">
        <v>24957</v>
      </c>
      <c r="H32" s="188" t="s">
        <v>4710</v>
      </c>
      <c r="I32" s="188" t="s">
        <v>24958</v>
      </c>
      <c r="J32" s="188" t="s">
        <v>1285</v>
      </c>
      <c r="K32" s="188" t="s">
        <v>24959</v>
      </c>
      <c r="L32" s="188" t="s">
        <v>24960</v>
      </c>
      <c r="M32" t="s">
        <v>24961</v>
      </c>
    </row>
    <row r="33" spans="1:13">
      <c r="A33" s="189" t="s">
        <v>177</v>
      </c>
      <c r="B33" s="189" t="s">
        <v>177</v>
      </c>
      <c r="C33" s="189" t="s">
        <v>1941</v>
      </c>
      <c r="D33" s="189" t="s">
        <v>151</v>
      </c>
      <c r="E33" s="188" t="s">
        <v>222</v>
      </c>
      <c r="F33" s="189" t="s">
        <v>10</v>
      </c>
      <c r="G33" s="188" t="s">
        <v>24962</v>
      </c>
      <c r="H33" s="188" t="s">
        <v>2764</v>
      </c>
      <c r="I33" s="188" t="s">
        <v>24963</v>
      </c>
      <c r="J33" s="188" t="s">
        <v>910</v>
      </c>
      <c r="K33" s="188" t="s">
        <v>24964</v>
      </c>
      <c r="L33" s="188" t="s">
        <v>24965</v>
      </c>
      <c r="M33" t="s">
        <v>24966</v>
      </c>
    </row>
    <row r="34" spans="1:13">
      <c r="A34" s="189" t="s">
        <v>177</v>
      </c>
      <c r="B34" s="189" t="s">
        <v>177</v>
      </c>
      <c r="C34" s="189" t="s">
        <v>1941</v>
      </c>
      <c r="D34" s="189" t="s">
        <v>151</v>
      </c>
      <c r="E34" s="188" t="s">
        <v>222</v>
      </c>
      <c r="F34" s="189" t="s">
        <v>2</v>
      </c>
      <c r="G34" s="188" t="s">
        <v>24967</v>
      </c>
      <c r="H34" s="188" t="s">
        <v>1969</v>
      </c>
      <c r="I34" s="188" t="s">
        <v>24968</v>
      </c>
      <c r="J34" s="188" t="s">
        <v>2687</v>
      </c>
      <c r="K34" s="188" t="s">
        <v>24969</v>
      </c>
      <c r="L34" s="188" t="s">
        <v>24970</v>
      </c>
      <c r="M34" t="s">
        <v>24971</v>
      </c>
    </row>
    <row r="35" spans="1:13">
      <c r="A35" s="189" t="s">
        <v>177</v>
      </c>
      <c r="B35" s="189" t="s">
        <v>177</v>
      </c>
      <c r="C35" s="189" t="s">
        <v>1941</v>
      </c>
      <c r="D35" s="189" t="s">
        <v>151</v>
      </c>
      <c r="E35" s="188" t="s">
        <v>222</v>
      </c>
      <c r="F35" s="189" t="s">
        <v>4</v>
      </c>
      <c r="G35" s="188" t="s">
        <v>24972</v>
      </c>
      <c r="H35" s="188" t="s">
        <v>2404</v>
      </c>
      <c r="I35" s="188" t="s">
        <v>24973</v>
      </c>
      <c r="J35" s="188" t="s">
        <v>1744</v>
      </c>
      <c r="K35" s="188" t="s">
        <v>24944</v>
      </c>
      <c r="L35" s="188" t="s">
        <v>24974</v>
      </c>
      <c r="M35" t="s">
        <v>24975</v>
      </c>
    </row>
    <row r="36" spans="1:13">
      <c r="A36" s="189" t="s">
        <v>177</v>
      </c>
      <c r="B36" s="189" t="s">
        <v>177</v>
      </c>
      <c r="C36" s="189" t="s">
        <v>1941</v>
      </c>
      <c r="D36" s="189" t="s">
        <v>151</v>
      </c>
      <c r="E36" s="188" t="s">
        <v>222</v>
      </c>
      <c r="F36" s="189" t="s">
        <v>11</v>
      </c>
      <c r="G36" s="188" t="s">
        <v>24976</v>
      </c>
      <c r="H36" s="188" t="s">
        <v>1875</v>
      </c>
      <c r="I36" s="188" t="s">
        <v>24977</v>
      </c>
      <c r="J36" s="188" t="s">
        <v>1051</v>
      </c>
      <c r="K36" s="188" t="s">
        <v>24978</v>
      </c>
      <c r="L36" s="188" t="s">
        <v>18728</v>
      </c>
      <c r="M36" t="s">
        <v>24979</v>
      </c>
    </row>
    <row r="37" spans="1:13">
      <c r="A37" s="189" t="s">
        <v>177</v>
      </c>
      <c r="B37" s="189" t="s">
        <v>177</v>
      </c>
      <c r="C37" s="189" t="s">
        <v>1941</v>
      </c>
      <c r="D37" s="189" t="s">
        <v>151</v>
      </c>
      <c r="E37" s="188" t="s">
        <v>222</v>
      </c>
      <c r="F37" s="189" t="s">
        <v>20</v>
      </c>
      <c r="G37" s="188" t="s">
        <v>24980</v>
      </c>
      <c r="H37" s="188" t="s">
        <v>1875</v>
      </c>
      <c r="I37" s="188" t="s">
        <v>24977</v>
      </c>
      <c r="J37" s="188" t="s">
        <v>1592</v>
      </c>
      <c r="K37" s="188" t="s">
        <v>24981</v>
      </c>
      <c r="L37" s="188" t="s">
        <v>24982</v>
      </c>
      <c r="M37" t="s">
        <v>24979</v>
      </c>
    </row>
    <row r="38" spans="1:13">
      <c r="A38" s="189" t="s">
        <v>177</v>
      </c>
      <c r="B38" s="189" t="s">
        <v>177</v>
      </c>
      <c r="C38" s="189" t="s">
        <v>1941</v>
      </c>
      <c r="D38" s="189" t="s">
        <v>151</v>
      </c>
      <c r="E38" s="188" t="s">
        <v>230</v>
      </c>
      <c r="F38" s="189" t="s">
        <v>3</v>
      </c>
      <c r="G38" s="188" t="s">
        <v>24983</v>
      </c>
      <c r="H38" s="188" t="s">
        <v>2633</v>
      </c>
      <c r="I38" s="188" t="s">
        <v>24984</v>
      </c>
      <c r="J38" s="188" t="s">
        <v>5056</v>
      </c>
      <c r="K38" s="188" t="s">
        <v>24985</v>
      </c>
      <c r="L38" s="188" t="s">
        <v>24986</v>
      </c>
      <c r="M38" t="s">
        <v>24987</v>
      </c>
    </row>
    <row r="39" spans="1:13">
      <c r="A39" s="189" t="s">
        <v>177</v>
      </c>
      <c r="B39" s="189" t="s">
        <v>177</v>
      </c>
      <c r="C39" s="189" t="s">
        <v>1941</v>
      </c>
      <c r="D39" s="189" t="s">
        <v>151</v>
      </c>
      <c r="E39" s="188" t="s">
        <v>230</v>
      </c>
      <c r="F39" s="189" t="s">
        <v>10</v>
      </c>
      <c r="G39" s="188" t="s">
        <v>24988</v>
      </c>
      <c r="H39" s="188" t="s">
        <v>1285</v>
      </c>
      <c r="I39" s="188" t="s">
        <v>24989</v>
      </c>
      <c r="J39" s="188" t="s">
        <v>2573</v>
      </c>
      <c r="K39" s="188" t="s">
        <v>24990</v>
      </c>
      <c r="L39" s="188" t="s">
        <v>24991</v>
      </c>
      <c r="M39" t="s">
        <v>24992</v>
      </c>
    </row>
    <row r="40" spans="1:13">
      <c r="A40" s="189" t="s">
        <v>177</v>
      </c>
      <c r="B40" s="189" t="s">
        <v>177</v>
      </c>
      <c r="C40" s="189" t="s">
        <v>1941</v>
      </c>
      <c r="D40" s="189" t="s">
        <v>151</v>
      </c>
      <c r="E40" s="188" t="s">
        <v>230</v>
      </c>
      <c r="F40" s="189" t="s">
        <v>2</v>
      </c>
      <c r="G40" s="188" t="s">
        <v>24993</v>
      </c>
      <c r="H40" s="188" t="s">
        <v>2502</v>
      </c>
      <c r="I40" s="188" t="s">
        <v>24994</v>
      </c>
      <c r="J40" s="188" t="s">
        <v>1918</v>
      </c>
      <c r="K40" s="188" t="s">
        <v>24995</v>
      </c>
      <c r="L40" s="188" t="s">
        <v>24996</v>
      </c>
      <c r="M40" t="s">
        <v>10800</v>
      </c>
    </row>
    <row r="41" spans="1:13">
      <c r="A41" s="189" t="s">
        <v>177</v>
      </c>
      <c r="B41" s="189" t="s">
        <v>177</v>
      </c>
      <c r="C41" s="189" t="s">
        <v>1941</v>
      </c>
      <c r="D41" s="189" t="s">
        <v>151</v>
      </c>
      <c r="E41" s="188" t="s">
        <v>230</v>
      </c>
      <c r="F41" s="189" t="s">
        <v>4</v>
      </c>
      <c r="G41" s="188" t="s">
        <v>24997</v>
      </c>
      <c r="H41" s="188" t="s">
        <v>1764</v>
      </c>
      <c r="I41" s="188" t="s">
        <v>24998</v>
      </c>
      <c r="J41" s="188" t="s">
        <v>1504</v>
      </c>
      <c r="K41" s="188" t="s">
        <v>24999</v>
      </c>
      <c r="L41" s="188" t="s">
        <v>25000</v>
      </c>
      <c r="M41" t="s">
        <v>16478</v>
      </c>
    </row>
    <row r="42" spans="1:13">
      <c r="A42" s="189" t="s">
        <v>177</v>
      </c>
      <c r="B42" s="189" t="s">
        <v>177</v>
      </c>
      <c r="C42" s="189" t="s">
        <v>1941</v>
      </c>
      <c r="D42" s="189" t="s">
        <v>151</v>
      </c>
      <c r="E42" s="188" t="s">
        <v>230</v>
      </c>
      <c r="F42" s="189" t="s">
        <v>11</v>
      </c>
      <c r="G42" s="188" t="s">
        <v>25001</v>
      </c>
      <c r="H42" s="188" t="s">
        <v>1590</v>
      </c>
      <c r="I42" s="188" t="s">
        <v>25002</v>
      </c>
      <c r="J42" s="188" t="s">
        <v>1482</v>
      </c>
      <c r="K42" s="188" t="s">
        <v>25003</v>
      </c>
      <c r="L42" s="188" t="s">
        <v>25004</v>
      </c>
      <c r="M42" t="s">
        <v>25005</v>
      </c>
    </row>
    <row r="43" spans="1:13">
      <c r="A43" s="189" t="s">
        <v>177</v>
      </c>
      <c r="B43" s="189" t="s">
        <v>177</v>
      </c>
      <c r="C43" s="189" t="s">
        <v>1941</v>
      </c>
      <c r="D43" s="189" t="s">
        <v>151</v>
      </c>
      <c r="E43" s="188" t="s">
        <v>230</v>
      </c>
      <c r="F43" s="189" t="s">
        <v>20</v>
      </c>
      <c r="G43" s="188" t="s">
        <v>25006</v>
      </c>
      <c r="H43" s="188" t="s">
        <v>1744</v>
      </c>
      <c r="I43" s="188" t="s">
        <v>25007</v>
      </c>
      <c r="J43" s="188" t="s">
        <v>1592</v>
      </c>
      <c r="K43" s="188" t="s">
        <v>24981</v>
      </c>
      <c r="L43" s="188" t="s">
        <v>25008</v>
      </c>
      <c r="M43" t="s">
        <v>25009</v>
      </c>
    </row>
    <row r="44" spans="1:13">
      <c r="A44" s="189" t="s">
        <v>177</v>
      </c>
      <c r="B44" s="189" t="s">
        <v>177</v>
      </c>
      <c r="C44" s="189" t="s">
        <v>1941</v>
      </c>
      <c r="D44" s="189" t="s">
        <v>151</v>
      </c>
      <c r="E44" s="188" t="s">
        <v>238</v>
      </c>
      <c r="F44" s="189" t="s">
        <v>3</v>
      </c>
      <c r="G44" s="188" t="s">
        <v>25010</v>
      </c>
      <c r="H44" s="188" t="s">
        <v>3778</v>
      </c>
      <c r="I44" s="188" t="s">
        <v>25011</v>
      </c>
      <c r="J44" s="188" t="s">
        <v>4821</v>
      </c>
      <c r="K44" s="188" t="s">
        <v>25012</v>
      </c>
      <c r="L44" s="188" t="s">
        <v>25013</v>
      </c>
      <c r="M44" t="s">
        <v>25014</v>
      </c>
    </row>
    <row r="45" spans="1:13">
      <c r="A45" s="189" t="s">
        <v>177</v>
      </c>
      <c r="B45" s="189" t="s">
        <v>177</v>
      </c>
      <c r="C45" s="189" t="s">
        <v>1941</v>
      </c>
      <c r="D45" s="189" t="s">
        <v>151</v>
      </c>
      <c r="E45" s="188" t="s">
        <v>238</v>
      </c>
      <c r="F45" s="189" t="s">
        <v>10</v>
      </c>
      <c r="G45" s="188" t="s">
        <v>25015</v>
      </c>
      <c r="H45" s="188" t="s">
        <v>2499</v>
      </c>
      <c r="I45" s="188" t="s">
        <v>25016</v>
      </c>
      <c r="J45" s="188" t="s">
        <v>2994</v>
      </c>
      <c r="K45" s="188" t="s">
        <v>25017</v>
      </c>
      <c r="L45" s="188" t="s">
        <v>25018</v>
      </c>
      <c r="M45" t="s">
        <v>25019</v>
      </c>
    </row>
    <row r="46" spans="1:13">
      <c r="A46" s="189" t="s">
        <v>177</v>
      </c>
      <c r="B46" s="189" t="s">
        <v>177</v>
      </c>
      <c r="C46" s="189" t="s">
        <v>1941</v>
      </c>
      <c r="D46" s="189" t="s">
        <v>151</v>
      </c>
      <c r="E46" s="188" t="s">
        <v>238</v>
      </c>
      <c r="F46" s="189" t="s">
        <v>2</v>
      </c>
      <c r="G46" s="188" t="s">
        <v>25020</v>
      </c>
      <c r="H46" s="188" t="s">
        <v>2007</v>
      </c>
      <c r="I46" s="188" t="s">
        <v>25021</v>
      </c>
      <c r="J46" s="188" t="s">
        <v>1744</v>
      </c>
      <c r="K46" s="188" t="s">
        <v>24944</v>
      </c>
      <c r="L46" s="188" t="s">
        <v>25022</v>
      </c>
      <c r="M46" t="s">
        <v>25023</v>
      </c>
    </row>
    <row r="47" spans="1:13">
      <c r="A47" s="189" t="s">
        <v>177</v>
      </c>
      <c r="B47" s="189" t="s">
        <v>177</v>
      </c>
      <c r="C47" s="189" t="s">
        <v>1941</v>
      </c>
      <c r="D47" s="189" t="s">
        <v>151</v>
      </c>
      <c r="E47" s="188" t="s">
        <v>238</v>
      </c>
      <c r="F47" s="189" t="s">
        <v>4</v>
      </c>
      <c r="G47" s="188" t="s">
        <v>25024</v>
      </c>
      <c r="H47" s="188" t="s">
        <v>1546</v>
      </c>
      <c r="I47" s="188" t="s">
        <v>25025</v>
      </c>
      <c r="J47" s="188" t="s">
        <v>3800</v>
      </c>
      <c r="K47" s="188" t="s">
        <v>3808</v>
      </c>
      <c r="L47" s="188" t="s">
        <v>25026</v>
      </c>
      <c r="M47" t="s">
        <v>25027</v>
      </c>
    </row>
    <row r="48" spans="1:13">
      <c r="A48" s="189" t="s">
        <v>177</v>
      </c>
      <c r="B48" s="189" t="s">
        <v>177</v>
      </c>
      <c r="C48" s="189" t="s">
        <v>1941</v>
      </c>
      <c r="D48" s="189" t="s">
        <v>151</v>
      </c>
      <c r="E48" s="188" t="s">
        <v>238</v>
      </c>
      <c r="F48" s="189" t="s">
        <v>11</v>
      </c>
      <c r="G48" s="188" t="s">
        <v>25028</v>
      </c>
      <c r="H48" s="188" t="s">
        <v>1657</v>
      </c>
      <c r="I48" s="188" t="s">
        <v>25029</v>
      </c>
      <c r="J48" s="188" t="s">
        <v>1051</v>
      </c>
      <c r="K48" s="188" t="s">
        <v>24978</v>
      </c>
      <c r="L48" s="188" t="s">
        <v>429</v>
      </c>
      <c r="M48" t="s">
        <v>25030</v>
      </c>
    </row>
    <row r="49" spans="1:13">
      <c r="A49" s="189" t="s">
        <v>177</v>
      </c>
      <c r="B49" s="189" t="s">
        <v>177</v>
      </c>
      <c r="C49" s="189" t="s">
        <v>1941</v>
      </c>
      <c r="D49" s="189" t="s">
        <v>151</v>
      </c>
      <c r="E49" s="188" t="s">
        <v>238</v>
      </c>
      <c r="F49" s="189" t="s">
        <v>20</v>
      </c>
      <c r="G49" s="188" t="s">
        <v>25031</v>
      </c>
      <c r="H49" s="188" t="s">
        <v>1613</v>
      </c>
      <c r="I49" s="188" t="s">
        <v>25032</v>
      </c>
      <c r="J49" s="188" t="s">
        <v>1051</v>
      </c>
      <c r="K49" s="188" t="s">
        <v>24978</v>
      </c>
      <c r="L49" s="188" t="s">
        <v>25033</v>
      </c>
      <c r="M49" t="s">
        <v>25034</v>
      </c>
    </row>
    <row r="50" spans="1:13">
      <c r="A50" s="189" t="s">
        <v>177</v>
      </c>
      <c r="B50" s="189" t="s">
        <v>177</v>
      </c>
      <c r="C50" s="189" t="s">
        <v>1941</v>
      </c>
      <c r="D50" s="189" t="s">
        <v>152</v>
      </c>
      <c r="E50" s="188" t="s">
        <v>246</v>
      </c>
      <c r="F50" s="189" t="s">
        <v>3</v>
      </c>
      <c r="G50" s="188" t="s">
        <v>25035</v>
      </c>
      <c r="H50" s="188" t="s">
        <v>1291</v>
      </c>
      <c r="I50" s="188" t="s">
        <v>25036</v>
      </c>
      <c r="J50" s="188" t="s">
        <v>2014</v>
      </c>
      <c r="K50" s="188" t="s">
        <v>25037</v>
      </c>
      <c r="L50" s="188" t="s">
        <v>25038</v>
      </c>
      <c r="M50" t="s">
        <v>25039</v>
      </c>
    </row>
    <row r="51" spans="1:13">
      <c r="A51" s="189" t="s">
        <v>177</v>
      </c>
      <c r="B51" s="189" t="s">
        <v>177</v>
      </c>
      <c r="C51" s="189" t="s">
        <v>1941</v>
      </c>
      <c r="D51" s="189" t="s">
        <v>152</v>
      </c>
      <c r="E51" s="188" t="s">
        <v>246</v>
      </c>
      <c r="F51" s="189" t="s">
        <v>10</v>
      </c>
      <c r="G51" s="188" t="s">
        <v>25040</v>
      </c>
      <c r="H51" s="188" t="s">
        <v>3322</v>
      </c>
      <c r="I51" s="188" t="s">
        <v>25041</v>
      </c>
      <c r="J51" s="188" t="s">
        <v>2246</v>
      </c>
      <c r="K51" s="188" t="s">
        <v>25042</v>
      </c>
      <c r="L51" s="188" t="s">
        <v>25043</v>
      </c>
      <c r="M51" t="s">
        <v>25044</v>
      </c>
    </row>
    <row r="52" spans="1:13">
      <c r="A52" s="189" t="s">
        <v>177</v>
      </c>
      <c r="B52" s="189" t="s">
        <v>177</v>
      </c>
      <c r="C52" s="189" t="s">
        <v>1941</v>
      </c>
      <c r="D52" s="189" t="s">
        <v>152</v>
      </c>
      <c r="E52" s="188" t="s">
        <v>246</v>
      </c>
      <c r="F52" s="189" t="s">
        <v>2</v>
      </c>
      <c r="G52" s="188" t="s">
        <v>25045</v>
      </c>
      <c r="H52" s="188" t="s">
        <v>3589</v>
      </c>
      <c r="I52" s="188" t="s">
        <v>13927</v>
      </c>
      <c r="J52" s="188" t="s">
        <v>2135</v>
      </c>
      <c r="K52" s="188" t="s">
        <v>25046</v>
      </c>
      <c r="L52" s="188" t="s">
        <v>25047</v>
      </c>
      <c r="M52" t="s">
        <v>25048</v>
      </c>
    </row>
    <row r="53" spans="1:13">
      <c r="A53" s="189" t="s">
        <v>177</v>
      </c>
      <c r="B53" s="189" t="s">
        <v>177</v>
      </c>
      <c r="C53" s="189" t="s">
        <v>1941</v>
      </c>
      <c r="D53" s="189" t="s">
        <v>152</v>
      </c>
      <c r="E53" s="188" t="s">
        <v>246</v>
      </c>
      <c r="F53" s="189" t="s">
        <v>4</v>
      </c>
      <c r="G53" s="188" t="s">
        <v>25049</v>
      </c>
      <c r="H53" s="188" t="s">
        <v>2278</v>
      </c>
      <c r="I53" s="188" t="s">
        <v>25050</v>
      </c>
      <c r="J53" s="188" t="s">
        <v>1721</v>
      </c>
      <c r="K53" s="188" t="s">
        <v>25051</v>
      </c>
      <c r="L53" s="188" t="s">
        <v>25052</v>
      </c>
      <c r="M53" t="s">
        <v>10800</v>
      </c>
    </row>
    <row r="54" spans="1:13">
      <c r="A54" s="189" t="s">
        <v>177</v>
      </c>
      <c r="B54" s="189" t="s">
        <v>177</v>
      </c>
      <c r="C54" s="189" t="s">
        <v>1941</v>
      </c>
      <c r="D54" s="189" t="s">
        <v>152</v>
      </c>
      <c r="E54" s="188" t="s">
        <v>246</v>
      </c>
      <c r="F54" s="189" t="s">
        <v>11</v>
      </c>
      <c r="G54" s="188" t="s">
        <v>25053</v>
      </c>
      <c r="H54" s="188" t="s">
        <v>1984</v>
      </c>
      <c r="I54" s="188" t="s">
        <v>24953</v>
      </c>
      <c r="J54" s="188" t="s">
        <v>1504</v>
      </c>
      <c r="K54" s="188" t="s">
        <v>24999</v>
      </c>
      <c r="L54" s="188" t="s">
        <v>25054</v>
      </c>
      <c r="M54" t="s">
        <v>25055</v>
      </c>
    </row>
    <row r="55" spans="1:13">
      <c r="A55" s="189" t="s">
        <v>177</v>
      </c>
      <c r="B55" s="189" t="s">
        <v>177</v>
      </c>
      <c r="C55" s="189" t="s">
        <v>1941</v>
      </c>
      <c r="D55" s="189" t="s">
        <v>152</v>
      </c>
      <c r="E55" s="188" t="s">
        <v>246</v>
      </c>
      <c r="F55" s="189" t="s">
        <v>20</v>
      </c>
      <c r="G55" s="188" t="s">
        <v>25056</v>
      </c>
      <c r="H55" s="188" t="s">
        <v>1831</v>
      </c>
      <c r="I55" s="188" t="s">
        <v>25057</v>
      </c>
      <c r="J55" s="188" t="s">
        <v>1546</v>
      </c>
      <c r="K55" s="188" t="s">
        <v>24949</v>
      </c>
      <c r="L55" s="188" t="s">
        <v>25058</v>
      </c>
      <c r="M55" t="s">
        <v>25059</v>
      </c>
    </row>
    <row r="56" spans="1:13">
      <c r="A56" s="189" t="s">
        <v>177</v>
      </c>
      <c r="B56" s="189" t="s">
        <v>177</v>
      </c>
      <c r="C56" s="189" t="s">
        <v>1941</v>
      </c>
      <c r="D56" s="189" t="s">
        <v>152</v>
      </c>
      <c r="E56" s="188" t="s">
        <v>254</v>
      </c>
      <c r="F56" s="189" t="s">
        <v>3</v>
      </c>
      <c r="G56" s="188" t="s">
        <v>25060</v>
      </c>
      <c r="H56" s="188" t="s">
        <v>2225</v>
      </c>
      <c r="I56" s="188" t="s">
        <v>25061</v>
      </c>
      <c r="J56" s="188" t="s">
        <v>1309</v>
      </c>
      <c r="K56" s="188" t="s">
        <v>15520</v>
      </c>
      <c r="L56" s="188" t="s">
        <v>25062</v>
      </c>
      <c r="M56" t="s">
        <v>25063</v>
      </c>
    </row>
    <row r="57" spans="1:13">
      <c r="A57" s="189" t="s">
        <v>177</v>
      </c>
      <c r="B57" s="189" t="s">
        <v>177</v>
      </c>
      <c r="C57" s="189" t="s">
        <v>1941</v>
      </c>
      <c r="D57" s="189" t="s">
        <v>152</v>
      </c>
      <c r="E57" s="188" t="s">
        <v>254</v>
      </c>
      <c r="F57" s="189" t="s">
        <v>10</v>
      </c>
      <c r="G57" s="188" t="s">
        <v>25064</v>
      </c>
      <c r="H57" s="188" t="s">
        <v>1772</v>
      </c>
      <c r="I57" s="188" t="s">
        <v>25065</v>
      </c>
      <c r="J57" s="188" t="s">
        <v>4428</v>
      </c>
      <c r="K57" s="188" t="s">
        <v>25066</v>
      </c>
      <c r="L57" s="188" t="s">
        <v>25067</v>
      </c>
      <c r="M57" t="s">
        <v>25068</v>
      </c>
    </row>
    <row r="58" spans="1:13">
      <c r="A58" s="189" t="s">
        <v>177</v>
      </c>
      <c r="B58" s="189" t="s">
        <v>177</v>
      </c>
      <c r="C58" s="189" t="s">
        <v>1941</v>
      </c>
      <c r="D58" s="189" t="s">
        <v>152</v>
      </c>
      <c r="E58" s="188" t="s">
        <v>254</v>
      </c>
      <c r="F58" s="189" t="s">
        <v>2</v>
      </c>
      <c r="G58" s="188" t="s">
        <v>25069</v>
      </c>
      <c r="H58" s="188" t="s">
        <v>2246</v>
      </c>
      <c r="I58" s="188" t="s">
        <v>25070</v>
      </c>
      <c r="J58" s="188" t="s">
        <v>1354</v>
      </c>
      <c r="K58" s="188" t="s">
        <v>25071</v>
      </c>
      <c r="L58" s="188" t="s">
        <v>25072</v>
      </c>
      <c r="M58" t="s">
        <v>25073</v>
      </c>
    </row>
    <row r="59" spans="1:13">
      <c r="A59" s="189" t="s">
        <v>177</v>
      </c>
      <c r="B59" s="189" t="s">
        <v>177</v>
      </c>
      <c r="C59" s="189" t="s">
        <v>1941</v>
      </c>
      <c r="D59" s="189" t="s">
        <v>152</v>
      </c>
      <c r="E59" s="188" t="s">
        <v>254</v>
      </c>
      <c r="F59" s="189" t="s">
        <v>4</v>
      </c>
      <c r="G59" s="188" t="s">
        <v>25074</v>
      </c>
      <c r="H59" s="188" t="s">
        <v>1360</v>
      </c>
      <c r="I59" s="188" t="s">
        <v>25075</v>
      </c>
      <c r="J59" s="188" t="s">
        <v>1744</v>
      </c>
      <c r="K59" s="188" t="s">
        <v>24944</v>
      </c>
      <c r="L59" s="188" t="s">
        <v>24936</v>
      </c>
      <c r="M59" t="s">
        <v>25076</v>
      </c>
    </row>
    <row r="60" spans="1:13">
      <c r="A60" s="189" t="s">
        <v>177</v>
      </c>
      <c r="B60" s="189" t="s">
        <v>177</v>
      </c>
      <c r="C60" s="189" t="s">
        <v>1941</v>
      </c>
      <c r="D60" s="189" t="s">
        <v>152</v>
      </c>
      <c r="E60" s="188" t="s">
        <v>254</v>
      </c>
      <c r="F60" s="189" t="s">
        <v>11</v>
      </c>
      <c r="G60" s="188" t="s">
        <v>25077</v>
      </c>
      <c r="H60" s="188" t="s">
        <v>2074</v>
      </c>
      <c r="I60" s="188" t="s">
        <v>25078</v>
      </c>
      <c r="J60" s="188" t="s">
        <v>1504</v>
      </c>
      <c r="K60" s="188" t="s">
        <v>24999</v>
      </c>
      <c r="L60" s="188" t="s">
        <v>25079</v>
      </c>
      <c r="M60" t="s">
        <v>25080</v>
      </c>
    </row>
    <row r="61" spans="1:13">
      <c r="A61" s="189" t="s">
        <v>177</v>
      </c>
      <c r="B61" s="189" t="s">
        <v>177</v>
      </c>
      <c r="C61" s="189" t="s">
        <v>1941</v>
      </c>
      <c r="D61" s="189" t="s">
        <v>152</v>
      </c>
      <c r="E61" s="188" t="s">
        <v>254</v>
      </c>
      <c r="F61" s="189" t="s">
        <v>20</v>
      </c>
      <c r="G61" s="188" t="s">
        <v>25081</v>
      </c>
      <c r="H61" s="188" t="s">
        <v>1961</v>
      </c>
      <c r="I61" s="188" t="s">
        <v>25082</v>
      </c>
      <c r="J61" s="188" t="s">
        <v>1547</v>
      </c>
      <c r="K61" s="188" t="s">
        <v>24954</v>
      </c>
      <c r="L61" s="188" t="s">
        <v>25083</v>
      </c>
      <c r="M61" t="s">
        <v>25084</v>
      </c>
    </row>
    <row r="62" spans="1:13">
      <c r="A62" s="189" t="s">
        <v>177</v>
      </c>
      <c r="B62" s="189" t="s">
        <v>177</v>
      </c>
      <c r="C62" s="189" t="s">
        <v>1941</v>
      </c>
      <c r="D62" s="189" t="s">
        <v>152</v>
      </c>
      <c r="E62" s="188" t="s">
        <v>197</v>
      </c>
      <c r="F62" s="189" t="s">
        <v>3</v>
      </c>
      <c r="G62" s="188" t="s">
        <v>25085</v>
      </c>
      <c r="H62" s="188" t="s">
        <v>2286</v>
      </c>
      <c r="I62" s="188" t="s">
        <v>25086</v>
      </c>
      <c r="J62" s="188" t="s">
        <v>2500</v>
      </c>
      <c r="K62" s="188" t="s">
        <v>25087</v>
      </c>
      <c r="L62" s="188" t="s">
        <v>25088</v>
      </c>
      <c r="M62" t="s">
        <v>25089</v>
      </c>
    </row>
    <row r="63" spans="1:13">
      <c r="A63" s="189" t="s">
        <v>177</v>
      </c>
      <c r="B63" s="189" t="s">
        <v>177</v>
      </c>
      <c r="C63" s="189" t="s">
        <v>1941</v>
      </c>
      <c r="D63" s="189" t="s">
        <v>152</v>
      </c>
      <c r="E63" s="188" t="s">
        <v>197</v>
      </c>
      <c r="F63" s="189" t="s">
        <v>10</v>
      </c>
      <c r="G63" s="188" t="s">
        <v>25090</v>
      </c>
      <c r="H63" s="188" t="s">
        <v>4238</v>
      </c>
      <c r="I63" s="188" t="s">
        <v>25091</v>
      </c>
      <c r="J63" s="188" t="s">
        <v>3056</v>
      </c>
      <c r="K63" s="188" t="s">
        <v>25092</v>
      </c>
      <c r="L63" s="188" t="s">
        <v>25093</v>
      </c>
      <c r="M63" t="s">
        <v>25094</v>
      </c>
    </row>
    <row r="64" spans="1:13">
      <c r="A64" s="189" t="s">
        <v>177</v>
      </c>
      <c r="B64" s="189" t="s">
        <v>177</v>
      </c>
      <c r="C64" s="189" t="s">
        <v>1941</v>
      </c>
      <c r="D64" s="189" t="s">
        <v>152</v>
      </c>
      <c r="E64" s="188" t="s">
        <v>197</v>
      </c>
      <c r="F64" s="189" t="s">
        <v>2</v>
      </c>
      <c r="G64" s="188" t="s">
        <v>25095</v>
      </c>
      <c r="H64" s="188" t="s">
        <v>1981</v>
      </c>
      <c r="I64" s="188" t="s">
        <v>25096</v>
      </c>
      <c r="J64" s="188" t="s">
        <v>2052</v>
      </c>
      <c r="K64" s="188" t="s">
        <v>25097</v>
      </c>
      <c r="L64" s="188" t="s">
        <v>25098</v>
      </c>
      <c r="M64" t="s">
        <v>25099</v>
      </c>
    </row>
    <row r="65" spans="1:13">
      <c r="A65" s="189" t="s">
        <v>177</v>
      </c>
      <c r="B65" s="189" t="s">
        <v>177</v>
      </c>
      <c r="C65" s="189" t="s">
        <v>1941</v>
      </c>
      <c r="D65" s="189" t="s">
        <v>152</v>
      </c>
      <c r="E65" s="188" t="s">
        <v>197</v>
      </c>
      <c r="F65" s="189" t="s">
        <v>4</v>
      </c>
      <c r="G65" s="188" t="s">
        <v>25100</v>
      </c>
      <c r="H65" s="188" t="s">
        <v>1853</v>
      </c>
      <c r="I65" s="188" t="s">
        <v>25101</v>
      </c>
      <c r="J65" s="188" t="s">
        <v>1482</v>
      </c>
      <c r="K65" s="188" t="s">
        <v>25003</v>
      </c>
      <c r="L65" s="188" t="s">
        <v>25102</v>
      </c>
      <c r="M65" t="s">
        <v>25103</v>
      </c>
    </row>
    <row r="66" spans="1:13">
      <c r="A66" s="189" t="s">
        <v>177</v>
      </c>
      <c r="B66" s="189" t="s">
        <v>177</v>
      </c>
      <c r="C66" s="189" t="s">
        <v>1941</v>
      </c>
      <c r="D66" s="189" t="s">
        <v>152</v>
      </c>
      <c r="E66" s="188" t="s">
        <v>197</v>
      </c>
      <c r="F66" s="189" t="s">
        <v>11</v>
      </c>
      <c r="G66" s="188" t="s">
        <v>25104</v>
      </c>
      <c r="H66" s="188" t="s">
        <v>1744</v>
      </c>
      <c r="I66" s="188" t="s">
        <v>25007</v>
      </c>
      <c r="J66" s="188" t="s">
        <v>1504</v>
      </c>
      <c r="K66" s="188" t="s">
        <v>24999</v>
      </c>
      <c r="L66" s="188" t="s">
        <v>25105</v>
      </c>
      <c r="M66" t="s">
        <v>25106</v>
      </c>
    </row>
    <row r="67" spans="1:13">
      <c r="A67" s="189" t="s">
        <v>177</v>
      </c>
      <c r="B67" s="189" t="s">
        <v>177</v>
      </c>
      <c r="C67" s="189" t="s">
        <v>1941</v>
      </c>
      <c r="D67" s="189" t="s">
        <v>152</v>
      </c>
      <c r="E67" s="188" t="s">
        <v>197</v>
      </c>
      <c r="F67" s="189" t="s">
        <v>20</v>
      </c>
      <c r="G67" s="188" t="s">
        <v>25107</v>
      </c>
      <c r="H67" s="188" t="s">
        <v>1698</v>
      </c>
      <c r="I67" s="188" t="s">
        <v>25108</v>
      </c>
      <c r="J67" s="188" t="s">
        <v>1547</v>
      </c>
      <c r="K67" s="188" t="s">
        <v>24954</v>
      </c>
      <c r="L67" s="188" t="s">
        <v>25109</v>
      </c>
      <c r="M67" t="s">
        <v>25110</v>
      </c>
    </row>
    <row r="68" spans="1:13">
      <c r="A68" s="189" t="s">
        <v>177</v>
      </c>
      <c r="B68" s="189" t="s">
        <v>177</v>
      </c>
      <c r="C68" s="189" t="s">
        <v>1941</v>
      </c>
      <c r="D68" s="189" t="s">
        <v>152</v>
      </c>
      <c r="E68" s="188" t="s">
        <v>269</v>
      </c>
      <c r="F68" s="189" t="s">
        <v>3</v>
      </c>
      <c r="G68" s="188" t="s">
        <v>25111</v>
      </c>
      <c r="H68" s="188" t="s">
        <v>3937</v>
      </c>
      <c r="I68" s="188" t="s">
        <v>25112</v>
      </c>
      <c r="J68" s="188" t="s">
        <v>1126</v>
      </c>
      <c r="K68" s="188" t="s">
        <v>15578</v>
      </c>
      <c r="L68" s="188" t="s">
        <v>25113</v>
      </c>
      <c r="M68" t="s">
        <v>25114</v>
      </c>
    </row>
    <row r="69" spans="1:13">
      <c r="A69" s="189" t="s">
        <v>177</v>
      </c>
      <c r="B69" s="189" t="s">
        <v>177</v>
      </c>
      <c r="C69" s="189" t="s">
        <v>1941</v>
      </c>
      <c r="D69" s="189" t="s">
        <v>152</v>
      </c>
      <c r="E69" s="188" t="s">
        <v>269</v>
      </c>
      <c r="F69" s="189" t="s">
        <v>10</v>
      </c>
      <c r="G69" s="188" t="s">
        <v>25115</v>
      </c>
      <c r="H69" s="188" t="s">
        <v>3905</v>
      </c>
      <c r="I69" s="188" t="s">
        <v>25116</v>
      </c>
      <c r="J69" s="188" t="s">
        <v>3013</v>
      </c>
      <c r="K69" s="188" t="s">
        <v>25117</v>
      </c>
      <c r="L69" s="188" t="s">
        <v>25118</v>
      </c>
      <c r="M69" t="s">
        <v>25119</v>
      </c>
    </row>
    <row r="70" spans="1:13">
      <c r="A70" s="189" t="s">
        <v>177</v>
      </c>
      <c r="B70" s="189" t="s">
        <v>177</v>
      </c>
      <c r="C70" s="189" t="s">
        <v>1941</v>
      </c>
      <c r="D70" s="189" t="s">
        <v>152</v>
      </c>
      <c r="E70" s="188" t="s">
        <v>269</v>
      </c>
      <c r="F70" s="189" t="s">
        <v>2</v>
      </c>
      <c r="G70" s="188" t="s">
        <v>25120</v>
      </c>
      <c r="H70" s="188" t="s">
        <v>2049</v>
      </c>
      <c r="I70" s="188" t="s">
        <v>25121</v>
      </c>
      <c r="J70" s="188" t="s">
        <v>1810</v>
      </c>
      <c r="K70" s="188" t="s">
        <v>25122</v>
      </c>
      <c r="L70" s="188" t="s">
        <v>25123</v>
      </c>
      <c r="M70" t="s">
        <v>25124</v>
      </c>
    </row>
    <row r="71" spans="1:13">
      <c r="A71" s="189" t="s">
        <v>177</v>
      </c>
      <c r="B71" s="189" t="s">
        <v>177</v>
      </c>
      <c r="C71" s="189" t="s">
        <v>1941</v>
      </c>
      <c r="D71" s="189" t="s">
        <v>152</v>
      </c>
      <c r="E71" s="188" t="s">
        <v>269</v>
      </c>
      <c r="F71" s="189" t="s">
        <v>4</v>
      </c>
      <c r="G71" s="188" t="s">
        <v>25125</v>
      </c>
      <c r="H71" s="188" t="s">
        <v>1657</v>
      </c>
      <c r="I71" s="188" t="s">
        <v>25029</v>
      </c>
      <c r="J71" s="188" t="s">
        <v>1482</v>
      </c>
      <c r="K71" s="188" t="s">
        <v>25003</v>
      </c>
      <c r="L71" s="188" t="s">
        <v>25126</v>
      </c>
      <c r="M71" t="s">
        <v>25127</v>
      </c>
    </row>
    <row r="72" spans="1:13">
      <c r="A72" s="189" t="s">
        <v>177</v>
      </c>
      <c r="B72" s="189" t="s">
        <v>177</v>
      </c>
      <c r="C72" s="189" t="s">
        <v>1941</v>
      </c>
      <c r="D72" s="189" t="s">
        <v>152</v>
      </c>
      <c r="E72" s="188" t="s">
        <v>269</v>
      </c>
      <c r="F72" s="189" t="s">
        <v>11</v>
      </c>
      <c r="G72" s="188" t="s">
        <v>25128</v>
      </c>
      <c r="H72" s="188" t="s">
        <v>1698</v>
      </c>
      <c r="I72" s="188" t="s">
        <v>25108</v>
      </c>
      <c r="J72" s="188" t="s">
        <v>1051</v>
      </c>
      <c r="K72" s="188" t="s">
        <v>24978</v>
      </c>
      <c r="L72" s="188" t="s">
        <v>15069</v>
      </c>
      <c r="M72" t="s">
        <v>25129</v>
      </c>
    </row>
    <row r="73" spans="1:13">
      <c r="A73" s="189" t="s">
        <v>177</v>
      </c>
      <c r="B73" s="189" t="s">
        <v>177</v>
      </c>
      <c r="C73" s="189" t="s">
        <v>1941</v>
      </c>
      <c r="D73" s="189" t="s">
        <v>152</v>
      </c>
      <c r="E73" s="188" t="s">
        <v>269</v>
      </c>
      <c r="F73" s="189" t="s">
        <v>20</v>
      </c>
      <c r="G73" s="188" t="s">
        <v>25130</v>
      </c>
      <c r="H73" s="188" t="s">
        <v>1721</v>
      </c>
      <c r="I73" s="188" t="s">
        <v>25131</v>
      </c>
      <c r="J73" s="188" t="s">
        <v>1502</v>
      </c>
      <c r="K73" s="188" t="s">
        <v>25132</v>
      </c>
      <c r="L73" s="188" t="s">
        <v>25133</v>
      </c>
      <c r="M73" t="s">
        <v>25134</v>
      </c>
    </row>
    <row r="74" spans="1:13">
      <c r="A74" s="188" t="s">
        <v>177</v>
      </c>
      <c r="B74" s="188" t="s">
        <v>177</v>
      </c>
      <c r="C74" s="188" t="s">
        <v>1941</v>
      </c>
      <c r="D74" s="188" t="s">
        <v>153</v>
      </c>
      <c r="E74" s="188" t="s">
        <v>277</v>
      </c>
      <c r="F74" s="188" t="s">
        <v>3</v>
      </c>
      <c r="G74" s="188" t="s">
        <v>25135</v>
      </c>
      <c r="H74" s="188" t="s">
        <v>2402</v>
      </c>
      <c r="I74" s="188" t="s">
        <v>25136</v>
      </c>
      <c r="J74" s="188" t="s">
        <v>2914</v>
      </c>
      <c r="K74" s="188" t="s">
        <v>25137</v>
      </c>
      <c r="L74" t="s">
        <v>25138</v>
      </c>
      <c r="M74" t="s">
        <v>25139</v>
      </c>
    </row>
    <row r="75" spans="1:13">
      <c r="A75" s="188" t="s">
        <v>177</v>
      </c>
      <c r="B75" s="188" t="s">
        <v>177</v>
      </c>
      <c r="C75" s="188" t="s">
        <v>1941</v>
      </c>
      <c r="D75" s="188" t="s">
        <v>153</v>
      </c>
      <c r="E75" s="188" t="s">
        <v>277</v>
      </c>
      <c r="F75" s="188" t="s">
        <v>10</v>
      </c>
      <c r="G75" s="188" t="s">
        <v>25140</v>
      </c>
      <c r="H75" s="188" t="s">
        <v>2431</v>
      </c>
      <c r="I75" s="188" t="s">
        <v>25141</v>
      </c>
      <c r="J75" s="188" t="s">
        <v>2005</v>
      </c>
      <c r="K75" s="188" t="s">
        <v>25142</v>
      </c>
      <c r="L75" t="s">
        <v>25143</v>
      </c>
      <c r="M75" t="s">
        <v>25144</v>
      </c>
    </row>
    <row r="76" spans="1:13">
      <c r="A76" s="188" t="s">
        <v>177</v>
      </c>
      <c r="B76" s="188" t="s">
        <v>177</v>
      </c>
      <c r="C76" s="188" t="s">
        <v>1941</v>
      </c>
      <c r="D76" s="188" t="s">
        <v>153</v>
      </c>
      <c r="E76" s="188" t="s">
        <v>277</v>
      </c>
      <c r="F76" s="188" t="s">
        <v>2</v>
      </c>
      <c r="G76" s="188" t="s">
        <v>25145</v>
      </c>
      <c r="H76" s="188" t="s">
        <v>3932</v>
      </c>
      <c r="I76" s="188" t="s">
        <v>9144</v>
      </c>
      <c r="J76" s="188" t="s">
        <v>1808</v>
      </c>
      <c r="K76" s="188" t="s">
        <v>12585</v>
      </c>
      <c r="L76" t="s">
        <v>25146</v>
      </c>
      <c r="M76" t="s">
        <v>25147</v>
      </c>
    </row>
    <row r="77" spans="1:13">
      <c r="A77" s="188" t="s">
        <v>177</v>
      </c>
      <c r="B77" s="188" t="s">
        <v>177</v>
      </c>
      <c r="C77" s="188" t="s">
        <v>1941</v>
      </c>
      <c r="D77" s="188" t="s">
        <v>153</v>
      </c>
      <c r="E77" s="188" t="s">
        <v>277</v>
      </c>
      <c r="F77" s="188" t="s">
        <v>4</v>
      </c>
      <c r="G77" s="188" t="s">
        <v>25148</v>
      </c>
      <c r="H77" s="188" t="s">
        <v>2135</v>
      </c>
      <c r="I77" s="188" t="s">
        <v>25149</v>
      </c>
      <c r="J77" s="188" t="s">
        <v>1698</v>
      </c>
      <c r="K77" s="188" t="s">
        <v>25150</v>
      </c>
      <c r="L77" t="s">
        <v>25151</v>
      </c>
      <c r="M77" t="s">
        <v>25152</v>
      </c>
    </row>
    <row r="78" spans="1:13">
      <c r="A78" s="188" t="s">
        <v>177</v>
      </c>
      <c r="B78" s="188" t="s">
        <v>177</v>
      </c>
      <c r="C78" s="188" t="s">
        <v>1941</v>
      </c>
      <c r="D78" s="188" t="s">
        <v>153</v>
      </c>
      <c r="E78" s="188" t="s">
        <v>277</v>
      </c>
      <c r="F78" s="188" t="s">
        <v>11</v>
      </c>
      <c r="G78" s="188" t="s">
        <v>25153</v>
      </c>
      <c r="H78" s="188" t="s">
        <v>2324</v>
      </c>
      <c r="I78" s="188" t="s">
        <v>25154</v>
      </c>
      <c r="J78" s="188" t="s">
        <v>1546</v>
      </c>
      <c r="K78" s="188" t="s">
        <v>24949</v>
      </c>
      <c r="L78" t="s">
        <v>25155</v>
      </c>
      <c r="M78" t="s">
        <v>25156</v>
      </c>
    </row>
    <row r="79" spans="1:13">
      <c r="A79" s="188" t="s">
        <v>177</v>
      </c>
      <c r="B79" s="188" t="s">
        <v>177</v>
      </c>
      <c r="C79" s="188" t="s">
        <v>1941</v>
      </c>
      <c r="D79" s="188" t="s">
        <v>153</v>
      </c>
      <c r="E79" s="188" t="s">
        <v>277</v>
      </c>
      <c r="F79" s="188" t="s">
        <v>20</v>
      </c>
      <c r="G79" s="188" t="s">
        <v>25157</v>
      </c>
      <c r="H79" s="188" t="s">
        <v>1939</v>
      </c>
      <c r="I79" s="188" t="s">
        <v>25158</v>
      </c>
      <c r="J79" s="188" t="s">
        <v>1502</v>
      </c>
      <c r="K79" s="188" t="s">
        <v>25132</v>
      </c>
      <c r="L79" t="s">
        <v>25159</v>
      </c>
      <c r="M79" t="s">
        <v>25160</v>
      </c>
    </row>
    <row r="80" spans="1:13">
      <c r="A80" s="188" t="s">
        <v>177</v>
      </c>
      <c r="B80" s="188" t="s">
        <v>177</v>
      </c>
      <c r="C80" s="188" t="s">
        <v>1941</v>
      </c>
      <c r="D80" s="188" t="s">
        <v>153</v>
      </c>
      <c r="E80" s="188" t="s">
        <v>188</v>
      </c>
      <c r="F80" s="188" t="s">
        <v>3</v>
      </c>
      <c r="G80" s="188" t="s">
        <v>25161</v>
      </c>
      <c r="H80" s="188" t="s">
        <v>4630</v>
      </c>
      <c r="I80" s="188" t="s">
        <v>25162</v>
      </c>
      <c r="J80" s="188" t="s">
        <v>2402</v>
      </c>
      <c r="K80" s="188" t="s">
        <v>25163</v>
      </c>
      <c r="L80" t="s">
        <v>25164</v>
      </c>
      <c r="M80" t="s">
        <v>25165</v>
      </c>
    </row>
    <row r="81" spans="1:13">
      <c r="A81" s="188" t="s">
        <v>177</v>
      </c>
      <c r="B81" s="188" t="s">
        <v>177</v>
      </c>
      <c r="C81" s="188" t="s">
        <v>1941</v>
      </c>
      <c r="D81" s="188" t="s">
        <v>153</v>
      </c>
      <c r="E81" s="188" t="s">
        <v>188</v>
      </c>
      <c r="F81" s="188" t="s">
        <v>10</v>
      </c>
      <c r="G81" s="188" t="s">
        <v>25166</v>
      </c>
      <c r="H81" s="188" t="s">
        <v>3621</v>
      </c>
      <c r="I81" s="188" t="s">
        <v>25167</v>
      </c>
      <c r="J81" s="188" t="s">
        <v>921</v>
      </c>
      <c r="K81" s="188" t="s">
        <v>25168</v>
      </c>
      <c r="L81" t="s">
        <v>25169</v>
      </c>
      <c r="M81" t="s">
        <v>25170</v>
      </c>
    </row>
    <row r="82" spans="1:13">
      <c r="A82" s="188" t="s">
        <v>177</v>
      </c>
      <c r="B82" s="188" t="s">
        <v>177</v>
      </c>
      <c r="C82" s="188" t="s">
        <v>1941</v>
      </c>
      <c r="D82" s="188" t="s">
        <v>153</v>
      </c>
      <c r="E82" s="188" t="s">
        <v>188</v>
      </c>
      <c r="F82" s="188" t="s">
        <v>2</v>
      </c>
      <c r="G82" s="188" t="s">
        <v>25171</v>
      </c>
      <c r="H82" s="188" t="s">
        <v>2758</v>
      </c>
      <c r="I82" s="188" t="s">
        <v>25172</v>
      </c>
      <c r="J82" s="188" t="s">
        <v>1360</v>
      </c>
      <c r="K82" s="188" t="s">
        <v>25173</v>
      </c>
      <c r="L82" t="s">
        <v>25174</v>
      </c>
      <c r="M82" t="s">
        <v>25175</v>
      </c>
    </row>
    <row r="83" spans="1:13">
      <c r="A83" s="188" t="s">
        <v>177</v>
      </c>
      <c r="B83" s="188" t="s">
        <v>177</v>
      </c>
      <c r="C83" s="188" t="s">
        <v>1941</v>
      </c>
      <c r="D83" s="188" t="s">
        <v>153</v>
      </c>
      <c r="E83" s="188" t="s">
        <v>188</v>
      </c>
      <c r="F83" s="188" t="s">
        <v>4</v>
      </c>
      <c r="G83" s="188" t="s">
        <v>25176</v>
      </c>
      <c r="H83" s="188" t="s">
        <v>2239</v>
      </c>
      <c r="I83" s="188" t="s">
        <v>25177</v>
      </c>
      <c r="J83" s="188" t="s">
        <v>1744</v>
      </c>
      <c r="K83" s="188" t="s">
        <v>24944</v>
      </c>
      <c r="L83" t="s">
        <v>25178</v>
      </c>
      <c r="M83" t="s">
        <v>25179</v>
      </c>
    </row>
    <row r="84" spans="1:13">
      <c r="A84" s="188" t="s">
        <v>177</v>
      </c>
      <c r="B84" s="188" t="s">
        <v>177</v>
      </c>
      <c r="C84" s="188" t="s">
        <v>1941</v>
      </c>
      <c r="D84" s="188" t="s">
        <v>153</v>
      </c>
      <c r="E84" s="188" t="s">
        <v>188</v>
      </c>
      <c r="F84" s="188" t="s">
        <v>11</v>
      </c>
      <c r="G84" s="188" t="s">
        <v>25180</v>
      </c>
      <c r="H84" s="188" t="s">
        <v>1786</v>
      </c>
      <c r="I84" s="188" t="s">
        <v>25181</v>
      </c>
      <c r="J84" s="188" t="s">
        <v>1482</v>
      </c>
      <c r="K84" s="188" t="s">
        <v>25003</v>
      </c>
      <c r="L84" t="s">
        <v>469</v>
      </c>
      <c r="M84" t="s">
        <v>25182</v>
      </c>
    </row>
    <row r="85" spans="1:13">
      <c r="A85" s="188" t="s">
        <v>177</v>
      </c>
      <c r="B85" s="188" t="s">
        <v>177</v>
      </c>
      <c r="C85" s="188" t="s">
        <v>1941</v>
      </c>
      <c r="D85" s="188" t="s">
        <v>153</v>
      </c>
      <c r="E85" s="188" t="s">
        <v>188</v>
      </c>
      <c r="F85" s="188" t="s">
        <v>20</v>
      </c>
      <c r="G85" s="188" t="s">
        <v>25183</v>
      </c>
      <c r="H85" s="188" t="s">
        <v>1853</v>
      </c>
      <c r="I85" s="188" t="s">
        <v>25101</v>
      </c>
      <c r="J85" s="188" t="s">
        <v>1546</v>
      </c>
      <c r="K85" s="188" t="s">
        <v>24949</v>
      </c>
      <c r="L85" t="s">
        <v>25184</v>
      </c>
      <c r="M85" t="s">
        <v>25185</v>
      </c>
    </row>
    <row r="86" spans="1:13">
      <c r="A86" s="188" t="s">
        <v>177</v>
      </c>
      <c r="B86" s="188" t="s">
        <v>177</v>
      </c>
      <c r="C86" s="188" t="s">
        <v>1941</v>
      </c>
      <c r="D86" s="188" t="s">
        <v>153</v>
      </c>
      <c r="E86" s="188" t="s">
        <v>292</v>
      </c>
      <c r="F86" s="188" t="s">
        <v>3</v>
      </c>
      <c r="G86" s="188" t="s">
        <v>25186</v>
      </c>
      <c r="H86" s="188" t="s">
        <v>1377</v>
      </c>
      <c r="I86" s="188" t="s">
        <v>25187</v>
      </c>
      <c r="J86" s="188" t="s">
        <v>1104</v>
      </c>
      <c r="K86" s="188" t="s">
        <v>25188</v>
      </c>
      <c r="L86" t="s">
        <v>25189</v>
      </c>
      <c r="M86" t="s">
        <v>25190</v>
      </c>
    </row>
    <row r="87" spans="1:13">
      <c r="A87" s="188" t="s">
        <v>177</v>
      </c>
      <c r="B87" s="188" t="s">
        <v>177</v>
      </c>
      <c r="C87" s="188" t="s">
        <v>1941</v>
      </c>
      <c r="D87" s="188" t="s">
        <v>153</v>
      </c>
      <c r="E87" s="188" t="s">
        <v>292</v>
      </c>
      <c r="F87" s="188" t="s">
        <v>10</v>
      </c>
      <c r="G87" s="188" t="s">
        <v>25191</v>
      </c>
      <c r="H87" s="188" t="s">
        <v>3815</v>
      </c>
      <c r="I87" s="188" t="s">
        <v>25192</v>
      </c>
      <c r="J87" s="188" t="s">
        <v>2510</v>
      </c>
      <c r="K87" s="188" t="s">
        <v>25193</v>
      </c>
      <c r="L87" t="s">
        <v>25194</v>
      </c>
      <c r="M87" t="s">
        <v>25195</v>
      </c>
    </row>
    <row r="88" spans="1:13">
      <c r="A88" s="188" t="s">
        <v>177</v>
      </c>
      <c r="B88" s="188" t="s">
        <v>177</v>
      </c>
      <c r="C88" s="188" t="s">
        <v>1941</v>
      </c>
      <c r="D88" s="188" t="s">
        <v>153</v>
      </c>
      <c r="E88" s="188" t="s">
        <v>292</v>
      </c>
      <c r="F88" s="188" t="s">
        <v>2</v>
      </c>
      <c r="G88" s="188" t="s">
        <v>25196</v>
      </c>
      <c r="H88" s="188" t="s">
        <v>2059</v>
      </c>
      <c r="I88" s="188" t="s">
        <v>25197</v>
      </c>
      <c r="J88" s="188" t="s">
        <v>2301</v>
      </c>
      <c r="K88" s="188" t="s">
        <v>25198</v>
      </c>
      <c r="L88" t="s">
        <v>25199</v>
      </c>
      <c r="M88" t="s">
        <v>25200</v>
      </c>
    </row>
    <row r="89" spans="1:13">
      <c r="A89" s="188" t="s">
        <v>177</v>
      </c>
      <c r="B89" s="188" t="s">
        <v>177</v>
      </c>
      <c r="C89" s="188" t="s">
        <v>1941</v>
      </c>
      <c r="D89" s="188" t="s">
        <v>153</v>
      </c>
      <c r="E89" s="188" t="s">
        <v>292</v>
      </c>
      <c r="F89" s="188" t="s">
        <v>4</v>
      </c>
      <c r="G89" s="188" t="s">
        <v>25201</v>
      </c>
      <c r="H89" s="188" t="s">
        <v>1939</v>
      </c>
      <c r="I89" s="188" t="s">
        <v>25158</v>
      </c>
      <c r="J89" s="188" t="s">
        <v>1547</v>
      </c>
      <c r="K89" s="188" t="s">
        <v>24954</v>
      </c>
      <c r="L89" t="s">
        <v>25202</v>
      </c>
      <c r="M89" t="s">
        <v>25203</v>
      </c>
    </row>
    <row r="90" spans="1:13">
      <c r="A90" s="188" t="s">
        <v>177</v>
      </c>
      <c r="B90" s="188" t="s">
        <v>177</v>
      </c>
      <c r="C90" s="188" t="s">
        <v>1941</v>
      </c>
      <c r="D90" s="188" t="s">
        <v>153</v>
      </c>
      <c r="E90" s="188" t="s">
        <v>292</v>
      </c>
      <c r="F90" s="188" t="s">
        <v>11</v>
      </c>
      <c r="G90" s="188" t="s">
        <v>25204</v>
      </c>
      <c r="H90" s="188" t="s">
        <v>1810</v>
      </c>
      <c r="I90" s="188" t="s">
        <v>25205</v>
      </c>
      <c r="J90" s="188" t="s">
        <v>1482</v>
      </c>
      <c r="K90" s="188" t="s">
        <v>25003</v>
      </c>
      <c r="L90" t="s">
        <v>25206</v>
      </c>
      <c r="M90" t="s">
        <v>25207</v>
      </c>
    </row>
    <row r="91" spans="1:13">
      <c r="A91" s="188" t="s">
        <v>177</v>
      </c>
      <c r="B91" s="188" t="s">
        <v>177</v>
      </c>
      <c r="C91" s="188" t="s">
        <v>1941</v>
      </c>
      <c r="D91" s="188" t="s">
        <v>153</v>
      </c>
      <c r="E91" s="188" t="s">
        <v>292</v>
      </c>
      <c r="F91" s="188" t="s">
        <v>20</v>
      </c>
      <c r="G91" s="188" t="s">
        <v>25208</v>
      </c>
      <c r="H91" s="188" t="s">
        <v>1764</v>
      </c>
      <c r="I91" s="188" t="s">
        <v>24998</v>
      </c>
      <c r="J91" s="188" t="s">
        <v>1592</v>
      </c>
      <c r="K91" s="188" t="s">
        <v>24981</v>
      </c>
      <c r="L91" t="s">
        <v>25209</v>
      </c>
      <c r="M91" t="s">
        <v>25210</v>
      </c>
    </row>
    <row r="92" spans="1:13">
      <c r="A92" s="188" t="s">
        <v>177</v>
      </c>
      <c r="B92" s="188" t="s">
        <v>177</v>
      </c>
      <c r="C92" s="188" t="s">
        <v>1941</v>
      </c>
      <c r="D92" s="188" t="s">
        <v>153</v>
      </c>
      <c r="E92" s="188" t="s">
        <v>300</v>
      </c>
      <c r="F92" s="188" t="s">
        <v>3</v>
      </c>
      <c r="G92" s="188" t="s">
        <v>25211</v>
      </c>
      <c r="H92" s="188" t="s">
        <v>2653</v>
      </c>
      <c r="I92" s="188" t="s">
        <v>25212</v>
      </c>
      <c r="J92" s="188" t="s">
        <v>4257</v>
      </c>
      <c r="K92" s="188" t="s">
        <v>25213</v>
      </c>
      <c r="L92" t="s">
        <v>25214</v>
      </c>
      <c r="M92" t="s">
        <v>25215</v>
      </c>
    </row>
    <row r="93" spans="1:13">
      <c r="A93" s="188" t="s">
        <v>177</v>
      </c>
      <c r="B93" s="188" t="s">
        <v>177</v>
      </c>
      <c r="C93" s="188" t="s">
        <v>1941</v>
      </c>
      <c r="D93" s="188" t="s">
        <v>153</v>
      </c>
      <c r="E93" s="188" t="s">
        <v>300</v>
      </c>
      <c r="F93" s="188" t="s">
        <v>10</v>
      </c>
      <c r="G93" s="188" t="s">
        <v>25216</v>
      </c>
      <c r="H93" s="188" t="s">
        <v>2187</v>
      </c>
      <c r="I93" s="188" t="s">
        <v>25217</v>
      </c>
      <c r="J93" s="188" t="s">
        <v>3271</v>
      </c>
      <c r="K93" s="188" t="s">
        <v>25218</v>
      </c>
      <c r="L93" t="s">
        <v>25219</v>
      </c>
      <c r="M93" t="s">
        <v>25220</v>
      </c>
    </row>
    <row r="94" spans="1:13">
      <c r="A94" s="188" t="s">
        <v>177</v>
      </c>
      <c r="B94" s="188" t="s">
        <v>177</v>
      </c>
      <c r="C94" s="188" t="s">
        <v>1941</v>
      </c>
      <c r="D94" s="188" t="s">
        <v>153</v>
      </c>
      <c r="E94" s="188" t="s">
        <v>300</v>
      </c>
      <c r="F94" s="188" t="s">
        <v>2</v>
      </c>
      <c r="G94" s="188" t="s">
        <v>25221</v>
      </c>
      <c r="H94" s="188" t="s">
        <v>2007</v>
      </c>
      <c r="I94" s="188" t="s">
        <v>25021</v>
      </c>
      <c r="J94" s="188" t="s">
        <v>1590</v>
      </c>
      <c r="K94" s="188" t="s">
        <v>25222</v>
      </c>
      <c r="L94" t="s">
        <v>25022</v>
      </c>
      <c r="M94" t="s">
        <v>25223</v>
      </c>
    </row>
    <row r="95" spans="1:13">
      <c r="A95" s="188" t="s">
        <v>177</v>
      </c>
      <c r="B95" s="188" t="s">
        <v>177</v>
      </c>
      <c r="C95" s="188" t="s">
        <v>1941</v>
      </c>
      <c r="D95" s="188" t="s">
        <v>153</v>
      </c>
      <c r="E95" s="188" t="s">
        <v>300</v>
      </c>
      <c r="F95" s="188" t="s">
        <v>4</v>
      </c>
      <c r="G95" s="188" t="s">
        <v>25224</v>
      </c>
      <c r="H95" s="188" t="s">
        <v>1613</v>
      </c>
      <c r="I95" s="188" t="s">
        <v>25032</v>
      </c>
      <c r="J95" s="188" t="s">
        <v>3800</v>
      </c>
      <c r="K95" s="188" t="s">
        <v>3808</v>
      </c>
      <c r="L95" t="s">
        <v>25225</v>
      </c>
      <c r="M95" t="s">
        <v>11880</v>
      </c>
    </row>
    <row r="96" spans="1:13">
      <c r="A96" s="188" t="s">
        <v>177</v>
      </c>
      <c r="B96" s="188" t="s">
        <v>177</v>
      </c>
      <c r="C96" s="188" t="s">
        <v>1941</v>
      </c>
      <c r="D96" s="188" t="s">
        <v>153</v>
      </c>
      <c r="E96" s="188" t="s">
        <v>300</v>
      </c>
      <c r="F96" s="188" t="s">
        <v>11</v>
      </c>
      <c r="G96" s="188" t="s">
        <v>25226</v>
      </c>
      <c r="H96" s="188" t="s">
        <v>1546</v>
      </c>
      <c r="I96" s="188" t="s">
        <v>25025</v>
      </c>
      <c r="J96" s="188" t="s">
        <v>3800</v>
      </c>
      <c r="K96" s="188" t="s">
        <v>3808</v>
      </c>
      <c r="L96" t="s">
        <v>16485</v>
      </c>
      <c r="M96" t="s">
        <v>25227</v>
      </c>
    </row>
    <row r="97" spans="1:13">
      <c r="A97" s="188" t="s">
        <v>177</v>
      </c>
      <c r="B97" s="188" t="s">
        <v>177</v>
      </c>
      <c r="C97" s="188" t="s">
        <v>1941</v>
      </c>
      <c r="D97" s="188" t="s">
        <v>153</v>
      </c>
      <c r="E97" s="188" t="s">
        <v>300</v>
      </c>
      <c r="F97" s="188" t="s">
        <v>20</v>
      </c>
      <c r="G97" s="188" t="s">
        <v>25228</v>
      </c>
      <c r="H97" s="188" t="s">
        <v>1657</v>
      </c>
      <c r="I97" s="188" t="s">
        <v>25029</v>
      </c>
      <c r="J97" s="188" t="s">
        <v>1504</v>
      </c>
      <c r="K97" s="188" t="s">
        <v>24999</v>
      </c>
      <c r="L97" t="s">
        <v>25229</v>
      </c>
      <c r="M97" t="s">
        <v>25230</v>
      </c>
    </row>
    <row r="98" spans="1:13">
      <c r="A98" s="188" t="s">
        <v>177</v>
      </c>
      <c r="B98" s="188" t="s">
        <v>177</v>
      </c>
      <c r="C98" s="188" t="s">
        <v>1941</v>
      </c>
      <c r="D98" s="188" t="s">
        <v>154</v>
      </c>
      <c r="E98" s="188" t="s">
        <v>277</v>
      </c>
      <c r="F98" s="188" t="s">
        <v>3</v>
      </c>
      <c r="G98" s="188" t="s">
        <v>25231</v>
      </c>
      <c r="H98" s="188" t="s">
        <v>2941</v>
      </c>
      <c r="I98" s="188" t="s">
        <v>25232</v>
      </c>
      <c r="J98" s="188" t="s">
        <v>2878</v>
      </c>
      <c r="K98" s="188" t="s">
        <v>25233</v>
      </c>
      <c r="L98" t="s">
        <v>25234</v>
      </c>
      <c r="M98" t="s">
        <v>25235</v>
      </c>
    </row>
    <row r="99" spans="1:13">
      <c r="A99" s="188" t="s">
        <v>177</v>
      </c>
      <c r="B99" s="188" t="s">
        <v>177</v>
      </c>
      <c r="C99" s="188" t="s">
        <v>1941</v>
      </c>
      <c r="D99" s="188" t="s">
        <v>154</v>
      </c>
      <c r="E99" s="188" t="s">
        <v>277</v>
      </c>
      <c r="F99" s="188" t="s">
        <v>10</v>
      </c>
      <c r="G99" s="188" t="s">
        <v>25236</v>
      </c>
      <c r="H99" s="188" t="s">
        <v>4098</v>
      </c>
      <c r="I99" s="188" t="s">
        <v>13889</v>
      </c>
      <c r="J99" s="188" t="s">
        <v>2187</v>
      </c>
      <c r="K99" s="188" t="s">
        <v>25237</v>
      </c>
      <c r="L99" t="s">
        <v>25238</v>
      </c>
      <c r="M99" t="s">
        <v>25239</v>
      </c>
    </row>
    <row r="100" spans="1:13">
      <c r="A100" s="188" t="s">
        <v>177</v>
      </c>
      <c r="B100" s="188" t="s">
        <v>177</v>
      </c>
      <c r="C100" s="188" t="s">
        <v>1941</v>
      </c>
      <c r="D100" s="188" t="s">
        <v>154</v>
      </c>
      <c r="E100" s="188" t="s">
        <v>277</v>
      </c>
      <c r="F100" s="188" t="s">
        <v>2</v>
      </c>
      <c r="G100" s="188" t="s">
        <v>25240</v>
      </c>
      <c r="H100" s="188" t="s">
        <v>3917</v>
      </c>
      <c r="I100" s="188" t="s">
        <v>25241</v>
      </c>
      <c r="J100" s="188" t="s">
        <v>2566</v>
      </c>
      <c r="K100" s="188" t="s">
        <v>11145</v>
      </c>
      <c r="L100" t="s">
        <v>25242</v>
      </c>
      <c r="M100" t="s">
        <v>25243</v>
      </c>
    </row>
    <row r="101" spans="1:13">
      <c r="A101" s="188" t="s">
        <v>177</v>
      </c>
      <c r="B101" s="188" t="s">
        <v>177</v>
      </c>
      <c r="C101" s="188" t="s">
        <v>1941</v>
      </c>
      <c r="D101" s="188" t="s">
        <v>154</v>
      </c>
      <c r="E101" s="188" t="s">
        <v>277</v>
      </c>
      <c r="F101" s="188" t="s">
        <v>4</v>
      </c>
      <c r="G101" s="188" t="s">
        <v>25244</v>
      </c>
      <c r="H101" s="188" t="s">
        <v>2502</v>
      </c>
      <c r="I101" s="188" t="s">
        <v>24994</v>
      </c>
      <c r="J101" s="188" t="s">
        <v>1698</v>
      </c>
      <c r="K101" s="188" t="s">
        <v>25150</v>
      </c>
      <c r="L101" t="s">
        <v>25245</v>
      </c>
      <c r="M101" t="s">
        <v>25246</v>
      </c>
    </row>
    <row r="102" spans="1:13">
      <c r="A102" s="188" t="s">
        <v>177</v>
      </c>
      <c r="B102" s="188" t="s">
        <v>177</v>
      </c>
      <c r="C102" s="188" t="s">
        <v>1941</v>
      </c>
      <c r="D102" s="188" t="s">
        <v>154</v>
      </c>
      <c r="E102" s="188" t="s">
        <v>277</v>
      </c>
      <c r="F102" s="188" t="s">
        <v>11</v>
      </c>
      <c r="G102" s="188" t="s">
        <v>25247</v>
      </c>
      <c r="H102" s="188" t="s">
        <v>1719</v>
      </c>
      <c r="I102" s="188" t="s">
        <v>25248</v>
      </c>
      <c r="J102" s="188" t="s">
        <v>1547</v>
      </c>
      <c r="K102" s="188" t="s">
        <v>24954</v>
      </c>
      <c r="L102" t="s">
        <v>25249</v>
      </c>
      <c r="M102" t="s">
        <v>25250</v>
      </c>
    </row>
    <row r="103" spans="1:13">
      <c r="A103" s="188" t="s">
        <v>177</v>
      </c>
      <c r="B103" s="188" t="s">
        <v>177</v>
      </c>
      <c r="C103" s="188" t="s">
        <v>1941</v>
      </c>
      <c r="D103" s="188" t="s">
        <v>154</v>
      </c>
      <c r="E103" s="188" t="s">
        <v>277</v>
      </c>
      <c r="F103" s="188" t="s">
        <v>20</v>
      </c>
      <c r="G103" s="188" t="s">
        <v>25251</v>
      </c>
      <c r="H103" s="188" t="s">
        <v>1897</v>
      </c>
      <c r="I103" s="188" t="s">
        <v>25252</v>
      </c>
      <c r="J103" s="188" t="s">
        <v>1547</v>
      </c>
      <c r="K103" s="188" t="s">
        <v>24954</v>
      </c>
      <c r="L103" t="s">
        <v>25253</v>
      </c>
      <c r="M103" t="s">
        <v>25254</v>
      </c>
    </row>
    <row r="104" spans="1:13">
      <c r="A104" s="188" t="s">
        <v>177</v>
      </c>
      <c r="B104" s="188" t="s">
        <v>177</v>
      </c>
      <c r="C104" s="188" t="s">
        <v>1941</v>
      </c>
      <c r="D104" s="188" t="s">
        <v>154</v>
      </c>
      <c r="E104" s="188" t="s">
        <v>315</v>
      </c>
      <c r="F104" s="188" t="s">
        <v>3</v>
      </c>
      <c r="G104" s="188" t="s">
        <v>25255</v>
      </c>
      <c r="H104" s="188" t="s">
        <v>2767</v>
      </c>
      <c r="I104" s="188" t="s">
        <v>25256</v>
      </c>
      <c r="J104" s="188" t="s">
        <v>1057</v>
      </c>
      <c r="K104" s="188" t="s">
        <v>25257</v>
      </c>
      <c r="L104" t="s">
        <v>25258</v>
      </c>
      <c r="M104" t="s">
        <v>25259</v>
      </c>
    </row>
    <row r="105" spans="1:13">
      <c r="A105" s="188" t="s">
        <v>177</v>
      </c>
      <c r="B105" s="188" t="s">
        <v>177</v>
      </c>
      <c r="C105" s="188" t="s">
        <v>1941</v>
      </c>
      <c r="D105" s="188" t="s">
        <v>154</v>
      </c>
      <c r="E105" s="188" t="s">
        <v>315</v>
      </c>
      <c r="F105" s="188" t="s">
        <v>10</v>
      </c>
      <c r="G105" s="188" t="s">
        <v>25260</v>
      </c>
      <c r="H105" s="188" t="s">
        <v>2745</v>
      </c>
      <c r="I105" s="188" t="s">
        <v>25261</v>
      </c>
      <c r="J105" s="188" t="s">
        <v>2351</v>
      </c>
      <c r="K105" s="188" t="s">
        <v>25262</v>
      </c>
      <c r="L105" t="s">
        <v>25263</v>
      </c>
      <c r="M105" t="s">
        <v>25264</v>
      </c>
    </row>
    <row r="106" spans="1:13">
      <c r="A106" s="188" t="s">
        <v>177</v>
      </c>
      <c r="B106" s="188" t="s">
        <v>177</v>
      </c>
      <c r="C106" s="188" t="s">
        <v>1941</v>
      </c>
      <c r="D106" s="188" t="s">
        <v>154</v>
      </c>
      <c r="E106" s="188" t="s">
        <v>315</v>
      </c>
      <c r="F106" s="188" t="s">
        <v>2</v>
      </c>
      <c r="G106" s="188" t="s">
        <v>25265</v>
      </c>
      <c r="H106" s="188" t="s">
        <v>3500</v>
      </c>
      <c r="I106" s="188" t="s">
        <v>25266</v>
      </c>
      <c r="J106" s="188" t="s">
        <v>2384</v>
      </c>
      <c r="K106" s="188" t="s">
        <v>25267</v>
      </c>
      <c r="L106" t="s">
        <v>25268</v>
      </c>
      <c r="M106" t="s">
        <v>25269</v>
      </c>
    </row>
    <row r="107" spans="1:13">
      <c r="A107" s="188" t="s">
        <v>177</v>
      </c>
      <c r="B107" s="188" t="s">
        <v>177</v>
      </c>
      <c r="C107" s="188" t="s">
        <v>1941</v>
      </c>
      <c r="D107" s="188" t="s">
        <v>154</v>
      </c>
      <c r="E107" s="188" t="s">
        <v>315</v>
      </c>
      <c r="F107" s="188" t="s">
        <v>4</v>
      </c>
      <c r="G107" s="188" t="s">
        <v>25270</v>
      </c>
      <c r="H107" s="188" t="s">
        <v>2027</v>
      </c>
      <c r="I107" s="188" t="s">
        <v>25271</v>
      </c>
      <c r="J107" s="188" t="s">
        <v>1698</v>
      </c>
      <c r="K107" s="188" t="s">
        <v>25150</v>
      </c>
      <c r="L107" t="s">
        <v>25272</v>
      </c>
      <c r="M107" t="s">
        <v>25273</v>
      </c>
    </row>
    <row r="108" spans="1:13">
      <c r="A108" s="188" t="s">
        <v>177</v>
      </c>
      <c r="B108" s="188" t="s">
        <v>177</v>
      </c>
      <c r="C108" s="188" t="s">
        <v>1941</v>
      </c>
      <c r="D108" s="188" t="s">
        <v>154</v>
      </c>
      <c r="E108" s="188" t="s">
        <v>315</v>
      </c>
      <c r="F108" s="188" t="s">
        <v>11</v>
      </c>
      <c r="G108" s="188" t="s">
        <v>25274</v>
      </c>
      <c r="H108" s="188" t="s">
        <v>1875</v>
      </c>
      <c r="I108" s="188" t="s">
        <v>24977</v>
      </c>
      <c r="J108" s="188" t="s">
        <v>1504</v>
      </c>
      <c r="K108" s="188" t="s">
        <v>24999</v>
      </c>
      <c r="L108" t="s">
        <v>18728</v>
      </c>
      <c r="M108" t="s">
        <v>25275</v>
      </c>
    </row>
    <row r="109" spans="1:13">
      <c r="A109" s="188" t="s">
        <v>177</v>
      </c>
      <c r="B109" s="188" t="s">
        <v>177</v>
      </c>
      <c r="C109" s="188" t="s">
        <v>1941</v>
      </c>
      <c r="D109" s="188" t="s">
        <v>154</v>
      </c>
      <c r="E109" s="188" t="s">
        <v>315</v>
      </c>
      <c r="F109" s="188" t="s">
        <v>20</v>
      </c>
      <c r="G109" s="188" t="s">
        <v>25276</v>
      </c>
      <c r="H109" s="188" t="s">
        <v>1831</v>
      </c>
      <c r="I109" s="188" t="s">
        <v>25057</v>
      </c>
      <c r="J109" s="188" t="s">
        <v>1502</v>
      </c>
      <c r="K109" s="188" t="s">
        <v>25132</v>
      </c>
      <c r="L109" t="s">
        <v>25058</v>
      </c>
      <c r="M109" t="s">
        <v>25277</v>
      </c>
    </row>
    <row r="110" spans="1:13">
      <c r="A110" s="188" t="s">
        <v>177</v>
      </c>
      <c r="B110" s="188" t="s">
        <v>177</v>
      </c>
      <c r="C110" s="188" t="s">
        <v>1941</v>
      </c>
      <c r="D110" s="188" t="s">
        <v>154</v>
      </c>
      <c r="E110" s="188" t="s">
        <v>323</v>
      </c>
      <c r="F110" s="188" t="s">
        <v>3</v>
      </c>
      <c r="G110" s="188" t="s">
        <v>25278</v>
      </c>
      <c r="H110" s="188" t="s">
        <v>1126</v>
      </c>
      <c r="I110" s="188" t="s">
        <v>25279</v>
      </c>
      <c r="J110" s="188" t="s">
        <v>3154</v>
      </c>
      <c r="K110" s="188" t="s">
        <v>25280</v>
      </c>
      <c r="L110" t="s">
        <v>25281</v>
      </c>
      <c r="M110" t="s">
        <v>25282</v>
      </c>
    </row>
    <row r="111" spans="1:13">
      <c r="A111" s="188" t="s">
        <v>177</v>
      </c>
      <c r="B111" s="188" t="s">
        <v>177</v>
      </c>
      <c r="C111" s="188" t="s">
        <v>1941</v>
      </c>
      <c r="D111" s="188" t="s">
        <v>154</v>
      </c>
      <c r="E111" s="188" t="s">
        <v>323</v>
      </c>
      <c r="F111" s="188" t="s">
        <v>10</v>
      </c>
      <c r="G111" s="188" t="s">
        <v>25283</v>
      </c>
      <c r="H111" s="188" t="s">
        <v>3621</v>
      </c>
      <c r="I111" s="188" t="s">
        <v>25167</v>
      </c>
      <c r="J111" s="188" t="s">
        <v>2685</v>
      </c>
      <c r="K111" s="188" t="s">
        <v>24934</v>
      </c>
      <c r="L111" t="s">
        <v>25169</v>
      </c>
      <c r="M111" t="s">
        <v>25284</v>
      </c>
    </row>
    <row r="112" spans="1:13">
      <c r="A112" s="188" t="s">
        <v>177</v>
      </c>
      <c r="B112" s="188" t="s">
        <v>177</v>
      </c>
      <c r="C112" s="188" t="s">
        <v>1941</v>
      </c>
      <c r="D112" s="188" t="s">
        <v>154</v>
      </c>
      <c r="E112" s="188" t="s">
        <v>323</v>
      </c>
      <c r="F112" s="188" t="s">
        <v>2</v>
      </c>
      <c r="G112" s="188" t="s">
        <v>25285</v>
      </c>
      <c r="H112" s="188" t="s">
        <v>1968</v>
      </c>
      <c r="I112" s="188" t="s">
        <v>25286</v>
      </c>
      <c r="J112" s="188" t="s">
        <v>2074</v>
      </c>
      <c r="K112" s="188" t="s">
        <v>15563</v>
      </c>
      <c r="L112" t="s">
        <v>25287</v>
      </c>
      <c r="M112" t="s">
        <v>25288</v>
      </c>
    </row>
    <row r="113" spans="1:13">
      <c r="A113" s="188" t="s">
        <v>177</v>
      </c>
      <c r="B113" s="188" t="s">
        <v>177</v>
      </c>
      <c r="C113" s="188" t="s">
        <v>1941</v>
      </c>
      <c r="D113" s="188" t="s">
        <v>154</v>
      </c>
      <c r="E113" s="188" t="s">
        <v>323</v>
      </c>
      <c r="F113" s="188" t="s">
        <v>4</v>
      </c>
      <c r="G113" s="188" t="s">
        <v>25289</v>
      </c>
      <c r="H113" s="188" t="s">
        <v>2029</v>
      </c>
      <c r="I113" s="188" t="s">
        <v>25290</v>
      </c>
      <c r="J113" s="188" t="s">
        <v>1547</v>
      </c>
      <c r="K113" s="188" t="s">
        <v>24954</v>
      </c>
      <c r="L113" t="s">
        <v>25291</v>
      </c>
      <c r="M113" t="s">
        <v>25292</v>
      </c>
    </row>
    <row r="114" spans="1:13">
      <c r="A114" s="188" t="s">
        <v>177</v>
      </c>
      <c r="B114" s="188" t="s">
        <v>177</v>
      </c>
      <c r="C114" s="188" t="s">
        <v>1941</v>
      </c>
      <c r="D114" s="188" t="s">
        <v>154</v>
      </c>
      <c r="E114" s="188" t="s">
        <v>323</v>
      </c>
      <c r="F114" s="188" t="s">
        <v>11</v>
      </c>
      <c r="G114" s="188" t="s">
        <v>25293</v>
      </c>
      <c r="H114" s="188" t="s">
        <v>1786</v>
      </c>
      <c r="I114" s="188" t="s">
        <v>25181</v>
      </c>
      <c r="J114" s="188" t="s">
        <v>1482</v>
      </c>
      <c r="K114" s="188" t="s">
        <v>25003</v>
      </c>
      <c r="L114" t="s">
        <v>469</v>
      </c>
      <c r="M114" t="s">
        <v>25294</v>
      </c>
    </row>
    <row r="115" spans="1:13">
      <c r="A115" s="188" t="s">
        <v>177</v>
      </c>
      <c r="B115" s="188" t="s">
        <v>177</v>
      </c>
      <c r="C115" s="188" t="s">
        <v>1941</v>
      </c>
      <c r="D115" s="188" t="s">
        <v>154</v>
      </c>
      <c r="E115" s="188" t="s">
        <v>323</v>
      </c>
      <c r="F115" s="188" t="s">
        <v>20</v>
      </c>
      <c r="G115" s="188" t="s">
        <v>25295</v>
      </c>
      <c r="H115" s="188" t="s">
        <v>1744</v>
      </c>
      <c r="I115" s="188" t="s">
        <v>25007</v>
      </c>
      <c r="J115" s="188" t="s">
        <v>1546</v>
      </c>
      <c r="K115" s="188" t="s">
        <v>24949</v>
      </c>
      <c r="L115" t="s">
        <v>25008</v>
      </c>
      <c r="M115" t="s">
        <v>25296</v>
      </c>
    </row>
    <row r="116" spans="1:13">
      <c r="A116" s="188" t="s">
        <v>177</v>
      </c>
      <c r="B116" s="188" t="s">
        <v>177</v>
      </c>
      <c r="C116" s="188" t="s">
        <v>1941</v>
      </c>
      <c r="D116" s="188" t="s">
        <v>154</v>
      </c>
      <c r="E116" s="188" t="s">
        <v>331</v>
      </c>
      <c r="F116" s="188" t="s">
        <v>3</v>
      </c>
      <c r="G116" s="188" t="s">
        <v>25297</v>
      </c>
      <c r="H116" s="188" t="s">
        <v>1371</v>
      </c>
      <c r="I116" s="188" t="s">
        <v>25298</v>
      </c>
      <c r="J116" s="188" t="s">
        <v>2745</v>
      </c>
      <c r="K116" s="188" t="s">
        <v>25299</v>
      </c>
      <c r="L116" t="s">
        <v>25300</v>
      </c>
      <c r="M116" t="s">
        <v>25301</v>
      </c>
    </row>
    <row r="117" spans="1:13">
      <c r="A117" s="188" t="s">
        <v>177</v>
      </c>
      <c r="B117" s="188" t="s">
        <v>177</v>
      </c>
      <c r="C117" s="188" t="s">
        <v>1941</v>
      </c>
      <c r="D117" s="188" t="s">
        <v>154</v>
      </c>
      <c r="E117" s="188" t="s">
        <v>331</v>
      </c>
      <c r="F117" s="188" t="s">
        <v>10</v>
      </c>
      <c r="G117" s="188" t="s">
        <v>25302</v>
      </c>
      <c r="H117" s="188" t="s">
        <v>1332</v>
      </c>
      <c r="I117" s="188" t="s">
        <v>25303</v>
      </c>
      <c r="J117" s="188" t="s">
        <v>2758</v>
      </c>
      <c r="K117" s="188" t="s">
        <v>25304</v>
      </c>
      <c r="L117" t="s">
        <v>25305</v>
      </c>
      <c r="M117" t="s">
        <v>25306</v>
      </c>
    </row>
    <row r="118" spans="1:13">
      <c r="A118" s="188" t="s">
        <v>177</v>
      </c>
      <c r="B118" s="188" t="s">
        <v>177</v>
      </c>
      <c r="C118" s="188" t="s">
        <v>1941</v>
      </c>
      <c r="D118" s="188" t="s">
        <v>154</v>
      </c>
      <c r="E118" s="188" t="s">
        <v>331</v>
      </c>
      <c r="F118" s="188" t="s">
        <v>2</v>
      </c>
      <c r="G118" s="188" t="s">
        <v>25307</v>
      </c>
      <c r="H118" s="188" t="s">
        <v>2502</v>
      </c>
      <c r="I118" s="188" t="s">
        <v>24994</v>
      </c>
      <c r="J118" s="188" t="s">
        <v>2007</v>
      </c>
      <c r="K118" s="188" t="s">
        <v>25308</v>
      </c>
      <c r="L118" t="s">
        <v>24996</v>
      </c>
      <c r="M118" t="s">
        <v>25309</v>
      </c>
    </row>
    <row r="119" spans="1:13">
      <c r="A119" s="188" t="s">
        <v>177</v>
      </c>
      <c r="B119" s="188" t="s">
        <v>177</v>
      </c>
      <c r="C119" s="188" t="s">
        <v>1941</v>
      </c>
      <c r="D119" s="188" t="s">
        <v>154</v>
      </c>
      <c r="E119" s="188" t="s">
        <v>331</v>
      </c>
      <c r="F119" s="188" t="s">
        <v>4</v>
      </c>
      <c r="G119" s="188" t="s">
        <v>25310</v>
      </c>
      <c r="H119" s="188" t="s">
        <v>1698</v>
      </c>
      <c r="I119" s="188" t="s">
        <v>25108</v>
      </c>
      <c r="J119" s="188" t="s">
        <v>1482</v>
      </c>
      <c r="K119" s="188" t="s">
        <v>25003</v>
      </c>
      <c r="L119" t="s">
        <v>25311</v>
      </c>
      <c r="M119" t="s">
        <v>9626</v>
      </c>
    </row>
    <row r="120" spans="1:13">
      <c r="A120" s="188" t="s">
        <v>177</v>
      </c>
      <c r="B120" s="188" t="s">
        <v>177</v>
      </c>
      <c r="C120" s="188" t="s">
        <v>1941</v>
      </c>
      <c r="D120" s="188" t="s">
        <v>154</v>
      </c>
      <c r="E120" s="188" t="s">
        <v>331</v>
      </c>
      <c r="F120" s="188" t="s">
        <v>11</v>
      </c>
      <c r="G120" s="188" t="s">
        <v>25312</v>
      </c>
      <c r="H120" s="188" t="s">
        <v>1657</v>
      </c>
      <c r="I120" s="188" t="s">
        <v>25029</v>
      </c>
      <c r="J120" s="188" t="s">
        <v>3800</v>
      </c>
      <c r="K120" s="188" t="s">
        <v>3808</v>
      </c>
      <c r="L120" t="s">
        <v>429</v>
      </c>
      <c r="M120" t="s">
        <v>25313</v>
      </c>
    </row>
    <row r="121" spans="1:13">
      <c r="A121" s="188" t="s">
        <v>177</v>
      </c>
      <c r="B121" s="188" t="s">
        <v>177</v>
      </c>
      <c r="C121" s="188" t="s">
        <v>1941</v>
      </c>
      <c r="D121" s="188" t="s">
        <v>154</v>
      </c>
      <c r="E121" s="188" t="s">
        <v>331</v>
      </c>
      <c r="F121" s="188" t="s">
        <v>20</v>
      </c>
      <c r="G121" s="188" t="s">
        <v>25314</v>
      </c>
      <c r="H121" s="188" t="s">
        <v>1744</v>
      </c>
      <c r="I121" s="188" t="s">
        <v>25007</v>
      </c>
      <c r="J121" s="188" t="s">
        <v>1547</v>
      </c>
      <c r="K121" s="188" t="s">
        <v>24954</v>
      </c>
      <c r="L121" t="s">
        <v>25008</v>
      </c>
      <c r="M121" t="s">
        <v>25315</v>
      </c>
    </row>
    <row r="122" spans="1:13">
      <c r="A122" s="188" t="s">
        <v>177</v>
      </c>
      <c r="B122" s="188" t="s">
        <v>177</v>
      </c>
      <c r="C122" s="188" t="s">
        <v>1941</v>
      </c>
      <c r="D122" s="188" t="s">
        <v>155</v>
      </c>
      <c r="E122" s="188" t="s">
        <v>339</v>
      </c>
      <c r="F122" s="188" t="s">
        <v>3</v>
      </c>
      <c r="G122" s="188" t="s">
        <v>25316</v>
      </c>
      <c r="H122" s="188" t="s">
        <v>2572</v>
      </c>
      <c r="I122" s="188" t="s">
        <v>25317</v>
      </c>
      <c r="J122" s="188" t="s">
        <v>3438</v>
      </c>
      <c r="K122" s="188" t="s">
        <v>11138</v>
      </c>
      <c r="L122" t="s">
        <v>25318</v>
      </c>
      <c r="M122" t="s">
        <v>25319</v>
      </c>
    </row>
    <row r="123" spans="1:13">
      <c r="A123" s="188" t="s">
        <v>177</v>
      </c>
      <c r="B123" s="188" t="s">
        <v>177</v>
      </c>
      <c r="C123" s="188" t="s">
        <v>1941</v>
      </c>
      <c r="D123" s="188" t="s">
        <v>155</v>
      </c>
      <c r="E123" s="188" t="s">
        <v>339</v>
      </c>
      <c r="F123" s="188" t="s">
        <v>10</v>
      </c>
      <c r="G123" s="188" t="s">
        <v>25320</v>
      </c>
      <c r="H123" s="188" t="s">
        <v>3089</v>
      </c>
      <c r="I123" s="188" t="s">
        <v>25321</v>
      </c>
      <c r="J123" s="188" t="s">
        <v>1256</v>
      </c>
      <c r="K123" s="188" t="s">
        <v>25322</v>
      </c>
      <c r="L123" t="s">
        <v>25323</v>
      </c>
      <c r="M123" t="s">
        <v>25324</v>
      </c>
    </row>
    <row r="124" spans="1:13">
      <c r="A124" s="188" t="s">
        <v>177</v>
      </c>
      <c r="B124" s="188" t="s">
        <v>177</v>
      </c>
      <c r="C124" s="188" t="s">
        <v>1941</v>
      </c>
      <c r="D124" s="188" t="s">
        <v>155</v>
      </c>
      <c r="E124" s="188" t="s">
        <v>339</v>
      </c>
      <c r="F124" s="188" t="s">
        <v>2</v>
      </c>
      <c r="G124" s="188" t="s">
        <v>25325</v>
      </c>
      <c r="H124" s="188" t="s">
        <v>1256</v>
      </c>
      <c r="I124" s="188" t="s">
        <v>25326</v>
      </c>
      <c r="J124" s="188" t="s">
        <v>1981</v>
      </c>
      <c r="K124" s="188" t="s">
        <v>25327</v>
      </c>
      <c r="L124" t="s">
        <v>25328</v>
      </c>
      <c r="M124" t="s">
        <v>25329</v>
      </c>
    </row>
    <row r="125" spans="1:13">
      <c r="A125" s="188" t="s">
        <v>177</v>
      </c>
      <c r="B125" s="188" t="s">
        <v>177</v>
      </c>
      <c r="C125" s="188" t="s">
        <v>1941</v>
      </c>
      <c r="D125" s="188" t="s">
        <v>155</v>
      </c>
      <c r="E125" s="188" t="s">
        <v>339</v>
      </c>
      <c r="F125" s="188" t="s">
        <v>4</v>
      </c>
      <c r="G125" s="188" t="s">
        <v>25330</v>
      </c>
      <c r="H125" s="188" t="s">
        <v>2646</v>
      </c>
      <c r="I125" s="188" t="s">
        <v>25331</v>
      </c>
      <c r="J125" s="188" t="s">
        <v>1810</v>
      </c>
      <c r="K125" s="188" t="s">
        <v>25122</v>
      </c>
      <c r="L125" t="s">
        <v>25332</v>
      </c>
      <c r="M125" t="s">
        <v>25333</v>
      </c>
    </row>
    <row r="126" spans="1:13">
      <c r="A126" s="188" t="s">
        <v>177</v>
      </c>
      <c r="B126" s="188" t="s">
        <v>177</v>
      </c>
      <c r="C126" s="188" t="s">
        <v>1941</v>
      </c>
      <c r="D126" s="188" t="s">
        <v>155</v>
      </c>
      <c r="E126" s="188" t="s">
        <v>339</v>
      </c>
      <c r="F126" s="188" t="s">
        <v>11</v>
      </c>
      <c r="G126" s="188" t="s">
        <v>25334</v>
      </c>
      <c r="H126" s="188" t="s">
        <v>2324</v>
      </c>
      <c r="I126" s="188" t="s">
        <v>25154</v>
      </c>
      <c r="J126" s="188" t="s">
        <v>1546</v>
      </c>
      <c r="K126" s="188" t="s">
        <v>24949</v>
      </c>
      <c r="L126" t="s">
        <v>25155</v>
      </c>
      <c r="M126" t="s">
        <v>25335</v>
      </c>
    </row>
    <row r="127" spans="1:13">
      <c r="A127" s="188" t="s">
        <v>177</v>
      </c>
      <c r="B127" s="188" t="s">
        <v>177</v>
      </c>
      <c r="C127" s="188" t="s">
        <v>1941</v>
      </c>
      <c r="D127" s="188" t="s">
        <v>155</v>
      </c>
      <c r="E127" s="188" t="s">
        <v>339</v>
      </c>
      <c r="F127" s="188" t="s">
        <v>20</v>
      </c>
      <c r="G127" s="188" t="s">
        <v>25336</v>
      </c>
      <c r="H127" s="188" t="s">
        <v>2027</v>
      </c>
      <c r="I127" s="188" t="s">
        <v>25271</v>
      </c>
      <c r="J127" s="188" t="s">
        <v>1592</v>
      </c>
      <c r="K127" s="188" t="s">
        <v>24981</v>
      </c>
      <c r="L127" t="s">
        <v>25337</v>
      </c>
      <c r="M127" t="s">
        <v>25338</v>
      </c>
    </row>
    <row r="128" spans="1:13">
      <c r="A128" s="188" t="s">
        <v>177</v>
      </c>
      <c r="B128" s="188" t="s">
        <v>177</v>
      </c>
      <c r="C128" s="188" t="s">
        <v>1941</v>
      </c>
      <c r="D128" s="188" t="s">
        <v>155</v>
      </c>
      <c r="E128" s="188" t="s">
        <v>347</v>
      </c>
      <c r="F128" s="188" t="s">
        <v>3</v>
      </c>
      <c r="G128" s="188" t="s">
        <v>25339</v>
      </c>
      <c r="H128" s="188" t="s">
        <v>2343</v>
      </c>
      <c r="I128" s="188" t="s">
        <v>25340</v>
      </c>
      <c r="J128" s="188" t="s">
        <v>3438</v>
      </c>
      <c r="K128" s="188" t="s">
        <v>11138</v>
      </c>
      <c r="L128" t="s">
        <v>25341</v>
      </c>
      <c r="M128" t="s">
        <v>25342</v>
      </c>
    </row>
    <row r="129" spans="1:13">
      <c r="A129" s="188" t="s">
        <v>177</v>
      </c>
      <c r="B129" s="188" t="s">
        <v>177</v>
      </c>
      <c r="C129" s="188" t="s">
        <v>1941</v>
      </c>
      <c r="D129" s="188" t="s">
        <v>155</v>
      </c>
      <c r="E129" s="188" t="s">
        <v>347</v>
      </c>
      <c r="F129" s="188" t="s">
        <v>10</v>
      </c>
      <c r="G129" s="188" t="s">
        <v>25343</v>
      </c>
      <c r="H129" s="188" t="s">
        <v>4307</v>
      </c>
      <c r="I129" s="188" t="s">
        <v>25344</v>
      </c>
      <c r="J129" s="188" t="s">
        <v>2005</v>
      </c>
      <c r="K129" s="188" t="s">
        <v>25142</v>
      </c>
      <c r="L129" t="s">
        <v>25345</v>
      </c>
      <c r="M129" t="s">
        <v>25346</v>
      </c>
    </row>
    <row r="130" spans="1:13">
      <c r="A130" s="188" t="s">
        <v>177</v>
      </c>
      <c r="B130" s="188" t="s">
        <v>177</v>
      </c>
      <c r="C130" s="188" t="s">
        <v>1941</v>
      </c>
      <c r="D130" s="188" t="s">
        <v>155</v>
      </c>
      <c r="E130" s="188" t="s">
        <v>347</v>
      </c>
      <c r="F130" s="188" t="s">
        <v>2</v>
      </c>
      <c r="G130" s="188" t="s">
        <v>25347</v>
      </c>
      <c r="H130" s="188" t="s">
        <v>2818</v>
      </c>
      <c r="I130" s="188" t="s">
        <v>25348</v>
      </c>
      <c r="J130" s="188" t="s">
        <v>2281</v>
      </c>
      <c r="K130" s="188" t="s">
        <v>25349</v>
      </c>
      <c r="L130" t="s">
        <v>25350</v>
      </c>
      <c r="M130" t="s">
        <v>25351</v>
      </c>
    </row>
    <row r="131" spans="1:13">
      <c r="A131" s="188" t="s">
        <v>177</v>
      </c>
      <c r="B131" s="188" t="s">
        <v>177</v>
      </c>
      <c r="C131" s="188" t="s">
        <v>1941</v>
      </c>
      <c r="D131" s="188" t="s">
        <v>155</v>
      </c>
      <c r="E131" s="188" t="s">
        <v>347</v>
      </c>
      <c r="F131" s="188" t="s">
        <v>4</v>
      </c>
      <c r="G131" s="188" t="s">
        <v>25352</v>
      </c>
      <c r="H131" s="188" t="s">
        <v>1961</v>
      </c>
      <c r="I131" s="188" t="s">
        <v>25082</v>
      </c>
      <c r="J131" s="188" t="s">
        <v>1592</v>
      </c>
      <c r="K131" s="188" t="s">
        <v>24981</v>
      </c>
      <c r="L131" t="s">
        <v>25353</v>
      </c>
      <c r="M131" t="s">
        <v>25354</v>
      </c>
    </row>
    <row r="132" spans="1:13">
      <c r="A132" s="188" t="s">
        <v>177</v>
      </c>
      <c r="B132" s="188" t="s">
        <v>177</v>
      </c>
      <c r="C132" s="188" t="s">
        <v>1941</v>
      </c>
      <c r="D132" s="188" t="s">
        <v>155</v>
      </c>
      <c r="E132" s="188" t="s">
        <v>347</v>
      </c>
      <c r="F132" s="188" t="s">
        <v>11</v>
      </c>
      <c r="G132" s="188" t="s">
        <v>25355</v>
      </c>
      <c r="H132" s="188" t="s">
        <v>1786</v>
      </c>
      <c r="I132" s="188" t="s">
        <v>25181</v>
      </c>
      <c r="J132" s="188" t="s">
        <v>3800</v>
      </c>
      <c r="K132" s="188" t="s">
        <v>3808</v>
      </c>
      <c r="L132" t="s">
        <v>469</v>
      </c>
      <c r="M132" t="s">
        <v>25356</v>
      </c>
    </row>
    <row r="133" spans="1:13">
      <c r="A133" s="188" t="s">
        <v>177</v>
      </c>
      <c r="B133" s="188" t="s">
        <v>177</v>
      </c>
      <c r="C133" s="188" t="s">
        <v>1941</v>
      </c>
      <c r="D133" s="188" t="s">
        <v>155</v>
      </c>
      <c r="E133" s="188" t="s">
        <v>347</v>
      </c>
      <c r="F133" s="188" t="s">
        <v>20</v>
      </c>
      <c r="G133" s="188" t="s">
        <v>25357</v>
      </c>
      <c r="H133" s="188" t="s">
        <v>1698</v>
      </c>
      <c r="I133" s="188" t="s">
        <v>25108</v>
      </c>
      <c r="J133" s="188" t="s">
        <v>1546</v>
      </c>
      <c r="K133" s="188" t="s">
        <v>24949</v>
      </c>
      <c r="L133" t="s">
        <v>25109</v>
      </c>
      <c r="M133" t="s">
        <v>25358</v>
      </c>
    </row>
    <row r="134" spans="1:13">
      <c r="A134" s="188" t="s">
        <v>177</v>
      </c>
      <c r="B134" s="188" t="s">
        <v>177</v>
      </c>
      <c r="C134" s="188" t="s">
        <v>1941</v>
      </c>
      <c r="D134" s="188" t="s">
        <v>155</v>
      </c>
      <c r="E134" s="188" t="s">
        <v>230</v>
      </c>
      <c r="F134" s="188" t="s">
        <v>3</v>
      </c>
      <c r="G134" s="188" t="s">
        <v>25359</v>
      </c>
      <c r="H134" s="188" t="s">
        <v>2429</v>
      </c>
      <c r="I134" s="188" t="s">
        <v>25360</v>
      </c>
      <c r="J134" s="188" t="s">
        <v>4934</v>
      </c>
      <c r="K134" s="188" t="s">
        <v>25361</v>
      </c>
      <c r="L134" t="s">
        <v>25362</v>
      </c>
      <c r="M134" t="s">
        <v>25363</v>
      </c>
    </row>
    <row r="135" spans="1:13">
      <c r="A135" s="188" t="s">
        <v>177</v>
      </c>
      <c r="B135" s="188" t="s">
        <v>177</v>
      </c>
      <c r="C135" s="188" t="s">
        <v>1941</v>
      </c>
      <c r="D135" s="188" t="s">
        <v>155</v>
      </c>
      <c r="E135" s="188" t="s">
        <v>230</v>
      </c>
      <c r="F135" s="188" t="s">
        <v>10</v>
      </c>
      <c r="G135" s="188" t="s">
        <v>25364</v>
      </c>
      <c r="H135" s="188" t="s">
        <v>2082</v>
      </c>
      <c r="I135" s="188" t="s">
        <v>25365</v>
      </c>
      <c r="J135" s="188" t="s">
        <v>1291</v>
      </c>
      <c r="K135" s="188" t="s">
        <v>25366</v>
      </c>
      <c r="L135" t="s">
        <v>25367</v>
      </c>
      <c r="M135" t="s">
        <v>25368</v>
      </c>
    </row>
    <row r="136" spans="1:13">
      <c r="A136" s="188" t="s">
        <v>177</v>
      </c>
      <c r="B136" s="188" t="s">
        <v>177</v>
      </c>
      <c r="C136" s="188" t="s">
        <v>1941</v>
      </c>
      <c r="D136" s="188" t="s">
        <v>155</v>
      </c>
      <c r="E136" s="188" t="s">
        <v>230</v>
      </c>
      <c r="F136" s="188" t="s">
        <v>2</v>
      </c>
      <c r="G136" s="188" t="s">
        <v>25369</v>
      </c>
      <c r="H136" s="188" t="s">
        <v>1137</v>
      </c>
      <c r="I136" s="188" t="s">
        <v>25370</v>
      </c>
      <c r="J136" s="188" t="s">
        <v>1984</v>
      </c>
      <c r="K136" s="188" t="s">
        <v>25371</v>
      </c>
      <c r="L136" t="s">
        <v>25372</v>
      </c>
      <c r="M136" t="s">
        <v>25373</v>
      </c>
    </row>
    <row r="137" spans="1:13">
      <c r="A137" s="188" t="s">
        <v>177</v>
      </c>
      <c r="B137" s="188" t="s">
        <v>177</v>
      </c>
      <c r="C137" s="188" t="s">
        <v>1941</v>
      </c>
      <c r="D137" s="188" t="s">
        <v>155</v>
      </c>
      <c r="E137" s="188" t="s">
        <v>230</v>
      </c>
      <c r="F137" s="188" t="s">
        <v>4</v>
      </c>
      <c r="G137" s="188" t="s">
        <v>25374</v>
      </c>
      <c r="H137" s="188" t="s">
        <v>1939</v>
      </c>
      <c r="I137" s="188" t="s">
        <v>25158</v>
      </c>
      <c r="J137" s="188" t="s">
        <v>1592</v>
      </c>
      <c r="K137" s="188" t="s">
        <v>24981</v>
      </c>
      <c r="L137" t="s">
        <v>25202</v>
      </c>
      <c r="M137" t="s">
        <v>25375</v>
      </c>
    </row>
    <row r="138" spans="1:13">
      <c r="A138" s="188" t="s">
        <v>177</v>
      </c>
      <c r="B138" s="188" t="s">
        <v>177</v>
      </c>
      <c r="C138" s="188" t="s">
        <v>1941</v>
      </c>
      <c r="D138" s="188" t="s">
        <v>155</v>
      </c>
      <c r="E138" s="188" t="s">
        <v>230</v>
      </c>
      <c r="F138" s="188" t="s">
        <v>11</v>
      </c>
      <c r="G138" s="188" t="s">
        <v>25376</v>
      </c>
      <c r="H138" s="188" t="s">
        <v>1698</v>
      </c>
      <c r="I138" s="188" t="s">
        <v>25108</v>
      </c>
      <c r="J138" s="188" t="s">
        <v>1504</v>
      </c>
      <c r="K138" s="188" t="s">
        <v>24999</v>
      </c>
      <c r="L138" t="s">
        <v>15069</v>
      </c>
      <c r="M138" t="s">
        <v>12022</v>
      </c>
    </row>
    <row r="139" spans="1:13">
      <c r="A139" s="188" t="s">
        <v>177</v>
      </c>
      <c r="B139" s="188" t="s">
        <v>177</v>
      </c>
      <c r="C139" s="188" t="s">
        <v>1941</v>
      </c>
      <c r="D139" s="188" t="s">
        <v>155</v>
      </c>
      <c r="E139" s="188" t="s">
        <v>230</v>
      </c>
      <c r="F139" s="188" t="s">
        <v>20</v>
      </c>
      <c r="G139" s="188" t="s">
        <v>25377</v>
      </c>
      <c r="H139" s="188" t="s">
        <v>1721</v>
      </c>
      <c r="I139" s="188" t="s">
        <v>25131</v>
      </c>
      <c r="J139" s="188" t="s">
        <v>1502</v>
      </c>
      <c r="K139" s="188" t="s">
        <v>25132</v>
      </c>
      <c r="L139" t="s">
        <v>25133</v>
      </c>
      <c r="M139" t="s">
        <v>15456</v>
      </c>
    </row>
    <row r="140" spans="1:13">
      <c r="A140" s="188" t="s">
        <v>177</v>
      </c>
      <c r="B140" s="188" t="s">
        <v>177</v>
      </c>
      <c r="C140" s="188" t="s">
        <v>1941</v>
      </c>
      <c r="D140" s="188" t="s">
        <v>155</v>
      </c>
      <c r="E140" s="188" t="s">
        <v>300</v>
      </c>
      <c r="F140" s="188" t="s">
        <v>3</v>
      </c>
      <c r="G140" s="188" t="s">
        <v>25378</v>
      </c>
      <c r="H140" s="188" t="s">
        <v>4561</v>
      </c>
      <c r="I140" s="188" t="s">
        <v>25379</v>
      </c>
      <c r="J140" s="188" t="s">
        <v>3700</v>
      </c>
      <c r="K140" s="188" t="s">
        <v>25380</v>
      </c>
      <c r="L140" t="s">
        <v>25381</v>
      </c>
      <c r="M140" t="s">
        <v>25382</v>
      </c>
    </row>
    <row r="141" spans="1:13">
      <c r="A141" s="188" t="s">
        <v>177</v>
      </c>
      <c r="B141" s="188" t="s">
        <v>177</v>
      </c>
      <c r="C141" s="188" t="s">
        <v>1941</v>
      </c>
      <c r="D141" s="188" t="s">
        <v>155</v>
      </c>
      <c r="E141" s="188" t="s">
        <v>300</v>
      </c>
      <c r="F141" s="188" t="s">
        <v>10</v>
      </c>
      <c r="G141" s="188" t="s">
        <v>25383</v>
      </c>
      <c r="H141" s="188" t="s">
        <v>3990</v>
      </c>
      <c r="I141" s="188" t="s">
        <v>25384</v>
      </c>
      <c r="J141" s="188" t="s">
        <v>2818</v>
      </c>
      <c r="K141" s="188" t="s">
        <v>15511</v>
      </c>
      <c r="L141" t="s">
        <v>25385</v>
      </c>
      <c r="M141" t="s">
        <v>25386</v>
      </c>
    </row>
    <row r="142" spans="1:13">
      <c r="A142" s="188" t="s">
        <v>177</v>
      </c>
      <c r="B142" s="188" t="s">
        <v>177</v>
      </c>
      <c r="C142" s="188" t="s">
        <v>1941</v>
      </c>
      <c r="D142" s="188" t="s">
        <v>155</v>
      </c>
      <c r="E142" s="188" t="s">
        <v>300</v>
      </c>
      <c r="F142" s="188" t="s">
        <v>2</v>
      </c>
      <c r="G142" s="188" t="s">
        <v>25387</v>
      </c>
      <c r="H142" s="188" t="s">
        <v>2324</v>
      </c>
      <c r="I142" s="188" t="s">
        <v>25154</v>
      </c>
      <c r="J142" s="188" t="s">
        <v>1939</v>
      </c>
      <c r="K142" s="188" t="s">
        <v>25388</v>
      </c>
      <c r="L142" t="s">
        <v>25389</v>
      </c>
      <c r="M142" t="s">
        <v>25390</v>
      </c>
    </row>
    <row r="143" spans="1:13">
      <c r="A143" s="188" t="s">
        <v>177</v>
      </c>
      <c r="B143" s="188" t="s">
        <v>177</v>
      </c>
      <c r="C143" s="188" t="s">
        <v>1941</v>
      </c>
      <c r="D143" s="188" t="s">
        <v>155</v>
      </c>
      <c r="E143" s="188" t="s">
        <v>300</v>
      </c>
      <c r="F143" s="188" t="s">
        <v>4</v>
      </c>
      <c r="G143" s="188" t="s">
        <v>25391</v>
      </c>
      <c r="H143" s="188" t="s">
        <v>1698</v>
      </c>
      <c r="I143" s="188" t="s">
        <v>25108</v>
      </c>
      <c r="J143" s="188" t="s">
        <v>3800</v>
      </c>
      <c r="K143" s="188" t="s">
        <v>3808</v>
      </c>
      <c r="L143" t="s">
        <v>25311</v>
      </c>
      <c r="M143" t="s">
        <v>25392</v>
      </c>
    </row>
    <row r="144" spans="1:13">
      <c r="A144" s="188" t="s">
        <v>177</v>
      </c>
      <c r="B144" s="188" t="s">
        <v>177</v>
      </c>
      <c r="C144" s="188" t="s">
        <v>1941</v>
      </c>
      <c r="D144" s="188" t="s">
        <v>155</v>
      </c>
      <c r="E144" s="188" t="s">
        <v>300</v>
      </c>
      <c r="F144" s="188" t="s">
        <v>11</v>
      </c>
      <c r="G144" s="188" t="s">
        <v>25393</v>
      </c>
      <c r="H144" s="188" t="s">
        <v>1590</v>
      </c>
      <c r="I144" s="188" t="s">
        <v>25002</v>
      </c>
      <c r="J144" s="188" t="s">
        <v>1051</v>
      </c>
      <c r="K144" s="188" t="s">
        <v>24978</v>
      </c>
      <c r="L144" t="s">
        <v>25004</v>
      </c>
      <c r="M144" t="s">
        <v>25394</v>
      </c>
    </row>
    <row r="145" spans="1:13">
      <c r="A145" s="188" t="s">
        <v>177</v>
      </c>
      <c r="B145" s="188" t="s">
        <v>177</v>
      </c>
      <c r="C145" s="188" t="s">
        <v>1941</v>
      </c>
      <c r="D145" s="188" t="s">
        <v>155</v>
      </c>
      <c r="E145" s="188" t="s">
        <v>300</v>
      </c>
      <c r="F145" s="188" t="s">
        <v>20</v>
      </c>
      <c r="G145" s="188" t="s">
        <v>25395</v>
      </c>
      <c r="H145" s="188" t="s">
        <v>1698</v>
      </c>
      <c r="I145" s="188" t="s">
        <v>25108</v>
      </c>
      <c r="J145" s="188" t="s">
        <v>1504</v>
      </c>
      <c r="K145" s="188" t="s">
        <v>24999</v>
      </c>
      <c r="L145" t="s">
        <v>25109</v>
      </c>
      <c r="M145" t="s">
        <v>25392</v>
      </c>
    </row>
    <row r="146" spans="1:13">
      <c r="A146" s="188" t="s">
        <v>177</v>
      </c>
      <c r="B146" s="188" t="s">
        <v>177</v>
      </c>
      <c r="C146" s="188" t="s">
        <v>1941</v>
      </c>
      <c r="D146" s="188" t="s">
        <v>156</v>
      </c>
      <c r="E146" s="188" t="s">
        <v>377</v>
      </c>
      <c r="F146" s="188" t="s">
        <v>2</v>
      </c>
      <c r="G146" s="188" t="s">
        <v>25396</v>
      </c>
      <c r="H146" s="188" t="s">
        <v>1051</v>
      </c>
      <c r="I146" s="188" t="s">
        <v>25397</v>
      </c>
      <c r="J146" s="188" t="s">
        <v>3800</v>
      </c>
      <c r="K146" s="188" t="s">
        <v>91</v>
      </c>
      <c r="L146" t="s">
        <v>6841</v>
      </c>
      <c r="M146" t="s">
        <v>6841</v>
      </c>
    </row>
    <row r="147" spans="1:13">
      <c r="A147" s="188" t="s">
        <v>177</v>
      </c>
      <c r="B147" s="188" t="s">
        <v>177</v>
      </c>
      <c r="C147" s="188" t="s">
        <v>1941</v>
      </c>
      <c r="D147" s="188" t="s">
        <v>161</v>
      </c>
      <c r="E147" s="188" t="s">
        <v>690</v>
      </c>
      <c r="F147" s="188" t="s">
        <v>3</v>
      </c>
      <c r="G147" s="188" t="s">
        <v>25398</v>
      </c>
      <c r="H147" s="188" t="s">
        <v>2461</v>
      </c>
      <c r="I147" s="188" t="s">
        <v>25399</v>
      </c>
      <c r="J147" s="188" t="s">
        <v>1360</v>
      </c>
      <c r="K147" s="188" t="s">
        <v>25400</v>
      </c>
      <c r="L147" t="s">
        <v>25401</v>
      </c>
      <c r="M147" t="s">
        <v>25402</v>
      </c>
    </row>
    <row r="148" spans="1:13">
      <c r="A148" s="188" t="s">
        <v>177</v>
      </c>
      <c r="B148" s="188" t="s">
        <v>177</v>
      </c>
      <c r="C148" s="188" t="s">
        <v>1941</v>
      </c>
      <c r="D148" s="188" t="s">
        <v>161</v>
      </c>
      <c r="E148" s="188" t="s">
        <v>690</v>
      </c>
      <c r="F148" s="188" t="s">
        <v>10</v>
      </c>
      <c r="G148" s="188" t="s">
        <v>25403</v>
      </c>
      <c r="H148" s="188" t="s">
        <v>2542</v>
      </c>
      <c r="I148" s="188" t="s">
        <v>25404</v>
      </c>
      <c r="J148" s="188" t="s">
        <v>2544</v>
      </c>
      <c r="K148" s="188" t="s">
        <v>10546</v>
      </c>
      <c r="L148" t="s">
        <v>25405</v>
      </c>
      <c r="M148" t="s">
        <v>25406</v>
      </c>
    </row>
    <row r="149" spans="1:13">
      <c r="A149" s="188" t="s">
        <v>177</v>
      </c>
      <c r="B149" s="188" t="s">
        <v>177</v>
      </c>
      <c r="C149" s="188" t="s">
        <v>1941</v>
      </c>
      <c r="D149" s="188" t="s">
        <v>161</v>
      </c>
      <c r="E149" s="188" t="s">
        <v>690</v>
      </c>
      <c r="F149" s="188" t="s">
        <v>2</v>
      </c>
      <c r="G149" s="188" t="s">
        <v>25407</v>
      </c>
      <c r="H149" s="188" t="s">
        <v>2050</v>
      </c>
      <c r="I149" s="188" t="s">
        <v>25408</v>
      </c>
      <c r="J149" s="188" t="s">
        <v>1698</v>
      </c>
      <c r="K149" s="188" t="s">
        <v>25409</v>
      </c>
      <c r="L149" t="s">
        <v>25410</v>
      </c>
      <c r="M149" t="s">
        <v>25411</v>
      </c>
    </row>
    <row r="150" spans="1:13">
      <c r="A150" s="188" t="s">
        <v>177</v>
      </c>
      <c r="B150" s="188" t="s">
        <v>177</v>
      </c>
      <c r="C150" s="188" t="s">
        <v>1941</v>
      </c>
      <c r="D150" s="188" t="s">
        <v>161</v>
      </c>
      <c r="E150" s="188" t="s">
        <v>690</v>
      </c>
      <c r="F150" s="188" t="s">
        <v>4</v>
      </c>
      <c r="G150" s="188" t="s">
        <v>25412</v>
      </c>
      <c r="H150" s="188" t="s">
        <v>1786</v>
      </c>
      <c r="I150" s="188" t="s">
        <v>12397</v>
      </c>
      <c r="J150" s="188" t="s">
        <v>1546</v>
      </c>
      <c r="K150" s="188" t="s">
        <v>13309</v>
      </c>
      <c r="L150" t="s">
        <v>25413</v>
      </c>
      <c r="M150" t="s">
        <v>15512</v>
      </c>
    </row>
    <row r="151" spans="1:13">
      <c r="A151" s="188" t="s">
        <v>177</v>
      </c>
      <c r="B151" s="188" t="s">
        <v>177</v>
      </c>
      <c r="C151" s="188" t="s">
        <v>1941</v>
      </c>
      <c r="D151" s="188" t="s">
        <v>161</v>
      </c>
      <c r="E151" s="188" t="s">
        <v>690</v>
      </c>
      <c r="F151" s="188" t="s">
        <v>11</v>
      </c>
      <c r="G151" s="188" t="s">
        <v>25414</v>
      </c>
      <c r="H151" s="188" t="s">
        <v>1657</v>
      </c>
      <c r="I151" s="188" t="s">
        <v>25415</v>
      </c>
      <c r="J151" s="188" t="s">
        <v>3800</v>
      </c>
      <c r="K151" s="188" t="s">
        <v>3808</v>
      </c>
      <c r="L151" t="s">
        <v>25054</v>
      </c>
      <c r="M151" t="s">
        <v>4831</v>
      </c>
    </row>
    <row r="152" spans="1:13">
      <c r="A152" s="188" t="s">
        <v>177</v>
      </c>
      <c r="B152" s="188" t="s">
        <v>177</v>
      </c>
      <c r="C152" s="188" t="s">
        <v>1941</v>
      </c>
      <c r="D152" s="188" t="s">
        <v>161</v>
      </c>
      <c r="E152" s="188" t="s">
        <v>690</v>
      </c>
      <c r="F152" s="188" t="s">
        <v>20</v>
      </c>
      <c r="G152" s="188" t="s">
        <v>25416</v>
      </c>
      <c r="H152" s="188" t="s">
        <v>1547</v>
      </c>
      <c r="I152" s="188" t="s">
        <v>10316</v>
      </c>
      <c r="J152" s="188" t="s">
        <v>1051</v>
      </c>
      <c r="K152" s="188" t="s">
        <v>25417</v>
      </c>
      <c r="L152" t="s">
        <v>25418</v>
      </c>
      <c r="M152" t="s">
        <v>9451</v>
      </c>
    </row>
    <row r="153" spans="1:13">
      <c r="A153" s="188" t="s">
        <v>177</v>
      </c>
      <c r="B153" s="188" t="s">
        <v>177</v>
      </c>
      <c r="C153" s="188" t="s">
        <v>1941</v>
      </c>
      <c r="D153" s="188" t="s">
        <v>161</v>
      </c>
      <c r="E153" s="188" t="s">
        <v>698</v>
      </c>
      <c r="F153" s="188" t="s">
        <v>3</v>
      </c>
      <c r="G153" s="188" t="s">
        <v>25419</v>
      </c>
      <c r="H153" s="188" t="s">
        <v>3191</v>
      </c>
      <c r="I153" s="188" t="s">
        <v>13448</v>
      </c>
      <c r="J153" s="188" t="s">
        <v>2529</v>
      </c>
      <c r="K153" s="188" t="s">
        <v>25420</v>
      </c>
      <c r="L153" t="s">
        <v>25421</v>
      </c>
      <c r="M153" t="s">
        <v>25422</v>
      </c>
    </row>
    <row r="154" spans="1:13">
      <c r="A154" s="188" t="s">
        <v>177</v>
      </c>
      <c r="B154" s="188" t="s">
        <v>177</v>
      </c>
      <c r="C154" s="188" t="s">
        <v>1941</v>
      </c>
      <c r="D154" s="188" t="s">
        <v>161</v>
      </c>
      <c r="E154" s="188" t="s">
        <v>698</v>
      </c>
      <c r="F154" s="188" t="s">
        <v>10</v>
      </c>
      <c r="G154" s="188" t="s">
        <v>25423</v>
      </c>
      <c r="H154" s="188" t="s">
        <v>2390</v>
      </c>
      <c r="I154" s="188" t="s">
        <v>25424</v>
      </c>
      <c r="J154" s="188" t="s">
        <v>2781</v>
      </c>
      <c r="K154" s="188" t="s">
        <v>25425</v>
      </c>
      <c r="L154" t="s">
        <v>25426</v>
      </c>
      <c r="M154" t="s">
        <v>25427</v>
      </c>
    </row>
    <row r="155" spans="1:13">
      <c r="A155" s="188" t="s">
        <v>177</v>
      </c>
      <c r="B155" s="188" t="s">
        <v>177</v>
      </c>
      <c r="C155" s="188" t="s">
        <v>1941</v>
      </c>
      <c r="D155" s="188" t="s">
        <v>161</v>
      </c>
      <c r="E155" s="188" t="s">
        <v>698</v>
      </c>
      <c r="F155" s="188" t="s">
        <v>2</v>
      </c>
      <c r="G155" s="188" t="s">
        <v>25428</v>
      </c>
      <c r="H155" s="188" t="s">
        <v>2052</v>
      </c>
      <c r="I155" s="188" t="s">
        <v>25429</v>
      </c>
      <c r="J155" s="188" t="s">
        <v>1764</v>
      </c>
      <c r="K155" s="188" t="s">
        <v>25430</v>
      </c>
      <c r="L155" t="s">
        <v>25431</v>
      </c>
      <c r="M155" t="s">
        <v>25432</v>
      </c>
    </row>
    <row r="156" spans="1:13">
      <c r="A156" s="188" t="s">
        <v>177</v>
      </c>
      <c r="B156" s="188" t="s">
        <v>177</v>
      </c>
      <c r="C156" s="188" t="s">
        <v>1941</v>
      </c>
      <c r="D156" s="188" t="s">
        <v>161</v>
      </c>
      <c r="E156" s="188" t="s">
        <v>698</v>
      </c>
      <c r="F156" s="188" t="s">
        <v>4</v>
      </c>
      <c r="G156" s="188" t="s">
        <v>25433</v>
      </c>
      <c r="H156" s="188" t="s">
        <v>1744</v>
      </c>
      <c r="I156" s="188" t="s">
        <v>25434</v>
      </c>
      <c r="J156" s="188" t="s">
        <v>1546</v>
      </c>
      <c r="K156" s="188" t="s">
        <v>13309</v>
      </c>
      <c r="L156" t="s">
        <v>24911</v>
      </c>
      <c r="M156" t="s">
        <v>25435</v>
      </c>
    </row>
    <row r="157" spans="1:13">
      <c r="A157" s="188" t="s">
        <v>177</v>
      </c>
      <c r="B157" s="188" t="s">
        <v>177</v>
      </c>
      <c r="C157" s="188" t="s">
        <v>1941</v>
      </c>
      <c r="D157" s="188" t="s">
        <v>161</v>
      </c>
      <c r="E157" s="188" t="s">
        <v>698</v>
      </c>
      <c r="F157" s="188" t="s">
        <v>11</v>
      </c>
      <c r="G157" s="188" t="s">
        <v>25436</v>
      </c>
      <c r="H157" s="188" t="s">
        <v>1657</v>
      </c>
      <c r="I157" s="188" t="s">
        <v>25415</v>
      </c>
      <c r="J157" s="188" t="s">
        <v>1482</v>
      </c>
      <c r="K157" s="188" t="s">
        <v>25437</v>
      </c>
      <c r="L157" t="s">
        <v>25054</v>
      </c>
      <c r="M157" t="s">
        <v>25438</v>
      </c>
    </row>
    <row r="158" spans="1:13">
      <c r="A158" s="188" t="s">
        <v>177</v>
      </c>
      <c r="B158" s="188" t="s">
        <v>177</v>
      </c>
      <c r="C158" s="188" t="s">
        <v>1941</v>
      </c>
      <c r="D158" s="188" t="s">
        <v>161</v>
      </c>
      <c r="E158" s="188" t="s">
        <v>698</v>
      </c>
      <c r="F158" s="188" t="s">
        <v>20</v>
      </c>
      <c r="G158" s="188" t="s">
        <v>25439</v>
      </c>
      <c r="H158" s="188" t="s">
        <v>1546</v>
      </c>
      <c r="I158" s="188" t="s">
        <v>25440</v>
      </c>
      <c r="J158" s="188" t="s">
        <v>1482</v>
      </c>
      <c r="K158" s="188" t="s">
        <v>25437</v>
      </c>
      <c r="L158" t="s">
        <v>25441</v>
      </c>
      <c r="M158" t="s">
        <v>25442</v>
      </c>
    </row>
    <row r="159" spans="1:13">
      <c r="A159" s="188" t="s">
        <v>177</v>
      </c>
      <c r="B159" s="188" t="s">
        <v>177</v>
      </c>
      <c r="C159" s="188" t="s">
        <v>1941</v>
      </c>
      <c r="D159" s="188" t="s">
        <v>161</v>
      </c>
      <c r="E159" s="188" t="s">
        <v>706</v>
      </c>
      <c r="F159" s="188" t="s">
        <v>3</v>
      </c>
      <c r="G159" s="188" t="s">
        <v>25443</v>
      </c>
      <c r="H159" s="188" t="s">
        <v>2614</v>
      </c>
      <c r="I159" s="188" t="s">
        <v>25444</v>
      </c>
      <c r="J159" s="188" t="s">
        <v>2287</v>
      </c>
      <c r="K159" s="188" t="s">
        <v>25445</v>
      </c>
      <c r="L159" t="s">
        <v>25446</v>
      </c>
      <c r="M159" t="s">
        <v>25447</v>
      </c>
    </row>
    <row r="160" spans="1:13">
      <c r="A160" s="188" t="s">
        <v>177</v>
      </c>
      <c r="B160" s="188" t="s">
        <v>177</v>
      </c>
      <c r="C160" s="188" t="s">
        <v>1941</v>
      </c>
      <c r="D160" s="188" t="s">
        <v>161</v>
      </c>
      <c r="E160" s="188" t="s">
        <v>706</v>
      </c>
      <c r="F160" s="188" t="s">
        <v>10</v>
      </c>
      <c r="G160" s="188" t="s">
        <v>25448</v>
      </c>
      <c r="H160" s="188" t="s">
        <v>2288</v>
      </c>
      <c r="I160" s="188" t="s">
        <v>25449</v>
      </c>
      <c r="J160" s="188" t="s">
        <v>2566</v>
      </c>
      <c r="K160" s="188" t="s">
        <v>25450</v>
      </c>
      <c r="L160" t="s">
        <v>25451</v>
      </c>
      <c r="M160" t="s">
        <v>25452</v>
      </c>
    </row>
    <row r="161" spans="1:13">
      <c r="A161" s="188" t="s">
        <v>177</v>
      </c>
      <c r="B161" s="188" t="s">
        <v>177</v>
      </c>
      <c r="C161" s="188" t="s">
        <v>1941</v>
      </c>
      <c r="D161" s="188" t="s">
        <v>161</v>
      </c>
      <c r="E161" s="188" t="s">
        <v>706</v>
      </c>
      <c r="F161" s="188" t="s">
        <v>2</v>
      </c>
      <c r="G161" s="188" t="s">
        <v>25453</v>
      </c>
      <c r="H161" s="188" t="s">
        <v>1744</v>
      </c>
      <c r="I161" s="188" t="s">
        <v>25434</v>
      </c>
      <c r="J161" s="188" t="s">
        <v>1592</v>
      </c>
      <c r="K161" s="188" t="s">
        <v>10814</v>
      </c>
      <c r="L161" t="s">
        <v>25454</v>
      </c>
      <c r="M161" t="s">
        <v>25455</v>
      </c>
    </row>
    <row r="162" spans="1:13">
      <c r="A162" s="188" t="s">
        <v>177</v>
      </c>
      <c r="B162" s="188" t="s">
        <v>177</v>
      </c>
      <c r="C162" s="188" t="s">
        <v>1941</v>
      </c>
      <c r="D162" s="188" t="s">
        <v>161</v>
      </c>
      <c r="E162" s="188" t="s">
        <v>706</v>
      </c>
      <c r="F162" s="188" t="s">
        <v>4</v>
      </c>
      <c r="G162" s="188" t="s">
        <v>25456</v>
      </c>
      <c r="H162" s="188" t="s">
        <v>1613</v>
      </c>
      <c r="I162" s="188" t="s">
        <v>12413</v>
      </c>
      <c r="J162" s="188" t="s">
        <v>1482</v>
      </c>
      <c r="K162" s="188" t="s">
        <v>25437</v>
      </c>
      <c r="L162" t="s">
        <v>25457</v>
      </c>
      <c r="M162" t="s">
        <v>25458</v>
      </c>
    </row>
    <row r="163" spans="1:13">
      <c r="A163" s="188" t="s">
        <v>177</v>
      </c>
      <c r="B163" s="188" t="s">
        <v>177</v>
      </c>
      <c r="C163" s="188" t="s">
        <v>1941</v>
      </c>
      <c r="D163" s="188" t="s">
        <v>161</v>
      </c>
      <c r="E163" s="188" t="s">
        <v>706</v>
      </c>
      <c r="F163" s="188" t="s">
        <v>11</v>
      </c>
      <c r="G163" s="188" t="s">
        <v>25459</v>
      </c>
      <c r="H163" s="188" t="s">
        <v>1592</v>
      </c>
      <c r="I163" s="188" t="s">
        <v>25460</v>
      </c>
      <c r="J163" s="188" t="s">
        <v>1051</v>
      </c>
      <c r="K163" s="188" t="s">
        <v>25417</v>
      </c>
      <c r="L163" t="s">
        <v>25461</v>
      </c>
      <c r="M163" t="s">
        <v>9480</v>
      </c>
    </row>
    <row r="164" spans="1:13">
      <c r="A164" s="188" t="s">
        <v>177</v>
      </c>
      <c r="B164" s="188" t="s">
        <v>177</v>
      </c>
      <c r="C164" s="188" t="s">
        <v>1941</v>
      </c>
      <c r="D164" s="188" t="s">
        <v>161</v>
      </c>
      <c r="E164" s="188" t="s">
        <v>706</v>
      </c>
      <c r="F164" s="188" t="s">
        <v>20</v>
      </c>
      <c r="G164" s="188" t="s">
        <v>25462</v>
      </c>
      <c r="H164" s="188" t="s">
        <v>1546</v>
      </c>
      <c r="I164" s="188" t="s">
        <v>25440</v>
      </c>
      <c r="J164" s="188" t="s">
        <v>1051</v>
      </c>
      <c r="K164" s="188" t="s">
        <v>25417</v>
      </c>
      <c r="L164" t="s">
        <v>25441</v>
      </c>
      <c r="M164" t="s">
        <v>9461</v>
      </c>
    </row>
    <row r="165" spans="1:13">
      <c r="A165" s="188" t="s">
        <v>177</v>
      </c>
      <c r="B165" s="188" t="s">
        <v>177</v>
      </c>
      <c r="C165" s="188" t="s">
        <v>1941</v>
      </c>
      <c r="D165" s="188" t="s">
        <v>161</v>
      </c>
      <c r="E165" s="188" t="s">
        <v>714</v>
      </c>
      <c r="F165" s="188" t="s">
        <v>3</v>
      </c>
      <c r="G165" s="188" t="s">
        <v>25463</v>
      </c>
      <c r="H165" s="188" t="s">
        <v>2014</v>
      </c>
      <c r="I165" s="188" t="s">
        <v>25464</v>
      </c>
      <c r="J165" s="188" t="s">
        <v>2564</v>
      </c>
      <c r="K165" s="188" t="s">
        <v>5389</v>
      </c>
      <c r="L165" t="s">
        <v>25465</v>
      </c>
      <c r="M165" t="s">
        <v>25466</v>
      </c>
    </row>
    <row r="166" spans="1:13">
      <c r="A166" s="188" t="s">
        <v>177</v>
      </c>
      <c r="B166" s="188" t="s">
        <v>177</v>
      </c>
      <c r="C166" s="188" t="s">
        <v>1941</v>
      </c>
      <c r="D166" s="188" t="s">
        <v>161</v>
      </c>
      <c r="E166" s="188" t="s">
        <v>714</v>
      </c>
      <c r="F166" s="188" t="s">
        <v>10</v>
      </c>
      <c r="G166" s="188" t="s">
        <v>25467</v>
      </c>
      <c r="H166" s="188" t="s">
        <v>1354</v>
      </c>
      <c r="I166" s="188" t="s">
        <v>25468</v>
      </c>
      <c r="J166" s="188" t="s">
        <v>2050</v>
      </c>
      <c r="K166" s="188" t="s">
        <v>10807</v>
      </c>
      <c r="L166" t="s">
        <v>25469</v>
      </c>
      <c r="M166" t="s">
        <v>25470</v>
      </c>
    </row>
    <row r="167" spans="1:13">
      <c r="A167" s="188" t="s">
        <v>177</v>
      </c>
      <c r="B167" s="188" t="s">
        <v>177</v>
      </c>
      <c r="C167" s="188" t="s">
        <v>1941</v>
      </c>
      <c r="D167" s="188" t="s">
        <v>161</v>
      </c>
      <c r="E167" s="188" t="s">
        <v>714</v>
      </c>
      <c r="F167" s="188" t="s">
        <v>2</v>
      </c>
      <c r="G167" s="188" t="s">
        <v>25471</v>
      </c>
      <c r="H167" s="188" t="s">
        <v>1831</v>
      </c>
      <c r="I167" s="188" t="s">
        <v>25472</v>
      </c>
      <c r="J167" s="188" t="s">
        <v>1053</v>
      </c>
      <c r="K167" s="188" t="s">
        <v>25473</v>
      </c>
      <c r="L167" t="s">
        <v>25474</v>
      </c>
      <c r="M167" t="s">
        <v>25475</v>
      </c>
    </row>
    <row r="168" spans="1:13">
      <c r="A168" s="188" t="s">
        <v>177</v>
      </c>
      <c r="B168" s="188" t="s">
        <v>177</v>
      </c>
      <c r="C168" s="188" t="s">
        <v>1941</v>
      </c>
      <c r="D168" s="188" t="s">
        <v>161</v>
      </c>
      <c r="E168" s="188" t="s">
        <v>714</v>
      </c>
      <c r="F168" s="188" t="s">
        <v>4</v>
      </c>
      <c r="G168" s="188" t="s">
        <v>25476</v>
      </c>
      <c r="H168" s="188" t="s">
        <v>1502</v>
      </c>
      <c r="I168" s="188" t="s">
        <v>25477</v>
      </c>
      <c r="J168" s="188" t="s">
        <v>1051</v>
      </c>
      <c r="K168" s="188" t="s">
        <v>25417</v>
      </c>
      <c r="L168" t="s">
        <v>16331</v>
      </c>
      <c r="M168" t="s">
        <v>13198</v>
      </c>
    </row>
    <row r="169" spans="1:13">
      <c r="A169" s="188" t="s">
        <v>177</v>
      </c>
      <c r="B169" s="188" t="s">
        <v>177</v>
      </c>
      <c r="C169" s="188" t="s">
        <v>1941</v>
      </c>
      <c r="D169" s="188" t="s">
        <v>161</v>
      </c>
      <c r="E169" s="188" t="s">
        <v>714</v>
      </c>
      <c r="F169" s="188" t="s">
        <v>11</v>
      </c>
      <c r="G169" s="188" t="s">
        <v>25478</v>
      </c>
      <c r="H169" s="188" t="s">
        <v>1547</v>
      </c>
      <c r="I169" s="188" t="s">
        <v>10316</v>
      </c>
      <c r="J169" s="188" t="s">
        <v>3800</v>
      </c>
      <c r="K169" s="188" t="s">
        <v>3808</v>
      </c>
      <c r="L169" t="s">
        <v>17446</v>
      </c>
      <c r="M169" t="s">
        <v>10050</v>
      </c>
    </row>
    <row r="170" spans="1:13">
      <c r="A170" s="188" t="s">
        <v>177</v>
      </c>
      <c r="B170" s="188" t="s">
        <v>177</v>
      </c>
      <c r="C170" s="188" t="s">
        <v>1941</v>
      </c>
      <c r="D170" s="188" t="s">
        <v>161</v>
      </c>
      <c r="E170" s="188" t="s">
        <v>714</v>
      </c>
      <c r="F170" s="188" t="s">
        <v>20</v>
      </c>
      <c r="G170" s="188" t="s">
        <v>25479</v>
      </c>
      <c r="H170" s="188" t="s">
        <v>1547</v>
      </c>
      <c r="I170" s="188" t="s">
        <v>10316</v>
      </c>
      <c r="J170" s="188" t="s">
        <v>1504</v>
      </c>
      <c r="K170" s="188" t="s">
        <v>25480</v>
      </c>
      <c r="L170" t="s">
        <v>25418</v>
      </c>
      <c r="M170" t="s">
        <v>10050</v>
      </c>
    </row>
    <row r="171" spans="1:13">
      <c r="A171" s="188" t="s">
        <v>177</v>
      </c>
      <c r="B171" s="188" t="s">
        <v>177</v>
      </c>
      <c r="C171" s="188" t="s">
        <v>1941</v>
      </c>
      <c r="D171" s="188" t="s">
        <v>162</v>
      </c>
      <c r="E171" s="188" t="s">
        <v>722</v>
      </c>
      <c r="F171" s="188" t="s">
        <v>3</v>
      </c>
      <c r="G171" s="188" t="s">
        <v>25481</v>
      </c>
      <c r="H171" s="188" t="s">
        <v>1354</v>
      </c>
      <c r="I171" s="188" t="s">
        <v>25468</v>
      </c>
      <c r="J171" s="188" t="s">
        <v>2384</v>
      </c>
      <c r="K171" s="188" t="s">
        <v>25482</v>
      </c>
      <c r="L171" t="s">
        <v>25483</v>
      </c>
      <c r="M171" t="s">
        <v>25484</v>
      </c>
    </row>
    <row r="172" spans="1:13">
      <c r="A172" s="188" t="s">
        <v>177</v>
      </c>
      <c r="B172" s="188" t="s">
        <v>177</v>
      </c>
      <c r="C172" s="188" t="s">
        <v>1941</v>
      </c>
      <c r="D172" s="188" t="s">
        <v>162</v>
      </c>
      <c r="E172" s="188" t="s">
        <v>722</v>
      </c>
      <c r="F172" s="188" t="s">
        <v>10</v>
      </c>
      <c r="G172" s="188" t="s">
        <v>25485</v>
      </c>
      <c r="H172" s="188" t="s">
        <v>1982</v>
      </c>
      <c r="I172" s="188" t="s">
        <v>25486</v>
      </c>
      <c r="J172" s="188" t="s">
        <v>2781</v>
      </c>
      <c r="K172" s="188" t="s">
        <v>25425</v>
      </c>
      <c r="L172" t="s">
        <v>25487</v>
      </c>
      <c r="M172" t="s">
        <v>25488</v>
      </c>
    </row>
    <row r="173" spans="1:13">
      <c r="A173" s="188" t="s">
        <v>177</v>
      </c>
      <c r="B173" s="188" t="s">
        <v>177</v>
      </c>
      <c r="C173" s="188" t="s">
        <v>1941</v>
      </c>
      <c r="D173" s="188" t="s">
        <v>162</v>
      </c>
      <c r="E173" s="188" t="s">
        <v>722</v>
      </c>
      <c r="F173" s="188" t="s">
        <v>2</v>
      </c>
      <c r="G173" s="188" t="s">
        <v>25489</v>
      </c>
      <c r="H173" s="188" t="s">
        <v>2281</v>
      </c>
      <c r="I173" s="188" t="s">
        <v>25490</v>
      </c>
      <c r="J173" s="188" t="s">
        <v>1721</v>
      </c>
      <c r="K173" s="188" t="s">
        <v>16330</v>
      </c>
      <c r="L173" t="s">
        <v>25491</v>
      </c>
      <c r="M173" t="s">
        <v>25492</v>
      </c>
    </row>
    <row r="174" spans="1:13">
      <c r="A174" s="188" t="s">
        <v>177</v>
      </c>
      <c r="B174" s="188" t="s">
        <v>177</v>
      </c>
      <c r="C174" s="188" t="s">
        <v>1941</v>
      </c>
      <c r="D174" s="188" t="s">
        <v>162</v>
      </c>
      <c r="E174" s="188" t="s">
        <v>722</v>
      </c>
      <c r="F174" s="188" t="s">
        <v>4</v>
      </c>
      <c r="G174" s="188" t="s">
        <v>25493</v>
      </c>
      <c r="H174" s="188" t="s">
        <v>1853</v>
      </c>
      <c r="I174" s="188" t="s">
        <v>25494</v>
      </c>
      <c r="J174" s="188" t="s">
        <v>1592</v>
      </c>
      <c r="K174" s="188" t="s">
        <v>10814</v>
      </c>
      <c r="L174" t="s">
        <v>25495</v>
      </c>
      <c r="M174" t="s">
        <v>25496</v>
      </c>
    </row>
    <row r="175" spans="1:13">
      <c r="A175" s="188" t="s">
        <v>177</v>
      </c>
      <c r="B175" s="188" t="s">
        <v>177</v>
      </c>
      <c r="C175" s="188" t="s">
        <v>1941</v>
      </c>
      <c r="D175" s="188" t="s">
        <v>162</v>
      </c>
      <c r="E175" s="188" t="s">
        <v>722</v>
      </c>
      <c r="F175" s="188" t="s">
        <v>11</v>
      </c>
      <c r="G175" s="188" t="s">
        <v>25497</v>
      </c>
      <c r="H175" s="188" t="s">
        <v>1764</v>
      </c>
      <c r="I175" s="188" t="s">
        <v>25498</v>
      </c>
      <c r="J175" s="188" t="s">
        <v>1051</v>
      </c>
      <c r="K175" s="188" t="s">
        <v>25417</v>
      </c>
      <c r="L175" t="s">
        <v>25499</v>
      </c>
      <c r="M175" t="s">
        <v>13143</v>
      </c>
    </row>
    <row r="176" spans="1:13">
      <c r="A176" s="188" t="s">
        <v>177</v>
      </c>
      <c r="B176" s="188" t="s">
        <v>177</v>
      </c>
      <c r="C176" s="188" t="s">
        <v>1941</v>
      </c>
      <c r="D176" s="188" t="s">
        <v>162</v>
      </c>
      <c r="E176" s="188" t="s">
        <v>722</v>
      </c>
      <c r="F176" s="188" t="s">
        <v>20</v>
      </c>
      <c r="G176" s="188" t="s">
        <v>25500</v>
      </c>
      <c r="H176" s="188" t="s">
        <v>1547</v>
      </c>
      <c r="I176" s="188" t="s">
        <v>10316</v>
      </c>
      <c r="J176" s="188" t="s">
        <v>1051</v>
      </c>
      <c r="K176" s="188" t="s">
        <v>25417</v>
      </c>
      <c r="L176" t="s">
        <v>25418</v>
      </c>
      <c r="M176" t="s">
        <v>11255</v>
      </c>
    </row>
    <row r="177" spans="1:13">
      <c r="A177" s="188" t="s">
        <v>177</v>
      </c>
      <c r="B177" s="188" t="s">
        <v>177</v>
      </c>
      <c r="C177" s="188" t="s">
        <v>1941</v>
      </c>
      <c r="D177" s="188" t="s">
        <v>162</v>
      </c>
      <c r="E177" s="188" t="s">
        <v>730</v>
      </c>
      <c r="F177" s="188" t="s">
        <v>3</v>
      </c>
      <c r="G177" s="188" t="s">
        <v>25501</v>
      </c>
      <c r="H177" s="188" t="s">
        <v>2564</v>
      </c>
      <c r="I177" s="188" t="s">
        <v>13868</v>
      </c>
      <c r="J177" s="188" t="s">
        <v>2587</v>
      </c>
      <c r="K177" s="188" t="s">
        <v>10179</v>
      </c>
      <c r="L177" t="s">
        <v>25502</v>
      </c>
      <c r="M177" t="s">
        <v>25503</v>
      </c>
    </row>
    <row r="178" spans="1:13">
      <c r="A178" s="188" t="s">
        <v>177</v>
      </c>
      <c r="B178" s="188" t="s">
        <v>177</v>
      </c>
      <c r="C178" s="188" t="s">
        <v>1941</v>
      </c>
      <c r="D178" s="188" t="s">
        <v>162</v>
      </c>
      <c r="E178" s="188" t="s">
        <v>730</v>
      </c>
      <c r="F178" s="188" t="s">
        <v>10</v>
      </c>
      <c r="G178" s="188" t="s">
        <v>25504</v>
      </c>
      <c r="H178" s="188" t="s">
        <v>2615</v>
      </c>
      <c r="I178" s="188" t="s">
        <v>25505</v>
      </c>
      <c r="J178" s="188" t="s">
        <v>2587</v>
      </c>
      <c r="K178" s="188" t="s">
        <v>10179</v>
      </c>
      <c r="L178" t="s">
        <v>25506</v>
      </c>
      <c r="M178" t="s">
        <v>25507</v>
      </c>
    </row>
    <row r="179" spans="1:13">
      <c r="A179" s="188" t="s">
        <v>177</v>
      </c>
      <c r="B179" s="188" t="s">
        <v>177</v>
      </c>
      <c r="C179" s="188" t="s">
        <v>1941</v>
      </c>
      <c r="D179" s="188" t="s">
        <v>162</v>
      </c>
      <c r="E179" s="188" t="s">
        <v>730</v>
      </c>
      <c r="F179" s="188" t="s">
        <v>2</v>
      </c>
      <c r="G179" s="188" t="s">
        <v>25508</v>
      </c>
      <c r="H179" s="188" t="s">
        <v>2074</v>
      </c>
      <c r="I179" s="188" t="s">
        <v>25509</v>
      </c>
      <c r="J179" s="188" t="s">
        <v>1786</v>
      </c>
      <c r="K179" s="188" t="s">
        <v>25510</v>
      </c>
      <c r="L179" t="s">
        <v>25511</v>
      </c>
      <c r="M179" t="s">
        <v>25512</v>
      </c>
    </row>
    <row r="180" spans="1:13">
      <c r="A180" s="188" t="s">
        <v>177</v>
      </c>
      <c r="B180" s="188" t="s">
        <v>177</v>
      </c>
      <c r="C180" s="188" t="s">
        <v>1941</v>
      </c>
      <c r="D180" s="188" t="s">
        <v>162</v>
      </c>
      <c r="E180" s="188" t="s">
        <v>730</v>
      </c>
      <c r="F180" s="188" t="s">
        <v>4</v>
      </c>
      <c r="G180" s="188" t="s">
        <v>25513</v>
      </c>
      <c r="H180" s="188" t="s">
        <v>1698</v>
      </c>
      <c r="I180" s="188" t="s">
        <v>25514</v>
      </c>
      <c r="J180" s="188" t="s">
        <v>1547</v>
      </c>
      <c r="K180" s="188" t="s">
        <v>25515</v>
      </c>
      <c r="L180" t="s">
        <v>24935</v>
      </c>
      <c r="M180" t="s">
        <v>25516</v>
      </c>
    </row>
    <row r="181" spans="1:13">
      <c r="A181" s="188" t="s">
        <v>177</v>
      </c>
      <c r="B181" s="188" t="s">
        <v>177</v>
      </c>
      <c r="C181" s="188" t="s">
        <v>1941</v>
      </c>
      <c r="D181" s="188" t="s">
        <v>162</v>
      </c>
      <c r="E181" s="188" t="s">
        <v>730</v>
      </c>
      <c r="F181" s="188" t="s">
        <v>11</v>
      </c>
      <c r="G181" s="188" t="s">
        <v>25517</v>
      </c>
      <c r="H181" s="188" t="s">
        <v>1546</v>
      </c>
      <c r="I181" s="188" t="s">
        <v>25440</v>
      </c>
      <c r="J181" s="188" t="s">
        <v>3800</v>
      </c>
      <c r="K181" s="188" t="s">
        <v>3808</v>
      </c>
      <c r="L181" t="s">
        <v>9940</v>
      </c>
      <c r="M181" t="s">
        <v>6325</v>
      </c>
    </row>
    <row r="182" spans="1:13">
      <c r="A182" s="188" t="s">
        <v>177</v>
      </c>
      <c r="B182" s="188" t="s">
        <v>177</v>
      </c>
      <c r="C182" s="188" t="s">
        <v>1941</v>
      </c>
      <c r="D182" s="188" t="s">
        <v>162</v>
      </c>
      <c r="E182" s="188" t="s">
        <v>730</v>
      </c>
      <c r="F182" s="188" t="s">
        <v>20</v>
      </c>
      <c r="G182" s="188" t="s">
        <v>25518</v>
      </c>
      <c r="H182" s="188" t="s">
        <v>1053</v>
      </c>
      <c r="I182" s="188" t="s">
        <v>25519</v>
      </c>
      <c r="J182" s="188" t="s">
        <v>1482</v>
      </c>
      <c r="K182" s="188" t="s">
        <v>25437</v>
      </c>
      <c r="L182" t="s">
        <v>25520</v>
      </c>
      <c r="M182" t="s">
        <v>11102</v>
      </c>
    </row>
    <row r="183" spans="1:13">
      <c r="A183" s="188" t="s">
        <v>177</v>
      </c>
      <c r="B183" s="188" t="s">
        <v>177</v>
      </c>
      <c r="C183" s="188" t="s">
        <v>1941</v>
      </c>
      <c r="D183" s="188" t="s">
        <v>162</v>
      </c>
      <c r="E183" s="188" t="s">
        <v>738</v>
      </c>
      <c r="F183" s="188" t="s">
        <v>3</v>
      </c>
      <c r="G183" s="188" t="s">
        <v>25521</v>
      </c>
      <c r="H183" s="188" t="s">
        <v>3377</v>
      </c>
      <c r="I183" s="188" t="s">
        <v>25522</v>
      </c>
      <c r="J183" s="188" t="s">
        <v>2654</v>
      </c>
      <c r="K183" s="188" t="s">
        <v>25523</v>
      </c>
      <c r="L183" t="s">
        <v>25524</v>
      </c>
      <c r="M183" t="s">
        <v>25525</v>
      </c>
    </row>
    <row r="184" spans="1:13">
      <c r="A184" s="188" t="s">
        <v>177</v>
      </c>
      <c r="B184" s="188" t="s">
        <v>177</v>
      </c>
      <c r="C184" s="188" t="s">
        <v>1941</v>
      </c>
      <c r="D184" s="188" t="s">
        <v>162</v>
      </c>
      <c r="E184" s="188" t="s">
        <v>738</v>
      </c>
      <c r="F184" s="188" t="s">
        <v>10</v>
      </c>
      <c r="G184" s="188" t="s">
        <v>25526</v>
      </c>
      <c r="H184" s="188" t="s">
        <v>2994</v>
      </c>
      <c r="I184" s="188" t="s">
        <v>25527</v>
      </c>
      <c r="J184" s="188" t="s">
        <v>2463</v>
      </c>
      <c r="K184" s="188" t="s">
        <v>25528</v>
      </c>
      <c r="L184" t="s">
        <v>25529</v>
      </c>
      <c r="M184" t="s">
        <v>24899</v>
      </c>
    </row>
    <row r="185" spans="1:13">
      <c r="A185" s="188" t="s">
        <v>177</v>
      </c>
      <c r="B185" s="188" t="s">
        <v>177</v>
      </c>
      <c r="C185" s="188" t="s">
        <v>1941</v>
      </c>
      <c r="D185" s="188" t="s">
        <v>162</v>
      </c>
      <c r="E185" s="188" t="s">
        <v>738</v>
      </c>
      <c r="F185" s="188" t="s">
        <v>2</v>
      </c>
      <c r="G185" s="188" t="s">
        <v>25530</v>
      </c>
      <c r="H185" s="188" t="s">
        <v>1786</v>
      </c>
      <c r="I185" s="188" t="s">
        <v>12397</v>
      </c>
      <c r="J185" s="188" t="s">
        <v>1053</v>
      </c>
      <c r="K185" s="188" t="s">
        <v>25473</v>
      </c>
      <c r="L185" t="s">
        <v>25531</v>
      </c>
      <c r="M185" t="s">
        <v>15162</v>
      </c>
    </row>
    <row r="186" spans="1:13">
      <c r="A186" s="188" t="s">
        <v>177</v>
      </c>
      <c r="B186" s="188" t="s">
        <v>177</v>
      </c>
      <c r="C186" s="188" t="s">
        <v>1941</v>
      </c>
      <c r="D186" s="188" t="s">
        <v>162</v>
      </c>
      <c r="E186" s="188" t="s">
        <v>738</v>
      </c>
      <c r="F186" s="188" t="s">
        <v>4</v>
      </c>
      <c r="G186" s="188" t="s">
        <v>25532</v>
      </c>
      <c r="H186" s="188" t="s">
        <v>1592</v>
      </c>
      <c r="I186" s="188" t="s">
        <v>25460</v>
      </c>
      <c r="J186" s="188" t="s">
        <v>1504</v>
      </c>
      <c r="K186" s="188" t="s">
        <v>25480</v>
      </c>
      <c r="L186" t="s">
        <v>16849</v>
      </c>
      <c r="M186" t="s">
        <v>25533</v>
      </c>
    </row>
    <row r="187" spans="1:13">
      <c r="A187" s="188" t="s">
        <v>177</v>
      </c>
      <c r="B187" s="188" t="s">
        <v>177</v>
      </c>
      <c r="C187" s="188" t="s">
        <v>1941</v>
      </c>
      <c r="D187" s="188" t="s">
        <v>162</v>
      </c>
      <c r="E187" s="188" t="s">
        <v>738</v>
      </c>
      <c r="F187" s="188" t="s">
        <v>11</v>
      </c>
      <c r="G187" s="188" t="s">
        <v>25534</v>
      </c>
      <c r="H187" s="188" t="s">
        <v>1546</v>
      </c>
      <c r="I187" s="188" t="s">
        <v>25440</v>
      </c>
      <c r="J187" s="188" t="s">
        <v>1482</v>
      </c>
      <c r="K187" s="188" t="s">
        <v>25437</v>
      </c>
      <c r="L187" t="s">
        <v>9940</v>
      </c>
      <c r="M187" t="s">
        <v>25535</v>
      </c>
    </row>
    <row r="188" spans="1:13">
      <c r="A188" s="188" t="s">
        <v>177</v>
      </c>
      <c r="B188" s="188" t="s">
        <v>177</v>
      </c>
      <c r="C188" s="188" t="s">
        <v>1941</v>
      </c>
      <c r="D188" s="188" t="s">
        <v>162</v>
      </c>
      <c r="E188" s="188" t="s">
        <v>738</v>
      </c>
      <c r="F188" s="188" t="s">
        <v>20</v>
      </c>
      <c r="G188" s="188" t="s">
        <v>25536</v>
      </c>
      <c r="H188" s="188" t="s">
        <v>1504</v>
      </c>
      <c r="I188" s="188" t="s">
        <v>25537</v>
      </c>
      <c r="J188" s="188" t="s">
        <v>1051</v>
      </c>
      <c r="K188" s="188" t="s">
        <v>25417</v>
      </c>
      <c r="L188" t="s">
        <v>18452</v>
      </c>
      <c r="M188" t="s">
        <v>25538</v>
      </c>
    </row>
    <row r="189" spans="1:13">
      <c r="A189" s="188" t="s">
        <v>177</v>
      </c>
      <c r="B189" s="188" t="s">
        <v>177</v>
      </c>
      <c r="C189" s="188" t="s">
        <v>1941</v>
      </c>
      <c r="D189" s="188" t="s">
        <v>162</v>
      </c>
      <c r="E189" s="188" t="s">
        <v>746</v>
      </c>
      <c r="F189" s="188" t="s">
        <v>3</v>
      </c>
      <c r="G189" s="188" t="s">
        <v>25539</v>
      </c>
      <c r="H189" s="188" t="s">
        <v>2442</v>
      </c>
      <c r="I189" s="188" t="s">
        <v>6619</v>
      </c>
      <c r="J189" s="188" t="s">
        <v>3104</v>
      </c>
      <c r="K189" s="188" t="s">
        <v>25540</v>
      </c>
      <c r="L189" t="s">
        <v>25541</v>
      </c>
      <c r="M189" t="s">
        <v>25542</v>
      </c>
    </row>
    <row r="190" spans="1:13">
      <c r="A190" s="188" t="s">
        <v>177</v>
      </c>
      <c r="B190" s="188" t="s">
        <v>177</v>
      </c>
      <c r="C190" s="188" t="s">
        <v>1941</v>
      </c>
      <c r="D190" s="188" t="s">
        <v>162</v>
      </c>
      <c r="E190" s="188" t="s">
        <v>746</v>
      </c>
      <c r="F190" s="188" t="s">
        <v>10</v>
      </c>
      <c r="G190" s="188" t="s">
        <v>25543</v>
      </c>
      <c r="H190" s="188" t="s">
        <v>2687</v>
      </c>
      <c r="I190" s="188" t="s">
        <v>25544</v>
      </c>
      <c r="J190" s="188" t="s">
        <v>1742</v>
      </c>
      <c r="K190" s="188" t="s">
        <v>25545</v>
      </c>
      <c r="L190" t="s">
        <v>25546</v>
      </c>
      <c r="M190" t="s">
        <v>25547</v>
      </c>
    </row>
    <row r="191" spans="1:13">
      <c r="A191" s="188" t="s">
        <v>177</v>
      </c>
      <c r="B191" s="188" t="s">
        <v>177</v>
      </c>
      <c r="C191" s="188" t="s">
        <v>1941</v>
      </c>
      <c r="D191" s="188" t="s">
        <v>162</v>
      </c>
      <c r="E191" s="188" t="s">
        <v>746</v>
      </c>
      <c r="F191" s="188" t="s">
        <v>2</v>
      </c>
      <c r="G191" s="188" t="s">
        <v>25548</v>
      </c>
      <c r="H191" s="188" t="s">
        <v>1590</v>
      </c>
      <c r="I191" s="188" t="s">
        <v>13857</v>
      </c>
      <c r="J191" s="188" t="s">
        <v>1547</v>
      </c>
      <c r="K191" s="188" t="s">
        <v>25515</v>
      </c>
      <c r="L191" t="s">
        <v>25549</v>
      </c>
      <c r="M191" t="s">
        <v>25550</v>
      </c>
    </row>
    <row r="192" spans="1:13">
      <c r="A192" s="188" t="s">
        <v>177</v>
      </c>
      <c r="B192" s="188" t="s">
        <v>177</v>
      </c>
      <c r="C192" s="188" t="s">
        <v>1941</v>
      </c>
      <c r="D192" s="188" t="s">
        <v>162</v>
      </c>
      <c r="E192" s="188" t="s">
        <v>746</v>
      </c>
      <c r="F192" s="188" t="s">
        <v>4</v>
      </c>
      <c r="G192" s="188" t="s">
        <v>25551</v>
      </c>
      <c r="H192" s="188" t="s">
        <v>1502</v>
      </c>
      <c r="I192" s="188" t="s">
        <v>25477</v>
      </c>
      <c r="J192" s="188" t="s">
        <v>3800</v>
      </c>
      <c r="K192" s="188" t="s">
        <v>3808</v>
      </c>
      <c r="L192" t="s">
        <v>16331</v>
      </c>
      <c r="M192" t="s">
        <v>12967</v>
      </c>
    </row>
    <row r="193" spans="1:13">
      <c r="A193" s="188" t="s">
        <v>177</v>
      </c>
      <c r="B193" s="188" t="s">
        <v>177</v>
      </c>
      <c r="C193" s="188" t="s">
        <v>1941</v>
      </c>
      <c r="D193" s="188" t="s">
        <v>162</v>
      </c>
      <c r="E193" s="188" t="s">
        <v>746</v>
      </c>
      <c r="F193" s="188" t="s">
        <v>11</v>
      </c>
      <c r="G193" s="188" t="s">
        <v>25552</v>
      </c>
      <c r="H193" s="188" t="s">
        <v>1547</v>
      </c>
      <c r="I193" s="188" t="s">
        <v>10316</v>
      </c>
      <c r="J193" s="188" t="s">
        <v>3800</v>
      </c>
      <c r="K193" s="188" t="s">
        <v>3808</v>
      </c>
      <c r="L193" t="s">
        <v>17446</v>
      </c>
      <c r="M193" t="s">
        <v>25553</v>
      </c>
    </row>
    <row r="194" spans="1:13">
      <c r="A194" s="188" t="s">
        <v>177</v>
      </c>
      <c r="B194" s="188" t="s">
        <v>177</v>
      </c>
      <c r="C194" s="188" t="s">
        <v>1941</v>
      </c>
      <c r="D194" s="188" t="s">
        <v>162</v>
      </c>
      <c r="E194" s="188" t="s">
        <v>746</v>
      </c>
      <c r="F194" s="188" t="s">
        <v>20</v>
      </c>
      <c r="G194" s="188" t="s">
        <v>25554</v>
      </c>
      <c r="H194" s="188" t="s">
        <v>1547</v>
      </c>
      <c r="I194" s="188" t="s">
        <v>10316</v>
      </c>
      <c r="J194" s="188" t="s">
        <v>1504</v>
      </c>
      <c r="K194" s="188" t="s">
        <v>25480</v>
      </c>
      <c r="L194" t="s">
        <v>25418</v>
      </c>
      <c r="M194" t="s">
        <v>25553</v>
      </c>
    </row>
    <row r="195" spans="1:13">
      <c r="A195" s="188" t="s">
        <v>177</v>
      </c>
      <c r="B195" s="188" t="s">
        <v>177</v>
      </c>
      <c r="C195" s="188" t="s">
        <v>1941</v>
      </c>
      <c r="D195" s="188" t="s">
        <v>163</v>
      </c>
      <c r="E195" s="188" t="s">
        <v>754</v>
      </c>
      <c r="F195" s="188" t="s">
        <v>3</v>
      </c>
      <c r="G195" s="188" t="s">
        <v>25555</v>
      </c>
      <c r="H195" s="188" t="s">
        <v>2544</v>
      </c>
      <c r="I195" s="188" t="s">
        <v>25556</v>
      </c>
      <c r="J195" s="188" t="s">
        <v>2281</v>
      </c>
      <c r="K195" s="188" t="s">
        <v>15322</v>
      </c>
      <c r="L195" t="s">
        <v>25557</v>
      </c>
      <c r="M195" t="s">
        <v>25558</v>
      </c>
    </row>
    <row r="196" spans="1:13">
      <c r="A196" s="188" t="s">
        <v>177</v>
      </c>
      <c r="B196" s="188" t="s">
        <v>177</v>
      </c>
      <c r="C196" s="188" t="s">
        <v>1941</v>
      </c>
      <c r="D196" s="188" t="s">
        <v>163</v>
      </c>
      <c r="E196" s="188" t="s">
        <v>754</v>
      </c>
      <c r="F196" s="188" t="s">
        <v>10</v>
      </c>
      <c r="G196" s="188" t="s">
        <v>25559</v>
      </c>
      <c r="H196" s="188" t="s">
        <v>2614</v>
      </c>
      <c r="I196" s="188" t="s">
        <v>25444</v>
      </c>
      <c r="J196" s="188" t="s">
        <v>2288</v>
      </c>
      <c r="K196" s="188" t="s">
        <v>25560</v>
      </c>
      <c r="L196" t="s">
        <v>25561</v>
      </c>
      <c r="M196" t="s">
        <v>25562</v>
      </c>
    </row>
    <row r="197" spans="1:13">
      <c r="A197" s="188" t="s">
        <v>177</v>
      </c>
      <c r="B197" s="188" t="s">
        <v>177</v>
      </c>
      <c r="C197" s="188" t="s">
        <v>1941</v>
      </c>
      <c r="D197" s="188" t="s">
        <v>163</v>
      </c>
      <c r="E197" s="188" t="s">
        <v>754</v>
      </c>
      <c r="F197" s="188" t="s">
        <v>2</v>
      </c>
      <c r="G197" s="188" t="s">
        <v>25563</v>
      </c>
      <c r="H197" s="188" t="s">
        <v>2301</v>
      </c>
      <c r="I197" s="188" t="s">
        <v>10308</v>
      </c>
      <c r="J197" s="188" t="s">
        <v>1810</v>
      </c>
      <c r="K197" s="188" t="s">
        <v>25564</v>
      </c>
      <c r="L197" t="s">
        <v>25565</v>
      </c>
      <c r="M197" t="s">
        <v>25566</v>
      </c>
    </row>
    <row r="198" spans="1:13">
      <c r="A198" s="188" t="s">
        <v>177</v>
      </c>
      <c r="B198" s="188" t="s">
        <v>177</v>
      </c>
      <c r="C198" s="188" t="s">
        <v>1941</v>
      </c>
      <c r="D198" s="188" t="s">
        <v>163</v>
      </c>
      <c r="E198" s="188" t="s">
        <v>754</v>
      </c>
      <c r="F198" s="188" t="s">
        <v>4</v>
      </c>
      <c r="G198" s="188" t="s">
        <v>25567</v>
      </c>
      <c r="H198" s="188" t="s">
        <v>1831</v>
      </c>
      <c r="I198" s="188" t="s">
        <v>25472</v>
      </c>
      <c r="J198" s="188" t="s">
        <v>1546</v>
      </c>
      <c r="K198" s="188" t="s">
        <v>13309</v>
      </c>
      <c r="L198" t="s">
        <v>25151</v>
      </c>
      <c r="M198" t="s">
        <v>25568</v>
      </c>
    </row>
    <row r="199" spans="1:13">
      <c r="A199" s="188" t="s">
        <v>177</v>
      </c>
      <c r="B199" s="188" t="s">
        <v>177</v>
      </c>
      <c r="C199" s="188" t="s">
        <v>1941</v>
      </c>
      <c r="D199" s="188" t="s">
        <v>163</v>
      </c>
      <c r="E199" s="188" t="s">
        <v>754</v>
      </c>
      <c r="F199" s="188" t="s">
        <v>11</v>
      </c>
      <c r="G199" s="188" t="s">
        <v>25569</v>
      </c>
      <c r="H199" s="188" t="s">
        <v>1786</v>
      </c>
      <c r="I199" s="188" t="s">
        <v>12397</v>
      </c>
      <c r="J199" s="188" t="s">
        <v>1051</v>
      </c>
      <c r="K199" s="188" t="s">
        <v>25417</v>
      </c>
      <c r="L199" t="s">
        <v>373</v>
      </c>
      <c r="M199" t="s">
        <v>4949</v>
      </c>
    </row>
    <row r="200" spans="1:13">
      <c r="A200" s="188" t="s">
        <v>177</v>
      </c>
      <c r="B200" s="188" t="s">
        <v>177</v>
      </c>
      <c r="C200" s="188" t="s">
        <v>1941</v>
      </c>
      <c r="D200" s="188" t="s">
        <v>163</v>
      </c>
      <c r="E200" s="188" t="s">
        <v>754</v>
      </c>
      <c r="F200" s="188" t="s">
        <v>20</v>
      </c>
      <c r="G200" s="188" t="s">
        <v>25570</v>
      </c>
      <c r="H200" s="188" t="s">
        <v>1547</v>
      </c>
      <c r="I200" s="188" t="s">
        <v>10316</v>
      </c>
      <c r="J200" s="188" t="s">
        <v>1051</v>
      </c>
      <c r="K200" s="188" t="s">
        <v>25417</v>
      </c>
      <c r="L200" t="s">
        <v>25418</v>
      </c>
      <c r="M200" t="s">
        <v>25571</v>
      </c>
    </row>
    <row r="201" spans="1:13">
      <c r="A201" s="188" t="s">
        <v>177</v>
      </c>
      <c r="B201" s="188" t="s">
        <v>177</v>
      </c>
      <c r="C201" s="188" t="s">
        <v>1941</v>
      </c>
      <c r="D201" s="188" t="s">
        <v>163</v>
      </c>
      <c r="E201" s="188" t="s">
        <v>762</v>
      </c>
      <c r="F201" s="188" t="s">
        <v>3</v>
      </c>
      <c r="G201" s="188" t="s">
        <v>25572</v>
      </c>
      <c r="H201" s="188" t="s">
        <v>2563</v>
      </c>
      <c r="I201" s="188" t="s">
        <v>25573</v>
      </c>
      <c r="J201" s="188" t="s">
        <v>1137</v>
      </c>
      <c r="K201" s="188" t="s">
        <v>25574</v>
      </c>
      <c r="L201" t="s">
        <v>25575</v>
      </c>
      <c r="M201" t="s">
        <v>25576</v>
      </c>
    </row>
    <row r="202" spans="1:13">
      <c r="A202" s="188" t="s">
        <v>177</v>
      </c>
      <c r="B202" s="188" t="s">
        <v>177</v>
      </c>
      <c r="C202" s="188" t="s">
        <v>1941</v>
      </c>
      <c r="D202" s="188" t="s">
        <v>163</v>
      </c>
      <c r="E202" s="188" t="s">
        <v>762</v>
      </c>
      <c r="F202" s="188" t="s">
        <v>10</v>
      </c>
      <c r="G202" s="188" t="s">
        <v>25577</v>
      </c>
      <c r="H202" s="188" t="s">
        <v>3221</v>
      </c>
      <c r="I202" s="188" t="s">
        <v>25578</v>
      </c>
      <c r="J202" s="188" t="s">
        <v>2530</v>
      </c>
      <c r="K202" s="188" t="s">
        <v>25579</v>
      </c>
      <c r="L202" t="s">
        <v>25580</v>
      </c>
      <c r="M202" t="s">
        <v>25581</v>
      </c>
    </row>
    <row r="203" spans="1:13">
      <c r="A203" s="188" t="s">
        <v>177</v>
      </c>
      <c r="B203" s="188" t="s">
        <v>177</v>
      </c>
      <c r="C203" s="188" t="s">
        <v>1941</v>
      </c>
      <c r="D203" s="188" t="s">
        <v>163</v>
      </c>
      <c r="E203" s="188" t="s">
        <v>762</v>
      </c>
      <c r="F203" s="188" t="s">
        <v>2</v>
      </c>
      <c r="G203" s="188" t="s">
        <v>25582</v>
      </c>
      <c r="H203" s="188" t="s">
        <v>2074</v>
      </c>
      <c r="I203" s="188" t="s">
        <v>25509</v>
      </c>
      <c r="J203" s="188" t="s">
        <v>1786</v>
      </c>
      <c r="K203" s="188" t="s">
        <v>25510</v>
      </c>
      <c r="L203" t="s">
        <v>25511</v>
      </c>
      <c r="M203" t="s">
        <v>25583</v>
      </c>
    </row>
    <row r="204" spans="1:13">
      <c r="A204" s="188" t="s">
        <v>177</v>
      </c>
      <c r="B204" s="188" t="s">
        <v>177</v>
      </c>
      <c r="C204" s="188" t="s">
        <v>1941</v>
      </c>
      <c r="D204" s="188" t="s">
        <v>163</v>
      </c>
      <c r="E204" s="188" t="s">
        <v>762</v>
      </c>
      <c r="F204" s="188" t="s">
        <v>4</v>
      </c>
      <c r="G204" s="188" t="s">
        <v>25584</v>
      </c>
      <c r="H204" s="188" t="s">
        <v>1590</v>
      </c>
      <c r="I204" s="188" t="s">
        <v>13857</v>
      </c>
      <c r="J204" s="188" t="s">
        <v>1546</v>
      </c>
      <c r="K204" s="188" t="s">
        <v>13309</v>
      </c>
      <c r="L204" t="s">
        <v>25585</v>
      </c>
      <c r="M204" t="s">
        <v>25586</v>
      </c>
    </row>
    <row r="205" spans="1:13">
      <c r="A205" s="188" t="s">
        <v>177</v>
      </c>
      <c r="B205" s="188" t="s">
        <v>177</v>
      </c>
      <c r="C205" s="188" t="s">
        <v>1941</v>
      </c>
      <c r="D205" s="188" t="s">
        <v>163</v>
      </c>
      <c r="E205" s="188" t="s">
        <v>762</v>
      </c>
      <c r="F205" s="188" t="s">
        <v>11</v>
      </c>
      <c r="G205" s="188" t="s">
        <v>25587</v>
      </c>
      <c r="H205" s="188" t="s">
        <v>1546</v>
      </c>
      <c r="I205" s="188" t="s">
        <v>25440</v>
      </c>
      <c r="J205" s="188" t="s">
        <v>1051</v>
      </c>
      <c r="K205" s="188" t="s">
        <v>25417</v>
      </c>
      <c r="L205" t="s">
        <v>9940</v>
      </c>
      <c r="M205" t="s">
        <v>25588</v>
      </c>
    </row>
    <row r="206" spans="1:13">
      <c r="A206" s="188" t="s">
        <v>177</v>
      </c>
      <c r="B206" s="188" t="s">
        <v>177</v>
      </c>
      <c r="C206" s="188" t="s">
        <v>1941</v>
      </c>
      <c r="D206" s="188" t="s">
        <v>163</v>
      </c>
      <c r="E206" s="188" t="s">
        <v>762</v>
      </c>
      <c r="F206" s="188" t="s">
        <v>20</v>
      </c>
      <c r="G206" s="188" t="s">
        <v>25589</v>
      </c>
      <c r="H206" s="188" t="s">
        <v>1053</v>
      </c>
      <c r="I206" s="188" t="s">
        <v>25519</v>
      </c>
      <c r="J206" s="188" t="s">
        <v>1482</v>
      </c>
      <c r="K206" s="188" t="s">
        <v>25437</v>
      </c>
      <c r="L206" t="s">
        <v>25520</v>
      </c>
      <c r="M206" t="s">
        <v>25590</v>
      </c>
    </row>
    <row r="207" spans="1:13">
      <c r="A207" s="188" t="s">
        <v>177</v>
      </c>
      <c r="B207" s="188" t="s">
        <v>177</v>
      </c>
      <c r="C207" s="188" t="s">
        <v>1941</v>
      </c>
      <c r="D207" s="188" t="s">
        <v>163</v>
      </c>
      <c r="E207" s="188" t="s">
        <v>770</v>
      </c>
      <c r="F207" s="188" t="s">
        <v>3</v>
      </c>
      <c r="G207" s="188" t="s">
        <v>25591</v>
      </c>
      <c r="H207" s="188" t="s">
        <v>3623</v>
      </c>
      <c r="I207" s="188" t="s">
        <v>25592</v>
      </c>
      <c r="J207" s="188" t="s">
        <v>2487</v>
      </c>
      <c r="K207" s="188" t="s">
        <v>25593</v>
      </c>
      <c r="L207" t="s">
        <v>25594</v>
      </c>
      <c r="M207" t="s">
        <v>25595</v>
      </c>
    </row>
    <row r="208" spans="1:13">
      <c r="A208" s="188" t="s">
        <v>177</v>
      </c>
      <c r="B208" s="188" t="s">
        <v>177</v>
      </c>
      <c r="C208" s="188" t="s">
        <v>1941</v>
      </c>
      <c r="D208" s="188" t="s">
        <v>163</v>
      </c>
      <c r="E208" s="188" t="s">
        <v>770</v>
      </c>
      <c r="F208" s="188" t="s">
        <v>10</v>
      </c>
      <c r="G208" s="188" t="s">
        <v>25596</v>
      </c>
      <c r="H208" s="188" t="s">
        <v>926</v>
      </c>
      <c r="I208" s="188" t="s">
        <v>25597</v>
      </c>
      <c r="J208" s="188" t="s">
        <v>2239</v>
      </c>
      <c r="K208" s="188" t="s">
        <v>25598</v>
      </c>
      <c r="L208" t="s">
        <v>25599</v>
      </c>
      <c r="M208" t="s">
        <v>25600</v>
      </c>
    </row>
    <row r="209" spans="1:13">
      <c r="A209" s="188" t="s">
        <v>177</v>
      </c>
      <c r="B209" s="188" t="s">
        <v>177</v>
      </c>
      <c r="C209" s="188" t="s">
        <v>1941</v>
      </c>
      <c r="D209" s="188" t="s">
        <v>163</v>
      </c>
      <c r="E209" s="188" t="s">
        <v>770</v>
      </c>
      <c r="F209" s="188" t="s">
        <v>2</v>
      </c>
      <c r="G209" s="188" t="s">
        <v>25601</v>
      </c>
      <c r="H209" s="188" t="s">
        <v>1764</v>
      </c>
      <c r="I209" s="188" t="s">
        <v>25498</v>
      </c>
      <c r="J209" s="188" t="s">
        <v>1546</v>
      </c>
      <c r="K209" s="188" t="s">
        <v>13309</v>
      </c>
      <c r="L209" t="s">
        <v>12191</v>
      </c>
      <c r="M209" t="s">
        <v>25602</v>
      </c>
    </row>
    <row r="210" spans="1:13">
      <c r="A210" s="188" t="s">
        <v>177</v>
      </c>
      <c r="B210" s="188" t="s">
        <v>177</v>
      </c>
      <c r="C210" s="188" t="s">
        <v>1941</v>
      </c>
      <c r="D210" s="188" t="s">
        <v>163</v>
      </c>
      <c r="E210" s="188" t="s">
        <v>770</v>
      </c>
      <c r="F210" s="188" t="s">
        <v>4</v>
      </c>
      <c r="G210" s="188" t="s">
        <v>25603</v>
      </c>
      <c r="H210" s="188" t="s">
        <v>1592</v>
      </c>
      <c r="I210" s="188" t="s">
        <v>25460</v>
      </c>
      <c r="J210" s="188" t="s">
        <v>1482</v>
      </c>
      <c r="K210" s="188" t="s">
        <v>25437</v>
      </c>
      <c r="L210" t="s">
        <v>16849</v>
      </c>
      <c r="M210" t="s">
        <v>25604</v>
      </c>
    </row>
    <row r="211" spans="1:13">
      <c r="A211" s="188" t="s">
        <v>177</v>
      </c>
      <c r="B211" s="188" t="s">
        <v>177</v>
      </c>
      <c r="C211" s="188" t="s">
        <v>1941</v>
      </c>
      <c r="D211" s="188" t="s">
        <v>163</v>
      </c>
      <c r="E211" s="188" t="s">
        <v>770</v>
      </c>
      <c r="F211" s="188" t="s">
        <v>11</v>
      </c>
      <c r="G211" s="188" t="s">
        <v>25605</v>
      </c>
      <c r="H211" s="188" t="s">
        <v>1546</v>
      </c>
      <c r="I211" s="188" t="s">
        <v>25440</v>
      </c>
      <c r="J211" s="188" t="s">
        <v>3800</v>
      </c>
      <c r="K211" s="188" t="s">
        <v>3808</v>
      </c>
      <c r="L211" t="s">
        <v>9940</v>
      </c>
      <c r="M211" t="s">
        <v>25606</v>
      </c>
    </row>
    <row r="212" spans="1:13">
      <c r="A212" s="188" t="s">
        <v>177</v>
      </c>
      <c r="B212" s="188" t="s">
        <v>177</v>
      </c>
      <c r="C212" s="188" t="s">
        <v>1941</v>
      </c>
      <c r="D212" s="188" t="s">
        <v>163</v>
      </c>
      <c r="E212" s="188" t="s">
        <v>770</v>
      </c>
      <c r="F212" s="188" t="s">
        <v>20</v>
      </c>
      <c r="G212" s="188" t="s">
        <v>25607</v>
      </c>
      <c r="H212" s="188" t="s">
        <v>1502</v>
      </c>
      <c r="I212" s="188" t="s">
        <v>25477</v>
      </c>
      <c r="J212" s="188" t="s">
        <v>1482</v>
      </c>
      <c r="K212" s="188" t="s">
        <v>25437</v>
      </c>
      <c r="L212" t="s">
        <v>18530</v>
      </c>
      <c r="M212" t="s">
        <v>25608</v>
      </c>
    </row>
    <row r="213" spans="1:13">
      <c r="A213" s="188" t="s">
        <v>177</v>
      </c>
      <c r="B213" s="188" t="s">
        <v>177</v>
      </c>
      <c r="C213" s="188" t="s">
        <v>1941</v>
      </c>
      <c r="D213" s="188" t="s">
        <v>163</v>
      </c>
      <c r="E213" s="188" t="s">
        <v>778</v>
      </c>
      <c r="F213" s="188" t="s">
        <v>3</v>
      </c>
      <c r="G213" s="188" t="s">
        <v>25609</v>
      </c>
      <c r="H213" s="188" t="s">
        <v>3623</v>
      </c>
      <c r="I213" s="188" t="s">
        <v>25592</v>
      </c>
      <c r="J213" s="188" t="s">
        <v>2563</v>
      </c>
      <c r="K213" s="188" t="s">
        <v>25610</v>
      </c>
      <c r="L213" t="s">
        <v>25594</v>
      </c>
      <c r="M213" t="s">
        <v>25611</v>
      </c>
    </row>
    <row r="214" spans="1:13">
      <c r="A214" s="188" t="s">
        <v>177</v>
      </c>
      <c r="B214" s="188" t="s">
        <v>177</v>
      </c>
      <c r="C214" s="188" t="s">
        <v>1941</v>
      </c>
      <c r="D214" s="188" t="s">
        <v>163</v>
      </c>
      <c r="E214" s="188" t="s">
        <v>778</v>
      </c>
      <c r="F214" s="188" t="s">
        <v>10</v>
      </c>
      <c r="G214" s="188" t="s">
        <v>25612</v>
      </c>
      <c r="H214" s="188" t="s">
        <v>1137</v>
      </c>
      <c r="I214" s="188" t="s">
        <v>25613</v>
      </c>
      <c r="J214" s="188" t="s">
        <v>2281</v>
      </c>
      <c r="K214" s="188" t="s">
        <v>15322</v>
      </c>
      <c r="L214" t="s">
        <v>25614</v>
      </c>
      <c r="M214" t="s">
        <v>25615</v>
      </c>
    </row>
    <row r="215" spans="1:13">
      <c r="A215" s="188" t="s">
        <v>177</v>
      </c>
      <c r="B215" s="188" t="s">
        <v>177</v>
      </c>
      <c r="C215" s="188" t="s">
        <v>1941</v>
      </c>
      <c r="D215" s="188" t="s">
        <v>163</v>
      </c>
      <c r="E215" s="188" t="s">
        <v>778</v>
      </c>
      <c r="F215" s="188" t="s">
        <v>2</v>
      </c>
      <c r="G215" s="188" t="s">
        <v>25616</v>
      </c>
      <c r="H215" s="188" t="s">
        <v>1590</v>
      </c>
      <c r="I215" s="188" t="s">
        <v>13857</v>
      </c>
      <c r="J215" s="188" t="s">
        <v>1502</v>
      </c>
      <c r="K215" s="188" t="s">
        <v>25617</v>
      </c>
      <c r="L215" t="s">
        <v>25549</v>
      </c>
      <c r="M215" t="s">
        <v>25618</v>
      </c>
    </row>
    <row r="216" spans="1:13">
      <c r="A216" s="188" t="s">
        <v>177</v>
      </c>
      <c r="B216" s="188" t="s">
        <v>177</v>
      </c>
      <c r="C216" s="188" t="s">
        <v>1941</v>
      </c>
      <c r="D216" s="188" t="s">
        <v>163</v>
      </c>
      <c r="E216" s="188" t="s">
        <v>778</v>
      </c>
      <c r="F216" s="188" t="s">
        <v>4</v>
      </c>
      <c r="G216" s="188" t="s">
        <v>25619</v>
      </c>
      <c r="H216" s="188" t="s">
        <v>1546</v>
      </c>
      <c r="I216" s="188" t="s">
        <v>25440</v>
      </c>
      <c r="J216" s="188" t="s">
        <v>1051</v>
      </c>
      <c r="K216" s="188" t="s">
        <v>25417</v>
      </c>
      <c r="L216" t="s">
        <v>16337</v>
      </c>
      <c r="M216" t="s">
        <v>12698</v>
      </c>
    </row>
    <row r="217" spans="1:13">
      <c r="A217" s="188" t="s">
        <v>177</v>
      </c>
      <c r="B217" s="188" t="s">
        <v>177</v>
      </c>
      <c r="C217" s="188" t="s">
        <v>1941</v>
      </c>
      <c r="D217" s="188" t="s">
        <v>163</v>
      </c>
      <c r="E217" s="188" t="s">
        <v>778</v>
      </c>
      <c r="F217" s="188" t="s">
        <v>11</v>
      </c>
      <c r="G217" s="188" t="s">
        <v>25620</v>
      </c>
      <c r="H217" s="188" t="s">
        <v>1502</v>
      </c>
      <c r="I217" s="188" t="s">
        <v>25477</v>
      </c>
      <c r="J217" s="188" t="s">
        <v>1051</v>
      </c>
      <c r="K217" s="188" t="s">
        <v>25417</v>
      </c>
      <c r="L217" t="s">
        <v>429</v>
      </c>
      <c r="M217" t="s">
        <v>12728</v>
      </c>
    </row>
    <row r="218" spans="1:13">
      <c r="A218" s="188" t="s">
        <v>177</v>
      </c>
      <c r="B218" s="188" t="s">
        <v>177</v>
      </c>
      <c r="C218" s="188" t="s">
        <v>1941</v>
      </c>
      <c r="D218" s="188" t="s">
        <v>163</v>
      </c>
      <c r="E218" s="188" t="s">
        <v>778</v>
      </c>
      <c r="F218" s="188" t="s">
        <v>20</v>
      </c>
      <c r="G218" s="188" t="s">
        <v>25621</v>
      </c>
      <c r="H218" s="188" t="s">
        <v>1502</v>
      </c>
      <c r="I218" s="188" t="s">
        <v>25477</v>
      </c>
      <c r="J218" s="188" t="s">
        <v>1482</v>
      </c>
      <c r="K218" s="188" t="s">
        <v>25437</v>
      </c>
      <c r="L218" t="s">
        <v>18530</v>
      </c>
      <c r="M218" t="s">
        <v>12728</v>
      </c>
    </row>
    <row r="219" spans="1:13">
      <c r="A219" s="188" t="s">
        <v>177</v>
      </c>
      <c r="B219" s="188" t="s">
        <v>177</v>
      </c>
      <c r="C219" s="188" t="s">
        <v>1941</v>
      </c>
      <c r="D219" s="188" t="s">
        <v>164</v>
      </c>
      <c r="E219" s="188" t="s">
        <v>785</v>
      </c>
      <c r="F219" s="188" t="s">
        <v>3</v>
      </c>
      <c r="G219" s="188" t="s">
        <v>25622</v>
      </c>
      <c r="H219" s="188" t="s">
        <v>1897</v>
      </c>
      <c r="I219" s="188" t="s">
        <v>12525</v>
      </c>
      <c r="J219" s="188" t="s">
        <v>1810</v>
      </c>
      <c r="K219" s="188" t="s">
        <v>25623</v>
      </c>
      <c r="L219" t="s">
        <v>24918</v>
      </c>
      <c r="M219" t="s">
        <v>25624</v>
      </c>
    </row>
    <row r="220" spans="1:13">
      <c r="A220" s="188" t="s">
        <v>177</v>
      </c>
      <c r="B220" s="188" t="s">
        <v>177</v>
      </c>
      <c r="C220" s="188" t="s">
        <v>1941</v>
      </c>
      <c r="D220" s="188" t="s">
        <v>164</v>
      </c>
      <c r="E220" s="188" t="s">
        <v>785</v>
      </c>
      <c r="F220" s="188" t="s">
        <v>10</v>
      </c>
      <c r="G220" s="188" t="s">
        <v>25625</v>
      </c>
      <c r="H220" s="188" t="s">
        <v>2052</v>
      </c>
      <c r="I220" s="188" t="s">
        <v>25626</v>
      </c>
      <c r="J220" s="188" t="s">
        <v>1831</v>
      </c>
      <c r="K220" s="188" t="s">
        <v>9422</v>
      </c>
      <c r="L220" t="s">
        <v>25624</v>
      </c>
      <c r="M220" t="s">
        <v>25627</v>
      </c>
    </row>
    <row r="221" spans="1:13">
      <c r="A221" s="188" t="s">
        <v>177</v>
      </c>
      <c r="B221" s="188" t="s">
        <v>177</v>
      </c>
      <c r="C221" s="188" t="s">
        <v>1941</v>
      </c>
      <c r="D221" s="188" t="s">
        <v>164</v>
      </c>
      <c r="E221" s="188" t="s">
        <v>785</v>
      </c>
      <c r="F221" s="188" t="s">
        <v>2</v>
      </c>
      <c r="G221" s="188" t="s">
        <v>25628</v>
      </c>
      <c r="H221" s="188" t="s">
        <v>1831</v>
      </c>
      <c r="I221" s="188" t="s">
        <v>25629</v>
      </c>
      <c r="J221" s="188" t="s">
        <v>1053</v>
      </c>
      <c r="K221" s="188" t="s">
        <v>15511</v>
      </c>
      <c r="L221" t="s">
        <v>25630</v>
      </c>
      <c r="M221" t="s">
        <v>469</v>
      </c>
    </row>
    <row r="222" spans="1:13">
      <c r="A222" s="188" t="s">
        <v>177</v>
      </c>
      <c r="B222" s="188" t="s">
        <v>177</v>
      </c>
      <c r="C222" s="188" t="s">
        <v>1941</v>
      </c>
      <c r="D222" s="188" t="s">
        <v>164</v>
      </c>
      <c r="E222" s="188" t="s">
        <v>785</v>
      </c>
      <c r="F222" s="188" t="s">
        <v>4</v>
      </c>
      <c r="G222" s="188" t="s">
        <v>25631</v>
      </c>
      <c r="H222" s="188" t="s">
        <v>1053</v>
      </c>
      <c r="I222" s="188" t="s">
        <v>5605</v>
      </c>
      <c r="J222" s="188" t="s">
        <v>1504</v>
      </c>
      <c r="K222" s="188" t="s">
        <v>15563</v>
      </c>
      <c r="L222" t="s">
        <v>25151</v>
      </c>
      <c r="M222" t="s">
        <v>9962</v>
      </c>
    </row>
    <row r="223" spans="1:13">
      <c r="A223" s="188" t="s">
        <v>177</v>
      </c>
      <c r="B223" s="188" t="s">
        <v>177</v>
      </c>
      <c r="C223" s="188" t="s">
        <v>1941</v>
      </c>
      <c r="D223" s="188" t="s">
        <v>164</v>
      </c>
      <c r="E223" s="188" t="s">
        <v>785</v>
      </c>
      <c r="F223" s="188" t="s">
        <v>11</v>
      </c>
      <c r="G223" s="188" t="s">
        <v>25632</v>
      </c>
      <c r="H223" s="188" t="s">
        <v>1698</v>
      </c>
      <c r="I223" s="188" t="s">
        <v>12544</v>
      </c>
      <c r="J223" s="188" t="s">
        <v>3800</v>
      </c>
      <c r="K223" s="188" t="s">
        <v>3808</v>
      </c>
      <c r="L223" t="s">
        <v>25633</v>
      </c>
      <c r="M223" t="s">
        <v>4868</v>
      </c>
    </row>
    <row r="224" spans="1:13">
      <c r="A224" s="188" t="s">
        <v>177</v>
      </c>
      <c r="B224" s="188" t="s">
        <v>177</v>
      </c>
      <c r="C224" s="188" t="s">
        <v>1941</v>
      </c>
      <c r="D224" s="188" t="s">
        <v>164</v>
      </c>
      <c r="E224" s="188" t="s">
        <v>785</v>
      </c>
      <c r="F224" s="188" t="s">
        <v>20</v>
      </c>
      <c r="G224" s="188" t="s">
        <v>25634</v>
      </c>
      <c r="H224" s="188" t="s">
        <v>1482</v>
      </c>
      <c r="I224" s="188" t="s">
        <v>25635</v>
      </c>
      <c r="J224" s="188" t="s">
        <v>3800</v>
      </c>
      <c r="K224" s="188" t="s">
        <v>3808</v>
      </c>
      <c r="L224" t="s">
        <v>24935</v>
      </c>
      <c r="M224" t="s">
        <v>13331</v>
      </c>
    </row>
    <row r="225" spans="1:13">
      <c r="A225" s="188" t="s">
        <v>177</v>
      </c>
      <c r="B225" s="188" t="s">
        <v>177</v>
      </c>
      <c r="C225" s="188" t="s">
        <v>1941</v>
      </c>
      <c r="D225" s="188" t="s">
        <v>164</v>
      </c>
      <c r="E225" s="188" t="s">
        <v>793</v>
      </c>
      <c r="F225" s="188" t="s">
        <v>3</v>
      </c>
      <c r="G225" s="188" t="s">
        <v>25636</v>
      </c>
      <c r="H225" s="188" t="s">
        <v>1961</v>
      </c>
      <c r="I225" s="188" t="s">
        <v>25637</v>
      </c>
      <c r="J225" s="188" t="s">
        <v>1744</v>
      </c>
      <c r="K225" s="188" t="s">
        <v>25638</v>
      </c>
      <c r="L225" t="s">
        <v>17705</v>
      </c>
      <c r="M225" t="s">
        <v>25639</v>
      </c>
    </row>
    <row r="226" spans="1:13">
      <c r="A226" s="188" t="s">
        <v>177</v>
      </c>
      <c r="B226" s="188" t="s">
        <v>177</v>
      </c>
      <c r="C226" s="188" t="s">
        <v>1941</v>
      </c>
      <c r="D226" s="188" t="s">
        <v>164</v>
      </c>
      <c r="E226" s="188" t="s">
        <v>793</v>
      </c>
      <c r="F226" s="188" t="s">
        <v>10</v>
      </c>
      <c r="G226" s="188" t="s">
        <v>25640</v>
      </c>
      <c r="H226" s="188" t="s">
        <v>1984</v>
      </c>
      <c r="I226" s="188" t="s">
        <v>25641</v>
      </c>
      <c r="J226" s="188" t="s">
        <v>1721</v>
      </c>
      <c r="K226" s="188" t="s">
        <v>25642</v>
      </c>
      <c r="L226" t="s">
        <v>25643</v>
      </c>
      <c r="M226" t="s">
        <v>25644</v>
      </c>
    </row>
    <row r="227" spans="1:13">
      <c r="A227" s="188" t="s">
        <v>177</v>
      </c>
      <c r="B227" s="188" t="s">
        <v>177</v>
      </c>
      <c r="C227" s="188" t="s">
        <v>1941</v>
      </c>
      <c r="D227" s="188" t="s">
        <v>164</v>
      </c>
      <c r="E227" s="188" t="s">
        <v>793</v>
      </c>
      <c r="F227" s="188" t="s">
        <v>2</v>
      </c>
      <c r="G227" s="188" t="s">
        <v>25645</v>
      </c>
      <c r="H227" s="188" t="s">
        <v>1590</v>
      </c>
      <c r="I227" s="188" t="s">
        <v>25646</v>
      </c>
      <c r="J227" s="188" t="s">
        <v>1482</v>
      </c>
      <c r="K227" s="188" t="s">
        <v>10703</v>
      </c>
      <c r="L227" t="s">
        <v>25647</v>
      </c>
      <c r="M227" t="s">
        <v>14376</v>
      </c>
    </row>
    <row r="228" spans="1:13">
      <c r="A228" s="188" t="s">
        <v>177</v>
      </c>
      <c r="B228" s="188" t="s">
        <v>177</v>
      </c>
      <c r="C228" s="188" t="s">
        <v>1941</v>
      </c>
      <c r="D228" s="188" t="s">
        <v>164</v>
      </c>
      <c r="E228" s="188" t="s">
        <v>793</v>
      </c>
      <c r="F228" s="188" t="s">
        <v>4</v>
      </c>
      <c r="G228" s="188" t="s">
        <v>25648</v>
      </c>
      <c r="H228" s="188" t="s">
        <v>1547</v>
      </c>
      <c r="I228" s="188" t="s">
        <v>25649</v>
      </c>
      <c r="J228" s="188" t="s">
        <v>1482</v>
      </c>
      <c r="K228" s="188" t="s">
        <v>10703</v>
      </c>
      <c r="L228" t="s">
        <v>25650</v>
      </c>
      <c r="M228" t="s">
        <v>25651</v>
      </c>
    </row>
    <row r="229" spans="1:13">
      <c r="A229" s="188" t="s">
        <v>177</v>
      </c>
      <c r="B229" s="188" t="s">
        <v>177</v>
      </c>
      <c r="C229" s="188" t="s">
        <v>1941</v>
      </c>
      <c r="D229" s="188" t="s">
        <v>164</v>
      </c>
      <c r="E229" s="188" t="s">
        <v>793</v>
      </c>
      <c r="F229" s="188" t="s">
        <v>11</v>
      </c>
      <c r="G229" s="188" t="s">
        <v>25652</v>
      </c>
      <c r="H229" s="188" t="s">
        <v>1502</v>
      </c>
      <c r="I229" s="188" t="s">
        <v>25653</v>
      </c>
      <c r="J229" s="188" t="s">
        <v>3800</v>
      </c>
      <c r="K229" s="188" t="s">
        <v>3808</v>
      </c>
      <c r="L229" t="s">
        <v>18865</v>
      </c>
      <c r="M229" t="s">
        <v>6852</v>
      </c>
    </row>
    <row r="230" spans="1:13">
      <c r="A230" s="188" t="s">
        <v>177</v>
      </c>
      <c r="B230" s="188" t="s">
        <v>177</v>
      </c>
      <c r="C230" s="188" t="s">
        <v>1941</v>
      </c>
      <c r="D230" s="188" t="s">
        <v>164</v>
      </c>
      <c r="E230" s="188" t="s">
        <v>793</v>
      </c>
      <c r="F230" s="188" t="s">
        <v>20</v>
      </c>
      <c r="G230" s="188" t="s">
        <v>25654</v>
      </c>
      <c r="H230" s="188" t="s">
        <v>1482</v>
      </c>
      <c r="I230" s="188" t="s">
        <v>25635</v>
      </c>
      <c r="J230" s="188" t="s">
        <v>3800</v>
      </c>
      <c r="K230" s="188" t="s">
        <v>3808</v>
      </c>
      <c r="L230" t="s">
        <v>24935</v>
      </c>
      <c r="M230" t="s">
        <v>11219</v>
      </c>
    </row>
    <row r="231" spans="1:13">
      <c r="A231" s="188" t="s">
        <v>177</v>
      </c>
      <c r="B231" s="188" t="s">
        <v>177</v>
      </c>
      <c r="C231" s="188" t="s">
        <v>1941</v>
      </c>
      <c r="D231" s="188" t="s">
        <v>164</v>
      </c>
      <c r="E231" s="188" t="s">
        <v>801</v>
      </c>
      <c r="F231" s="188" t="s">
        <v>3</v>
      </c>
      <c r="G231" s="188" t="s">
        <v>25655</v>
      </c>
      <c r="H231" s="188" t="s">
        <v>2050</v>
      </c>
      <c r="I231" s="188" t="s">
        <v>25656</v>
      </c>
      <c r="J231" s="188" t="s">
        <v>1939</v>
      </c>
      <c r="K231" s="188" t="s">
        <v>25657</v>
      </c>
      <c r="L231" t="s">
        <v>25658</v>
      </c>
      <c r="M231" t="s">
        <v>25659</v>
      </c>
    </row>
    <row r="232" spans="1:13">
      <c r="A232" s="188" t="s">
        <v>177</v>
      </c>
      <c r="B232" s="188" t="s">
        <v>177</v>
      </c>
      <c r="C232" s="188" t="s">
        <v>1941</v>
      </c>
      <c r="D232" s="188" t="s">
        <v>164</v>
      </c>
      <c r="E232" s="188" t="s">
        <v>801</v>
      </c>
      <c r="F232" s="188" t="s">
        <v>10</v>
      </c>
      <c r="G232" s="188" t="s">
        <v>25660</v>
      </c>
      <c r="H232" s="188" t="s">
        <v>2301</v>
      </c>
      <c r="I232" s="188" t="s">
        <v>25661</v>
      </c>
      <c r="J232" s="188" t="s">
        <v>1810</v>
      </c>
      <c r="K232" s="188" t="s">
        <v>25623</v>
      </c>
      <c r="L232" t="s">
        <v>24911</v>
      </c>
      <c r="M232" t="s">
        <v>25662</v>
      </c>
    </row>
    <row r="233" spans="1:13">
      <c r="A233" s="188" t="s">
        <v>177</v>
      </c>
      <c r="B233" s="188" t="s">
        <v>177</v>
      </c>
      <c r="C233" s="188" t="s">
        <v>1941</v>
      </c>
      <c r="D233" s="188" t="s">
        <v>164</v>
      </c>
      <c r="E233" s="188" t="s">
        <v>801</v>
      </c>
      <c r="F233" s="188" t="s">
        <v>2</v>
      </c>
      <c r="G233" s="188" t="s">
        <v>25663</v>
      </c>
      <c r="H233" s="188" t="s">
        <v>1592</v>
      </c>
      <c r="I233" s="188" t="s">
        <v>25664</v>
      </c>
      <c r="J233" s="188" t="s">
        <v>1482</v>
      </c>
      <c r="K233" s="188" t="s">
        <v>10703</v>
      </c>
      <c r="L233" t="s">
        <v>24906</v>
      </c>
      <c r="M233" t="s">
        <v>25665</v>
      </c>
    </row>
    <row r="234" spans="1:13">
      <c r="A234" s="188" t="s">
        <v>177</v>
      </c>
      <c r="B234" s="188" t="s">
        <v>177</v>
      </c>
      <c r="C234" s="188" t="s">
        <v>1941</v>
      </c>
      <c r="D234" s="188" t="s">
        <v>164</v>
      </c>
      <c r="E234" s="188" t="s">
        <v>801</v>
      </c>
      <c r="F234" s="188" t="s">
        <v>4</v>
      </c>
      <c r="G234" s="188" t="s">
        <v>25666</v>
      </c>
      <c r="H234" s="188" t="s">
        <v>1504</v>
      </c>
      <c r="I234" s="188" t="s">
        <v>12553</v>
      </c>
      <c r="J234" s="188" t="s">
        <v>1051</v>
      </c>
      <c r="K234" s="188" t="s">
        <v>25667</v>
      </c>
      <c r="L234" t="s">
        <v>16337</v>
      </c>
      <c r="M234" t="s">
        <v>5019</v>
      </c>
    </row>
    <row r="235" spans="1:13">
      <c r="A235" s="188" t="s">
        <v>177</v>
      </c>
      <c r="B235" s="188" t="s">
        <v>177</v>
      </c>
      <c r="C235" s="188" t="s">
        <v>1941</v>
      </c>
      <c r="D235" s="188" t="s">
        <v>164</v>
      </c>
      <c r="E235" s="188" t="s">
        <v>801</v>
      </c>
      <c r="F235" s="188" t="s">
        <v>20</v>
      </c>
      <c r="G235" s="188" t="s">
        <v>25668</v>
      </c>
      <c r="H235" s="188" t="s">
        <v>1482</v>
      </c>
      <c r="I235" s="188" t="s">
        <v>25635</v>
      </c>
      <c r="J235" s="188" t="s">
        <v>3800</v>
      </c>
      <c r="K235" s="188" t="s">
        <v>3808</v>
      </c>
      <c r="L235" t="s">
        <v>24935</v>
      </c>
      <c r="M235" t="s">
        <v>13503</v>
      </c>
    </row>
    <row r="236" spans="1:13">
      <c r="A236" s="188" t="s">
        <v>177</v>
      </c>
      <c r="B236" s="188" t="s">
        <v>177</v>
      </c>
      <c r="C236" s="188" t="s">
        <v>1941</v>
      </c>
      <c r="D236" s="188" t="s">
        <v>164</v>
      </c>
      <c r="E236" s="188" t="s">
        <v>809</v>
      </c>
      <c r="F236" s="188" t="s">
        <v>3</v>
      </c>
      <c r="G236" s="188" t="s">
        <v>25669</v>
      </c>
      <c r="H236" s="188" t="s">
        <v>2049</v>
      </c>
      <c r="I236" s="188" t="s">
        <v>25670</v>
      </c>
      <c r="J236" s="188" t="s">
        <v>1918</v>
      </c>
      <c r="K236" s="188" t="s">
        <v>25671</v>
      </c>
      <c r="L236" t="s">
        <v>25672</v>
      </c>
      <c r="M236" t="s">
        <v>25673</v>
      </c>
    </row>
    <row r="237" spans="1:13">
      <c r="A237" s="188" t="s">
        <v>177</v>
      </c>
      <c r="B237" s="188" t="s">
        <v>177</v>
      </c>
      <c r="C237" s="188" t="s">
        <v>1941</v>
      </c>
      <c r="D237" s="188" t="s">
        <v>164</v>
      </c>
      <c r="E237" s="188" t="s">
        <v>809</v>
      </c>
      <c r="F237" s="188" t="s">
        <v>10</v>
      </c>
      <c r="G237" s="188" t="s">
        <v>25674</v>
      </c>
      <c r="H237" s="188" t="s">
        <v>2029</v>
      </c>
      <c r="I237" s="188" t="s">
        <v>25675</v>
      </c>
      <c r="J237" s="188" t="s">
        <v>1744</v>
      </c>
      <c r="K237" s="188" t="s">
        <v>25638</v>
      </c>
      <c r="L237" t="s">
        <v>25676</v>
      </c>
      <c r="M237" t="s">
        <v>25677</v>
      </c>
    </row>
    <row r="238" spans="1:13">
      <c r="A238" s="188" t="s">
        <v>177</v>
      </c>
      <c r="B238" s="188" t="s">
        <v>177</v>
      </c>
      <c r="C238" s="188" t="s">
        <v>1941</v>
      </c>
      <c r="D238" s="188" t="s">
        <v>164</v>
      </c>
      <c r="E238" s="188" t="s">
        <v>809</v>
      </c>
      <c r="F238" s="188" t="s">
        <v>2</v>
      </c>
      <c r="G238" s="188" t="s">
        <v>25678</v>
      </c>
      <c r="H238" s="188" t="s">
        <v>1482</v>
      </c>
      <c r="I238" s="188" t="s">
        <v>25635</v>
      </c>
      <c r="J238" s="188" t="s">
        <v>3800</v>
      </c>
      <c r="K238" s="188" t="s">
        <v>3808</v>
      </c>
      <c r="L238" t="s">
        <v>9981</v>
      </c>
      <c r="M238" t="s">
        <v>6325</v>
      </c>
    </row>
    <row r="239" spans="1:13">
      <c r="A239" s="188" t="s">
        <v>177</v>
      </c>
      <c r="B239" s="188" t="s">
        <v>177</v>
      </c>
      <c r="C239" s="188" t="s">
        <v>1941</v>
      </c>
      <c r="D239" s="188" t="s">
        <v>164</v>
      </c>
      <c r="E239" s="188" t="s">
        <v>809</v>
      </c>
      <c r="F239" s="188" t="s">
        <v>4</v>
      </c>
      <c r="G239" s="188" t="s">
        <v>25679</v>
      </c>
      <c r="H239" s="188" t="s">
        <v>1502</v>
      </c>
      <c r="I239" s="188" t="s">
        <v>25653</v>
      </c>
      <c r="J239" s="188" t="s">
        <v>1051</v>
      </c>
      <c r="K239" s="188" t="s">
        <v>25667</v>
      </c>
      <c r="L239" t="s">
        <v>25457</v>
      </c>
      <c r="M239" t="s">
        <v>25516</v>
      </c>
    </row>
    <row r="240" spans="1:13">
      <c r="A240" s="188" t="s">
        <v>177</v>
      </c>
      <c r="B240" s="188" t="s">
        <v>177</v>
      </c>
      <c r="C240" s="188" t="s">
        <v>1941</v>
      </c>
      <c r="D240" s="188" t="s">
        <v>164</v>
      </c>
      <c r="E240" s="188" t="s">
        <v>809</v>
      </c>
      <c r="F240" s="188" t="s">
        <v>11</v>
      </c>
      <c r="G240" s="188" t="s">
        <v>25680</v>
      </c>
      <c r="H240" s="188" t="s">
        <v>1504</v>
      </c>
      <c r="I240" s="188" t="s">
        <v>12553</v>
      </c>
      <c r="J240" s="188" t="s">
        <v>1051</v>
      </c>
      <c r="K240" s="188" t="s">
        <v>25667</v>
      </c>
      <c r="L240" t="s">
        <v>12191</v>
      </c>
      <c r="M240" t="s">
        <v>11102</v>
      </c>
    </row>
    <row r="241" spans="1:13">
      <c r="A241" s="188" t="s">
        <v>177</v>
      </c>
      <c r="B241" s="188" t="s">
        <v>177</v>
      </c>
      <c r="C241" s="188" t="s">
        <v>1941</v>
      </c>
      <c r="D241" s="188" t="s">
        <v>164</v>
      </c>
      <c r="E241" s="188" t="s">
        <v>809</v>
      </c>
      <c r="F241" s="188" t="s">
        <v>20</v>
      </c>
      <c r="G241" s="188" t="s">
        <v>25681</v>
      </c>
      <c r="H241" s="188" t="s">
        <v>1051</v>
      </c>
      <c r="I241" s="188" t="s">
        <v>25682</v>
      </c>
      <c r="J241" s="188" t="s">
        <v>3800</v>
      </c>
      <c r="K241" s="188" t="s">
        <v>3808</v>
      </c>
      <c r="L241" t="s">
        <v>16337</v>
      </c>
      <c r="M241" t="s">
        <v>11109</v>
      </c>
    </row>
    <row r="242" spans="1:13">
      <c r="A242" s="188" t="s">
        <v>177</v>
      </c>
      <c r="B242" s="188" t="s">
        <v>177</v>
      </c>
      <c r="C242" s="188" t="s">
        <v>2220</v>
      </c>
      <c r="D242" s="188" t="s">
        <v>150</v>
      </c>
      <c r="E242" s="188" t="s">
        <v>179</v>
      </c>
      <c r="F242" s="188" t="s">
        <v>3</v>
      </c>
      <c r="G242" s="188" t="s">
        <v>25683</v>
      </c>
      <c r="H242" s="188" t="s">
        <v>1657</v>
      </c>
      <c r="I242" s="188" t="s">
        <v>25684</v>
      </c>
      <c r="J242" s="188" t="s">
        <v>1547</v>
      </c>
      <c r="K242" s="188" t="s">
        <v>25685</v>
      </c>
      <c r="L242" t="s">
        <v>6125</v>
      </c>
      <c r="M242" t="s">
        <v>14946</v>
      </c>
    </row>
    <row r="243" spans="1:13">
      <c r="A243" s="188" t="s">
        <v>177</v>
      </c>
      <c r="B243" s="188" t="s">
        <v>177</v>
      </c>
      <c r="C243" s="188" t="s">
        <v>2220</v>
      </c>
      <c r="D243" s="188" t="s">
        <v>150</v>
      </c>
      <c r="E243" s="188" t="s">
        <v>179</v>
      </c>
      <c r="F243" s="188" t="s">
        <v>10</v>
      </c>
      <c r="G243" s="188" t="s">
        <v>25686</v>
      </c>
      <c r="H243" s="188" t="s">
        <v>2384</v>
      </c>
      <c r="I243" s="188" t="s">
        <v>25687</v>
      </c>
      <c r="J243" s="188" t="s">
        <v>2007</v>
      </c>
      <c r="K243" s="188" t="s">
        <v>25688</v>
      </c>
      <c r="L243" t="s">
        <v>25689</v>
      </c>
      <c r="M243" t="s">
        <v>25690</v>
      </c>
    </row>
    <row r="244" spans="1:13">
      <c r="A244" s="188" t="s">
        <v>177</v>
      </c>
      <c r="B244" s="188" t="s">
        <v>177</v>
      </c>
      <c r="C244" s="188" t="s">
        <v>2220</v>
      </c>
      <c r="D244" s="188" t="s">
        <v>150</v>
      </c>
      <c r="E244" s="188" t="s">
        <v>179</v>
      </c>
      <c r="F244" s="188" t="s">
        <v>2</v>
      </c>
      <c r="G244" s="188" t="s">
        <v>25691</v>
      </c>
      <c r="H244" s="188" t="s">
        <v>1360</v>
      </c>
      <c r="I244" s="188" t="s">
        <v>25692</v>
      </c>
      <c r="J244" s="188" t="s">
        <v>1939</v>
      </c>
      <c r="K244" s="188" t="s">
        <v>25693</v>
      </c>
      <c r="L244" t="s">
        <v>25694</v>
      </c>
      <c r="M244" t="s">
        <v>25695</v>
      </c>
    </row>
    <row r="245" spans="1:13">
      <c r="A245" s="188" t="s">
        <v>177</v>
      </c>
      <c r="B245" s="188" t="s">
        <v>177</v>
      </c>
      <c r="C245" s="188" t="s">
        <v>2220</v>
      </c>
      <c r="D245" s="188" t="s">
        <v>150</v>
      </c>
      <c r="E245" s="188" t="s">
        <v>179</v>
      </c>
      <c r="F245" s="188" t="s">
        <v>4</v>
      </c>
      <c r="G245" s="188" t="s">
        <v>25696</v>
      </c>
      <c r="H245" s="188" t="s">
        <v>1939</v>
      </c>
      <c r="I245" s="188" t="s">
        <v>25697</v>
      </c>
      <c r="J245" s="188" t="s">
        <v>1590</v>
      </c>
      <c r="K245" s="188" t="s">
        <v>11145</v>
      </c>
      <c r="L245" t="s">
        <v>25698</v>
      </c>
      <c r="M245" t="s">
        <v>25699</v>
      </c>
    </row>
    <row r="246" spans="1:13">
      <c r="A246" s="188" t="s">
        <v>177</v>
      </c>
      <c r="B246" s="188" t="s">
        <v>177</v>
      </c>
      <c r="C246" s="188" t="s">
        <v>2220</v>
      </c>
      <c r="D246" s="188" t="s">
        <v>150</v>
      </c>
      <c r="E246" s="188" t="s">
        <v>179</v>
      </c>
      <c r="F246" s="188" t="s">
        <v>11</v>
      </c>
      <c r="G246" s="188" t="s">
        <v>25700</v>
      </c>
      <c r="H246" s="188" t="s">
        <v>1831</v>
      </c>
      <c r="I246" s="188" t="s">
        <v>25701</v>
      </c>
      <c r="J246" s="188" t="s">
        <v>3800</v>
      </c>
      <c r="K246" s="188" t="s">
        <v>3808</v>
      </c>
      <c r="L246" t="s">
        <v>25702</v>
      </c>
      <c r="M246" t="s">
        <v>25703</v>
      </c>
    </row>
    <row r="247" spans="1:13">
      <c r="A247" s="188" t="s">
        <v>177</v>
      </c>
      <c r="B247" s="188" t="s">
        <v>177</v>
      </c>
      <c r="C247" s="188" t="s">
        <v>2220</v>
      </c>
      <c r="D247" s="188" t="s">
        <v>150</v>
      </c>
      <c r="E247" s="188" t="s">
        <v>179</v>
      </c>
      <c r="F247" s="188" t="s">
        <v>20</v>
      </c>
      <c r="G247" s="188" t="s">
        <v>25704</v>
      </c>
      <c r="H247" s="188" t="s">
        <v>1810</v>
      </c>
      <c r="I247" s="188" t="s">
        <v>10484</v>
      </c>
      <c r="J247" s="188" t="s">
        <v>1051</v>
      </c>
      <c r="K247" s="188" t="s">
        <v>25705</v>
      </c>
      <c r="L247" t="s">
        <v>373</v>
      </c>
      <c r="M247" t="s">
        <v>25706</v>
      </c>
    </row>
    <row r="248" spans="1:13">
      <c r="A248" s="188" t="s">
        <v>177</v>
      </c>
      <c r="B248" s="188" t="s">
        <v>177</v>
      </c>
      <c r="C248" s="188" t="s">
        <v>2220</v>
      </c>
      <c r="D248" s="188" t="s">
        <v>150</v>
      </c>
      <c r="E248" s="188" t="s">
        <v>188</v>
      </c>
      <c r="F248" s="188" t="s">
        <v>3</v>
      </c>
      <c r="G248" s="188" t="s">
        <v>25707</v>
      </c>
      <c r="H248" s="188" t="s">
        <v>1698</v>
      </c>
      <c r="I248" s="188" t="s">
        <v>25708</v>
      </c>
      <c r="J248" s="188" t="s">
        <v>1053</v>
      </c>
      <c r="K248" s="188" t="s">
        <v>25709</v>
      </c>
      <c r="L248" t="s">
        <v>1205</v>
      </c>
      <c r="M248" t="s">
        <v>25710</v>
      </c>
    </row>
    <row r="249" spans="1:13">
      <c r="A249" s="188" t="s">
        <v>177</v>
      </c>
      <c r="B249" s="188" t="s">
        <v>177</v>
      </c>
      <c r="C249" s="188" t="s">
        <v>2220</v>
      </c>
      <c r="D249" s="188" t="s">
        <v>150</v>
      </c>
      <c r="E249" s="188" t="s">
        <v>188</v>
      </c>
      <c r="F249" s="188" t="s">
        <v>10</v>
      </c>
      <c r="G249" s="188" t="s">
        <v>25711</v>
      </c>
      <c r="H249" s="188" t="s">
        <v>2059</v>
      </c>
      <c r="I249" s="188" t="s">
        <v>25712</v>
      </c>
      <c r="J249" s="188" t="s">
        <v>2463</v>
      </c>
      <c r="K249" s="188" t="s">
        <v>25713</v>
      </c>
      <c r="L249" t="s">
        <v>25714</v>
      </c>
      <c r="M249" t="s">
        <v>19240</v>
      </c>
    </row>
    <row r="250" spans="1:13">
      <c r="A250" s="188" t="s">
        <v>177</v>
      </c>
      <c r="B250" s="188" t="s">
        <v>177</v>
      </c>
      <c r="C250" s="188" t="s">
        <v>2220</v>
      </c>
      <c r="D250" s="188" t="s">
        <v>150</v>
      </c>
      <c r="E250" s="188" t="s">
        <v>188</v>
      </c>
      <c r="F250" s="188" t="s">
        <v>2</v>
      </c>
      <c r="G250" s="188" t="s">
        <v>25715</v>
      </c>
      <c r="H250" s="188" t="s">
        <v>1354</v>
      </c>
      <c r="I250" s="188" t="s">
        <v>25716</v>
      </c>
      <c r="J250" s="188" t="s">
        <v>2052</v>
      </c>
      <c r="K250" s="188" t="s">
        <v>25717</v>
      </c>
      <c r="L250" t="s">
        <v>25718</v>
      </c>
      <c r="M250" t="s">
        <v>25719</v>
      </c>
    </row>
    <row r="251" spans="1:13">
      <c r="A251" s="188" t="s">
        <v>177</v>
      </c>
      <c r="B251" s="188" t="s">
        <v>177</v>
      </c>
      <c r="C251" s="188" t="s">
        <v>2220</v>
      </c>
      <c r="D251" s="188" t="s">
        <v>150</v>
      </c>
      <c r="E251" s="188" t="s">
        <v>188</v>
      </c>
      <c r="F251" s="188" t="s">
        <v>4</v>
      </c>
      <c r="G251" s="188" t="s">
        <v>25720</v>
      </c>
      <c r="H251" s="188" t="s">
        <v>1721</v>
      </c>
      <c r="I251" s="188" t="s">
        <v>25721</v>
      </c>
      <c r="J251" s="188" t="s">
        <v>1613</v>
      </c>
      <c r="K251" s="188" t="s">
        <v>25722</v>
      </c>
      <c r="L251" t="s">
        <v>25723</v>
      </c>
      <c r="M251" t="s">
        <v>25724</v>
      </c>
    </row>
    <row r="252" spans="1:13">
      <c r="A252" s="188" t="s">
        <v>177</v>
      </c>
      <c r="B252" s="188" t="s">
        <v>177</v>
      </c>
      <c r="C252" s="188" t="s">
        <v>2220</v>
      </c>
      <c r="D252" s="188" t="s">
        <v>150</v>
      </c>
      <c r="E252" s="188" t="s">
        <v>188</v>
      </c>
      <c r="F252" s="188" t="s">
        <v>11</v>
      </c>
      <c r="G252" s="188" t="s">
        <v>25725</v>
      </c>
      <c r="H252" s="188" t="s">
        <v>1721</v>
      </c>
      <c r="I252" s="188" t="s">
        <v>25721</v>
      </c>
      <c r="J252" s="188" t="s">
        <v>1051</v>
      </c>
      <c r="K252" s="188" t="s">
        <v>25705</v>
      </c>
      <c r="L252" t="s">
        <v>25726</v>
      </c>
      <c r="M252" t="s">
        <v>25724</v>
      </c>
    </row>
    <row r="253" spans="1:13">
      <c r="A253" s="188" t="s">
        <v>177</v>
      </c>
      <c r="B253" s="188" t="s">
        <v>177</v>
      </c>
      <c r="C253" s="188" t="s">
        <v>2220</v>
      </c>
      <c r="D253" s="188" t="s">
        <v>150</v>
      </c>
      <c r="E253" s="188" t="s">
        <v>188</v>
      </c>
      <c r="F253" s="188" t="s">
        <v>20</v>
      </c>
      <c r="G253" s="188" t="s">
        <v>25727</v>
      </c>
      <c r="H253" s="188" t="s">
        <v>1546</v>
      </c>
      <c r="I253" s="188" t="s">
        <v>25728</v>
      </c>
      <c r="J253" s="188" t="s">
        <v>1051</v>
      </c>
      <c r="K253" s="188" t="s">
        <v>25705</v>
      </c>
      <c r="L253" t="s">
        <v>11472</v>
      </c>
      <c r="M253" t="s">
        <v>7583</v>
      </c>
    </row>
    <row r="254" spans="1:13">
      <c r="A254" s="188" t="s">
        <v>177</v>
      </c>
      <c r="B254" s="188" t="s">
        <v>177</v>
      </c>
      <c r="C254" s="188" t="s">
        <v>2220</v>
      </c>
      <c r="D254" s="188" t="s">
        <v>150</v>
      </c>
      <c r="E254" s="188" t="s">
        <v>197</v>
      </c>
      <c r="F254" s="188" t="s">
        <v>3</v>
      </c>
      <c r="G254" s="188" t="s">
        <v>25729</v>
      </c>
      <c r="H254" s="188" t="s">
        <v>2239</v>
      </c>
      <c r="I254" s="188" t="s">
        <v>25730</v>
      </c>
      <c r="J254" s="188" t="s">
        <v>2114</v>
      </c>
      <c r="K254" s="188" t="s">
        <v>25731</v>
      </c>
      <c r="L254" t="s">
        <v>25732</v>
      </c>
      <c r="M254" t="s">
        <v>25733</v>
      </c>
    </row>
    <row r="255" spans="1:13">
      <c r="A255" s="188" t="s">
        <v>177</v>
      </c>
      <c r="B255" s="188" t="s">
        <v>177</v>
      </c>
      <c r="C255" s="188" t="s">
        <v>2220</v>
      </c>
      <c r="D255" s="188" t="s">
        <v>150</v>
      </c>
      <c r="E255" s="188" t="s">
        <v>197</v>
      </c>
      <c r="F255" s="188" t="s">
        <v>10</v>
      </c>
      <c r="G255" s="188" t="s">
        <v>25734</v>
      </c>
      <c r="H255" s="188" t="s">
        <v>1808</v>
      </c>
      <c r="I255" s="188" t="s">
        <v>25735</v>
      </c>
      <c r="J255" s="188" t="s">
        <v>2134</v>
      </c>
      <c r="K255" s="188" t="s">
        <v>25736</v>
      </c>
      <c r="L255" t="s">
        <v>25737</v>
      </c>
      <c r="M255" t="s">
        <v>25738</v>
      </c>
    </row>
    <row r="256" spans="1:13">
      <c r="A256" s="188" t="s">
        <v>177</v>
      </c>
      <c r="B256" s="188" t="s">
        <v>177</v>
      </c>
      <c r="C256" s="188" t="s">
        <v>2220</v>
      </c>
      <c r="D256" s="188" t="s">
        <v>150</v>
      </c>
      <c r="E256" s="188" t="s">
        <v>197</v>
      </c>
      <c r="F256" s="188" t="s">
        <v>2</v>
      </c>
      <c r="G256" s="188" t="s">
        <v>25739</v>
      </c>
      <c r="H256" s="188" t="s">
        <v>2159</v>
      </c>
      <c r="I256" s="188" t="s">
        <v>25740</v>
      </c>
      <c r="J256" s="188" t="s">
        <v>1786</v>
      </c>
      <c r="K256" s="188" t="s">
        <v>7795</v>
      </c>
      <c r="L256" t="s">
        <v>25741</v>
      </c>
      <c r="M256" t="s">
        <v>25742</v>
      </c>
    </row>
    <row r="257" spans="1:13">
      <c r="A257" s="188" t="s">
        <v>177</v>
      </c>
      <c r="B257" s="188" t="s">
        <v>177</v>
      </c>
      <c r="C257" s="188" t="s">
        <v>2220</v>
      </c>
      <c r="D257" s="188" t="s">
        <v>150</v>
      </c>
      <c r="E257" s="188" t="s">
        <v>197</v>
      </c>
      <c r="F257" s="188" t="s">
        <v>4</v>
      </c>
      <c r="G257" s="188" t="s">
        <v>25743</v>
      </c>
      <c r="H257" s="188" t="s">
        <v>1592</v>
      </c>
      <c r="I257" s="188" t="s">
        <v>25744</v>
      </c>
      <c r="J257" s="188" t="s">
        <v>1482</v>
      </c>
      <c r="K257" s="188" t="s">
        <v>25745</v>
      </c>
      <c r="L257" t="s">
        <v>25746</v>
      </c>
      <c r="M257" t="s">
        <v>25747</v>
      </c>
    </row>
    <row r="258" spans="1:13">
      <c r="A258" s="188" t="s">
        <v>177</v>
      </c>
      <c r="B258" s="188" t="s">
        <v>177</v>
      </c>
      <c r="C258" s="188" t="s">
        <v>2220</v>
      </c>
      <c r="D258" s="188" t="s">
        <v>150</v>
      </c>
      <c r="E258" s="188" t="s">
        <v>197</v>
      </c>
      <c r="F258" s="188" t="s">
        <v>11</v>
      </c>
      <c r="G258" s="188" t="s">
        <v>25748</v>
      </c>
      <c r="H258" s="188" t="s">
        <v>1053</v>
      </c>
      <c r="I258" s="188" t="s">
        <v>25749</v>
      </c>
      <c r="J258" s="188" t="s">
        <v>1051</v>
      </c>
      <c r="K258" s="188" t="s">
        <v>25705</v>
      </c>
      <c r="L258" t="s">
        <v>25750</v>
      </c>
      <c r="M258" t="s">
        <v>25751</v>
      </c>
    </row>
    <row r="259" spans="1:13">
      <c r="A259" s="188" t="s">
        <v>177</v>
      </c>
      <c r="B259" s="188" t="s">
        <v>177</v>
      </c>
      <c r="C259" s="188" t="s">
        <v>2220</v>
      </c>
      <c r="D259" s="188" t="s">
        <v>150</v>
      </c>
      <c r="E259" s="188" t="s">
        <v>197</v>
      </c>
      <c r="F259" s="188" t="s">
        <v>20</v>
      </c>
      <c r="G259" s="188" t="s">
        <v>25752</v>
      </c>
      <c r="H259" s="188" t="s">
        <v>1613</v>
      </c>
      <c r="I259" s="188" t="s">
        <v>25753</v>
      </c>
      <c r="J259" s="188" t="s">
        <v>1482</v>
      </c>
      <c r="K259" s="188" t="s">
        <v>25745</v>
      </c>
      <c r="L259" t="s">
        <v>19167</v>
      </c>
      <c r="M259" t="s">
        <v>9981</v>
      </c>
    </row>
    <row r="260" spans="1:13">
      <c r="A260" s="188" t="s">
        <v>177</v>
      </c>
      <c r="B260" s="188" t="s">
        <v>177</v>
      </c>
      <c r="C260" s="188" t="s">
        <v>2220</v>
      </c>
      <c r="D260" s="188" t="s">
        <v>150</v>
      </c>
      <c r="E260" s="188" t="s">
        <v>206</v>
      </c>
      <c r="F260" s="188" t="s">
        <v>3</v>
      </c>
      <c r="G260" s="188" t="s">
        <v>25754</v>
      </c>
      <c r="H260" s="188" t="s">
        <v>2281</v>
      </c>
      <c r="I260" s="188" t="s">
        <v>25755</v>
      </c>
      <c r="J260" s="188" t="s">
        <v>2052</v>
      </c>
      <c r="K260" s="188" t="s">
        <v>25717</v>
      </c>
      <c r="L260" t="s">
        <v>25756</v>
      </c>
      <c r="M260" t="s">
        <v>25757</v>
      </c>
    </row>
    <row r="261" spans="1:13">
      <c r="A261" s="188" t="s">
        <v>177</v>
      </c>
      <c r="B261" s="188" t="s">
        <v>177</v>
      </c>
      <c r="C261" s="188" t="s">
        <v>2220</v>
      </c>
      <c r="D261" s="188" t="s">
        <v>150</v>
      </c>
      <c r="E261" s="188" t="s">
        <v>206</v>
      </c>
      <c r="F261" s="188" t="s">
        <v>10</v>
      </c>
      <c r="G261" s="188" t="s">
        <v>25758</v>
      </c>
      <c r="H261" s="188" t="s">
        <v>2281</v>
      </c>
      <c r="I261" s="188" t="s">
        <v>25755</v>
      </c>
      <c r="J261" s="188" t="s">
        <v>1984</v>
      </c>
      <c r="K261" s="188" t="s">
        <v>25759</v>
      </c>
      <c r="L261" t="s">
        <v>25760</v>
      </c>
      <c r="M261" t="s">
        <v>25757</v>
      </c>
    </row>
    <row r="262" spans="1:13">
      <c r="A262" s="188" t="s">
        <v>177</v>
      </c>
      <c r="B262" s="188" t="s">
        <v>177</v>
      </c>
      <c r="C262" s="188" t="s">
        <v>2220</v>
      </c>
      <c r="D262" s="188" t="s">
        <v>150</v>
      </c>
      <c r="E262" s="188" t="s">
        <v>206</v>
      </c>
      <c r="F262" s="188" t="s">
        <v>2</v>
      </c>
      <c r="G262" s="188" t="s">
        <v>25761</v>
      </c>
      <c r="H262" s="188" t="s">
        <v>1744</v>
      </c>
      <c r="I262" s="188" t="s">
        <v>25762</v>
      </c>
      <c r="J262" s="188" t="s">
        <v>1592</v>
      </c>
      <c r="K262" s="188" t="s">
        <v>25763</v>
      </c>
      <c r="L262" t="s">
        <v>25764</v>
      </c>
      <c r="M262" t="s">
        <v>25765</v>
      </c>
    </row>
    <row r="263" spans="1:13">
      <c r="A263" s="188" t="s">
        <v>177</v>
      </c>
      <c r="B263" s="188" t="s">
        <v>177</v>
      </c>
      <c r="C263" s="188" t="s">
        <v>2220</v>
      </c>
      <c r="D263" s="188" t="s">
        <v>150</v>
      </c>
      <c r="E263" s="188" t="s">
        <v>206</v>
      </c>
      <c r="F263" s="188" t="s">
        <v>4</v>
      </c>
      <c r="G263" s="188" t="s">
        <v>25766</v>
      </c>
      <c r="H263" s="188" t="s">
        <v>1547</v>
      </c>
      <c r="I263" s="188" t="s">
        <v>25767</v>
      </c>
      <c r="J263" s="188" t="s">
        <v>1482</v>
      </c>
      <c r="K263" s="188" t="s">
        <v>25745</v>
      </c>
      <c r="L263" t="s">
        <v>25768</v>
      </c>
      <c r="M263" t="s">
        <v>25769</v>
      </c>
    </row>
    <row r="264" spans="1:13">
      <c r="A264" s="188" t="s">
        <v>177</v>
      </c>
      <c r="B264" s="188" t="s">
        <v>177</v>
      </c>
      <c r="C264" s="188" t="s">
        <v>2220</v>
      </c>
      <c r="D264" s="188" t="s">
        <v>150</v>
      </c>
      <c r="E264" s="188" t="s">
        <v>206</v>
      </c>
      <c r="F264" s="188" t="s">
        <v>11</v>
      </c>
      <c r="G264" s="188" t="s">
        <v>25770</v>
      </c>
      <c r="H264" s="188" t="s">
        <v>1051</v>
      </c>
      <c r="I264" s="188" t="s">
        <v>25771</v>
      </c>
      <c r="J264" s="188" t="s">
        <v>1051</v>
      </c>
      <c r="K264" s="188" t="s">
        <v>25705</v>
      </c>
      <c r="L264" t="s">
        <v>13721</v>
      </c>
      <c r="M264" t="s">
        <v>25772</v>
      </c>
    </row>
    <row r="265" spans="1:13">
      <c r="A265" s="188" t="s">
        <v>177</v>
      </c>
      <c r="B265" s="188" t="s">
        <v>177</v>
      </c>
      <c r="C265" s="188" t="s">
        <v>2220</v>
      </c>
      <c r="D265" s="188" t="s">
        <v>150</v>
      </c>
      <c r="E265" s="188" t="s">
        <v>206</v>
      </c>
      <c r="F265" s="188" t="s">
        <v>20</v>
      </c>
      <c r="G265" s="188" t="s">
        <v>25773</v>
      </c>
      <c r="H265" s="188" t="s">
        <v>1504</v>
      </c>
      <c r="I265" s="188" t="s">
        <v>25774</v>
      </c>
      <c r="J265" s="188" t="s">
        <v>1051</v>
      </c>
      <c r="K265" s="188" t="s">
        <v>25705</v>
      </c>
      <c r="L265" t="s">
        <v>7976</v>
      </c>
      <c r="M265" t="s">
        <v>9682</v>
      </c>
    </row>
    <row r="266" spans="1:13">
      <c r="A266" s="188" t="s">
        <v>177</v>
      </c>
      <c r="B266" s="188" t="s">
        <v>177</v>
      </c>
      <c r="C266" s="188" t="s">
        <v>2220</v>
      </c>
      <c r="D266" s="188" t="s">
        <v>151</v>
      </c>
      <c r="E266" s="188" t="s">
        <v>214</v>
      </c>
      <c r="F266" s="188" t="s">
        <v>3</v>
      </c>
      <c r="G266" s="188" t="s">
        <v>25775</v>
      </c>
      <c r="H266" s="188" t="s">
        <v>1918</v>
      </c>
      <c r="I266" s="188" t="s">
        <v>25776</v>
      </c>
      <c r="J266" s="188" t="s">
        <v>1810</v>
      </c>
      <c r="K266" s="188" t="s">
        <v>25777</v>
      </c>
      <c r="L266" t="s">
        <v>1258</v>
      </c>
      <c r="M266" t="s">
        <v>25778</v>
      </c>
    </row>
    <row r="267" spans="1:13">
      <c r="A267" s="188" t="s">
        <v>177</v>
      </c>
      <c r="B267" s="188" t="s">
        <v>177</v>
      </c>
      <c r="C267" s="188" t="s">
        <v>2220</v>
      </c>
      <c r="D267" s="188" t="s">
        <v>151</v>
      </c>
      <c r="E267" s="188" t="s">
        <v>214</v>
      </c>
      <c r="F267" s="188" t="s">
        <v>10</v>
      </c>
      <c r="G267" s="188" t="s">
        <v>25779</v>
      </c>
      <c r="H267" s="188" t="s">
        <v>2412</v>
      </c>
      <c r="I267" s="188" t="s">
        <v>25780</v>
      </c>
      <c r="J267" s="188" t="s">
        <v>1860</v>
      </c>
      <c r="K267" s="188" t="s">
        <v>25781</v>
      </c>
      <c r="L267" t="s">
        <v>25782</v>
      </c>
      <c r="M267" t="s">
        <v>25783</v>
      </c>
    </row>
    <row r="268" spans="1:13">
      <c r="A268" s="188" t="s">
        <v>177</v>
      </c>
      <c r="B268" s="188" t="s">
        <v>177</v>
      </c>
      <c r="C268" s="188" t="s">
        <v>2220</v>
      </c>
      <c r="D268" s="188" t="s">
        <v>151</v>
      </c>
      <c r="E268" s="188" t="s">
        <v>214</v>
      </c>
      <c r="F268" s="188" t="s">
        <v>2</v>
      </c>
      <c r="G268" s="188" t="s">
        <v>25784</v>
      </c>
      <c r="H268" s="188" t="s">
        <v>4417</v>
      </c>
      <c r="I268" s="188" t="s">
        <v>25785</v>
      </c>
      <c r="J268" s="188" t="s">
        <v>3056</v>
      </c>
      <c r="K268" s="188" t="s">
        <v>25786</v>
      </c>
      <c r="L268" t="s">
        <v>25787</v>
      </c>
      <c r="M268" t="s">
        <v>25788</v>
      </c>
    </row>
    <row r="269" spans="1:13">
      <c r="A269" s="188" t="s">
        <v>177</v>
      </c>
      <c r="B269" s="188" t="s">
        <v>177</v>
      </c>
      <c r="C269" s="188" t="s">
        <v>2220</v>
      </c>
      <c r="D269" s="188" t="s">
        <v>151</v>
      </c>
      <c r="E269" s="188" t="s">
        <v>214</v>
      </c>
      <c r="F269" s="188" t="s">
        <v>4</v>
      </c>
      <c r="G269" s="188" t="s">
        <v>25789</v>
      </c>
      <c r="H269" s="188" t="s">
        <v>2982</v>
      </c>
      <c r="I269" s="188" t="s">
        <v>25790</v>
      </c>
      <c r="J269" s="188" t="s">
        <v>2278</v>
      </c>
      <c r="K269" s="188" t="s">
        <v>25791</v>
      </c>
      <c r="L269" t="s">
        <v>373</v>
      </c>
      <c r="M269" t="s">
        <v>25792</v>
      </c>
    </row>
    <row r="270" spans="1:13">
      <c r="A270" s="188" t="s">
        <v>177</v>
      </c>
      <c r="B270" s="188" t="s">
        <v>177</v>
      </c>
      <c r="C270" s="188" t="s">
        <v>2220</v>
      </c>
      <c r="D270" s="188" t="s">
        <v>151</v>
      </c>
      <c r="E270" s="188" t="s">
        <v>214</v>
      </c>
      <c r="F270" s="188" t="s">
        <v>11</v>
      </c>
      <c r="G270" s="188" t="s">
        <v>25793</v>
      </c>
      <c r="H270" s="188" t="s">
        <v>1348</v>
      </c>
      <c r="I270" s="188" t="s">
        <v>25794</v>
      </c>
      <c r="J270" s="188" t="s">
        <v>1613</v>
      </c>
      <c r="K270" s="188" t="s">
        <v>25795</v>
      </c>
      <c r="L270" t="s">
        <v>25796</v>
      </c>
      <c r="M270" t="s">
        <v>25797</v>
      </c>
    </row>
    <row r="271" spans="1:13">
      <c r="A271" s="188" t="s">
        <v>177</v>
      </c>
      <c r="B271" s="188" t="s">
        <v>177</v>
      </c>
      <c r="C271" s="188" t="s">
        <v>2220</v>
      </c>
      <c r="D271" s="188" t="s">
        <v>151</v>
      </c>
      <c r="E271" s="188" t="s">
        <v>214</v>
      </c>
      <c r="F271" s="188" t="s">
        <v>20</v>
      </c>
      <c r="G271" s="188" t="s">
        <v>25798</v>
      </c>
      <c r="H271" s="188" t="s">
        <v>2646</v>
      </c>
      <c r="I271" s="188" t="s">
        <v>25799</v>
      </c>
      <c r="J271" s="188" t="s">
        <v>1875</v>
      </c>
      <c r="K271" s="188" t="s">
        <v>25800</v>
      </c>
      <c r="L271" t="s">
        <v>25801</v>
      </c>
      <c r="M271" t="s">
        <v>12445</v>
      </c>
    </row>
    <row r="272" spans="1:13">
      <c r="A272" s="188" t="s">
        <v>177</v>
      </c>
      <c r="B272" s="188" t="s">
        <v>177</v>
      </c>
      <c r="C272" s="188" t="s">
        <v>2220</v>
      </c>
      <c r="D272" s="188" t="s">
        <v>151</v>
      </c>
      <c r="E272" s="188" t="s">
        <v>222</v>
      </c>
      <c r="F272" s="188" t="s">
        <v>3</v>
      </c>
      <c r="G272" s="188" t="s">
        <v>25802</v>
      </c>
      <c r="H272" s="188" t="s">
        <v>1981</v>
      </c>
      <c r="I272" s="188" t="s">
        <v>25803</v>
      </c>
      <c r="J272" s="188" t="s">
        <v>2502</v>
      </c>
      <c r="K272" s="188" t="s">
        <v>25804</v>
      </c>
      <c r="L272" t="s">
        <v>25805</v>
      </c>
      <c r="M272" t="s">
        <v>6125</v>
      </c>
    </row>
    <row r="273" spans="1:13">
      <c r="A273" s="188" t="s">
        <v>177</v>
      </c>
      <c r="B273" s="188" t="s">
        <v>177</v>
      </c>
      <c r="C273" s="188" t="s">
        <v>2220</v>
      </c>
      <c r="D273" s="188" t="s">
        <v>151</v>
      </c>
      <c r="E273" s="188" t="s">
        <v>222</v>
      </c>
      <c r="F273" s="188" t="s">
        <v>10</v>
      </c>
      <c r="G273" s="188" t="s">
        <v>25806</v>
      </c>
      <c r="H273" s="188" t="s">
        <v>4067</v>
      </c>
      <c r="I273" s="188" t="s">
        <v>25807</v>
      </c>
      <c r="J273" s="188" t="s">
        <v>4587</v>
      </c>
      <c r="K273" s="188" t="s">
        <v>25808</v>
      </c>
      <c r="L273" t="s">
        <v>25809</v>
      </c>
      <c r="M273" t="s">
        <v>25810</v>
      </c>
    </row>
    <row r="274" spans="1:13">
      <c r="A274" s="188" t="s">
        <v>177</v>
      </c>
      <c r="B274" s="188" t="s">
        <v>177</v>
      </c>
      <c r="C274" s="188" t="s">
        <v>2220</v>
      </c>
      <c r="D274" s="188" t="s">
        <v>151</v>
      </c>
      <c r="E274" s="188" t="s">
        <v>222</v>
      </c>
      <c r="F274" s="188" t="s">
        <v>2</v>
      </c>
      <c r="G274" s="188" t="s">
        <v>25811</v>
      </c>
      <c r="H274" s="188" t="s">
        <v>3321</v>
      </c>
      <c r="I274" s="188" t="s">
        <v>25812</v>
      </c>
      <c r="J274" s="188" t="s">
        <v>2614</v>
      </c>
      <c r="K274" s="188" t="s">
        <v>25813</v>
      </c>
      <c r="L274" t="s">
        <v>24911</v>
      </c>
      <c r="M274" t="s">
        <v>25814</v>
      </c>
    </row>
    <row r="275" spans="1:13">
      <c r="A275" s="188" t="s">
        <v>177</v>
      </c>
      <c r="B275" s="188" t="s">
        <v>177</v>
      </c>
      <c r="C275" s="188" t="s">
        <v>2220</v>
      </c>
      <c r="D275" s="188" t="s">
        <v>151</v>
      </c>
      <c r="E275" s="188" t="s">
        <v>222</v>
      </c>
      <c r="F275" s="188" t="s">
        <v>4</v>
      </c>
      <c r="G275" s="188" t="s">
        <v>25815</v>
      </c>
      <c r="H275" s="188" t="s">
        <v>926</v>
      </c>
      <c r="I275" s="188" t="s">
        <v>25816</v>
      </c>
      <c r="J275" s="188" t="s">
        <v>2007</v>
      </c>
      <c r="K275" s="188" t="s">
        <v>25817</v>
      </c>
      <c r="L275" t="s">
        <v>25818</v>
      </c>
      <c r="M275" t="s">
        <v>1158</v>
      </c>
    </row>
    <row r="276" spans="1:13">
      <c r="A276" s="188" t="s">
        <v>177</v>
      </c>
      <c r="B276" s="188" t="s">
        <v>177</v>
      </c>
      <c r="C276" s="188" t="s">
        <v>2220</v>
      </c>
      <c r="D276" s="188" t="s">
        <v>151</v>
      </c>
      <c r="E276" s="188" t="s">
        <v>222</v>
      </c>
      <c r="F276" s="188" t="s">
        <v>11</v>
      </c>
      <c r="G276" s="188" t="s">
        <v>25819</v>
      </c>
      <c r="H276" s="188" t="s">
        <v>1360</v>
      </c>
      <c r="I276" s="188" t="s">
        <v>25820</v>
      </c>
      <c r="J276" s="188" t="s">
        <v>1613</v>
      </c>
      <c r="K276" s="188" t="s">
        <v>25795</v>
      </c>
      <c r="L276" t="s">
        <v>25821</v>
      </c>
      <c r="M276" t="s">
        <v>25822</v>
      </c>
    </row>
    <row r="277" spans="1:13">
      <c r="A277" s="188" t="s">
        <v>177</v>
      </c>
      <c r="B277" s="188" t="s">
        <v>177</v>
      </c>
      <c r="C277" s="188" t="s">
        <v>2220</v>
      </c>
      <c r="D277" s="188" t="s">
        <v>151</v>
      </c>
      <c r="E277" s="188" t="s">
        <v>222</v>
      </c>
      <c r="F277" s="188" t="s">
        <v>20</v>
      </c>
      <c r="G277" s="188" t="s">
        <v>25823</v>
      </c>
      <c r="H277" s="188" t="s">
        <v>2007</v>
      </c>
      <c r="I277" s="188" t="s">
        <v>25824</v>
      </c>
      <c r="J277" s="188" t="s">
        <v>1592</v>
      </c>
      <c r="K277" s="188" t="s">
        <v>25825</v>
      </c>
      <c r="L277" t="s">
        <v>25826</v>
      </c>
      <c r="M277" t="s">
        <v>8184</v>
      </c>
    </row>
    <row r="278" spans="1:13">
      <c r="A278" s="188" t="s">
        <v>177</v>
      </c>
      <c r="B278" s="188" t="s">
        <v>177</v>
      </c>
      <c r="C278" s="188" t="s">
        <v>2220</v>
      </c>
      <c r="D278" s="188" t="s">
        <v>151</v>
      </c>
      <c r="E278" s="188" t="s">
        <v>230</v>
      </c>
      <c r="F278" s="188" t="s">
        <v>3</v>
      </c>
      <c r="G278" s="188" t="s">
        <v>25827</v>
      </c>
      <c r="H278" s="188" t="s">
        <v>3500</v>
      </c>
      <c r="I278" s="188" t="s">
        <v>25828</v>
      </c>
      <c r="J278" s="188" t="s">
        <v>2487</v>
      </c>
      <c r="K278" s="188" t="s">
        <v>25829</v>
      </c>
      <c r="L278" t="s">
        <v>25830</v>
      </c>
      <c r="M278" t="s">
        <v>25831</v>
      </c>
    </row>
    <row r="279" spans="1:13">
      <c r="A279" s="188" t="s">
        <v>177</v>
      </c>
      <c r="B279" s="188" t="s">
        <v>177</v>
      </c>
      <c r="C279" s="188" t="s">
        <v>2220</v>
      </c>
      <c r="D279" s="188" t="s">
        <v>151</v>
      </c>
      <c r="E279" s="188" t="s">
        <v>230</v>
      </c>
      <c r="F279" s="188" t="s">
        <v>10</v>
      </c>
      <c r="G279" s="188" t="s">
        <v>25832</v>
      </c>
      <c r="H279" s="188" t="s">
        <v>4386</v>
      </c>
      <c r="I279" s="188" t="s">
        <v>25833</v>
      </c>
      <c r="J279" s="188" t="s">
        <v>1337</v>
      </c>
      <c r="K279" s="188" t="s">
        <v>25834</v>
      </c>
      <c r="L279" t="s">
        <v>25835</v>
      </c>
      <c r="M279" t="s">
        <v>25836</v>
      </c>
    </row>
    <row r="280" spans="1:13">
      <c r="A280" s="188" t="s">
        <v>177</v>
      </c>
      <c r="B280" s="188" t="s">
        <v>177</v>
      </c>
      <c r="C280" s="188" t="s">
        <v>2220</v>
      </c>
      <c r="D280" s="188" t="s">
        <v>151</v>
      </c>
      <c r="E280" s="188" t="s">
        <v>230</v>
      </c>
      <c r="F280" s="188" t="s">
        <v>2</v>
      </c>
      <c r="G280" s="188" t="s">
        <v>25837</v>
      </c>
      <c r="H280" s="188" t="s">
        <v>2982</v>
      </c>
      <c r="I280" s="188" t="s">
        <v>25790</v>
      </c>
      <c r="J280" s="188" t="s">
        <v>2853</v>
      </c>
      <c r="K280" s="188" t="s">
        <v>25838</v>
      </c>
      <c r="L280" t="s">
        <v>25839</v>
      </c>
      <c r="M280" t="s">
        <v>25840</v>
      </c>
    </row>
    <row r="281" spans="1:13">
      <c r="A281" s="188" t="s">
        <v>177</v>
      </c>
      <c r="B281" s="188" t="s">
        <v>177</v>
      </c>
      <c r="C281" s="188" t="s">
        <v>2220</v>
      </c>
      <c r="D281" s="188" t="s">
        <v>151</v>
      </c>
      <c r="E281" s="188" t="s">
        <v>230</v>
      </c>
      <c r="F281" s="188" t="s">
        <v>4</v>
      </c>
      <c r="G281" s="188" t="s">
        <v>25841</v>
      </c>
      <c r="H281" s="188" t="s">
        <v>1918</v>
      </c>
      <c r="I281" s="188" t="s">
        <v>25776</v>
      </c>
      <c r="J281" s="188" t="s">
        <v>1590</v>
      </c>
      <c r="K281" s="188" t="s">
        <v>25842</v>
      </c>
      <c r="L281" t="s">
        <v>25843</v>
      </c>
      <c r="M281" t="s">
        <v>25844</v>
      </c>
    </row>
    <row r="282" spans="1:13">
      <c r="A282" s="188" t="s">
        <v>177</v>
      </c>
      <c r="B282" s="188" t="s">
        <v>177</v>
      </c>
      <c r="C282" s="188" t="s">
        <v>2220</v>
      </c>
      <c r="D282" s="188" t="s">
        <v>151</v>
      </c>
      <c r="E282" s="188" t="s">
        <v>230</v>
      </c>
      <c r="F282" s="188" t="s">
        <v>11</v>
      </c>
      <c r="G282" s="188" t="s">
        <v>25845</v>
      </c>
      <c r="H282" s="188" t="s">
        <v>1764</v>
      </c>
      <c r="I282" s="188" t="s">
        <v>25846</v>
      </c>
      <c r="J282" s="188" t="s">
        <v>1546</v>
      </c>
      <c r="K282" s="188" t="s">
        <v>25847</v>
      </c>
      <c r="L282" t="s">
        <v>13956</v>
      </c>
      <c r="M282" t="s">
        <v>25848</v>
      </c>
    </row>
    <row r="283" spans="1:13">
      <c r="A283" s="188" t="s">
        <v>177</v>
      </c>
      <c r="B283" s="188" t="s">
        <v>177</v>
      </c>
      <c r="C283" s="188" t="s">
        <v>2220</v>
      </c>
      <c r="D283" s="188" t="s">
        <v>151</v>
      </c>
      <c r="E283" s="188" t="s">
        <v>230</v>
      </c>
      <c r="F283" s="188" t="s">
        <v>20</v>
      </c>
      <c r="G283" s="188" t="s">
        <v>25849</v>
      </c>
      <c r="H283" s="188" t="s">
        <v>1810</v>
      </c>
      <c r="I283" s="188" t="s">
        <v>25850</v>
      </c>
      <c r="J283" s="188" t="s">
        <v>1502</v>
      </c>
      <c r="K283" s="188" t="s">
        <v>25851</v>
      </c>
      <c r="L283" t="s">
        <v>25852</v>
      </c>
      <c r="M283" t="s">
        <v>25853</v>
      </c>
    </row>
    <row r="284" spans="1:13">
      <c r="A284" s="188" t="s">
        <v>177</v>
      </c>
      <c r="B284" s="188" t="s">
        <v>177</v>
      </c>
      <c r="C284" s="188" t="s">
        <v>2220</v>
      </c>
      <c r="D284" s="188" t="s">
        <v>151</v>
      </c>
      <c r="E284" s="188" t="s">
        <v>238</v>
      </c>
      <c r="F284" s="188" t="s">
        <v>3</v>
      </c>
      <c r="G284" s="188" t="s">
        <v>25854</v>
      </c>
      <c r="H284" s="188" t="s">
        <v>3917</v>
      </c>
      <c r="I284" s="188" t="s">
        <v>25855</v>
      </c>
      <c r="J284" s="188" t="s">
        <v>2442</v>
      </c>
      <c r="K284" s="188" t="s">
        <v>25856</v>
      </c>
      <c r="L284" t="s">
        <v>25857</v>
      </c>
      <c r="M284" t="s">
        <v>25858</v>
      </c>
    </row>
    <row r="285" spans="1:13">
      <c r="A285" s="188" t="s">
        <v>177</v>
      </c>
      <c r="B285" s="188" t="s">
        <v>177</v>
      </c>
      <c r="C285" s="188" t="s">
        <v>2220</v>
      </c>
      <c r="D285" s="188" t="s">
        <v>151</v>
      </c>
      <c r="E285" s="188" t="s">
        <v>238</v>
      </c>
      <c r="F285" s="188" t="s">
        <v>10</v>
      </c>
      <c r="G285" s="188" t="s">
        <v>25859</v>
      </c>
      <c r="H285" s="188" t="s">
        <v>4079</v>
      </c>
      <c r="I285" s="188" t="s">
        <v>25860</v>
      </c>
      <c r="J285" s="188" t="s">
        <v>3623</v>
      </c>
      <c r="K285" s="188" t="s">
        <v>25861</v>
      </c>
      <c r="L285" t="s">
        <v>25862</v>
      </c>
      <c r="M285" t="s">
        <v>25491</v>
      </c>
    </row>
    <row r="286" spans="1:13">
      <c r="A286" s="188" t="s">
        <v>177</v>
      </c>
      <c r="B286" s="188" t="s">
        <v>177</v>
      </c>
      <c r="C286" s="188" t="s">
        <v>2220</v>
      </c>
      <c r="D286" s="188" t="s">
        <v>151</v>
      </c>
      <c r="E286" s="188" t="s">
        <v>238</v>
      </c>
      <c r="F286" s="188" t="s">
        <v>2</v>
      </c>
      <c r="G286" s="188" t="s">
        <v>25863</v>
      </c>
      <c r="H286" s="188" t="s">
        <v>2530</v>
      </c>
      <c r="I286" s="188" t="s">
        <v>25864</v>
      </c>
      <c r="J286" s="188" t="s">
        <v>2281</v>
      </c>
      <c r="K286" s="188" t="s">
        <v>25865</v>
      </c>
      <c r="L286" t="s">
        <v>25866</v>
      </c>
      <c r="M286" t="s">
        <v>15069</v>
      </c>
    </row>
    <row r="287" spans="1:13">
      <c r="A287" s="188" t="s">
        <v>177</v>
      </c>
      <c r="B287" s="188" t="s">
        <v>177</v>
      </c>
      <c r="C287" s="188" t="s">
        <v>2220</v>
      </c>
      <c r="D287" s="188" t="s">
        <v>151</v>
      </c>
      <c r="E287" s="188" t="s">
        <v>238</v>
      </c>
      <c r="F287" s="188" t="s">
        <v>4</v>
      </c>
      <c r="G287" s="188" t="s">
        <v>25867</v>
      </c>
      <c r="H287" s="188" t="s">
        <v>1810</v>
      </c>
      <c r="I287" s="188" t="s">
        <v>25850</v>
      </c>
      <c r="J287" s="188" t="s">
        <v>1546</v>
      </c>
      <c r="K287" s="188" t="s">
        <v>25847</v>
      </c>
      <c r="L287" t="s">
        <v>10800</v>
      </c>
      <c r="M287" t="s">
        <v>25868</v>
      </c>
    </row>
    <row r="288" spans="1:13">
      <c r="A288" s="188" t="s">
        <v>177</v>
      </c>
      <c r="B288" s="188" t="s">
        <v>177</v>
      </c>
      <c r="C288" s="188" t="s">
        <v>2220</v>
      </c>
      <c r="D288" s="188" t="s">
        <v>151</v>
      </c>
      <c r="E288" s="188" t="s">
        <v>238</v>
      </c>
      <c r="F288" s="188" t="s">
        <v>11</v>
      </c>
      <c r="G288" s="188" t="s">
        <v>25869</v>
      </c>
      <c r="H288" s="188" t="s">
        <v>1546</v>
      </c>
      <c r="I288" s="188" t="s">
        <v>25870</v>
      </c>
      <c r="J288" s="188" t="s">
        <v>1482</v>
      </c>
      <c r="K288" s="188" t="s">
        <v>25871</v>
      </c>
      <c r="L288" t="s">
        <v>14747</v>
      </c>
      <c r="M288" t="s">
        <v>25872</v>
      </c>
    </row>
    <row r="289" spans="1:13">
      <c r="A289" s="188" t="s">
        <v>177</v>
      </c>
      <c r="B289" s="188" t="s">
        <v>177</v>
      </c>
      <c r="C289" s="188" t="s">
        <v>2220</v>
      </c>
      <c r="D289" s="188" t="s">
        <v>151</v>
      </c>
      <c r="E289" s="188" t="s">
        <v>238</v>
      </c>
      <c r="F289" s="188" t="s">
        <v>20</v>
      </c>
      <c r="G289" s="188" t="s">
        <v>25873</v>
      </c>
      <c r="H289" s="188" t="s">
        <v>1590</v>
      </c>
      <c r="I289" s="188" t="s">
        <v>25874</v>
      </c>
      <c r="J289" s="188" t="s">
        <v>1504</v>
      </c>
      <c r="K289" s="188" t="s">
        <v>25875</v>
      </c>
      <c r="L289" t="s">
        <v>25876</v>
      </c>
      <c r="M289" t="s">
        <v>25877</v>
      </c>
    </row>
    <row r="290" spans="1:13">
      <c r="A290" s="188" t="s">
        <v>177</v>
      </c>
      <c r="B290" s="188" t="s">
        <v>177</v>
      </c>
      <c r="C290" s="188" t="s">
        <v>2220</v>
      </c>
      <c r="D290" s="188" t="s">
        <v>152</v>
      </c>
      <c r="E290" s="188" t="s">
        <v>246</v>
      </c>
      <c r="F290" s="188" t="s">
        <v>3</v>
      </c>
      <c r="G290" s="188" t="s">
        <v>25878</v>
      </c>
      <c r="H290" s="188" t="s">
        <v>1875</v>
      </c>
      <c r="I290" s="188" t="s">
        <v>25879</v>
      </c>
      <c r="J290" s="188" t="s">
        <v>1810</v>
      </c>
      <c r="K290" s="188" t="s">
        <v>25777</v>
      </c>
      <c r="L290" t="s">
        <v>25880</v>
      </c>
      <c r="M290" t="s">
        <v>25881</v>
      </c>
    </row>
    <row r="291" spans="1:13">
      <c r="A291" s="188" t="s">
        <v>177</v>
      </c>
      <c r="B291" s="188" t="s">
        <v>177</v>
      </c>
      <c r="C291" s="188" t="s">
        <v>2220</v>
      </c>
      <c r="D291" s="188" t="s">
        <v>152</v>
      </c>
      <c r="E291" s="188" t="s">
        <v>246</v>
      </c>
      <c r="F291" s="188" t="s">
        <v>10</v>
      </c>
      <c r="G291" s="188" t="s">
        <v>25882</v>
      </c>
      <c r="H291" s="188" t="s">
        <v>2005</v>
      </c>
      <c r="I291" s="188" t="s">
        <v>25883</v>
      </c>
      <c r="J291" s="188" t="s">
        <v>2758</v>
      </c>
      <c r="K291" s="188" t="s">
        <v>25884</v>
      </c>
      <c r="L291" t="s">
        <v>25885</v>
      </c>
      <c r="M291" t="s">
        <v>25886</v>
      </c>
    </row>
    <row r="292" spans="1:13">
      <c r="A292" s="188" t="s">
        <v>177</v>
      </c>
      <c r="B292" s="188" t="s">
        <v>177</v>
      </c>
      <c r="C292" s="188" t="s">
        <v>2220</v>
      </c>
      <c r="D292" s="188" t="s">
        <v>152</v>
      </c>
      <c r="E292" s="188" t="s">
        <v>246</v>
      </c>
      <c r="F292" s="188" t="s">
        <v>2</v>
      </c>
      <c r="G292" s="188" t="s">
        <v>25887</v>
      </c>
      <c r="H292" s="188" t="s">
        <v>2005</v>
      </c>
      <c r="I292" s="188" t="s">
        <v>25883</v>
      </c>
      <c r="J292" s="188" t="s">
        <v>2615</v>
      </c>
      <c r="K292" s="188" t="s">
        <v>25888</v>
      </c>
      <c r="L292" t="s">
        <v>25889</v>
      </c>
      <c r="M292" t="s">
        <v>25886</v>
      </c>
    </row>
    <row r="293" spans="1:13">
      <c r="A293" s="188" t="s">
        <v>177</v>
      </c>
      <c r="B293" s="188" t="s">
        <v>177</v>
      </c>
      <c r="C293" s="188" t="s">
        <v>2220</v>
      </c>
      <c r="D293" s="188" t="s">
        <v>152</v>
      </c>
      <c r="E293" s="188" t="s">
        <v>246</v>
      </c>
      <c r="F293" s="188" t="s">
        <v>4</v>
      </c>
      <c r="G293" s="188" t="s">
        <v>25890</v>
      </c>
      <c r="H293" s="188" t="s">
        <v>2818</v>
      </c>
      <c r="I293" s="188" t="s">
        <v>25891</v>
      </c>
      <c r="J293" s="188" t="s">
        <v>1742</v>
      </c>
      <c r="K293" s="188" t="s">
        <v>25892</v>
      </c>
      <c r="L293" t="s">
        <v>25893</v>
      </c>
      <c r="M293" t="s">
        <v>11472</v>
      </c>
    </row>
    <row r="294" spans="1:13">
      <c r="A294" s="188" t="s">
        <v>177</v>
      </c>
      <c r="B294" s="188" t="s">
        <v>177</v>
      </c>
      <c r="C294" s="188" t="s">
        <v>2220</v>
      </c>
      <c r="D294" s="188" t="s">
        <v>152</v>
      </c>
      <c r="E294" s="188" t="s">
        <v>246</v>
      </c>
      <c r="F294" s="188" t="s">
        <v>11</v>
      </c>
      <c r="G294" s="188" t="s">
        <v>25894</v>
      </c>
      <c r="H294" s="188" t="s">
        <v>2278</v>
      </c>
      <c r="I294" s="188" t="s">
        <v>25895</v>
      </c>
      <c r="J294" s="188" t="s">
        <v>1502</v>
      </c>
      <c r="K294" s="188" t="s">
        <v>25851</v>
      </c>
      <c r="L294" t="s">
        <v>25896</v>
      </c>
      <c r="M294" t="s">
        <v>25897</v>
      </c>
    </row>
    <row r="295" spans="1:13">
      <c r="A295" s="188" t="s">
        <v>177</v>
      </c>
      <c r="B295" s="188" t="s">
        <v>177</v>
      </c>
      <c r="C295" s="188" t="s">
        <v>2220</v>
      </c>
      <c r="D295" s="188" t="s">
        <v>152</v>
      </c>
      <c r="E295" s="188" t="s">
        <v>246</v>
      </c>
      <c r="F295" s="188" t="s">
        <v>20</v>
      </c>
      <c r="G295" s="188" t="s">
        <v>25898</v>
      </c>
      <c r="H295" s="188" t="s">
        <v>2278</v>
      </c>
      <c r="I295" s="188" t="s">
        <v>25895</v>
      </c>
      <c r="J295" s="188" t="s">
        <v>1698</v>
      </c>
      <c r="K295" s="188" t="s">
        <v>25899</v>
      </c>
      <c r="L295" t="s">
        <v>25900</v>
      </c>
      <c r="M295" t="s">
        <v>25897</v>
      </c>
    </row>
    <row r="296" spans="1:13">
      <c r="A296" s="188" t="s">
        <v>177</v>
      </c>
      <c r="B296" s="188" t="s">
        <v>177</v>
      </c>
      <c r="C296" s="188" t="s">
        <v>2220</v>
      </c>
      <c r="D296" s="188" t="s">
        <v>152</v>
      </c>
      <c r="E296" s="188" t="s">
        <v>254</v>
      </c>
      <c r="F296" s="188" t="s">
        <v>3</v>
      </c>
      <c r="G296" s="188" t="s">
        <v>25901</v>
      </c>
      <c r="H296" s="188" t="s">
        <v>2608</v>
      </c>
      <c r="I296" s="188" t="s">
        <v>25902</v>
      </c>
      <c r="J296" s="188" t="s">
        <v>1360</v>
      </c>
      <c r="K296" s="188" t="s">
        <v>25903</v>
      </c>
      <c r="L296" t="s">
        <v>25904</v>
      </c>
      <c r="M296" t="s">
        <v>25905</v>
      </c>
    </row>
    <row r="297" spans="1:13">
      <c r="A297" s="188" t="s">
        <v>177</v>
      </c>
      <c r="B297" s="188" t="s">
        <v>177</v>
      </c>
      <c r="C297" s="188" t="s">
        <v>2220</v>
      </c>
      <c r="D297" s="188" t="s">
        <v>152</v>
      </c>
      <c r="E297" s="188" t="s">
        <v>254</v>
      </c>
      <c r="F297" s="188" t="s">
        <v>10</v>
      </c>
      <c r="G297" s="188" t="s">
        <v>25906</v>
      </c>
      <c r="H297" s="188" t="s">
        <v>2913</v>
      </c>
      <c r="I297" s="188" t="s">
        <v>25907</v>
      </c>
      <c r="J297" s="188" t="s">
        <v>1817</v>
      </c>
      <c r="K297" s="188" t="s">
        <v>25908</v>
      </c>
      <c r="L297" t="s">
        <v>25909</v>
      </c>
      <c r="M297" t="s">
        <v>25910</v>
      </c>
    </row>
    <row r="298" spans="1:13">
      <c r="A298" s="188" t="s">
        <v>177</v>
      </c>
      <c r="B298" s="188" t="s">
        <v>177</v>
      </c>
      <c r="C298" s="188" t="s">
        <v>2220</v>
      </c>
      <c r="D298" s="188" t="s">
        <v>152</v>
      </c>
      <c r="E298" s="188" t="s">
        <v>254</v>
      </c>
      <c r="F298" s="188" t="s">
        <v>2</v>
      </c>
      <c r="G298" s="188" t="s">
        <v>25911</v>
      </c>
      <c r="H298" s="188" t="s">
        <v>4417</v>
      </c>
      <c r="I298" s="188" t="s">
        <v>25785</v>
      </c>
      <c r="J298" s="188" t="s">
        <v>3628</v>
      </c>
      <c r="K298" s="188" t="s">
        <v>25912</v>
      </c>
      <c r="L298" t="s">
        <v>25787</v>
      </c>
      <c r="M298" t="s">
        <v>25913</v>
      </c>
    </row>
    <row r="299" spans="1:13">
      <c r="A299" s="188" t="s">
        <v>177</v>
      </c>
      <c r="B299" s="188" t="s">
        <v>177</v>
      </c>
      <c r="C299" s="188" t="s">
        <v>2220</v>
      </c>
      <c r="D299" s="188" t="s">
        <v>152</v>
      </c>
      <c r="E299" s="188" t="s">
        <v>254</v>
      </c>
      <c r="F299" s="188" t="s">
        <v>4</v>
      </c>
      <c r="G299" s="188" t="s">
        <v>25914</v>
      </c>
      <c r="H299" s="188" t="s">
        <v>1348</v>
      </c>
      <c r="I299" s="188" t="s">
        <v>25794</v>
      </c>
      <c r="J299" s="188" t="s">
        <v>2029</v>
      </c>
      <c r="K299" s="188" t="s">
        <v>25915</v>
      </c>
      <c r="L299" t="s">
        <v>25916</v>
      </c>
      <c r="M299" t="s">
        <v>25917</v>
      </c>
    </row>
    <row r="300" spans="1:13">
      <c r="A300" s="188" t="s">
        <v>177</v>
      </c>
      <c r="B300" s="188" t="s">
        <v>177</v>
      </c>
      <c r="C300" s="188" t="s">
        <v>2220</v>
      </c>
      <c r="D300" s="188" t="s">
        <v>152</v>
      </c>
      <c r="E300" s="188" t="s">
        <v>254</v>
      </c>
      <c r="F300" s="188" t="s">
        <v>11</v>
      </c>
      <c r="G300" s="188" t="s">
        <v>25918</v>
      </c>
      <c r="H300" s="188" t="s">
        <v>2481</v>
      </c>
      <c r="I300" s="188" t="s">
        <v>25919</v>
      </c>
      <c r="J300" s="188" t="s">
        <v>1053</v>
      </c>
      <c r="K300" s="188" t="s">
        <v>25920</v>
      </c>
      <c r="L300" t="s">
        <v>25921</v>
      </c>
      <c r="M300" t="s">
        <v>25922</v>
      </c>
    </row>
    <row r="301" spans="1:13">
      <c r="A301" s="188" t="s">
        <v>177</v>
      </c>
      <c r="B301" s="188" t="s">
        <v>177</v>
      </c>
      <c r="C301" s="188" t="s">
        <v>2220</v>
      </c>
      <c r="D301" s="188" t="s">
        <v>152</v>
      </c>
      <c r="E301" s="188" t="s">
        <v>254</v>
      </c>
      <c r="F301" s="188" t="s">
        <v>20</v>
      </c>
      <c r="G301" s="188" t="s">
        <v>25923</v>
      </c>
      <c r="H301" s="188" t="s">
        <v>2114</v>
      </c>
      <c r="I301" s="188" t="s">
        <v>25924</v>
      </c>
      <c r="J301" s="188" t="s">
        <v>1698</v>
      </c>
      <c r="K301" s="188" t="s">
        <v>25899</v>
      </c>
      <c r="L301" t="s">
        <v>25925</v>
      </c>
      <c r="M301" t="s">
        <v>25926</v>
      </c>
    </row>
    <row r="302" spans="1:13">
      <c r="A302" s="188" t="s">
        <v>177</v>
      </c>
      <c r="B302" s="188" t="s">
        <v>177</v>
      </c>
      <c r="C302" s="188" t="s">
        <v>2220</v>
      </c>
      <c r="D302" s="188" t="s">
        <v>152</v>
      </c>
      <c r="E302" s="188" t="s">
        <v>197</v>
      </c>
      <c r="F302" s="188" t="s">
        <v>3</v>
      </c>
      <c r="G302" s="188" t="s">
        <v>25927</v>
      </c>
      <c r="H302" s="188" t="s">
        <v>1937</v>
      </c>
      <c r="I302" s="188" t="s">
        <v>25928</v>
      </c>
      <c r="J302" s="188" t="s">
        <v>2781</v>
      </c>
      <c r="K302" s="188" t="s">
        <v>25929</v>
      </c>
      <c r="L302" t="s">
        <v>25930</v>
      </c>
      <c r="M302" t="s">
        <v>25931</v>
      </c>
    </row>
    <row r="303" spans="1:13">
      <c r="A303" s="188" t="s">
        <v>177</v>
      </c>
      <c r="B303" s="188" t="s">
        <v>177</v>
      </c>
      <c r="C303" s="188" t="s">
        <v>2220</v>
      </c>
      <c r="D303" s="188" t="s">
        <v>152</v>
      </c>
      <c r="E303" s="188" t="s">
        <v>197</v>
      </c>
      <c r="F303" s="188" t="s">
        <v>10</v>
      </c>
      <c r="G303" s="188" t="s">
        <v>25932</v>
      </c>
      <c r="H303" s="188" t="s">
        <v>1862</v>
      </c>
      <c r="I303" s="188" t="s">
        <v>25933</v>
      </c>
      <c r="J303" s="188" t="s">
        <v>2005</v>
      </c>
      <c r="K303" s="188" t="s">
        <v>25934</v>
      </c>
      <c r="L303" t="s">
        <v>18728</v>
      </c>
      <c r="M303" t="s">
        <v>25935</v>
      </c>
    </row>
    <row r="304" spans="1:13">
      <c r="A304" s="188" t="s">
        <v>177</v>
      </c>
      <c r="B304" s="188" t="s">
        <v>177</v>
      </c>
      <c r="C304" s="188" t="s">
        <v>2220</v>
      </c>
      <c r="D304" s="188" t="s">
        <v>152</v>
      </c>
      <c r="E304" s="188" t="s">
        <v>197</v>
      </c>
      <c r="F304" s="188" t="s">
        <v>2</v>
      </c>
      <c r="G304" s="188" t="s">
        <v>25936</v>
      </c>
      <c r="H304" s="188" t="s">
        <v>2442</v>
      </c>
      <c r="I304" s="188" t="s">
        <v>25937</v>
      </c>
      <c r="J304" s="188" t="s">
        <v>1137</v>
      </c>
      <c r="K304" s="188" t="s">
        <v>25938</v>
      </c>
      <c r="L304" t="s">
        <v>25939</v>
      </c>
      <c r="M304" t="s">
        <v>25940</v>
      </c>
    </row>
    <row r="305" spans="1:13">
      <c r="A305" s="188" t="s">
        <v>177</v>
      </c>
      <c r="B305" s="188" t="s">
        <v>177</v>
      </c>
      <c r="C305" s="188" t="s">
        <v>2220</v>
      </c>
      <c r="D305" s="188" t="s">
        <v>152</v>
      </c>
      <c r="E305" s="188" t="s">
        <v>197</v>
      </c>
      <c r="F305" s="188" t="s">
        <v>4</v>
      </c>
      <c r="G305" s="188" t="s">
        <v>25941</v>
      </c>
      <c r="H305" s="188" t="s">
        <v>1939</v>
      </c>
      <c r="I305" s="188" t="s">
        <v>25942</v>
      </c>
      <c r="J305" s="188" t="s">
        <v>1744</v>
      </c>
      <c r="K305" s="188" t="s">
        <v>25943</v>
      </c>
      <c r="L305" t="s">
        <v>25944</v>
      </c>
      <c r="M305" t="s">
        <v>25945</v>
      </c>
    </row>
    <row r="306" spans="1:13">
      <c r="A306" s="188" t="s">
        <v>177</v>
      </c>
      <c r="B306" s="188" t="s">
        <v>177</v>
      </c>
      <c r="C306" s="188" t="s">
        <v>2220</v>
      </c>
      <c r="D306" s="188" t="s">
        <v>152</v>
      </c>
      <c r="E306" s="188" t="s">
        <v>197</v>
      </c>
      <c r="F306" s="188" t="s">
        <v>11</v>
      </c>
      <c r="G306" s="188" t="s">
        <v>25946</v>
      </c>
      <c r="H306" s="188" t="s">
        <v>1897</v>
      </c>
      <c r="I306" s="188" t="s">
        <v>25947</v>
      </c>
      <c r="J306" s="188" t="s">
        <v>1546</v>
      </c>
      <c r="K306" s="188" t="s">
        <v>25847</v>
      </c>
      <c r="L306" t="s">
        <v>25948</v>
      </c>
      <c r="M306" t="s">
        <v>1281</v>
      </c>
    </row>
    <row r="307" spans="1:13">
      <c r="A307" s="188" t="s">
        <v>177</v>
      </c>
      <c r="B307" s="188" t="s">
        <v>177</v>
      </c>
      <c r="C307" s="188" t="s">
        <v>2220</v>
      </c>
      <c r="D307" s="188" t="s">
        <v>152</v>
      </c>
      <c r="E307" s="188" t="s">
        <v>197</v>
      </c>
      <c r="F307" s="188" t="s">
        <v>20</v>
      </c>
      <c r="G307" s="188" t="s">
        <v>25949</v>
      </c>
      <c r="H307" s="188" t="s">
        <v>1831</v>
      </c>
      <c r="I307" s="188" t="s">
        <v>25950</v>
      </c>
      <c r="J307" s="188" t="s">
        <v>1547</v>
      </c>
      <c r="K307" s="188" t="s">
        <v>25951</v>
      </c>
      <c r="L307" t="s">
        <v>12191</v>
      </c>
      <c r="M307" t="s">
        <v>25952</v>
      </c>
    </row>
    <row r="308" spans="1:13">
      <c r="A308" s="188" t="s">
        <v>177</v>
      </c>
      <c r="B308" s="188" t="s">
        <v>177</v>
      </c>
      <c r="C308" s="188" t="s">
        <v>2220</v>
      </c>
      <c r="D308" s="188" t="s">
        <v>152</v>
      </c>
      <c r="E308" s="188" t="s">
        <v>269</v>
      </c>
      <c r="F308" s="188" t="s">
        <v>3</v>
      </c>
      <c r="G308" s="188" t="s">
        <v>25953</v>
      </c>
      <c r="H308" s="188" t="s">
        <v>2226</v>
      </c>
      <c r="I308" s="188" t="s">
        <v>25954</v>
      </c>
      <c r="J308" s="188" t="s">
        <v>921</v>
      </c>
      <c r="K308" s="188" t="s">
        <v>25955</v>
      </c>
      <c r="L308" t="s">
        <v>25956</v>
      </c>
      <c r="M308" t="s">
        <v>25957</v>
      </c>
    </row>
    <row r="309" spans="1:13">
      <c r="A309" s="188" t="s">
        <v>177</v>
      </c>
      <c r="B309" s="188" t="s">
        <v>177</v>
      </c>
      <c r="C309" s="188" t="s">
        <v>2220</v>
      </c>
      <c r="D309" s="188" t="s">
        <v>152</v>
      </c>
      <c r="E309" s="188" t="s">
        <v>269</v>
      </c>
      <c r="F309" s="188" t="s">
        <v>10</v>
      </c>
      <c r="G309" s="188" t="s">
        <v>25958</v>
      </c>
      <c r="H309" s="188" t="s">
        <v>4100</v>
      </c>
      <c r="I309" s="188" t="s">
        <v>25959</v>
      </c>
      <c r="J309" s="188" t="s">
        <v>1419</v>
      </c>
      <c r="K309" s="188" t="s">
        <v>25960</v>
      </c>
      <c r="L309" t="s">
        <v>25961</v>
      </c>
      <c r="M309" t="s">
        <v>25962</v>
      </c>
    </row>
    <row r="310" spans="1:13">
      <c r="A310" s="188" t="s">
        <v>177</v>
      </c>
      <c r="B310" s="188" t="s">
        <v>177</v>
      </c>
      <c r="C310" s="188" t="s">
        <v>2220</v>
      </c>
      <c r="D310" s="188" t="s">
        <v>152</v>
      </c>
      <c r="E310" s="188" t="s">
        <v>269</v>
      </c>
      <c r="F310" s="188" t="s">
        <v>2</v>
      </c>
      <c r="G310" s="188" t="s">
        <v>25963</v>
      </c>
      <c r="H310" s="188" t="s">
        <v>2759</v>
      </c>
      <c r="I310" s="188" t="s">
        <v>25964</v>
      </c>
      <c r="J310" s="188" t="s">
        <v>2646</v>
      </c>
      <c r="K310" s="188" t="s">
        <v>25965</v>
      </c>
      <c r="L310" t="s">
        <v>25966</v>
      </c>
      <c r="M310" t="s">
        <v>25967</v>
      </c>
    </row>
    <row r="311" spans="1:13">
      <c r="A311" s="188" t="s">
        <v>177</v>
      </c>
      <c r="B311" s="188" t="s">
        <v>177</v>
      </c>
      <c r="C311" s="188" t="s">
        <v>2220</v>
      </c>
      <c r="D311" s="188" t="s">
        <v>152</v>
      </c>
      <c r="E311" s="188" t="s">
        <v>269</v>
      </c>
      <c r="F311" s="188" t="s">
        <v>4</v>
      </c>
      <c r="G311" s="188" t="s">
        <v>25968</v>
      </c>
      <c r="H311" s="188" t="s">
        <v>2052</v>
      </c>
      <c r="I311" s="188" t="s">
        <v>25969</v>
      </c>
      <c r="J311" s="188" t="s">
        <v>1590</v>
      </c>
      <c r="K311" s="188" t="s">
        <v>25842</v>
      </c>
      <c r="L311" t="s">
        <v>25970</v>
      </c>
      <c r="M311" t="s">
        <v>25971</v>
      </c>
    </row>
    <row r="312" spans="1:13">
      <c r="A312" s="188" t="s">
        <v>177</v>
      </c>
      <c r="B312" s="188" t="s">
        <v>177</v>
      </c>
      <c r="C312" s="188" t="s">
        <v>2220</v>
      </c>
      <c r="D312" s="188" t="s">
        <v>152</v>
      </c>
      <c r="E312" s="188" t="s">
        <v>269</v>
      </c>
      <c r="F312" s="188" t="s">
        <v>11</v>
      </c>
      <c r="G312" s="188" t="s">
        <v>25972</v>
      </c>
      <c r="H312" s="188" t="s">
        <v>1721</v>
      </c>
      <c r="I312" s="188" t="s">
        <v>25973</v>
      </c>
      <c r="J312" s="188" t="s">
        <v>1547</v>
      </c>
      <c r="K312" s="188" t="s">
        <v>25951</v>
      </c>
      <c r="L312" t="s">
        <v>9962</v>
      </c>
      <c r="M312" t="s">
        <v>25974</v>
      </c>
    </row>
    <row r="313" spans="1:13">
      <c r="A313" s="188" t="s">
        <v>177</v>
      </c>
      <c r="B313" s="188" t="s">
        <v>177</v>
      </c>
      <c r="C313" s="188" t="s">
        <v>2220</v>
      </c>
      <c r="D313" s="188" t="s">
        <v>152</v>
      </c>
      <c r="E313" s="188" t="s">
        <v>269</v>
      </c>
      <c r="F313" s="188" t="s">
        <v>20</v>
      </c>
      <c r="G313" s="188" t="s">
        <v>25975</v>
      </c>
      <c r="H313" s="188" t="s">
        <v>1831</v>
      </c>
      <c r="I313" s="188" t="s">
        <v>25950</v>
      </c>
      <c r="J313" s="188" t="s">
        <v>1547</v>
      </c>
      <c r="K313" s="188" t="s">
        <v>25951</v>
      </c>
      <c r="L313" t="s">
        <v>12191</v>
      </c>
      <c r="M313" t="s">
        <v>25976</v>
      </c>
    </row>
    <row r="314" spans="1:13">
      <c r="A314" s="188" t="s">
        <v>177</v>
      </c>
      <c r="B314" s="188" t="s">
        <v>177</v>
      </c>
      <c r="C314" s="188" t="s">
        <v>2220</v>
      </c>
      <c r="D314" s="188" t="s">
        <v>153</v>
      </c>
      <c r="E314" s="188" t="s">
        <v>277</v>
      </c>
      <c r="F314" s="188" t="s">
        <v>3</v>
      </c>
      <c r="G314" s="188" t="s">
        <v>25977</v>
      </c>
      <c r="H314" s="188" t="s">
        <v>2052</v>
      </c>
      <c r="I314" s="188" t="s">
        <v>25969</v>
      </c>
      <c r="J314" s="188" t="s">
        <v>1875</v>
      </c>
      <c r="K314" s="188" t="s">
        <v>25800</v>
      </c>
      <c r="L314" t="s">
        <v>25978</v>
      </c>
      <c r="M314" t="s">
        <v>25979</v>
      </c>
    </row>
    <row r="315" spans="1:13">
      <c r="A315" s="188" t="s">
        <v>177</v>
      </c>
      <c r="B315" s="188" t="s">
        <v>177</v>
      </c>
      <c r="C315" s="188" t="s">
        <v>2220</v>
      </c>
      <c r="D315" s="188" t="s">
        <v>153</v>
      </c>
      <c r="E315" s="188" t="s">
        <v>277</v>
      </c>
      <c r="F315" s="188" t="s">
        <v>10</v>
      </c>
      <c r="G315" s="188" t="s">
        <v>25980</v>
      </c>
      <c r="H315" s="188" t="s">
        <v>4172</v>
      </c>
      <c r="I315" s="188" t="s">
        <v>25981</v>
      </c>
      <c r="J315" s="188" t="s">
        <v>2005</v>
      </c>
      <c r="K315" s="188" t="s">
        <v>25934</v>
      </c>
      <c r="L315" t="s">
        <v>25982</v>
      </c>
      <c r="M315" t="s">
        <v>25983</v>
      </c>
    </row>
    <row r="316" spans="1:13">
      <c r="A316" s="188" t="s">
        <v>177</v>
      </c>
      <c r="B316" s="188" t="s">
        <v>177</v>
      </c>
      <c r="C316" s="188" t="s">
        <v>2220</v>
      </c>
      <c r="D316" s="188" t="s">
        <v>153</v>
      </c>
      <c r="E316" s="188" t="s">
        <v>277</v>
      </c>
      <c r="F316" s="188" t="s">
        <v>2</v>
      </c>
      <c r="G316" s="188" t="s">
        <v>25984</v>
      </c>
      <c r="H316" s="188" t="s">
        <v>1120</v>
      </c>
      <c r="I316" s="188" t="s">
        <v>25985</v>
      </c>
      <c r="J316" s="188" t="s">
        <v>2685</v>
      </c>
      <c r="K316" s="188" t="s">
        <v>25986</v>
      </c>
      <c r="L316" t="s">
        <v>25987</v>
      </c>
      <c r="M316" t="s">
        <v>25988</v>
      </c>
    </row>
    <row r="317" spans="1:13">
      <c r="A317" s="188" t="s">
        <v>177</v>
      </c>
      <c r="B317" s="188" t="s">
        <v>177</v>
      </c>
      <c r="C317" s="188" t="s">
        <v>2220</v>
      </c>
      <c r="D317" s="188" t="s">
        <v>153</v>
      </c>
      <c r="E317" s="188" t="s">
        <v>277</v>
      </c>
      <c r="F317" s="188" t="s">
        <v>4</v>
      </c>
      <c r="G317" s="188" t="s">
        <v>25989</v>
      </c>
      <c r="H317" s="188" t="s">
        <v>2614</v>
      </c>
      <c r="I317" s="188" t="s">
        <v>25990</v>
      </c>
      <c r="J317" s="188" t="s">
        <v>2278</v>
      </c>
      <c r="K317" s="188" t="s">
        <v>25791</v>
      </c>
      <c r="L317" t="s">
        <v>25991</v>
      </c>
      <c r="M317" t="s">
        <v>25992</v>
      </c>
    </row>
    <row r="318" spans="1:13">
      <c r="A318" s="188" t="s">
        <v>177</v>
      </c>
      <c r="B318" s="188" t="s">
        <v>177</v>
      </c>
      <c r="C318" s="188" t="s">
        <v>2220</v>
      </c>
      <c r="D318" s="188" t="s">
        <v>153</v>
      </c>
      <c r="E318" s="188" t="s">
        <v>277</v>
      </c>
      <c r="F318" s="188" t="s">
        <v>11</v>
      </c>
      <c r="G318" s="188" t="s">
        <v>25993</v>
      </c>
      <c r="H318" s="188" t="s">
        <v>2564</v>
      </c>
      <c r="I318" s="188" t="s">
        <v>25994</v>
      </c>
      <c r="J318" s="188" t="s">
        <v>1613</v>
      </c>
      <c r="K318" s="188" t="s">
        <v>25795</v>
      </c>
      <c r="L318" t="s">
        <v>25995</v>
      </c>
      <c r="M318" t="s">
        <v>25996</v>
      </c>
    </row>
    <row r="319" spans="1:13">
      <c r="A319" s="188" t="s">
        <v>177</v>
      </c>
      <c r="B319" s="188" t="s">
        <v>177</v>
      </c>
      <c r="C319" s="188" t="s">
        <v>2220</v>
      </c>
      <c r="D319" s="188" t="s">
        <v>153</v>
      </c>
      <c r="E319" s="188" t="s">
        <v>277</v>
      </c>
      <c r="F319" s="188" t="s">
        <v>20</v>
      </c>
      <c r="G319" s="188" t="s">
        <v>25997</v>
      </c>
      <c r="H319" s="188" t="s">
        <v>2461</v>
      </c>
      <c r="I319" s="188" t="s">
        <v>25998</v>
      </c>
      <c r="J319" s="188" t="s">
        <v>1853</v>
      </c>
      <c r="K319" s="188" t="s">
        <v>25999</v>
      </c>
      <c r="L319" t="s">
        <v>26000</v>
      </c>
      <c r="M319" t="s">
        <v>26001</v>
      </c>
    </row>
    <row r="320" spans="1:13">
      <c r="A320" s="188" t="s">
        <v>177</v>
      </c>
      <c r="B320" s="188" t="s">
        <v>177</v>
      </c>
      <c r="C320" s="188" t="s">
        <v>2220</v>
      </c>
      <c r="D320" s="188" t="s">
        <v>153</v>
      </c>
      <c r="E320" s="188" t="s">
        <v>188</v>
      </c>
      <c r="F320" s="188" t="s">
        <v>3</v>
      </c>
      <c r="G320" s="188" t="s">
        <v>26002</v>
      </c>
      <c r="H320" s="188" t="s">
        <v>1354</v>
      </c>
      <c r="I320" s="188" t="s">
        <v>26003</v>
      </c>
      <c r="J320" s="188" t="s">
        <v>2134</v>
      </c>
      <c r="K320" s="188" t="s">
        <v>26004</v>
      </c>
      <c r="L320" t="s">
        <v>26005</v>
      </c>
      <c r="M320" t="s">
        <v>26006</v>
      </c>
    </row>
    <row r="321" spans="1:13">
      <c r="A321" s="188" t="s">
        <v>177</v>
      </c>
      <c r="B321" s="188" t="s">
        <v>177</v>
      </c>
      <c r="C321" s="188" t="s">
        <v>2220</v>
      </c>
      <c r="D321" s="188" t="s">
        <v>153</v>
      </c>
      <c r="E321" s="188" t="s">
        <v>188</v>
      </c>
      <c r="F321" s="188" t="s">
        <v>10</v>
      </c>
      <c r="G321" s="188" t="s">
        <v>26007</v>
      </c>
      <c r="H321" s="188" t="s">
        <v>1861</v>
      </c>
      <c r="I321" s="188" t="s">
        <v>26008</v>
      </c>
      <c r="J321" s="188" t="s">
        <v>2402</v>
      </c>
      <c r="K321" s="188" t="s">
        <v>26009</v>
      </c>
      <c r="L321" t="s">
        <v>26010</v>
      </c>
      <c r="M321" t="s">
        <v>26011</v>
      </c>
    </row>
    <row r="322" spans="1:13">
      <c r="A322" s="188" t="s">
        <v>177</v>
      </c>
      <c r="B322" s="188" t="s">
        <v>177</v>
      </c>
      <c r="C322" s="188" t="s">
        <v>2220</v>
      </c>
      <c r="D322" s="188" t="s">
        <v>153</v>
      </c>
      <c r="E322" s="188" t="s">
        <v>188</v>
      </c>
      <c r="F322" s="188" t="s">
        <v>2</v>
      </c>
      <c r="G322" s="188" t="s">
        <v>26012</v>
      </c>
      <c r="H322" s="188" t="s">
        <v>3628</v>
      </c>
      <c r="I322" s="188" t="s">
        <v>26013</v>
      </c>
      <c r="J322" s="188" t="s">
        <v>3104</v>
      </c>
      <c r="K322" s="188" t="s">
        <v>26014</v>
      </c>
      <c r="L322" t="s">
        <v>26015</v>
      </c>
      <c r="M322" t="s">
        <v>26016</v>
      </c>
    </row>
    <row r="323" spans="1:13">
      <c r="A323" s="188" t="s">
        <v>177</v>
      </c>
      <c r="B323" s="188" t="s">
        <v>177</v>
      </c>
      <c r="C323" s="188" t="s">
        <v>2220</v>
      </c>
      <c r="D323" s="188" t="s">
        <v>153</v>
      </c>
      <c r="E323" s="188" t="s">
        <v>188</v>
      </c>
      <c r="F323" s="188" t="s">
        <v>4</v>
      </c>
      <c r="G323" s="188" t="s">
        <v>26017</v>
      </c>
      <c r="H323" s="188" t="s">
        <v>2544</v>
      </c>
      <c r="I323" s="188" t="s">
        <v>26018</v>
      </c>
      <c r="J323" s="188" t="s">
        <v>1897</v>
      </c>
      <c r="K323" s="188" t="s">
        <v>26019</v>
      </c>
      <c r="L323" t="s">
        <v>26020</v>
      </c>
      <c r="M323" t="s">
        <v>26021</v>
      </c>
    </row>
    <row r="324" spans="1:13">
      <c r="A324" s="188" t="s">
        <v>177</v>
      </c>
      <c r="B324" s="188" t="s">
        <v>177</v>
      </c>
      <c r="C324" s="188" t="s">
        <v>2220</v>
      </c>
      <c r="D324" s="188" t="s">
        <v>153</v>
      </c>
      <c r="E324" s="188" t="s">
        <v>188</v>
      </c>
      <c r="F324" s="188" t="s">
        <v>11</v>
      </c>
      <c r="G324" s="188" t="s">
        <v>26022</v>
      </c>
      <c r="H324" s="188" t="s">
        <v>2027</v>
      </c>
      <c r="I324" s="188" t="s">
        <v>26023</v>
      </c>
      <c r="J324" s="188" t="s">
        <v>1592</v>
      </c>
      <c r="K324" s="188" t="s">
        <v>25825</v>
      </c>
      <c r="L324" t="s">
        <v>19830</v>
      </c>
      <c r="M324" t="s">
        <v>26024</v>
      </c>
    </row>
    <row r="325" spans="1:13">
      <c r="A325" s="188" t="s">
        <v>177</v>
      </c>
      <c r="B325" s="188" t="s">
        <v>177</v>
      </c>
      <c r="C325" s="188" t="s">
        <v>2220</v>
      </c>
      <c r="D325" s="188" t="s">
        <v>153</v>
      </c>
      <c r="E325" s="188" t="s">
        <v>188</v>
      </c>
      <c r="F325" s="188" t="s">
        <v>20</v>
      </c>
      <c r="G325" s="188" t="s">
        <v>26025</v>
      </c>
      <c r="H325" s="188" t="s">
        <v>2007</v>
      </c>
      <c r="I325" s="188" t="s">
        <v>25824</v>
      </c>
      <c r="J325" s="188" t="s">
        <v>1613</v>
      </c>
      <c r="K325" s="188" t="s">
        <v>25795</v>
      </c>
      <c r="L325" t="s">
        <v>25826</v>
      </c>
      <c r="M325" t="s">
        <v>7314</v>
      </c>
    </row>
    <row r="326" spans="1:13">
      <c r="A326" s="188" t="s">
        <v>177</v>
      </c>
      <c r="B326" s="188" t="s">
        <v>177</v>
      </c>
      <c r="C326" s="188" t="s">
        <v>2220</v>
      </c>
      <c r="D326" s="188" t="s">
        <v>153</v>
      </c>
      <c r="E326" s="188" t="s">
        <v>292</v>
      </c>
      <c r="F326" s="188" t="s">
        <v>3</v>
      </c>
      <c r="G326" s="188" t="s">
        <v>26026</v>
      </c>
      <c r="H326" s="188" t="s">
        <v>3574</v>
      </c>
      <c r="I326" s="188" t="s">
        <v>26027</v>
      </c>
      <c r="J326" s="188" t="s">
        <v>2060</v>
      </c>
      <c r="K326" s="188" t="s">
        <v>26028</v>
      </c>
      <c r="L326" t="s">
        <v>26029</v>
      </c>
      <c r="M326" t="s">
        <v>26030</v>
      </c>
    </row>
    <row r="327" spans="1:13">
      <c r="A327" s="188" t="s">
        <v>177</v>
      </c>
      <c r="B327" s="188" t="s">
        <v>177</v>
      </c>
      <c r="C327" s="188" t="s">
        <v>2220</v>
      </c>
      <c r="D327" s="188" t="s">
        <v>153</v>
      </c>
      <c r="E327" s="188" t="s">
        <v>292</v>
      </c>
      <c r="F327" s="188" t="s">
        <v>10</v>
      </c>
      <c r="G327" s="188" t="s">
        <v>26031</v>
      </c>
      <c r="H327" s="188" t="s">
        <v>2572</v>
      </c>
      <c r="I327" s="188" t="s">
        <v>26032</v>
      </c>
      <c r="J327" s="188" t="s">
        <v>3720</v>
      </c>
      <c r="K327" s="188" t="s">
        <v>26033</v>
      </c>
      <c r="L327" t="s">
        <v>26034</v>
      </c>
      <c r="M327" t="s">
        <v>26035</v>
      </c>
    </row>
    <row r="328" spans="1:13">
      <c r="A328" s="188" t="s">
        <v>177</v>
      </c>
      <c r="B328" s="188" t="s">
        <v>177</v>
      </c>
      <c r="C328" s="188" t="s">
        <v>2220</v>
      </c>
      <c r="D328" s="188" t="s">
        <v>153</v>
      </c>
      <c r="E328" s="188" t="s">
        <v>292</v>
      </c>
      <c r="F328" s="188" t="s">
        <v>2</v>
      </c>
      <c r="G328" s="188" t="s">
        <v>26036</v>
      </c>
      <c r="H328" s="188" t="s">
        <v>2187</v>
      </c>
      <c r="I328" s="188" t="s">
        <v>26037</v>
      </c>
      <c r="J328" s="188" t="s">
        <v>2287</v>
      </c>
      <c r="K328" s="188" t="s">
        <v>26038</v>
      </c>
      <c r="L328" t="s">
        <v>26039</v>
      </c>
      <c r="M328" t="s">
        <v>26040</v>
      </c>
    </row>
    <row r="329" spans="1:13">
      <c r="A329" s="188" t="s">
        <v>177</v>
      </c>
      <c r="B329" s="188" t="s">
        <v>177</v>
      </c>
      <c r="C329" s="188" t="s">
        <v>2220</v>
      </c>
      <c r="D329" s="188" t="s">
        <v>153</v>
      </c>
      <c r="E329" s="188" t="s">
        <v>292</v>
      </c>
      <c r="F329" s="188" t="s">
        <v>4</v>
      </c>
      <c r="G329" s="188" t="s">
        <v>26041</v>
      </c>
      <c r="H329" s="188" t="s">
        <v>2137</v>
      </c>
      <c r="I329" s="188" t="s">
        <v>26042</v>
      </c>
      <c r="J329" s="188" t="s">
        <v>1810</v>
      </c>
      <c r="K329" s="188" t="s">
        <v>25777</v>
      </c>
      <c r="L329" t="s">
        <v>26043</v>
      </c>
      <c r="M329" t="s">
        <v>26044</v>
      </c>
    </row>
    <row r="330" spans="1:13">
      <c r="A330" s="188" t="s">
        <v>177</v>
      </c>
      <c r="B330" s="188" t="s">
        <v>177</v>
      </c>
      <c r="C330" s="188" t="s">
        <v>2220</v>
      </c>
      <c r="D330" s="188" t="s">
        <v>153</v>
      </c>
      <c r="E330" s="188" t="s">
        <v>292</v>
      </c>
      <c r="F330" s="188" t="s">
        <v>11</v>
      </c>
      <c r="G330" s="188" t="s">
        <v>26045</v>
      </c>
      <c r="H330" s="188" t="s">
        <v>1810</v>
      </c>
      <c r="I330" s="188" t="s">
        <v>25850</v>
      </c>
      <c r="J330" s="188" t="s">
        <v>1592</v>
      </c>
      <c r="K330" s="188" t="s">
        <v>25825</v>
      </c>
      <c r="L330" t="s">
        <v>26046</v>
      </c>
      <c r="M330" t="s">
        <v>26047</v>
      </c>
    </row>
    <row r="331" spans="1:13">
      <c r="A331" s="188" t="s">
        <v>177</v>
      </c>
      <c r="B331" s="188" t="s">
        <v>177</v>
      </c>
      <c r="C331" s="188" t="s">
        <v>2220</v>
      </c>
      <c r="D331" s="188" t="s">
        <v>153</v>
      </c>
      <c r="E331" s="188" t="s">
        <v>292</v>
      </c>
      <c r="F331" s="188" t="s">
        <v>20</v>
      </c>
      <c r="G331" s="188" t="s">
        <v>26048</v>
      </c>
      <c r="H331" s="188" t="s">
        <v>1897</v>
      </c>
      <c r="I331" s="188" t="s">
        <v>25947</v>
      </c>
      <c r="J331" s="188" t="s">
        <v>1592</v>
      </c>
      <c r="K331" s="188" t="s">
        <v>25825</v>
      </c>
      <c r="L331" t="s">
        <v>24906</v>
      </c>
      <c r="M331" t="s">
        <v>26049</v>
      </c>
    </row>
    <row r="332" spans="1:13">
      <c r="A332" s="188" t="s">
        <v>177</v>
      </c>
      <c r="B332" s="188" t="s">
        <v>177</v>
      </c>
      <c r="C332" s="188" t="s">
        <v>2220</v>
      </c>
      <c r="D332" s="188" t="s">
        <v>153</v>
      </c>
      <c r="E332" s="188" t="s">
        <v>300</v>
      </c>
      <c r="F332" s="188" t="s">
        <v>3</v>
      </c>
      <c r="G332" s="188" t="s">
        <v>26050</v>
      </c>
      <c r="H332" s="188" t="s">
        <v>3377</v>
      </c>
      <c r="I332" s="188" t="s">
        <v>26051</v>
      </c>
      <c r="J332" s="188" t="s">
        <v>2060</v>
      </c>
      <c r="K332" s="188" t="s">
        <v>26028</v>
      </c>
      <c r="L332" t="s">
        <v>26052</v>
      </c>
      <c r="M332" t="s">
        <v>26053</v>
      </c>
    </row>
    <row r="333" spans="1:13">
      <c r="A333" s="188" t="s">
        <v>177</v>
      </c>
      <c r="B333" s="188" t="s">
        <v>177</v>
      </c>
      <c r="C333" s="188" t="s">
        <v>2220</v>
      </c>
      <c r="D333" s="188" t="s">
        <v>153</v>
      </c>
      <c r="E333" s="188" t="s">
        <v>300</v>
      </c>
      <c r="F333" s="188" t="s">
        <v>10</v>
      </c>
      <c r="G333" s="188" t="s">
        <v>26054</v>
      </c>
      <c r="H333" s="188" t="s">
        <v>2907</v>
      </c>
      <c r="I333" s="188" t="s">
        <v>26055</v>
      </c>
      <c r="J333" s="188" t="s">
        <v>2982</v>
      </c>
      <c r="K333" s="188" t="s">
        <v>26056</v>
      </c>
      <c r="L333" t="s">
        <v>26057</v>
      </c>
      <c r="M333" t="s">
        <v>26058</v>
      </c>
    </row>
    <row r="334" spans="1:13">
      <c r="A334" s="188" t="s">
        <v>177</v>
      </c>
      <c r="B334" s="188" t="s">
        <v>177</v>
      </c>
      <c r="C334" s="188" t="s">
        <v>2220</v>
      </c>
      <c r="D334" s="188" t="s">
        <v>153</v>
      </c>
      <c r="E334" s="188" t="s">
        <v>300</v>
      </c>
      <c r="F334" s="188" t="s">
        <v>2</v>
      </c>
      <c r="G334" s="188" t="s">
        <v>26059</v>
      </c>
      <c r="H334" s="188" t="s">
        <v>2135</v>
      </c>
      <c r="I334" s="188" t="s">
        <v>26060</v>
      </c>
      <c r="J334" s="188" t="s">
        <v>2159</v>
      </c>
      <c r="K334" s="188" t="s">
        <v>26061</v>
      </c>
      <c r="L334" t="s">
        <v>26062</v>
      </c>
      <c r="M334" t="s">
        <v>26063</v>
      </c>
    </row>
    <row r="335" spans="1:13">
      <c r="A335" s="188" t="s">
        <v>177</v>
      </c>
      <c r="B335" s="188" t="s">
        <v>177</v>
      </c>
      <c r="C335" s="188" t="s">
        <v>2220</v>
      </c>
      <c r="D335" s="188" t="s">
        <v>153</v>
      </c>
      <c r="E335" s="188" t="s">
        <v>300</v>
      </c>
      <c r="F335" s="188" t="s">
        <v>4</v>
      </c>
      <c r="G335" s="188" t="s">
        <v>26064</v>
      </c>
      <c r="H335" s="188" t="s">
        <v>1764</v>
      </c>
      <c r="I335" s="188" t="s">
        <v>25846</v>
      </c>
      <c r="J335" s="188" t="s">
        <v>1547</v>
      </c>
      <c r="K335" s="188" t="s">
        <v>25951</v>
      </c>
      <c r="L335" t="s">
        <v>26065</v>
      </c>
      <c r="M335" t="s">
        <v>1351</v>
      </c>
    </row>
    <row r="336" spans="1:13">
      <c r="A336" s="188" t="s">
        <v>177</v>
      </c>
      <c r="B336" s="188" t="s">
        <v>177</v>
      </c>
      <c r="C336" s="188" t="s">
        <v>2220</v>
      </c>
      <c r="D336" s="188" t="s">
        <v>153</v>
      </c>
      <c r="E336" s="188" t="s">
        <v>300</v>
      </c>
      <c r="F336" s="188" t="s">
        <v>11</v>
      </c>
      <c r="G336" s="188" t="s">
        <v>26066</v>
      </c>
      <c r="H336" s="188" t="s">
        <v>1546</v>
      </c>
      <c r="I336" s="188" t="s">
        <v>25870</v>
      </c>
      <c r="J336" s="188" t="s">
        <v>1482</v>
      </c>
      <c r="K336" s="188" t="s">
        <v>25871</v>
      </c>
      <c r="L336" t="s">
        <v>14747</v>
      </c>
      <c r="M336" t="s">
        <v>9276</v>
      </c>
    </row>
    <row r="337" spans="1:13">
      <c r="A337" s="188" t="s">
        <v>177</v>
      </c>
      <c r="B337" s="188" t="s">
        <v>177</v>
      </c>
      <c r="C337" s="188" t="s">
        <v>2220</v>
      </c>
      <c r="D337" s="188" t="s">
        <v>153</v>
      </c>
      <c r="E337" s="188" t="s">
        <v>300</v>
      </c>
      <c r="F337" s="188" t="s">
        <v>20</v>
      </c>
      <c r="G337" s="188" t="s">
        <v>26067</v>
      </c>
      <c r="H337" s="188" t="s">
        <v>1547</v>
      </c>
      <c r="I337" s="188" t="s">
        <v>26068</v>
      </c>
      <c r="J337" s="188" t="s">
        <v>3800</v>
      </c>
      <c r="K337" s="188" t="s">
        <v>3808</v>
      </c>
      <c r="L337" t="s">
        <v>26069</v>
      </c>
      <c r="M337" t="s">
        <v>1350</v>
      </c>
    </row>
    <row r="338" spans="1:13">
      <c r="A338" s="188" t="s">
        <v>177</v>
      </c>
      <c r="B338" s="188" t="s">
        <v>177</v>
      </c>
      <c r="C338" s="188" t="s">
        <v>2220</v>
      </c>
      <c r="D338" s="188" t="s">
        <v>154</v>
      </c>
      <c r="E338" s="188" t="s">
        <v>277</v>
      </c>
      <c r="F338" s="188" t="s">
        <v>3</v>
      </c>
      <c r="G338" s="188" t="s">
        <v>26070</v>
      </c>
      <c r="H338" s="188" t="s">
        <v>2074</v>
      </c>
      <c r="I338" s="188" t="s">
        <v>26071</v>
      </c>
      <c r="J338" s="188" t="s">
        <v>2007</v>
      </c>
      <c r="K338" s="188" t="s">
        <v>25817</v>
      </c>
      <c r="L338" t="s">
        <v>26072</v>
      </c>
      <c r="M338" t="s">
        <v>26073</v>
      </c>
    </row>
    <row r="339" spans="1:13">
      <c r="A339" s="188" t="s">
        <v>177</v>
      </c>
      <c r="B339" s="188" t="s">
        <v>177</v>
      </c>
      <c r="C339" s="188" t="s">
        <v>2220</v>
      </c>
      <c r="D339" s="188" t="s">
        <v>154</v>
      </c>
      <c r="E339" s="188" t="s">
        <v>277</v>
      </c>
      <c r="F339" s="188" t="s">
        <v>10</v>
      </c>
      <c r="G339" s="188" t="s">
        <v>26074</v>
      </c>
      <c r="H339" s="188" t="s">
        <v>1256</v>
      </c>
      <c r="I339" s="188" t="s">
        <v>26075</v>
      </c>
      <c r="J339" s="188" t="s">
        <v>2692</v>
      </c>
      <c r="K339" s="188" t="s">
        <v>26076</v>
      </c>
      <c r="L339" t="s">
        <v>26077</v>
      </c>
      <c r="M339" t="s">
        <v>26078</v>
      </c>
    </row>
    <row r="340" spans="1:13">
      <c r="A340" s="188" t="s">
        <v>177</v>
      </c>
      <c r="B340" s="188" t="s">
        <v>177</v>
      </c>
      <c r="C340" s="188" t="s">
        <v>2220</v>
      </c>
      <c r="D340" s="188" t="s">
        <v>154</v>
      </c>
      <c r="E340" s="188" t="s">
        <v>277</v>
      </c>
      <c r="F340" s="188" t="s">
        <v>2</v>
      </c>
      <c r="G340" s="188" t="s">
        <v>26079</v>
      </c>
      <c r="H340" s="188" t="s">
        <v>3731</v>
      </c>
      <c r="I340" s="188" t="s">
        <v>26080</v>
      </c>
      <c r="J340" s="188" t="s">
        <v>3221</v>
      </c>
      <c r="K340" s="188" t="s">
        <v>26081</v>
      </c>
      <c r="L340" t="s">
        <v>26082</v>
      </c>
      <c r="M340" t="s">
        <v>26083</v>
      </c>
    </row>
    <row r="341" spans="1:13">
      <c r="A341" s="188" t="s">
        <v>177</v>
      </c>
      <c r="B341" s="188" t="s">
        <v>177</v>
      </c>
      <c r="C341" s="188" t="s">
        <v>2220</v>
      </c>
      <c r="D341" s="188" t="s">
        <v>154</v>
      </c>
      <c r="E341" s="188" t="s">
        <v>277</v>
      </c>
      <c r="F341" s="188" t="s">
        <v>4</v>
      </c>
      <c r="G341" s="188" t="s">
        <v>26084</v>
      </c>
      <c r="H341" s="188" t="s">
        <v>2287</v>
      </c>
      <c r="I341" s="188" t="s">
        <v>26085</v>
      </c>
      <c r="J341" s="188" t="s">
        <v>2239</v>
      </c>
      <c r="K341" s="188" t="s">
        <v>26086</v>
      </c>
      <c r="L341" t="s">
        <v>26087</v>
      </c>
      <c r="M341" t="s">
        <v>26088</v>
      </c>
    </row>
    <row r="342" spans="1:13">
      <c r="A342" s="188" t="s">
        <v>177</v>
      </c>
      <c r="B342" s="188" t="s">
        <v>177</v>
      </c>
      <c r="C342" s="188" t="s">
        <v>2220</v>
      </c>
      <c r="D342" s="188" t="s">
        <v>154</v>
      </c>
      <c r="E342" s="188" t="s">
        <v>277</v>
      </c>
      <c r="F342" s="188" t="s">
        <v>11</v>
      </c>
      <c r="G342" s="188" t="s">
        <v>26089</v>
      </c>
      <c r="H342" s="188" t="s">
        <v>1360</v>
      </c>
      <c r="I342" s="188" t="s">
        <v>25820</v>
      </c>
      <c r="J342" s="188" t="s">
        <v>1504</v>
      </c>
      <c r="K342" s="188" t="s">
        <v>25875</v>
      </c>
      <c r="L342" t="s">
        <v>25821</v>
      </c>
      <c r="M342" t="s">
        <v>26090</v>
      </c>
    </row>
    <row r="343" spans="1:13">
      <c r="A343" s="188" t="s">
        <v>177</v>
      </c>
      <c r="B343" s="188" t="s">
        <v>177</v>
      </c>
      <c r="C343" s="188" t="s">
        <v>2220</v>
      </c>
      <c r="D343" s="188" t="s">
        <v>154</v>
      </c>
      <c r="E343" s="188" t="s">
        <v>277</v>
      </c>
      <c r="F343" s="188" t="s">
        <v>20</v>
      </c>
      <c r="G343" s="188" t="s">
        <v>26091</v>
      </c>
      <c r="H343" s="188" t="s">
        <v>2134</v>
      </c>
      <c r="I343" s="188" t="s">
        <v>26092</v>
      </c>
      <c r="J343" s="188" t="s">
        <v>1698</v>
      </c>
      <c r="K343" s="188" t="s">
        <v>25899</v>
      </c>
      <c r="L343" t="s">
        <v>25410</v>
      </c>
      <c r="M343" t="s">
        <v>26093</v>
      </c>
    </row>
    <row r="344" spans="1:13">
      <c r="A344" s="188" t="s">
        <v>177</v>
      </c>
      <c r="B344" s="188" t="s">
        <v>177</v>
      </c>
      <c r="C344" s="188" t="s">
        <v>2220</v>
      </c>
      <c r="D344" s="188" t="s">
        <v>154</v>
      </c>
      <c r="E344" s="188" t="s">
        <v>315</v>
      </c>
      <c r="F344" s="188" t="s">
        <v>3</v>
      </c>
      <c r="G344" s="188" t="s">
        <v>26094</v>
      </c>
      <c r="H344" s="188" t="s">
        <v>1807</v>
      </c>
      <c r="I344" s="188" t="s">
        <v>26095</v>
      </c>
      <c r="J344" s="188" t="s">
        <v>2239</v>
      </c>
      <c r="K344" s="188" t="s">
        <v>26086</v>
      </c>
      <c r="L344" t="s">
        <v>26096</v>
      </c>
      <c r="M344" t="s">
        <v>26097</v>
      </c>
    </row>
    <row r="345" spans="1:13">
      <c r="A345" s="188" t="s">
        <v>177</v>
      </c>
      <c r="B345" s="188" t="s">
        <v>177</v>
      </c>
      <c r="C345" s="188" t="s">
        <v>2220</v>
      </c>
      <c r="D345" s="188" t="s">
        <v>154</v>
      </c>
      <c r="E345" s="188" t="s">
        <v>315</v>
      </c>
      <c r="F345" s="188" t="s">
        <v>10</v>
      </c>
      <c r="G345" s="188" t="s">
        <v>26098</v>
      </c>
      <c r="H345" s="188" t="s">
        <v>1250</v>
      </c>
      <c r="I345" s="188" t="s">
        <v>26099</v>
      </c>
      <c r="J345" s="188" t="s">
        <v>1261</v>
      </c>
      <c r="K345" s="188" t="s">
        <v>26100</v>
      </c>
      <c r="L345" t="s">
        <v>26101</v>
      </c>
      <c r="M345" t="s">
        <v>26102</v>
      </c>
    </row>
    <row r="346" spans="1:13">
      <c r="A346" s="188" t="s">
        <v>177</v>
      </c>
      <c r="B346" s="188" t="s">
        <v>177</v>
      </c>
      <c r="C346" s="188" t="s">
        <v>2220</v>
      </c>
      <c r="D346" s="188" t="s">
        <v>154</v>
      </c>
      <c r="E346" s="188" t="s">
        <v>315</v>
      </c>
      <c r="F346" s="188" t="s">
        <v>2</v>
      </c>
      <c r="G346" s="188" t="s">
        <v>26103</v>
      </c>
      <c r="H346" s="188" t="s">
        <v>1425</v>
      </c>
      <c r="I346" s="188" t="s">
        <v>26104</v>
      </c>
      <c r="J346" s="188" t="s">
        <v>2674</v>
      </c>
      <c r="K346" s="188" t="s">
        <v>26105</v>
      </c>
      <c r="L346" t="s">
        <v>26106</v>
      </c>
      <c r="M346" t="s">
        <v>26107</v>
      </c>
    </row>
    <row r="347" spans="1:13">
      <c r="A347" s="188" t="s">
        <v>177</v>
      </c>
      <c r="B347" s="188" t="s">
        <v>177</v>
      </c>
      <c r="C347" s="188" t="s">
        <v>2220</v>
      </c>
      <c r="D347" s="188" t="s">
        <v>154</v>
      </c>
      <c r="E347" s="188" t="s">
        <v>315</v>
      </c>
      <c r="F347" s="188" t="s">
        <v>4</v>
      </c>
      <c r="G347" s="188" t="s">
        <v>26108</v>
      </c>
      <c r="H347" s="188" t="s">
        <v>1968</v>
      </c>
      <c r="I347" s="188" t="s">
        <v>26109</v>
      </c>
      <c r="J347" s="188" t="s">
        <v>2052</v>
      </c>
      <c r="K347" s="188" t="s">
        <v>26110</v>
      </c>
      <c r="L347" t="s">
        <v>26111</v>
      </c>
      <c r="M347" t="s">
        <v>26112</v>
      </c>
    </row>
    <row r="348" spans="1:13">
      <c r="A348" s="188" t="s">
        <v>177</v>
      </c>
      <c r="B348" s="188" t="s">
        <v>177</v>
      </c>
      <c r="C348" s="188" t="s">
        <v>2220</v>
      </c>
      <c r="D348" s="188" t="s">
        <v>154</v>
      </c>
      <c r="E348" s="188" t="s">
        <v>315</v>
      </c>
      <c r="F348" s="188" t="s">
        <v>11</v>
      </c>
      <c r="G348" s="188" t="s">
        <v>26113</v>
      </c>
      <c r="H348" s="188" t="s">
        <v>1807</v>
      </c>
      <c r="I348" s="188" t="s">
        <v>26095</v>
      </c>
      <c r="J348" s="188" t="s">
        <v>1744</v>
      </c>
      <c r="K348" s="188" t="s">
        <v>25943</v>
      </c>
      <c r="L348" t="s">
        <v>24864</v>
      </c>
      <c r="M348" t="s">
        <v>26097</v>
      </c>
    </row>
    <row r="349" spans="1:13">
      <c r="A349" s="188" t="s">
        <v>177</v>
      </c>
      <c r="B349" s="188" t="s">
        <v>177</v>
      </c>
      <c r="C349" s="188" t="s">
        <v>2220</v>
      </c>
      <c r="D349" s="188" t="s">
        <v>154</v>
      </c>
      <c r="E349" s="188" t="s">
        <v>315</v>
      </c>
      <c r="F349" s="188" t="s">
        <v>20</v>
      </c>
      <c r="G349" s="188" t="s">
        <v>26114</v>
      </c>
      <c r="H349" s="188" t="s">
        <v>2027</v>
      </c>
      <c r="I349" s="188" t="s">
        <v>26023</v>
      </c>
      <c r="J349" s="188" t="s">
        <v>1698</v>
      </c>
      <c r="K349" s="188" t="s">
        <v>25899</v>
      </c>
      <c r="L349" t="s">
        <v>26115</v>
      </c>
      <c r="M349" t="s">
        <v>26116</v>
      </c>
    </row>
    <row r="350" spans="1:13">
      <c r="A350" s="188" t="s">
        <v>177</v>
      </c>
      <c r="B350" s="188" t="s">
        <v>177</v>
      </c>
      <c r="C350" s="188" t="s">
        <v>2220</v>
      </c>
      <c r="D350" s="188" t="s">
        <v>154</v>
      </c>
      <c r="E350" s="188" t="s">
        <v>323</v>
      </c>
      <c r="F350" s="188" t="s">
        <v>3</v>
      </c>
      <c r="G350" s="188" t="s">
        <v>26117</v>
      </c>
      <c r="H350" s="188" t="s">
        <v>3221</v>
      </c>
      <c r="I350" s="188" t="s">
        <v>26118</v>
      </c>
      <c r="J350" s="188" t="s">
        <v>2529</v>
      </c>
      <c r="K350" s="188" t="s">
        <v>26119</v>
      </c>
      <c r="L350" t="s">
        <v>26120</v>
      </c>
      <c r="M350" t="s">
        <v>26121</v>
      </c>
    </row>
    <row r="351" spans="1:13">
      <c r="A351" s="188" t="s">
        <v>177</v>
      </c>
      <c r="B351" s="188" t="s">
        <v>177</v>
      </c>
      <c r="C351" s="188" t="s">
        <v>2220</v>
      </c>
      <c r="D351" s="188" t="s">
        <v>154</v>
      </c>
      <c r="E351" s="188" t="s">
        <v>323</v>
      </c>
      <c r="F351" s="188" t="s">
        <v>10</v>
      </c>
      <c r="G351" s="188" t="s">
        <v>26122</v>
      </c>
      <c r="H351" s="188" t="s">
        <v>2469</v>
      </c>
      <c r="I351" s="188" t="s">
        <v>26123</v>
      </c>
      <c r="J351" s="188" t="s">
        <v>3438</v>
      </c>
      <c r="K351" s="188" t="s">
        <v>26124</v>
      </c>
      <c r="L351" t="s">
        <v>26125</v>
      </c>
      <c r="M351" t="s">
        <v>26126</v>
      </c>
    </row>
    <row r="352" spans="1:13">
      <c r="A352" s="188" t="s">
        <v>177</v>
      </c>
      <c r="B352" s="188" t="s">
        <v>177</v>
      </c>
      <c r="C352" s="188" t="s">
        <v>2220</v>
      </c>
      <c r="D352" s="188" t="s">
        <v>154</v>
      </c>
      <c r="E352" s="188" t="s">
        <v>323</v>
      </c>
      <c r="F352" s="188" t="s">
        <v>2</v>
      </c>
      <c r="G352" s="188" t="s">
        <v>26127</v>
      </c>
      <c r="H352" s="188" t="s">
        <v>2692</v>
      </c>
      <c r="I352" s="188" t="s">
        <v>26128</v>
      </c>
      <c r="J352" s="188" t="s">
        <v>2101</v>
      </c>
      <c r="K352" s="188" t="s">
        <v>26129</v>
      </c>
      <c r="L352" t="s">
        <v>26130</v>
      </c>
      <c r="M352" t="s">
        <v>26131</v>
      </c>
    </row>
    <row r="353" spans="1:13">
      <c r="A353" s="188" t="s">
        <v>177</v>
      </c>
      <c r="B353" s="188" t="s">
        <v>177</v>
      </c>
      <c r="C353" s="188" t="s">
        <v>2220</v>
      </c>
      <c r="D353" s="188" t="s">
        <v>154</v>
      </c>
      <c r="E353" s="188" t="s">
        <v>323</v>
      </c>
      <c r="F353" s="188" t="s">
        <v>4</v>
      </c>
      <c r="G353" s="188" t="s">
        <v>26132</v>
      </c>
      <c r="H353" s="188" t="s">
        <v>2137</v>
      </c>
      <c r="I353" s="188" t="s">
        <v>26042</v>
      </c>
      <c r="J353" s="188" t="s">
        <v>1786</v>
      </c>
      <c r="K353" s="188" t="s">
        <v>26133</v>
      </c>
      <c r="L353" t="s">
        <v>26043</v>
      </c>
      <c r="M353" t="s">
        <v>26134</v>
      </c>
    </row>
    <row r="354" spans="1:13">
      <c r="A354" s="188" t="s">
        <v>177</v>
      </c>
      <c r="B354" s="188" t="s">
        <v>177</v>
      </c>
      <c r="C354" s="188" t="s">
        <v>2220</v>
      </c>
      <c r="D354" s="188" t="s">
        <v>154</v>
      </c>
      <c r="E354" s="188" t="s">
        <v>323</v>
      </c>
      <c r="F354" s="188" t="s">
        <v>11</v>
      </c>
      <c r="G354" s="188" t="s">
        <v>26135</v>
      </c>
      <c r="H354" s="188" t="s">
        <v>1897</v>
      </c>
      <c r="I354" s="188" t="s">
        <v>25947</v>
      </c>
      <c r="J354" s="188" t="s">
        <v>1482</v>
      </c>
      <c r="K354" s="188" t="s">
        <v>25871</v>
      </c>
      <c r="L354" t="s">
        <v>25948</v>
      </c>
      <c r="M354" t="s">
        <v>26136</v>
      </c>
    </row>
    <row r="355" spans="1:13">
      <c r="A355" s="188" t="s">
        <v>177</v>
      </c>
      <c r="B355" s="188" t="s">
        <v>177</v>
      </c>
      <c r="C355" s="188" t="s">
        <v>2220</v>
      </c>
      <c r="D355" s="188" t="s">
        <v>154</v>
      </c>
      <c r="E355" s="188" t="s">
        <v>323</v>
      </c>
      <c r="F355" s="188" t="s">
        <v>20</v>
      </c>
      <c r="G355" s="188" t="s">
        <v>26137</v>
      </c>
      <c r="H355" s="188" t="s">
        <v>1831</v>
      </c>
      <c r="I355" s="188" t="s">
        <v>25950</v>
      </c>
      <c r="J355" s="188" t="s">
        <v>1502</v>
      </c>
      <c r="K355" s="188" t="s">
        <v>25851</v>
      </c>
      <c r="L355" t="s">
        <v>12191</v>
      </c>
      <c r="M355" t="s">
        <v>13678</v>
      </c>
    </row>
    <row r="356" spans="1:13">
      <c r="A356" s="188" t="s">
        <v>177</v>
      </c>
      <c r="B356" s="188" t="s">
        <v>177</v>
      </c>
      <c r="C356" s="188" t="s">
        <v>2220</v>
      </c>
      <c r="D356" s="188" t="s">
        <v>154</v>
      </c>
      <c r="E356" s="188" t="s">
        <v>331</v>
      </c>
      <c r="F356" s="188" t="s">
        <v>3</v>
      </c>
      <c r="G356" s="188" t="s">
        <v>26138</v>
      </c>
      <c r="H356" s="188" t="s">
        <v>1337</v>
      </c>
      <c r="I356" s="188" t="s">
        <v>26139</v>
      </c>
      <c r="J356" s="188" t="s">
        <v>2499</v>
      </c>
      <c r="K356" s="188" t="s">
        <v>26140</v>
      </c>
      <c r="L356" t="s">
        <v>26141</v>
      </c>
      <c r="M356" t="s">
        <v>26142</v>
      </c>
    </row>
    <row r="357" spans="1:13">
      <c r="A357" s="188" t="s">
        <v>177</v>
      </c>
      <c r="B357" s="188" t="s">
        <v>177</v>
      </c>
      <c r="C357" s="188" t="s">
        <v>2220</v>
      </c>
      <c r="D357" s="188" t="s">
        <v>154</v>
      </c>
      <c r="E357" s="188" t="s">
        <v>331</v>
      </c>
      <c r="F357" s="188" t="s">
        <v>10</v>
      </c>
      <c r="G357" s="188" t="s">
        <v>26143</v>
      </c>
      <c r="H357" s="188" t="s">
        <v>3375</v>
      </c>
      <c r="I357" s="188" t="s">
        <v>26144</v>
      </c>
      <c r="J357" s="188" t="s">
        <v>3473</v>
      </c>
      <c r="K357" s="188" t="s">
        <v>26145</v>
      </c>
      <c r="L357" t="s">
        <v>26146</v>
      </c>
      <c r="M357" t="s">
        <v>26147</v>
      </c>
    </row>
    <row r="358" spans="1:13">
      <c r="A358" s="188" t="s">
        <v>177</v>
      </c>
      <c r="B358" s="188" t="s">
        <v>177</v>
      </c>
      <c r="C358" s="188" t="s">
        <v>2220</v>
      </c>
      <c r="D358" s="188" t="s">
        <v>154</v>
      </c>
      <c r="E358" s="188" t="s">
        <v>331</v>
      </c>
      <c r="F358" s="188" t="s">
        <v>2</v>
      </c>
      <c r="G358" s="188" t="s">
        <v>26148</v>
      </c>
      <c r="H358" s="188" t="s">
        <v>2071</v>
      </c>
      <c r="I358" s="188" t="s">
        <v>26149</v>
      </c>
      <c r="J358" s="188" t="s">
        <v>2059</v>
      </c>
      <c r="K358" s="188" t="s">
        <v>26150</v>
      </c>
      <c r="L358" t="s">
        <v>26151</v>
      </c>
      <c r="M358" t="s">
        <v>26152</v>
      </c>
    </row>
    <row r="359" spans="1:13">
      <c r="A359" s="188" t="s">
        <v>177</v>
      </c>
      <c r="B359" s="188" t="s">
        <v>177</v>
      </c>
      <c r="C359" s="188" t="s">
        <v>2220</v>
      </c>
      <c r="D359" s="188" t="s">
        <v>154</v>
      </c>
      <c r="E359" s="188" t="s">
        <v>331</v>
      </c>
      <c r="F359" s="188" t="s">
        <v>4</v>
      </c>
      <c r="G359" s="188" t="s">
        <v>26153</v>
      </c>
      <c r="H359" s="188" t="s">
        <v>1939</v>
      </c>
      <c r="I359" s="188" t="s">
        <v>25942</v>
      </c>
      <c r="J359" s="188" t="s">
        <v>1053</v>
      </c>
      <c r="K359" s="188" t="s">
        <v>25920</v>
      </c>
      <c r="L359" t="s">
        <v>25944</v>
      </c>
      <c r="M359" t="s">
        <v>26154</v>
      </c>
    </row>
    <row r="360" spans="1:13">
      <c r="A360" s="188" t="s">
        <v>177</v>
      </c>
      <c r="B360" s="188" t="s">
        <v>177</v>
      </c>
      <c r="C360" s="188" t="s">
        <v>2220</v>
      </c>
      <c r="D360" s="188" t="s">
        <v>154</v>
      </c>
      <c r="E360" s="188" t="s">
        <v>331</v>
      </c>
      <c r="F360" s="188" t="s">
        <v>11</v>
      </c>
      <c r="G360" s="188" t="s">
        <v>26155</v>
      </c>
      <c r="H360" s="188" t="s">
        <v>1590</v>
      </c>
      <c r="I360" s="188" t="s">
        <v>25874</v>
      </c>
      <c r="J360" s="188" t="s">
        <v>1547</v>
      </c>
      <c r="K360" s="188" t="s">
        <v>25951</v>
      </c>
      <c r="L360" t="s">
        <v>26156</v>
      </c>
      <c r="M360" t="s">
        <v>26157</v>
      </c>
    </row>
    <row r="361" spans="1:13">
      <c r="A361" s="188" t="s">
        <v>177</v>
      </c>
      <c r="B361" s="188" t="s">
        <v>177</v>
      </c>
      <c r="C361" s="188" t="s">
        <v>2220</v>
      </c>
      <c r="D361" s="188" t="s">
        <v>154</v>
      </c>
      <c r="E361" s="188" t="s">
        <v>331</v>
      </c>
      <c r="F361" s="188" t="s">
        <v>20</v>
      </c>
      <c r="G361" s="188" t="s">
        <v>26158</v>
      </c>
      <c r="H361" s="188" t="s">
        <v>1961</v>
      </c>
      <c r="I361" s="188" t="s">
        <v>26159</v>
      </c>
      <c r="J361" s="188" t="s">
        <v>1546</v>
      </c>
      <c r="K361" s="188" t="s">
        <v>25847</v>
      </c>
      <c r="L361" t="s">
        <v>18865</v>
      </c>
      <c r="M361" t="s">
        <v>26160</v>
      </c>
    </row>
    <row r="362" spans="1:13">
      <c r="A362" s="188" t="s">
        <v>177</v>
      </c>
      <c r="B362" s="188" t="s">
        <v>177</v>
      </c>
      <c r="C362" s="188" t="s">
        <v>2220</v>
      </c>
      <c r="D362" s="188" t="s">
        <v>155</v>
      </c>
      <c r="E362" s="188" t="s">
        <v>339</v>
      </c>
      <c r="F362" s="188" t="s">
        <v>3</v>
      </c>
      <c r="G362" s="188" t="s">
        <v>26161</v>
      </c>
      <c r="H362" s="188" t="s">
        <v>1719</v>
      </c>
      <c r="I362" s="188" t="s">
        <v>26162</v>
      </c>
      <c r="J362" s="188" t="s">
        <v>2029</v>
      </c>
      <c r="K362" s="188" t="s">
        <v>25915</v>
      </c>
      <c r="L362" t="s">
        <v>26163</v>
      </c>
      <c r="M362" t="s">
        <v>26164</v>
      </c>
    </row>
    <row r="363" spans="1:13">
      <c r="A363" s="188" t="s">
        <v>177</v>
      </c>
      <c r="B363" s="188" t="s">
        <v>177</v>
      </c>
      <c r="C363" s="188" t="s">
        <v>2220</v>
      </c>
      <c r="D363" s="188" t="s">
        <v>155</v>
      </c>
      <c r="E363" s="188" t="s">
        <v>339</v>
      </c>
      <c r="F363" s="188" t="s">
        <v>10</v>
      </c>
      <c r="G363" s="188" t="s">
        <v>26165</v>
      </c>
      <c r="H363" s="188" t="s">
        <v>4934</v>
      </c>
      <c r="I363" s="188" t="s">
        <v>26166</v>
      </c>
      <c r="J363" s="188" t="s">
        <v>1818</v>
      </c>
      <c r="K363" s="188" t="s">
        <v>26167</v>
      </c>
      <c r="L363" t="s">
        <v>26168</v>
      </c>
      <c r="M363" t="s">
        <v>26169</v>
      </c>
    </row>
    <row r="364" spans="1:13">
      <c r="A364" s="188" t="s">
        <v>177</v>
      </c>
      <c r="B364" s="188" t="s">
        <v>177</v>
      </c>
      <c r="C364" s="188" t="s">
        <v>2220</v>
      </c>
      <c r="D364" s="188" t="s">
        <v>155</v>
      </c>
      <c r="E364" s="188" t="s">
        <v>339</v>
      </c>
      <c r="F364" s="188" t="s">
        <v>2</v>
      </c>
      <c r="G364" s="188" t="s">
        <v>26170</v>
      </c>
      <c r="H364" s="188" t="s">
        <v>3158</v>
      </c>
      <c r="I364" s="188" t="s">
        <v>26171</v>
      </c>
      <c r="J364" s="188" t="s">
        <v>2596</v>
      </c>
      <c r="K364" s="188" t="s">
        <v>26172</v>
      </c>
      <c r="L364" t="s">
        <v>26173</v>
      </c>
      <c r="M364" t="s">
        <v>26174</v>
      </c>
    </row>
    <row r="365" spans="1:13">
      <c r="A365" s="188" t="s">
        <v>177</v>
      </c>
      <c r="B365" s="188" t="s">
        <v>177</v>
      </c>
      <c r="C365" s="188" t="s">
        <v>2220</v>
      </c>
      <c r="D365" s="188" t="s">
        <v>155</v>
      </c>
      <c r="E365" s="188" t="s">
        <v>339</v>
      </c>
      <c r="F365" s="188" t="s">
        <v>4</v>
      </c>
      <c r="G365" s="188" t="s">
        <v>26175</v>
      </c>
      <c r="H365" s="188" t="s">
        <v>3623</v>
      </c>
      <c r="I365" s="188" t="s">
        <v>26176</v>
      </c>
      <c r="J365" s="188" t="s">
        <v>1807</v>
      </c>
      <c r="K365" s="188" t="s">
        <v>26177</v>
      </c>
      <c r="L365" t="s">
        <v>26178</v>
      </c>
      <c r="M365" t="s">
        <v>26179</v>
      </c>
    </row>
    <row r="366" spans="1:13">
      <c r="A366" s="188" t="s">
        <v>177</v>
      </c>
      <c r="B366" s="188" t="s">
        <v>177</v>
      </c>
      <c r="C366" s="188" t="s">
        <v>2220</v>
      </c>
      <c r="D366" s="188" t="s">
        <v>155</v>
      </c>
      <c r="E366" s="188" t="s">
        <v>339</v>
      </c>
      <c r="F366" s="188" t="s">
        <v>11</v>
      </c>
      <c r="G366" s="188" t="s">
        <v>26180</v>
      </c>
      <c r="H366" s="188" t="s">
        <v>2288</v>
      </c>
      <c r="I366" s="188" t="s">
        <v>26181</v>
      </c>
      <c r="J366" s="188" t="s">
        <v>1657</v>
      </c>
      <c r="K366" s="188" t="s">
        <v>26182</v>
      </c>
      <c r="L366" t="s">
        <v>26183</v>
      </c>
      <c r="M366" t="s">
        <v>26184</v>
      </c>
    </row>
    <row r="367" spans="1:13">
      <c r="A367" s="188" t="s">
        <v>177</v>
      </c>
      <c r="B367" s="188" t="s">
        <v>177</v>
      </c>
      <c r="C367" s="188" t="s">
        <v>2220</v>
      </c>
      <c r="D367" s="188" t="s">
        <v>155</v>
      </c>
      <c r="E367" s="188" t="s">
        <v>339</v>
      </c>
      <c r="F367" s="188" t="s">
        <v>20</v>
      </c>
      <c r="G367" s="188" t="s">
        <v>26185</v>
      </c>
      <c r="H367" s="188" t="s">
        <v>2461</v>
      </c>
      <c r="I367" s="188" t="s">
        <v>25998</v>
      </c>
      <c r="J367" s="188" t="s">
        <v>1875</v>
      </c>
      <c r="K367" s="188" t="s">
        <v>25800</v>
      </c>
      <c r="L367" t="s">
        <v>26000</v>
      </c>
      <c r="M367" t="s">
        <v>26186</v>
      </c>
    </row>
    <row r="368" spans="1:13">
      <c r="A368" s="188" t="s">
        <v>177</v>
      </c>
      <c r="B368" s="188" t="s">
        <v>177</v>
      </c>
      <c r="C368" s="188" t="s">
        <v>2220</v>
      </c>
      <c r="D368" s="188" t="s">
        <v>155</v>
      </c>
      <c r="E368" s="188" t="s">
        <v>347</v>
      </c>
      <c r="F368" s="188" t="s">
        <v>3</v>
      </c>
      <c r="G368" s="188" t="s">
        <v>26187</v>
      </c>
      <c r="H368" s="188" t="s">
        <v>1348</v>
      </c>
      <c r="I368" s="188" t="s">
        <v>25794</v>
      </c>
      <c r="J368" s="188" t="s">
        <v>2544</v>
      </c>
      <c r="K368" s="188" t="s">
        <v>26188</v>
      </c>
      <c r="L368" t="s">
        <v>26189</v>
      </c>
      <c r="M368" t="s">
        <v>26190</v>
      </c>
    </row>
    <row r="369" spans="1:13">
      <c r="A369" s="188" t="s">
        <v>177</v>
      </c>
      <c r="B369" s="188" t="s">
        <v>177</v>
      </c>
      <c r="C369" s="188" t="s">
        <v>2220</v>
      </c>
      <c r="D369" s="188" t="s">
        <v>155</v>
      </c>
      <c r="E369" s="188" t="s">
        <v>347</v>
      </c>
      <c r="F369" s="188" t="s">
        <v>10</v>
      </c>
      <c r="G369" s="188" t="s">
        <v>26191</v>
      </c>
      <c r="H369" s="188" t="s">
        <v>2266</v>
      </c>
      <c r="I369" s="188" t="s">
        <v>26192</v>
      </c>
      <c r="J369" s="188" t="s">
        <v>3054</v>
      </c>
      <c r="K369" s="188" t="s">
        <v>26193</v>
      </c>
      <c r="L369" t="s">
        <v>26194</v>
      </c>
      <c r="M369" t="s">
        <v>26195</v>
      </c>
    </row>
    <row r="370" spans="1:13">
      <c r="A370" s="188" t="s">
        <v>177</v>
      </c>
      <c r="B370" s="188" t="s">
        <v>177</v>
      </c>
      <c r="C370" s="188" t="s">
        <v>2220</v>
      </c>
      <c r="D370" s="188" t="s">
        <v>155</v>
      </c>
      <c r="E370" s="188" t="s">
        <v>347</v>
      </c>
      <c r="F370" s="188" t="s">
        <v>2</v>
      </c>
      <c r="G370" s="188" t="s">
        <v>26196</v>
      </c>
      <c r="H370" s="188" t="s">
        <v>2573</v>
      </c>
      <c r="I370" s="188" t="s">
        <v>26197</v>
      </c>
      <c r="J370" s="188" t="s">
        <v>1937</v>
      </c>
      <c r="K370" s="188" t="s">
        <v>26198</v>
      </c>
      <c r="L370" t="s">
        <v>26199</v>
      </c>
      <c r="M370" t="s">
        <v>26200</v>
      </c>
    </row>
    <row r="371" spans="1:13">
      <c r="A371" s="188" t="s">
        <v>177</v>
      </c>
      <c r="B371" s="188" t="s">
        <v>177</v>
      </c>
      <c r="C371" s="188" t="s">
        <v>2220</v>
      </c>
      <c r="D371" s="188" t="s">
        <v>155</v>
      </c>
      <c r="E371" s="188" t="s">
        <v>347</v>
      </c>
      <c r="F371" s="188" t="s">
        <v>4</v>
      </c>
      <c r="G371" s="188" t="s">
        <v>26201</v>
      </c>
      <c r="H371" s="188" t="s">
        <v>1360</v>
      </c>
      <c r="I371" s="188" t="s">
        <v>25820</v>
      </c>
      <c r="J371" s="188" t="s">
        <v>1764</v>
      </c>
      <c r="K371" s="188" t="s">
        <v>26202</v>
      </c>
      <c r="L371" t="s">
        <v>26203</v>
      </c>
      <c r="M371" t="s">
        <v>26204</v>
      </c>
    </row>
    <row r="372" spans="1:13">
      <c r="A372" s="188" t="s">
        <v>177</v>
      </c>
      <c r="B372" s="188" t="s">
        <v>177</v>
      </c>
      <c r="C372" s="188" t="s">
        <v>2220</v>
      </c>
      <c r="D372" s="188" t="s">
        <v>155</v>
      </c>
      <c r="E372" s="188" t="s">
        <v>347</v>
      </c>
      <c r="F372" s="188" t="s">
        <v>11</v>
      </c>
      <c r="G372" s="188" t="s">
        <v>26205</v>
      </c>
      <c r="H372" s="188" t="s">
        <v>2074</v>
      </c>
      <c r="I372" s="188" t="s">
        <v>26071</v>
      </c>
      <c r="J372" s="188" t="s">
        <v>1547</v>
      </c>
      <c r="K372" s="188" t="s">
        <v>25951</v>
      </c>
      <c r="L372" t="s">
        <v>26206</v>
      </c>
      <c r="M372" t="s">
        <v>26207</v>
      </c>
    </row>
    <row r="373" spans="1:13">
      <c r="A373" s="188" t="s">
        <v>177</v>
      </c>
      <c r="B373" s="188" t="s">
        <v>177</v>
      </c>
      <c r="C373" s="188" t="s">
        <v>2220</v>
      </c>
      <c r="D373" s="188" t="s">
        <v>155</v>
      </c>
      <c r="E373" s="188" t="s">
        <v>347</v>
      </c>
      <c r="F373" s="188" t="s">
        <v>20</v>
      </c>
      <c r="G373" s="188" t="s">
        <v>26208</v>
      </c>
      <c r="H373" s="188" t="s">
        <v>1918</v>
      </c>
      <c r="I373" s="188" t="s">
        <v>25776</v>
      </c>
      <c r="J373" s="188" t="s">
        <v>1592</v>
      </c>
      <c r="K373" s="188" t="s">
        <v>25825</v>
      </c>
      <c r="L373" t="s">
        <v>26209</v>
      </c>
      <c r="M373" t="s">
        <v>26210</v>
      </c>
    </row>
    <row r="374" spans="1:13">
      <c r="A374" s="188" t="s">
        <v>177</v>
      </c>
      <c r="B374" s="188" t="s">
        <v>177</v>
      </c>
      <c r="C374" s="188" t="s">
        <v>2220</v>
      </c>
      <c r="D374" s="188" t="s">
        <v>155</v>
      </c>
      <c r="E374" s="188" t="s">
        <v>230</v>
      </c>
      <c r="F374" s="188" t="s">
        <v>3</v>
      </c>
      <c r="G374" s="188" t="s">
        <v>26211</v>
      </c>
      <c r="H374" s="188" t="s">
        <v>2157</v>
      </c>
      <c r="I374" s="188" t="s">
        <v>26212</v>
      </c>
      <c r="J374" s="188" t="s">
        <v>3253</v>
      </c>
      <c r="K374" s="188" t="s">
        <v>26213</v>
      </c>
      <c r="L374" t="s">
        <v>26214</v>
      </c>
      <c r="M374" t="s">
        <v>26215</v>
      </c>
    </row>
    <row r="375" spans="1:13">
      <c r="A375" s="188" t="s">
        <v>177</v>
      </c>
      <c r="B375" s="188" t="s">
        <v>177</v>
      </c>
      <c r="C375" s="188" t="s">
        <v>2220</v>
      </c>
      <c r="D375" s="188" t="s">
        <v>155</v>
      </c>
      <c r="E375" s="188" t="s">
        <v>230</v>
      </c>
      <c r="F375" s="188" t="s">
        <v>10</v>
      </c>
      <c r="G375" s="188" t="s">
        <v>26216</v>
      </c>
      <c r="H375" s="188" t="s">
        <v>4323</v>
      </c>
      <c r="I375" s="188" t="s">
        <v>26217</v>
      </c>
      <c r="J375" s="188" t="s">
        <v>4325</v>
      </c>
      <c r="K375" s="188" t="s">
        <v>26218</v>
      </c>
      <c r="L375" t="s">
        <v>26219</v>
      </c>
      <c r="M375" t="s">
        <v>26220</v>
      </c>
    </row>
    <row r="376" spans="1:13">
      <c r="A376" s="188" t="s">
        <v>177</v>
      </c>
      <c r="B376" s="188" t="s">
        <v>177</v>
      </c>
      <c r="C376" s="188" t="s">
        <v>2220</v>
      </c>
      <c r="D376" s="188" t="s">
        <v>155</v>
      </c>
      <c r="E376" s="188" t="s">
        <v>230</v>
      </c>
      <c r="F376" s="188" t="s">
        <v>2</v>
      </c>
      <c r="G376" s="188" t="s">
        <v>26221</v>
      </c>
      <c r="H376" s="188" t="s">
        <v>2907</v>
      </c>
      <c r="I376" s="188" t="s">
        <v>26055</v>
      </c>
      <c r="J376" s="188" t="s">
        <v>2564</v>
      </c>
      <c r="K376" s="188" t="s">
        <v>26222</v>
      </c>
      <c r="L376" t="s">
        <v>26223</v>
      </c>
      <c r="M376" t="s">
        <v>26224</v>
      </c>
    </row>
    <row r="377" spans="1:13">
      <c r="A377" s="188" t="s">
        <v>177</v>
      </c>
      <c r="B377" s="188" t="s">
        <v>177</v>
      </c>
      <c r="C377" s="188" t="s">
        <v>2220</v>
      </c>
      <c r="D377" s="188" t="s">
        <v>155</v>
      </c>
      <c r="E377" s="188" t="s">
        <v>230</v>
      </c>
      <c r="F377" s="188" t="s">
        <v>4</v>
      </c>
      <c r="G377" s="188" t="s">
        <v>26225</v>
      </c>
      <c r="H377" s="188" t="s">
        <v>2052</v>
      </c>
      <c r="I377" s="188" t="s">
        <v>25969</v>
      </c>
      <c r="J377" s="188" t="s">
        <v>1744</v>
      </c>
      <c r="K377" s="188" t="s">
        <v>25943</v>
      </c>
      <c r="L377" t="s">
        <v>25970</v>
      </c>
      <c r="M377" t="s">
        <v>26226</v>
      </c>
    </row>
    <row r="378" spans="1:13">
      <c r="A378" s="188" t="s">
        <v>177</v>
      </c>
      <c r="B378" s="188" t="s">
        <v>177</v>
      </c>
      <c r="C378" s="188" t="s">
        <v>2220</v>
      </c>
      <c r="D378" s="188" t="s">
        <v>155</v>
      </c>
      <c r="E378" s="188" t="s">
        <v>230</v>
      </c>
      <c r="F378" s="188" t="s">
        <v>11</v>
      </c>
      <c r="G378" s="188" t="s">
        <v>26227</v>
      </c>
      <c r="H378" s="188" t="s">
        <v>1918</v>
      </c>
      <c r="I378" s="188" t="s">
        <v>25776</v>
      </c>
      <c r="J378" s="188" t="s">
        <v>1546</v>
      </c>
      <c r="K378" s="188" t="s">
        <v>25847</v>
      </c>
      <c r="L378" t="s">
        <v>26228</v>
      </c>
      <c r="M378" t="s">
        <v>26229</v>
      </c>
    </row>
    <row r="379" spans="1:13">
      <c r="A379" s="188" t="s">
        <v>177</v>
      </c>
      <c r="B379" s="188" t="s">
        <v>177</v>
      </c>
      <c r="C379" s="188" t="s">
        <v>2220</v>
      </c>
      <c r="D379" s="188" t="s">
        <v>155</v>
      </c>
      <c r="E379" s="188" t="s">
        <v>230</v>
      </c>
      <c r="F379" s="188" t="s">
        <v>20</v>
      </c>
      <c r="G379" s="188" t="s">
        <v>26230</v>
      </c>
      <c r="H379" s="188" t="s">
        <v>1875</v>
      </c>
      <c r="I379" s="188" t="s">
        <v>25879</v>
      </c>
      <c r="J379" s="188" t="s">
        <v>1546</v>
      </c>
      <c r="K379" s="188" t="s">
        <v>25847</v>
      </c>
      <c r="L379" t="s">
        <v>26231</v>
      </c>
      <c r="M379" t="s">
        <v>12602</v>
      </c>
    </row>
    <row r="380" spans="1:13">
      <c r="A380" s="188" t="s">
        <v>177</v>
      </c>
      <c r="B380" s="188" t="s">
        <v>177</v>
      </c>
      <c r="C380" s="188" t="s">
        <v>2220</v>
      </c>
      <c r="D380" s="188" t="s">
        <v>155</v>
      </c>
      <c r="E380" s="188" t="s">
        <v>300</v>
      </c>
      <c r="F380" s="188" t="s">
        <v>3</v>
      </c>
      <c r="G380" s="188" t="s">
        <v>26232</v>
      </c>
      <c r="H380" s="188" t="s">
        <v>3623</v>
      </c>
      <c r="I380" s="188" t="s">
        <v>26176</v>
      </c>
      <c r="J380" s="188" t="s">
        <v>2779</v>
      </c>
      <c r="K380" s="188" t="s">
        <v>26233</v>
      </c>
      <c r="L380" t="s">
        <v>26234</v>
      </c>
      <c r="M380" t="s">
        <v>26235</v>
      </c>
    </row>
    <row r="381" spans="1:13">
      <c r="A381" s="188" t="s">
        <v>177</v>
      </c>
      <c r="B381" s="188" t="s">
        <v>177</v>
      </c>
      <c r="C381" s="188" t="s">
        <v>2220</v>
      </c>
      <c r="D381" s="188" t="s">
        <v>155</v>
      </c>
      <c r="E381" s="188" t="s">
        <v>300</v>
      </c>
      <c r="F381" s="188" t="s">
        <v>10</v>
      </c>
      <c r="G381" s="188" t="s">
        <v>26236</v>
      </c>
      <c r="H381" s="188" t="s">
        <v>2005</v>
      </c>
      <c r="I381" s="188" t="s">
        <v>25883</v>
      </c>
      <c r="J381" s="188" t="s">
        <v>2157</v>
      </c>
      <c r="K381" s="188" t="s">
        <v>26237</v>
      </c>
      <c r="L381" t="s">
        <v>25885</v>
      </c>
      <c r="M381" t="s">
        <v>26238</v>
      </c>
    </row>
    <row r="382" spans="1:13">
      <c r="A382" s="188" t="s">
        <v>177</v>
      </c>
      <c r="B382" s="188" t="s">
        <v>177</v>
      </c>
      <c r="C382" s="188" t="s">
        <v>2220</v>
      </c>
      <c r="D382" s="188" t="s">
        <v>155</v>
      </c>
      <c r="E382" s="188" t="s">
        <v>300</v>
      </c>
      <c r="F382" s="188" t="s">
        <v>2</v>
      </c>
      <c r="G382" s="188" t="s">
        <v>26239</v>
      </c>
      <c r="H382" s="188" t="s">
        <v>2544</v>
      </c>
      <c r="I382" s="188" t="s">
        <v>26018</v>
      </c>
      <c r="J382" s="188" t="s">
        <v>2239</v>
      </c>
      <c r="K382" s="188" t="s">
        <v>26086</v>
      </c>
      <c r="L382" t="s">
        <v>26240</v>
      </c>
      <c r="M382" t="s">
        <v>26241</v>
      </c>
    </row>
    <row r="383" spans="1:13">
      <c r="A383" s="188" t="s">
        <v>177</v>
      </c>
      <c r="B383" s="188" t="s">
        <v>177</v>
      </c>
      <c r="C383" s="188" t="s">
        <v>2220</v>
      </c>
      <c r="D383" s="188" t="s">
        <v>155</v>
      </c>
      <c r="E383" s="188" t="s">
        <v>300</v>
      </c>
      <c r="F383" s="188" t="s">
        <v>4</v>
      </c>
      <c r="G383" s="188" t="s">
        <v>26242</v>
      </c>
      <c r="H383" s="188" t="s">
        <v>1853</v>
      </c>
      <c r="I383" s="188" t="s">
        <v>26243</v>
      </c>
      <c r="J383" s="188" t="s">
        <v>1546</v>
      </c>
      <c r="K383" s="188" t="s">
        <v>25847</v>
      </c>
      <c r="L383" t="s">
        <v>26244</v>
      </c>
      <c r="M383" t="s">
        <v>5415</v>
      </c>
    </row>
    <row r="384" spans="1:13">
      <c r="A384" s="188" t="s">
        <v>177</v>
      </c>
      <c r="B384" s="188" t="s">
        <v>177</v>
      </c>
      <c r="C384" s="188" t="s">
        <v>2220</v>
      </c>
      <c r="D384" s="188" t="s">
        <v>155</v>
      </c>
      <c r="E384" s="188" t="s">
        <v>300</v>
      </c>
      <c r="F384" s="188" t="s">
        <v>11</v>
      </c>
      <c r="G384" s="188" t="s">
        <v>26245</v>
      </c>
      <c r="H384" s="188" t="s">
        <v>1613</v>
      </c>
      <c r="I384" s="188" t="s">
        <v>26246</v>
      </c>
      <c r="J384" s="188" t="s">
        <v>1504</v>
      </c>
      <c r="K384" s="188" t="s">
        <v>25875</v>
      </c>
      <c r="L384" t="s">
        <v>945</v>
      </c>
      <c r="M384" t="s">
        <v>26247</v>
      </c>
    </row>
    <row r="385" spans="1:13">
      <c r="A385" s="188" t="s">
        <v>177</v>
      </c>
      <c r="B385" s="188" t="s">
        <v>177</v>
      </c>
      <c r="C385" s="188" t="s">
        <v>2220</v>
      </c>
      <c r="D385" s="188" t="s">
        <v>155</v>
      </c>
      <c r="E385" s="188" t="s">
        <v>300</v>
      </c>
      <c r="F385" s="188" t="s">
        <v>20</v>
      </c>
      <c r="G385" s="188" t="s">
        <v>26248</v>
      </c>
      <c r="H385" s="188" t="s">
        <v>1657</v>
      </c>
      <c r="I385" s="188" t="s">
        <v>26249</v>
      </c>
      <c r="J385" s="188" t="s">
        <v>1051</v>
      </c>
      <c r="K385" s="188" t="s">
        <v>26250</v>
      </c>
      <c r="L385" t="s">
        <v>10457</v>
      </c>
      <c r="M385" t="s">
        <v>26251</v>
      </c>
    </row>
    <row r="386" spans="1:13">
      <c r="A386" s="188" t="s">
        <v>177</v>
      </c>
      <c r="B386" s="188" t="s">
        <v>177</v>
      </c>
      <c r="C386" s="188" t="s">
        <v>2220</v>
      </c>
      <c r="D386" s="188" t="s">
        <v>161</v>
      </c>
      <c r="E386" s="188" t="s">
        <v>690</v>
      </c>
      <c r="F386" s="188" t="s">
        <v>3</v>
      </c>
      <c r="G386" s="188" t="s">
        <v>26252</v>
      </c>
      <c r="H386" s="188" t="s">
        <v>1786</v>
      </c>
      <c r="I386" s="188" t="s">
        <v>26253</v>
      </c>
      <c r="J386" s="188" t="s">
        <v>1657</v>
      </c>
      <c r="K386" s="188" t="s">
        <v>26254</v>
      </c>
      <c r="L386" t="s">
        <v>26255</v>
      </c>
      <c r="M386" t="s">
        <v>26256</v>
      </c>
    </row>
    <row r="387" spans="1:13">
      <c r="A387" s="188" t="s">
        <v>177</v>
      </c>
      <c r="B387" s="188" t="s">
        <v>177</v>
      </c>
      <c r="C387" s="188" t="s">
        <v>2220</v>
      </c>
      <c r="D387" s="188" t="s">
        <v>161</v>
      </c>
      <c r="E387" s="188" t="s">
        <v>690</v>
      </c>
      <c r="F387" s="188" t="s">
        <v>10</v>
      </c>
      <c r="G387" s="188" t="s">
        <v>26257</v>
      </c>
      <c r="H387" s="188" t="s">
        <v>2994</v>
      </c>
      <c r="I387" s="188" t="s">
        <v>26258</v>
      </c>
      <c r="J387" s="188" t="s">
        <v>2502</v>
      </c>
      <c r="K387" s="188" t="s">
        <v>26259</v>
      </c>
      <c r="L387" t="s">
        <v>15925</v>
      </c>
      <c r="M387" t="s">
        <v>26260</v>
      </c>
    </row>
    <row r="388" spans="1:13">
      <c r="A388" s="188" t="s">
        <v>177</v>
      </c>
      <c r="B388" s="188" t="s">
        <v>177</v>
      </c>
      <c r="C388" s="188" t="s">
        <v>2220</v>
      </c>
      <c r="D388" s="188" t="s">
        <v>161</v>
      </c>
      <c r="E388" s="188" t="s">
        <v>690</v>
      </c>
      <c r="F388" s="188" t="s">
        <v>2</v>
      </c>
      <c r="G388" s="188" t="s">
        <v>26261</v>
      </c>
      <c r="H388" s="188" t="s">
        <v>2288</v>
      </c>
      <c r="I388" s="188" t="s">
        <v>26262</v>
      </c>
      <c r="J388" s="188" t="s">
        <v>2384</v>
      </c>
      <c r="K388" s="188" t="s">
        <v>6124</v>
      </c>
      <c r="L388" t="s">
        <v>26263</v>
      </c>
      <c r="M388" t="s">
        <v>26264</v>
      </c>
    </row>
    <row r="389" spans="1:13">
      <c r="A389" s="188" t="s">
        <v>177</v>
      </c>
      <c r="B389" s="188" t="s">
        <v>177</v>
      </c>
      <c r="C389" s="188" t="s">
        <v>2220</v>
      </c>
      <c r="D389" s="188" t="s">
        <v>161</v>
      </c>
      <c r="E389" s="188" t="s">
        <v>690</v>
      </c>
      <c r="F389" s="188" t="s">
        <v>4</v>
      </c>
      <c r="G389" s="188" t="s">
        <v>26265</v>
      </c>
      <c r="H389" s="188" t="s">
        <v>2007</v>
      </c>
      <c r="I389" s="188" t="s">
        <v>26266</v>
      </c>
      <c r="J389" s="188" t="s">
        <v>1721</v>
      </c>
      <c r="K389" s="188" t="s">
        <v>26267</v>
      </c>
      <c r="L389" t="s">
        <v>26268</v>
      </c>
      <c r="M389" t="s">
        <v>26269</v>
      </c>
    </row>
    <row r="390" spans="1:13">
      <c r="A390" s="188" t="s">
        <v>177</v>
      </c>
      <c r="B390" s="188" t="s">
        <v>177</v>
      </c>
      <c r="C390" s="188" t="s">
        <v>2220</v>
      </c>
      <c r="D390" s="188" t="s">
        <v>161</v>
      </c>
      <c r="E390" s="188" t="s">
        <v>690</v>
      </c>
      <c r="F390" s="188" t="s">
        <v>11</v>
      </c>
      <c r="G390" s="188" t="s">
        <v>26270</v>
      </c>
      <c r="H390" s="188" t="s">
        <v>1831</v>
      </c>
      <c r="I390" s="188" t="s">
        <v>26271</v>
      </c>
      <c r="J390" s="188" t="s">
        <v>1502</v>
      </c>
      <c r="K390" s="188" t="s">
        <v>26272</v>
      </c>
      <c r="L390" t="s">
        <v>26273</v>
      </c>
      <c r="M390" t="s">
        <v>1012</v>
      </c>
    </row>
    <row r="391" spans="1:13">
      <c r="A391" s="188" t="s">
        <v>177</v>
      </c>
      <c r="B391" s="188" t="s">
        <v>177</v>
      </c>
      <c r="C391" s="188" t="s">
        <v>2220</v>
      </c>
      <c r="D391" s="188" t="s">
        <v>161</v>
      </c>
      <c r="E391" s="188" t="s">
        <v>690</v>
      </c>
      <c r="F391" s="188" t="s">
        <v>20</v>
      </c>
      <c r="G391" s="188" t="s">
        <v>26274</v>
      </c>
      <c r="H391" s="188" t="s">
        <v>1786</v>
      </c>
      <c r="I391" s="188" t="s">
        <v>26253</v>
      </c>
      <c r="J391" s="188" t="s">
        <v>1547</v>
      </c>
      <c r="K391" s="188" t="s">
        <v>26275</v>
      </c>
      <c r="L391" t="s">
        <v>26276</v>
      </c>
      <c r="M391" t="s">
        <v>26256</v>
      </c>
    </row>
    <row r="392" spans="1:13">
      <c r="A392" s="188" t="s">
        <v>177</v>
      </c>
      <c r="B392" s="188" t="s">
        <v>177</v>
      </c>
      <c r="C392" s="188" t="s">
        <v>2220</v>
      </c>
      <c r="D392" s="188" t="s">
        <v>161</v>
      </c>
      <c r="E392" s="188" t="s">
        <v>698</v>
      </c>
      <c r="F392" s="188" t="s">
        <v>3</v>
      </c>
      <c r="G392" s="188" t="s">
        <v>26277</v>
      </c>
      <c r="H392" s="188" t="s">
        <v>2074</v>
      </c>
      <c r="I392" s="188" t="s">
        <v>26278</v>
      </c>
      <c r="J392" s="188" t="s">
        <v>1961</v>
      </c>
      <c r="K392" s="188" t="s">
        <v>5754</v>
      </c>
      <c r="L392" t="s">
        <v>26279</v>
      </c>
      <c r="M392" t="s">
        <v>25512</v>
      </c>
    </row>
    <row r="393" spans="1:13">
      <c r="A393" s="188" t="s">
        <v>177</v>
      </c>
      <c r="B393" s="188" t="s">
        <v>177</v>
      </c>
      <c r="C393" s="188" t="s">
        <v>2220</v>
      </c>
      <c r="D393" s="188" t="s">
        <v>161</v>
      </c>
      <c r="E393" s="188" t="s">
        <v>698</v>
      </c>
      <c r="F393" s="188" t="s">
        <v>10</v>
      </c>
      <c r="G393" s="188" t="s">
        <v>26280</v>
      </c>
      <c r="H393" s="188" t="s">
        <v>2994</v>
      </c>
      <c r="I393" s="188" t="s">
        <v>26258</v>
      </c>
      <c r="J393" s="188" t="s">
        <v>1808</v>
      </c>
      <c r="K393" s="188" t="s">
        <v>26281</v>
      </c>
      <c r="L393" t="s">
        <v>15925</v>
      </c>
      <c r="M393" t="s">
        <v>26282</v>
      </c>
    </row>
    <row r="394" spans="1:13">
      <c r="A394" s="188" t="s">
        <v>177</v>
      </c>
      <c r="B394" s="188" t="s">
        <v>177</v>
      </c>
      <c r="C394" s="188" t="s">
        <v>2220</v>
      </c>
      <c r="D394" s="188" t="s">
        <v>161</v>
      </c>
      <c r="E394" s="188" t="s">
        <v>698</v>
      </c>
      <c r="F394" s="188" t="s">
        <v>2</v>
      </c>
      <c r="G394" s="188" t="s">
        <v>26283</v>
      </c>
      <c r="H394" s="188" t="s">
        <v>2608</v>
      </c>
      <c r="I394" s="188" t="s">
        <v>26284</v>
      </c>
      <c r="J394" s="188" t="s">
        <v>2050</v>
      </c>
      <c r="K394" s="188" t="s">
        <v>26285</v>
      </c>
      <c r="L394" t="s">
        <v>26286</v>
      </c>
      <c r="M394" t="s">
        <v>26287</v>
      </c>
    </row>
    <row r="395" spans="1:13">
      <c r="A395" s="188" t="s">
        <v>177</v>
      </c>
      <c r="B395" s="188" t="s">
        <v>177</v>
      </c>
      <c r="C395" s="188" t="s">
        <v>2220</v>
      </c>
      <c r="D395" s="188" t="s">
        <v>161</v>
      </c>
      <c r="E395" s="188" t="s">
        <v>698</v>
      </c>
      <c r="F395" s="188" t="s">
        <v>4</v>
      </c>
      <c r="G395" s="188" t="s">
        <v>26288</v>
      </c>
      <c r="H395" s="188" t="s">
        <v>1939</v>
      </c>
      <c r="I395" s="188" t="s">
        <v>26289</v>
      </c>
      <c r="J395" s="188" t="s">
        <v>1590</v>
      </c>
      <c r="K395" s="188" t="s">
        <v>13476</v>
      </c>
      <c r="L395" t="s">
        <v>26290</v>
      </c>
      <c r="M395" t="s">
        <v>26291</v>
      </c>
    </row>
    <row r="396" spans="1:13">
      <c r="A396" s="188" t="s">
        <v>177</v>
      </c>
      <c r="B396" s="188" t="s">
        <v>177</v>
      </c>
      <c r="C396" s="188" t="s">
        <v>2220</v>
      </c>
      <c r="D396" s="188" t="s">
        <v>161</v>
      </c>
      <c r="E396" s="188" t="s">
        <v>698</v>
      </c>
      <c r="F396" s="188" t="s">
        <v>11</v>
      </c>
      <c r="G396" s="188" t="s">
        <v>26292</v>
      </c>
      <c r="H396" s="188" t="s">
        <v>1613</v>
      </c>
      <c r="I396" s="188" t="s">
        <v>26293</v>
      </c>
      <c r="J396" s="188" t="s">
        <v>1051</v>
      </c>
      <c r="K396" s="188" t="s">
        <v>26294</v>
      </c>
      <c r="L396" t="s">
        <v>18728</v>
      </c>
      <c r="M396" t="s">
        <v>26295</v>
      </c>
    </row>
    <row r="397" spans="1:13">
      <c r="A397" s="188" t="s">
        <v>177</v>
      </c>
      <c r="B397" s="188" t="s">
        <v>177</v>
      </c>
      <c r="C397" s="188" t="s">
        <v>2220</v>
      </c>
      <c r="D397" s="188" t="s">
        <v>161</v>
      </c>
      <c r="E397" s="188" t="s">
        <v>698</v>
      </c>
      <c r="F397" s="188" t="s">
        <v>20</v>
      </c>
      <c r="G397" s="188" t="s">
        <v>26296</v>
      </c>
      <c r="H397" s="188" t="s">
        <v>1875</v>
      </c>
      <c r="I397" s="188" t="s">
        <v>26297</v>
      </c>
      <c r="J397" s="188" t="s">
        <v>1613</v>
      </c>
      <c r="K397" s="188" t="s">
        <v>11896</v>
      </c>
      <c r="L397" t="s">
        <v>26298</v>
      </c>
      <c r="M397" t="s">
        <v>26299</v>
      </c>
    </row>
    <row r="398" spans="1:13">
      <c r="A398" s="188" t="s">
        <v>177</v>
      </c>
      <c r="B398" s="188" t="s">
        <v>177</v>
      </c>
      <c r="C398" s="188" t="s">
        <v>2220</v>
      </c>
      <c r="D398" s="188" t="s">
        <v>161</v>
      </c>
      <c r="E398" s="188" t="s">
        <v>706</v>
      </c>
      <c r="F398" s="188" t="s">
        <v>3</v>
      </c>
      <c r="G398" s="188" t="s">
        <v>26300</v>
      </c>
      <c r="H398" s="188" t="s">
        <v>2502</v>
      </c>
      <c r="I398" s="188" t="s">
        <v>26301</v>
      </c>
      <c r="J398" s="188" t="s">
        <v>2384</v>
      </c>
      <c r="K398" s="188" t="s">
        <v>6124</v>
      </c>
      <c r="L398" t="s">
        <v>26302</v>
      </c>
      <c r="M398" t="s">
        <v>26115</v>
      </c>
    </row>
    <row r="399" spans="1:13">
      <c r="A399" s="188" t="s">
        <v>177</v>
      </c>
      <c r="B399" s="188" t="s">
        <v>177</v>
      </c>
      <c r="C399" s="188" t="s">
        <v>2220</v>
      </c>
      <c r="D399" s="188" t="s">
        <v>161</v>
      </c>
      <c r="E399" s="188" t="s">
        <v>706</v>
      </c>
      <c r="F399" s="188" t="s">
        <v>10</v>
      </c>
      <c r="G399" s="188" t="s">
        <v>26303</v>
      </c>
      <c r="H399" s="188" t="s">
        <v>2542</v>
      </c>
      <c r="I399" s="188" t="s">
        <v>26304</v>
      </c>
      <c r="J399" s="188" t="s">
        <v>2646</v>
      </c>
      <c r="K399" s="188" t="s">
        <v>26305</v>
      </c>
      <c r="L399" t="s">
        <v>26306</v>
      </c>
      <c r="M399" t="s">
        <v>26307</v>
      </c>
    </row>
    <row r="400" spans="1:13">
      <c r="A400" s="188" t="s">
        <v>177</v>
      </c>
      <c r="B400" s="188" t="s">
        <v>177</v>
      </c>
      <c r="C400" s="188" t="s">
        <v>2220</v>
      </c>
      <c r="D400" s="188" t="s">
        <v>161</v>
      </c>
      <c r="E400" s="188" t="s">
        <v>706</v>
      </c>
      <c r="F400" s="188" t="s">
        <v>2</v>
      </c>
      <c r="G400" s="188" t="s">
        <v>26308</v>
      </c>
      <c r="H400" s="188" t="s">
        <v>1360</v>
      </c>
      <c r="I400" s="188" t="s">
        <v>26309</v>
      </c>
      <c r="J400" s="188" t="s">
        <v>1719</v>
      </c>
      <c r="K400" s="188" t="s">
        <v>26310</v>
      </c>
      <c r="L400" t="s">
        <v>26311</v>
      </c>
      <c r="M400" t="s">
        <v>26312</v>
      </c>
    </row>
    <row r="401" spans="1:13">
      <c r="A401" s="188" t="s">
        <v>177</v>
      </c>
      <c r="B401" s="188" t="s">
        <v>177</v>
      </c>
      <c r="C401" s="188" t="s">
        <v>2220</v>
      </c>
      <c r="D401" s="188" t="s">
        <v>161</v>
      </c>
      <c r="E401" s="188" t="s">
        <v>706</v>
      </c>
      <c r="F401" s="188" t="s">
        <v>4</v>
      </c>
      <c r="G401" s="188" t="s">
        <v>26313</v>
      </c>
      <c r="H401" s="188" t="s">
        <v>1613</v>
      </c>
      <c r="I401" s="188" t="s">
        <v>26293</v>
      </c>
      <c r="J401" s="188" t="s">
        <v>1547</v>
      </c>
      <c r="K401" s="188" t="s">
        <v>26275</v>
      </c>
      <c r="L401" t="s">
        <v>26314</v>
      </c>
      <c r="M401" t="s">
        <v>26315</v>
      </c>
    </row>
    <row r="402" spans="1:13">
      <c r="A402" s="188" t="s">
        <v>177</v>
      </c>
      <c r="B402" s="188" t="s">
        <v>177</v>
      </c>
      <c r="C402" s="188" t="s">
        <v>2220</v>
      </c>
      <c r="D402" s="188" t="s">
        <v>161</v>
      </c>
      <c r="E402" s="188" t="s">
        <v>706</v>
      </c>
      <c r="F402" s="188" t="s">
        <v>11</v>
      </c>
      <c r="G402" s="188" t="s">
        <v>26316</v>
      </c>
      <c r="H402" s="188" t="s">
        <v>1051</v>
      </c>
      <c r="I402" s="188" t="s">
        <v>26317</v>
      </c>
      <c r="J402" s="188" t="s">
        <v>3800</v>
      </c>
      <c r="K402" s="188" t="s">
        <v>3808</v>
      </c>
      <c r="L402" t="s">
        <v>1345</v>
      </c>
      <c r="M402" t="s">
        <v>26318</v>
      </c>
    </row>
    <row r="403" spans="1:13">
      <c r="A403" s="188" t="s">
        <v>177</v>
      </c>
      <c r="B403" s="188" t="s">
        <v>177</v>
      </c>
      <c r="C403" s="188" t="s">
        <v>2220</v>
      </c>
      <c r="D403" s="188" t="s">
        <v>161</v>
      </c>
      <c r="E403" s="188" t="s">
        <v>706</v>
      </c>
      <c r="F403" s="188" t="s">
        <v>20</v>
      </c>
      <c r="G403" s="188" t="s">
        <v>26319</v>
      </c>
      <c r="H403" s="188" t="s">
        <v>1502</v>
      </c>
      <c r="I403" s="188" t="s">
        <v>26320</v>
      </c>
      <c r="J403" s="188" t="s">
        <v>3800</v>
      </c>
      <c r="K403" s="188" t="s">
        <v>3808</v>
      </c>
      <c r="L403" t="s">
        <v>16079</v>
      </c>
      <c r="M403" t="s">
        <v>26321</v>
      </c>
    </row>
    <row r="404" spans="1:13">
      <c r="A404" s="188" t="s">
        <v>177</v>
      </c>
      <c r="B404" s="188" t="s">
        <v>177</v>
      </c>
      <c r="C404" s="188" t="s">
        <v>2220</v>
      </c>
      <c r="D404" s="188" t="s">
        <v>161</v>
      </c>
      <c r="E404" s="188" t="s">
        <v>714</v>
      </c>
      <c r="F404" s="188" t="s">
        <v>3</v>
      </c>
      <c r="G404" s="188" t="s">
        <v>26322</v>
      </c>
      <c r="H404" s="188" t="s">
        <v>1719</v>
      </c>
      <c r="I404" s="188" t="s">
        <v>26323</v>
      </c>
      <c r="J404" s="188" t="s">
        <v>2052</v>
      </c>
      <c r="K404" s="188" t="s">
        <v>26324</v>
      </c>
      <c r="L404" t="s">
        <v>26325</v>
      </c>
      <c r="M404" t="s">
        <v>26326</v>
      </c>
    </row>
    <row r="405" spans="1:13">
      <c r="A405" s="188" t="s">
        <v>177</v>
      </c>
      <c r="B405" s="188" t="s">
        <v>177</v>
      </c>
      <c r="C405" s="188" t="s">
        <v>2220</v>
      </c>
      <c r="D405" s="188" t="s">
        <v>161</v>
      </c>
      <c r="E405" s="188" t="s">
        <v>714</v>
      </c>
      <c r="F405" s="188" t="s">
        <v>10</v>
      </c>
      <c r="G405" s="188" t="s">
        <v>26327</v>
      </c>
      <c r="H405" s="188" t="s">
        <v>2134</v>
      </c>
      <c r="I405" s="188" t="s">
        <v>26328</v>
      </c>
      <c r="J405" s="188" t="s">
        <v>2137</v>
      </c>
      <c r="K405" s="188" t="s">
        <v>8950</v>
      </c>
      <c r="L405" t="s">
        <v>26329</v>
      </c>
      <c r="M405" t="s">
        <v>26330</v>
      </c>
    </row>
    <row r="406" spans="1:13">
      <c r="A406" s="188" t="s">
        <v>177</v>
      </c>
      <c r="B406" s="188" t="s">
        <v>177</v>
      </c>
      <c r="C406" s="188" t="s">
        <v>2220</v>
      </c>
      <c r="D406" s="188" t="s">
        <v>161</v>
      </c>
      <c r="E406" s="188" t="s">
        <v>714</v>
      </c>
      <c r="F406" s="188" t="s">
        <v>2</v>
      </c>
      <c r="G406" s="188" t="s">
        <v>26331</v>
      </c>
      <c r="H406" s="188" t="s">
        <v>1897</v>
      </c>
      <c r="I406" s="188" t="s">
        <v>26332</v>
      </c>
      <c r="J406" s="188" t="s">
        <v>1744</v>
      </c>
      <c r="K406" s="188" t="s">
        <v>26333</v>
      </c>
      <c r="L406" t="s">
        <v>1357</v>
      </c>
      <c r="M406" t="s">
        <v>16777</v>
      </c>
    </row>
    <row r="407" spans="1:13">
      <c r="A407" s="188" t="s">
        <v>177</v>
      </c>
      <c r="B407" s="188" t="s">
        <v>177</v>
      </c>
      <c r="C407" s="188" t="s">
        <v>2220</v>
      </c>
      <c r="D407" s="188" t="s">
        <v>161</v>
      </c>
      <c r="E407" s="188" t="s">
        <v>714</v>
      </c>
      <c r="F407" s="188" t="s">
        <v>4</v>
      </c>
      <c r="G407" s="188" t="s">
        <v>26334</v>
      </c>
      <c r="H407" s="188" t="s">
        <v>1502</v>
      </c>
      <c r="I407" s="188" t="s">
        <v>26320</v>
      </c>
      <c r="J407" s="188" t="s">
        <v>1482</v>
      </c>
      <c r="K407" s="188" t="s">
        <v>8969</v>
      </c>
      <c r="L407" t="s">
        <v>11872</v>
      </c>
      <c r="M407" t="s">
        <v>26335</v>
      </c>
    </row>
    <row r="408" spans="1:13">
      <c r="A408" s="188" t="s">
        <v>177</v>
      </c>
      <c r="B408" s="188" t="s">
        <v>177</v>
      </c>
      <c r="C408" s="188" t="s">
        <v>2220</v>
      </c>
      <c r="D408" s="188" t="s">
        <v>161</v>
      </c>
      <c r="E408" s="188" t="s">
        <v>714</v>
      </c>
      <c r="F408" s="188" t="s">
        <v>11</v>
      </c>
      <c r="G408" s="188" t="s">
        <v>26336</v>
      </c>
      <c r="H408" s="188" t="s">
        <v>1547</v>
      </c>
      <c r="I408" s="188" t="s">
        <v>10964</v>
      </c>
      <c r="J408" s="188" t="s">
        <v>1482</v>
      </c>
      <c r="K408" s="188" t="s">
        <v>8969</v>
      </c>
      <c r="L408" t="s">
        <v>17446</v>
      </c>
      <c r="M408" t="s">
        <v>12346</v>
      </c>
    </row>
    <row r="409" spans="1:13">
      <c r="A409" s="188" t="s">
        <v>177</v>
      </c>
      <c r="B409" s="188" t="s">
        <v>177</v>
      </c>
      <c r="C409" s="188" t="s">
        <v>2220</v>
      </c>
      <c r="D409" s="188" t="s">
        <v>161</v>
      </c>
      <c r="E409" s="188" t="s">
        <v>714</v>
      </c>
      <c r="F409" s="188" t="s">
        <v>20</v>
      </c>
      <c r="G409" s="188" t="s">
        <v>26337</v>
      </c>
      <c r="H409" s="188" t="s">
        <v>1547</v>
      </c>
      <c r="I409" s="188" t="s">
        <v>10964</v>
      </c>
      <c r="J409" s="188" t="s">
        <v>3800</v>
      </c>
      <c r="K409" s="188" t="s">
        <v>3808</v>
      </c>
      <c r="L409" t="s">
        <v>14877</v>
      </c>
      <c r="M409" t="s">
        <v>12346</v>
      </c>
    </row>
    <row r="410" spans="1:13">
      <c r="A410" s="188" t="s">
        <v>177</v>
      </c>
      <c r="B410" s="188" t="s">
        <v>177</v>
      </c>
      <c r="C410" s="188" t="s">
        <v>2220</v>
      </c>
      <c r="D410" s="188" t="s">
        <v>162</v>
      </c>
      <c r="E410" s="188" t="s">
        <v>722</v>
      </c>
      <c r="F410" s="188" t="s">
        <v>3</v>
      </c>
      <c r="G410" s="188" t="s">
        <v>26338</v>
      </c>
      <c r="H410" s="188" t="s">
        <v>1698</v>
      </c>
      <c r="I410" s="188" t="s">
        <v>26339</v>
      </c>
      <c r="J410" s="188" t="s">
        <v>1657</v>
      </c>
      <c r="K410" s="188" t="s">
        <v>26254</v>
      </c>
      <c r="L410" t="s">
        <v>26340</v>
      </c>
      <c r="M410" t="s">
        <v>26341</v>
      </c>
    </row>
    <row r="411" spans="1:13">
      <c r="A411" s="188" t="s">
        <v>177</v>
      </c>
      <c r="B411" s="188" t="s">
        <v>177</v>
      </c>
      <c r="C411" s="188" t="s">
        <v>2220</v>
      </c>
      <c r="D411" s="188" t="s">
        <v>162</v>
      </c>
      <c r="E411" s="188" t="s">
        <v>722</v>
      </c>
      <c r="F411" s="188" t="s">
        <v>10</v>
      </c>
      <c r="G411" s="188" t="s">
        <v>26342</v>
      </c>
      <c r="H411" s="188" t="s">
        <v>2059</v>
      </c>
      <c r="I411" s="188" t="s">
        <v>26343</v>
      </c>
      <c r="J411" s="188" t="s">
        <v>2278</v>
      </c>
      <c r="K411" s="188" t="s">
        <v>26344</v>
      </c>
      <c r="L411" t="s">
        <v>26345</v>
      </c>
      <c r="M411" t="s">
        <v>26346</v>
      </c>
    </row>
    <row r="412" spans="1:13">
      <c r="A412" s="188" t="s">
        <v>177</v>
      </c>
      <c r="B412" s="188" t="s">
        <v>177</v>
      </c>
      <c r="C412" s="188" t="s">
        <v>2220</v>
      </c>
      <c r="D412" s="188" t="s">
        <v>162</v>
      </c>
      <c r="E412" s="188" t="s">
        <v>722</v>
      </c>
      <c r="F412" s="188" t="s">
        <v>2</v>
      </c>
      <c r="G412" s="188" t="s">
        <v>26347</v>
      </c>
      <c r="H412" s="188" t="s">
        <v>1936</v>
      </c>
      <c r="I412" s="188" t="s">
        <v>26348</v>
      </c>
      <c r="J412" s="188" t="s">
        <v>2404</v>
      </c>
      <c r="K412" s="188" t="s">
        <v>26349</v>
      </c>
      <c r="L412" t="s">
        <v>26350</v>
      </c>
      <c r="M412" t="s">
        <v>26351</v>
      </c>
    </row>
    <row r="413" spans="1:13">
      <c r="A413" s="188" t="s">
        <v>177</v>
      </c>
      <c r="B413" s="188" t="s">
        <v>177</v>
      </c>
      <c r="C413" s="188" t="s">
        <v>2220</v>
      </c>
      <c r="D413" s="188" t="s">
        <v>162</v>
      </c>
      <c r="E413" s="188" t="s">
        <v>722</v>
      </c>
      <c r="F413" s="188" t="s">
        <v>4</v>
      </c>
      <c r="G413" s="188" t="s">
        <v>26352</v>
      </c>
      <c r="H413" s="188" t="s">
        <v>2052</v>
      </c>
      <c r="I413" s="188" t="s">
        <v>26353</v>
      </c>
      <c r="J413" s="188" t="s">
        <v>1721</v>
      </c>
      <c r="K413" s="188" t="s">
        <v>26267</v>
      </c>
      <c r="L413" t="s">
        <v>26354</v>
      </c>
      <c r="M413" t="s">
        <v>26355</v>
      </c>
    </row>
    <row r="414" spans="1:13">
      <c r="A414" s="188" t="s">
        <v>177</v>
      </c>
      <c r="B414" s="188" t="s">
        <v>177</v>
      </c>
      <c r="C414" s="188" t="s">
        <v>2220</v>
      </c>
      <c r="D414" s="188" t="s">
        <v>162</v>
      </c>
      <c r="E414" s="188" t="s">
        <v>722</v>
      </c>
      <c r="F414" s="188" t="s">
        <v>11</v>
      </c>
      <c r="G414" s="188" t="s">
        <v>26356</v>
      </c>
      <c r="H414" s="188" t="s">
        <v>1764</v>
      </c>
      <c r="I414" s="188" t="s">
        <v>10988</v>
      </c>
      <c r="J414" s="188" t="s">
        <v>1051</v>
      </c>
      <c r="K414" s="188" t="s">
        <v>26294</v>
      </c>
      <c r="L414" t="s">
        <v>25499</v>
      </c>
      <c r="M414" t="s">
        <v>26357</v>
      </c>
    </row>
    <row r="415" spans="1:13">
      <c r="A415" s="188" t="s">
        <v>177</v>
      </c>
      <c r="B415" s="188" t="s">
        <v>177</v>
      </c>
      <c r="C415" s="188" t="s">
        <v>2220</v>
      </c>
      <c r="D415" s="188" t="s">
        <v>162</v>
      </c>
      <c r="E415" s="188" t="s">
        <v>722</v>
      </c>
      <c r="F415" s="188" t="s">
        <v>20</v>
      </c>
      <c r="G415" s="188" t="s">
        <v>26358</v>
      </c>
      <c r="H415" s="188" t="s">
        <v>1786</v>
      </c>
      <c r="I415" s="188" t="s">
        <v>26253</v>
      </c>
      <c r="J415" s="188" t="s">
        <v>1547</v>
      </c>
      <c r="K415" s="188" t="s">
        <v>26275</v>
      </c>
      <c r="L415" t="s">
        <v>26276</v>
      </c>
      <c r="M415" t="s">
        <v>12571</v>
      </c>
    </row>
    <row r="416" spans="1:13">
      <c r="A416" s="188" t="s">
        <v>177</v>
      </c>
      <c r="B416" s="188" t="s">
        <v>177</v>
      </c>
      <c r="C416" s="188" t="s">
        <v>2220</v>
      </c>
      <c r="D416" s="188" t="s">
        <v>162</v>
      </c>
      <c r="E416" s="188" t="s">
        <v>730</v>
      </c>
      <c r="F416" s="188" t="s">
        <v>3</v>
      </c>
      <c r="G416" s="188" t="s">
        <v>26359</v>
      </c>
      <c r="H416" s="188" t="s">
        <v>2007</v>
      </c>
      <c r="I416" s="188" t="s">
        <v>26266</v>
      </c>
      <c r="J416" s="188" t="s">
        <v>1853</v>
      </c>
      <c r="K416" s="188" t="s">
        <v>26360</v>
      </c>
      <c r="L416" t="s">
        <v>26361</v>
      </c>
      <c r="M416" t="s">
        <v>26362</v>
      </c>
    </row>
    <row r="417" spans="1:13">
      <c r="A417" s="188" t="s">
        <v>177</v>
      </c>
      <c r="B417" s="188" t="s">
        <v>177</v>
      </c>
      <c r="C417" s="188" t="s">
        <v>2220</v>
      </c>
      <c r="D417" s="188" t="s">
        <v>162</v>
      </c>
      <c r="E417" s="188" t="s">
        <v>730</v>
      </c>
      <c r="F417" s="188" t="s">
        <v>10</v>
      </c>
      <c r="G417" s="188" t="s">
        <v>26363</v>
      </c>
      <c r="H417" s="188" t="s">
        <v>3104</v>
      </c>
      <c r="I417" s="188" t="s">
        <v>26364</v>
      </c>
      <c r="J417" s="188" t="s">
        <v>2530</v>
      </c>
      <c r="K417" s="188" t="s">
        <v>26365</v>
      </c>
      <c r="L417" t="s">
        <v>26366</v>
      </c>
      <c r="M417" t="s">
        <v>26367</v>
      </c>
    </row>
    <row r="418" spans="1:13">
      <c r="A418" s="188" t="s">
        <v>177</v>
      </c>
      <c r="B418" s="188" t="s">
        <v>177</v>
      </c>
      <c r="C418" s="188" t="s">
        <v>2220</v>
      </c>
      <c r="D418" s="188" t="s">
        <v>162</v>
      </c>
      <c r="E418" s="188" t="s">
        <v>730</v>
      </c>
      <c r="F418" s="188" t="s">
        <v>2</v>
      </c>
      <c r="G418" s="188" t="s">
        <v>26368</v>
      </c>
      <c r="H418" s="188" t="s">
        <v>1807</v>
      </c>
      <c r="I418" s="188" t="s">
        <v>26369</v>
      </c>
      <c r="J418" s="188" t="s">
        <v>1719</v>
      </c>
      <c r="K418" s="188" t="s">
        <v>26310</v>
      </c>
      <c r="L418" t="s">
        <v>26370</v>
      </c>
      <c r="M418" t="s">
        <v>26371</v>
      </c>
    </row>
    <row r="419" spans="1:13">
      <c r="A419" s="188" t="s">
        <v>177</v>
      </c>
      <c r="B419" s="188" t="s">
        <v>177</v>
      </c>
      <c r="C419" s="188" t="s">
        <v>2220</v>
      </c>
      <c r="D419" s="188" t="s">
        <v>162</v>
      </c>
      <c r="E419" s="188" t="s">
        <v>730</v>
      </c>
      <c r="F419" s="188" t="s">
        <v>4</v>
      </c>
      <c r="G419" s="188" t="s">
        <v>26372</v>
      </c>
      <c r="H419" s="188" t="s">
        <v>1853</v>
      </c>
      <c r="I419" s="188" t="s">
        <v>26373</v>
      </c>
      <c r="J419" s="188" t="s">
        <v>1613</v>
      </c>
      <c r="K419" s="188" t="s">
        <v>11896</v>
      </c>
      <c r="L419" t="s">
        <v>26374</v>
      </c>
      <c r="M419" t="s">
        <v>26375</v>
      </c>
    </row>
    <row r="420" spans="1:13">
      <c r="A420" s="188" t="s">
        <v>177</v>
      </c>
      <c r="B420" s="188" t="s">
        <v>177</v>
      </c>
      <c r="C420" s="188" t="s">
        <v>2220</v>
      </c>
      <c r="D420" s="188" t="s">
        <v>162</v>
      </c>
      <c r="E420" s="188" t="s">
        <v>730</v>
      </c>
      <c r="F420" s="188" t="s">
        <v>11</v>
      </c>
      <c r="G420" s="188" t="s">
        <v>26376</v>
      </c>
      <c r="H420" s="188" t="s">
        <v>1053</v>
      </c>
      <c r="I420" s="188" t="s">
        <v>26377</v>
      </c>
      <c r="J420" s="188" t="s">
        <v>1502</v>
      </c>
      <c r="K420" s="188" t="s">
        <v>26272</v>
      </c>
      <c r="L420" t="s">
        <v>26378</v>
      </c>
      <c r="M420" t="s">
        <v>26379</v>
      </c>
    </row>
    <row r="421" spans="1:13">
      <c r="A421" s="188" t="s">
        <v>177</v>
      </c>
      <c r="B421" s="188" t="s">
        <v>177</v>
      </c>
      <c r="C421" s="188" t="s">
        <v>2220</v>
      </c>
      <c r="D421" s="188" t="s">
        <v>162</v>
      </c>
      <c r="E421" s="188" t="s">
        <v>730</v>
      </c>
      <c r="F421" s="188" t="s">
        <v>20</v>
      </c>
      <c r="G421" s="188" t="s">
        <v>26380</v>
      </c>
      <c r="H421" s="188" t="s">
        <v>1657</v>
      </c>
      <c r="I421" s="188" t="s">
        <v>26381</v>
      </c>
      <c r="J421" s="188" t="s">
        <v>1502</v>
      </c>
      <c r="K421" s="188" t="s">
        <v>26272</v>
      </c>
      <c r="L421" t="s">
        <v>18994</v>
      </c>
      <c r="M421" t="s">
        <v>26382</v>
      </c>
    </row>
    <row r="422" spans="1:13">
      <c r="A422" s="188" t="s">
        <v>177</v>
      </c>
      <c r="B422" s="188" t="s">
        <v>177</v>
      </c>
      <c r="C422" s="188" t="s">
        <v>2220</v>
      </c>
      <c r="D422" s="188" t="s">
        <v>162</v>
      </c>
      <c r="E422" s="188" t="s">
        <v>738</v>
      </c>
      <c r="F422" s="188" t="s">
        <v>3</v>
      </c>
      <c r="G422" s="188" t="s">
        <v>26383</v>
      </c>
      <c r="H422" s="188" t="s">
        <v>2135</v>
      </c>
      <c r="I422" s="188" t="s">
        <v>26384</v>
      </c>
      <c r="J422" s="188" t="s">
        <v>2134</v>
      </c>
      <c r="K422" s="188" t="s">
        <v>26385</v>
      </c>
      <c r="L422" t="s">
        <v>26386</v>
      </c>
      <c r="M422" t="s">
        <v>26387</v>
      </c>
    </row>
    <row r="423" spans="1:13">
      <c r="A423" s="188" t="s">
        <v>177</v>
      </c>
      <c r="B423" s="188" t="s">
        <v>177</v>
      </c>
      <c r="C423" s="188" t="s">
        <v>2220</v>
      </c>
      <c r="D423" s="188" t="s">
        <v>162</v>
      </c>
      <c r="E423" s="188" t="s">
        <v>738</v>
      </c>
      <c r="F423" s="188" t="s">
        <v>10</v>
      </c>
      <c r="G423" s="188" t="s">
        <v>26388</v>
      </c>
      <c r="H423" s="188" t="s">
        <v>2059</v>
      </c>
      <c r="I423" s="188" t="s">
        <v>26343</v>
      </c>
      <c r="J423" s="188" t="s">
        <v>2135</v>
      </c>
      <c r="K423" s="188" t="s">
        <v>26389</v>
      </c>
      <c r="L423" t="s">
        <v>26345</v>
      </c>
      <c r="M423" t="s">
        <v>26390</v>
      </c>
    </row>
    <row r="424" spans="1:13">
      <c r="A424" s="188" t="s">
        <v>177</v>
      </c>
      <c r="B424" s="188" t="s">
        <v>177</v>
      </c>
      <c r="C424" s="188" t="s">
        <v>2220</v>
      </c>
      <c r="D424" s="188" t="s">
        <v>162</v>
      </c>
      <c r="E424" s="188" t="s">
        <v>738</v>
      </c>
      <c r="F424" s="188" t="s">
        <v>2</v>
      </c>
      <c r="G424" s="188" t="s">
        <v>26391</v>
      </c>
      <c r="H424" s="188" t="s">
        <v>2239</v>
      </c>
      <c r="I424" s="188" t="s">
        <v>26392</v>
      </c>
      <c r="J424" s="188" t="s">
        <v>1961</v>
      </c>
      <c r="K424" s="188" t="s">
        <v>5754</v>
      </c>
      <c r="L424" t="s">
        <v>26393</v>
      </c>
      <c r="M424" t="s">
        <v>26394</v>
      </c>
    </row>
    <row r="425" spans="1:13">
      <c r="A425" s="188" t="s">
        <v>177</v>
      </c>
      <c r="B425" s="188" t="s">
        <v>177</v>
      </c>
      <c r="C425" s="188" t="s">
        <v>2220</v>
      </c>
      <c r="D425" s="188" t="s">
        <v>162</v>
      </c>
      <c r="E425" s="188" t="s">
        <v>738</v>
      </c>
      <c r="F425" s="188" t="s">
        <v>4</v>
      </c>
      <c r="G425" s="188" t="s">
        <v>26395</v>
      </c>
      <c r="H425" s="188" t="s">
        <v>1613</v>
      </c>
      <c r="I425" s="188" t="s">
        <v>26293</v>
      </c>
      <c r="J425" s="188" t="s">
        <v>1546</v>
      </c>
      <c r="K425" s="188" t="s">
        <v>26396</v>
      </c>
      <c r="L425" t="s">
        <v>26314</v>
      </c>
      <c r="M425" t="s">
        <v>1157</v>
      </c>
    </row>
    <row r="426" spans="1:13">
      <c r="A426" s="188" t="s">
        <v>177</v>
      </c>
      <c r="B426" s="188" t="s">
        <v>177</v>
      </c>
      <c r="C426" s="188" t="s">
        <v>2220</v>
      </c>
      <c r="D426" s="188" t="s">
        <v>162</v>
      </c>
      <c r="E426" s="188" t="s">
        <v>738</v>
      </c>
      <c r="F426" s="188" t="s">
        <v>11</v>
      </c>
      <c r="G426" s="188" t="s">
        <v>26397</v>
      </c>
      <c r="H426" s="188" t="s">
        <v>1502</v>
      </c>
      <c r="I426" s="188" t="s">
        <v>26320</v>
      </c>
      <c r="J426" s="188" t="s">
        <v>1051</v>
      </c>
      <c r="K426" s="188" t="s">
        <v>26294</v>
      </c>
      <c r="L426" t="s">
        <v>429</v>
      </c>
      <c r="M426" t="s">
        <v>6688</v>
      </c>
    </row>
    <row r="427" spans="1:13">
      <c r="A427" s="188" t="s">
        <v>177</v>
      </c>
      <c r="B427" s="188" t="s">
        <v>177</v>
      </c>
      <c r="C427" s="188" t="s">
        <v>2220</v>
      </c>
      <c r="D427" s="188" t="s">
        <v>162</v>
      </c>
      <c r="E427" s="188" t="s">
        <v>738</v>
      </c>
      <c r="F427" s="188" t="s">
        <v>20</v>
      </c>
      <c r="G427" s="188" t="s">
        <v>26398</v>
      </c>
      <c r="H427" s="188" t="s">
        <v>1698</v>
      </c>
      <c r="I427" s="188" t="s">
        <v>26339</v>
      </c>
      <c r="J427" s="188" t="s">
        <v>1482</v>
      </c>
      <c r="K427" s="188" t="s">
        <v>8969</v>
      </c>
      <c r="L427" t="s">
        <v>26399</v>
      </c>
      <c r="M427" t="s">
        <v>26400</v>
      </c>
    </row>
    <row r="428" spans="1:13">
      <c r="A428" s="188" t="s">
        <v>177</v>
      </c>
      <c r="B428" s="188" t="s">
        <v>177</v>
      </c>
      <c r="C428" s="188" t="s">
        <v>2220</v>
      </c>
      <c r="D428" s="188" t="s">
        <v>162</v>
      </c>
      <c r="E428" s="188" t="s">
        <v>746</v>
      </c>
      <c r="F428" s="188" t="s">
        <v>3</v>
      </c>
      <c r="G428" s="188" t="s">
        <v>26401</v>
      </c>
      <c r="H428" s="188" t="s">
        <v>2301</v>
      </c>
      <c r="I428" s="188" t="s">
        <v>26402</v>
      </c>
      <c r="J428" s="188" t="s">
        <v>2050</v>
      </c>
      <c r="K428" s="188" t="s">
        <v>26285</v>
      </c>
      <c r="L428" t="s">
        <v>26403</v>
      </c>
      <c r="M428" t="s">
        <v>26404</v>
      </c>
    </row>
    <row r="429" spans="1:13">
      <c r="A429" s="188" t="s">
        <v>177</v>
      </c>
      <c r="B429" s="188" t="s">
        <v>177</v>
      </c>
      <c r="C429" s="188" t="s">
        <v>2220</v>
      </c>
      <c r="D429" s="188" t="s">
        <v>162</v>
      </c>
      <c r="E429" s="188" t="s">
        <v>746</v>
      </c>
      <c r="F429" s="188" t="s">
        <v>10</v>
      </c>
      <c r="G429" s="188" t="s">
        <v>26405</v>
      </c>
      <c r="H429" s="188" t="s">
        <v>2646</v>
      </c>
      <c r="I429" s="188" t="s">
        <v>26406</v>
      </c>
      <c r="J429" s="188" t="s">
        <v>2404</v>
      </c>
      <c r="K429" s="188" t="s">
        <v>26349</v>
      </c>
      <c r="L429" t="s">
        <v>26407</v>
      </c>
      <c r="M429" t="s">
        <v>26408</v>
      </c>
    </row>
    <row r="430" spans="1:13">
      <c r="A430" s="188" t="s">
        <v>177</v>
      </c>
      <c r="B430" s="188" t="s">
        <v>177</v>
      </c>
      <c r="C430" s="188" t="s">
        <v>2220</v>
      </c>
      <c r="D430" s="188" t="s">
        <v>162</v>
      </c>
      <c r="E430" s="188" t="s">
        <v>746</v>
      </c>
      <c r="F430" s="188" t="s">
        <v>2</v>
      </c>
      <c r="G430" s="188" t="s">
        <v>26409</v>
      </c>
      <c r="H430" s="188" t="s">
        <v>2114</v>
      </c>
      <c r="I430" s="188" t="s">
        <v>26410</v>
      </c>
      <c r="J430" s="188" t="s">
        <v>1961</v>
      </c>
      <c r="K430" s="188" t="s">
        <v>5754</v>
      </c>
      <c r="L430" t="s">
        <v>26411</v>
      </c>
      <c r="M430" t="s">
        <v>26412</v>
      </c>
    </row>
    <row r="431" spans="1:13">
      <c r="A431" s="188" t="s">
        <v>177</v>
      </c>
      <c r="B431" s="188" t="s">
        <v>177</v>
      </c>
      <c r="C431" s="188" t="s">
        <v>2220</v>
      </c>
      <c r="D431" s="188" t="s">
        <v>162</v>
      </c>
      <c r="E431" s="188" t="s">
        <v>746</v>
      </c>
      <c r="F431" s="188" t="s">
        <v>4</v>
      </c>
      <c r="G431" s="188" t="s">
        <v>26413</v>
      </c>
      <c r="H431" s="188" t="s">
        <v>1546</v>
      </c>
      <c r="I431" s="188" t="s">
        <v>26414</v>
      </c>
      <c r="J431" s="188" t="s">
        <v>1502</v>
      </c>
      <c r="K431" s="188" t="s">
        <v>26272</v>
      </c>
      <c r="L431" t="s">
        <v>26415</v>
      </c>
      <c r="M431" t="s">
        <v>11041</v>
      </c>
    </row>
    <row r="432" spans="1:13">
      <c r="A432" s="188" t="s">
        <v>177</v>
      </c>
      <c r="B432" s="188" t="s">
        <v>177</v>
      </c>
      <c r="C432" s="188" t="s">
        <v>2220</v>
      </c>
      <c r="D432" s="188" t="s">
        <v>162</v>
      </c>
      <c r="E432" s="188" t="s">
        <v>746</v>
      </c>
      <c r="F432" s="188" t="s">
        <v>11</v>
      </c>
      <c r="G432" s="188" t="s">
        <v>26416</v>
      </c>
      <c r="H432" s="188" t="s">
        <v>1502</v>
      </c>
      <c r="I432" s="188" t="s">
        <v>26320</v>
      </c>
      <c r="J432" s="188" t="s">
        <v>1051</v>
      </c>
      <c r="K432" s="188" t="s">
        <v>26294</v>
      </c>
      <c r="L432" t="s">
        <v>429</v>
      </c>
      <c r="M432" t="s">
        <v>8119</v>
      </c>
    </row>
    <row r="433" spans="1:13">
      <c r="A433" s="188" t="s">
        <v>177</v>
      </c>
      <c r="B433" s="188" t="s">
        <v>177</v>
      </c>
      <c r="C433" s="188" t="s">
        <v>2220</v>
      </c>
      <c r="D433" s="188" t="s">
        <v>162</v>
      </c>
      <c r="E433" s="188" t="s">
        <v>746</v>
      </c>
      <c r="F433" s="188" t="s">
        <v>20</v>
      </c>
      <c r="G433" s="188" t="s">
        <v>26417</v>
      </c>
      <c r="H433" s="188" t="s">
        <v>1592</v>
      </c>
      <c r="I433" s="188" t="s">
        <v>26418</v>
      </c>
      <c r="J433" s="188" t="s">
        <v>1482</v>
      </c>
      <c r="K433" s="188" t="s">
        <v>8969</v>
      </c>
      <c r="L433" t="s">
        <v>16015</v>
      </c>
      <c r="M433" t="s">
        <v>11031</v>
      </c>
    </row>
    <row r="434" spans="1:13">
      <c r="A434" s="188" t="s">
        <v>177</v>
      </c>
      <c r="B434" s="188" t="s">
        <v>177</v>
      </c>
      <c r="C434" s="188" t="s">
        <v>2220</v>
      </c>
      <c r="D434" s="188" t="s">
        <v>163</v>
      </c>
      <c r="E434" s="188" t="s">
        <v>754</v>
      </c>
      <c r="F434" s="188" t="s">
        <v>3</v>
      </c>
      <c r="G434" s="188" t="s">
        <v>26419</v>
      </c>
      <c r="H434" s="188" t="s">
        <v>1721</v>
      </c>
      <c r="I434" s="188" t="s">
        <v>26420</v>
      </c>
      <c r="J434" s="188" t="s">
        <v>1590</v>
      </c>
      <c r="K434" s="188" t="s">
        <v>13476</v>
      </c>
      <c r="L434" t="s">
        <v>26421</v>
      </c>
      <c r="M434" t="s">
        <v>26422</v>
      </c>
    </row>
    <row r="435" spans="1:13">
      <c r="A435" s="188" t="s">
        <v>177</v>
      </c>
      <c r="B435" s="188" t="s">
        <v>177</v>
      </c>
      <c r="C435" s="188" t="s">
        <v>2220</v>
      </c>
      <c r="D435" s="188" t="s">
        <v>163</v>
      </c>
      <c r="E435" s="188" t="s">
        <v>754</v>
      </c>
      <c r="F435" s="188" t="s">
        <v>10</v>
      </c>
      <c r="G435" s="188" t="s">
        <v>26423</v>
      </c>
      <c r="H435" s="188" t="s">
        <v>1981</v>
      </c>
      <c r="I435" s="188" t="s">
        <v>26424</v>
      </c>
      <c r="J435" s="188" t="s">
        <v>2404</v>
      </c>
      <c r="K435" s="188" t="s">
        <v>26349</v>
      </c>
      <c r="L435" t="s">
        <v>26425</v>
      </c>
      <c r="M435" t="s">
        <v>26426</v>
      </c>
    </row>
    <row r="436" spans="1:13">
      <c r="A436" s="188" t="s">
        <v>177</v>
      </c>
      <c r="B436" s="188" t="s">
        <v>177</v>
      </c>
      <c r="C436" s="188" t="s">
        <v>2220</v>
      </c>
      <c r="D436" s="188" t="s">
        <v>163</v>
      </c>
      <c r="E436" s="188" t="s">
        <v>754</v>
      </c>
      <c r="F436" s="188" t="s">
        <v>2</v>
      </c>
      <c r="G436" s="188" t="s">
        <v>26427</v>
      </c>
      <c r="H436" s="188" t="s">
        <v>2646</v>
      </c>
      <c r="I436" s="188" t="s">
        <v>26406</v>
      </c>
      <c r="J436" s="188" t="s">
        <v>2049</v>
      </c>
      <c r="K436" s="188" t="s">
        <v>26428</v>
      </c>
      <c r="L436" t="s">
        <v>26429</v>
      </c>
      <c r="M436" t="s">
        <v>25054</v>
      </c>
    </row>
    <row r="437" spans="1:13">
      <c r="A437" s="188" t="s">
        <v>177</v>
      </c>
      <c r="B437" s="188" t="s">
        <v>177</v>
      </c>
      <c r="C437" s="188" t="s">
        <v>2220</v>
      </c>
      <c r="D437" s="188" t="s">
        <v>163</v>
      </c>
      <c r="E437" s="188" t="s">
        <v>754</v>
      </c>
      <c r="F437" s="188" t="s">
        <v>4</v>
      </c>
      <c r="G437" s="188" t="s">
        <v>26430</v>
      </c>
      <c r="H437" s="188" t="s">
        <v>2074</v>
      </c>
      <c r="I437" s="188" t="s">
        <v>26278</v>
      </c>
      <c r="J437" s="188" t="s">
        <v>1721</v>
      </c>
      <c r="K437" s="188" t="s">
        <v>26267</v>
      </c>
      <c r="L437" t="s">
        <v>26431</v>
      </c>
      <c r="M437" t="s">
        <v>26432</v>
      </c>
    </row>
    <row r="438" spans="1:13">
      <c r="A438" s="188" t="s">
        <v>177</v>
      </c>
      <c r="B438" s="188" t="s">
        <v>177</v>
      </c>
      <c r="C438" s="188" t="s">
        <v>2220</v>
      </c>
      <c r="D438" s="188" t="s">
        <v>163</v>
      </c>
      <c r="E438" s="188" t="s">
        <v>754</v>
      </c>
      <c r="F438" s="188" t="s">
        <v>11</v>
      </c>
      <c r="G438" s="188" t="s">
        <v>26433</v>
      </c>
      <c r="H438" s="188" t="s">
        <v>1590</v>
      </c>
      <c r="I438" s="188" t="s">
        <v>26434</v>
      </c>
      <c r="J438" s="188" t="s">
        <v>1051</v>
      </c>
      <c r="K438" s="188" t="s">
        <v>26294</v>
      </c>
      <c r="L438" t="s">
        <v>26435</v>
      </c>
      <c r="M438" t="s">
        <v>788</v>
      </c>
    </row>
    <row r="439" spans="1:13">
      <c r="A439" s="188" t="s">
        <v>177</v>
      </c>
      <c r="B439" s="188" t="s">
        <v>177</v>
      </c>
      <c r="C439" s="188" t="s">
        <v>2220</v>
      </c>
      <c r="D439" s="188" t="s">
        <v>163</v>
      </c>
      <c r="E439" s="188" t="s">
        <v>754</v>
      </c>
      <c r="F439" s="188" t="s">
        <v>20</v>
      </c>
      <c r="G439" s="188" t="s">
        <v>26436</v>
      </c>
      <c r="H439" s="188" t="s">
        <v>1744</v>
      </c>
      <c r="I439" s="188" t="s">
        <v>26437</v>
      </c>
      <c r="J439" s="188" t="s">
        <v>1547</v>
      </c>
      <c r="K439" s="188" t="s">
        <v>26275</v>
      </c>
      <c r="L439" t="s">
        <v>25627</v>
      </c>
      <c r="M439" t="s">
        <v>26438</v>
      </c>
    </row>
    <row r="440" spans="1:13">
      <c r="A440" s="188" t="s">
        <v>177</v>
      </c>
      <c r="B440" s="188" t="s">
        <v>177</v>
      </c>
      <c r="C440" s="188" t="s">
        <v>2220</v>
      </c>
      <c r="D440" s="188" t="s">
        <v>163</v>
      </c>
      <c r="E440" s="188" t="s">
        <v>762</v>
      </c>
      <c r="F440" s="188" t="s">
        <v>3</v>
      </c>
      <c r="G440" s="188" t="s">
        <v>26439</v>
      </c>
      <c r="H440" s="188" t="s">
        <v>2074</v>
      </c>
      <c r="I440" s="188" t="s">
        <v>26278</v>
      </c>
      <c r="J440" s="188" t="s">
        <v>1984</v>
      </c>
      <c r="K440" s="188" t="s">
        <v>26440</v>
      </c>
      <c r="L440" t="s">
        <v>26279</v>
      </c>
      <c r="M440" t="s">
        <v>26441</v>
      </c>
    </row>
    <row r="441" spans="1:13">
      <c r="A441" s="188" t="s">
        <v>177</v>
      </c>
      <c r="B441" s="188" t="s">
        <v>177</v>
      </c>
      <c r="C441" s="188" t="s">
        <v>2220</v>
      </c>
      <c r="D441" s="188" t="s">
        <v>163</v>
      </c>
      <c r="E441" s="188" t="s">
        <v>762</v>
      </c>
      <c r="F441" s="188" t="s">
        <v>10</v>
      </c>
      <c r="G441" s="188" t="s">
        <v>26442</v>
      </c>
      <c r="H441" s="188" t="s">
        <v>1968</v>
      </c>
      <c r="I441" s="188" t="s">
        <v>26443</v>
      </c>
      <c r="J441" s="188" t="s">
        <v>2404</v>
      </c>
      <c r="K441" s="188" t="s">
        <v>26349</v>
      </c>
      <c r="L441" t="s">
        <v>26444</v>
      </c>
      <c r="M441" t="s">
        <v>26445</v>
      </c>
    </row>
    <row r="442" spans="1:13">
      <c r="A442" s="188" t="s">
        <v>177</v>
      </c>
      <c r="B442" s="188" t="s">
        <v>177</v>
      </c>
      <c r="C442" s="188" t="s">
        <v>2220</v>
      </c>
      <c r="D442" s="188" t="s">
        <v>163</v>
      </c>
      <c r="E442" s="188" t="s">
        <v>762</v>
      </c>
      <c r="F442" s="188" t="s">
        <v>2</v>
      </c>
      <c r="G442" s="188" t="s">
        <v>26446</v>
      </c>
      <c r="H442" s="188" t="s">
        <v>1808</v>
      </c>
      <c r="I442" s="188" t="s">
        <v>26447</v>
      </c>
      <c r="J442" s="188" t="s">
        <v>2301</v>
      </c>
      <c r="K442" s="188" t="s">
        <v>26448</v>
      </c>
      <c r="L442" t="s">
        <v>26449</v>
      </c>
      <c r="M442" t="s">
        <v>26450</v>
      </c>
    </row>
    <row r="443" spans="1:13">
      <c r="A443" s="188" t="s">
        <v>177</v>
      </c>
      <c r="B443" s="188" t="s">
        <v>177</v>
      </c>
      <c r="C443" s="188" t="s">
        <v>2220</v>
      </c>
      <c r="D443" s="188" t="s">
        <v>163</v>
      </c>
      <c r="E443" s="188" t="s">
        <v>762</v>
      </c>
      <c r="F443" s="188" t="s">
        <v>4</v>
      </c>
      <c r="G443" s="188" t="s">
        <v>26451</v>
      </c>
      <c r="H443" s="188" t="s">
        <v>1764</v>
      </c>
      <c r="I443" s="188" t="s">
        <v>10988</v>
      </c>
      <c r="J443" s="188" t="s">
        <v>1592</v>
      </c>
      <c r="K443" s="188" t="s">
        <v>26452</v>
      </c>
      <c r="L443" t="s">
        <v>26453</v>
      </c>
      <c r="M443" t="s">
        <v>964</v>
      </c>
    </row>
    <row r="444" spans="1:13">
      <c r="A444" s="188" t="s">
        <v>177</v>
      </c>
      <c r="B444" s="188" t="s">
        <v>177</v>
      </c>
      <c r="C444" s="188" t="s">
        <v>2220</v>
      </c>
      <c r="D444" s="188" t="s">
        <v>163</v>
      </c>
      <c r="E444" s="188" t="s">
        <v>762</v>
      </c>
      <c r="F444" s="188" t="s">
        <v>11</v>
      </c>
      <c r="G444" s="188" t="s">
        <v>26454</v>
      </c>
      <c r="H444" s="188" t="s">
        <v>1657</v>
      </c>
      <c r="I444" s="188" t="s">
        <v>26381</v>
      </c>
      <c r="J444" s="188" t="s">
        <v>1482</v>
      </c>
      <c r="K444" s="188" t="s">
        <v>8969</v>
      </c>
      <c r="L444" t="s">
        <v>25054</v>
      </c>
      <c r="M444" t="s">
        <v>13977</v>
      </c>
    </row>
    <row r="445" spans="1:13">
      <c r="A445" s="188" t="s">
        <v>177</v>
      </c>
      <c r="B445" s="188" t="s">
        <v>177</v>
      </c>
      <c r="C445" s="188" t="s">
        <v>2220</v>
      </c>
      <c r="D445" s="188" t="s">
        <v>163</v>
      </c>
      <c r="E445" s="188" t="s">
        <v>762</v>
      </c>
      <c r="F445" s="188" t="s">
        <v>20</v>
      </c>
      <c r="G445" s="188" t="s">
        <v>26455</v>
      </c>
      <c r="H445" s="188" t="s">
        <v>1744</v>
      </c>
      <c r="I445" s="188" t="s">
        <v>26437</v>
      </c>
      <c r="J445" s="188" t="s">
        <v>1502</v>
      </c>
      <c r="K445" s="188" t="s">
        <v>26272</v>
      </c>
      <c r="L445" t="s">
        <v>25627</v>
      </c>
      <c r="M445" t="s">
        <v>26456</v>
      </c>
    </row>
    <row r="446" spans="1:13">
      <c r="A446" s="188" t="s">
        <v>177</v>
      </c>
      <c r="B446" s="188" t="s">
        <v>177</v>
      </c>
      <c r="C446" s="188" t="s">
        <v>2220</v>
      </c>
      <c r="D446" s="188" t="s">
        <v>163</v>
      </c>
      <c r="E446" s="188" t="s">
        <v>770</v>
      </c>
      <c r="F446" s="188" t="s">
        <v>3</v>
      </c>
      <c r="G446" s="188" t="s">
        <v>26457</v>
      </c>
      <c r="H446" s="188" t="s">
        <v>2281</v>
      </c>
      <c r="I446" s="188" t="s">
        <v>26458</v>
      </c>
      <c r="J446" s="188" t="s">
        <v>2052</v>
      </c>
      <c r="K446" s="188" t="s">
        <v>26324</v>
      </c>
      <c r="L446" t="s">
        <v>26459</v>
      </c>
      <c r="M446" t="s">
        <v>26460</v>
      </c>
    </row>
    <row r="447" spans="1:13">
      <c r="A447" s="188" t="s">
        <v>177</v>
      </c>
      <c r="B447" s="188" t="s">
        <v>177</v>
      </c>
      <c r="C447" s="188" t="s">
        <v>2220</v>
      </c>
      <c r="D447" s="188" t="s">
        <v>163</v>
      </c>
      <c r="E447" s="188" t="s">
        <v>770</v>
      </c>
      <c r="F447" s="188" t="s">
        <v>10</v>
      </c>
      <c r="G447" s="188" t="s">
        <v>26461</v>
      </c>
      <c r="H447" s="188" t="s">
        <v>1937</v>
      </c>
      <c r="I447" s="188" t="s">
        <v>26462</v>
      </c>
      <c r="J447" s="188" t="s">
        <v>2461</v>
      </c>
      <c r="K447" s="188" t="s">
        <v>26463</v>
      </c>
      <c r="L447" t="s">
        <v>26464</v>
      </c>
      <c r="M447" t="s">
        <v>26465</v>
      </c>
    </row>
    <row r="448" spans="1:13">
      <c r="A448" s="188" t="s">
        <v>177</v>
      </c>
      <c r="B448" s="188" t="s">
        <v>177</v>
      </c>
      <c r="C448" s="188" t="s">
        <v>2220</v>
      </c>
      <c r="D448" s="188" t="s">
        <v>163</v>
      </c>
      <c r="E448" s="188" t="s">
        <v>770</v>
      </c>
      <c r="F448" s="188" t="s">
        <v>2</v>
      </c>
      <c r="G448" s="188" t="s">
        <v>26466</v>
      </c>
      <c r="H448" s="188" t="s">
        <v>2463</v>
      </c>
      <c r="I448" s="188" t="s">
        <v>26467</v>
      </c>
      <c r="J448" s="188" t="s">
        <v>2029</v>
      </c>
      <c r="K448" s="188" t="s">
        <v>26468</v>
      </c>
      <c r="L448" t="s">
        <v>26469</v>
      </c>
      <c r="M448" t="s">
        <v>26470</v>
      </c>
    </row>
    <row r="449" spans="1:13">
      <c r="A449" s="188" t="s">
        <v>177</v>
      </c>
      <c r="B449" s="188" t="s">
        <v>177</v>
      </c>
      <c r="C449" s="188" t="s">
        <v>2220</v>
      </c>
      <c r="D449" s="188" t="s">
        <v>163</v>
      </c>
      <c r="E449" s="188" t="s">
        <v>770</v>
      </c>
      <c r="F449" s="188" t="s">
        <v>4</v>
      </c>
      <c r="G449" s="188" t="s">
        <v>26471</v>
      </c>
      <c r="H449" s="188" t="s">
        <v>1613</v>
      </c>
      <c r="I449" s="188" t="s">
        <v>26293</v>
      </c>
      <c r="J449" s="188" t="s">
        <v>1502</v>
      </c>
      <c r="K449" s="188" t="s">
        <v>26272</v>
      </c>
      <c r="L449" t="s">
        <v>26314</v>
      </c>
      <c r="M449" t="s">
        <v>2198</v>
      </c>
    </row>
    <row r="450" spans="1:13">
      <c r="A450" s="188" t="s">
        <v>177</v>
      </c>
      <c r="B450" s="188" t="s">
        <v>177</v>
      </c>
      <c r="C450" s="188" t="s">
        <v>2220</v>
      </c>
      <c r="D450" s="188" t="s">
        <v>163</v>
      </c>
      <c r="E450" s="188" t="s">
        <v>770</v>
      </c>
      <c r="F450" s="188" t="s">
        <v>11</v>
      </c>
      <c r="G450" s="188" t="s">
        <v>26472</v>
      </c>
      <c r="H450" s="188" t="s">
        <v>1613</v>
      </c>
      <c r="I450" s="188" t="s">
        <v>26293</v>
      </c>
      <c r="J450" s="188" t="s">
        <v>1504</v>
      </c>
      <c r="K450" s="188" t="s">
        <v>26473</v>
      </c>
      <c r="L450" t="s">
        <v>18728</v>
      </c>
      <c r="M450" t="s">
        <v>2198</v>
      </c>
    </row>
    <row r="451" spans="1:13">
      <c r="A451" s="188" t="s">
        <v>177</v>
      </c>
      <c r="B451" s="188" t="s">
        <v>177</v>
      </c>
      <c r="C451" s="188" t="s">
        <v>2220</v>
      </c>
      <c r="D451" s="188" t="s">
        <v>163</v>
      </c>
      <c r="E451" s="188" t="s">
        <v>770</v>
      </c>
      <c r="F451" s="188" t="s">
        <v>20</v>
      </c>
      <c r="G451" s="188" t="s">
        <v>26474</v>
      </c>
      <c r="H451" s="188" t="s">
        <v>1592</v>
      </c>
      <c r="I451" s="188" t="s">
        <v>26418</v>
      </c>
      <c r="J451" s="188" t="s">
        <v>1051</v>
      </c>
      <c r="K451" s="188" t="s">
        <v>26294</v>
      </c>
      <c r="L451" t="s">
        <v>16015</v>
      </c>
      <c r="M451" t="s">
        <v>4339</v>
      </c>
    </row>
    <row r="452" spans="1:13">
      <c r="A452" s="188" t="s">
        <v>177</v>
      </c>
      <c r="B452" s="188" t="s">
        <v>177</v>
      </c>
      <c r="C452" s="188" t="s">
        <v>2220</v>
      </c>
      <c r="D452" s="188" t="s">
        <v>163</v>
      </c>
      <c r="E452" s="188" t="s">
        <v>778</v>
      </c>
      <c r="F452" s="188" t="s">
        <v>3</v>
      </c>
      <c r="G452" s="188" t="s">
        <v>26475</v>
      </c>
      <c r="H452" s="188" t="s">
        <v>2463</v>
      </c>
      <c r="I452" s="188" t="s">
        <v>26467</v>
      </c>
      <c r="J452" s="188" t="s">
        <v>2134</v>
      </c>
      <c r="K452" s="188" t="s">
        <v>26385</v>
      </c>
      <c r="L452" t="s">
        <v>26476</v>
      </c>
      <c r="M452" t="s">
        <v>26477</v>
      </c>
    </row>
    <row r="453" spans="1:13">
      <c r="A453" s="188" t="s">
        <v>177</v>
      </c>
      <c r="B453" s="188" t="s">
        <v>177</v>
      </c>
      <c r="C453" s="188" t="s">
        <v>2220</v>
      </c>
      <c r="D453" s="188" t="s">
        <v>163</v>
      </c>
      <c r="E453" s="188" t="s">
        <v>778</v>
      </c>
      <c r="F453" s="188" t="s">
        <v>10</v>
      </c>
      <c r="G453" s="188" t="s">
        <v>26478</v>
      </c>
      <c r="H453" s="188" t="s">
        <v>1968</v>
      </c>
      <c r="I453" s="188" t="s">
        <v>26443</v>
      </c>
      <c r="J453" s="188" t="s">
        <v>2463</v>
      </c>
      <c r="K453" s="188" t="s">
        <v>26479</v>
      </c>
      <c r="L453" t="s">
        <v>26444</v>
      </c>
      <c r="M453" t="s">
        <v>26480</v>
      </c>
    </row>
    <row r="454" spans="1:13">
      <c r="A454" s="188" t="s">
        <v>177</v>
      </c>
      <c r="B454" s="188" t="s">
        <v>177</v>
      </c>
      <c r="C454" s="188" t="s">
        <v>2220</v>
      </c>
      <c r="D454" s="188" t="s">
        <v>163</v>
      </c>
      <c r="E454" s="188" t="s">
        <v>778</v>
      </c>
      <c r="F454" s="188" t="s">
        <v>2</v>
      </c>
      <c r="G454" s="188" t="s">
        <v>26481</v>
      </c>
      <c r="H454" s="188" t="s">
        <v>2027</v>
      </c>
      <c r="I454" s="188" t="s">
        <v>6723</v>
      </c>
      <c r="J454" s="188" t="s">
        <v>1961</v>
      </c>
      <c r="K454" s="188" t="s">
        <v>5754</v>
      </c>
      <c r="L454" t="s">
        <v>26482</v>
      </c>
      <c r="M454" t="s">
        <v>26483</v>
      </c>
    </row>
    <row r="455" spans="1:13">
      <c r="A455" s="188" t="s">
        <v>177</v>
      </c>
      <c r="B455" s="188" t="s">
        <v>177</v>
      </c>
      <c r="C455" s="188" t="s">
        <v>2220</v>
      </c>
      <c r="D455" s="188" t="s">
        <v>163</v>
      </c>
      <c r="E455" s="188" t="s">
        <v>778</v>
      </c>
      <c r="F455" s="188" t="s">
        <v>4</v>
      </c>
      <c r="G455" s="188" t="s">
        <v>26484</v>
      </c>
      <c r="H455" s="188" t="s">
        <v>1053</v>
      </c>
      <c r="I455" s="188" t="s">
        <v>26377</v>
      </c>
      <c r="J455" s="188" t="s">
        <v>1592</v>
      </c>
      <c r="K455" s="188" t="s">
        <v>26452</v>
      </c>
      <c r="L455" t="s">
        <v>26485</v>
      </c>
      <c r="M455" t="s">
        <v>26486</v>
      </c>
    </row>
    <row r="456" spans="1:13">
      <c r="A456" s="188" t="s">
        <v>177</v>
      </c>
      <c r="B456" s="188" t="s">
        <v>177</v>
      </c>
      <c r="C456" s="188" t="s">
        <v>2220</v>
      </c>
      <c r="D456" s="188" t="s">
        <v>163</v>
      </c>
      <c r="E456" s="188" t="s">
        <v>778</v>
      </c>
      <c r="F456" s="188" t="s">
        <v>11</v>
      </c>
      <c r="G456" s="188" t="s">
        <v>26487</v>
      </c>
      <c r="H456" s="188" t="s">
        <v>1504</v>
      </c>
      <c r="I456" s="188" t="s">
        <v>26488</v>
      </c>
      <c r="J456" s="188" t="s">
        <v>1051</v>
      </c>
      <c r="K456" s="188" t="s">
        <v>26294</v>
      </c>
      <c r="L456" t="s">
        <v>789</v>
      </c>
      <c r="M456" t="s">
        <v>26489</v>
      </c>
    </row>
    <row r="457" spans="1:13">
      <c r="A457" s="188" t="s">
        <v>177</v>
      </c>
      <c r="B457" s="188" t="s">
        <v>177</v>
      </c>
      <c r="C457" s="188" t="s">
        <v>2220</v>
      </c>
      <c r="D457" s="188" t="s">
        <v>163</v>
      </c>
      <c r="E457" s="188" t="s">
        <v>778</v>
      </c>
      <c r="F457" s="188" t="s">
        <v>20</v>
      </c>
      <c r="G457" s="188" t="s">
        <v>26490</v>
      </c>
      <c r="H457" s="188" t="s">
        <v>1657</v>
      </c>
      <c r="I457" s="188" t="s">
        <v>26381</v>
      </c>
      <c r="J457" s="188" t="s">
        <v>1504</v>
      </c>
      <c r="K457" s="188" t="s">
        <v>26473</v>
      </c>
      <c r="L457" t="s">
        <v>18994</v>
      </c>
      <c r="M457" t="s">
        <v>26491</v>
      </c>
    </row>
    <row r="458" spans="1:13">
      <c r="A458" s="188" t="s">
        <v>177</v>
      </c>
      <c r="B458" s="188" t="s">
        <v>177</v>
      </c>
      <c r="C458" s="188" t="s">
        <v>2220</v>
      </c>
      <c r="D458" s="188" t="s">
        <v>164</v>
      </c>
      <c r="E458" s="188" t="s">
        <v>785</v>
      </c>
      <c r="F458" s="188" t="s">
        <v>3</v>
      </c>
      <c r="G458" s="188" t="s">
        <v>26492</v>
      </c>
      <c r="H458" s="188" t="s">
        <v>1502</v>
      </c>
      <c r="I458" s="188" t="s">
        <v>26493</v>
      </c>
      <c r="J458" s="188" t="s">
        <v>1502</v>
      </c>
      <c r="K458" s="188" t="s">
        <v>26494</v>
      </c>
      <c r="L458" t="s">
        <v>1340</v>
      </c>
      <c r="M458" t="s">
        <v>1164</v>
      </c>
    </row>
    <row r="459" spans="1:13">
      <c r="A459" s="188" t="s">
        <v>177</v>
      </c>
      <c r="B459" s="188" t="s">
        <v>177</v>
      </c>
      <c r="C459" s="188" t="s">
        <v>2220</v>
      </c>
      <c r="D459" s="188" t="s">
        <v>164</v>
      </c>
      <c r="E459" s="188" t="s">
        <v>785</v>
      </c>
      <c r="F459" s="188" t="s">
        <v>10</v>
      </c>
      <c r="G459" s="188" t="s">
        <v>26495</v>
      </c>
      <c r="H459" s="188" t="s">
        <v>1875</v>
      </c>
      <c r="I459" s="188" t="s">
        <v>15438</v>
      </c>
      <c r="J459" s="188" t="s">
        <v>1744</v>
      </c>
      <c r="K459" s="188" t="s">
        <v>26496</v>
      </c>
      <c r="L459" t="s">
        <v>18316</v>
      </c>
      <c r="M459" t="s">
        <v>18986</v>
      </c>
    </row>
    <row r="460" spans="1:13">
      <c r="A460" s="188" t="s">
        <v>177</v>
      </c>
      <c r="B460" s="188" t="s">
        <v>177</v>
      </c>
      <c r="C460" s="188" t="s">
        <v>2220</v>
      </c>
      <c r="D460" s="188" t="s">
        <v>164</v>
      </c>
      <c r="E460" s="188" t="s">
        <v>785</v>
      </c>
      <c r="F460" s="188" t="s">
        <v>2</v>
      </c>
      <c r="G460" s="188" t="s">
        <v>26497</v>
      </c>
      <c r="H460" s="188" t="s">
        <v>1918</v>
      </c>
      <c r="I460" s="188" t="s">
        <v>7448</v>
      </c>
      <c r="J460" s="188" t="s">
        <v>1590</v>
      </c>
      <c r="K460" s="188" t="s">
        <v>26498</v>
      </c>
      <c r="L460" t="s">
        <v>26499</v>
      </c>
      <c r="M460" t="s">
        <v>26500</v>
      </c>
    </row>
    <row r="461" spans="1:13">
      <c r="A461" s="188" t="s">
        <v>177</v>
      </c>
      <c r="B461" s="188" t="s">
        <v>177</v>
      </c>
      <c r="C461" s="188" t="s">
        <v>2220</v>
      </c>
      <c r="D461" s="188" t="s">
        <v>164</v>
      </c>
      <c r="E461" s="188" t="s">
        <v>785</v>
      </c>
      <c r="F461" s="188" t="s">
        <v>4</v>
      </c>
      <c r="G461" s="188" t="s">
        <v>26501</v>
      </c>
      <c r="H461" s="188" t="s">
        <v>1657</v>
      </c>
      <c r="I461" s="188" t="s">
        <v>15431</v>
      </c>
      <c r="J461" s="188" t="s">
        <v>1502</v>
      </c>
      <c r="K461" s="188" t="s">
        <v>26494</v>
      </c>
      <c r="L461" t="s">
        <v>26502</v>
      </c>
      <c r="M461" t="s">
        <v>26503</v>
      </c>
    </row>
    <row r="462" spans="1:13">
      <c r="A462" s="188" t="s">
        <v>177</v>
      </c>
      <c r="B462" s="188" t="s">
        <v>177</v>
      </c>
      <c r="C462" s="188" t="s">
        <v>2220</v>
      </c>
      <c r="D462" s="188" t="s">
        <v>164</v>
      </c>
      <c r="E462" s="188" t="s">
        <v>785</v>
      </c>
      <c r="F462" s="188" t="s">
        <v>11</v>
      </c>
      <c r="G462" s="188" t="s">
        <v>26504</v>
      </c>
      <c r="H462" s="188" t="s">
        <v>1053</v>
      </c>
      <c r="I462" s="188" t="s">
        <v>26505</v>
      </c>
      <c r="J462" s="188" t="s">
        <v>1051</v>
      </c>
      <c r="K462" s="188" t="s">
        <v>26506</v>
      </c>
      <c r="L462" t="s">
        <v>26507</v>
      </c>
      <c r="M462" t="s">
        <v>429</v>
      </c>
    </row>
    <row r="463" spans="1:13">
      <c r="A463" s="188" t="s">
        <v>177</v>
      </c>
      <c r="B463" s="188" t="s">
        <v>177</v>
      </c>
      <c r="C463" s="188" t="s">
        <v>2220</v>
      </c>
      <c r="D463" s="188" t="s">
        <v>164</v>
      </c>
      <c r="E463" s="188" t="s">
        <v>785</v>
      </c>
      <c r="F463" s="188" t="s">
        <v>20</v>
      </c>
      <c r="G463" s="188" t="s">
        <v>26508</v>
      </c>
      <c r="H463" s="188" t="s">
        <v>1592</v>
      </c>
      <c r="I463" s="188" t="s">
        <v>26509</v>
      </c>
      <c r="J463" s="188" t="s">
        <v>1051</v>
      </c>
      <c r="K463" s="188" t="s">
        <v>26506</v>
      </c>
      <c r="L463" t="s">
        <v>18398</v>
      </c>
      <c r="M463" t="s">
        <v>26510</v>
      </c>
    </row>
    <row r="464" spans="1:13">
      <c r="A464" s="188" t="s">
        <v>177</v>
      </c>
      <c r="B464" s="188" t="s">
        <v>177</v>
      </c>
      <c r="C464" s="188" t="s">
        <v>2220</v>
      </c>
      <c r="D464" s="188" t="s">
        <v>164</v>
      </c>
      <c r="E464" s="188" t="s">
        <v>793</v>
      </c>
      <c r="F464" s="188" t="s">
        <v>3</v>
      </c>
      <c r="G464" s="188" t="s">
        <v>26511</v>
      </c>
      <c r="H464" s="188" t="s">
        <v>1657</v>
      </c>
      <c r="I464" s="188" t="s">
        <v>15431</v>
      </c>
      <c r="J464" s="188" t="s">
        <v>1547</v>
      </c>
      <c r="K464" s="188" t="s">
        <v>26512</v>
      </c>
      <c r="L464" t="s">
        <v>26513</v>
      </c>
      <c r="M464" t="s">
        <v>25229</v>
      </c>
    </row>
    <row r="465" spans="1:13">
      <c r="A465" s="188" t="s">
        <v>177</v>
      </c>
      <c r="B465" s="188" t="s">
        <v>177</v>
      </c>
      <c r="C465" s="188" t="s">
        <v>2220</v>
      </c>
      <c r="D465" s="188" t="s">
        <v>164</v>
      </c>
      <c r="E465" s="188" t="s">
        <v>793</v>
      </c>
      <c r="F465" s="188" t="s">
        <v>10</v>
      </c>
      <c r="G465" s="188" t="s">
        <v>26514</v>
      </c>
      <c r="H465" s="188" t="s">
        <v>1875</v>
      </c>
      <c r="I465" s="188" t="s">
        <v>15438</v>
      </c>
      <c r="J465" s="188" t="s">
        <v>1592</v>
      </c>
      <c r="K465" s="188" t="s">
        <v>26515</v>
      </c>
      <c r="L465" t="s">
        <v>18316</v>
      </c>
      <c r="M465" t="s">
        <v>24982</v>
      </c>
    </row>
    <row r="466" spans="1:13">
      <c r="A466" s="188" t="s">
        <v>177</v>
      </c>
      <c r="B466" s="188" t="s">
        <v>177</v>
      </c>
      <c r="C466" s="188" t="s">
        <v>2220</v>
      </c>
      <c r="D466" s="188" t="s">
        <v>164</v>
      </c>
      <c r="E466" s="188" t="s">
        <v>793</v>
      </c>
      <c r="F466" s="188" t="s">
        <v>2</v>
      </c>
      <c r="G466" s="188" t="s">
        <v>26516</v>
      </c>
      <c r="H466" s="188" t="s">
        <v>1918</v>
      </c>
      <c r="I466" s="188" t="s">
        <v>7448</v>
      </c>
      <c r="J466" s="188" t="s">
        <v>1698</v>
      </c>
      <c r="K466" s="188" t="s">
        <v>26517</v>
      </c>
      <c r="L466" t="s">
        <v>26499</v>
      </c>
      <c r="M466" t="s">
        <v>26499</v>
      </c>
    </row>
    <row r="467" spans="1:13">
      <c r="A467" s="188" t="s">
        <v>177</v>
      </c>
      <c r="B467" s="188" t="s">
        <v>177</v>
      </c>
      <c r="C467" s="188" t="s">
        <v>2220</v>
      </c>
      <c r="D467" s="188" t="s">
        <v>164</v>
      </c>
      <c r="E467" s="188" t="s">
        <v>793</v>
      </c>
      <c r="F467" s="188" t="s">
        <v>4</v>
      </c>
      <c r="G467" s="188" t="s">
        <v>26518</v>
      </c>
      <c r="H467" s="188" t="s">
        <v>1547</v>
      </c>
      <c r="I467" s="188" t="s">
        <v>12397</v>
      </c>
      <c r="J467" s="188" t="s">
        <v>1504</v>
      </c>
      <c r="K467" s="188" t="s">
        <v>26519</v>
      </c>
      <c r="L467" t="s">
        <v>469</v>
      </c>
      <c r="M467" t="s">
        <v>26520</v>
      </c>
    </row>
    <row r="468" spans="1:13">
      <c r="A468" s="188" t="s">
        <v>177</v>
      </c>
      <c r="B468" s="188" t="s">
        <v>177</v>
      </c>
      <c r="C468" s="188" t="s">
        <v>2220</v>
      </c>
      <c r="D468" s="188" t="s">
        <v>164</v>
      </c>
      <c r="E468" s="188" t="s">
        <v>793</v>
      </c>
      <c r="F468" s="188" t="s">
        <v>11</v>
      </c>
      <c r="G468" s="188" t="s">
        <v>26521</v>
      </c>
      <c r="H468" s="188" t="s">
        <v>1504</v>
      </c>
      <c r="I468" s="188" t="s">
        <v>26522</v>
      </c>
      <c r="J468" s="188" t="s">
        <v>3800</v>
      </c>
      <c r="K468" s="188" t="s">
        <v>3808</v>
      </c>
      <c r="L468" t="s">
        <v>11472</v>
      </c>
      <c r="M468" t="s">
        <v>26379</v>
      </c>
    </row>
    <row r="469" spans="1:13">
      <c r="A469" s="188" t="s">
        <v>177</v>
      </c>
      <c r="B469" s="188" t="s">
        <v>177</v>
      </c>
      <c r="C469" s="188" t="s">
        <v>2220</v>
      </c>
      <c r="D469" s="188" t="s">
        <v>164</v>
      </c>
      <c r="E469" s="188" t="s">
        <v>793</v>
      </c>
      <c r="F469" s="188" t="s">
        <v>20</v>
      </c>
      <c r="G469" s="188" t="s">
        <v>26523</v>
      </c>
      <c r="H469" s="188" t="s">
        <v>1592</v>
      </c>
      <c r="I469" s="188" t="s">
        <v>26509</v>
      </c>
      <c r="J469" s="188" t="s">
        <v>3800</v>
      </c>
      <c r="K469" s="188" t="s">
        <v>3808</v>
      </c>
      <c r="L469" t="s">
        <v>18398</v>
      </c>
      <c r="M469" t="s">
        <v>14645</v>
      </c>
    </row>
    <row r="470" spans="1:13">
      <c r="A470" s="188" t="s">
        <v>177</v>
      </c>
      <c r="B470" s="188" t="s">
        <v>177</v>
      </c>
      <c r="C470" s="188" t="s">
        <v>2220</v>
      </c>
      <c r="D470" s="188" t="s">
        <v>164</v>
      </c>
      <c r="E470" s="188" t="s">
        <v>801</v>
      </c>
      <c r="F470" s="188" t="s">
        <v>3</v>
      </c>
      <c r="G470" s="188" t="s">
        <v>26524</v>
      </c>
      <c r="H470" s="188" t="s">
        <v>1786</v>
      </c>
      <c r="I470" s="188" t="s">
        <v>26525</v>
      </c>
      <c r="J470" s="188" t="s">
        <v>1786</v>
      </c>
      <c r="K470" s="188" t="s">
        <v>26526</v>
      </c>
      <c r="L470" t="s">
        <v>26527</v>
      </c>
      <c r="M470" t="s">
        <v>26528</v>
      </c>
    </row>
    <row r="471" spans="1:13">
      <c r="A471" s="188" t="s">
        <v>177</v>
      </c>
      <c r="B471" s="188" t="s">
        <v>177</v>
      </c>
      <c r="C471" s="188" t="s">
        <v>2220</v>
      </c>
      <c r="D471" s="188" t="s">
        <v>164</v>
      </c>
      <c r="E471" s="188" t="s">
        <v>801</v>
      </c>
      <c r="F471" s="188" t="s">
        <v>10</v>
      </c>
      <c r="G471" s="188" t="s">
        <v>26529</v>
      </c>
      <c r="H471" s="188" t="s">
        <v>2027</v>
      </c>
      <c r="I471" s="188" t="s">
        <v>26530</v>
      </c>
      <c r="J471" s="188" t="s">
        <v>1875</v>
      </c>
      <c r="K471" s="188" t="s">
        <v>26531</v>
      </c>
      <c r="L471" t="s">
        <v>26532</v>
      </c>
      <c r="M471" t="s">
        <v>26408</v>
      </c>
    </row>
    <row r="472" spans="1:13">
      <c r="A472" s="188" t="s">
        <v>177</v>
      </c>
      <c r="B472" s="188" t="s">
        <v>177</v>
      </c>
      <c r="C472" s="188" t="s">
        <v>2220</v>
      </c>
      <c r="D472" s="188" t="s">
        <v>164</v>
      </c>
      <c r="E472" s="188" t="s">
        <v>801</v>
      </c>
      <c r="F472" s="188" t="s">
        <v>2</v>
      </c>
      <c r="G472" s="188" t="s">
        <v>26533</v>
      </c>
      <c r="H472" s="188" t="s">
        <v>1721</v>
      </c>
      <c r="I472" s="188" t="s">
        <v>26534</v>
      </c>
      <c r="J472" s="188" t="s">
        <v>1053</v>
      </c>
      <c r="K472" s="188" t="s">
        <v>26535</v>
      </c>
      <c r="L472" t="s">
        <v>25133</v>
      </c>
      <c r="M472" t="s">
        <v>26536</v>
      </c>
    </row>
    <row r="473" spans="1:13">
      <c r="A473" s="188" t="s">
        <v>177</v>
      </c>
      <c r="B473" s="188" t="s">
        <v>177</v>
      </c>
      <c r="C473" s="188" t="s">
        <v>2220</v>
      </c>
      <c r="D473" s="188" t="s">
        <v>164</v>
      </c>
      <c r="E473" s="188" t="s">
        <v>801</v>
      </c>
      <c r="F473" s="188" t="s">
        <v>4</v>
      </c>
      <c r="G473" s="188" t="s">
        <v>26537</v>
      </c>
      <c r="H473" s="188" t="s">
        <v>1592</v>
      </c>
      <c r="I473" s="188" t="s">
        <v>26509</v>
      </c>
      <c r="J473" s="188" t="s">
        <v>1502</v>
      </c>
      <c r="K473" s="188" t="s">
        <v>26494</v>
      </c>
      <c r="L473" t="s">
        <v>26538</v>
      </c>
      <c r="M473" t="s">
        <v>26539</v>
      </c>
    </row>
    <row r="474" spans="1:13">
      <c r="A474" s="188" t="s">
        <v>177</v>
      </c>
      <c r="B474" s="188" t="s">
        <v>177</v>
      </c>
      <c r="C474" s="188" t="s">
        <v>2220</v>
      </c>
      <c r="D474" s="188" t="s">
        <v>164</v>
      </c>
      <c r="E474" s="188" t="s">
        <v>801</v>
      </c>
      <c r="F474" s="188" t="s">
        <v>11</v>
      </c>
      <c r="G474" s="188" t="s">
        <v>26540</v>
      </c>
      <c r="H474" s="188" t="s">
        <v>1502</v>
      </c>
      <c r="I474" s="188" t="s">
        <v>26493</v>
      </c>
      <c r="J474" s="188" t="s">
        <v>1482</v>
      </c>
      <c r="K474" s="188" t="s">
        <v>26541</v>
      </c>
      <c r="L474" t="s">
        <v>19167</v>
      </c>
      <c r="M474" t="s">
        <v>12324</v>
      </c>
    </row>
    <row r="475" spans="1:13">
      <c r="A475" s="188" t="s">
        <v>177</v>
      </c>
      <c r="B475" s="188" t="s">
        <v>177</v>
      </c>
      <c r="C475" s="188" t="s">
        <v>2220</v>
      </c>
      <c r="D475" s="188" t="s">
        <v>164</v>
      </c>
      <c r="E475" s="188" t="s">
        <v>801</v>
      </c>
      <c r="F475" s="188" t="s">
        <v>20</v>
      </c>
      <c r="G475" s="188" t="s">
        <v>26542</v>
      </c>
      <c r="H475" s="188" t="s">
        <v>1502</v>
      </c>
      <c r="I475" s="188" t="s">
        <v>26493</v>
      </c>
      <c r="J475" s="188" t="s">
        <v>1482</v>
      </c>
      <c r="K475" s="188" t="s">
        <v>26541</v>
      </c>
      <c r="L475" t="s">
        <v>26543</v>
      </c>
      <c r="M475" t="s">
        <v>12324</v>
      </c>
    </row>
    <row r="476" spans="1:13">
      <c r="A476" s="188" t="s">
        <v>177</v>
      </c>
      <c r="B476" s="188" t="s">
        <v>177</v>
      </c>
      <c r="C476" s="188" t="s">
        <v>2220</v>
      </c>
      <c r="D476" s="188" t="s">
        <v>164</v>
      </c>
      <c r="E476" s="188" t="s">
        <v>809</v>
      </c>
      <c r="F476" s="188" t="s">
        <v>3</v>
      </c>
      <c r="G476" s="188" t="s">
        <v>26544</v>
      </c>
      <c r="H476" s="188" t="s">
        <v>1897</v>
      </c>
      <c r="I476" s="188" t="s">
        <v>26545</v>
      </c>
      <c r="J476" s="188" t="s">
        <v>1786</v>
      </c>
      <c r="K476" s="188" t="s">
        <v>26526</v>
      </c>
      <c r="L476" t="s">
        <v>19240</v>
      </c>
      <c r="M476" t="s">
        <v>26546</v>
      </c>
    </row>
    <row r="477" spans="1:13">
      <c r="A477" s="188" t="s">
        <v>177</v>
      </c>
      <c r="B477" s="188" t="s">
        <v>177</v>
      </c>
      <c r="C477" s="188" t="s">
        <v>2220</v>
      </c>
      <c r="D477" s="188" t="s">
        <v>164</v>
      </c>
      <c r="E477" s="188" t="s">
        <v>809</v>
      </c>
      <c r="F477" s="188" t="s">
        <v>10</v>
      </c>
      <c r="G477" s="188" t="s">
        <v>26547</v>
      </c>
      <c r="H477" s="188" t="s">
        <v>1918</v>
      </c>
      <c r="I477" s="188" t="s">
        <v>7448</v>
      </c>
      <c r="J477" s="188" t="s">
        <v>1721</v>
      </c>
      <c r="K477" s="188" t="s">
        <v>26548</v>
      </c>
      <c r="L477" t="s">
        <v>26549</v>
      </c>
      <c r="M477" t="s">
        <v>26550</v>
      </c>
    </row>
    <row r="478" spans="1:13">
      <c r="A478" s="188" t="s">
        <v>177</v>
      </c>
      <c r="B478" s="188" t="s">
        <v>177</v>
      </c>
      <c r="C478" s="188" t="s">
        <v>2220</v>
      </c>
      <c r="D478" s="188" t="s">
        <v>164</v>
      </c>
      <c r="E478" s="188" t="s">
        <v>809</v>
      </c>
      <c r="F478" s="188" t="s">
        <v>2</v>
      </c>
      <c r="G478" s="188" t="s">
        <v>26551</v>
      </c>
      <c r="H478" s="188" t="s">
        <v>1657</v>
      </c>
      <c r="I478" s="188" t="s">
        <v>15431</v>
      </c>
      <c r="J478" s="188" t="s">
        <v>1547</v>
      </c>
      <c r="K478" s="188" t="s">
        <v>26512</v>
      </c>
      <c r="L478" t="s">
        <v>25229</v>
      </c>
      <c r="M478" t="s">
        <v>26552</v>
      </c>
    </row>
    <row r="479" spans="1:13">
      <c r="A479" s="188" t="s">
        <v>177</v>
      </c>
      <c r="B479" s="188" t="s">
        <v>177</v>
      </c>
      <c r="C479" s="188" t="s">
        <v>2220</v>
      </c>
      <c r="D479" s="188" t="s">
        <v>164</v>
      </c>
      <c r="E479" s="188" t="s">
        <v>809</v>
      </c>
      <c r="F479" s="188" t="s">
        <v>4</v>
      </c>
      <c r="G479" s="188" t="s">
        <v>26553</v>
      </c>
      <c r="H479" s="188" t="s">
        <v>1504</v>
      </c>
      <c r="I479" s="188" t="s">
        <v>26522</v>
      </c>
      <c r="J479" s="188" t="s">
        <v>1051</v>
      </c>
      <c r="K479" s="188" t="s">
        <v>26506</v>
      </c>
      <c r="L479" t="s">
        <v>10910</v>
      </c>
      <c r="M479" t="s">
        <v>11843</v>
      </c>
    </row>
    <row r="480" spans="1:13">
      <c r="A480" s="188" t="s">
        <v>177</v>
      </c>
      <c r="B480" s="188" t="s">
        <v>177</v>
      </c>
      <c r="C480" s="188" t="s">
        <v>2220</v>
      </c>
      <c r="D480" s="188" t="s">
        <v>164</v>
      </c>
      <c r="E480" s="188" t="s">
        <v>809</v>
      </c>
      <c r="F480" s="188" t="s">
        <v>11</v>
      </c>
      <c r="G480" s="188" t="s">
        <v>26554</v>
      </c>
      <c r="H480" s="188" t="s">
        <v>1051</v>
      </c>
      <c r="I480" s="188" t="s">
        <v>26555</v>
      </c>
      <c r="J480" s="188" t="s">
        <v>3800</v>
      </c>
      <c r="K480" s="188" t="s">
        <v>3808</v>
      </c>
      <c r="L480" t="s">
        <v>8700</v>
      </c>
      <c r="M480" t="s">
        <v>11824</v>
      </c>
    </row>
    <row r="481" spans="1:13">
      <c r="A481" s="188" t="s">
        <v>177</v>
      </c>
      <c r="B481" s="188" t="s">
        <v>177</v>
      </c>
      <c r="C481" s="188" t="s">
        <v>2220</v>
      </c>
      <c r="D481" s="188" t="s">
        <v>164</v>
      </c>
      <c r="E481" s="188" t="s">
        <v>809</v>
      </c>
      <c r="F481" s="188" t="s">
        <v>20</v>
      </c>
      <c r="G481" s="188" t="s">
        <v>26556</v>
      </c>
      <c r="H481" s="188" t="s">
        <v>1547</v>
      </c>
      <c r="I481" s="188" t="s">
        <v>12397</v>
      </c>
      <c r="J481" s="188" t="s">
        <v>1051</v>
      </c>
      <c r="K481" s="188" t="s">
        <v>26506</v>
      </c>
      <c r="L481" t="s">
        <v>18316</v>
      </c>
      <c r="M481" t="s">
        <v>14931</v>
      </c>
    </row>
    <row r="482" spans="1:13">
      <c r="A482" s="188" t="s">
        <v>177</v>
      </c>
      <c r="B482" s="188" t="s">
        <v>177</v>
      </c>
      <c r="C482" s="188" t="s">
        <v>2076</v>
      </c>
      <c r="D482" s="188" t="s">
        <v>150</v>
      </c>
      <c r="E482" s="188" t="s">
        <v>179</v>
      </c>
      <c r="F482" s="188" t="s">
        <v>3</v>
      </c>
      <c r="G482" s="188" t="s">
        <v>26557</v>
      </c>
      <c r="H482" s="188" t="s">
        <v>1721</v>
      </c>
      <c r="I482" s="188" t="s">
        <v>26558</v>
      </c>
      <c r="J482" s="188" t="s">
        <v>1546</v>
      </c>
      <c r="K482" s="188" t="s">
        <v>26559</v>
      </c>
      <c r="L482" t="s">
        <v>26560</v>
      </c>
      <c r="M482" t="s">
        <v>26561</v>
      </c>
    </row>
    <row r="483" spans="1:13">
      <c r="A483" s="188" t="s">
        <v>177</v>
      </c>
      <c r="B483" s="188" t="s">
        <v>177</v>
      </c>
      <c r="C483" s="188" t="s">
        <v>2076</v>
      </c>
      <c r="D483" s="188" t="s">
        <v>150</v>
      </c>
      <c r="E483" s="188" t="s">
        <v>179</v>
      </c>
      <c r="F483" s="188" t="s">
        <v>10</v>
      </c>
      <c r="G483" s="188" t="s">
        <v>26562</v>
      </c>
      <c r="H483" s="188" t="s">
        <v>1918</v>
      </c>
      <c r="I483" s="188" t="s">
        <v>26563</v>
      </c>
      <c r="J483" s="188" t="s">
        <v>1698</v>
      </c>
      <c r="K483" s="188" t="s">
        <v>26564</v>
      </c>
      <c r="L483" t="s">
        <v>26565</v>
      </c>
      <c r="M483" t="s">
        <v>25939</v>
      </c>
    </row>
    <row r="484" spans="1:13">
      <c r="A484" s="188" t="s">
        <v>177</v>
      </c>
      <c r="B484" s="188" t="s">
        <v>177</v>
      </c>
      <c r="C484" s="188" t="s">
        <v>2076</v>
      </c>
      <c r="D484" s="188" t="s">
        <v>150</v>
      </c>
      <c r="E484" s="188" t="s">
        <v>179</v>
      </c>
      <c r="F484" s="188" t="s">
        <v>2</v>
      </c>
      <c r="G484" s="188" t="s">
        <v>26566</v>
      </c>
      <c r="H484" s="188" t="s">
        <v>1961</v>
      </c>
      <c r="I484" s="188" t="s">
        <v>26567</v>
      </c>
      <c r="J484" s="188" t="s">
        <v>1504</v>
      </c>
      <c r="K484" s="188" t="s">
        <v>26568</v>
      </c>
      <c r="L484" t="s">
        <v>25109</v>
      </c>
      <c r="M484" t="s">
        <v>26528</v>
      </c>
    </row>
    <row r="485" spans="1:13">
      <c r="A485" s="188" t="s">
        <v>177</v>
      </c>
      <c r="B485" s="188" t="s">
        <v>177</v>
      </c>
      <c r="C485" s="188" t="s">
        <v>2076</v>
      </c>
      <c r="D485" s="188" t="s">
        <v>150</v>
      </c>
      <c r="E485" s="188" t="s">
        <v>179</v>
      </c>
      <c r="F485" s="188" t="s">
        <v>4</v>
      </c>
      <c r="G485" s="188" t="s">
        <v>26569</v>
      </c>
      <c r="H485" s="188" t="s">
        <v>1590</v>
      </c>
      <c r="I485" s="188" t="s">
        <v>26570</v>
      </c>
      <c r="J485" s="188" t="s">
        <v>1504</v>
      </c>
      <c r="K485" s="188" t="s">
        <v>26568</v>
      </c>
      <c r="L485" t="s">
        <v>26571</v>
      </c>
      <c r="M485" t="s">
        <v>26572</v>
      </c>
    </row>
    <row r="486" spans="1:13">
      <c r="A486" s="188" t="s">
        <v>177</v>
      </c>
      <c r="B486" s="188" t="s">
        <v>177</v>
      </c>
      <c r="C486" s="188" t="s">
        <v>2076</v>
      </c>
      <c r="D486" s="188" t="s">
        <v>150</v>
      </c>
      <c r="E486" s="188" t="s">
        <v>179</v>
      </c>
      <c r="F486" s="188" t="s">
        <v>11</v>
      </c>
      <c r="G486" s="188" t="s">
        <v>26573</v>
      </c>
      <c r="H486" s="188" t="s">
        <v>2029</v>
      </c>
      <c r="I486" s="188" t="s">
        <v>26574</v>
      </c>
      <c r="J486" s="188" t="s">
        <v>1592</v>
      </c>
      <c r="K486" s="188" t="s">
        <v>13167</v>
      </c>
      <c r="L486" t="s">
        <v>26575</v>
      </c>
      <c r="M486" t="s">
        <v>26199</v>
      </c>
    </row>
    <row r="487" spans="1:13">
      <c r="A487" s="188" t="s">
        <v>177</v>
      </c>
      <c r="B487" s="188" t="s">
        <v>177</v>
      </c>
      <c r="C487" s="188" t="s">
        <v>2076</v>
      </c>
      <c r="D487" s="188" t="s">
        <v>150</v>
      </c>
      <c r="E487" s="188" t="s">
        <v>179</v>
      </c>
      <c r="F487" s="188" t="s">
        <v>20</v>
      </c>
      <c r="G487" s="188" t="s">
        <v>26576</v>
      </c>
      <c r="H487" s="188" t="s">
        <v>1744</v>
      </c>
      <c r="I487" s="188" t="s">
        <v>12915</v>
      </c>
      <c r="J487" s="188" t="s">
        <v>1051</v>
      </c>
      <c r="K487" s="188" t="s">
        <v>26577</v>
      </c>
      <c r="L487" t="s">
        <v>26306</v>
      </c>
      <c r="M487" t="s">
        <v>26578</v>
      </c>
    </row>
    <row r="488" spans="1:13">
      <c r="A488" s="188" t="s">
        <v>177</v>
      </c>
      <c r="B488" s="188" t="s">
        <v>177</v>
      </c>
      <c r="C488" s="188" t="s">
        <v>2076</v>
      </c>
      <c r="D488" s="188" t="s">
        <v>150</v>
      </c>
      <c r="E488" s="188" t="s">
        <v>188</v>
      </c>
      <c r="F488" s="188" t="s">
        <v>3</v>
      </c>
      <c r="G488" s="188" t="s">
        <v>26579</v>
      </c>
      <c r="H488" s="188" t="s">
        <v>2007</v>
      </c>
      <c r="I488" s="188" t="s">
        <v>26580</v>
      </c>
      <c r="J488" s="188" t="s">
        <v>1764</v>
      </c>
      <c r="K488" s="188" t="s">
        <v>26581</v>
      </c>
      <c r="L488" t="s">
        <v>26582</v>
      </c>
      <c r="M488" t="s">
        <v>26583</v>
      </c>
    </row>
    <row r="489" spans="1:13">
      <c r="A489" s="188" t="s">
        <v>177</v>
      </c>
      <c r="B489" s="188" t="s">
        <v>177</v>
      </c>
      <c r="C489" s="188" t="s">
        <v>2076</v>
      </c>
      <c r="D489" s="188" t="s">
        <v>150</v>
      </c>
      <c r="E489" s="188" t="s">
        <v>188</v>
      </c>
      <c r="F489" s="188" t="s">
        <v>10</v>
      </c>
      <c r="G489" s="188" t="s">
        <v>26584</v>
      </c>
      <c r="H489" s="188" t="s">
        <v>1742</v>
      </c>
      <c r="I489" s="188" t="s">
        <v>26585</v>
      </c>
      <c r="J489" s="188" t="s">
        <v>1875</v>
      </c>
      <c r="K489" s="188" t="s">
        <v>26586</v>
      </c>
      <c r="L489" t="s">
        <v>26587</v>
      </c>
      <c r="M489" t="s">
        <v>26588</v>
      </c>
    </row>
    <row r="490" spans="1:13">
      <c r="A490" s="188" t="s">
        <v>177</v>
      </c>
      <c r="B490" s="188" t="s">
        <v>177</v>
      </c>
      <c r="C490" s="188" t="s">
        <v>2076</v>
      </c>
      <c r="D490" s="188" t="s">
        <v>150</v>
      </c>
      <c r="E490" s="188" t="s">
        <v>188</v>
      </c>
      <c r="F490" s="188" t="s">
        <v>2</v>
      </c>
      <c r="G490" s="188" t="s">
        <v>26589</v>
      </c>
      <c r="H490" s="188" t="s">
        <v>1742</v>
      </c>
      <c r="I490" s="188" t="s">
        <v>26585</v>
      </c>
      <c r="J490" s="188" t="s">
        <v>1831</v>
      </c>
      <c r="K490" s="188" t="s">
        <v>26590</v>
      </c>
      <c r="L490" t="s">
        <v>25184</v>
      </c>
      <c r="M490" t="s">
        <v>26588</v>
      </c>
    </row>
    <row r="491" spans="1:13">
      <c r="A491" s="188" t="s">
        <v>177</v>
      </c>
      <c r="B491" s="188" t="s">
        <v>177</v>
      </c>
      <c r="C491" s="188" t="s">
        <v>2076</v>
      </c>
      <c r="D491" s="188" t="s">
        <v>150</v>
      </c>
      <c r="E491" s="188" t="s">
        <v>188</v>
      </c>
      <c r="F491" s="188" t="s">
        <v>4</v>
      </c>
      <c r="G491" s="188" t="s">
        <v>26591</v>
      </c>
      <c r="H491" s="188" t="s">
        <v>1897</v>
      </c>
      <c r="I491" s="188" t="s">
        <v>9833</v>
      </c>
      <c r="J491" s="188" t="s">
        <v>1613</v>
      </c>
      <c r="K491" s="188" t="s">
        <v>26592</v>
      </c>
      <c r="L491" t="s">
        <v>25446</v>
      </c>
      <c r="M491" t="s">
        <v>26593</v>
      </c>
    </row>
    <row r="492" spans="1:13">
      <c r="A492" s="188" t="s">
        <v>177</v>
      </c>
      <c r="B492" s="188" t="s">
        <v>177</v>
      </c>
      <c r="C492" s="188" t="s">
        <v>2076</v>
      </c>
      <c r="D492" s="188" t="s">
        <v>150</v>
      </c>
      <c r="E492" s="188" t="s">
        <v>188</v>
      </c>
      <c r="F492" s="188" t="s">
        <v>11</v>
      </c>
      <c r="G492" s="188" t="s">
        <v>26594</v>
      </c>
      <c r="H492" s="188" t="s">
        <v>2029</v>
      </c>
      <c r="I492" s="188" t="s">
        <v>26574</v>
      </c>
      <c r="J492" s="188" t="s">
        <v>1053</v>
      </c>
      <c r="K492" s="188" t="s">
        <v>26595</v>
      </c>
      <c r="L492" t="s">
        <v>26575</v>
      </c>
      <c r="M492" t="s">
        <v>26596</v>
      </c>
    </row>
    <row r="493" spans="1:13">
      <c r="A493" s="188" t="s">
        <v>177</v>
      </c>
      <c r="B493" s="188" t="s">
        <v>177</v>
      </c>
      <c r="C493" s="188" t="s">
        <v>2076</v>
      </c>
      <c r="D493" s="188" t="s">
        <v>150</v>
      </c>
      <c r="E493" s="188" t="s">
        <v>188</v>
      </c>
      <c r="F493" s="188" t="s">
        <v>20</v>
      </c>
      <c r="G493" s="188" t="s">
        <v>26597</v>
      </c>
      <c r="H493" s="188" t="s">
        <v>1744</v>
      </c>
      <c r="I493" s="188" t="s">
        <v>12915</v>
      </c>
      <c r="J493" s="188" t="s">
        <v>1547</v>
      </c>
      <c r="K493" s="188" t="s">
        <v>26598</v>
      </c>
      <c r="L493" t="s">
        <v>26306</v>
      </c>
      <c r="M493" t="s">
        <v>26599</v>
      </c>
    </row>
    <row r="494" spans="1:13">
      <c r="A494" s="188" t="s">
        <v>177</v>
      </c>
      <c r="B494" s="188" t="s">
        <v>177</v>
      </c>
      <c r="C494" s="188" t="s">
        <v>2076</v>
      </c>
      <c r="D494" s="188" t="s">
        <v>150</v>
      </c>
      <c r="E494" s="188" t="s">
        <v>197</v>
      </c>
      <c r="F494" s="188" t="s">
        <v>3</v>
      </c>
      <c r="G494" s="188" t="s">
        <v>26600</v>
      </c>
      <c r="H494" s="188" t="s">
        <v>2481</v>
      </c>
      <c r="I494" s="188" t="s">
        <v>15322</v>
      </c>
      <c r="J494" s="188" t="s">
        <v>2074</v>
      </c>
      <c r="K494" s="188" t="s">
        <v>26601</v>
      </c>
      <c r="L494" t="s">
        <v>26602</v>
      </c>
      <c r="M494" t="s">
        <v>26603</v>
      </c>
    </row>
    <row r="495" spans="1:13">
      <c r="A495" s="188" t="s">
        <v>177</v>
      </c>
      <c r="B495" s="188" t="s">
        <v>177</v>
      </c>
      <c r="C495" s="188" t="s">
        <v>2076</v>
      </c>
      <c r="D495" s="188" t="s">
        <v>150</v>
      </c>
      <c r="E495" s="188" t="s">
        <v>197</v>
      </c>
      <c r="F495" s="188" t="s">
        <v>10</v>
      </c>
      <c r="G495" s="188" t="s">
        <v>26604</v>
      </c>
      <c r="H495" s="188" t="s">
        <v>1354</v>
      </c>
      <c r="I495" s="188" t="s">
        <v>15782</v>
      </c>
      <c r="J495" s="188" t="s">
        <v>2052</v>
      </c>
      <c r="K495" s="188" t="s">
        <v>15875</v>
      </c>
      <c r="L495" t="s">
        <v>26605</v>
      </c>
      <c r="M495" t="s">
        <v>26606</v>
      </c>
    </row>
    <row r="496" spans="1:13">
      <c r="A496" s="188" t="s">
        <v>177</v>
      </c>
      <c r="B496" s="188" t="s">
        <v>177</v>
      </c>
      <c r="C496" s="188" t="s">
        <v>2076</v>
      </c>
      <c r="D496" s="188" t="s">
        <v>150</v>
      </c>
      <c r="E496" s="188" t="s">
        <v>197</v>
      </c>
      <c r="F496" s="188" t="s">
        <v>2</v>
      </c>
      <c r="G496" s="188" t="s">
        <v>26607</v>
      </c>
      <c r="H496" s="188" t="s">
        <v>1742</v>
      </c>
      <c r="I496" s="188" t="s">
        <v>26585</v>
      </c>
      <c r="J496" s="188" t="s">
        <v>1897</v>
      </c>
      <c r="K496" s="188" t="s">
        <v>11279</v>
      </c>
      <c r="L496" t="s">
        <v>25184</v>
      </c>
      <c r="M496" t="s">
        <v>26608</v>
      </c>
    </row>
    <row r="497" spans="1:13">
      <c r="A497" s="188" t="s">
        <v>177</v>
      </c>
      <c r="B497" s="188" t="s">
        <v>177</v>
      </c>
      <c r="C497" s="188" t="s">
        <v>2076</v>
      </c>
      <c r="D497" s="188" t="s">
        <v>150</v>
      </c>
      <c r="E497" s="188" t="s">
        <v>197</v>
      </c>
      <c r="F497" s="188" t="s">
        <v>4</v>
      </c>
      <c r="G497" s="188" t="s">
        <v>26609</v>
      </c>
      <c r="H497" s="188" t="s">
        <v>2074</v>
      </c>
      <c r="I497" s="188" t="s">
        <v>26610</v>
      </c>
      <c r="J497" s="188" t="s">
        <v>1592</v>
      </c>
      <c r="K497" s="188" t="s">
        <v>13167</v>
      </c>
      <c r="L497" t="s">
        <v>26611</v>
      </c>
      <c r="M497" t="s">
        <v>26612</v>
      </c>
    </row>
    <row r="498" spans="1:13">
      <c r="A498" s="188" t="s">
        <v>177</v>
      </c>
      <c r="B498" s="188" t="s">
        <v>177</v>
      </c>
      <c r="C498" s="188" t="s">
        <v>2076</v>
      </c>
      <c r="D498" s="188" t="s">
        <v>150</v>
      </c>
      <c r="E498" s="188" t="s">
        <v>197</v>
      </c>
      <c r="F498" s="188" t="s">
        <v>11</v>
      </c>
      <c r="G498" s="188" t="s">
        <v>26613</v>
      </c>
      <c r="H498" s="188" t="s">
        <v>2007</v>
      </c>
      <c r="I498" s="188" t="s">
        <v>26580</v>
      </c>
      <c r="J498" s="188" t="s">
        <v>1546</v>
      </c>
      <c r="K498" s="188" t="s">
        <v>26559</v>
      </c>
      <c r="L498" t="s">
        <v>15925</v>
      </c>
      <c r="M498" t="s">
        <v>26614</v>
      </c>
    </row>
    <row r="499" spans="1:13">
      <c r="A499" s="188" t="s">
        <v>177</v>
      </c>
      <c r="B499" s="188" t="s">
        <v>177</v>
      </c>
      <c r="C499" s="188" t="s">
        <v>2076</v>
      </c>
      <c r="D499" s="188" t="s">
        <v>150</v>
      </c>
      <c r="E499" s="188" t="s">
        <v>197</v>
      </c>
      <c r="F499" s="188" t="s">
        <v>20</v>
      </c>
      <c r="G499" s="188" t="s">
        <v>26615</v>
      </c>
      <c r="H499" s="188" t="s">
        <v>1744</v>
      </c>
      <c r="I499" s="188" t="s">
        <v>12915</v>
      </c>
      <c r="J499" s="188" t="s">
        <v>1502</v>
      </c>
      <c r="K499" s="188" t="s">
        <v>26616</v>
      </c>
      <c r="L499" t="s">
        <v>26306</v>
      </c>
      <c r="M499" t="s">
        <v>26617</v>
      </c>
    </row>
    <row r="500" spans="1:13">
      <c r="A500" s="188" t="s">
        <v>177</v>
      </c>
      <c r="B500" s="188" t="s">
        <v>177</v>
      </c>
      <c r="C500" s="188" t="s">
        <v>2076</v>
      </c>
      <c r="D500" s="188" t="s">
        <v>150</v>
      </c>
      <c r="E500" s="188" t="s">
        <v>206</v>
      </c>
      <c r="F500" s="188" t="s">
        <v>3</v>
      </c>
      <c r="G500" s="188" t="s">
        <v>26618</v>
      </c>
      <c r="H500" s="188" t="s">
        <v>2759</v>
      </c>
      <c r="I500" s="188" t="s">
        <v>26619</v>
      </c>
      <c r="J500" s="188" t="s">
        <v>2853</v>
      </c>
      <c r="K500" s="188" t="s">
        <v>26620</v>
      </c>
      <c r="L500" t="s">
        <v>373</v>
      </c>
      <c r="M500" t="s">
        <v>26621</v>
      </c>
    </row>
    <row r="501" spans="1:13">
      <c r="A501" s="188" t="s">
        <v>177</v>
      </c>
      <c r="B501" s="188" t="s">
        <v>177</v>
      </c>
      <c r="C501" s="188" t="s">
        <v>2076</v>
      </c>
      <c r="D501" s="188" t="s">
        <v>150</v>
      </c>
      <c r="E501" s="188" t="s">
        <v>206</v>
      </c>
      <c r="F501" s="188" t="s">
        <v>10</v>
      </c>
      <c r="G501" s="188" t="s">
        <v>26622</v>
      </c>
      <c r="H501" s="188" t="s">
        <v>2279</v>
      </c>
      <c r="I501" s="188" t="s">
        <v>26623</v>
      </c>
      <c r="J501" s="188" t="s">
        <v>2027</v>
      </c>
      <c r="K501" s="188" t="s">
        <v>26624</v>
      </c>
      <c r="L501" t="s">
        <v>26625</v>
      </c>
      <c r="M501" t="s">
        <v>26626</v>
      </c>
    </row>
    <row r="502" spans="1:13">
      <c r="A502" s="188" t="s">
        <v>177</v>
      </c>
      <c r="B502" s="188" t="s">
        <v>177</v>
      </c>
      <c r="C502" s="188" t="s">
        <v>2076</v>
      </c>
      <c r="D502" s="188" t="s">
        <v>150</v>
      </c>
      <c r="E502" s="188" t="s">
        <v>206</v>
      </c>
      <c r="F502" s="188" t="s">
        <v>2</v>
      </c>
      <c r="G502" s="188" t="s">
        <v>26627</v>
      </c>
      <c r="H502" s="188" t="s">
        <v>1719</v>
      </c>
      <c r="I502" s="188" t="s">
        <v>26628</v>
      </c>
      <c r="J502" s="188" t="s">
        <v>1831</v>
      </c>
      <c r="K502" s="188" t="s">
        <v>26590</v>
      </c>
      <c r="L502" t="s">
        <v>26629</v>
      </c>
      <c r="M502" t="s">
        <v>26630</v>
      </c>
    </row>
    <row r="503" spans="1:13">
      <c r="A503" s="188" t="s">
        <v>177</v>
      </c>
      <c r="B503" s="188" t="s">
        <v>177</v>
      </c>
      <c r="C503" s="188" t="s">
        <v>2076</v>
      </c>
      <c r="D503" s="188" t="s">
        <v>150</v>
      </c>
      <c r="E503" s="188" t="s">
        <v>206</v>
      </c>
      <c r="F503" s="188" t="s">
        <v>4</v>
      </c>
      <c r="G503" s="188" t="s">
        <v>26631</v>
      </c>
      <c r="H503" s="188" t="s">
        <v>1698</v>
      </c>
      <c r="I503" s="188" t="s">
        <v>26632</v>
      </c>
      <c r="J503" s="188" t="s">
        <v>1547</v>
      </c>
      <c r="K503" s="188" t="s">
        <v>26598</v>
      </c>
      <c r="L503" t="s">
        <v>26633</v>
      </c>
      <c r="M503" t="s">
        <v>26634</v>
      </c>
    </row>
    <row r="504" spans="1:13">
      <c r="A504" s="188" t="s">
        <v>177</v>
      </c>
      <c r="B504" s="188" t="s">
        <v>177</v>
      </c>
      <c r="C504" s="188" t="s">
        <v>2076</v>
      </c>
      <c r="D504" s="188" t="s">
        <v>150</v>
      </c>
      <c r="E504" s="188" t="s">
        <v>206</v>
      </c>
      <c r="F504" s="188" t="s">
        <v>11</v>
      </c>
      <c r="G504" s="188" t="s">
        <v>26635</v>
      </c>
      <c r="H504" s="188" t="s">
        <v>1744</v>
      </c>
      <c r="I504" s="188" t="s">
        <v>12915</v>
      </c>
      <c r="J504" s="188" t="s">
        <v>1502</v>
      </c>
      <c r="K504" s="188" t="s">
        <v>26616</v>
      </c>
      <c r="L504" t="s">
        <v>26329</v>
      </c>
      <c r="M504" t="s">
        <v>26636</v>
      </c>
    </row>
    <row r="505" spans="1:13">
      <c r="A505" s="188" t="s">
        <v>177</v>
      </c>
      <c r="B505" s="188" t="s">
        <v>177</v>
      </c>
      <c r="C505" s="188" t="s">
        <v>2076</v>
      </c>
      <c r="D505" s="188" t="s">
        <v>150</v>
      </c>
      <c r="E505" s="188" t="s">
        <v>206</v>
      </c>
      <c r="F505" s="188" t="s">
        <v>20</v>
      </c>
      <c r="G505" s="188" t="s">
        <v>26637</v>
      </c>
      <c r="H505" s="188" t="s">
        <v>1547</v>
      </c>
      <c r="I505" s="188" t="s">
        <v>26638</v>
      </c>
      <c r="J505" s="188" t="s">
        <v>1482</v>
      </c>
      <c r="K505" s="188" t="s">
        <v>26639</v>
      </c>
      <c r="L505" t="s">
        <v>11272</v>
      </c>
      <c r="M505" t="s">
        <v>26640</v>
      </c>
    </row>
    <row r="506" spans="1:13">
      <c r="A506" s="188" t="s">
        <v>177</v>
      </c>
      <c r="B506" s="188" t="s">
        <v>177</v>
      </c>
      <c r="C506" s="188" t="s">
        <v>2076</v>
      </c>
      <c r="D506" s="188" t="s">
        <v>151</v>
      </c>
      <c r="E506" s="188" t="s">
        <v>214</v>
      </c>
      <c r="F506" s="188" t="s">
        <v>3</v>
      </c>
      <c r="G506" s="188" t="s">
        <v>26641</v>
      </c>
      <c r="H506" s="188" t="s">
        <v>1897</v>
      </c>
      <c r="I506" s="188" t="s">
        <v>26642</v>
      </c>
      <c r="J506" s="188" t="s">
        <v>1744</v>
      </c>
      <c r="K506" s="188" t="s">
        <v>26643</v>
      </c>
      <c r="L506" t="s">
        <v>26644</v>
      </c>
      <c r="M506" t="s">
        <v>26645</v>
      </c>
    </row>
    <row r="507" spans="1:13">
      <c r="A507" s="188" t="s">
        <v>177</v>
      </c>
      <c r="B507" s="188" t="s">
        <v>177</v>
      </c>
      <c r="C507" s="188" t="s">
        <v>2076</v>
      </c>
      <c r="D507" s="188" t="s">
        <v>151</v>
      </c>
      <c r="E507" s="188" t="s">
        <v>214</v>
      </c>
      <c r="F507" s="188" t="s">
        <v>10</v>
      </c>
      <c r="G507" s="188" t="s">
        <v>26646</v>
      </c>
      <c r="H507" s="188" t="s">
        <v>1348</v>
      </c>
      <c r="I507" s="188" t="s">
        <v>26647</v>
      </c>
      <c r="J507" s="188" t="s">
        <v>2050</v>
      </c>
      <c r="K507" s="188" t="s">
        <v>26648</v>
      </c>
      <c r="L507" t="s">
        <v>26649</v>
      </c>
      <c r="M507" t="s">
        <v>26650</v>
      </c>
    </row>
    <row r="508" spans="1:13">
      <c r="A508" s="188" t="s">
        <v>177</v>
      </c>
      <c r="B508" s="188" t="s">
        <v>177</v>
      </c>
      <c r="C508" s="188" t="s">
        <v>2076</v>
      </c>
      <c r="D508" s="188" t="s">
        <v>151</v>
      </c>
      <c r="E508" s="188" t="s">
        <v>214</v>
      </c>
      <c r="F508" s="188" t="s">
        <v>2</v>
      </c>
      <c r="G508" s="188" t="s">
        <v>26651</v>
      </c>
      <c r="H508" s="188" t="s">
        <v>2687</v>
      </c>
      <c r="I508" s="188" t="s">
        <v>26652</v>
      </c>
      <c r="J508" s="188" t="s">
        <v>2029</v>
      </c>
      <c r="K508" s="188" t="s">
        <v>26653</v>
      </c>
      <c r="L508" t="s">
        <v>26654</v>
      </c>
      <c r="M508" t="s">
        <v>26655</v>
      </c>
    </row>
    <row r="509" spans="1:13">
      <c r="A509" s="188" t="s">
        <v>177</v>
      </c>
      <c r="B509" s="188" t="s">
        <v>177</v>
      </c>
      <c r="C509" s="188" t="s">
        <v>2076</v>
      </c>
      <c r="D509" s="188" t="s">
        <v>151</v>
      </c>
      <c r="E509" s="188" t="s">
        <v>214</v>
      </c>
      <c r="F509" s="188" t="s">
        <v>4</v>
      </c>
      <c r="G509" s="188" t="s">
        <v>26656</v>
      </c>
      <c r="H509" s="188" t="s">
        <v>2384</v>
      </c>
      <c r="I509" s="188" t="s">
        <v>26657</v>
      </c>
      <c r="J509" s="188" t="s">
        <v>1939</v>
      </c>
      <c r="K509" s="188" t="s">
        <v>26658</v>
      </c>
      <c r="L509" t="s">
        <v>17937</v>
      </c>
      <c r="M509" t="s">
        <v>26659</v>
      </c>
    </row>
    <row r="510" spans="1:13">
      <c r="A510" s="188" t="s">
        <v>177</v>
      </c>
      <c r="B510" s="188" t="s">
        <v>177</v>
      </c>
      <c r="C510" s="188" t="s">
        <v>2076</v>
      </c>
      <c r="D510" s="188" t="s">
        <v>151</v>
      </c>
      <c r="E510" s="188" t="s">
        <v>214</v>
      </c>
      <c r="F510" s="188" t="s">
        <v>11</v>
      </c>
      <c r="G510" s="188" t="s">
        <v>26660</v>
      </c>
      <c r="H510" s="188" t="s">
        <v>2059</v>
      </c>
      <c r="I510" s="188" t="s">
        <v>26661</v>
      </c>
      <c r="J510" s="188" t="s">
        <v>2074</v>
      </c>
      <c r="K510" s="188" t="s">
        <v>26662</v>
      </c>
      <c r="L510" t="s">
        <v>26663</v>
      </c>
      <c r="M510" t="s">
        <v>26664</v>
      </c>
    </row>
    <row r="511" spans="1:13">
      <c r="A511" s="188" t="s">
        <v>177</v>
      </c>
      <c r="B511" s="188" t="s">
        <v>177</v>
      </c>
      <c r="C511" s="188" t="s">
        <v>2076</v>
      </c>
      <c r="D511" s="188" t="s">
        <v>151</v>
      </c>
      <c r="E511" s="188" t="s">
        <v>214</v>
      </c>
      <c r="F511" s="188" t="s">
        <v>20</v>
      </c>
      <c r="G511" s="188" t="s">
        <v>26665</v>
      </c>
      <c r="H511" s="188" t="s">
        <v>2134</v>
      </c>
      <c r="I511" s="188" t="s">
        <v>26666</v>
      </c>
      <c r="J511" s="188" t="s">
        <v>1721</v>
      </c>
      <c r="K511" s="188" t="s">
        <v>26667</v>
      </c>
      <c r="L511" t="s">
        <v>26668</v>
      </c>
      <c r="M511" t="s">
        <v>26669</v>
      </c>
    </row>
    <row r="512" spans="1:13">
      <c r="A512" s="188" t="s">
        <v>177</v>
      </c>
      <c r="B512" s="188" t="s">
        <v>177</v>
      </c>
      <c r="C512" s="188" t="s">
        <v>2076</v>
      </c>
      <c r="D512" s="188" t="s">
        <v>151</v>
      </c>
      <c r="E512" s="188" t="s">
        <v>222</v>
      </c>
      <c r="F512" s="188" t="s">
        <v>3</v>
      </c>
      <c r="G512" s="188" t="s">
        <v>26670</v>
      </c>
      <c r="H512" s="188" t="s">
        <v>2781</v>
      </c>
      <c r="I512" s="188" t="s">
        <v>7950</v>
      </c>
      <c r="J512" s="188" t="s">
        <v>1360</v>
      </c>
      <c r="K512" s="188" t="s">
        <v>26671</v>
      </c>
      <c r="L512" t="s">
        <v>26672</v>
      </c>
      <c r="M512" t="s">
        <v>26673</v>
      </c>
    </row>
    <row r="513" spans="1:13">
      <c r="A513" s="188" t="s">
        <v>177</v>
      </c>
      <c r="B513" s="188" t="s">
        <v>177</v>
      </c>
      <c r="C513" s="188" t="s">
        <v>2076</v>
      </c>
      <c r="D513" s="188" t="s">
        <v>151</v>
      </c>
      <c r="E513" s="188" t="s">
        <v>222</v>
      </c>
      <c r="F513" s="188" t="s">
        <v>10</v>
      </c>
      <c r="G513" s="188" t="s">
        <v>26674</v>
      </c>
      <c r="H513" s="188" t="s">
        <v>1315</v>
      </c>
      <c r="I513" s="188" t="s">
        <v>26675</v>
      </c>
      <c r="J513" s="188" t="s">
        <v>2450</v>
      </c>
      <c r="K513" s="188" t="s">
        <v>26676</v>
      </c>
      <c r="L513" t="s">
        <v>26677</v>
      </c>
      <c r="M513" t="s">
        <v>26678</v>
      </c>
    </row>
    <row r="514" spans="1:13">
      <c r="A514" s="188" t="s">
        <v>177</v>
      </c>
      <c r="B514" s="188" t="s">
        <v>177</v>
      </c>
      <c r="C514" s="188" t="s">
        <v>2076</v>
      </c>
      <c r="D514" s="188" t="s">
        <v>151</v>
      </c>
      <c r="E514" s="188" t="s">
        <v>222</v>
      </c>
      <c r="F514" s="188" t="s">
        <v>2</v>
      </c>
      <c r="G514" s="188" t="s">
        <v>26679</v>
      </c>
      <c r="H514" s="188" t="s">
        <v>3720</v>
      </c>
      <c r="I514" s="188" t="s">
        <v>26680</v>
      </c>
      <c r="J514" s="188" t="s">
        <v>2994</v>
      </c>
      <c r="K514" s="188" t="s">
        <v>26681</v>
      </c>
      <c r="L514" t="s">
        <v>26682</v>
      </c>
      <c r="M514" t="s">
        <v>26683</v>
      </c>
    </row>
    <row r="515" spans="1:13">
      <c r="A515" s="188" t="s">
        <v>177</v>
      </c>
      <c r="B515" s="188" t="s">
        <v>177</v>
      </c>
      <c r="C515" s="188" t="s">
        <v>2076</v>
      </c>
      <c r="D515" s="188" t="s">
        <v>151</v>
      </c>
      <c r="E515" s="188" t="s">
        <v>222</v>
      </c>
      <c r="F515" s="188" t="s">
        <v>4</v>
      </c>
      <c r="G515" s="188" t="s">
        <v>26684</v>
      </c>
      <c r="H515" s="188" t="s">
        <v>2779</v>
      </c>
      <c r="I515" s="188" t="s">
        <v>26685</v>
      </c>
      <c r="J515" s="188" t="s">
        <v>2301</v>
      </c>
      <c r="K515" s="188" t="s">
        <v>26686</v>
      </c>
      <c r="L515" t="s">
        <v>26687</v>
      </c>
      <c r="M515" t="s">
        <v>25229</v>
      </c>
    </row>
    <row r="516" spans="1:13">
      <c r="A516" s="188" t="s">
        <v>177</v>
      </c>
      <c r="B516" s="188" t="s">
        <v>177</v>
      </c>
      <c r="C516" s="188" t="s">
        <v>2076</v>
      </c>
      <c r="D516" s="188" t="s">
        <v>151</v>
      </c>
      <c r="E516" s="188" t="s">
        <v>222</v>
      </c>
      <c r="F516" s="188" t="s">
        <v>11</v>
      </c>
      <c r="G516" s="188" t="s">
        <v>26688</v>
      </c>
      <c r="H516" s="188" t="s">
        <v>2563</v>
      </c>
      <c r="I516" s="188" t="s">
        <v>26689</v>
      </c>
      <c r="J516" s="188" t="s">
        <v>1939</v>
      </c>
      <c r="K516" s="188" t="s">
        <v>26658</v>
      </c>
      <c r="L516" t="s">
        <v>26690</v>
      </c>
      <c r="M516" t="s">
        <v>26691</v>
      </c>
    </row>
    <row r="517" spans="1:13">
      <c r="A517" s="188" t="s">
        <v>177</v>
      </c>
      <c r="B517" s="188" t="s">
        <v>177</v>
      </c>
      <c r="C517" s="188" t="s">
        <v>2076</v>
      </c>
      <c r="D517" s="188" t="s">
        <v>151</v>
      </c>
      <c r="E517" s="188" t="s">
        <v>222</v>
      </c>
      <c r="F517" s="188" t="s">
        <v>20</v>
      </c>
      <c r="G517" s="188" t="s">
        <v>26692</v>
      </c>
      <c r="H517" s="188" t="s">
        <v>2530</v>
      </c>
      <c r="I517" s="188" t="s">
        <v>4962</v>
      </c>
      <c r="J517" s="188" t="s">
        <v>1831</v>
      </c>
      <c r="K517" s="188" t="s">
        <v>26693</v>
      </c>
      <c r="L517" t="s">
        <v>26694</v>
      </c>
      <c r="M517" t="s">
        <v>26375</v>
      </c>
    </row>
    <row r="518" spans="1:13">
      <c r="A518" s="188" t="s">
        <v>177</v>
      </c>
      <c r="B518" s="188" t="s">
        <v>177</v>
      </c>
      <c r="C518" s="188" t="s">
        <v>2076</v>
      </c>
      <c r="D518" s="188" t="s">
        <v>151</v>
      </c>
      <c r="E518" s="188" t="s">
        <v>230</v>
      </c>
      <c r="F518" s="188" t="s">
        <v>3</v>
      </c>
      <c r="G518" s="188" t="s">
        <v>26695</v>
      </c>
      <c r="H518" s="188" t="s">
        <v>2187</v>
      </c>
      <c r="I518" s="188" t="s">
        <v>26696</v>
      </c>
      <c r="J518" s="188" t="s">
        <v>3221</v>
      </c>
      <c r="K518" s="188" t="s">
        <v>26697</v>
      </c>
      <c r="L518" t="s">
        <v>26698</v>
      </c>
      <c r="M518" t="s">
        <v>26699</v>
      </c>
    </row>
    <row r="519" spans="1:13">
      <c r="A519" s="188" t="s">
        <v>177</v>
      </c>
      <c r="B519" s="188" t="s">
        <v>177</v>
      </c>
      <c r="C519" s="188" t="s">
        <v>2076</v>
      </c>
      <c r="D519" s="188" t="s">
        <v>151</v>
      </c>
      <c r="E519" s="188" t="s">
        <v>230</v>
      </c>
      <c r="F519" s="188" t="s">
        <v>10</v>
      </c>
      <c r="G519" s="188" t="s">
        <v>26700</v>
      </c>
      <c r="H519" s="188" t="s">
        <v>4115</v>
      </c>
      <c r="I519" s="188" t="s">
        <v>26701</v>
      </c>
      <c r="J519" s="188" t="s">
        <v>2907</v>
      </c>
      <c r="K519" s="188" t="s">
        <v>26702</v>
      </c>
      <c r="L519" t="s">
        <v>26703</v>
      </c>
      <c r="M519" t="s">
        <v>26704</v>
      </c>
    </row>
    <row r="520" spans="1:13">
      <c r="A520" s="188" t="s">
        <v>177</v>
      </c>
      <c r="B520" s="188" t="s">
        <v>177</v>
      </c>
      <c r="C520" s="188" t="s">
        <v>2076</v>
      </c>
      <c r="D520" s="188" t="s">
        <v>151</v>
      </c>
      <c r="E520" s="188" t="s">
        <v>230</v>
      </c>
      <c r="F520" s="188" t="s">
        <v>2</v>
      </c>
      <c r="G520" s="188" t="s">
        <v>26705</v>
      </c>
      <c r="H520" s="188" t="s">
        <v>1419</v>
      </c>
      <c r="I520" s="188" t="s">
        <v>26706</v>
      </c>
      <c r="J520" s="188" t="s">
        <v>3221</v>
      </c>
      <c r="K520" s="188" t="s">
        <v>26697</v>
      </c>
      <c r="L520" t="s">
        <v>26707</v>
      </c>
      <c r="M520" t="s">
        <v>26708</v>
      </c>
    </row>
    <row r="521" spans="1:13">
      <c r="A521" s="188" t="s">
        <v>177</v>
      </c>
      <c r="B521" s="188" t="s">
        <v>177</v>
      </c>
      <c r="C521" s="188" t="s">
        <v>2076</v>
      </c>
      <c r="D521" s="188" t="s">
        <v>151</v>
      </c>
      <c r="E521" s="188" t="s">
        <v>230</v>
      </c>
      <c r="F521" s="188" t="s">
        <v>4</v>
      </c>
      <c r="G521" s="188" t="s">
        <v>26709</v>
      </c>
      <c r="H521" s="188" t="s">
        <v>2615</v>
      </c>
      <c r="I521" s="188" t="s">
        <v>26710</v>
      </c>
      <c r="J521" s="188" t="s">
        <v>2324</v>
      </c>
      <c r="K521" s="188" t="s">
        <v>26711</v>
      </c>
      <c r="L521" t="s">
        <v>26712</v>
      </c>
      <c r="M521" t="s">
        <v>26713</v>
      </c>
    </row>
    <row r="522" spans="1:13">
      <c r="A522" s="188" t="s">
        <v>177</v>
      </c>
      <c r="B522" s="188" t="s">
        <v>177</v>
      </c>
      <c r="C522" s="188" t="s">
        <v>2076</v>
      </c>
      <c r="D522" s="188" t="s">
        <v>151</v>
      </c>
      <c r="E522" s="188" t="s">
        <v>230</v>
      </c>
      <c r="F522" s="188" t="s">
        <v>11</v>
      </c>
      <c r="G522" s="188" t="s">
        <v>26714</v>
      </c>
      <c r="H522" s="188" t="s">
        <v>2288</v>
      </c>
      <c r="I522" s="188" t="s">
        <v>26715</v>
      </c>
      <c r="J522" s="188" t="s">
        <v>1897</v>
      </c>
      <c r="K522" s="188" t="s">
        <v>26716</v>
      </c>
      <c r="L522" t="s">
        <v>18728</v>
      </c>
      <c r="M522" t="s">
        <v>26717</v>
      </c>
    </row>
    <row r="523" spans="1:13">
      <c r="A523" s="188" t="s">
        <v>177</v>
      </c>
      <c r="B523" s="188" t="s">
        <v>177</v>
      </c>
      <c r="C523" s="188" t="s">
        <v>2076</v>
      </c>
      <c r="D523" s="188" t="s">
        <v>151</v>
      </c>
      <c r="E523" s="188" t="s">
        <v>230</v>
      </c>
      <c r="F523" s="188" t="s">
        <v>20</v>
      </c>
      <c r="G523" s="188" t="s">
        <v>26718</v>
      </c>
      <c r="H523" s="188" t="s">
        <v>2404</v>
      </c>
      <c r="I523" s="188" t="s">
        <v>26719</v>
      </c>
      <c r="J523" s="188" t="s">
        <v>1810</v>
      </c>
      <c r="K523" s="188" t="s">
        <v>26720</v>
      </c>
      <c r="L523" t="s">
        <v>26721</v>
      </c>
      <c r="M523" t="s">
        <v>26722</v>
      </c>
    </row>
    <row r="524" spans="1:13">
      <c r="A524" s="188" t="s">
        <v>177</v>
      </c>
      <c r="B524" s="188" t="s">
        <v>177</v>
      </c>
      <c r="C524" s="188" t="s">
        <v>2076</v>
      </c>
      <c r="D524" s="188" t="s">
        <v>151</v>
      </c>
      <c r="E524" s="188" t="s">
        <v>238</v>
      </c>
      <c r="F524" s="188" t="s">
        <v>3</v>
      </c>
      <c r="G524" s="188" t="s">
        <v>26723</v>
      </c>
      <c r="H524" s="188" t="s">
        <v>1772</v>
      </c>
      <c r="I524" s="188" t="s">
        <v>26724</v>
      </c>
      <c r="J524" s="188" t="s">
        <v>1752</v>
      </c>
      <c r="K524" s="188" t="s">
        <v>26725</v>
      </c>
      <c r="L524" t="s">
        <v>26726</v>
      </c>
      <c r="M524" t="s">
        <v>26727</v>
      </c>
    </row>
    <row r="525" spans="1:13">
      <c r="A525" s="188" t="s">
        <v>177</v>
      </c>
      <c r="B525" s="188" t="s">
        <v>177</v>
      </c>
      <c r="C525" s="188" t="s">
        <v>2076</v>
      </c>
      <c r="D525" s="188" t="s">
        <v>151</v>
      </c>
      <c r="E525" s="188" t="s">
        <v>238</v>
      </c>
      <c r="F525" s="188" t="s">
        <v>10</v>
      </c>
      <c r="G525" s="188" t="s">
        <v>26728</v>
      </c>
      <c r="H525" s="188" t="s">
        <v>1861</v>
      </c>
      <c r="I525" s="188" t="s">
        <v>26729</v>
      </c>
      <c r="J525" s="188" t="s">
        <v>1261</v>
      </c>
      <c r="K525" s="188" t="s">
        <v>26730</v>
      </c>
      <c r="L525" t="s">
        <v>26731</v>
      </c>
      <c r="M525" t="s">
        <v>26732</v>
      </c>
    </row>
    <row r="526" spans="1:13">
      <c r="A526" s="188" t="s">
        <v>177</v>
      </c>
      <c r="B526" s="188" t="s">
        <v>177</v>
      </c>
      <c r="C526" s="188" t="s">
        <v>2076</v>
      </c>
      <c r="D526" s="188" t="s">
        <v>151</v>
      </c>
      <c r="E526" s="188" t="s">
        <v>238</v>
      </c>
      <c r="F526" s="188" t="s">
        <v>2</v>
      </c>
      <c r="G526" s="188" t="s">
        <v>26733</v>
      </c>
      <c r="H526" s="188" t="s">
        <v>1256</v>
      </c>
      <c r="I526" s="188" t="s">
        <v>26734</v>
      </c>
      <c r="J526" s="188" t="s">
        <v>3221</v>
      </c>
      <c r="K526" s="188" t="s">
        <v>26697</v>
      </c>
      <c r="L526" t="s">
        <v>26735</v>
      </c>
      <c r="M526" t="s">
        <v>26736</v>
      </c>
    </row>
    <row r="527" spans="1:13">
      <c r="A527" s="188" t="s">
        <v>177</v>
      </c>
      <c r="B527" s="188" t="s">
        <v>177</v>
      </c>
      <c r="C527" s="188" t="s">
        <v>2076</v>
      </c>
      <c r="D527" s="188" t="s">
        <v>151</v>
      </c>
      <c r="E527" s="188" t="s">
        <v>238</v>
      </c>
      <c r="F527" s="188" t="s">
        <v>4</v>
      </c>
      <c r="G527" s="188" t="s">
        <v>26737</v>
      </c>
      <c r="H527" s="188" t="s">
        <v>2564</v>
      </c>
      <c r="I527" s="188" t="s">
        <v>26738</v>
      </c>
      <c r="J527" s="188" t="s">
        <v>2074</v>
      </c>
      <c r="K527" s="188" t="s">
        <v>26662</v>
      </c>
      <c r="L527" t="s">
        <v>25405</v>
      </c>
      <c r="M527" t="s">
        <v>26739</v>
      </c>
    </row>
    <row r="528" spans="1:13">
      <c r="A528" s="188" t="s">
        <v>177</v>
      </c>
      <c r="B528" s="188" t="s">
        <v>177</v>
      </c>
      <c r="C528" s="188" t="s">
        <v>2076</v>
      </c>
      <c r="D528" s="188" t="s">
        <v>151</v>
      </c>
      <c r="E528" s="188" t="s">
        <v>238</v>
      </c>
      <c r="F528" s="188" t="s">
        <v>11</v>
      </c>
      <c r="G528" s="188" t="s">
        <v>26740</v>
      </c>
      <c r="H528" s="188" t="s">
        <v>1808</v>
      </c>
      <c r="I528" s="188" t="s">
        <v>26741</v>
      </c>
      <c r="J528" s="188" t="s">
        <v>1613</v>
      </c>
      <c r="K528" s="188" t="s">
        <v>26742</v>
      </c>
      <c r="L528" t="s">
        <v>26743</v>
      </c>
      <c r="M528" t="s">
        <v>26744</v>
      </c>
    </row>
    <row r="529" spans="1:13">
      <c r="A529" s="188" t="s">
        <v>177</v>
      </c>
      <c r="B529" s="188" t="s">
        <v>177</v>
      </c>
      <c r="C529" s="188" t="s">
        <v>2076</v>
      </c>
      <c r="D529" s="188" t="s">
        <v>151</v>
      </c>
      <c r="E529" s="188" t="s">
        <v>238</v>
      </c>
      <c r="F529" s="188" t="s">
        <v>20</v>
      </c>
      <c r="G529" s="188" t="s">
        <v>26745</v>
      </c>
      <c r="H529" s="188" t="s">
        <v>1984</v>
      </c>
      <c r="I529" s="188" t="s">
        <v>26746</v>
      </c>
      <c r="J529" s="188" t="s">
        <v>1657</v>
      </c>
      <c r="K529" s="188" t="s">
        <v>26747</v>
      </c>
      <c r="L529" t="s">
        <v>26748</v>
      </c>
      <c r="M529" t="s">
        <v>26749</v>
      </c>
    </row>
    <row r="530" spans="1:13">
      <c r="A530" s="188" t="s">
        <v>177</v>
      </c>
      <c r="B530" s="188" t="s">
        <v>177</v>
      </c>
      <c r="C530" s="188" t="s">
        <v>2076</v>
      </c>
      <c r="D530" s="188" t="s">
        <v>152</v>
      </c>
      <c r="E530" s="188" t="s">
        <v>246</v>
      </c>
      <c r="F530" s="188" t="s">
        <v>3</v>
      </c>
      <c r="G530" s="188" t="s">
        <v>26750</v>
      </c>
      <c r="H530" s="188" t="s">
        <v>2074</v>
      </c>
      <c r="I530" s="188" t="s">
        <v>26751</v>
      </c>
      <c r="J530" s="188" t="s">
        <v>1853</v>
      </c>
      <c r="K530" s="188" t="s">
        <v>26752</v>
      </c>
      <c r="L530" t="s">
        <v>26753</v>
      </c>
      <c r="M530" t="s">
        <v>26754</v>
      </c>
    </row>
    <row r="531" spans="1:13">
      <c r="A531" s="188" t="s">
        <v>177</v>
      </c>
      <c r="B531" s="188" t="s">
        <v>177</v>
      </c>
      <c r="C531" s="188" t="s">
        <v>2076</v>
      </c>
      <c r="D531" s="188" t="s">
        <v>152</v>
      </c>
      <c r="E531" s="188" t="s">
        <v>246</v>
      </c>
      <c r="F531" s="188" t="s">
        <v>10</v>
      </c>
      <c r="G531" s="188" t="s">
        <v>26755</v>
      </c>
      <c r="H531" s="188" t="s">
        <v>2615</v>
      </c>
      <c r="I531" s="188" t="s">
        <v>26710</v>
      </c>
      <c r="J531" s="188" t="s">
        <v>2502</v>
      </c>
      <c r="K531" s="188" t="s">
        <v>26756</v>
      </c>
      <c r="L531" t="s">
        <v>26757</v>
      </c>
      <c r="M531" t="s">
        <v>26758</v>
      </c>
    </row>
    <row r="532" spans="1:13">
      <c r="A532" s="188" t="s">
        <v>177</v>
      </c>
      <c r="B532" s="188" t="s">
        <v>177</v>
      </c>
      <c r="C532" s="188" t="s">
        <v>2076</v>
      </c>
      <c r="D532" s="188" t="s">
        <v>152</v>
      </c>
      <c r="E532" s="188" t="s">
        <v>246</v>
      </c>
      <c r="F532" s="188" t="s">
        <v>2</v>
      </c>
      <c r="G532" s="188" t="s">
        <v>26759</v>
      </c>
      <c r="H532" s="188" t="s">
        <v>1348</v>
      </c>
      <c r="I532" s="188" t="s">
        <v>26647</v>
      </c>
      <c r="J532" s="188" t="s">
        <v>1984</v>
      </c>
      <c r="K532" s="188" t="s">
        <v>26760</v>
      </c>
      <c r="L532" t="s">
        <v>26761</v>
      </c>
      <c r="M532" t="s">
        <v>26762</v>
      </c>
    </row>
    <row r="533" spans="1:13">
      <c r="A533" s="188" t="s">
        <v>177</v>
      </c>
      <c r="B533" s="188" t="s">
        <v>177</v>
      </c>
      <c r="C533" s="188" t="s">
        <v>2076</v>
      </c>
      <c r="D533" s="188" t="s">
        <v>152</v>
      </c>
      <c r="E533" s="188" t="s">
        <v>246</v>
      </c>
      <c r="F533" s="188" t="s">
        <v>4</v>
      </c>
      <c r="G533" s="188" t="s">
        <v>26763</v>
      </c>
      <c r="H533" s="188" t="s">
        <v>2384</v>
      </c>
      <c r="I533" s="188" t="s">
        <v>26657</v>
      </c>
      <c r="J533" s="188" t="s">
        <v>1810</v>
      </c>
      <c r="K533" s="188" t="s">
        <v>26720</v>
      </c>
      <c r="L533" t="s">
        <v>17937</v>
      </c>
      <c r="M533" t="s">
        <v>26764</v>
      </c>
    </row>
    <row r="534" spans="1:13">
      <c r="A534" s="188" t="s">
        <v>177</v>
      </c>
      <c r="B534" s="188" t="s">
        <v>177</v>
      </c>
      <c r="C534" s="188" t="s">
        <v>2076</v>
      </c>
      <c r="D534" s="188" t="s">
        <v>152</v>
      </c>
      <c r="E534" s="188" t="s">
        <v>246</v>
      </c>
      <c r="F534" s="188" t="s">
        <v>11</v>
      </c>
      <c r="G534" s="188" t="s">
        <v>26765</v>
      </c>
      <c r="H534" s="188" t="s">
        <v>1808</v>
      </c>
      <c r="I534" s="188" t="s">
        <v>26741</v>
      </c>
      <c r="J534" s="188" t="s">
        <v>1831</v>
      </c>
      <c r="K534" s="188" t="s">
        <v>26693</v>
      </c>
      <c r="L534" t="s">
        <v>26743</v>
      </c>
      <c r="M534" t="s">
        <v>26766</v>
      </c>
    </row>
    <row r="535" spans="1:13">
      <c r="A535" s="188" t="s">
        <v>177</v>
      </c>
      <c r="B535" s="188" t="s">
        <v>177</v>
      </c>
      <c r="C535" s="188" t="s">
        <v>2076</v>
      </c>
      <c r="D535" s="188" t="s">
        <v>152</v>
      </c>
      <c r="E535" s="188" t="s">
        <v>246</v>
      </c>
      <c r="F535" s="188" t="s">
        <v>20</v>
      </c>
      <c r="G535" s="188" t="s">
        <v>26767</v>
      </c>
      <c r="H535" s="188" t="s">
        <v>1719</v>
      </c>
      <c r="I535" s="188" t="s">
        <v>26768</v>
      </c>
      <c r="J535" s="188" t="s">
        <v>1698</v>
      </c>
      <c r="K535" s="188" t="s">
        <v>26769</v>
      </c>
      <c r="L535" t="s">
        <v>26770</v>
      </c>
      <c r="M535" t="s">
        <v>26771</v>
      </c>
    </row>
    <row r="536" spans="1:13">
      <c r="A536" s="188" t="s">
        <v>177</v>
      </c>
      <c r="B536" s="188" t="s">
        <v>177</v>
      </c>
      <c r="C536" s="188" t="s">
        <v>2076</v>
      </c>
      <c r="D536" s="188" t="s">
        <v>152</v>
      </c>
      <c r="E536" s="188" t="s">
        <v>254</v>
      </c>
      <c r="F536" s="188" t="s">
        <v>3</v>
      </c>
      <c r="G536" s="188" t="s">
        <v>26772</v>
      </c>
      <c r="H536" s="188" t="s">
        <v>2818</v>
      </c>
      <c r="I536" s="188" t="s">
        <v>26773</v>
      </c>
      <c r="J536" s="188" t="s">
        <v>1354</v>
      </c>
      <c r="K536" s="188" t="s">
        <v>10422</v>
      </c>
      <c r="L536" t="s">
        <v>26774</v>
      </c>
      <c r="M536" t="s">
        <v>26775</v>
      </c>
    </row>
    <row r="537" spans="1:13">
      <c r="A537" s="188" t="s">
        <v>177</v>
      </c>
      <c r="B537" s="188" t="s">
        <v>177</v>
      </c>
      <c r="C537" s="188" t="s">
        <v>2076</v>
      </c>
      <c r="D537" s="188" t="s">
        <v>152</v>
      </c>
      <c r="E537" s="188" t="s">
        <v>254</v>
      </c>
      <c r="F537" s="188" t="s">
        <v>10</v>
      </c>
      <c r="G537" s="188" t="s">
        <v>26776</v>
      </c>
      <c r="H537" s="188" t="s">
        <v>3731</v>
      </c>
      <c r="I537" s="188" t="s">
        <v>26777</v>
      </c>
      <c r="J537" s="188" t="s">
        <v>1982</v>
      </c>
      <c r="K537" s="188" t="s">
        <v>26778</v>
      </c>
      <c r="L537" t="s">
        <v>26779</v>
      </c>
      <c r="M537" t="s">
        <v>26780</v>
      </c>
    </row>
    <row r="538" spans="1:13">
      <c r="A538" s="188" t="s">
        <v>177</v>
      </c>
      <c r="B538" s="188" t="s">
        <v>177</v>
      </c>
      <c r="C538" s="188" t="s">
        <v>2076</v>
      </c>
      <c r="D538" s="188" t="s">
        <v>152</v>
      </c>
      <c r="E538" s="188" t="s">
        <v>254</v>
      </c>
      <c r="F538" s="188" t="s">
        <v>2</v>
      </c>
      <c r="G538" s="188" t="s">
        <v>26781</v>
      </c>
      <c r="H538" s="188" t="s">
        <v>4587</v>
      </c>
      <c r="I538" s="188" t="s">
        <v>26782</v>
      </c>
      <c r="J538" s="188" t="s">
        <v>2654</v>
      </c>
      <c r="K538" s="188" t="s">
        <v>26783</v>
      </c>
      <c r="L538" t="s">
        <v>26784</v>
      </c>
      <c r="M538" t="s">
        <v>26785</v>
      </c>
    </row>
    <row r="539" spans="1:13">
      <c r="A539" s="188" t="s">
        <v>177</v>
      </c>
      <c r="B539" s="188" t="s">
        <v>177</v>
      </c>
      <c r="C539" s="188" t="s">
        <v>2076</v>
      </c>
      <c r="D539" s="188" t="s">
        <v>152</v>
      </c>
      <c r="E539" s="188" t="s">
        <v>254</v>
      </c>
      <c r="F539" s="188" t="s">
        <v>4</v>
      </c>
      <c r="G539" s="188" t="s">
        <v>26786</v>
      </c>
      <c r="H539" s="188" t="s">
        <v>2614</v>
      </c>
      <c r="I539" s="188" t="s">
        <v>26787</v>
      </c>
      <c r="J539" s="188" t="s">
        <v>2135</v>
      </c>
      <c r="K539" s="188" t="s">
        <v>26788</v>
      </c>
      <c r="L539" t="s">
        <v>26789</v>
      </c>
      <c r="M539" t="s">
        <v>26790</v>
      </c>
    </row>
    <row r="540" spans="1:13">
      <c r="A540" s="188" t="s">
        <v>177</v>
      </c>
      <c r="B540" s="188" t="s">
        <v>177</v>
      </c>
      <c r="C540" s="188" t="s">
        <v>2076</v>
      </c>
      <c r="D540" s="188" t="s">
        <v>152</v>
      </c>
      <c r="E540" s="188" t="s">
        <v>254</v>
      </c>
      <c r="F540" s="188" t="s">
        <v>11</v>
      </c>
      <c r="G540" s="188" t="s">
        <v>26791</v>
      </c>
      <c r="H540" s="188" t="s">
        <v>2982</v>
      </c>
      <c r="I540" s="188" t="s">
        <v>26792</v>
      </c>
      <c r="J540" s="188" t="s">
        <v>2137</v>
      </c>
      <c r="K540" s="188" t="s">
        <v>26793</v>
      </c>
      <c r="L540" t="s">
        <v>26794</v>
      </c>
      <c r="M540" t="s">
        <v>26795</v>
      </c>
    </row>
    <row r="541" spans="1:13">
      <c r="A541" s="188" t="s">
        <v>177</v>
      </c>
      <c r="B541" s="188" t="s">
        <v>177</v>
      </c>
      <c r="C541" s="188" t="s">
        <v>2076</v>
      </c>
      <c r="D541" s="188" t="s">
        <v>152</v>
      </c>
      <c r="E541" s="188" t="s">
        <v>254</v>
      </c>
      <c r="F541" s="188" t="s">
        <v>20</v>
      </c>
      <c r="G541" s="188" t="s">
        <v>26796</v>
      </c>
      <c r="H541" s="188" t="s">
        <v>2646</v>
      </c>
      <c r="I541" s="188" t="s">
        <v>26797</v>
      </c>
      <c r="J541" s="188" t="s">
        <v>1810</v>
      </c>
      <c r="K541" s="188" t="s">
        <v>26720</v>
      </c>
      <c r="L541" t="s">
        <v>26798</v>
      </c>
      <c r="M541" t="s">
        <v>26799</v>
      </c>
    </row>
    <row r="542" spans="1:13">
      <c r="A542" s="188" t="s">
        <v>177</v>
      </c>
      <c r="B542" s="188" t="s">
        <v>177</v>
      </c>
      <c r="C542" s="188" t="s">
        <v>2076</v>
      </c>
      <c r="D542" s="188" t="s">
        <v>152</v>
      </c>
      <c r="E542" s="188" t="s">
        <v>197</v>
      </c>
      <c r="F542" s="188" t="s">
        <v>3</v>
      </c>
      <c r="G542" s="188" t="s">
        <v>26800</v>
      </c>
      <c r="H542" s="188" t="s">
        <v>1948</v>
      </c>
      <c r="I542" s="188" t="s">
        <v>26801</v>
      </c>
      <c r="J542" s="188" t="s">
        <v>2541</v>
      </c>
      <c r="K542" s="188" t="s">
        <v>26802</v>
      </c>
      <c r="L542" t="s">
        <v>26803</v>
      </c>
      <c r="M542" t="s">
        <v>26804</v>
      </c>
    </row>
    <row r="543" spans="1:13">
      <c r="A543" s="188" t="s">
        <v>177</v>
      </c>
      <c r="B543" s="188" t="s">
        <v>177</v>
      </c>
      <c r="C543" s="188" t="s">
        <v>2076</v>
      </c>
      <c r="D543" s="188" t="s">
        <v>152</v>
      </c>
      <c r="E543" s="188" t="s">
        <v>197</v>
      </c>
      <c r="F543" s="188" t="s">
        <v>10</v>
      </c>
      <c r="G543" s="188" t="s">
        <v>26805</v>
      </c>
      <c r="H543" s="188" t="s">
        <v>2351</v>
      </c>
      <c r="I543" s="188" t="s">
        <v>26806</v>
      </c>
      <c r="J543" s="188" t="s">
        <v>2674</v>
      </c>
      <c r="K543" s="188" t="s">
        <v>26807</v>
      </c>
      <c r="L543" t="s">
        <v>26808</v>
      </c>
      <c r="M543" t="s">
        <v>26809</v>
      </c>
    </row>
    <row r="544" spans="1:13">
      <c r="A544" s="188" t="s">
        <v>177</v>
      </c>
      <c r="B544" s="188" t="s">
        <v>177</v>
      </c>
      <c r="C544" s="188" t="s">
        <v>2076</v>
      </c>
      <c r="D544" s="188" t="s">
        <v>152</v>
      </c>
      <c r="E544" s="188" t="s">
        <v>197</v>
      </c>
      <c r="F544" s="188" t="s">
        <v>2</v>
      </c>
      <c r="G544" s="188" t="s">
        <v>26810</v>
      </c>
      <c r="H544" s="188" t="s">
        <v>2187</v>
      </c>
      <c r="I544" s="188" t="s">
        <v>26696</v>
      </c>
      <c r="J544" s="188" t="s">
        <v>2247</v>
      </c>
      <c r="K544" s="188" t="s">
        <v>26811</v>
      </c>
      <c r="L544" t="s">
        <v>26812</v>
      </c>
      <c r="M544" t="s">
        <v>26813</v>
      </c>
    </row>
    <row r="545" spans="1:13">
      <c r="A545" s="188" t="s">
        <v>177</v>
      </c>
      <c r="B545" s="188" t="s">
        <v>177</v>
      </c>
      <c r="C545" s="188" t="s">
        <v>2076</v>
      </c>
      <c r="D545" s="188" t="s">
        <v>152</v>
      </c>
      <c r="E545" s="188" t="s">
        <v>197</v>
      </c>
      <c r="F545" s="188" t="s">
        <v>4</v>
      </c>
      <c r="G545" s="188" t="s">
        <v>26814</v>
      </c>
      <c r="H545" s="188" t="s">
        <v>1936</v>
      </c>
      <c r="I545" s="188" t="s">
        <v>26815</v>
      </c>
      <c r="J545" s="188" t="s">
        <v>2159</v>
      </c>
      <c r="K545" s="188" t="s">
        <v>26816</v>
      </c>
      <c r="L545" t="s">
        <v>26817</v>
      </c>
      <c r="M545" t="s">
        <v>26818</v>
      </c>
    </row>
    <row r="546" spans="1:13">
      <c r="A546" s="188" t="s">
        <v>177</v>
      </c>
      <c r="B546" s="188" t="s">
        <v>177</v>
      </c>
      <c r="C546" s="188" t="s">
        <v>2076</v>
      </c>
      <c r="D546" s="188" t="s">
        <v>152</v>
      </c>
      <c r="E546" s="188" t="s">
        <v>197</v>
      </c>
      <c r="F546" s="188" t="s">
        <v>11</v>
      </c>
      <c r="G546" s="188" t="s">
        <v>26819</v>
      </c>
      <c r="H546" s="188" t="s">
        <v>1348</v>
      </c>
      <c r="I546" s="188" t="s">
        <v>26647</v>
      </c>
      <c r="J546" s="188" t="s">
        <v>1875</v>
      </c>
      <c r="K546" s="188" t="s">
        <v>26820</v>
      </c>
      <c r="L546" t="s">
        <v>26821</v>
      </c>
      <c r="M546" t="s">
        <v>26822</v>
      </c>
    </row>
    <row r="547" spans="1:13">
      <c r="A547" s="188" t="s">
        <v>177</v>
      </c>
      <c r="B547" s="188" t="s">
        <v>177</v>
      </c>
      <c r="C547" s="188" t="s">
        <v>2076</v>
      </c>
      <c r="D547" s="188" t="s">
        <v>152</v>
      </c>
      <c r="E547" s="188" t="s">
        <v>197</v>
      </c>
      <c r="F547" s="188" t="s">
        <v>20</v>
      </c>
      <c r="G547" s="188" t="s">
        <v>26823</v>
      </c>
      <c r="H547" s="188" t="s">
        <v>2281</v>
      </c>
      <c r="I547" s="188" t="s">
        <v>26824</v>
      </c>
      <c r="J547" s="188" t="s">
        <v>1744</v>
      </c>
      <c r="K547" s="188" t="s">
        <v>26643</v>
      </c>
      <c r="L547" t="s">
        <v>19830</v>
      </c>
      <c r="M547" t="s">
        <v>26825</v>
      </c>
    </row>
    <row r="548" spans="1:13">
      <c r="A548" s="188" t="s">
        <v>177</v>
      </c>
      <c r="B548" s="188" t="s">
        <v>177</v>
      </c>
      <c r="C548" s="188" t="s">
        <v>2076</v>
      </c>
      <c r="D548" s="188" t="s">
        <v>152</v>
      </c>
      <c r="E548" s="188" t="s">
        <v>269</v>
      </c>
      <c r="F548" s="188" t="s">
        <v>3</v>
      </c>
      <c r="G548" s="188" t="s">
        <v>26826</v>
      </c>
      <c r="H548" s="188" t="s">
        <v>1991</v>
      </c>
      <c r="I548" s="188" t="s">
        <v>26827</v>
      </c>
      <c r="J548" s="188" t="s">
        <v>2913</v>
      </c>
      <c r="K548" s="188" t="s">
        <v>26828</v>
      </c>
      <c r="L548" t="s">
        <v>26829</v>
      </c>
      <c r="M548" t="s">
        <v>26830</v>
      </c>
    </row>
    <row r="549" spans="1:13">
      <c r="A549" s="188" t="s">
        <v>177</v>
      </c>
      <c r="B549" s="188" t="s">
        <v>177</v>
      </c>
      <c r="C549" s="188" t="s">
        <v>2076</v>
      </c>
      <c r="D549" s="188" t="s">
        <v>152</v>
      </c>
      <c r="E549" s="188" t="s">
        <v>269</v>
      </c>
      <c r="F549" s="188" t="s">
        <v>10</v>
      </c>
      <c r="G549" s="188" t="s">
        <v>26831</v>
      </c>
      <c r="H549" s="188" t="s">
        <v>3158</v>
      </c>
      <c r="I549" s="188" t="s">
        <v>26832</v>
      </c>
      <c r="J549" s="188" t="s">
        <v>4325</v>
      </c>
      <c r="K549" s="188" t="s">
        <v>26833</v>
      </c>
      <c r="L549" t="s">
        <v>26834</v>
      </c>
      <c r="M549" t="s">
        <v>26835</v>
      </c>
    </row>
    <row r="550" spans="1:13">
      <c r="A550" s="188" t="s">
        <v>177</v>
      </c>
      <c r="B550" s="188" t="s">
        <v>177</v>
      </c>
      <c r="C550" s="188" t="s">
        <v>2076</v>
      </c>
      <c r="D550" s="188" t="s">
        <v>152</v>
      </c>
      <c r="E550" s="188" t="s">
        <v>269</v>
      </c>
      <c r="F550" s="188" t="s">
        <v>2</v>
      </c>
      <c r="G550" s="188" t="s">
        <v>26836</v>
      </c>
      <c r="H550" s="188" t="s">
        <v>1261</v>
      </c>
      <c r="I550" s="188" t="s">
        <v>26837</v>
      </c>
      <c r="J550" s="188" t="s">
        <v>2759</v>
      </c>
      <c r="K550" s="188" t="s">
        <v>10398</v>
      </c>
      <c r="L550" t="s">
        <v>26838</v>
      </c>
      <c r="M550" t="s">
        <v>26839</v>
      </c>
    </row>
    <row r="551" spans="1:13">
      <c r="A551" s="188" t="s">
        <v>177</v>
      </c>
      <c r="B551" s="188" t="s">
        <v>177</v>
      </c>
      <c r="C551" s="188" t="s">
        <v>2076</v>
      </c>
      <c r="D551" s="188" t="s">
        <v>152</v>
      </c>
      <c r="E551" s="188" t="s">
        <v>269</v>
      </c>
      <c r="F551" s="188" t="s">
        <v>4</v>
      </c>
      <c r="G551" s="188" t="s">
        <v>26840</v>
      </c>
      <c r="H551" s="188" t="s">
        <v>2976</v>
      </c>
      <c r="I551" s="188" t="s">
        <v>26841</v>
      </c>
      <c r="J551" s="188" t="s">
        <v>2137</v>
      </c>
      <c r="K551" s="188" t="s">
        <v>26793</v>
      </c>
      <c r="L551" t="s">
        <v>26842</v>
      </c>
      <c r="M551" t="s">
        <v>26843</v>
      </c>
    </row>
    <row r="552" spans="1:13">
      <c r="A552" s="188" t="s">
        <v>177</v>
      </c>
      <c r="B552" s="188" t="s">
        <v>177</v>
      </c>
      <c r="C552" s="188" t="s">
        <v>2076</v>
      </c>
      <c r="D552" s="188" t="s">
        <v>152</v>
      </c>
      <c r="E552" s="188" t="s">
        <v>269</v>
      </c>
      <c r="F552" s="188" t="s">
        <v>11</v>
      </c>
      <c r="G552" s="188" t="s">
        <v>26844</v>
      </c>
      <c r="H552" s="188" t="s">
        <v>1808</v>
      </c>
      <c r="I552" s="188" t="s">
        <v>26741</v>
      </c>
      <c r="J552" s="188" t="s">
        <v>1590</v>
      </c>
      <c r="K552" s="188" t="s">
        <v>26845</v>
      </c>
      <c r="L552" t="s">
        <v>26743</v>
      </c>
      <c r="M552" t="s">
        <v>26846</v>
      </c>
    </row>
    <row r="553" spans="1:13">
      <c r="A553" s="188" t="s">
        <v>177</v>
      </c>
      <c r="B553" s="188" t="s">
        <v>177</v>
      </c>
      <c r="C553" s="188" t="s">
        <v>2076</v>
      </c>
      <c r="D553" s="188" t="s">
        <v>152</v>
      </c>
      <c r="E553" s="188" t="s">
        <v>269</v>
      </c>
      <c r="F553" s="188" t="s">
        <v>20</v>
      </c>
      <c r="G553" s="188" t="s">
        <v>26847</v>
      </c>
      <c r="H553" s="188" t="s">
        <v>2049</v>
      </c>
      <c r="I553" s="188" t="s">
        <v>26848</v>
      </c>
      <c r="J553" s="188" t="s">
        <v>1764</v>
      </c>
      <c r="K553" s="188" t="s">
        <v>26849</v>
      </c>
      <c r="L553" t="s">
        <v>26850</v>
      </c>
      <c r="M553" t="s">
        <v>25354</v>
      </c>
    </row>
    <row r="554" spans="1:13">
      <c r="A554" s="188" t="s">
        <v>177</v>
      </c>
      <c r="B554" s="188" t="s">
        <v>177</v>
      </c>
      <c r="C554" s="188" t="s">
        <v>2076</v>
      </c>
      <c r="D554" s="188" t="s">
        <v>153</v>
      </c>
      <c r="E554" s="188" t="s">
        <v>277</v>
      </c>
      <c r="F554" s="188" t="s">
        <v>3</v>
      </c>
      <c r="G554" s="188" t="s">
        <v>26851</v>
      </c>
      <c r="H554" s="188" t="s">
        <v>1053</v>
      </c>
      <c r="I554" s="188" t="s">
        <v>26852</v>
      </c>
      <c r="J554" s="188" t="s">
        <v>1592</v>
      </c>
      <c r="K554" s="188" t="s">
        <v>26853</v>
      </c>
      <c r="L554" t="s">
        <v>26854</v>
      </c>
      <c r="M554" t="s">
        <v>26855</v>
      </c>
    </row>
    <row r="555" spans="1:13">
      <c r="A555" s="188" t="s">
        <v>177</v>
      </c>
      <c r="B555" s="188" t="s">
        <v>177</v>
      </c>
      <c r="C555" s="188" t="s">
        <v>2076</v>
      </c>
      <c r="D555" s="188" t="s">
        <v>153</v>
      </c>
      <c r="E555" s="188" t="s">
        <v>277</v>
      </c>
      <c r="F555" s="188" t="s">
        <v>10</v>
      </c>
      <c r="G555" s="188" t="s">
        <v>26856</v>
      </c>
      <c r="H555" s="188" t="s">
        <v>2481</v>
      </c>
      <c r="I555" s="188" t="s">
        <v>26857</v>
      </c>
      <c r="J555" s="188" t="s">
        <v>2074</v>
      </c>
      <c r="K555" s="188" t="s">
        <v>26662</v>
      </c>
      <c r="L555" t="s">
        <v>964</v>
      </c>
      <c r="M555" t="s">
        <v>26858</v>
      </c>
    </row>
    <row r="556" spans="1:13">
      <c r="A556" s="188" t="s">
        <v>177</v>
      </c>
      <c r="B556" s="188" t="s">
        <v>177</v>
      </c>
      <c r="C556" s="188" t="s">
        <v>2076</v>
      </c>
      <c r="D556" s="188" t="s">
        <v>153</v>
      </c>
      <c r="E556" s="188" t="s">
        <v>277</v>
      </c>
      <c r="F556" s="188" t="s">
        <v>2</v>
      </c>
      <c r="G556" s="188" t="s">
        <v>26859</v>
      </c>
      <c r="H556" s="188" t="s">
        <v>2566</v>
      </c>
      <c r="I556" s="188" t="s">
        <v>26860</v>
      </c>
      <c r="J556" s="188" t="s">
        <v>1918</v>
      </c>
      <c r="K556" s="188" t="s">
        <v>26861</v>
      </c>
      <c r="L556" t="s">
        <v>26862</v>
      </c>
      <c r="M556" t="s">
        <v>26863</v>
      </c>
    </row>
    <row r="557" spans="1:13">
      <c r="A557" s="188" t="s">
        <v>177</v>
      </c>
      <c r="B557" s="188" t="s">
        <v>177</v>
      </c>
      <c r="C557" s="188" t="s">
        <v>2076</v>
      </c>
      <c r="D557" s="188" t="s">
        <v>153</v>
      </c>
      <c r="E557" s="188" t="s">
        <v>277</v>
      </c>
      <c r="F557" s="188" t="s">
        <v>4</v>
      </c>
      <c r="G557" s="188" t="s">
        <v>26864</v>
      </c>
      <c r="H557" s="188" t="s">
        <v>2281</v>
      </c>
      <c r="I557" s="188" t="s">
        <v>26824</v>
      </c>
      <c r="J557" s="188" t="s">
        <v>1853</v>
      </c>
      <c r="K557" s="188" t="s">
        <v>26752</v>
      </c>
      <c r="L557" t="s">
        <v>26865</v>
      </c>
      <c r="M557" t="s">
        <v>26866</v>
      </c>
    </row>
    <row r="558" spans="1:13">
      <c r="A558" s="188" t="s">
        <v>177</v>
      </c>
      <c r="B558" s="188" t="s">
        <v>177</v>
      </c>
      <c r="C558" s="188" t="s">
        <v>2076</v>
      </c>
      <c r="D558" s="188" t="s">
        <v>153</v>
      </c>
      <c r="E558" s="188" t="s">
        <v>277</v>
      </c>
      <c r="F558" s="188" t="s">
        <v>11</v>
      </c>
      <c r="G558" s="188" t="s">
        <v>26867</v>
      </c>
      <c r="H558" s="188" t="s">
        <v>2502</v>
      </c>
      <c r="I558" s="188" t="s">
        <v>26868</v>
      </c>
      <c r="J558" s="188" t="s">
        <v>1875</v>
      </c>
      <c r="K558" s="188" t="s">
        <v>26820</v>
      </c>
      <c r="L558" t="s">
        <v>26869</v>
      </c>
      <c r="M558" t="s">
        <v>25643</v>
      </c>
    </row>
    <row r="559" spans="1:13">
      <c r="A559" s="188" t="s">
        <v>177</v>
      </c>
      <c r="B559" s="188" t="s">
        <v>177</v>
      </c>
      <c r="C559" s="188" t="s">
        <v>2076</v>
      </c>
      <c r="D559" s="188" t="s">
        <v>153</v>
      </c>
      <c r="E559" s="188" t="s">
        <v>277</v>
      </c>
      <c r="F559" s="188" t="s">
        <v>20</v>
      </c>
      <c r="G559" s="188" t="s">
        <v>26870</v>
      </c>
      <c r="H559" s="188" t="s">
        <v>2301</v>
      </c>
      <c r="I559" s="188" t="s">
        <v>26871</v>
      </c>
      <c r="J559" s="188" t="s">
        <v>1053</v>
      </c>
      <c r="K559" s="188" t="s">
        <v>26872</v>
      </c>
      <c r="L559" t="s">
        <v>26873</v>
      </c>
      <c r="M559" t="s">
        <v>16849</v>
      </c>
    </row>
    <row r="560" spans="1:13">
      <c r="A560" s="188" t="s">
        <v>177</v>
      </c>
      <c r="B560" s="188" t="s">
        <v>177</v>
      </c>
      <c r="C560" s="188" t="s">
        <v>2076</v>
      </c>
      <c r="D560" s="188" t="s">
        <v>153</v>
      </c>
      <c r="E560" s="188" t="s">
        <v>188</v>
      </c>
      <c r="F560" s="188" t="s">
        <v>3</v>
      </c>
      <c r="G560" s="188" t="s">
        <v>26874</v>
      </c>
      <c r="H560" s="188" t="s">
        <v>2502</v>
      </c>
      <c r="I560" s="188" t="s">
        <v>26868</v>
      </c>
      <c r="J560" s="188" t="s">
        <v>1719</v>
      </c>
      <c r="K560" s="188" t="s">
        <v>26875</v>
      </c>
      <c r="L560" t="s">
        <v>26876</v>
      </c>
      <c r="M560" t="s">
        <v>26877</v>
      </c>
    </row>
    <row r="561" spans="1:13">
      <c r="A561" s="188" t="s">
        <v>177</v>
      </c>
      <c r="B561" s="188" t="s">
        <v>177</v>
      </c>
      <c r="C561" s="188" t="s">
        <v>2076</v>
      </c>
      <c r="D561" s="188" t="s">
        <v>153</v>
      </c>
      <c r="E561" s="188" t="s">
        <v>188</v>
      </c>
      <c r="F561" s="188" t="s">
        <v>10</v>
      </c>
      <c r="G561" s="188" t="s">
        <v>26878</v>
      </c>
      <c r="H561" s="188" t="s">
        <v>2982</v>
      </c>
      <c r="I561" s="188" t="s">
        <v>26792</v>
      </c>
      <c r="J561" s="188" t="s">
        <v>1981</v>
      </c>
      <c r="K561" s="188" t="s">
        <v>26879</v>
      </c>
      <c r="L561" t="s">
        <v>26880</v>
      </c>
      <c r="M561" t="s">
        <v>26881</v>
      </c>
    </row>
    <row r="562" spans="1:13">
      <c r="A562" s="188" t="s">
        <v>177</v>
      </c>
      <c r="B562" s="188" t="s">
        <v>177</v>
      </c>
      <c r="C562" s="188" t="s">
        <v>2076</v>
      </c>
      <c r="D562" s="188" t="s">
        <v>153</v>
      </c>
      <c r="E562" s="188" t="s">
        <v>188</v>
      </c>
      <c r="F562" s="188" t="s">
        <v>2</v>
      </c>
      <c r="G562" s="188" t="s">
        <v>26882</v>
      </c>
      <c r="H562" s="188" t="s">
        <v>3253</v>
      </c>
      <c r="I562" s="188" t="s">
        <v>26883</v>
      </c>
      <c r="J562" s="188" t="s">
        <v>2278</v>
      </c>
      <c r="K562" s="188" t="s">
        <v>26884</v>
      </c>
      <c r="L562" t="s">
        <v>26885</v>
      </c>
      <c r="M562" t="s">
        <v>26886</v>
      </c>
    </row>
    <row r="563" spans="1:13">
      <c r="A563" s="188" t="s">
        <v>177</v>
      </c>
      <c r="B563" s="188" t="s">
        <v>177</v>
      </c>
      <c r="C563" s="188" t="s">
        <v>2076</v>
      </c>
      <c r="D563" s="188" t="s">
        <v>153</v>
      </c>
      <c r="E563" s="188" t="s">
        <v>188</v>
      </c>
      <c r="F563" s="188" t="s">
        <v>4</v>
      </c>
      <c r="G563" s="188" t="s">
        <v>26887</v>
      </c>
      <c r="H563" s="188" t="s">
        <v>2853</v>
      </c>
      <c r="I563" s="188" t="s">
        <v>26888</v>
      </c>
      <c r="J563" s="188" t="s">
        <v>2114</v>
      </c>
      <c r="K563" s="188" t="s">
        <v>26889</v>
      </c>
      <c r="L563" t="s">
        <v>26890</v>
      </c>
      <c r="M563" t="s">
        <v>26891</v>
      </c>
    </row>
    <row r="564" spans="1:13">
      <c r="A564" s="188" t="s">
        <v>177</v>
      </c>
      <c r="B564" s="188" t="s">
        <v>177</v>
      </c>
      <c r="C564" s="188" t="s">
        <v>2076</v>
      </c>
      <c r="D564" s="188" t="s">
        <v>153</v>
      </c>
      <c r="E564" s="188" t="s">
        <v>188</v>
      </c>
      <c r="F564" s="188" t="s">
        <v>11</v>
      </c>
      <c r="G564" s="188" t="s">
        <v>26892</v>
      </c>
      <c r="H564" s="188" t="s">
        <v>2059</v>
      </c>
      <c r="I564" s="188" t="s">
        <v>26661</v>
      </c>
      <c r="J564" s="188" t="s">
        <v>1875</v>
      </c>
      <c r="K564" s="188" t="s">
        <v>26820</v>
      </c>
      <c r="L564" t="s">
        <v>26663</v>
      </c>
      <c r="M564" t="s">
        <v>25138</v>
      </c>
    </row>
    <row r="565" spans="1:13">
      <c r="A565" s="188" t="s">
        <v>177</v>
      </c>
      <c r="B565" s="188" t="s">
        <v>177</v>
      </c>
      <c r="C565" s="188" t="s">
        <v>2076</v>
      </c>
      <c r="D565" s="188" t="s">
        <v>153</v>
      </c>
      <c r="E565" s="188" t="s">
        <v>188</v>
      </c>
      <c r="F565" s="188" t="s">
        <v>20</v>
      </c>
      <c r="G565" s="188" t="s">
        <v>26893</v>
      </c>
      <c r="H565" s="188" t="s">
        <v>2135</v>
      </c>
      <c r="I565" s="188" t="s">
        <v>26894</v>
      </c>
      <c r="J565" s="188" t="s">
        <v>1939</v>
      </c>
      <c r="K565" s="188" t="s">
        <v>26658</v>
      </c>
      <c r="L565" t="s">
        <v>26895</v>
      </c>
      <c r="M565" t="s">
        <v>26896</v>
      </c>
    </row>
    <row r="566" spans="1:13">
      <c r="A566" s="188" t="s">
        <v>177</v>
      </c>
      <c r="B566" s="188" t="s">
        <v>177</v>
      </c>
      <c r="C566" s="188" t="s">
        <v>2076</v>
      </c>
      <c r="D566" s="188" t="s">
        <v>153</v>
      </c>
      <c r="E566" s="188" t="s">
        <v>292</v>
      </c>
      <c r="F566" s="188" t="s">
        <v>3</v>
      </c>
      <c r="G566" s="188" t="s">
        <v>26897</v>
      </c>
      <c r="H566" s="188" t="s">
        <v>3191</v>
      </c>
      <c r="I566" s="188" t="s">
        <v>26898</v>
      </c>
      <c r="J566" s="188" t="s">
        <v>2781</v>
      </c>
      <c r="K566" s="188" t="s">
        <v>26899</v>
      </c>
      <c r="L566" t="s">
        <v>26900</v>
      </c>
      <c r="M566" t="s">
        <v>26901</v>
      </c>
    </row>
    <row r="567" spans="1:13">
      <c r="A567" s="188" t="s">
        <v>177</v>
      </c>
      <c r="B567" s="188" t="s">
        <v>177</v>
      </c>
      <c r="C567" s="188" t="s">
        <v>2076</v>
      </c>
      <c r="D567" s="188" t="s">
        <v>153</v>
      </c>
      <c r="E567" s="188" t="s">
        <v>292</v>
      </c>
      <c r="F567" s="188" t="s">
        <v>10</v>
      </c>
      <c r="G567" s="188" t="s">
        <v>26902</v>
      </c>
      <c r="H567" s="188" t="s">
        <v>3219</v>
      </c>
      <c r="I567" s="188" t="s">
        <v>26903</v>
      </c>
      <c r="J567" s="188" t="s">
        <v>3574</v>
      </c>
      <c r="K567" s="188" t="s">
        <v>26904</v>
      </c>
      <c r="L567" t="s">
        <v>26905</v>
      </c>
      <c r="M567" t="s">
        <v>26906</v>
      </c>
    </row>
    <row r="568" spans="1:13">
      <c r="A568" s="188" t="s">
        <v>177</v>
      </c>
      <c r="B568" s="188" t="s">
        <v>177</v>
      </c>
      <c r="C568" s="188" t="s">
        <v>2076</v>
      </c>
      <c r="D568" s="188" t="s">
        <v>153</v>
      </c>
      <c r="E568" s="188" t="s">
        <v>292</v>
      </c>
      <c r="F568" s="188" t="s">
        <v>2</v>
      </c>
      <c r="G568" s="188" t="s">
        <v>26907</v>
      </c>
      <c r="H568" s="188" t="s">
        <v>3322</v>
      </c>
      <c r="I568" s="188" t="s">
        <v>26908</v>
      </c>
      <c r="J568" s="188" t="s">
        <v>2674</v>
      </c>
      <c r="K568" s="188" t="s">
        <v>26807</v>
      </c>
      <c r="L568" t="s">
        <v>26909</v>
      </c>
      <c r="M568" t="s">
        <v>26910</v>
      </c>
    </row>
    <row r="569" spans="1:13">
      <c r="A569" s="188" t="s">
        <v>177</v>
      </c>
      <c r="B569" s="188" t="s">
        <v>177</v>
      </c>
      <c r="C569" s="188" t="s">
        <v>2076</v>
      </c>
      <c r="D569" s="188" t="s">
        <v>153</v>
      </c>
      <c r="E569" s="188" t="s">
        <v>292</v>
      </c>
      <c r="F569" s="188" t="s">
        <v>4</v>
      </c>
      <c r="G569" s="188" t="s">
        <v>26911</v>
      </c>
      <c r="H569" s="188" t="s">
        <v>3253</v>
      </c>
      <c r="I569" s="188" t="s">
        <v>26883</v>
      </c>
      <c r="J569" s="188" t="s">
        <v>2279</v>
      </c>
      <c r="K569" s="188" t="s">
        <v>26912</v>
      </c>
      <c r="L569" t="s">
        <v>26913</v>
      </c>
      <c r="M569" t="s">
        <v>26914</v>
      </c>
    </row>
    <row r="570" spans="1:13">
      <c r="A570" s="188" t="s">
        <v>177</v>
      </c>
      <c r="B570" s="188" t="s">
        <v>177</v>
      </c>
      <c r="C570" s="188" t="s">
        <v>2076</v>
      </c>
      <c r="D570" s="188" t="s">
        <v>153</v>
      </c>
      <c r="E570" s="188" t="s">
        <v>292</v>
      </c>
      <c r="F570" s="188" t="s">
        <v>11</v>
      </c>
      <c r="G570" s="188" t="s">
        <v>26915</v>
      </c>
      <c r="H570" s="188" t="s">
        <v>2654</v>
      </c>
      <c r="I570" s="188" t="s">
        <v>26916</v>
      </c>
      <c r="J570" s="188" t="s">
        <v>2007</v>
      </c>
      <c r="K570" s="188" t="s">
        <v>26917</v>
      </c>
      <c r="L570" t="s">
        <v>26918</v>
      </c>
      <c r="M570" t="s">
        <v>26919</v>
      </c>
    </row>
    <row r="571" spans="1:13">
      <c r="A571" s="188" t="s">
        <v>177</v>
      </c>
      <c r="B571" s="188" t="s">
        <v>177</v>
      </c>
      <c r="C571" s="188" t="s">
        <v>2076</v>
      </c>
      <c r="D571" s="188" t="s">
        <v>153</v>
      </c>
      <c r="E571" s="188" t="s">
        <v>292</v>
      </c>
      <c r="F571" s="188" t="s">
        <v>20</v>
      </c>
      <c r="G571" s="188" t="s">
        <v>26920</v>
      </c>
      <c r="H571" s="188" t="s">
        <v>2278</v>
      </c>
      <c r="I571" s="188" t="s">
        <v>26921</v>
      </c>
      <c r="J571" s="188" t="s">
        <v>1764</v>
      </c>
      <c r="K571" s="188" t="s">
        <v>26849</v>
      </c>
      <c r="L571" t="s">
        <v>26922</v>
      </c>
      <c r="M571" t="s">
        <v>26923</v>
      </c>
    </row>
    <row r="572" spans="1:13">
      <c r="A572" s="188" t="s">
        <v>177</v>
      </c>
      <c r="B572" s="188" t="s">
        <v>177</v>
      </c>
      <c r="C572" s="188" t="s">
        <v>2076</v>
      </c>
      <c r="D572" s="188" t="s">
        <v>153</v>
      </c>
      <c r="E572" s="188" t="s">
        <v>300</v>
      </c>
      <c r="F572" s="188" t="s">
        <v>3</v>
      </c>
      <c r="G572" s="188" t="s">
        <v>26924</v>
      </c>
      <c r="H572" s="188" t="s">
        <v>2013</v>
      </c>
      <c r="I572" s="188" t="s">
        <v>26925</v>
      </c>
      <c r="J572" s="188" t="s">
        <v>2328</v>
      </c>
      <c r="K572" s="188" t="s">
        <v>26926</v>
      </c>
      <c r="L572" t="s">
        <v>26927</v>
      </c>
      <c r="M572" t="s">
        <v>26928</v>
      </c>
    </row>
    <row r="573" spans="1:13">
      <c r="A573" s="188" t="s">
        <v>177</v>
      </c>
      <c r="B573" s="188" t="s">
        <v>177</v>
      </c>
      <c r="C573" s="188" t="s">
        <v>2076</v>
      </c>
      <c r="D573" s="188" t="s">
        <v>153</v>
      </c>
      <c r="E573" s="188" t="s">
        <v>300</v>
      </c>
      <c r="F573" s="188" t="s">
        <v>10</v>
      </c>
      <c r="G573" s="188" t="s">
        <v>26929</v>
      </c>
      <c r="H573" s="188" t="s">
        <v>1729</v>
      </c>
      <c r="I573" s="188" t="s">
        <v>26930</v>
      </c>
      <c r="J573" s="188" t="s">
        <v>1238</v>
      </c>
      <c r="K573" s="188" t="s">
        <v>26931</v>
      </c>
      <c r="L573" t="s">
        <v>26932</v>
      </c>
      <c r="M573" t="s">
        <v>26933</v>
      </c>
    </row>
    <row r="574" spans="1:13">
      <c r="A574" s="188" t="s">
        <v>177</v>
      </c>
      <c r="B574" s="188" t="s">
        <v>177</v>
      </c>
      <c r="C574" s="188" t="s">
        <v>2076</v>
      </c>
      <c r="D574" s="188" t="s">
        <v>153</v>
      </c>
      <c r="E574" s="188" t="s">
        <v>300</v>
      </c>
      <c r="F574" s="188" t="s">
        <v>2</v>
      </c>
      <c r="G574" s="188" t="s">
        <v>26934</v>
      </c>
      <c r="H574" s="188" t="s">
        <v>2266</v>
      </c>
      <c r="I574" s="188" t="s">
        <v>26935</v>
      </c>
      <c r="J574" s="188" t="s">
        <v>3389</v>
      </c>
      <c r="K574" s="188" t="s">
        <v>26936</v>
      </c>
      <c r="L574" t="s">
        <v>26937</v>
      </c>
      <c r="M574" t="s">
        <v>26938</v>
      </c>
    </row>
    <row r="575" spans="1:13">
      <c r="A575" s="188" t="s">
        <v>177</v>
      </c>
      <c r="B575" s="188" t="s">
        <v>177</v>
      </c>
      <c r="C575" s="188" t="s">
        <v>2076</v>
      </c>
      <c r="D575" s="188" t="s">
        <v>153</v>
      </c>
      <c r="E575" s="188" t="s">
        <v>300</v>
      </c>
      <c r="F575" s="188" t="s">
        <v>4</v>
      </c>
      <c r="G575" s="188" t="s">
        <v>26939</v>
      </c>
      <c r="H575" s="188" t="s">
        <v>2060</v>
      </c>
      <c r="I575" s="188" t="s">
        <v>26940</v>
      </c>
      <c r="J575" s="188" t="s">
        <v>2239</v>
      </c>
      <c r="K575" s="188" t="s">
        <v>26941</v>
      </c>
      <c r="L575" t="s">
        <v>24911</v>
      </c>
      <c r="M575" t="s">
        <v>26942</v>
      </c>
    </row>
    <row r="576" spans="1:13">
      <c r="A576" s="188" t="s">
        <v>177</v>
      </c>
      <c r="B576" s="188" t="s">
        <v>177</v>
      </c>
      <c r="C576" s="188" t="s">
        <v>2076</v>
      </c>
      <c r="D576" s="188" t="s">
        <v>153</v>
      </c>
      <c r="E576" s="188" t="s">
        <v>300</v>
      </c>
      <c r="F576" s="188" t="s">
        <v>11</v>
      </c>
      <c r="G576" s="188" t="s">
        <v>26943</v>
      </c>
      <c r="H576" s="188" t="s">
        <v>2059</v>
      </c>
      <c r="I576" s="188" t="s">
        <v>26661</v>
      </c>
      <c r="J576" s="188" t="s">
        <v>1764</v>
      </c>
      <c r="K576" s="188" t="s">
        <v>26849</v>
      </c>
      <c r="L576" t="s">
        <v>26663</v>
      </c>
      <c r="M576" t="s">
        <v>26944</v>
      </c>
    </row>
    <row r="577" spans="1:13">
      <c r="A577" s="188" t="s">
        <v>177</v>
      </c>
      <c r="B577" s="188" t="s">
        <v>177</v>
      </c>
      <c r="C577" s="188" t="s">
        <v>2076</v>
      </c>
      <c r="D577" s="188" t="s">
        <v>153</v>
      </c>
      <c r="E577" s="188" t="s">
        <v>300</v>
      </c>
      <c r="F577" s="188" t="s">
        <v>20</v>
      </c>
      <c r="G577" s="188" t="s">
        <v>26945</v>
      </c>
      <c r="H577" s="188" t="s">
        <v>2114</v>
      </c>
      <c r="I577" s="188" t="s">
        <v>26946</v>
      </c>
      <c r="J577" s="188" t="s">
        <v>1590</v>
      </c>
      <c r="K577" s="188" t="s">
        <v>26845</v>
      </c>
      <c r="L577" t="s">
        <v>26947</v>
      </c>
      <c r="M577" t="s">
        <v>26948</v>
      </c>
    </row>
    <row r="578" spans="1:13">
      <c r="A578" s="188" t="s">
        <v>177</v>
      </c>
      <c r="B578" s="188" t="s">
        <v>177</v>
      </c>
      <c r="C578" s="188" t="s">
        <v>2076</v>
      </c>
      <c r="D578" s="188" t="s">
        <v>154</v>
      </c>
      <c r="E578" s="188" t="s">
        <v>277</v>
      </c>
      <c r="F578" s="188" t="s">
        <v>3</v>
      </c>
      <c r="G578" s="188" t="s">
        <v>26949</v>
      </c>
      <c r="H578" s="188" t="s">
        <v>2050</v>
      </c>
      <c r="I578" s="188" t="s">
        <v>26950</v>
      </c>
      <c r="J578" s="188" t="s">
        <v>1939</v>
      </c>
      <c r="K578" s="188" t="s">
        <v>26658</v>
      </c>
      <c r="L578" t="s">
        <v>26951</v>
      </c>
      <c r="M578" t="s">
        <v>26952</v>
      </c>
    </row>
    <row r="579" spans="1:13">
      <c r="A579" s="188" t="s">
        <v>177</v>
      </c>
      <c r="B579" s="188" t="s">
        <v>177</v>
      </c>
      <c r="C579" s="188" t="s">
        <v>2076</v>
      </c>
      <c r="D579" s="188" t="s">
        <v>154</v>
      </c>
      <c r="E579" s="188" t="s">
        <v>277</v>
      </c>
      <c r="F579" s="188" t="s">
        <v>10</v>
      </c>
      <c r="G579" s="188" t="s">
        <v>26953</v>
      </c>
      <c r="H579" s="188" t="s">
        <v>3271</v>
      </c>
      <c r="I579" s="188" t="s">
        <v>26954</v>
      </c>
      <c r="J579" s="188" t="s">
        <v>2566</v>
      </c>
      <c r="K579" s="188" t="s">
        <v>26955</v>
      </c>
      <c r="L579" t="s">
        <v>26956</v>
      </c>
      <c r="M579" t="s">
        <v>26957</v>
      </c>
    </row>
    <row r="580" spans="1:13">
      <c r="A580" s="188" t="s">
        <v>177</v>
      </c>
      <c r="B580" s="188" t="s">
        <v>177</v>
      </c>
      <c r="C580" s="188" t="s">
        <v>2076</v>
      </c>
      <c r="D580" s="188" t="s">
        <v>154</v>
      </c>
      <c r="E580" s="188" t="s">
        <v>277</v>
      </c>
      <c r="F580" s="188" t="s">
        <v>2</v>
      </c>
      <c r="G580" s="188" t="s">
        <v>26958</v>
      </c>
      <c r="H580" s="188" t="s">
        <v>2818</v>
      </c>
      <c r="I580" s="188" t="s">
        <v>26773</v>
      </c>
      <c r="J580" s="188" t="s">
        <v>2134</v>
      </c>
      <c r="K580" s="188" t="s">
        <v>26959</v>
      </c>
      <c r="L580" t="s">
        <v>26960</v>
      </c>
      <c r="M580" t="s">
        <v>26961</v>
      </c>
    </row>
    <row r="581" spans="1:13">
      <c r="A581" s="188" t="s">
        <v>177</v>
      </c>
      <c r="B581" s="188" t="s">
        <v>177</v>
      </c>
      <c r="C581" s="188" t="s">
        <v>2076</v>
      </c>
      <c r="D581" s="188" t="s">
        <v>154</v>
      </c>
      <c r="E581" s="188" t="s">
        <v>277</v>
      </c>
      <c r="F581" s="188" t="s">
        <v>4</v>
      </c>
      <c r="G581" s="188" t="s">
        <v>26962</v>
      </c>
      <c r="H581" s="188" t="s">
        <v>2502</v>
      </c>
      <c r="I581" s="188" t="s">
        <v>26868</v>
      </c>
      <c r="J581" s="188" t="s">
        <v>1939</v>
      </c>
      <c r="K581" s="188" t="s">
        <v>26658</v>
      </c>
      <c r="L581" t="s">
        <v>26963</v>
      </c>
      <c r="M581" t="s">
        <v>26964</v>
      </c>
    </row>
    <row r="582" spans="1:13">
      <c r="A582" s="188" t="s">
        <v>177</v>
      </c>
      <c r="B582" s="188" t="s">
        <v>177</v>
      </c>
      <c r="C582" s="188" t="s">
        <v>2076</v>
      </c>
      <c r="D582" s="188" t="s">
        <v>154</v>
      </c>
      <c r="E582" s="188" t="s">
        <v>277</v>
      </c>
      <c r="F582" s="188" t="s">
        <v>11</v>
      </c>
      <c r="G582" s="188" t="s">
        <v>26965</v>
      </c>
      <c r="H582" s="188" t="s">
        <v>2287</v>
      </c>
      <c r="I582" s="188" t="s">
        <v>4499</v>
      </c>
      <c r="J582" s="188" t="s">
        <v>2027</v>
      </c>
      <c r="K582" s="188" t="s">
        <v>26966</v>
      </c>
      <c r="L582" t="s">
        <v>26967</v>
      </c>
      <c r="M582" t="s">
        <v>26968</v>
      </c>
    </row>
    <row r="583" spans="1:13">
      <c r="A583" s="188" t="s">
        <v>177</v>
      </c>
      <c r="B583" s="188" t="s">
        <v>177</v>
      </c>
      <c r="C583" s="188" t="s">
        <v>2076</v>
      </c>
      <c r="D583" s="188" t="s">
        <v>154</v>
      </c>
      <c r="E583" s="188" t="s">
        <v>277</v>
      </c>
      <c r="F583" s="188" t="s">
        <v>20</v>
      </c>
      <c r="G583" s="188" t="s">
        <v>26969</v>
      </c>
      <c r="H583" s="188" t="s">
        <v>1742</v>
      </c>
      <c r="I583" s="188" t="s">
        <v>26970</v>
      </c>
      <c r="J583" s="188" t="s">
        <v>1721</v>
      </c>
      <c r="K583" s="188" t="s">
        <v>26667</v>
      </c>
      <c r="L583" t="s">
        <v>26971</v>
      </c>
      <c r="M583" t="s">
        <v>26972</v>
      </c>
    </row>
    <row r="584" spans="1:13">
      <c r="A584" s="188" t="s">
        <v>177</v>
      </c>
      <c r="B584" s="188" t="s">
        <v>177</v>
      </c>
      <c r="C584" s="188" t="s">
        <v>2076</v>
      </c>
      <c r="D584" s="188" t="s">
        <v>154</v>
      </c>
      <c r="E584" s="188" t="s">
        <v>315</v>
      </c>
      <c r="F584" s="188" t="s">
        <v>3</v>
      </c>
      <c r="G584" s="188" t="s">
        <v>26973</v>
      </c>
      <c r="H584" s="188" t="s">
        <v>3289</v>
      </c>
      <c r="I584" s="188" t="s">
        <v>26974</v>
      </c>
      <c r="J584" s="188" t="s">
        <v>1981</v>
      </c>
      <c r="K584" s="188" t="s">
        <v>26879</v>
      </c>
      <c r="L584" t="s">
        <v>26975</v>
      </c>
      <c r="M584" t="s">
        <v>26976</v>
      </c>
    </row>
    <row r="585" spans="1:13">
      <c r="A585" s="188" t="s">
        <v>177</v>
      </c>
      <c r="B585" s="188" t="s">
        <v>177</v>
      </c>
      <c r="C585" s="188" t="s">
        <v>2076</v>
      </c>
      <c r="D585" s="188" t="s">
        <v>154</v>
      </c>
      <c r="E585" s="188" t="s">
        <v>315</v>
      </c>
      <c r="F585" s="188" t="s">
        <v>10</v>
      </c>
      <c r="G585" s="188" t="s">
        <v>26977</v>
      </c>
      <c r="H585" s="188" t="s">
        <v>2685</v>
      </c>
      <c r="I585" s="188" t="s">
        <v>26978</v>
      </c>
      <c r="J585" s="188" t="s">
        <v>3191</v>
      </c>
      <c r="K585" s="188" t="s">
        <v>26979</v>
      </c>
      <c r="L585" t="s">
        <v>19830</v>
      </c>
      <c r="M585" t="s">
        <v>26980</v>
      </c>
    </row>
    <row r="586" spans="1:13">
      <c r="A586" s="188" t="s">
        <v>177</v>
      </c>
      <c r="B586" s="188" t="s">
        <v>177</v>
      </c>
      <c r="C586" s="188" t="s">
        <v>2076</v>
      </c>
      <c r="D586" s="188" t="s">
        <v>154</v>
      </c>
      <c r="E586" s="188" t="s">
        <v>315</v>
      </c>
      <c r="F586" s="188" t="s">
        <v>2</v>
      </c>
      <c r="G586" s="188" t="s">
        <v>26981</v>
      </c>
      <c r="H586" s="188" t="s">
        <v>1291</v>
      </c>
      <c r="I586" s="188" t="s">
        <v>26982</v>
      </c>
      <c r="J586" s="188" t="s">
        <v>1936</v>
      </c>
      <c r="K586" s="188" t="s">
        <v>26983</v>
      </c>
      <c r="L586" t="s">
        <v>26984</v>
      </c>
      <c r="M586" t="s">
        <v>26985</v>
      </c>
    </row>
    <row r="587" spans="1:13">
      <c r="A587" s="188" t="s">
        <v>177</v>
      </c>
      <c r="B587" s="188" t="s">
        <v>177</v>
      </c>
      <c r="C587" s="188" t="s">
        <v>2076</v>
      </c>
      <c r="D587" s="188" t="s">
        <v>154</v>
      </c>
      <c r="E587" s="188" t="s">
        <v>315</v>
      </c>
      <c r="F587" s="188" t="s">
        <v>4</v>
      </c>
      <c r="G587" s="188" t="s">
        <v>26986</v>
      </c>
      <c r="H587" s="188" t="s">
        <v>2542</v>
      </c>
      <c r="I587" s="188" t="s">
        <v>26987</v>
      </c>
      <c r="J587" s="188" t="s">
        <v>2050</v>
      </c>
      <c r="K587" s="188" t="s">
        <v>26648</v>
      </c>
      <c r="L587" t="s">
        <v>26988</v>
      </c>
      <c r="M587" t="s">
        <v>26989</v>
      </c>
    </row>
    <row r="588" spans="1:13">
      <c r="A588" s="188" t="s">
        <v>177</v>
      </c>
      <c r="B588" s="188" t="s">
        <v>177</v>
      </c>
      <c r="C588" s="188" t="s">
        <v>2076</v>
      </c>
      <c r="D588" s="188" t="s">
        <v>154</v>
      </c>
      <c r="E588" s="188" t="s">
        <v>315</v>
      </c>
      <c r="F588" s="188" t="s">
        <v>11</v>
      </c>
      <c r="G588" s="188" t="s">
        <v>26990</v>
      </c>
      <c r="H588" s="188" t="s">
        <v>1937</v>
      </c>
      <c r="I588" s="188" t="s">
        <v>26991</v>
      </c>
      <c r="J588" s="188" t="s">
        <v>1984</v>
      </c>
      <c r="K588" s="188" t="s">
        <v>26760</v>
      </c>
      <c r="L588" t="s">
        <v>26992</v>
      </c>
      <c r="M588" t="s">
        <v>26993</v>
      </c>
    </row>
    <row r="589" spans="1:13">
      <c r="A589" s="188" t="s">
        <v>177</v>
      </c>
      <c r="B589" s="188" t="s">
        <v>177</v>
      </c>
      <c r="C589" s="188" t="s">
        <v>2076</v>
      </c>
      <c r="D589" s="188" t="s">
        <v>154</v>
      </c>
      <c r="E589" s="188" t="s">
        <v>315</v>
      </c>
      <c r="F589" s="188" t="s">
        <v>20</v>
      </c>
      <c r="G589" s="188" t="s">
        <v>26994</v>
      </c>
      <c r="H589" s="188" t="s">
        <v>2135</v>
      </c>
      <c r="I589" s="188" t="s">
        <v>26894</v>
      </c>
      <c r="J589" s="188" t="s">
        <v>1764</v>
      </c>
      <c r="K589" s="188" t="s">
        <v>26849</v>
      </c>
      <c r="L589" t="s">
        <v>26895</v>
      </c>
      <c r="M589" t="s">
        <v>26995</v>
      </c>
    </row>
    <row r="590" spans="1:13">
      <c r="A590" s="188" t="s">
        <v>177</v>
      </c>
      <c r="B590" s="188" t="s">
        <v>177</v>
      </c>
      <c r="C590" s="188" t="s">
        <v>2076</v>
      </c>
      <c r="D590" s="188" t="s">
        <v>154</v>
      </c>
      <c r="E590" s="188" t="s">
        <v>323</v>
      </c>
      <c r="F590" s="188" t="s">
        <v>3</v>
      </c>
      <c r="G590" s="188" t="s">
        <v>26996</v>
      </c>
      <c r="H590" s="188" t="s">
        <v>3990</v>
      </c>
      <c r="I590" s="188" t="s">
        <v>26997</v>
      </c>
      <c r="J590" s="188" t="s">
        <v>2914</v>
      </c>
      <c r="K590" s="188" t="s">
        <v>26998</v>
      </c>
      <c r="L590" t="s">
        <v>26999</v>
      </c>
      <c r="M590" t="s">
        <v>27000</v>
      </c>
    </row>
    <row r="591" spans="1:13">
      <c r="A591" s="188" t="s">
        <v>177</v>
      </c>
      <c r="B591" s="188" t="s">
        <v>177</v>
      </c>
      <c r="C591" s="188" t="s">
        <v>2076</v>
      </c>
      <c r="D591" s="188" t="s">
        <v>154</v>
      </c>
      <c r="E591" s="188" t="s">
        <v>323</v>
      </c>
      <c r="F591" s="188" t="s">
        <v>10</v>
      </c>
      <c r="G591" s="188" t="s">
        <v>27001</v>
      </c>
      <c r="H591" s="188" t="s">
        <v>916</v>
      </c>
      <c r="I591" s="188" t="s">
        <v>27002</v>
      </c>
      <c r="J591" s="188" t="s">
        <v>1947</v>
      </c>
      <c r="K591" s="188" t="s">
        <v>27003</v>
      </c>
      <c r="L591" t="s">
        <v>27004</v>
      </c>
      <c r="M591" t="s">
        <v>27005</v>
      </c>
    </row>
    <row r="592" spans="1:13">
      <c r="A592" s="188" t="s">
        <v>177</v>
      </c>
      <c r="B592" s="188" t="s">
        <v>177</v>
      </c>
      <c r="C592" s="188" t="s">
        <v>2076</v>
      </c>
      <c r="D592" s="188" t="s">
        <v>154</v>
      </c>
      <c r="E592" s="188" t="s">
        <v>323</v>
      </c>
      <c r="F592" s="188" t="s">
        <v>2</v>
      </c>
      <c r="G592" s="188" t="s">
        <v>27006</v>
      </c>
      <c r="H592" s="188" t="s">
        <v>3932</v>
      </c>
      <c r="I592" s="188" t="s">
        <v>27007</v>
      </c>
      <c r="J592" s="188" t="s">
        <v>2779</v>
      </c>
      <c r="K592" s="188" t="s">
        <v>27008</v>
      </c>
      <c r="L592" t="s">
        <v>27009</v>
      </c>
      <c r="M592" t="s">
        <v>27010</v>
      </c>
    </row>
    <row r="593" spans="1:13">
      <c r="A593" s="188" t="s">
        <v>177</v>
      </c>
      <c r="B593" s="188" t="s">
        <v>177</v>
      </c>
      <c r="C593" s="188" t="s">
        <v>2076</v>
      </c>
      <c r="D593" s="188" t="s">
        <v>154</v>
      </c>
      <c r="E593" s="188" t="s">
        <v>323</v>
      </c>
      <c r="F593" s="188" t="s">
        <v>4</v>
      </c>
      <c r="G593" s="188" t="s">
        <v>27011</v>
      </c>
      <c r="H593" s="188" t="s">
        <v>2541</v>
      </c>
      <c r="I593" s="188" t="s">
        <v>27012</v>
      </c>
      <c r="J593" s="188" t="s">
        <v>2463</v>
      </c>
      <c r="K593" s="188" t="s">
        <v>27013</v>
      </c>
      <c r="L593" t="s">
        <v>25441</v>
      </c>
      <c r="M593" t="s">
        <v>27014</v>
      </c>
    </row>
    <row r="594" spans="1:13">
      <c r="A594" s="188" t="s">
        <v>177</v>
      </c>
      <c r="B594" s="188" t="s">
        <v>177</v>
      </c>
      <c r="C594" s="188" t="s">
        <v>2076</v>
      </c>
      <c r="D594" s="188" t="s">
        <v>154</v>
      </c>
      <c r="E594" s="188" t="s">
        <v>323</v>
      </c>
      <c r="F594" s="188" t="s">
        <v>11</v>
      </c>
      <c r="G594" s="188" t="s">
        <v>27015</v>
      </c>
      <c r="H594" s="188" t="s">
        <v>2646</v>
      </c>
      <c r="I594" s="188" t="s">
        <v>26797</v>
      </c>
      <c r="J594" s="188" t="s">
        <v>1810</v>
      </c>
      <c r="K594" s="188" t="s">
        <v>26720</v>
      </c>
      <c r="L594" t="s">
        <v>27016</v>
      </c>
      <c r="M594" t="s">
        <v>27017</v>
      </c>
    </row>
    <row r="595" spans="1:13">
      <c r="A595" s="188" t="s">
        <v>177</v>
      </c>
      <c r="B595" s="188" t="s">
        <v>177</v>
      </c>
      <c r="C595" s="188" t="s">
        <v>2076</v>
      </c>
      <c r="D595" s="188" t="s">
        <v>154</v>
      </c>
      <c r="E595" s="188" t="s">
        <v>323</v>
      </c>
      <c r="F595" s="188" t="s">
        <v>20</v>
      </c>
      <c r="G595" s="188" t="s">
        <v>27018</v>
      </c>
      <c r="H595" s="188" t="s">
        <v>2301</v>
      </c>
      <c r="I595" s="188" t="s">
        <v>26871</v>
      </c>
      <c r="J595" s="188" t="s">
        <v>1721</v>
      </c>
      <c r="K595" s="188" t="s">
        <v>26667</v>
      </c>
      <c r="L595" t="s">
        <v>26873</v>
      </c>
      <c r="M595" t="s">
        <v>27019</v>
      </c>
    </row>
    <row r="596" spans="1:13">
      <c r="A596" s="188" t="s">
        <v>177</v>
      </c>
      <c r="B596" s="188" t="s">
        <v>177</v>
      </c>
      <c r="C596" s="188" t="s">
        <v>2076</v>
      </c>
      <c r="D596" s="188" t="s">
        <v>154</v>
      </c>
      <c r="E596" s="188" t="s">
        <v>331</v>
      </c>
      <c r="F596" s="188" t="s">
        <v>3</v>
      </c>
      <c r="G596" s="188" t="s">
        <v>27020</v>
      </c>
      <c r="H596" s="188" t="s">
        <v>2352</v>
      </c>
      <c r="I596" s="188" t="s">
        <v>6974</v>
      </c>
      <c r="J596" s="188" t="s">
        <v>4417</v>
      </c>
      <c r="K596" s="188" t="s">
        <v>27021</v>
      </c>
      <c r="L596" t="s">
        <v>27022</v>
      </c>
      <c r="M596" t="s">
        <v>27023</v>
      </c>
    </row>
    <row r="597" spans="1:13">
      <c r="A597" s="188" t="s">
        <v>177</v>
      </c>
      <c r="B597" s="188" t="s">
        <v>177</v>
      </c>
      <c r="C597" s="188" t="s">
        <v>2076</v>
      </c>
      <c r="D597" s="188" t="s">
        <v>154</v>
      </c>
      <c r="E597" s="188" t="s">
        <v>331</v>
      </c>
      <c r="F597" s="188" t="s">
        <v>10</v>
      </c>
      <c r="G597" s="188" t="s">
        <v>27024</v>
      </c>
      <c r="H597" s="188" t="s">
        <v>3675</v>
      </c>
      <c r="I597" s="188" t="s">
        <v>27025</v>
      </c>
      <c r="J597" s="188" t="s">
        <v>2004</v>
      </c>
      <c r="K597" s="188" t="s">
        <v>27026</v>
      </c>
      <c r="L597" t="s">
        <v>27027</v>
      </c>
      <c r="M597" t="s">
        <v>27028</v>
      </c>
    </row>
    <row r="598" spans="1:13">
      <c r="A598" s="188" t="s">
        <v>177</v>
      </c>
      <c r="B598" s="188" t="s">
        <v>177</v>
      </c>
      <c r="C598" s="188" t="s">
        <v>2076</v>
      </c>
      <c r="D598" s="188" t="s">
        <v>154</v>
      </c>
      <c r="E598" s="188" t="s">
        <v>331</v>
      </c>
      <c r="F598" s="188" t="s">
        <v>2</v>
      </c>
      <c r="G598" s="188" t="s">
        <v>27029</v>
      </c>
      <c r="H598" s="188" t="s">
        <v>2685</v>
      </c>
      <c r="I598" s="188" t="s">
        <v>26978</v>
      </c>
      <c r="J598" s="188" t="s">
        <v>2994</v>
      </c>
      <c r="K598" s="188" t="s">
        <v>26681</v>
      </c>
      <c r="L598" t="s">
        <v>27030</v>
      </c>
      <c r="M598" t="s">
        <v>27031</v>
      </c>
    </row>
    <row r="599" spans="1:13">
      <c r="A599" s="188" t="s">
        <v>177</v>
      </c>
      <c r="B599" s="188" t="s">
        <v>177</v>
      </c>
      <c r="C599" s="188" t="s">
        <v>2076</v>
      </c>
      <c r="D599" s="188" t="s">
        <v>154</v>
      </c>
      <c r="E599" s="188" t="s">
        <v>331</v>
      </c>
      <c r="F599" s="188" t="s">
        <v>4</v>
      </c>
      <c r="G599" s="188" t="s">
        <v>27032</v>
      </c>
      <c r="H599" s="188" t="s">
        <v>3104</v>
      </c>
      <c r="I599" s="188" t="s">
        <v>27033</v>
      </c>
      <c r="J599" s="188" t="s">
        <v>2029</v>
      </c>
      <c r="K599" s="188" t="s">
        <v>26653</v>
      </c>
      <c r="L599" t="s">
        <v>27034</v>
      </c>
      <c r="M599" t="s">
        <v>27035</v>
      </c>
    </row>
    <row r="600" spans="1:13">
      <c r="A600" s="188" t="s">
        <v>177</v>
      </c>
      <c r="B600" s="188" t="s">
        <v>177</v>
      </c>
      <c r="C600" s="188" t="s">
        <v>2076</v>
      </c>
      <c r="D600" s="188" t="s">
        <v>154</v>
      </c>
      <c r="E600" s="188" t="s">
        <v>331</v>
      </c>
      <c r="F600" s="188" t="s">
        <v>11</v>
      </c>
      <c r="G600" s="188" t="s">
        <v>27036</v>
      </c>
      <c r="H600" s="188" t="s">
        <v>1981</v>
      </c>
      <c r="I600" s="188" t="s">
        <v>27037</v>
      </c>
      <c r="J600" s="188" t="s">
        <v>1053</v>
      </c>
      <c r="K600" s="188" t="s">
        <v>26872</v>
      </c>
      <c r="L600" t="s">
        <v>27038</v>
      </c>
      <c r="M600" t="s">
        <v>27039</v>
      </c>
    </row>
    <row r="601" spans="1:13">
      <c r="A601" s="188" t="s">
        <v>177</v>
      </c>
      <c r="B601" s="188" t="s">
        <v>177</v>
      </c>
      <c r="C601" s="188" t="s">
        <v>2076</v>
      </c>
      <c r="D601" s="188" t="s">
        <v>154</v>
      </c>
      <c r="E601" s="188" t="s">
        <v>331</v>
      </c>
      <c r="F601" s="188" t="s">
        <v>20</v>
      </c>
      <c r="G601" s="188" t="s">
        <v>27040</v>
      </c>
      <c r="H601" s="188" t="s">
        <v>2301</v>
      </c>
      <c r="I601" s="188" t="s">
        <v>26871</v>
      </c>
      <c r="J601" s="188" t="s">
        <v>1810</v>
      </c>
      <c r="K601" s="188" t="s">
        <v>26720</v>
      </c>
      <c r="L601" t="s">
        <v>26873</v>
      </c>
      <c r="M601" t="s">
        <v>27041</v>
      </c>
    </row>
    <row r="602" spans="1:13">
      <c r="A602" s="188" t="s">
        <v>177</v>
      </c>
      <c r="B602" s="188" t="s">
        <v>177</v>
      </c>
      <c r="C602" s="188" t="s">
        <v>2076</v>
      </c>
      <c r="D602" s="188" t="s">
        <v>155</v>
      </c>
      <c r="E602" s="188" t="s">
        <v>339</v>
      </c>
      <c r="F602" s="188" t="s">
        <v>3</v>
      </c>
      <c r="G602" s="188" t="s">
        <v>27042</v>
      </c>
      <c r="H602" s="188" t="s">
        <v>2007</v>
      </c>
      <c r="I602" s="188" t="s">
        <v>27043</v>
      </c>
      <c r="J602" s="188" t="s">
        <v>1875</v>
      </c>
      <c r="K602" s="188" t="s">
        <v>26820</v>
      </c>
      <c r="L602" t="s">
        <v>27044</v>
      </c>
      <c r="M602" t="s">
        <v>27045</v>
      </c>
    </row>
    <row r="603" spans="1:13">
      <c r="A603" s="188" t="s">
        <v>177</v>
      </c>
      <c r="B603" s="188" t="s">
        <v>177</v>
      </c>
      <c r="C603" s="188" t="s">
        <v>2076</v>
      </c>
      <c r="D603" s="188" t="s">
        <v>155</v>
      </c>
      <c r="E603" s="188" t="s">
        <v>339</v>
      </c>
      <c r="F603" s="188" t="s">
        <v>10</v>
      </c>
      <c r="G603" s="188" t="s">
        <v>27046</v>
      </c>
      <c r="H603" s="188" t="s">
        <v>3271</v>
      </c>
      <c r="I603" s="188" t="s">
        <v>26954</v>
      </c>
      <c r="J603" s="188" t="s">
        <v>2530</v>
      </c>
      <c r="K603" s="188" t="s">
        <v>27047</v>
      </c>
      <c r="L603" t="s">
        <v>26956</v>
      </c>
      <c r="M603" t="s">
        <v>18728</v>
      </c>
    </row>
    <row r="604" spans="1:13">
      <c r="A604" s="188" t="s">
        <v>177</v>
      </c>
      <c r="B604" s="188" t="s">
        <v>177</v>
      </c>
      <c r="C604" s="188" t="s">
        <v>2076</v>
      </c>
      <c r="D604" s="188" t="s">
        <v>155</v>
      </c>
      <c r="E604" s="188" t="s">
        <v>339</v>
      </c>
      <c r="F604" s="188" t="s">
        <v>2</v>
      </c>
      <c r="G604" s="188" t="s">
        <v>27048</v>
      </c>
      <c r="H604" s="188" t="s">
        <v>2615</v>
      </c>
      <c r="I604" s="188" t="s">
        <v>26710</v>
      </c>
      <c r="J604" s="188" t="s">
        <v>1742</v>
      </c>
      <c r="K604" s="188" t="s">
        <v>27049</v>
      </c>
      <c r="L604" t="s">
        <v>27050</v>
      </c>
      <c r="M604" t="s">
        <v>27051</v>
      </c>
    </row>
    <row r="605" spans="1:13">
      <c r="A605" s="188" t="s">
        <v>177</v>
      </c>
      <c r="B605" s="188" t="s">
        <v>177</v>
      </c>
      <c r="C605" s="188" t="s">
        <v>2076</v>
      </c>
      <c r="D605" s="188" t="s">
        <v>155</v>
      </c>
      <c r="E605" s="188" t="s">
        <v>339</v>
      </c>
      <c r="F605" s="188" t="s">
        <v>4</v>
      </c>
      <c r="G605" s="188" t="s">
        <v>27052</v>
      </c>
      <c r="H605" s="188" t="s">
        <v>2134</v>
      </c>
      <c r="I605" s="188" t="s">
        <v>26666</v>
      </c>
      <c r="J605" s="188" t="s">
        <v>1918</v>
      </c>
      <c r="K605" s="188" t="s">
        <v>26861</v>
      </c>
      <c r="L605" t="s">
        <v>27053</v>
      </c>
      <c r="M605" t="s">
        <v>27054</v>
      </c>
    </row>
    <row r="606" spans="1:13">
      <c r="A606" s="188" t="s">
        <v>177</v>
      </c>
      <c r="B606" s="188" t="s">
        <v>177</v>
      </c>
      <c r="C606" s="188" t="s">
        <v>2076</v>
      </c>
      <c r="D606" s="188" t="s">
        <v>155</v>
      </c>
      <c r="E606" s="188" t="s">
        <v>339</v>
      </c>
      <c r="F606" s="188" t="s">
        <v>11</v>
      </c>
      <c r="G606" s="188" t="s">
        <v>27055</v>
      </c>
      <c r="H606" s="188" t="s">
        <v>2976</v>
      </c>
      <c r="I606" s="188" t="s">
        <v>26841</v>
      </c>
      <c r="J606" s="188" t="s">
        <v>2137</v>
      </c>
      <c r="K606" s="188" t="s">
        <v>26793</v>
      </c>
      <c r="L606" t="s">
        <v>27056</v>
      </c>
      <c r="M606" t="s">
        <v>27057</v>
      </c>
    </row>
    <row r="607" spans="1:13">
      <c r="A607" s="188" t="s">
        <v>177</v>
      </c>
      <c r="B607" s="188" t="s">
        <v>177</v>
      </c>
      <c r="C607" s="188" t="s">
        <v>2076</v>
      </c>
      <c r="D607" s="188" t="s">
        <v>155</v>
      </c>
      <c r="E607" s="188" t="s">
        <v>339</v>
      </c>
      <c r="F607" s="188" t="s">
        <v>20</v>
      </c>
      <c r="G607" s="188" t="s">
        <v>27058</v>
      </c>
      <c r="H607" s="188" t="s">
        <v>2278</v>
      </c>
      <c r="I607" s="188" t="s">
        <v>26921</v>
      </c>
      <c r="J607" s="188" t="s">
        <v>1721</v>
      </c>
      <c r="K607" s="188" t="s">
        <v>26667</v>
      </c>
      <c r="L607" t="s">
        <v>26922</v>
      </c>
      <c r="M607" t="s">
        <v>27059</v>
      </c>
    </row>
    <row r="608" spans="1:13">
      <c r="A608" s="188" t="s">
        <v>177</v>
      </c>
      <c r="B608" s="188" t="s">
        <v>177</v>
      </c>
      <c r="C608" s="188" t="s">
        <v>2076</v>
      </c>
      <c r="D608" s="188" t="s">
        <v>155</v>
      </c>
      <c r="E608" s="188" t="s">
        <v>347</v>
      </c>
      <c r="F608" s="188" t="s">
        <v>3</v>
      </c>
      <c r="G608" s="188" t="s">
        <v>27060</v>
      </c>
      <c r="H608" s="188" t="s">
        <v>2646</v>
      </c>
      <c r="I608" s="188" t="s">
        <v>26797</v>
      </c>
      <c r="J608" s="188" t="s">
        <v>2324</v>
      </c>
      <c r="K608" s="188" t="s">
        <v>26711</v>
      </c>
      <c r="L608" t="s">
        <v>27061</v>
      </c>
      <c r="M608" t="s">
        <v>27062</v>
      </c>
    </row>
    <row r="609" spans="1:13">
      <c r="A609" s="188" t="s">
        <v>177</v>
      </c>
      <c r="B609" s="188" t="s">
        <v>177</v>
      </c>
      <c r="C609" s="188" t="s">
        <v>2076</v>
      </c>
      <c r="D609" s="188" t="s">
        <v>155</v>
      </c>
      <c r="E609" s="188" t="s">
        <v>347</v>
      </c>
      <c r="F609" s="188" t="s">
        <v>10</v>
      </c>
      <c r="G609" s="188" t="s">
        <v>27063</v>
      </c>
      <c r="H609" s="188" t="s">
        <v>3500</v>
      </c>
      <c r="I609" s="188" t="s">
        <v>27064</v>
      </c>
      <c r="J609" s="188" t="s">
        <v>1968</v>
      </c>
      <c r="K609" s="188" t="s">
        <v>27065</v>
      </c>
      <c r="L609" t="s">
        <v>27066</v>
      </c>
      <c r="M609" t="s">
        <v>27067</v>
      </c>
    </row>
    <row r="610" spans="1:13">
      <c r="A610" s="188" t="s">
        <v>177</v>
      </c>
      <c r="B610" s="188" t="s">
        <v>177</v>
      </c>
      <c r="C610" s="188" t="s">
        <v>2076</v>
      </c>
      <c r="D610" s="188" t="s">
        <v>155</v>
      </c>
      <c r="E610" s="188" t="s">
        <v>347</v>
      </c>
      <c r="F610" s="188" t="s">
        <v>2</v>
      </c>
      <c r="G610" s="188" t="s">
        <v>27068</v>
      </c>
      <c r="H610" s="188" t="s">
        <v>2758</v>
      </c>
      <c r="I610" s="188" t="s">
        <v>27069</v>
      </c>
      <c r="J610" s="188" t="s">
        <v>1808</v>
      </c>
      <c r="K610" s="188" t="s">
        <v>27070</v>
      </c>
      <c r="L610" t="s">
        <v>27071</v>
      </c>
      <c r="M610" t="s">
        <v>27072</v>
      </c>
    </row>
    <row r="611" spans="1:13">
      <c r="A611" s="188" t="s">
        <v>177</v>
      </c>
      <c r="B611" s="188" t="s">
        <v>177</v>
      </c>
      <c r="C611" s="188" t="s">
        <v>2076</v>
      </c>
      <c r="D611" s="188" t="s">
        <v>155</v>
      </c>
      <c r="E611" s="188" t="s">
        <v>347</v>
      </c>
      <c r="F611" s="188" t="s">
        <v>4</v>
      </c>
      <c r="G611" s="188" t="s">
        <v>27073</v>
      </c>
      <c r="H611" s="188" t="s">
        <v>1981</v>
      </c>
      <c r="I611" s="188" t="s">
        <v>27037</v>
      </c>
      <c r="J611" s="188" t="s">
        <v>2159</v>
      </c>
      <c r="K611" s="188" t="s">
        <v>26816</v>
      </c>
      <c r="L611" t="s">
        <v>27074</v>
      </c>
      <c r="M611" t="s">
        <v>27075</v>
      </c>
    </row>
    <row r="612" spans="1:13">
      <c r="A612" s="188" t="s">
        <v>177</v>
      </c>
      <c r="B612" s="188" t="s">
        <v>177</v>
      </c>
      <c r="C612" s="188" t="s">
        <v>2076</v>
      </c>
      <c r="D612" s="188" t="s">
        <v>155</v>
      </c>
      <c r="E612" s="188" t="s">
        <v>347</v>
      </c>
      <c r="F612" s="188" t="s">
        <v>11</v>
      </c>
      <c r="G612" s="188" t="s">
        <v>27076</v>
      </c>
      <c r="H612" s="188" t="s">
        <v>2646</v>
      </c>
      <c r="I612" s="188" t="s">
        <v>26797</v>
      </c>
      <c r="J612" s="188" t="s">
        <v>1786</v>
      </c>
      <c r="K612" s="188" t="s">
        <v>27077</v>
      </c>
      <c r="L612" t="s">
        <v>27016</v>
      </c>
      <c r="M612" t="s">
        <v>27062</v>
      </c>
    </row>
    <row r="613" spans="1:13">
      <c r="A613" s="188" t="s">
        <v>177</v>
      </c>
      <c r="B613" s="188" t="s">
        <v>177</v>
      </c>
      <c r="C613" s="188" t="s">
        <v>2076</v>
      </c>
      <c r="D613" s="188" t="s">
        <v>155</v>
      </c>
      <c r="E613" s="188" t="s">
        <v>347</v>
      </c>
      <c r="F613" s="188" t="s">
        <v>20</v>
      </c>
      <c r="G613" s="188" t="s">
        <v>27078</v>
      </c>
      <c r="H613" s="188" t="s">
        <v>1360</v>
      </c>
      <c r="I613" s="188" t="s">
        <v>27079</v>
      </c>
      <c r="J613" s="188" t="s">
        <v>1786</v>
      </c>
      <c r="K613" s="188" t="s">
        <v>27077</v>
      </c>
      <c r="L613" t="s">
        <v>27080</v>
      </c>
      <c r="M613" t="s">
        <v>27081</v>
      </c>
    </row>
    <row r="614" spans="1:13">
      <c r="A614" s="188" t="s">
        <v>177</v>
      </c>
      <c r="B614" s="188" t="s">
        <v>177</v>
      </c>
      <c r="C614" s="188" t="s">
        <v>2076</v>
      </c>
      <c r="D614" s="188" t="s">
        <v>155</v>
      </c>
      <c r="E614" s="188" t="s">
        <v>230</v>
      </c>
      <c r="F614" s="188" t="s">
        <v>3</v>
      </c>
      <c r="G614" s="188" t="s">
        <v>27082</v>
      </c>
      <c r="H614" s="188" t="s">
        <v>2004</v>
      </c>
      <c r="I614" s="188" t="s">
        <v>27083</v>
      </c>
      <c r="J614" s="188" t="s">
        <v>2157</v>
      </c>
      <c r="K614" s="188" t="s">
        <v>27084</v>
      </c>
      <c r="L614" t="s">
        <v>27085</v>
      </c>
      <c r="M614" t="s">
        <v>27086</v>
      </c>
    </row>
    <row r="615" spans="1:13">
      <c r="A615" s="188" t="s">
        <v>177</v>
      </c>
      <c r="B615" s="188" t="s">
        <v>177</v>
      </c>
      <c r="C615" s="188" t="s">
        <v>2076</v>
      </c>
      <c r="D615" s="188" t="s">
        <v>155</v>
      </c>
      <c r="E615" s="188" t="s">
        <v>230</v>
      </c>
      <c r="F615" s="188" t="s">
        <v>10</v>
      </c>
      <c r="G615" s="188" t="s">
        <v>27087</v>
      </c>
      <c r="H615" s="188" t="s">
        <v>1161</v>
      </c>
      <c r="I615" s="188" t="s">
        <v>27088</v>
      </c>
      <c r="J615" s="188" t="s">
        <v>2574</v>
      </c>
      <c r="K615" s="188" t="s">
        <v>27089</v>
      </c>
      <c r="L615" t="s">
        <v>27090</v>
      </c>
      <c r="M615" t="s">
        <v>27091</v>
      </c>
    </row>
    <row r="616" spans="1:13">
      <c r="A616" s="188" t="s">
        <v>177</v>
      </c>
      <c r="B616" s="188" t="s">
        <v>177</v>
      </c>
      <c r="C616" s="188" t="s">
        <v>2076</v>
      </c>
      <c r="D616" s="188" t="s">
        <v>155</v>
      </c>
      <c r="E616" s="188" t="s">
        <v>230</v>
      </c>
      <c r="F616" s="188" t="s">
        <v>2</v>
      </c>
      <c r="G616" s="188" t="s">
        <v>27092</v>
      </c>
      <c r="H616" s="188" t="s">
        <v>1413</v>
      </c>
      <c r="I616" s="188" t="s">
        <v>27093</v>
      </c>
      <c r="J616" s="188" t="s">
        <v>3271</v>
      </c>
      <c r="K616" s="188" t="s">
        <v>27094</v>
      </c>
      <c r="L616" t="s">
        <v>27095</v>
      </c>
      <c r="M616" t="s">
        <v>27096</v>
      </c>
    </row>
    <row r="617" spans="1:13">
      <c r="A617" s="188" t="s">
        <v>177</v>
      </c>
      <c r="B617" s="188" t="s">
        <v>177</v>
      </c>
      <c r="C617" s="188" t="s">
        <v>2076</v>
      </c>
      <c r="D617" s="188" t="s">
        <v>155</v>
      </c>
      <c r="E617" s="188" t="s">
        <v>230</v>
      </c>
      <c r="F617" s="188" t="s">
        <v>4</v>
      </c>
      <c r="G617" s="188" t="s">
        <v>27097</v>
      </c>
      <c r="H617" s="188" t="s">
        <v>2595</v>
      </c>
      <c r="I617" s="188" t="s">
        <v>27098</v>
      </c>
      <c r="J617" s="188" t="s">
        <v>2530</v>
      </c>
      <c r="K617" s="188" t="s">
        <v>27047</v>
      </c>
      <c r="L617" t="s">
        <v>27099</v>
      </c>
      <c r="M617" t="s">
        <v>27100</v>
      </c>
    </row>
    <row r="618" spans="1:13">
      <c r="A618" s="188" t="s">
        <v>177</v>
      </c>
      <c r="B618" s="188" t="s">
        <v>177</v>
      </c>
      <c r="C618" s="188" t="s">
        <v>2076</v>
      </c>
      <c r="D618" s="188" t="s">
        <v>155</v>
      </c>
      <c r="E618" s="188" t="s">
        <v>230</v>
      </c>
      <c r="F618" s="188" t="s">
        <v>11</v>
      </c>
      <c r="G618" s="188" t="s">
        <v>27101</v>
      </c>
      <c r="H618" s="188" t="s">
        <v>2563</v>
      </c>
      <c r="I618" s="188" t="s">
        <v>26689</v>
      </c>
      <c r="J618" s="188" t="s">
        <v>1853</v>
      </c>
      <c r="K618" s="188" t="s">
        <v>26752</v>
      </c>
      <c r="L618" t="s">
        <v>26690</v>
      </c>
      <c r="M618" t="s">
        <v>25706</v>
      </c>
    </row>
    <row r="619" spans="1:13">
      <c r="A619" s="188" t="s">
        <v>177</v>
      </c>
      <c r="B619" s="188" t="s">
        <v>177</v>
      </c>
      <c r="C619" s="188" t="s">
        <v>2076</v>
      </c>
      <c r="D619" s="188" t="s">
        <v>155</v>
      </c>
      <c r="E619" s="188" t="s">
        <v>230</v>
      </c>
      <c r="F619" s="188" t="s">
        <v>20</v>
      </c>
      <c r="G619" s="188" t="s">
        <v>27102</v>
      </c>
      <c r="H619" s="188" t="s">
        <v>2135</v>
      </c>
      <c r="I619" s="188" t="s">
        <v>26894</v>
      </c>
      <c r="J619" s="188" t="s">
        <v>1810</v>
      </c>
      <c r="K619" s="188" t="s">
        <v>26720</v>
      </c>
      <c r="L619" t="s">
        <v>26895</v>
      </c>
      <c r="M619" t="s">
        <v>27103</v>
      </c>
    </row>
    <row r="620" spans="1:13">
      <c r="A620" s="188" t="s">
        <v>177</v>
      </c>
      <c r="B620" s="188" t="s">
        <v>177</v>
      </c>
      <c r="C620" s="188" t="s">
        <v>2076</v>
      </c>
      <c r="D620" s="188" t="s">
        <v>155</v>
      </c>
      <c r="E620" s="188" t="s">
        <v>300</v>
      </c>
      <c r="F620" s="188" t="s">
        <v>3</v>
      </c>
      <c r="G620" s="188" t="s">
        <v>27104</v>
      </c>
      <c r="H620" s="188" t="s">
        <v>1729</v>
      </c>
      <c r="I620" s="188" t="s">
        <v>26930</v>
      </c>
      <c r="J620" s="188" t="s">
        <v>3621</v>
      </c>
      <c r="K620" s="188" t="s">
        <v>27105</v>
      </c>
      <c r="L620" t="s">
        <v>27106</v>
      </c>
      <c r="M620" t="s">
        <v>26605</v>
      </c>
    </row>
    <row r="621" spans="1:13">
      <c r="A621" s="188" t="s">
        <v>177</v>
      </c>
      <c r="B621" s="188" t="s">
        <v>177</v>
      </c>
      <c r="C621" s="188" t="s">
        <v>2076</v>
      </c>
      <c r="D621" s="188" t="s">
        <v>155</v>
      </c>
      <c r="E621" s="188" t="s">
        <v>300</v>
      </c>
      <c r="F621" s="188" t="s">
        <v>10</v>
      </c>
      <c r="G621" s="188" t="s">
        <v>27107</v>
      </c>
      <c r="H621" s="188" t="s">
        <v>5405</v>
      </c>
      <c r="I621" s="188" t="s">
        <v>27108</v>
      </c>
      <c r="J621" s="188" t="s">
        <v>3932</v>
      </c>
      <c r="K621" s="188" t="s">
        <v>27109</v>
      </c>
      <c r="L621" t="s">
        <v>27110</v>
      </c>
      <c r="M621" t="s">
        <v>27111</v>
      </c>
    </row>
    <row r="622" spans="1:13">
      <c r="A622" s="188" t="s">
        <v>177</v>
      </c>
      <c r="B622" s="188" t="s">
        <v>177</v>
      </c>
      <c r="C622" s="188" t="s">
        <v>2076</v>
      </c>
      <c r="D622" s="188" t="s">
        <v>155</v>
      </c>
      <c r="E622" s="188" t="s">
        <v>300</v>
      </c>
      <c r="F622" s="188" t="s">
        <v>2</v>
      </c>
      <c r="G622" s="188" t="s">
        <v>27112</v>
      </c>
      <c r="H622" s="188" t="s">
        <v>3219</v>
      </c>
      <c r="I622" s="188" t="s">
        <v>26903</v>
      </c>
      <c r="J622" s="188" t="s">
        <v>2071</v>
      </c>
      <c r="K622" s="188" t="s">
        <v>27113</v>
      </c>
      <c r="L622" t="s">
        <v>27114</v>
      </c>
      <c r="M622" t="s">
        <v>27115</v>
      </c>
    </row>
    <row r="623" spans="1:13">
      <c r="A623" s="188" t="s">
        <v>177</v>
      </c>
      <c r="B623" s="188" t="s">
        <v>177</v>
      </c>
      <c r="C623" s="188" t="s">
        <v>2076</v>
      </c>
      <c r="D623" s="188" t="s">
        <v>155</v>
      </c>
      <c r="E623" s="188" t="s">
        <v>300</v>
      </c>
      <c r="F623" s="188" t="s">
        <v>4</v>
      </c>
      <c r="G623" s="188" t="s">
        <v>27116</v>
      </c>
      <c r="H623" s="188" t="s">
        <v>2101</v>
      </c>
      <c r="I623" s="188" t="s">
        <v>12742</v>
      </c>
      <c r="J623" s="188" t="s">
        <v>1897</v>
      </c>
      <c r="K623" s="188" t="s">
        <v>26716</v>
      </c>
      <c r="L623" t="s">
        <v>27117</v>
      </c>
      <c r="M623" t="s">
        <v>27118</v>
      </c>
    </row>
    <row r="624" spans="1:13">
      <c r="A624" s="188" t="s">
        <v>177</v>
      </c>
      <c r="B624" s="188" t="s">
        <v>177</v>
      </c>
      <c r="C624" s="188" t="s">
        <v>2076</v>
      </c>
      <c r="D624" s="188" t="s">
        <v>155</v>
      </c>
      <c r="E624" s="188" t="s">
        <v>300</v>
      </c>
      <c r="F624" s="188" t="s">
        <v>11</v>
      </c>
      <c r="G624" s="188" t="s">
        <v>27119</v>
      </c>
      <c r="H624" s="188" t="s">
        <v>2781</v>
      </c>
      <c r="I624" s="188" t="s">
        <v>7950</v>
      </c>
      <c r="J624" s="188" t="s">
        <v>1744</v>
      </c>
      <c r="K624" s="188" t="s">
        <v>26643</v>
      </c>
      <c r="L624" t="s">
        <v>27120</v>
      </c>
      <c r="M624" t="s">
        <v>27121</v>
      </c>
    </row>
    <row r="625" spans="1:13">
      <c r="A625" s="188" t="s">
        <v>177</v>
      </c>
      <c r="B625" s="188" t="s">
        <v>177</v>
      </c>
      <c r="C625" s="188" t="s">
        <v>2076</v>
      </c>
      <c r="D625" s="188" t="s">
        <v>155</v>
      </c>
      <c r="E625" s="188" t="s">
        <v>300</v>
      </c>
      <c r="F625" s="188" t="s">
        <v>20</v>
      </c>
      <c r="G625" s="188" t="s">
        <v>27122</v>
      </c>
      <c r="H625" s="188" t="s">
        <v>2052</v>
      </c>
      <c r="I625" s="188" t="s">
        <v>27123</v>
      </c>
      <c r="J625" s="188" t="s">
        <v>1698</v>
      </c>
      <c r="K625" s="188" t="s">
        <v>26769</v>
      </c>
      <c r="L625" t="s">
        <v>27124</v>
      </c>
      <c r="M625" t="s">
        <v>27125</v>
      </c>
    </row>
    <row r="626" spans="1:13">
      <c r="A626" s="188" t="s">
        <v>177</v>
      </c>
      <c r="B626" s="188" t="s">
        <v>177</v>
      </c>
      <c r="C626" s="188" t="s">
        <v>2076</v>
      </c>
      <c r="D626" s="188" t="s">
        <v>156</v>
      </c>
      <c r="E626" s="188" t="s">
        <v>369</v>
      </c>
      <c r="F626" s="188" t="s">
        <v>2</v>
      </c>
      <c r="G626" s="188" t="s">
        <v>27126</v>
      </c>
      <c r="H626" s="188" t="s">
        <v>1051</v>
      </c>
      <c r="I626" s="188" t="s">
        <v>19070</v>
      </c>
      <c r="J626" s="188" t="s">
        <v>3800</v>
      </c>
      <c r="K626" s="188" t="s">
        <v>3808</v>
      </c>
      <c r="L626" t="s">
        <v>6841</v>
      </c>
      <c r="M626" t="s">
        <v>373</v>
      </c>
    </row>
    <row r="627" spans="1:13">
      <c r="A627" s="188" t="s">
        <v>177</v>
      </c>
      <c r="B627" s="188" t="s">
        <v>177</v>
      </c>
      <c r="C627" s="188" t="s">
        <v>2076</v>
      </c>
      <c r="D627" s="188" t="s">
        <v>156</v>
      </c>
      <c r="E627" s="188" t="s">
        <v>369</v>
      </c>
      <c r="F627" s="188" t="s">
        <v>4</v>
      </c>
      <c r="G627" s="188" t="s">
        <v>27127</v>
      </c>
      <c r="H627" s="188" t="s">
        <v>1051</v>
      </c>
      <c r="I627" s="188" t="s">
        <v>19070</v>
      </c>
      <c r="J627" s="188" t="s">
        <v>1051</v>
      </c>
      <c r="K627" s="188" t="s">
        <v>25397</v>
      </c>
      <c r="L627" t="s">
        <v>6841</v>
      </c>
      <c r="M627" t="s">
        <v>373</v>
      </c>
    </row>
    <row r="628" spans="1:13">
      <c r="A628" s="188" t="s">
        <v>177</v>
      </c>
      <c r="B628" s="188" t="s">
        <v>177</v>
      </c>
      <c r="C628" s="188" t="s">
        <v>2076</v>
      </c>
      <c r="D628" s="188" t="s">
        <v>161</v>
      </c>
      <c r="E628" s="188" t="s">
        <v>690</v>
      </c>
      <c r="F628" s="188" t="s">
        <v>3</v>
      </c>
      <c r="G628" s="188" t="s">
        <v>27128</v>
      </c>
      <c r="H628" s="188" t="s">
        <v>1657</v>
      </c>
      <c r="I628" s="188" t="s">
        <v>27129</v>
      </c>
      <c r="J628" s="188" t="s">
        <v>1546</v>
      </c>
      <c r="K628" s="188" t="s">
        <v>27130</v>
      </c>
      <c r="L628" t="s">
        <v>8981</v>
      </c>
      <c r="M628" t="s">
        <v>6125</v>
      </c>
    </row>
    <row r="629" spans="1:13">
      <c r="A629" s="188" t="s">
        <v>177</v>
      </c>
      <c r="B629" s="188" t="s">
        <v>177</v>
      </c>
      <c r="C629" s="188" t="s">
        <v>2076</v>
      </c>
      <c r="D629" s="188" t="s">
        <v>161</v>
      </c>
      <c r="E629" s="188" t="s">
        <v>690</v>
      </c>
      <c r="F629" s="188" t="s">
        <v>10</v>
      </c>
      <c r="G629" s="188" t="s">
        <v>27131</v>
      </c>
      <c r="H629" s="188" t="s">
        <v>1853</v>
      </c>
      <c r="I629" s="188" t="s">
        <v>27132</v>
      </c>
      <c r="J629" s="188" t="s">
        <v>1590</v>
      </c>
      <c r="K629" s="188" t="s">
        <v>27133</v>
      </c>
      <c r="L629" t="s">
        <v>27134</v>
      </c>
      <c r="M629" t="s">
        <v>27135</v>
      </c>
    </row>
    <row r="630" spans="1:13">
      <c r="A630" s="188" t="s">
        <v>177</v>
      </c>
      <c r="B630" s="188" t="s">
        <v>177</v>
      </c>
      <c r="C630" s="188" t="s">
        <v>2076</v>
      </c>
      <c r="D630" s="188" t="s">
        <v>161</v>
      </c>
      <c r="E630" s="188" t="s">
        <v>690</v>
      </c>
      <c r="F630" s="188" t="s">
        <v>2</v>
      </c>
      <c r="G630" s="188" t="s">
        <v>27136</v>
      </c>
      <c r="H630" s="188" t="s">
        <v>1918</v>
      </c>
      <c r="I630" s="188" t="s">
        <v>27137</v>
      </c>
      <c r="J630" s="188" t="s">
        <v>1698</v>
      </c>
      <c r="K630" s="188" t="s">
        <v>27138</v>
      </c>
      <c r="L630" t="s">
        <v>27139</v>
      </c>
      <c r="M630" t="s">
        <v>26677</v>
      </c>
    </row>
    <row r="631" spans="1:13">
      <c r="A631" s="188" t="s">
        <v>177</v>
      </c>
      <c r="B631" s="188" t="s">
        <v>177</v>
      </c>
      <c r="C631" s="188" t="s">
        <v>2076</v>
      </c>
      <c r="D631" s="188" t="s">
        <v>161</v>
      </c>
      <c r="E631" s="188" t="s">
        <v>690</v>
      </c>
      <c r="F631" s="188" t="s">
        <v>4</v>
      </c>
      <c r="G631" s="188" t="s">
        <v>27140</v>
      </c>
      <c r="H631" s="188" t="s">
        <v>1721</v>
      </c>
      <c r="I631" s="188" t="s">
        <v>27141</v>
      </c>
      <c r="J631" s="188" t="s">
        <v>1502</v>
      </c>
      <c r="K631" s="188" t="s">
        <v>27142</v>
      </c>
      <c r="L631" t="s">
        <v>26421</v>
      </c>
      <c r="M631" t="s">
        <v>27143</v>
      </c>
    </row>
    <row r="632" spans="1:13">
      <c r="A632" s="188" t="s">
        <v>177</v>
      </c>
      <c r="B632" s="188" t="s">
        <v>177</v>
      </c>
      <c r="C632" s="188" t="s">
        <v>2076</v>
      </c>
      <c r="D632" s="188" t="s">
        <v>161</v>
      </c>
      <c r="E632" s="188" t="s">
        <v>690</v>
      </c>
      <c r="F632" s="188" t="s">
        <v>11</v>
      </c>
      <c r="G632" s="188" t="s">
        <v>27144</v>
      </c>
      <c r="H632" s="188" t="s">
        <v>1897</v>
      </c>
      <c r="I632" s="188" t="s">
        <v>27145</v>
      </c>
      <c r="J632" s="188" t="s">
        <v>1053</v>
      </c>
      <c r="K632" s="188" t="s">
        <v>27146</v>
      </c>
      <c r="L632" t="s">
        <v>27147</v>
      </c>
      <c r="M632" t="s">
        <v>19650</v>
      </c>
    </row>
    <row r="633" spans="1:13">
      <c r="A633" s="188" t="s">
        <v>177</v>
      </c>
      <c r="B633" s="188" t="s">
        <v>177</v>
      </c>
      <c r="C633" s="188" t="s">
        <v>2076</v>
      </c>
      <c r="D633" s="188" t="s">
        <v>161</v>
      </c>
      <c r="E633" s="188" t="s">
        <v>690</v>
      </c>
      <c r="F633" s="188" t="s">
        <v>20</v>
      </c>
      <c r="G633" s="188" t="s">
        <v>27148</v>
      </c>
      <c r="H633" s="188" t="s">
        <v>1721</v>
      </c>
      <c r="I633" s="188" t="s">
        <v>27141</v>
      </c>
      <c r="J633" s="188" t="s">
        <v>1504</v>
      </c>
      <c r="K633" s="188" t="s">
        <v>27149</v>
      </c>
      <c r="L633" t="s">
        <v>27150</v>
      </c>
      <c r="M633" t="s">
        <v>27143</v>
      </c>
    </row>
    <row r="634" spans="1:13">
      <c r="A634" s="188" t="s">
        <v>177</v>
      </c>
      <c r="B634" s="188" t="s">
        <v>177</v>
      </c>
      <c r="C634" s="188" t="s">
        <v>2076</v>
      </c>
      <c r="D634" s="188" t="s">
        <v>161</v>
      </c>
      <c r="E634" s="188" t="s">
        <v>698</v>
      </c>
      <c r="F634" s="188" t="s">
        <v>3</v>
      </c>
      <c r="G634" s="188" t="s">
        <v>27151</v>
      </c>
      <c r="H634" s="188" t="s">
        <v>2029</v>
      </c>
      <c r="I634" s="188" t="s">
        <v>27152</v>
      </c>
      <c r="J634" s="188" t="s">
        <v>1831</v>
      </c>
      <c r="K634" s="188" t="s">
        <v>27153</v>
      </c>
      <c r="L634" t="s">
        <v>27154</v>
      </c>
      <c r="M634" t="s">
        <v>27155</v>
      </c>
    </row>
    <row r="635" spans="1:13">
      <c r="A635" s="188" t="s">
        <v>177</v>
      </c>
      <c r="B635" s="188" t="s">
        <v>177</v>
      </c>
      <c r="C635" s="188" t="s">
        <v>2076</v>
      </c>
      <c r="D635" s="188" t="s">
        <v>161</v>
      </c>
      <c r="E635" s="188" t="s">
        <v>698</v>
      </c>
      <c r="F635" s="188" t="s">
        <v>10</v>
      </c>
      <c r="G635" s="188" t="s">
        <v>27156</v>
      </c>
      <c r="H635" s="188" t="s">
        <v>2502</v>
      </c>
      <c r="I635" s="188" t="s">
        <v>27157</v>
      </c>
      <c r="J635" s="188" t="s">
        <v>2159</v>
      </c>
      <c r="K635" s="188" t="s">
        <v>27158</v>
      </c>
      <c r="L635" t="s">
        <v>27159</v>
      </c>
      <c r="M635" t="s">
        <v>27160</v>
      </c>
    </row>
    <row r="636" spans="1:13">
      <c r="A636" s="188" t="s">
        <v>177</v>
      </c>
      <c r="B636" s="188" t="s">
        <v>177</v>
      </c>
      <c r="C636" s="188" t="s">
        <v>2076</v>
      </c>
      <c r="D636" s="188" t="s">
        <v>161</v>
      </c>
      <c r="E636" s="188" t="s">
        <v>698</v>
      </c>
      <c r="F636" s="188" t="s">
        <v>2</v>
      </c>
      <c r="G636" s="188" t="s">
        <v>27161</v>
      </c>
      <c r="H636" s="188" t="s">
        <v>1354</v>
      </c>
      <c r="I636" s="188" t="s">
        <v>27162</v>
      </c>
      <c r="J636" s="188" t="s">
        <v>2050</v>
      </c>
      <c r="K636" s="188" t="s">
        <v>27163</v>
      </c>
      <c r="L636" t="s">
        <v>27164</v>
      </c>
      <c r="M636" t="s">
        <v>27165</v>
      </c>
    </row>
    <row r="637" spans="1:13">
      <c r="A637" s="188" t="s">
        <v>177</v>
      </c>
      <c r="B637" s="188" t="s">
        <v>177</v>
      </c>
      <c r="C637" s="188" t="s">
        <v>2076</v>
      </c>
      <c r="D637" s="188" t="s">
        <v>161</v>
      </c>
      <c r="E637" s="188" t="s">
        <v>698</v>
      </c>
      <c r="F637" s="188" t="s">
        <v>4</v>
      </c>
      <c r="G637" s="188" t="s">
        <v>27166</v>
      </c>
      <c r="H637" s="188" t="s">
        <v>2050</v>
      </c>
      <c r="I637" s="188" t="s">
        <v>27167</v>
      </c>
      <c r="J637" s="188" t="s">
        <v>1810</v>
      </c>
      <c r="K637" s="188" t="s">
        <v>27168</v>
      </c>
      <c r="L637" t="s">
        <v>27169</v>
      </c>
      <c r="M637" t="s">
        <v>27170</v>
      </c>
    </row>
    <row r="638" spans="1:13">
      <c r="A638" s="188" t="s">
        <v>177</v>
      </c>
      <c r="B638" s="188" t="s">
        <v>177</v>
      </c>
      <c r="C638" s="188" t="s">
        <v>2076</v>
      </c>
      <c r="D638" s="188" t="s">
        <v>161</v>
      </c>
      <c r="E638" s="188" t="s">
        <v>698</v>
      </c>
      <c r="F638" s="188" t="s">
        <v>11</v>
      </c>
      <c r="G638" s="188" t="s">
        <v>27171</v>
      </c>
      <c r="H638" s="188" t="s">
        <v>2007</v>
      </c>
      <c r="I638" s="188" t="s">
        <v>27172</v>
      </c>
      <c r="J638" s="188" t="s">
        <v>1053</v>
      </c>
      <c r="K638" s="188" t="s">
        <v>27146</v>
      </c>
      <c r="L638" t="s">
        <v>27173</v>
      </c>
      <c r="M638" t="s">
        <v>17084</v>
      </c>
    </row>
    <row r="639" spans="1:13">
      <c r="A639" s="188" t="s">
        <v>177</v>
      </c>
      <c r="B639" s="188" t="s">
        <v>177</v>
      </c>
      <c r="C639" s="188" t="s">
        <v>2076</v>
      </c>
      <c r="D639" s="188" t="s">
        <v>161</v>
      </c>
      <c r="E639" s="188" t="s">
        <v>698</v>
      </c>
      <c r="F639" s="188" t="s">
        <v>20</v>
      </c>
      <c r="G639" s="188" t="s">
        <v>27174</v>
      </c>
      <c r="H639" s="188" t="s">
        <v>2029</v>
      </c>
      <c r="I639" s="188" t="s">
        <v>27152</v>
      </c>
      <c r="J639" s="188" t="s">
        <v>1590</v>
      </c>
      <c r="K639" s="188" t="s">
        <v>27133</v>
      </c>
      <c r="L639" t="s">
        <v>24911</v>
      </c>
      <c r="M639" t="s">
        <v>27155</v>
      </c>
    </row>
    <row r="640" spans="1:13">
      <c r="A640" s="188" t="s">
        <v>177</v>
      </c>
      <c r="B640" s="188" t="s">
        <v>177</v>
      </c>
      <c r="C640" s="188" t="s">
        <v>2076</v>
      </c>
      <c r="D640" s="188" t="s">
        <v>161</v>
      </c>
      <c r="E640" s="188" t="s">
        <v>706</v>
      </c>
      <c r="F640" s="188" t="s">
        <v>3</v>
      </c>
      <c r="G640" s="188" t="s">
        <v>27175</v>
      </c>
      <c r="H640" s="188" t="s">
        <v>2853</v>
      </c>
      <c r="I640" s="188" t="s">
        <v>27176</v>
      </c>
      <c r="J640" s="188" t="s">
        <v>2279</v>
      </c>
      <c r="K640" s="188" t="s">
        <v>27177</v>
      </c>
      <c r="L640" t="s">
        <v>27178</v>
      </c>
      <c r="M640" t="s">
        <v>27179</v>
      </c>
    </row>
    <row r="641" spans="1:13">
      <c r="A641" s="188" t="s">
        <v>177</v>
      </c>
      <c r="B641" s="188" t="s">
        <v>177</v>
      </c>
      <c r="C641" s="188" t="s">
        <v>2076</v>
      </c>
      <c r="D641" s="188" t="s">
        <v>161</v>
      </c>
      <c r="E641" s="188" t="s">
        <v>706</v>
      </c>
      <c r="F641" s="188" t="s">
        <v>10</v>
      </c>
      <c r="G641" s="188" t="s">
        <v>27180</v>
      </c>
      <c r="H641" s="188" t="s">
        <v>2060</v>
      </c>
      <c r="I641" s="188" t="s">
        <v>27181</v>
      </c>
      <c r="J641" s="188" t="s">
        <v>1936</v>
      </c>
      <c r="K641" s="188" t="s">
        <v>27182</v>
      </c>
      <c r="L641" t="s">
        <v>27183</v>
      </c>
      <c r="M641" t="s">
        <v>27184</v>
      </c>
    </row>
    <row r="642" spans="1:13">
      <c r="A642" s="188" t="s">
        <v>177</v>
      </c>
      <c r="B642" s="188" t="s">
        <v>177</v>
      </c>
      <c r="C642" s="188" t="s">
        <v>2076</v>
      </c>
      <c r="D642" s="188" t="s">
        <v>161</v>
      </c>
      <c r="E642" s="188" t="s">
        <v>706</v>
      </c>
      <c r="F642" s="188" t="s">
        <v>2</v>
      </c>
      <c r="G642" s="188" t="s">
        <v>27185</v>
      </c>
      <c r="H642" s="188" t="s">
        <v>926</v>
      </c>
      <c r="I642" s="188" t="s">
        <v>27186</v>
      </c>
      <c r="J642" s="188" t="s">
        <v>2239</v>
      </c>
      <c r="K642" s="188" t="s">
        <v>27187</v>
      </c>
      <c r="L642" t="s">
        <v>26538</v>
      </c>
      <c r="M642" t="s">
        <v>27188</v>
      </c>
    </row>
    <row r="643" spans="1:13">
      <c r="A643" s="188" t="s">
        <v>177</v>
      </c>
      <c r="B643" s="188" t="s">
        <v>177</v>
      </c>
      <c r="C643" s="188" t="s">
        <v>2076</v>
      </c>
      <c r="D643" s="188" t="s">
        <v>161</v>
      </c>
      <c r="E643" s="188" t="s">
        <v>706</v>
      </c>
      <c r="F643" s="188" t="s">
        <v>4</v>
      </c>
      <c r="G643" s="188" t="s">
        <v>27189</v>
      </c>
      <c r="H643" s="188" t="s">
        <v>2384</v>
      </c>
      <c r="I643" s="188" t="s">
        <v>27190</v>
      </c>
      <c r="J643" s="188" t="s">
        <v>1897</v>
      </c>
      <c r="K643" s="188" t="s">
        <v>27191</v>
      </c>
      <c r="L643" t="s">
        <v>27192</v>
      </c>
      <c r="M643" t="s">
        <v>27193</v>
      </c>
    </row>
    <row r="644" spans="1:13">
      <c r="A644" s="188" t="s">
        <v>177</v>
      </c>
      <c r="B644" s="188" t="s">
        <v>177</v>
      </c>
      <c r="C644" s="188" t="s">
        <v>2076</v>
      </c>
      <c r="D644" s="188" t="s">
        <v>161</v>
      </c>
      <c r="E644" s="188" t="s">
        <v>706</v>
      </c>
      <c r="F644" s="188" t="s">
        <v>11</v>
      </c>
      <c r="G644" s="188" t="s">
        <v>27194</v>
      </c>
      <c r="H644" s="188" t="s">
        <v>2137</v>
      </c>
      <c r="I644" s="188" t="s">
        <v>27195</v>
      </c>
      <c r="J644" s="188" t="s">
        <v>1547</v>
      </c>
      <c r="K644" s="188" t="s">
        <v>27196</v>
      </c>
      <c r="L644" t="s">
        <v>27197</v>
      </c>
      <c r="M644" t="s">
        <v>26021</v>
      </c>
    </row>
    <row r="645" spans="1:13">
      <c r="A645" s="188" t="s">
        <v>177</v>
      </c>
      <c r="B645" s="188" t="s">
        <v>177</v>
      </c>
      <c r="C645" s="188" t="s">
        <v>2076</v>
      </c>
      <c r="D645" s="188" t="s">
        <v>161</v>
      </c>
      <c r="E645" s="188" t="s">
        <v>706</v>
      </c>
      <c r="F645" s="188" t="s">
        <v>20</v>
      </c>
      <c r="G645" s="188" t="s">
        <v>27198</v>
      </c>
      <c r="H645" s="188" t="s">
        <v>1918</v>
      </c>
      <c r="I645" s="188" t="s">
        <v>27137</v>
      </c>
      <c r="J645" s="188" t="s">
        <v>1592</v>
      </c>
      <c r="K645" s="188" t="s">
        <v>27199</v>
      </c>
      <c r="L645" t="s">
        <v>27200</v>
      </c>
      <c r="M645" t="s">
        <v>4990</v>
      </c>
    </row>
    <row r="646" spans="1:13">
      <c r="A646" s="188" t="s">
        <v>177</v>
      </c>
      <c r="B646" s="188" t="s">
        <v>177</v>
      </c>
      <c r="C646" s="188" t="s">
        <v>2076</v>
      </c>
      <c r="D646" s="188" t="s">
        <v>161</v>
      </c>
      <c r="E646" s="188" t="s">
        <v>714</v>
      </c>
      <c r="F646" s="188" t="s">
        <v>3</v>
      </c>
      <c r="G646" s="188" t="s">
        <v>27201</v>
      </c>
      <c r="H646" s="188" t="s">
        <v>921</v>
      </c>
      <c r="I646" s="188" t="s">
        <v>27202</v>
      </c>
      <c r="J646" s="188" t="s">
        <v>2674</v>
      </c>
      <c r="K646" s="188" t="s">
        <v>27203</v>
      </c>
      <c r="L646" t="s">
        <v>27204</v>
      </c>
      <c r="M646" t="s">
        <v>27205</v>
      </c>
    </row>
    <row r="647" spans="1:13">
      <c r="A647" s="188" t="s">
        <v>177</v>
      </c>
      <c r="B647" s="188" t="s">
        <v>177</v>
      </c>
      <c r="C647" s="188" t="s">
        <v>2076</v>
      </c>
      <c r="D647" s="188" t="s">
        <v>161</v>
      </c>
      <c r="E647" s="188" t="s">
        <v>714</v>
      </c>
      <c r="F647" s="188" t="s">
        <v>10</v>
      </c>
      <c r="G647" s="188" t="s">
        <v>27206</v>
      </c>
      <c r="H647" s="188" t="s">
        <v>3056</v>
      </c>
      <c r="I647" s="188" t="s">
        <v>27207</v>
      </c>
      <c r="J647" s="188" t="s">
        <v>3271</v>
      </c>
      <c r="K647" s="188" t="s">
        <v>27208</v>
      </c>
      <c r="L647" t="s">
        <v>27209</v>
      </c>
      <c r="M647" t="s">
        <v>27210</v>
      </c>
    </row>
    <row r="648" spans="1:13">
      <c r="A648" s="188" t="s">
        <v>177</v>
      </c>
      <c r="B648" s="188" t="s">
        <v>177</v>
      </c>
      <c r="C648" s="188" t="s">
        <v>2076</v>
      </c>
      <c r="D648" s="188" t="s">
        <v>161</v>
      </c>
      <c r="E648" s="188" t="s">
        <v>714</v>
      </c>
      <c r="F648" s="188" t="s">
        <v>2</v>
      </c>
      <c r="G648" s="188" t="s">
        <v>27211</v>
      </c>
      <c r="H648" s="188" t="s">
        <v>2542</v>
      </c>
      <c r="I648" s="188" t="s">
        <v>27212</v>
      </c>
      <c r="J648" s="188" t="s">
        <v>1742</v>
      </c>
      <c r="K648" s="188" t="s">
        <v>27213</v>
      </c>
      <c r="L648" t="s">
        <v>27214</v>
      </c>
      <c r="M648" t="s">
        <v>27215</v>
      </c>
    </row>
    <row r="649" spans="1:13">
      <c r="A649" s="188" t="s">
        <v>177</v>
      </c>
      <c r="B649" s="188" t="s">
        <v>177</v>
      </c>
      <c r="C649" s="188" t="s">
        <v>2076</v>
      </c>
      <c r="D649" s="188" t="s">
        <v>161</v>
      </c>
      <c r="E649" s="188" t="s">
        <v>714</v>
      </c>
      <c r="F649" s="188" t="s">
        <v>4</v>
      </c>
      <c r="G649" s="188" t="s">
        <v>27216</v>
      </c>
      <c r="H649" s="188" t="s">
        <v>2239</v>
      </c>
      <c r="I649" s="188" t="s">
        <v>27217</v>
      </c>
      <c r="J649" s="188" t="s">
        <v>1786</v>
      </c>
      <c r="K649" s="188" t="s">
        <v>27218</v>
      </c>
      <c r="L649" t="s">
        <v>27219</v>
      </c>
      <c r="M649" t="s">
        <v>27220</v>
      </c>
    </row>
    <row r="650" spans="1:13">
      <c r="A650" s="188" t="s">
        <v>177</v>
      </c>
      <c r="B650" s="188" t="s">
        <v>177</v>
      </c>
      <c r="C650" s="188" t="s">
        <v>2076</v>
      </c>
      <c r="D650" s="188" t="s">
        <v>161</v>
      </c>
      <c r="E650" s="188" t="s">
        <v>714</v>
      </c>
      <c r="F650" s="188" t="s">
        <v>11</v>
      </c>
      <c r="G650" s="188" t="s">
        <v>27221</v>
      </c>
      <c r="H650" s="188" t="s">
        <v>1719</v>
      </c>
      <c r="I650" s="188" t="s">
        <v>27222</v>
      </c>
      <c r="J650" s="188" t="s">
        <v>1053</v>
      </c>
      <c r="K650" s="188" t="s">
        <v>27146</v>
      </c>
      <c r="L650" t="s">
        <v>27223</v>
      </c>
      <c r="M650" t="s">
        <v>27224</v>
      </c>
    </row>
    <row r="651" spans="1:13">
      <c r="A651" s="188" t="s">
        <v>177</v>
      </c>
      <c r="B651" s="188" t="s">
        <v>177</v>
      </c>
      <c r="C651" s="188" t="s">
        <v>2076</v>
      </c>
      <c r="D651" s="188" t="s">
        <v>161</v>
      </c>
      <c r="E651" s="188" t="s">
        <v>714</v>
      </c>
      <c r="F651" s="188" t="s">
        <v>20</v>
      </c>
      <c r="G651" s="188" t="s">
        <v>27225</v>
      </c>
      <c r="H651" s="188" t="s">
        <v>1853</v>
      </c>
      <c r="I651" s="188" t="s">
        <v>27132</v>
      </c>
      <c r="J651" s="188" t="s">
        <v>1504</v>
      </c>
      <c r="K651" s="188" t="s">
        <v>27149</v>
      </c>
      <c r="L651" t="s">
        <v>26587</v>
      </c>
      <c r="M651" t="s">
        <v>27226</v>
      </c>
    </row>
    <row r="652" spans="1:13">
      <c r="A652" s="188" t="s">
        <v>177</v>
      </c>
      <c r="B652" s="188" t="s">
        <v>177</v>
      </c>
      <c r="C652" s="188" t="s">
        <v>2076</v>
      </c>
      <c r="D652" s="188" t="s">
        <v>162</v>
      </c>
      <c r="E652" s="188" t="s">
        <v>722</v>
      </c>
      <c r="F652" s="188" t="s">
        <v>3</v>
      </c>
      <c r="G652" s="188" t="s">
        <v>27227</v>
      </c>
      <c r="H652" s="188" t="s">
        <v>1786</v>
      </c>
      <c r="I652" s="188" t="s">
        <v>27228</v>
      </c>
      <c r="J652" s="188" t="s">
        <v>1053</v>
      </c>
      <c r="K652" s="188" t="s">
        <v>27146</v>
      </c>
      <c r="L652" t="s">
        <v>27229</v>
      </c>
      <c r="M652" t="s">
        <v>17084</v>
      </c>
    </row>
    <row r="653" spans="1:13">
      <c r="A653" s="188" t="s">
        <v>177</v>
      </c>
      <c r="B653" s="188" t="s">
        <v>177</v>
      </c>
      <c r="C653" s="188" t="s">
        <v>2076</v>
      </c>
      <c r="D653" s="188" t="s">
        <v>162</v>
      </c>
      <c r="E653" s="188" t="s">
        <v>722</v>
      </c>
      <c r="F653" s="188" t="s">
        <v>10</v>
      </c>
      <c r="G653" s="188" t="s">
        <v>27230</v>
      </c>
      <c r="H653" s="188" t="s">
        <v>2007</v>
      </c>
      <c r="I653" s="188" t="s">
        <v>27172</v>
      </c>
      <c r="J653" s="188" t="s">
        <v>1786</v>
      </c>
      <c r="K653" s="188" t="s">
        <v>27218</v>
      </c>
      <c r="L653" t="s">
        <v>27231</v>
      </c>
      <c r="M653" t="s">
        <v>27232</v>
      </c>
    </row>
    <row r="654" spans="1:13">
      <c r="A654" s="188" t="s">
        <v>177</v>
      </c>
      <c r="B654" s="188" t="s">
        <v>177</v>
      </c>
      <c r="C654" s="188" t="s">
        <v>2076</v>
      </c>
      <c r="D654" s="188" t="s">
        <v>162</v>
      </c>
      <c r="E654" s="188" t="s">
        <v>722</v>
      </c>
      <c r="F654" s="188" t="s">
        <v>2</v>
      </c>
      <c r="G654" s="188" t="s">
        <v>27233</v>
      </c>
      <c r="H654" s="188" t="s">
        <v>2049</v>
      </c>
      <c r="I654" s="188" t="s">
        <v>27234</v>
      </c>
      <c r="J654" s="188" t="s">
        <v>1853</v>
      </c>
      <c r="K654" s="188" t="s">
        <v>27235</v>
      </c>
      <c r="L654" t="s">
        <v>18079</v>
      </c>
      <c r="M654" t="s">
        <v>27236</v>
      </c>
    </row>
    <row r="655" spans="1:13">
      <c r="A655" s="188" t="s">
        <v>177</v>
      </c>
      <c r="B655" s="188" t="s">
        <v>177</v>
      </c>
      <c r="C655" s="188" t="s">
        <v>2076</v>
      </c>
      <c r="D655" s="188" t="s">
        <v>162</v>
      </c>
      <c r="E655" s="188" t="s">
        <v>722</v>
      </c>
      <c r="F655" s="188" t="s">
        <v>4</v>
      </c>
      <c r="G655" s="188" t="s">
        <v>27237</v>
      </c>
      <c r="H655" s="188" t="s">
        <v>1810</v>
      </c>
      <c r="I655" s="188" t="s">
        <v>27238</v>
      </c>
      <c r="J655" s="188" t="s">
        <v>1613</v>
      </c>
      <c r="K655" s="188" t="s">
        <v>27239</v>
      </c>
      <c r="L655" t="s">
        <v>27240</v>
      </c>
      <c r="M655" t="s">
        <v>429</v>
      </c>
    </row>
    <row r="656" spans="1:13">
      <c r="A656" s="188" t="s">
        <v>177</v>
      </c>
      <c r="B656" s="188" t="s">
        <v>177</v>
      </c>
      <c r="C656" s="188" t="s">
        <v>2076</v>
      </c>
      <c r="D656" s="188" t="s">
        <v>162</v>
      </c>
      <c r="E656" s="188" t="s">
        <v>722</v>
      </c>
      <c r="F656" s="188" t="s">
        <v>11</v>
      </c>
      <c r="G656" s="188" t="s">
        <v>27241</v>
      </c>
      <c r="H656" s="188" t="s">
        <v>2029</v>
      </c>
      <c r="I656" s="188" t="s">
        <v>27152</v>
      </c>
      <c r="J656" s="188" t="s">
        <v>1721</v>
      </c>
      <c r="K656" s="188" t="s">
        <v>27242</v>
      </c>
      <c r="L656" t="s">
        <v>27243</v>
      </c>
      <c r="M656" t="s">
        <v>27244</v>
      </c>
    </row>
    <row r="657" spans="1:13">
      <c r="A657" s="188" t="s">
        <v>177</v>
      </c>
      <c r="B657" s="188" t="s">
        <v>177</v>
      </c>
      <c r="C657" s="188" t="s">
        <v>2076</v>
      </c>
      <c r="D657" s="188" t="s">
        <v>162</v>
      </c>
      <c r="E657" s="188" t="s">
        <v>722</v>
      </c>
      <c r="F657" s="188" t="s">
        <v>20</v>
      </c>
      <c r="G657" s="188" t="s">
        <v>27245</v>
      </c>
      <c r="H657" s="188" t="s">
        <v>1744</v>
      </c>
      <c r="I657" s="188" t="s">
        <v>27246</v>
      </c>
      <c r="J657" s="188" t="s">
        <v>1482</v>
      </c>
      <c r="K657" s="188" t="s">
        <v>27247</v>
      </c>
      <c r="L657" t="s">
        <v>25469</v>
      </c>
      <c r="M657" t="s">
        <v>27248</v>
      </c>
    </row>
    <row r="658" spans="1:13">
      <c r="A658" s="188" t="s">
        <v>177</v>
      </c>
      <c r="B658" s="188" t="s">
        <v>177</v>
      </c>
      <c r="C658" s="188" t="s">
        <v>2076</v>
      </c>
      <c r="D658" s="188" t="s">
        <v>162</v>
      </c>
      <c r="E658" s="188" t="s">
        <v>730</v>
      </c>
      <c r="F658" s="188" t="s">
        <v>3</v>
      </c>
      <c r="G658" s="188" t="s">
        <v>27249</v>
      </c>
      <c r="H658" s="188" t="s">
        <v>2052</v>
      </c>
      <c r="I658" s="188" t="s">
        <v>27250</v>
      </c>
      <c r="J658" s="188" t="s">
        <v>1810</v>
      </c>
      <c r="K658" s="188" t="s">
        <v>27168</v>
      </c>
      <c r="L658" t="s">
        <v>27251</v>
      </c>
      <c r="M658" t="s">
        <v>15281</v>
      </c>
    </row>
    <row r="659" spans="1:13">
      <c r="A659" s="188" t="s">
        <v>177</v>
      </c>
      <c r="B659" s="188" t="s">
        <v>177</v>
      </c>
      <c r="C659" s="188" t="s">
        <v>2076</v>
      </c>
      <c r="D659" s="188" t="s">
        <v>162</v>
      </c>
      <c r="E659" s="188" t="s">
        <v>730</v>
      </c>
      <c r="F659" s="188" t="s">
        <v>10</v>
      </c>
      <c r="G659" s="188" t="s">
        <v>27252</v>
      </c>
      <c r="H659" s="188" t="s">
        <v>1807</v>
      </c>
      <c r="I659" s="188" t="s">
        <v>27253</v>
      </c>
      <c r="J659" s="188" t="s">
        <v>2050</v>
      </c>
      <c r="K659" s="188" t="s">
        <v>27163</v>
      </c>
      <c r="L659" t="s">
        <v>27254</v>
      </c>
      <c r="M659" t="s">
        <v>27255</v>
      </c>
    </row>
    <row r="660" spans="1:13">
      <c r="A660" s="188" t="s">
        <v>177</v>
      </c>
      <c r="B660" s="188" t="s">
        <v>177</v>
      </c>
      <c r="C660" s="188" t="s">
        <v>2076</v>
      </c>
      <c r="D660" s="188" t="s">
        <v>162</v>
      </c>
      <c r="E660" s="188" t="s">
        <v>730</v>
      </c>
      <c r="F660" s="188" t="s">
        <v>2</v>
      </c>
      <c r="G660" s="188" t="s">
        <v>27256</v>
      </c>
      <c r="H660" s="188" t="s">
        <v>2566</v>
      </c>
      <c r="I660" s="188" t="s">
        <v>27257</v>
      </c>
      <c r="J660" s="188" t="s">
        <v>2159</v>
      </c>
      <c r="K660" s="188" t="s">
        <v>27158</v>
      </c>
      <c r="L660" t="s">
        <v>27258</v>
      </c>
      <c r="M660" t="s">
        <v>27259</v>
      </c>
    </row>
    <row r="661" spans="1:13">
      <c r="A661" s="188" t="s">
        <v>177</v>
      </c>
      <c r="B661" s="188" t="s">
        <v>177</v>
      </c>
      <c r="C661" s="188" t="s">
        <v>2076</v>
      </c>
      <c r="D661" s="188" t="s">
        <v>162</v>
      </c>
      <c r="E661" s="188" t="s">
        <v>730</v>
      </c>
      <c r="F661" s="188" t="s">
        <v>4</v>
      </c>
      <c r="G661" s="188" t="s">
        <v>27260</v>
      </c>
      <c r="H661" s="188" t="s">
        <v>2301</v>
      </c>
      <c r="I661" s="188" t="s">
        <v>27261</v>
      </c>
      <c r="J661" s="188" t="s">
        <v>1764</v>
      </c>
      <c r="K661" s="188" t="s">
        <v>27262</v>
      </c>
      <c r="L661" t="s">
        <v>26403</v>
      </c>
      <c r="M661" t="s">
        <v>26231</v>
      </c>
    </row>
    <row r="662" spans="1:13">
      <c r="A662" s="188" t="s">
        <v>177</v>
      </c>
      <c r="B662" s="188" t="s">
        <v>177</v>
      </c>
      <c r="C662" s="188" t="s">
        <v>2076</v>
      </c>
      <c r="D662" s="188" t="s">
        <v>162</v>
      </c>
      <c r="E662" s="188" t="s">
        <v>730</v>
      </c>
      <c r="F662" s="188" t="s">
        <v>11</v>
      </c>
      <c r="G662" s="188" t="s">
        <v>27263</v>
      </c>
      <c r="H662" s="188" t="s">
        <v>2029</v>
      </c>
      <c r="I662" s="188" t="s">
        <v>27152</v>
      </c>
      <c r="J662" s="188" t="s">
        <v>1592</v>
      </c>
      <c r="K662" s="188" t="s">
        <v>27199</v>
      </c>
      <c r="L662" t="s">
        <v>27243</v>
      </c>
      <c r="M662" t="s">
        <v>27264</v>
      </c>
    </row>
    <row r="663" spans="1:13">
      <c r="A663" s="188" t="s">
        <v>177</v>
      </c>
      <c r="B663" s="188" t="s">
        <v>177</v>
      </c>
      <c r="C663" s="188" t="s">
        <v>2076</v>
      </c>
      <c r="D663" s="188" t="s">
        <v>162</v>
      </c>
      <c r="E663" s="188" t="s">
        <v>730</v>
      </c>
      <c r="F663" s="188" t="s">
        <v>20</v>
      </c>
      <c r="G663" s="188" t="s">
        <v>27265</v>
      </c>
      <c r="H663" s="188" t="s">
        <v>1984</v>
      </c>
      <c r="I663" s="188" t="s">
        <v>27266</v>
      </c>
      <c r="J663" s="188" t="s">
        <v>1590</v>
      </c>
      <c r="K663" s="188" t="s">
        <v>27133</v>
      </c>
      <c r="L663" t="s">
        <v>27267</v>
      </c>
      <c r="M663" t="s">
        <v>27268</v>
      </c>
    </row>
    <row r="664" spans="1:13">
      <c r="A664" s="188" t="s">
        <v>177</v>
      </c>
      <c r="B664" s="188" t="s">
        <v>177</v>
      </c>
      <c r="C664" s="188" t="s">
        <v>2076</v>
      </c>
      <c r="D664" s="188" t="s">
        <v>162</v>
      </c>
      <c r="E664" s="188" t="s">
        <v>738</v>
      </c>
      <c r="F664" s="188" t="s">
        <v>3</v>
      </c>
      <c r="G664" s="188" t="s">
        <v>27269</v>
      </c>
      <c r="H664" s="188" t="s">
        <v>1981</v>
      </c>
      <c r="I664" s="188" t="s">
        <v>27270</v>
      </c>
      <c r="J664" s="188" t="s">
        <v>2278</v>
      </c>
      <c r="K664" s="188" t="s">
        <v>27271</v>
      </c>
      <c r="L664" t="s">
        <v>27272</v>
      </c>
      <c r="M664" t="s">
        <v>25643</v>
      </c>
    </row>
    <row r="665" spans="1:13">
      <c r="A665" s="188" t="s">
        <v>177</v>
      </c>
      <c r="B665" s="188" t="s">
        <v>177</v>
      </c>
      <c r="C665" s="188" t="s">
        <v>2076</v>
      </c>
      <c r="D665" s="188" t="s">
        <v>162</v>
      </c>
      <c r="E665" s="188" t="s">
        <v>738</v>
      </c>
      <c r="F665" s="188" t="s">
        <v>10</v>
      </c>
      <c r="G665" s="188" t="s">
        <v>27273</v>
      </c>
      <c r="H665" s="188" t="s">
        <v>3289</v>
      </c>
      <c r="I665" s="188" t="s">
        <v>27274</v>
      </c>
      <c r="J665" s="188" t="s">
        <v>2101</v>
      </c>
      <c r="K665" s="188" t="s">
        <v>27275</v>
      </c>
      <c r="L665" t="s">
        <v>27276</v>
      </c>
      <c r="M665" t="s">
        <v>27277</v>
      </c>
    </row>
    <row r="666" spans="1:13">
      <c r="A666" s="188" t="s">
        <v>177</v>
      </c>
      <c r="B666" s="188" t="s">
        <v>177</v>
      </c>
      <c r="C666" s="188" t="s">
        <v>2076</v>
      </c>
      <c r="D666" s="188" t="s">
        <v>162</v>
      </c>
      <c r="E666" s="188" t="s">
        <v>738</v>
      </c>
      <c r="F666" s="188" t="s">
        <v>2</v>
      </c>
      <c r="G666" s="188" t="s">
        <v>27278</v>
      </c>
      <c r="H666" s="188" t="s">
        <v>1137</v>
      </c>
      <c r="I666" s="188" t="s">
        <v>27279</v>
      </c>
      <c r="J666" s="188" t="s">
        <v>1742</v>
      </c>
      <c r="K666" s="188" t="s">
        <v>27213</v>
      </c>
      <c r="L666" t="s">
        <v>27280</v>
      </c>
      <c r="M666" t="s">
        <v>27281</v>
      </c>
    </row>
    <row r="667" spans="1:13">
      <c r="A667" s="188" t="s">
        <v>177</v>
      </c>
      <c r="B667" s="188" t="s">
        <v>177</v>
      </c>
      <c r="C667" s="188" t="s">
        <v>2076</v>
      </c>
      <c r="D667" s="188" t="s">
        <v>162</v>
      </c>
      <c r="E667" s="188" t="s">
        <v>738</v>
      </c>
      <c r="F667" s="188" t="s">
        <v>4</v>
      </c>
      <c r="G667" s="188" t="s">
        <v>27282</v>
      </c>
      <c r="H667" s="188" t="s">
        <v>1742</v>
      </c>
      <c r="I667" s="188" t="s">
        <v>27283</v>
      </c>
      <c r="J667" s="188" t="s">
        <v>1961</v>
      </c>
      <c r="K667" s="188" t="s">
        <v>27284</v>
      </c>
      <c r="L667" t="s">
        <v>25263</v>
      </c>
      <c r="M667" t="s">
        <v>27285</v>
      </c>
    </row>
    <row r="668" spans="1:13">
      <c r="A668" s="188" t="s">
        <v>177</v>
      </c>
      <c r="B668" s="188" t="s">
        <v>177</v>
      </c>
      <c r="C668" s="188" t="s">
        <v>2076</v>
      </c>
      <c r="D668" s="188" t="s">
        <v>162</v>
      </c>
      <c r="E668" s="188" t="s">
        <v>738</v>
      </c>
      <c r="F668" s="188" t="s">
        <v>11</v>
      </c>
      <c r="G668" s="188" t="s">
        <v>27286</v>
      </c>
      <c r="H668" s="188" t="s">
        <v>1984</v>
      </c>
      <c r="I668" s="188" t="s">
        <v>27266</v>
      </c>
      <c r="J668" s="188" t="s">
        <v>1547</v>
      </c>
      <c r="K668" s="188" t="s">
        <v>27196</v>
      </c>
      <c r="L668" t="s">
        <v>27287</v>
      </c>
      <c r="M668" t="s">
        <v>27288</v>
      </c>
    </row>
    <row r="669" spans="1:13">
      <c r="A669" s="188" t="s">
        <v>177</v>
      </c>
      <c r="B669" s="188" t="s">
        <v>177</v>
      </c>
      <c r="C669" s="188" t="s">
        <v>2076</v>
      </c>
      <c r="D669" s="188" t="s">
        <v>162</v>
      </c>
      <c r="E669" s="188" t="s">
        <v>738</v>
      </c>
      <c r="F669" s="188" t="s">
        <v>20</v>
      </c>
      <c r="G669" s="188" t="s">
        <v>27289</v>
      </c>
      <c r="H669" s="188" t="s">
        <v>1961</v>
      </c>
      <c r="I669" s="188" t="s">
        <v>27290</v>
      </c>
      <c r="J669" s="188" t="s">
        <v>1613</v>
      </c>
      <c r="K669" s="188" t="s">
        <v>27239</v>
      </c>
      <c r="L669" t="s">
        <v>27291</v>
      </c>
      <c r="M669" t="s">
        <v>964</v>
      </c>
    </row>
    <row r="670" spans="1:13">
      <c r="A670" s="188" t="s">
        <v>177</v>
      </c>
      <c r="B670" s="188" t="s">
        <v>177</v>
      </c>
      <c r="C670" s="188" t="s">
        <v>2076</v>
      </c>
      <c r="D670" s="188" t="s">
        <v>162</v>
      </c>
      <c r="E670" s="188" t="s">
        <v>746</v>
      </c>
      <c r="F670" s="188" t="s">
        <v>3</v>
      </c>
      <c r="G670" s="188" t="s">
        <v>27292</v>
      </c>
      <c r="H670" s="188" t="s">
        <v>3589</v>
      </c>
      <c r="I670" s="188" t="s">
        <v>27293</v>
      </c>
      <c r="J670" s="188" t="s">
        <v>2878</v>
      </c>
      <c r="K670" s="188" t="s">
        <v>27294</v>
      </c>
      <c r="L670" t="s">
        <v>27295</v>
      </c>
      <c r="M670" t="s">
        <v>27296</v>
      </c>
    </row>
    <row r="671" spans="1:13">
      <c r="A671" s="188" t="s">
        <v>177</v>
      </c>
      <c r="B671" s="188" t="s">
        <v>177</v>
      </c>
      <c r="C671" s="188" t="s">
        <v>2076</v>
      </c>
      <c r="D671" s="188" t="s">
        <v>162</v>
      </c>
      <c r="E671" s="188" t="s">
        <v>746</v>
      </c>
      <c r="F671" s="188" t="s">
        <v>10</v>
      </c>
      <c r="G671" s="188" t="s">
        <v>27297</v>
      </c>
      <c r="H671" s="188" t="s">
        <v>2692</v>
      </c>
      <c r="I671" s="188" t="s">
        <v>27298</v>
      </c>
      <c r="J671" s="188" t="s">
        <v>2615</v>
      </c>
      <c r="K671" s="188" t="s">
        <v>27299</v>
      </c>
      <c r="L671" t="s">
        <v>27300</v>
      </c>
      <c r="M671" t="s">
        <v>27301</v>
      </c>
    </row>
    <row r="672" spans="1:13">
      <c r="A672" s="188" t="s">
        <v>177</v>
      </c>
      <c r="B672" s="188" t="s">
        <v>177</v>
      </c>
      <c r="C672" s="188" t="s">
        <v>2076</v>
      </c>
      <c r="D672" s="188" t="s">
        <v>162</v>
      </c>
      <c r="E672" s="188" t="s">
        <v>746</v>
      </c>
      <c r="F672" s="188" t="s">
        <v>2</v>
      </c>
      <c r="G672" s="188" t="s">
        <v>27302</v>
      </c>
      <c r="H672" s="188" t="s">
        <v>1968</v>
      </c>
      <c r="I672" s="188" t="s">
        <v>27303</v>
      </c>
      <c r="J672" s="188" t="s">
        <v>2137</v>
      </c>
      <c r="K672" s="188" t="s">
        <v>27304</v>
      </c>
      <c r="L672" t="s">
        <v>27305</v>
      </c>
      <c r="M672" t="s">
        <v>27306</v>
      </c>
    </row>
    <row r="673" spans="1:13">
      <c r="A673" s="188" t="s">
        <v>177</v>
      </c>
      <c r="B673" s="188" t="s">
        <v>177</v>
      </c>
      <c r="C673" s="188" t="s">
        <v>2076</v>
      </c>
      <c r="D673" s="188" t="s">
        <v>162</v>
      </c>
      <c r="E673" s="188" t="s">
        <v>746</v>
      </c>
      <c r="F673" s="188" t="s">
        <v>4</v>
      </c>
      <c r="G673" s="188" t="s">
        <v>27307</v>
      </c>
      <c r="H673" s="188" t="s">
        <v>1719</v>
      </c>
      <c r="I673" s="188" t="s">
        <v>27222</v>
      </c>
      <c r="J673" s="188" t="s">
        <v>1590</v>
      </c>
      <c r="K673" s="188" t="s">
        <v>27133</v>
      </c>
      <c r="L673" t="s">
        <v>26325</v>
      </c>
      <c r="M673" t="s">
        <v>27308</v>
      </c>
    </row>
    <row r="674" spans="1:13">
      <c r="A674" s="188" t="s">
        <v>177</v>
      </c>
      <c r="B674" s="188" t="s">
        <v>177</v>
      </c>
      <c r="C674" s="188" t="s">
        <v>2076</v>
      </c>
      <c r="D674" s="188" t="s">
        <v>162</v>
      </c>
      <c r="E674" s="188" t="s">
        <v>746</v>
      </c>
      <c r="F674" s="188" t="s">
        <v>11</v>
      </c>
      <c r="G674" s="188" t="s">
        <v>27309</v>
      </c>
      <c r="H674" s="188" t="s">
        <v>1719</v>
      </c>
      <c r="I674" s="188" t="s">
        <v>27222</v>
      </c>
      <c r="J674" s="188" t="s">
        <v>1592</v>
      </c>
      <c r="K674" s="188" t="s">
        <v>27199</v>
      </c>
      <c r="L674" t="s">
        <v>27223</v>
      </c>
      <c r="M674" t="s">
        <v>27308</v>
      </c>
    </row>
    <row r="675" spans="1:13">
      <c r="A675" s="188" t="s">
        <v>177</v>
      </c>
      <c r="B675" s="188" t="s">
        <v>177</v>
      </c>
      <c r="C675" s="188" t="s">
        <v>2076</v>
      </c>
      <c r="D675" s="188" t="s">
        <v>162</v>
      </c>
      <c r="E675" s="188" t="s">
        <v>746</v>
      </c>
      <c r="F675" s="188" t="s">
        <v>20</v>
      </c>
      <c r="G675" s="188" t="s">
        <v>27310</v>
      </c>
      <c r="H675" s="188" t="s">
        <v>1831</v>
      </c>
      <c r="I675" s="188" t="s">
        <v>27311</v>
      </c>
      <c r="J675" s="188" t="s">
        <v>1504</v>
      </c>
      <c r="K675" s="188" t="s">
        <v>27149</v>
      </c>
      <c r="L675" t="s">
        <v>18994</v>
      </c>
      <c r="M675" t="s">
        <v>27312</v>
      </c>
    </row>
    <row r="676" spans="1:13">
      <c r="A676" s="188" t="s">
        <v>177</v>
      </c>
      <c r="B676" s="188" t="s">
        <v>177</v>
      </c>
      <c r="C676" s="188" t="s">
        <v>2076</v>
      </c>
      <c r="D676" s="188" t="s">
        <v>163</v>
      </c>
      <c r="E676" s="188" t="s">
        <v>754</v>
      </c>
      <c r="F676" s="188" t="s">
        <v>3</v>
      </c>
      <c r="G676" s="188" t="s">
        <v>27313</v>
      </c>
      <c r="H676" s="188" t="s">
        <v>1939</v>
      </c>
      <c r="I676" s="188" t="s">
        <v>27314</v>
      </c>
      <c r="J676" s="188" t="s">
        <v>1764</v>
      </c>
      <c r="K676" s="188" t="s">
        <v>27262</v>
      </c>
      <c r="L676" t="s">
        <v>27315</v>
      </c>
      <c r="M676" t="s">
        <v>27316</v>
      </c>
    </row>
    <row r="677" spans="1:13">
      <c r="A677" s="188" t="s">
        <v>177</v>
      </c>
      <c r="B677" s="188" t="s">
        <v>177</v>
      </c>
      <c r="C677" s="188" t="s">
        <v>2076</v>
      </c>
      <c r="D677" s="188" t="s">
        <v>163</v>
      </c>
      <c r="E677" s="188" t="s">
        <v>754</v>
      </c>
      <c r="F677" s="188" t="s">
        <v>10</v>
      </c>
      <c r="G677" s="188" t="s">
        <v>27317</v>
      </c>
      <c r="H677" s="188" t="s">
        <v>2301</v>
      </c>
      <c r="I677" s="188" t="s">
        <v>27261</v>
      </c>
      <c r="J677" s="188" t="s">
        <v>2029</v>
      </c>
      <c r="K677" s="188" t="s">
        <v>27318</v>
      </c>
      <c r="L677" t="s">
        <v>27319</v>
      </c>
      <c r="M677" t="s">
        <v>26528</v>
      </c>
    </row>
    <row r="678" spans="1:13">
      <c r="A678" s="188" t="s">
        <v>177</v>
      </c>
      <c r="B678" s="188" t="s">
        <v>177</v>
      </c>
      <c r="C678" s="188" t="s">
        <v>2076</v>
      </c>
      <c r="D678" s="188" t="s">
        <v>163</v>
      </c>
      <c r="E678" s="188" t="s">
        <v>754</v>
      </c>
      <c r="F678" s="188" t="s">
        <v>2</v>
      </c>
      <c r="G678" s="188" t="s">
        <v>27320</v>
      </c>
      <c r="H678" s="188" t="s">
        <v>2481</v>
      </c>
      <c r="I678" s="188" t="s">
        <v>27321</v>
      </c>
      <c r="J678" s="188" t="s">
        <v>1961</v>
      </c>
      <c r="K678" s="188" t="s">
        <v>27284</v>
      </c>
      <c r="L678" t="s">
        <v>27322</v>
      </c>
      <c r="M678" t="s">
        <v>27323</v>
      </c>
    </row>
    <row r="679" spans="1:13">
      <c r="A679" s="188" t="s">
        <v>177</v>
      </c>
      <c r="B679" s="188" t="s">
        <v>177</v>
      </c>
      <c r="C679" s="188" t="s">
        <v>2076</v>
      </c>
      <c r="D679" s="188" t="s">
        <v>163</v>
      </c>
      <c r="E679" s="188" t="s">
        <v>754</v>
      </c>
      <c r="F679" s="188" t="s">
        <v>4</v>
      </c>
      <c r="G679" s="188" t="s">
        <v>27324</v>
      </c>
      <c r="H679" s="188" t="s">
        <v>1961</v>
      </c>
      <c r="I679" s="188" t="s">
        <v>27290</v>
      </c>
      <c r="J679" s="188" t="s">
        <v>1698</v>
      </c>
      <c r="K679" s="188" t="s">
        <v>27138</v>
      </c>
      <c r="L679" t="s">
        <v>16258</v>
      </c>
      <c r="M679" t="s">
        <v>27325</v>
      </c>
    </row>
    <row r="680" spans="1:13">
      <c r="A680" s="188" t="s">
        <v>177</v>
      </c>
      <c r="B680" s="188" t="s">
        <v>177</v>
      </c>
      <c r="C680" s="188" t="s">
        <v>2076</v>
      </c>
      <c r="D680" s="188" t="s">
        <v>163</v>
      </c>
      <c r="E680" s="188" t="s">
        <v>754</v>
      </c>
      <c r="F680" s="188" t="s">
        <v>11</v>
      </c>
      <c r="G680" s="188" t="s">
        <v>27326</v>
      </c>
      <c r="H680" s="188" t="s">
        <v>2074</v>
      </c>
      <c r="I680" s="188" t="s">
        <v>27327</v>
      </c>
      <c r="J680" s="188" t="s">
        <v>1590</v>
      </c>
      <c r="K680" s="188" t="s">
        <v>27133</v>
      </c>
      <c r="L680" t="s">
        <v>27328</v>
      </c>
      <c r="M680" t="s">
        <v>27329</v>
      </c>
    </row>
    <row r="681" spans="1:13">
      <c r="A681" s="188" t="s">
        <v>177</v>
      </c>
      <c r="B681" s="188" t="s">
        <v>177</v>
      </c>
      <c r="C681" s="188" t="s">
        <v>2076</v>
      </c>
      <c r="D681" s="188" t="s">
        <v>163</v>
      </c>
      <c r="E681" s="188" t="s">
        <v>754</v>
      </c>
      <c r="F681" s="188" t="s">
        <v>20</v>
      </c>
      <c r="G681" s="188" t="s">
        <v>27330</v>
      </c>
      <c r="H681" s="188" t="s">
        <v>1875</v>
      </c>
      <c r="I681" s="188" t="s">
        <v>27331</v>
      </c>
      <c r="J681" s="188" t="s">
        <v>1547</v>
      </c>
      <c r="K681" s="188" t="s">
        <v>27196</v>
      </c>
      <c r="L681" t="s">
        <v>27332</v>
      </c>
      <c r="M681" t="s">
        <v>10067</v>
      </c>
    </row>
    <row r="682" spans="1:13">
      <c r="A682" s="188" t="s">
        <v>177</v>
      </c>
      <c r="B682" s="188" t="s">
        <v>177</v>
      </c>
      <c r="C682" s="188" t="s">
        <v>2076</v>
      </c>
      <c r="D682" s="188" t="s">
        <v>163</v>
      </c>
      <c r="E682" s="188" t="s">
        <v>762</v>
      </c>
      <c r="F682" s="188" t="s">
        <v>3</v>
      </c>
      <c r="G682" s="188" t="s">
        <v>27333</v>
      </c>
      <c r="H682" s="188" t="s">
        <v>2566</v>
      </c>
      <c r="I682" s="188" t="s">
        <v>27257</v>
      </c>
      <c r="J682" s="188" t="s">
        <v>2137</v>
      </c>
      <c r="K682" s="188" t="s">
        <v>27304</v>
      </c>
      <c r="L682" t="s">
        <v>27334</v>
      </c>
      <c r="M682" t="s">
        <v>27335</v>
      </c>
    </row>
    <row r="683" spans="1:13">
      <c r="A683" s="188" t="s">
        <v>177</v>
      </c>
      <c r="B683" s="188" t="s">
        <v>177</v>
      </c>
      <c r="C683" s="188" t="s">
        <v>2076</v>
      </c>
      <c r="D683" s="188" t="s">
        <v>163</v>
      </c>
      <c r="E683" s="188" t="s">
        <v>762</v>
      </c>
      <c r="F683" s="188" t="s">
        <v>10</v>
      </c>
      <c r="G683" s="188" t="s">
        <v>27336</v>
      </c>
      <c r="H683" s="188" t="s">
        <v>1968</v>
      </c>
      <c r="I683" s="188" t="s">
        <v>27303</v>
      </c>
      <c r="J683" s="188" t="s">
        <v>2135</v>
      </c>
      <c r="K683" s="188" t="s">
        <v>27337</v>
      </c>
      <c r="L683" t="s">
        <v>27338</v>
      </c>
      <c r="M683" t="s">
        <v>27339</v>
      </c>
    </row>
    <row r="684" spans="1:13">
      <c r="A684" s="188" t="s">
        <v>177</v>
      </c>
      <c r="B684" s="188" t="s">
        <v>177</v>
      </c>
      <c r="C684" s="188" t="s">
        <v>2076</v>
      </c>
      <c r="D684" s="188" t="s">
        <v>163</v>
      </c>
      <c r="E684" s="188" t="s">
        <v>762</v>
      </c>
      <c r="F684" s="188" t="s">
        <v>2</v>
      </c>
      <c r="G684" s="188" t="s">
        <v>27340</v>
      </c>
      <c r="H684" s="188" t="s">
        <v>2853</v>
      </c>
      <c r="I684" s="188" t="s">
        <v>27176</v>
      </c>
      <c r="J684" s="188" t="s">
        <v>2134</v>
      </c>
      <c r="K684" s="188" t="s">
        <v>27341</v>
      </c>
      <c r="L684" t="s">
        <v>27342</v>
      </c>
      <c r="M684" t="s">
        <v>27343</v>
      </c>
    </row>
    <row r="685" spans="1:13">
      <c r="A685" s="188" t="s">
        <v>177</v>
      </c>
      <c r="B685" s="188" t="s">
        <v>177</v>
      </c>
      <c r="C685" s="188" t="s">
        <v>2076</v>
      </c>
      <c r="D685" s="188" t="s">
        <v>163</v>
      </c>
      <c r="E685" s="188" t="s">
        <v>762</v>
      </c>
      <c r="F685" s="188" t="s">
        <v>4</v>
      </c>
      <c r="G685" s="188" t="s">
        <v>27344</v>
      </c>
      <c r="H685" s="188" t="s">
        <v>2279</v>
      </c>
      <c r="I685" s="188" t="s">
        <v>27345</v>
      </c>
      <c r="J685" s="188" t="s">
        <v>1939</v>
      </c>
      <c r="K685" s="188" t="s">
        <v>27346</v>
      </c>
      <c r="L685" t="s">
        <v>27347</v>
      </c>
      <c r="M685" t="s">
        <v>27348</v>
      </c>
    </row>
    <row r="686" spans="1:13">
      <c r="A686" s="188" t="s">
        <v>177</v>
      </c>
      <c r="B686" s="188" t="s">
        <v>177</v>
      </c>
      <c r="C686" s="188" t="s">
        <v>2076</v>
      </c>
      <c r="D686" s="188" t="s">
        <v>163</v>
      </c>
      <c r="E686" s="188" t="s">
        <v>762</v>
      </c>
      <c r="F686" s="188" t="s">
        <v>11</v>
      </c>
      <c r="G686" s="188" t="s">
        <v>27349</v>
      </c>
      <c r="H686" s="188" t="s">
        <v>2074</v>
      </c>
      <c r="I686" s="188" t="s">
        <v>27327</v>
      </c>
      <c r="J686" s="188" t="s">
        <v>1053</v>
      </c>
      <c r="K686" s="188" t="s">
        <v>27146</v>
      </c>
      <c r="L686" t="s">
        <v>27328</v>
      </c>
      <c r="M686" t="s">
        <v>27350</v>
      </c>
    </row>
    <row r="687" spans="1:13">
      <c r="A687" s="188" t="s">
        <v>177</v>
      </c>
      <c r="B687" s="188" t="s">
        <v>177</v>
      </c>
      <c r="C687" s="188" t="s">
        <v>2076</v>
      </c>
      <c r="D687" s="188" t="s">
        <v>163</v>
      </c>
      <c r="E687" s="188" t="s">
        <v>762</v>
      </c>
      <c r="F687" s="188" t="s">
        <v>20</v>
      </c>
      <c r="G687" s="188" t="s">
        <v>27351</v>
      </c>
      <c r="H687" s="188" t="s">
        <v>1875</v>
      </c>
      <c r="I687" s="188" t="s">
        <v>27331</v>
      </c>
      <c r="J687" s="188" t="s">
        <v>1546</v>
      </c>
      <c r="K687" s="188" t="s">
        <v>27130</v>
      </c>
      <c r="L687" t="s">
        <v>27332</v>
      </c>
      <c r="M687" t="s">
        <v>15241</v>
      </c>
    </row>
    <row r="688" spans="1:13">
      <c r="A688" s="188" t="s">
        <v>177</v>
      </c>
      <c r="B688" s="188" t="s">
        <v>177</v>
      </c>
      <c r="C688" s="188" t="s">
        <v>2076</v>
      </c>
      <c r="D688" s="188" t="s">
        <v>163</v>
      </c>
      <c r="E688" s="188" t="s">
        <v>770</v>
      </c>
      <c r="F688" s="188" t="s">
        <v>3</v>
      </c>
      <c r="G688" s="188" t="s">
        <v>27352</v>
      </c>
      <c r="H688" s="188" t="s">
        <v>2481</v>
      </c>
      <c r="I688" s="188" t="s">
        <v>27321</v>
      </c>
      <c r="J688" s="188" t="s">
        <v>2050</v>
      </c>
      <c r="K688" s="188" t="s">
        <v>27163</v>
      </c>
      <c r="L688" t="s">
        <v>27353</v>
      </c>
      <c r="M688" t="s">
        <v>24906</v>
      </c>
    </row>
    <row r="689" spans="1:13">
      <c r="A689" s="188" t="s">
        <v>177</v>
      </c>
      <c r="B689" s="188" t="s">
        <v>177</v>
      </c>
      <c r="C689" s="188" t="s">
        <v>2076</v>
      </c>
      <c r="D689" s="188" t="s">
        <v>163</v>
      </c>
      <c r="E689" s="188" t="s">
        <v>770</v>
      </c>
      <c r="F689" s="188" t="s">
        <v>10</v>
      </c>
      <c r="G689" s="188" t="s">
        <v>27354</v>
      </c>
      <c r="H689" s="188" t="s">
        <v>2487</v>
      </c>
      <c r="I689" s="188" t="s">
        <v>27355</v>
      </c>
      <c r="J689" s="188" t="s">
        <v>1807</v>
      </c>
      <c r="K689" s="188" t="s">
        <v>27356</v>
      </c>
      <c r="L689" t="s">
        <v>27357</v>
      </c>
      <c r="M689" t="s">
        <v>27358</v>
      </c>
    </row>
    <row r="690" spans="1:13">
      <c r="A690" s="188" t="s">
        <v>177</v>
      </c>
      <c r="B690" s="188" t="s">
        <v>177</v>
      </c>
      <c r="C690" s="188" t="s">
        <v>2076</v>
      </c>
      <c r="D690" s="188" t="s">
        <v>163</v>
      </c>
      <c r="E690" s="188" t="s">
        <v>770</v>
      </c>
      <c r="F690" s="188" t="s">
        <v>2</v>
      </c>
      <c r="G690" s="188" t="s">
        <v>27359</v>
      </c>
      <c r="H690" s="188" t="s">
        <v>2502</v>
      </c>
      <c r="I690" s="188" t="s">
        <v>27157</v>
      </c>
      <c r="J690" s="188" t="s">
        <v>1984</v>
      </c>
      <c r="K690" s="188" t="s">
        <v>27360</v>
      </c>
      <c r="L690" t="s">
        <v>18994</v>
      </c>
      <c r="M690" t="s">
        <v>27361</v>
      </c>
    </row>
    <row r="691" spans="1:13">
      <c r="A691" s="188" t="s">
        <v>177</v>
      </c>
      <c r="B691" s="188" t="s">
        <v>177</v>
      </c>
      <c r="C691" s="188" t="s">
        <v>2076</v>
      </c>
      <c r="D691" s="188" t="s">
        <v>163</v>
      </c>
      <c r="E691" s="188" t="s">
        <v>770</v>
      </c>
      <c r="F691" s="188" t="s">
        <v>4</v>
      </c>
      <c r="G691" s="188" t="s">
        <v>27362</v>
      </c>
      <c r="H691" s="188" t="s">
        <v>2137</v>
      </c>
      <c r="I691" s="188" t="s">
        <v>27195</v>
      </c>
      <c r="J691" s="188" t="s">
        <v>1698</v>
      </c>
      <c r="K691" s="188" t="s">
        <v>27138</v>
      </c>
      <c r="L691" t="s">
        <v>27363</v>
      </c>
      <c r="M691" t="s">
        <v>27364</v>
      </c>
    </row>
    <row r="692" spans="1:13">
      <c r="A692" s="188" t="s">
        <v>177</v>
      </c>
      <c r="B692" s="188" t="s">
        <v>177</v>
      </c>
      <c r="C692" s="188" t="s">
        <v>2076</v>
      </c>
      <c r="D692" s="188" t="s">
        <v>163</v>
      </c>
      <c r="E692" s="188" t="s">
        <v>770</v>
      </c>
      <c r="F692" s="188" t="s">
        <v>11</v>
      </c>
      <c r="G692" s="188" t="s">
        <v>27365</v>
      </c>
      <c r="H692" s="188" t="s">
        <v>1961</v>
      </c>
      <c r="I692" s="188" t="s">
        <v>27290</v>
      </c>
      <c r="J692" s="188" t="s">
        <v>1546</v>
      </c>
      <c r="K692" s="188" t="s">
        <v>27130</v>
      </c>
      <c r="L692" t="s">
        <v>27366</v>
      </c>
      <c r="M692" t="s">
        <v>27367</v>
      </c>
    </row>
    <row r="693" spans="1:13">
      <c r="A693" s="188" t="s">
        <v>177</v>
      </c>
      <c r="B693" s="188" t="s">
        <v>177</v>
      </c>
      <c r="C693" s="188" t="s">
        <v>2076</v>
      </c>
      <c r="D693" s="188" t="s">
        <v>163</v>
      </c>
      <c r="E693" s="188" t="s">
        <v>770</v>
      </c>
      <c r="F693" s="188" t="s">
        <v>20</v>
      </c>
      <c r="G693" s="188" t="s">
        <v>27368</v>
      </c>
      <c r="H693" s="188" t="s">
        <v>2052</v>
      </c>
      <c r="I693" s="188" t="s">
        <v>27250</v>
      </c>
      <c r="J693" s="188" t="s">
        <v>1590</v>
      </c>
      <c r="K693" s="188" t="s">
        <v>27133</v>
      </c>
      <c r="L693" t="s">
        <v>26605</v>
      </c>
      <c r="M693" t="s">
        <v>774</v>
      </c>
    </row>
    <row r="694" spans="1:13">
      <c r="A694" s="188" t="s">
        <v>177</v>
      </c>
      <c r="B694" s="188" t="s">
        <v>177</v>
      </c>
      <c r="C694" s="188" t="s">
        <v>2076</v>
      </c>
      <c r="D694" s="188" t="s">
        <v>163</v>
      </c>
      <c r="E694" s="188" t="s">
        <v>778</v>
      </c>
      <c r="F694" s="188" t="s">
        <v>3</v>
      </c>
      <c r="G694" s="188" t="s">
        <v>27369</v>
      </c>
      <c r="H694" s="188" t="s">
        <v>1947</v>
      </c>
      <c r="I694" s="188" t="s">
        <v>27370</v>
      </c>
      <c r="J694" s="188" t="s">
        <v>2060</v>
      </c>
      <c r="K694" s="188" t="s">
        <v>27371</v>
      </c>
      <c r="L694" t="s">
        <v>27372</v>
      </c>
      <c r="M694" t="s">
        <v>27373</v>
      </c>
    </row>
    <row r="695" spans="1:13">
      <c r="A695" s="188" t="s">
        <v>177</v>
      </c>
      <c r="B695" s="188" t="s">
        <v>177</v>
      </c>
      <c r="C695" s="188" t="s">
        <v>2076</v>
      </c>
      <c r="D695" s="188" t="s">
        <v>163</v>
      </c>
      <c r="E695" s="188" t="s">
        <v>778</v>
      </c>
      <c r="F695" s="188" t="s">
        <v>10</v>
      </c>
      <c r="G695" s="188" t="s">
        <v>27374</v>
      </c>
      <c r="H695" s="188" t="s">
        <v>3500</v>
      </c>
      <c r="I695" s="188" t="s">
        <v>27375</v>
      </c>
      <c r="J695" s="188" t="s">
        <v>2247</v>
      </c>
      <c r="K695" s="188" t="s">
        <v>27376</v>
      </c>
      <c r="L695" t="s">
        <v>27377</v>
      </c>
      <c r="M695" t="s">
        <v>27378</v>
      </c>
    </row>
    <row r="696" spans="1:13">
      <c r="A696" s="188" t="s">
        <v>177</v>
      </c>
      <c r="B696" s="188" t="s">
        <v>177</v>
      </c>
      <c r="C696" s="188" t="s">
        <v>2076</v>
      </c>
      <c r="D696" s="188" t="s">
        <v>163</v>
      </c>
      <c r="E696" s="188" t="s">
        <v>778</v>
      </c>
      <c r="F696" s="188" t="s">
        <v>2</v>
      </c>
      <c r="G696" s="188" t="s">
        <v>27379</v>
      </c>
      <c r="H696" s="188" t="s">
        <v>1808</v>
      </c>
      <c r="I696" s="188" t="s">
        <v>27380</v>
      </c>
      <c r="J696" s="188" t="s">
        <v>2114</v>
      </c>
      <c r="K696" s="188" t="s">
        <v>27381</v>
      </c>
      <c r="L696" t="s">
        <v>27382</v>
      </c>
      <c r="M696" t="s">
        <v>27383</v>
      </c>
    </row>
    <row r="697" spans="1:13">
      <c r="A697" s="188" t="s">
        <v>177</v>
      </c>
      <c r="B697" s="188" t="s">
        <v>177</v>
      </c>
      <c r="C697" s="188" t="s">
        <v>2076</v>
      </c>
      <c r="D697" s="188" t="s">
        <v>163</v>
      </c>
      <c r="E697" s="188" t="s">
        <v>778</v>
      </c>
      <c r="F697" s="188" t="s">
        <v>4</v>
      </c>
      <c r="G697" s="188" t="s">
        <v>27384</v>
      </c>
      <c r="H697" s="188" t="s">
        <v>2029</v>
      </c>
      <c r="I697" s="188" t="s">
        <v>27152</v>
      </c>
      <c r="J697" s="188" t="s">
        <v>1590</v>
      </c>
      <c r="K697" s="188" t="s">
        <v>27133</v>
      </c>
      <c r="L697" t="s">
        <v>27385</v>
      </c>
      <c r="M697" t="s">
        <v>964</v>
      </c>
    </row>
    <row r="698" spans="1:13">
      <c r="A698" s="188" t="s">
        <v>177</v>
      </c>
      <c r="B698" s="188" t="s">
        <v>177</v>
      </c>
      <c r="C698" s="188" t="s">
        <v>2076</v>
      </c>
      <c r="D698" s="188" t="s">
        <v>163</v>
      </c>
      <c r="E698" s="188" t="s">
        <v>778</v>
      </c>
      <c r="F698" s="188" t="s">
        <v>11</v>
      </c>
      <c r="G698" s="188" t="s">
        <v>27386</v>
      </c>
      <c r="H698" s="188" t="s">
        <v>2114</v>
      </c>
      <c r="I698" s="188" t="s">
        <v>27387</v>
      </c>
      <c r="J698" s="188" t="s">
        <v>1546</v>
      </c>
      <c r="K698" s="188" t="s">
        <v>27130</v>
      </c>
      <c r="L698" t="s">
        <v>27388</v>
      </c>
      <c r="M698" t="s">
        <v>27389</v>
      </c>
    </row>
    <row r="699" spans="1:13">
      <c r="A699" s="188" t="s">
        <v>177</v>
      </c>
      <c r="B699" s="188" t="s">
        <v>177</v>
      </c>
      <c r="C699" s="188" t="s">
        <v>2076</v>
      </c>
      <c r="D699" s="188" t="s">
        <v>163</v>
      </c>
      <c r="E699" s="188" t="s">
        <v>778</v>
      </c>
      <c r="F699" s="188" t="s">
        <v>20</v>
      </c>
      <c r="G699" s="188" t="s">
        <v>27390</v>
      </c>
      <c r="H699" s="188" t="s">
        <v>1721</v>
      </c>
      <c r="I699" s="188" t="s">
        <v>27141</v>
      </c>
      <c r="J699" s="188" t="s">
        <v>1482</v>
      </c>
      <c r="K699" s="188" t="s">
        <v>27247</v>
      </c>
      <c r="L699" t="s">
        <v>27150</v>
      </c>
      <c r="M699" t="s">
        <v>4339</v>
      </c>
    </row>
    <row r="700" spans="1:13">
      <c r="A700" s="188" t="s">
        <v>177</v>
      </c>
      <c r="B700" s="188" t="s">
        <v>177</v>
      </c>
      <c r="C700" s="188" t="s">
        <v>2076</v>
      </c>
      <c r="D700" s="188" t="s">
        <v>164</v>
      </c>
      <c r="E700" s="188" t="s">
        <v>785</v>
      </c>
      <c r="F700" s="188" t="s">
        <v>3</v>
      </c>
      <c r="G700" s="188" t="s">
        <v>27391</v>
      </c>
      <c r="H700" s="188" t="s">
        <v>1657</v>
      </c>
      <c r="I700" s="188" t="s">
        <v>9787</v>
      </c>
      <c r="J700" s="188" t="s">
        <v>1546</v>
      </c>
      <c r="K700" s="188" t="s">
        <v>27392</v>
      </c>
      <c r="L700" t="s">
        <v>11272</v>
      </c>
      <c r="M700" t="s">
        <v>26503</v>
      </c>
    </row>
    <row r="701" spans="1:13">
      <c r="A701" s="188" t="s">
        <v>177</v>
      </c>
      <c r="B701" s="188" t="s">
        <v>177</v>
      </c>
      <c r="C701" s="188" t="s">
        <v>2076</v>
      </c>
      <c r="D701" s="188" t="s">
        <v>164</v>
      </c>
      <c r="E701" s="188" t="s">
        <v>785</v>
      </c>
      <c r="F701" s="188" t="s">
        <v>10</v>
      </c>
      <c r="G701" s="188" t="s">
        <v>27393</v>
      </c>
      <c r="H701" s="188" t="s">
        <v>1721</v>
      </c>
      <c r="I701" s="188" t="s">
        <v>27394</v>
      </c>
      <c r="J701" s="188" t="s">
        <v>1613</v>
      </c>
      <c r="K701" s="188" t="s">
        <v>27395</v>
      </c>
      <c r="L701" t="s">
        <v>27396</v>
      </c>
      <c r="M701" t="s">
        <v>27397</v>
      </c>
    </row>
    <row r="702" spans="1:13">
      <c r="A702" s="188" t="s">
        <v>177</v>
      </c>
      <c r="B702" s="188" t="s">
        <v>177</v>
      </c>
      <c r="C702" s="188" t="s">
        <v>2076</v>
      </c>
      <c r="D702" s="188" t="s">
        <v>164</v>
      </c>
      <c r="E702" s="188" t="s">
        <v>785</v>
      </c>
      <c r="F702" s="188" t="s">
        <v>2</v>
      </c>
      <c r="G702" s="188" t="s">
        <v>27398</v>
      </c>
      <c r="H702" s="188" t="s">
        <v>1831</v>
      </c>
      <c r="I702" s="188" t="s">
        <v>10308</v>
      </c>
      <c r="J702" s="188" t="s">
        <v>1592</v>
      </c>
      <c r="K702" s="188" t="s">
        <v>27399</v>
      </c>
      <c r="L702" t="s">
        <v>27385</v>
      </c>
      <c r="M702" t="s">
        <v>18728</v>
      </c>
    </row>
    <row r="703" spans="1:13">
      <c r="A703" s="188" t="s">
        <v>177</v>
      </c>
      <c r="B703" s="188" t="s">
        <v>177</v>
      </c>
      <c r="C703" s="188" t="s">
        <v>2076</v>
      </c>
      <c r="D703" s="188" t="s">
        <v>164</v>
      </c>
      <c r="E703" s="188" t="s">
        <v>785</v>
      </c>
      <c r="F703" s="188" t="s">
        <v>4</v>
      </c>
      <c r="G703" s="188" t="s">
        <v>27400</v>
      </c>
      <c r="H703" s="188" t="s">
        <v>1744</v>
      </c>
      <c r="I703" s="188" t="s">
        <v>5092</v>
      </c>
      <c r="J703" s="188" t="s">
        <v>1546</v>
      </c>
      <c r="K703" s="188" t="s">
        <v>27392</v>
      </c>
      <c r="L703" t="s">
        <v>25627</v>
      </c>
      <c r="M703" t="s">
        <v>25599</v>
      </c>
    </row>
    <row r="704" spans="1:13">
      <c r="A704" s="188" t="s">
        <v>177</v>
      </c>
      <c r="B704" s="188" t="s">
        <v>177</v>
      </c>
      <c r="C704" s="188" t="s">
        <v>2076</v>
      </c>
      <c r="D704" s="188" t="s">
        <v>164</v>
      </c>
      <c r="E704" s="188" t="s">
        <v>785</v>
      </c>
      <c r="F704" s="188" t="s">
        <v>11</v>
      </c>
      <c r="G704" s="188" t="s">
        <v>27401</v>
      </c>
      <c r="H704" s="188" t="s">
        <v>1721</v>
      </c>
      <c r="I704" s="188" t="s">
        <v>27394</v>
      </c>
      <c r="J704" s="188" t="s">
        <v>1547</v>
      </c>
      <c r="K704" s="188" t="s">
        <v>27402</v>
      </c>
      <c r="L704" t="s">
        <v>27403</v>
      </c>
      <c r="M704" t="s">
        <v>27397</v>
      </c>
    </row>
    <row r="705" spans="1:13">
      <c r="A705" s="188" t="s">
        <v>177</v>
      </c>
      <c r="B705" s="188" t="s">
        <v>177</v>
      </c>
      <c r="C705" s="188" t="s">
        <v>2076</v>
      </c>
      <c r="D705" s="188" t="s">
        <v>164</v>
      </c>
      <c r="E705" s="188" t="s">
        <v>785</v>
      </c>
      <c r="F705" s="188" t="s">
        <v>20</v>
      </c>
      <c r="G705" s="188" t="s">
        <v>27404</v>
      </c>
      <c r="H705" s="188" t="s">
        <v>1502</v>
      </c>
      <c r="I705" s="188" t="s">
        <v>27405</v>
      </c>
      <c r="J705" s="188" t="s">
        <v>1051</v>
      </c>
      <c r="K705" s="188" t="s">
        <v>27406</v>
      </c>
      <c r="L705" t="s">
        <v>16337</v>
      </c>
      <c r="M705" t="s">
        <v>1164</v>
      </c>
    </row>
    <row r="706" spans="1:13">
      <c r="A706" s="188" t="s">
        <v>177</v>
      </c>
      <c r="B706" s="188" t="s">
        <v>177</v>
      </c>
      <c r="C706" s="188" t="s">
        <v>2076</v>
      </c>
      <c r="D706" s="188" t="s">
        <v>164</v>
      </c>
      <c r="E706" s="188" t="s">
        <v>793</v>
      </c>
      <c r="F706" s="188" t="s">
        <v>3</v>
      </c>
      <c r="G706" s="188" t="s">
        <v>27407</v>
      </c>
      <c r="H706" s="188" t="s">
        <v>1810</v>
      </c>
      <c r="I706" s="188" t="s">
        <v>27408</v>
      </c>
      <c r="J706" s="188" t="s">
        <v>1546</v>
      </c>
      <c r="K706" s="188" t="s">
        <v>27392</v>
      </c>
      <c r="L706" t="s">
        <v>27409</v>
      </c>
      <c r="M706" t="s">
        <v>469</v>
      </c>
    </row>
    <row r="707" spans="1:13">
      <c r="A707" s="188" t="s">
        <v>177</v>
      </c>
      <c r="B707" s="188" t="s">
        <v>177</v>
      </c>
      <c r="C707" s="188" t="s">
        <v>2076</v>
      </c>
      <c r="D707" s="188" t="s">
        <v>164</v>
      </c>
      <c r="E707" s="188" t="s">
        <v>793</v>
      </c>
      <c r="F707" s="188" t="s">
        <v>10</v>
      </c>
      <c r="G707" s="188" t="s">
        <v>27410</v>
      </c>
      <c r="H707" s="188" t="s">
        <v>1897</v>
      </c>
      <c r="I707" s="188" t="s">
        <v>27411</v>
      </c>
      <c r="J707" s="188" t="s">
        <v>1657</v>
      </c>
      <c r="K707" s="188" t="s">
        <v>9756</v>
      </c>
      <c r="L707" t="s">
        <v>25624</v>
      </c>
      <c r="M707" t="s">
        <v>27412</v>
      </c>
    </row>
    <row r="708" spans="1:13">
      <c r="A708" s="188" t="s">
        <v>177</v>
      </c>
      <c r="B708" s="188" t="s">
        <v>177</v>
      </c>
      <c r="C708" s="188" t="s">
        <v>2076</v>
      </c>
      <c r="D708" s="188" t="s">
        <v>164</v>
      </c>
      <c r="E708" s="188" t="s">
        <v>793</v>
      </c>
      <c r="F708" s="188" t="s">
        <v>2</v>
      </c>
      <c r="G708" s="188" t="s">
        <v>27413</v>
      </c>
      <c r="H708" s="188" t="s">
        <v>1698</v>
      </c>
      <c r="I708" s="188" t="s">
        <v>5805</v>
      </c>
      <c r="J708" s="188" t="s">
        <v>1546</v>
      </c>
      <c r="K708" s="188" t="s">
        <v>27392</v>
      </c>
      <c r="L708" t="s">
        <v>27414</v>
      </c>
      <c r="M708" t="s">
        <v>27415</v>
      </c>
    </row>
    <row r="709" spans="1:13">
      <c r="A709" s="188" t="s">
        <v>177</v>
      </c>
      <c r="B709" s="188" t="s">
        <v>177</v>
      </c>
      <c r="C709" s="188" t="s">
        <v>2076</v>
      </c>
      <c r="D709" s="188" t="s">
        <v>164</v>
      </c>
      <c r="E709" s="188" t="s">
        <v>793</v>
      </c>
      <c r="F709" s="188" t="s">
        <v>4</v>
      </c>
      <c r="G709" s="188" t="s">
        <v>27416</v>
      </c>
      <c r="H709" s="188" t="s">
        <v>1053</v>
      </c>
      <c r="I709" s="188" t="s">
        <v>13476</v>
      </c>
      <c r="J709" s="188" t="s">
        <v>1051</v>
      </c>
      <c r="K709" s="188" t="s">
        <v>27406</v>
      </c>
      <c r="L709" t="s">
        <v>469</v>
      </c>
      <c r="M709" t="s">
        <v>27417</v>
      </c>
    </row>
    <row r="710" spans="1:13">
      <c r="A710" s="188" t="s">
        <v>177</v>
      </c>
      <c r="B710" s="188" t="s">
        <v>177</v>
      </c>
      <c r="C710" s="188" t="s">
        <v>2076</v>
      </c>
      <c r="D710" s="188" t="s">
        <v>164</v>
      </c>
      <c r="E710" s="188" t="s">
        <v>793</v>
      </c>
      <c r="F710" s="188" t="s">
        <v>11</v>
      </c>
      <c r="G710" s="188" t="s">
        <v>27418</v>
      </c>
      <c r="H710" s="188" t="s">
        <v>1786</v>
      </c>
      <c r="I710" s="188" t="s">
        <v>27419</v>
      </c>
      <c r="J710" s="188" t="s">
        <v>1482</v>
      </c>
      <c r="K710" s="188" t="s">
        <v>27420</v>
      </c>
      <c r="L710" t="s">
        <v>27421</v>
      </c>
      <c r="M710" t="s">
        <v>27422</v>
      </c>
    </row>
    <row r="711" spans="1:13">
      <c r="A711" s="188" t="s">
        <v>177</v>
      </c>
      <c r="B711" s="188" t="s">
        <v>177</v>
      </c>
      <c r="C711" s="188" t="s">
        <v>2076</v>
      </c>
      <c r="D711" s="188" t="s">
        <v>164</v>
      </c>
      <c r="E711" s="188" t="s">
        <v>793</v>
      </c>
      <c r="F711" s="188" t="s">
        <v>20</v>
      </c>
      <c r="G711" s="188" t="s">
        <v>27423</v>
      </c>
      <c r="H711" s="188" t="s">
        <v>1657</v>
      </c>
      <c r="I711" s="188" t="s">
        <v>9787</v>
      </c>
      <c r="J711" s="188" t="s">
        <v>1051</v>
      </c>
      <c r="K711" s="188" t="s">
        <v>27406</v>
      </c>
      <c r="L711" t="s">
        <v>27424</v>
      </c>
      <c r="M711" t="s">
        <v>17084</v>
      </c>
    </row>
    <row r="712" spans="1:13">
      <c r="A712" s="188" t="s">
        <v>177</v>
      </c>
      <c r="B712" s="188" t="s">
        <v>177</v>
      </c>
      <c r="C712" s="188" t="s">
        <v>2076</v>
      </c>
      <c r="D712" s="188" t="s">
        <v>164</v>
      </c>
      <c r="E712" s="188" t="s">
        <v>801</v>
      </c>
      <c r="F712" s="188" t="s">
        <v>3</v>
      </c>
      <c r="G712" s="188" t="s">
        <v>27425</v>
      </c>
      <c r="H712" s="188" t="s">
        <v>1984</v>
      </c>
      <c r="I712" s="188" t="s">
        <v>27426</v>
      </c>
      <c r="J712" s="188" t="s">
        <v>1764</v>
      </c>
      <c r="K712" s="188" t="s">
        <v>27427</v>
      </c>
      <c r="L712" t="s">
        <v>27428</v>
      </c>
      <c r="M712" t="s">
        <v>27429</v>
      </c>
    </row>
    <row r="713" spans="1:13">
      <c r="A713" s="188" t="s">
        <v>177</v>
      </c>
      <c r="B713" s="188" t="s">
        <v>177</v>
      </c>
      <c r="C713" s="188" t="s">
        <v>2076</v>
      </c>
      <c r="D713" s="188" t="s">
        <v>164</v>
      </c>
      <c r="E713" s="188" t="s">
        <v>801</v>
      </c>
      <c r="F713" s="188" t="s">
        <v>10</v>
      </c>
      <c r="G713" s="188" t="s">
        <v>27430</v>
      </c>
      <c r="H713" s="188" t="s">
        <v>2052</v>
      </c>
      <c r="I713" s="188" t="s">
        <v>27431</v>
      </c>
      <c r="J713" s="188" t="s">
        <v>1853</v>
      </c>
      <c r="K713" s="188" t="s">
        <v>27432</v>
      </c>
      <c r="L713" t="s">
        <v>25627</v>
      </c>
      <c r="M713" t="s">
        <v>27433</v>
      </c>
    </row>
    <row r="714" spans="1:13">
      <c r="A714" s="188" t="s">
        <v>177</v>
      </c>
      <c r="B714" s="188" t="s">
        <v>177</v>
      </c>
      <c r="C714" s="188" t="s">
        <v>2076</v>
      </c>
      <c r="D714" s="188" t="s">
        <v>164</v>
      </c>
      <c r="E714" s="188" t="s">
        <v>801</v>
      </c>
      <c r="F714" s="188" t="s">
        <v>2</v>
      </c>
      <c r="G714" s="188" t="s">
        <v>27434</v>
      </c>
      <c r="H714" s="188" t="s">
        <v>2114</v>
      </c>
      <c r="I714" s="188" t="s">
        <v>27435</v>
      </c>
      <c r="J714" s="188" t="s">
        <v>1853</v>
      </c>
      <c r="K714" s="188" t="s">
        <v>27432</v>
      </c>
      <c r="L714" t="s">
        <v>27436</v>
      </c>
      <c r="M714" t="s">
        <v>27437</v>
      </c>
    </row>
    <row r="715" spans="1:13">
      <c r="A715" s="188" t="s">
        <v>177</v>
      </c>
      <c r="B715" s="188" t="s">
        <v>177</v>
      </c>
      <c r="C715" s="188" t="s">
        <v>2076</v>
      </c>
      <c r="D715" s="188" t="s">
        <v>164</v>
      </c>
      <c r="E715" s="188" t="s">
        <v>801</v>
      </c>
      <c r="F715" s="188" t="s">
        <v>4</v>
      </c>
      <c r="G715" s="188" t="s">
        <v>27438</v>
      </c>
      <c r="H715" s="188" t="s">
        <v>1721</v>
      </c>
      <c r="I715" s="188" t="s">
        <v>27394</v>
      </c>
      <c r="J715" s="188" t="s">
        <v>1546</v>
      </c>
      <c r="K715" s="188" t="s">
        <v>27392</v>
      </c>
      <c r="L715" t="s">
        <v>27439</v>
      </c>
      <c r="M715" t="s">
        <v>27440</v>
      </c>
    </row>
    <row r="716" spans="1:13">
      <c r="A716" s="188" t="s">
        <v>177</v>
      </c>
      <c r="B716" s="188" t="s">
        <v>177</v>
      </c>
      <c r="C716" s="188" t="s">
        <v>2076</v>
      </c>
      <c r="D716" s="188" t="s">
        <v>164</v>
      </c>
      <c r="E716" s="188" t="s">
        <v>801</v>
      </c>
      <c r="F716" s="188" t="s">
        <v>11</v>
      </c>
      <c r="G716" s="188" t="s">
        <v>27441</v>
      </c>
      <c r="H716" s="188" t="s">
        <v>1590</v>
      </c>
      <c r="I716" s="188" t="s">
        <v>11194</v>
      </c>
      <c r="J716" s="188" t="s">
        <v>1504</v>
      </c>
      <c r="K716" s="188" t="s">
        <v>27442</v>
      </c>
      <c r="L716" t="s">
        <v>27443</v>
      </c>
      <c r="M716" t="s">
        <v>27444</v>
      </c>
    </row>
    <row r="717" spans="1:13">
      <c r="A717" s="188" t="s">
        <v>177</v>
      </c>
      <c r="B717" s="188" t="s">
        <v>177</v>
      </c>
      <c r="C717" s="188" t="s">
        <v>2076</v>
      </c>
      <c r="D717" s="188" t="s">
        <v>164</v>
      </c>
      <c r="E717" s="188" t="s">
        <v>801</v>
      </c>
      <c r="F717" s="188" t="s">
        <v>20</v>
      </c>
      <c r="G717" s="188" t="s">
        <v>27445</v>
      </c>
      <c r="H717" s="188" t="s">
        <v>1613</v>
      </c>
      <c r="I717" s="188" t="s">
        <v>9777</v>
      </c>
      <c r="J717" s="188" t="s">
        <v>1051</v>
      </c>
      <c r="K717" s="188" t="s">
        <v>27406</v>
      </c>
      <c r="L717" t="s">
        <v>24935</v>
      </c>
      <c r="M717" t="s">
        <v>15162</v>
      </c>
    </row>
    <row r="718" spans="1:13">
      <c r="A718" s="188" t="s">
        <v>177</v>
      </c>
      <c r="B718" s="188" t="s">
        <v>177</v>
      </c>
      <c r="C718" s="188" t="s">
        <v>2076</v>
      </c>
      <c r="D718" s="188" t="s">
        <v>164</v>
      </c>
      <c r="E718" s="188" t="s">
        <v>809</v>
      </c>
      <c r="F718" s="188" t="s">
        <v>3</v>
      </c>
      <c r="G718" s="188" t="s">
        <v>27446</v>
      </c>
      <c r="H718" s="188" t="s">
        <v>2134</v>
      </c>
      <c r="I718" s="188" t="s">
        <v>11559</v>
      </c>
      <c r="J718" s="188" t="s">
        <v>2239</v>
      </c>
      <c r="K718" s="188" t="s">
        <v>27447</v>
      </c>
      <c r="L718" t="s">
        <v>27448</v>
      </c>
      <c r="M718" t="s">
        <v>27449</v>
      </c>
    </row>
    <row r="719" spans="1:13">
      <c r="A719" s="188" t="s">
        <v>177</v>
      </c>
      <c r="B719" s="188" t="s">
        <v>177</v>
      </c>
      <c r="C719" s="188" t="s">
        <v>2076</v>
      </c>
      <c r="D719" s="188" t="s">
        <v>164</v>
      </c>
      <c r="E719" s="188" t="s">
        <v>809</v>
      </c>
      <c r="F719" s="188" t="s">
        <v>10</v>
      </c>
      <c r="G719" s="188" t="s">
        <v>27450</v>
      </c>
      <c r="H719" s="188" t="s">
        <v>2052</v>
      </c>
      <c r="I719" s="188" t="s">
        <v>27431</v>
      </c>
      <c r="J719" s="188" t="s">
        <v>1918</v>
      </c>
      <c r="K719" s="188" t="s">
        <v>27451</v>
      </c>
      <c r="L719" t="s">
        <v>25627</v>
      </c>
      <c r="M719" t="s">
        <v>27452</v>
      </c>
    </row>
    <row r="720" spans="1:13">
      <c r="A720" s="188" t="s">
        <v>177</v>
      </c>
      <c r="B720" s="188" t="s">
        <v>177</v>
      </c>
      <c r="C720" s="188" t="s">
        <v>2076</v>
      </c>
      <c r="D720" s="188" t="s">
        <v>164</v>
      </c>
      <c r="E720" s="188" t="s">
        <v>809</v>
      </c>
      <c r="F720" s="188" t="s">
        <v>2</v>
      </c>
      <c r="G720" s="188" t="s">
        <v>27453</v>
      </c>
      <c r="H720" s="188" t="s">
        <v>1984</v>
      </c>
      <c r="I720" s="188" t="s">
        <v>27426</v>
      </c>
      <c r="J720" s="188" t="s">
        <v>1657</v>
      </c>
      <c r="K720" s="188" t="s">
        <v>9756</v>
      </c>
      <c r="L720" t="s">
        <v>27454</v>
      </c>
      <c r="M720" t="s">
        <v>27455</v>
      </c>
    </row>
    <row r="721" spans="1:13">
      <c r="A721" s="188" t="s">
        <v>177</v>
      </c>
      <c r="B721" s="188" t="s">
        <v>177</v>
      </c>
      <c r="C721" s="188" t="s">
        <v>2076</v>
      </c>
      <c r="D721" s="188" t="s">
        <v>164</v>
      </c>
      <c r="E721" s="188" t="s">
        <v>809</v>
      </c>
      <c r="F721" s="188" t="s">
        <v>4</v>
      </c>
      <c r="G721" s="188" t="s">
        <v>27456</v>
      </c>
      <c r="H721" s="188" t="s">
        <v>1053</v>
      </c>
      <c r="I721" s="188" t="s">
        <v>13476</v>
      </c>
      <c r="J721" s="188" t="s">
        <v>1502</v>
      </c>
      <c r="K721" s="188" t="s">
        <v>27457</v>
      </c>
      <c r="L721" t="s">
        <v>469</v>
      </c>
      <c r="M721" t="s">
        <v>27458</v>
      </c>
    </row>
    <row r="722" spans="1:13">
      <c r="A722" s="188" t="s">
        <v>177</v>
      </c>
      <c r="B722" s="188" t="s">
        <v>177</v>
      </c>
      <c r="C722" s="188" t="s">
        <v>2076</v>
      </c>
      <c r="D722" s="188" t="s">
        <v>164</v>
      </c>
      <c r="E722" s="188" t="s">
        <v>809</v>
      </c>
      <c r="F722" s="188" t="s">
        <v>11</v>
      </c>
      <c r="G722" s="188" t="s">
        <v>27459</v>
      </c>
      <c r="H722" s="188" t="s">
        <v>1721</v>
      </c>
      <c r="I722" s="188" t="s">
        <v>27394</v>
      </c>
      <c r="J722" s="188" t="s">
        <v>1482</v>
      </c>
      <c r="K722" s="188" t="s">
        <v>27420</v>
      </c>
      <c r="L722" t="s">
        <v>27403</v>
      </c>
      <c r="M722" t="s">
        <v>27460</v>
      </c>
    </row>
    <row r="723" spans="1:13">
      <c r="A723" s="188" t="s">
        <v>177</v>
      </c>
      <c r="B723" s="188" t="s">
        <v>177</v>
      </c>
      <c r="C723" s="188" t="s">
        <v>2076</v>
      </c>
      <c r="D723" s="188" t="s">
        <v>164</v>
      </c>
      <c r="E723" s="188" t="s">
        <v>809</v>
      </c>
      <c r="F723" s="188" t="s">
        <v>20</v>
      </c>
      <c r="G723" s="188" t="s">
        <v>27461</v>
      </c>
      <c r="H723" s="188" t="s">
        <v>1546</v>
      </c>
      <c r="I723" s="188" t="s">
        <v>14708</v>
      </c>
      <c r="J723" s="188" t="s">
        <v>1482</v>
      </c>
      <c r="K723" s="188" t="s">
        <v>27420</v>
      </c>
      <c r="L723" t="s">
        <v>19650</v>
      </c>
      <c r="M723" t="s">
        <v>7314</v>
      </c>
    </row>
    <row r="724" spans="1:13">
      <c r="A724" s="188" t="s">
        <v>177</v>
      </c>
      <c r="B724" s="188" t="s">
        <v>177</v>
      </c>
      <c r="C724" s="188" t="s">
        <v>1833</v>
      </c>
      <c r="D724" s="188" t="s">
        <v>150</v>
      </c>
      <c r="E724" s="188" t="s">
        <v>179</v>
      </c>
      <c r="F724" s="188" t="s">
        <v>3</v>
      </c>
      <c r="G724" s="188" t="s">
        <v>27462</v>
      </c>
      <c r="H724" s="188" t="s">
        <v>2159</v>
      </c>
      <c r="I724" s="188" t="s">
        <v>12999</v>
      </c>
      <c r="J724" s="188" t="s">
        <v>1786</v>
      </c>
      <c r="K724" s="188" t="s">
        <v>27463</v>
      </c>
      <c r="L724" t="s">
        <v>27464</v>
      </c>
      <c r="M724" t="s">
        <v>27465</v>
      </c>
    </row>
    <row r="725" spans="1:13">
      <c r="A725" s="188" t="s">
        <v>177</v>
      </c>
      <c r="B725" s="188" t="s">
        <v>177</v>
      </c>
      <c r="C725" s="188" t="s">
        <v>1833</v>
      </c>
      <c r="D725" s="188" t="s">
        <v>150</v>
      </c>
      <c r="E725" s="188" t="s">
        <v>179</v>
      </c>
      <c r="F725" s="188" t="s">
        <v>10</v>
      </c>
      <c r="G725" s="188" t="s">
        <v>27466</v>
      </c>
      <c r="H725" s="188" t="s">
        <v>2463</v>
      </c>
      <c r="I725" s="188" t="s">
        <v>27467</v>
      </c>
      <c r="J725" s="188" t="s">
        <v>1831</v>
      </c>
      <c r="K725" s="188" t="s">
        <v>27468</v>
      </c>
      <c r="L725" t="s">
        <v>27422</v>
      </c>
      <c r="M725" t="s">
        <v>17705</v>
      </c>
    </row>
    <row r="726" spans="1:13">
      <c r="A726" s="188" t="s">
        <v>177</v>
      </c>
      <c r="B726" s="188" t="s">
        <v>177</v>
      </c>
      <c r="C726" s="188" t="s">
        <v>1833</v>
      </c>
      <c r="D726" s="188" t="s">
        <v>150</v>
      </c>
      <c r="E726" s="188" t="s">
        <v>179</v>
      </c>
      <c r="F726" s="188" t="s">
        <v>2</v>
      </c>
      <c r="G726" s="188" t="s">
        <v>27469</v>
      </c>
      <c r="H726" s="188" t="s">
        <v>2544</v>
      </c>
      <c r="I726" s="188" t="s">
        <v>27470</v>
      </c>
      <c r="J726" s="188" t="s">
        <v>1613</v>
      </c>
      <c r="K726" s="188" t="s">
        <v>27471</v>
      </c>
      <c r="L726" t="s">
        <v>26399</v>
      </c>
      <c r="M726" t="s">
        <v>27472</v>
      </c>
    </row>
    <row r="727" spans="1:13">
      <c r="A727" s="188" t="s">
        <v>177</v>
      </c>
      <c r="B727" s="188" t="s">
        <v>177</v>
      </c>
      <c r="C727" s="188" t="s">
        <v>1833</v>
      </c>
      <c r="D727" s="188" t="s">
        <v>150</v>
      </c>
      <c r="E727" s="188" t="s">
        <v>179</v>
      </c>
      <c r="F727" s="188" t="s">
        <v>4</v>
      </c>
      <c r="G727" s="188" t="s">
        <v>27473</v>
      </c>
      <c r="H727" s="188" t="s">
        <v>2050</v>
      </c>
      <c r="I727" s="188" t="s">
        <v>27474</v>
      </c>
      <c r="J727" s="188" t="s">
        <v>1547</v>
      </c>
      <c r="K727" s="188" t="s">
        <v>27475</v>
      </c>
      <c r="L727" t="s">
        <v>27476</v>
      </c>
      <c r="M727" t="s">
        <v>27477</v>
      </c>
    </row>
    <row r="728" spans="1:13">
      <c r="A728" s="188" t="s">
        <v>177</v>
      </c>
      <c r="B728" s="188" t="s">
        <v>177</v>
      </c>
      <c r="C728" s="188" t="s">
        <v>1833</v>
      </c>
      <c r="D728" s="188" t="s">
        <v>150</v>
      </c>
      <c r="E728" s="188" t="s">
        <v>179</v>
      </c>
      <c r="F728" s="188" t="s">
        <v>11</v>
      </c>
      <c r="G728" s="188" t="s">
        <v>27478</v>
      </c>
      <c r="H728" s="188" t="s">
        <v>1719</v>
      </c>
      <c r="I728" s="188" t="s">
        <v>27479</v>
      </c>
      <c r="J728" s="188" t="s">
        <v>1504</v>
      </c>
      <c r="K728" s="188" t="s">
        <v>27480</v>
      </c>
      <c r="L728" t="s">
        <v>27481</v>
      </c>
      <c r="M728" t="s">
        <v>27482</v>
      </c>
    </row>
    <row r="729" spans="1:13">
      <c r="A729" s="188" t="s">
        <v>177</v>
      </c>
      <c r="B729" s="188" t="s">
        <v>177</v>
      </c>
      <c r="C729" s="188" t="s">
        <v>1833</v>
      </c>
      <c r="D729" s="188" t="s">
        <v>150</v>
      </c>
      <c r="E729" s="188" t="s">
        <v>179</v>
      </c>
      <c r="F729" s="188" t="s">
        <v>20</v>
      </c>
      <c r="G729" s="188" t="s">
        <v>27483</v>
      </c>
      <c r="H729" s="188" t="s">
        <v>2027</v>
      </c>
      <c r="I729" s="188" t="s">
        <v>27484</v>
      </c>
      <c r="J729" s="188" t="s">
        <v>1504</v>
      </c>
      <c r="K729" s="188" t="s">
        <v>27480</v>
      </c>
      <c r="L729" t="s">
        <v>27485</v>
      </c>
      <c r="M729" t="s">
        <v>27486</v>
      </c>
    </row>
    <row r="730" spans="1:13">
      <c r="A730" s="188" t="s">
        <v>177</v>
      </c>
      <c r="B730" s="188" t="s">
        <v>177</v>
      </c>
      <c r="C730" s="188" t="s">
        <v>1833</v>
      </c>
      <c r="D730" s="188" t="s">
        <v>150</v>
      </c>
      <c r="E730" s="188" t="s">
        <v>188</v>
      </c>
      <c r="F730" s="188" t="s">
        <v>3</v>
      </c>
      <c r="G730" s="188" t="s">
        <v>27487</v>
      </c>
      <c r="H730" s="188" t="s">
        <v>2853</v>
      </c>
      <c r="I730" s="188" t="s">
        <v>27488</v>
      </c>
      <c r="J730" s="188" t="s">
        <v>2134</v>
      </c>
      <c r="K730" s="188" t="s">
        <v>27489</v>
      </c>
      <c r="L730" t="s">
        <v>25575</v>
      </c>
      <c r="M730" t="s">
        <v>18994</v>
      </c>
    </row>
    <row r="731" spans="1:13">
      <c r="A731" s="188" t="s">
        <v>177</v>
      </c>
      <c r="B731" s="188" t="s">
        <v>177</v>
      </c>
      <c r="C731" s="188" t="s">
        <v>1833</v>
      </c>
      <c r="D731" s="188" t="s">
        <v>150</v>
      </c>
      <c r="E731" s="188" t="s">
        <v>188</v>
      </c>
      <c r="F731" s="188" t="s">
        <v>10</v>
      </c>
      <c r="G731" s="188" t="s">
        <v>27490</v>
      </c>
      <c r="H731" s="188" t="s">
        <v>1981</v>
      </c>
      <c r="I731" s="188" t="s">
        <v>27491</v>
      </c>
      <c r="J731" s="188" t="s">
        <v>1918</v>
      </c>
      <c r="K731" s="188" t="s">
        <v>27492</v>
      </c>
      <c r="L731" t="s">
        <v>26020</v>
      </c>
      <c r="M731" t="s">
        <v>27493</v>
      </c>
    </row>
    <row r="732" spans="1:13">
      <c r="A732" s="188" t="s">
        <v>177</v>
      </c>
      <c r="B732" s="188" t="s">
        <v>177</v>
      </c>
      <c r="C732" s="188" t="s">
        <v>1833</v>
      </c>
      <c r="D732" s="188" t="s">
        <v>150</v>
      </c>
      <c r="E732" s="188" t="s">
        <v>188</v>
      </c>
      <c r="F732" s="188" t="s">
        <v>2</v>
      </c>
      <c r="G732" s="188" t="s">
        <v>27494</v>
      </c>
      <c r="H732" s="188" t="s">
        <v>1981</v>
      </c>
      <c r="I732" s="188" t="s">
        <v>27491</v>
      </c>
      <c r="J732" s="188" t="s">
        <v>2029</v>
      </c>
      <c r="K732" s="188" t="s">
        <v>27495</v>
      </c>
      <c r="L732" t="s">
        <v>24911</v>
      </c>
      <c r="M732" t="s">
        <v>27493</v>
      </c>
    </row>
    <row r="733" spans="1:13">
      <c r="A733" s="188" t="s">
        <v>177</v>
      </c>
      <c r="B733" s="188" t="s">
        <v>177</v>
      </c>
      <c r="C733" s="188" t="s">
        <v>1833</v>
      </c>
      <c r="D733" s="188" t="s">
        <v>150</v>
      </c>
      <c r="E733" s="188" t="s">
        <v>188</v>
      </c>
      <c r="F733" s="188" t="s">
        <v>4</v>
      </c>
      <c r="G733" s="188" t="s">
        <v>27496</v>
      </c>
      <c r="H733" s="188" t="s">
        <v>2049</v>
      </c>
      <c r="I733" s="188" t="s">
        <v>27497</v>
      </c>
      <c r="J733" s="188" t="s">
        <v>1547</v>
      </c>
      <c r="K733" s="188" t="s">
        <v>27475</v>
      </c>
      <c r="L733" t="s">
        <v>27498</v>
      </c>
      <c r="M733" t="s">
        <v>17084</v>
      </c>
    </row>
    <row r="734" spans="1:13">
      <c r="A734" s="188" t="s">
        <v>177</v>
      </c>
      <c r="B734" s="188" t="s">
        <v>177</v>
      </c>
      <c r="C734" s="188" t="s">
        <v>1833</v>
      </c>
      <c r="D734" s="188" t="s">
        <v>150</v>
      </c>
      <c r="E734" s="188" t="s">
        <v>188</v>
      </c>
      <c r="F734" s="188" t="s">
        <v>11</v>
      </c>
      <c r="G734" s="188" t="s">
        <v>27499</v>
      </c>
      <c r="H734" s="188" t="s">
        <v>2481</v>
      </c>
      <c r="I734" s="188" t="s">
        <v>27500</v>
      </c>
      <c r="J734" s="188" t="s">
        <v>1482</v>
      </c>
      <c r="K734" s="188" t="s">
        <v>27501</v>
      </c>
      <c r="L734" t="s">
        <v>27502</v>
      </c>
      <c r="M734" t="s">
        <v>27503</v>
      </c>
    </row>
    <row r="735" spans="1:13">
      <c r="A735" s="188" t="s">
        <v>177</v>
      </c>
      <c r="B735" s="188" t="s">
        <v>177</v>
      </c>
      <c r="C735" s="188" t="s">
        <v>1833</v>
      </c>
      <c r="D735" s="188" t="s">
        <v>150</v>
      </c>
      <c r="E735" s="188" t="s">
        <v>188</v>
      </c>
      <c r="F735" s="188" t="s">
        <v>20</v>
      </c>
      <c r="G735" s="188" t="s">
        <v>27504</v>
      </c>
      <c r="H735" s="188" t="s">
        <v>1939</v>
      </c>
      <c r="I735" s="188" t="s">
        <v>27505</v>
      </c>
      <c r="J735" s="188" t="s">
        <v>1504</v>
      </c>
      <c r="K735" s="188" t="s">
        <v>27480</v>
      </c>
      <c r="L735" t="s">
        <v>26444</v>
      </c>
      <c r="M735" t="s">
        <v>27506</v>
      </c>
    </row>
    <row r="736" spans="1:13">
      <c r="A736" s="188" t="s">
        <v>177</v>
      </c>
      <c r="B736" s="188" t="s">
        <v>177</v>
      </c>
      <c r="C736" s="188" t="s">
        <v>1833</v>
      </c>
      <c r="D736" s="188" t="s">
        <v>150</v>
      </c>
      <c r="E736" s="188" t="s">
        <v>197</v>
      </c>
      <c r="F736" s="188" t="s">
        <v>3</v>
      </c>
      <c r="G736" s="188" t="s">
        <v>27507</v>
      </c>
      <c r="H736" s="188" t="s">
        <v>3253</v>
      </c>
      <c r="I736" s="188" t="s">
        <v>27508</v>
      </c>
      <c r="J736" s="188" t="s">
        <v>1354</v>
      </c>
      <c r="K736" s="188" t="s">
        <v>27509</v>
      </c>
      <c r="L736" t="s">
        <v>27510</v>
      </c>
      <c r="M736" t="s">
        <v>27511</v>
      </c>
    </row>
    <row r="737" spans="1:13">
      <c r="A737" s="188" t="s">
        <v>177</v>
      </c>
      <c r="B737" s="188" t="s">
        <v>177</v>
      </c>
      <c r="C737" s="188" t="s">
        <v>1833</v>
      </c>
      <c r="D737" s="188" t="s">
        <v>150</v>
      </c>
      <c r="E737" s="188" t="s">
        <v>197</v>
      </c>
      <c r="F737" s="188" t="s">
        <v>10</v>
      </c>
      <c r="G737" s="188" t="s">
        <v>27512</v>
      </c>
      <c r="H737" s="188" t="s">
        <v>3104</v>
      </c>
      <c r="I737" s="188" t="s">
        <v>27513</v>
      </c>
      <c r="J737" s="188" t="s">
        <v>2279</v>
      </c>
      <c r="K737" s="188" t="s">
        <v>27514</v>
      </c>
      <c r="L737" t="s">
        <v>27515</v>
      </c>
      <c r="M737" t="s">
        <v>27516</v>
      </c>
    </row>
    <row r="738" spans="1:13">
      <c r="A738" s="188" t="s">
        <v>177</v>
      </c>
      <c r="B738" s="188" t="s">
        <v>177</v>
      </c>
      <c r="C738" s="188" t="s">
        <v>1833</v>
      </c>
      <c r="D738" s="188" t="s">
        <v>150</v>
      </c>
      <c r="E738" s="188" t="s">
        <v>197</v>
      </c>
      <c r="F738" s="188" t="s">
        <v>2</v>
      </c>
      <c r="G738" s="188" t="s">
        <v>27517</v>
      </c>
      <c r="H738" s="188" t="s">
        <v>2587</v>
      </c>
      <c r="I738" s="188" t="s">
        <v>27518</v>
      </c>
      <c r="J738" s="188" t="s">
        <v>1875</v>
      </c>
      <c r="K738" s="188" t="s">
        <v>27519</v>
      </c>
      <c r="L738" t="s">
        <v>27520</v>
      </c>
      <c r="M738" t="s">
        <v>27521</v>
      </c>
    </row>
    <row r="739" spans="1:13">
      <c r="A739" s="188" t="s">
        <v>177</v>
      </c>
      <c r="B739" s="188" t="s">
        <v>177</v>
      </c>
      <c r="C739" s="188" t="s">
        <v>1833</v>
      </c>
      <c r="D739" s="188" t="s">
        <v>150</v>
      </c>
      <c r="E739" s="188" t="s">
        <v>197</v>
      </c>
      <c r="F739" s="188" t="s">
        <v>4</v>
      </c>
      <c r="G739" s="188" t="s">
        <v>27522</v>
      </c>
      <c r="H739" s="188" t="s">
        <v>2027</v>
      </c>
      <c r="I739" s="188" t="s">
        <v>27484</v>
      </c>
      <c r="J739" s="188" t="s">
        <v>1502</v>
      </c>
      <c r="K739" s="188" t="s">
        <v>27523</v>
      </c>
      <c r="L739" t="s">
        <v>26404</v>
      </c>
      <c r="M739" t="s">
        <v>15532</v>
      </c>
    </row>
    <row r="740" spans="1:13">
      <c r="A740" s="188" t="s">
        <v>177</v>
      </c>
      <c r="B740" s="188" t="s">
        <v>177</v>
      </c>
      <c r="C740" s="188" t="s">
        <v>1833</v>
      </c>
      <c r="D740" s="188" t="s">
        <v>150</v>
      </c>
      <c r="E740" s="188" t="s">
        <v>197</v>
      </c>
      <c r="F740" s="188" t="s">
        <v>11</v>
      </c>
      <c r="G740" s="188" t="s">
        <v>27524</v>
      </c>
      <c r="H740" s="188" t="s">
        <v>2007</v>
      </c>
      <c r="I740" s="188" t="s">
        <v>27525</v>
      </c>
      <c r="J740" s="188" t="s">
        <v>1547</v>
      </c>
      <c r="K740" s="188" t="s">
        <v>27475</v>
      </c>
      <c r="L740" t="s">
        <v>27526</v>
      </c>
      <c r="M740" t="s">
        <v>27527</v>
      </c>
    </row>
    <row r="741" spans="1:13">
      <c r="A741" s="188" t="s">
        <v>177</v>
      </c>
      <c r="B741" s="188" t="s">
        <v>177</v>
      </c>
      <c r="C741" s="188" t="s">
        <v>1833</v>
      </c>
      <c r="D741" s="188" t="s">
        <v>150</v>
      </c>
      <c r="E741" s="188" t="s">
        <v>197</v>
      </c>
      <c r="F741" s="188" t="s">
        <v>20</v>
      </c>
      <c r="G741" s="188" t="s">
        <v>27528</v>
      </c>
      <c r="H741" s="188" t="s">
        <v>2050</v>
      </c>
      <c r="I741" s="188" t="s">
        <v>27474</v>
      </c>
      <c r="J741" s="188" t="s">
        <v>1546</v>
      </c>
      <c r="K741" s="188" t="s">
        <v>27529</v>
      </c>
      <c r="L741" t="s">
        <v>27530</v>
      </c>
      <c r="M741" t="s">
        <v>27531</v>
      </c>
    </row>
    <row r="742" spans="1:13">
      <c r="A742" s="188" t="s">
        <v>177</v>
      </c>
      <c r="B742" s="188" t="s">
        <v>177</v>
      </c>
      <c r="C742" s="188" t="s">
        <v>1833</v>
      </c>
      <c r="D742" s="188" t="s">
        <v>150</v>
      </c>
      <c r="E742" s="188" t="s">
        <v>206</v>
      </c>
      <c r="F742" s="188" t="s">
        <v>3</v>
      </c>
      <c r="G742" s="188" t="s">
        <v>27532</v>
      </c>
      <c r="H742" s="188" t="s">
        <v>3191</v>
      </c>
      <c r="I742" s="188" t="s">
        <v>27533</v>
      </c>
      <c r="J742" s="188" t="s">
        <v>1348</v>
      </c>
      <c r="K742" s="188" t="s">
        <v>27534</v>
      </c>
      <c r="L742" t="s">
        <v>27535</v>
      </c>
      <c r="M742" t="s">
        <v>27536</v>
      </c>
    </row>
    <row r="743" spans="1:13">
      <c r="A743" s="188" t="s">
        <v>177</v>
      </c>
      <c r="B743" s="188" t="s">
        <v>177</v>
      </c>
      <c r="C743" s="188" t="s">
        <v>1833</v>
      </c>
      <c r="D743" s="188" t="s">
        <v>150</v>
      </c>
      <c r="E743" s="188" t="s">
        <v>206</v>
      </c>
      <c r="F743" s="188" t="s">
        <v>10</v>
      </c>
      <c r="G743" s="188" t="s">
        <v>27537</v>
      </c>
      <c r="H743" s="188" t="s">
        <v>2646</v>
      </c>
      <c r="I743" s="188" t="s">
        <v>27538</v>
      </c>
      <c r="J743" s="188" t="s">
        <v>2050</v>
      </c>
      <c r="K743" s="188" t="s">
        <v>27539</v>
      </c>
      <c r="L743" t="s">
        <v>19167</v>
      </c>
      <c r="M743" t="s">
        <v>27540</v>
      </c>
    </row>
    <row r="744" spans="1:13">
      <c r="A744" s="188" t="s">
        <v>177</v>
      </c>
      <c r="B744" s="188" t="s">
        <v>177</v>
      </c>
      <c r="C744" s="188" t="s">
        <v>1833</v>
      </c>
      <c r="D744" s="188" t="s">
        <v>150</v>
      </c>
      <c r="E744" s="188" t="s">
        <v>206</v>
      </c>
      <c r="F744" s="188" t="s">
        <v>2</v>
      </c>
      <c r="G744" s="188" t="s">
        <v>27541</v>
      </c>
      <c r="H744" s="188" t="s">
        <v>1961</v>
      </c>
      <c r="I744" s="188" t="s">
        <v>27542</v>
      </c>
      <c r="J744" s="188" t="s">
        <v>1590</v>
      </c>
      <c r="K744" s="188" t="s">
        <v>27543</v>
      </c>
      <c r="L744" t="s">
        <v>27544</v>
      </c>
      <c r="M744" t="s">
        <v>27545</v>
      </c>
    </row>
    <row r="745" spans="1:13">
      <c r="A745" s="188" t="s">
        <v>177</v>
      </c>
      <c r="B745" s="188" t="s">
        <v>177</v>
      </c>
      <c r="C745" s="188" t="s">
        <v>1833</v>
      </c>
      <c r="D745" s="188" t="s">
        <v>150</v>
      </c>
      <c r="E745" s="188" t="s">
        <v>206</v>
      </c>
      <c r="F745" s="188" t="s">
        <v>4</v>
      </c>
      <c r="G745" s="188" t="s">
        <v>27546</v>
      </c>
      <c r="H745" s="188" t="s">
        <v>1657</v>
      </c>
      <c r="I745" s="188" t="s">
        <v>27547</v>
      </c>
      <c r="J745" s="188" t="s">
        <v>1504</v>
      </c>
      <c r="K745" s="188" t="s">
        <v>27480</v>
      </c>
      <c r="L745" t="s">
        <v>27548</v>
      </c>
      <c r="M745" t="s">
        <v>27041</v>
      </c>
    </row>
    <row r="746" spans="1:13">
      <c r="A746" s="188" t="s">
        <v>177</v>
      </c>
      <c r="B746" s="188" t="s">
        <v>177</v>
      </c>
      <c r="C746" s="188" t="s">
        <v>1833</v>
      </c>
      <c r="D746" s="188" t="s">
        <v>150</v>
      </c>
      <c r="E746" s="188" t="s">
        <v>206</v>
      </c>
      <c r="F746" s="188" t="s">
        <v>11</v>
      </c>
      <c r="G746" s="188" t="s">
        <v>27549</v>
      </c>
      <c r="H746" s="188" t="s">
        <v>1590</v>
      </c>
      <c r="I746" s="188" t="s">
        <v>27550</v>
      </c>
      <c r="J746" s="188" t="s">
        <v>1482</v>
      </c>
      <c r="K746" s="188" t="s">
        <v>27501</v>
      </c>
      <c r="L746" t="s">
        <v>27551</v>
      </c>
      <c r="M746" t="s">
        <v>27552</v>
      </c>
    </row>
    <row r="747" spans="1:13">
      <c r="A747" s="188" t="s">
        <v>177</v>
      </c>
      <c r="B747" s="188" t="s">
        <v>177</v>
      </c>
      <c r="C747" s="188" t="s">
        <v>1833</v>
      </c>
      <c r="D747" s="188" t="s">
        <v>150</v>
      </c>
      <c r="E747" s="188" t="s">
        <v>206</v>
      </c>
      <c r="F747" s="188" t="s">
        <v>20</v>
      </c>
      <c r="G747" s="188" t="s">
        <v>27553</v>
      </c>
      <c r="H747" s="188" t="s">
        <v>1546</v>
      </c>
      <c r="I747" s="188" t="s">
        <v>27554</v>
      </c>
      <c r="J747" s="188" t="s">
        <v>1051</v>
      </c>
      <c r="K747" s="188" t="s">
        <v>27555</v>
      </c>
      <c r="L747" t="s">
        <v>13143</v>
      </c>
      <c r="M747" t="s">
        <v>9461</v>
      </c>
    </row>
    <row r="748" spans="1:13">
      <c r="A748" s="188" t="s">
        <v>177</v>
      </c>
      <c r="B748" s="188" t="s">
        <v>177</v>
      </c>
      <c r="C748" s="188" t="s">
        <v>1833</v>
      </c>
      <c r="D748" s="188" t="s">
        <v>151</v>
      </c>
      <c r="E748" s="188" t="s">
        <v>214</v>
      </c>
      <c r="F748" s="188" t="s">
        <v>3</v>
      </c>
      <c r="G748" s="188" t="s">
        <v>27556</v>
      </c>
      <c r="H748" s="188" t="s">
        <v>2779</v>
      </c>
      <c r="I748" s="188" t="s">
        <v>27557</v>
      </c>
      <c r="J748" s="188" t="s">
        <v>2544</v>
      </c>
      <c r="K748" s="188" t="s">
        <v>27558</v>
      </c>
      <c r="L748" t="s">
        <v>27559</v>
      </c>
      <c r="M748" t="s">
        <v>27560</v>
      </c>
    </row>
    <row r="749" spans="1:13">
      <c r="A749" s="188" t="s">
        <v>177</v>
      </c>
      <c r="B749" s="188" t="s">
        <v>177</v>
      </c>
      <c r="C749" s="188" t="s">
        <v>1833</v>
      </c>
      <c r="D749" s="188" t="s">
        <v>151</v>
      </c>
      <c r="E749" s="188" t="s">
        <v>214</v>
      </c>
      <c r="F749" s="188" t="s">
        <v>10</v>
      </c>
      <c r="G749" s="188" t="s">
        <v>27561</v>
      </c>
      <c r="H749" s="188" t="s">
        <v>2226</v>
      </c>
      <c r="I749" s="188" t="s">
        <v>27562</v>
      </c>
      <c r="J749" s="188" t="s">
        <v>2541</v>
      </c>
      <c r="K749" s="188" t="s">
        <v>27563</v>
      </c>
      <c r="L749" t="s">
        <v>27564</v>
      </c>
      <c r="M749" t="s">
        <v>27565</v>
      </c>
    </row>
    <row r="750" spans="1:13">
      <c r="A750" s="188" t="s">
        <v>177</v>
      </c>
      <c r="B750" s="188" t="s">
        <v>177</v>
      </c>
      <c r="C750" s="188" t="s">
        <v>1833</v>
      </c>
      <c r="D750" s="188" t="s">
        <v>151</v>
      </c>
      <c r="E750" s="188" t="s">
        <v>214</v>
      </c>
      <c r="F750" s="188" t="s">
        <v>2</v>
      </c>
      <c r="G750" s="188" t="s">
        <v>27566</v>
      </c>
      <c r="H750" s="188" t="s">
        <v>4587</v>
      </c>
      <c r="I750" s="188" t="s">
        <v>27567</v>
      </c>
      <c r="J750" s="188" t="s">
        <v>2101</v>
      </c>
      <c r="K750" s="188" t="s">
        <v>27568</v>
      </c>
      <c r="L750" t="s">
        <v>27569</v>
      </c>
      <c r="M750" t="s">
        <v>27570</v>
      </c>
    </row>
    <row r="751" spans="1:13">
      <c r="A751" s="188" t="s">
        <v>177</v>
      </c>
      <c r="B751" s="188" t="s">
        <v>177</v>
      </c>
      <c r="C751" s="188" t="s">
        <v>1833</v>
      </c>
      <c r="D751" s="188" t="s">
        <v>151</v>
      </c>
      <c r="E751" s="188" t="s">
        <v>214</v>
      </c>
      <c r="F751" s="188" t="s">
        <v>4</v>
      </c>
      <c r="G751" s="188" t="s">
        <v>27571</v>
      </c>
      <c r="H751" s="188" t="s">
        <v>2015</v>
      </c>
      <c r="I751" s="188" t="s">
        <v>27572</v>
      </c>
      <c r="J751" s="188" t="s">
        <v>2481</v>
      </c>
      <c r="K751" s="188" t="s">
        <v>27573</v>
      </c>
      <c r="L751" t="s">
        <v>27574</v>
      </c>
      <c r="M751" t="s">
        <v>27575</v>
      </c>
    </row>
    <row r="752" spans="1:13">
      <c r="A752" s="188" t="s">
        <v>177</v>
      </c>
      <c r="B752" s="188" t="s">
        <v>177</v>
      </c>
      <c r="C752" s="188" t="s">
        <v>1833</v>
      </c>
      <c r="D752" s="188" t="s">
        <v>151</v>
      </c>
      <c r="E752" s="188" t="s">
        <v>214</v>
      </c>
      <c r="F752" s="188" t="s">
        <v>11</v>
      </c>
      <c r="G752" s="188" t="s">
        <v>27576</v>
      </c>
      <c r="H752" s="188" t="s">
        <v>2186</v>
      </c>
      <c r="I752" s="188" t="s">
        <v>27577</v>
      </c>
      <c r="J752" s="188" t="s">
        <v>1961</v>
      </c>
      <c r="K752" s="188" t="s">
        <v>27578</v>
      </c>
      <c r="L752" t="s">
        <v>27579</v>
      </c>
      <c r="M752" t="s">
        <v>27580</v>
      </c>
    </row>
    <row r="753" spans="1:13">
      <c r="A753" s="188" t="s">
        <v>177</v>
      </c>
      <c r="B753" s="188" t="s">
        <v>177</v>
      </c>
      <c r="C753" s="188" t="s">
        <v>1833</v>
      </c>
      <c r="D753" s="188" t="s">
        <v>151</v>
      </c>
      <c r="E753" s="188" t="s">
        <v>214</v>
      </c>
      <c r="F753" s="188" t="s">
        <v>20</v>
      </c>
      <c r="G753" s="188" t="s">
        <v>27581</v>
      </c>
      <c r="H753" s="188" t="s">
        <v>2779</v>
      </c>
      <c r="I753" s="188" t="s">
        <v>27557</v>
      </c>
      <c r="J753" s="188" t="s">
        <v>1764</v>
      </c>
      <c r="K753" s="188" t="s">
        <v>27582</v>
      </c>
      <c r="L753" t="s">
        <v>27583</v>
      </c>
      <c r="M753" t="s">
        <v>27560</v>
      </c>
    </row>
    <row r="754" spans="1:13">
      <c r="A754" s="188" t="s">
        <v>177</v>
      </c>
      <c r="B754" s="188" t="s">
        <v>177</v>
      </c>
      <c r="C754" s="188" t="s">
        <v>1833</v>
      </c>
      <c r="D754" s="188" t="s">
        <v>151</v>
      </c>
      <c r="E754" s="188" t="s">
        <v>222</v>
      </c>
      <c r="F754" s="188" t="s">
        <v>3</v>
      </c>
      <c r="G754" s="188" t="s">
        <v>27584</v>
      </c>
      <c r="H754" s="188" t="s">
        <v>2412</v>
      </c>
      <c r="I754" s="188" t="s">
        <v>27585</v>
      </c>
      <c r="J754" s="188" t="s">
        <v>2246</v>
      </c>
      <c r="K754" s="188" t="s">
        <v>27586</v>
      </c>
      <c r="L754" t="s">
        <v>27587</v>
      </c>
      <c r="M754" t="s">
        <v>27588</v>
      </c>
    </row>
    <row r="755" spans="1:13">
      <c r="A755" s="188" t="s">
        <v>177</v>
      </c>
      <c r="B755" s="188" t="s">
        <v>177</v>
      </c>
      <c r="C755" s="188" t="s">
        <v>1833</v>
      </c>
      <c r="D755" s="188" t="s">
        <v>151</v>
      </c>
      <c r="E755" s="188" t="s">
        <v>222</v>
      </c>
      <c r="F755" s="188" t="s">
        <v>10</v>
      </c>
      <c r="G755" s="188" t="s">
        <v>27589</v>
      </c>
      <c r="H755" s="188" t="s">
        <v>2913</v>
      </c>
      <c r="I755" s="188" t="s">
        <v>27590</v>
      </c>
      <c r="J755" s="188" t="s">
        <v>3109</v>
      </c>
      <c r="K755" s="188" t="s">
        <v>27591</v>
      </c>
      <c r="L755" t="s">
        <v>27592</v>
      </c>
      <c r="M755" t="s">
        <v>27593</v>
      </c>
    </row>
    <row r="756" spans="1:13">
      <c r="A756" s="188" t="s">
        <v>177</v>
      </c>
      <c r="B756" s="188" t="s">
        <v>177</v>
      </c>
      <c r="C756" s="188" t="s">
        <v>1833</v>
      </c>
      <c r="D756" s="188" t="s">
        <v>151</v>
      </c>
      <c r="E756" s="188" t="s">
        <v>222</v>
      </c>
      <c r="F756" s="188" t="s">
        <v>2</v>
      </c>
      <c r="G756" s="188" t="s">
        <v>27594</v>
      </c>
      <c r="H756" s="188" t="s">
        <v>2469</v>
      </c>
      <c r="I756" s="188" t="s">
        <v>27595</v>
      </c>
      <c r="J756" s="188" t="s">
        <v>2878</v>
      </c>
      <c r="K756" s="188" t="s">
        <v>27596</v>
      </c>
      <c r="L756" t="s">
        <v>27597</v>
      </c>
      <c r="M756" t="s">
        <v>27598</v>
      </c>
    </row>
    <row r="757" spans="1:13">
      <c r="A757" s="188" t="s">
        <v>177</v>
      </c>
      <c r="B757" s="188" t="s">
        <v>177</v>
      </c>
      <c r="C757" s="188" t="s">
        <v>1833</v>
      </c>
      <c r="D757" s="188" t="s">
        <v>151</v>
      </c>
      <c r="E757" s="188" t="s">
        <v>222</v>
      </c>
      <c r="F757" s="188" t="s">
        <v>4</v>
      </c>
      <c r="G757" s="188" t="s">
        <v>27599</v>
      </c>
      <c r="H757" s="188" t="s">
        <v>2914</v>
      </c>
      <c r="I757" s="188" t="s">
        <v>27600</v>
      </c>
      <c r="J757" s="188" t="s">
        <v>2049</v>
      </c>
      <c r="K757" s="188" t="s">
        <v>27601</v>
      </c>
      <c r="L757" t="s">
        <v>27602</v>
      </c>
      <c r="M757" t="s">
        <v>27603</v>
      </c>
    </row>
    <row r="758" spans="1:13">
      <c r="A758" s="188" t="s">
        <v>177</v>
      </c>
      <c r="B758" s="188" t="s">
        <v>177</v>
      </c>
      <c r="C758" s="188" t="s">
        <v>1833</v>
      </c>
      <c r="D758" s="188" t="s">
        <v>151</v>
      </c>
      <c r="E758" s="188" t="s">
        <v>222</v>
      </c>
      <c r="F758" s="188" t="s">
        <v>11</v>
      </c>
      <c r="G758" s="188" t="s">
        <v>27604</v>
      </c>
      <c r="H758" s="188" t="s">
        <v>1969</v>
      </c>
      <c r="I758" s="188" t="s">
        <v>27605</v>
      </c>
      <c r="J758" s="188" t="s">
        <v>1810</v>
      </c>
      <c r="K758" s="188" t="s">
        <v>27606</v>
      </c>
      <c r="L758" t="s">
        <v>27607</v>
      </c>
      <c r="M758" t="s">
        <v>27608</v>
      </c>
    </row>
    <row r="759" spans="1:13">
      <c r="A759" s="188" t="s">
        <v>177</v>
      </c>
      <c r="B759" s="188" t="s">
        <v>177</v>
      </c>
      <c r="C759" s="188" t="s">
        <v>1833</v>
      </c>
      <c r="D759" s="188" t="s">
        <v>151</v>
      </c>
      <c r="E759" s="188" t="s">
        <v>222</v>
      </c>
      <c r="F759" s="188" t="s">
        <v>20</v>
      </c>
      <c r="G759" s="188" t="s">
        <v>27609</v>
      </c>
      <c r="H759" s="188" t="s">
        <v>2247</v>
      </c>
      <c r="I759" s="188" t="s">
        <v>27610</v>
      </c>
      <c r="J759" s="188" t="s">
        <v>1764</v>
      </c>
      <c r="K759" s="188" t="s">
        <v>27582</v>
      </c>
      <c r="L759" t="s">
        <v>19840</v>
      </c>
      <c r="M759" t="s">
        <v>27611</v>
      </c>
    </row>
    <row r="760" spans="1:13">
      <c r="A760" s="188" t="s">
        <v>177</v>
      </c>
      <c r="B760" s="188" t="s">
        <v>177</v>
      </c>
      <c r="C760" s="188" t="s">
        <v>1833</v>
      </c>
      <c r="D760" s="188" t="s">
        <v>151</v>
      </c>
      <c r="E760" s="188" t="s">
        <v>230</v>
      </c>
      <c r="F760" s="188" t="s">
        <v>3</v>
      </c>
      <c r="G760" s="188" t="s">
        <v>27612</v>
      </c>
      <c r="H760" s="188" t="s">
        <v>1861</v>
      </c>
      <c r="I760" s="188" t="s">
        <v>27613</v>
      </c>
      <c r="J760" s="188" t="s">
        <v>1413</v>
      </c>
      <c r="K760" s="188" t="s">
        <v>27614</v>
      </c>
      <c r="L760" t="s">
        <v>27615</v>
      </c>
      <c r="M760" t="s">
        <v>27616</v>
      </c>
    </row>
    <row r="761" spans="1:13">
      <c r="A761" s="188" t="s">
        <v>177</v>
      </c>
      <c r="B761" s="188" t="s">
        <v>177</v>
      </c>
      <c r="C761" s="188" t="s">
        <v>1833</v>
      </c>
      <c r="D761" s="188" t="s">
        <v>151</v>
      </c>
      <c r="E761" s="188" t="s">
        <v>230</v>
      </c>
      <c r="F761" s="188" t="s">
        <v>10</v>
      </c>
      <c r="G761" s="188" t="s">
        <v>27617</v>
      </c>
      <c r="H761" s="188" t="s">
        <v>4417</v>
      </c>
      <c r="I761" s="188" t="s">
        <v>27618</v>
      </c>
      <c r="J761" s="188" t="s">
        <v>3258</v>
      </c>
      <c r="K761" s="188" t="s">
        <v>27619</v>
      </c>
      <c r="L761" t="s">
        <v>27620</v>
      </c>
      <c r="M761" t="s">
        <v>27621</v>
      </c>
    </row>
    <row r="762" spans="1:13">
      <c r="A762" s="188" t="s">
        <v>177</v>
      </c>
      <c r="B762" s="188" t="s">
        <v>177</v>
      </c>
      <c r="C762" s="188" t="s">
        <v>1833</v>
      </c>
      <c r="D762" s="188" t="s">
        <v>151</v>
      </c>
      <c r="E762" s="188" t="s">
        <v>230</v>
      </c>
      <c r="F762" s="188" t="s">
        <v>2</v>
      </c>
      <c r="G762" s="188" t="s">
        <v>27622</v>
      </c>
      <c r="H762" s="188" t="s">
        <v>2550</v>
      </c>
      <c r="I762" s="188" t="s">
        <v>27623</v>
      </c>
      <c r="J762" s="188" t="s">
        <v>3289</v>
      </c>
      <c r="K762" s="188" t="s">
        <v>27624</v>
      </c>
      <c r="L762" t="s">
        <v>27625</v>
      </c>
      <c r="M762" t="s">
        <v>27626</v>
      </c>
    </row>
    <row r="763" spans="1:13">
      <c r="A763" s="188" t="s">
        <v>177</v>
      </c>
      <c r="B763" s="188" t="s">
        <v>177</v>
      </c>
      <c r="C763" s="188" t="s">
        <v>1833</v>
      </c>
      <c r="D763" s="188" t="s">
        <v>151</v>
      </c>
      <c r="E763" s="188" t="s">
        <v>230</v>
      </c>
      <c r="F763" s="188" t="s">
        <v>4</v>
      </c>
      <c r="G763" s="188" t="s">
        <v>27627</v>
      </c>
      <c r="H763" s="188" t="s">
        <v>2059</v>
      </c>
      <c r="I763" s="188" t="s">
        <v>27628</v>
      </c>
      <c r="J763" s="188" t="s">
        <v>2052</v>
      </c>
      <c r="K763" s="188" t="s">
        <v>27629</v>
      </c>
      <c r="L763" t="s">
        <v>27630</v>
      </c>
      <c r="M763" t="s">
        <v>389</v>
      </c>
    </row>
    <row r="764" spans="1:13">
      <c r="A764" s="188" t="s">
        <v>177</v>
      </c>
      <c r="B764" s="188" t="s">
        <v>177</v>
      </c>
      <c r="C764" s="188" t="s">
        <v>1833</v>
      </c>
      <c r="D764" s="188" t="s">
        <v>151</v>
      </c>
      <c r="E764" s="188" t="s">
        <v>230</v>
      </c>
      <c r="F764" s="188" t="s">
        <v>11</v>
      </c>
      <c r="G764" s="188" t="s">
        <v>27631</v>
      </c>
      <c r="H764" s="188" t="s">
        <v>1808</v>
      </c>
      <c r="I764" s="188" t="s">
        <v>27632</v>
      </c>
      <c r="J764" s="188" t="s">
        <v>1744</v>
      </c>
      <c r="K764" s="188" t="s">
        <v>27633</v>
      </c>
      <c r="L764" t="s">
        <v>27383</v>
      </c>
      <c r="M764" t="s">
        <v>1276</v>
      </c>
    </row>
    <row r="765" spans="1:13">
      <c r="A765" s="188" t="s">
        <v>177</v>
      </c>
      <c r="B765" s="188" t="s">
        <v>177</v>
      </c>
      <c r="C765" s="188" t="s">
        <v>1833</v>
      </c>
      <c r="D765" s="188" t="s">
        <v>151</v>
      </c>
      <c r="E765" s="188" t="s">
        <v>230</v>
      </c>
      <c r="F765" s="188" t="s">
        <v>20</v>
      </c>
      <c r="G765" s="188" t="s">
        <v>27634</v>
      </c>
      <c r="H765" s="188" t="s">
        <v>2587</v>
      </c>
      <c r="I765" s="188" t="s">
        <v>27635</v>
      </c>
      <c r="J765" s="188" t="s">
        <v>1721</v>
      </c>
      <c r="K765" s="188" t="s">
        <v>27636</v>
      </c>
      <c r="L765" t="s">
        <v>27637</v>
      </c>
      <c r="M765" t="s">
        <v>27638</v>
      </c>
    </row>
    <row r="766" spans="1:13">
      <c r="A766" s="188" t="s">
        <v>177</v>
      </c>
      <c r="B766" s="188" t="s">
        <v>177</v>
      </c>
      <c r="C766" s="188" t="s">
        <v>1833</v>
      </c>
      <c r="D766" s="188" t="s">
        <v>151</v>
      </c>
      <c r="E766" s="188" t="s">
        <v>238</v>
      </c>
      <c r="F766" s="188" t="s">
        <v>3</v>
      </c>
      <c r="G766" s="188" t="s">
        <v>27639</v>
      </c>
      <c r="H766" s="188" t="s">
        <v>2630</v>
      </c>
      <c r="I766" s="188" t="s">
        <v>27640</v>
      </c>
      <c r="J766" s="188" t="s">
        <v>3559</v>
      </c>
      <c r="K766" s="188" t="s">
        <v>27641</v>
      </c>
      <c r="L766" t="s">
        <v>27642</v>
      </c>
      <c r="M766" t="s">
        <v>27643</v>
      </c>
    </row>
    <row r="767" spans="1:13">
      <c r="A767" s="188" t="s">
        <v>177</v>
      </c>
      <c r="B767" s="188" t="s">
        <v>177</v>
      </c>
      <c r="C767" s="188" t="s">
        <v>1833</v>
      </c>
      <c r="D767" s="188" t="s">
        <v>151</v>
      </c>
      <c r="E767" s="188" t="s">
        <v>238</v>
      </c>
      <c r="F767" s="188" t="s">
        <v>10</v>
      </c>
      <c r="G767" s="188" t="s">
        <v>27644</v>
      </c>
      <c r="H767" s="188" t="s">
        <v>2941</v>
      </c>
      <c r="I767" s="188" t="s">
        <v>27645</v>
      </c>
      <c r="J767" s="188" t="s">
        <v>2614</v>
      </c>
      <c r="K767" s="188" t="s">
        <v>27646</v>
      </c>
      <c r="L767" t="s">
        <v>27647</v>
      </c>
      <c r="M767" t="s">
        <v>27648</v>
      </c>
    </row>
    <row r="768" spans="1:13">
      <c r="A768" s="188" t="s">
        <v>177</v>
      </c>
      <c r="B768" s="188" t="s">
        <v>177</v>
      </c>
      <c r="C768" s="188" t="s">
        <v>1833</v>
      </c>
      <c r="D768" s="188" t="s">
        <v>151</v>
      </c>
      <c r="E768" s="188" t="s">
        <v>238</v>
      </c>
      <c r="F768" s="188" t="s">
        <v>2</v>
      </c>
      <c r="G768" s="188" t="s">
        <v>27649</v>
      </c>
      <c r="H768" s="188" t="s">
        <v>2615</v>
      </c>
      <c r="I768" s="188" t="s">
        <v>27650</v>
      </c>
      <c r="J768" s="188" t="s">
        <v>2279</v>
      </c>
      <c r="K768" s="188" t="s">
        <v>27651</v>
      </c>
      <c r="L768" t="s">
        <v>27652</v>
      </c>
      <c r="M768" t="s">
        <v>27653</v>
      </c>
    </row>
    <row r="769" spans="1:13">
      <c r="A769" s="188" t="s">
        <v>177</v>
      </c>
      <c r="B769" s="188" t="s">
        <v>177</v>
      </c>
      <c r="C769" s="188" t="s">
        <v>1833</v>
      </c>
      <c r="D769" s="188" t="s">
        <v>151</v>
      </c>
      <c r="E769" s="188" t="s">
        <v>238</v>
      </c>
      <c r="F769" s="188" t="s">
        <v>4</v>
      </c>
      <c r="G769" s="188" t="s">
        <v>27654</v>
      </c>
      <c r="H769" s="188" t="s">
        <v>2134</v>
      </c>
      <c r="I769" s="188" t="s">
        <v>27655</v>
      </c>
      <c r="J769" s="188" t="s">
        <v>1590</v>
      </c>
      <c r="K769" s="188" t="s">
        <v>27656</v>
      </c>
      <c r="L769" t="s">
        <v>27657</v>
      </c>
      <c r="M769" t="s">
        <v>14946</v>
      </c>
    </row>
    <row r="770" spans="1:13">
      <c r="A770" s="188" t="s">
        <v>177</v>
      </c>
      <c r="B770" s="188" t="s">
        <v>177</v>
      </c>
      <c r="C770" s="188" t="s">
        <v>1833</v>
      </c>
      <c r="D770" s="188" t="s">
        <v>151</v>
      </c>
      <c r="E770" s="188" t="s">
        <v>238</v>
      </c>
      <c r="F770" s="188" t="s">
        <v>11</v>
      </c>
      <c r="G770" s="188" t="s">
        <v>27658</v>
      </c>
      <c r="H770" s="188" t="s">
        <v>1810</v>
      </c>
      <c r="I770" s="188" t="s">
        <v>27659</v>
      </c>
      <c r="J770" s="188" t="s">
        <v>1546</v>
      </c>
      <c r="K770" s="188" t="s">
        <v>27660</v>
      </c>
      <c r="L770" t="s">
        <v>27661</v>
      </c>
      <c r="M770" t="s">
        <v>27662</v>
      </c>
    </row>
    <row r="771" spans="1:13">
      <c r="A771" s="188" t="s">
        <v>177</v>
      </c>
      <c r="B771" s="188" t="s">
        <v>177</v>
      </c>
      <c r="C771" s="188" t="s">
        <v>1833</v>
      </c>
      <c r="D771" s="188" t="s">
        <v>151</v>
      </c>
      <c r="E771" s="188" t="s">
        <v>238</v>
      </c>
      <c r="F771" s="188" t="s">
        <v>20</v>
      </c>
      <c r="G771" s="188" t="s">
        <v>27663</v>
      </c>
      <c r="H771" s="188" t="s">
        <v>2029</v>
      </c>
      <c r="I771" s="188" t="s">
        <v>27664</v>
      </c>
      <c r="J771" s="188" t="s">
        <v>1592</v>
      </c>
      <c r="K771" s="188" t="s">
        <v>27665</v>
      </c>
      <c r="L771" t="s">
        <v>27666</v>
      </c>
      <c r="M771" t="s">
        <v>27667</v>
      </c>
    </row>
    <row r="772" spans="1:13">
      <c r="A772" s="188" t="s">
        <v>177</v>
      </c>
      <c r="B772" s="188" t="s">
        <v>177</v>
      </c>
      <c r="C772" s="188" t="s">
        <v>1833</v>
      </c>
      <c r="D772" s="188" t="s">
        <v>152</v>
      </c>
      <c r="E772" s="188" t="s">
        <v>246</v>
      </c>
      <c r="F772" s="188" t="s">
        <v>3</v>
      </c>
      <c r="G772" s="188" t="s">
        <v>27668</v>
      </c>
      <c r="H772" s="188" t="s">
        <v>2563</v>
      </c>
      <c r="I772" s="188" t="s">
        <v>27669</v>
      </c>
      <c r="J772" s="188" t="s">
        <v>2135</v>
      </c>
      <c r="K772" s="188" t="s">
        <v>27670</v>
      </c>
      <c r="L772" t="s">
        <v>27671</v>
      </c>
      <c r="M772" t="s">
        <v>27672</v>
      </c>
    </row>
    <row r="773" spans="1:13">
      <c r="A773" s="188" t="s">
        <v>177</v>
      </c>
      <c r="B773" s="188" t="s">
        <v>177</v>
      </c>
      <c r="C773" s="188" t="s">
        <v>1833</v>
      </c>
      <c r="D773" s="188" t="s">
        <v>152</v>
      </c>
      <c r="E773" s="188" t="s">
        <v>246</v>
      </c>
      <c r="F773" s="188" t="s">
        <v>10</v>
      </c>
      <c r="G773" s="188" t="s">
        <v>27673</v>
      </c>
      <c r="H773" s="188" t="s">
        <v>3109</v>
      </c>
      <c r="I773" s="188" t="s">
        <v>27674</v>
      </c>
      <c r="J773" s="188" t="s">
        <v>2288</v>
      </c>
      <c r="K773" s="188" t="s">
        <v>27675</v>
      </c>
      <c r="L773" t="s">
        <v>27676</v>
      </c>
      <c r="M773" t="s">
        <v>27677</v>
      </c>
    </row>
    <row r="774" spans="1:13">
      <c r="A774" s="188" t="s">
        <v>177</v>
      </c>
      <c r="B774" s="188" t="s">
        <v>177</v>
      </c>
      <c r="C774" s="188" t="s">
        <v>1833</v>
      </c>
      <c r="D774" s="188" t="s">
        <v>152</v>
      </c>
      <c r="E774" s="188" t="s">
        <v>246</v>
      </c>
      <c r="F774" s="188" t="s">
        <v>2</v>
      </c>
      <c r="G774" s="188" t="s">
        <v>27678</v>
      </c>
      <c r="H774" s="188" t="s">
        <v>3917</v>
      </c>
      <c r="I774" s="188" t="s">
        <v>27679</v>
      </c>
      <c r="J774" s="188" t="s">
        <v>2687</v>
      </c>
      <c r="K774" s="188" t="s">
        <v>27680</v>
      </c>
      <c r="L774" t="s">
        <v>27681</v>
      </c>
      <c r="M774" t="s">
        <v>27682</v>
      </c>
    </row>
    <row r="775" spans="1:13">
      <c r="A775" s="188" t="s">
        <v>177</v>
      </c>
      <c r="B775" s="188" t="s">
        <v>177</v>
      </c>
      <c r="C775" s="188" t="s">
        <v>1833</v>
      </c>
      <c r="D775" s="188" t="s">
        <v>152</v>
      </c>
      <c r="E775" s="188" t="s">
        <v>246</v>
      </c>
      <c r="F775" s="188" t="s">
        <v>4</v>
      </c>
      <c r="G775" s="188" t="s">
        <v>27683</v>
      </c>
      <c r="H775" s="188" t="s">
        <v>2450</v>
      </c>
      <c r="I775" s="188" t="s">
        <v>27684</v>
      </c>
      <c r="J775" s="188" t="s">
        <v>2324</v>
      </c>
      <c r="K775" s="188" t="s">
        <v>27685</v>
      </c>
      <c r="L775" t="s">
        <v>27686</v>
      </c>
      <c r="M775" t="s">
        <v>27687</v>
      </c>
    </row>
    <row r="776" spans="1:13">
      <c r="A776" s="188" t="s">
        <v>177</v>
      </c>
      <c r="B776" s="188" t="s">
        <v>177</v>
      </c>
      <c r="C776" s="188" t="s">
        <v>1833</v>
      </c>
      <c r="D776" s="188" t="s">
        <v>152</v>
      </c>
      <c r="E776" s="188" t="s">
        <v>246</v>
      </c>
      <c r="F776" s="188" t="s">
        <v>11</v>
      </c>
      <c r="G776" s="188" t="s">
        <v>27688</v>
      </c>
      <c r="H776" s="188" t="s">
        <v>2157</v>
      </c>
      <c r="I776" s="188" t="s">
        <v>27689</v>
      </c>
      <c r="J776" s="188" t="s">
        <v>1831</v>
      </c>
      <c r="K776" s="188" t="s">
        <v>27690</v>
      </c>
      <c r="L776" t="s">
        <v>27691</v>
      </c>
      <c r="M776" t="s">
        <v>26543</v>
      </c>
    </row>
    <row r="777" spans="1:13">
      <c r="A777" s="188" t="s">
        <v>177</v>
      </c>
      <c r="B777" s="188" t="s">
        <v>177</v>
      </c>
      <c r="C777" s="188" t="s">
        <v>1833</v>
      </c>
      <c r="D777" s="188" t="s">
        <v>152</v>
      </c>
      <c r="E777" s="188" t="s">
        <v>246</v>
      </c>
      <c r="F777" s="188" t="s">
        <v>20</v>
      </c>
      <c r="G777" s="188" t="s">
        <v>27692</v>
      </c>
      <c r="H777" s="188" t="s">
        <v>2247</v>
      </c>
      <c r="I777" s="188" t="s">
        <v>27610</v>
      </c>
      <c r="J777" s="188" t="s">
        <v>1053</v>
      </c>
      <c r="K777" s="188" t="s">
        <v>27693</v>
      </c>
      <c r="L777" t="s">
        <v>19840</v>
      </c>
      <c r="M777" t="s">
        <v>27694</v>
      </c>
    </row>
    <row r="778" spans="1:13">
      <c r="A778" s="188" t="s">
        <v>177</v>
      </c>
      <c r="B778" s="188" t="s">
        <v>177</v>
      </c>
      <c r="C778" s="188" t="s">
        <v>1833</v>
      </c>
      <c r="D778" s="188" t="s">
        <v>152</v>
      </c>
      <c r="E778" s="188" t="s">
        <v>254</v>
      </c>
      <c r="F778" s="188" t="s">
        <v>3</v>
      </c>
      <c r="G778" s="188" t="s">
        <v>27695</v>
      </c>
      <c r="H778" s="188" t="s">
        <v>1057</v>
      </c>
      <c r="I778" s="188" t="s">
        <v>27696</v>
      </c>
      <c r="J778" s="188" t="s">
        <v>1948</v>
      </c>
      <c r="K778" s="188" t="s">
        <v>27697</v>
      </c>
      <c r="L778" t="s">
        <v>27698</v>
      </c>
      <c r="M778" t="s">
        <v>27699</v>
      </c>
    </row>
    <row r="779" spans="1:13">
      <c r="A779" s="188" t="s">
        <v>177</v>
      </c>
      <c r="B779" s="188" t="s">
        <v>177</v>
      </c>
      <c r="C779" s="188" t="s">
        <v>1833</v>
      </c>
      <c r="D779" s="188" t="s">
        <v>152</v>
      </c>
      <c r="E779" s="188" t="s">
        <v>254</v>
      </c>
      <c r="F779" s="188" t="s">
        <v>10</v>
      </c>
      <c r="G779" s="188" t="s">
        <v>27700</v>
      </c>
      <c r="H779" s="188" t="s">
        <v>4296</v>
      </c>
      <c r="I779" s="188" t="s">
        <v>27701</v>
      </c>
      <c r="J779" s="188" t="s">
        <v>2907</v>
      </c>
      <c r="K779" s="188" t="s">
        <v>27702</v>
      </c>
      <c r="L779" t="s">
        <v>27703</v>
      </c>
      <c r="M779" t="s">
        <v>27704</v>
      </c>
    </row>
    <row r="780" spans="1:13">
      <c r="A780" s="188" t="s">
        <v>177</v>
      </c>
      <c r="B780" s="188" t="s">
        <v>177</v>
      </c>
      <c r="C780" s="188" t="s">
        <v>1833</v>
      </c>
      <c r="D780" s="188" t="s">
        <v>152</v>
      </c>
      <c r="E780" s="188" t="s">
        <v>254</v>
      </c>
      <c r="F780" s="188" t="s">
        <v>2</v>
      </c>
      <c r="G780" s="188" t="s">
        <v>27705</v>
      </c>
      <c r="H780" s="188" t="s">
        <v>4821</v>
      </c>
      <c r="I780" s="188" t="s">
        <v>27706</v>
      </c>
      <c r="J780" s="188" t="s">
        <v>2674</v>
      </c>
      <c r="K780" s="188" t="s">
        <v>11673</v>
      </c>
      <c r="L780" t="s">
        <v>27707</v>
      </c>
      <c r="M780" t="s">
        <v>26549</v>
      </c>
    </row>
    <row r="781" spans="1:13">
      <c r="A781" s="188" t="s">
        <v>177</v>
      </c>
      <c r="B781" s="188" t="s">
        <v>177</v>
      </c>
      <c r="C781" s="188" t="s">
        <v>1833</v>
      </c>
      <c r="D781" s="188" t="s">
        <v>152</v>
      </c>
      <c r="E781" s="188" t="s">
        <v>254</v>
      </c>
      <c r="F781" s="188" t="s">
        <v>4</v>
      </c>
      <c r="G781" s="188" t="s">
        <v>27708</v>
      </c>
      <c r="H781" s="188" t="s">
        <v>3056</v>
      </c>
      <c r="I781" s="188" t="s">
        <v>27709</v>
      </c>
      <c r="J781" s="188" t="s">
        <v>2384</v>
      </c>
      <c r="K781" s="188" t="s">
        <v>27710</v>
      </c>
      <c r="L781" t="s">
        <v>27711</v>
      </c>
      <c r="M781" t="s">
        <v>27712</v>
      </c>
    </row>
    <row r="782" spans="1:13">
      <c r="A782" s="188" t="s">
        <v>177</v>
      </c>
      <c r="B782" s="188" t="s">
        <v>177</v>
      </c>
      <c r="C782" s="188" t="s">
        <v>1833</v>
      </c>
      <c r="D782" s="188" t="s">
        <v>152</v>
      </c>
      <c r="E782" s="188" t="s">
        <v>254</v>
      </c>
      <c r="F782" s="188" t="s">
        <v>11</v>
      </c>
      <c r="G782" s="188" t="s">
        <v>27713</v>
      </c>
      <c r="H782" s="188" t="s">
        <v>3628</v>
      </c>
      <c r="I782" s="188" t="s">
        <v>27714</v>
      </c>
      <c r="J782" s="188" t="s">
        <v>1918</v>
      </c>
      <c r="K782" s="188" t="s">
        <v>27715</v>
      </c>
      <c r="L782" t="s">
        <v>27716</v>
      </c>
      <c r="M782" t="s">
        <v>27717</v>
      </c>
    </row>
    <row r="783" spans="1:13">
      <c r="A783" s="188" t="s">
        <v>177</v>
      </c>
      <c r="B783" s="188" t="s">
        <v>177</v>
      </c>
      <c r="C783" s="188" t="s">
        <v>1833</v>
      </c>
      <c r="D783" s="188" t="s">
        <v>152</v>
      </c>
      <c r="E783" s="188" t="s">
        <v>254</v>
      </c>
      <c r="F783" s="188" t="s">
        <v>20</v>
      </c>
      <c r="G783" s="188" t="s">
        <v>27718</v>
      </c>
      <c r="H783" s="188" t="s">
        <v>3104</v>
      </c>
      <c r="I783" s="188" t="s">
        <v>27719</v>
      </c>
      <c r="J783" s="188" t="s">
        <v>1853</v>
      </c>
      <c r="K783" s="188" t="s">
        <v>27720</v>
      </c>
      <c r="L783" t="s">
        <v>27721</v>
      </c>
      <c r="M783" t="s">
        <v>27722</v>
      </c>
    </row>
    <row r="784" spans="1:13">
      <c r="A784" s="188" t="s">
        <v>177</v>
      </c>
      <c r="B784" s="188" t="s">
        <v>177</v>
      </c>
      <c r="C784" s="188" t="s">
        <v>1833</v>
      </c>
      <c r="D784" s="188" t="s">
        <v>152</v>
      </c>
      <c r="E784" s="188" t="s">
        <v>197</v>
      </c>
      <c r="F784" s="188" t="s">
        <v>3</v>
      </c>
      <c r="G784" s="188" t="s">
        <v>27723</v>
      </c>
      <c r="H784" s="188" t="s">
        <v>4098</v>
      </c>
      <c r="I784" s="188" t="s">
        <v>27724</v>
      </c>
      <c r="J784" s="188" t="s">
        <v>3720</v>
      </c>
      <c r="K784" s="188" t="s">
        <v>27725</v>
      </c>
      <c r="L784" t="s">
        <v>27726</v>
      </c>
      <c r="M784" t="s">
        <v>27727</v>
      </c>
    </row>
    <row r="785" spans="1:13">
      <c r="A785" s="188" t="s">
        <v>177</v>
      </c>
      <c r="B785" s="188" t="s">
        <v>177</v>
      </c>
      <c r="C785" s="188" t="s">
        <v>1833</v>
      </c>
      <c r="D785" s="188" t="s">
        <v>152</v>
      </c>
      <c r="E785" s="188" t="s">
        <v>197</v>
      </c>
      <c r="F785" s="188" t="s">
        <v>10</v>
      </c>
      <c r="G785" s="188" t="s">
        <v>27728</v>
      </c>
      <c r="H785" s="188" t="s">
        <v>1407</v>
      </c>
      <c r="I785" s="188" t="s">
        <v>27729</v>
      </c>
      <c r="J785" s="188" t="s">
        <v>2877</v>
      </c>
      <c r="K785" s="188" t="s">
        <v>27730</v>
      </c>
      <c r="L785" t="s">
        <v>27731</v>
      </c>
      <c r="M785" t="s">
        <v>27732</v>
      </c>
    </row>
    <row r="786" spans="1:13">
      <c r="A786" s="188" t="s">
        <v>177</v>
      </c>
      <c r="B786" s="188" t="s">
        <v>177</v>
      </c>
      <c r="C786" s="188" t="s">
        <v>1833</v>
      </c>
      <c r="D786" s="188" t="s">
        <v>152</v>
      </c>
      <c r="E786" s="188" t="s">
        <v>197</v>
      </c>
      <c r="F786" s="188" t="s">
        <v>2</v>
      </c>
      <c r="G786" s="188" t="s">
        <v>27733</v>
      </c>
      <c r="H786" s="188" t="s">
        <v>2309</v>
      </c>
      <c r="I786" s="188" t="s">
        <v>27734</v>
      </c>
      <c r="J786" s="188" t="s">
        <v>2487</v>
      </c>
      <c r="K786" s="188" t="s">
        <v>27735</v>
      </c>
      <c r="L786" t="s">
        <v>27736</v>
      </c>
      <c r="M786" t="s">
        <v>27737</v>
      </c>
    </row>
    <row r="787" spans="1:13">
      <c r="A787" s="188" t="s">
        <v>177</v>
      </c>
      <c r="B787" s="188" t="s">
        <v>177</v>
      </c>
      <c r="C787" s="188" t="s">
        <v>1833</v>
      </c>
      <c r="D787" s="188" t="s">
        <v>152</v>
      </c>
      <c r="E787" s="188" t="s">
        <v>197</v>
      </c>
      <c r="F787" s="188" t="s">
        <v>4</v>
      </c>
      <c r="G787" s="188" t="s">
        <v>27738</v>
      </c>
      <c r="H787" s="188" t="s">
        <v>2529</v>
      </c>
      <c r="I787" s="188" t="s">
        <v>27739</v>
      </c>
      <c r="J787" s="188" t="s">
        <v>1984</v>
      </c>
      <c r="K787" s="188" t="s">
        <v>27740</v>
      </c>
      <c r="L787" t="s">
        <v>27741</v>
      </c>
      <c r="M787" t="s">
        <v>27742</v>
      </c>
    </row>
    <row r="788" spans="1:13">
      <c r="A788" s="188" t="s">
        <v>177</v>
      </c>
      <c r="B788" s="188" t="s">
        <v>177</v>
      </c>
      <c r="C788" s="188" t="s">
        <v>1833</v>
      </c>
      <c r="D788" s="188" t="s">
        <v>152</v>
      </c>
      <c r="E788" s="188" t="s">
        <v>197</v>
      </c>
      <c r="F788" s="188" t="s">
        <v>11</v>
      </c>
      <c r="G788" s="188" t="s">
        <v>27743</v>
      </c>
      <c r="H788" s="188" t="s">
        <v>2101</v>
      </c>
      <c r="I788" s="188" t="s">
        <v>27744</v>
      </c>
      <c r="J788" s="188" t="s">
        <v>1613</v>
      </c>
      <c r="K788" s="188" t="s">
        <v>27745</v>
      </c>
      <c r="L788" t="s">
        <v>16622</v>
      </c>
      <c r="M788" t="s">
        <v>27746</v>
      </c>
    </row>
    <row r="789" spans="1:13">
      <c r="A789" s="188" t="s">
        <v>177</v>
      </c>
      <c r="B789" s="188" t="s">
        <v>177</v>
      </c>
      <c r="C789" s="188" t="s">
        <v>1833</v>
      </c>
      <c r="D789" s="188" t="s">
        <v>152</v>
      </c>
      <c r="E789" s="188" t="s">
        <v>197</v>
      </c>
      <c r="F789" s="188" t="s">
        <v>20</v>
      </c>
      <c r="G789" s="188" t="s">
        <v>27747</v>
      </c>
      <c r="H789" s="188" t="s">
        <v>2481</v>
      </c>
      <c r="I789" s="188" t="s">
        <v>27748</v>
      </c>
      <c r="J789" s="188" t="s">
        <v>1053</v>
      </c>
      <c r="K789" s="188" t="s">
        <v>27693</v>
      </c>
      <c r="L789" t="s">
        <v>27749</v>
      </c>
      <c r="M789" t="s">
        <v>27750</v>
      </c>
    </row>
    <row r="790" spans="1:13">
      <c r="A790" s="188" t="s">
        <v>177</v>
      </c>
      <c r="B790" s="188" t="s">
        <v>177</v>
      </c>
      <c r="C790" s="188" t="s">
        <v>1833</v>
      </c>
      <c r="D790" s="188" t="s">
        <v>152</v>
      </c>
      <c r="E790" s="188" t="s">
        <v>269</v>
      </c>
      <c r="F790" s="188" t="s">
        <v>3</v>
      </c>
      <c r="G790" s="188" t="s">
        <v>27751</v>
      </c>
      <c r="H790" s="188" t="s">
        <v>1244</v>
      </c>
      <c r="I790" s="188" t="s">
        <v>27752</v>
      </c>
      <c r="J790" s="188" t="s">
        <v>4821</v>
      </c>
      <c r="K790" s="188" t="s">
        <v>27753</v>
      </c>
      <c r="L790" t="s">
        <v>27754</v>
      </c>
      <c r="M790" t="s">
        <v>27755</v>
      </c>
    </row>
    <row r="791" spans="1:13">
      <c r="A791" s="188" t="s">
        <v>177</v>
      </c>
      <c r="B791" s="188" t="s">
        <v>177</v>
      </c>
      <c r="C791" s="188" t="s">
        <v>1833</v>
      </c>
      <c r="D791" s="188" t="s">
        <v>152</v>
      </c>
      <c r="E791" s="188" t="s">
        <v>269</v>
      </c>
      <c r="F791" s="188" t="s">
        <v>10</v>
      </c>
      <c r="G791" s="188" t="s">
        <v>27756</v>
      </c>
      <c r="H791" s="188" t="s">
        <v>2185</v>
      </c>
      <c r="I791" s="188" t="s">
        <v>27757</v>
      </c>
      <c r="J791" s="188" t="s">
        <v>3054</v>
      </c>
      <c r="K791" s="188" t="s">
        <v>27758</v>
      </c>
      <c r="L791" t="s">
        <v>27759</v>
      </c>
      <c r="M791" t="s">
        <v>27760</v>
      </c>
    </row>
    <row r="792" spans="1:13">
      <c r="A792" s="188" t="s">
        <v>177</v>
      </c>
      <c r="B792" s="188" t="s">
        <v>177</v>
      </c>
      <c r="C792" s="188" t="s">
        <v>1833</v>
      </c>
      <c r="D792" s="188" t="s">
        <v>152</v>
      </c>
      <c r="E792" s="188" t="s">
        <v>269</v>
      </c>
      <c r="F792" s="188" t="s">
        <v>2</v>
      </c>
      <c r="G792" s="188" t="s">
        <v>27761</v>
      </c>
      <c r="H792" s="188" t="s">
        <v>1948</v>
      </c>
      <c r="I792" s="188" t="s">
        <v>27762</v>
      </c>
      <c r="J792" s="188" t="s">
        <v>1348</v>
      </c>
      <c r="K792" s="188" t="s">
        <v>27763</v>
      </c>
      <c r="L792" t="s">
        <v>27764</v>
      </c>
      <c r="M792" t="s">
        <v>25852</v>
      </c>
    </row>
    <row r="793" spans="1:13">
      <c r="A793" s="188" t="s">
        <v>177</v>
      </c>
      <c r="B793" s="188" t="s">
        <v>177</v>
      </c>
      <c r="C793" s="188" t="s">
        <v>1833</v>
      </c>
      <c r="D793" s="188" t="s">
        <v>152</v>
      </c>
      <c r="E793" s="188" t="s">
        <v>269</v>
      </c>
      <c r="F793" s="188" t="s">
        <v>4</v>
      </c>
      <c r="G793" s="188" t="s">
        <v>27765</v>
      </c>
      <c r="H793" s="188" t="s">
        <v>2404</v>
      </c>
      <c r="I793" s="188" t="s">
        <v>27766</v>
      </c>
      <c r="J793" s="188" t="s">
        <v>1744</v>
      </c>
      <c r="K793" s="188" t="s">
        <v>27633</v>
      </c>
      <c r="L793" t="s">
        <v>27767</v>
      </c>
      <c r="M793" t="s">
        <v>27768</v>
      </c>
    </row>
    <row r="794" spans="1:13">
      <c r="A794" s="188" t="s">
        <v>177</v>
      </c>
      <c r="B794" s="188" t="s">
        <v>177</v>
      </c>
      <c r="C794" s="188" t="s">
        <v>1833</v>
      </c>
      <c r="D794" s="188" t="s">
        <v>152</v>
      </c>
      <c r="E794" s="188" t="s">
        <v>269</v>
      </c>
      <c r="F794" s="188" t="s">
        <v>11</v>
      </c>
      <c r="G794" s="188" t="s">
        <v>27769</v>
      </c>
      <c r="H794" s="188" t="s">
        <v>1742</v>
      </c>
      <c r="I794" s="188" t="s">
        <v>27770</v>
      </c>
      <c r="J794" s="188" t="s">
        <v>1721</v>
      </c>
      <c r="K794" s="188" t="s">
        <v>27636</v>
      </c>
      <c r="L794" t="s">
        <v>27771</v>
      </c>
      <c r="M794" t="s">
        <v>4355</v>
      </c>
    </row>
    <row r="795" spans="1:13">
      <c r="A795" s="188" t="s">
        <v>177</v>
      </c>
      <c r="B795" s="188" t="s">
        <v>177</v>
      </c>
      <c r="C795" s="188" t="s">
        <v>1833</v>
      </c>
      <c r="D795" s="188" t="s">
        <v>152</v>
      </c>
      <c r="E795" s="188" t="s">
        <v>269</v>
      </c>
      <c r="F795" s="188" t="s">
        <v>20</v>
      </c>
      <c r="G795" s="188" t="s">
        <v>27772</v>
      </c>
      <c r="H795" s="188" t="s">
        <v>2301</v>
      </c>
      <c r="I795" s="188" t="s">
        <v>27773</v>
      </c>
      <c r="J795" s="188" t="s">
        <v>1721</v>
      </c>
      <c r="K795" s="188" t="s">
        <v>27636</v>
      </c>
      <c r="L795" t="s">
        <v>27774</v>
      </c>
      <c r="M795" t="s">
        <v>27775</v>
      </c>
    </row>
    <row r="796" spans="1:13">
      <c r="A796" s="188" t="s">
        <v>177</v>
      </c>
      <c r="B796" s="188" t="s">
        <v>177</v>
      </c>
      <c r="C796" s="188" t="s">
        <v>1833</v>
      </c>
      <c r="D796" s="188" t="s">
        <v>153</v>
      </c>
      <c r="E796" s="188" t="s">
        <v>277</v>
      </c>
      <c r="F796" s="188" t="s">
        <v>3</v>
      </c>
      <c r="G796" s="188" t="s">
        <v>27776</v>
      </c>
      <c r="H796" s="188" t="s">
        <v>2551</v>
      </c>
      <c r="I796" s="188" t="s">
        <v>27777</v>
      </c>
      <c r="J796" s="188" t="s">
        <v>2853</v>
      </c>
      <c r="K796" s="188" t="s">
        <v>27778</v>
      </c>
      <c r="L796" t="s">
        <v>15945</v>
      </c>
      <c r="M796" t="s">
        <v>27779</v>
      </c>
    </row>
    <row r="797" spans="1:13">
      <c r="A797" s="188" t="s">
        <v>177</v>
      </c>
      <c r="B797" s="188" t="s">
        <v>177</v>
      </c>
      <c r="C797" s="188" t="s">
        <v>1833</v>
      </c>
      <c r="D797" s="188" t="s">
        <v>153</v>
      </c>
      <c r="E797" s="188" t="s">
        <v>277</v>
      </c>
      <c r="F797" s="188" t="s">
        <v>10</v>
      </c>
      <c r="G797" s="188" t="s">
        <v>27780</v>
      </c>
      <c r="H797" s="188" t="s">
        <v>4053</v>
      </c>
      <c r="I797" s="188" t="s">
        <v>27781</v>
      </c>
      <c r="J797" s="188" t="s">
        <v>3191</v>
      </c>
      <c r="K797" s="188" t="s">
        <v>27782</v>
      </c>
      <c r="L797" t="s">
        <v>27783</v>
      </c>
      <c r="M797" t="s">
        <v>27784</v>
      </c>
    </row>
    <row r="798" spans="1:13">
      <c r="A798" s="188" t="s">
        <v>177</v>
      </c>
      <c r="B798" s="188" t="s">
        <v>177</v>
      </c>
      <c r="C798" s="188" t="s">
        <v>1833</v>
      </c>
      <c r="D798" s="188" t="s">
        <v>153</v>
      </c>
      <c r="E798" s="188" t="s">
        <v>277</v>
      </c>
      <c r="F798" s="188" t="s">
        <v>2</v>
      </c>
      <c r="G798" s="188" t="s">
        <v>27785</v>
      </c>
      <c r="H798" s="188" t="s">
        <v>4115</v>
      </c>
      <c r="I798" s="188" t="s">
        <v>27786</v>
      </c>
      <c r="J798" s="188" t="s">
        <v>2853</v>
      </c>
      <c r="K798" s="188" t="s">
        <v>27778</v>
      </c>
      <c r="L798" t="s">
        <v>27787</v>
      </c>
      <c r="M798" t="s">
        <v>27788</v>
      </c>
    </row>
    <row r="799" spans="1:13">
      <c r="A799" s="188" t="s">
        <v>177</v>
      </c>
      <c r="B799" s="188" t="s">
        <v>177</v>
      </c>
      <c r="C799" s="188" t="s">
        <v>1833</v>
      </c>
      <c r="D799" s="188" t="s">
        <v>153</v>
      </c>
      <c r="E799" s="188" t="s">
        <v>277</v>
      </c>
      <c r="F799" s="188" t="s">
        <v>4</v>
      </c>
      <c r="G799" s="188" t="s">
        <v>27789</v>
      </c>
      <c r="H799" s="188" t="s">
        <v>2015</v>
      </c>
      <c r="I799" s="188" t="s">
        <v>27572</v>
      </c>
      <c r="J799" s="188" t="s">
        <v>1360</v>
      </c>
      <c r="K799" s="188" t="s">
        <v>11030</v>
      </c>
      <c r="L799" t="s">
        <v>27574</v>
      </c>
      <c r="M799" t="s">
        <v>27790</v>
      </c>
    </row>
    <row r="800" spans="1:13">
      <c r="A800" s="188" t="s">
        <v>177</v>
      </c>
      <c r="B800" s="188" t="s">
        <v>177</v>
      </c>
      <c r="C800" s="188" t="s">
        <v>1833</v>
      </c>
      <c r="D800" s="188" t="s">
        <v>153</v>
      </c>
      <c r="E800" s="188" t="s">
        <v>277</v>
      </c>
      <c r="F800" s="188" t="s">
        <v>11</v>
      </c>
      <c r="G800" s="188" t="s">
        <v>27791</v>
      </c>
      <c r="H800" s="188" t="s">
        <v>1946</v>
      </c>
      <c r="I800" s="188" t="s">
        <v>27792</v>
      </c>
      <c r="J800" s="188" t="s">
        <v>1853</v>
      </c>
      <c r="K800" s="188" t="s">
        <v>27720</v>
      </c>
      <c r="L800" t="s">
        <v>27793</v>
      </c>
      <c r="M800" t="s">
        <v>27794</v>
      </c>
    </row>
    <row r="801" spans="1:13">
      <c r="A801" s="188" t="s">
        <v>177</v>
      </c>
      <c r="B801" s="188" t="s">
        <v>177</v>
      </c>
      <c r="C801" s="188" t="s">
        <v>1833</v>
      </c>
      <c r="D801" s="188" t="s">
        <v>153</v>
      </c>
      <c r="E801" s="188" t="s">
        <v>277</v>
      </c>
      <c r="F801" s="188" t="s">
        <v>20</v>
      </c>
      <c r="G801" s="188" t="s">
        <v>27795</v>
      </c>
      <c r="H801" s="188" t="s">
        <v>2014</v>
      </c>
      <c r="I801" s="188" t="s">
        <v>27796</v>
      </c>
      <c r="J801" s="188" t="s">
        <v>1744</v>
      </c>
      <c r="K801" s="188" t="s">
        <v>27633</v>
      </c>
      <c r="L801" t="s">
        <v>27797</v>
      </c>
      <c r="M801" t="s">
        <v>27798</v>
      </c>
    </row>
    <row r="802" spans="1:13">
      <c r="A802" s="188" t="s">
        <v>177</v>
      </c>
      <c r="B802" s="188" t="s">
        <v>177</v>
      </c>
      <c r="C802" s="188" t="s">
        <v>1833</v>
      </c>
      <c r="D802" s="188" t="s">
        <v>153</v>
      </c>
      <c r="E802" s="188" t="s">
        <v>188</v>
      </c>
      <c r="F802" s="188" t="s">
        <v>3</v>
      </c>
      <c r="G802" s="188" t="s">
        <v>27799</v>
      </c>
      <c r="H802" s="188" t="s">
        <v>3932</v>
      </c>
      <c r="I802" s="188" t="s">
        <v>27800</v>
      </c>
      <c r="J802" s="188" t="s">
        <v>2878</v>
      </c>
      <c r="K802" s="188" t="s">
        <v>27596</v>
      </c>
      <c r="L802" t="s">
        <v>27801</v>
      </c>
      <c r="M802" t="s">
        <v>27802</v>
      </c>
    </row>
    <row r="803" spans="1:13">
      <c r="A803" s="188" t="s">
        <v>177</v>
      </c>
      <c r="B803" s="188" t="s">
        <v>177</v>
      </c>
      <c r="C803" s="188" t="s">
        <v>1833</v>
      </c>
      <c r="D803" s="188" t="s">
        <v>153</v>
      </c>
      <c r="E803" s="188" t="s">
        <v>188</v>
      </c>
      <c r="F803" s="188" t="s">
        <v>10</v>
      </c>
      <c r="G803" s="188" t="s">
        <v>27803</v>
      </c>
      <c r="H803" s="188" t="s">
        <v>1057</v>
      </c>
      <c r="I803" s="188" t="s">
        <v>27696</v>
      </c>
      <c r="J803" s="188" t="s">
        <v>2390</v>
      </c>
      <c r="K803" s="188" t="s">
        <v>27804</v>
      </c>
      <c r="L803" t="s">
        <v>27805</v>
      </c>
      <c r="M803" t="s">
        <v>27806</v>
      </c>
    </row>
    <row r="804" spans="1:13">
      <c r="A804" s="188" t="s">
        <v>177</v>
      </c>
      <c r="B804" s="188" t="s">
        <v>177</v>
      </c>
      <c r="C804" s="188" t="s">
        <v>1833</v>
      </c>
      <c r="D804" s="188" t="s">
        <v>153</v>
      </c>
      <c r="E804" s="188" t="s">
        <v>188</v>
      </c>
      <c r="F804" s="188" t="s">
        <v>2</v>
      </c>
      <c r="G804" s="188" t="s">
        <v>27807</v>
      </c>
      <c r="H804" s="188" t="s">
        <v>1155</v>
      </c>
      <c r="I804" s="188" t="s">
        <v>27808</v>
      </c>
      <c r="J804" s="188" t="s">
        <v>2779</v>
      </c>
      <c r="K804" s="188" t="s">
        <v>27809</v>
      </c>
      <c r="L804" t="s">
        <v>27810</v>
      </c>
      <c r="M804" t="s">
        <v>27811</v>
      </c>
    </row>
    <row r="805" spans="1:13">
      <c r="A805" s="188" t="s">
        <v>177</v>
      </c>
      <c r="B805" s="188" t="s">
        <v>177</v>
      </c>
      <c r="C805" s="188" t="s">
        <v>1833</v>
      </c>
      <c r="D805" s="188" t="s">
        <v>153</v>
      </c>
      <c r="E805" s="188" t="s">
        <v>188</v>
      </c>
      <c r="F805" s="188" t="s">
        <v>4</v>
      </c>
      <c r="G805" s="188" t="s">
        <v>27812</v>
      </c>
      <c r="H805" s="188" t="s">
        <v>2060</v>
      </c>
      <c r="I805" s="188" t="s">
        <v>27813</v>
      </c>
      <c r="J805" s="188" t="s">
        <v>1742</v>
      </c>
      <c r="K805" s="188" t="s">
        <v>27814</v>
      </c>
      <c r="L805" t="s">
        <v>27815</v>
      </c>
      <c r="M805" t="s">
        <v>27816</v>
      </c>
    </row>
    <row r="806" spans="1:13">
      <c r="A806" s="188" t="s">
        <v>177</v>
      </c>
      <c r="B806" s="188" t="s">
        <v>177</v>
      </c>
      <c r="C806" s="188" t="s">
        <v>1833</v>
      </c>
      <c r="D806" s="188" t="s">
        <v>153</v>
      </c>
      <c r="E806" s="188" t="s">
        <v>188</v>
      </c>
      <c r="F806" s="188" t="s">
        <v>11</v>
      </c>
      <c r="G806" s="188" t="s">
        <v>27817</v>
      </c>
      <c r="H806" s="188" t="s">
        <v>3289</v>
      </c>
      <c r="I806" s="188" t="s">
        <v>27818</v>
      </c>
      <c r="J806" s="188" t="s">
        <v>1875</v>
      </c>
      <c r="K806" s="188" t="s">
        <v>27819</v>
      </c>
      <c r="L806" t="s">
        <v>27820</v>
      </c>
      <c r="M806" t="s">
        <v>27821</v>
      </c>
    </row>
    <row r="807" spans="1:13">
      <c r="A807" s="188" t="s">
        <v>177</v>
      </c>
      <c r="B807" s="188" t="s">
        <v>177</v>
      </c>
      <c r="C807" s="188" t="s">
        <v>1833</v>
      </c>
      <c r="D807" s="188" t="s">
        <v>153</v>
      </c>
      <c r="E807" s="188" t="s">
        <v>188</v>
      </c>
      <c r="F807" s="188" t="s">
        <v>20</v>
      </c>
      <c r="G807" s="188" t="s">
        <v>27822</v>
      </c>
      <c r="H807" s="188" t="s">
        <v>2781</v>
      </c>
      <c r="I807" s="188" t="s">
        <v>27823</v>
      </c>
      <c r="J807" s="188" t="s">
        <v>1698</v>
      </c>
      <c r="K807" s="188" t="s">
        <v>27824</v>
      </c>
      <c r="L807" t="s">
        <v>27825</v>
      </c>
      <c r="M807" t="s">
        <v>27826</v>
      </c>
    </row>
    <row r="808" spans="1:13">
      <c r="A808" s="188" t="s">
        <v>177</v>
      </c>
      <c r="B808" s="188" t="s">
        <v>177</v>
      </c>
      <c r="C808" s="188" t="s">
        <v>1833</v>
      </c>
      <c r="D808" s="188" t="s">
        <v>153</v>
      </c>
      <c r="E808" s="188" t="s">
        <v>292</v>
      </c>
      <c r="F808" s="188" t="s">
        <v>3</v>
      </c>
      <c r="G808" s="188" t="s">
        <v>27827</v>
      </c>
      <c r="H808" s="188" t="s">
        <v>1273</v>
      </c>
      <c r="I808" s="188" t="s">
        <v>27828</v>
      </c>
      <c r="J808" s="188" t="s">
        <v>1155</v>
      </c>
      <c r="K808" s="188" t="s">
        <v>27829</v>
      </c>
      <c r="L808" t="s">
        <v>18398</v>
      </c>
      <c r="M808" t="s">
        <v>27830</v>
      </c>
    </row>
    <row r="809" spans="1:13">
      <c r="A809" s="188" t="s">
        <v>177</v>
      </c>
      <c r="B809" s="188" t="s">
        <v>177</v>
      </c>
      <c r="C809" s="188" t="s">
        <v>1833</v>
      </c>
      <c r="D809" s="188" t="s">
        <v>153</v>
      </c>
      <c r="E809" s="188" t="s">
        <v>292</v>
      </c>
      <c r="F809" s="188" t="s">
        <v>10</v>
      </c>
      <c r="G809" s="188" t="s">
        <v>27831</v>
      </c>
      <c r="H809" s="188" t="s">
        <v>4257</v>
      </c>
      <c r="I809" s="188" t="s">
        <v>27832</v>
      </c>
      <c r="J809" s="188" t="s">
        <v>2574</v>
      </c>
      <c r="K809" s="188" t="s">
        <v>27833</v>
      </c>
      <c r="L809" t="s">
        <v>27834</v>
      </c>
      <c r="M809" t="s">
        <v>27835</v>
      </c>
    </row>
    <row r="810" spans="1:13">
      <c r="A810" s="188" t="s">
        <v>177</v>
      </c>
      <c r="B810" s="188" t="s">
        <v>177</v>
      </c>
      <c r="C810" s="188" t="s">
        <v>1833</v>
      </c>
      <c r="D810" s="188" t="s">
        <v>153</v>
      </c>
      <c r="E810" s="188" t="s">
        <v>292</v>
      </c>
      <c r="F810" s="188" t="s">
        <v>2</v>
      </c>
      <c r="G810" s="188" t="s">
        <v>27836</v>
      </c>
      <c r="H810" s="188" t="s">
        <v>2322</v>
      </c>
      <c r="I810" s="188" t="s">
        <v>27837</v>
      </c>
      <c r="J810" s="188" t="s">
        <v>3500</v>
      </c>
      <c r="K810" s="188" t="s">
        <v>27838</v>
      </c>
      <c r="L810" t="s">
        <v>27839</v>
      </c>
      <c r="M810" t="s">
        <v>27840</v>
      </c>
    </row>
    <row r="811" spans="1:13">
      <c r="A811" s="188" t="s">
        <v>177</v>
      </c>
      <c r="B811" s="188" t="s">
        <v>177</v>
      </c>
      <c r="C811" s="188" t="s">
        <v>1833</v>
      </c>
      <c r="D811" s="188" t="s">
        <v>153</v>
      </c>
      <c r="E811" s="188" t="s">
        <v>292</v>
      </c>
      <c r="F811" s="188" t="s">
        <v>4</v>
      </c>
      <c r="G811" s="188" t="s">
        <v>27841</v>
      </c>
      <c r="H811" s="188" t="s">
        <v>2542</v>
      </c>
      <c r="I811" s="188" t="s">
        <v>27842</v>
      </c>
      <c r="J811" s="188" t="s">
        <v>2159</v>
      </c>
      <c r="K811" s="188" t="s">
        <v>27843</v>
      </c>
      <c r="L811" t="s">
        <v>27844</v>
      </c>
      <c r="M811" t="s">
        <v>27845</v>
      </c>
    </row>
    <row r="812" spans="1:13">
      <c r="A812" s="188" t="s">
        <v>177</v>
      </c>
      <c r="B812" s="188" t="s">
        <v>177</v>
      </c>
      <c r="C812" s="188" t="s">
        <v>1833</v>
      </c>
      <c r="D812" s="188" t="s">
        <v>153</v>
      </c>
      <c r="E812" s="188" t="s">
        <v>292</v>
      </c>
      <c r="F812" s="188" t="s">
        <v>11</v>
      </c>
      <c r="G812" s="188" t="s">
        <v>27846</v>
      </c>
      <c r="H812" s="188" t="s">
        <v>1936</v>
      </c>
      <c r="I812" s="188" t="s">
        <v>27847</v>
      </c>
      <c r="J812" s="188" t="s">
        <v>1786</v>
      </c>
      <c r="K812" s="188" t="s">
        <v>27848</v>
      </c>
      <c r="L812" t="s">
        <v>27849</v>
      </c>
      <c r="M812" t="s">
        <v>27850</v>
      </c>
    </row>
    <row r="813" spans="1:13">
      <c r="A813" s="188" t="s">
        <v>177</v>
      </c>
      <c r="B813" s="188" t="s">
        <v>177</v>
      </c>
      <c r="C813" s="188" t="s">
        <v>1833</v>
      </c>
      <c r="D813" s="188" t="s">
        <v>153</v>
      </c>
      <c r="E813" s="188" t="s">
        <v>292</v>
      </c>
      <c r="F813" s="188" t="s">
        <v>20</v>
      </c>
      <c r="G813" s="188" t="s">
        <v>27851</v>
      </c>
      <c r="H813" s="188" t="s">
        <v>2530</v>
      </c>
      <c r="I813" s="188" t="s">
        <v>27852</v>
      </c>
      <c r="J813" s="188" t="s">
        <v>1744</v>
      </c>
      <c r="K813" s="188" t="s">
        <v>27633</v>
      </c>
      <c r="L813" t="s">
        <v>19830</v>
      </c>
      <c r="M813" t="s">
        <v>27853</v>
      </c>
    </row>
    <row r="814" spans="1:13">
      <c r="A814" s="188" t="s">
        <v>177</v>
      </c>
      <c r="B814" s="188" t="s">
        <v>177</v>
      </c>
      <c r="C814" s="188" t="s">
        <v>1833</v>
      </c>
      <c r="D814" s="188" t="s">
        <v>153</v>
      </c>
      <c r="E814" s="188" t="s">
        <v>300</v>
      </c>
      <c r="F814" s="188" t="s">
        <v>3</v>
      </c>
      <c r="G814" s="188" t="s">
        <v>27854</v>
      </c>
      <c r="H814" s="188" t="s">
        <v>1297</v>
      </c>
      <c r="I814" s="188" t="s">
        <v>27855</v>
      </c>
      <c r="J814" s="188" t="s">
        <v>1751</v>
      </c>
      <c r="K814" s="188" t="s">
        <v>27856</v>
      </c>
      <c r="L814" t="s">
        <v>27857</v>
      </c>
      <c r="M814" t="s">
        <v>27858</v>
      </c>
    </row>
    <row r="815" spans="1:13">
      <c r="A815" s="188" t="s">
        <v>177</v>
      </c>
      <c r="B815" s="188" t="s">
        <v>177</v>
      </c>
      <c r="C815" s="188" t="s">
        <v>1833</v>
      </c>
      <c r="D815" s="188" t="s">
        <v>153</v>
      </c>
      <c r="E815" s="188" t="s">
        <v>300</v>
      </c>
      <c r="F815" s="188" t="s">
        <v>10</v>
      </c>
      <c r="G815" s="188" t="s">
        <v>27859</v>
      </c>
      <c r="H815" s="188" t="s">
        <v>1946</v>
      </c>
      <c r="I815" s="188" t="s">
        <v>27792</v>
      </c>
      <c r="J815" s="188" t="s">
        <v>3013</v>
      </c>
      <c r="K815" s="188" t="s">
        <v>27860</v>
      </c>
      <c r="L815" t="s">
        <v>27861</v>
      </c>
      <c r="M815" t="s">
        <v>27862</v>
      </c>
    </row>
    <row r="816" spans="1:13">
      <c r="A816" s="188" t="s">
        <v>177</v>
      </c>
      <c r="B816" s="188" t="s">
        <v>177</v>
      </c>
      <c r="C816" s="188" t="s">
        <v>1833</v>
      </c>
      <c r="D816" s="188" t="s">
        <v>153</v>
      </c>
      <c r="E816" s="188" t="s">
        <v>300</v>
      </c>
      <c r="F816" s="188" t="s">
        <v>2</v>
      </c>
      <c r="G816" s="188" t="s">
        <v>27863</v>
      </c>
      <c r="H816" s="188" t="s">
        <v>2450</v>
      </c>
      <c r="I816" s="188" t="s">
        <v>27684</v>
      </c>
      <c r="J816" s="188" t="s">
        <v>1807</v>
      </c>
      <c r="K816" s="188" t="s">
        <v>27864</v>
      </c>
      <c r="L816" t="s">
        <v>27865</v>
      </c>
      <c r="M816" t="s">
        <v>27866</v>
      </c>
    </row>
    <row r="817" spans="1:13">
      <c r="A817" s="188" t="s">
        <v>177</v>
      </c>
      <c r="B817" s="188" t="s">
        <v>177</v>
      </c>
      <c r="C817" s="188" t="s">
        <v>1833</v>
      </c>
      <c r="D817" s="188" t="s">
        <v>153</v>
      </c>
      <c r="E817" s="188" t="s">
        <v>300</v>
      </c>
      <c r="F817" s="188" t="s">
        <v>4</v>
      </c>
      <c r="G817" s="188" t="s">
        <v>27867</v>
      </c>
      <c r="H817" s="188" t="s">
        <v>2049</v>
      </c>
      <c r="I817" s="188" t="s">
        <v>27868</v>
      </c>
      <c r="J817" s="188" t="s">
        <v>1657</v>
      </c>
      <c r="K817" s="188" t="s">
        <v>27869</v>
      </c>
      <c r="L817" t="s">
        <v>27870</v>
      </c>
      <c r="M817" t="s">
        <v>27871</v>
      </c>
    </row>
    <row r="818" spans="1:13">
      <c r="A818" s="188" t="s">
        <v>177</v>
      </c>
      <c r="B818" s="188" t="s">
        <v>177</v>
      </c>
      <c r="C818" s="188" t="s">
        <v>1833</v>
      </c>
      <c r="D818" s="188" t="s">
        <v>153</v>
      </c>
      <c r="E818" s="188" t="s">
        <v>300</v>
      </c>
      <c r="F818" s="188" t="s">
        <v>11</v>
      </c>
      <c r="G818" s="188" t="s">
        <v>27872</v>
      </c>
      <c r="H818" s="188" t="s">
        <v>1875</v>
      </c>
      <c r="I818" s="188" t="s">
        <v>27873</v>
      </c>
      <c r="J818" s="188" t="s">
        <v>1546</v>
      </c>
      <c r="K818" s="188" t="s">
        <v>27660</v>
      </c>
      <c r="L818" t="s">
        <v>27874</v>
      </c>
      <c r="M818" t="s">
        <v>27875</v>
      </c>
    </row>
    <row r="819" spans="1:13">
      <c r="A819" s="188" t="s">
        <v>177</v>
      </c>
      <c r="B819" s="188" t="s">
        <v>177</v>
      </c>
      <c r="C819" s="188" t="s">
        <v>1833</v>
      </c>
      <c r="D819" s="188" t="s">
        <v>153</v>
      </c>
      <c r="E819" s="188" t="s">
        <v>300</v>
      </c>
      <c r="F819" s="188" t="s">
        <v>20</v>
      </c>
      <c r="G819" s="188" t="s">
        <v>27876</v>
      </c>
      <c r="H819" s="188" t="s">
        <v>2052</v>
      </c>
      <c r="I819" s="188" t="s">
        <v>27877</v>
      </c>
      <c r="J819" s="188" t="s">
        <v>1657</v>
      </c>
      <c r="K819" s="188" t="s">
        <v>27869</v>
      </c>
      <c r="L819" t="s">
        <v>27878</v>
      </c>
      <c r="M819" t="s">
        <v>27879</v>
      </c>
    </row>
    <row r="820" spans="1:13">
      <c r="A820" s="188" t="s">
        <v>177</v>
      </c>
      <c r="B820" s="188" t="s">
        <v>177</v>
      </c>
      <c r="C820" s="188" t="s">
        <v>1833</v>
      </c>
      <c r="D820" s="188" t="s">
        <v>154</v>
      </c>
      <c r="E820" s="188" t="s">
        <v>277</v>
      </c>
      <c r="F820" s="188" t="s">
        <v>3</v>
      </c>
      <c r="G820" s="188" t="s">
        <v>27880</v>
      </c>
      <c r="H820" s="188" t="s">
        <v>2287</v>
      </c>
      <c r="I820" s="188" t="s">
        <v>27881</v>
      </c>
      <c r="J820" s="188" t="s">
        <v>2544</v>
      </c>
      <c r="K820" s="188" t="s">
        <v>27558</v>
      </c>
      <c r="L820" t="s">
        <v>1288</v>
      </c>
      <c r="M820" t="s">
        <v>27882</v>
      </c>
    </row>
    <row r="821" spans="1:13">
      <c r="A821" s="188" t="s">
        <v>177</v>
      </c>
      <c r="B821" s="188" t="s">
        <v>177</v>
      </c>
      <c r="C821" s="188" t="s">
        <v>1833</v>
      </c>
      <c r="D821" s="188" t="s">
        <v>154</v>
      </c>
      <c r="E821" s="188" t="s">
        <v>277</v>
      </c>
      <c r="F821" s="188" t="s">
        <v>10</v>
      </c>
      <c r="G821" s="188" t="s">
        <v>27883</v>
      </c>
      <c r="H821" s="188" t="s">
        <v>921</v>
      </c>
      <c r="I821" s="188" t="s">
        <v>27884</v>
      </c>
      <c r="J821" s="188" t="s">
        <v>1968</v>
      </c>
      <c r="K821" s="188" t="s">
        <v>27885</v>
      </c>
      <c r="L821" t="s">
        <v>27886</v>
      </c>
      <c r="M821" t="s">
        <v>27887</v>
      </c>
    </row>
    <row r="822" spans="1:13">
      <c r="A822" s="188" t="s">
        <v>177</v>
      </c>
      <c r="B822" s="188" t="s">
        <v>177</v>
      </c>
      <c r="C822" s="188" t="s">
        <v>1833</v>
      </c>
      <c r="D822" s="188" t="s">
        <v>154</v>
      </c>
      <c r="E822" s="188" t="s">
        <v>277</v>
      </c>
      <c r="F822" s="188" t="s">
        <v>2</v>
      </c>
      <c r="G822" s="188" t="s">
        <v>27888</v>
      </c>
      <c r="H822" s="188" t="s">
        <v>2655</v>
      </c>
      <c r="I822" s="188" t="s">
        <v>27889</v>
      </c>
      <c r="J822" s="188" t="s">
        <v>1137</v>
      </c>
      <c r="K822" s="188" t="s">
        <v>27890</v>
      </c>
      <c r="L822" t="s">
        <v>27891</v>
      </c>
      <c r="M822" t="s">
        <v>27891</v>
      </c>
    </row>
    <row r="823" spans="1:13">
      <c r="A823" s="188" t="s">
        <v>177</v>
      </c>
      <c r="B823" s="188" t="s">
        <v>177</v>
      </c>
      <c r="C823" s="188" t="s">
        <v>1833</v>
      </c>
      <c r="D823" s="188" t="s">
        <v>154</v>
      </c>
      <c r="E823" s="188" t="s">
        <v>277</v>
      </c>
      <c r="F823" s="188" t="s">
        <v>4</v>
      </c>
      <c r="G823" s="188" t="s">
        <v>27892</v>
      </c>
      <c r="H823" s="188" t="s">
        <v>2982</v>
      </c>
      <c r="I823" s="188" t="s">
        <v>27893</v>
      </c>
      <c r="J823" s="188" t="s">
        <v>1742</v>
      </c>
      <c r="K823" s="188" t="s">
        <v>27814</v>
      </c>
      <c r="L823" t="s">
        <v>27894</v>
      </c>
      <c r="M823" t="s">
        <v>27895</v>
      </c>
    </row>
    <row r="824" spans="1:13">
      <c r="A824" s="188" t="s">
        <v>177</v>
      </c>
      <c r="B824" s="188" t="s">
        <v>177</v>
      </c>
      <c r="C824" s="188" t="s">
        <v>1833</v>
      </c>
      <c r="D824" s="188" t="s">
        <v>154</v>
      </c>
      <c r="E824" s="188" t="s">
        <v>277</v>
      </c>
      <c r="F824" s="188" t="s">
        <v>11</v>
      </c>
      <c r="G824" s="188" t="s">
        <v>27896</v>
      </c>
      <c r="H824" s="188" t="s">
        <v>2246</v>
      </c>
      <c r="I824" s="188" t="s">
        <v>27897</v>
      </c>
      <c r="J824" s="188" t="s">
        <v>1897</v>
      </c>
      <c r="K824" s="188" t="s">
        <v>27898</v>
      </c>
      <c r="L824" t="s">
        <v>27899</v>
      </c>
      <c r="M824" t="s">
        <v>27900</v>
      </c>
    </row>
    <row r="825" spans="1:13">
      <c r="A825" s="188" t="s">
        <v>177</v>
      </c>
      <c r="B825" s="188" t="s">
        <v>177</v>
      </c>
      <c r="C825" s="188" t="s">
        <v>1833</v>
      </c>
      <c r="D825" s="188" t="s">
        <v>154</v>
      </c>
      <c r="E825" s="188" t="s">
        <v>277</v>
      </c>
      <c r="F825" s="188" t="s">
        <v>20</v>
      </c>
      <c r="G825" s="188" t="s">
        <v>27901</v>
      </c>
      <c r="H825" s="188" t="s">
        <v>2288</v>
      </c>
      <c r="I825" s="188" t="s">
        <v>27902</v>
      </c>
      <c r="J825" s="188" t="s">
        <v>1786</v>
      </c>
      <c r="K825" s="188" t="s">
        <v>27848</v>
      </c>
      <c r="L825" t="s">
        <v>27903</v>
      </c>
      <c r="M825" t="s">
        <v>27904</v>
      </c>
    </row>
    <row r="826" spans="1:13">
      <c r="A826" s="188" t="s">
        <v>177</v>
      </c>
      <c r="B826" s="188" t="s">
        <v>177</v>
      </c>
      <c r="C826" s="188" t="s">
        <v>1833</v>
      </c>
      <c r="D826" s="188" t="s">
        <v>154</v>
      </c>
      <c r="E826" s="188" t="s">
        <v>315</v>
      </c>
      <c r="F826" s="188" t="s">
        <v>3</v>
      </c>
      <c r="G826" s="188" t="s">
        <v>27905</v>
      </c>
      <c r="H826" s="188" t="s">
        <v>3720</v>
      </c>
      <c r="I826" s="188" t="s">
        <v>27906</v>
      </c>
      <c r="J826" s="188" t="s">
        <v>2614</v>
      </c>
      <c r="K826" s="188" t="s">
        <v>27646</v>
      </c>
      <c r="L826" t="s">
        <v>27907</v>
      </c>
      <c r="M826" t="s">
        <v>27908</v>
      </c>
    </row>
    <row r="827" spans="1:13">
      <c r="A827" s="188" t="s">
        <v>177</v>
      </c>
      <c r="B827" s="188" t="s">
        <v>177</v>
      </c>
      <c r="C827" s="188" t="s">
        <v>1833</v>
      </c>
      <c r="D827" s="188" t="s">
        <v>154</v>
      </c>
      <c r="E827" s="188" t="s">
        <v>315</v>
      </c>
      <c r="F827" s="188" t="s">
        <v>10</v>
      </c>
      <c r="G827" s="188" t="s">
        <v>27909</v>
      </c>
      <c r="H827" s="188" t="s">
        <v>1861</v>
      </c>
      <c r="I827" s="188" t="s">
        <v>27613</v>
      </c>
      <c r="J827" s="188" t="s">
        <v>3990</v>
      </c>
      <c r="K827" s="188" t="s">
        <v>27910</v>
      </c>
      <c r="L827" t="s">
        <v>27911</v>
      </c>
      <c r="M827" t="s">
        <v>27912</v>
      </c>
    </row>
    <row r="828" spans="1:13">
      <c r="A828" s="188" t="s">
        <v>177</v>
      </c>
      <c r="B828" s="188" t="s">
        <v>177</v>
      </c>
      <c r="C828" s="188" t="s">
        <v>1833</v>
      </c>
      <c r="D828" s="188" t="s">
        <v>154</v>
      </c>
      <c r="E828" s="188" t="s">
        <v>315</v>
      </c>
      <c r="F828" s="188" t="s">
        <v>2</v>
      </c>
      <c r="G828" s="188" t="s">
        <v>27913</v>
      </c>
      <c r="H828" s="188" t="s">
        <v>2594</v>
      </c>
      <c r="I828" s="188" t="s">
        <v>27914</v>
      </c>
      <c r="J828" s="188" t="s">
        <v>2071</v>
      </c>
      <c r="K828" s="188" t="s">
        <v>27915</v>
      </c>
      <c r="L828" t="s">
        <v>27916</v>
      </c>
      <c r="M828" t="s">
        <v>27917</v>
      </c>
    </row>
    <row r="829" spans="1:13">
      <c r="A829" s="188" t="s">
        <v>177</v>
      </c>
      <c r="B829" s="188" t="s">
        <v>177</v>
      </c>
      <c r="C829" s="188" t="s">
        <v>1833</v>
      </c>
      <c r="D829" s="188" t="s">
        <v>154</v>
      </c>
      <c r="E829" s="188" t="s">
        <v>315</v>
      </c>
      <c r="F829" s="188" t="s">
        <v>4</v>
      </c>
      <c r="G829" s="188" t="s">
        <v>27918</v>
      </c>
      <c r="H829" s="188" t="s">
        <v>2614</v>
      </c>
      <c r="I829" s="188" t="s">
        <v>27919</v>
      </c>
      <c r="J829" s="188" t="s">
        <v>2281</v>
      </c>
      <c r="K829" s="188" t="s">
        <v>27920</v>
      </c>
      <c r="L829" t="s">
        <v>27921</v>
      </c>
      <c r="M829" t="s">
        <v>27922</v>
      </c>
    </row>
    <row r="830" spans="1:13">
      <c r="A830" s="188" t="s">
        <v>177</v>
      </c>
      <c r="B830" s="188" t="s">
        <v>177</v>
      </c>
      <c r="C830" s="188" t="s">
        <v>1833</v>
      </c>
      <c r="D830" s="188" t="s">
        <v>154</v>
      </c>
      <c r="E830" s="188" t="s">
        <v>315</v>
      </c>
      <c r="F830" s="188" t="s">
        <v>11</v>
      </c>
      <c r="G830" s="188" t="s">
        <v>27923</v>
      </c>
      <c r="H830" s="188" t="s">
        <v>2595</v>
      </c>
      <c r="I830" s="188" t="s">
        <v>27924</v>
      </c>
      <c r="J830" s="188" t="s">
        <v>1875</v>
      </c>
      <c r="K830" s="188" t="s">
        <v>27819</v>
      </c>
      <c r="L830" t="s">
        <v>27925</v>
      </c>
      <c r="M830" t="s">
        <v>27926</v>
      </c>
    </row>
    <row r="831" spans="1:13">
      <c r="A831" s="188" t="s">
        <v>177</v>
      </c>
      <c r="B831" s="188" t="s">
        <v>177</v>
      </c>
      <c r="C831" s="188" t="s">
        <v>1833</v>
      </c>
      <c r="D831" s="188" t="s">
        <v>154</v>
      </c>
      <c r="E831" s="188" t="s">
        <v>315</v>
      </c>
      <c r="F831" s="188" t="s">
        <v>20</v>
      </c>
      <c r="G831" s="188" t="s">
        <v>27927</v>
      </c>
      <c r="H831" s="188" t="s">
        <v>2529</v>
      </c>
      <c r="I831" s="188" t="s">
        <v>27739</v>
      </c>
      <c r="J831" s="188" t="s">
        <v>1657</v>
      </c>
      <c r="K831" s="188" t="s">
        <v>27869</v>
      </c>
      <c r="L831" t="s">
        <v>27928</v>
      </c>
      <c r="M831" t="s">
        <v>27929</v>
      </c>
    </row>
    <row r="832" spans="1:13">
      <c r="A832" s="188" t="s">
        <v>177</v>
      </c>
      <c r="B832" s="188" t="s">
        <v>177</v>
      </c>
      <c r="C832" s="188" t="s">
        <v>1833</v>
      </c>
      <c r="D832" s="188" t="s">
        <v>154</v>
      </c>
      <c r="E832" s="188" t="s">
        <v>323</v>
      </c>
      <c r="F832" s="188" t="s">
        <v>3</v>
      </c>
      <c r="G832" s="188" t="s">
        <v>27930</v>
      </c>
      <c r="H832" s="188" t="s">
        <v>3620</v>
      </c>
      <c r="I832" s="188" t="s">
        <v>27931</v>
      </c>
      <c r="J832" s="188" t="s">
        <v>4587</v>
      </c>
      <c r="K832" s="188" t="s">
        <v>27932</v>
      </c>
      <c r="L832" t="s">
        <v>26500</v>
      </c>
      <c r="M832" t="s">
        <v>27933</v>
      </c>
    </row>
    <row r="833" spans="1:13">
      <c r="A833" s="188" t="s">
        <v>177</v>
      </c>
      <c r="B833" s="188" t="s">
        <v>177</v>
      </c>
      <c r="C833" s="188" t="s">
        <v>1833</v>
      </c>
      <c r="D833" s="188" t="s">
        <v>154</v>
      </c>
      <c r="E833" s="188" t="s">
        <v>323</v>
      </c>
      <c r="F833" s="188" t="s">
        <v>10</v>
      </c>
      <c r="G833" s="188" t="s">
        <v>27934</v>
      </c>
      <c r="H833" s="188" t="s">
        <v>4386</v>
      </c>
      <c r="I833" s="188" t="s">
        <v>27935</v>
      </c>
      <c r="J833" s="188" t="s">
        <v>3073</v>
      </c>
      <c r="K833" s="188" t="s">
        <v>27936</v>
      </c>
      <c r="L833" t="s">
        <v>27937</v>
      </c>
      <c r="M833" t="s">
        <v>27938</v>
      </c>
    </row>
    <row r="834" spans="1:13">
      <c r="A834" s="188" t="s">
        <v>177</v>
      </c>
      <c r="B834" s="188" t="s">
        <v>177</v>
      </c>
      <c r="C834" s="188" t="s">
        <v>1833</v>
      </c>
      <c r="D834" s="188" t="s">
        <v>154</v>
      </c>
      <c r="E834" s="188" t="s">
        <v>323</v>
      </c>
      <c r="F834" s="188" t="s">
        <v>2</v>
      </c>
      <c r="G834" s="188" t="s">
        <v>27939</v>
      </c>
      <c r="H834" s="188" t="s">
        <v>1155</v>
      </c>
      <c r="I834" s="188" t="s">
        <v>27808</v>
      </c>
      <c r="J834" s="188" t="s">
        <v>3289</v>
      </c>
      <c r="K834" s="188" t="s">
        <v>27624</v>
      </c>
      <c r="L834" t="s">
        <v>27810</v>
      </c>
      <c r="M834" t="s">
        <v>27940</v>
      </c>
    </row>
    <row r="835" spans="1:13">
      <c r="A835" s="188" t="s">
        <v>177</v>
      </c>
      <c r="B835" s="188" t="s">
        <v>177</v>
      </c>
      <c r="C835" s="188" t="s">
        <v>1833</v>
      </c>
      <c r="D835" s="188" t="s">
        <v>154</v>
      </c>
      <c r="E835" s="188" t="s">
        <v>323</v>
      </c>
      <c r="F835" s="188" t="s">
        <v>4</v>
      </c>
      <c r="G835" s="188" t="s">
        <v>27941</v>
      </c>
      <c r="H835" s="188" t="s">
        <v>1936</v>
      </c>
      <c r="I835" s="188" t="s">
        <v>27847</v>
      </c>
      <c r="J835" s="188" t="s">
        <v>1984</v>
      </c>
      <c r="K835" s="188" t="s">
        <v>27740</v>
      </c>
      <c r="L835" t="s">
        <v>27942</v>
      </c>
      <c r="M835" t="s">
        <v>27943</v>
      </c>
    </row>
    <row r="836" spans="1:13">
      <c r="A836" s="188" t="s">
        <v>177</v>
      </c>
      <c r="B836" s="188" t="s">
        <v>177</v>
      </c>
      <c r="C836" s="188" t="s">
        <v>1833</v>
      </c>
      <c r="D836" s="188" t="s">
        <v>154</v>
      </c>
      <c r="E836" s="188" t="s">
        <v>323</v>
      </c>
      <c r="F836" s="188" t="s">
        <v>11</v>
      </c>
      <c r="G836" s="188" t="s">
        <v>27944</v>
      </c>
      <c r="H836" s="188" t="s">
        <v>2247</v>
      </c>
      <c r="I836" s="188" t="s">
        <v>27610</v>
      </c>
      <c r="J836" s="188" t="s">
        <v>1744</v>
      </c>
      <c r="K836" s="188" t="s">
        <v>27633</v>
      </c>
      <c r="L836" t="s">
        <v>27945</v>
      </c>
      <c r="M836" t="s">
        <v>27946</v>
      </c>
    </row>
    <row r="837" spans="1:13">
      <c r="A837" s="188" t="s">
        <v>177</v>
      </c>
      <c r="B837" s="188" t="s">
        <v>177</v>
      </c>
      <c r="C837" s="188" t="s">
        <v>1833</v>
      </c>
      <c r="D837" s="188" t="s">
        <v>154</v>
      </c>
      <c r="E837" s="188" t="s">
        <v>323</v>
      </c>
      <c r="F837" s="188" t="s">
        <v>20</v>
      </c>
      <c r="G837" s="188" t="s">
        <v>27947</v>
      </c>
      <c r="H837" s="188" t="s">
        <v>2608</v>
      </c>
      <c r="I837" s="188" t="s">
        <v>27948</v>
      </c>
      <c r="J837" s="188" t="s">
        <v>1764</v>
      </c>
      <c r="K837" s="188" t="s">
        <v>27582</v>
      </c>
      <c r="L837" t="s">
        <v>27949</v>
      </c>
      <c r="M837" t="s">
        <v>27950</v>
      </c>
    </row>
    <row r="838" spans="1:13">
      <c r="A838" s="188" t="s">
        <v>177</v>
      </c>
      <c r="B838" s="188" t="s">
        <v>177</v>
      </c>
      <c r="C838" s="188" t="s">
        <v>1833</v>
      </c>
      <c r="D838" s="188" t="s">
        <v>154</v>
      </c>
      <c r="E838" s="188" t="s">
        <v>331</v>
      </c>
      <c r="F838" s="188" t="s">
        <v>3</v>
      </c>
      <c r="G838" s="188" t="s">
        <v>27951</v>
      </c>
      <c r="H838" s="188" t="s">
        <v>3376</v>
      </c>
      <c r="I838" s="188" t="s">
        <v>27952</v>
      </c>
      <c r="J838" s="188" t="s">
        <v>5340</v>
      </c>
      <c r="K838" s="188" t="s">
        <v>27953</v>
      </c>
      <c r="L838" t="s">
        <v>27954</v>
      </c>
      <c r="M838" t="s">
        <v>27955</v>
      </c>
    </row>
    <row r="839" spans="1:13">
      <c r="A839" s="188" t="s">
        <v>177</v>
      </c>
      <c r="B839" s="188" t="s">
        <v>177</v>
      </c>
      <c r="C839" s="188" t="s">
        <v>1833</v>
      </c>
      <c r="D839" s="188" t="s">
        <v>154</v>
      </c>
      <c r="E839" s="188" t="s">
        <v>331</v>
      </c>
      <c r="F839" s="188" t="s">
        <v>10</v>
      </c>
      <c r="G839" s="188" t="s">
        <v>27956</v>
      </c>
      <c r="H839" s="188" t="s">
        <v>1903</v>
      </c>
      <c r="I839" s="188" t="s">
        <v>27957</v>
      </c>
      <c r="J839" s="188" t="s">
        <v>2574</v>
      </c>
      <c r="K839" s="188" t="s">
        <v>27833</v>
      </c>
      <c r="L839" t="s">
        <v>27958</v>
      </c>
      <c r="M839" t="s">
        <v>27959</v>
      </c>
    </row>
    <row r="840" spans="1:13">
      <c r="A840" s="188" t="s">
        <v>177</v>
      </c>
      <c r="B840" s="188" t="s">
        <v>177</v>
      </c>
      <c r="C840" s="188" t="s">
        <v>1833</v>
      </c>
      <c r="D840" s="188" t="s">
        <v>154</v>
      </c>
      <c r="E840" s="188" t="s">
        <v>331</v>
      </c>
      <c r="F840" s="188" t="s">
        <v>2</v>
      </c>
      <c r="G840" s="188" t="s">
        <v>27960</v>
      </c>
      <c r="H840" s="188" t="s">
        <v>3990</v>
      </c>
      <c r="I840" s="188" t="s">
        <v>27961</v>
      </c>
      <c r="J840" s="188" t="s">
        <v>2781</v>
      </c>
      <c r="K840" s="188" t="s">
        <v>27962</v>
      </c>
      <c r="L840" t="s">
        <v>27963</v>
      </c>
      <c r="M840" t="s">
        <v>27964</v>
      </c>
    </row>
    <row r="841" spans="1:13">
      <c r="A841" s="188" t="s">
        <v>177</v>
      </c>
      <c r="B841" s="188" t="s">
        <v>177</v>
      </c>
      <c r="C841" s="188" t="s">
        <v>1833</v>
      </c>
      <c r="D841" s="188" t="s">
        <v>154</v>
      </c>
      <c r="E841" s="188" t="s">
        <v>331</v>
      </c>
      <c r="F841" s="188" t="s">
        <v>4</v>
      </c>
      <c r="G841" s="188" t="s">
        <v>27965</v>
      </c>
      <c r="H841" s="188" t="s">
        <v>1348</v>
      </c>
      <c r="I841" s="188" t="s">
        <v>27966</v>
      </c>
      <c r="J841" s="188" t="s">
        <v>1918</v>
      </c>
      <c r="K841" s="188" t="s">
        <v>27715</v>
      </c>
      <c r="L841" t="s">
        <v>27967</v>
      </c>
      <c r="M841" t="s">
        <v>27968</v>
      </c>
    </row>
    <row r="842" spans="1:13">
      <c r="A842" s="188" t="s">
        <v>177</v>
      </c>
      <c r="B842" s="188" t="s">
        <v>177</v>
      </c>
      <c r="C842" s="188" t="s">
        <v>1833</v>
      </c>
      <c r="D842" s="188" t="s">
        <v>154</v>
      </c>
      <c r="E842" s="188" t="s">
        <v>331</v>
      </c>
      <c r="F842" s="188" t="s">
        <v>11</v>
      </c>
      <c r="G842" s="188" t="s">
        <v>27969</v>
      </c>
      <c r="H842" s="188" t="s">
        <v>2137</v>
      </c>
      <c r="I842" s="188" t="s">
        <v>27970</v>
      </c>
      <c r="J842" s="188" t="s">
        <v>1546</v>
      </c>
      <c r="K842" s="188" t="s">
        <v>27660</v>
      </c>
      <c r="L842" t="s">
        <v>27971</v>
      </c>
      <c r="M842" t="s">
        <v>27972</v>
      </c>
    </row>
    <row r="843" spans="1:13">
      <c r="A843" s="188" t="s">
        <v>177</v>
      </c>
      <c r="B843" s="188" t="s">
        <v>177</v>
      </c>
      <c r="C843" s="188" t="s">
        <v>1833</v>
      </c>
      <c r="D843" s="188" t="s">
        <v>154</v>
      </c>
      <c r="E843" s="188" t="s">
        <v>331</v>
      </c>
      <c r="F843" s="188" t="s">
        <v>20</v>
      </c>
      <c r="G843" s="188" t="s">
        <v>27973</v>
      </c>
      <c r="H843" s="188" t="s">
        <v>2324</v>
      </c>
      <c r="I843" s="188" t="s">
        <v>27974</v>
      </c>
      <c r="J843" s="188" t="s">
        <v>1053</v>
      </c>
      <c r="K843" s="188" t="s">
        <v>27693</v>
      </c>
      <c r="L843" t="s">
        <v>27975</v>
      </c>
      <c r="M843" t="s">
        <v>27976</v>
      </c>
    </row>
    <row r="844" spans="1:13">
      <c r="A844" s="188" t="s">
        <v>177</v>
      </c>
      <c r="B844" s="188" t="s">
        <v>177</v>
      </c>
      <c r="C844" s="188" t="s">
        <v>1833</v>
      </c>
      <c r="D844" s="188" t="s">
        <v>155</v>
      </c>
      <c r="E844" s="188" t="s">
        <v>339</v>
      </c>
      <c r="F844" s="188" t="s">
        <v>3</v>
      </c>
      <c r="G844" s="188" t="s">
        <v>27977</v>
      </c>
      <c r="H844" s="188" t="s">
        <v>3589</v>
      </c>
      <c r="I844" s="188" t="s">
        <v>27978</v>
      </c>
      <c r="J844" s="188" t="s">
        <v>2541</v>
      </c>
      <c r="K844" s="188" t="s">
        <v>27563</v>
      </c>
      <c r="L844" t="s">
        <v>27979</v>
      </c>
      <c r="M844" t="s">
        <v>27980</v>
      </c>
    </row>
    <row r="845" spans="1:13">
      <c r="A845" s="188" t="s">
        <v>177</v>
      </c>
      <c r="B845" s="188" t="s">
        <v>177</v>
      </c>
      <c r="C845" s="188" t="s">
        <v>1833</v>
      </c>
      <c r="D845" s="188" t="s">
        <v>155</v>
      </c>
      <c r="E845" s="188" t="s">
        <v>339</v>
      </c>
      <c r="F845" s="188" t="s">
        <v>10</v>
      </c>
      <c r="G845" s="188" t="s">
        <v>27981</v>
      </c>
      <c r="H845" s="188" t="s">
        <v>4100</v>
      </c>
      <c r="I845" s="188" t="s">
        <v>27982</v>
      </c>
      <c r="J845" s="188" t="s">
        <v>2758</v>
      </c>
      <c r="K845" s="188" t="s">
        <v>27983</v>
      </c>
      <c r="L845" t="s">
        <v>27984</v>
      </c>
      <c r="M845" t="s">
        <v>27985</v>
      </c>
    </row>
    <row r="846" spans="1:13">
      <c r="A846" s="188" t="s">
        <v>177</v>
      </c>
      <c r="B846" s="188" t="s">
        <v>177</v>
      </c>
      <c r="C846" s="188" t="s">
        <v>1833</v>
      </c>
      <c r="D846" s="188" t="s">
        <v>155</v>
      </c>
      <c r="E846" s="188" t="s">
        <v>339</v>
      </c>
      <c r="F846" s="188" t="s">
        <v>2</v>
      </c>
      <c r="G846" s="188" t="s">
        <v>27986</v>
      </c>
      <c r="H846" s="188" t="s">
        <v>3375</v>
      </c>
      <c r="I846" s="188" t="s">
        <v>27987</v>
      </c>
      <c r="J846" s="188" t="s">
        <v>3289</v>
      </c>
      <c r="K846" s="188" t="s">
        <v>27624</v>
      </c>
      <c r="L846" t="s">
        <v>27988</v>
      </c>
      <c r="M846" t="s">
        <v>27989</v>
      </c>
    </row>
    <row r="847" spans="1:13">
      <c r="A847" s="188" t="s">
        <v>177</v>
      </c>
      <c r="B847" s="188" t="s">
        <v>177</v>
      </c>
      <c r="C847" s="188" t="s">
        <v>1833</v>
      </c>
      <c r="D847" s="188" t="s">
        <v>155</v>
      </c>
      <c r="E847" s="188" t="s">
        <v>339</v>
      </c>
      <c r="F847" s="188" t="s">
        <v>4</v>
      </c>
      <c r="G847" s="188" t="s">
        <v>27990</v>
      </c>
      <c r="H847" s="188" t="s">
        <v>2499</v>
      </c>
      <c r="I847" s="188" t="s">
        <v>27991</v>
      </c>
      <c r="J847" s="188" t="s">
        <v>2278</v>
      </c>
      <c r="K847" s="188" t="s">
        <v>27992</v>
      </c>
      <c r="L847" t="s">
        <v>27993</v>
      </c>
      <c r="M847" t="s">
        <v>27994</v>
      </c>
    </row>
    <row r="848" spans="1:13">
      <c r="A848" s="188" t="s">
        <v>177</v>
      </c>
      <c r="B848" s="188" t="s">
        <v>177</v>
      </c>
      <c r="C848" s="188" t="s">
        <v>1833</v>
      </c>
      <c r="D848" s="188" t="s">
        <v>155</v>
      </c>
      <c r="E848" s="188" t="s">
        <v>339</v>
      </c>
      <c r="F848" s="188" t="s">
        <v>11</v>
      </c>
      <c r="G848" s="188" t="s">
        <v>27995</v>
      </c>
      <c r="H848" s="188" t="s">
        <v>2226</v>
      </c>
      <c r="I848" s="188" t="s">
        <v>27562</v>
      </c>
      <c r="J848" s="188" t="s">
        <v>1984</v>
      </c>
      <c r="K848" s="188" t="s">
        <v>27740</v>
      </c>
      <c r="L848" t="s">
        <v>27996</v>
      </c>
      <c r="M848" t="s">
        <v>27997</v>
      </c>
    </row>
    <row r="849" spans="1:13">
      <c r="A849" s="188" t="s">
        <v>177</v>
      </c>
      <c r="B849" s="188" t="s">
        <v>177</v>
      </c>
      <c r="C849" s="188" t="s">
        <v>1833</v>
      </c>
      <c r="D849" s="188" t="s">
        <v>155</v>
      </c>
      <c r="E849" s="188" t="s">
        <v>339</v>
      </c>
      <c r="F849" s="188" t="s">
        <v>20</v>
      </c>
      <c r="G849" s="188" t="s">
        <v>27998</v>
      </c>
      <c r="H849" s="188" t="s">
        <v>3500</v>
      </c>
      <c r="I849" s="188" t="s">
        <v>27999</v>
      </c>
      <c r="J849" s="188" t="s">
        <v>1831</v>
      </c>
      <c r="K849" s="188" t="s">
        <v>27690</v>
      </c>
      <c r="L849" t="s">
        <v>28000</v>
      </c>
      <c r="M849" t="s">
        <v>28001</v>
      </c>
    </row>
    <row r="850" spans="1:13">
      <c r="A850" s="188" t="s">
        <v>177</v>
      </c>
      <c r="B850" s="188" t="s">
        <v>177</v>
      </c>
      <c r="C850" s="188" t="s">
        <v>1833</v>
      </c>
      <c r="D850" s="188" t="s">
        <v>155</v>
      </c>
      <c r="E850" s="188" t="s">
        <v>347</v>
      </c>
      <c r="F850" s="188" t="s">
        <v>3</v>
      </c>
      <c r="G850" s="188" t="s">
        <v>28002</v>
      </c>
      <c r="H850" s="188" t="s">
        <v>1946</v>
      </c>
      <c r="I850" s="188" t="s">
        <v>27792</v>
      </c>
      <c r="J850" s="188" t="s">
        <v>3073</v>
      </c>
      <c r="K850" s="188" t="s">
        <v>27936</v>
      </c>
      <c r="L850" t="s">
        <v>28003</v>
      </c>
      <c r="M850" t="s">
        <v>28004</v>
      </c>
    </row>
    <row r="851" spans="1:13">
      <c r="A851" s="188" t="s">
        <v>177</v>
      </c>
      <c r="B851" s="188" t="s">
        <v>177</v>
      </c>
      <c r="C851" s="188" t="s">
        <v>1833</v>
      </c>
      <c r="D851" s="188" t="s">
        <v>155</v>
      </c>
      <c r="E851" s="188" t="s">
        <v>347</v>
      </c>
      <c r="F851" s="188" t="s">
        <v>10</v>
      </c>
      <c r="G851" s="188" t="s">
        <v>28005</v>
      </c>
      <c r="H851" s="188" t="s">
        <v>2550</v>
      </c>
      <c r="I851" s="188" t="s">
        <v>27623</v>
      </c>
      <c r="J851" s="188" t="s">
        <v>2982</v>
      </c>
      <c r="K851" s="188" t="s">
        <v>28006</v>
      </c>
      <c r="L851" t="s">
        <v>28007</v>
      </c>
      <c r="M851" t="s">
        <v>28008</v>
      </c>
    </row>
    <row r="852" spans="1:13">
      <c r="A852" s="188" t="s">
        <v>177</v>
      </c>
      <c r="B852" s="188" t="s">
        <v>177</v>
      </c>
      <c r="C852" s="188" t="s">
        <v>1833</v>
      </c>
      <c r="D852" s="188" t="s">
        <v>155</v>
      </c>
      <c r="E852" s="188" t="s">
        <v>347</v>
      </c>
      <c r="F852" s="188" t="s">
        <v>2</v>
      </c>
      <c r="G852" s="188" t="s">
        <v>28009</v>
      </c>
      <c r="H852" s="188" t="s">
        <v>2941</v>
      </c>
      <c r="I852" s="188" t="s">
        <v>27645</v>
      </c>
      <c r="J852" s="188" t="s">
        <v>2541</v>
      </c>
      <c r="K852" s="188" t="s">
        <v>27563</v>
      </c>
      <c r="L852" t="s">
        <v>28010</v>
      </c>
      <c r="M852" t="s">
        <v>28011</v>
      </c>
    </row>
    <row r="853" spans="1:13">
      <c r="A853" s="188" t="s">
        <v>177</v>
      </c>
      <c r="B853" s="188" t="s">
        <v>177</v>
      </c>
      <c r="C853" s="188" t="s">
        <v>1833</v>
      </c>
      <c r="D853" s="188" t="s">
        <v>155</v>
      </c>
      <c r="E853" s="188" t="s">
        <v>347</v>
      </c>
      <c r="F853" s="188" t="s">
        <v>4</v>
      </c>
      <c r="G853" s="188" t="s">
        <v>28012</v>
      </c>
      <c r="H853" s="188" t="s">
        <v>3271</v>
      </c>
      <c r="I853" s="188" t="s">
        <v>28013</v>
      </c>
      <c r="J853" s="188" t="s">
        <v>2114</v>
      </c>
      <c r="K853" s="188" t="s">
        <v>28014</v>
      </c>
      <c r="L853" t="s">
        <v>28015</v>
      </c>
      <c r="M853" t="s">
        <v>429</v>
      </c>
    </row>
    <row r="854" spans="1:13">
      <c r="A854" s="188" t="s">
        <v>177</v>
      </c>
      <c r="B854" s="188" t="s">
        <v>177</v>
      </c>
      <c r="C854" s="188" t="s">
        <v>1833</v>
      </c>
      <c r="D854" s="188" t="s">
        <v>155</v>
      </c>
      <c r="E854" s="188" t="s">
        <v>347</v>
      </c>
      <c r="F854" s="188" t="s">
        <v>11</v>
      </c>
      <c r="G854" s="188" t="s">
        <v>28016</v>
      </c>
      <c r="H854" s="188" t="s">
        <v>2615</v>
      </c>
      <c r="I854" s="188" t="s">
        <v>27650</v>
      </c>
      <c r="J854" s="188" t="s">
        <v>1590</v>
      </c>
      <c r="K854" s="188" t="s">
        <v>27656</v>
      </c>
      <c r="L854" t="s">
        <v>28017</v>
      </c>
      <c r="M854" t="s">
        <v>28018</v>
      </c>
    </row>
    <row r="855" spans="1:13">
      <c r="A855" s="188" t="s">
        <v>177</v>
      </c>
      <c r="B855" s="188" t="s">
        <v>177</v>
      </c>
      <c r="C855" s="188" t="s">
        <v>1833</v>
      </c>
      <c r="D855" s="188" t="s">
        <v>155</v>
      </c>
      <c r="E855" s="188" t="s">
        <v>347</v>
      </c>
      <c r="F855" s="188" t="s">
        <v>20</v>
      </c>
      <c r="G855" s="188" t="s">
        <v>28019</v>
      </c>
      <c r="H855" s="188" t="s">
        <v>2301</v>
      </c>
      <c r="I855" s="188" t="s">
        <v>27773</v>
      </c>
      <c r="J855" s="188" t="s">
        <v>1547</v>
      </c>
      <c r="K855" s="188" t="s">
        <v>28020</v>
      </c>
      <c r="L855" t="s">
        <v>27774</v>
      </c>
      <c r="M855" t="s">
        <v>28021</v>
      </c>
    </row>
    <row r="856" spans="1:13">
      <c r="A856" s="188" t="s">
        <v>177</v>
      </c>
      <c r="B856" s="188" t="s">
        <v>177</v>
      </c>
      <c r="C856" s="188" t="s">
        <v>1833</v>
      </c>
      <c r="D856" s="188" t="s">
        <v>155</v>
      </c>
      <c r="E856" s="188" t="s">
        <v>230</v>
      </c>
      <c r="F856" s="188" t="s">
        <v>3</v>
      </c>
      <c r="G856" s="188" t="s">
        <v>28022</v>
      </c>
      <c r="H856" s="188" t="s">
        <v>4203</v>
      </c>
      <c r="I856" s="188" t="s">
        <v>28023</v>
      </c>
      <c r="J856" s="188" t="s">
        <v>1817</v>
      </c>
      <c r="K856" s="188" t="s">
        <v>28024</v>
      </c>
      <c r="L856" t="s">
        <v>28025</v>
      </c>
      <c r="M856" t="s">
        <v>28026</v>
      </c>
    </row>
    <row r="857" spans="1:13">
      <c r="A857" s="188" t="s">
        <v>177</v>
      </c>
      <c r="B857" s="188" t="s">
        <v>177</v>
      </c>
      <c r="C857" s="188" t="s">
        <v>1833</v>
      </c>
      <c r="D857" s="188" t="s">
        <v>155</v>
      </c>
      <c r="E857" s="188" t="s">
        <v>230</v>
      </c>
      <c r="F857" s="188" t="s">
        <v>10</v>
      </c>
      <c r="G857" s="188" t="s">
        <v>28027</v>
      </c>
      <c r="H857" s="188" t="s">
        <v>5367</v>
      </c>
      <c r="I857" s="188" t="s">
        <v>28028</v>
      </c>
      <c r="J857" s="188" t="s">
        <v>3932</v>
      </c>
      <c r="K857" s="188" t="s">
        <v>28029</v>
      </c>
      <c r="L857" t="s">
        <v>28030</v>
      </c>
      <c r="M857" t="s">
        <v>28031</v>
      </c>
    </row>
    <row r="858" spans="1:13">
      <c r="A858" s="188" t="s">
        <v>177</v>
      </c>
      <c r="B858" s="188" t="s">
        <v>177</v>
      </c>
      <c r="C858" s="188" t="s">
        <v>1833</v>
      </c>
      <c r="D858" s="188" t="s">
        <v>155</v>
      </c>
      <c r="E858" s="188" t="s">
        <v>230</v>
      </c>
      <c r="F858" s="188" t="s">
        <v>2</v>
      </c>
      <c r="G858" s="188" t="s">
        <v>28032</v>
      </c>
      <c r="H858" s="188" t="s">
        <v>1332</v>
      </c>
      <c r="I858" s="188" t="s">
        <v>28033</v>
      </c>
      <c r="J858" s="188" t="s">
        <v>2818</v>
      </c>
      <c r="K858" s="188" t="s">
        <v>28034</v>
      </c>
      <c r="L858" t="s">
        <v>28035</v>
      </c>
      <c r="M858" t="s">
        <v>28036</v>
      </c>
    </row>
    <row r="859" spans="1:13">
      <c r="A859" s="188" t="s">
        <v>177</v>
      </c>
      <c r="B859" s="188" t="s">
        <v>177</v>
      </c>
      <c r="C859" s="188" t="s">
        <v>1833</v>
      </c>
      <c r="D859" s="188" t="s">
        <v>155</v>
      </c>
      <c r="E859" s="188" t="s">
        <v>230</v>
      </c>
      <c r="F859" s="188" t="s">
        <v>4</v>
      </c>
      <c r="G859" s="188" t="s">
        <v>28037</v>
      </c>
      <c r="H859" s="188" t="s">
        <v>2994</v>
      </c>
      <c r="I859" s="188" t="s">
        <v>28038</v>
      </c>
      <c r="J859" s="188" t="s">
        <v>2114</v>
      </c>
      <c r="K859" s="188" t="s">
        <v>28014</v>
      </c>
      <c r="L859" t="s">
        <v>28039</v>
      </c>
      <c r="M859" t="s">
        <v>9580</v>
      </c>
    </row>
    <row r="860" spans="1:13">
      <c r="A860" s="188" t="s">
        <v>177</v>
      </c>
      <c r="B860" s="188" t="s">
        <v>177</v>
      </c>
      <c r="C860" s="188" t="s">
        <v>1833</v>
      </c>
      <c r="D860" s="188" t="s">
        <v>155</v>
      </c>
      <c r="E860" s="188" t="s">
        <v>230</v>
      </c>
      <c r="F860" s="188" t="s">
        <v>11</v>
      </c>
      <c r="G860" s="188" t="s">
        <v>28040</v>
      </c>
      <c r="H860" s="188" t="s">
        <v>2247</v>
      </c>
      <c r="I860" s="188" t="s">
        <v>27610</v>
      </c>
      <c r="J860" s="188" t="s">
        <v>1875</v>
      </c>
      <c r="K860" s="188" t="s">
        <v>27819</v>
      </c>
      <c r="L860" t="s">
        <v>27945</v>
      </c>
      <c r="M860" t="s">
        <v>28041</v>
      </c>
    </row>
    <row r="861" spans="1:13">
      <c r="A861" s="188" t="s">
        <v>177</v>
      </c>
      <c r="B861" s="188" t="s">
        <v>177</v>
      </c>
      <c r="C861" s="188" t="s">
        <v>1833</v>
      </c>
      <c r="D861" s="188" t="s">
        <v>155</v>
      </c>
      <c r="E861" s="188" t="s">
        <v>230</v>
      </c>
      <c r="F861" s="188" t="s">
        <v>20</v>
      </c>
      <c r="G861" s="188" t="s">
        <v>28042</v>
      </c>
      <c r="H861" s="188" t="s">
        <v>2976</v>
      </c>
      <c r="I861" s="188" t="s">
        <v>28043</v>
      </c>
      <c r="J861" s="188" t="s">
        <v>1897</v>
      </c>
      <c r="K861" s="188" t="s">
        <v>27898</v>
      </c>
      <c r="L861" t="s">
        <v>28044</v>
      </c>
      <c r="M861" t="s">
        <v>28045</v>
      </c>
    </row>
    <row r="862" spans="1:13">
      <c r="A862" s="188" t="s">
        <v>177</v>
      </c>
      <c r="B862" s="188" t="s">
        <v>177</v>
      </c>
      <c r="C862" s="188" t="s">
        <v>1833</v>
      </c>
      <c r="D862" s="188" t="s">
        <v>155</v>
      </c>
      <c r="E862" s="188" t="s">
        <v>300</v>
      </c>
      <c r="F862" s="188" t="s">
        <v>3</v>
      </c>
      <c r="G862" s="188" t="s">
        <v>28046</v>
      </c>
      <c r="H862" s="188" t="s">
        <v>2634</v>
      </c>
      <c r="I862" s="188" t="s">
        <v>28047</v>
      </c>
      <c r="J862" s="188" t="s">
        <v>2594</v>
      </c>
      <c r="K862" s="188" t="s">
        <v>28048</v>
      </c>
      <c r="L862" t="s">
        <v>28049</v>
      </c>
      <c r="M862" t="s">
        <v>28050</v>
      </c>
    </row>
    <row r="863" spans="1:13">
      <c r="A863" s="188" t="s">
        <v>177</v>
      </c>
      <c r="B863" s="188" t="s">
        <v>177</v>
      </c>
      <c r="C863" s="188" t="s">
        <v>1833</v>
      </c>
      <c r="D863" s="188" t="s">
        <v>155</v>
      </c>
      <c r="E863" s="188" t="s">
        <v>300</v>
      </c>
      <c r="F863" s="188" t="s">
        <v>10</v>
      </c>
      <c r="G863" s="188" t="s">
        <v>28051</v>
      </c>
      <c r="H863" s="188" t="s">
        <v>2941</v>
      </c>
      <c r="I863" s="188" t="s">
        <v>27645</v>
      </c>
      <c r="J863" s="188" t="s">
        <v>2450</v>
      </c>
      <c r="K863" s="188" t="s">
        <v>28052</v>
      </c>
      <c r="L863" t="s">
        <v>27647</v>
      </c>
      <c r="M863" t="s">
        <v>28053</v>
      </c>
    </row>
    <row r="864" spans="1:13">
      <c r="A864" s="188" t="s">
        <v>177</v>
      </c>
      <c r="B864" s="188" t="s">
        <v>177</v>
      </c>
      <c r="C864" s="188" t="s">
        <v>1833</v>
      </c>
      <c r="D864" s="188" t="s">
        <v>155</v>
      </c>
      <c r="E864" s="188" t="s">
        <v>300</v>
      </c>
      <c r="F864" s="188" t="s">
        <v>2</v>
      </c>
      <c r="G864" s="188" t="s">
        <v>28054</v>
      </c>
      <c r="H864" s="188" t="s">
        <v>2442</v>
      </c>
      <c r="I864" s="188" t="s">
        <v>28055</v>
      </c>
      <c r="J864" s="188" t="s">
        <v>1808</v>
      </c>
      <c r="K864" s="188" t="s">
        <v>28056</v>
      </c>
      <c r="L864" t="s">
        <v>28057</v>
      </c>
      <c r="M864" t="s">
        <v>16849</v>
      </c>
    </row>
    <row r="865" spans="1:13">
      <c r="A865" s="188" t="s">
        <v>177</v>
      </c>
      <c r="B865" s="188" t="s">
        <v>177</v>
      </c>
      <c r="C865" s="188" t="s">
        <v>1833</v>
      </c>
      <c r="D865" s="188" t="s">
        <v>155</v>
      </c>
      <c r="E865" s="188" t="s">
        <v>300</v>
      </c>
      <c r="F865" s="188" t="s">
        <v>4</v>
      </c>
      <c r="G865" s="188" t="s">
        <v>28058</v>
      </c>
      <c r="H865" s="188" t="s">
        <v>2566</v>
      </c>
      <c r="I865" s="188" t="s">
        <v>28059</v>
      </c>
      <c r="J865" s="188" t="s">
        <v>1764</v>
      </c>
      <c r="K865" s="188" t="s">
        <v>27582</v>
      </c>
      <c r="L865" t="s">
        <v>28060</v>
      </c>
      <c r="M865" t="s">
        <v>28061</v>
      </c>
    </row>
    <row r="866" spans="1:13">
      <c r="A866" s="188" t="s">
        <v>177</v>
      </c>
      <c r="B866" s="188" t="s">
        <v>177</v>
      </c>
      <c r="C866" s="188" t="s">
        <v>1833</v>
      </c>
      <c r="D866" s="188" t="s">
        <v>155</v>
      </c>
      <c r="E866" s="188" t="s">
        <v>300</v>
      </c>
      <c r="F866" s="188" t="s">
        <v>11</v>
      </c>
      <c r="G866" s="188" t="s">
        <v>28062</v>
      </c>
      <c r="H866" s="188" t="s">
        <v>1939</v>
      </c>
      <c r="I866" s="188" t="s">
        <v>28063</v>
      </c>
      <c r="J866" s="188" t="s">
        <v>1547</v>
      </c>
      <c r="K866" s="188" t="s">
        <v>28020</v>
      </c>
      <c r="L866" t="s">
        <v>28064</v>
      </c>
      <c r="M866" t="s">
        <v>28065</v>
      </c>
    </row>
    <row r="867" spans="1:13">
      <c r="A867" s="188" t="s">
        <v>177</v>
      </c>
      <c r="B867" s="188" t="s">
        <v>177</v>
      </c>
      <c r="C867" s="188" t="s">
        <v>1833</v>
      </c>
      <c r="D867" s="188" t="s">
        <v>155</v>
      </c>
      <c r="E867" s="188" t="s">
        <v>300</v>
      </c>
      <c r="F867" s="188" t="s">
        <v>20</v>
      </c>
      <c r="G867" s="188" t="s">
        <v>28066</v>
      </c>
      <c r="H867" s="188" t="s">
        <v>2007</v>
      </c>
      <c r="I867" s="188" t="s">
        <v>28067</v>
      </c>
      <c r="J867" s="188" t="s">
        <v>1546</v>
      </c>
      <c r="K867" s="188" t="s">
        <v>27660</v>
      </c>
      <c r="L867" t="s">
        <v>774</v>
      </c>
      <c r="M867" t="s">
        <v>28068</v>
      </c>
    </row>
    <row r="868" spans="1:13">
      <c r="A868" s="188" t="s">
        <v>177</v>
      </c>
      <c r="B868" s="188" t="s">
        <v>177</v>
      </c>
      <c r="C868" s="188" t="s">
        <v>1833</v>
      </c>
      <c r="D868" s="188" t="s">
        <v>156</v>
      </c>
      <c r="E868" s="188" t="s">
        <v>369</v>
      </c>
      <c r="F868" s="188" t="s">
        <v>2</v>
      </c>
      <c r="G868" s="188" t="s">
        <v>28069</v>
      </c>
      <c r="H868" s="188" t="s">
        <v>1051</v>
      </c>
      <c r="I868" s="188" t="s">
        <v>19070</v>
      </c>
      <c r="J868" s="188" t="s">
        <v>1051</v>
      </c>
      <c r="K868" s="188" t="s">
        <v>25397</v>
      </c>
      <c r="L868" t="s">
        <v>6841</v>
      </c>
      <c r="M868" t="s">
        <v>6841</v>
      </c>
    </row>
    <row r="869" spans="1:13">
      <c r="A869" s="188" t="s">
        <v>177</v>
      </c>
      <c r="B869" s="188" t="s">
        <v>177</v>
      </c>
      <c r="C869" s="188" t="s">
        <v>1833</v>
      </c>
      <c r="D869" s="188" t="s">
        <v>156</v>
      </c>
      <c r="E869" s="188" t="s">
        <v>383</v>
      </c>
      <c r="F869" s="188" t="s">
        <v>3</v>
      </c>
      <c r="G869" s="188" t="s">
        <v>28070</v>
      </c>
      <c r="H869" s="188" t="s">
        <v>1051</v>
      </c>
      <c r="I869" s="188" t="s">
        <v>19070</v>
      </c>
      <c r="J869" s="188" t="s">
        <v>3800</v>
      </c>
      <c r="K869" s="188" t="s">
        <v>3808</v>
      </c>
      <c r="L869" t="s">
        <v>6841</v>
      </c>
      <c r="M869" t="s">
        <v>6841</v>
      </c>
    </row>
    <row r="870" spans="1:13">
      <c r="A870" s="188" t="s">
        <v>177</v>
      </c>
      <c r="B870" s="188" t="s">
        <v>177</v>
      </c>
      <c r="C870" s="188" t="s">
        <v>1833</v>
      </c>
      <c r="D870" s="188" t="s">
        <v>161</v>
      </c>
      <c r="E870" s="188" t="s">
        <v>690</v>
      </c>
      <c r="F870" s="188" t="s">
        <v>3</v>
      </c>
      <c r="G870" s="188" t="s">
        <v>28071</v>
      </c>
      <c r="H870" s="188" t="s">
        <v>2301</v>
      </c>
      <c r="I870" s="188" t="s">
        <v>28072</v>
      </c>
      <c r="J870" s="188" t="s">
        <v>1897</v>
      </c>
      <c r="K870" s="188" t="s">
        <v>28073</v>
      </c>
      <c r="L870" t="s">
        <v>28074</v>
      </c>
      <c r="M870" t="s">
        <v>17054</v>
      </c>
    </row>
    <row r="871" spans="1:13">
      <c r="A871" s="188" t="s">
        <v>177</v>
      </c>
      <c r="B871" s="188" t="s">
        <v>177</v>
      </c>
      <c r="C871" s="188" t="s">
        <v>1833</v>
      </c>
      <c r="D871" s="188" t="s">
        <v>161</v>
      </c>
      <c r="E871" s="188" t="s">
        <v>690</v>
      </c>
      <c r="F871" s="188" t="s">
        <v>10</v>
      </c>
      <c r="G871" s="188" t="s">
        <v>28075</v>
      </c>
      <c r="H871" s="188" t="s">
        <v>1354</v>
      </c>
      <c r="I871" s="188" t="s">
        <v>28076</v>
      </c>
      <c r="J871" s="188" t="s">
        <v>2049</v>
      </c>
      <c r="K871" s="188" t="s">
        <v>28077</v>
      </c>
      <c r="L871" t="s">
        <v>28078</v>
      </c>
      <c r="M871" t="s">
        <v>28079</v>
      </c>
    </row>
    <row r="872" spans="1:13">
      <c r="A872" s="188" t="s">
        <v>177</v>
      </c>
      <c r="B872" s="188" t="s">
        <v>177</v>
      </c>
      <c r="C872" s="188" t="s">
        <v>1833</v>
      </c>
      <c r="D872" s="188" t="s">
        <v>161</v>
      </c>
      <c r="E872" s="188" t="s">
        <v>690</v>
      </c>
      <c r="F872" s="188" t="s">
        <v>2</v>
      </c>
      <c r="G872" s="188" t="s">
        <v>28080</v>
      </c>
      <c r="H872" s="188" t="s">
        <v>2608</v>
      </c>
      <c r="I872" s="188" t="s">
        <v>28081</v>
      </c>
      <c r="J872" s="188" t="s">
        <v>2074</v>
      </c>
      <c r="K872" s="188" t="s">
        <v>28082</v>
      </c>
      <c r="L872" t="s">
        <v>28083</v>
      </c>
      <c r="M872" t="s">
        <v>28084</v>
      </c>
    </row>
    <row r="873" spans="1:13">
      <c r="A873" s="188" t="s">
        <v>177</v>
      </c>
      <c r="B873" s="188" t="s">
        <v>177</v>
      </c>
      <c r="C873" s="188" t="s">
        <v>1833</v>
      </c>
      <c r="D873" s="188" t="s">
        <v>161</v>
      </c>
      <c r="E873" s="188" t="s">
        <v>690</v>
      </c>
      <c r="F873" s="188" t="s">
        <v>4</v>
      </c>
      <c r="G873" s="188" t="s">
        <v>28085</v>
      </c>
      <c r="H873" s="188" t="s">
        <v>2324</v>
      </c>
      <c r="I873" s="188" t="s">
        <v>28086</v>
      </c>
      <c r="J873" s="188" t="s">
        <v>1744</v>
      </c>
      <c r="K873" s="188" t="s">
        <v>28087</v>
      </c>
      <c r="L873" t="s">
        <v>28088</v>
      </c>
      <c r="M873" t="s">
        <v>28089</v>
      </c>
    </row>
    <row r="874" spans="1:13">
      <c r="A874" s="188" t="s">
        <v>177</v>
      </c>
      <c r="B874" s="188" t="s">
        <v>177</v>
      </c>
      <c r="C874" s="188" t="s">
        <v>1833</v>
      </c>
      <c r="D874" s="188" t="s">
        <v>161</v>
      </c>
      <c r="E874" s="188" t="s">
        <v>690</v>
      </c>
      <c r="F874" s="188" t="s">
        <v>11</v>
      </c>
      <c r="G874" s="188" t="s">
        <v>28090</v>
      </c>
      <c r="H874" s="188" t="s">
        <v>2134</v>
      </c>
      <c r="I874" s="188" t="s">
        <v>7050</v>
      </c>
      <c r="J874" s="188" t="s">
        <v>1504</v>
      </c>
      <c r="K874" s="188" t="s">
        <v>28091</v>
      </c>
      <c r="L874" t="s">
        <v>26502</v>
      </c>
      <c r="M874" t="s">
        <v>28092</v>
      </c>
    </row>
    <row r="875" spans="1:13">
      <c r="A875" s="188" t="s">
        <v>177</v>
      </c>
      <c r="B875" s="188" t="s">
        <v>177</v>
      </c>
      <c r="C875" s="188" t="s">
        <v>1833</v>
      </c>
      <c r="D875" s="188" t="s">
        <v>161</v>
      </c>
      <c r="E875" s="188" t="s">
        <v>690</v>
      </c>
      <c r="F875" s="188" t="s">
        <v>20</v>
      </c>
      <c r="G875" s="188" t="s">
        <v>28093</v>
      </c>
      <c r="H875" s="188" t="s">
        <v>2137</v>
      </c>
      <c r="I875" s="188" t="s">
        <v>28094</v>
      </c>
      <c r="J875" s="188" t="s">
        <v>1502</v>
      </c>
      <c r="K875" s="188" t="s">
        <v>28095</v>
      </c>
      <c r="L875" t="s">
        <v>28096</v>
      </c>
      <c r="M875" t="s">
        <v>17084</v>
      </c>
    </row>
    <row r="876" spans="1:13">
      <c r="A876" s="188" t="s">
        <v>177</v>
      </c>
      <c r="B876" s="188" t="s">
        <v>177</v>
      </c>
      <c r="C876" s="188" t="s">
        <v>1833</v>
      </c>
      <c r="D876" s="188" t="s">
        <v>161</v>
      </c>
      <c r="E876" s="188" t="s">
        <v>698</v>
      </c>
      <c r="F876" s="188" t="s">
        <v>3</v>
      </c>
      <c r="G876" s="188" t="s">
        <v>28097</v>
      </c>
      <c r="H876" s="188" t="s">
        <v>1968</v>
      </c>
      <c r="I876" s="188" t="s">
        <v>28098</v>
      </c>
      <c r="J876" s="188" t="s">
        <v>2463</v>
      </c>
      <c r="K876" s="188" t="s">
        <v>28099</v>
      </c>
      <c r="L876" t="s">
        <v>28100</v>
      </c>
      <c r="M876" t="s">
        <v>28101</v>
      </c>
    </row>
    <row r="877" spans="1:13">
      <c r="A877" s="188" t="s">
        <v>177</v>
      </c>
      <c r="B877" s="188" t="s">
        <v>177</v>
      </c>
      <c r="C877" s="188" t="s">
        <v>1833</v>
      </c>
      <c r="D877" s="188" t="s">
        <v>161</v>
      </c>
      <c r="E877" s="188" t="s">
        <v>698</v>
      </c>
      <c r="F877" s="188" t="s">
        <v>10</v>
      </c>
      <c r="G877" s="188" t="s">
        <v>28102</v>
      </c>
      <c r="H877" s="188" t="s">
        <v>2654</v>
      </c>
      <c r="I877" s="188" t="s">
        <v>28103</v>
      </c>
      <c r="J877" s="188" t="s">
        <v>2544</v>
      </c>
      <c r="K877" s="188" t="s">
        <v>28104</v>
      </c>
      <c r="L877" t="s">
        <v>28105</v>
      </c>
      <c r="M877" t="s">
        <v>28106</v>
      </c>
    </row>
    <row r="878" spans="1:13">
      <c r="A878" s="188" t="s">
        <v>177</v>
      </c>
      <c r="B878" s="188" t="s">
        <v>177</v>
      </c>
      <c r="C878" s="188" t="s">
        <v>1833</v>
      </c>
      <c r="D878" s="188" t="s">
        <v>161</v>
      </c>
      <c r="E878" s="188" t="s">
        <v>698</v>
      </c>
      <c r="F878" s="188" t="s">
        <v>2</v>
      </c>
      <c r="G878" s="188" t="s">
        <v>28107</v>
      </c>
      <c r="H878" s="188" t="s">
        <v>2101</v>
      </c>
      <c r="I878" s="188" t="s">
        <v>2957</v>
      </c>
      <c r="J878" s="188" t="s">
        <v>2324</v>
      </c>
      <c r="K878" s="188" t="s">
        <v>28108</v>
      </c>
      <c r="L878" t="s">
        <v>28109</v>
      </c>
      <c r="M878" t="s">
        <v>25750</v>
      </c>
    </row>
    <row r="879" spans="1:13">
      <c r="A879" s="188" t="s">
        <v>177</v>
      </c>
      <c r="B879" s="188" t="s">
        <v>177</v>
      </c>
      <c r="C879" s="188" t="s">
        <v>1833</v>
      </c>
      <c r="D879" s="188" t="s">
        <v>161</v>
      </c>
      <c r="E879" s="188" t="s">
        <v>698</v>
      </c>
      <c r="F879" s="188" t="s">
        <v>4</v>
      </c>
      <c r="G879" s="188" t="s">
        <v>28110</v>
      </c>
      <c r="H879" s="188" t="s">
        <v>2159</v>
      </c>
      <c r="I879" s="188" t="s">
        <v>28111</v>
      </c>
      <c r="J879" s="188" t="s">
        <v>1053</v>
      </c>
      <c r="K879" s="188" t="s">
        <v>28112</v>
      </c>
      <c r="L879" t="s">
        <v>28113</v>
      </c>
      <c r="M879" t="s">
        <v>28114</v>
      </c>
    </row>
    <row r="880" spans="1:13">
      <c r="A880" s="188" t="s">
        <v>177</v>
      </c>
      <c r="B880" s="188" t="s">
        <v>177</v>
      </c>
      <c r="C880" s="188" t="s">
        <v>1833</v>
      </c>
      <c r="D880" s="188" t="s">
        <v>161</v>
      </c>
      <c r="E880" s="188" t="s">
        <v>698</v>
      </c>
      <c r="F880" s="188" t="s">
        <v>11</v>
      </c>
      <c r="G880" s="188" t="s">
        <v>28115</v>
      </c>
      <c r="H880" s="188" t="s">
        <v>2050</v>
      </c>
      <c r="I880" s="188" t="s">
        <v>28116</v>
      </c>
      <c r="J880" s="188" t="s">
        <v>1547</v>
      </c>
      <c r="K880" s="188" t="s">
        <v>11644</v>
      </c>
      <c r="L880" t="s">
        <v>24911</v>
      </c>
      <c r="M880" t="s">
        <v>28117</v>
      </c>
    </row>
    <row r="881" spans="1:13">
      <c r="A881" s="188" t="s">
        <v>177</v>
      </c>
      <c r="B881" s="188" t="s">
        <v>177</v>
      </c>
      <c r="C881" s="188" t="s">
        <v>1833</v>
      </c>
      <c r="D881" s="188" t="s">
        <v>161</v>
      </c>
      <c r="E881" s="188" t="s">
        <v>698</v>
      </c>
      <c r="F881" s="188" t="s">
        <v>20</v>
      </c>
      <c r="G881" s="188" t="s">
        <v>28118</v>
      </c>
      <c r="H881" s="188" t="s">
        <v>1984</v>
      </c>
      <c r="I881" s="188" t="s">
        <v>28119</v>
      </c>
      <c r="J881" s="188" t="s">
        <v>1482</v>
      </c>
      <c r="K881" s="188" t="s">
        <v>28120</v>
      </c>
      <c r="L881" t="s">
        <v>28121</v>
      </c>
      <c r="M881" t="s">
        <v>28122</v>
      </c>
    </row>
    <row r="882" spans="1:13">
      <c r="A882" s="188" t="s">
        <v>177</v>
      </c>
      <c r="B882" s="188" t="s">
        <v>177</v>
      </c>
      <c r="C882" s="188" t="s">
        <v>1833</v>
      </c>
      <c r="D882" s="188" t="s">
        <v>161</v>
      </c>
      <c r="E882" s="188" t="s">
        <v>706</v>
      </c>
      <c r="F882" s="188" t="s">
        <v>3</v>
      </c>
      <c r="G882" s="188" t="s">
        <v>28123</v>
      </c>
      <c r="H882" s="188" t="s">
        <v>2654</v>
      </c>
      <c r="I882" s="188" t="s">
        <v>28103</v>
      </c>
      <c r="J882" s="188" t="s">
        <v>1968</v>
      </c>
      <c r="K882" s="188" t="s">
        <v>28124</v>
      </c>
      <c r="L882" t="s">
        <v>26922</v>
      </c>
      <c r="M882" t="s">
        <v>28105</v>
      </c>
    </row>
    <row r="883" spans="1:13">
      <c r="A883" s="188" t="s">
        <v>177</v>
      </c>
      <c r="B883" s="188" t="s">
        <v>177</v>
      </c>
      <c r="C883" s="188" t="s">
        <v>1833</v>
      </c>
      <c r="D883" s="188" t="s">
        <v>161</v>
      </c>
      <c r="E883" s="188" t="s">
        <v>706</v>
      </c>
      <c r="F883" s="188" t="s">
        <v>10</v>
      </c>
      <c r="G883" s="188" t="s">
        <v>28125</v>
      </c>
      <c r="H883" s="188" t="s">
        <v>2060</v>
      </c>
      <c r="I883" s="188" t="s">
        <v>28126</v>
      </c>
      <c r="J883" s="188" t="s">
        <v>1981</v>
      </c>
      <c r="K883" s="188" t="s">
        <v>28127</v>
      </c>
      <c r="L883" t="s">
        <v>28128</v>
      </c>
      <c r="M883" t="s">
        <v>28128</v>
      </c>
    </row>
    <row r="884" spans="1:13">
      <c r="A884" s="188" t="s">
        <v>177</v>
      </c>
      <c r="B884" s="188" t="s">
        <v>177</v>
      </c>
      <c r="C884" s="188" t="s">
        <v>1833</v>
      </c>
      <c r="D884" s="188" t="s">
        <v>161</v>
      </c>
      <c r="E884" s="188" t="s">
        <v>706</v>
      </c>
      <c r="F884" s="188" t="s">
        <v>2</v>
      </c>
      <c r="G884" s="188" t="s">
        <v>28129</v>
      </c>
      <c r="H884" s="188" t="s">
        <v>2608</v>
      </c>
      <c r="I884" s="188" t="s">
        <v>28081</v>
      </c>
      <c r="J884" s="188" t="s">
        <v>2301</v>
      </c>
      <c r="K884" s="188" t="s">
        <v>28130</v>
      </c>
      <c r="L884" t="s">
        <v>28083</v>
      </c>
      <c r="M884" t="s">
        <v>28131</v>
      </c>
    </row>
    <row r="885" spans="1:13">
      <c r="A885" s="188" t="s">
        <v>177</v>
      </c>
      <c r="B885" s="188" t="s">
        <v>177</v>
      </c>
      <c r="C885" s="188" t="s">
        <v>1833</v>
      </c>
      <c r="D885" s="188" t="s">
        <v>161</v>
      </c>
      <c r="E885" s="188" t="s">
        <v>706</v>
      </c>
      <c r="F885" s="188" t="s">
        <v>4</v>
      </c>
      <c r="G885" s="188" t="s">
        <v>28132</v>
      </c>
      <c r="H885" s="188" t="s">
        <v>2137</v>
      </c>
      <c r="I885" s="188" t="s">
        <v>28094</v>
      </c>
      <c r="J885" s="188" t="s">
        <v>1786</v>
      </c>
      <c r="K885" s="188" t="s">
        <v>28133</v>
      </c>
      <c r="L885" t="s">
        <v>28134</v>
      </c>
      <c r="M885" t="s">
        <v>28135</v>
      </c>
    </row>
    <row r="886" spans="1:13">
      <c r="A886" s="188" t="s">
        <v>177</v>
      </c>
      <c r="B886" s="188" t="s">
        <v>177</v>
      </c>
      <c r="C886" s="188" t="s">
        <v>1833</v>
      </c>
      <c r="D886" s="188" t="s">
        <v>161</v>
      </c>
      <c r="E886" s="188" t="s">
        <v>706</v>
      </c>
      <c r="F886" s="188" t="s">
        <v>11</v>
      </c>
      <c r="G886" s="188" t="s">
        <v>28136</v>
      </c>
      <c r="H886" s="188" t="s">
        <v>1744</v>
      </c>
      <c r="I886" s="188" t="s">
        <v>28137</v>
      </c>
      <c r="J886" s="188" t="s">
        <v>1504</v>
      </c>
      <c r="K886" s="188" t="s">
        <v>28091</v>
      </c>
      <c r="L886" t="s">
        <v>4868</v>
      </c>
      <c r="M886" t="s">
        <v>28138</v>
      </c>
    </row>
    <row r="887" spans="1:13">
      <c r="A887" s="188" t="s">
        <v>177</v>
      </c>
      <c r="B887" s="188" t="s">
        <v>177</v>
      </c>
      <c r="C887" s="188" t="s">
        <v>1833</v>
      </c>
      <c r="D887" s="188" t="s">
        <v>161</v>
      </c>
      <c r="E887" s="188" t="s">
        <v>706</v>
      </c>
      <c r="F887" s="188" t="s">
        <v>20</v>
      </c>
      <c r="G887" s="188" t="s">
        <v>28139</v>
      </c>
      <c r="H887" s="188" t="s">
        <v>1786</v>
      </c>
      <c r="I887" s="188" t="s">
        <v>28140</v>
      </c>
      <c r="J887" s="188" t="s">
        <v>1547</v>
      </c>
      <c r="K887" s="188" t="s">
        <v>11644</v>
      </c>
      <c r="L887" t="s">
        <v>28141</v>
      </c>
      <c r="M887" t="s">
        <v>13905</v>
      </c>
    </row>
    <row r="888" spans="1:13">
      <c r="A888" s="188" t="s">
        <v>177</v>
      </c>
      <c r="B888" s="188" t="s">
        <v>177</v>
      </c>
      <c r="C888" s="188" t="s">
        <v>1833</v>
      </c>
      <c r="D888" s="188" t="s">
        <v>161</v>
      </c>
      <c r="E888" s="188" t="s">
        <v>714</v>
      </c>
      <c r="F888" s="188" t="s">
        <v>3</v>
      </c>
      <c r="G888" s="188" t="s">
        <v>28142</v>
      </c>
      <c r="H888" s="188" t="s">
        <v>2573</v>
      </c>
      <c r="I888" s="188" t="s">
        <v>28143</v>
      </c>
      <c r="J888" s="188" t="s">
        <v>3389</v>
      </c>
      <c r="K888" s="188" t="s">
        <v>28144</v>
      </c>
      <c r="L888" t="s">
        <v>28145</v>
      </c>
      <c r="M888" t="s">
        <v>28146</v>
      </c>
    </row>
    <row r="889" spans="1:13">
      <c r="A889" s="188" t="s">
        <v>177</v>
      </c>
      <c r="B889" s="188" t="s">
        <v>177</v>
      </c>
      <c r="C889" s="188" t="s">
        <v>1833</v>
      </c>
      <c r="D889" s="188" t="s">
        <v>161</v>
      </c>
      <c r="E889" s="188" t="s">
        <v>714</v>
      </c>
      <c r="F889" s="188" t="s">
        <v>10</v>
      </c>
      <c r="G889" s="188" t="s">
        <v>28147</v>
      </c>
      <c r="H889" s="188" t="s">
        <v>1137</v>
      </c>
      <c r="I889" s="188" t="s">
        <v>28148</v>
      </c>
      <c r="J889" s="188" t="s">
        <v>2324</v>
      </c>
      <c r="K889" s="188" t="s">
        <v>28108</v>
      </c>
      <c r="L889" t="s">
        <v>28149</v>
      </c>
      <c r="M889" t="s">
        <v>28150</v>
      </c>
    </row>
    <row r="890" spans="1:13">
      <c r="A890" s="188" t="s">
        <v>177</v>
      </c>
      <c r="B890" s="188" t="s">
        <v>177</v>
      </c>
      <c r="C890" s="188" t="s">
        <v>1833</v>
      </c>
      <c r="D890" s="188" t="s">
        <v>161</v>
      </c>
      <c r="E890" s="188" t="s">
        <v>714</v>
      </c>
      <c r="F890" s="188" t="s">
        <v>2</v>
      </c>
      <c r="G890" s="188" t="s">
        <v>28151</v>
      </c>
      <c r="H890" s="188" t="s">
        <v>2278</v>
      </c>
      <c r="I890" s="188" t="s">
        <v>28152</v>
      </c>
      <c r="J890" s="188" t="s">
        <v>2114</v>
      </c>
      <c r="K890" s="188" t="s">
        <v>28153</v>
      </c>
      <c r="L890" t="s">
        <v>28154</v>
      </c>
      <c r="M890" t="s">
        <v>28155</v>
      </c>
    </row>
    <row r="891" spans="1:13">
      <c r="A891" s="188" t="s">
        <v>177</v>
      </c>
      <c r="B891" s="188" t="s">
        <v>177</v>
      </c>
      <c r="C891" s="188" t="s">
        <v>1833</v>
      </c>
      <c r="D891" s="188" t="s">
        <v>161</v>
      </c>
      <c r="E891" s="188" t="s">
        <v>714</v>
      </c>
      <c r="F891" s="188" t="s">
        <v>4</v>
      </c>
      <c r="G891" s="188" t="s">
        <v>28156</v>
      </c>
      <c r="H891" s="188" t="s">
        <v>2029</v>
      </c>
      <c r="I891" s="188" t="s">
        <v>28157</v>
      </c>
      <c r="J891" s="188" t="s">
        <v>1721</v>
      </c>
      <c r="K891" s="188" t="s">
        <v>28158</v>
      </c>
      <c r="L891" t="s">
        <v>28159</v>
      </c>
      <c r="M891" t="s">
        <v>28160</v>
      </c>
    </row>
    <row r="892" spans="1:13">
      <c r="A892" s="188" t="s">
        <v>177</v>
      </c>
      <c r="B892" s="188" t="s">
        <v>177</v>
      </c>
      <c r="C892" s="188" t="s">
        <v>1833</v>
      </c>
      <c r="D892" s="188" t="s">
        <v>161</v>
      </c>
      <c r="E892" s="188" t="s">
        <v>714</v>
      </c>
      <c r="F892" s="188" t="s">
        <v>11</v>
      </c>
      <c r="G892" s="188" t="s">
        <v>28161</v>
      </c>
      <c r="H892" s="188" t="s">
        <v>1744</v>
      </c>
      <c r="I892" s="188" t="s">
        <v>28137</v>
      </c>
      <c r="J892" s="188" t="s">
        <v>1482</v>
      </c>
      <c r="K892" s="188" t="s">
        <v>28120</v>
      </c>
      <c r="L892" t="s">
        <v>4868</v>
      </c>
      <c r="M892" t="s">
        <v>11031</v>
      </c>
    </row>
    <row r="893" spans="1:13">
      <c r="A893" s="188" t="s">
        <v>177</v>
      </c>
      <c r="B893" s="188" t="s">
        <v>177</v>
      </c>
      <c r="C893" s="188" t="s">
        <v>1833</v>
      </c>
      <c r="D893" s="188" t="s">
        <v>161</v>
      </c>
      <c r="E893" s="188" t="s">
        <v>714</v>
      </c>
      <c r="F893" s="188" t="s">
        <v>20</v>
      </c>
      <c r="G893" s="188" t="s">
        <v>28162</v>
      </c>
      <c r="H893" s="188" t="s">
        <v>1546</v>
      </c>
      <c r="I893" s="188" t="s">
        <v>9692</v>
      </c>
      <c r="J893" s="188" t="s">
        <v>1504</v>
      </c>
      <c r="K893" s="188" t="s">
        <v>28091</v>
      </c>
      <c r="L893" t="s">
        <v>28163</v>
      </c>
      <c r="M893" t="s">
        <v>11015</v>
      </c>
    </row>
    <row r="894" spans="1:13">
      <c r="A894" s="188" t="s">
        <v>177</v>
      </c>
      <c r="B894" s="188" t="s">
        <v>177</v>
      </c>
      <c r="C894" s="188" t="s">
        <v>1833</v>
      </c>
      <c r="D894" s="188" t="s">
        <v>162</v>
      </c>
      <c r="E894" s="188" t="s">
        <v>722</v>
      </c>
      <c r="F894" s="188" t="s">
        <v>3</v>
      </c>
      <c r="G894" s="188" t="s">
        <v>28164</v>
      </c>
      <c r="H894" s="188" t="s">
        <v>2134</v>
      </c>
      <c r="I894" s="188" t="s">
        <v>7050</v>
      </c>
      <c r="J894" s="188" t="s">
        <v>1961</v>
      </c>
      <c r="K894" s="188" t="s">
        <v>28165</v>
      </c>
      <c r="L894" t="s">
        <v>28166</v>
      </c>
      <c r="M894" t="s">
        <v>28167</v>
      </c>
    </row>
    <row r="895" spans="1:13">
      <c r="A895" s="188" t="s">
        <v>177</v>
      </c>
      <c r="B895" s="188" t="s">
        <v>177</v>
      </c>
      <c r="C895" s="188" t="s">
        <v>1833</v>
      </c>
      <c r="D895" s="188" t="s">
        <v>162</v>
      </c>
      <c r="E895" s="188" t="s">
        <v>722</v>
      </c>
      <c r="F895" s="188" t="s">
        <v>10</v>
      </c>
      <c r="G895" s="188" t="s">
        <v>28168</v>
      </c>
      <c r="H895" s="188" t="s">
        <v>926</v>
      </c>
      <c r="I895" s="188" t="s">
        <v>28169</v>
      </c>
      <c r="J895" s="188" t="s">
        <v>2281</v>
      </c>
      <c r="K895" s="188" t="s">
        <v>28170</v>
      </c>
      <c r="L895" t="s">
        <v>28171</v>
      </c>
      <c r="M895" t="s">
        <v>28172</v>
      </c>
    </row>
    <row r="896" spans="1:13">
      <c r="A896" s="188" t="s">
        <v>177</v>
      </c>
      <c r="B896" s="188" t="s">
        <v>177</v>
      </c>
      <c r="C896" s="188" t="s">
        <v>1833</v>
      </c>
      <c r="D896" s="188" t="s">
        <v>162</v>
      </c>
      <c r="E896" s="188" t="s">
        <v>722</v>
      </c>
      <c r="F896" s="188" t="s">
        <v>2</v>
      </c>
      <c r="G896" s="188" t="s">
        <v>28173</v>
      </c>
      <c r="H896" s="188" t="s">
        <v>1137</v>
      </c>
      <c r="I896" s="188" t="s">
        <v>28148</v>
      </c>
      <c r="J896" s="188" t="s">
        <v>2159</v>
      </c>
      <c r="K896" s="188" t="s">
        <v>28174</v>
      </c>
      <c r="L896" t="s">
        <v>28175</v>
      </c>
      <c r="M896" t="s">
        <v>28176</v>
      </c>
    </row>
    <row r="897" spans="1:13">
      <c r="A897" s="188" t="s">
        <v>177</v>
      </c>
      <c r="B897" s="188" t="s">
        <v>177</v>
      </c>
      <c r="C897" s="188" t="s">
        <v>1833</v>
      </c>
      <c r="D897" s="188" t="s">
        <v>162</v>
      </c>
      <c r="E897" s="188" t="s">
        <v>722</v>
      </c>
      <c r="F897" s="188" t="s">
        <v>4</v>
      </c>
      <c r="G897" s="188" t="s">
        <v>28177</v>
      </c>
      <c r="H897" s="188" t="s">
        <v>2301</v>
      </c>
      <c r="I897" s="188" t="s">
        <v>28072</v>
      </c>
      <c r="J897" s="188" t="s">
        <v>1831</v>
      </c>
      <c r="K897" s="188" t="s">
        <v>28178</v>
      </c>
      <c r="L897" t="s">
        <v>28179</v>
      </c>
      <c r="M897" t="s">
        <v>27062</v>
      </c>
    </row>
    <row r="898" spans="1:13">
      <c r="A898" s="188" t="s">
        <v>177</v>
      </c>
      <c r="B898" s="188" t="s">
        <v>177</v>
      </c>
      <c r="C898" s="188" t="s">
        <v>1833</v>
      </c>
      <c r="D898" s="188" t="s">
        <v>162</v>
      </c>
      <c r="E898" s="188" t="s">
        <v>722</v>
      </c>
      <c r="F898" s="188" t="s">
        <v>11</v>
      </c>
      <c r="G898" s="188" t="s">
        <v>28180</v>
      </c>
      <c r="H898" s="188" t="s">
        <v>2134</v>
      </c>
      <c r="I898" s="188" t="s">
        <v>7050</v>
      </c>
      <c r="J898" s="188" t="s">
        <v>1502</v>
      </c>
      <c r="K898" s="188" t="s">
        <v>28095</v>
      </c>
      <c r="L898" t="s">
        <v>26502</v>
      </c>
      <c r="M898" t="s">
        <v>28167</v>
      </c>
    </row>
    <row r="899" spans="1:13">
      <c r="A899" s="188" t="s">
        <v>177</v>
      </c>
      <c r="B899" s="188" t="s">
        <v>177</v>
      </c>
      <c r="C899" s="188" t="s">
        <v>1833</v>
      </c>
      <c r="D899" s="188" t="s">
        <v>162</v>
      </c>
      <c r="E899" s="188" t="s">
        <v>722</v>
      </c>
      <c r="F899" s="188" t="s">
        <v>20</v>
      </c>
      <c r="G899" s="188" t="s">
        <v>28181</v>
      </c>
      <c r="H899" s="188" t="s">
        <v>1742</v>
      </c>
      <c r="I899" s="188" t="s">
        <v>28182</v>
      </c>
      <c r="J899" s="188" t="s">
        <v>1547</v>
      </c>
      <c r="K899" s="188" t="s">
        <v>11644</v>
      </c>
      <c r="L899" t="s">
        <v>28183</v>
      </c>
      <c r="M899" t="s">
        <v>28184</v>
      </c>
    </row>
    <row r="900" spans="1:13">
      <c r="A900" s="188" t="s">
        <v>177</v>
      </c>
      <c r="B900" s="188" t="s">
        <v>177</v>
      </c>
      <c r="C900" s="188" t="s">
        <v>1833</v>
      </c>
      <c r="D900" s="188" t="s">
        <v>162</v>
      </c>
      <c r="E900" s="188" t="s">
        <v>730</v>
      </c>
      <c r="F900" s="188" t="s">
        <v>3</v>
      </c>
      <c r="G900" s="188" t="s">
        <v>28185</v>
      </c>
      <c r="H900" s="188" t="s">
        <v>1354</v>
      </c>
      <c r="I900" s="188" t="s">
        <v>28076</v>
      </c>
      <c r="J900" s="188" t="s">
        <v>2301</v>
      </c>
      <c r="K900" s="188" t="s">
        <v>28130</v>
      </c>
      <c r="L900" t="s">
        <v>27124</v>
      </c>
      <c r="M900" t="s">
        <v>28186</v>
      </c>
    </row>
    <row r="901" spans="1:13">
      <c r="A901" s="188" t="s">
        <v>177</v>
      </c>
      <c r="B901" s="188" t="s">
        <v>177</v>
      </c>
      <c r="C901" s="188" t="s">
        <v>1833</v>
      </c>
      <c r="D901" s="188" t="s">
        <v>162</v>
      </c>
      <c r="E901" s="188" t="s">
        <v>730</v>
      </c>
      <c r="F901" s="188" t="s">
        <v>10</v>
      </c>
      <c r="G901" s="188" t="s">
        <v>28187</v>
      </c>
      <c r="H901" s="188" t="s">
        <v>2563</v>
      </c>
      <c r="I901" s="188" t="s">
        <v>28188</v>
      </c>
      <c r="J901" s="188" t="s">
        <v>2279</v>
      </c>
      <c r="K901" s="188" t="s">
        <v>28189</v>
      </c>
      <c r="L901" t="s">
        <v>28190</v>
      </c>
      <c r="M901" t="s">
        <v>28191</v>
      </c>
    </row>
    <row r="902" spans="1:13">
      <c r="A902" s="188" t="s">
        <v>177</v>
      </c>
      <c r="B902" s="188" t="s">
        <v>177</v>
      </c>
      <c r="C902" s="188" t="s">
        <v>1833</v>
      </c>
      <c r="D902" s="188" t="s">
        <v>162</v>
      </c>
      <c r="E902" s="188" t="s">
        <v>730</v>
      </c>
      <c r="F902" s="188" t="s">
        <v>2</v>
      </c>
      <c r="G902" s="188" t="s">
        <v>28192</v>
      </c>
      <c r="H902" s="188" t="s">
        <v>1981</v>
      </c>
      <c r="I902" s="188" t="s">
        <v>28193</v>
      </c>
      <c r="J902" s="188" t="s">
        <v>2049</v>
      </c>
      <c r="K902" s="188" t="s">
        <v>28077</v>
      </c>
      <c r="L902" t="s">
        <v>27272</v>
      </c>
      <c r="M902" t="s">
        <v>28194</v>
      </c>
    </row>
    <row r="903" spans="1:13">
      <c r="A903" s="188" t="s">
        <v>177</v>
      </c>
      <c r="B903" s="188" t="s">
        <v>177</v>
      </c>
      <c r="C903" s="188" t="s">
        <v>1833</v>
      </c>
      <c r="D903" s="188" t="s">
        <v>162</v>
      </c>
      <c r="E903" s="188" t="s">
        <v>730</v>
      </c>
      <c r="F903" s="188" t="s">
        <v>4</v>
      </c>
      <c r="G903" s="188" t="s">
        <v>28195</v>
      </c>
      <c r="H903" s="188" t="s">
        <v>2384</v>
      </c>
      <c r="I903" s="188" t="s">
        <v>28196</v>
      </c>
      <c r="J903" s="188" t="s">
        <v>1744</v>
      </c>
      <c r="K903" s="188" t="s">
        <v>28087</v>
      </c>
      <c r="L903" t="s">
        <v>28197</v>
      </c>
      <c r="M903" t="s">
        <v>28198</v>
      </c>
    </row>
    <row r="904" spans="1:13">
      <c r="A904" s="188" t="s">
        <v>177</v>
      </c>
      <c r="B904" s="188" t="s">
        <v>177</v>
      </c>
      <c r="C904" s="188" t="s">
        <v>1833</v>
      </c>
      <c r="D904" s="188" t="s">
        <v>162</v>
      </c>
      <c r="E904" s="188" t="s">
        <v>730</v>
      </c>
      <c r="F904" s="188" t="s">
        <v>11</v>
      </c>
      <c r="G904" s="188" t="s">
        <v>28199</v>
      </c>
      <c r="H904" s="188" t="s">
        <v>2050</v>
      </c>
      <c r="I904" s="188" t="s">
        <v>28116</v>
      </c>
      <c r="J904" s="188" t="s">
        <v>1547</v>
      </c>
      <c r="K904" s="188" t="s">
        <v>11644</v>
      </c>
      <c r="L904" t="s">
        <v>24911</v>
      </c>
      <c r="M904" t="s">
        <v>28200</v>
      </c>
    </row>
    <row r="905" spans="1:13">
      <c r="A905" s="188" t="s">
        <v>177</v>
      </c>
      <c r="B905" s="188" t="s">
        <v>177</v>
      </c>
      <c r="C905" s="188" t="s">
        <v>1833</v>
      </c>
      <c r="D905" s="188" t="s">
        <v>162</v>
      </c>
      <c r="E905" s="188" t="s">
        <v>730</v>
      </c>
      <c r="F905" s="188" t="s">
        <v>20</v>
      </c>
      <c r="G905" s="188" t="s">
        <v>28201</v>
      </c>
      <c r="H905" s="188" t="s">
        <v>1875</v>
      </c>
      <c r="I905" s="188" t="s">
        <v>28202</v>
      </c>
      <c r="J905" s="188" t="s">
        <v>1504</v>
      </c>
      <c r="K905" s="188" t="s">
        <v>28091</v>
      </c>
      <c r="L905" t="s">
        <v>28203</v>
      </c>
      <c r="M905" t="s">
        <v>11872</v>
      </c>
    </row>
    <row r="906" spans="1:13">
      <c r="A906" s="188" t="s">
        <v>177</v>
      </c>
      <c r="B906" s="188" t="s">
        <v>177</v>
      </c>
      <c r="C906" s="188" t="s">
        <v>1833</v>
      </c>
      <c r="D906" s="188" t="s">
        <v>162</v>
      </c>
      <c r="E906" s="188" t="s">
        <v>738</v>
      </c>
      <c r="F906" s="188" t="s">
        <v>3</v>
      </c>
      <c r="G906" s="188" t="s">
        <v>28204</v>
      </c>
      <c r="H906" s="188" t="s">
        <v>2450</v>
      </c>
      <c r="I906" s="188" t="s">
        <v>28205</v>
      </c>
      <c r="J906" s="188" t="s">
        <v>2853</v>
      </c>
      <c r="K906" s="188" t="s">
        <v>28206</v>
      </c>
      <c r="L906" t="s">
        <v>28207</v>
      </c>
      <c r="M906" t="s">
        <v>28208</v>
      </c>
    </row>
    <row r="907" spans="1:13">
      <c r="A907" s="188" t="s">
        <v>177</v>
      </c>
      <c r="B907" s="188" t="s">
        <v>177</v>
      </c>
      <c r="C907" s="188" t="s">
        <v>1833</v>
      </c>
      <c r="D907" s="188" t="s">
        <v>162</v>
      </c>
      <c r="E907" s="188" t="s">
        <v>738</v>
      </c>
      <c r="F907" s="188" t="s">
        <v>10</v>
      </c>
      <c r="G907" s="188" t="s">
        <v>28209</v>
      </c>
      <c r="H907" s="188" t="s">
        <v>1343</v>
      </c>
      <c r="I907" s="188" t="s">
        <v>28210</v>
      </c>
      <c r="J907" s="188" t="s">
        <v>2687</v>
      </c>
      <c r="K907" s="188" t="s">
        <v>28211</v>
      </c>
      <c r="L907" t="s">
        <v>28212</v>
      </c>
      <c r="M907" t="s">
        <v>28213</v>
      </c>
    </row>
    <row r="908" spans="1:13">
      <c r="A908" s="188" t="s">
        <v>177</v>
      </c>
      <c r="B908" s="188" t="s">
        <v>177</v>
      </c>
      <c r="C908" s="188" t="s">
        <v>1833</v>
      </c>
      <c r="D908" s="188" t="s">
        <v>162</v>
      </c>
      <c r="E908" s="188" t="s">
        <v>738</v>
      </c>
      <c r="F908" s="188" t="s">
        <v>2</v>
      </c>
      <c r="G908" s="188" t="s">
        <v>28214</v>
      </c>
      <c r="H908" s="188" t="s">
        <v>1137</v>
      </c>
      <c r="I908" s="188" t="s">
        <v>28148</v>
      </c>
      <c r="J908" s="188" t="s">
        <v>2404</v>
      </c>
      <c r="K908" s="188" t="s">
        <v>11611</v>
      </c>
      <c r="L908" t="s">
        <v>28175</v>
      </c>
      <c r="M908" t="s">
        <v>28215</v>
      </c>
    </row>
    <row r="909" spans="1:13">
      <c r="A909" s="188" t="s">
        <v>177</v>
      </c>
      <c r="B909" s="188" t="s">
        <v>177</v>
      </c>
      <c r="C909" s="188" t="s">
        <v>1833</v>
      </c>
      <c r="D909" s="188" t="s">
        <v>162</v>
      </c>
      <c r="E909" s="188" t="s">
        <v>738</v>
      </c>
      <c r="F909" s="188" t="s">
        <v>4</v>
      </c>
      <c r="G909" s="188" t="s">
        <v>28216</v>
      </c>
      <c r="H909" s="188" t="s">
        <v>1961</v>
      </c>
      <c r="I909" s="188" t="s">
        <v>12816</v>
      </c>
      <c r="J909" s="188" t="s">
        <v>1053</v>
      </c>
      <c r="K909" s="188" t="s">
        <v>28112</v>
      </c>
      <c r="L909" t="s">
        <v>28217</v>
      </c>
      <c r="M909" t="s">
        <v>28218</v>
      </c>
    </row>
    <row r="910" spans="1:13">
      <c r="A910" s="188" t="s">
        <v>177</v>
      </c>
      <c r="B910" s="188" t="s">
        <v>177</v>
      </c>
      <c r="C910" s="188" t="s">
        <v>1833</v>
      </c>
      <c r="D910" s="188" t="s">
        <v>162</v>
      </c>
      <c r="E910" s="188" t="s">
        <v>738</v>
      </c>
      <c r="F910" s="188" t="s">
        <v>11</v>
      </c>
      <c r="G910" s="188" t="s">
        <v>28219</v>
      </c>
      <c r="H910" s="188" t="s">
        <v>1764</v>
      </c>
      <c r="I910" s="188" t="s">
        <v>28220</v>
      </c>
      <c r="J910" s="188" t="s">
        <v>1482</v>
      </c>
      <c r="K910" s="188" t="s">
        <v>28120</v>
      </c>
      <c r="L910" t="s">
        <v>16337</v>
      </c>
      <c r="M910" t="s">
        <v>4355</v>
      </c>
    </row>
    <row r="911" spans="1:13">
      <c r="A911" s="188" t="s">
        <v>177</v>
      </c>
      <c r="B911" s="188" t="s">
        <v>177</v>
      </c>
      <c r="C911" s="188" t="s">
        <v>1833</v>
      </c>
      <c r="D911" s="188" t="s">
        <v>162</v>
      </c>
      <c r="E911" s="188" t="s">
        <v>738</v>
      </c>
      <c r="F911" s="188" t="s">
        <v>20</v>
      </c>
      <c r="G911" s="188" t="s">
        <v>28221</v>
      </c>
      <c r="H911" s="188" t="s">
        <v>1786</v>
      </c>
      <c r="I911" s="188" t="s">
        <v>28140</v>
      </c>
      <c r="J911" s="188" t="s">
        <v>1502</v>
      </c>
      <c r="K911" s="188" t="s">
        <v>28095</v>
      </c>
      <c r="L911" t="s">
        <v>28141</v>
      </c>
      <c r="M911" t="s">
        <v>28222</v>
      </c>
    </row>
    <row r="912" spans="1:13">
      <c r="A912" s="188" t="s">
        <v>177</v>
      </c>
      <c r="B912" s="188" t="s">
        <v>177</v>
      </c>
      <c r="C912" s="188" t="s">
        <v>1833</v>
      </c>
      <c r="D912" s="188" t="s">
        <v>162</v>
      </c>
      <c r="E912" s="188" t="s">
        <v>746</v>
      </c>
      <c r="F912" s="188" t="s">
        <v>3</v>
      </c>
      <c r="G912" s="188" t="s">
        <v>28223</v>
      </c>
      <c r="H912" s="188" t="s">
        <v>1315</v>
      </c>
      <c r="I912" s="188" t="s">
        <v>28224</v>
      </c>
      <c r="J912" s="188" t="s">
        <v>3013</v>
      </c>
      <c r="K912" s="188" t="s">
        <v>28225</v>
      </c>
      <c r="L912" t="s">
        <v>24864</v>
      </c>
      <c r="M912" t="s">
        <v>28226</v>
      </c>
    </row>
    <row r="913" spans="1:13">
      <c r="A913" s="188" t="s">
        <v>177</v>
      </c>
      <c r="B913" s="188" t="s">
        <v>177</v>
      </c>
      <c r="C913" s="188" t="s">
        <v>1833</v>
      </c>
      <c r="D913" s="188" t="s">
        <v>162</v>
      </c>
      <c r="E913" s="188" t="s">
        <v>746</v>
      </c>
      <c r="F913" s="188" t="s">
        <v>10</v>
      </c>
      <c r="G913" s="188" t="s">
        <v>28227</v>
      </c>
      <c r="H913" s="188" t="s">
        <v>2101</v>
      </c>
      <c r="I913" s="188" t="s">
        <v>2957</v>
      </c>
      <c r="J913" s="188" t="s">
        <v>2502</v>
      </c>
      <c r="K913" s="188" t="s">
        <v>28228</v>
      </c>
      <c r="L913" t="s">
        <v>28229</v>
      </c>
      <c r="M913" t="s">
        <v>18107</v>
      </c>
    </row>
    <row r="914" spans="1:13">
      <c r="A914" s="188" t="s">
        <v>177</v>
      </c>
      <c r="B914" s="188" t="s">
        <v>177</v>
      </c>
      <c r="C914" s="188" t="s">
        <v>1833</v>
      </c>
      <c r="D914" s="188" t="s">
        <v>162</v>
      </c>
      <c r="E914" s="188" t="s">
        <v>746</v>
      </c>
      <c r="F914" s="188" t="s">
        <v>2</v>
      </c>
      <c r="G914" s="188" t="s">
        <v>28230</v>
      </c>
      <c r="H914" s="188" t="s">
        <v>2134</v>
      </c>
      <c r="I914" s="188" t="s">
        <v>7050</v>
      </c>
      <c r="J914" s="188" t="s">
        <v>2029</v>
      </c>
      <c r="K914" s="188" t="s">
        <v>28231</v>
      </c>
      <c r="L914" t="s">
        <v>28232</v>
      </c>
      <c r="M914" t="s">
        <v>28233</v>
      </c>
    </row>
    <row r="915" spans="1:13">
      <c r="A915" s="188" t="s">
        <v>177</v>
      </c>
      <c r="B915" s="188" t="s">
        <v>177</v>
      </c>
      <c r="C915" s="188" t="s">
        <v>1833</v>
      </c>
      <c r="D915" s="188" t="s">
        <v>162</v>
      </c>
      <c r="E915" s="188" t="s">
        <v>746</v>
      </c>
      <c r="F915" s="188" t="s">
        <v>4</v>
      </c>
      <c r="G915" s="188" t="s">
        <v>28234</v>
      </c>
      <c r="H915" s="188" t="s">
        <v>1984</v>
      </c>
      <c r="I915" s="188" t="s">
        <v>28119</v>
      </c>
      <c r="J915" s="188" t="s">
        <v>1590</v>
      </c>
      <c r="K915" s="188" t="s">
        <v>28235</v>
      </c>
      <c r="L915" t="s">
        <v>27361</v>
      </c>
      <c r="M915" t="s">
        <v>10800</v>
      </c>
    </row>
    <row r="916" spans="1:13">
      <c r="A916" s="188" t="s">
        <v>177</v>
      </c>
      <c r="B916" s="188" t="s">
        <v>177</v>
      </c>
      <c r="C916" s="188" t="s">
        <v>1833</v>
      </c>
      <c r="D916" s="188" t="s">
        <v>162</v>
      </c>
      <c r="E916" s="188" t="s">
        <v>746</v>
      </c>
      <c r="F916" s="188" t="s">
        <v>11</v>
      </c>
      <c r="G916" s="188" t="s">
        <v>28236</v>
      </c>
      <c r="H916" s="188" t="s">
        <v>1721</v>
      </c>
      <c r="I916" s="188" t="s">
        <v>28237</v>
      </c>
      <c r="J916" s="188" t="s">
        <v>1482</v>
      </c>
      <c r="K916" s="188" t="s">
        <v>28120</v>
      </c>
      <c r="L916" t="s">
        <v>12632</v>
      </c>
      <c r="M916" t="s">
        <v>8042</v>
      </c>
    </row>
    <row r="917" spans="1:13">
      <c r="A917" s="188" t="s">
        <v>177</v>
      </c>
      <c r="B917" s="188" t="s">
        <v>177</v>
      </c>
      <c r="C917" s="188" t="s">
        <v>1833</v>
      </c>
      <c r="D917" s="188" t="s">
        <v>162</v>
      </c>
      <c r="E917" s="188" t="s">
        <v>746</v>
      </c>
      <c r="F917" s="188" t="s">
        <v>20</v>
      </c>
      <c r="G917" s="188" t="s">
        <v>28238</v>
      </c>
      <c r="H917" s="188" t="s">
        <v>1547</v>
      </c>
      <c r="I917" s="188" t="s">
        <v>28239</v>
      </c>
      <c r="J917" s="188" t="s">
        <v>1482</v>
      </c>
      <c r="K917" s="188" t="s">
        <v>28120</v>
      </c>
      <c r="L917" t="s">
        <v>952</v>
      </c>
      <c r="M917" t="s">
        <v>15024</v>
      </c>
    </row>
    <row r="918" spans="1:13">
      <c r="A918" s="188" t="s">
        <v>177</v>
      </c>
      <c r="B918" s="188" t="s">
        <v>177</v>
      </c>
      <c r="C918" s="188" t="s">
        <v>1833</v>
      </c>
      <c r="D918" s="188" t="s">
        <v>163</v>
      </c>
      <c r="E918" s="188" t="s">
        <v>754</v>
      </c>
      <c r="F918" s="188" t="s">
        <v>3</v>
      </c>
      <c r="G918" s="188" t="s">
        <v>28240</v>
      </c>
      <c r="H918" s="188" t="s">
        <v>2404</v>
      </c>
      <c r="I918" s="188" t="s">
        <v>28241</v>
      </c>
      <c r="J918" s="188" t="s">
        <v>1984</v>
      </c>
      <c r="K918" s="188" t="s">
        <v>28242</v>
      </c>
      <c r="L918" t="s">
        <v>28243</v>
      </c>
      <c r="M918" t="s">
        <v>28244</v>
      </c>
    </row>
    <row r="919" spans="1:13">
      <c r="A919" s="188" t="s">
        <v>177</v>
      </c>
      <c r="B919" s="188" t="s">
        <v>177</v>
      </c>
      <c r="C919" s="188" t="s">
        <v>1833</v>
      </c>
      <c r="D919" s="188" t="s">
        <v>163</v>
      </c>
      <c r="E919" s="188" t="s">
        <v>754</v>
      </c>
      <c r="F919" s="188" t="s">
        <v>10</v>
      </c>
      <c r="G919" s="188" t="s">
        <v>28245</v>
      </c>
      <c r="H919" s="188" t="s">
        <v>1968</v>
      </c>
      <c r="I919" s="188" t="s">
        <v>28098</v>
      </c>
      <c r="J919" s="188" t="s">
        <v>2281</v>
      </c>
      <c r="K919" s="188" t="s">
        <v>28170</v>
      </c>
      <c r="L919" t="s">
        <v>28246</v>
      </c>
      <c r="M919" t="s">
        <v>28247</v>
      </c>
    </row>
    <row r="920" spans="1:13">
      <c r="A920" s="188" t="s">
        <v>177</v>
      </c>
      <c r="B920" s="188" t="s">
        <v>177</v>
      </c>
      <c r="C920" s="188" t="s">
        <v>1833</v>
      </c>
      <c r="D920" s="188" t="s">
        <v>163</v>
      </c>
      <c r="E920" s="188" t="s">
        <v>754</v>
      </c>
      <c r="F920" s="188" t="s">
        <v>2</v>
      </c>
      <c r="G920" s="188" t="s">
        <v>28248</v>
      </c>
      <c r="H920" s="188" t="s">
        <v>1354</v>
      </c>
      <c r="I920" s="188" t="s">
        <v>28076</v>
      </c>
      <c r="J920" s="188" t="s">
        <v>2074</v>
      </c>
      <c r="K920" s="188" t="s">
        <v>28082</v>
      </c>
      <c r="L920" t="s">
        <v>28249</v>
      </c>
      <c r="M920" t="s">
        <v>28250</v>
      </c>
    </row>
    <row r="921" spans="1:13">
      <c r="A921" s="188" t="s">
        <v>177</v>
      </c>
      <c r="B921" s="188" t="s">
        <v>177</v>
      </c>
      <c r="C921" s="188" t="s">
        <v>1833</v>
      </c>
      <c r="D921" s="188" t="s">
        <v>163</v>
      </c>
      <c r="E921" s="188" t="s">
        <v>754</v>
      </c>
      <c r="F921" s="188" t="s">
        <v>4</v>
      </c>
      <c r="G921" s="188" t="s">
        <v>28251</v>
      </c>
      <c r="H921" s="188" t="s">
        <v>2279</v>
      </c>
      <c r="I921" s="188" t="s">
        <v>28252</v>
      </c>
      <c r="J921" s="188" t="s">
        <v>1939</v>
      </c>
      <c r="K921" s="188" t="s">
        <v>28253</v>
      </c>
      <c r="L921" t="s">
        <v>28254</v>
      </c>
      <c r="M921" t="s">
        <v>28255</v>
      </c>
    </row>
    <row r="922" spans="1:13">
      <c r="A922" s="188" t="s">
        <v>177</v>
      </c>
      <c r="B922" s="188" t="s">
        <v>177</v>
      </c>
      <c r="C922" s="188" t="s">
        <v>1833</v>
      </c>
      <c r="D922" s="188" t="s">
        <v>163</v>
      </c>
      <c r="E922" s="188" t="s">
        <v>754</v>
      </c>
      <c r="F922" s="188" t="s">
        <v>11</v>
      </c>
      <c r="G922" s="188" t="s">
        <v>28256</v>
      </c>
      <c r="H922" s="188" t="s">
        <v>2134</v>
      </c>
      <c r="I922" s="188" t="s">
        <v>7050</v>
      </c>
      <c r="J922" s="188" t="s">
        <v>1502</v>
      </c>
      <c r="K922" s="188" t="s">
        <v>28095</v>
      </c>
      <c r="L922" t="s">
        <v>26502</v>
      </c>
      <c r="M922" t="s">
        <v>28167</v>
      </c>
    </row>
    <row r="923" spans="1:13">
      <c r="A923" s="188" t="s">
        <v>177</v>
      </c>
      <c r="B923" s="188" t="s">
        <v>177</v>
      </c>
      <c r="C923" s="188" t="s">
        <v>1833</v>
      </c>
      <c r="D923" s="188" t="s">
        <v>163</v>
      </c>
      <c r="E923" s="188" t="s">
        <v>754</v>
      </c>
      <c r="F923" s="188" t="s">
        <v>20</v>
      </c>
      <c r="G923" s="188" t="s">
        <v>28257</v>
      </c>
      <c r="H923" s="188" t="s">
        <v>1719</v>
      </c>
      <c r="I923" s="188" t="s">
        <v>28258</v>
      </c>
      <c r="J923" s="188" t="s">
        <v>1592</v>
      </c>
      <c r="K923" s="188" t="s">
        <v>28259</v>
      </c>
      <c r="L923" t="s">
        <v>28260</v>
      </c>
      <c r="M923" t="s">
        <v>28261</v>
      </c>
    </row>
    <row r="924" spans="1:13">
      <c r="A924" s="188" t="s">
        <v>177</v>
      </c>
      <c r="B924" s="188" t="s">
        <v>177</v>
      </c>
      <c r="C924" s="188" t="s">
        <v>1833</v>
      </c>
      <c r="D924" s="188" t="s">
        <v>163</v>
      </c>
      <c r="E924" s="188" t="s">
        <v>762</v>
      </c>
      <c r="F924" s="188" t="s">
        <v>3</v>
      </c>
      <c r="G924" s="188" t="s">
        <v>28262</v>
      </c>
      <c r="H924" s="188" t="s">
        <v>1137</v>
      </c>
      <c r="I924" s="188" t="s">
        <v>28148</v>
      </c>
      <c r="J924" s="188" t="s">
        <v>2463</v>
      </c>
      <c r="K924" s="188" t="s">
        <v>28099</v>
      </c>
      <c r="L924" t="s">
        <v>28263</v>
      </c>
      <c r="M924" t="s">
        <v>28264</v>
      </c>
    </row>
    <row r="925" spans="1:13">
      <c r="A925" s="188" t="s">
        <v>177</v>
      </c>
      <c r="B925" s="188" t="s">
        <v>177</v>
      </c>
      <c r="C925" s="188" t="s">
        <v>1833</v>
      </c>
      <c r="D925" s="188" t="s">
        <v>163</v>
      </c>
      <c r="E925" s="188" t="s">
        <v>762</v>
      </c>
      <c r="F925" s="188" t="s">
        <v>10</v>
      </c>
      <c r="G925" s="188" t="s">
        <v>28265</v>
      </c>
      <c r="H925" s="188" t="s">
        <v>3221</v>
      </c>
      <c r="I925" s="188" t="s">
        <v>28266</v>
      </c>
      <c r="J925" s="188" t="s">
        <v>2608</v>
      </c>
      <c r="K925" s="188" t="s">
        <v>28267</v>
      </c>
      <c r="L925" t="s">
        <v>28268</v>
      </c>
      <c r="M925" t="s">
        <v>28269</v>
      </c>
    </row>
    <row r="926" spans="1:13">
      <c r="A926" s="188" t="s">
        <v>177</v>
      </c>
      <c r="B926" s="188" t="s">
        <v>177</v>
      </c>
      <c r="C926" s="188" t="s">
        <v>1833</v>
      </c>
      <c r="D926" s="188" t="s">
        <v>163</v>
      </c>
      <c r="E926" s="188" t="s">
        <v>762</v>
      </c>
      <c r="F926" s="188" t="s">
        <v>2</v>
      </c>
      <c r="G926" s="188" t="s">
        <v>28270</v>
      </c>
      <c r="H926" s="188" t="s">
        <v>2542</v>
      </c>
      <c r="I926" s="188" t="s">
        <v>28271</v>
      </c>
      <c r="J926" s="188" t="s">
        <v>2279</v>
      </c>
      <c r="K926" s="188" t="s">
        <v>28189</v>
      </c>
      <c r="L926" t="s">
        <v>28272</v>
      </c>
      <c r="M926" t="s">
        <v>28273</v>
      </c>
    </row>
    <row r="927" spans="1:13">
      <c r="A927" s="188" t="s">
        <v>177</v>
      </c>
      <c r="B927" s="188" t="s">
        <v>177</v>
      </c>
      <c r="C927" s="188" t="s">
        <v>1833</v>
      </c>
      <c r="D927" s="188" t="s">
        <v>163</v>
      </c>
      <c r="E927" s="188" t="s">
        <v>762</v>
      </c>
      <c r="F927" s="188" t="s">
        <v>4</v>
      </c>
      <c r="G927" s="188" t="s">
        <v>28274</v>
      </c>
      <c r="H927" s="188" t="s">
        <v>2050</v>
      </c>
      <c r="I927" s="188" t="s">
        <v>28116</v>
      </c>
      <c r="J927" s="188" t="s">
        <v>1657</v>
      </c>
      <c r="K927" s="188" t="s">
        <v>28275</v>
      </c>
      <c r="L927" t="s">
        <v>26115</v>
      </c>
      <c r="M927" t="s">
        <v>11705</v>
      </c>
    </row>
    <row r="928" spans="1:13">
      <c r="A928" s="188" t="s">
        <v>177</v>
      </c>
      <c r="B928" s="188" t="s">
        <v>177</v>
      </c>
      <c r="C928" s="188" t="s">
        <v>1833</v>
      </c>
      <c r="D928" s="188" t="s">
        <v>163</v>
      </c>
      <c r="E928" s="188" t="s">
        <v>762</v>
      </c>
      <c r="F928" s="188" t="s">
        <v>11</v>
      </c>
      <c r="G928" s="188" t="s">
        <v>28276</v>
      </c>
      <c r="H928" s="188" t="s">
        <v>1984</v>
      </c>
      <c r="I928" s="188" t="s">
        <v>28119</v>
      </c>
      <c r="J928" s="188" t="s">
        <v>1547</v>
      </c>
      <c r="K928" s="188" t="s">
        <v>11644</v>
      </c>
      <c r="L928" t="s">
        <v>25650</v>
      </c>
      <c r="M928" t="s">
        <v>14808</v>
      </c>
    </row>
    <row r="929" spans="1:13">
      <c r="A929" s="188" t="s">
        <v>177</v>
      </c>
      <c r="B929" s="188" t="s">
        <v>177</v>
      </c>
      <c r="C929" s="188" t="s">
        <v>1833</v>
      </c>
      <c r="D929" s="188" t="s">
        <v>163</v>
      </c>
      <c r="E929" s="188" t="s">
        <v>762</v>
      </c>
      <c r="F929" s="188" t="s">
        <v>20</v>
      </c>
      <c r="G929" s="188" t="s">
        <v>28277</v>
      </c>
      <c r="H929" s="188" t="s">
        <v>1875</v>
      </c>
      <c r="I929" s="188" t="s">
        <v>28202</v>
      </c>
      <c r="J929" s="188" t="s">
        <v>1504</v>
      </c>
      <c r="K929" s="188" t="s">
        <v>28091</v>
      </c>
      <c r="L929" t="s">
        <v>28203</v>
      </c>
      <c r="M929" t="s">
        <v>8639</v>
      </c>
    </row>
    <row r="930" spans="1:13">
      <c r="A930" s="188" t="s">
        <v>177</v>
      </c>
      <c r="B930" s="188" t="s">
        <v>177</v>
      </c>
      <c r="C930" s="188" t="s">
        <v>1833</v>
      </c>
      <c r="D930" s="188" t="s">
        <v>163</v>
      </c>
      <c r="E930" s="188" t="s">
        <v>770</v>
      </c>
      <c r="F930" s="188" t="s">
        <v>3</v>
      </c>
      <c r="G930" s="188" t="s">
        <v>28278</v>
      </c>
      <c r="H930" s="188" t="s">
        <v>2487</v>
      </c>
      <c r="I930" s="188" t="s">
        <v>28279</v>
      </c>
      <c r="J930" s="188" t="s">
        <v>926</v>
      </c>
      <c r="K930" s="188" t="s">
        <v>28280</v>
      </c>
      <c r="L930" t="s">
        <v>28281</v>
      </c>
      <c r="M930" t="s">
        <v>28282</v>
      </c>
    </row>
    <row r="931" spans="1:13">
      <c r="A931" s="188" t="s">
        <v>177</v>
      </c>
      <c r="B931" s="188" t="s">
        <v>177</v>
      </c>
      <c r="C931" s="188" t="s">
        <v>1833</v>
      </c>
      <c r="D931" s="188" t="s">
        <v>163</v>
      </c>
      <c r="E931" s="188" t="s">
        <v>770</v>
      </c>
      <c r="F931" s="188" t="s">
        <v>10</v>
      </c>
      <c r="G931" s="188" t="s">
        <v>28283</v>
      </c>
      <c r="H931" s="188" t="s">
        <v>3104</v>
      </c>
      <c r="I931" s="188" t="s">
        <v>28284</v>
      </c>
      <c r="J931" s="188" t="s">
        <v>2278</v>
      </c>
      <c r="K931" s="188" t="s">
        <v>28285</v>
      </c>
      <c r="L931" t="s">
        <v>24850</v>
      </c>
      <c r="M931" t="s">
        <v>28286</v>
      </c>
    </row>
    <row r="932" spans="1:13">
      <c r="A932" s="188" t="s">
        <v>177</v>
      </c>
      <c r="B932" s="188" t="s">
        <v>177</v>
      </c>
      <c r="C932" s="188" t="s">
        <v>1833</v>
      </c>
      <c r="D932" s="188" t="s">
        <v>163</v>
      </c>
      <c r="E932" s="188" t="s">
        <v>770</v>
      </c>
      <c r="F932" s="188" t="s">
        <v>2</v>
      </c>
      <c r="G932" s="188" t="s">
        <v>28287</v>
      </c>
      <c r="H932" s="188" t="s">
        <v>1808</v>
      </c>
      <c r="I932" s="188" t="s">
        <v>28288</v>
      </c>
      <c r="J932" s="188" t="s">
        <v>2301</v>
      </c>
      <c r="K932" s="188" t="s">
        <v>28130</v>
      </c>
      <c r="L932" t="s">
        <v>28289</v>
      </c>
      <c r="M932" t="s">
        <v>28290</v>
      </c>
    </row>
    <row r="933" spans="1:13">
      <c r="A933" s="188" t="s">
        <v>177</v>
      </c>
      <c r="B933" s="188" t="s">
        <v>177</v>
      </c>
      <c r="C933" s="188" t="s">
        <v>1833</v>
      </c>
      <c r="D933" s="188" t="s">
        <v>163</v>
      </c>
      <c r="E933" s="188" t="s">
        <v>770</v>
      </c>
      <c r="F933" s="188" t="s">
        <v>4</v>
      </c>
      <c r="G933" s="188" t="s">
        <v>28291</v>
      </c>
      <c r="H933" s="188" t="s">
        <v>2114</v>
      </c>
      <c r="I933" s="188" t="s">
        <v>28292</v>
      </c>
      <c r="J933" s="188" t="s">
        <v>1590</v>
      </c>
      <c r="K933" s="188" t="s">
        <v>28235</v>
      </c>
      <c r="L933" t="s">
        <v>28293</v>
      </c>
      <c r="M933" t="s">
        <v>28294</v>
      </c>
    </row>
    <row r="934" spans="1:13">
      <c r="A934" s="188" t="s">
        <v>177</v>
      </c>
      <c r="B934" s="188" t="s">
        <v>177</v>
      </c>
      <c r="C934" s="188" t="s">
        <v>1833</v>
      </c>
      <c r="D934" s="188" t="s">
        <v>163</v>
      </c>
      <c r="E934" s="188" t="s">
        <v>770</v>
      </c>
      <c r="F934" s="188" t="s">
        <v>11</v>
      </c>
      <c r="G934" s="188" t="s">
        <v>28295</v>
      </c>
      <c r="H934" s="188" t="s">
        <v>1984</v>
      </c>
      <c r="I934" s="188" t="s">
        <v>28119</v>
      </c>
      <c r="J934" s="188" t="s">
        <v>1051</v>
      </c>
      <c r="K934" s="188" t="s">
        <v>28296</v>
      </c>
      <c r="L934" t="s">
        <v>25650</v>
      </c>
      <c r="M934" t="s">
        <v>28297</v>
      </c>
    </row>
    <row r="935" spans="1:13">
      <c r="A935" s="188" t="s">
        <v>177</v>
      </c>
      <c r="B935" s="188" t="s">
        <v>177</v>
      </c>
      <c r="C935" s="188" t="s">
        <v>1833</v>
      </c>
      <c r="D935" s="188" t="s">
        <v>163</v>
      </c>
      <c r="E935" s="188" t="s">
        <v>770</v>
      </c>
      <c r="F935" s="188" t="s">
        <v>20</v>
      </c>
      <c r="G935" s="188" t="s">
        <v>28298</v>
      </c>
      <c r="H935" s="188" t="s">
        <v>1810</v>
      </c>
      <c r="I935" s="188" t="s">
        <v>28299</v>
      </c>
      <c r="J935" s="188" t="s">
        <v>1482</v>
      </c>
      <c r="K935" s="188" t="s">
        <v>28120</v>
      </c>
      <c r="L935" t="s">
        <v>28300</v>
      </c>
      <c r="M935" t="s">
        <v>28301</v>
      </c>
    </row>
    <row r="936" spans="1:13">
      <c r="A936" s="188" t="s">
        <v>177</v>
      </c>
      <c r="B936" s="188" t="s">
        <v>177</v>
      </c>
      <c r="C936" s="188" t="s">
        <v>1833</v>
      </c>
      <c r="D936" s="188" t="s">
        <v>163</v>
      </c>
      <c r="E936" s="188" t="s">
        <v>778</v>
      </c>
      <c r="F936" s="188" t="s">
        <v>3</v>
      </c>
      <c r="G936" s="188" t="s">
        <v>28302</v>
      </c>
      <c r="H936" s="188" t="s">
        <v>1315</v>
      </c>
      <c r="I936" s="188" t="s">
        <v>28224</v>
      </c>
      <c r="J936" s="188" t="s">
        <v>2614</v>
      </c>
      <c r="K936" s="188" t="s">
        <v>11617</v>
      </c>
      <c r="L936" t="s">
        <v>24864</v>
      </c>
      <c r="M936" t="s">
        <v>28303</v>
      </c>
    </row>
    <row r="937" spans="1:13">
      <c r="A937" s="188" t="s">
        <v>177</v>
      </c>
      <c r="B937" s="188" t="s">
        <v>177</v>
      </c>
      <c r="C937" s="188" t="s">
        <v>1833</v>
      </c>
      <c r="D937" s="188" t="s">
        <v>163</v>
      </c>
      <c r="E937" s="188" t="s">
        <v>778</v>
      </c>
      <c r="F937" s="188" t="s">
        <v>10</v>
      </c>
      <c r="G937" s="188" t="s">
        <v>28304</v>
      </c>
      <c r="H937" s="188" t="s">
        <v>2247</v>
      </c>
      <c r="I937" s="188" t="s">
        <v>28305</v>
      </c>
      <c r="J937" s="188" t="s">
        <v>2278</v>
      </c>
      <c r="K937" s="188" t="s">
        <v>28285</v>
      </c>
      <c r="L937" t="s">
        <v>28306</v>
      </c>
      <c r="M937" t="s">
        <v>18728</v>
      </c>
    </row>
    <row r="938" spans="1:13">
      <c r="A938" s="188" t="s">
        <v>177</v>
      </c>
      <c r="B938" s="188" t="s">
        <v>177</v>
      </c>
      <c r="C938" s="188" t="s">
        <v>1833</v>
      </c>
      <c r="D938" s="188" t="s">
        <v>163</v>
      </c>
      <c r="E938" s="188" t="s">
        <v>778</v>
      </c>
      <c r="F938" s="188" t="s">
        <v>2</v>
      </c>
      <c r="G938" s="188" t="s">
        <v>28307</v>
      </c>
      <c r="H938" s="188" t="s">
        <v>1360</v>
      </c>
      <c r="I938" s="188" t="s">
        <v>28308</v>
      </c>
      <c r="J938" s="188" t="s">
        <v>2007</v>
      </c>
      <c r="K938" s="188" t="s">
        <v>28309</v>
      </c>
      <c r="L938" t="s">
        <v>28310</v>
      </c>
      <c r="M938" t="s">
        <v>28311</v>
      </c>
    </row>
    <row r="939" spans="1:13">
      <c r="A939" s="188" t="s">
        <v>177</v>
      </c>
      <c r="B939" s="188" t="s">
        <v>177</v>
      </c>
      <c r="C939" s="188" t="s">
        <v>1833</v>
      </c>
      <c r="D939" s="188" t="s">
        <v>163</v>
      </c>
      <c r="E939" s="188" t="s">
        <v>778</v>
      </c>
      <c r="F939" s="188" t="s">
        <v>4</v>
      </c>
      <c r="G939" s="188" t="s">
        <v>28312</v>
      </c>
      <c r="H939" s="188" t="s">
        <v>1897</v>
      </c>
      <c r="I939" s="188" t="s">
        <v>28313</v>
      </c>
      <c r="J939" s="188" t="s">
        <v>1613</v>
      </c>
      <c r="K939" s="188" t="s">
        <v>28314</v>
      </c>
      <c r="L939" t="s">
        <v>12191</v>
      </c>
      <c r="M939" t="s">
        <v>28315</v>
      </c>
    </row>
    <row r="940" spans="1:13">
      <c r="A940" s="188" t="s">
        <v>177</v>
      </c>
      <c r="B940" s="188" t="s">
        <v>177</v>
      </c>
      <c r="C940" s="188" t="s">
        <v>1833</v>
      </c>
      <c r="D940" s="188" t="s">
        <v>163</v>
      </c>
      <c r="E940" s="188" t="s">
        <v>778</v>
      </c>
      <c r="F940" s="188" t="s">
        <v>11</v>
      </c>
      <c r="G940" s="188" t="s">
        <v>28316</v>
      </c>
      <c r="H940" s="188" t="s">
        <v>1721</v>
      </c>
      <c r="I940" s="188" t="s">
        <v>28237</v>
      </c>
      <c r="J940" s="188" t="s">
        <v>1504</v>
      </c>
      <c r="K940" s="188" t="s">
        <v>28091</v>
      </c>
      <c r="L940" t="s">
        <v>12632</v>
      </c>
      <c r="M940" t="s">
        <v>28317</v>
      </c>
    </row>
    <row r="941" spans="1:13">
      <c r="A941" s="188" t="s">
        <v>177</v>
      </c>
      <c r="B941" s="188" t="s">
        <v>177</v>
      </c>
      <c r="C941" s="188" t="s">
        <v>1833</v>
      </c>
      <c r="D941" s="188" t="s">
        <v>163</v>
      </c>
      <c r="E941" s="188" t="s">
        <v>778</v>
      </c>
      <c r="F941" s="188" t="s">
        <v>20</v>
      </c>
      <c r="G941" s="188" t="s">
        <v>28318</v>
      </c>
      <c r="H941" s="188" t="s">
        <v>1613</v>
      </c>
      <c r="I941" s="188" t="s">
        <v>28319</v>
      </c>
      <c r="J941" s="188" t="s">
        <v>1482</v>
      </c>
      <c r="K941" s="188" t="s">
        <v>28120</v>
      </c>
      <c r="L941" t="s">
        <v>28135</v>
      </c>
      <c r="M941" t="s">
        <v>1059</v>
      </c>
    </row>
    <row r="942" spans="1:13">
      <c r="A942" s="188" t="s">
        <v>177</v>
      </c>
      <c r="B942" s="188" t="s">
        <v>177</v>
      </c>
      <c r="C942" s="188" t="s">
        <v>1833</v>
      </c>
      <c r="D942" s="188" t="s">
        <v>164</v>
      </c>
      <c r="E942" s="188" t="s">
        <v>785</v>
      </c>
      <c r="F942" s="188" t="s">
        <v>3</v>
      </c>
      <c r="G942" s="188" t="s">
        <v>28320</v>
      </c>
      <c r="H942" s="188" t="s">
        <v>1918</v>
      </c>
      <c r="I942" s="188" t="s">
        <v>28321</v>
      </c>
      <c r="J942" s="188" t="s">
        <v>1657</v>
      </c>
      <c r="K942" s="188" t="s">
        <v>9153</v>
      </c>
      <c r="L942" t="s">
        <v>28322</v>
      </c>
      <c r="M942" t="s">
        <v>26571</v>
      </c>
    </row>
    <row r="943" spans="1:13">
      <c r="A943" s="188" t="s">
        <v>177</v>
      </c>
      <c r="B943" s="188" t="s">
        <v>177</v>
      </c>
      <c r="C943" s="188" t="s">
        <v>1833</v>
      </c>
      <c r="D943" s="188" t="s">
        <v>164</v>
      </c>
      <c r="E943" s="188" t="s">
        <v>785</v>
      </c>
      <c r="F943" s="188" t="s">
        <v>10</v>
      </c>
      <c r="G943" s="188" t="s">
        <v>28323</v>
      </c>
      <c r="H943" s="188" t="s">
        <v>1719</v>
      </c>
      <c r="I943" s="188" t="s">
        <v>28324</v>
      </c>
      <c r="J943" s="188" t="s">
        <v>1764</v>
      </c>
      <c r="K943" s="188" t="s">
        <v>15982</v>
      </c>
      <c r="L943" t="s">
        <v>28325</v>
      </c>
      <c r="M943" t="s">
        <v>25575</v>
      </c>
    </row>
    <row r="944" spans="1:13">
      <c r="A944" s="188" t="s">
        <v>177</v>
      </c>
      <c r="B944" s="188" t="s">
        <v>177</v>
      </c>
      <c r="C944" s="188" t="s">
        <v>1833</v>
      </c>
      <c r="D944" s="188" t="s">
        <v>164</v>
      </c>
      <c r="E944" s="188" t="s">
        <v>785</v>
      </c>
      <c r="F944" s="188" t="s">
        <v>2</v>
      </c>
      <c r="G944" s="188" t="s">
        <v>28326</v>
      </c>
      <c r="H944" s="188" t="s">
        <v>2050</v>
      </c>
      <c r="I944" s="188" t="s">
        <v>10644</v>
      </c>
      <c r="J944" s="188" t="s">
        <v>1590</v>
      </c>
      <c r="K944" s="188" t="s">
        <v>28327</v>
      </c>
      <c r="L944" t="s">
        <v>28328</v>
      </c>
      <c r="M944" t="s">
        <v>28329</v>
      </c>
    </row>
    <row r="945" spans="1:13">
      <c r="A945" s="188" t="s">
        <v>177</v>
      </c>
      <c r="B945" s="188" t="s">
        <v>177</v>
      </c>
      <c r="C945" s="188" t="s">
        <v>1833</v>
      </c>
      <c r="D945" s="188" t="s">
        <v>164</v>
      </c>
      <c r="E945" s="188" t="s">
        <v>785</v>
      </c>
      <c r="F945" s="188" t="s">
        <v>4</v>
      </c>
      <c r="G945" s="188" t="s">
        <v>28330</v>
      </c>
      <c r="H945" s="188" t="s">
        <v>1875</v>
      </c>
      <c r="I945" s="188" t="s">
        <v>28331</v>
      </c>
      <c r="J945" s="188" t="s">
        <v>1547</v>
      </c>
      <c r="K945" s="188" t="s">
        <v>10145</v>
      </c>
      <c r="L945" t="s">
        <v>28332</v>
      </c>
      <c r="M945" t="s">
        <v>27062</v>
      </c>
    </row>
    <row r="946" spans="1:13">
      <c r="A946" s="188" t="s">
        <v>177</v>
      </c>
      <c r="B946" s="188" t="s">
        <v>177</v>
      </c>
      <c r="C946" s="188" t="s">
        <v>1833</v>
      </c>
      <c r="D946" s="188" t="s">
        <v>164</v>
      </c>
      <c r="E946" s="188" t="s">
        <v>785</v>
      </c>
      <c r="F946" s="188" t="s">
        <v>11</v>
      </c>
      <c r="G946" s="188" t="s">
        <v>28333</v>
      </c>
      <c r="H946" s="188" t="s">
        <v>1786</v>
      </c>
      <c r="I946" s="188" t="s">
        <v>28334</v>
      </c>
      <c r="J946" s="188" t="s">
        <v>3800</v>
      </c>
      <c r="K946" s="188" t="s">
        <v>3808</v>
      </c>
      <c r="L946" t="s">
        <v>19840</v>
      </c>
      <c r="M946" t="s">
        <v>28335</v>
      </c>
    </row>
    <row r="947" spans="1:13">
      <c r="A947" s="188" t="s">
        <v>177</v>
      </c>
      <c r="B947" s="188" t="s">
        <v>177</v>
      </c>
      <c r="C947" s="188" t="s">
        <v>1833</v>
      </c>
      <c r="D947" s="188" t="s">
        <v>164</v>
      </c>
      <c r="E947" s="188" t="s">
        <v>785</v>
      </c>
      <c r="F947" s="188" t="s">
        <v>20</v>
      </c>
      <c r="G947" s="188" t="s">
        <v>28336</v>
      </c>
      <c r="H947" s="188" t="s">
        <v>1853</v>
      </c>
      <c r="I947" s="188" t="s">
        <v>28337</v>
      </c>
      <c r="J947" s="188" t="s">
        <v>1482</v>
      </c>
      <c r="K947" s="188" t="s">
        <v>12128</v>
      </c>
      <c r="L947" t="s">
        <v>28338</v>
      </c>
      <c r="M947" t="s">
        <v>28184</v>
      </c>
    </row>
    <row r="948" spans="1:13">
      <c r="A948" s="188" t="s">
        <v>177</v>
      </c>
      <c r="B948" s="188" t="s">
        <v>177</v>
      </c>
      <c r="C948" s="188" t="s">
        <v>1833</v>
      </c>
      <c r="D948" s="188" t="s">
        <v>164</v>
      </c>
      <c r="E948" s="188" t="s">
        <v>793</v>
      </c>
      <c r="F948" s="188" t="s">
        <v>3</v>
      </c>
      <c r="G948" s="188" t="s">
        <v>28339</v>
      </c>
      <c r="H948" s="188" t="s">
        <v>1939</v>
      </c>
      <c r="I948" s="188" t="s">
        <v>28340</v>
      </c>
      <c r="J948" s="188" t="s">
        <v>1613</v>
      </c>
      <c r="K948" s="188" t="s">
        <v>28341</v>
      </c>
      <c r="L948" t="s">
        <v>28342</v>
      </c>
      <c r="M948" t="s">
        <v>28343</v>
      </c>
    </row>
    <row r="949" spans="1:13">
      <c r="A949" s="188" t="s">
        <v>177</v>
      </c>
      <c r="B949" s="188" t="s">
        <v>177</v>
      </c>
      <c r="C949" s="188" t="s">
        <v>1833</v>
      </c>
      <c r="D949" s="188" t="s">
        <v>164</v>
      </c>
      <c r="E949" s="188" t="s">
        <v>793</v>
      </c>
      <c r="F949" s="188" t="s">
        <v>10</v>
      </c>
      <c r="G949" s="188" t="s">
        <v>28344</v>
      </c>
      <c r="H949" s="188" t="s">
        <v>1742</v>
      </c>
      <c r="I949" s="188" t="s">
        <v>28345</v>
      </c>
      <c r="J949" s="188" t="s">
        <v>1764</v>
      </c>
      <c r="K949" s="188" t="s">
        <v>15982</v>
      </c>
      <c r="L949" t="s">
        <v>28346</v>
      </c>
      <c r="M949" t="s">
        <v>28347</v>
      </c>
    </row>
    <row r="950" spans="1:13">
      <c r="A950" s="188" t="s">
        <v>177</v>
      </c>
      <c r="B950" s="188" t="s">
        <v>177</v>
      </c>
      <c r="C950" s="188" t="s">
        <v>1833</v>
      </c>
      <c r="D950" s="188" t="s">
        <v>164</v>
      </c>
      <c r="E950" s="188" t="s">
        <v>793</v>
      </c>
      <c r="F950" s="188" t="s">
        <v>2</v>
      </c>
      <c r="G950" s="188" t="s">
        <v>28348</v>
      </c>
      <c r="H950" s="188" t="s">
        <v>2052</v>
      </c>
      <c r="I950" s="188" t="s">
        <v>13835</v>
      </c>
      <c r="J950" s="188" t="s">
        <v>1786</v>
      </c>
      <c r="K950" s="188" t="s">
        <v>28349</v>
      </c>
      <c r="L950" t="s">
        <v>28350</v>
      </c>
      <c r="M950" t="s">
        <v>28351</v>
      </c>
    </row>
    <row r="951" spans="1:13">
      <c r="A951" s="188" t="s">
        <v>177</v>
      </c>
      <c r="B951" s="188" t="s">
        <v>177</v>
      </c>
      <c r="C951" s="188" t="s">
        <v>1833</v>
      </c>
      <c r="D951" s="188" t="s">
        <v>164</v>
      </c>
      <c r="E951" s="188" t="s">
        <v>793</v>
      </c>
      <c r="F951" s="188" t="s">
        <v>4</v>
      </c>
      <c r="G951" s="188" t="s">
        <v>28352</v>
      </c>
      <c r="H951" s="188" t="s">
        <v>1786</v>
      </c>
      <c r="I951" s="188" t="s">
        <v>28334</v>
      </c>
      <c r="J951" s="188" t="s">
        <v>1504</v>
      </c>
      <c r="K951" s="188" t="s">
        <v>28353</v>
      </c>
      <c r="L951" t="s">
        <v>25220</v>
      </c>
      <c r="M951" t="s">
        <v>28354</v>
      </c>
    </row>
    <row r="952" spans="1:13">
      <c r="A952" s="188" t="s">
        <v>177</v>
      </c>
      <c r="B952" s="188" t="s">
        <v>177</v>
      </c>
      <c r="C952" s="188" t="s">
        <v>1833</v>
      </c>
      <c r="D952" s="188" t="s">
        <v>164</v>
      </c>
      <c r="E952" s="188" t="s">
        <v>793</v>
      </c>
      <c r="F952" s="188" t="s">
        <v>11</v>
      </c>
      <c r="G952" s="188" t="s">
        <v>28355</v>
      </c>
      <c r="H952" s="188" t="s">
        <v>1764</v>
      </c>
      <c r="I952" s="188" t="s">
        <v>28356</v>
      </c>
      <c r="J952" s="188" t="s">
        <v>1482</v>
      </c>
      <c r="K952" s="188" t="s">
        <v>12128</v>
      </c>
      <c r="L952" t="s">
        <v>28357</v>
      </c>
      <c r="M952" t="s">
        <v>11618</v>
      </c>
    </row>
    <row r="953" spans="1:13">
      <c r="A953" s="188" t="s">
        <v>177</v>
      </c>
      <c r="B953" s="188" t="s">
        <v>177</v>
      </c>
      <c r="C953" s="188" t="s">
        <v>1833</v>
      </c>
      <c r="D953" s="188" t="s">
        <v>164</v>
      </c>
      <c r="E953" s="188" t="s">
        <v>793</v>
      </c>
      <c r="F953" s="188" t="s">
        <v>20</v>
      </c>
      <c r="G953" s="188" t="s">
        <v>28358</v>
      </c>
      <c r="H953" s="188" t="s">
        <v>1590</v>
      </c>
      <c r="I953" s="188" t="s">
        <v>28359</v>
      </c>
      <c r="J953" s="188" t="s">
        <v>1051</v>
      </c>
      <c r="K953" s="188" t="s">
        <v>28360</v>
      </c>
      <c r="L953" t="s">
        <v>28361</v>
      </c>
      <c r="M953" t="s">
        <v>28362</v>
      </c>
    </row>
    <row r="954" spans="1:13">
      <c r="A954" s="188" t="s">
        <v>177</v>
      </c>
      <c r="B954" s="188" t="s">
        <v>177</v>
      </c>
      <c r="C954" s="188" t="s">
        <v>1833</v>
      </c>
      <c r="D954" s="188" t="s">
        <v>164</v>
      </c>
      <c r="E954" s="188" t="s">
        <v>801</v>
      </c>
      <c r="F954" s="188" t="s">
        <v>3</v>
      </c>
      <c r="G954" s="188" t="s">
        <v>28363</v>
      </c>
      <c r="H954" s="188" t="s">
        <v>2278</v>
      </c>
      <c r="I954" s="188" t="s">
        <v>28364</v>
      </c>
      <c r="J954" s="188" t="s">
        <v>2052</v>
      </c>
      <c r="K954" s="188" t="s">
        <v>28365</v>
      </c>
      <c r="L954" t="s">
        <v>28366</v>
      </c>
      <c r="M954" t="s">
        <v>28367</v>
      </c>
    </row>
    <row r="955" spans="1:13">
      <c r="A955" s="188" t="s">
        <v>177</v>
      </c>
      <c r="B955" s="188" t="s">
        <v>177</v>
      </c>
      <c r="C955" s="188" t="s">
        <v>1833</v>
      </c>
      <c r="D955" s="188" t="s">
        <v>164</v>
      </c>
      <c r="E955" s="188" t="s">
        <v>801</v>
      </c>
      <c r="F955" s="188" t="s">
        <v>10</v>
      </c>
      <c r="G955" s="188" t="s">
        <v>28368</v>
      </c>
      <c r="H955" s="188" t="s">
        <v>2239</v>
      </c>
      <c r="I955" s="188" t="s">
        <v>28369</v>
      </c>
      <c r="J955" s="188" t="s">
        <v>1897</v>
      </c>
      <c r="K955" s="188" t="s">
        <v>28370</v>
      </c>
      <c r="L955" t="s">
        <v>28371</v>
      </c>
      <c r="M955" t="s">
        <v>28372</v>
      </c>
    </row>
    <row r="956" spans="1:13">
      <c r="A956" s="188" t="s">
        <v>177</v>
      </c>
      <c r="B956" s="188" t="s">
        <v>177</v>
      </c>
      <c r="C956" s="188" t="s">
        <v>1833</v>
      </c>
      <c r="D956" s="188" t="s">
        <v>164</v>
      </c>
      <c r="E956" s="188" t="s">
        <v>801</v>
      </c>
      <c r="F956" s="188" t="s">
        <v>2</v>
      </c>
      <c r="G956" s="188" t="s">
        <v>28373</v>
      </c>
      <c r="H956" s="188" t="s">
        <v>2114</v>
      </c>
      <c r="I956" s="188" t="s">
        <v>28374</v>
      </c>
      <c r="J956" s="188" t="s">
        <v>1764</v>
      </c>
      <c r="K956" s="188" t="s">
        <v>15982</v>
      </c>
      <c r="L956" t="s">
        <v>28375</v>
      </c>
      <c r="M956" t="s">
        <v>28376</v>
      </c>
    </row>
    <row r="957" spans="1:13">
      <c r="A957" s="188" t="s">
        <v>177</v>
      </c>
      <c r="B957" s="188" t="s">
        <v>177</v>
      </c>
      <c r="C957" s="188" t="s">
        <v>1833</v>
      </c>
      <c r="D957" s="188" t="s">
        <v>164</v>
      </c>
      <c r="E957" s="188" t="s">
        <v>801</v>
      </c>
      <c r="F957" s="188" t="s">
        <v>4</v>
      </c>
      <c r="G957" s="188" t="s">
        <v>28377</v>
      </c>
      <c r="H957" s="188" t="s">
        <v>1764</v>
      </c>
      <c r="I957" s="188" t="s">
        <v>28356</v>
      </c>
      <c r="J957" s="188" t="s">
        <v>1502</v>
      </c>
      <c r="K957" s="188" t="s">
        <v>12093</v>
      </c>
      <c r="L957" t="s">
        <v>26453</v>
      </c>
      <c r="M957" t="s">
        <v>28378</v>
      </c>
    </row>
    <row r="958" spans="1:13">
      <c r="A958" s="188" t="s">
        <v>177</v>
      </c>
      <c r="B958" s="188" t="s">
        <v>177</v>
      </c>
      <c r="C958" s="188" t="s">
        <v>1833</v>
      </c>
      <c r="D958" s="188" t="s">
        <v>164</v>
      </c>
      <c r="E958" s="188" t="s">
        <v>801</v>
      </c>
      <c r="F958" s="188" t="s">
        <v>11</v>
      </c>
      <c r="G958" s="188" t="s">
        <v>28379</v>
      </c>
      <c r="H958" s="188" t="s">
        <v>1721</v>
      </c>
      <c r="I958" s="188" t="s">
        <v>28380</v>
      </c>
      <c r="J958" s="188" t="s">
        <v>3800</v>
      </c>
      <c r="K958" s="188" t="s">
        <v>3808</v>
      </c>
      <c r="L958" t="s">
        <v>18728</v>
      </c>
      <c r="M958" t="s">
        <v>27231</v>
      </c>
    </row>
    <row r="959" spans="1:13">
      <c r="A959" s="188" t="s">
        <v>177</v>
      </c>
      <c r="B959" s="188" t="s">
        <v>177</v>
      </c>
      <c r="C959" s="188" t="s">
        <v>1833</v>
      </c>
      <c r="D959" s="188" t="s">
        <v>164</v>
      </c>
      <c r="E959" s="188" t="s">
        <v>801</v>
      </c>
      <c r="F959" s="188" t="s">
        <v>20</v>
      </c>
      <c r="G959" s="188" t="s">
        <v>28381</v>
      </c>
      <c r="H959" s="188" t="s">
        <v>1546</v>
      </c>
      <c r="I959" s="188" t="s">
        <v>28382</v>
      </c>
      <c r="J959" s="188" t="s">
        <v>1051</v>
      </c>
      <c r="K959" s="188" t="s">
        <v>28360</v>
      </c>
      <c r="L959" t="s">
        <v>4868</v>
      </c>
      <c r="M959" t="s">
        <v>10957</v>
      </c>
    </row>
    <row r="960" spans="1:13">
      <c r="A960" s="188" t="s">
        <v>177</v>
      </c>
      <c r="B960" s="188" t="s">
        <v>177</v>
      </c>
      <c r="C960" s="188" t="s">
        <v>1833</v>
      </c>
      <c r="D960" s="188" t="s">
        <v>164</v>
      </c>
      <c r="E960" s="188" t="s">
        <v>809</v>
      </c>
      <c r="F960" s="188" t="s">
        <v>3</v>
      </c>
      <c r="G960" s="188" t="s">
        <v>28383</v>
      </c>
      <c r="H960" s="188" t="s">
        <v>1137</v>
      </c>
      <c r="I960" s="188" t="s">
        <v>28384</v>
      </c>
      <c r="J960" s="188" t="s">
        <v>2279</v>
      </c>
      <c r="K960" s="188" t="s">
        <v>9734</v>
      </c>
      <c r="L960" t="s">
        <v>28385</v>
      </c>
      <c r="M960" t="s">
        <v>28386</v>
      </c>
    </row>
    <row r="961" spans="1:13">
      <c r="A961" s="188" t="s">
        <v>177</v>
      </c>
      <c r="B961" s="188" t="s">
        <v>177</v>
      </c>
      <c r="C961" s="188" t="s">
        <v>1833</v>
      </c>
      <c r="D961" s="188" t="s">
        <v>164</v>
      </c>
      <c r="E961" s="188" t="s">
        <v>809</v>
      </c>
      <c r="F961" s="188" t="s">
        <v>10</v>
      </c>
      <c r="G961" s="188" t="s">
        <v>28387</v>
      </c>
      <c r="H961" s="188" t="s">
        <v>2114</v>
      </c>
      <c r="I961" s="188" t="s">
        <v>28374</v>
      </c>
      <c r="J961" s="188" t="s">
        <v>1810</v>
      </c>
      <c r="K961" s="188" t="s">
        <v>28388</v>
      </c>
      <c r="L961" t="s">
        <v>28389</v>
      </c>
      <c r="M961" t="s">
        <v>28390</v>
      </c>
    </row>
    <row r="962" spans="1:13">
      <c r="A962" s="188" t="s">
        <v>177</v>
      </c>
      <c r="B962" s="188" t="s">
        <v>177</v>
      </c>
      <c r="C962" s="188" t="s">
        <v>1833</v>
      </c>
      <c r="D962" s="188" t="s">
        <v>164</v>
      </c>
      <c r="E962" s="188" t="s">
        <v>809</v>
      </c>
      <c r="F962" s="188" t="s">
        <v>2</v>
      </c>
      <c r="G962" s="188" t="s">
        <v>28391</v>
      </c>
      <c r="H962" s="188" t="s">
        <v>1786</v>
      </c>
      <c r="I962" s="188" t="s">
        <v>28334</v>
      </c>
      <c r="J962" s="188" t="s">
        <v>1592</v>
      </c>
      <c r="K962" s="188" t="s">
        <v>28392</v>
      </c>
      <c r="L962" t="s">
        <v>28393</v>
      </c>
      <c r="M962" t="s">
        <v>28394</v>
      </c>
    </row>
    <row r="963" spans="1:13">
      <c r="A963" s="188" t="s">
        <v>177</v>
      </c>
      <c r="B963" s="188" t="s">
        <v>177</v>
      </c>
      <c r="C963" s="188" t="s">
        <v>1833</v>
      </c>
      <c r="D963" s="188" t="s">
        <v>164</v>
      </c>
      <c r="E963" s="188" t="s">
        <v>809</v>
      </c>
      <c r="F963" s="188" t="s">
        <v>4</v>
      </c>
      <c r="G963" s="188" t="s">
        <v>28395</v>
      </c>
      <c r="H963" s="188" t="s">
        <v>1657</v>
      </c>
      <c r="I963" s="188" t="s">
        <v>28396</v>
      </c>
      <c r="J963" s="188" t="s">
        <v>1482</v>
      </c>
      <c r="K963" s="188" t="s">
        <v>12128</v>
      </c>
      <c r="L963" t="s">
        <v>28397</v>
      </c>
      <c r="M963" t="s">
        <v>28398</v>
      </c>
    </row>
    <row r="964" spans="1:13">
      <c r="A964" s="188" t="s">
        <v>177</v>
      </c>
      <c r="B964" s="188" t="s">
        <v>177</v>
      </c>
      <c r="C964" s="188" t="s">
        <v>1833</v>
      </c>
      <c r="D964" s="188" t="s">
        <v>164</v>
      </c>
      <c r="E964" s="188" t="s">
        <v>809</v>
      </c>
      <c r="F964" s="188" t="s">
        <v>11</v>
      </c>
      <c r="G964" s="188" t="s">
        <v>28399</v>
      </c>
      <c r="H964" s="188" t="s">
        <v>1613</v>
      </c>
      <c r="I964" s="188" t="s">
        <v>28400</v>
      </c>
      <c r="J964" s="188" t="s">
        <v>3800</v>
      </c>
      <c r="K964" s="188" t="s">
        <v>3808</v>
      </c>
      <c r="L964" t="s">
        <v>17975</v>
      </c>
      <c r="M964" t="s">
        <v>28401</v>
      </c>
    </row>
    <row r="965" spans="1:13">
      <c r="A965" s="188" t="s">
        <v>177</v>
      </c>
      <c r="B965" s="188" t="s">
        <v>177</v>
      </c>
      <c r="C965" s="188" t="s">
        <v>1833</v>
      </c>
      <c r="D965" s="188" t="s">
        <v>164</v>
      </c>
      <c r="E965" s="188" t="s">
        <v>809</v>
      </c>
      <c r="F965" s="188" t="s">
        <v>20</v>
      </c>
      <c r="G965" s="188" t="s">
        <v>28402</v>
      </c>
      <c r="H965" s="188" t="s">
        <v>1053</v>
      </c>
      <c r="I965" s="188" t="s">
        <v>14867</v>
      </c>
      <c r="J965" s="188" t="s">
        <v>1051</v>
      </c>
      <c r="K965" s="188" t="s">
        <v>28360</v>
      </c>
      <c r="L965" t="s">
        <v>469</v>
      </c>
      <c r="M965" t="s">
        <v>13143</v>
      </c>
    </row>
    <row r="966" spans="1:13">
      <c r="A966" s="188" t="s">
        <v>177</v>
      </c>
      <c r="B966" s="188" t="s">
        <v>177</v>
      </c>
      <c r="C966" s="188" t="s">
        <v>1855</v>
      </c>
      <c r="D966" s="188" t="s">
        <v>150</v>
      </c>
      <c r="E966" s="188" t="s">
        <v>179</v>
      </c>
      <c r="F966" s="188" t="s">
        <v>3</v>
      </c>
      <c r="G966" s="188" t="s">
        <v>28403</v>
      </c>
      <c r="H966" s="188" t="s">
        <v>2134</v>
      </c>
      <c r="I966" s="188" t="s">
        <v>28404</v>
      </c>
      <c r="J966" s="188" t="s">
        <v>2007</v>
      </c>
      <c r="K966" s="188" t="s">
        <v>28405</v>
      </c>
      <c r="L966" t="s">
        <v>27147</v>
      </c>
      <c r="M966" t="s">
        <v>17705</v>
      </c>
    </row>
    <row r="967" spans="1:13">
      <c r="A967" s="188" t="s">
        <v>177</v>
      </c>
      <c r="B967" s="188" t="s">
        <v>177</v>
      </c>
      <c r="C967" s="188" t="s">
        <v>1855</v>
      </c>
      <c r="D967" s="188" t="s">
        <v>150</v>
      </c>
      <c r="E967" s="188" t="s">
        <v>179</v>
      </c>
      <c r="F967" s="188" t="s">
        <v>10</v>
      </c>
      <c r="G967" s="188" t="s">
        <v>28406</v>
      </c>
      <c r="H967" s="188" t="s">
        <v>2059</v>
      </c>
      <c r="I967" s="188" t="s">
        <v>28407</v>
      </c>
      <c r="J967" s="188" t="s">
        <v>2114</v>
      </c>
      <c r="K967" s="188" t="s">
        <v>16519</v>
      </c>
      <c r="L967" t="s">
        <v>28328</v>
      </c>
      <c r="M967" t="s">
        <v>28408</v>
      </c>
    </row>
    <row r="968" spans="1:13">
      <c r="A968" s="188" t="s">
        <v>177</v>
      </c>
      <c r="B968" s="188" t="s">
        <v>177</v>
      </c>
      <c r="C968" s="188" t="s">
        <v>1855</v>
      </c>
      <c r="D968" s="188" t="s">
        <v>150</v>
      </c>
      <c r="E968" s="188" t="s">
        <v>179</v>
      </c>
      <c r="F968" s="188" t="s">
        <v>2</v>
      </c>
      <c r="G968" s="188" t="s">
        <v>28409</v>
      </c>
      <c r="H968" s="188" t="s">
        <v>2135</v>
      </c>
      <c r="I968" s="188" t="s">
        <v>28410</v>
      </c>
      <c r="J968" s="188" t="s">
        <v>1810</v>
      </c>
      <c r="K968" s="188" t="s">
        <v>28411</v>
      </c>
      <c r="L968" t="s">
        <v>28412</v>
      </c>
      <c r="M968" t="s">
        <v>28413</v>
      </c>
    </row>
    <row r="969" spans="1:13">
      <c r="A969" s="188" t="s">
        <v>177</v>
      </c>
      <c r="B969" s="188" t="s">
        <v>177</v>
      </c>
      <c r="C969" s="188" t="s">
        <v>1855</v>
      </c>
      <c r="D969" s="188" t="s">
        <v>150</v>
      </c>
      <c r="E969" s="188" t="s">
        <v>179</v>
      </c>
      <c r="F969" s="188" t="s">
        <v>4</v>
      </c>
      <c r="G969" s="188" t="s">
        <v>28414</v>
      </c>
      <c r="H969" s="188" t="s">
        <v>1657</v>
      </c>
      <c r="I969" s="188" t="s">
        <v>28415</v>
      </c>
      <c r="J969" s="188" t="s">
        <v>3800</v>
      </c>
      <c r="K969" s="188" t="s">
        <v>3808</v>
      </c>
      <c r="L969" t="s">
        <v>24911</v>
      </c>
      <c r="M969" t="s">
        <v>28416</v>
      </c>
    </row>
    <row r="970" spans="1:13">
      <c r="A970" s="188" t="s">
        <v>177</v>
      </c>
      <c r="B970" s="188" t="s">
        <v>177</v>
      </c>
      <c r="C970" s="188" t="s">
        <v>1855</v>
      </c>
      <c r="D970" s="188" t="s">
        <v>150</v>
      </c>
      <c r="E970" s="188" t="s">
        <v>179</v>
      </c>
      <c r="F970" s="188" t="s">
        <v>11</v>
      </c>
      <c r="G970" s="188" t="s">
        <v>28417</v>
      </c>
      <c r="H970" s="188" t="s">
        <v>1853</v>
      </c>
      <c r="I970" s="188" t="s">
        <v>28418</v>
      </c>
      <c r="J970" s="188" t="s">
        <v>1051</v>
      </c>
      <c r="K970" s="188" t="s">
        <v>28419</v>
      </c>
      <c r="L970" t="s">
        <v>28420</v>
      </c>
      <c r="M970" t="s">
        <v>28421</v>
      </c>
    </row>
    <row r="971" spans="1:13">
      <c r="A971" s="188" t="s">
        <v>177</v>
      </c>
      <c r="B971" s="188" t="s">
        <v>177</v>
      </c>
      <c r="C971" s="188" t="s">
        <v>1855</v>
      </c>
      <c r="D971" s="188" t="s">
        <v>150</v>
      </c>
      <c r="E971" s="188" t="s">
        <v>179</v>
      </c>
      <c r="F971" s="188" t="s">
        <v>20</v>
      </c>
      <c r="G971" s="188" t="s">
        <v>28422</v>
      </c>
      <c r="H971" s="188" t="s">
        <v>1590</v>
      </c>
      <c r="I971" s="188" t="s">
        <v>28423</v>
      </c>
      <c r="J971" s="188" t="s">
        <v>1504</v>
      </c>
      <c r="K971" s="188" t="s">
        <v>28424</v>
      </c>
      <c r="L971" t="s">
        <v>28425</v>
      </c>
      <c r="M971" t="s">
        <v>28426</v>
      </c>
    </row>
    <row r="972" spans="1:13">
      <c r="A972" s="188" t="s">
        <v>177</v>
      </c>
      <c r="B972" s="188" t="s">
        <v>177</v>
      </c>
      <c r="C972" s="188" t="s">
        <v>1855</v>
      </c>
      <c r="D972" s="188" t="s">
        <v>150</v>
      </c>
      <c r="E972" s="188" t="s">
        <v>188</v>
      </c>
      <c r="F972" s="188" t="s">
        <v>3</v>
      </c>
      <c r="G972" s="188" t="s">
        <v>28427</v>
      </c>
      <c r="H972" s="188" t="s">
        <v>2781</v>
      </c>
      <c r="I972" s="188" t="s">
        <v>28428</v>
      </c>
      <c r="J972" s="188" t="s">
        <v>2049</v>
      </c>
      <c r="K972" s="188" t="s">
        <v>28429</v>
      </c>
      <c r="L972" t="s">
        <v>27197</v>
      </c>
      <c r="M972" t="s">
        <v>28430</v>
      </c>
    </row>
    <row r="973" spans="1:13">
      <c r="A973" s="188" t="s">
        <v>177</v>
      </c>
      <c r="B973" s="188" t="s">
        <v>177</v>
      </c>
      <c r="C973" s="188" t="s">
        <v>1855</v>
      </c>
      <c r="D973" s="188" t="s">
        <v>150</v>
      </c>
      <c r="E973" s="188" t="s">
        <v>188</v>
      </c>
      <c r="F973" s="188" t="s">
        <v>10</v>
      </c>
      <c r="G973" s="188" t="s">
        <v>28431</v>
      </c>
      <c r="H973" s="188" t="s">
        <v>2247</v>
      </c>
      <c r="I973" s="188" t="s">
        <v>28432</v>
      </c>
      <c r="J973" s="188" t="s">
        <v>2239</v>
      </c>
      <c r="K973" s="188" t="s">
        <v>28433</v>
      </c>
      <c r="L973" t="s">
        <v>28434</v>
      </c>
      <c r="M973" t="s">
        <v>28435</v>
      </c>
    </row>
    <row r="974" spans="1:13">
      <c r="A974" s="188" t="s">
        <v>177</v>
      </c>
      <c r="B974" s="188" t="s">
        <v>177</v>
      </c>
      <c r="C974" s="188" t="s">
        <v>1855</v>
      </c>
      <c r="D974" s="188" t="s">
        <v>150</v>
      </c>
      <c r="E974" s="188" t="s">
        <v>188</v>
      </c>
      <c r="F974" s="188" t="s">
        <v>2</v>
      </c>
      <c r="G974" s="188" t="s">
        <v>28436</v>
      </c>
      <c r="H974" s="188" t="s">
        <v>2114</v>
      </c>
      <c r="I974" s="188" t="s">
        <v>28437</v>
      </c>
      <c r="J974" s="188" t="s">
        <v>1053</v>
      </c>
      <c r="K974" s="188" t="s">
        <v>7939</v>
      </c>
      <c r="L974" t="s">
        <v>28438</v>
      </c>
      <c r="M974" t="s">
        <v>28439</v>
      </c>
    </row>
    <row r="975" spans="1:13">
      <c r="A975" s="188" t="s">
        <v>177</v>
      </c>
      <c r="B975" s="188" t="s">
        <v>177</v>
      </c>
      <c r="C975" s="188" t="s">
        <v>1855</v>
      </c>
      <c r="D975" s="188" t="s">
        <v>150</v>
      </c>
      <c r="E975" s="188" t="s">
        <v>188</v>
      </c>
      <c r="F975" s="188" t="s">
        <v>4</v>
      </c>
      <c r="G975" s="188" t="s">
        <v>28440</v>
      </c>
      <c r="H975" s="188" t="s">
        <v>1698</v>
      </c>
      <c r="I975" s="188" t="s">
        <v>28441</v>
      </c>
      <c r="J975" s="188" t="s">
        <v>1051</v>
      </c>
      <c r="K975" s="188" t="s">
        <v>28419</v>
      </c>
      <c r="L975" t="s">
        <v>26502</v>
      </c>
      <c r="M975" t="s">
        <v>28442</v>
      </c>
    </row>
    <row r="976" spans="1:13">
      <c r="A976" s="188" t="s">
        <v>177</v>
      </c>
      <c r="B976" s="188" t="s">
        <v>177</v>
      </c>
      <c r="C976" s="188" t="s">
        <v>1855</v>
      </c>
      <c r="D976" s="188" t="s">
        <v>150</v>
      </c>
      <c r="E976" s="188" t="s">
        <v>188</v>
      </c>
      <c r="F976" s="188" t="s">
        <v>11</v>
      </c>
      <c r="G976" s="188" t="s">
        <v>28443</v>
      </c>
      <c r="H976" s="188" t="s">
        <v>1590</v>
      </c>
      <c r="I976" s="188" t="s">
        <v>28423</v>
      </c>
      <c r="J976" s="188" t="s">
        <v>3800</v>
      </c>
      <c r="K976" s="188" t="s">
        <v>3808</v>
      </c>
      <c r="L976" t="s">
        <v>28444</v>
      </c>
      <c r="M976" t="s">
        <v>28445</v>
      </c>
    </row>
    <row r="977" spans="1:13">
      <c r="A977" s="188" t="s">
        <v>177</v>
      </c>
      <c r="B977" s="188" t="s">
        <v>177</v>
      </c>
      <c r="C977" s="188" t="s">
        <v>1855</v>
      </c>
      <c r="D977" s="188" t="s">
        <v>150</v>
      </c>
      <c r="E977" s="188" t="s">
        <v>188</v>
      </c>
      <c r="F977" s="188" t="s">
        <v>20</v>
      </c>
      <c r="G977" s="188" t="s">
        <v>28446</v>
      </c>
      <c r="H977" s="188" t="s">
        <v>1590</v>
      </c>
      <c r="I977" s="188" t="s">
        <v>28423</v>
      </c>
      <c r="J977" s="188" t="s">
        <v>3800</v>
      </c>
      <c r="K977" s="188" t="s">
        <v>3808</v>
      </c>
      <c r="L977" t="s">
        <v>28425</v>
      </c>
      <c r="M977" t="s">
        <v>28445</v>
      </c>
    </row>
    <row r="978" spans="1:13">
      <c r="A978" s="188" t="s">
        <v>177</v>
      </c>
      <c r="B978" s="188" t="s">
        <v>177</v>
      </c>
      <c r="C978" s="188" t="s">
        <v>1855</v>
      </c>
      <c r="D978" s="188" t="s">
        <v>150</v>
      </c>
      <c r="E978" s="188" t="s">
        <v>197</v>
      </c>
      <c r="F978" s="188" t="s">
        <v>3</v>
      </c>
      <c r="G978" s="188" t="s">
        <v>28447</v>
      </c>
      <c r="H978" s="188" t="s">
        <v>926</v>
      </c>
      <c r="I978" s="188" t="s">
        <v>28448</v>
      </c>
      <c r="J978" s="188" t="s">
        <v>2281</v>
      </c>
      <c r="K978" s="188" t="s">
        <v>28449</v>
      </c>
      <c r="L978" t="s">
        <v>28450</v>
      </c>
      <c r="M978" t="s">
        <v>28451</v>
      </c>
    </row>
    <row r="979" spans="1:13">
      <c r="A979" s="188" t="s">
        <v>177</v>
      </c>
      <c r="B979" s="188" t="s">
        <v>177</v>
      </c>
      <c r="C979" s="188" t="s">
        <v>1855</v>
      </c>
      <c r="D979" s="188" t="s">
        <v>150</v>
      </c>
      <c r="E979" s="188" t="s">
        <v>197</v>
      </c>
      <c r="F979" s="188" t="s">
        <v>10</v>
      </c>
      <c r="G979" s="188" t="s">
        <v>28452</v>
      </c>
      <c r="H979" s="188" t="s">
        <v>2279</v>
      </c>
      <c r="I979" s="188" t="s">
        <v>13502</v>
      </c>
      <c r="J979" s="188" t="s">
        <v>2007</v>
      </c>
      <c r="K979" s="188" t="s">
        <v>28405</v>
      </c>
      <c r="L979" t="s">
        <v>28453</v>
      </c>
      <c r="M979" t="s">
        <v>28454</v>
      </c>
    </row>
    <row r="980" spans="1:13">
      <c r="A980" s="188" t="s">
        <v>177</v>
      </c>
      <c r="B980" s="188" t="s">
        <v>177</v>
      </c>
      <c r="C980" s="188" t="s">
        <v>1855</v>
      </c>
      <c r="D980" s="188" t="s">
        <v>150</v>
      </c>
      <c r="E980" s="188" t="s">
        <v>197</v>
      </c>
      <c r="F980" s="188" t="s">
        <v>2</v>
      </c>
      <c r="G980" s="188" t="s">
        <v>28455</v>
      </c>
      <c r="H980" s="188" t="s">
        <v>1897</v>
      </c>
      <c r="I980" s="188" t="s">
        <v>28456</v>
      </c>
      <c r="J980" s="188" t="s">
        <v>1053</v>
      </c>
      <c r="K980" s="188" t="s">
        <v>7939</v>
      </c>
      <c r="L980" t="s">
        <v>28457</v>
      </c>
      <c r="M980" t="s">
        <v>28458</v>
      </c>
    </row>
    <row r="981" spans="1:13">
      <c r="A981" s="188" t="s">
        <v>177</v>
      </c>
      <c r="B981" s="188" t="s">
        <v>177</v>
      </c>
      <c r="C981" s="188" t="s">
        <v>1855</v>
      </c>
      <c r="D981" s="188" t="s">
        <v>150</v>
      </c>
      <c r="E981" s="188" t="s">
        <v>197</v>
      </c>
      <c r="F981" s="188" t="s">
        <v>4</v>
      </c>
      <c r="G981" s="188" t="s">
        <v>28459</v>
      </c>
      <c r="H981" s="188" t="s">
        <v>1592</v>
      </c>
      <c r="I981" s="188" t="s">
        <v>28460</v>
      </c>
      <c r="J981" s="188" t="s">
        <v>1051</v>
      </c>
      <c r="K981" s="188" t="s">
        <v>28419</v>
      </c>
      <c r="L981" t="s">
        <v>25624</v>
      </c>
      <c r="M981" t="s">
        <v>7940</v>
      </c>
    </row>
    <row r="982" spans="1:13">
      <c r="A982" s="188" t="s">
        <v>177</v>
      </c>
      <c r="B982" s="188" t="s">
        <v>177</v>
      </c>
      <c r="C982" s="188" t="s">
        <v>1855</v>
      </c>
      <c r="D982" s="188" t="s">
        <v>150</v>
      </c>
      <c r="E982" s="188" t="s">
        <v>197</v>
      </c>
      <c r="F982" s="188" t="s">
        <v>11</v>
      </c>
      <c r="G982" s="188" t="s">
        <v>28461</v>
      </c>
      <c r="H982" s="188" t="s">
        <v>1721</v>
      </c>
      <c r="I982" s="188" t="s">
        <v>28462</v>
      </c>
      <c r="J982" s="188" t="s">
        <v>1482</v>
      </c>
      <c r="K982" s="188" t="s">
        <v>28463</v>
      </c>
      <c r="L982" t="s">
        <v>25723</v>
      </c>
      <c r="M982" t="s">
        <v>28464</v>
      </c>
    </row>
    <row r="983" spans="1:13">
      <c r="A983" s="188" t="s">
        <v>177</v>
      </c>
      <c r="B983" s="188" t="s">
        <v>177</v>
      </c>
      <c r="C983" s="188" t="s">
        <v>1855</v>
      </c>
      <c r="D983" s="188" t="s">
        <v>150</v>
      </c>
      <c r="E983" s="188" t="s">
        <v>197</v>
      </c>
      <c r="F983" s="188" t="s">
        <v>20</v>
      </c>
      <c r="G983" s="188" t="s">
        <v>28465</v>
      </c>
      <c r="H983" s="188" t="s">
        <v>1547</v>
      </c>
      <c r="I983" s="188" t="s">
        <v>28466</v>
      </c>
      <c r="J983" s="188" t="s">
        <v>1482</v>
      </c>
      <c r="K983" s="188" t="s">
        <v>28463</v>
      </c>
      <c r="L983" t="s">
        <v>17792</v>
      </c>
      <c r="M983" t="s">
        <v>8879</v>
      </c>
    </row>
    <row r="984" spans="1:13">
      <c r="A984" s="188" t="s">
        <v>177</v>
      </c>
      <c r="B984" s="188" t="s">
        <v>177</v>
      </c>
      <c r="C984" s="188" t="s">
        <v>1855</v>
      </c>
      <c r="D984" s="188" t="s">
        <v>150</v>
      </c>
      <c r="E984" s="188" t="s">
        <v>206</v>
      </c>
      <c r="F984" s="188" t="s">
        <v>3</v>
      </c>
      <c r="G984" s="188" t="s">
        <v>28467</v>
      </c>
      <c r="H984" s="188" t="s">
        <v>2530</v>
      </c>
      <c r="I984" s="188" t="s">
        <v>28468</v>
      </c>
      <c r="J984" s="188" t="s">
        <v>2404</v>
      </c>
      <c r="K984" s="188" t="s">
        <v>28469</v>
      </c>
      <c r="L984" t="s">
        <v>28470</v>
      </c>
      <c r="M984" t="s">
        <v>28471</v>
      </c>
    </row>
    <row r="985" spans="1:13">
      <c r="A985" s="188" t="s">
        <v>177</v>
      </c>
      <c r="B985" s="188" t="s">
        <v>177</v>
      </c>
      <c r="C985" s="188" t="s">
        <v>1855</v>
      </c>
      <c r="D985" s="188" t="s">
        <v>150</v>
      </c>
      <c r="E985" s="188" t="s">
        <v>206</v>
      </c>
      <c r="F985" s="188" t="s">
        <v>10</v>
      </c>
      <c r="G985" s="188" t="s">
        <v>28472</v>
      </c>
      <c r="H985" s="188" t="s">
        <v>2052</v>
      </c>
      <c r="I985" s="188" t="s">
        <v>28473</v>
      </c>
      <c r="J985" s="188" t="s">
        <v>1786</v>
      </c>
      <c r="K985" s="188" t="s">
        <v>28474</v>
      </c>
      <c r="L985" t="s">
        <v>28475</v>
      </c>
      <c r="M985" t="s">
        <v>24887</v>
      </c>
    </row>
    <row r="986" spans="1:13">
      <c r="A986" s="188" t="s">
        <v>177</v>
      </c>
      <c r="B986" s="188" t="s">
        <v>177</v>
      </c>
      <c r="C986" s="188" t="s">
        <v>1855</v>
      </c>
      <c r="D986" s="188" t="s">
        <v>150</v>
      </c>
      <c r="E986" s="188" t="s">
        <v>206</v>
      </c>
      <c r="F986" s="188" t="s">
        <v>2</v>
      </c>
      <c r="G986" s="188" t="s">
        <v>28476</v>
      </c>
      <c r="H986" s="188" t="s">
        <v>1698</v>
      </c>
      <c r="I986" s="188" t="s">
        <v>28441</v>
      </c>
      <c r="J986" s="188" t="s">
        <v>1053</v>
      </c>
      <c r="K986" s="188" t="s">
        <v>7939</v>
      </c>
      <c r="L986" t="s">
        <v>28477</v>
      </c>
      <c r="M986" t="s">
        <v>13956</v>
      </c>
    </row>
    <row r="987" spans="1:13">
      <c r="A987" s="188" t="s">
        <v>177</v>
      </c>
      <c r="B987" s="188" t="s">
        <v>177</v>
      </c>
      <c r="C987" s="188" t="s">
        <v>1855</v>
      </c>
      <c r="D987" s="188" t="s">
        <v>150</v>
      </c>
      <c r="E987" s="188" t="s">
        <v>206</v>
      </c>
      <c r="F987" s="188" t="s">
        <v>4</v>
      </c>
      <c r="G987" s="188" t="s">
        <v>28478</v>
      </c>
      <c r="H987" s="188" t="s">
        <v>1051</v>
      </c>
      <c r="I987" s="188" t="s">
        <v>28479</v>
      </c>
      <c r="J987" s="188" t="s">
        <v>3800</v>
      </c>
      <c r="K987" s="188" t="s">
        <v>3808</v>
      </c>
      <c r="L987" t="s">
        <v>15074</v>
      </c>
      <c r="M987" t="s">
        <v>6928</v>
      </c>
    </row>
    <row r="988" spans="1:13">
      <c r="A988" s="188" t="s">
        <v>177</v>
      </c>
      <c r="B988" s="188" t="s">
        <v>177</v>
      </c>
      <c r="C988" s="188" t="s">
        <v>1855</v>
      </c>
      <c r="D988" s="188" t="s">
        <v>150</v>
      </c>
      <c r="E988" s="188" t="s">
        <v>206</v>
      </c>
      <c r="F988" s="188" t="s">
        <v>11</v>
      </c>
      <c r="G988" s="188" t="s">
        <v>28480</v>
      </c>
      <c r="H988" s="188" t="s">
        <v>1547</v>
      </c>
      <c r="I988" s="188" t="s">
        <v>28466</v>
      </c>
      <c r="J988" s="188" t="s">
        <v>3800</v>
      </c>
      <c r="K988" s="188" t="s">
        <v>3808</v>
      </c>
      <c r="L988" t="s">
        <v>25768</v>
      </c>
      <c r="M988" t="s">
        <v>28481</v>
      </c>
    </row>
    <row r="989" spans="1:13">
      <c r="A989" s="188" t="s">
        <v>177</v>
      </c>
      <c r="B989" s="188" t="s">
        <v>177</v>
      </c>
      <c r="C989" s="188" t="s">
        <v>1855</v>
      </c>
      <c r="D989" s="188" t="s">
        <v>150</v>
      </c>
      <c r="E989" s="188" t="s">
        <v>206</v>
      </c>
      <c r="F989" s="188" t="s">
        <v>20</v>
      </c>
      <c r="G989" s="188" t="s">
        <v>28482</v>
      </c>
      <c r="H989" s="188" t="s">
        <v>1051</v>
      </c>
      <c r="I989" s="188" t="s">
        <v>28479</v>
      </c>
      <c r="J989" s="188" t="s">
        <v>3800</v>
      </c>
      <c r="K989" s="188" t="s">
        <v>3808</v>
      </c>
      <c r="L989" t="s">
        <v>1275</v>
      </c>
      <c r="M989" t="s">
        <v>6928</v>
      </c>
    </row>
    <row r="990" spans="1:13">
      <c r="A990" s="188" t="s">
        <v>177</v>
      </c>
      <c r="B990" s="188" t="s">
        <v>177</v>
      </c>
      <c r="C990" s="188" t="s">
        <v>1855</v>
      </c>
      <c r="D990" s="188" t="s">
        <v>151</v>
      </c>
      <c r="E990" s="188" t="s">
        <v>214</v>
      </c>
      <c r="F990" s="188" t="s">
        <v>3</v>
      </c>
      <c r="G990" s="188" t="s">
        <v>28483</v>
      </c>
      <c r="H990" s="188" t="s">
        <v>4023</v>
      </c>
      <c r="I990" s="188" t="s">
        <v>28484</v>
      </c>
      <c r="J990" s="188" t="s">
        <v>2185</v>
      </c>
      <c r="K990" s="188" t="s">
        <v>28485</v>
      </c>
      <c r="L990" t="s">
        <v>28486</v>
      </c>
      <c r="M990" t="s">
        <v>28487</v>
      </c>
    </row>
    <row r="991" spans="1:13">
      <c r="A991" s="188" t="s">
        <v>177</v>
      </c>
      <c r="B991" s="188" t="s">
        <v>177</v>
      </c>
      <c r="C991" s="188" t="s">
        <v>1855</v>
      </c>
      <c r="D991" s="188" t="s">
        <v>151</v>
      </c>
      <c r="E991" s="188" t="s">
        <v>214</v>
      </c>
      <c r="F991" s="188" t="s">
        <v>10</v>
      </c>
      <c r="G991" s="188" t="s">
        <v>28488</v>
      </c>
      <c r="H991" s="188" t="s">
        <v>6035</v>
      </c>
      <c r="I991" s="188" t="s">
        <v>28489</v>
      </c>
      <c r="J991" s="188" t="s">
        <v>1861</v>
      </c>
      <c r="K991" s="188" t="s">
        <v>28490</v>
      </c>
      <c r="L991" t="s">
        <v>28491</v>
      </c>
      <c r="M991" t="s">
        <v>28492</v>
      </c>
    </row>
    <row r="992" spans="1:13">
      <c r="A992" s="188" t="s">
        <v>177</v>
      </c>
      <c r="B992" s="188" t="s">
        <v>177</v>
      </c>
      <c r="C992" s="188" t="s">
        <v>1855</v>
      </c>
      <c r="D992" s="188" t="s">
        <v>151</v>
      </c>
      <c r="E992" s="188" t="s">
        <v>214</v>
      </c>
      <c r="F992" s="188" t="s">
        <v>2</v>
      </c>
      <c r="G992" s="188" t="s">
        <v>28493</v>
      </c>
      <c r="H992" s="188" t="s">
        <v>3375</v>
      </c>
      <c r="I992" s="188" t="s">
        <v>28494</v>
      </c>
      <c r="J992" s="188" t="s">
        <v>2564</v>
      </c>
      <c r="K992" s="188" t="s">
        <v>28495</v>
      </c>
      <c r="L992" t="s">
        <v>28496</v>
      </c>
      <c r="M992" t="s">
        <v>28497</v>
      </c>
    </row>
    <row r="993" spans="1:13">
      <c r="A993" s="188" t="s">
        <v>177</v>
      </c>
      <c r="B993" s="188" t="s">
        <v>177</v>
      </c>
      <c r="C993" s="188" t="s">
        <v>1855</v>
      </c>
      <c r="D993" s="188" t="s">
        <v>151</v>
      </c>
      <c r="E993" s="188" t="s">
        <v>214</v>
      </c>
      <c r="F993" s="188" t="s">
        <v>4</v>
      </c>
      <c r="G993" s="188" t="s">
        <v>28498</v>
      </c>
      <c r="H993" s="188" t="s">
        <v>2384</v>
      </c>
      <c r="I993" s="188" t="s">
        <v>28499</v>
      </c>
      <c r="J993" s="188" t="s">
        <v>1657</v>
      </c>
      <c r="K993" s="188" t="s">
        <v>24998</v>
      </c>
      <c r="L993" t="s">
        <v>28500</v>
      </c>
      <c r="M993" t="s">
        <v>28501</v>
      </c>
    </row>
    <row r="994" spans="1:13">
      <c r="A994" s="188" t="s">
        <v>177</v>
      </c>
      <c r="B994" s="188" t="s">
        <v>177</v>
      </c>
      <c r="C994" s="188" t="s">
        <v>1855</v>
      </c>
      <c r="D994" s="188" t="s">
        <v>151</v>
      </c>
      <c r="E994" s="188" t="s">
        <v>214</v>
      </c>
      <c r="F994" s="188" t="s">
        <v>11</v>
      </c>
      <c r="G994" s="188" t="s">
        <v>28502</v>
      </c>
      <c r="H994" s="188" t="s">
        <v>1808</v>
      </c>
      <c r="I994" s="188" t="s">
        <v>28503</v>
      </c>
      <c r="J994" s="188" t="s">
        <v>1482</v>
      </c>
      <c r="K994" s="188" t="s">
        <v>28504</v>
      </c>
      <c r="L994" t="s">
        <v>26502</v>
      </c>
      <c r="M994" t="s">
        <v>28505</v>
      </c>
    </row>
    <row r="995" spans="1:13">
      <c r="A995" s="188" t="s">
        <v>177</v>
      </c>
      <c r="B995" s="188" t="s">
        <v>177</v>
      </c>
      <c r="C995" s="188" t="s">
        <v>1855</v>
      </c>
      <c r="D995" s="188" t="s">
        <v>151</v>
      </c>
      <c r="E995" s="188" t="s">
        <v>214</v>
      </c>
      <c r="F995" s="188" t="s">
        <v>20</v>
      </c>
      <c r="G995" s="188" t="s">
        <v>28506</v>
      </c>
      <c r="H995" s="188" t="s">
        <v>2463</v>
      </c>
      <c r="I995" s="188" t="s">
        <v>28507</v>
      </c>
      <c r="J995" s="188" t="s">
        <v>1592</v>
      </c>
      <c r="K995" s="188" t="s">
        <v>28508</v>
      </c>
      <c r="L995" t="s">
        <v>28509</v>
      </c>
      <c r="M995" t="s">
        <v>28510</v>
      </c>
    </row>
    <row r="996" spans="1:13">
      <c r="A996" s="188" t="s">
        <v>177</v>
      </c>
      <c r="B996" s="188" t="s">
        <v>177</v>
      </c>
      <c r="C996" s="188" t="s">
        <v>1855</v>
      </c>
      <c r="D996" s="188" t="s">
        <v>151</v>
      </c>
      <c r="E996" s="188" t="s">
        <v>222</v>
      </c>
      <c r="F996" s="188" t="s">
        <v>3</v>
      </c>
      <c r="G996" s="188" t="s">
        <v>28511</v>
      </c>
      <c r="H996" s="188" t="s">
        <v>3504</v>
      </c>
      <c r="I996" s="188" t="s">
        <v>28512</v>
      </c>
      <c r="J996" s="188" t="s">
        <v>1752</v>
      </c>
      <c r="K996" s="188" t="s">
        <v>25112</v>
      </c>
      <c r="L996" t="s">
        <v>28513</v>
      </c>
      <c r="M996" t="s">
        <v>28514</v>
      </c>
    </row>
    <row r="997" spans="1:13">
      <c r="A997" s="188" t="s">
        <v>177</v>
      </c>
      <c r="B997" s="188" t="s">
        <v>177</v>
      </c>
      <c r="C997" s="188" t="s">
        <v>1855</v>
      </c>
      <c r="D997" s="188" t="s">
        <v>151</v>
      </c>
      <c r="E997" s="188" t="s">
        <v>222</v>
      </c>
      <c r="F997" s="188" t="s">
        <v>10</v>
      </c>
      <c r="G997" s="188" t="s">
        <v>28515</v>
      </c>
      <c r="H997" s="188" t="s">
        <v>1244</v>
      </c>
      <c r="I997" s="188" t="s">
        <v>28516</v>
      </c>
      <c r="J997" s="188" t="s">
        <v>1309</v>
      </c>
      <c r="K997" s="188" t="s">
        <v>28517</v>
      </c>
      <c r="L997" t="s">
        <v>28518</v>
      </c>
      <c r="M997" t="s">
        <v>28519</v>
      </c>
    </row>
    <row r="998" spans="1:13">
      <c r="A998" s="188" t="s">
        <v>177</v>
      </c>
      <c r="B998" s="188" t="s">
        <v>177</v>
      </c>
      <c r="C998" s="188" t="s">
        <v>1855</v>
      </c>
      <c r="D998" s="188" t="s">
        <v>151</v>
      </c>
      <c r="E998" s="188" t="s">
        <v>222</v>
      </c>
      <c r="F998" s="188" t="s">
        <v>2</v>
      </c>
      <c r="G998" s="188" t="s">
        <v>28520</v>
      </c>
      <c r="H998" s="188" t="s">
        <v>3990</v>
      </c>
      <c r="I998" s="188" t="s">
        <v>14688</v>
      </c>
      <c r="J998" s="188" t="s">
        <v>2481</v>
      </c>
      <c r="K998" s="188" t="s">
        <v>28521</v>
      </c>
      <c r="L998" t="s">
        <v>28522</v>
      </c>
      <c r="M998" t="s">
        <v>28523</v>
      </c>
    </row>
    <row r="999" spans="1:13">
      <c r="A999" s="188" t="s">
        <v>177</v>
      </c>
      <c r="B999" s="188" t="s">
        <v>177</v>
      </c>
      <c r="C999" s="188" t="s">
        <v>1855</v>
      </c>
      <c r="D999" s="188" t="s">
        <v>151</v>
      </c>
      <c r="E999" s="188" t="s">
        <v>222</v>
      </c>
      <c r="F999" s="188" t="s">
        <v>4</v>
      </c>
      <c r="G999" s="188" t="s">
        <v>28524</v>
      </c>
      <c r="H999" s="188" t="s">
        <v>1984</v>
      </c>
      <c r="I999" s="188" t="s">
        <v>28525</v>
      </c>
      <c r="J999" s="188" t="s">
        <v>1592</v>
      </c>
      <c r="K999" s="188" t="s">
        <v>28508</v>
      </c>
      <c r="L999" t="s">
        <v>27428</v>
      </c>
      <c r="M999" t="s">
        <v>28526</v>
      </c>
    </row>
    <row r="1000" spans="1:13">
      <c r="A1000" s="188" t="s">
        <v>177</v>
      </c>
      <c r="B1000" s="188" t="s">
        <v>177</v>
      </c>
      <c r="C1000" s="188" t="s">
        <v>1855</v>
      </c>
      <c r="D1000" s="188" t="s">
        <v>151</v>
      </c>
      <c r="E1000" s="188" t="s">
        <v>222</v>
      </c>
      <c r="F1000" s="188" t="s">
        <v>11</v>
      </c>
      <c r="G1000" s="188" t="s">
        <v>28527</v>
      </c>
      <c r="H1000" s="188" t="s">
        <v>2404</v>
      </c>
      <c r="I1000" s="188" t="s">
        <v>28528</v>
      </c>
      <c r="J1000" s="188" t="s">
        <v>1546</v>
      </c>
      <c r="K1000" s="188" t="s">
        <v>28529</v>
      </c>
      <c r="L1000" t="s">
        <v>25672</v>
      </c>
      <c r="M1000" t="s">
        <v>28530</v>
      </c>
    </row>
    <row r="1001" spans="1:13">
      <c r="A1001" s="188" t="s">
        <v>177</v>
      </c>
      <c r="B1001" s="188" t="s">
        <v>177</v>
      </c>
      <c r="C1001" s="188" t="s">
        <v>1855</v>
      </c>
      <c r="D1001" s="188" t="s">
        <v>151</v>
      </c>
      <c r="E1001" s="188" t="s">
        <v>222</v>
      </c>
      <c r="F1001" s="188" t="s">
        <v>20</v>
      </c>
      <c r="G1001" s="188" t="s">
        <v>28531</v>
      </c>
      <c r="H1001" s="188" t="s">
        <v>2278</v>
      </c>
      <c r="I1001" s="188" t="s">
        <v>28532</v>
      </c>
      <c r="J1001" s="188" t="s">
        <v>1764</v>
      </c>
      <c r="K1001" s="188" t="s">
        <v>28533</v>
      </c>
      <c r="L1001" t="s">
        <v>25896</v>
      </c>
      <c r="M1001" t="s">
        <v>28534</v>
      </c>
    </row>
    <row r="1002" spans="1:13">
      <c r="A1002" s="188" t="s">
        <v>177</v>
      </c>
      <c r="B1002" s="188" t="s">
        <v>177</v>
      </c>
      <c r="C1002" s="188" t="s">
        <v>1855</v>
      </c>
      <c r="D1002" s="188" t="s">
        <v>151</v>
      </c>
      <c r="E1002" s="188" t="s">
        <v>230</v>
      </c>
      <c r="F1002" s="188" t="s">
        <v>3</v>
      </c>
      <c r="G1002" s="188" t="s">
        <v>28535</v>
      </c>
      <c r="H1002" s="188" t="s">
        <v>4416</v>
      </c>
      <c r="I1002" s="188" t="s">
        <v>28536</v>
      </c>
      <c r="J1002" s="188" t="s">
        <v>4386</v>
      </c>
      <c r="K1002" s="188" t="s">
        <v>28537</v>
      </c>
      <c r="L1002" t="s">
        <v>28538</v>
      </c>
      <c r="M1002" t="s">
        <v>28539</v>
      </c>
    </row>
    <row r="1003" spans="1:13">
      <c r="A1003" s="188" t="s">
        <v>177</v>
      </c>
      <c r="B1003" s="188" t="s">
        <v>177</v>
      </c>
      <c r="C1003" s="188" t="s">
        <v>1855</v>
      </c>
      <c r="D1003" s="188" t="s">
        <v>151</v>
      </c>
      <c r="E1003" s="188" t="s">
        <v>230</v>
      </c>
      <c r="F1003" s="188" t="s">
        <v>10</v>
      </c>
      <c r="G1003" s="188" t="s">
        <v>28540</v>
      </c>
      <c r="H1003" s="188" t="s">
        <v>4100</v>
      </c>
      <c r="I1003" s="188" t="s">
        <v>28541</v>
      </c>
      <c r="J1003" s="188" t="s">
        <v>2499</v>
      </c>
      <c r="K1003" s="188" t="s">
        <v>28542</v>
      </c>
      <c r="L1003" t="s">
        <v>28543</v>
      </c>
      <c r="M1003" t="s">
        <v>28544</v>
      </c>
    </row>
    <row r="1004" spans="1:13">
      <c r="A1004" s="188" t="s">
        <v>177</v>
      </c>
      <c r="B1004" s="188" t="s">
        <v>177</v>
      </c>
      <c r="C1004" s="188" t="s">
        <v>1855</v>
      </c>
      <c r="D1004" s="188" t="s">
        <v>151</v>
      </c>
      <c r="E1004" s="188" t="s">
        <v>230</v>
      </c>
      <c r="F1004" s="188" t="s">
        <v>2</v>
      </c>
      <c r="G1004" s="188" t="s">
        <v>28545</v>
      </c>
      <c r="H1004" s="188" t="s">
        <v>2566</v>
      </c>
      <c r="I1004" s="188" t="s">
        <v>28546</v>
      </c>
      <c r="J1004" s="188" t="s">
        <v>2114</v>
      </c>
      <c r="K1004" s="188" t="s">
        <v>28547</v>
      </c>
      <c r="L1004" t="s">
        <v>28548</v>
      </c>
      <c r="M1004" t="s">
        <v>28549</v>
      </c>
    </row>
    <row r="1005" spans="1:13">
      <c r="A1005" s="188" t="s">
        <v>177</v>
      </c>
      <c r="B1005" s="188" t="s">
        <v>177</v>
      </c>
      <c r="C1005" s="188" t="s">
        <v>1855</v>
      </c>
      <c r="D1005" s="188" t="s">
        <v>151</v>
      </c>
      <c r="E1005" s="188" t="s">
        <v>230</v>
      </c>
      <c r="F1005" s="188" t="s">
        <v>4</v>
      </c>
      <c r="G1005" s="188" t="s">
        <v>28550</v>
      </c>
      <c r="H1005" s="188" t="s">
        <v>1786</v>
      </c>
      <c r="I1005" s="188" t="s">
        <v>28551</v>
      </c>
      <c r="J1005" s="188" t="s">
        <v>1613</v>
      </c>
      <c r="K1005" s="188" t="s">
        <v>25108</v>
      </c>
      <c r="L1005" t="s">
        <v>28552</v>
      </c>
      <c r="M1005" t="s">
        <v>28553</v>
      </c>
    </row>
    <row r="1006" spans="1:13">
      <c r="A1006" s="188" t="s">
        <v>177</v>
      </c>
      <c r="B1006" s="188" t="s">
        <v>177</v>
      </c>
      <c r="C1006" s="188" t="s">
        <v>1855</v>
      </c>
      <c r="D1006" s="188" t="s">
        <v>151</v>
      </c>
      <c r="E1006" s="188" t="s">
        <v>230</v>
      </c>
      <c r="F1006" s="188" t="s">
        <v>11</v>
      </c>
      <c r="G1006" s="188" t="s">
        <v>28554</v>
      </c>
      <c r="H1006" s="188" t="s">
        <v>2114</v>
      </c>
      <c r="I1006" s="188" t="s">
        <v>28555</v>
      </c>
      <c r="J1006" s="188" t="s">
        <v>1482</v>
      </c>
      <c r="K1006" s="188" t="s">
        <v>28504</v>
      </c>
      <c r="L1006" t="s">
        <v>28556</v>
      </c>
      <c r="M1006" t="s">
        <v>28557</v>
      </c>
    </row>
    <row r="1007" spans="1:13">
      <c r="A1007" s="188" t="s">
        <v>177</v>
      </c>
      <c r="B1007" s="188" t="s">
        <v>177</v>
      </c>
      <c r="C1007" s="188" t="s">
        <v>1855</v>
      </c>
      <c r="D1007" s="188" t="s">
        <v>151</v>
      </c>
      <c r="E1007" s="188" t="s">
        <v>230</v>
      </c>
      <c r="F1007" s="188" t="s">
        <v>20</v>
      </c>
      <c r="G1007" s="188" t="s">
        <v>28558</v>
      </c>
      <c r="H1007" s="188" t="s">
        <v>1786</v>
      </c>
      <c r="I1007" s="188" t="s">
        <v>28551</v>
      </c>
      <c r="J1007" s="188" t="s">
        <v>1592</v>
      </c>
      <c r="K1007" s="188" t="s">
        <v>28508</v>
      </c>
      <c r="L1007" t="s">
        <v>27544</v>
      </c>
      <c r="M1007" t="s">
        <v>28553</v>
      </c>
    </row>
    <row r="1008" spans="1:13">
      <c r="A1008" s="188" t="s">
        <v>177</v>
      </c>
      <c r="B1008" s="188" t="s">
        <v>177</v>
      </c>
      <c r="C1008" s="188" t="s">
        <v>1855</v>
      </c>
      <c r="D1008" s="188" t="s">
        <v>151</v>
      </c>
      <c r="E1008" s="188" t="s">
        <v>238</v>
      </c>
      <c r="F1008" s="188" t="s">
        <v>3</v>
      </c>
      <c r="G1008" s="188" t="s">
        <v>28559</v>
      </c>
      <c r="H1008" s="188" t="s">
        <v>1751</v>
      </c>
      <c r="I1008" s="188" t="s">
        <v>28560</v>
      </c>
      <c r="J1008" s="188" t="s">
        <v>2510</v>
      </c>
      <c r="K1008" s="188" t="s">
        <v>28561</v>
      </c>
      <c r="L1008" t="s">
        <v>28562</v>
      </c>
      <c r="M1008" t="s">
        <v>28563</v>
      </c>
    </row>
    <row r="1009" spans="1:13">
      <c r="A1009" s="188" t="s">
        <v>177</v>
      </c>
      <c r="B1009" s="188" t="s">
        <v>177</v>
      </c>
      <c r="C1009" s="188" t="s">
        <v>1855</v>
      </c>
      <c r="D1009" s="188" t="s">
        <v>151</v>
      </c>
      <c r="E1009" s="188" t="s">
        <v>238</v>
      </c>
      <c r="F1009" s="188" t="s">
        <v>10</v>
      </c>
      <c r="G1009" s="188" t="s">
        <v>28564</v>
      </c>
      <c r="H1009" s="188" t="s">
        <v>3191</v>
      </c>
      <c r="I1009" s="188" t="s">
        <v>28565</v>
      </c>
      <c r="J1009" s="188" t="s">
        <v>1808</v>
      </c>
      <c r="K1009" s="188" t="s">
        <v>25348</v>
      </c>
      <c r="L1009" t="s">
        <v>28566</v>
      </c>
      <c r="M1009" t="s">
        <v>28567</v>
      </c>
    </row>
    <row r="1010" spans="1:13">
      <c r="A1010" s="188" t="s">
        <v>177</v>
      </c>
      <c r="B1010" s="188" t="s">
        <v>177</v>
      </c>
      <c r="C1010" s="188" t="s">
        <v>1855</v>
      </c>
      <c r="D1010" s="188" t="s">
        <v>151</v>
      </c>
      <c r="E1010" s="188" t="s">
        <v>238</v>
      </c>
      <c r="F1010" s="188" t="s">
        <v>2</v>
      </c>
      <c r="G1010" s="188" t="s">
        <v>28568</v>
      </c>
      <c r="H1010" s="188" t="s">
        <v>2007</v>
      </c>
      <c r="I1010" s="188" t="s">
        <v>28569</v>
      </c>
      <c r="J1010" s="188" t="s">
        <v>1721</v>
      </c>
      <c r="K1010" s="188" t="s">
        <v>28570</v>
      </c>
      <c r="L1010" t="s">
        <v>28571</v>
      </c>
      <c r="M1010" t="s">
        <v>28572</v>
      </c>
    </row>
    <row r="1011" spans="1:13">
      <c r="A1011" s="188" t="s">
        <v>177</v>
      </c>
      <c r="B1011" s="188" t="s">
        <v>177</v>
      </c>
      <c r="C1011" s="188" t="s">
        <v>1855</v>
      </c>
      <c r="D1011" s="188" t="s">
        <v>151</v>
      </c>
      <c r="E1011" s="188" t="s">
        <v>238</v>
      </c>
      <c r="F1011" s="188" t="s">
        <v>4</v>
      </c>
      <c r="G1011" s="188" t="s">
        <v>28573</v>
      </c>
      <c r="H1011" s="188" t="s">
        <v>1053</v>
      </c>
      <c r="I1011" s="188" t="s">
        <v>28574</v>
      </c>
      <c r="J1011" s="188" t="s">
        <v>1502</v>
      </c>
      <c r="K1011" s="188" t="s">
        <v>25025</v>
      </c>
      <c r="L1011" t="s">
        <v>28575</v>
      </c>
      <c r="M1011" t="s">
        <v>28576</v>
      </c>
    </row>
    <row r="1012" spans="1:13">
      <c r="A1012" s="188" t="s">
        <v>177</v>
      </c>
      <c r="B1012" s="188" t="s">
        <v>177</v>
      </c>
      <c r="C1012" s="188" t="s">
        <v>1855</v>
      </c>
      <c r="D1012" s="188" t="s">
        <v>151</v>
      </c>
      <c r="E1012" s="188" t="s">
        <v>238</v>
      </c>
      <c r="F1012" s="188" t="s">
        <v>11</v>
      </c>
      <c r="G1012" s="188" t="s">
        <v>28577</v>
      </c>
      <c r="H1012" s="188" t="s">
        <v>1590</v>
      </c>
      <c r="I1012" s="188" t="s">
        <v>28578</v>
      </c>
      <c r="J1012" s="188" t="s">
        <v>1502</v>
      </c>
      <c r="K1012" s="188" t="s">
        <v>25025</v>
      </c>
      <c r="L1012" t="s">
        <v>1128</v>
      </c>
      <c r="M1012" t="s">
        <v>28579</v>
      </c>
    </row>
    <row r="1013" spans="1:13">
      <c r="A1013" s="188" t="s">
        <v>177</v>
      </c>
      <c r="B1013" s="188" t="s">
        <v>177</v>
      </c>
      <c r="C1013" s="188" t="s">
        <v>1855</v>
      </c>
      <c r="D1013" s="188" t="s">
        <v>151</v>
      </c>
      <c r="E1013" s="188" t="s">
        <v>238</v>
      </c>
      <c r="F1013" s="188" t="s">
        <v>20</v>
      </c>
      <c r="G1013" s="188" t="s">
        <v>28580</v>
      </c>
      <c r="H1013" s="188" t="s">
        <v>1853</v>
      </c>
      <c r="I1013" s="188" t="s">
        <v>28581</v>
      </c>
      <c r="J1013" s="188" t="s">
        <v>1592</v>
      </c>
      <c r="K1013" s="188" t="s">
        <v>28508</v>
      </c>
      <c r="L1013" t="s">
        <v>28582</v>
      </c>
      <c r="M1013" t="s">
        <v>28583</v>
      </c>
    </row>
    <row r="1014" spans="1:13">
      <c r="A1014" s="188" t="s">
        <v>177</v>
      </c>
      <c r="B1014" s="188" t="s">
        <v>177</v>
      </c>
      <c r="C1014" s="188" t="s">
        <v>1855</v>
      </c>
      <c r="D1014" s="188" t="s">
        <v>152</v>
      </c>
      <c r="E1014" s="188" t="s">
        <v>246</v>
      </c>
      <c r="F1014" s="188" t="s">
        <v>3</v>
      </c>
      <c r="G1014" s="188" t="s">
        <v>28584</v>
      </c>
      <c r="H1014" s="188" t="s">
        <v>4934</v>
      </c>
      <c r="I1014" s="188" t="s">
        <v>28585</v>
      </c>
      <c r="J1014" s="188" t="s">
        <v>2226</v>
      </c>
      <c r="K1014" s="188" t="s">
        <v>28586</v>
      </c>
      <c r="L1014" t="s">
        <v>28587</v>
      </c>
      <c r="M1014" t="s">
        <v>28588</v>
      </c>
    </row>
    <row r="1015" spans="1:13">
      <c r="A1015" s="188" t="s">
        <v>177</v>
      </c>
      <c r="B1015" s="188" t="s">
        <v>177</v>
      </c>
      <c r="C1015" s="188" t="s">
        <v>1855</v>
      </c>
      <c r="D1015" s="188" t="s">
        <v>152</v>
      </c>
      <c r="E1015" s="188" t="s">
        <v>246</v>
      </c>
      <c r="F1015" s="188" t="s">
        <v>10</v>
      </c>
      <c r="G1015" s="188" t="s">
        <v>28589</v>
      </c>
      <c r="H1015" s="188" t="s">
        <v>1377</v>
      </c>
      <c r="I1015" s="188" t="s">
        <v>28590</v>
      </c>
      <c r="J1015" s="188" t="s">
        <v>4238</v>
      </c>
      <c r="K1015" s="188" t="s">
        <v>28591</v>
      </c>
      <c r="L1015" t="s">
        <v>28592</v>
      </c>
      <c r="M1015" t="s">
        <v>28593</v>
      </c>
    </row>
    <row r="1016" spans="1:13">
      <c r="A1016" s="188" t="s">
        <v>177</v>
      </c>
      <c r="B1016" s="188" t="s">
        <v>177</v>
      </c>
      <c r="C1016" s="188" t="s">
        <v>1855</v>
      </c>
      <c r="D1016" s="188" t="s">
        <v>152</v>
      </c>
      <c r="E1016" s="188" t="s">
        <v>246</v>
      </c>
      <c r="F1016" s="188" t="s">
        <v>2</v>
      </c>
      <c r="G1016" s="188" t="s">
        <v>28594</v>
      </c>
      <c r="H1016" s="188" t="s">
        <v>4325</v>
      </c>
      <c r="I1016" s="188" t="s">
        <v>11521</v>
      </c>
      <c r="J1016" s="188" t="s">
        <v>2587</v>
      </c>
      <c r="K1016" s="188" t="s">
        <v>28595</v>
      </c>
      <c r="L1016" t="s">
        <v>28596</v>
      </c>
      <c r="M1016" t="s">
        <v>28597</v>
      </c>
    </row>
    <row r="1017" spans="1:13">
      <c r="A1017" s="188" t="s">
        <v>177</v>
      </c>
      <c r="B1017" s="188" t="s">
        <v>177</v>
      </c>
      <c r="C1017" s="188" t="s">
        <v>1855</v>
      </c>
      <c r="D1017" s="188" t="s">
        <v>152</v>
      </c>
      <c r="E1017" s="188" t="s">
        <v>246</v>
      </c>
      <c r="F1017" s="188" t="s">
        <v>4</v>
      </c>
      <c r="G1017" s="188" t="s">
        <v>28598</v>
      </c>
      <c r="H1017" s="188" t="s">
        <v>1719</v>
      </c>
      <c r="I1017" s="188" t="s">
        <v>28599</v>
      </c>
      <c r="J1017" s="188" t="s">
        <v>1053</v>
      </c>
      <c r="K1017" s="188" t="s">
        <v>28600</v>
      </c>
      <c r="L1017" t="s">
        <v>28601</v>
      </c>
      <c r="M1017" t="s">
        <v>28602</v>
      </c>
    </row>
    <row r="1018" spans="1:13">
      <c r="A1018" s="188" t="s">
        <v>177</v>
      </c>
      <c r="B1018" s="188" t="s">
        <v>177</v>
      </c>
      <c r="C1018" s="188" t="s">
        <v>1855</v>
      </c>
      <c r="D1018" s="188" t="s">
        <v>152</v>
      </c>
      <c r="E1018" s="188" t="s">
        <v>246</v>
      </c>
      <c r="F1018" s="188" t="s">
        <v>11</v>
      </c>
      <c r="G1018" s="188" t="s">
        <v>28603</v>
      </c>
      <c r="H1018" s="188" t="s">
        <v>2134</v>
      </c>
      <c r="I1018" s="188" t="s">
        <v>28604</v>
      </c>
      <c r="J1018" s="188" t="s">
        <v>1051</v>
      </c>
      <c r="K1018" s="188" t="s">
        <v>28605</v>
      </c>
      <c r="L1018" t="s">
        <v>28606</v>
      </c>
      <c r="M1018" t="s">
        <v>28607</v>
      </c>
    </row>
    <row r="1019" spans="1:13">
      <c r="A1019" s="188" t="s">
        <v>177</v>
      </c>
      <c r="B1019" s="188" t="s">
        <v>177</v>
      </c>
      <c r="C1019" s="188" t="s">
        <v>1855</v>
      </c>
      <c r="D1019" s="188" t="s">
        <v>152</v>
      </c>
      <c r="E1019" s="188" t="s">
        <v>246</v>
      </c>
      <c r="F1019" s="188" t="s">
        <v>20</v>
      </c>
      <c r="G1019" s="188" t="s">
        <v>28608</v>
      </c>
      <c r="H1019" s="188" t="s">
        <v>2324</v>
      </c>
      <c r="I1019" s="188" t="s">
        <v>28609</v>
      </c>
      <c r="J1019" s="188" t="s">
        <v>1546</v>
      </c>
      <c r="K1019" s="188" t="s">
        <v>28529</v>
      </c>
      <c r="L1019" t="s">
        <v>28610</v>
      </c>
      <c r="M1019" t="s">
        <v>28611</v>
      </c>
    </row>
    <row r="1020" spans="1:13">
      <c r="A1020" s="188" t="s">
        <v>177</v>
      </c>
      <c r="B1020" s="188" t="s">
        <v>177</v>
      </c>
      <c r="C1020" s="188" t="s">
        <v>1855</v>
      </c>
      <c r="D1020" s="188" t="s">
        <v>152</v>
      </c>
      <c r="E1020" s="188" t="s">
        <v>254</v>
      </c>
      <c r="F1020" s="188" t="s">
        <v>3</v>
      </c>
      <c r="G1020" s="188" t="s">
        <v>28612</v>
      </c>
      <c r="H1020" s="188" t="s">
        <v>3035</v>
      </c>
      <c r="I1020" s="188" t="s">
        <v>28613</v>
      </c>
      <c r="J1020" s="188" t="s">
        <v>2634</v>
      </c>
      <c r="K1020" s="188" t="s">
        <v>28614</v>
      </c>
      <c r="L1020" t="s">
        <v>28615</v>
      </c>
      <c r="M1020" t="s">
        <v>28616</v>
      </c>
    </row>
    <row r="1021" spans="1:13">
      <c r="A1021" s="188" t="s">
        <v>177</v>
      </c>
      <c r="B1021" s="188" t="s">
        <v>177</v>
      </c>
      <c r="C1021" s="188" t="s">
        <v>1855</v>
      </c>
      <c r="D1021" s="188" t="s">
        <v>152</v>
      </c>
      <c r="E1021" s="188" t="s">
        <v>254</v>
      </c>
      <c r="F1021" s="188" t="s">
        <v>10</v>
      </c>
      <c r="G1021" s="188" t="s">
        <v>28617</v>
      </c>
      <c r="H1021" s="188" t="s">
        <v>2509</v>
      </c>
      <c r="I1021" s="188" t="s">
        <v>28618</v>
      </c>
      <c r="J1021" s="188" t="s">
        <v>5009</v>
      </c>
      <c r="K1021" s="188" t="s">
        <v>28619</v>
      </c>
      <c r="L1021" t="s">
        <v>28620</v>
      </c>
      <c r="M1021" t="s">
        <v>28621</v>
      </c>
    </row>
    <row r="1022" spans="1:13">
      <c r="A1022" s="188" t="s">
        <v>177</v>
      </c>
      <c r="B1022" s="188" t="s">
        <v>177</v>
      </c>
      <c r="C1022" s="188" t="s">
        <v>1855</v>
      </c>
      <c r="D1022" s="188" t="s">
        <v>152</v>
      </c>
      <c r="E1022" s="188" t="s">
        <v>254</v>
      </c>
      <c r="F1022" s="188" t="s">
        <v>2</v>
      </c>
      <c r="G1022" s="188" t="s">
        <v>28622</v>
      </c>
      <c r="H1022" s="188" t="s">
        <v>1256</v>
      </c>
      <c r="I1022" s="188" t="s">
        <v>28623</v>
      </c>
      <c r="J1022" s="188" t="s">
        <v>1968</v>
      </c>
      <c r="K1022" s="188" t="s">
        <v>28624</v>
      </c>
      <c r="L1022" t="s">
        <v>28625</v>
      </c>
      <c r="M1022" t="s">
        <v>28626</v>
      </c>
    </row>
    <row r="1023" spans="1:13">
      <c r="A1023" s="188" t="s">
        <v>177</v>
      </c>
      <c r="B1023" s="188" t="s">
        <v>177</v>
      </c>
      <c r="C1023" s="188" t="s">
        <v>1855</v>
      </c>
      <c r="D1023" s="188" t="s">
        <v>152</v>
      </c>
      <c r="E1023" s="188" t="s">
        <v>254</v>
      </c>
      <c r="F1023" s="188" t="s">
        <v>4</v>
      </c>
      <c r="G1023" s="188" t="s">
        <v>28627</v>
      </c>
      <c r="H1023" s="188" t="s">
        <v>2137</v>
      </c>
      <c r="I1023" s="188" t="s">
        <v>28628</v>
      </c>
      <c r="J1023" s="188" t="s">
        <v>1592</v>
      </c>
      <c r="K1023" s="188" t="s">
        <v>28508</v>
      </c>
      <c r="L1023" t="s">
        <v>28629</v>
      </c>
      <c r="M1023" t="s">
        <v>28630</v>
      </c>
    </row>
    <row r="1024" spans="1:13">
      <c r="A1024" s="188" t="s">
        <v>177</v>
      </c>
      <c r="B1024" s="188" t="s">
        <v>177</v>
      </c>
      <c r="C1024" s="188" t="s">
        <v>1855</v>
      </c>
      <c r="D1024" s="188" t="s">
        <v>152</v>
      </c>
      <c r="E1024" s="188" t="s">
        <v>254</v>
      </c>
      <c r="F1024" s="188" t="s">
        <v>11</v>
      </c>
      <c r="G1024" s="188" t="s">
        <v>28631</v>
      </c>
      <c r="H1024" s="188" t="s">
        <v>2566</v>
      </c>
      <c r="I1024" s="188" t="s">
        <v>28546</v>
      </c>
      <c r="J1024" s="188" t="s">
        <v>1547</v>
      </c>
      <c r="K1024" s="188" t="s">
        <v>28632</v>
      </c>
      <c r="L1024" t="s">
        <v>28633</v>
      </c>
      <c r="M1024" t="s">
        <v>28634</v>
      </c>
    </row>
    <row r="1025" spans="1:13">
      <c r="A1025" s="188" t="s">
        <v>177</v>
      </c>
      <c r="B1025" s="188" t="s">
        <v>177</v>
      </c>
      <c r="C1025" s="188" t="s">
        <v>1855</v>
      </c>
      <c r="D1025" s="188" t="s">
        <v>152</v>
      </c>
      <c r="E1025" s="188" t="s">
        <v>254</v>
      </c>
      <c r="F1025" s="188" t="s">
        <v>20</v>
      </c>
      <c r="G1025" s="188" t="s">
        <v>28635</v>
      </c>
      <c r="H1025" s="188" t="s">
        <v>2134</v>
      </c>
      <c r="I1025" s="188" t="s">
        <v>28604</v>
      </c>
      <c r="J1025" s="188" t="s">
        <v>1831</v>
      </c>
      <c r="K1025" s="188" t="s">
        <v>25290</v>
      </c>
      <c r="L1025" t="s">
        <v>28636</v>
      </c>
      <c r="M1025" t="s">
        <v>25952</v>
      </c>
    </row>
    <row r="1026" spans="1:13">
      <c r="A1026" s="188" t="s">
        <v>177</v>
      </c>
      <c r="B1026" s="188" t="s">
        <v>177</v>
      </c>
      <c r="C1026" s="188" t="s">
        <v>1855</v>
      </c>
      <c r="D1026" s="188" t="s">
        <v>152</v>
      </c>
      <c r="E1026" s="188" t="s">
        <v>197</v>
      </c>
      <c r="F1026" s="188" t="s">
        <v>3</v>
      </c>
      <c r="G1026" s="188" t="s">
        <v>28637</v>
      </c>
      <c r="H1026" s="188" t="s">
        <v>4710</v>
      </c>
      <c r="I1026" s="188" t="s">
        <v>28638</v>
      </c>
      <c r="J1026" s="188" t="s">
        <v>1862</v>
      </c>
      <c r="K1026" s="188" t="s">
        <v>24984</v>
      </c>
      <c r="L1026" t="s">
        <v>28639</v>
      </c>
      <c r="M1026" t="s">
        <v>28640</v>
      </c>
    </row>
    <row r="1027" spans="1:13">
      <c r="A1027" s="188" t="s">
        <v>177</v>
      </c>
      <c r="B1027" s="188" t="s">
        <v>177</v>
      </c>
      <c r="C1027" s="188" t="s">
        <v>1855</v>
      </c>
      <c r="D1027" s="188" t="s">
        <v>152</v>
      </c>
      <c r="E1027" s="188" t="s">
        <v>197</v>
      </c>
      <c r="F1027" s="188" t="s">
        <v>10</v>
      </c>
      <c r="G1027" s="188" t="s">
        <v>28641</v>
      </c>
      <c r="H1027" s="188" t="s">
        <v>2266</v>
      </c>
      <c r="I1027" s="188" t="s">
        <v>28642</v>
      </c>
      <c r="J1027" s="188" t="s">
        <v>2442</v>
      </c>
      <c r="K1027" s="188" t="s">
        <v>28643</v>
      </c>
      <c r="L1027" t="s">
        <v>28644</v>
      </c>
      <c r="M1027" t="s">
        <v>28645</v>
      </c>
    </row>
    <row r="1028" spans="1:13">
      <c r="A1028" s="188" t="s">
        <v>177</v>
      </c>
      <c r="B1028" s="188" t="s">
        <v>177</v>
      </c>
      <c r="C1028" s="188" t="s">
        <v>1855</v>
      </c>
      <c r="D1028" s="188" t="s">
        <v>152</v>
      </c>
      <c r="E1028" s="188" t="s">
        <v>197</v>
      </c>
      <c r="F1028" s="188" t="s">
        <v>2</v>
      </c>
      <c r="G1028" s="188" t="s">
        <v>28646</v>
      </c>
      <c r="H1028" s="188" t="s">
        <v>2587</v>
      </c>
      <c r="I1028" s="188" t="s">
        <v>28647</v>
      </c>
      <c r="J1028" s="188" t="s">
        <v>1918</v>
      </c>
      <c r="K1028" s="188" t="s">
        <v>10743</v>
      </c>
      <c r="L1028" t="s">
        <v>28648</v>
      </c>
      <c r="M1028" t="s">
        <v>28649</v>
      </c>
    </row>
    <row r="1029" spans="1:13">
      <c r="A1029" s="188" t="s">
        <v>177</v>
      </c>
      <c r="B1029" s="188" t="s">
        <v>177</v>
      </c>
      <c r="C1029" s="188" t="s">
        <v>1855</v>
      </c>
      <c r="D1029" s="188" t="s">
        <v>152</v>
      </c>
      <c r="E1029" s="188" t="s">
        <v>197</v>
      </c>
      <c r="F1029" s="188" t="s">
        <v>4</v>
      </c>
      <c r="G1029" s="188" t="s">
        <v>28650</v>
      </c>
      <c r="H1029" s="188" t="s">
        <v>1744</v>
      </c>
      <c r="I1029" s="188" t="s">
        <v>28651</v>
      </c>
      <c r="J1029" s="188" t="s">
        <v>1546</v>
      </c>
      <c r="K1029" s="188" t="s">
        <v>28529</v>
      </c>
      <c r="L1029" t="s">
        <v>26329</v>
      </c>
      <c r="M1029" t="s">
        <v>28652</v>
      </c>
    </row>
    <row r="1030" spans="1:13">
      <c r="A1030" s="188" t="s">
        <v>177</v>
      </c>
      <c r="B1030" s="188" t="s">
        <v>177</v>
      </c>
      <c r="C1030" s="188" t="s">
        <v>1855</v>
      </c>
      <c r="D1030" s="188" t="s">
        <v>152</v>
      </c>
      <c r="E1030" s="188" t="s">
        <v>197</v>
      </c>
      <c r="F1030" s="188" t="s">
        <v>11</v>
      </c>
      <c r="G1030" s="188" t="s">
        <v>28653</v>
      </c>
      <c r="H1030" s="188" t="s">
        <v>2052</v>
      </c>
      <c r="I1030" s="188" t="s">
        <v>28654</v>
      </c>
      <c r="J1030" s="188" t="s">
        <v>1502</v>
      </c>
      <c r="K1030" s="188" t="s">
        <v>25025</v>
      </c>
      <c r="L1030" t="s">
        <v>28655</v>
      </c>
      <c r="M1030" t="s">
        <v>28656</v>
      </c>
    </row>
    <row r="1031" spans="1:13">
      <c r="A1031" s="188" t="s">
        <v>177</v>
      </c>
      <c r="B1031" s="188" t="s">
        <v>177</v>
      </c>
      <c r="C1031" s="188" t="s">
        <v>1855</v>
      </c>
      <c r="D1031" s="188" t="s">
        <v>152</v>
      </c>
      <c r="E1031" s="188" t="s">
        <v>197</v>
      </c>
      <c r="F1031" s="188" t="s">
        <v>20</v>
      </c>
      <c r="G1031" s="188" t="s">
        <v>28657</v>
      </c>
      <c r="H1031" s="188" t="s">
        <v>2007</v>
      </c>
      <c r="I1031" s="188" t="s">
        <v>28569</v>
      </c>
      <c r="J1031" s="188" t="s">
        <v>1502</v>
      </c>
      <c r="K1031" s="188" t="s">
        <v>25025</v>
      </c>
      <c r="L1031" t="s">
        <v>469</v>
      </c>
      <c r="M1031" t="s">
        <v>28658</v>
      </c>
    </row>
    <row r="1032" spans="1:13">
      <c r="A1032" s="188" t="s">
        <v>177</v>
      </c>
      <c r="B1032" s="188" t="s">
        <v>177</v>
      </c>
      <c r="C1032" s="188" t="s">
        <v>1855</v>
      </c>
      <c r="D1032" s="188" t="s">
        <v>152</v>
      </c>
      <c r="E1032" s="188" t="s">
        <v>269</v>
      </c>
      <c r="F1032" s="188" t="s">
        <v>3</v>
      </c>
      <c r="G1032" s="188" t="s">
        <v>28659</v>
      </c>
      <c r="H1032" s="188" t="s">
        <v>4940</v>
      </c>
      <c r="I1032" s="188" t="s">
        <v>28660</v>
      </c>
      <c r="J1032" s="188" t="s">
        <v>4681</v>
      </c>
      <c r="K1032" s="188" t="s">
        <v>28661</v>
      </c>
      <c r="L1032" t="s">
        <v>28662</v>
      </c>
      <c r="M1032" t="s">
        <v>28663</v>
      </c>
    </row>
    <row r="1033" spans="1:13">
      <c r="A1033" s="188" t="s">
        <v>177</v>
      </c>
      <c r="B1033" s="188" t="s">
        <v>177</v>
      </c>
      <c r="C1033" s="188" t="s">
        <v>1855</v>
      </c>
      <c r="D1033" s="188" t="s">
        <v>152</v>
      </c>
      <c r="E1033" s="188" t="s">
        <v>269</v>
      </c>
      <c r="F1033" s="188" t="s">
        <v>10</v>
      </c>
      <c r="G1033" s="188" t="s">
        <v>28664</v>
      </c>
      <c r="H1033" s="188" t="s">
        <v>2186</v>
      </c>
      <c r="I1033" s="188" t="s">
        <v>28665</v>
      </c>
      <c r="J1033" s="188" t="s">
        <v>3221</v>
      </c>
      <c r="K1033" s="188" t="s">
        <v>28666</v>
      </c>
      <c r="L1033" t="s">
        <v>28667</v>
      </c>
      <c r="M1033" t="s">
        <v>28375</v>
      </c>
    </row>
    <row r="1034" spans="1:13">
      <c r="A1034" s="188" t="s">
        <v>177</v>
      </c>
      <c r="B1034" s="188" t="s">
        <v>177</v>
      </c>
      <c r="C1034" s="188" t="s">
        <v>1855</v>
      </c>
      <c r="D1034" s="188" t="s">
        <v>152</v>
      </c>
      <c r="E1034" s="188" t="s">
        <v>269</v>
      </c>
      <c r="F1034" s="188" t="s">
        <v>2</v>
      </c>
      <c r="G1034" s="188" t="s">
        <v>28668</v>
      </c>
      <c r="H1034" s="188" t="s">
        <v>2384</v>
      </c>
      <c r="I1034" s="188" t="s">
        <v>28499</v>
      </c>
      <c r="J1034" s="188" t="s">
        <v>1984</v>
      </c>
      <c r="K1034" s="188" t="s">
        <v>28669</v>
      </c>
      <c r="L1034" t="s">
        <v>28670</v>
      </c>
      <c r="M1034" t="s">
        <v>1012</v>
      </c>
    </row>
    <row r="1035" spans="1:13">
      <c r="A1035" s="188" t="s">
        <v>177</v>
      </c>
      <c r="B1035" s="188" t="s">
        <v>177</v>
      </c>
      <c r="C1035" s="188" t="s">
        <v>1855</v>
      </c>
      <c r="D1035" s="188" t="s">
        <v>152</v>
      </c>
      <c r="E1035" s="188" t="s">
        <v>269</v>
      </c>
      <c r="F1035" s="188" t="s">
        <v>4</v>
      </c>
      <c r="G1035" s="188" t="s">
        <v>28671</v>
      </c>
      <c r="H1035" s="188" t="s">
        <v>1744</v>
      </c>
      <c r="I1035" s="188" t="s">
        <v>28651</v>
      </c>
      <c r="J1035" s="188" t="s">
        <v>1592</v>
      </c>
      <c r="K1035" s="188" t="s">
        <v>28508</v>
      </c>
      <c r="L1035" t="s">
        <v>26329</v>
      </c>
      <c r="M1035" t="s">
        <v>28672</v>
      </c>
    </row>
    <row r="1036" spans="1:13">
      <c r="A1036" s="188" t="s">
        <v>177</v>
      </c>
      <c r="B1036" s="188" t="s">
        <v>177</v>
      </c>
      <c r="C1036" s="188" t="s">
        <v>1855</v>
      </c>
      <c r="D1036" s="188" t="s">
        <v>152</v>
      </c>
      <c r="E1036" s="188" t="s">
        <v>269</v>
      </c>
      <c r="F1036" s="188" t="s">
        <v>11</v>
      </c>
      <c r="G1036" s="188" t="s">
        <v>28673</v>
      </c>
      <c r="H1036" s="188" t="s">
        <v>1918</v>
      </c>
      <c r="I1036" s="188" t="s">
        <v>28674</v>
      </c>
      <c r="J1036" s="188" t="s">
        <v>1502</v>
      </c>
      <c r="K1036" s="188" t="s">
        <v>25025</v>
      </c>
      <c r="L1036" t="s">
        <v>28675</v>
      </c>
      <c r="M1036" t="s">
        <v>8054</v>
      </c>
    </row>
    <row r="1037" spans="1:13">
      <c r="A1037" s="188" t="s">
        <v>177</v>
      </c>
      <c r="B1037" s="188" t="s">
        <v>177</v>
      </c>
      <c r="C1037" s="188" t="s">
        <v>1855</v>
      </c>
      <c r="D1037" s="188" t="s">
        <v>152</v>
      </c>
      <c r="E1037" s="188" t="s">
        <v>269</v>
      </c>
      <c r="F1037" s="188" t="s">
        <v>20</v>
      </c>
      <c r="G1037" s="188" t="s">
        <v>28676</v>
      </c>
      <c r="H1037" s="188" t="s">
        <v>1897</v>
      </c>
      <c r="I1037" s="188" t="s">
        <v>28677</v>
      </c>
      <c r="J1037" s="188" t="s">
        <v>1613</v>
      </c>
      <c r="K1037" s="188" t="s">
        <v>25108</v>
      </c>
      <c r="L1037" t="s">
        <v>25948</v>
      </c>
      <c r="M1037" t="s">
        <v>28678</v>
      </c>
    </row>
    <row r="1038" spans="1:13">
      <c r="A1038" s="188" t="s">
        <v>177</v>
      </c>
      <c r="B1038" s="188" t="s">
        <v>177</v>
      </c>
      <c r="C1038" s="188" t="s">
        <v>1855</v>
      </c>
      <c r="D1038" s="188" t="s">
        <v>153</v>
      </c>
      <c r="E1038" s="188" t="s">
        <v>277</v>
      </c>
      <c r="F1038" s="188" t="s">
        <v>3</v>
      </c>
      <c r="G1038" s="188" t="s">
        <v>28679</v>
      </c>
      <c r="H1038" s="188" t="s">
        <v>3185</v>
      </c>
      <c r="I1038" s="188" t="s">
        <v>28680</v>
      </c>
      <c r="J1038" s="188" t="s">
        <v>3675</v>
      </c>
      <c r="K1038" s="188" t="s">
        <v>28681</v>
      </c>
      <c r="L1038" t="s">
        <v>28682</v>
      </c>
      <c r="M1038" t="s">
        <v>28683</v>
      </c>
    </row>
    <row r="1039" spans="1:13">
      <c r="A1039" s="188" t="s">
        <v>177</v>
      </c>
      <c r="B1039" s="188" t="s">
        <v>177</v>
      </c>
      <c r="C1039" s="188" t="s">
        <v>1855</v>
      </c>
      <c r="D1039" s="188" t="s">
        <v>153</v>
      </c>
      <c r="E1039" s="188" t="s">
        <v>277</v>
      </c>
      <c r="F1039" s="188" t="s">
        <v>10</v>
      </c>
      <c r="G1039" s="188" t="s">
        <v>28684</v>
      </c>
      <c r="H1039" s="188" t="s">
        <v>2743</v>
      </c>
      <c r="I1039" s="188" t="s">
        <v>28685</v>
      </c>
      <c r="J1039" s="188" t="s">
        <v>3559</v>
      </c>
      <c r="K1039" s="188" t="s">
        <v>28686</v>
      </c>
      <c r="L1039" t="s">
        <v>28687</v>
      </c>
      <c r="M1039" t="s">
        <v>28688</v>
      </c>
    </row>
    <row r="1040" spans="1:13">
      <c r="A1040" s="188" t="s">
        <v>177</v>
      </c>
      <c r="B1040" s="188" t="s">
        <v>177</v>
      </c>
      <c r="C1040" s="188" t="s">
        <v>1855</v>
      </c>
      <c r="D1040" s="188" t="s">
        <v>153</v>
      </c>
      <c r="E1040" s="188" t="s">
        <v>277</v>
      </c>
      <c r="F1040" s="188" t="s">
        <v>2</v>
      </c>
      <c r="G1040" s="188" t="s">
        <v>28689</v>
      </c>
      <c r="H1040" s="188" t="s">
        <v>1903</v>
      </c>
      <c r="I1040" s="188" t="s">
        <v>28690</v>
      </c>
      <c r="J1040" s="188" t="s">
        <v>2994</v>
      </c>
      <c r="K1040" s="188" t="s">
        <v>28691</v>
      </c>
      <c r="L1040" t="s">
        <v>28692</v>
      </c>
      <c r="M1040" t="s">
        <v>28693</v>
      </c>
    </row>
    <row r="1041" spans="1:13">
      <c r="A1041" s="188" t="s">
        <v>177</v>
      </c>
      <c r="B1041" s="188" t="s">
        <v>177</v>
      </c>
      <c r="C1041" s="188" t="s">
        <v>1855</v>
      </c>
      <c r="D1041" s="188" t="s">
        <v>153</v>
      </c>
      <c r="E1041" s="188" t="s">
        <v>277</v>
      </c>
      <c r="F1041" s="188" t="s">
        <v>4</v>
      </c>
      <c r="G1041" s="188" t="s">
        <v>28694</v>
      </c>
      <c r="H1041" s="188" t="s">
        <v>2463</v>
      </c>
      <c r="I1041" s="188" t="s">
        <v>28507</v>
      </c>
      <c r="J1041" s="188" t="s">
        <v>1590</v>
      </c>
      <c r="K1041" s="188" t="s">
        <v>28695</v>
      </c>
      <c r="L1041" t="s">
        <v>28696</v>
      </c>
      <c r="M1041" t="s">
        <v>28697</v>
      </c>
    </row>
    <row r="1042" spans="1:13">
      <c r="A1042" s="188" t="s">
        <v>177</v>
      </c>
      <c r="B1042" s="188" t="s">
        <v>177</v>
      </c>
      <c r="C1042" s="188" t="s">
        <v>1855</v>
      </c>
      <c r="D1042" s="188" t="s">
        <v>153</v>
      </c>
      <c r="E1042" s="188" t="s">
        <v>277</v>
      </c>
      <c r="F1042" s="188" t="s">
        <v>11</v>
      </c>
      <c r="G1042" s="188" t="s">
        <v>28698</v>
      </c>
      <c r="H1042" s="188" t="s">
        <v>2781</v>
      </c>
      <c r="I1042" s="188" t="s">
        <v>28699</v>
      </c>
      <c r="J1042" s="188" t="s">
        <v>1482</v>
      </c>
      <c r="K1042" s="188" t="s">
        <v>28504</v>
      </c>
      <c r="L1042" t="s">
        <v>28700</v>
      </c>
      <c r="M1042" t="s">
        <v>28701</v>
      </c>
    </row>
    <row r="1043" spans="1:13">
      <c r="A1043" s="188" t="s">
        <v>177</v>
      </c>
      <c r="B1043" s="188" t="s">
        <v>177</v>
      </c>
      <c r="C1043" s="188" t="s">
        <v>1855</v>
      </c>
      <c r="D1043" s="188" t="s">
        <v>153</v>
      </c>
      <c r="E1043" s="188" t="s">
        <v>277</v>
      </c>
      <c r="F1043" s="188" t="s">
        <v>20</v>
      </c>
      <c r="G1043" s="188" t="s">
        <v>28702</v>
      </c>
      <c r="H1043" s="188" t="s">
        <v>2646</v>
      </c>
      <c r="I1043" s="188" t="s">
        <v>28703</v>
      </c>
      <c r="J1043" s="188" t="s">
        <v>1657</v>
      </c>
      <c r="K1043" s="188" t="s">
        <v>24998</v>
      </c>
      <c r="L1043" t="s">
        <v>28704</v>
      </c>
      <c r="M1043" t="s">
        <v>28705</v>
      </c>
    </row>
    <row r="1044" spans="1:13">
      <c r="A1044" s="188" t="s">
        <v>177</v>
      </c>
      <c r="B1044" s="188" t="s">
        <v>177</v>
      </c>
      <c r="C1044" s="188" t="s">
        <v>1855</v>
      </c>
      <c r="D1044" s="188" t="s">
        <v>153</v>
      </c>
      <c r="E1044" s="188" t="s">
        <v>188</v>
      </c>
      <c r="F1044" s="188" t="s">
        <v>3</v>
      </c>
      <c r="G1044" s="188" t="s">
        <v>28706</v>
      </c>
      <c r="H1044" s="188" t="s">
        <v>5785</v>
      </c>
      <c r="I1044" s="188" t="s">
        <v>28707</v>
      </c>
      <c r="J1044" s="188" t="s">
        <v>4821</v>
      </c>
      <c r="K1044" s="188" t="s">
        <v>28708</v>
      </c>
      <c r="L1044" t="s">
        <v>15925</v>
      </c>
      <c r="M1044" t="s">
        <v>28709</v>
      </c>
    </row>
    <row r="1045" spans="1:13">
      <c r="A1045" s="188" t="s">
        <v>177</v>
      </c>
      <c r="B1045" s="188" t="s">
        <v>177</v>
      </c>
      <c r="C1045" s="188" t="s">
        <v>1855</v>
      </c>
      <c r="D1045" s="188" t="s">
        <v>153</v>
      </c>
      <c r="E1045" s="188" t="s">
        <v>188</v>
      </c>
      <c r="F1045" s="188" t="s">
        <v>10</v>
      </c>
      <c r="G1045" s="188" t="s">
        <v>28710</v>
      </c>
      <c r="H1045" s="188" t="s">
        <v>2122</v>
      </c>
      <c r="I1045" s="188" t="s">
        <v>28711</v>
      </c>
      <c r="J1045" s="188" t="s">
        <v>2205</v>
      </c>
      <c r="K1045" s="188" t="s">
        <v>28712</v>
      </c>
      <c r="L1045" t="s">
        <v>28713</v>
      </c>
      <c r="M1045" t="s">
        <v>28714</v>
      </c>
    </row>
    <row r="1046" spans="1:13">
      <c r="A1046" s="188" t="s">
        <v>177</v>
      </c>
      <c r="B1046" s="188" t="s">
        <v>177</v>
      </c>
      <c r="C1046" s="188" t="s">
        <v>1855</v>
      </c>
      <c r="D1046" s="188" t="s">
        <v>153</v>
      </c>
      <c r="E1046" s="188" t="s">
        <v>188</v>
      </c>
      <c r="F1046" s="188" t="s">
        <v>2</v>
      </c>
      <c r="G1046" s="188" t="s">
        <v>28715</v>
      </c>
      <c r="H1046" s="188" t="s">
        <v>3221</v>
      </c>
      <c r="I1046" s="188" t="s">
        <v>28716</v>
      </c>
      <c r="J1046" s="188" t="s">
        <v>2301</v>
      </c>
      <c r="K1046" s="188" t="s">
        <v>25331</v>
      </c>
      <c r="L1046" t="s">
        <v>28717</v>
      </c>
      <c r="M1046" t="s">
        <v>28718</v>
      </c>
    </row>
    <row r="1047" spans="1:13">
      <c r="A1047" s="188" t="s">
        <v>177</v>
      </c>
      <c r="B1047" s="188" t="s">
        <v>177</v>
      </c>
      <c r="C1047" s="188" t="s">
        <v>1855</v>
      </c>
      <c r="D1047" s="188" t="s">
        <v>153</v>
      </c>
      <c r="E1047" s="188" t="s">
        <v>188</v>
      </c>
      <c r="F1047" s="188" t="s">
        <v>4</v>
      </c>
      <c r="G1047" s="188" t="s">
        <v>28719</v>
      </c>
      <c r="H1047" s="188" t="s">
        <v>1961</v>
      </c>
      <c r="I1047" s="188" t="s">
        <v>28720</v>
      </c>
      <c r="J1047" s="188" t="s">
        <v>1053</v>
      </c>
      <c r="K1047" s="188" t="s">
        <v>28600</v>
      </c>
      <c r="L1047" t="s">
        <v>28721</v>
      </c>
      <c r="M1047" t="s">
        <v>28722</v>
      </c>
    </row>
    <row r="1048" spans="1:13">
      <c r="A1048" s="188" t="s">
        <v>177</v>
      </c>
      <c r="B1048" s="188" t="s">
        <v>177</v>
      </c>
      <c r="C1048" s="188" t="s">
        <v>1855</v>
      </c>
      <c r="D1048" s="188" t="s">
        <v>153</v>
      </c>
      <c r="E1048" s="188" t="s">
        <v>188</v>
      </c>
      <c r="F1048" s="188" t="s">
        <v>11</v>
      </c>
      <c r="G1048" s="188" t="s">
        <v>28723</v>
      </c>
      <c r="H1048" s="188" t="s">
        <v>2049</v>
      </c>
      <c r="I1048" s="188" t="s">
        <v>28724</v>
      </c>
      <c r="J1048" s="188" t="s">
        <v>1504</v>
      </c>
      <c r="K1048" s="188" t="s">
        <v>28725</v>
      </c>
      <c r="L1048" t="s">
        <v>28726</v>
      </c>
      <c r="M1048" t="s">
        <v>28727</v>
      </c>
    </row>
    <row r="1049" spans="1:13">
      <c r="A1049" s="188" t="s">
        <v>177</v>
      </c>
      <c r="B1049" s="188" t="s">
        <v>177</v>
      </c>
      <c r="C1049" s="188" t="s">
        <v>1855</v>
      </c>
      <c r="D1049" s="188" t="s">
        <v>153</v>
      </c>
      <c r="E1049" s="188" t="s">
        <v>188</v>
      </c>
      <c r="F1049" s="188" t="s">
        <v>20</v>
      </c>
      <c r="G1049" s="188" t="s">
        <v>28728</v>
      </c>
      <c r="H1049" s="188" t="s">
        <v>2137</v>
      </c>
      <c r="I1049" s="188" t="s">
        <v>28628</v>
      </c>
      <c r="J1049" s="188" t="s">
        <v>1698</v>
      </c>
      <c r="K1049" s="188" t="s">
        <v>25057</v>
      </c>
      <c r="L1049" t="s">
        <v>28729</v>
      </c>
      <c r="M1049" t="s">
        <v>28730</v>
      </c>
    </row>
    <row r="1050" spans="1:13">
      <c r="A1050" s="188" t="s">
        <v>177</v>
      </c>
      <c r="B1050" s="188" t="s">
        <v>177</v>
      </c>
      <c r="C1050" s="188" t="s">
        <v>1855</v>
      </c>
      <c r="D1050" s="188" t="s">
        <v>153</v>
      </c>
      <c r="E1050" s="188" t="s">
        <v>292</v>
      </c>
      <c r="F1050" s="188" t="s">
        <v>3</v>
      </c>
      <c r="G1050" s="188" t="s">
        <v>28731</v>
      </c>
      <c r="H1050" s="188" t="s">
        <v>2430</v>
      </c>
      <c r="I1050" s="188" t="s">
        <v>28732</v>
      </c>
      <c r="J1050" s="188" t="s">
        <v>1861</v>
      </c>
      <c r="K1050" s="188" t="s">
        <v>28490</v>
      </c>
      <c r="L1050" t="s">
        <v>24887</v>
      </c>
      <c r="M1050" t="s">
        <v>28733</v>
      </c>
    </row>
    <row r="1051" spans="1:13">
      <c r="A1051" s="188" t="s">
        <v>177</v>
      </c>
      <c r="B1051" s="188" t="s">
        <v>177</v>
      </c>
      <c r="C1051" s="188" t="s">
        <v>1855</v>
      </c>
      <c r="D1051" s="188" t="s">
        <v>153</v>
      </c>
      <c r="E1051" s="188" t="s">
        <v>292</v>
      </c>
      <c r="F1051" s="188" t="s">
        <v>10</v>
      </c>
      <c r="G1051" s="188" t="s">
        <v>28734</v>
      </c>
      <c r="H1051" s="188" t="s">
        <v>2572</v>
      </c>
      <c r="I1051" s="188" t="s">
        <v>28735</v>
      </c>
      <c r="J1051" s="188" t="s">
        <v>3109</v>
      </c>
      <c r="K1051" s="188" t="s">
        <v>28736</v>
      </c>
      <c r="L1051" t="s">
        <v>28737</v>
      </c>
      <c r="M1051" t="s">
        <v>28738</v>
      </c>
    </row>
    <row r="1052" spans="1:13">
      <c r="A1052" s="188" t="s">
        <v>177</v>
      </c>
      <c r="B1052" s="188" t="s">
        <v>177</v>
      </c>
      <c r="C1052" s="188" t="s">
        <v>1855</v>
      </c>
      <c r="D1052" s="188" t="s">
        <v>153</v>
      </c>
      <c r="E1052" s="188" t="s">
        <v>292</v>
      </c>
      <c r="F1052" s="188" t="s">
        <v>2</v>
      </c>
      <c r="G1052" s="188" t="s">
        <v>28739</v>
      </c>
      <c r="H1052" s="188" t="s">
        <v>2287</v>
      </c>
      <c r="I1052" s="188" t="s">
        <v>28740</v>
      </c>
      <c r="J1052" s="188" t="s">
        <v>2114</v>
      </c>
      <c r="K1052" s="188" t="s">
        <v>28547</v>
      </c>
      <c r="L1052" t="s">
        <v>28741</v>
      </c>
      <c r="M1052" t="s">
        <v>25099</v>
      </c>
    </row>
    <row r="1053" spans="1:13">
      <c r="A1053" s="188" t="s">
        <v>177</v>
      </c>
      <c r="B1053" s="188" t="s">
        <v>177</v>
      </c>
      <c r="C1053" s="188" t="s">
        <v>1855</v>
      </c>
      <c r="D1053" s="188" t="s">
        <v>153</v>
      </c>
      <c r="E1053" s="188" t="s">
        <v>292</v>
      </c>
      <c r="F1053" s="188" t="s">
        <v>4</v>
      </c>
      <c r="G1053" s="188" t="s">
        <v>28742</v>
      </c>
      <c r="H1053" s="188" t="s">
        <v>1831</v>
      </c>
      <c r="I1053" s="188" t="s">
        <v>28743</v>
      </c>
      <c r="J1053" s="188" t="s">
        <v>1592</v>
      </c>
      <c r="K1053" s="188" t="s">
        <v>28508</v>
      </c>
      <c r="L1053" t="s">
        <v>28744</v>
      </c>
      <c r="M1053" t="s">
        <v>28745</v>
      </c>
    </row>
    <row r="1054" spans="1:13">
      <c r="A1054" s="188" t="s">
        <v>177</v>
      </c>
      <c r="B1054" s="188" t="s">
        <v>177</v>
      </c>
      <c r="C1054" s="188" t="s">
        <v>1855</v>
      </c>
      <c r="D1054" s="188" t="s">
        <v>153</v>
      </c>
      <c r="E1054" s="188" t="s">
        <v>292</v>
      </c>
      <c r="F1054" s="188" t="s">
        <v>11</v>
      </c>
      <c r="G1054" s="188" t="s">
        <v>28746</v>
      </c>
      <c r="H1054" s="188" t="s">
        <v>2027</v>
      </c>
      <c r="I1054" s="188" t="s">
        <v>28747</v>
      </c>
      <c r="J1054" s="188" t="s">
        <v>1547</v>
      </c>
      <c r="K1054" s="188" t="s">
        <v>28632</v>
      </c>
      <c r="L1054" t="s">
        <v>17705</v>
      </c>
      <c r="M1054" t="s">
        <v>28748</v>
      </c>
    </row>
    <row r="1055" spans="1:13">
      <c r="A1055" s="188" t="s">
        <v>177</v>
      </c>
      <c r="B1055" s="188" t="s">
        <v>177</v>
      </c>
      <c r="C1055" s="188" t="s">
        <v>1855</v>
      </c>
      <c r="D1055" s="188" t="s">
        <v>153</v>
      </c>
      <c r="E1055" s="188" t="s">
        <v>292</v>
      </c>
      <c r="F1055" s="188" t="s">
        <v>20</v>
      </c>
      <c r="G1055" s="188" t="s">
        <v>28749</v>
      </c>
      <c r="H1055" s="188" t="s">
        <v>1831</v>
      </c>
      <c r="I1055" s="188" t="s">
        <v>28743</v>
      </c>
      <c r="J1055" s="188" t="s">
        <v>1546</v>
      </c>
      <c r="K1055" s="188" t="s">
        <v>28529</v>
      </c>
      <c r="L1055" t="s">
        <v>28750</v>
      </c>
      <c r="M1055" t="s">
        <v>28745</v>
      </c>
    </row>
    <row r="1056" spans="1:13">
      <c r="A1056" s="188" t="s">
        <v>177</v>
      </c>
      <c r="B1056" s="188" t="s">
        <v>177</v>
      </c>
      <c r="C1056" s="188" t="s">
        <v>1855</v>
      </c>
      <c r="D1056" s="188" t="s">
        <v>153</v>
      </c>
      <c r="E1056" s="188" t="s">
        <v>300</v>
      </c>
      <c r="F1056" s="188" t="s">
        <v>3</v>
      </c>
      <c r="G1056" s="188" t="s">
        <v>28751</v>
      </c>
      <c r="H1056" s="188" t="s">
        <v>3237</v>
      </c>
      <c r="I1056" s="188" t="s">
        <v>28752</v>
      </c>
      <c r="J1056" s="188" t="s">
        <v>2186</v>
      </c>
      <c r="K1056" s="188" t="s">
        <v>28753</v>
      </c>
      <c r="L1056" t="s">
        <v>28754</v>
      </c>
      <c r="M1056" t="s">
        <v>28755</v>
      </c>
    </row>
    <row r="1057" spans="1:13">
      <c r="A1057" s="188" t="s">
        <v>177</v>
      </c>
      <c r="B1057" s="188" t="s">
        <v>177</v>
      </c>
      <c r="C1057" s="188" t="s">
        <v>1855</v>
      </c>
      <c r="D1057" s="188" t="s">
        <v>153</v>
      </c>
      <c r="E1057" s="188" t="s">
        <v>300</v>
      </c>
      <c r="F1057" s="188" t="s">
        <v>10</v>
      </c>
      <c r="G1057" s="188" t="s">
        <v>28756</v>
      </c>
      <c r="H1057" s="188" t="s">
        <v>1947</v>
      </c>
      <c r="I1057" s="188" t="s">
        <v>28757</v>
      </c>
      <c r="J1057" s="188" t="s">
        <v>1936</v>
      </c>
      <c r="K1057" s="188" t="s">
        <v>28758</v>
      </c>
      <c r="L1057" t="s">
        <v>28759</v>
      </c>
      <c r="M1057" t="s">
        <v>28760</v>
      </c>
    </row>
    <row r="1058" spans="1:13">
      <c r="A1058" s="188" t="s">
        <v>177</v>
      </c>
      <c r="B1058" s="188" t="s">
        <v>177</v>
      </c>
      <c r="C1058" s="188" t="s">
        <v>1855</v>
      </c>
      <c r="D1058" s="188" t="s">
        <v>153</v>
      </c>
      <c r="E1058" s="188" t="s">
        <v>300</v>
      </c>
      <c r="F1058" s="188" t="s">
        <v>2</v>
      </c>
      <c r="G1058" s="188" t="s">
        <v>28761</v>
      </c>
      <c r="H1058" s="188" t="s">
        <v>2137</v>
      </c>
      <c r="I1058" s="188" t="s">
        <v>28628</v>
      </c>
      <c r="J1058" s="188" t="s">
        <v>1897</v>
      </c>
      <c r="K1058" s="188" t="s">
        <v>28762</v>
      </c>
      <c r="L1058" t="s">
        <v>28763</v>
      </c>
      <c r="M1058" t="s">
        <v>28764</v>
      </c>
    </row>
    <row r="1059" spans="1:13">
      <c r="A1059" s="188" t="s">
        <v>177</v>
      </c>
      <c r="B1059" s="188" t="s">
        <v>177</v>
      </c>
      <c r="C1059" s="188" t="s">
        <v>1855</v>
      </c>
      <c r="D1059" s="188" t="s">
        <v>153</v>
      </c>
      <c r="E1059" s="188" t="s">
        <v>300</v>
      </c>
      <c r="F1059" s="188" t="s">
        <v>4</v>
      </c>
      <c r="G1059" s="188" t="s">
        <v>28765</v>
      </c>
      <c r="H1059" s="188" t="s">
        <v>1502</v>
      </c>
      <c r="I1059" s="188" t="s">
        <v>28766</v>
      </c>
      <c r="J1059" s="188" t="s">
        <v>1482</v>
      </c>
      <c r="K1059" s="188" t="s">
        <v>28504</v>
      </c>
      <c r="L1059" t="s">
        <v>13159</v>
      </c>
      <c r="M1059" t="s">
        <v>28767</v>
      </c>
    </row>
    <row r="1060" spans="1:13">
      <c r="A1060" s="188" t="s">
        <v>177</v>
      </c>
      <c r="B1060" s="188" t="s">
        <v>177</v>
      </c>
      <c r="C1060" s="188" t="s">
        <v>1855</v>
      </c>
      <c r="D1060" s="188" t="s">
        <v>153</v>
      </c>
      <c r="E1060" s="188" t="s">
        <v>300</v>
      </c>
      <c r="F1060" s="188" t="s">
        <v>11</v>
      </c>
      <c r="G1060" s="188" t="s">
        <v>28768</v>
      </c>
      <c r="H1060" s="188" t="s">
        <v>1764</v>
      </c>
      <c r="I1060" s="188" t="s">
        <v>28769</v>
      </c>
      <c r="J1060" s="188" t="s">
        <v>1502</v>
      </c>
      <c r="K1060" s="188" t="s">
        <v>25025</v>
      </c>
      <c r="L1060" t="s">
        <v>15216</v>
      </c>
      <c r="M1060" t="s">
        <v>28770</v>
      </c>
    </row>
    <row r="1061" spans="1:13">
      <c r="A1061" s="188" t="s">
        <v>177</v>
      </c>
      <c r="B1061" s="188" t="s">
        <v>177</v>
      </c>
      <c r="C1061" s="188" t="s">
        <v>1855</v>
      </c>
      <c r="D1061" s="188" t="s">
        <v>153</v>
      </c>
      <c r="E1061" s="188" t="s">
        <v>300</v>
      </c>
      <c r="F1061" s="188" t="s">
        <v>20</v>
      </c>
      <c r="G1061" s="188" t="s">
        <v>28771</v>
      </c>
      <c r="H1061" s="188" t="s">
        <v>1875</v>
      </c>
      <c r="I1061" s="188" t="s">
        <v>28772</v>
      </c>
      <c r="J1061" s="188" t="s">
        <v>1613</v>
      </c>
      <c r="K1061" s="188" t="s">
        <v>25108</v>
      </c>
      <c r="L1061" t="s">
        <v>17975</v>
      </c>
      <c r="M1061" t="s">
        <v>28773</v>
      </c>
    </row>
    <row r="1062" spans="1:13">
      <c r="A1062" s="188" t="s">
        <v>177</v>
      </c>
      <c r="B1062" s="188" t="s">
        <v>177</v>
      </c>
      <c r="C1062" s="188" t="s">
        <v>1855</v>
      </c>
      <c r="D1062" s="188" t="s">
        <v>154</v>
      </c>
      <c r="E1062" s="188" t="s">
        <v>277</v>
      </c>
      <c r="F1062" s="188" t="s">
        <v>3</v>
      </c>
      <c r="G1062" s="188" t="s">
        <v>28774</v>
      </c>
      <c r="H1062" s="188" t="s">
        <v>2225</v>
      </c>
      <c r="I1062" s="188" t="s">
        <v>28775</v>
      </c>
      <c r="J1062" s="188" t="s">
        <v>1057</v>
      </c>
      <c r="K1062" s="188" t="s">
        <v>28776</v>
      </c>
      <c r="L1062" t="s">
        <v>28777</v>
      </c>
      <c r="M1062" t="s">
        <v>28778</v>
      </c>
    </row>
    <row r="1063" spans="1:13">
      <c r="A1063" s="188" t="s">
        <v>177</v>
      </c>
      <c r="B1063" s="188" t="s">
        <v>177</v>
      </c>
      <c r="C1063" s="188" t="s">
        <v>1855</v>
      </c>
      <c r="D1063" s="188" t="s">
        <v>154</v>
      </c>
      <c r="E1063" s="188" t="s">
        <v>277</v>
      </c>
      <c r="F1063" s="188" t="s">
        <v>10</v>
      </c>
      <c r="G1063" s="188" t="s">
        <v>28779</v>
      </c>
      <c r="H1063" s="188" t="s">
        <v>2895</v>
      </c>
      <c r="I1063" s="188" t="s">
        <v>28780</v>
      </c>
      <c r="J1063" s="188" t="s">
        <v>2412</v>
      </c>
      <c r="K1063" s="188" t="s">
        <v>28781</v>
      </c>
      <c r="L1063" t="s">
        <v>28782</v>
      </c>
      <c r="M1063" t="s">
        <v>28783</v>
      </c>
    </row>
    <row r="1064" spans="1:13">
      <c r="A1064" s="188" t="s">
        <v>177</v>
      </c>
      <c r="B1064" s="188" t="s">
        <v>177</v>
      </c>
      <c r="C1064" s="188" t="s">
        <v>1855</v>
      </c>
      <c r="D1064" s="188" t="s">
        <v>154</v>
      </c>
      <c r="E1064" s="188" t="s">
        <v>277</v>
      </c>
      <c r="F1064" s="188" t="s">
        <v>2</v>
      </c>
      <c r="G1064" s="188" t="s">
        <v>28784</v>
      </c>
      <c r="H1064" s="188" t="s">
        <v>2226</v>
      </c>
      <c r="I1064" s="188" t="s">
        <v>28785</v>
      </c>
      <c r="J1064" s="188" t="s">
        <v>926</v>
      </c>
      <c r="K1064" s="188" t="s">
        <v>28786</v>
      </c>
      <c r="L1064" t="s">
        <v>28787</v>
      </c>
      <c r="M1064" t="s">
        <v>28788</v>
      </c>
    </row>
    <row r="1065" spans="1:13">
      <c r="A1065" s="188" t="s">
        <v>177</v>
      </c>
      <c r="B1065" s="188" t="s">
        <v>177</v>
      </c>
      <c r="C1065" s="188" t="s">
        <v>1855</v>
      </c>
      <c r="D1065" s="188" t="s">
        <v>154</v>
      </c>
      <c r="E1065" s="188" t="s">
        <v>277</v>
      </c>
      <c r="F1065" s="188" t="s">
        <v>4</v>
      </c>
      <c r="G1065" s="188" t="s">
        <v>28789</v>
      </c>
      <c r="H1065" s="188" t="s">
        <v>2050</v>
      </c>
      <c r="I1065" s="188" t="s">
        <v>28790</v>
      </c>
      <c r="J1065" s="188" t="s">
        <v>1053</v>
      </c>
      <c r="K1065" s="188" t="s">
        <v>28600</v>
      </c>
      <c r="L1065" t="s">
        <v>27530</v>
      </c>
      <c r="M1065" t="s">
        <v>28791</v>
      </c>
    </row>
    <row r="1066" spans="1:13">
      <c r="A1066" s="188" t="s">
        <v>177</v>
      </c>
      <c r="B1066" s="188" t="s">
        <v>177</v>
      </c>
      <c r="C1066" s="188" t="s">
        <v>1855</v>
      </c>
      <c r="D1066" s="188" t="s">
        <v>154</v>
      </c>
      <c r="E1066" s="188" t="s">
        <v>277</v>
      </c>
      <c r="F1066" s="188" t="s">
        <v>11</v>
      </c>
      <c r="G1066" s="188" t="s">
        <v>28792</v>
      </c>
      <c r="H1066" s="188" t="s">
        <v>2404</v>
      </c>
      <c r="I1066" s="188" t="s">
        <v>28528</v>
      </c>
      <c r="J1066" s="188" t="s">
        <v>1051</v>
      </c>
      <c r="K1066" s="188" t="s">
        <v>28605</v>
      </c>
      <c r="L1066" t="s">
        <v>25672</v>
      </c>
      <c r="M1066" t="s">
        <v>28793</v>
      </c>
    </row>
    <row r="1067" spans="1:13">
      <c r="A1067" s="188" t="s">
        <v>177</v>
      </c>
      <c r="B1067" s="188" t="s">
        <v>177</v>
      </c>
      <c r="C1067" s="188" t="s">
        <v>1855</v>
      </c>
      <c r="D1067" s="188" t="s">
        <v>154</v>
      </c>
      <c r="E1067" s="188" t="s">
        <v>277</v>
      </c>
      <c r="F1067" s="188" t="s">
        <v>20</v>
      </c>
      <c r="G1067" s="188" t="s">
        <v>28794</v>
      </c>
      <c r="H1067" s="188" t="s">
        <v>1719</v>
      </c>
      <c r="I1067" s="188" t="s">
        <v>28599</v>
      </c>
      <c r="J1067" s="188" t="s">
        <v>1547</v>
      </c>
      <c r="K1067" s="188" t="s">
        <v>28632</v>
      </c>
      <c r="L1067" t="s">
        <v>28795</v>
      </c>
      <c r="M1067" t="s">
        <v>28796</v>
      </c>
    </row>
    <row r="1068" spans="1:13">
      <c r="A1068" s="188" t="s">
        <v>177</v>
      </c>
      <c r="B1068" s="188" t="s">
        <v>177</v>
      </c>
      <c r="C1068" s="188" t="s">
        <v>1855</v>
      </c>
      <c r="D1068" s="188" t="s">
        <v>154</v>
      </c>
      <c r="E1068" s="188" t="s">
        <v>315</v>
      </c>
      <c r="F1068" s="188" t="s">
        <v>3</v>
      </c>
      <c r="G1068" s="188" t="s">
        <v>28797</v>
      </c>
      <c r="H1068" s="188" t="s">
        <v>2382</v>
      </c>
      <c r="I1068" s="188" t="s">
        <v>28798</v>
      </c>
      <c r="J1068" s="188" t="s">
        <v>1120</v>
      </c>
      <c r="K1068" s="188" t="s">
        <v>28799</v>
      </c>
      <c r="L1068" t="s">
        <v>28800</v>
      </c>
      <c r="M1068" t="s">
        <v>28801</v>
      </c>
    </row>
    <row r="1069" spans="1:13">
      <c r="A1069" s="188" t="s">
        <v>177</v>
      </c>
      <c r="B1069" s="188" t="s">
        <v>177</v>
      </c>
      <c r="C1069" s="188" t="s">
        <v>1855</v>
      </c>
      <c r="D1069" s="188" t="s">
        <v>154</v>
      </c>
      <c r="E1069" s="188" t="s">
        <v>315</v>
      </c>
      <c r="F1069" s="188" t="s">
        <v>10</v>
      </c>
      <c r="G1069" s="188" t="s">
        <v>28802</v>
      </c>
      <c r="H1069" s="188" t="s">
        <v>3396</v>
      </c>
      <c r="I1069" s="188" t="s">
        <v>28803</v>
      </c>
      <c r="J1069" s="188" t="s">
        <v>2673</v>
      </c>
      <c r="K1069" s="188" t="s">
        <v>25011</v>
      </c>
      <c r="L1069" t="s">
        <v>28804</v>
      </c>
      <c r="M1069" t="s">
        <v>28805</v>
      </c>
    </row>
    <row r="1070" spans="1:13">
      <c r="A1070" s="188" t="s">
        <v>177</v>
      </c>
      <c r="B1070" s="188" t="s">
        <v>177</v>
      </c>
      <c r="C1070" s="188" t="s">
        <v>1855</v>
      </c>
      <c r="D1070" s="188" t="s">
        <v>154</v>
      </c>
      <c r="E1070" s="188" t="s">
        <v>315</v>
      </c>
      <c r="F1070" s="188" t="s">
        <v>2</v>
      </c>
      <c r="G1070" s="188" t="s">
        <v>28806</v>
      </c>
      <c r="H1070" s="188" t="s">
        <v>3628</v>
      </c>
      <c r="I1070" s="188" t="s">
        <v>28807</v>
      </c>
      <c r="J1070" s="188" t="s">
        <v>2481</v>
      </c>
      <c r="K1070" s="188" t="s">
        <v>28521</v>
      </c>
      <c r="L1070" t="s">
        <v>28808</v>
      </c>
      <c r="M1070" t="s">
        <v>28809</v>
      </c>
    </row>
    <row r="1071" spans="1:13">
      <c r="A1071" s="188" t="s">
        <v>177</v>
      </c>
      <c r="B1071" s="188" t="s">
        <v>177</v>
      </c>
      <c r="C1071" s="188" t="s">
        <v>1855</v>
      </c>
      <c r="D1071" s="188" t="s">
        <v>154</v>
      </c>
      <c r="E1071" s="188" t="s">
        <v>315</v>
      </c>
      <c r="F1071" s="188" t="s">
        <v>4</v>
      </c>
      <c r="G1071" s="188" t="s">
        <v>28810</v>
      </c>
      <c r="H1071" s="188" t="s">
        <v>1961</v>
      </c>
      <c r="I1071" s="188" t="s">
        <v>28720</v>
      </c>
      <c r="J1071" s="188" t="s">
        <v>1053</v>
      </c>
      <c r="K1071" s="188" t="s">
        <v>28600</v>
      </c>
      <c r="L1071" t="s">
        <v>28721</v>
      </c>
      <c r="M1071" t="s">
        <v>28811</v>
      </c>
    </row>
    <row r="1072" spans="1:13">
      <c r="A1072" s="188" t="s">
        <v>177</v>
      </c>
      <c r="B1072" s="188" t="s">
        <v>177</v>
      </c>
      <c r="C1072" s="188" t="s">
        <v>1855</v>
      </c>
      <c r="D1072" s="188" t="s">
        <v>154</v>
      </c>
      <c r="E1072" s="188" t="s">
        <v>315</v>
      </c>
      <c r="F1072" s="188" t="s">
        <v>11</v>
      </c>
      <c r="G1072" s="188" t="s">
        <v>28812</v>
      </c>
      <c r="H1072" s="188" t="s">
        <v>2384</v>
      </c>
      <c r="I1072" s="188" t="s">
        <v>28499</v>
      </c>
      <c r="J1072" s="188" t="s">
        <v>1547</v>
      </c>
      <c r="K1072" s="188" t="s">
        <v>28632</v>
      </c>
      <c r="L1072" t="s">
        <v>28813</v>
      </c>
      <c r="M1072" t="s">
        <v>28814</v>
      </c>
    </row>
    <row r="1073" spans="1:13">
      <c r="A1073" s="188" t="s">
        <v>177</v>
      </c>
      <c r="B1073" s="188" t="s">
        <v>177</v>
      </c>
      <c r="C1073" s="188" t="s">
        <v>1855</v>
      </c>
      <c r="D1073" s="188" t="s">
        <v>154</v>
      </c>
      <c r="E1073" s="188" t="s">
        <v>315</v>
      </c>
      <c r="F1073" s="188" t="s">
        <v>20</v>
      </c>
      <c r="G1073" s="188" t="s">
        <v>28815</v>
      </c>
      <c r="H1073" s="188" t="s">
        <v>2281</v>
      </c>
      <c r="I1073" s="188" t="s">
        <v>28816</v>
      </c>
      <c r="J1073" s="188" t="s">
        <v>1592</v>
      </c>
      <c r="K1073" s="188" t="s">
        <v>28508</v>
      </c>
      <c r="L1073" t="s">
        <v>18752</v>
      </c>
      <c r="M1073" t="s">
        <v>28817</v>
      </c>
    </row>
    <row r="1074" spans="1:13">
      <c r="A1074" s="188" t="s">
        <v>177</v>
      </c>
      <c r="B1074" s="188" t="s">
        <v>177</v>
      </c>
      <c r="C1074" s="188" t="s">
        <v>1855</v>
      </c>
      <c r="D1074" s="188" t="s">
        <v>154</v>
      </c>
      <c r="E1074" s="188" t="s">
        <v>323</v>
      </c>
      <c r="F1074" s="188" t="s">
        <v>3</v>
      </c>
      <c r="G1074" s="188" t="s">
        <v>28818</v>
      </c>
      <c r="H1074" s="188" t="s">
        <v>4519</v>
      </c>
      <c r="I1074" s="188" t="s">
        <v>28819</v>
      </c>
      <c r="J1074" s="188" t="s">
        <v>4417</v>
      </c>
      <c r="K1074" s="188" t="s">
        <v>28820</v>
      </c>
      <c r="L1074" t="s">
        <v>28821</v>
      </c>
      <c r="M1074" t="s">
        <v>28822</v>
      </c>
    </row>
    <row r="1075" spans="1:13">
      <c r="A1075" s="188" t="s">
        <v>177</v>
      </c>
      <c r="B1075" s="188" t="s">
        <v>177</v>
      </c>
      <c r="C1075" s="188" t="s">
        <v>1855</v>
      </c>
      <c r="D1075" s="188" t="s">
        <v>154</v>
      </c>
      <c r="E1075" s="188" t="s">
        <v>323</v>
      </c>
      <c r="F1075" s="188" t="s">
        <v>10</v>
      </c>
      <c r="G1075" s="188" t="s">
        <v>28823</v>
      </c>
      <c r="H1075" s="188" t="s">
        <v>5056</v>
      </c>
      <c r="I1075" s="188" t="s">
        <v>28824</v>
      </c>
      <c r="J1075" s="188" t="s">
        <v>2692</v>
      </c>
      <c r="K1075" s="188" t="s">
        <v>28825</v>
      </c>
      <c r="L1075" t="s">
        <v>28826</v>
      </c>
      <c r="M1075" t="s">
        <v>28827</v>
      </c>
    </row>
    <row r="1076" spans="1:13">
      <c r="A1076" s="188" t="s">
        <v>177</v>
      </c>
      <c r="B1076" s="188" t="s">
        <v>177</v>
      </c>
      <c r="C1076" s="188" t="s">
        <v>1855</v>
      </c>
      <c r="D1076" s="188" t="s">
        <v>154</v>
      </c>
      <c r="E1076" s="188" t="s">
        <v>323</v>
      </c>
      <c r="F1076" s="188" t="s">
        <v>2</v>
      </c>
      <c r="G1076" s="188" t="s">
        <v>28828</v>
      </c>
      <c r="H1076" s="188" t="s">
        <v>2541</v>
      </c>
      <c r="I1076" s="188" t="s">
        <v>28829</v>
      </c>
      <c r="J1076" s="188" t="s">
        <v>1742</v>
      </c>
      <c r="K1076" s="188" t="s">
        <v>28830</v>
      </c>
      <c r="L1076" t="s">
        <v>28831</v>
      </c>
      <c r="M1076" t="s">
        <v>28832</v>
      </c>
    </row>
    <row r="1077" spans="1:13">
      <c r="A1077" s="188" t="s">
        <v>177</v>
      </c>
      <c r="B1077" s="188" t="s">
        <v>177</v>
      </c>
      <c r="C1077" s="188" t="s">
        <v>1855</v>
      </c>
      <c r="D1077" s="188" t="s">
        <v>154</v>
      </c>
      <c r="E1077" s="188" t="s">
        <v>323</v>
      </c>
      <c r="F1077" s="188" t="s">
        <v>4</v>
      </c>
      <c r="G1077" s="188" t="s">
        <v>28833</v>
      </c>
      <c r="H1077" s="188" t="s">
        <v>1853</v>
      </c>
      <c r="I1077" s="188" t="s">
        <v>28581</v>
      </c>
      <c r="J1077" s="188" t="s">
        <v>1546</v>
      </c>
      <c r="K1077" s="188" t="s">
        <v>28529</v>
      </c>
      <c r="L1077" t="s">
        <v>28834</v>
      </c>
      <c r="M1077" t="s">
        <v>28835</v>
      </c>
    </row>
    <row r="1078" spans="1:13">
      <c r="A1078" s="188" t="s">
        <v>177</v>
      </c>
      <c r="B1078" s="188" t="s">
        <v>177</v>
      </c>
      <c r="C1078" s="188" t="s">
        <v>1855</v>
      </c>
      <c r="D1078" s="188" t="s">
        <v>154</v>
      </c>
      <c r="E1078" s="188" t="s">
        <v>323</v>
      </c>
      <c r="F1078" s="188" t="s">
        <v>11</v>
      </c>
      <c r="G1078" s="188" t="s">
        <v>28836</v>
      </c>
      <c r="H1078" s="188" t="s">
        <v>2137</v>
      </c>
      <c r="I1078" s="188" t="s">
        <v>28628</v>
      </c>
      <c r="J1078" s="188" t="s">
        <v>1547</v>
      </c>
      <c r="K1078" s="188" t="s">
        <v>28632</v>
      </c>
      <c r="L1078" t="s">
        <v>28837</v>
      </c>
      <c r="M1078" t="s">
        <v>28838</v>
      </c>
    </row>
    <row r="1079" spans="1:13">
      <c r="A1079" s="188" t="s">
        <v>177</v>
      </c>
      <c r="B1079" s="188" t="s">
        <v>177</v>
      </c>
      <c r="C1079" s="188" t="s">
        <v>1855</v>
      </c>
      <c r="D1079" s="188" t="s">
        <v>154</v>
      </c>
      <c r="E1079" s="188" t="s">
        <v>323</v>
      </c>
      <c r="F1079" s="188" t="s">
        <v>20</v>
      </c>
      <c r="G1079" s="188" t="s">
        <v>28839</v>
      </c>
      <c r="H1079" s="188" t="s">
        <v>2049</v>
      </c>
      <c r="I1079" s="188" t="s">
        <v>28724</v>
      </c>
      <c r="J1079" s="188" t="s">
        <v>1810</v>
      </c>
      <c r="K1079" s="188" t="s">
        <v>28840</v>
      </c>
      <c r="L1079" t="s">
        <v>27520</v>
      </c>
      <c r="M1079" t="s">
        <v>1168</v>
      </c>
    </row>
    <row r="1080" spans="1:13">
      <c r="A1080" s="188" t="s">
        <v>177</v>
      </c>
      <c r="B1080" s="188" t="s">
        <v>177</v>
      </c>
      <c r="C1080" s="188" t="s">
        <v>1855</v>
      </c>
      <c r="D1080" s="188" t="s">
        <v>154</v>
      </c>
      <c r="E1080" s="188" t="s">
        <v>331</v>
      </c>
      <c r="F1080" s="188" t="s">
        <v>3</v>
      </c>
      <c r="G1080" s="188" t="s">
        <v>28841</v>
      </c>
      <c r="H1080" s="188" t="s">
        <v>2225</v>
      </c>
      <c r="I1080" s="188" t="s">
        <v>28775</v>
      </c>
      <c r="J1080" s="188" t="s">
        <v>4323</v>
      </c>
      <c r="K1080" s="188" t="s">
        <v>28842</v>
      </c>
      <c r="L1080" t="s">
        <v>28777</v>
      </c>
      <c r="M1080" t="s">
        <v>28843</v>
      </c>
    </row>
    <row r="1081" spans="1:13">
      <c r="A1081" s="188" t="s">
        <v>177</v>
      </c>
      <c r="B1081" s="188" t="s">
        <v>177</v>
      </c>
      <c r="C1081" s="188" t="s">
        <v>1855</v>
      </c>
      <c r="D1081" s="188" t="s">
        <v>154</v>
      </c>
      <c r="E1081" s="188" t="s">
        <v>331</v>
      </c>
      <c r="F1081" s="188" t="s">
        <v>10</v>
      </c>
      <c r="G1081" s="188" t="s">
        <v>28844</v>
      </c>
      <c r="H1081" s="188" t="s">
        <v>916</v>
      </c>
      <c r="I1081" s="188" t="s">
        <v>28845</v>
      </c>
      <c r="J1081" s="188" t="s">
        <v>2071</v>
      </c>
      <c r="K1081" s="188" t="s">
        <v>28846</v>
      </c>
      <c r="L1081" t="s">
        <v>28847</v>
      </c>
      <c r="M1081" t="s">
        <v>28848</v>
      </c>
    </row>
    <row r="1082" spans="1:13">
      <c r="A1082" s="188" t="s">
        <v>177</v>
      </c>
      <c r="B1082" s="188" t="s">
        <v>177</v>
      </c>
      <c r="C1082" s="188" t="s">
        <v>1855</v>
      </c>
      <c r="D1082" s="188" t="s">
        <v>154</v>
      </c>
      <c r="E1082" s="188" t="s">
        <v>331</v>
      </c>
      <c r="F1082" s="188" t="s">
        <v>2</v>
      </c>
      <c r="G1082" s="188" t="s">
        <v>28849</v>
      </c>
      <c r="H1082" s="188" t="s">
        <v>2279</v>
      </c>
      <c r="I1082" s="188" t="s">
        <v>5765</v>
      </c>
      <c r="J1082" s="188" t="s">
        <v>1875</v>
      </c>
      <c r="K1082" s="188" t="s">
        <v>25271</v>
      </c>
      <c r="L1082" t="s">
        <v>28850</v>
      </c>
      <c r="M1082" t="s">
        <v>28851</v>
      </c>
    </row>
    <row r="1083" spans="1:13">
      <c r="A1083" s="188" t="s">
        <v>177</v>
      </c>
      <c r="B1083" s="188" t="s">
        <v>177</v>
      </c>
      <c r="C1083" s="188" t="s">
        <v>1855</v>
      </c>
      <c r="D1083" s="188" t="s">
        <v>154</v>
      </c>
      <c r="E1083" s="188" t="s">
        <v>331</v>
      </c>
      <c r="F1083" s="188" t="s">
        <v>4</v>
      </c>
      <c r="G1083" s="188" t="s">
        <v>28852</v>
      </c>
      <c r="H1083" s="188" t="s">
        <v>1786</v>
      </c>
      <c r="I1083" s="188" t="s">
        <v>28551</v>
      </c>
      <c r="J1083" s="188" t="s">
        <v>1547</v>
      </c>
      <c r="K1083" s="188" t="s">
        <v>28632</v>
      </c>
      <c r="L1083" t="s">
        <v>28552</v>
      </c>
      <c r="M1083" t="s">
        <v>6485</v>
      </c>
    </row>
    <row r="1084" spans="1:13">
      <c r="A1084" s="188" t="s">
        <v>177</v>
      </c>
      <c r="B1084" s="188" t="s">
        <v>177</v>
      </c>
      <c r="C1084" s="188" t="s">
        <v>1855</v>
      </c>
      <c r="D1084" s="188" t="s">
        <v>154</v>
      </c>
      <c r="E1084" s="188" t="s">
        <v>331</v>
      </c>
      <c r="F1084" s="188" t="s">
        <v>11</v>
      </c>
      <c r="G1084" s="188" t="s">
        <v>28853</v>
      </c>
      <c r="H1084" s="188" t="s">
        <v>1961</v>
      </c>
      <c r="I1084" s="188" t="s">
        <v>28720</v>
      </c>
      <c r="J1084" s="188" t="s">
        <v>1504</v>
      </c>
      <c r="K1084" s="188" t="s">
        <v>28725</v>
      </c>
      <c r="L1084" t="s">
        <v>28854</v>
      </c>
      <c r="M1084" t="s">
        <v>11305</v>
      </c>
    </row>
    <row r="1085" spans="1:13">
      <c r="A1085" s="188" t="s">
        <v>177</v>
      </c>
      <c r="B1085" s="188" t="s">
        <v>177</v>
      </c>
      <c r="C1085" s="188" t="s">
        <v>1855</v>
      </c>
      <c r="D1085" s="188" t="s">
        <v>154</v>
      </c>
      <c r="E1085" s="188" t="s">
        <v>331</v>
      </c>
      <c r="F1085" s="188" t="s">
        <v>20</v>
      </c>
      <c r="G1085" s="188" t="s">
        <v>28855</v>
      </c>
      <c r="H1085" s="188" t="s">
        <v>1897</v>
      </c>
      <c r="I1085" s="188" t="s">
        <v>28677</v>
      </c>
      <c r="J1085" s="188" t="s">
        <v>1592</v>
      </c>
      <c r="K1085" s="188" t="s">
        <v>28508</v>
      </c>
      <c r="L1085" t="s">
        <v>25948</v>
      </c>
      <c r="M1085" t="s">
        <v>26855</v>
      </c>
    </row>
    <row r="1086" spans="1:13">
      <c r="A1086" s="188" t="s">
        <v>177</v>
      </c>
      <c r="B1086" s="188" t="s">
        <v>177</v>
      </c>
      <c r="C1086" s="188" t="s">
        <v>1855</v>
      </c>
      <c r="D1086" s="188" t="s">
        <v>155</v>
      </c>
      <c r="E1086" s="188" t="s">
        <v>339</v>
      </c>
      <c r="F1086" s="188" t="s">
        <v>3</v>
      </c>
      <c r="G1086" s="188" t="s">
        <v>28856</v>
      </c>
      <c r="H1086" s="188" t="s">
        <v>7183</v>
      </c>
      <c r="I1086" s="188" t="s">
        <v>28857</v>
      </c>
      <c r="J1086" s="188" t="s">
        <v>2033</v>
      </c>
      <c r="K1086" s="188" t="s">
        <v>28858</v>
      </c>
      <c r="L1086" t="s">
        <v>28859</v>
      </c>
      <c r="M1086" t="s">
        <v>28860</v>
      </c>
    </row>
    <row r="1087" spans="1:13">
      <c r="A1087" s="188" t="s">
        <v>177</v>
      </c>
      <c r="B1087" s="188" t="s">
        <v>177</v>
      </c>
      <c r="C1087" s="188" t="s">
        <v>1855</v>
      </c>
      <c r="D1087" s="188" t="s">
        <v>155</v>
      </c>
      <c r="E1087" s="188" t="s">
        <v>339</v>
      </c>
      <c r="F1087" s="188" t="s">
        <v>10</v>
      </c>
      <c r="G1087" s="188" t="s">
        <v>28861</v>
      </c>
      <c r="H1087" s="188" t="s">
        <v>3752</v>
      </c>
      <c r="I1087" s="188" t="s">
        <v>28862</v>
      </c>
      <c r="J1087" s="188" t="s">
        <v>1752</v>
      </c>
      <c r="K1087" s="188" t="s">
        <v>25112</v>
      </c>
      <c r="L1087" t="s">
        <v>28863</v>
      </c>
      <c r="M1087" t="s">
        <v>28864</v>
      </c>
    </row>
    <row r="1088" spans="1:13">
      <c r="A1088" s="188" t="s">
        <v>177</v>
      </c>
      <c r="B1088" s="188" t="s">
        <v>177</v>
      </c>
      <c r="C1088" s="188" t="s">
        <v>1855</v>
      </c>
      <c r="D1088" s="188" t="s">
        <v>155</v>
      </c>
      <c r="E1088" s="188" t="s">
        <v>339</v>
      </c>
      <c r="F1088" s="188" t="s">
        <v>2</v>
      </c>
      <c r="G1088" s="188" t="s">
        <v>28865</v>
      </c>
      <c r="H1088" s="188" t="s">
        <v>4323</v>
      </c>
      <c r="I1088" s="188" t="s">
        <v>28866</v>
      </c>
      <c r="J1088" s="188" t="s">
        <v>1937</v>
      </c>
      <c r="K1088" s="188" t="s">
        <v>10308</v>
      </c>
      <c r="L1088" t="s">
        <v>28867</v>
      </c>
      <c r="M1088" t="s">
        <v>28868</v>
      </c>
    </row>
    <row r="1089" spans="1:13">
      <c r="A1089" s="188" t="s">
        <v>177</v>
      </c>
      <c r="B1089" s="188" t="s">
        <v>177</v>
      </c>
      <c r="C1089" s="188" t="s">
        <v>1855</v>
      </c>
      <c r="D1089" s="188" t="s">
        <v>155</v>
      </c>
      <c r="E1089" s="188" t="s">
        <v>339</v>
      </c>
      <c r="F1089" s="188" t="s">
        <v>4</v>
      </c>
      <c r="G1089" s="188" t="s">
        <v>28869</v>
      </c>
      <c r="H1089" s="188" t="s">
        <v>2481</v>
      </c>
      <c r="I1089" s="188" t="s">
        <v>28870</v>
      </c>
      <c r="J1089" s="188" t="s">
        <v>1590</v>
      </c>
      <c r="K1089" s="188" t="s">
        <v>28695</v>
      </c>
      <c r="L1089" t="s">
        <v>28871</v>
      </c>
      <c r="M1089" t="s">
        <v>8291</v>
      </c>
    </row>
    <row r="1090" spans="1:13">
      <c r="A1090" s="188" t="s">
        <v>177</v>
      </c>
      <c r="B1090" s="188" t="s">
        <v>177</v>
      </c>
      <c r="C1090" s="188" t="s">
        <v>1855</v>
      </c>
      <c r="D1090" s="188" t="s">
        <v>155</v>
      </c>
      <c r="E1090" s="188" t="s">
        <v>339</v>
      </c>
      <c r="F1090" s="188" t="s">
        <v>11</v>
      </c>
      <c r="G1090" s="188" t="s">
        <v>28872</v>
      </c>
      <c r="H1090" s="188" t="s">
        <v>2853</v>
      </c>
      <c r="I1090" s="188" t="s">
        <v>28873</v>
      </c>
      <c r="J1090" s="188" t="s">
        <v>1504</v>
      </c>
      <c r="K1090" s="188" t="s">
        <v>28725</v>
      </c>
      <c r="L1090" t="s">
        <v>28874</v>
      </c>
      <c r="M1090" t="s">
        <v>28875</v>
      </c>
    </row>
    <row r="1091" spans="1:13">
      <c r="A1091" s="188" t="s">
        <v>177</v>
      </c>
      <c r="B1091" s="188" t="s">
        <v>177</v>
      </c>
      <c r="C1091" s="188" t="s">
        <v>1855</v>
      </c>
      <c r="D1091" s="188" t="s">
        <v>155</v>
      </c>
      <c r="E1091" s="188" t="s">
        <v>339</v>
      </c>
      <c r="F1091" s="188" t="s">
        <v>20</v>
      </c>
      <c r="G1091" s="188" t="s">
        <v>28876</v>
      </c>
      <c r="H1091" s="188" t="s">
        <v>1808</v>
      </c>
      <c r="I1091" s="188" t="s">
        <v>28503</v>
      </c>
      <c r="J1091" s="188" t="s">
        <v>1721</v>
      </c>
      <c r="K1091" s="188" t="s">
        <v>28570</v>
      </c>
      <c r="L1091" t="s">
        <v>28877</v>
      </c>
      <c r="M1091" t="s">
        <v>28878</v>
      </c>
    </row>
    <row r="1092" spans="1:13">
      <c r="A1092" s="188" t="s">
        <v>177</v>
      </c>
      <c r="B1092" s="188" t="s">
        <v>177</v>
      </c>
      <c r="C1092" s="188" t="s">
        <v>1855</v>
      </c>
      <c r="D1092" s="188" t="s">
        <v>155</v>
      </c>
      <c r="E1092" s="188" t="s">
        <v>347</v>
      </c>
      <c r="F1092" s="188" t="s">
        <v>3</v>
      </c>
      <c r="G1092" s="188" t="s">
        <v>28879</v>
      </c>
      <c r="H1092" s="188" t="s">
        <v>3533</v>
      </c>
      <c r="I1092" s="188" t="s">
        <v>28880</v>
      </c>
      <c r="J1092" s="188" t="s">
        <v>2594</v>
      </c>
      <c r="K1092" s="188" t="s">
        <v>28881</v>
      </c>
      <c r="L1092" t="s">
        <v>28882</v>
      </c>
      <c r="M1092" t="s">
        <v>28883</v>
      </c>
    </row>
    <row r="1093" spans="1:13">
      <c r="A1093" s="188" t="s">
        <v>177</v>
      </c>
      <c r="B1093" s="188" t="s">
        <v>177</v>
      </c>
      <c r="C1093" s="188" t="s">
        <v>1855</v>
      </c>
      <c r="D1093" s="188" t="s">
        <v>155</v>
      </c>
      <c r="E1093" s="188" t="s">
        <v>347</v>
      </c>
      <c r="F1093" s="188" t="s">
        <v>10</v>
      </c>
      <c r="G1093" s="188" t="s">
        <v>28884</v>
      </c>
      <c r="H1093" s="188" t="s">
        <v>4643</v>
      </c>
      <c r="I1093" s="188" t="s">
        <v>28885</v>
      </c>
      <c r="J1093" s="188" t="s">
        <v>3438</v>
      </c>
      <c r="K1093" s="188" t="s">
        <v>28886</v>
      </c>
      <c r="L1093" t="s">
        <v>28887</v>
      </c>
      <c r="M1093" t="s">
        <v>28888</v>
      </c>
    </row>
    <row r="1094" spans="1:13">
      <c r="A1094" s="188" t="s">
        <v>177</v>
      </c>
      <c r="B1094" s="188" t="s">
        <v>177</v>
      </c>
      <c r="C1094" s="188" t="s">
        <v>1855</v>
      </c>
      <c r="D1094" s="188" t="s">
        <v>155</v>
      </c>
      <c r="E1094" s="188" t="s">
        <v>347</v>
      </c>
      <c r="F1094" s="188" t="s">
        <v>2</v>
      </c>
      <c r="G1094" s="188" t="s">
        <v>28889</v>
      </c>
      <c r="H1094" s="188" t="s">
        <v>3013</v>
      </c>
      <c r="I1094" s="188" t="s">
        <v>28890</v>
      </c>
      <c r="J1094" s="188" t="s">
        <v>2404</v>
      </c>
      <c r="K1094" s="188" t="s">
        <v>28891</v>
      </c>
      <c r="L1094" t="s">
        <v>28892</v>
      </c>
      <c r="M1094" t="s">
        <v>28893</v>
      </c>
    </row>
    <row r="1095" spans="1:13">
      <c r="A1095" s="188" t="s">
        <v>177</v>
      </c>
      <c r="B1095" s="188" t="s">
        <v>177</v>
      </c>
      <c r="C1095" s="188" t="s">
        <v>1855</v>
      </c>
      <c r="D1095" s="188" t="s">
        <v>155</v>
      </c>
      <c r="E1095" s="188" t="s">
        <v>347</v>
      </c>
      <c r="F1095" s="188" t="s">
        <v>4</v>
      </c>
      <c r="G1095" s="188" t="s">
        <v>28894</v>
      </c>
      <c r="H1095" s="188" t="s">
        <v>1721</v>
      </c>
      <c r="I1095" s="188" t="s">
        <v>28895</v>
      </c>
      <c r="J1095" s="188" t="s">
        <v>1504</v>
      </c>
      <c r="K1095" s="188" t="s">
        <v>28725</v>
      </c>
      <c r="L1095" t="s">
        <v>28896</v>
      </c>
      <c r="M1095" t="s">
        <v>28897</v>
      </c>
    </row>
    <row r="1096" spans="1:13">
      <c r="A1096" s="188" t="s">
        <v>177</v>
      </c>
      <c r="B1096" s="188" t="s">
        <v>177</v>
      </c>
      <c r="C1096" s="188" t="s">
        <v>1855</v>
      </c>
      <c r="D1096" s="188" t="s">
        <v>155</v>
      </c>
      <c r="E1096" s="188" t="s">
        <v>347</v>
      </c>
      <c r="F1096" s="188" t="s">
        <v>11</v>
      </c>
      <c r="G1096" s="188" t="s">
        <v>28898</v>
      </c>
      <c r="H1096" s="188" t="s">
        <v>1719</v>
      </c>
      <c r="I1096" s="188" t="s">
        <v>28599</v>
      </c>
      <c r="J1096" s="188" t="s">
        <v>1502</v>
      </c>
      <c r="K1096" s="188" t="s">
        <v>25025</v>
      </c>
      <c r="L1096" t="s">
        <v>28899</v>
      </c>
      <c r="M1096" t="s">
        <v>28900</v>
      </c>
    </row>
    <row r="1097" spans="1:13">
      <c r="A1097" s="188" t="s">
        <v>177</v>
      </c>
      <c r="B1097" s="188" t="s">
        <v>177</v>
      </c>
      <c r="C1097" s="188" t="s">
        <v>1855</v>
      </c>
      <c r="D1097" s="188" t="s">
        <v>155</v>
      </c>
      <c r="E1097" s="188" t="s">
        <v>347</v>
      </c>
      <c r="F1097" s="188" t="s">
        <v>20</v>
      </c>
      <c r="G1097" s="188" t="s">
        <v>28901</v>
      </c>
      <c r="H1097" s="188" t="s">
        <v>2007</v>
      </c>
      <c r="I1097" s="188" t="s">
        <v>28569</v>
      </c>
      <c r="J1097" s="188" t="s">
        <v>1657</v>
      </c>
      <c r="K1097" s="188" t="s">
        <v>24998</v>
      </c>
      <c r="L1097" t="s">
        <v>469</v>
      </c>
      <c r="M1097" t="s">
        <v>28902</v>
      </c>
    </row>
    <row r="1098" spans="1:13">
      <c r="A1098" s="188" t="s">
        <v>177</v>
      </c>
      <c r="B1098" s="188" t="s">
        <v>177</v>
      </c>
      <c r="C1098" s="188" t="s">
        <v>1855</v>
      </c>
      <c r="D1098" s="188" t="s">
        <v>155</v>
      </c>
      <c r="E1098" s="188" t="s">
        <v>230</v>
      </c>
      <c r="F1098" s="188" t="s">
        <v>3</v>
      </c>
      <c r="G1098" s="188" t="s">
        <v>28903</v>
      </c>
      <c r="H1098" s="188" t="s">
        <v>4330</v>
      </c>
      <c r="I1098" s="188" t="s">
        <v>28904</v>
      </c>
      <c r="J1098" s="188" t="s">
        <v>1120</v>
      </c>
      <c r="K1098" s="188" t="s">
        <v>28799</v>
      </c>
      <c r="L1098" t="s">
        <v>28905</v>
      </c>
      <c r="M1098" t="s">
        <v>28906</v>
      </c>
    </row>
    <row r="1099" spans="1:13">
      <c r="A1099" s="188" t="s">
        <v>177</v>
      </c>
      <c r="B1099" s="188" t="s">
        <v>177</v>
      </c>
      <c r="C1099" s="188" t="s">
        <v>1855</v>
      </c>
      <c r="D1099" s="188" t="s">
        <v>155</v>
      </c>
      <c r="E1099" s="188" t="s">
        <v>230</v>
      </c>
      <c r="F1099" s="188" t="s">
        <v>10</v>
      </c>
      <c r="G1099" s="188" t="s">
        <v>28907</v>
      </c>
      <c r="H1099" s="188" t="s">
        <v>1861</v>
      </c>
      <c r="I1099" s="188" t="s">
        <v>28908</v>
      </c>
      <c r="J1099" s="188" t="s">
        <v>1860</v>
      </c>
      <c r="K1099" s="188" t="s">
        <v>28909</v>
      </c>
      <c r="L1099" t="s">
        <v>28910</v>
      </c>
      <c r="M1099" t="s">
        <v>28911</v>
      </c>
    </row>
    <row r="1100" spans="1:13">
      <c r="A1100" s="188" t="s">
        <v>177</v>
      </c>
      <c r="B1100" s="188" t="s">
        <v>177</v>
      </c>
      <c r="C1100" s="188" t="s">
        <v>1855</v>
      </c>
      <c r="D1100" s="188" t="s">
        <v>155</v>
      </c>
      <c r="E1100" s="188" t="s">
        <v>230</v>
      </c>
      <c r="F1100" s="188" t="s">
        <v>2</v>
      </c>
      <c r="G1100" s="188" t="s">
        <v>28912</v>
      </c>
      <c r="H1100" s="188" t="s">
        <v>2853</v>
      </c>
      <c r="I1100" s="188" t="s">
        <v>28873</v>
      </c>
      <c r="J1100" s="188" t="s">
        <v>2052</v>
      </c>
      <c r="K1100" s="188" t="s">
        <v>28913</v>
      </c>
      <c r="L1100" t="s">
        <v>28914</v>
      </c>
      <c r="M1100" t="s">
        <v>28915</v>
      </c>
    </row>
    <row r="1101" spans="1:13">
      <c r="A1101" s="188" t="s">
        <v>177</v>
      </c>
      <c r="B1101" s="188" t="s">
        <v>177</v>
      </c>
      <c r="C1101" s="188" t="s">
        <v>1855</v>
      </c>
      <c r="D1101" s="188" t="s">
        <v>155</v>
      </c>
      <c r="E1101" s="188" t="s">
        <v>230</v>
      </c>
      <c r="F1101" s="188" t="s">
        <v>4</v>
      </c>
      <c r="G1101" s="188" t="s">
        <v>28916</v>
      </c>
      <c r="H1101" s="188" t="s">
        <v>1918</v>
      </c>
      <c r="I1101" s="188" t="s">
        <v>28674</v>
      </c>
      <c r="J1101" s="188" t="s">
        <v>1590</v>
      </c>
      <c r="K1101" s="188" t="s">
        <v>28695</v>
      </c>
      <c r="L1101" t="s">
        <v>25048</v>
      </c>
      <c r="M1101" t="s">
        <v>28917</v>
      </c>
    </row>
    <row r="1102" spans="1:13">
      <c r="A1102" s="188" t="s">
        <v>177</v>
      </c>
      <c r="B1102" s="188" t="s">
        <v>177</v>
      </c>
      <c r="C1102" s="188" t="s">
        <v>1855</v>
      </c>
      <c r="D1102" s="188" t="s">
        <v>155</v>
      </c>
      <c r="E1102" s="188" t="s">
        <v>230</v>
      </c>
      <c r="F1102" s="188" t="s">
        <v>11</v>
      </c>
      <c r="G1102" s="188" t="s">
        <v>28918</v>
      </c>
      <c r="H1102" s="188" t="s">
        <v>2027</v>
      </c>
      <c r="I1102" s="188" t="s">
        <v>28747</v>
      </c>
      <c r="J1102" s="188" t="s">
        <v>1504</v>
      </c>
      <c r="K1102" s="188" t="s">
        <v>28725</v>
      </c>
      <c r="L1102" t="s">
        <v>17705</v>
      </c>
      <c r="M1102" t="s">
        <v>28919</v>
      </c>
    </row>
    <row r="1103" spans="1:13">
      <c r="A1103" t="s">
        <v>177</v>
      </c>
      <c r="B1103" t="s">
        <v>177</v>
      </c>
      <c r="C1103" t="s">
        <v>1855</v>
      </c>
      <c r="D1103" t="s">
        <v>155</v>
      </c>
      <c r="E1103" t="s">
        <v>230</v>
      </c>
      <c r="F1103" t="s">
        <v>20</v>
      </c>
      <c r="G1103" t="s">
        <v>28920</v>
      </c>
      <c r="H1103" t="s">
        <v>2007</v>
      </c>
      <c r="I1103" t="s">
        <v>28569</v>
      </c>
      <c r="J1103" t="s">
        <v>1592</v>
      </c>
      <c r="K1103" t="s">
        <v>28508</v>
      </c>
      <c r="L1103" t="s">
        <v>469</v>
      </c>
      <c r="M1103" t="s">
        <v>1035</v>
      </c>
    </row>
    <row r="1104" spans="1:13">
      <c r="A1104" t="s">
        <v>177</v>
      </c>
      <c r="B1104" t="s">
        <v>177</v>
      </c>
      <c r="C1104" t="s">
        <v>1855</v>
      </c>
      <c r="D1104" t="s">
        <v>155</v>
      </c>
      <c r="E1104" t="s">
        <v>300</v>
      </c>
      <c r="F1104" t="s">
        <v>3</v>
      </c>
      <c r="G1104" t="s">
        <v>28921</v>
      </c>
      <c r="H1104" t="s">
        <v>2206</v>
      </c>
      <c r="I1104" t="s">
        <v>28922</v>
      </c>
      <c r="J1104" t="s">
        <v>3473</v>
      </c>
      <c r="K1104" t="s">
        <v>28923</v>
      </c>
      <c r="L1104" t="s">
        <v>28924</v>
      </c>
      <c r="M1104" t="s">
        <v>28925</v>
      </c>
    </row>
    <row r="1105" spans="1:13">
      <c r="A1105" t="s">
        <v>177</v>
      </c>
      <c r="B1105" t="s">
        <v>177</v>
      </c>
      <c r="C1105" t="s">
        <v>1855</v>
      </c>
      <c r="D1105" t="s">
        <v>155</v>
      </c>
      <c r="E1105" t="s">
        <v>300</v>
      </c>
      <c r="F1105" t="s">
        <v>10</v>
      </c>
      <c r="G1105" t="s">
        <v>28926</v>
      </c>
      <c r="H1105" t="s">
        <v>2877</v>
      </c>
      <c r="I1105" t="s">
        <v>28927</v>
      </c>
      <c r="J1105" t="s">
        <v>2853</v>
      </c>
      <c r="K1105" t="s">
        <v>28928</v>
      </c>
      <c r="L1105" t="s">
        <v>28929</v>
      </c>
      <c r="M1105" t="s">
        <v>25672</v>
      </c>
    </row>
    <row r="1106" spans="1:13">
      <c r="A1106" t="s">
        <v>177</v>
      </c>
      <c r="B1106" t="s">
        <v>177</v>
      </c>
      <c r="C1106" t="s">
        <v>1855</v>
      </c>
      <c r="D1106" t="s">
        <v>155</v>
      </c>
      <c r="E1106" t="s">
        <v>300</v>
      </c>
      <c r="F1106" t="s">
        <v>2</v>
      </c>
      <c r="G1106" t="s">
        <v>28930</v>
      </c>
      <c r="H1106" t="s">
        <v>2052</v>
      </c>
      <c r="I1106" t="s">
        <v>28654</v>
      </c>
      <c r="J1106" t="s">
        <v>1831</v>
      </c>
      <c r="K1106" t="s">
        <v>25290</v>
      </c>
      <c r="L1106" t="s">
        <v>25455</v>
      </c>
      <c r="M1106" t="s">
        <v>28931</v>
      </c>
    </row>
    <row r="1107" spans="1:13">
      <c r="A1107" t="s">
        <v>177</v>
      </c>
      <c r="B1107" t="s">
        <v>177</v>
      </c>
      <c r="C1107" t="s">
        <v>1855</v>
      </c>
      <c r="D1107" t="s">
        <v>155</v>
      </c>
      <c r="E1107" t="s">
        <v>300</v>
      </c>
      <c r="F1107" t="s">
        <v>4</v>
      </c>
      <c r="G1107" t="s">
        <v>28932</v>
      </c>
      <c r="H1107" t="s">
        <v>1657</v>
      </c>
      <c r="I1107" t="s">
        <v>28933</v>
      </c>
      <c r="J1107" t="s">
        <v>1502</v>
      </c>
      <c r="K1107" t="s">
        <v>25025</v>
      </c>
      <c r="L1107" t="s">
        <v>11272</v>
      </c>
      <c r="M1107" t="s">
        <v>28934</v>
      </c>
    </row>
    <row r="1108" spans="1:13">
      <c r="A1108" t="s">
        <v>177</v>
      </c>
      <c r="B1108" t="s">
        <v>177</v>
      </c>
      <c r="C1108" t="s">
        <v>1855</v>
      </c>
      <c r="D1108" t="s">
        <v>155</v>
      </c>
      <c r="E1108" t="s">
        <v>300</v>
      </c>
      <c r="F1108" t="s">
        <v>11</v>
      </c>
      <c r="G1108" t="s">
        <v>28935</v>
      </c>
      <c r="H1108" t="s">
        <v>1721</v>
      </c>
      <c r="I1108" t="s">
        <v>28895</v>
      </c>
      <c r="J1108" t="s">
        <v>1502</v>
      </c>
      <c r="K1108" t="s">
        <v>25025</v>
      </c>
      <c r="L1108" t="s">
        <v>28936</v>
      </c>
      <c r="M1108" t="s">
        <v>5019</v>
      </c>
    </row>
    <row r="1109" spans="1:13">
      <c r="A1109" t="s">
        <v>177</v>
      </c>
      <c r="B1109" t="s">
        <v>177</v>
      </c>
      <c r="C1109" t="s">
        <v>1855</v>
      </c>
      <c r="D1109" t="s">
        <v>155</v>
      </c>
      <c r="E1109" t="s">
        <v>300</v>
      </c>
      <c r="F1109" t="s">
        <v>20</v>
      </c>
      <c r="G1109" t="s">
        <v>28937</v>
      </c>
      <c r="H1109" t="s">
        <v>1875</v>
      </c>
      <c r="I1109" t="s">
        <v>28772</v>
      </c>
      <c r="J1109" t="s">
        <v>1546</v>
      </c>
      <c r="K1109" t="s">
        <v>28529</v>
      </c>
      <c r="L1109" t="s">
        <v>17975</v>
      </c>
      <c r="M1109" t="s">
        <v>28938</v>
      </c>
    </row>
    <row r="1110" spans="1:13">
      <c r="A1110" t="s">
        <v>177</v>
      </c>
      <c r="B1110" t="s">
        <v>177</v>
      </c>
      <c r="C1110" t="s">
        <v>1855</v>
      </c>
      <c r="D1110" t="s">
        <v>156</v>
      </c>
      <c r="E1110" t="s">
        <v>377</v>
      </c>
      <c r="F1110" t="s">
        <v>2</v>
      </c>
      <c r="G1110" t="s">
        <v>28939</v>
      </c>
      <c r="H1110" t="s">
        <v>1051</v>
      </c>
      <c r="I1110" t="s">
        <v>16117</v>
      </c>
      <c r="J1110" t="s">
        <v>3800</v>
      </c>
      <c r="K1110" t="s">
        <v>91</v>
      </c>
      <c r="L1110" t="s">
        <v>6841</v>
      </c>
      <c r="M1110" t="s">
        <v>24911</v>
      </c>
    </row>
    <row r="1111" spans="1:13">
      <c r="A1111" t="s">
        <v>177</v>
      </c>
      <c r="B1111" t="s">
        <v>177</v>
      </c>
      <c r="C1111" t="s">
        <v>1855</v>
      </c>
      <c r="D1111" t="s">
        <v>156</v>
      </c>
      <c r="E1111" t="s">
        <v>377</v>
      </c>
      <c r="F1111" t="s">
        <v>11</v>
      </c>
      <c r="G1111" t="s">
        <v>28940</v>
      </c>
      <c r="H1111" t="s">
        <v>1051</v>
      </c>
      <c r="I1111" t="s">
        <v>16117</v>
      </c>
      <c r="J1111" t="s">
        <v>3800</v>
      </c>
      <c r="K1111" t="s">
        <v>91</v>
      </c>
      <c r="L1111" t="s">
        <v>6841</v>
      </c>
      <c r="M1111" t="s">
        <v>24911</v>
      </c>
    </row>
    <row r="1112" spans="1:13">
      <c r="A1112" t="s">
        <v>177</v>
      </c>
      <c r="B1112" t="s">
        <v>177</v>
      </c>
      <c r="C1112" t="s">
        <v>1855</v>
      </c>
      <c r="D1112" t="s">
        <v>156</v>
      </c>
      <c r="E1112" t="s">
        <v>377</v>
      </c>
      <c r="F1112" t="s">
        <v>20</v>
      </c>
      <c r="G1112" t="s">
        <v>28941</v>
      </c>
      <c r="H1112" t="s">
        <v>1051</v>
      </c>
      <c r="I1112" t="s">
        <v>16117</v>
      </c>
      <c r="J1112" t="s">
        <v>3800</v>
      </c>
      <c r="K1112" t="s">
        <v>91</v>
      </c>
      <c r="L1112" t="s">
        <v>6841</v>
      </c>
      <c r="M1112" t="s">
        <v>24911</v>
      </c>
    </row>
    <row r="1113" spans="1:13">
      <c r="A1113" t="s">
        <v>177</v>
      </c>
      <c r="B1113" t="s">
        <v>177</v>
      </c>
      <c r="C1113" t="s">
        <v>1855</v>
      </c>
      <c r="D1113" t="s">
        <v>161</v>
      </c>
      <c r="E1113" t="s">
        <v>690</v>
      </c>
      <c r="F1113" t="s">
        <v>3</v>
      </c>
      <c r="G1113" t="s">
        <v>28942</v>
      </c>
      <c r="H1113" t="s">
        <v>2187</v>
      </c>
      <c r="I1113" t="s">
        <v>28943</v>
      </c>
      <c r="J1113" t="s">
        <v>3221</v>
      </c>
      <c r="K1113" t="s">
        <v>28944</v>
      </c>
      <c r="L1113" t="s">
        <v>28945</v>
      </c>
      <c r="M1113" t="s">
        <v>28946</v>
      </c>
    </row>
    <row r="1114" spans="1:13">
      <c r="A1114" t="s">
        <v>177</v>
      </c>
      <c r="B1114" t="s">
        <v>177</v>
      </c>
      <c r="C1114" t="s">
        <v>1855</v>
      </c>
      <c r="D1114" t="s">
        <v>161</v>
      </c>
      <c r="E1114" t="s">
        <v>690</v>
      </c>
      <c r="F1114" t="s">
        <v>10</v>
      </c>
      <c r="G1114" t="s">
        <v>28947</v>
      </c>
      <c r="H1114" t="s">
        <v>2246</v>
      </c>
      <c r="I1114" t="s">
        <v>28948</v>
      </c>
      <c r="J1114" t="s">
        <v>2994</v>
      </c>
      <c r="K1114" t="s">
        <v>28949</v>
      </c>
      <c r="L1114" t="s">
        <v>28950</v>
      </c>
      <c r="M1114" t="s">
        <v>28951</v>
      </c>
    </row>
    <row r="1115" spans="1:13">
      <c r="A1115" t="s">
        <v>177</v>
      </c>
      <c r="B1115" t="s">
        <v>177</v>
      </c>
      <c r="C1115" t="s">
        <v>1855</v>
      </c>
      <c r="D1115" t="s">
        <v>161</v>
      </c>
      <c r="E1115" t="s">
        <v>690</v>
      </c>
      <c r="F1115" t="s">
        <v>2</v>
      </c>
      <c r="G1115" t="s">
        <v>28952</v>
      </c>
      <c r="H1115" t="s">
        <v>1981</v>
      </c>
      <c r="I1115" t="s">
        <v>28953</v>
      </c>
      <c r="J1115" t="s">
        <v>1897</v>
      </c>
      <c r="K1115" t="s">
        <v>28954</v>
      </c>
      <c r="L1115" t="s">
        <v>28955</v>
      </c>
      <c r="M1115" t="s">
        <v>28956</v>
      </c>
    </row>
    <row r="1116" spans="1:13">
      <c r="A1116" t="s">
        <v>177</v>
      </c>
      <c r="B1116" t="s">
        <v>177</v>
      </c>
      <c r="C1116" t="s">
        <v>1855</v>
      </c>
      <c r="D1116" t="s">
        <v>161</v>
      </c>
      <c r="E1116" t="s">
        <v>690</v>
      </c>
      <c r="F1116" t="s">
        <v>4</v>
      </c>
      <c r="G1116" t="s">
        <v>28957</v>
      </c>
      <c r="H1116" t="s">
        <v>1853</v>
      </c>
      <c r="I1116" t="s">
        <v>28958</v>
      </c>
      <c r="J1116" t="s">
        <v>1547</v>
      </c>
      <c r="K1116" t="s">
        <v>11771</v>
      </c>
      <c r="L1116" t="s">
        <v>28959</v>
      </c>
      <c r="M1116" t="s">
        <v>11931</v>
      </c>
    </row>
    <row r="1117" spans="1:13">
      <c r="A1117" t="s">
        <v>177</v>
      </c>
      <c r="B1117" t="s">
        <v>177</v>
      </c>
      <c r="C1117" t="s">
        <v>1855</v>
      </c>
      <c r="D1117" t="s">
        <v>161</v>
      </c>
      <c r="E1117" t="s">
        <v>690</v>
      </c>
      <c r="F1117" t="s">
        <v>11</v>
      </c>
      <c r="G1117" t="s">
        <v>28960</v>
      </c>
      <c r="H1117" t="s">
        <v>1984</v>
      </c>
      <c r="I1117" t="s">
        <v>28961</v>
      </c>
      <c r="J1117" t="s">
        <v>1051</v>
      </c>
      <c r="K1117" t="s">
        <v>28962</v>
      </c>
      <c r="L1117" t="s">
        <v>28963</v>
      </c>
      <c r="M1117" t="s">
        <v>28964</v>
      </c>
    </row>
    <row r="1118" spans="1:13">
      <c r="A1118" t="s">
        <v>177</v>
      </c>
      <c r="B1118" t="s">
        <v>177</v>
      </c>
      <c r="C1118" t="s">
        <v>1855</v>
      </c>
      <c r="D1118" t="s">
        <v>161</v>
      </c>
      <c r="E1118" t="s">
        <v>690</v>
      </c>
      <c r="F1118" t="s">
        <v>20</v>
      </c>
      <c r="G1118" t="s">
        <v>28965</v>
      </c>
      <c r="H1118" t="s">
        <v>1831</v>
      </c>
      <c r="I1118" t="s">
        <v>28966</v>
      </c>
      <c r="J1118" t="s">
        <v>1547</v>
      </c>
      <c r="K1118" t="s">
        <v>11771</v>
      </c>
      <c r="L1118" t="s">
        <v>28967</v>
      </c>
      <c r="M1118" t="s">
        <v>28968</v>
      </c>
    </row>
    <row r="1119" spans="1:13">
      <c r="A1119" t="s">
        <v>177</v>
      </c>
      <c r="B1119" t="s">
        <v>177</v>
      </c>
      <c r="C1119" t="s">
        <v>1855</v>
      </c>
      <c r="D1119" t="s">
        <v>161</v>
      </c>
      <c r="E1119" t="s">
        <v>698</v>
      </c>
      <c r="F1119" t="s">
        <v>3</v>
      </c>
      <c r="G1119" t="s">
        <v>28969</v>
      </c>
      <c r="H1119" t="s">
        <v>2330</v>
      </c>
      <c r="I1119" t="s">
        <v>15520</v>
      </c>
      <c r="J1119" t="s">
        <v>3013</v>
      </c>
      <c r="K1119" t="s">
        <v>28970</v>
      </c>
      <c r="L1119" t="s">
        <v>28971</v>
      </c>
      <c r="M1119" t="s">
        <v>28972</v>
      </c>
    </row>
    <row r="1120" spans="1:13">
      <c r="A1120" t="s">
        <v>177</v>
      </c>
      <c r="B1120" t="s">
        <v>177</v>
      </c>
      <c r="C1120" t="s">
        <v>1855</v>
      </c>
      <c r="D1120" t="s">
        <v>161</v>
      </c>
      <c r="E1120" t="s">
        <v>698</v>
      </c>
      <c r="F1120" t="s">
        <v>10</v>
      </c>
      <c r="G1120" t="s">
        <v>28973</v>
      </c>
      <c r="H1120" t="s">
        <v>2614</v>
      </c>
      <c r="I1120" t="s">
        <v>28974</v>
      </c>
      <c r="J1120" t="s">
        <v>2059</v>
      </c>
      <c r="K1120" t="s">
        <v>28975</v>
      </c>
      <c r="L1120" t="s">
        <v>28976</v>
      </c>
      <c r="M1120" t="s">
        <v>28977</v>
      </c>
    </row>
    <row r="1121" spans="1:13">
      <c r="A1121" t="s">
        <v>177</v>
      </c>
      <c r="B1121" t="s">
        <v>177</v>
      </c>
      <c r="C1121" t="s">
        <v>1855</v>
      </c>
      <c r="D1121" t="s">
        <v>161</v>
      </c>
      <c r="E1121" t="s">
        <v>698</v>
      </c>
      <c r="F1121" t="s">
        <v>2</v>
      </c>
      <c r="G1121" t="s">
        <v>28978</v>
      </c>
      <c r="H1121" t="s">
        <v>2050</v>
      </c>
      <c r="I1121" t="s">
        <v>28979</v>
      </c>
      <c r="J1121" t="s">
        <v>1721</v>
      </c>
      <c r="K1121" t="s">
        <v>28980</v>
      </c>
      <c r="L1121" t="s">
        <v>25405</v>
      </c>
      <c r="M1121" t="s">
        <v>28981</v>
      </c>
    </row>
    <row r="1122" spans="1:13">
      <c r="A1122" t="s">
        <v>177</v>
      </c>
      <c r="B1122" t="s">
        <v>177</v>
      </c>
      <c r="C1122" t="s">
        <v>1855</v>
      </c>
      <c r="D1122" t="s">
        <v>161</v>
      </c>
      <c r="E1122" t="s">
        <v>698</v>
      </c>
      <c r="F1122" t="s">
        <v>4</v>
      </c>
      <c r="G1122" t="s">
        <v>28982</v>
      </c>
      <c r="H1122" t="s">
        <v>1590</v>
      </c>
      <c r="I1122" t="s">
        <v>28983</v>
      </c>
      <c r="J1122" t="s">
        <v>1504</v>
      </c>
      <c r="K1122" t="s">
        <v>28984</v>
      </c>
      <c r="L1122" t="s">
        <v>28985</v>
      </c>
      <c r="M1122" t="s">
        <v>28986</v>
      </c>
    </row>
    <row r="1123" spans="1:13">
      <c r="A1123" t="s">
        <v>177</v>
      </c>
      <c r="B1123" t="s">
        <v>177</v>
      </c>
      <c r="C1123" t="s">
        <v>1855</v>
      </c>
      <c r="D1123" t="s">
        <v>161</v>
      </c>
      <c r="E1123" t="s">
        <v>698</v>
      </c>
      <c r="F1123" t="s">
        <v>11</v>
      </c>
      <c r="G1123" t="s">
        <v>28987</v>
      </c>
      <c r="H1123" t="s">
        <v>1053</v>
      </c>
      <c r="I1123" t="s">
        <v>28988</v>
      </c>
      <c r="J1123" t="s">
        <v>1051</v>
      </c>
      <c r="K1123" t="s">
        <v>28962</v>
      </c>
      <c r="L1123" t="s">
        <v>28989</v>
      </c>
      <c r="M1123" t="s">
        <v>28990</v>
      </c>
    </row>
    <row r="1124" spans="1:13">
      <c r="A1124" t="s">
        <v>177</v>
      </c>
      <c r="B1124" t="s">
        <v>177</v>
      </c>
      <c r="C1124" t="s">
        <v>1855</v>
      </c>
      <c r="D1124" t="s">
        <v>161</v>
      </c>
      <c r="E1124" t="s">
        <v>698</v>
      </c>
      <c r="F1124" t="s">
        <v>20</v>
      </c>
      <c r="G1124" t="s">
        <v>28991</v>
      </c>
      <c r="H1124" t="s">
        <v>1590</v>
      </c>
      <c r="I1124" t="s">
        <v>28983</v>
      </c>
      <c r="J1124" t="s">
        <v>1502</v>
      </c>
      <c r="K1124" t="s">
        <v>28992</v>
      </c>
      <c r="L1124" t="s">
        <v>25238</v>
      </c>
      <c r="M1124" t="s">
        <v>28986</v>
      </c>
    </row>
    <row r="1125" spans="1:13">
      <c r="A1125" t="s">
        <v>177</v>
      </c>
      <c r="B1125" t="s">
        <v>177</v>
      </c>
      <c r="C1125" t="s">
        <v>1855</v>
      </c>
      <c r="D1125" t="s">
        <v>161</v>
      </c>
      <c r="E1125" t="s">
        <v>706</v>
      </c>
      <c r="F1125" t="s">
        <v>3</v>
      </c>
      <c r="G1125" t="s">
        <v>28993</v>
      </c>
      <c r="H1125" t="s">
        <v>2674</v>
      </c>
      <c r="I1125" t="s">
        <v>28994</v>
      </c>
      <c r="J1125" t="s">
        <v>2994</v>
      </c>
      <c r="K1125" t="s">
        <v>28949</v>
      </c>
      <c r="L1125" t="s">
        <v>28995</v>
      </c>
      <c r="M1125" t="s">
        <v>28996</v>
      </c>
    </row>
    <row r="1126" spans="1:13">
      <c r="A1126" t="s">
        <v>177</v>
      </c>
      <c r="B1126" t="s">
        <v>177</v>
      </c>
      <c r="C1126" t="s">
        <v>1855</v>
      </c>
      <c r="D1126" t="s">
        <v>161</v>
      </c>
      <c r="E1126" t="s">
        <v>706</v>
      </c>
      <c r="F1126" t="s">
        <v>10</v>
      </c>
      <c r="G1126" t="s">
        <v>28997</v>
      </c>
      <c r="H1126" t="s">
        <v>2687</v>
      </c>
      <c r="I1126" t="s">
        <v>28998</v>
      </c>
      <c r="J1126" t="s">
        <v>1360</v>
      </c>
      <c r="K1126" t="s">
        <v>28999</v>
      </c>
      <c r="L1126" t="s">
        <v>29000</v>
      </c>
      <c r="M1126" t="s">
        <v>29001</v>
      </c>
    </row>
    <row r="1127" spans="1:13">
      <c r="A1127" t="s">
        <v>177</v>
      </c>
      <c r="B1127" t="s">
        <v>177</v>
      </c>
      <c r="C1127" t="s">
        <v>1855</v>
      </c>
      <c r="D1127" t="s">
        <v>161</v>
      </c>
      <c r="E1127" t="s">
        <v>706</v>
      </c>
      <c r="F1127" t="s">
        <v>2</v>
      </c>
      <c r="G1127" t="s">
        <v>29002</v>
      </c>
      <c r="H1127" t="s">
        <v>1897</v>
      </c>
      <c r="I1127" t="s">
        <v>29003</v>
      </c>
      <c r="J1127" t="s">
        <v>1590</v>
      </c>
      <c r="K1127" t="s">
        <v>29004</v>
      </c>
      <c r="L1127" t="s">
        <v>16015</v>
      </c>
      <c r="M1127" t="s">
        <v>25764</v>
      </c>
    </row>
    <row r="1128" spans="1:13">
      <c r="A1128" t="s">
        <v>177</v>
      </c>
      <c r="B1128" t="s">
        <v>177</v>
      </c>
      <c r="C1128" t="s">
        <v>1855</v>
      </c>
      <c r="D1128" t="s">
        <v>161</v>
      </c>
      <c r="E1128" t="s">
        <v>706</v>
      </c>
      <c r="F1128" t="s">
        <v>4</v>
      </c>
      <c r="G1128" t="s">
        <v>29005</v>
      </c>
      <c r="H1128" t="s">
        <v>1546</v>
      </c>
      <c r="I1128" t="s">
        <v>29006</v>
      </c>
      <c r="J1128" t="s">
        <v>1051</v>
      </c>
      <c r="K1128" t="s">
        <v>28962</v>
      </c>
      <c r="L1128" t="s">
        <v>15069</v>
      </c>
      <c r="M1128" t="s">
        <v>6325</v>
      </c>
    </row>
    <row r="1129" spans="1:13">
      <c r="A1129" t="s">
        <v>177</v>
      </c>
      <c r="B1129" t="s">
        <v>177</v>
      </c>
      <c r="C1129" t="s">
        <v>1855</v>
      </c>
      <c r="D1129" t="s">
        <v>161</v>
      </c>
      <c r="E1129" t="s">
        <v>706</v>
      </c>
      <c r="F1129" t="s">
        <v>11</v>
      </c>
      <c r="G1129" t="s">
        <v>29007</v>
      </c>
      <c r="H1129" t="s">
        <v>1786</v>
      </c>
      <c r="I1129" t="s">
        <v>29008</v>
      </c>
      <c r="J1129" t="s">
        <v>1502</v>
      </c>
      <c r="K1129" t="s">
        <v>28992</v>
      </c>
      <c r="L1129" t="s">
        <v>24935</v>
      </c>
      <c r="M1129" t="s">
        <v>29009</v>
      </c>
    </row>
    <row r="1130" spans="1:13">
      <c r="A1130" t="s">
        <v>177</v>
      </c>
      <c r="B1130" t="s">
        <v>177</v>
      </c>
      <c r="C1130" t="s">
        <v>1855</v>
      </c>
      <c r="D1130" t="s">
        <v>161</v>
      </c>
      <c r="E1130" t="s">
        <v>706</v>
      </c>
      <c r="F1130" t="s">
        <v>20</v>
      </c>
      <c r="G1130" t="s">
        <v>29010</v>
      </c>
      <c r="H1130" t="s">
        <v>1546</v>
      </c>
      <c r="I1130" t="s">
        <v>29006</v>
      </c>
      <c r="J1130" t="s">
        <v>1504</v>
      </c>
      <c r="K1130" t="s">
        <v>28984</v>
      </c>
      <c r="L1130" t="s">
        <v>27414</v>
      </c>
      <c r="M1130" t="s">
        <v>6325</v>
      </c>
    </row>
    <row r="1131" spans="1:13">
      <c r="A1131" t="s">
        <v>177</v>
      </c>
      <c r="B1131" t="s">
        <v>177</v>
      </c>
      <c r="C1131" t="s">
        <v>1855</v>
      </c>
      <c r="D1131" t="s">
        <v>161</v>
      </c>
      <c r="E1131" t="s">
        <v>714</v>
      </c>
      <c r="F1131" t="s">
        <v>3</v>
      </c>
      <c r="G1131" t="s">
        <v>29011</v>
      </c>
      <c r="H1131" t="s">
        <v>1348</v>
      </c>
      <c r="I1131" t="s">
        <v>29012</v>
      </c>
      <c r="J1131" t="s">
        <v>2135</v>
      </c>
      <c r="K1131" t="s">
        <v>29013</v>
      </c>
      <c r="L1131" t="s">
        <v>29014</v>
      </c>
      <c r="M1131" t="s">
        <v>29015</v>
      </c>
    </row>
    <row r="1132" spans="1:13">
      <c r="A1132" t="s">
        <v>177</v>
      </c>
      <c r="B1132" t="s">
        <v>177</v>
      </c>
      <c r="C1132" t="s">
        <v>1855</v>
      </c>
      <c r="D1132" t="s">
        <v>161</v>
      </c>
      <c r="E1132" t="s">
        <v>714</v>
      </c>
      <c r="F1132" t="s">
        <v>10</v>
      </c>
      <c r="G1132" t="s">
        <v>29016</v>
      </c>
      <c r="H1132" t="s">
        <v>2544</v>
      </c>
      <c r="I1132" t="s">
        <v>29017</v>
      </c>
      <c r="J1132" t="s">
        <v>2137</v>
      </c>
      <c r="K1132" t="s">
        <v>29018</v>
      </c>
      <c r="L1132" t="s">
        <v>29019</v>
      </c>
      <c r="M1132" t="s">
        <v>26260</v>
      </c>
    </row>
    <row r="1133" spans="1:13">
      <c r="A1133" t="s">
        <v>177</v>
      </c>
      <c r="B1133" t="s">
        <v>177</v>
      </c>
      <c r="C1133" t="s">
        <v>1855</v>
      </c>
      <c r="D1133" t="s">
        <v>161</v>
      </c>
      <c r="E1133" t="s">
        <v>714</v>
      </c>
      <c r="F1133" t="s">
        <v>2</v>
      </c>
      <c r="G1133" t="s">
        <v>29020</v>
      </c>
      <c r="H1133" t="s">
        <v>1744</v>
      </c>
      <c r="I1133" t="s">
        <v>29021</v>
      </c>
      <c r="J1133" t="s">
        <v>1592</v>
      </c>
      <c r="K1133" t="s">
        <v>29022</v>
      </c>
      <c r="L1133" t="s">
        <v>29023</v>
      </c>
      <c r="M1133" t="s">
        <v>29024</v>
      </c>
    </row>
    <row r="1134" spans="1:13">
      <c r="A1134" t="s">
        <v>177</v>
      </c>
      <c r="B1134" t="s">
        <v>177</v>
      </c>
      <c r="C1134" t="s">
        <v>1855</v>
      </c>
      <c r="D1134" t="s">
        <v>161</v>
      </c>
      <c r="E1134" t="s">
        <v>714</v>
      </c>
      <c r="F1134" t="s">
        <v>4</v>
      </c>
      <c r="G1134" t="s">
        <v>29025</v>
      </c>
      <c r="H1134" t="s">
        <v>1502</v>
      </c>
      <c r="I1134" t="s">
        <v>29026</v>
      </c>
      <c r="J1134" t="s">
        <v>1502</v>
      </c>
      <c r="K1134" t="s">
        <v>28992</v>
      </c>
      <c r="L1134" t="s">
        <v>9962</v>
      </c>
      <c r="M1134" t="s">
        <v>14113</v>
      </c>
    </row>
    <row r="1135" spans="1:13">
      <c r="A1135" t="s">
        <v>177</v>
      </c>
      <c r="B1135" t="s">
        <v>177</v>
      </c>
      <c r="C1135" t="s">
        <v>1855</v>
      </c>
      <c r="D1135" t="s">
        <v>161</v>
      </c>
      <c r="E1135" t="s">
        <v>714</v>
      </c>
      <c r="F1135" t="s">
        <v>11</v>
      </c>
      <c r="G1135" t="s">
        <v>29027</v>
      </c>
      <c r="H1135" t="s">
        <v>1546</v>
      </c>
      <c r="I1135" t="s">
        <v>29006</v>
      </c>
      <c r="J1135" t="s">
        <v>1051</v>
      </c>
      <c r="K1135" t="s">
        <v>28962</v>
      </c>
      <c r="L1135" t="s">
        <v>1357</v>
      </c>
      <c r="M1135" t="s">
        <v>8054</v>
      </c>
    </row>
    <row r="1136" spans="1:13">
      <c r="A1136" t="s">
        <v>177</v>
      </c>
      <c r="B1136" t="s">
        <v>177</v>
      </c>
      <c r="C1136" t="s">
        <v>1855</v>
      </c>
      <c r="D1136" t="s">
        <v>161</v>
      </c>
      <c r="E1136" t="s">
        <v>714</v>
      </c>
      <c r="F1136" t="s">
        <v>20</v>
      </c>
      <c r="G1136" t="s">
        <v>29028</v>
      </c>
      <c r="H1136" t="s">
        <v>1613</v>
      </c>
      <c r="I1136" t="s">
        <v>29029</v>
      </c>
      <c r="J1136" t="s">
        <v>1051</v>
      </c>
      <c r="K1136" t="s">
        <v>28962</v>
      </c>
      <c r="L1136" t="s">
        <v>16258</v>
      </c>
      <c r="M1136" t="s">
        <v>29030</v>
      </c>
    </row>
    <row r="1137" spans="1:13">
      <c r="A1137" t="s">
        <v>177</v>
      </c>
      <c r="B1137" t="s">
        <v>177</v>
      </c>
      <c r="C1137" t="s">
        <v>1855</v>
      </c>
      <c r="D1137" t="s">
        <v>162</v>
      </c>
      <c r="E1137" t="s">
        <v>722</v>
      </c>
      <c r="F1137" t="s">
        <v>3</v>
      </c>
      <c r="G1137" t="s">
        <v>29031</v>
      </c>
      <c r="H1137" t="s">
        <v>3056</v>
      </c>
      <c r="I1137" t="s">
        <v>29032</v>
      </c>
      <c r="J1137" t="s">
        <v>2071</v>
      </c>
      <c r="K1137" t="s">
        <v>29033</v>
      </c>
      <c r="L1137" t="s">
        <v>27759</v>
      </c>
      <c r="M1137" t="s">
        <v>29034</v>
      </c>
    </row>
    <row r="1138" spans="1:13">
      <c r="A1138" t="s">
        <v>177</v>
      </c>
      <c r="B1138" t="s">
        <v>177</v>
      </c>
      <c r="C1138" t="s">
        <v>1855</v>
      </c>
      <c r="D1138" t="s">
        <v>162</v>
      </c>
      <c r="E1138" t="s">
        <v>722</v>
      </c>
      <c r="F1138" t="s">
        <v>10</v>
      </c>
      <c r="G1138" t="s">
        <v>29035</v>
      </c>
      <c r="H1138" t="s">
        <v>3258</v>
      </c>
      <c r="I1138" t="s">
        <v>29036</v>
      </c>
      <c r="J1138" t="s">
        <v>2541</v>
      </c>
      <c r="K1138" t="s">
        <v>29037</v>
      </c>
      <c r="L1138" t="s">
        <v>29038</v>
      </c>
      <c r="M1138" t="s">
        <v>29039</v>
      </c>
    </row>
    <row r="1139" spans="1:13">
      <c r="A1139" t="s">
        <v>177</v>
      </c>
      <c r="B1139" t="s">
        <v>177</v>
      </c>
      <c r="C1139" t="s">
        <v>1855</v>
      </c>
      <c r="D1139" t="s">
        <v>162</v>
      </c>
      <c r="E1139" t="s">
        <v>722</v>
      </c>
      <c r="F1139" t="s">
        <v>2</v>
      </c>
      <c r="G1139" t="s">
        <v>29040</v>
      </c>
      <c r="H1139" t="s">
        <v>1348</v>
      </c>
      <c r="I1139" t="s">
        <v>29012</v>
      </c>
      <c r="J1139" t="s">
        <v>1875</v>
      </c>
      <c r="K1139" t="s">
        <v>29041</v>
      </c>
      <c r="L1139" t="s">
        <v>29042</v>
      </c>
      <c r="M1139" t="s">
        <v>29043</v>
      </c>
    </row>
    <row r="1140" spans="1:13">
      <c r="A1140" t="s">
        <v>177</v>
      </c>
      <c r="B1140" t="s">
        <v>177</v>
      </c>
      <c r="C1140" t="s">
        <v>1855</v>
      </c>
      <c r="D1140" t="s">
        <v>162</v>
      </c>
      <c r="E1140" t="s">
        <v>722</v>
      </c>
      <c r="F1140" t="s">
        <v>4</v>
      </c>
      <c r="G1140" t="s">
        <v>29044</v>
      </c>
      <c r="H1140" t="s">
        <v>1875</v>
      </c>
      <c r="I1140" t="s">
        <v>15563</v>
      </c>
      <c r="J1140" t="s">
        <v>1547</v>
      </c>
      <c r="K1140" t="s">
        <v>11771</v>
      </c>
      <c r="L1140" t="s">
        <v>373</v>
      </c>
      <c r="M1140" t="s">
        <v>29045</v>
      </c>
    </row>
    <row r="1141" spans="1:13">
      <c r="A1141" t="s">
        <v>177</v>
      </c>
      <c r="B1141" t="s">
        <v>177</v>
      </c>
      <c r="C1141" t="s">
        <v>1855</v>
      </c>
      <c r="D1141" t="s">
        <v>162</v>
      </c>
      <c r="E1141" t="s">
        <v>722</v>
      </c>
      <c r="F1141" t="s">
        <v>11</v>
      </c>
      <c r="G1141" t="s">
        <v>29046</v>
      </c>
      <c r="H1141" t="s">
        <v>1918</v>
      </c>
      <c r="I1141" t="s">
        <v>29047</v>
      </c>
      <c r="J1141" t="s">
        <v>1482</v>
      </c>
      <c r="K1141" t="s">
        <v>29048</v>
      </c>
      <c r="L1141" t="s">
        <v>28425</v>
      </c>
      <c r="M1141" t="s">
        <v>29049</v>
      </c>
    </row>
    <row r="1142" spans="1:13">
      <c r="A1142" t="s">
        <v>177</v>
      </c>
      <c r="B1142" t="s">
        <v>177</v>
      </c>
      <c r="C1142" t="s">
        <v>1855</v>
      </c>
      <c r="D1142" t="s">
        <v>162</v>
      </c>
      <c r="E1142" t="s">
        <v>722</v>
      </c>
      <c r="F1142" t="s">
        <v>20</v>
      </c>
      <c r="G1142" t="s">
        <v>29050</v>
      </c>
      <c r="H1142" t="s">
        <v>1810</v>
      </c>
      <c r="I1142" t="s">
        <v>29051</v>
      </c>
      <c r="J1142" t="s">
        <v>1547</v>
      </c>
      <c r="K1142" t="s">
        <v>11771</v>
      </c>
      <c r="L1142" t="s">
        <v>26386</v>
      </c>
      <c r="M1142" t="s">
        <v>29052</v>
      </c>
    </row>
    <row r="1143" spans="1:13">
      <c r="A1143" t="s">
        <v>177</v>
      </c>
      <c r="B1143" t="s">
        <v>177</v>
      </c>
      <c r="C1143" t="s">
        <v>1855</v>
      </c>
      <c r="D1143" t="s">
        <v>162</v>
      </c>
      <c r="E1143" t="s">
        <v>730</v>
      </c>
      <c r="F1143" t="s">
        <v>3</v>
      </c>
      <c r="G1143" t="s">
        <v>29053</v>
      </c>
      <c r="H1143" t="s">
        <v>3628</v>
      </c>
      <c r="I1143" t="s">
        <v>29054</v>
      </c>
      <c r="J1143" t="s">
        <v>3289</v>
      </c>
      <c r="K1143" t="s">
        <v>29055</v>
      </c>
      <c r="L1143" t="s">
        <v>29056</v>
      </c>
      <c r="M1143" t="s">
        <v>29057</v>
      </c>
    </row>
    <row r="1144" spans="1:13">
      <c r="A1144" t="s">
        <v>177</v>
      </c>
      <c r="B1144" t="s">
        <v>177</v>
      </c>
      <c r="C1144" t="s">
        <v>1855</v>
      </c>
      <c r="D1144" t="s">
        <v>162</v>
      </c>
      <c r="E1144" t="s">
        <v>730</v>
      </c>
      <c r="F1144" t="s">
        <v>10</v>
      </c>
      <c r="G1144" t="s">
        <v>29058</v>
      </c>
      <c r="H1144" t="s">
        <v>2450</v>
      </c>
      <c r="I1144" t="s">
        <v>29059</v>
      </c>
      <c r="J1144" t="s">
        <v>2288</v>
      </c>
      <c r="K1144" t="s">
        <v>29060</v>
      </c>
      <c r="L1144" t="s">
        <v>29061</v>
      </c>
      <c r="M1144" t="s">
        <v>29062</v>
      </c>
    </row>
    <row r="1145" spans="1:13">
      <c r="A1145" t="s">
        <v>177</v>
      </c>
      <c r="B1145" t="s">
        <v>177</v>
      </c>
      <c r="C1145" t="s">
        <v>1855</v>
      </c>
      <c r="D1145" t="s">
        <v>162</v>
      </c>
      <c r="E1145" t="s">
        <v>730</v>
      </c>
      <c r="F1145" t="s">
        <v>2</v>
      </c>
      <c r="G1145" t="s">
        <v>29063</v>
      </c>
      <c r="H1145" t="s">
        <v>2239</v>
      </c>
      <c r="I1145" t="s">
        <v>29064</v>
      </c>
      <c r="J1145" t="s">
        <v>1764</v>
      </c>
      <c r="K1145" t="s">
        <v>29065</v>
      </c>
      <c r="L1145" t="s">
        <v>29066</v>
      </c>
      <c r="M1145" t="s">
        <v>29067</v>
      </c>
    </row>
    <row r="1146" spans="1:13">
      <c r="A1146" t="s">
        <v>177</v>
      </c>
      <c r="B1146" t="s">
        <v>177</v>
      </c>
      <c r="C1146" t="s">
        <v>1855</v>
      </c>
      <c r="D1146" t="s">
        <v>162</v>
      </c>
      <c r="E1146" t="s">
        <v>730</v>
      </c>
      <c r="F1146" t="s">
        <v>4</v>
      </c>
      <c r="G1146" t="s">
        <v>29068</v>
      </c>
      <c r="H1146" t="s">
        <v>1657</v>
      </c>
      <c r="I1146" t="s">
        <v>12613</v>
      </c>
      <c r="J1146" t="s">
        <v>1504</v>
      </c>
      <c r="K1146" t="s">
        <v>28984</v>
      </c>
      <c r="L1146" t="s">
        <v>18728</v>
      </c>
      <c r="M1146" t="s">
        <v>29069</v>
      </c>
    </row>
    <row r="1147" spans="1:13">
      <c r="A1147" t="s">
        <v>177</v>
      </c>
      <c r="B1147" t="s">
        <v>177</v>
      </c>
      <c r="C1147" t="s">
        <v>1855</v>
      </c>
      <c r="D1147" t="s">
        <v>162</v>
      </c>
      <c r="E1147" t="s">
        <v>730</v>
      </c>
      <c r="F1147" t="s">
        <v>11</v>
      </c>
      <c r="G1147" t="s">
        <v>29070</v>
      </c>
      <c r="H1147" t="s">
        <v>1744</v>
      </c>
      <c r="I1147" t="s">
        <v>29021</v>
      </c>
      <c r="J1147" t="s">
        <v>1504</v>
      </c>
      <c r="K1147" t="s">
        <v>28984</v>
      </c>
      <c r="L1147" t="s">
        <v>18728</v>
      </c>
      <c r="M1147" t="s">
        <v>5817</v>
      </c>
    </row>
    <row r="1148" spans="1:13">
      <c r="A1148" t="s">
        <v>177</v>
      </c>
      <c r="B1148" t="s">
        <v>177</v>
      </c>
      <c r="C1148" t="s">
        <v>1855</v>
      </c>
      <c r="D1148" t="s">
        <v>162</v>
      </c>
      <c r="E1148" t="s">
        <v>730</v>
      </c>
      <c r="F1148" t="s">
        <v>20</v>
      </c>
      <c r="G1148" t="s">
        <v>29071</v>
      </c>
      <c r="H1148" t="s">
        <v>1657</v>
      </c>
      <c r="I1148" t="s">
        <v>12613</v>
      </c>
      <c r="J1148" t="s">
        <v>1504</v>
      </c>
      <c r="K1148" t="s">
        <v>28984</v>
      </c>
      <c r="L1148" t="s">
        <v>29072</v>
      </c>
      <c r="M1148" t="s">
        <v>29069</v>
      </c>
    </row>
    <row r="1149" spans="1:13">
      <c r="A1149" t="s">
        <v>177</v>
      </c>
      <c r="B1149" t="s">
        <v>177</v>
      </c>
      <c r="C1149" t="s">
        <v>1855</v>
      </c>
      <c r="D1149" t="s">
        <v>162</v>
      </c>
      <c r="E1149" t="s">
        <v>738</v>
      </c>
      <c r="F1149" t="s">
        <v>3</v>
      </c>
      <c r="G1149" t="s">
        <v>29073</v>
      </c>
      <c r="H1149" t="s">
        <v>3073</v>
      </c>
      <c r="I1149" t="s">
        <v>29074</v>
      </c>
      <c r="J1149" t="s">
        <v>2542</v>
      </c>
      <c r="K1149" t="s">
        <v>29075</v>
      </c>
      <c r="L1149" t="s">
        <v>29076</v>
      </c>
      <c r="M1149" t="s">
        <v>29077</v>
      </c>
    </row>
    <row r="1150" spans="1:13">
      <c r="A1150" t="s">
        <v>177</v>
      </c>
      <c r="B1150" t="s">
        <v>177</v>
      </c>
      <c r="C1150" t="s">
        <v>1855</v>
      </c>
      <c r="D1150" t="s">
        <v>162</v>
      </c>
      <c r="E1150" t="s">
        <v>738</v>
      </c>
      <c r="F1150" t="s">
        <v>10</v>
      </c>
      <c r="G1150" t="s">
        <v>29078</v>
      </c>
      <c r="H1150" t="s">
        <v>2646</v>
      </c>
      <c r="I1150" t="s">
        <v>15511</v>
      </c>
      <c r="J1150" t="s">
        <v>2134</v>
      </c>
      <c r="K1150" t="s">
        <v>29079</v>
      </c>
      <c r="L1150" t="s">
        <v>29080</v>
      </c>
      <c r="M1150" t="s">
        <v>29081</v>
      </c>
    </row>
    <row r="1151" spans="1:13">
      <c r="A1151" t="s">
        <v>177</v>
      </c>
      <c r="B1151" t="s">
        <v>177</v>
      </c>
      <c r="C1151" t="s">
        <v>1855</v>
      </c>
      <c r="D1151" t="s">
        <v>162</v>
      </c>
      <c r="E1151" t="s">
        <v>738</v>
      </c>
      <c r="F1151" t="s">
        <v>2</v>
      </c>
      <c r="G1151" t="s">
        <v>29082</v>
      </c>
      <c r="H1151" t="s">
        <v>1810</v>
      </c>
      <c r="I1151" t="s">
        <v>29051</v>
      </c>
      <c r="J1151" t="s">
        <v>1613</v>
      </c>
      <c r="K1151" t="s">
        <v>29083</v>
      </c>
      <c r="L1151" t="s">
        <v>29084</v>
      </c>
      <c r="M1151" t="s">
        <v>29085</v>
      </c>
    </row>
    <row r="1152" spans="1:13">
      <c r="A1152" t="s">
        <v>177</v>
      </c>
      <c r="B1152" t="s">
        <v>177</v>
      </c>
      <c r="C1152" t="s">
        <v>1855</v>
      </c>
      <c r="D1152" t="s">
        <v>162</v>
      </c>
      <c r="E1152" t="s">
        <v>738</v>
      </c>
      <c r="F1152" t="s">
        <v>4</v>
      </c>
      <c r="G1152" t="s">
        <v>29086</v>
      </c>
      <c r="H1152" t="s">
        <v>1547</v>
      </c>
      <c r="I1152" t="s">
        <v>29087</v>
      </c>
      <c r="J1152" t="s">
        <v>1482</v>
      </c>
      <c r="K1152" t="s">
        <v>29048</v>
      </c>
      <c r="L1152" t="s">
        <v>429</v>
      </c>
      <c r="M1152" t="s">
        <v>29088</v>
      </c>
    </row>
    <row r="1153" spans="1:13">
      <c r="A1153" t="s">
        <v>177</v>
      </c>
      <c r="B1153" t="s">
        <v>177</v>
      </c>
      <c r="C1153" t="s">
        <v>1855</v>
      </c>
      <c r="D1153" t="s">
        <v>162</v>
      </c>
      <c r="E1153" t="s">
        <v>738</v>
      </c>
      <c r="F1153" t="s">
        <v>11</v>
      </c>
      <c r="G1153" t="s">
        <v>29089</v>
      </c>
      <c r="H1153" t="s">
        <v>1721</v>
      </c>
      <c r="I1153" t="s">
        <v>29090</v>
      </c>
      <c r="J1153" t="s">
        <v>1051</v>
      </c>
      <c r="K1153" t="s">
        <v>28962</v>
      </c>
      <c r="L1153" t="s">
        <v>29091</v>
      </c>
      <c r="M1153" t="s">
        <v>29092</v>
      </c>
    </row>
    <row r="1154" spans="1:13">
      <c r="A1154" t="s">
        <v>177</v>
      </c>
      <c r="B1154" t="s">
        <v>177</v>
      </c>
      <c r="C1154" t="s">
        <v>1855</v>
      </c>
      <c r="D1154" t="s">
        <v>162</v>
      </c>
      <c r="E1154" t="s">
        <v>738</v>
      </c>
      <c r="F1154" t="s">
        <v>20</v>
      </c>
      <c r="G1154" t="s">
        <v>29093</v>
      </c>
      <c r="H1154" t="s">
        <v>1592</v>
      </c>
      <c r="I1154" t="s">
        <v>29094</v>
      </c>
      <c r="J1154" t="s">
        <v>1502</v>
      </c>
      <c r="K1154" t="s">
        <v>28992</v>
      </c>
      <c r="L1154" t="s">
        <v>29095</v>
      </c>
      <c r="M1154" t="s">
        <v>8879</v>
      </c>
    </row>
    <row r="1155" spans="1:13">
      <c r="A1155" t="s">
        <v>177</v>
      </c>
      <c r="B1155" t="s">
        <v>177</v>
      </c>
      <c r="C1155" t="s">
        <v>1855</v>
      </c>
      <c r="D1155" t="s">
        <v>162</v>
      </c>
      <c r="E1155" t="s">
        <v>746</v>
      </c>
      <c r="F1155" t="s">
        <v>3</v>
      </c>
      <c r="G1155" t="s">
        <v>29096</v>
      </c>
      <c r="H1155" t="s">
        <v>2288</v>
      </c>
      <c r="I1155" t="s">
        <v>29097</v>
      </c>
      <c r="J1155" t="s">
        <v>1807</v>
      </c>
      <c r="K1155" t="s">
        <v>29098</v>
      </c>
      <c r="L1155" t="s">
        <v>29099</v>
      </c>
      <c r="M1155" t="s">
        <v>29100</v>
      </c>
    </row>
    <row r="1156" spans="1:13">
      <c r="A1156" t="s">
        <v>177</v>
      </c>
      <c r="B1156" t="s">
        <v>177</v>
      </c>
      <c r="C1156" t="s">
        <v>1855</v>
      </c>
      <c r="D1156" t="s">
        <v>162</v>
      </c>
      <c r="E1156" t="s">
        <v>746</v>
      </c>
      <c r="F1156" t="s">
        <v>10</v>
      </c>
      <c r="G1156" t="s">
        <v>29101</v>
      </c>
      <c r="H1156" t="s">
        <v>2502</v>
      </c>
      <c r="I1156" t="s">
        <v>9450</v>
      </c>
      <c r="J1156" t="s">
        <v>2074</v>
      </c>
      <c r="K1156" t="s">
        <v>29102</v>
      </c>
      <c r="L1156" t="s">
        <v>29103</v>
      </c>
      <c r="M1156" t="s">
        <v>29104</v>
      </c>
    </row>
    <row r="1157" spans="1:13">
      <c r="A1157" t="s">
        <v>177</v>
      </c>
      <c r="B1157" t="s">
        <v>177</v>
      </c>
      <c r="C1157" t="s">
        <v>1855</v>
      </c>
      <c r="D1157" t="s">
        <v>162</v>
      </c>
      <c r="E1157" t="s">
        <v>746</v>
      </c>
      <c r="F1157" t="s">
        <v>2</v>
      </c>
      <c r="G1157" t="s">
        <v>29105</v>
      </c>
      <c r="H1157" t="s">
        <v>1764</v>
      </c>
      <c r="I1157" t="s">
        <v>9403</v>
      </c>
      <c r="J1157" t="s">
        <v>1053</v>
      </c>
      <c r="K1157" t="s">
        <v>29106</v>
      </c>
      <c r="L1157" t="s">
        <v>14877</v>
      </c>
      <c r="M1157" t="s">
        <v>29107</v>
      </c>
    </row>
    <row r="1158" spans="1:13">
      <c r="A1158" t="s">
        <v>177</v>
      </c>
      <c r="B1158" t="s">
        <v>177</v>
      </c>
      <c r="C1158" t="s">
        <v>1855</v>
      </c>
      <c r="D1158" t="s">
        <v>162</v>
      </c>
      <c r="E1158" t="s">
        <v>746</v>
      </c>
      <c r="F1158" t="s">
        <v>4</v>
      </c>
      <c r="G1158" t="s">
        <v>29108</v>
      </c>
      <c r="H1158" t="s">
        <v>1547</v>
      </c>
      <c r="I1158" t="s">
        <v>29087</v>
      </c>
      <c r="J1158" t="s">
        <v>1504</v>
      </c>
      <c r="K1158" t="s">
        <v>28984</v>
      </c>
      <c r="L1158" t="s">
        <v>429</v>
      </c>
      <c r="M1158" t="s">
        <v>29109</v>
      </c>
    </row>
    <row r="1159" spans="1:13">
      <c r="A1159" t="s">
        <v>177</v>
      </c>
      <c r="B1159" t="s">
        <v>177</v>
      </c>
      <c r="C1159" t="s">
        <v>1855</v>
      </c>
      <c r="D1159" t="s">
        <v>162</v>
      </c>
      <c r="E1159" t="s">
        <v>746</v>
      </c>
      <c r="F1159" t="s">
        <v>11</v>
      </c>
      <c r="G1159" t="s">
        <v>29110</v>
      </c>
      <c r="H1159" t="s">
        <v>1592</v>
      </c>
      <c r="I1159" t="s">
        <v>29094</v>
      </c>
      <c r="J1159" t="s">
        <v>1051</v>
      </c>
      <c r="K1159" t="s">
        <v>28962</v>
      </c>
      <c r="L1159" t="s">
        <v>429</v>
      </c>
      <c r="M1159" t="s">
        <v>29111</v>
      </c>
    </row>
    <row r="1160" spans="1:13">
      <c r="A1160" t="s">
        <v>177</v>
      </c>
      <c r="B1160" t="s">
        <v>177</v>
      </c>
      <c r="C1160" t="s">
        <v>1855</v>
      </c>
      <c r="D1160" t="s">
        <v>162</v>
      </c>
      <c r="E1160" t="s">
        <v>746</v>
      </c>
      <c r="F1160" t="s">
        <v>20</v>
      </c>
      <c r="G1160" t="s">
        <v>29112</v>
      </c>
      <c r="H1160" t="s">
        <v>1053</v>
      </c>
      <c r="I1160" t="s">
        <v>28988</v>
      </c>
      <c r="J1160" t="s">
        <v>1051</v>
      </c>
      <c r="K1160" t="s">
        <v>28962</v>
      </c>
      <c r="L1160" t="s">
        <v>27385</v>
      </c>
      <c r="M1160" t="s">
        <v>29113</v>
      </c>
    </row>
    <row r="1161" spans="1:13">
      <c r="A1161" t="s">
        <v>177</v>
      </c>
      <c r="B1161" t="s">
        <v>177</v>
      </c>
      <c r="C1161" t="s">
        <v>1855</v>
      </c>
      <c r="D1161" t="s">
        <v>163</v>
      </c>
      <c r="E1161" t="s">
        <v>754</v>
      </c>
      <c r="F1161" t="s">
        <v>3</v>
      </c>
      <c r="G1161" t="s">
        <v>29114</v>
      </c>
      <c r="H1161" t="s">
        <v>3628</v>
      </c>
      <c r="I1161" t="s">
        <v>29054</v>
      </c>
      <c r="J1161" t="s">
        <v>2654</v>
      </c>
      <c r="K1161" t="s">
        <v>29115</v>
      </c>
      <c r="L1161" t="s">
        <v>29056</v>
      </c>
      <c r="M1161" t="s">
        <v>29116</v>
      </c>
    </row>
    <row r="1162" spans="1:13">
      <c r="A1162" t="s">
        <v>177</v>
      </c>
      <c r="B1162" t="s">
        <v>177</v>
      </c>
      <c r="C1162" t="s">
        <v>1855</v>
      </c>
      <c r="D1162" t="s">
        <v>163</v>
      </c>
      <c r="E1162" t="s">
        <v>754</v>
      </c>
      <c r="F1162" t="s">
        <v>10</v>
      </c>
      <c r="G1162" t="s">
        <v>29117</v>
      </c>
      <c r="H1162" t="s">
        <v>2907</v>
      </c>
      <c r="I1162" t="s">
        <v>29118</v>
      </c>
      <c r="J1162" t="s">
        <v>2487</v>
      </c>
      <c r="K1162" t="s">
        <v>29119</v>
      </c>
      <c r="L1162" t="s">
        <v>29120</v>
      </c>
      <c r="M1162" t="s">
        <v>29121</v>
      </c>
    </row>
    <row r="1163" spans="1:13">
      <c r="A1163" t="s">
        <v>177</v>
      </c>
      <c r="B1163" t="s">
        <v>177</v>
      </c>
      <c r="C1163" t="s">
        <v>1855</v>
      </c>
      <c r="D1163" t="s">
        <v>163</v>
      </c>
      <c r="E1163" t="s">
        <v>754</v>
      </c>
      <c r="F1163" t="s">
        <v>2</v>
      </c>
      <c r="G1163" t="s">
        <v>29122</v>
      </c>
      <c r="H1163" t="s">
        <v>926</v>
      </c>
      <c r="I1163" t="s">
        <v>29123</v>
      </c>
      <c r="J1163" t="s">
        <v>1939</v>
      </c>
      <c r="K1163" t="s">
        <v>29124</v>
      </c>
      <c r="L1163" t="s">
        <v>29125</v>
      </c>
      <c r="M1163" t="s">
        <v>16849</v>
      </c>
    </row>
    <row r="1164" spans="1:13">
      <c r="A1164" t="s">
        <v>177</v>
      </c>
      <c r="B1164" t="s">
        <v>177</v>
      </c>
      <c r="C1164" t="s">
        <v>1855</v>
      </c>
      <c r="D1164" t="s">
        <v>163</v>
      </c>
      <c r="E1164" t="s">
        <v>754</v>
      </c>
      <c r="F1164" t="s">
        <v>4</v>
      </c>
      <c r="G1164" t="s">
        <v>29126</v>
      </c>
      <c r="H1164" t="s">
        <v>1831</v>
      </c>
      <c r="I1164" t="s">
        <v>28966</v>
      </c>
      <c r="J1164" t="s">
        <v>1547</v>
      </c>
      <c r="K1164" t="s">
        <v>11771</v>
      </c>
      <c r="L1164" t="s">
        <v>29127</v>
      </c>
      <c r="M1164" t="s">
        <v>4355</v>
      </c>
    </row>
    <row r="1165" spans="1:13">
      <c r="A1165" t="s">
        <v>177</v>
      </c>
      <c r="B1165" t="s">
        <v>177</v>
      </c>
      <c r="C1165" t="s">
        <v>1855</v>
      </c>
      <c r="D1165" t="s">
        <v>163</v>
      </c>
      <c r="E1165" t="s">
        <v>754</v>
      </c>
      <c r="F1165" t="s">
        <v>11</v>
      </c>
      <c r="G1165" t="s">
        <v>29128</v>
      </c>
      <c r="H1165" t="s">
        <v>1897</v>
      </c>
      <c r="I1165" t="s">
        <v>29003</v>
      </c>
      <c r="J1165" t="s">
        <v>1504</v>
      </c>
      <c r="K1165" t="s">
        <v>28984</v>
      </c>
      <c r="L1165" t="s">
        <v>29129</v>
      </c>
      <c r="M1165" t="s">
        <v>1164</v>
      </c>
    </row>
    <row r="1166" spans="1:13">
      <c r="A1166" t="s">
        <v>177</v>
      </c>
      <c r="B1166" t="s">
        <v>177</v>
      </c>
      <c r="C1166" t="s">
        <v>1855</v>
      </c>
      <c r="D1166" t="s">
        <v>163</v>
      </c>
      <c r="E1166" t="s">
        <v>754</v>
      </c>
      <c r="F1166" t="s">
        <v>20</v>
      </c>
      <c r="G1166" t="s">
        <v>29130</v>
      </c>
      <c r="H1166" t="s">
        <v>1786</v>
      </c>
      <c r="I1166" t="s">
        <v>29008</v>
      </c>
      <c r="J1166" t="s">
        <v>1547</v>
      </c>
      <c r="K1166" t="s">
        <v>11771</v>
      </c>
      <c r="L1166" t="s">
        <v>26476</v>
      </c>
      <c r="M1166" t="s">
        <v>2198</v>
      </c>
    </row>
    <row r="1167" spans="1:13">
      <c r="A1167" t="s">
        <v>177</v>
      </c>
      <c r="B1167" t="s">
        <v>177</v>
      </c>
      <c r="C1167" t="s">
        <v>1855</v>
      </c>
      <c r="D1167" t="s">
        <v>163</v>
      </c>
      <c r="E1167" t="s">
        <v>762</v>
      </c>
      <c r="F1167" t="s">
        <v>3</v>
      </c>
      <c r="G1167" t="s">
        <v>29131</v>
      </c>
      <c r="H1167" t="s">
        <v>3073</v>
      </c>
      <c r="I1167" t="s">
        <v>29074</v>
      </c>
      <c r="J1167" t="s">
        <v>2542</v>
      </c>
      <c r="K1167" t="s">
        <v>29075</v>
      </c>
      <c r="L1167" t="s">
        <v>29076</v>
      </c>
      <c r="M1167" t="s">
        <v>29132</v>
      </c>
    </row>
    <row r="1168" spans="1:13">
      <c r="A1168" t="s">
        <v>177</v>
      </c>
      <c r="B1168" t="s">
        <v>177</v>
      </c>
      <c r="C1168" t="s">
        <v>1855</v>
      </c>
      <c r="D1168" t="s">
        <v>163</v>
      </c>
      <c r="E1168" t="s">
        <v>762</v>
      </c>
      <c r="F1168" t="s">
        <v>10</v>
      </c>
      <c r="G1168" t="s">
        <v>29133</v>
      </c>
      <c r="H1168" t="s">
        <v>2060</v>
      </c>
      <c r="I1168" t="s">
        <v>29134</v>
      </c>
      <c r="J1168" t="s">
        <v>1968</v>
      </c>
      <c r="K1168" t="s">
        <v>29135</v>
      </c>
      <c r="L1168" t="s">
        <v>29136</v>
      </c>
      <c r="M1168" t="s">
        <v>29137</v>
      </c>
    </row>
    <row r="1169" spans="1:13">
      <c r="A1169" t="s">
        <v>177</v>
      </c>
      <c r="B1169" t="s">
        <v>177</v>
      </c>
      <c r="C1169" t="s">
        <v>1855</v>
      </c>
      <c r="D1169" t="s">
        <v>163</v>
      </c>
      <c r="E1169" t="s">
        <v>762</v>
      </c>
      <c r="F1169" t="s">
        <v>2</v>
      </c>
      <c r="G1169" t="s">
        <v>29138</v>
      </c>
      <c r="H1169" t="s">
        <v>2114</v>
      </c>
      <c r="I1169" t="s">
        <v>29139</v>
      </c>
      <c r="J1169" t="s">
        <v>1546</v>
      </c>
      <c r="K1169" t="s">
        <v>29140</v>
      </c>
      <c r="L1169" t="s">
        <v>29141</v>
      </c>
      <c r="M1169" t="s">
        <v>29142</v>
      </c>
    </row>
    <row r="1170" spans="1:13">
      <c r="A1170" t="s">
        <v>177</v>
      </c>
      <c r="B1170" t="s">
        <v>177</v>
      </c>
      <c r="C1170" t="s">
        <v>1855</v>
      </c>
      <c r="D1170" t="s">
        <v>163</v>
      </c>
      <c r="E1170" t="s">
        <v>762</v>
      </c>
      <c r="F1170" t="s">
        <v>4</v>
      </c>
      <c r="G1170" t="s">
        <v>29143</v>
      </c>
      <c r="H1170" t="s">
        <v>1590</v>
      </c>
      <c r="I1170" t="s">
        <v>28983</v>
      </c>
      <c r="J1170" t="s">
        <v>1502</v>
      </c>
      <c r="K1170" t="s">
        <v>28992</v>
      </c>
      <c r="L1170" t="s">
        <v>28985</v>
      </c>
      <c r="M1170" t="s">
        <v>29144</v>
      </c>
    </row>
    <row r="1171" spans="1:13">
      <c r="A1171" t="s">
        <v>177</v>
      </c>
      <c r="B1171" t="s">
        <v>177</v>
      </c>
      <c r="C1171" t="s">
        <v>1855</v>
      </c>
      <c r="D1171" t="s">
        <v>163</v>
      </c>
      <c r="E1171" t="s">
        <v>762</v>
      </c>
      <c r="F1171" t="s">
        <v>11</v>
      </c>
      <c r="G1171" t="s">
        <v>29145</v>
      </c>
      <c r="H1171" t="s">
        <v>1786</v>
      </c>
      <c r="I1171" t="s">
        <v>29008</v>
      </c>
      <c r="J1171" t="s">
        <v>1482</v>
      </c>
      <c r="K1171" t="s">
        <v>29048</v>
      </c>
      <c r="L1171" t="s">
        <v>24935</v>
      </c>
      <c r="M1171" t="s">
        <v>14442</v>
      </c>
    </row>
    <row r="1172" spans="1:13">
      <c r="A1172" t="s">
        <v>177</v>
      </c>
      <c r="B1172" t="s">
        <v>177</v>
      </c>
      <c r="C1172" t="s">
        <v>1855</v>
      </c>
      <c r="D1172" t="s">
        <v>163</v>
      </c>
      <c r="E1172" t="s">
        <v>762</v>
      </c>
      <c r="F1172" t="s">
        <v>20</v>
      </c>
      <c r="G1172" t="s">
        <v>29146</v>
      </c>
      <c r="H1172" t="s">
        <v>1613</v>
      </c>
      <c r="I1172" t="s">
        <v>29029</v>
      </c>
      <c r="J1172" t="s">
        <v>1482</v>
      </c>
      <c r="K1172" t="s">
        <v>29048</v>
      </c>
      <c r="L1172" t="s">
        <v>16258</v>
      </c>
      <c r="M1172" t="s">
        <v>6485</v>
      </c>
    </row>
    <row r="1173" spans="1:13">
      <c r="A1173" t="s">
        <v>177</v>
      </c>
      <c r="B1173" t="s">
        <v>177</v>
      </c>
      <c r="C1173" t="s">
        <v>1855</v>
      </c>
      <c r="D1173" t="s">
        <v>163</v>
      </c>
      <c r="E1173" t="s">
        <v>770</v>
      </c>
      <c r="F1173" t="s">
        <v>3</v>
      </c>
      <c r="G1173" t="s">
        <v>29147</v>
      </c>
      <c r="H1173" t="s">
        <v>2390</v>
      </c>
      <c r="I1173" t="s">
        <v>29148</v>
      </c>
      <c r="J1173" t="s">
        <v>3104</v>
      </c>
      <c r="K1173" t="s">
        <v>29149</v>
      </c>
      <c r="L1173" t="s">
        <v>29150</v>
      </c>
      <c r="M1173" t="s">
        <v>29151</v>
      </c>
    </row>
    <row r="1174" spans="1:13">
      <c r="A1174" t="s">
        <v>177</v>
      </c>
      <c r="B1174" t="s">
        <v>177</v>
      </c>
      <c r="C1174" t="s">
        <v>1855</v>
      </c>
      <c r="D1174" t="s">
        <v>163</v>
      </c>
      <c r="E1174" t="s">
        <v>770</v>
      </c>
      <c r="F1174" t="s">
        <v>10</v>
      </c>
      <c r="G1174" t="s">
        <v>29152</v>
      </c>
      <c r="H1174" t="s">
        <v>2646</v>
      </c>
      <c r="I1174" t="s">
        <v>15511</v>
      </c>
      <c r="J1174" t="s">
        <v>1742</v>
      </c>
      <c r="K1174" t="s">
        <v>29153</v>
      </c>
      <c r="L1174" t="s">
        <v>29080</v>
      </c>
      <c r="M1174" t="s">
        <v>25441</v>
      </c>
    </row>
    <row r="1175" spans="1:13">
      <c r="A1175" t="s">
        <v>177</v>
      </c>
      <c r="B1175" t="s">
        <v>177</v>
      </c>
      <c r="C1175" t="s">
        <v>1855</v>
      </c>
      <c r="D1175" t="s">
        <v>163</v>
      </c>
      <c r="E1175" t="s">
        <v>770</v>
      </c>
      <c r="F1175" t="s">
        <v>2</v>
      </c>
      <c r="G1175" t="s">
        <v>29154</v>
      </c>
      <c r="H1175" t="s">
        <v>1875</v>
      </c>
      <c r="I1175" t="s">
        <v>15563</v>
      </c>
      <c r="J1175" t="s">
        <v>1590</v>
      </c>
      <c r="K1175" t="s">
        <v>29004</v>
      </c>
      <c r="L1175" t="s">
        <v>17937</v>
      </c>
      <c r="M1175" t="s">
        <v>15432</v>
      </c>
    </row>
    <row r="1176" spans="1:13">
      <c r="A1176" t="s">
        <v>177</v>
      </c>
      <c r="B1176" t="s">
        <v>177</v>
      </c>
      <c r="C1176" t="s">
        <v>1855</v>
      </c>
      <c r="D1176" t="s">
        <v>163</v>
      </c>
      <c r="E1176" t="s">
        <v>770</v>
      </c>
      <c r="F1176" t="s">
        <v>4</v>
      </c>
      <c r="G1176" t="s">
        <v>29155</v>
      </c>
      <c r="H1176" t="s">
        <v>1547</v>
      </c>
      <c r="I1176" t="s">
        <v>29087</v>
      </c>
      <c r="J1176" t="s">
        <v>1051</v>
      </c>
      <c r="K1176" t="s">
        <v>28962</v>
      </c>
      <c r="L1176" t="s">
        <v>429</v>
      </c>
      <c r="M1176" t="s">
        <v>16161</v>
      </c>
    </row>
    <row r="1177" spans="1:13">
      <c r="A1177" t="s">
        <v>177</v>
      </c>
      <c r="B1177" t="s">
        <v>177</v>
      </c>
      <c r="C1177" t="s">
        <v>1855</v>
      </c>
      <c r="D1177" t="s">
        <v>163</v>
      </c>
      <c r="E1177" t="s">
        <v>770</v>
      </c>
      <c r="F1177" t="s">
        <v>11</v>
      </c>
      <c r="G1177" t="s">
        <v>29156</v>
      </c>
      <c r="H1177" t="s">
        <v>1698</v>
      </c>
      <c r="I1177" t="s">
        <v>29157</v>
      </c>
      <c r="J1177" t="s">
        <v>1051</v>
      </c>
      <c r="K1177" t="s">
        <v>28962</v>
      </c>
      <c r="L1177" t="s">
        <v>19650</v>
      </c>
      <c r="M1177" t="s">
        <v>15426</v>
      </c>
    </row>
    <row r="1178" spans="1:13">
      <c r="A1178" t="s">
        <v>177</v>
      </c>
      <c r="B1178" t="s">
        <v>177</v>
      </c>
      <c r="C1178" t="s">
        <v>1855</v>
      </c>
      <c r="D1178" t="s">
        <v>163</v>
      </c>
      <c r="E1178" t="s">
        <v>770</v>
      </c>
      <c r="F1178" t="s">
        <v>20</v>
      </c>
      <c r="G1178" t="s">
        <v>29158</v>
      </c>
      <c r="H1178" t="s">
        <v>1657</v>
      </c>
      <c r="I1178" t="s">
        <v>12613</v>
      </c>
      <c r="J1178" t="s">
        <v>1502</v>
      </c>
      <c r="K1178" t="s">
        <v>28992</v>
      </c>
      <c r="L1178" t="s">
        <v>29072</v>
      </c>
      <c r="M1178" t="s">
        <v>1351</v>
      </c>
    </row>
    <row r="1179" spans="1:13">
      <c r="A1179" t="s">
        <v>177</v>
      </c>
      <c r="B1179" t="s">
        <v>177</v>
      </c>
      <c r="C1179" t="s">
        <v>1855</v>
      </c>
      <c r="D1179" t="s">
        <v>163</v>
      </c>
      <c r="E1179" t="s">
        <v>778</v>
      </c>
      <c r="F1179" t="s">
        <v>3</v>
      </c>
      <c r="G1179" t="s">
        <v>29159</v>
      </c>
      <c r="H1179" t="s">
        <v>2759</v>
      </c>
      <c r="I1179" t="s">
        <v>29160</v>
      </c>
      <c r="J1179" t="s">
        <v>1137</v>
      </c>
      <c r="K1179" t="s">
        <v>29161</v>
      </c>
      <c r="L1179" t="s">
        <v>29162</v>
      </c>
      <c r="M1179" t="s">
        <v>26932</v>
      </c>
    </row>
    <row r="1180" spans="1:13">
      <c r="A1180" t="s">
        <v>177</v>
      </c>
      <c r="B1180" t="s">
        <v>177</v>
      </c>
      <c r="C1180" t="s">
        <v>1855</v>
      </c>
      <c r="D1180" t="s">
        <v>163</v>
      </c>
      <c r="E1180" t="s">
        <v>778</v>
      </c>
      <c r="F1180" t="s">
        <v>10</v>
      </c>
      <c r="G1180" t="s">
        <v>29163</v>
      </c>
      <c r="H1180" t="s">
        <v>2135</v>
      </c>
      <c r="I1180" t="s">
        <v>29164</v>
      </c>
      <c r="J1180" t="s">
        <v>2159</v>
      </c>
      <c r="K1180" t="s">
        <v>29165</v>
      </c>
      <c r="L1180" t="s">
        <v>29166</v>
      </c>
      <c r="M1180" t="s">
        <v>26387</v>
      </c>
    </row>
    <row r="1181" spans="1:13">
      <c r="A1181" t="s">
        <v>177</v>
      </c>
      <c r="B1181" t="s">
        <v>177</v>
      </c>
      <c r="C1181" t="s">
        <v>1855</v>
      </c>
      <c r="D1181" t="s">
        <v>163</v>
      </c>
      <c r="E1181" t="s">
        <v>778</v>
      </c>
      <c r="F1181" t="s">
        <v>2</v>
      </c>
      <c r="G1181" t="s">
        <v>29167</v>
      </c>
      <c r="H1181" t="s">
        <v>1897</v>
      </c>
      <c r="I1181" t="s">
        <v>29003</v>
      </c>
      <c r="J1181" t="s">
        <v>1698</v>
      </c>
      <c r="K1181" t="s">
        <v>29168</v>
      </c>
      <c r="L1181" t="s">
        <v>16015</v>
      </c>
      <c r="M1181" t="s">
        <v>13956</v>
      </c>
    </row>
    <row r="1182" spans="1:13">
      <c r="A1182" t="s">
        <v>177</v>
      </c>
      <c r="B1182" t="s">
        <v>177</v>
      </c>
      <c r="C1182" t="s">
        <v>1855</v>
      </c>
      <c r="D1182" t="s">
        <v>163</v>
      </c>
      <c r="E1182" t="s">
        <v>778</v>
      </c>
      <c r="F1182" t="s">
        <v>4</v>
      </c>
      <c r="G1182" t="s">
        <v>29169</v>
      </c>
      <c r="H1182" t="s">
        <v>1546</v>
      </c>
      <c r="I1182" t="s">
        <v>29006</v>
      </c>
      <c r="J1182" t="s">
        <v>1504</v>
      </c>
      <c r="K1182" t="s">
        <v>28984</v>
      </c>
      <c r="L1182" t="s">
        <v>15069</v>
      </c>
      <c r="M1182" t="s">
        <v>4541</v>
      </c>
    </row>
    <row r="1183" spans="1:13">
      <c r="A1183" t="s">
        <v>177</v>
      </c>
      <c r="B1183" t="s">
        <v>177</v>
      </c>
      <c r="C1183" t="s">
        <v>1855</v>
      </c>
      <c r="D1183" t="s">
        <v>163</v>
      </c>
      <c r="E1183" t="s">
        <v>778</v>
      </c>
      <c r="F1183" t="s">
        <v>11</v>
      </c>
      <c r="G1183" t="s">
        <v>29170</v>
      </c>
      <c r="H1183" t="s">
        <v>1592</v>
      </c>
      <c r="I1183" t="s">
        <v>29094</v>
      </c>
      <c r="J1183" t="s">
        <v>1051</v>
      </c>
      <c r="K1183" t="s">
        <v>28962</v>
      </c>
      <c r="L1183" t="s">
        <v>429</v>
      </c>
      <c r="M1183" t="s">
        <v>8291</v>
      </c>
    </row>
    <row r="1184" spans="1:13">
      <c r="A1184" t="s">
        <v>177</v>
      </c>
      <c r="B1184" t="s">
        <v>177</v>
      </c>
      <c r="C1184" t="s">
        <v>1855</v>
      </c>
      <c r="D1184" t="s">
        <v>163</v>
      </c>
      <c r="E1184" t="s">
        <v>778</v>
      </c>
      <c r="F1184" t="s">
        <v>20</v>
      </c>
      <c r="G1184" t="s">
        <v>29171</v>
      </c>
      <c r="H1184" t="s">
        <v>1053</v>
      </c>
      <c r="I1184" t="s">
        <v>28988</v>
      </c>
      <c r="J1184" t="s">
        <v>1482</v>
      </c>
      <c r="K1184" t="s">
        <v>29048</v>
      </c>
      <c r="L1184" t="s">
        <v>27385</v>
      </c>
      <c r="M1184" t="s">
        <v>29172</v>
      </c>
    </row>
    <row r="1185" spans="1:13">
      <c r="A1185" t="s">
        <v>177</v>
      </c>
      <c r="B1185" t="s">
        <v>177</v>
      </c>
      <c r="C1185" t="s">
        <v>1855</v>
      </c>
      <c r="D1185" t="s">
        <v>164</v>
      </c>
      <c r="E1185" t="s">
        <v>785</v>
      </c>
      <c r="F1185" t="s">
        <v>3</v>
      </c>
      <c r="G1185" t="s">
        <v>29173</v>
      </c>
      <c r="H1185" t="s">
        <v>2074</v>
      </c>
      <c r="I1185" t="s">
        <v>29174</v>
      </c>
      <c r="J1185" t="s">
        <v>1853</v>
      </c>
      <c r="K1185" t="s">
        <v>29175</v>
      </c>
      <c r="L1185" t="s">
        <v>29176</v>
      </c>
      <c r="M1185" t="s">
        <v>28053</v>
      </c>
    </row>
    <row r="1186" spans="1:13">
      <c r="A1186" t="s">
        <v>177</v>
      </c>
      <c r="B1186" t="s">
        <v>177</v>
      </c>
      <c r="C1186" t="s">
        <v>1855</v>
      </c>
      <c r="D1186" t="s">
        <v>164</v>
      </c>
      <c r="E1186" t="s">
        <v>785</v>
      </c>
      <c r="F1186" t="s">
        <v>10</v>
      </c>
      <c r="G1186" t="s">
        <v>29177</v>
      </c>
      <c r="H1186" t="s">
        <v>2027</v>
      </c>
      <c r="I1186" t="s">
        <v>15287</v>
      </c>
      <c r="J1186" t="s">
        <v>1897</v>
      </c>
      <c r="K1186" t="s">
        <v>29178</v>
      </c>
      <c r="L1186" t="s">
        <v>26429</v>
      </c>
      <c r="M1186" t="s">
        <v>25441</v>
      </c>
    </row>
    <row r="1187" spans="1:13">
      <c r="A1187" t="s">
        <v>177</v>
      </c>
      <c r="B1187" t="s">
        <v>177</v>
      </c>
      <c r="C1187" t="s">
        <v>1855</v>
      </c>
      <c r="D1187" t="s">
        <v>164</v>
      </c>
      <c r="E1187" t="s">
        <v>785</v>
      </c>
      <c r="F1187" t="s">
        <v>2</v>
      </c>
      <c r="G1187" t="s">
        <v>29179</v>
      </c>
      <c r="H1187" t="s">
        <v>2074</v>
      </c>
      <c r="I1187" t="s">
        <v>29174</v>
      </c>
      <c r="J1187" t="s">
        <v>1590</v>
      </c>
      <c r="K1187" t="s">
        <v>29180</v>
      </c>
      <c r="L1187" t="s">
        <v>26611</v>
      </c>
      <c r="M1187" t="s">
        <v>28053</v>
      </c>
    </row>
    <row r="1188" spans="1:13">
      <c r="A1188" t="s">
        <v>177</v>
      </c>
      <c r="B1188" t="s">
        <v>177</v>
      </c>
      <c r="C1188" t="s">
        <v>1855</v>
      </c>
      <c r="D1188" t="s">
        <v>164</v>
      </c>
      <c r="E1188" t="s">
        <v>785</v>
      </c>
      <c r="F1188" t="s">
        <v>4</v>
      </c>
      <c r="G1188" t="s">
        <v>29181</v>
      </c>
      <c r="H1188" t="s">
        <v>1657</v>
      </c>
      <c r="I1188" t="s">
        <v>29182</v>
      </c>
      <c r="J1188" t="s">
        <v>1504</v>
      </c>
      <c r="K1188" t="s">
        <v>29183</v>
      </c>
      <c r="L1188" t="s">
        <v>29184</v>
      </c>
      <c r="M1188" t="s">
        <v>15432</v>
      </c>
    </row>
    <row r="1189" spans="1:13">
      <c r="A1189" t="s">
        <v>177</v>
      </c>
      <c r="B1189" t="s">
        <v>177</v>
      </c>
      <c r="C1189" t="s">
        <v>1855</v>
      </c>
      <c r="D1189" t="s">
        <v>164</v>
      </c>
      <c r="E1189" t="s">
        <v>785</v>
      </c>
      <c r="F1189" t="s">
        <v>11</v>
      </c>
      <c r="G1189" t="s">
        <v>29185</v>
      </c>
      <c r="H1189" t="s">
        <v>1546</v>
      </c>
      <c r="I1189" t="s">
        <v>7542</v>
      </c>
      <c r="J1189" t="s">
        <v>1051</v>
      </c>
      <c r="K1189" t="s">
        <v>29186</v>
      </c>
      <c r="L1189" t="s">
        <v>18107</v>
      </c>
      <c r="M1189" t="s">
        <v>15426</v>
      </c>
    </row>
    <row r="1190" spans="1:13">
      <c r="A1190" t="s">
        <v>177</v>
      </c>
      <c r="B1190" t="s">
        <v>177</v>
      </c>
      <c r="C1190" t="s">
        <v>1855</v>
      </c>
      <c r="D1190" t="s">
        <v>164</v>
      </c>
      <c r="E1190" t="s">
        <v>785</v>
      </c>
      <c r="F1190" t="s">
        <v>20</v>
      </c>
      <c r="G1190" t="s">
        <v>29187</v>
      </c>
      <c r="H1190" t="s">
        <v>1546</v>
      </c>
      <c r="I1190" t="s">
        <v>7542</v>
      </c>
      <c r="J1190" t="s">
        <v>1504</v>
      </c>
      <c r="K1190" t="s">
        <v>29183</v>
      </c>
      <c r="L1190" t="s">
        <v>373</v>
      </c>
      <c r="M1190" t="s">
        <v>15426</v>
      </c>
    </row>
    <row r="1191" spans="1:13">
      <c r="A1191" t="s">
        <v>177</v>
      </c>
      <c r="B1191" t="s">
        <v>177</v>
      </c>
      <c r="C1191" t="s">
        <v>1855</v>
      </c>
      <c r="D1191" t="s">
        <v>164</v>
      </c>
      <c r="E1191" t="s">
        <v>793</v>
      </c>
      <c r="F1191" t="s">
        <v>3</v>
      </c>
      <c r="G1191" t="s">
        <v>29188</v>
      </c>
      <c r="H1191" t="s">
        <v>1918</v>
      </c>
      <c r="I1191" t="s">
        <v>7533</v>
      </c>
      <c r="J1191" t="s">
        <v>1657</v>
      </c>
      <c r="K1191" t="s">
        <v>14846</v>
      </c>
      <c r="L1191" t="s">
        <v>25939</v>
      </c>
      <c r="M1191" t="s">
        <v>29189</v>
      </c>
    </row>
    <row r="1192" spans="1:13">
      <c r="A1192" t="s">
        <v>177</v>
      </c>
      <c r="B1192" t="s">
        <v>177</v>
      </c>
      <c r="C1192" t="s">
        <v>1855</v>
      </c>
      <c r="D1192" t="s">
        <v>164</v>
      </c>
      <c r="E1192" t="s">
        <v>793</v>
      </c>
      <c r="F1192" t="s">
        <v>10</v>
      </c>
      <c r="G1192" t="s">
        <v>29190</v>
      </c>
      <c r="H1192" t="s">
        <v>2027</v>
      </c>
      <c r="I1192" t="s">
        <v>15287</v>
      </c>
      <c r="J1192" t="s">
        <v>1698</v>
      </c>
      <c r="K1192" t="s">
        <v>13862</v>
      </c>
      <c r="L1192" t="s">
        <v>26429</v>
      </c>
      <c r="M1192" t="s">
        <v>29191</v>
      </c>
    </row>
    <row r="1193" spans="1:13">
      <c r="A1193" t="s">
        <v>177</v>
      </c>
      <c r="B1193" t="s">
        <v>177</v>
      </c>
      <c r="C1193" t="s">
        <v>1855</v>
      </c>
      <c r="D1193" t="s">
        <v>164</v>
      </c>
      <c r="E1193" t="s">
        <v>793</v>
      </c>
      <c r="F1193" t="s">
        <v>2</v>
      </c>
      <c r="G1193" t="s">
        <v>29192</v>
      </c>
      <c r="H1193" t="s">
        <v>1939</v>
      </c>
      <c r="I1193" t="s">
        <v>29193</v>
      </c>
      <c r="J1193" t="s">
        <v>1547</v>
      </c>
      <c r="K1193" t="s">
        <v>9950</v>
      </c>
      <c r="L1193" t="s">
        <v>29194</v>
      </c>
      <c r="M1193" t="s">
        <v>27339</v>
      </c>
    </row>
    <row r="1194" spans="1:13">
      <c r="A1194" t="s">
        <v>177</v>
      </c>
      <c r="B1194" t="s">
        <v>177</v>
      </c>
      <c r="C1194" t="s">
        <v>1855</v>
      </c>
      <c r="D1194" t="s">
        <v>164</v>
      </c>
      <c r="E1194" t="s">
        <v>793</v>
      </c>
      <c r="F1194" t="s">
        <v>4</v>
      </c>
      <c r="G1194" t="s">
        <v>29195</v>
      </c>
      <c r="H1194" t="s">
        <v>1592</v>
      </c>
      <c r="I1194" t="s">
        <v>29196</v>
      </c>
      <c r="J1194" t="s">
        <v>1051</v>
      </c>
      <c r="K1194" t="s">
        <v>29186</v>
      </c>
      <c r="L1194" t="s">
        <v>18398</v>
      </c>
      <c r="M1194" t="s">
        <v>13104</v>
      </c>
    </row>
    <row r="1195" spans="1:13">
      <c r="A1195" t="s">
        <v>177</v>
      </c>
      <c r="B1195" t="s">
        <v>177</v>
      </c>
      <c r="C1195" t="s">
        <v>1855</v>
      </c>
      <c r="D1195" t="s">
        <v>164</v>
      </c>
      <c r="E1195" t="s">
        <v>793</v>
      </c>
      <c r="F1195" t="s">
        <v>11</v>
      </c>
      <c r="G1195" t="s">
        <v>29197</v>
      </c>
      <c r="H1195" t="s">
        <v>1053</v>
      </c>
      <c r="I1195" t="s">
        <v>14062</v>
      </c>
      <c r="J1195" t="s">
        <v>1482</v>
      </c>
      <c r="K1195" t="s">
        <v>13857</v>
      </c>
      <c r="L1195" t="s">
        <v>29198</v>
      </c>
      <c r="M1195" t="s">
        <v>29199</v>
      </c>
    </row>
    <row r="1196" spans="1:13">
      <c r="A1196" t="s">
        <v>177</v>
      </c>
      <c r="B1196" t="s">
        <v>177</v>
      </c>
      <c r="C1196" t="s">
        <v>1855</v>
      </c>
      <c r="D1196" t="s">
        <v>164</v>
      </c>
      <c r="E1196" t="s">
        <v>793</v>
      </c>
      <c r="F1196" t="s">
        <v>20</v>
      </c>
      <c r="G1196" t="s">
        <v>29200</v>
      </c>
      <c r="H1196" t="s">
        <v>1502</v>
      </c>
      <c r="I1196" t="s">
        <v>29201</v>
      </c>
      <c r="J1196" t="s">
        <v>3800</v>
      </c>
      <c r="K1196" t="s">
        <v>3808</v>
      </c>
      <c r="L1196" t="s">
        <v>24911</v>
      </c>
      <c r="M1196" t="s">
        <v>26315</v>
      </c>
    </row>
    <row r="1197" spans="1:13">
      <c r="A1197" t="s">
        <v>177</v>
      </c>
      <c r="B1197" t="s">
        <v>177</v>
      </c>
      <c r="C1197" t="s">
        <v>1855</v>
      </c>
      <c r="D1197" t="s">
        <v>164</v>
      </c>
      <c r="E1197" t="s">
        <v>801</v>
      </c>
      <c r="F1197" t="s">
        <v>3</v>
      </c>
      <c r="G1197" t="s">
        <v>29202</v>
      </c>
      <c r="H1197" t="s">
        <v>2114</v>
      </c>
      <c r="I1197" t="s">
        <v>29203</v>
      </c>
      <c r="J1197" t="s">
        <v>1831</v>
      </c>
      <c r="K1197" t="s">
        <v>29204</v>
      </c>
      <c r="L1197" t="s">
        <v>29205</v>
      </c>
      <c r="M1197" t="s">
        <v>29206</v>
      </c>
    </row>
    <row r="1198" spans="1:13">
      <c r="A1198" t="s">
        <v>177</v>
      </c>
      <c r="B1198" t="s">
        <v>177</v>
      </c>
      <c r="C1198" t="s">
        <v>1855</v>
      </c>
      <c r="D1198" t="s">
        <v>164</v>
      </c>
      <c r="E1198" t="s">
        <v>801</v>
      </c>
      <c r="F1198" t="s">
        <v>10</v>
      </c>
      <c r="G1198" t="s">
        <v>29207</v>
      </c>
      <c r="H1198" t="s">
        <v>1939</v>
      </c>
      <c r="I1198" t="s">
        <v>29193</v>
      </c>
      <c r="J1198" t="s">
        <v>1764</v>
      </c>
      <c r="K1198" t="s">
        <v>14815</v>
      </c>
      <c r="L1198" t="s">
        <v>29208</v>
      </c>
      <c r="M1198" t="s">
        <v>29209</v>
      </c>
    </row>
    <row r="1199" spans="1:13">
      <c r="A1199" t="s">
        <v>177</v>
      </c>
      <c r="B1199" t="s">
        <v>177</v>
      </c>
      <c r="C1199" t="s">
        <v>1855</v>
      </c>
      <c r="D1199" t="s">
        <v>164</v>
      </c>
      <c r="E1199" t="s">
        <v>801</v>
      </c>
      <c r="F1199" t="s">
        <v>2</v>
      </c>
      <c r="G1199" t="s">
        <v>29210</v>
      </c>
      <c r="H1199" t="s">
        <v>1590</v>
      </c>
      <c r="I1199" t="s">
        <v>29211</v>
      </c>
      <c r="J1199" t="s">
        <v>1547</v>
      </c>
      <c r="K1199" t="s">
        <v>9950</v>
      </c>
      <c r="L1199" t="s">
        <v>26571</v>
      </c>
      <c r="M1199" t="s">
        <v>29212</v>
      </c>
    </row>
    <row r="1200" spans="1:13">
      <c r="A1200" t="s">
        <v>177</v>
      </c>
      <c r="B1200" t="s">
        <v>177</v>
      </c>
      <c r="C1200" t="s">
        <v>1855</v>
      </c>
      <c r="D1200" t="s">
        <v>164</v>
      </c>
      <c r="E1200" t="s">
        <v>801</v>
      </c>
      <c r="F1200" t="s">
        <v>4</v>
      </c>
      <c r="G1200" t="s">
        <v>29213</v>
      </c>
      <c r="H1200" t="s">
        <v>1547</v>
      </c>
      <c r="I1200" t="s">
        <v>29214</v>
      </c>
      <c r="J1200" t="s">
        <v>1051</v>
      </c>
      <c r="K1200" t="s">
        <v>29186</v>
      </c>
      <c r="L1200" t="s">
        <v>18316</v>
      </c>
      <c r="M1200" t="s">
        <v>14143</v>
      </c>
    </row>
    <row r="1201" spans="1:13">
      <c r="A1201" t="s">
        <v>177</v>
      </c>
      <c r="B1201" t="s">
        <v>177</v>
      </c>
      <c r="C1201" t="s">
        <v>1855</v>
      </c>
      <c r="D1201" t="s">
        <v>164</v>
      </c>
      <c r="E1201" t="s">
        <v>801</v>
      </c>
      <c r="F1201" t="s">
        <v>11</v>
      </c>
      <c r="G1201" t="s">
        <v>29215</v>
      </c>
      <c r="H1201" t="s">
        <v>1502</v>
      </c>
      <c r="I1201" t="s">
        <v>29201</v>
      </c>
      <c r="J1201" t="s">
        <v>3800</v>
      </c>
      <c r="K1201" t="s">
        <v>3808</v>
      </c>
      <c r="L1201" t="s">
        <v>18079</v>
      </c>
      <c r="M1201" t="s">
        <v>12324</v>
      </c>
    </row>
    <row r="1202" spans="1:13">
      <c r="A1202" t="s">
        <v>177</v>
      </c>
      <c r="B1202" t="s">
        <v>177</v>
      </c>
      <c r="C1202" t="s">
        <v>1855</v>
      </c>
      <c r="D1202" t="s">
        <v>164</v>
      </c>
      <c r="E1202" t="s">
        <v>809</v>
      </c>
      <c r="F1202" t="s">
        <v>3</v>
      </c>
      <c r="G1202" t="s">
        <v>29216</v>
      </c>
      <c r="H1202" t="s">
        <v>2074</v>
      </c>
      <c r="I1202" t="s">
        <v>29174</v>
      </c>
      <c r="J1202" t="s">
        <v>1831</v>
      </c>
      <c r="K1202" t="s">
        <v>29204</v>
      </c>
      <c r="L1202" t="s">
        <v>29176</v>
      </c>
      <c r="M1202" t="s">
        <v>29217</v>
      </c>
    </row>
    <row r="1203" spans="1:13">
      <c r="A1203" t="s">
        <v>177</v>
      </c>
      <c r="B1203" t="s">
        <v>177</v>
      </c>
      <c r="C1203" t="s">
        <v>1855</v>
      </c>
      <c r="D1203" t="s">
        <v>164</v>
      </c>
      <c r="E1203" t="s">
        <v>809</v>
      </c>
      <c r="F1203" t="s">
        <v>10</v>
      </c>
      <c r="G1203" t="s">
        <v>29218</v>
      </c>
      <c r="H1203" t="s">
        <v>1764</v>
      </c>
      <c r="I1203" t="s">
        <v>12182</v>
      </c>
      <c r="J1203" t="s">
        <v>1657</v>
      </c>
      <c r="K1203" t="s">
        <v>14846</v>
      </c>
      <c r="L1203" t="s">
        <v>26482</v>
      </c>
      <c r="M1203" t="s">
        <v>25650</v>
      </c>
    </row>
    <row r="1204" spans="1:13">
      <c r="A1204" t="s">
        <v>177</v>
      </c>
      <c r="B1204" t="s">
        <v>177</v>
      </c>
      <c r="C1204" t="s">
        <v>1855</v>
      </c>
      <c r="D1204" t="s">
        <v>164</v>
      </c>
      <c r="E1204" t="s">
        <v>809</v>
      </c>
      <c r="F1204" t="s">
        <v>2</v>
      </c>
      <c r="G1204" t="s">
        <v>29219</v>
      </c>
      <c r="H1204" t="s">
        <v>1657</v>
      </c>
      <c r="I1204" t="s">
        <v>29182</v>
      </c>
      <c r="J1204" t="s">
        <v>1502</v>
      </c>
      <c r="K1204" t="s">
        <v>6745</v>
      </c>
      <c r="L1204" t="s">
        <v>27062</v>
      </c>
      <c r="M1204" t="s">
        <v>29220</v>
      </c>
    </row>
    <row r="1205" spans="1:13">
      <c r="A1205" t="s">
        <v>177</v>
      </c>
      <c r="B1205" t="s">
        <v>177</v>
      </c>
      <c r="C1205" t="s">
        <v>1855</v>
      </c>
      <c r="D1205" t="s">
        <v>164</v>
      </c>
      <c r="E1205" t="s">
        <v>809</v>
      </c>
      <c r="F1205" t="s">
        <v>4</v>
      </c>
      <c r="G1205" t="s">
        <v>29221</v>
      </c>
      <c r="H1205" t="s">
        <v>1051</v>
      </c>
      <c r="I1205" t="s">
        <v>29222</v>
      </c>
      <c r="J1205" t="s">
        <v>1051</v>
      </c>
      <c r="K1205" t="s">
        <v>29186</v>
      </c>
      <c r="L1205" t="s">
        <v>1427</v>
      </c>
      <c r="M1205" t="s">
        <v>7856</v>
      </c>
    </row>
    <row r="1206" spans="1:13">
      <c r="A1206" t="s">
        <v>177</v>
      </c>
      <c r="B1206" t="s">
        <v>177</v>
      </c>
      <c r="C1206" t="s">
        <v>1855</v>
      </c>
      <c r="D1206" t="s">
        <v>164</v>
      </c>
      <c r="E1206" t="s">
        <v>809</v>
      </c>
      <c r="F1206" t="s">
        <v>11</v>
      </c>
      <c r="G1206" t="s">
        <v>29223</v>
      </c>
      <c r="H1206" t="s">
        <v>1546</v>
      </c>
      <c r="I1206" t="s">
        <v>7542</v>
      </c>
      <c r="J1206" t="s">
        <v>3800</v>
      </c>
      <c r="K1206" t="s">
        <v>3808</v>
      </c>
      <c r="L1206" t="s">
        <v>18107</v>
      </c>
      <c r="M1206" t="s">
        <v>16331</v>
      </c>
    </row>
    <row r="1207" spans="1:13">
      <c r="A1207" t="s">
        <v>177</v>
      </c>
      <c r="B1207" t="s">
        <v>177</v>
      </c>
      <c r="C1207" t="s">
        <v>1855</v>
      </c>
      <c r="D1207" t="s">
        <v>164</v>
      </c>
      <c r="E1207" t="s">
        <v>809</v>
      </c>
      <c r="F1207" t="s">
        <v>20</v>
      </c>
      <c r="G1207" t="s">
        <v>29224</v>
      </c>
      <c r="H1207" t="s">
        <v>1482</v>
      </c>
      <c r="I1207" t="s">
        <v>29225</v>
      </c>
      <c r="J1207" t="s">
        <v>3800</v>
      </c>
      <c r="K1207" t="s">
        <v>3808</v>
      </c>
      <c r="L1207" t="s">
        <v>16849</v>
      </c>
      <c r="M1207" t="s">
        <v>11789</v>
      </c>
    </row>
    <row r="1208" spans="1:13">
      <c r="A1208" t="s">
        <v>177</v>
      </c>
      <c r="B1208" t="s">
        <v>177</v>
      </c>
      <c r="C1208" t="s">
        <v>1571</v>
      </c>
      <c r="D1208" t="s">
        <v>150</v>
      </c>
      <c r="E1208" t="s">
        <v>179</v>
      </c>
      <c r="F1208" t="s">
        <v>3</v>
      </c>
      <c r="G1208" t="s">
        <v>29226</v>
      </c>
      <c r="H1208" t="s">
        <v>2059</v>
      </c>
      <c r="I1208" t="s">
        <v>29227</v>
      </c>
      <c r="J1208" t="s">
        <v>2384</v>
      </c>
      <c r="K1208" t="s">
        <v>29228</v>
      </c>
      <c r="L1208" t="s">
        <v>15479</v>
      </c>
      <c r="M1208" t="s">
        <v>25105</v>
      </c>
    </row>
    <row r="1209" spans="1:13">
      <c r="A1209" t="s">
        <v>177</v>
      </c>
      <c r="B1209" t="s">
        <v>177</v>
      </c>
      <c r="C1209" t="s">
        <v>1571</v>
      </c>
      <c r="D1209" t="s">
        <v>150</v>
      </c>
      <c r="E1209" t="s">
        <v>179</v>
      </c>
      <c r="F1209" t="s">
        <v>10</v>
      </c>
      <c r="G1209" t="s">
        <v>29229</v>
      </c>
      <c r="H1209" t="s">
        <v>3054</v>
      </c>
      <c r="I1209" t="s">
        <v>29230</v>
      </c>
      <c r="J1209" t="s">
        <v>2608</v>
      </c>
      <c r="K1209" t="s">
        <v>29231</v>
      </c>
      <c r="L1209" t="s">
        <v>29232</v>
      </c>
      <c r="M1209" t="s">
        <v>29233</v>
      </c>
    </row>
    <row r="1210" spans="1:13">
      <c r="A1210" t="s">
        <v>177</v>
      </c>
      <c r="B1210" t="s">
        <v>177</v>
      </c>
      <c r="C1210" t="s">
        <v>1571</v>
      </c>
      <c r="D1210" t="s">
        <v>150</v>
      </c>
      <c r="E1210" t="s">
        <v>179</v>
      </c>
      <c r="F1210" t="s">
        <v>2</v>
      </c>
      <c r="G1210" t="s">
        <v>29234</v>
      </c>
      <c r="H1210" t="s">
        <v>2542</v>
      </c>
      <c r="I1210" t="s">
        <v>7181</v>
      </c>
      <c r="J1210" t="s">
        <v>2007</v>
      </c>
      <c r="K1210" t="s">
        <v>29235</v>
      </c>
      <c r="L1210" t="s">
        <v>29236</v>
      </c>
      <c r="M1210" t="s">
        <v>29237</v>
      </c>
    </row>
    <row r="1211" spans="1:13">
      <c r="A1211" t="s">
        <v>177</v>
      </c>
      <c r="B1211" t="s">
        <v>177</v>
      </c>
      <c r="C1211" t="s">
        <v>1571</v>
      </c>
      <c r="D1211" t="s">
        <v>150</v>
      </c>
      <c r="E1211" t="s">
        <v>179</v>
      </c>
      <c r="F1211" t="s">
        <v>4</v>
      </c>
      <c r="G1211" t="s">
        <v>29238</v>
      </c>
      <c r="H1211" t="s">
        <v>1875</v>
      </c>
      <c r="I1211" t="s">
        <v>29239</v>
      </c>
      <c r="J1211" t="s">
        <v>1482</v>
      </c>
      <c r="K1211" t="s">
        <v>29240</v>
      </c>
      <c r="L1211" t="s">
        <v>29241</v>
      </c>
      <c r="M1211" t="s">
        <v>11931</v>
      </c>
    </row>
    <row r="1212" spans="1:13">
      <c r="A1212" t="s">
        <v>177</v>
      </c>
      <c r="B1212" t="s">
        <v>177</v>
      </c>
      <c r="C1212" t="s">
        <v>1571</v>
      </c>
      <c r="D1212" t="s">
        <v>150</v>
      </c>
      <c r="E1212" t="s">
        <v>179</v>
      </c>
      <c r="F1212" t="s">
        <v>11</v>
      </c>
      <c r="G1212" t="s">
        <v>29242</v>
      </c>
      <c r="H1212" t="s">
        <v>2463</v>
      </c>
      <c r="I1212" t="s">
        <v>12999</v>
      </c>
      <c r="J1212" t="s">
        <v>1546</v>
      </c>
      <c r="K1212" t="s">
        <v>29243</v>
      </c>
      <c r="L1212" t="s">
        <v>29244</v>
      </c>
      <c r="M1212" t="s">
        <v>10910</v>
      </c>
    </row>
    <row r="1213" spans="1:13">
      <c r="A1213" t="s">
        <v>177</v>
      </c>
      <c r="B1213" t="s">
        <v>177</v>
      </c>
      <c r="C1213" t="s">
        <v>1571</v>
      </c>
      <c r="D1213" t="s">
        <v>150</v>
      </c>
      <c r="E1213" t="s">
        <v>179</v>
      </c>
      <c r="F1213" t="s">
        <v>20</v>
      </c>
      <c r="G1213" t="s">
        <v>29245</v>
      </c>
      <c r="H1213" t="s">
        <v>2049</v>
      </c>
      <c r="I1213" t="s">
        <v>7192</v>
      </c>
      <c r="J1213" t="s">
        <v>1482</v>
      </c>
      <c r="K1213" t="s">
        <v>29240</v>
      </c>
      <c r="L1213" t="s">
        <v>29246</v>
      </c>
      <c r="M1213" t="s">
        <v>29247</v>
      </c>
    </row>
    <row r="1214" spans="1:13">
      <c r="A1214" t="s">
        <v>177</v>
      </c>
      <c r="B1214" t="s">
        <v>177</v>
      </c>
      <c r="C1214" t="s">
        <v>1571</v>
      </c>
      <c r="D1214" t="s">
        <v>150</v>
      </c>
      <c r="E1214" t="s">
        <v>188</v>
      </c>
      <c r="F1214" t="s">
        <v>3</v>
      </c>
      <c r="G1214" t="s">
        <v>29248</v>
      </c>
      <c r="H1214" t="s">
        <v>2595</v>
      </c>
      <c r="I1214" t="s">
        <v>29249</v>
      </c>
      <c r="J1214" t="s">
        <v>2059</v>
      </c>
      <c r="K1214" t="s">
        <v>29250</v>
      </c>
      <c r="L1214" t="s">
        <v>29251</v>
      </c>
      <c r="M1214" t="s">
        <v>29252</v>
      </c>
    </row>
    <row r="1215" spans="1:13">
      <c r="A1215" t="s">
        <v>177</v>
      </c>
      <c r="B1215" t="s">
        <v>177</v>
      </c>
      <c r="C1215" t="s">
        <v>1571</v>
      </c>
      <c r="D1215" t="s">
        <v>150</v>
      </c>
      <c r="E1215" t="s">
        <v>188</v>
      </c>
      <c r="F1215" t="s">
        <v>10</v>
      </c>
      <c r="G1215" t="s">
        <v>29253</v>
      </c>
      <c r="H1215" t="s">
        <v>1261</v>
      </c>
      <c r="I1215" t="s">
        <v>29254</v>
      </c>
      <c r="J1215" t="s">
        <v>2818</v>
      </c>
      <c r="K1215" t="s">
        <v>29255</v>
      </c>
      <c r="L1215" t="s">
        <v>29256</v>
      </c>
      <c r="M1215" t="s">
        <v>29257</v>
      </c>
    </row>
    <row r="1216" spans="1:13">
      <c r="A1216" t="s">
        <v>177</v>
      </c>
      <c r="B1216" t="s">
        <v>177</v>
      </c>
      <c r="C1216" t="s">
        <v>1571</v>
      </c>
      <c r="D1216" t="s">
        <v>150</v>
      </c>
      <c r="E1216" t="s">
        <v>188</v>
      </c>
      <c r="F1216" t="s">
        <v>2</v>
      </c>
      <c r="G1216" t="s">
        <v>29258</v>
      </c>
      <c r="H1216" t="s">
        <v>2853</v>
      </c>
      <c r="I1216" t="s">
        <v>29259</v>
      </c>
      <c r="J1216" t="s">
        <v>2029</v>
      </c>
      <c r="K1216" t="s">
        <v>8679</v>
      </c>
      <c r="L1216" t="s">
        <v>29260</v>
      </c>
      <c r="M1216" t="s">
        <v>29261</v>
      </c>
    </row>
    <row r="1217" spans="1:13">
      <c r="A1217" t="s">
        <v>177</v>
      </c>
      <c r="B1217" t="s">
        <v>177</v>
      </c>
      <c r="C1217" t="s">
        <v>1571</v>
      </c>
      <c r="D1217" t="s">
        <v>150</v>
      </c>
      <c r="E1217" t="s">
        <v>188</v>
      </c>
      <c r="F1217" t="s">
        <v>4</v>
      </c>
      <c r="G1217" t="s">
        <v>29262</v>
      </c>
      <c r="H1217" t="s">
        <v>1875</v>
      </c>
      <c r="I1217" t="s">
        <v>29239</v>
      </c>
      <c r="J1217" t="s">
        <v>1482</v>
      </c>
      <c r="K1217" t="s">
        <v>29240</v>
      </c>
      <c r="L1217" t="s">
        <v>29241</v>
      </c>
      <c r="M1217" t="s">
        <v>29263</v>
      </c>
    </row>
    <row r="1218" spans="1:13">
      <c r="A1218" t="s">
        <v>177</v>
      </c>
      <c r="B1218" t="s">
        <v>177</v>
      </c>
      <c r="C1218" t="s">
        <v>1571</v>
      </c>
      <c r="D1218" t="s">
        <v>150</v>
      </c>
      <c r="E1218" t="s">
        <v>188</v>
      </c>
      <c r="F1218" t="s">
        <v>11</v>
      </c>
      <c r="G1218" t="s">
        <v>29264</v>
      </c>
      <c r="H1218" t="s">
        <v>2301</v>
      </c>
      <c r="I1218" t="s">
        <v>9879</v>
      </c>
      <c r="J1218" t="s">
        <v>1613</v>
      </c>
      <c r="K1218" t="s">
        <v>29265</v>
      </c>
      <c r="L1218" t="s">
        <v>29241</v>
      </c>
      <c r="M1218" t="s">
        <v>29266</v>
      </c>
    </row>
    <row r="1219" spans="1:13">
      <c r="A1219" t="s">
        <v>177</v>
      </c>
      <c r="B1219" t="s">
        <v>177</v>
      </c>
      <c r="C1219" t="s">
        <v>1571</v>
      </c>
      <c r="D1219" t="s">
        <v>150</v>
      </c>
      <c r="E1219" t="s">
        <v>188</v>
      </c>
      <c r="F1219" t="s">
        <v>20</v>
      </c>
      <c r="G1219" t="s">
        <v>29267</v>
      </c>
      <c r="H1219" t="s">
        <v>2074</v>
      </c>
      <c r="I1219" t="s">
        <v>29268</v>
      </c>
      <c r="J1219" t="s">
        <v>1546</v>
      </c>
      <c r="K1219" t="s">
        <v>29243</v>
      </c>
      <c r="L1219" t="s">
        <v>25511</v>
      </c>
      <c r="M1219" t="s">
        <v>946</v>
      </c>
    </row>
    <row r="1220" spans="1:13">
      <c r="A1220" t="s">
        <v>177</v>
      </c>
      <c r="B1220" t="s">
        <v>177</v>
      </c>
      <c r="C1220" t="s">
        <v>1571</v>
      </c>
      <c r="D1220" t="s">
        <v>150</v>
      </c>
      <c r="E1220" t="s">
        <v>197</v>
      </c>
      <c r="F1220" t="s">
        <v>3</v>
      </c>
      <c r="G1220" t="s">
        <v>29269</v>
      </c>
      <c r="H1220" t="s">
        <v>2941</v>
      </c>
      <c r="I1220" t="s">
        <v>29270</v>
      </c>
      <c r="J1220" t="s">
        <v>2877</v>
      </c>
      <c r="K1220" t="s">
        <v>29271</v>
      </c>
      <c r="L1220" t="s">
        <v>29272</v>
      </c>
      <c r="M1220" t="s">
        <v>29273</v>
      </c>
    </row>
    <row r="1221" spans="1:13">
      <c r="A1221" t="s">
        <v>177</v>
      </c>
      <c r="B1221" t="s">
        <v>177</v>
      </c>
      <c r="C1221" t="s">
        <v>1571</v>
      </c>
      <c r="D1221" t="s">
        <v>150</v>
      </c>
      <c r="E1221" t="s">
        <v>197</v>
      </c>
      <c r="F1221" t="s">
        <v>10</v>
      </c>
      <c r="G1221" t="s">
        <v>29274</v>
      </c>
      <c r="H1221" t="s">
        <v>2330</v>
      </c>
      <c r="I1221" t="s">
        <v>29275</v>
      </c>
      <c r="J1221" t="s">
        <v>1937</v>
      </c>
      <c r="K1221" t="s">
        <v>29276</v>
      </c>
      <c r="L1221" t="s">
        <v>29277</v>
      </c>
      <c r="M1221" t="s">
        <v>29278</v>
      </c>
    </row>
    <row r="1222" spans="1:13">
      <c r="A1222" t="s">
        <v>177</v>
      </c>
      <c r="B1222" t="s">
        <v>177</v>
      </c>
      <c r="C1222" t="s">
        <v>1571</v>
      </c>
      <c r="D1222" t="s">
        <v>150</v>
      </c>
      <c r="E1222" t="s">
        <v>197</v>
      </c>
      <c r="F1222" t="s">
        <v>2</v>
      </c>
      <c r="G1222" t="s">
        <v>29279</v>
      </c>
      <c r="H1222" t="s">
        <v>2566</v>
      </c>
      <c r="I1222" t="s">
        <v>29280</v>
      </c>
      <c r="J1222" t="s">
        <v>1744</v>
      </c>
      <c r="K1222" t="s">
        <v>29281</v>
      </c>
      <c r="L1222" t="s">
        <v>29282</v>
      </c>
      <c r="M1222" t="s">
        <v>29283</v>
      </c>
    </row>
    <row r="1223" spans="1:13">
      <c r="A1223" t="s">
        <v>177</v>
      </c>
      <c r="B1223" t="s">
        <v>177</v>
      </c>
      <c r="C1223" t="s">
        <v>1571</v>
      </c>
      <c r="D1223" t="s">
        <v>150</v>
      </c>
      <c r="E1223" t="s">
        <v>197</v>
      </c>
      <c r="F1223" t="s">
        <v>4</v>
      </c>
      <c r="G1223" t="s">
        <v>29284</v>
      </c>
      <c r="H1223" t="s">
        <v>1810</v>
      </c>
      <c r="I1223" t="s">
        <v>29285</v>
      </c>
      <c r="J1223" t="s">
        <v>1546</v>
      </c>
      <c r="K1223" t="s">
        <v>29243</v>
      </c>
      <c r="L1223" t="s">
        <v>29286</v>
      </c>
      <c r="M1223" t="s">
        <v>29287</v>
      </c>
    </row>
    <row r="1224" spans="1:13">
      <c r="A1224" t="s">
        <v>177</v>
      </c>
      <c r="B1224" t="s">
        <v>177</v>
      </c>
      <c r="C1224" t="s">
        <v>1571</v>
      </c>
      <c r="D1224" t="s">
        <v>150</v>
      </c>
      <c r="E1224" t="s">
        <v>197</v>
      </c>
      <c r="F1224" t="s">
        <v>11</v>
      </c>
      <c r="G1224" t="s">
        <v>29288</v>
      </c>
      <c r="H1224" t="s">
        <v>1984</v>
      </c>
      <c r="I1224" t="s">
        <v>29289</v>
      </c>
      <c r="J1224" t="s">
        <v>1482</v>
      </c>
      <c r="K1224" t="s">
        <v>29240</v>
      </c>
      <c r="L1224" t="s">
        <v>29290</v>
      </c>
      <c r="M1224" t="s">
        <v>29291</v>
      </c>
    </row>
    <row r="1225" spans="1:13">
      <c r="A1225" t="s">
        <v>177</v>
      </c>
      <c r="B1225" t="s">
        <v>177</v>
      </c>
      <c r="C1225" t="s">
        <v>1571</v>
      </c>
      <c r="D1225" t="s">
        <v>150</v>
      </c>
      <c r="E1225" t="s">
        <v>197</v>
      </c>
      <c r="F1225" t="s">
        <v>20</v>
      </c>
      <c r="G1225" t="s">
        <v>29292</v>
      </c>
      <c r="H1225" t="s">
        <v>1897</v>
      </c>
      <c r="I1225" t="s">
        <v>29293</v>
      </c>
      <c r="J1225" t="s">
        <v>1504</v>
      </c>
      <c r="K1225" t="s">
        <v>8691</v>
      </c>
      <c r="L1225" t="s">
        <v>29294</v>
      </c>
      <c r="M1225" t="s">
        <v>29295</v>
      </c>
    </row>
    <row r="1226" spans="1:13">
      <c r="A1226" t="s">
        <v>177</v>
      </c>
      <c r="B1226" t="s">
        <v>177</v>
      </c>
      <c r="C1226" t="s">
        <v>1571</v>
      </c>
      <c r="D1226" t="s">
        <v>150</v>
      </c>
      <c r="E1226" t="s">
        <v>206</v>
      </c>
      <c r="F1226" t="s">
        <v>3</v>
      </c>
      <c r="G1226" t="s">
        <v>29296</v>
      </c>
      <c r="H1226" t="s">
        <v>3219</v>
      </c>
      <c r="I1226" t="s">
        <v>29297</v>
      </c>
      <c r="J1226" t="s">
        <v>2330</v>
      </c>
      <c r="K1226" t="s">
        <v>29298</v>
      </c>
      <c r="L1226" t="s">
        <v>29299</v>
      </c>
      <c r="M1226" t="s">
        <v>29300</v>
      </c>
    </row>
    <row r="1227" spans="1:13">
      <c r="A1227" t="s">
        <v>177</v>
      </c>
      <c r="B1227" t="s">
        <v>177</v>
      </c>
      <c r="C1227" t="s">
        <v>1571</v>
      </c>
      <c r="D1227" t="s">
        <v>150</v>
      </c>
      <c r="E1227" t="s">
        <v>206</v>
      </c>
      <c r="F1227" t="s">
        <v>10</v>
      </c>
      <c r="G1227" t="s">
        <v>29301</v>
      </c>
      <c r="H1227" t="s">
        <v>2288</v>
      </c>
      <c r="I1227" t="s">
        <v>29302</v>
      </c>
      <c r="J1227" t="s">
        <v>2278</v>
      </c>
      <c r="K1227" t="s">
        <v>29303</v>
      </c>
      <c r="L1227" t="s">
        <v>29304</v>
      </c>
      <c r="M1227" t="s">
        <v>29305</v>
      </c>
    </row>
    <row r="1228" spans="1:13">
      <c r="A1228" t="s">
        <v>177</v>
      </c>
      <c r="B1228" t="s">
        <v>177</v>
      </c>
      <c r="C1228" t="s">
        <v>1571</v>
      </c>
      <c r="D1228" t="s">
        <v>150</v>
      </c>
      <c r="E1228" t="s">
        <v>206</v>
      </c>
      <c r="F1228" t="s">
        <v>2</v>
      </c>
      <c r="G1228" t="s">
        <v>29306</v>
      </c>
      <c r="H1228" t="s">
        <v>1721</v>
      </c>
      <c r="I1228" t="s">
        <v>29307</v>
      </c>
      <c r="J1228" t="s">
        <v>1613</v>
      </c>
      <c r="K1228" t="s">
        <v>29265</v>
      </c>
      <c r="L1228" t="s">
        <v>29308</v>
      </c>
      <c r="M1228" t="s">
        <v>29309</v>
      </c>
    </row>
    <row r="1229" spans="1:13">
      <c r="A1229" t="s">
        <v>177</v>
      </c>
      <c r="B1229" t="s">
        <v>177</v>
      </c>
      <c r="C1229" t="s">
        <v>1571</v>
      </c>
      <c r="D1229" t="s">
        <v>150</v>
      </c>
      <c r="E1229" t="s">
        <v>206</v>
      </c>
      <c r="F1229" t="s">
        <v>4</v>
      </c>
      <c r="G1229" t="s">
        <v>29310</v>
      </c>
      <c r="H1229" t="s">
        <v>1547</v>
      </c>
      <c r="I1229" t="s">
        <v>29311</v>
      </c>
      <c r="J1229" t="s">
        <v>1482</v>
      </c>
      <c r="K1229" t="s">
        <v>29240</v>
      </c>
      <c r="L1229" t="s">
        <v>14931</v>
      </c>
      <c r="M1229" t="s">
        <v>29312</v>
      </c>
    </row>
    <row r="1230" spans="1:13">
      <c r="A1230" t="s">
        <v>177</v>
      </c>
      <c r="B1230" t="s">
        <v>177</v>
      </c>
      <c r="C1230" t="s">
        <v>1571</v>
      </c>
      <c r="D1230" t="s">
        <v>150</v>
      </c>
      <c r="E1230" t="s">
        <v>206</v>
      </c>
      <c r="F1230" t="s">
        <v>11</v>
      </c>
      <c r="G1230" t="s">
        <v>29313</v>
      </c>
      <c r="H1230" t="s">
        <v>1590</v>
      </c>
      <c r="I1230" t="s">
        <v>29314</v>
      </c>
      <c r="J1230" t="s">
        <v>1482</v>
      </c>
      <c r="K1230" t="s">
        <v>29240</v>
      </c>
      <c r="L1230" t="s">
        <v>29315</v>
      </c>
      <c r="M1230" t="s">
        <v>29316</v>
      </c>
    </row>
    <row r="1231" spans="1:13">
      <c r="A1231" t="s">
        <v>177</v>
      </c>
      <c r="B1231" t="s">
        <v>177</v>
      </c>
      <c r="C1231" t="s">
        <v>1571</v>
      </c>
      <c r="D1231" t="s">
        <v>150</v>
      </c>
      <c r="E1231" t="s">
        <v>206</v>
      </c>
      <c r="F1231" t="s">
        <v>20</v>
      </c>
      <c r="G1231" t="s">
        <v>29317</v>
      </c>
      <c r="H1231" t="s">
        <v>1053</v>
      </c>
      <c r="I1231" t="s">
        <v>29318</v>
      </c>
      <c r="J1231" t="s">
        <v>1502</v>
      </c>
      <c r="K1231" t="s">
        <v>29319</v>
      </c>
      <c r="L1231" t="s">
        <v>29199</v>
      </c>
      <c r="M1231" t="s">
        <v>29320</v>
      </c>
    </row>
    <row r="1232" spans="1:13">
      <c r="A1232" t="s">
        <v>177</v>
      </c>
      <c r="B1232" t="s">
        <v>177</v>
      </c>
      <c r="C1232" t="s">
        <v>1571</v>
      </c>
      <c r="D1232" t="s">
        <v>151</v>
      </c>
      <c r="E1232" t="s">
        <v>214</v>
      </c>
      <c r="F1232" t="s">
        <v>3</v>
      </c>
      <c r="G1232" t="s">
        <v>29321</v>
      </c>
      <c r="H1232" t="s">
        <v>3456</v>
      </c>
      <c r="I1232" t="s">
        <v>29322</v>
      </c>
      <c r="J1232" t="s">
        <v>2205</v>
      </c>
      <c r="K1232" t="s">
        <v>29323</v>
      </c>
      <c r="L1232" t="s">
        <v>29324</v>
      </c>
      <c r="M1232" t="s">
        <v>29325</v>
      </c>
    </row>
    <row r="1233" spans="1:13">
      <c r="A1233" t="s">
        <v>177</v>
      </c>
      <c r="B1233" t="s">
        <v>177</v>
      </c>
      <c r="C1233" t="s">
        <v>1571</v>
      </c>
      <c r="D1233" t="s">
        <v>151</v>
      </c>
      <c r="E1233" t="s">
        <v>214</v>
      </c>
      <c r="F1233" t="s">
        <v>10</v>
      </c>
      <c r="G1233" t="s">
        <v>29326</v>
      </c>
      <c r="H1233" t="s">
        <v>2549</v>
      </c>
      <c r="I1233" t="s">
        <v>29327</v>
      </c>
      <c r="J1233" t="s">
        <v>1730</v>
      </c>
      <c r="K1233" t="s">
        <v>29328</v>
      </c>
      <c r="L1233" t="s">
        <v>29329</v>
      </c>
      <c r="M1233" t="s">
        <v>29330</v>
      </c>
    </row>
    <row r="1234" spans="1:13">
      <c r="A1234" t="s">
        <v>177</v>
      </c>
      <c r="B1234" t="s">
        <v>177</v>
      </c>
      <c r="C1234" t="s">
        <v>1571</v>
      </c>
      <c r="D1234" t="s">
        <v>151</v>
      </c>
      <c r="E1234" t="s">
        <v>214</v>
      </c>
      <c r="F1234" t="s">
        <v>2</v>
      </c>
      <c r="G1234" t="s">
        <v>29331</v>
      </c>
      <c r="H1234" t="s">
        <v>4099</v>
      </c>
      <c r="I1234" t="s">
        <v>29332</v>
      </c>
      <c r="J1234" t="s">
        <v>1104</v>
      </c>
      <c r="K1234" t="s">
        <v>29333</v>
      </c>
      <c r="L1234" t="s">
        <v>29334</v>
      </c>
      <c r="M1234" t="s">
        <v>29335</v>
      </c>
    </row>
    <row r="1235" spans="1:13">
      <c r="A1235" t="s">
        <v>177</v>
      </c>
      <c r="B1235" t="s">
        <v>177</v>
      </c>
      <c r="C1235" t="s">
        <v>1571</v>
      </c>
      <c r="D1235" t="s">
        <v>151</v>
      </c>
      <c r="E1235" t="s">
        <v>214</v>
      </c>
      <c r="F1235" t="s">
        <v>4</v>
      </c>
      <c r="G1235" t="s">
        <v>29336</v>
      </c>
      <c r="H1235" t="s">
        <v>3375</v>
      </c>
      <c r="I1235" t="s">
        <v>29337</v>
      </c>
      <c r="J1235" t="s">
        <v>2853</v>
      </c>
      <c r="K1235" t="s">
        <v>29338</v>
      </c>
      <c r="L1235" t="s">
        <v>29339</v>
      </c>
      <c r="M1235" t="s">
        <v>29340</v>
      </c>
    </row>
    <row r="1236" spans="1:13">
      <c r="A1236" t="s">
        <v>177</v>
      </c>
      <c r="B1236" t="s">
        <v>177</v>
      </c>
      <c r="C1236" t="s">
        <v>1571</v>
      </c>
      <c r="D1236" t="s">
        <v>151</v>
      </c>
      <c r="E1236" t="s">
        <v>214</v>
      </c>
      <c r="F1236" t="s">
        <v>11</v>
      </c>
      <c r="G1236" t="s">
        <v>29341</v>
      </c>
      <c r="H1236" t="s">
        <v>1309</v>
      </c>
      <c r="I1236" t="s">
        <v>29342</v>
      </c>
      <c r="J1236" t="s">
        <v>2301</v>
      </c>
      <c r="K1236" t="s">
        <v>29343</v>
      </c>
      <c r="L1236" t="s">
        <v>29344</v>
      </c>
      <c r="M1236" t="s">
        <v>29345</v>
      </c>
    </row>
    <row r="1237" spans="1:13">
      <c r="A1237" t="s">
        <v>177</v>
      </c>
      <c r="B1237" t="s">
        <v>177</v>
      </c>
      <c r="C1237" t="s">
        <v>1571</v>
      </c>
      <c r="D1237" t="s">
        <v>151</v>
      </c>
      <c r="E1237" t="s">
        <v>214</v>
      </c>
      <c r="F1237" t="s">
        <v>20</v>
      </c>
      <c r="G1237" t="s">
        <v>29346</v>
      </c>
      <c r="H1237" t="s">
        <v>3720</v>
      </c>
      <c r="I1237" t="s">
        <v>29347</v>
      </c>
      <c r="J1237" t="s">
        <v>1360</v>
      </c>
      <c r="K1237" t="s">
        <v>29348</v>
      </c>
      <c r="L1237" t="s">
        <v>29349</v>
      </c>
      <c r="M1237" t="s">
        <v>29350</v>
      </c>
    </row>
    <row r="1238" spans="1:13">
      <c r="A1238" t="s">
        <v>177</v>
      </c>
      <c r="B1238" t="s">
        <v>177</v>
      </c>
      <c r="C1238" t="s">
        <v>1571</v>
      </c>
      <c r="D1238" t="s">
        <v>151</v>
      </c>
      <c r="E1238" t="s">
        <v>222</v>
      </c>
      <c r="F1238" t="s">
        <v>3</v>
      </c>
      <c r="G1238" t="s">
        <v>29351</v>
      </c>
      <c r="H1238" t="s">
        <v>3644</v>
      </c>
      <c r="I1238" t="s">
        <v>29352</v>
      </c>
      <c r="J1238" t="s">
        <v>4939</v>
      </c>
      <c r="K1238" t="s">
        <v>29353</v>
      </c>
      <c r="L1238" t="s">
        <v>29354</v>
      </c>
      <c r="M1238" t="s">
        <v>29355</v>
      </c>
    </row>
    <row r="1239" spans="1:13">
      <c r="A1239" t="s">
        <v>177</v>
      </c>
      <c r="B1239" t="s">
        <v>177</v>
      </c>
      <c r="C1239" t="s">
        <v>1571</v>
      </c>
      <c r="D1239" t="s">
        <v>151</v>
      </c>
      <c r="E1239" t="s">
        <v>222</v>
      </c>
      <c r="F1239" t="s">
        <v>10</v>
      </c>
      <c r="G1239" t="s">
        <v>29356</v>
      </c>
      <c r="H1239" t="s">
        <v>5157</v>
      </c>
      <c r="I1239" t="s">
        <v>29357</v>
      </c>
      <c r="J1239" t="s">
        <v>3310</v>
      </c>
      <c r="K1239" t="s">
        <v>29358</v>
      </c>
      <c r="L1239" t="s">
        <v>29359</v>
      </c>
      <c r="M1239" t="s">
        <v>29360</v>
      </c>
    </row>
    <row r="1240" spans="1:13">
      <c r="A1240" t="s">
        <v>177</v>
      </c>
      <c r="B1240" t="s">
        <v>177</v>
      </c>
      <c r="C1240" t="s">
        <v>1571</v>
      </c>
      <c r="D1240" t="s">
        <v>151</v>
      </c>
      <c r="E1240" t="s">
        <v>222</v>
      </c>
      <c r="F1240" t="s">
        <v>2</v>
      </c>
      <c r="G1240" t="s">
        <v>29361</v>
      </c>
      <c r="H1240" t="s">
        <v>5098</v>
      </c>
      <c r="I1240" t="s">
        <v>29362</v>
      </c>
      <c r="J1240" t="s">
        <v>1817</v>
      </c>
      <c r="K1240" t="s">
        <v>29363</v>
      </c>
      <c r="L1240" t="s">
        <v>29364</v>
      </c>
      <c r="M1240" t="s">
        <v>29365</v>
      </c>
    </row>
    <row r="1241" spans="1:13">
      <c r="A1241" t="s">
        <v>177</v>
      </c>
      <c r="B1241" t="s">
        <v>177</v>
      </c>
      <c r="C1241" t="s">
        <v>1571</v>
      </c>
      <c r="D1241" t="s">
        <v>151</v>
      </c>
      <c r="E1241" t="s">
        <v>222</v>
      </c>
      <c r="F1241" t="s">
        <v>4</v>
      </c>
      <c r="G1241" t="s">
        <v>29366</v>
      </c>
      <c r="H1241" t="s">
        <v>2390</v>
      </c>
      <c r="I1241" t="s">
        <v>29367</v>
      </c>
      <c r="J1241" t="s">
        <v>2463</v>
      </c>
      <c r="K1241" t="s">
        <v>29368</v>
      </c>
      <c r="L1241" t="s">
        <v>29369</v>
      </c>
      <c r="M1241" t="s">
        <v>29370</v>
      </c>
    </row>
    <row r="1242" spans="1:13">
      <c r="A1242" t="s">
        <v>177</v>
      </c>
      <c r="B1242" t="s">
        <v>177</v>
      </c>
      <c r="C1242" t="s">
        <v>1571</v>
      </c>
      <c r="D1242" t="s">
        <v>151</v>
      </c>
      <c r="E1242" t="s">
        <v>222</v>
      </c>
      <c r="F1242" t="s">
        <v>11</v>
      </c>
      <c r="G1242" t="s">
        <v>29371</v>
      </c>
      <c r="H1242" t="s">
        <v>2907</v>
      </c>
      <c r="I1242" t="s">
        <v>29372</v>
      </c>
      <c r="J1242" t="s">
        <v>1897</v>
      </c>
      <c r="K1242" t="s">
        <v>29373</v>
      </c>
      <c r="L1242" t="s">
        <v>29374</v>
      </c>
      <c r="M1242" t="s">
        <v>29375</v>
      </c>
    </row>
    <row r="1243" spans="1:13">
      <c r="A1243" t="s">
        <v>177</v>
      </c>
      <c r="B1243" t="s">
        <v>177</v>
      </c>
      <c r="C1243" t="s">
        <v>1571</v>
      </c>
      <c r="D1243" t="s">
        <v>151</v>
      </c>
      <c r="E1243" t="s">
        <v>222</v>
      </c>
      <c r="F1243" t="s">
        <v>20</v>
      </c>
      <c r="G1243" t="s">
        <v>29376</v>
      </c>
      <c r="H1243" t="s">
        <v>3589</v>
      </c>
      <c r="I1243" t="s">
        <v>29377</v>
      </c>
      <c r="J1243" t="s">
        <v>2027</v>
      </c>
      <c r="K1243" t="s">
        <v>29378</v>
      </c>
      <c r="L1243" t="s">
        <v>29379</v>
      </c>
      <c r="M1243" t="s">
        <v>29380</v>
      </c>
    </row>
    <row r="1244" spans="1:13">
      <c r="A1244" t="s">
        <v>177</v>
      </c>
      <c r="B1244" t="s">
        <v>177</v>
      </c>
      <c r="C1244" t="s">
        <v>1571</v>
      </c>
      <c r="D1244" t="s">
        <v>151</v>
      </c>
      <c r="E1244" t="s">
        <v>230</v>
      </c>
      <c r="F1244" t="s">
        <v>3</v>
      </c>
      <c r="G1244" t="s">
        <v>29381</v>
      </c>
      <c r="H1244" t="s">
        <v>9590</v>
      </c>
      <c r="I1244" t="s">
        <v>29382</v>
      </c>
      <c r="J1244" t="s">
        <v>4807</v>
      </c>
      <c r="K1244" t="s">
        <v>29383</v>
      </c>
      <c r="L1244" t="s">
        <v>29384</v>
      </c>
      <c r="M1244" t="s">
        <v>29385</v>
      </c>
    </row>
    <row r="1245" spans="1:13">
      <c r="A1245" t="s">
        <v>177</v>
      </c>
      <c r="B1245" t="s">
        <v>177</v>
      </c>
      <c r="C1245" t="s">
        <v>1571</v>
      </c>
      <c r="D1245" t="s">
        <v>151</v>
      </c>
      <c r="E1245" t="s">
        <v>230</v>
      </c>
      <c r="F1245" t="s">
        <v>10</v>
      </c>
      <c r="G1245" t="s">
        <v>29386</v>
      </c>
      <c r="H1245" t="s">
        <v>8575</v>
      </c>
      <c r="I1245" t="s">
        <v>29387</v>
      </c>
      <c r="J1245" t="s">
        <v>3353</v>
      </c>
      <c r="K1245" t="s">
        <v>29388</v>
      </c>
      <c r="L1245" t="s">
        <v>29389</v>
      </c>
      <c r="M1245" t="s">
        <v>29390</v>
      </c>
    </row>
    <row r="1246" spans="1:13">
      <c r="A1246" t="s">
        <v>177</v>
      </c>
      <c r="B1246" t="s">
        <v>177</v>
      </c>
      <c r="C1246" t="s">
        <v>1571</v>
      </c>
      <c r="D1246" t="s">
        <v>151</v>
      </c>
      <c r="E1246" t="s">
        <v>230</v>
      </c>
      <c r="F1246" t="s">
        <v>2</v>
      </c>
      <c r="G1246" t="s">
        <v>29391</v>
      </c>
      <c r="H1246" t="s">
        <v>4100</v>
      </c>
      <c r="I1246" t="s">
        <v>29392</v>
      </c>
      <c r="J1246" t="s">
        <v>2878</v>
      </c>
      <c r="K1246" t="s">
        <v>29393</v>
      </c>
      <c r="L1246" t="s">
        <v>29394</v>
      </c>
      <c r="M1246" t="s">
        <v>29395</v>
      </c>
    </row>
    <row r="1247" spans="1:13">
      <c r="A1247" t="s">
        <v>177</v>
      </c>
      <c r="B1247" t="s">
        <v>177</v>
      </c>
      <c r="C1247" t="s">
        <v>1571</v>
      </c>
      <c r="D1247" t="s">
        <v>151</v>
      </c>
      <c r="E1247" t="s">
        <v>230</v>
      </c>
      <c r="F1247" t="s">
        <v>4</v>
      </c>
      <c r="G1247" t="s">
        <v>29396</v>
      </c>
      <c r="H1247" t="s">
        <v>2566</v>
      </c>
      <c r="I1247" t="s">
        <v>29397</v>
      </c>
      <c r="J1247" t="s">
        <v>1918</v>
      </c>
      <c r="K1247" t="s">
        <v>29398</v>
      </c>
      <c r="L1247" t="s">
        <v>29399</v>
      </c>
      <c r="M1247" t="s">
        <v>29400</v>
      </c>
    </row>
    <row r="1248" spans="1:13">
      <c r="A1248" t="s">
        <v>177</v>
      </c>
      <c r="B1248" t="s">
        <v>177</v>
      </c>
      <c r="C1248" t="s">
        <v>1571</v>
      </c>
      <c r="D1248" t="s">
        <v>151</v>
      </c>
      <c r="E1248" t="s">
        <v>230</v>
      </c>
      <c r="F1248" t="s">
        <v>11</v>
      </c>
      <c r="G1248" t="s">
        <v>29401</v>
      </c>
      <c r="H1248" t="s">
        <v>1137</v>
      </c>
      <c r="I1248" t="s">
        <v>29402</v>
      </c>
      <c r="J1248" t="s">
        <v>1875</v>
      </c>
      <c r="K1248" t="s">
        <v>29403</v>
      </c>
      <c r="L1248" t="s">
        <v>29404</v>
      </c>
      <c r="M1248" t="s">
        <v>29405</v>
      </c>
    </row>
    <row r="1249" spans="1:13">
      <c r="A1249" t="s">
        <v>177</v>
      </c>
      <c r="B1249" t="s">
        <v>177</v>
      </c>
      <c r="C1249" t="s">
        <v>1571</v>
      </c>
      <c r="D1249" t="s">
        <v>151</v>
      </c>
      <c r="E1249" t="s">
        <v>230</v>
      </c>
      <c r="F1249" t="s">
        <v>20</v>
      </c>
      <c r="G1249" t="s">
        <v>29406</v>
      </c>
      <c r="H1249" t="s">
        <v>2563</v>
      </c>
      <c r="I1249" t="s">
        <v>29407</v>
      </c>
      <c r="J1249" t="s">
        <v>2007</v>
      </c>
      <c r="K1249" t="s">
        <v>29408</v>
      </c>
      <c r="L1249" t="s">
        <v>29409</v>
      </c>
      <c r="M1249" t="s">
        <v>29410</v>
      </c>
    </row>
    <row r="1250" spans="1:13">
      <c r="A1250" t="s">
        <v>177</v>
      </c>
      <c r="B1250" t="s">
        <v>177</v>
      </c>
      <c r="C1250" t="s">
        <v>1571</v>
      </c>
      <c r="D1250" t="s">
        <v>151</v>
      </c>
      <c r="E1250" t="s">
        <v>238</v>
      </c>
      <c r="F1250" t="s">
        <v>3</v>
      </c>
      <c r="G1250" t="s">
        <v>29411</v>
      </c>
      <c r="H1250" t="s">
        <v>10274</v>
      </c>
      <c r="I1250" t="s">
        <v>29412</v>
      </c>
      <c r="J1250" t="s">
        <v>6052</v>
      </c>
      <c r="K1250" t="s">
        <v>29413</v>
      </c>
      <c r="L1250" t="s">
        <v>29414</v>
      </c>
      <c r="M1250" t="s">
        <v>29415</v>
      </c>
    </row>
    <row r="1251" spans="1:13">
      <c r="A1251" t="s">
        <v>177</v>
      </c>
      <c r="B1251" t="s">
        <v>177</v>
      </c>
      <c r="C1251" t="s">
        <v>1571</v>
      </c>
      <c r="D1251" t="s">
        <v>151</v>
      </c>
      <c r="E1251" t="s">
        <v>238</v>
      </c>
      <c r="F1251" t="s">
        <v>10</v>
      </c>
      <c r="G1251" t="s">
        <v>29416</v>
      </c>
      <c r="H1251" t="s">
        <v>4518</v>
      </c>
      <c r="I1251" t="s">
        <v>29417</v>
      </c>
      <c r="J1251" t="s">
        <v>1057</v>
      </c>
      <c r="K1251" t="s">
        <v>29418</v>
      </c>
      <c r="L1251" t="s">
        <v>29419</v>
      </c>
      <c r="M1251" t="s">
        <v>29420</v>
      </c>
    </row>
    <row r="1252" spans="1:13">
      <c r="A1252" t="s">
        <v>177</v>
      </c>
      <c r="B1252" t="s">
        <v>177</v>
      </c>
      <c r="C1252" t="s">
        <v>1571</v>
      </c>
      <c r="D1252" t="s">
        <v>151</v>
      </c>
      <c r="E1252" t="s">
        <v>238</v>
      </c>
      <c r="F1252" t="s">
        <v>2</v>
      </c>
      <c r="G1252" t="s">
        <v>29421</v>
      </c>
      <c r="H1252" t="s">
        <v>1937</v>
      </c>
      <c r="I1252" t="s">
        <v>29422</v>
      </c>
      <c r="J1252" t="s">
        <v>2324</v>
      </c>
      <c r="K1252" t="s">
        <v>29423</v>
      </c>
      <c r="L1252" t="s">
        <v>29424</v>
      </c>
      <c r="M1252" t="s">
        <v>29425</v>
      </c>
    </row>
    <row r="1253" spans="1:13">
      <c r="A1253" t="s">
        <v>177</v>
      </c>
      <c r="B1253" t="s">
        <v>177</v>
      </c>
      <c r="C1253" t="s">
        <v>1571</v>
      </c>
      <c r="D1253" t="s">
        <v>151</v>
      </c>
      <c r="E1253" t="s">
        <v>238</v>
      </c>
      <c r="F1253" t="s">
        <v>4</v>
      </c>
      <c r="G1253" t="s">
        <v>29426</v>
      </c>
      <c r="H1253" t="s">
        <v>1897</v>
      </c>
      <c r="I1253" t="s">
        <v>29427</v>
      </c>
      <c r="J1253" t="s">
        <v>1590</v>
      </c>
      <c r="K1253" t="s">
        <v>29428</v>
      </c>
      <c r="L1253" t="s">
        <v>15316</v>
      </c>
      <c r="M1253" t="s">
        <v>29429</v>
      </c>
    </row>
    <row r="1254" spans="1:13">
      <c r="A1254" t="s">
        <v>177</v>
      </c>
      <c r="B1254" t="s">
        <v>177</v>
      </c>
      <c r="C1254" t="s">
        <v>1571</v>
      </c>
      <c r="D1254" t="s">
        <v>151</v>
      </c>
      <c r="E1254" t="s">
        <v>238</v>
      </c>
      <c r="F1254" t="s">
        <v>11</v>
      </c>
      <c r="G1254" t="s">
        <v>29430</v>
      </c>
      <c r="H1254" t="s">
        <v>2049</v>
      </c>
      <c r="I1254" t="s">
        <v>29431</v>
      </c>
      <c r="J1254" t="s">
        <v>1613</v>
      </c>
      <c r="K1254" t="s">
        <v>29432</v>
      </c>
      <c r="L1254" t="s">
        <v>29433</v>
      </c>
      <c r="M1254" t="s">
        <v>29434</v>
      </c>
    </row>
    <row r="1255" spans="1:13">
      <c r="A1255" t="s">
        <v>177</v>
      </c>
      <c r="B1255" t="s">
        <v>177</v>
      </c>
      <c r="C1255" t="s">
        <v>1571</v>
      </c>
      <c r="D1255" t="s">
        <v>151</v>
      </c>
      <c r="E1255" t="s">
        <v>238</v>
      </c>
      <c r="F1255" t="s">
        <v>20</v>
      </c>
      <c r="G1255" t="s">
        <v>29435</v>
      </c>
      <c r="H1255" t="s">
        <v>2404</v>
      </c>
      <c r="I1255" t="s">
        <v>29436</v>
      </c>
      <c r="J1255" t="s">
        <v>1939</v>
      </c>
      <c r="K1255" t="s">
        <v>29437</v>
      </c>
      <c r="L1255" t="s">
        <v>29438</v>
      </c>
      <c r="M1255" t="s">
        <v>29439</v>
      </c>
    </row>
    <row r="1256" spans="1:13">
      <c r="A1256" t="s">
        <v>177</v>
      </c>
      <c r="B1256" t="s">
        <v>177</v>
      </c>
      <c r="C1256" t="s">
        <v>1571</v>
      </c>
      <c r="D1256" t="s">
        <v>152</v>
      </c>
      <c r="E1256" t="s">
        <v>246</v>
      </c>
      <c r="F1256" t="s">
        <v>3</v>
      </c>
      <c r="G1256" t="s">
        <v>29440</v>
      </c>
      <c r="H1256" t="s">
        <v>5340</v>
      </c>
      <c r="I1256" t="s">
        <v>29441</v>
      </c>
      <c r="J1256" t="s">
        <v>2186</v>
      </c>
      <c r="K1256" t="s">
        <v>29442</v>
      </c>
      <c r="L1256" t="s">
        <v>29443</v>
      </c>
      <c r="M1256" t="s">
        <v>29444</v>
      </c>
    </row>
    <row r="1257" spans="1:13">
      <c r="A1257" t="s">
        <v>177</v>
      </c>
      <c r="B1257" t="s">
        <v>177</v>
      </c>
      <c r="C1257" t="s">
        <v>1571</v>
      </c>
      <c r="D1257" t="s">
        <v>152</v>
      </c>
      <c r="E1257" t="s">
        <v>246</v>
      </c>
      <c r="F1257" t="s">
        <v>10</v>
      </c>
      <c r="G1257" t="s">
        <v>29445</v>
      </c>
      <c r="H1257" t="s">
        <v>1184</v>
      </c>
      <c r="I1257" t="s">
        <v>29446</v>
      </c>
      <c r="J1257" t="s">
        <v>3089</v>
      </c>
      <c r="K1257" t="s">
        <v>29447</v>
      </c>
      <c r="L1257" t="s">
        <v>29448</v>
      </c>
      <c r="M1257" t="s">
        <v>29449</v>
      </c>
    </row>
    <row r="1258" spans="1:13">
      <c r="A1258" t="s">
        <v>177</v>
      </c>
      <c r="B1258" t="s">
        <v>177</v>
      </c>
      <c r="C1258" t="s">
        <v>1571</v>
      </c>
      <c r="D1258" t="s">
        <v>152</v>
      </c>
      <c r="E1258" t="s">
        <v>246</v>
      </c>
      <c r="F1258" t="s">
        <v>2</v>
      </c>
      <c r="G1258" t="s">
        <v>29450</v>
      </c>
      <c r="H1258" t="s">
        <v>7340</v>
      </c>
      <c r="I1258" t="s">
        <v>29451</v>
      </c>
      <c r="J1258" t="s">
        <v>2322</v>
      </c>
      <c r="K1258" t="s">
        <v>29452</v>
      </c>
      <c r="L1258" t="s">
        <v>29453</v>
      </c>
      <c r="M1258" t="s">
        <v>29454</v>
      </c>
    </row>
    <row r="1259" spans="1:13">
      <c r="A1259" t="s">
        <v>177</v>
      </c>
      <c r="B1259" t="s">
        <v>177</v>
      </c>
      <c r="C1259" t="s">
        <v>1571</v>
      </c>
      <c r="D1259" t="s">
        <v>152</v>
      </c>
      <c r="E1259" t="s">
        <v>246</v>
      </c>
      <c r="F1259" t="s">
        <v>4</v>
      </c>
      <c r="G1259" t="s">
        <v>29455</v>
      </c>
      <c r="H1259" t="s">
        <v>1261</v>
      </c>
      <c r="I1259" t="s">
        <v>29456</v>
      </c>
      <c r="J1259" t="s">
        <v>2463</v>
      </c>
      <c r="K1259" t="s">
        <v>29368</v>
      </c>
      <c r="L1259" t="s">
        <v>29457</v>
      </c>
      <c r="M1259" t="s">
        <v>29458</v>
      </c>
    </row>
    <row r="1260" spans="1:13">
      <c r="A1260" t="s">
        <v>177</v>
      </c>
      <c r="B1260" t="s">
        <v>177</v>
      </c>
      <c r="C1260" t="s">
        <v>1571</v>
      </c>
      <c r="D1260" t="s">
        <v>152</v>
      </c>
      <c r="E1260" t="s">
        <v>246</v>
      </c>
      <c r="F1260" t="s">
        <v>11</v>
      </c>
      <c r="G1260" t="s">
        <v>29459</v>
      </c>
      <c r="H1260" t="s">
        <v>916</v>
      </c>
      <c r="I1260" t="s">
        <v>29460</v>
      </c>
      <c r="J1260" t="s">
        <v>2074</v>
      </c>
      <c r="K1260" t="s">
        <v>29461</v>
      </c>
      <c r="L1260" t="s">
        <v>29462</v>
      </c>
      <c r="M1260" t="s">
        <v>29463</v>
      </c>
    </row>
    <row r="1261" spans="1:13">
      <c r="A1261" t="s">
        <v>177</v>
      </c>
      <c r="B1261" t="s">
        <v>177</v>
      </c>
      <c r="C1261" t="s">
        <v>1571</v>
      </c>
      <c r="D1261" t="s">
        <v>152</v>
      </c>
      <c r="E1261" t="s">
        <v>246</v>
      </c>
      <c r="F1261" t="s">
        <v>20</v>
      </c>
      <c r="G1261" t="s">
        <v>29464</v>
      </c>
      <c r="H1261" t="s">
        <v>921</v>
      </c>
      <c r="I1261" t="s">
        <v>29465</v>
      </c>
      <c r="J1261" t="s">
        <v>2050</v>
      </c>
      <c r="K1261" t="s">
        <v>29466</v>
      </c>
      <c r="L1261" t="s">
        <v>29467</v>
      </c>
      <c r="M1261" t="s">
        <v>29468</v>
      </c>
    </row>
    <row r="1262" spans="1:13">
      <c r="A1262" t="s">
        <v>177</v>
      </c>
      <c r="B1262" t="s">
        <v>177</v>
      </c>
      <c r="C1262" t="s">
        <v>1571</v>
      </c>
      <c r="D1262" t="s">
        <v>152</v>
      </c>
      <c r="E1262" t="s">
        <v>254</v>
      </c>
      <c r="F1262" t="s">
        <v>3</v>
      </c>
      <c r="G1262" t="s">
        <v>29469</v>
      </c>
      <c r="H1262" t="s">
        <v>2305</v>
      </c>
      <c r="I1262" t="s">
        <v>29470</v>
      </c>
      <c r="J1262" t="s">
        <v>3276</v>
      </c>
      <c r="K1262" t="s">
        <v>29471</v>
      </c>
      <c r="L1262" t="s">
        <v>29472</v>
      </c>
      <c r="M1262" t="s">
        <v>29473</v>
      </c>
    </row>
    <row r="1263" spans="1:13">
      <c r="A1263" t="s">
        <v>177</v>
      </c>
      <c r="B1263" t="s">
        <v>177</v>
      </c>
      <c r="C1263" t="s">
        <v>1571</v>
      </c>
      <c r="D1263" t="s">
        <v>152</v>
      </c>
      <c r="E1263" t="s">
        <v>254</v>
      </c>
      <c r="F1263" t="s">
        <v>10</v>
      </c>
      <c r="G1263" t="s">
        <v>29474</v>
      </c>
      <c r="H1263" t="s">
        <v>2841</v>
      </c>
      <c r="I1263" t="s">
        <v>29475</v>
      </c>
      <c r="J1263" t="s">
        <v>3190</v>
      </c>
      <c r="K1263" t="s">
        <v>29476</v>
      </c>
      <c r="L1263" t="s">
        <v>29477</v>
      </c>
      <c r="M1263" t="s">
        <v>29478</v>
      </c>
    </row>
    <row r="1264" spans="1:13">
      <c r="A1264" t="s">
        <v>177</v>
      </c>
      <c r="B1264" t="s">
        <v>177</v>
      </c>
      <c r="C1264" t="s">
        <v>1571</v>
      </c>
      <c r="D1264" t="s">
        <v>152</v>
      </c>
      <c r="E1264" t="s">
        <v>254</v>
      </c>
      <c r="F1264" t="s">
        <v>2</v>
      </c>
      <c r="G1264" t="s">
        <v>29479</v>
      </c>
      <c r="H1264" t="s">
        <v>1045</v>
      </c>
      <c r="I1264" t="s">
        <v>29480</v>
      </c>
      <c r="J1264" t="s">
        <v>4681</v>
      </c>
      <c r="K1264" t="s">
        <v>29481</v>
      </c>
      <c r="L1264" t="s">
        <v>29482</v>
      </c>
      <c r="M1264" t="s">
        <v>29483</v>
      </c>
    </row>
    <row r="1265" spans="1:13">
      <c r="A1265" t="s">
        <v>177</v>
      </c>
      <c r="B1265" t="s">
        <v>177</v>
      </c>
      <c r="C1265" t="s">
        <v>1571</v>
      </c>
      <c r="D1265" t="s">
        <v>152</v>
      </c>
      <c r="E1265" t="s">
        <v>254</v>
      </c>
      <c r="F1265" t="s">
        <v>4</v>
      </c>
      <c r="G1265" t="s">
        <v>29484</v>
      </c>
      <c r="H1265" t="s">
        <v>1291</v>
      </c>
      <c r="I1265" t="s">
        <v>29485</v>
      </c>
      <c r="J1265" t="s">
        <v>2687</v>
      </c>
      <c r="K1265" t="s">
        <v>29486</v>
      </c>
      <c r="L1265" t="s">
        <v>29487</v>
      </c>
      <c r="M1265" t="s">
        <v>29488</v>
      </c>
    </row>
    <row r="1266" spans="1:13">
      <c r="A1266" t="s">
        <v>177</v>
      </c>
      <c r="B1266" t="s">
        <v>177</v>
      </c>
      <c r="C1266" t="s">
        <v>1571</v>
      </c>
      <c r="D1266" t="s">
        <v>152</v>
      </c>
      <c r="E1266" t="s">
        <v>254</v>
      </c>
      <c r="F1266" t="s">
        <v>11</v>
      </c>
      <c r="G1266" t="s">
        <v>29489</v>
      </c>
      <c r="H1266" t="s">
        <v>3473</v>
      </c>
      <c r="I1266" t="s">
        <v>29490</v>
      </c>
      <c r="J1266" t="s">
        <v>2137</v>
      </c>
      <c r="K1266" t="s">
        <v>29491</v>
      </c>
      <c r="L1266" t="s">
        <v>29492</v>
      </c>
      <c r="M1266" t="s">
        <v>29493</v>
      </c>
    </row>
    <row r="1267" spans="1:13">
      <c r="A1267" t="s">
        <v>177</v>
      </c>
      <c r="B1267" t="s">
        <v>177</v>
      </c>
      <c r="C1267" t="s">
        <v>1571</v>
      </c>
      <c r="D1267" t="s">
        <v>152</v>
      </c>
      <c r="E1267" t="s">
        <v>254</v>
      </c>
      <c r="F1267" t="s">
        <v>20</v>
      </c>
      <c r="G1267" t="s">
        <v>29494</v>
      </c>
      <c r="H1267" t="s">
        <v>1291</v>
      </c>
      <c r="I1267" t="s">
        <v>29485</v>
      </c>
      <c r="J1267" t="s">
        <v>1719</v>
      </c>
      <c r="K1267" t="s">
        <v>29495</v>
      </c>
      <c r="L1267" t="s">
        <v>29496</v>
      </c>
      <c r="M1267" t="s">
        <v>29488</v>
      </c>
    </row>
    <row r="1268" spans="1:13">
      <c r="A1268" t="s">
        <v>177</v>
      </c>
      <c r="B1268" t="s">
        <v>177</v>
      </c>
      <c r="C1268" t="s">
        <v>1571</v>
      </c>
      <c r="D1268" t="s">
        <v>152</v>
      </c>
      <c r="E1268" t="s">
        <v>197</v>
      </c>
      <c r="F1268" t="s">
        <v>3</v>
      </c>
      <c r="G1268" t="s">
        <v>29497</v>
      </c>
      <c r="H1268" t="s">
        <v>4329</v>
      </c>
      <c r="I1268" t="s">
        <v>29498</v>
      </c>
      <c r="J1268" t="s">
        <v>1226</v>
      </c>
      <c r="K1268" t="s">
        <v>29499</v>
      </c>
      <c r="L1268" t="s">
        <v>29500</v>
      </c>
      <c r="M1268" t="s">
        <v>29501</v>
      </c>
    </row>
    <row r="1269" spans="1:13">
      <c r="A1269" t="s">
        <v>177</v>
      </c>
      <c r="B1269" t="s">
        <v>177</v>
      </c>
      <c r="C1269" t="s">
        <v>1571</v>
      </c>
      <c r="D1269" t="s">
        <v>152</v>
      </c>
      <c r="E1269" t="s">
        <v>197</v>
      </c>
      <c r="F1269" t="s">
        <v>10</v>
      </c>
      <c r="G1269" t="s">
        <v>29502</v>
      </c>
      <c r="H1269" t="s">
        <v>7723</v>
      </c>
      <c r="I1269" t="s">
        <v>29503</v>
      </c>
      <c r="J1269" t="s">
        <v>4518</v>
      </c>
      <c r="K1269" t="s">
        <v>29504</v>
      </c>
      <c r="L1269" t="s">
        <v>29505</v>
      </c>
      <c r="M1269" t="s">
        <v>26435</v>
      </c>
    </row>
    <row r="1270" spans="1:13">
      <c r="A1270" t="s">
        <v>177</v>
      </c>
      <c r="B1270" t="s">
        <v>177</v>
      </c>
      <c r="C1270" t="s">
        <v>1571</v>
      </c>
      <c r="D1270" t="s">
        <v>152</v>
      </c>
      <c r="E1270" t="s">
        <v>197</v>
      </c>
      <c r="F1270" t="s">
        <v>2</v>
      </c>
      <c r="G1270" t="s">
        <v>29506</v>
      </c>
      <c r="H1270" t="s">
        <v>1285</v>
      </c>
      <c r="I1270" t="s">
        <v>29507</v>
      </c>
      <c r="J1270" t="s">
        <v>3013</v>
      </c>
      <c r="K1270" t="s">
        <v>29508</v>
      </c>
      <c r="L1270" t="s">
        <v>29509</v>
      </c>
      <c r="M1270" t="s">
        <v>29510</v>
      </c>
    </row>
    <row r="1271" spans="1:13">
      <c r="A1271" t="s">
        <v>177</v>
      </c>
      <c r="B1271" t="s">
        <v>177</v>
      </c>
      <c r="C1271" t="s">
        <v>1571</v>
      </c>
      <c r="D1271" t="s">
        <v>152</v>
      </c>
      <c r="E1271" t="s">
        <v>197</v>
      </c>
      <c r="F1271" t="s">
        <v>4</v>
      </c>
      <c r="G1271" t="s">
        <v>29511</v>
      </c>
      <c r="H1271" t="s">
        <v>2384</v>
      </c>
      <c r="I1271" t="s">
        <v>29512</v>
      </c>
      <c r="J1271" t="s">
        <v>1918</v>
      </c>
      <c r="K1271" t="s">
        <v>29398</v>
      </c>
      <c r="L1271" t="s">
        <v>29513</v>
      </c>
      <c r="M1271" t="s">
        <v>29514</v>
      </c>
    </row>
    <row r="1272" spans="1:13">
      <c r="A1272" t="s">
        <v>177</v>
      </c>
      <c r="B1272" t="s">
        <v>177</v>
      </c>
      <c r="C1272" t="s">
        <v>1571</v>
      </c>
      <c r="D1272" t="s">
        <v>152</v>
      </c>
      <c r="E1272" t="s">
        <v>197</v>
      </c>
      <c r="F1272" t="s">
        <v>11</v>
      </c>
      <c r="G1272" t="s">
        <v>29515</v>
      </c>
      <c r="H1272" t="s">
        <v>1348</v>
      </c>
      <c r="I1272" t="s">
        <v>29516</v>
      </c>
      <c r="J1272" t="s">
        <v>1810</v>
      </c>
      <c r="K1272" t="s">
        <v>29517</v>
      </c>
      <c r="L1272" t="s">
        <v>29518</v>
      </c>
      <c r="M1272" t="s">
        <v>29519</v>
      </c>
    </row>
    <row r="1273" spans="1:13">
      <c r="A1273" t="s">
        <v>177</v>
      </c>
      <c r="B1273" t="s">
        <v>177</v>
      </c>
      <c r="C1273" t="s">
        <v>1571</v>
      </c>
      <c r="D1273" t="s">
        <v>152</v>
      </c>
      <c r="E1273" t="s">
        <v>197</v>
      </c>
      <c r="F1273" t="s">
        <v>20</v>
      </c>
      <c r="G1273" t="s">
        <v>29520</v>
      </c>
      <c r="H1273" t="s">
        <v>2487</v>
      </c>
      <c r="I1273" t="s">
        <v>29521</v>
      </c>
      <c r="J1273" t="s">
        <v>1984</v>
      </c>
      <c r="K1273" t="s">
        <v>29522</v>
      </c>
      <c r="L1273" t="s">
        <v>29523</v>
      </c>
      <c r="M1273" t="s">
        <v>29524</v>
      </c>
    </row>
    <row r="1274" spans="1:13">
      <c r="A1274" t="s">
        <v>177</v>
      </c>
      <c r="B1274" t="s">
        <v>177</v>
      </c>
      <c r="C1274" t="s">
        <v>1571</v>
      </c>
      <c r="D1274" t="s">
        <v>152</v>
      </c>
      <c r="E1274" t="s">
        <v>269</v>
      </c>
      <c r="F1274" t="s">
        <v>3</v>
      </c>
      <c r="G1274" t="s">
        <v>29525</v>
      </c>
      <c r="H1274" t="s">
        <v>8087</v>
      </c>
      <c r="I1274" t="s">
        <v>29526</v>
      </c>
      <c r="J1274" t="s">
        <v>3994</v>
      </c>
      <c r="K1274" t="s">
        <v>29527</v>
      </c>
      <c r="L1274" t="s">
        <v>29528</v>
      </c>
      <c r="M1274" t="s">
        <v>29529</v>
      </c>
    </row>
    <row r="1275" spans="1:13">
      <c r="A1275" t="s">
        <v>177</v>
      </c>
      <c r="B1275" t="s">
        <v>177</v>
      </c>
      <c r="C1275" t="s">
        <v>1571</v>
      </c>
      <c r="D1275" t="s">
        <v>152</v>
      </c>
      <c r="E1275" t="s">
        <v>269</v>
      </c>
      <c r="F1275" t="s">
        <v>10</v>
      </c>
      <c r="G1275" t="s">
        <v>29530</v>
      </c>
      <c r="H1275" t="s">
        <v>7634</v>
      </c>
      <c r="I1275" t="s">
        <v>29531</v>
      </c>
      <c r="J1275" t="s">
        <v>4624</v>
      </c>
      <c r="K1275" t="s">
        <v>29532</v>
      </c>
      <c r="L1275" t="s">
        <v>29533</v>
      </c>
      <c r="M1275" t="s">
        <v>29534</v>
      </c>
    </row>
    <row r="1276" spans="1:13">
      <c r="A1276" t="s">
        <v>177</v>
      </c>
      <c r="B1276" t="s">
        <v>177</v>
      </c>
      <c r="C1276" t="s">
        <v>1571</v>
      </c>
      <c r="D1276" t="s">
        <v>152</v>
      </c>
      <c r="E1276" t="s">
        <v>269</v>
      </c>
      <c r="F1276" t="s">
        <v>2</v>
      </c>
      <c r="G1276" t="s">
        <v>29535</v>
      </c>
      <c r="H1276" t="s">
        <v>3628</v>
      </c>
      <c r="I1276" t="s">
        <v>29536</v>
      </c>
      <c r="J1276" t="s">
        <v>2781</v>
      </c>
      <c r="K1276" t="s">
        <v>29537</v>
      </c>
      <c r="L1276" t="s">
        <v>29538</v>
      </c>
      <c r="M1276" t="s">
        <v>29539</v>
      </c>
    </row>
    <row r="1277" spans="1:13">
      <c r="A1277" t="s">
        <v>177</v>
      </c>
      <c r="B1277" t="s">
        <v>177</v>
      </c>
      <c r="C1277" t="s">
        <v>1571</v>
      </c>
      <c r="D1277" t="s">
        <v>152</v>
      </c>
      <c r="E1277" t="s">
        <v>269</v>
      </c>
      <c r="F1277" t="s">
        <v>4</v>
      </c>
      <c r="G1277" t="s">
        <v>29540</v>
      </c>
      <c r="H1277" t="s">
        <v>1360</v>
      </c>
      <c r="I1277" t="s">
        <v>29541</v>
      </c>
      <c r="J1277" t="s">
        <v>1875</v>
      </c>
      <c r="K1277" t="s">
        <v>29403</v>
      </c>
      <c r="L1277" t="s">
        <v>29542</v>
      </c>
      <c r="M1277" t="s">
        <v>29543</v>
      </c>
    </row>
    <row r="1278" spans="1:13">
      <c r="A1278" t="s">
        <v>177</v>
      </c>
      <c r="B1278" t="s">
        <v>177</v>
      </c>
      <c r="C1278" t="s">
        <v>1571</v>
      </c>
      <c r="D1278" t="s">
        <v>152</v>
      </c>
      <c r="E1278" t="s">
        <v>269</v>
      </c>
      <c r="F1278" t="s">
        <v>11</v>
      </c>
      <c r="G1278" t="s">
        <v>29544</v>
      </c>
      <c r="H1278" t="s">
        <v>2530</v>
      </c>
      <c r="I1278" t="s">
        <v>29545</v>
      </c>
      <c r="J1278" t="s">
        <v>1590</v>
      </c>
      <c r="K1278" t="s">
        <v>29428</v>
      </c>
      <c r="L1278" t="s">
        <v>18309</v>
      </c>
      <c r="M1278" t="s">
        <v>477</v>
      </c>
    </row>
    <row r="1279" spans="1:13">
      <c r="A1279" t="s">
        <v>177</v>
      </c>
      <c r="B1279" t="s">
        <v>177</v>
      </c>
      <c r="C1279" t="s">
        <v>1571</v>
      </c>
      <c r="D1279" t="s">
        <v>152</v>
      </c>
      <c r="E1279" t="s">
        <v>269</v>
      </c>
      <c r="F1279" t="s">
        <v>20</v>
      </c>
      <c r="G1279" t="s">
        <v>29546</v>
      </c>
      <c r="H1279" t="s">
        <v>2461</v>
      </c>
      <c r="I1279" t="s">
        <v>29547</v>
      </c>
      <c r="J1279" t="s">
        <v>2052</v>
      </c>
      <c r="K1279" t="s">
        <v>29548</v>
      </c>
      <c r="L1279" t="s">
        <v>29549</v>
      </c>
      <c r="M1279" t="s">
        <v>29550</v>
      </c>
    </row>
    <row r="1280" spans="1:13">
      <c r="A1280" t="s">
        <v>177</v>
      </c>
      <c r="B1280" t="s">
        <v>177</v>
      </c>
      <c r="C1280" t="s">
        <v>1571</v>
      </c>
      <c r="D1280" t="s">
        <v>153</v>
      </c>
      <c r="E1280" t="s">
        <v>277</v>
      </c>
      <c r="F1280" t="s">
        <v>3</v>
      </c>
      <c r="G1280" t="s">
        <v>29551</v>
      </c>
      <c r="H1280" t="s">
        <v>4416</v>
      </c>
      <c r="I1280" t="s">
        <v>29552</v>
      </c>
      <c r="J1280" t="s">
        <v>2402</v>
      </c>
      <c r="K1280" t="s">
        <v>29553</v>
      </c>
      <c r="L1280" t="s">
        <v>29554</v>
      </c>
      <c r="M1280" t="s">
        <v>29555</v>
      </c>
    </row>
    <row r="1281" spans="1:13">
      <c r="A1281" t="s">
        <v>177</v>
      </c>
      <c r="B1281" t="s">
        <v>177</v>
      </c>
      <c r="C1281" t="s">
        <v>1571</v>
      </c>
      <c r="D1281" t="s">
        <v>153</v>
      </c>
      <c r="E1281" t="s">
        <v>277</v>
      </c>
      <c r="F1281" t="s">
        <v>10</v>
      </c>
      <c r="G1281" t="s">
        <v>29556</v>
      </c>
      <c r="H1281" t="s">
        <v>7220</v>
      </c>
      <c r="I1281" t="s">
        <v>29557</v>
      </c>
      <c r="J1281" t="s">
        <v>7325</v>
      </c>
      <c r="K1281" t="s">
        <v>29558</v>
      </c>
      <c r="L1281" t="s">
        <v>29559</v>
      </c>
      <c r="M1281" t="s">
        <v>29560</v>
      </c>
    </row>
    <row r="1282" spans="1:13">
      <c r="A1282" t="s">
        <v>177</v>
      </c>
      <c r="B1282" t="s">
        <v>177</v>
      </c>
      <c r="C1282" t="s">
        <v>1571</v>
      </c>
      <c r="D1282" t="s">
        <v>153</v>
      </c>
      <c r="E1282" t="s">
        <v>277</v>
      </c>
      <c r="F1282" t="s">
        <v>2</v>
      </c>
      <c r="G1282" t="s">
        <v>29561</v>
      </c>
      <c r="H1282" t="s">
        <v>1838</v>
      </c>
      <c r="I1282" t="s">
        <v>29562</v>
      </c>
      <c r="J1282" t="s">
        <v>1861</v>
      </c>
      <c r="K1282" t="s">
        <v>29563</v>
      </c>
      <c r="L1282" t="s">
        <v>29564</v>
      </c>
      <c r="M1282" t="s">
        <v>29565</v>
      </c>
    </row>
    <row r="1283" spans="1:13">
      <c r="A1283" t="s">
        <v>177</v>
      </c>
      <c r="B1283" t="s">
        <v>177</v>
      </c>
      <c r="C1283" t="s">
        <v>1571</v>
      </c>
      <c r="D1283" t="s">
        <v>153</v>
      </c>
      <c r="E1283" t="s">
        <v>277</v>
      </c>
      <c r="F1283" t="s">
        <v>4</v>
      </c>
      <c r="G1283" t="s">
        <v>29566</v>
      </c>
      <c r="H1283" t="s">
        <v>2673</v>
      </c>
      <c r="I1283" t="s">
        <v>29567</v>
      </c>
      <c r="J1283" t="s">
        <v>2564</v>
      </c>
      <c r="K1283" t="s">
        <v>29568</v>
      </c>
      <c r="L1283" t="s">
        <v>29569</v>
      </c>
      <c r="M1283" t="s">
        <v>29570</v>
      </c>
    </row>
    <row r="1284" spans="1:13">
      <c r="A1284" t="s">
        <v>177</v>
      </c>
      <c r="B1284" t="s">
        <v>177</v>
      </c>
      <c r="C1284" t="s">
        <v>1571</v>
      </c>
      <c r="D1284" t="s">
        <v>153</v>
      </c>
      <c r="E1284" t="s">
        <v>277</v>
      </c>
      <c r="F1284" t="s">
        <v>11</v>
      </c>
      <c r="G1284" t="s">
        <v>29571</v>
      </c>
      <c r="H1284" t="s">
        <v>2469</v>
      </c>
      <c r="I1284" t="s">
        <v>29572</v>
      </c>
      <c r="J1284" t="s">
        <v>1360</v>
      </c>
      <c r="K1284" t="s">
        <v>29348</v>
      </c>
      <c r="L1284" t="s">
        <v>29573</v>
      </c>
      <c r="M1284" t="s">
        <v>29574</v>
      </c>
    </row>
    <row r="1285" spans="1:13">
      <c r="A1285" t="s">
        <v>177</v>
      </c>
      <c r="B1285" t="s">
        <v>177</v>
      </c>
      <c r="C1285" t="s">
        <v>1571</v>
      </c>
      <c r="D1285" t="s">
        <v>153</v>
      </c>
      <c r="E1285" t="s">
        <v>277</v>
      </c>
      <c r="F1285" t="s">
        <v>20</v>
      </c>
      <c r="G1285" t="s">
        <v>29575</v>
      </c>
      <c r="H1285" t="s">
        <v>1407</v>
      </c>
      <c r="I1285" t="s">
        <v>29576</v>
      </c>
      <c r="J1285" t="s">
        <v>2481</v>
      </c>
      <c r="K1285" t="s">
        <v>29577</v>
      </c>
      <c r="L1285" t="s">
        <v>29578</v>
      </c>
      <c r="M1285" t="s">
        <v>29579</v>
      </c>
    </row>
    <row r="1286" spans="1:13">
      <c r="A1286" t="s">
        <v>177</v>
      </c>
      <c r="B1286" t="s">
        <v>177</v>
      </c>
      <c r="C1286" t="s">
        <v>1571</v>
      </c>
      <c r="D1286" t="s">
        <v>153</v>
      </c>
      <c r="E1286" t="s">
        <v>188</v>
      </c>
      <c r="F1286" t="s">
        <v>3</v>
      </c>
      <c r="G1286" t="s">
        <v>29580</v>
      </c>
      <c r="H1286" t="s">
        <v>1226</v>
      </c>
      <c r="I1286" t="s">
        <v>29581</v>
      </c>
      <c r="J1286" t="s">
        <v>4710</v>
      </c>
      <c r="K1286" t="s">
        <v>29582</v>
      </c>
      <c r="L1286" t="s">
        <v>29583</v>
      </c>
      <c r="M1286" t="s">
        <v>29584</v>
      </c>
    </row>
    <row r="1287" spans="1:13">
      <c r="A1287" t="s">
        <v>177</v>
      </c>
      <c r="B1287" t="s">
        <v>177</v>
      </c>
      <c r="C1287" t="s">
        <v>1571</v>
      </c>
      <c r="D1287" t="s">
        <v>153</v>
      </c>
      <c r="E1287" t="s">
        <v>188</v>
      </c>
      <c r="F1287" t="s">
        <v>10</v>
      </c>
      <c r="G1287" t="s">
        <v>29585</v>
      </c>
      <c r="H1287" t="s">
        <v>1086</v>
      </c>
      <c r="I1287" t="s">
        <v>29586</v>
      </c>
      <c r="J1287" t="s">
        <v>7196</v>
      </c>
      <c r="K1287" t="s">
        <v>29587</v>
      </c>
      <c r="L1287" t="s">
        <v>29588</v>
      </c>
      <c r="M1287" t="s">
        <v>29589</v>
      </c>
    </row>
    <row r="1288" spans="1:13">
      <c r="A1288" t="s">
        <v>177</v>
      </c>
      <c r="B1288" t="s">
        <v>177</v>
      </c>
      <c r="C1288" t="s">
        <v>1571</v>
      </c>
      <c r="D1288" t="s">
        <v>153</v>
      </c>
      <c r="E1288" t="s">
        <v>188</v>
      </c>
      <c r="F1288" t="s">
        <v>2</v>
      </c>
      <c r="G1288" t="s">
        <v>29590</v>
      </c>
      <c r="H1288" t="s">
        <v>1244</v>
      </c>
      <c r="I1288" t="s">
        <v>29591</v>
      </c>
      <c r="J1288" t="s">
        <v>2402</v>
      </c>
      <c r="K1288" t="s">
        <v>29553</v>
      </c>
      <c r="L1288" t="s">
        <v>29592</v>
      </c>
      <c r="M1288" t="s">
        <v>29593</v>
      </c>
    </row>
    <row r="1289" spans="1:13">
      <c r="A1289" t="s">
        <v>177</v>
      </c>
      <c r="B1289" t="s">
        <v>177</v>
      </c>
      <c r="C1289" t="s">
        <v>1571</v>
      </c>
      <c r="D1289" t="s">
        <v>153</v>
      </c>
      <c r="E1289" t="s">
        <v>188</v>
      </c>
      <c r="F1289" t="s">
        <v>4</v>
      </c>
      <c r="G1289" t="s">
        <v>29594</v>
      </c>
      <c r="H1289" t="s">
        <v>2779</v>
      </c>
      <c r="I1289" t="s">
        <v>29595</v>
      </c>
      <c r="J1289" t="s">
        <v>2050</v>
      </c>
      <c r="K1289" t="s">
        <v>29466</v>
      </c>
      <c r="L1289" t="s">
        <v>29596</v>
      </c>
      <c r="M1289" t="s">
        <v>29597</v>
      </c>
    </row>
    <row r="1290" spans="1:13">
      <c r="A1290" t="s">
        <v>177</v>
      </c>
      <c r="B1290" t="s">
        <v>177</v>
      </c>
      <c r="C1290" t="s">
        <v>1571</v>
      </c>
      <c r="D1290" t="s">
        <v>153</v>
      </c>
      <c r="E1290" t="s">
        <v>188</v>
      </c>
      <c r="F1290" t="s">
        <v>11</v>
      </c>
      <c r="G1290" t="s">
        <v>29598</v>
      </c>
      <c r="H1290" t="s">
        <v>2982</v>
      </c>
      <c r="I1290" t="s">
        <v>29599</v>
      </c>
      <c r="J1290" t="s">
        <v>1897</v>
      </c>
      <c r="K1290" t="s">
        <v>29373</v>
      </c>
      <c r="L1290" t="s">
        <v>29600</v>
      </c>
      <c r="M1290" t="s">
        <v>8313</v>
      </c>
    </row>
    <row r="1291" spans="1:13">
      <c r="A1291" t="s">
        <v>177</v>
      </c>
      <c r="B1291" t="s">
        <v>177</v>
      </c>
      <c r="C1291" t="s">
        <v>1571</v>
      </c>
      <c r="D1291" t="s">
        <v>153</v>
      </c>
      <c r="E1291" t="s">
        <v>188</v>
      </c>
      <c r="F1291" t="s">
        <v>20</v>
      </c>
      <c r="G1291" t="s">
        <v>29601</v>
      </c>
      <c r="H1291" t="s">
        <v>2014</v>
      </c>
      <c r="I1291" t="s">
        <v>29602</v>
      </c>
      <c r="J1291" t="s">
        <v>1875</v>
      </c>
      <c r="K1291" t="s">
        <v>29403</v>
      </c>
      <c r="L1291" t="s">
        <v>29603</v>
      </c>
      <c r="M1291" t="s">
        <v>29604</v>
      </c>
    </row>
    <row r="1292" spans="1:13">
      <c r="A1292" t="s">
        <v>177</v>
      </c>
      <c r="B1292" t="s">
        <v>177</v>
      </c>
      <c r="C1292" t="s">
        <v>1571</v>
      </c>
      <c r="D1292" t="s">
        <v>153</v>
      </c>
      <c r="E1292" t="s">
        <v>292</v>
      </c>
      <c r="F1292" t="s">
        <v>3</v>
      </c>
      <c r="G1292" t="s">
        <v>29605</v>
      </c>
      <c r="H1292" t="s">
        <v>10274</v>
      </c>
      <c r="I1292" t="s">
        <v>29412</v>
      </c>
      <c r="J1292" t="s">
        <v>8389</v>
      </c>
      <c r="K1292" t="s">
        <v>29606</v>
      </c>
      <c r="L1292" t="s">
        <v>29414</v>
      </c>
      <c r="M1292" t="s">
        <v>29607</v>
      </c>
    </row>
    <row r="1293" spans="1:13">
      <c r="A1293" t="s">
        <v>177</v>
      </c>
      <c r="B1293" t="s">
        <v>177</v>
      </c>
      <c r="C1293" t="s">
        <v>1571</v>
      </c>
      <c r="D1293" t="s">
        <v>153</v>
      </c>
      <c r="E1293" t="s">
        <v>292</v>
      </c>
      <c r="F1293" t="s">
        <v>10</v>
      </c>
      <c r="G1293" t="s">
        <v>29608</v>
      </c>
      <c r="H1293" t="s">
        <v>5428</v>
      </c>
      <c r="I1293" t="s">
        <v>29609</v>
      </c>
      <c r="J1293" t="s">
        <v>7031</v>
      </c>
      <c r="K1293" t="s">
        <v>29610</v>
      </c>
      <c r="L1293" t="s">
        <v>29611</v>
      </c>
      <c r="M1293" t="s">
        <v>29612</v>
      </c>
    </row>
    <row r="1294" spans="1:13">
      <c r="A1294" t="s">
        <v>177</v>
      </c>
      <c r="B1294" t="s">
        <v>177</v>
      </c>
      <c r="C1294" t="s">
        <v>1571</v>
      </c>
      <c r="D1294" t="s">
        <v>153</v>
      </c>
      <c r="E1294" t="s">
        <v>292</v>
      </c>
      <c r="F1294" t="s">
        <v>2</v>
      </c>
      <c r="G1294" t="s">
        <v>29613</v>
      </c>
      <c r="H1294" t="s">
        <v>2745</v>
      </c>
      <c r="I1294" t="s">
        <v>29614</v>
      </c>
      <c r="J1294" t="s">
        <v>2246</v>
      </c>
      <c r="K1294" t="s">
        <v>29615</v>
      </c>
      <c r="L1294" t="s">
        <v>29616</v>
      </c>
      <c r="M1294" t="s">
        <v>25454</v>
      </c>
    </row>
    <row r="1295" spans="1:13">
      <c r="A1295" t="s">
        <v>177</v>
      </c>
      <c r="B1295" t="s">
        <v>177</v>
      </c>
      <c r="C1295" t="s">
        <v>1571</v>
      </c>
      <c r="D1295" t="s">
        <v>153</v>
      </c>
      <c r="E1295" t="s">
        <v>292</v>
      </c>
      <c r="F1295" t="s">
        <v>4</v>
      </c>
      <c r="G1295" t="s">
        <v>29617</v>
      </c>
      <c r="H1295" t="s">
        <v>2059</v>
      </c>
      <c r="I1295" t="s">
        <v>29618</v>
      </c>
      <c r="J1295" t="s">
        <v>2052</v>
      </c>
      <c r="K1295" t="s">
        <v>29548</v>
      </c>
      <c r="L1295" t="s">
        <v>17792</v>
      </c>
      <c r="M1295" t="s">
        <v>29619</v>
      </c>
    </row>
    <row r="1296" spans="1:13">
      <c r="A1296" t="s">
        <v>177</v>
      </c>
      <c r="B1296" t="s">
        <v>177</v>
      </c>
      <c r="C1296" t="s">
        <v>1571</v>
      </c>
      <c r="D1296" t="s">
        <v>153</v>
      </c>
      <c r="E1296" t="s">
        <v>292</v>
      </c>
      <c r="F1296" t="s">
        <v>11</v>
      </c>
      <c r="G1296" t="s">
        <v>29620</v>
      </c>
      <c r="H1296" t="s">
        <v>2542</v>
      </c>
      <c r="I1296" t="s">
        <v>29621</v>
      </c>
      <c r="J1296" t="s">
        <v>1810</v>
      </c>
      <c r="K1296" t="s">
        <v>29517</v>
      </c>
      <c r="L1296" t="s">
        <v>29622</v>
      </c>
      <c r="M1296" t="s">
        <v>29623</v>
      </c>
    </row>
    <row r="1297" spans="1:13">
      <c r="A1297" t="s">
        <v>177</v>
      </c>
      <c r="B1297" t="s">
        <v>177</v>
      </c>
      <c r="C1297" t="s">
        <v>1571</v>
      </c>
      <c r="D1297" t="s">
        <v>153</v>
      </c>
      <c r="E1297" t="s">
        <v>292</v>
      </c>
      <c r="F1297" t="s">
        <v>20</v>
      </c>
      <c r="G1297" t="s">
        <v>29624</v>
      </c>
      <c r="H1297" t="s">
        <v>2014</v>
      </c>
      <c r="I1297" t="s">
        <v>29602</v>
      </c>
      <c r="J1297" t="s">
        <v>2049</v>
      </c>
      <c r="K1297" t="s">
        <v>29625</v>
      </c>
      <c r="L1297" t="s">
        <v>29603</v>
      </c>
      <c r="M1297" t="s">
        <v>29626</v>
      </c>
    </row>
    <row r="1298" spans="1:13">
      <c r="A1298" t="s">
        <v>177</v>
      </c>
      <c r="B1298" t="s">
        <v>177</v>
      </c>
      <c r="C1298" t="s">
        <v>1571</v>
      </c>
      <c r="D1298" t="s">
        <v>153</v>
      </c>
      <c r="E1298" t="s">
        <v>300</v>
      </c>
      <c r="F1298" t="s">
        <v>3</v>
      </c>
      <c r="G1298" t="s">
        <v>29627</v>
      </c>
      <c r="H1298" t="s">
        <v>2163</v>
      </c>
      <c r="I1298" t="s">
        <v>29628</v>
      </c>
      <c r="J1298" t="s">
        <v>8984</v>
      </c>
      <c r="K1298" t="s">
        <v>29629</v>
      </c>
      <c r="L1298" t="s">
        <v>29630</v>
      </c>
      <c r="M1298" t="s">
        <v>29631</v>
      </c>
    </row>
    <row r="1299" spans="1:13">
      <c r="A1299" t="s">
        <v>177</v>
      </c>
      <c r="B1299" t="s">
        <v>177</v>
      </c>
      <c r="C1299" t="s">
        <v>1571</v>
      </c>
      <c r="D1299" t="s">
        <v>153</v>
      </c>
      <c r="E1299" t="s">
        <v>300</v>
      </c>
      <c r="F1299" t="s">
        <v>10</v>
      </c>
      <c r="G1299" t="s">
        <v>29632</v>
      </c>
      <c r="H1299" t="s">
        <v>4624</v>
      </c>
      <c r="I1299" t="s">
        <v>29633</v>
      </c>
      <c r="J1299" t="s">
        <v>1817</v>
      </c>
      <c r="K1299" t="s">
        <v>29363</v>
      </c>
      <c r="L1299" t="s">
        <v>29634</v>
      </c>
      <c r="M1299" t="s">
        <v>29635</v>
      </c>
    </row>
    <row r="1300" spans="1:13">
      <c r="A1300" t="s">
        <v>177</v>
      </c>
      <c r="B1300" t="s">
        <v>177</v>
      </c>
      <c r="C1300" t="s">
        <v>1571</v>
      </c>
      <c r="D1300" t="s">
        <v>153</v>
      </c>
      <c r="E1300" t="s">
        <v>300</v>
      </c>
      <c r="F1300" t="s">
        <v>2</v>
      </c>
      <c r="G1300" t="s">
        <v>29636</v>
      </c>
      <c r="H1300" t="s">
        <v>2071</v>
      </c>
      <c r="I1300" t="s">
        <v>29637</v>
      </c>
      <c r="J1300" t="s">
        <v>2135</v>
      </c>
      <c r="K1300" t="s">
        <v>29638</v>
      </c>
      <c r="L1300" t="s">
        <v>1152</v>
      </c>
      <c r="M1300" t="s">
        <v>29639</v>
      </c>
    </row>
    <row r="1301" spans="1:13">
      <c r="A1301" t="s">
        <v>177</v>
      </c>
      <c r="B1301" t="s">
        <v>177</v>
      </c>
      <c r="C1301" t="s">
        <v>1571</v>
      </c>
      <c r="D1301" t="s">
        <v>153</v>
      </c>
      <c r="E1301" t="s">
        <v>300</v>
      </c>
      <c r="F1301" t="s">
        <v>4</v>
      </c>
      <c r="G1301" t="s">
        <v>29640</v>
      </c>
      <c r="H1301" t="s">
        <v>1875</v>
      </c>
      <c r="I1301" t="s">
        <v>29641</v>
      </c>
      <c r="J1301" t="s">
        <v>1053</v>
      </c>
      <c r="K1301" t="s">
        <v>29642</v>
      </c>
      <c r="L1301" t="s">
        <v>29643</v>
      </c>
      <c r="M1301" t="s">
        <v>29644</v>
      </c>
    </row>
    <row r="1302" spans="1:13">
      <c r="A1302" t="s">
        <v>177</v>
      </c>
      <c r="B1302" t="s">
        <v>177</v>
      </c>
      <c r="C1302" t="s">
        <v>1571</v>
      </c>
      <c r="D1302" t="s">
        <v>153</v>
      </c>
      <c r="E1302" t="s">
        <v>300</v>
      </c>
      <c r="F1302" t="s">
        <v>11</v>
      </c>
      <c r="G1302" t="s">
        <v>29645</v>
      </c>
      <c r="H1302" t="s">
        <v>2239</v>
      </c>
      <c r="I1302" t="s">
        <v>29646</v>
      </c>
      <c r="J1302" t="s">
        <v>1613</v>
      </c>
      <c r="K1302" t="s">
        <v>29432</v>
      </c>
      <c r="L1302" t="s">
        <v>29647</v>
      </c>
      <c r="M1302" t="s">
        <v>29648</v>
      </c>
    </row>
    <row r="1303" spans="1:13">
      <c r="A1303" t="s">
        <v>177</v>
      </c>
      <c r="B1303" t="s">
        <v>177</v>
      </c>
      <c r="C1303" t="s">
        <v>1571</v>
      </c>
      <c r="D1303" t="s">
        <v>153</v>
      </c>
      <c r="E1303" t="s">
        <v>300</v>
      </c>
      <c r="F1303" t="s">
        <v>20</v>
      </c>
      <c r="G1303" t="s">
        <v>29649</v>
      </c>
      <c r="H1303" t="s">
        <v>1360</v>
      </c>
      <c r="I1303" t="s">
        <v>29541</v>
      </c>
      <c r="J1303" t="s">
        <v>1810</v>
      </c>
      <c r="K1303" t="s">
        <v>29517</v>
      </c>
      <c r="L1303" t="s">
        <v>29650</v>
      </c>
      <c r="M1303" t="s">
        <v>29651</v>
      </c>
    </row>
    <row r="1304" spans="1:13">
      <c r="A1304" t="s">
        <v>177</v>
      </c>
      <c r="B1304" t="s">
        <v>177</v>
      </c>
      <c r="C1304" t="s">
        <v>1571</v>
      </c>
      <c r="D1304" t="s">
        <v>154</v>
      </c>
      <c r="E1304" t="s">
        <v>277</v>
      </c>
      <c r="F1304" t="s">
        <v>3</v>
      </c>
      <c r="G1304" t="s">
        <v>29652</v>
      </c>
      <c r="H1304" t="s">
        <v>2630</v>
      </c>
      <c r="I1304" t="s">
        <v>29653</v>
      </c>
      <c r="J1304" t="s">
        <v>1623</v>
      </c>
      <c r="K1304" t="s">
        <v>29654</v>
      </c>
      <c r="L1304" t="s">
        <v>29655</v>
      </c>
      <c r="M1304" t="s">
        <v>29656</v>
      </c>
    </row>
    <row r="1305" spans="1:13">
      <c r="A1305" t="s">
        <v>177</v>
      </c>
      <c r="B1305" t="s">
        <v>177</v>
      </c>
      <c r="C1305" t="s">
        <v>1571</v>
      </c>
      <c r="D1305" t="s">
        <v>154</v>
      </c>
      <c r="E1305" t="s">
        <v>277</v>
      </c>
      <c r="F1305" t="s">
        <v>10</v>
      </c>
      <c r="G1305" t="s">
        <v>29657</v>
      </c>
      <c r="H1305" t="s">
        <v>8375</v>
      </c>
      <c r="I1305" t="s">
        <v>29658</v>
      </c>
      <c r="J1305" t="s">
        <v>3783</v>
      </c>
      <c r="K1305" t="s">
        <v>29659</v>
      </c>
      <c r="L1305" t="s">
        <v>29660</v>
      </c>
      <c r="M1305" t="s">
        <v>29661</v>
      </c>
    </row>
    <row r="1306" spans="1:13">
      <c r="A1306" t="s">
        <v>177</v>
      </c>
      <c r="B1306" t="s">
        <v>177</v>
      </c>
      <c r="C1306" t="s">
        <v>1571</v>
      </c>
      <c r="D1306" t="s">
        <v>154</v>
      </c>
      <c r="E1306" t="s">
        <v>277</v>
      </c>
      <c r="F1306" t="s">
        <v>2</v>
      </c>
      <c r="G1306" t="s">
        <v>29662</v>
      </c>
      <c r="H1306" t="s">
        <v>6991</v>
      </c>
      <c r="I1306" t="s">
        <v>29663</v>
      </c>
      <c r="J1306" t="s">
        <v>4428</v>
      </c>
      <c r="K1306" t="s">
        <v>29664</v>
      </c>
      <c r="L1306" t="s">
        <v>29665</v>
      </c>
      <c r="M1306" t="s">
        <v>29666</v>
      </c>
    </row>
    <row r="1307" spans="1:13">
      <c r="A1307" t="s">
        <v>177</v>
      </c>
      <c r="B1307" t="s">
        <v>177</v>
      </c>
      <c r="C1307" t="s">
        <v>1571</v>
      </c>
      <c r="D1307" t="s">
        <v>154</v>
      </c>
      <c r="E1307" t="s">
        <v>277</v>
      </c>
      <c r="F1307" t="s">
        <v>4</v>
      </c>
      <c r="G1307" t="s">
        <v>29667</v>
      </c>
      <c r="H1307" t="s">
        <v>1337</v>
      </c>
      <c r="I1307" t="s">
        <v>29668</v>
      </c>
      <c r="J1307" t="s">
        <v>2566</v>
      </c>
      <c r="K1307" t="s">
        <v>29669</v>
      </c>
      <c r="L1307" t="s">
        <v>29670</v>
      </c>
      <c r="M1307" t="s">
        <v>29671</v>
      </c>
    </row>
    <row r="1308" spans="1:13">
      <c r="A1308" t="s">
        <v>177</v>
      </c>
      <c r="B1308" t="s">
        <v>177</v>
      </c>
      <c r="C1308" t="s">
        <v>1571</v>
      </c>
      <c r="D1308" t="s">
        <v>154</v>
      </c>
      <c r="E1308" t="s">
        <v>277</v>
      </c>
      <c r="F1308" t="s">
        <v>11</v>
      </c>
      <c r="G1308" t="s">
        <v>29672</v>
      </c>
      <c r="H1308" t="s">
        <v>1419</v>
      </c>
      <c r="I1308" t="s">
        <v>29673</v>
      </c>
      <c r="J1308" t="s">
        <v>2137</v>
      </c>
      <c r="K1308" t="s">
        <v>29491</v>
      </c>
      <c r="L1308" t="s">
        <v>29674</v>
      </c>
      <c r="M1308" t="s">
        <v>29675</v>
      </c>
    </row>
    <row r="1309" spans="1:13">
      <c r="A1309" t="s">
        <v>177</v>
      </c>
      <c r="B1309" t="s">
        <v>177</v>
      </c>
      <c r="C1309" t="s">
        <v>1571</v>
      </c>
      <c r="D1309" t="s">
        <v>154</v>
      </c>
      <c r="E1309" t="s">
        <v>277</v>
      </c>
      <c r="F1309" t="s">
        <v>20</v>
      </c>
      <c r="G1309" t="s">
        <v>29676</v>
      </c>
      <c r="H1309" t="s">
        <v>3589</v>
      </c>
      <c r="I1309" t="s">
        <v>29377</v>
      </c>
      <c r="J1309" t="s">
        <v>1719</v>
      </c>
      <c r="K1309" t="s">
        <v>29495</v>
      </c>
      <c r="L1309" t="s">
        <v>29379</v>
      </c>
      <c r="M1309" t="s">
        <v>29677</v>
      </c>
    </row>
    <row r="1310" spans="1:13">
      <c r="A1310" t="s">
        <v>177</v>
      </c>
      <c r="B1310" t="s">
        <v>177</v>
      </c>
      <c r="C1310" t="s">
        <v>1571</v>
      </c>
      <c r="D1310" t="s">
        <v>154</v>
      </c>
      <c r="E1310" t="s">
        <v>315</v>
      </c>
      <c r="F1310" t="s">
        <v>3</v>
      </c>
      <c r="G1310" t="s">
        <v>29678</v>
      </c>
      <c r="H1310" t="s">
        <v>1945</v>
      </c>
      <c r="I1310" t="s">
        <v>29679</v>
      </c>
      <c r="J1310" t="s">
        <v>5384</v>
      </c>
      <c r="K1310" t="s">
        <v>29680</v>
      </c>
      <c r="L1310" t="s">
        <v>29681</v>
      </c>
      <c r="M1310" t="s">
        <v>29682</v>
      </c>
    </row>
    <row r="1311" spans="1:13">
      <c r="A1311" t="s">
        <v>177</v>
      </c>
      <c r="B1311" t="s">
        <v>177</v>
      </c>
      <c r="C1311" t="s">
        <v>1571</v>
      </c>
      <c r="D1311" t="s">
        <v>154</v>
      </c>
      <c r="E1311" t="s">
        <v>315</v>
      </c>
      <c r="F1311" t="s">
        <v>10</v>
      </c>
      <c r="G1311" t="s">
        <v>29683</v>
      </c>
      <c r="H1311" t="s">
        <v>2999</v>
      </c>
      <c r="I1311" t="s">
        <v>29684</v>
      </c>
      <c r="J1311" t="s">
        <v>3691</v>
      </c>
      <c r="K1311" t="s">
        <v>29685</v>
      </c>
      <c r="L1311" t="s">
        <v>29686</v>
      </c>
      <c r="M1311" t="s">
        <v>29687</v>
      </c>
    </row>
    <row r="1312" spans="1:13">
      <c r="A1312" t="s">
        <v>177</v>
      </c>
      <c r="B1312" t="s">
        <v>177</v>
      </c>
      <c r="C1312" t="s">
        <v>1571</v>
      </c>
      <c r="D1312" t="s">
        <v>154</v>
      </c>
      <c r="E1312" t="s">
        <v>315</v>
      </c>
      <c r="F1312" t="s">
        <v>2</v>
      </c>
      <c r="G1312" t="s">
        <v>29688</v>
      </c>
      <c r="H1312" t="s">
        <v>1371</v>
      </c>
      <c r="I1312" t="s">
        <v>29689</v>
      </c>
      <c r="J1312" t="s">
        <v>3322</v>
      </c>
      <c r="K1312" t="s">
        <v>29690</v>
      </c>
      <c r="L1312" t="s">
        <v>29691</v>
      </c>
      <c r="M1312" t="s">
        <v>29692</v>
      </c>
    </row>
    <row r="1313" spans="1:13">
      <c r="A1313" t="s">
        <v>177</v>
      </c>
      <c r="B1313" t="s">
        <v>177</v>
      </c>
      <c r="C1313" t="s">
        <v>1571</v>
      </c>
      <c r="D1313" t="s">
        <v>154</v>
      </c>
      <c r="E1313" t="s">
        <v>315</v>
      </c>
      <c r="F1313" t="s">
        <v>4</v>
      </c>
      <c r="G1313" t="s">
        <v>29693</v>
      </c>
      <c r="H1313" t="s">
        <v>1948</v>
      </c>
      <c r="I1313" t="s">
        <v>29694</v>
      </c>
      <c r="J1313" t="s">
        <v>2278</v>
      </c>
      <c r="K1313" t="s">
        <v>29695</v>
      </c>
      <c r="L1313" t="s">
        <v>28848</v>
      </c>
      <c r="M1313" t="s">
        <v>29696</v>
      </c>
    </row>
    <row r="1314" spans="1:13">
      <c r="A1314" t="s">
        <v>177</v>
      </c>
      <c r="B1314" t="s">
        <v>177</v>
      </c>
      <c r="C1314" t="s">
        <v>1571</v>
      </c>
      <c r="D1314" t="s">
        <v>154</v>
      </c>
      <c r="E1314" t="s">
        <v>315</v>
      </c>
      <c r="F1314" t="s">
        <v>11</v>
      </c>
      <c r="G1314" t="s">
        <v>29697</v>
      </c>
      <c r="H1314" t="s">
        <v>2330</v>
      </c>
      <c r="I1314" t="s">
        <v>29698</v>
      </c>
      <c r="J1314" t="s">
        <v>1939</v>
      </c>
      <c r="K1314" t="s">
        <v>29437</v>
      </c>
      <c r="L1314" t="s">
        <v>29699</v>
      </c>
      <c r="M1314" t="s">
        <v>29700</v>
      </c>
    </row>
    <row r="1315" spans="1:13">
      <c r="A1315" t="s">
        <v>177</v>
      </c>
      <c r="B1315" t="s">
        <v>177</v>
      </c>
      <c r="C1315" t="s">
        <v>1571</v>
      </c>
      <c r="D1315" t="s">
        <v>154</v>
      </c>
      <c r="E1315" t="s">
        <v>315</v>
      </c>
      <c r="F1315" t="s">
        <v>20</v>
      </c>
      <c r="G1315" t="s">
        <v>29701</v>
      </c>
      <c r="H1315" t="s">
        <v>3589</v>
      </c>
      <c r="I1315" t="s">
        <v>29377</v>
      </c>
      <c r="J1315" t="s">
        <v>2137</v>
      </c>
      <c r="K1315" t="s">
        <v>29491</v>
      </c>
      <c r="L1315" t="s">
        <v>29379</v>
      </c>
      <c r="M1315" t="s">
        <v>25710</v>
      </c>
    </row>
    <row r="1316" spans="1:13">
      <c r="A1316" t="s">
        <v>177</v>
      </c>
      <c r="B1316" t="s">
        <v>177</v>
      </c>
      <c r="C1316" t="s">
        <v>1571</v>
      </c>
      <c r="D1316" t="s">
        <v>154</v>
      </c>
      <c r="E1316" t="s">
        <v>323</v>
      </c>
      <c r="F1316" t="s">
        <v>3</v>
      </c>
      <c r="G1316" t="s">
        <v>29702</v>
      </c>
      <c r="H1316" t="s">
        <v>8375</v>
      </c>
      <c r="I1316" t="s">
        <v>29658</v>
      </c>
      <c r="J1316" t="s">
        <v>4505</v>
      </c>
      <c r="K1316" t="s">
        <v>29703</v>
      </c>
      <c r="L1316" t="s">
        <v>29704</v>
      </c>
      <c r="M1316" t="s">
        <v>29705</v>
      </c>
    </row>
    <row r="1317" spans="1:13">
      <c r="A1317" t="s">
        <v>177</v>
      </c>
      <c r="B1317" t="s">
        <v>177</v>
      </c>
      <c r="C1317" t="s">
        <v>1571</v>
      </c>
      <c r="D1317" t="s">
        <v>154</v>
      </c>
      <c r="E1317" t="s">
        <v>323</v>
      </c>
      <c r="F1317" t="s">
        <v>10</v>
      </c>
      <c r="G1317" t="s">
        <v>29706</v>
      </c>
      <c r="H1317" t="s">
        <v>2142</v>
      </c>
      <c r="I1317" t="s">
        <v>29707</v>
      </c>
      <c r="J1317" t="s">
        <v>1232</v>
      </c>
      <c r="K1317" t="s">
        <v>29708</v>
      </c>
      <c r="L1317" t="s">
        <v>29709</v>
      </c>
      <c r="M1317" t="s">
        <v>29710</v>
      </c>
    </row>
    <row r="1318" spans="1:13">
      <c r="A1318" t="s">
        <v>177</v>
      </c>
      <c r="B1318" t="s">
        <v>177</v>
      </c>
      <c r="C1318" t="s">
        <v>1571</v>
      </c>
      <c r="D1318" t="s">
        <v>154</v>
      </c>
      <c r="E1318" t="s">
        <v>323</v>
      </c>
      <c r="F1318" t="s">
        <v>2</v>
      </c>
      <c r="G1318" t="s">
        <v>29711</v>
      </c>
      <c r="H1318" t="s">
        <v>4416</v>
      </c>
      <c r="I1318" t="s">
        <v>29552</v>
      </c>
      <c r="J1318" t="s">
        <v>2330</v>
      </c>
      <c r="K1318" t="s">
        <v>29712</v>
      </c>
      <c r="L1318" t="s">
        <v>29713</v>
      </c>
      <c r="M1318" t="s">
        <v>29714</v>
      </c>
    </row>
    <row r="1319" spans="1:13">
      <c r="A1319" t="s">
        <v>177</v>
      </c>
      <c r="B1319" t="s">
        <v>177</v>
      </c>
      <c r="C1319" t="s">
        <v>1571</v>
      </c>
      <c r="D1319" t="s">
        <v>154</v>
      </c>
      <c r="E1319" t="s">
        <v>323</v>
      </c>
      <c r="F1319" t="s">
        <v>4</v>
      </c>
      <c r="G1319" t="s">
        <v>29715</v>
      </c>
      <c r="H1319" t="s">
        <v>2101</v>
      </c>
      <c r="I1319" t="s">
        <v>29716</v>
      </c>
      <c r="J1319" t="s">
        <v>2029</v>
      </c>
      <c r="K1319" t="s">
        <v>29717</v>
      </c>
      <c r="L1319" t="s">
        <v>29718</v>
      </c>
      <c r="M1319" t="s">
        <v>29719</v>
      </c>
    </row>
    <row r="1320" spans="1:13">
      <c r="A1320" t="s">
        <v>177</v>
      </c>
      <c r="B1320" t="s">
        <v>177</v>
      </c>
      <c r="C1320" t="s">
        <v>1571</v>
      </c>
      <c r="D1320" t="s">
        <v>154</v>
      </c>
      <c r="E1320" t="s">
        <v>323</v>
      </c>
      <c r="F1320" t="s">
        <v>11</v>
      </c>
      <c r="G1320" t="s">
        <v>29720</v>
      </c>
      <c r="H1320" t="s">
        <v>1937</v>
      </c>
      <c r="I1320" t="s">
        <v>29422</v>
      </c>
      <c r="J1320" t="s">
        <v>1853</v>
      </c>
      <c r="K1320" t="s">
        <v>29721</v>
      </c>
      <c r="L1320" t="s">
        <v>29722</v>
      </c>
      <c r="M1320" t="s">
        <v>29723</v>
      </c>
    </row>
    <row r="1321" spans="1:13">
      <c r="A1321" t="s">
        <v>177</v>
      </c>
      <c r="B1321" t="s">
        <v>177</v>
      </c>
      <c r="C1321" t="s">
        <v>1571</v>
      </c>
      <c r="D1321" t="s">
        <v>154</v>
      </c>
      <c r="E1321" t="s">
        <v>323</v>
      </c>
      <c r="F1321" t="s">
        <v>20</v>
      </c>
      <c r="G1321" t="s">
        <v>29724</v>
      </c>
      <c r="H1321" t="s">
        <v>2615</v>
      </c>
      <c r="I1321" t="s">
        <v>29725</v>
      </c>
      <c r="J1321" t="s">
        <v>2007</v>
      </c>
      <c r="K1321" t="s">
        <v>29408</v>
      </c>
      <c r="L1321" t="s">
        <v>29726</v>
      </c>
      <c r="M1321" t="s">
        <v>29727</v>
      </c>
    </row>
    <row r="1322" spans="1:13">
      <c r="A1322" t="s">
        <v>177</v>
      </c>
      <c r="B1322" t="s">
        <v>177</v>
      </c>
      <c r="C1322" t="s">
        <v>1571</v>
      </c>
      <c r="D1322" t="s">
        <v>154</v>
      </c>
      <c r="E1322" t="s">
        <v>331</v>
      </c>
      <c r="F1322" t="s">
        <v>3</v>
      </c>
      <c r="G1322" t="s">
        <v>29728</v>
      </c>
      <c r="H1322" t="s">
        <v>10775</v>
      </c>
      <c r="I1322" t="s">
        <v>29729</v>
      </c>
      <c r="J1322" t="s">
        <v>2507</v>
      </c>
      <c r="K1322" t="s">
        <v>29730</v>
      </c>
      <c r="L1322" t="s">
        <v>29731</v>
      </c>
      <c r="M1322" t="s">
        <v>29732</v>
      </c>
    </row>
    <row r="1323" spans="1:13">
      <c r="A1323" t="s">
        <v>177</v>
      </c>
      <c r="B1323" t="s">
        <v>177</v>
      </c>
      <c r="C1323" t="s">
        <v>1571</v>
      </c>
      <c r="D1323" t="s">
        <v>154</v>
      </c>
      <c r="E1323" t="s">
        <v>331</v>
      </c>
      <c r="F1323" t="s">
        <v>10</v>
      </c>
      <c r="G1323" t="s">
        <v>29733</v>
      </c>
      <c r="H1323" t="s">
        <v>2858</v>
      </c>
      <c r="I1323" t="s">
        <v>29734</v>
      </c>
      <c r="J1323" t="s">
        <v>3533</v>
      </c>
      <c r="K1323" t="s">
        <v>29735</v>
      </c>
      <c r="L1323" t="s">
        <v>29736</v>
      </c>
      <c r="M1323" t="s">
        <v>29737</v>
      </c>
    </row>
    <row r="1324" spans="1:13">
      <c r="A1324" t="s">
        <v>177</v>
      </c>
      <c r="B1324" t="s">
        <v>177</v>
      </c>
      <c r="C1324" t="s">
        <v>1571</v>
      </c>
      <c r="D1324" t="s">
        <v>154</v>
      </c>
      <c r="E1324" t="s">
        <v>331</v>
      </c>
      <c r="F1324" t="s">
        <v>2</v>
      </c>
      <c r="G1324" t="s">
        <v>29738</v>
      </c>
      <c r="H1324" t="s">
        <v>3731</v>
      </c>
      <c r="I1324" t="s">
        <v>29739</v>
      </c>
      <c r="J1324" t="s">
        <v>2564</v>
      </c>
      <c r="K1324" t="s">
        <v>29568</v>
      </c>
      <c r="L1324" t="s">
        <v>26314</v>
      </c>
      <c r="M1324" t="s">
        <v>29740</v>
      </c>
    </row>
    <row r="1325" spans="1:13">
      <c r="A1325" t="s">
        <v>177</v>
      </c>
      <c r="B1325" t="s">
        <v>177</v>
      </c>
      <c r="C1325" t="s">
        <v>1571</v>
      </c>
      <c r="D1325" t="s">
        <v>154</v>
      </c>
      <c r="E1325" t="s">
        <v>331</v>
      </c>
      <c r="F1325" t="s">
        <v>4</v>
      </c>
      <c r="G1325" t="s">
        <v>29741</v>
      </c>
      <c r="H1325" t="s">
        <v>2463</v>
      </c>
      <c r="I1325" t="s">
        <v>29742</v>
      </c>
      <c r="J1325" t="s">
        <v>1918</v>
      </c>
      <c r="K1325" t="s">
        <v>29398</v>
      </c>
      <c r="L1325" t="s">
        <v>1205</v>
      </c>
      <c r="M1325" t="s">
        <v>29743</v>
      </c>
    </row>
    <row r="1326" spans="1:13">
      <c r="A1326" t="s">
        <v>177</v>
      </c>
      <c r="B1326" t="s">
        <v>177</v>
      </c>
      <c r="C1326" t="s">
        <v>1571</v>
      </c>
      <c r="D1326" t="s">
        <v>154</v>
      </c>
      <c r="E1326" t="s">
        <v>331</v>
      </c>
      <c r="F1326" t="s">
        <v>11</v>
      </c>
      <c r="G1326" t="s">
        <v>29744</v>
      </c>
      <c r="H1326" t="s">
        <v>1137</v>
      </c>
      <c r="I1326" t="s">
        <v>29402</v>
      </c>
      <c r="J1326" t="s">
        <v>1764</v>
      </c>
      <c r="K1326" t="s">
        <v>29745</v>
      </c>
      <c r="L1326" t="s">
        <v>29404</v>
      </c>
      <c r="M1326" t="s">
        <v>29746</v>
      </c>
    </row>
    <row r="1327" spans="1:13">
      <c r="A1327" t="s">
        <v>177</v>
      </c>
      <c r="B1327" t="s">
        <v>177</v>
      </c>
      <c r="C1327" t="s">
        <v>1571</v>
      </c>
      <c r="D1327" t="s">
        <v>154</v>
      </c>
      <c r="E1327" t="s">
        <v>331</v>
      </c>
      <c r="F1327" t="s">
        <v>20</v>
      </c>
      <c r="G1327" t="s">
        <v>29747</v>
      </c>
      <c r="H1327" t="s">
        <v>2247</v>
      </c>
      <c r="I1327" t="s">
        <v>29748</v>
      </c>
      <c r="J1327" t="s">
        <v>2027</v>
      </c>
      <c r="K1327" t="s">
        <v>29378</v>
      </c>
      <c r="L1327" t="s">
        <v>29749</v>
      </c>
      <c r="M1327" t="s">
        <v>29750</v>
      </c>
    </row>
    <row r="1328" spans="1:13">
      <c r="A1328" t="s">
        <v>177</v>
      </c>
      <c r="B1328" t="s">
        <v>177</v>
      </c>
      <c r="C1328" t="s">
        <v>1571</v>
      </c>
      <c r="D1328" t="s">
        <v>155</v>
      </c>
      <c r="E1328" t="s">
        <v>339</v>
      </c>
      <c r="F1328" t="s">
        <v>3</v>
      </c>
      <c r="G1328" t="s">
        <v>29751</v>
      </c>
      <c r="H1328" t="s">
        <v>3353</v>
      </c>
      <c r="I1328" t="s">
        <v>29752</v>
      </c>
      <c r="J1328" t="s">
        <v>3158</v>
      </c>
      <c r="K1328" t="s">
        <v>29753</v>
      </c>
      <c r="L1328" t="s">
        <v>29754</v>
      </c>
      <c r="M1328" t="s">
        <v>29755</v>
      </c>
    </row>
    <row r="1329" spans="1:13">
      <c r="A1329" t="s">
        <v>177</v>
      </c>
      <c r="B1329" t="s">
        <v>177</v>
      </c>
      <c r="C1329" t="s">
        <v>1571</v>
      </c>
      <c r="D1329" t="s">
        <v>155</v>
      </c>
      <c r="E1329" t="s">
        <v>339</v>
      </c>
      <c r="F1329" t="s">
        <v>10</v>
      </c>
      <c r="G1329" t="s">
        <v>29756</v>
      </c>
      <c r="H1329" t="s">
        <v>10557</v>
      </c>
      <c r="I1329" t="s">
        <v>29757</v>
      </c>
      <c r="J1329" t="s">
        <v>3018</v>
      </c>
      <c r="K1329" t="s">
        <v>29758</v>
      </c>
      <c r="L1329" t="s">
        <v>29759</v>
      </c>
      <c r="M1329" t="s">
        <v>29760</v>
      </c>
    </row>
    <row r="1330" spans="1:13">
      <c r="A1330" t="s">
        <v>177</v>
      </c>
      <c r="B1330" t="s">
        <v>177</v>
      </c>
      <c r="C1330" t="s">
        <v>1571</v>
      </c>
      <c r="D1330" t="s">
        <v>155</v>
      </c>
      <c r="E1330" t="s">
        <v>339</v>
      </c>
      <c r="F1330" t="s">
        <v>2</v>
      </c>
      <c r="G1330" t="s">
        <v>29761</v>
      </c>
      <c r="H1330" t="s">
        <v>8753</v>
      </c>
      <c r="I1330" t="s">
        <v>29762</v>
      </c>
      <c r="J1330" t="s">
        <v>4710</v>
      </c>
      <c r="K1330" t="s">
        <v>29582</v>
      </c>
      <c r="L1330" t="s">
        <v>29763</v>
      </c>
      <c r="M1330" t="s">
        <v>29764</v>
      </c>
    </row>
    <row r="1331" spans="1:13">
      <c r="A1331" t="s">
        <v>177</v>
      </c>
      <c r="B1331" t="s">
        <v>177</v>
      </c>
      <c r="C1331" t="s">
        <v>1571</v>
      </c>
      <c r="D1331" t="s">
        <v>155</v>
      </c>
      <c r="E1331" t="s">
        <v>339</v>
      </c>
      <c r="F1331" t="s">
        <v>4</v>
      </c>
      <c r="G1331" t="s">
        <v>29765</v>
      </c>
      <c r="H1331" t="s">
        <v>1751</v>
      </c>
      <c r="I1331" t="s">
        <v>29766</v>
      </c>
      <c r="J1331" t="s">
        <v>2994</v>
      </c>
      <c r="K1331" t="s">
        <v>29767</v>
      </c>
      <c r="L1331" t="s">
        <v>29768</v>
      </c>
      <c r="M1331" t="s">
        <v>29769</v>
      </c>
    </row>
    <row r="1332" spans="1:13">
      <c r="A1332" t="s">
        <v>177</v>
      </c>
      <c r="B1332" t="s">
        <v>177</v>
      </c>
      <c r="C1332" t="s">
        <v>1571</v>
      </c>
      <c r="D1332" t="s">
        <v>155</v>
      </c>
      <c r="E1332" t="s">
        <v>339</v>
      </c>
      <c r="F1332" t="s">
        <v>11</v>
      </c>
      <c r="G1332" t="s">
        <v>29770</v>
      </c>
      <c r="H1332" t="s">
        <v>1903</v>
      </c>
      <c r="I1332" t="s">
        <v>29771</v>
      </c>
      <c r="J1332" t="s">
        <v>2404</v>
      </c>
      <c r="K1332" t="s">
        <v>29772</v>
      </c>
      <c r="L1332" t="s">
        <v>29773</v>
      </c>
      <c r="M1332" t="s">
        <v>29774</v>
      </c>
    </row>
    <row r="1333" spans="1:13">
      <c r="A1333" t="s">
        <v>177</v>
      </c>
      <c r="B1333" t="s">
        <v>177</v>
      </c>
      <c r="C1333" t="s">
        <v>1571</v>
      </c>
      <c r="D1333" t="s">
        <v>155</v>
      </c>
      <c r="E1333" t="s">
        <v>339</v>
      </c>
      <c r="F1333" t="s">
        <v>20</v>
      </c>
      <c r="G1333" t="s">
        <v>29775</v>
      </c>
      <c r="H1333" t="s">
        <v>1407</v>
      </c>
      <c r="I1333" t="s">
        <v>29576</v>
      </c>
      <c r="J1333" t="s">
        <v>2502</v>
      </c>
      <c r="K1333" t="s">
        <v>29776</v>
      </c>
      <c r="L1333" t="s">
        <v>29578</v>
      </c>
      <c r="M1333" t="s">
        <v>29777</v>
      </c>
    </row>
    <row r="1334" spans="1:13">
      <c r="A1334" t="s">
        <v>177</v>
      </c>
      <c r="B1334" t="s">
        <v>177</v>
      </c>
      <c r="C1334" t="s">
        <v>1571</v>
      </c>
      <c r="D1334" t="s">
        <v>155</v>
      </c>
      <c r="E1334" t="s">
        <v>347</v>
      </c>
      <c r="F1334" t="s">
        <v>3</v>
      </c>
      <c r="G1334" t="s">
        <v>29778</v>
      </c>
      <c r="H1334" t="s">
        <v>2121</v>
      </c>
      <c r="I1334" t="s">
        <v>29779</v>
      </c>
      <c r="J1334" t="s">
        <v>3089</v>
      </c>
      <c r="K1334" t="s">
        <v>29447</v>
      </c>
      <c r="L1334" t="s">
        <v>29780</v>
      </c>
      <c r="M1334" t="s">
        <v>29781</v>
      </c>
    </row>
    <row r="1335" spans="1:13">
      <c r="A1335" t="s">
        <v>177</v>
      </c>
      <c r="B1335" t="s">
        <v>177</v>
      </c>
      <c r="C1335" t="s">
        <v>1571</v>
      </c>
      <c r="D1335" t="s">
        <v>155</v>
      </c>
      <c r="E1335" t="s">
        <v>347</v>
      </c>
      <c r="F1335" t="s">
        <v>10</v>
      </c>
      <c r="G1335" t="s">
        <v>29782</v>
      </c>
      <c r="H1335" t="s">
        <v>6114</v>
      </c>
      <c r="I1335" t="s">
        <v>29783</v>
      </c>
      <c r="J1335" t="s">
        <v>4344</v>
      </c>
      <c r="K1335" t="s">
        <v>29784</v>
      </c>
      <c r="L1335" t="s">
        <v>29785</v>
      </c>
      <c r="M1335" t="s">
        <v>29786</v>
      </c>
    </row>
    <row r="1336" spans="1:13">
      <c r="A1336" t="s">
        <v>177</v>
      </c>
      <c r="B1336" t="s">
        <v>177</v>
      </c>
      <c r="C1336" t="s">
        <v>1571</v>
      </c>
      <c r="D1336" t="s">
        <v>155</v>
      </c>
      <c r="E1336" t="s">
        <v>347</v>
      </c>
      <c r="F1336" t="s">
        <v>2</v>
      </c>
      <c r="G1336" t="s">
        <v>29787</v>
      </c>
      <c r="H1336" t="s">
        <v>2634</v>
      </c>
      <c r="I1336" t="s">
        <v>29788</v>
      </c>
      <c r="J1336" t="s">
        <v>2246</v>
      </c>
      <c r="K1336" t="s">
        <v>29615</v>
      </c>
      <c r="L1336" t="s">
        <v>29789</v>
      </c>
      <c r="M1336" t="s">
        <v>29790</v>
      </c>
    </row>
    <row r="1337" spans="1:13">
      <c r="A1337" t="s">
        <v>177</v>
      </c>
      <c r="B1337" t="s">
        <v>177</v>
      </c>
      <c r="C1337" t="s">
        <v>1571</v>
      </c>
      <c r="D1337" t="s">
        <v>155</v>
      </c>
      <c r="E1337" t="s">
        <v>347</v>
      </c>
      <c r="F1337" t="s">
        <v>4</v>
      </c>
      <c r="G1337" t="s">
        <v>29791</v>
      </c>
      <c r="H1337" t="s">
        <v>2563</v>
      </c>
      <c r="I1337" t="s">
        <v>29407</v>
      </c>
      <c r="J1337" t="s">
        <v>1719</v>
      </c>
      <c r="K1337" t="s">
        <v>29495</v>
      </c>
      <c r="L1337" t="s">
        <v>29792</v>
      </c>
      <c r="M1337" t="s">
        <v>29793</v>
      </c>
    </row>
    <row r="1338" spans="1:13">
      <c r="A1338" t="s">
        <v>177</v>
      </c>
      <c r="B1338" t="s">
        <v>177</v>
      </c>
      <c r="C1338" t="s">
        <v>1571</v>
      </c>
      <c r="D1338" t="s">
        <v>155</v>
      </c>
      <c r="E1338" t="s">
        <v>347</v>
      </c>
      <c r="F1338" t="s">
        <v>11</v>
      </c>
      <c r="G1338" t="s">
        <v>29794</v>
      </c>
      <c r="H1338" t="s">
        <v>2654</v>
      </c>
      <c r="I1338" t="s">
        <v>29795</v>
      </c>
      <c r="J1338" t="s">
        <v>1875</v>
      </c>
      <c r="K1338" t="s">
        <v>29403</v>
      </c>
      <c r="L1338" t="s">
        <v>29796</v>
      </c>
      <c r="M1338" t="s">
        <v>29797</v>
      </c>
    </row>
    <row r="1339" spans="1:13">
      <c r="A1339" t="s">
        <v>177</v>
      </c>
      <c r="B1339" t="s">
        <v>177</v>
      </c>
      <c r="C1339" t="s">
        <v>1571</v>
      </c>
      <c r="D1339" t="s">
        <v>155</v>
      </c>
      <c r="E1339" t="s">
        <v>347</v>
      </c>
      <c r="F1339" t="s">
        <v>20</v>
      </c>
      <c r="G1339" t="s">
        <v>29798</v>
      </c>
      <c r="H1339" t="s">
        <v>3289</v>
      </c>
      <c r="I1339" t="s">
        <v>29799</v>
      </c>
      <c r="J1339" t="s">
        <v>1961</v>
      </c>
      <c r="K1339" t="s">
        <v>29800</v>
      </c>
      <c r="L1339" t="s">
        <v>29801</v>
      </c>
      <c r="M1339" t="s">
        <v>29802</v>
      </c>
    </row>
    <row r="1340" spans="1:13">
      <c r="A1340" t="s">
        <v>177</v>
      </c>
      <c r="B1340" t="s">
        <v>177</v>
      </c>
      <c r="C1340" t="s">
        <v>1571</v>
      </c>
      <c r="D1340" t="s">
        <v>155</v>
      </c>
      <c r="E1340" t="s">
        <v>230</v>
      </c>
      <c r="F1340" t="s">
        <v>3</v>
      </c>
      <c r="G1340" t="s">
        <v>29803</v>
      </c>
      <c r="H1340" t="s">
        <v>10110</v>
      </c>
      <c r="I1340" t="s">
        <v>29804</v>
      </c>
      <c r="J1340" t="s">
        <v>8337</v>
      </c>
      <c r="K1340" t="s">
        <v>29805</v>
      </c>
      <c r="L1340" t="s">
        <v>29806</v>
      </c>
      <c r="M1340" t="s">
        <v>29807</v>
      </c>
    </row>
    <row r="1341" spans="1:13">
      <c r="A1341" t="s">
        <v>177</v>
      </c>
      <c r="B1341" t="s">
        <v>177</v>
      </c>
      <c r="C1341" t="s">
        <v>1571</v>
      </c>
      <c r="D1341" t="s">
        <v>155</v>
      </c>
      <c r="E1341" t="s">
        <v>230</v>
      </c>
      <c r="F1341" t="s">
        <v>10</v>
      </c>
      <c r="G1341" t="s">
        <v>29808</v>
      </c>
      <c r="H1341" t="s">
        <v>8139</v>
      </c>
      <c r="I1341" t="s">
        <v>29809</v>
      </c>
      <c r="J1341" t="s">
        <v>2382</v>
      </c>
      <c r="K1341" t="s">
        <v>29810</v>
      </c>
      <c r="L1341" t="s">
        <v>29811</v>
      </c>
      <c r="M1341" t="s">
        <v>29812</v>
      </c>
    </row>
    <row r="1342" spans="1:13">
      <c r="A1342" t="s">
        <v>177</v>
      </c>
      <c r="B1342" t="s">
        <v>177</v>
      </c>
      <c r="C1342" t="s">
        <v>1571</v>
      </c>
      <c r="D1342" t="s">
        <v>155</v>
      </c>
      <c r="E1342" t="s">
        <v>230</v>
      </c>
      <c r="F1342" t="s">
        <v>2</v>
      </c>
      <c r="G1342" t="s">
        <v>29813</v>
      </c>
      <c r="H1342" t="s">
        <v>1120</v>
      </c>
      <c r="I1342" t="s">
        <v>29814</v>
      </c>
      <c r="J1342" t="s">
        <v>921</v>
      </c>
      <c r="K1342" t="s">
        <v>29815</v>
      </c>
      <c r="L1342" t="s">
        <v>28194</v>
      </c>
      <c r="M1342" t="s">
        <v>29816</v>
      </c>
    </row>
    <row r="1343" spans="1:13">
      <c r="A1343" t="s">
        <v>177</v>
      </c>
      <c r="B1343" t="s">
        <v>177</v>
      </c>
      <c r="C1343" t="s">
        <v>1571</v>
      </c>
      <c r="D1343" t="s">
        <v>155</v>
      </c>
      <c r="E1343" t="s">
        <v>230</v>
      </c>
      <c r="F1343" t="s">
        <v>4</v>
      </c>
      <c r="G1343" t="s">
        <v>29817</v>
      </c>
      <c r="H1343" t="s">
        <v>1808</v>
      </c>
      <c r="I1343" t="s">
        <v>29818</v>
      </c>
      <c r="J1343" t="s">
        <v>1984</v>
      </c>
      <c r="K1343" t="s">
        <v>29522</v>
      </c>
      <c r="L1343" t="s">
        <v>29819</v>
      </c>
      <c r="M1343" t="s">
        <v>29820</v>
      </c>
    </row>
    <row r="1344" spans="1:13">
      <c r="A1344" t="s">
        <v>177</v>
      </c>
      <c r="B1344" t="s">
        <v>177</v>
      </c>
      <c r="C1344" t="s">
        <v>1571</v>
      </c>
      <c r="D1344" t="s">
        <v>155</v>
      </c>
      <c r="E1344" t="s">
        <v>230</v>
      </c>
      <c r="F1344" t="s">
        <v>11</v>
      </c>
      <c r="G1344" t="s">
        <v>29821</v>
      </c>
      <c r="H1344" t="s">
        <v>2615</v>
      </c>
      <c r="I1344" t="s">
        <v>29725</v>
      </c>
      <c r="J1344" t="s">
        <v>1786</v>
      </c>
      <c r="K1344" t="s">
        <v>29822</v>
      </c>
      <c r="L1344" t="s">
        <v>29823</v>
      </c>
      <c r="M1344" t="s">
        <v>29824</v>
      </c>
    </row>
    <row r="1345" spans="1:13">
      <c r="A1345" t="s">
        <v>177</v>
      </c>
      <c r="B1345" t="s">
        <v>177</v>
      </c>
      <c r="C1345" t="s">
        <v>1571</v>
      </c>
      <c r="D1345" t="s">
        <v>155</v>
      </c>
      <c r="E1345" t="s">
        <v>230</v>
      </c>
      <c r="F1345" t="s">
        <v>20</v>
      </c>
      <c r="G1345" t="s">
        <v>29825</v>
      </c>
      <c r="H1345" t="s">
        <v>2759</v>
      </c>
      <c r="I1345" t="s">
        <v>29826</v>
      </c>
      <c r="J1345" t="s">
        <v>2137</v>
      </c>
      <c r="K1345" t="s">
        <v>29491</v>
      </c>
      <c r="L1345" t="s">
        <v>29827</v>
      </c>
      <c r="M1345" t="s">
        <v>29828</v>
      </c>
    </row>
    <row r="1346" spans="1:13">
      <c r="A1346" t="s">
        <v>177</v>
      </c>
      <c r="B1346" t="s">
        <v>177</v>
      </c>
      <c r="C1346" t="s">
        <v>1571</v>
      </c>
      <c r="D1346" t="s">
        <v>155</v>
      </c>
      <c r="E1346" t="s">
        <v>300</v>
      </c>
      <c r="F1346" t="s">
        <v>3</v>
      </c>
      <c r="G1346" t="s">
        <v>29829</v>
      </c>
      <c r="H1346" t="s">
        <v>1490</v>
      </c>
      <c r="I1346" t="s">
        <v>29830</v>
      </c>
      <c r="J1346" t="s">
        <v>2709</v>
      </c>
      <c r="K1346" t="s">
        <v>29831</v>
      </c>
      <c r="L1346" t="s">
        <v>29832</v>
      </c>
      <c r="M1346" t="s">
        <v>29833</v>
      </c>
    </row>
    <row r="1347" spans="1:13">
      <c r="A1347" t="s">
        <v>177</v>
      </c>
      <c r="B1347" t="s">
        <v>177</v>
      </c>
      <c r="C1347" t="s">
        <v>1571</v>
      </c>
      <c r="D1347" t="s">
        <v>155</v>
      </c>
      <c r="E1347" t="s">
        <v>300</v>
      </c>
      <c r="F1347" t="s">
        <v>10</v>
      </c>
      <c r="G1347" t="s">
        <v>29834</v>
      </c>
      <c r="H1347" t="s">
        <v>1991</v>
      </c>
      <c r="I1347" t="s">
        <v>29835</v>
      </c>
      <c r="J1347" t="s">
        <v>2594</v>
      </c>
      <c r="K1347" t="s">
        <v>29836</v>
      </c>
      <c r="L1347" t="s">
        <v>16337</v>
      </c>
      <c r="M1347" t="s">
        <v>29837</v>
      </c>
    </row>
    <row r="1348" spans="1:13">
      <c r="A1348" t="s">
        <v>177</v>
      </c>
      <c r="B1348" t="s">
        <v>177</v>
      </c>
      <c r="C1348" t="s">
        <v>1571</v>
      </c>
      <c r="D1348" t="s">
        <v>155</v>
      </c>
      <c r="E1348" t="s">
        <v>300</v>
      </c>
      <c r="F1348" t="s">
        <v>2</v>
      </c>
      <c r="G1348" t="s">
        <v>29838</v>
      </c>
      <c r="H1348" t="s">
        <v>2614</v>
      </c>
      <c r="I1348" t="s">
        <v>29839</v>
      </c>
      <c r="J1348" t="s">
        <v>2481</v>
      </c>
      <c r="K1348" t="s">
        <v>29577</v>
      </c>
      <c r="L1348" t="s">
        <v>29840</v>
      </c>
      <c r="M1348" t="s">
        <v>29841</v>
      </c>
    </row>
    <row r="1349" spans="1:13">
      <c r="A1349" t="s">
        <v>177</v>
      </c>
      <c r="B1349" t="s">
        <v>177</v>
      </c>
      <c r="C1349" t="s">
        <v>1571</v>
      </c>
      <c r="D1349" t="s">
        <v>155</v>
      </c>
      <c r="E1349" t="s">
        <v>300</v>
      </c>
      <c r="F1349" t="s">
        <v>4</v>
      </c>
      <c r="G1349" t="s">
        <v>29842</v>
      </c>
      <c r="H1349" t="s">
        <v>2114</v>
      </c>
      <c r="I1349" t="s">
        <v>29843</v>
      </c>
      <c r="J1349" t="s">
        <v>1698</v>
      </c>
      <c r="K1349" t="s">
        <v>29844</v>
      </c>
      <c r="L1349" t="s">
        <v>29845</v>
      </c>
      <c r="M1349" t="s">
        <v>29846</v>
      </c>
    </row>
    <row r="1350" spans="1:13">
      <c r="A1350" t="s">
        <v>177</v>
      </c>
      <c r="B1350" t="s">
        <v>177</v>
      </c>
      <c r="C1350" t="s">
        <v>1571</v>
      </c>
      <c r="D1350" t="s">
        <v>155</v>
      </c>
      <c r="E1350" t="s">
        <v>300</v>
      </c>
      <c r="F1350" t="s">
        <v>11</v>
      </c>
      <c r="G1350" t="s">
        <v>29847</v>
      </c>
      <c r="H1350" t="s">
        <v>2049</v>
      </c>
      <c r="I1350" t="s">
        <v>29431</v>
      </c>
      <c r="J1350" t="s">
        <v>1613</v>
      </c>
      <c r="K1350" t="s">
        <v>29432</v>
      </c>
      <c r="L1350" t="s">
        <v>29433</v>
      </c>
      <c r="M1350" t="s">
        <v>8086</v>
      </c>
    </row>
    <row r="1351" spans="1:13">
      <c r="A1351" t="s">
        <v>177</v>
      </c>
      <c r="B1351" t="s">
        <v>177</v>
      </c>
      <c r="C1351" t="s">
        <v>1571</v>
      </c>
      <c r="D1351" t="s">
        <v>155</v>
      </c>
      <c r="E1351" t="s">
        <v>300</v>
      </c>
      <c r="F1351" t="s">
        <v>20</v>
      </c>
      <c r="G1351" t="s">
        <v>29848</v>
      </c>
      <c r="H1351" t="s">
        <v>1808</v>
      </c>
      <c r="I1351" t="s">
        <v>29818</v>
      </c>
      <c r="J1351" t="s">
        <v>1786</v>
      </c>
      <c r="K1351" t="s">
        <v>29822</v>
      </c>
      <c r="L1351" t="s">
        <v>29849</v>
      </c>
      <c r="M1351" t="s">
        <v>29850</v>
      </c>
    </row>
    <row r="1352" spans="1:13">
      <c r="A1352" t="s">
        <v>177</v>
      </c>
      <c r="B1352" t="s">
        <v>177</v>
      </c>
      <c r="C1352" t="s">
        <v>1571</v>
      </c>
      <c r="D1352" t="s">
        <v>156</v>
      </c>
      <c r="E1352" t="s">
        <v>377</v>
      </c>
      <c r="F1352" t="s">
        <v>10</v>
      </c>
      <c r="G1352" t="s">
        <v>29851</v>
      </c>
      <c r="H1352" t="s">
        <v>1051</v>
      </c>
      <c r="I1352" t="s">
        <v>25397</v>
      </c>
      <c r="J1352" t="s">
        <v>3800</v>
      </c>
      <c r="K1352" t="s">
        <v>91</v>
      </c>
      <c r="L1352" t="s">
        <v>6841</v>
      </c>
      <c r="M1352" t="s">
        <v>6841</v>
      </c>
    </row>
    <row r="1353" spans="1:13">
      <c r="A1353" t="s">
        <v>177</v>
      </c>
      <c r="B1353" t="s">
        <v>177</v>
      </c>
      <c r="C1353" t="s">
        <v>1571</v>
      </c>
      <c r="D1353" t="s">
        <v>161</v>
      </c>
      <c r="E1353" t="s">
        <v>690</v>
      </c>
      <c r="F1353" t="s">
        <v>3</v>
      </c>
      <c r="G1353" t="s">
        <v>29852</v>
      </c>
      <c r="H1353" t="s">
        <v>2994</v>
      </c>
      <c r="I1353" t="s">
        <v>29853</v>
      </c>
      <c r="J1353" t="s">
        <v>2587</v>
      </c>
      <c r="K1353" t="s">
        <v>29854</v>
      </c>
      <c r="L1353" t="s">
        <v>29855</v>
      </c>
      <c r="M1353" t="s">
        <v>29856</v>
      </c>
    </row>
    <row r="1354" spans="1:13">
      <c r="A1354" t="s">
        <v>177</v>
      </c>
      <c r="B1354" t="s">
        <v>177</v>
      </c>
      <c r="C1354" t="s">
        <v>1571</v>
      </c>
      <c r="D1354" t="s">
        <v>161</v>
      </c>
      <c r="E1354" t="s">
        <v>690</v>
      </c>
      <c r="F1354" t="s">
        <v>10</v>
      </c>
      <c r="G1354" t="s">
        <v>29857</v>
      </c>
      <c r="H1354" t="s">
        <v>3559</v>
      </c>
      <c r="I1354" t="s">
        <v>29858</v>
      </c>
      <c r="J1354" t="s">
        <v>1315</v>
      </c>
      <c r="K1354" t="s">
        <v>29859</v>
      </c>
      <c r="L1354" t="s">
        <v>29860</v>
      </c>
      <c r="M1354" t="s">
        <v>29861</v>
      </c>
    </row>
    <row r="1355" spans="1:13">
      <c r="A1355" t="s">
        <v>177</v>
      </c>
      <c r="B1355" t="s">
        <v>177</v>
      </c>
      <c r="C1355" t="s">
        <v>1571</v>
      </c>
      <c r="D1355" t="s">
        <v>161</v>
      </c>
      <c r="E1355" t="s">
        <v>690</v>
      </c>
      <c r="F1355" t="s">
        <v>2</v>
      </c>
      <c r="G1355" t="s">
        <v>29862</v>
      </c>
      <c r="H1355" t="s">
        <v>1332</v>
      </c>
      <c r="I1355" t="s">
        <v>29863</v>
      </c>
      <c r="J1355" t="s">
        <v>2982</v>
      </c>
      <c r="K1355" t="s">
        <v>29864</v>
      </c>
      <c r="L1355" t="s">
        <v>29865</v>
      </c>
      <c r="M1355" t="s">
        <v>29866</v>
      </c>
    </row>
    <row r="1356" spans="1:13">
      <c r="A1356" t="s">
        <v>177</v>
      </c>
      <c r="B1356" t="s">
        <v>177</v>
      </c>
      <c r="C1356" t="s">
        <v>1571</v>
      </c>
      <c r="D1356" t="s">
        <v>161</v>
      </c>
      <c r="E1356" t="s">
        <v>690</v>
      </c>
      <c r="F1356" t="s">
        <v>4</v>
      </c>
      <c r="G1356" t="s">
        <v>29867</v>
      </c>
      <c r="H1356" t="s">
        <v>2502</v>
      </c>
      <c r="I1356" t="s">
        <v>29868</v>
      </c>
      <c r="J1356" t="s">
        <v>1853</v>
      </c>
      <c r="K1356" t="s">
        <v>29869</v>
      </c>
      <c r="L1356" t="s">
        <v>29870</v>
      </c>
      <c r="M1356" t="s">
        <v>14808</v>
      </c>
    </row>
    <row r="1357" spans="1:13">
      <c r="A1357" t="s">
        <v>177</v>
      </c>
      <c r="B1357" t="s">
        <v>177</v>
      </c>
      <c r="C1357" t="s">
        <v>1571</v>
      </c>
      <c r="D1357" t="s">
        <v>161</v>
      </c>
      <c r="E1357" t="s">
        <v>690</v>
      </c>
      <c r="F1357" t="s">
        <v>11</v>
      </c>
      <c r="G1357" t="s">
        <v>29871</v>
      </c>
      <c r="H1357" t="s">
        <v>2587</v>
      </c>
      <c r="I1357" t="s">
        <v>29872</v>
      </c>
      <c r="J1357" t="s">
        <v>1590</v>
      </c>
      <c r="K1357" t="s">
        <v>29873</v>
      </c>
      <c r="L1357" t="s">
        <v>29874</v>
      </c>
      <c r="M1357" t="s">
        <v>29875</v>
      </c>
    </row>
    <row r="1358" spans="1:13">
      <c r="A1358" t="s">
        <v>177</v>
      </c>
      <c r="B1358" t="s">
        <v>177</v>
      </c>
      <c r="C1358" t="s">
        <v>1571</v>
      </c>
      <c r="D1358" t="s">
        <v>161</v>
      </c>
      <c r="E1358" t="s">
        <v>690</v>
      </c>
      <c r="F1358" t="s">
        <v>20</v>
      </c>
      <c r="G1358" t="s">
        <v>29876</v>
      </c>
      <c r="H1358" t="s">
        <v>1807</v>
      </c>
      <c r="I1358" t="s">
        <v>29877</v>
      </c>
      <c r="J1358" t="s">
        <v>1897</v>
      </c>
      <c r="K1358" t="s">
        <v>29878</v>
      </c>
      <c r="L1358" t="s">
        <v>29879</v>
      </c>
      <c r="M1358" t="s">
        <v>29880</v>
      </c>
    </row>
    <row r="1359" spans="1:13">
      <c r="A1359" t="s">
        <v>177</v>
      </c>
      <c r="B1359" t="s">
        <v>177</v>
      </c>
      <c r="C1359" t="s">
        <v>1571</v>
      </c>
      <c r="D1359" t="s">
        <v>161</v>
      </c>
      <c r="E1359" t="s">
        <v>698</v>
      </c>
      <c r="F1359" t="s">
        <v>3</v>
      </c>
      <c r="G1359" t="s">
        <v>29881</v>
      </c>
      <c r="H1359" t="s">
        <v>2266</v>
      </c>
      <c r="I1359" t="s">
        <v>29882</v>
      </c>
      <c r="J1359" t="s">
        <v>2655</v>
      </c>
      <c r="K1359" t="s">
        <v>29883</v>
      </c>
      <c r="L1359" t="s">
        <v>29884</v>
      </c>
      <c r="M1359" t="s">
        <v>29885</v>
      </c>
    </row>
    <row r="1360" spans="1:13">
      <c r="A1360" t="s">
        <v>177</v>
      </c>
      <c r="B1360" t="s">
        <v>177</v>
      </c>
      <c r="C1360" t="s">
        <v>1571</v>
      </c>
      <c r="D1360" t="s">
        <v>161</v>
      </c>
      <c r="E1360" t="s">
        <v>698</v>
      </c>
      <c r="F1360" t="s">
        <v>10</v>
      </c>
      <c r="G1360" t="s">
        <v>29886</v>
      </c>
      <c r="H1360" t="s">
        <v>2082</v>
      </c>
      <c r="I1360" t="s">
        <v>29887</v>
      </c>
      <c r="J1360" t="s">
        <v>3932</v>
      </c>
      <c r="K1360" t="s">
        <v>5324</v>
      </c>
      <c r="L1360" t="s">
        <v>29888</v>
      </c>
      <c r="M1360" t="s">
        <v>29889</v>
      </c>
    </row>
    <row r="1361" spans="1:13">
      <c r="A1361" t="s">
        <v>177</v>
      </c>
      <c r="B1361" t="s">
        <v>177</v>
      </c>
      <c r="C1361" t="s">
        <v>1571</v>
      </c>
      <c r="D1361" t="s">
        <v>161</v>
      </c>
      <c r="E1361" t="s">
        <v>698</v>
      </c>
      <c r="F1361" t="s">
        <v>2</v>
      </c>
      <c r="G1361" t="s">
        <v>29890</v>
      </c>
      <c r="H1361" t="s">
        <v>2574</v>
      </c>
      <c r="I1361" t="s">
        <v>29891</v>
      </c>
      <c r="J1361" t="s">
        <v>2994</v>
      </c>
      <c r="K1361" t="s">
        <v>29892</v>
      </c>
      <c r="L1361" t="s">
        <v>29893</v>
      </c>
      <c r="M1361" t="s">
        <v>29894</v>
      </c>
    </row>
    <row r="1362" spans="1:13">
      <c r="A1362" t="s">
        <v>177</v>
      </c>
      <c r="B1362" t="s">
        <v>177</v>
      </c>
      <c r="C1362" t="s">
        <v>1571</v>
      </c>
      <c r="D1362" t="s">
        <v>161</v>
      </c>
      <c r="E1362" t="s">
        <v>698</v>
      </c>
      <c r="F1362" t="s">
        <v>4</v>
      </c>
      <c r="G1362" t="s">
        <v>29895</v>
      </c>
      <c r="H1362" t="s">
        <v>1719</v>
      </c>
      <c r="I1362" t="s">
        <v>29896</v>
      </c>
      <c r="J1362" t="s">
        <v>1744</v>
      </c>
      <c r="K1362" t="s">
        <v>29897</v>
      </c>
      <c r="L1362" t="s">
        <v>29898</v>
      </c>
      <c r="M1362" t="s">
        <v>7464</v>
      </c>
    </row>
    <row r="1363" spans="1:13">
      <c r="A1363" t="s">
        <v>177</v>
      </c>
      <c r="B1363" t="s">
        <v>177</v>
      </c>
      <c r="C1363" t="s">
        <v>1571</v>
      </c>
      <c r="D1363" t="s">
        <v>161</v>
      </c>
      <c r="E1363" t="s">
        <v>698</v>
      </c>
      <c r="F1363" t="s">
        <v>11</v>
      </c>
      <c r="G1363" t="s">
        <v>29899</v>
      </c>
      <c r="H1363" t="s">
        <v>2481</v>
      </c>
      <c r="I1363" t="s">
        <v>29900</v>
      </c>
      <c r="J1363" t="s">
        <v>1590</v>
      </c>
      <c r="K1363" t="s">
        <v>29873</v>
      </c>
      <c r="L1363" t="s">
        <v>29901</v>
      </c>
      <c r="M1363" t="s">
        <v>29902</v>
      </c>
    </row>
    <row r="1364" spans="1:13">
      <c r="A1364" t="s">
        <v>177</v>
      </c>
      <c r="B1364" t="s">
        <v>177</v>
      </c>
      <c r="C1364" t="s">
        <v>1571</v>
      </c>
      <c r="D1364" t="s">
        <v>161</v>
      </c>
      <c r="E1364" t="s">
        <v>698</v>
      </c>
      <c r="F1364" t="s">
        <v>20</v>
      </c>
      <c r="G1364" t="s">
        <v>29903</v>
      </c>
      <c r="H1364" t="s">
        <v>2050</v>
      </c>
      <c r="I1364" t="s">
        <v>29904</v>
      </c>
      <c r="J1364" t="s">
        <v>1744</v>
      </c>
      <c r="K1364" t="s">
        <v>29897</v>
      </c>
      <c r="L1364" t="s">
        <v>29905</v>
      </c>
      <c r="M1364" t="s">
        <v>29906</v>
      </c>
    </row>
    <row r="1365" spans="1:13">
      <c r="A1365" t="s">
        <v>177</v>
      </c>
      <c r="B1365" t="s">
        <v>177</v>
      </c>
      <c r="C1365" t="s">
        <v>1571</v>
      </c>
      <c r="D1365" t="s">
        <v>161</v>
      </c>
      <c r="E1365" t="s">
        <v>706</v>
      </c>
      <c r="F1365" t="s">
        <v>3</v>
      </c>
      <c r="G1365" t="s">
        <v>29907</v>
      </c>
      <c r="H1365" t="s">
        <v>5340</v>
      </c>
      <c r="I1365" t="s">
        <v>29908</v>
      </c>
      <c r="J1365" t="s">
        <v>1155</v>
      </c>
      <c r="K1365" t="s">
        <v>29909</v>
      </c>
      <c r="L1365" t="s">
        <v>29910</v>
      </c>
      <c r="M1365" t="s">
        <v>29911</v>
      </c>
    </row>
    <row r="1366" spans="1:13">
      <c r="A1366" t="s">
        <v>177</v>
      </c>
      <c r="B1366" t="s">
        <v>177</v>
      </c>
      <c r="C1366" t="s">
        <v>1571</v>
      </c>
      <c r="D1366" t="s">
        <v>161</v>
      </c>
      <c r="E1366" t="s">
        <v>706</v>
      </c>
      <c r="F1366" t="s">
        <v>10</v>
      </c>
      <c r="G1366" t="s">
        <v>29912</v>
      </c>
      <c r="H1366" t="s">
        <v>3321</v>
      </c>
      <c r="I1366" t="s">
        <v>29913</v>
      </c>
      <c r="J1366" t="s">
        <v>2573</v>
      </c>
      <c r="K1366" t="s">
        <v>29914</v>
      </c>
      <c r="L1366" t="s">
        <v>29915</v>
      </c>
      <c r="M1366" t="s">
        <v>29916</v>
      </c>
    </row>
    <row r="1367" spans="1:13">
      <c r="A1367" t="s">
        <v>177</v>
      </c>
      <c r="B1367" t="s">
        <v>177</v>
      </c>
      <c r="C1367" t="s">
        <v>1571</v>
      </c>
      <c r="D1367" t="s">
        <v>161</v>
      </c>
      <c r="E1367" t="s">
        <v>706</v>
      </c>
      <c r="F1367" t="s">
        <v>2</v>
      </c>
      <c r="G1367" t="s">
        <v>29917</v>
      </c>
      <c r="H1367" t="s">
        <v>2287</v>
      </c>
      <c r="I1367" t="s">
        <v>29918</v>
      </c>
      <c r="J1367" t="s">
        <v>1719</v>
      </c>
      <c r="K1367" t="s">
        <v>29919</v>
      </c>
      <c r="L1367" t="s">
        <v>29920</v>
      </c>
      <c r="M1367" t="s">
        <v>29921</v>
      </c>
    </row>
    <row r="1368" spans="1:13">
      <c r="A1368" t="s">
        <v>177</v>
      </c>
      <c r="B1368" t="s">
        <v>177</v>
      </c>
      <c r="C1368" t="s">
        <v>1571</v>
      </c>
      <c r="D1368" t="s">
        <v>161</v>
      </c>
      <c r="E1368" t="s">
        <v>706</v>
      </c>
      <c r="F1368" t="s">
        <v>4</v>
      </c>
      <c r="G1368" t="s">
        <v>29922</v>
      </c>
      <c r="H1368" t="s">
        <v>1918</v>
      </c>
      <c r="I1368" t="s">
        <v>29923</v>
      </c>
      <c r="J1368" t="s">
        <v>1613</v>
      </c>
      <c r="K1368" t="s">
        <v>29924</v>
      </c>
      <c r="L1368" t="s">
        <v>29925</v>
      </c>
      <c r="M1368" t="s">
        <v>29926</v>
      </c>
    </row>
    <row r="1369" spans="1:13">
      <c r="A1369" t="s">
        <v>177</v>
      </c>
      <c r="B1369" t="s">
        <v>177</v>
      </c>
      <c r="C1369" t="s">
        <v>1571</v>
      </c>
      <c r="D1369" t="s">
        <v>161</v>
      </c>
      <c r="E1369" t="s">
        <v>706</v>
      </c>
      <c r="F1369" t="s">
        <v>11</v>
      </c>
      <c r="G1369" t="s">
        <v>29927</v>
      </c>
      <c r="H1369" t="s">
        <v>1875</v>
      </c>
      <c r="I1369" t="s">
        <v>29928</v>
      </c>
      <c r="J1369" t="s">
        <v>1502</v>
      </c>
      <c r="K1369" t="s">
        <v>29929</v>
      </c>
      <c r="L1369" t="s">
        <v>11174</v>
      </c>
      <c r="M1369" t="s">
        <v>12104</v>
      </c>
    </row>
    <row r="1370" spans="1:13">
      <c r="A1370" t="s">
        <v>177</v>
      </c>
      <c r="B1370" t="s">
        <v>177</v>
      </c>
      <c r="C1370" t="s">
        <v>1571</v>
      </c>
      <c r="D1370" t="s">
        <v>161</v>
      </c>
      <c r="E1370" t="s">
        <v>706</v>
      </c>
      <c r="F1370" t="s">
        <v>20</v>
      </c>
      <c r="G1370" t="s">
        <v>29930</v>
      </c>
      <c r="H1370" t="s">
        <v>2137</v>
      </c>
      <c r="I1370" t="s">
        <v>29931</v>
      </c>
      <c r="J1370" t="s">
        <v>1721</v>
      </c>
      <c r="K1370" t="s">
        <v>29932</v>
      </c>
      <c r="L1370" t="s">
        <v>26528</v>
      </c>
      <c r="M1370" t="s">
        <v>29933</v>
      </c>
    </row>
    <row r="1371" spans="1:13">
      <c r="A1371" t="s">
        <v>177</v>
      </c>
      <c r="B1371" t="s">
        <v>177</v>
      </c>
      <c r="C1371" t="s">
        <v>1571</v>
      </c>
      <c r="D1371" t="s">
        <v>161</v>
      </c>
      <c r="E1371" t="s">
        <v>714</v>
      </c>
      <c r="F1371" t="s">
        <v>3</v>
      </c>
      <c r="G1371" t="s">
        <v>29934</v>
      </c>
      <c r="H1371" t="s">
        <v>4643</v>
      </c>
      <c r="I1371" t="s">
        <v>29935</v>
      </c>
      <c r="J1371" t="s">
        <v>1161</v>
      </c>
      <c r="K1371" t="s">
        <v>29936</v>
      </c>
      <c r="L1371" t="s">
        <v>29937</v>
      </c>
      <c r="M1371" t="s">
        <v>29938</v>
      </c>
    </row>
    <row r="1372" spans="1:13">
      <c r="A1372" t="s">
        <v>177</v>
      </c>
      <c r="B1372" t="s">
        <v>177</v>
      </c>
      <c r="C1372" t="s">
        <v>1571</v>
      </c>
      <c r="D1372" t="s">
        <v>161</v>
      </c>
      <c r="E1372" t="s">
        <v>714</v>
      </c>
      <c r="F1372" t="s">
        <v>10</v>
      </c>
      <c r="G1372" t="s">
        <v>29939</v>
      </c>
      <c r="H1372" t="s">
        <v>2674</v>
      </c>
      <c r="I1372" t="s">
        <v>29940</v>
      </c>
      <c r="J1372" t="s">
        <v>1968</v>
      </c>
      <c r="K1372" t="s">
        <v>29941</v>
      </c>
      <c r="L1372" t="s">
        <v>29942</v>
      </c>
      <c r="M1372" t="s">
        <v>29943</v>
      </c>
    </row>
    <row r="1373" spans="1:13">
      <c r="A1373" t="s">
        <v>177</v>
      </c>
      <c r="B1373" t="s">
        <v>177</v>
      </c>
      <c r="C1373" t="s">
        <v>1571</v>
      </c>
      <c r="D1373" t="s">
        <v>161</v>
      </c>
      <c r="E1373" t="s">
        <v>714</v>
      </c>
      <c r="F1373" t="s">
        <v>2</v>
      </c>
      <c r="G1373" t="s">
        <v>29944</v>
      </c>
      <c r="H1373" t="s">
        <v>2278</v>
      </c>
      <c r="I1373" t="s">
        <v>29945</v>
      </c>
      <c r="J1373" t="s">
        <v>2114</v>
      </c>
      <c r="K1373" t="s">
        <v>29946</v>
      </c>
      <c r="L1373" t="s">
        <v>29947</v>
      </c>
      <c r="M1373" t="s">
        <v>29948</v>
      </c>
    </row>
    <row r="1374" spans="1:13">
      <c r="A1374" t="s">
        <v>177</v>
      </c>
      <c r="B1374" t="s">
        <v>177</v>
      </c>
      <c r="C1374" t="s">
        <v>1571</v>
      </c>
      <c r="D1374" t="s">
        <v>161</v>
      </c>
      <c r="E1374" t="s">
        <v>714</v>
      </c>
      <c r="F1374" t="s">
        <v>4</v>
      </c>
      <c r="G1374" t="s">
        <v>29949</v>
      </c>
      <c r="H1374" t="s">
        <v>1590</v>
      </c>
      <c r="I1374" t="s">
        <v>29950</v>
      </c>
      <c r="J1374" t="s">
        <v>1502</v>
      </c>
      <c r="K1374" t="s">
        <v>29929</v>
      </c>
      <c r="L1374" t="s">
        <v>29951</v>
      </c>
      <c r="M1374" t="s">
        <v>29952</v>
      </c>
    </row>
    <row r="1375" spans="1:13">
      <c r="A1375" t="s">
        <v>177</v>
      </c>
      <c r="B1375" t="s">
        <v>177</v>
      </c>
      <c r="C1375" t="s">
        <v>1571</v>
      </c>
      <c r="D1375" t="s">
        <v>161</v>
      </c>
      <c r="E1375" t="s">
        <v>714</v>
      </c>
      <c r="F1375" t="s">
        <v>11</v>
      </c>
      <c r="G1375" t="s">
        <v>29953</v>
      </c>
      <c r="H1375" t="s">
        <v>1918</v>
      </c>
      <c r="I1375" t="s">
        <v>29923</v>
      </c>
      <c r="J1375" t="s">
        <v>1547</v>
      </c>
      <c r="K1375" t="s">
        <v>29954</v>
      </c>
      <c r="L1375" t="s">
        <v>28675</v>
      </c>
      <c r="M1375" t="s">
        <v>9094</v>
      </c>
    </row>
    <row r="1376" spans="1:13">
      <c r="A1376" t="s">
        <v>177</v>
      </c>
      <c r="B1376" t="s">
        <v>177</v>
      </c>
      <c r="C1376" t="s">
        <v>1571</v>
      </c>
      <c r="D1376" t="s">
        <v>161</v>
      </c>
      <c r="E1376" t="s">
        <v>714</v>
      </c>
      <c r="F1376" t="s">
        <v>20</v>
      </c>
      <c r="G1376" t="s">
        <v>29955</v>
      </c>
      <c r="H1376" t="s">
        <v>2007</v>
      </c>
      <c r="I1376" t="s">
        <v>29956</v>
      </c>
      <c r="J1376" t="s">
        <v>1613</v>
      </c>
      <c r="K1376" t="s">
        <v>29924</v>
      </c>
      <c r="L1376" t="s">
        <v>26536</v>
      </c>
      <c r="M1376" t="s">
        <v>1164</v>
      </c>
    </row>
    <row r="1377" spans="1:13">
      <c r="A1377" t="s">
        <v>177</v>
      </c>
      <c r="B1377" t="s">
        <v>177</v>
      </c>
      <c r="C1377" t="s">
        <v>1571</v>
      </c>
      <c r="D1377" t="s">
        <v>162</v>
      </c>
      <c r="E1377" t="s">
        <v>722</v>
      </c>
      <c r="F1377" t="s">
        <v>3</v>
      </c>
      <c r="G1377" t="s">
        <v>29957</v>
      </c>
      <c r="H1377" t="s">
        <v>2982</v>
      </c>
      <c r="I1377" t="s">
        <v>29958</v>
      </c>
      <c r="J1377" t="s">
        <v>2976</v>
      </c>
      <c r="K1377" t="s">
        <v>29959</v>
      </c>
      <c r="L1377" t="s">
        <v>29960</v>
      </c>
      <c r="M1377" t="s">
        <v>29961</v>
      </c>
    </row>
    <row r="1378" spans="1:13">
      <c r="A1378" t="s">
        <v>177</v>
      </c>
      <c r="B1378" t="s">
        <v>177</v>
      </c>
      <c r="C1378" t="s">
        <v>1571</v>
      </c>
      <c r="D1378" t="s">
        <v>162</v>
      </c>
      <c r="E1378" t="s">
        <v>722</v>
      </c>
      <c r="F1378" t="s">
        <v>10</v>
      </c>
      <c r="G1378" t="s">
        <v>29962</v>
      </c>
      <c r="H1378" t="s">
        <v>5009</v>
      </c>
      <c r="I1378" t="s">
        <v>29963</v>
      </c>
      <c r="J1378" t="s">
        <v>3056</v>
      </c>
      <c r="K1378" t="s">
        <v>29964</v>
      </c>
      <c r="L1378" t="s">
        <v>29965</v>
      </c>
      <c r="M1378" t="s">
        <v>29966</v>
      </c>
    </row>
    <row r="1379" spans="1:13">
      <c r="A1379" t="s">
        <v>177</v>
      </c>
      <c r="B1379" t="s">
        <v>177</v>
      </c>
      <c r="C1379" t="s">
        <v>1571</v>
      </c>
      <c r="D1379" t="s">
        <v>162</v>
      </c>
      <c r="E1379" t="s">
        <v>722</v>
      </c>
      <c r="F1379" t="s">
        <v>2</v>
      </c>
      <c r="G1379" t="s">
        <v>29967</v>
      </c>
      <c r="H1379" t="s">
        <v>1057</v>
      </c>
      <c r="I1379" t="s">
        <v>29968</v>
      </c>
      <c r="J1379" t="s">
        <v>3500</v>
      </c>
      <c r="K1379" t="s">
        <v>29969</v>
      </c>
      <c r="L1379" t="s">
        <v>29970</v>
      </c>
      <c r="M1379" t="s">
        <v>29971</v>
      </c>
    </row>
    <row r="1380" spans="1:13">
      <c r="A1380" t="s">
        <v>177</v>
      </c>
      <c r="B1380" t="s">
        <v>177</v>
      </c>
      <c r="C1380" t="s">
        <v>1571</v>
      </c>
      <c r="D1380" t="s">
        <v>162</v>
      </c>
      <c r="E1380" t="s">
        <v>722</v>
      </c>
      <c r="F1380" t="s">
        <v>4</v>
      </c>
      <c r="G1380" t="s">
        <v>29972</v>
      </c>
      <c r="H1380" t="s">
        <v>2135</v>
      </c>
      <c r="I1380" t="s">
        <v>29973</v>
      </c>
      <c r="J1380" t="s">
        <v>1853</v>
      </c>
      <c r="K1380" t="s">
        <v>29869</v>
      </c>
      <c r="L1380" t="s">
        <v>29974</v>
      </c>
      <c r="M1380" t="s">
        <v>29975</v>
      </c>
    </row>
    <row r="1381" spans="1:13">
      <c r="A1381" t="s">
        <v>177</v>
      </c>
      <c r="B1381" t="s">
        <v>177</v>
      </c>
      <c r="C1381" t="s">
        <v>1571</v>
      </c>
      <c r="D1381" t="s">
        <v>162</v>
      </c>
      <c r="E1381" t="s">
        <v>722</v>
      </c>
      <c r="F1381" t="s">
        <v>11</v>
      </c>
      <c r="G1381" t="s">
        <v>29976</v>
      </c>
      <c r="H1381" t="s">
        <v>1354</v>
      </c>
      <c r="I1381" t="s">
        <v>29977</v>
      </c>
      <c r="J1381" t="s">
        <v>1657</v>
      </c>
      <c r="K1381" t="s">
        <v>29978</v>
      </c>
      <c r="L1381" t="s">
        <v>29979</v>
      </c>
      <c r="M1381" t="s">
        <v>29980</v>
      </c>
    </row>
    <row r="1382" spans="1:13">
      <c r="A1382" t="s">
        <v>177</v>
      </c>
      <c r="B1382" t="s">
        <v>177</v>
      </c>
      <c r="C1382" t="s">
        <v>1571</v>
      </c>
      <c r="D1382" t="s">
        <v>162</v>
      </c>
      <c r="E1382" t="s">
        <v>722</v>
      </c>
      <c r="F1382" t="s">
        <v>20</v>
      </c>
      <c r="G1382" t="s">
        <v>29981</v>
      </c>
      <c r="H1382" t="s">
        <v>2566</v>
      </c>
      <c r="I1382" t="s">
        <v>29982</v>
      </c>
      <c r="J1382" t="s">
        <v>1853</v>
      </c>
      <c r="K1382" t="s">
        <v>29869</v>
      </c>
      <c r="L1382" t="s">
        <v>29983</v>
      </c>
      <c r="M1382" t="s">
        <v>29984</v>
      </c>
    </row>
    <row r="1383" spans="1:13">
      <c r="A1383" t="s">
        <v>177</v>
      </c>
      <c r="B1383" t="s">
        <v>177</v>
      </c>
      <c r="C1383" t="s">
        <v>1571</v>
      </c>
      <c r="D1383" t="s">
        <v>162</v>
      </c>
      <c r="E1383" t="s">
        <v>730</v>
      </c>
      <c r="F1383" t="s">
        <v>3</v>
      </c>
      <c r="G1383" t="s">
        <v>29985</v>
      </c>
      <c r="H1383" t="s">
        <v>1261</v>
      </c>
      <c r="I1383" t="s">
        <v>29986</v>
      </c>
      <c r="J1383" t="s">
        <v>2877</v>
      </c>
      <c r="K1383" t="s">
        <v>29987</v>
      </c>
      <c r="L1383" t="s">
        <v>29988</v>
      </c>
      <c r="M1383" t="s">
        <v>29989</v>
      </c>
    </row>
    <row r="1384" spans="1:13">
      <c r="A1384" t="s">
        <v>177</v>
      </c>
      <c r="B1384" t="s">
        <v>177</v>
      </c>
      <c r="C1384" t="s">
        <v>1571</v>
      </c>
      <c r="D1384" t="s">
        <v>162</v>
      </c>
      <c r="E1384" t="s">
        <v>730</v>
      </c>
      <c r="F1384" t="s">
        <v>10</v>
      </c>
      <c r="G1384" t="s">
        <v>29990</v>
      </c>
      <c r="H1384" t="s">
        <v>2082</v>
      </c>
      <c r="I1384" t="s">
        <v>29887</v>
      </c>
      <c r="J1384" t="s">
        <v>2309</v>
      </c>
      <c r="K1384" t="s">
        <v>14985</v>
      </c>
      <c r="L1384" t="s">
        <v>29888</v>
      </c>
      <c r="M1384" t="s">
        <v>29991</v>
      </c>
    </row>
    <row r="1385" spans="1:13">
      <c r="A1385" t="s">
        <v>177</v>
      </c>
      <c r="B1385" t="s">
        <v>177</v>
      </c>
      <c r="C1385" t="s">
        <v>1571</v>
      </c>
      <c r="D1385" t="s">
        <v>162</v>
      </c>
      <c r="E1385" t="s">
        <v>730</v>
      </c>
      <c r="F1385" t="s">
        <v>2</v>
      </c>
      <c r="G1385" t="s">
        <v>29992</v>
      </c>
      <c r="H1385" t="s">
        <v>3623</v>
      </c>
      <c r="I1385" t="s">
        <v>29993</v>
      </c>
      <c r="J1385" t="s">
        <v>2461</v>
      </c>
      <c r="K1385" t="s">
        <v>29994</v>
      </c>
      <c r="L1385" t="s">
        <v>29995</v>
      </c>
      <c r="M1385" t="s">
        <v>29996</v>
      </c>
    </row>
    <row r="1386" spans="1:13">
      <c r="A1386" t="s">
        <v>177</v>
      </c>
      <c r="B1386" t="s">
        <v>177</v>
      </c>
      <c r="C1386" t="s">
        <v>1571</v>
      </c>
      <c r="D1386" t="s">
        <v>162</v>
      </c>
      <c r="E1386" t="s">
        <v>730</v>
      </c>
      <c r="F1386" t="s">
        <v>4</v>
      </c>
      <c r="G1386" t="s">
        <v>29997</v>
      </c>
      <c r="H1386" t="s">
        <v>2049</v>
      </c>
      <c r="I1386" t="s">
        <v>29998</v>
      </c>
      <c r="J1386" t="s">
        <v>1744</v>
      </c>
      <c r="K1386" t="s">
        <v>29897</v>
      </c>
      <c r="L1386" t="s">
        <v>19840</v>
      </c>
      <c r="M1386" t="s">
        <v>29999</v>
      </c>
    </row>
    <row r="1387" spans="1:13">
      <c r="A1387" t="s">
        <v>177</v>
      </c>
      <c r="B1387" t="s">
        <v>177</v>
      </c>
      <c r="C1387" t="s">
        <v>1571</v>
      </c>
      <c r="D1387" t="s">
        <v>162</v>
      </c>
      <c r="E1387" t="s">
        <v>730</v>
      </c>
      <c r="F1387" t="s">
        <v>11</v>
      </c>
      <c r="G1387" t="s">
        <v>30000</v>
      </c>
      <c r="H1387" t="s">
        <v>2404</v>
      </c>
      <c r="I1387" t="s">
        <v>30001</v>
      </c>
      <c r="J1387" t="s">
        <v>1590</v>
      </c>
      <c r="K1387" t="s">
        <v>29873</v>
      </c>
      <c r="L1387" t="s">
        <v>25672</v>
      </c>
      <c r="M1387" t="s">
        <v>30002</v>
      </c>
    </row>
    <row r="1388" spans="1:13">
      <c r="A1388" t="s">
        <v>177</v>
      </c>
      <c r="B1388" t="s">
        <v>177</v>
      </c>
      <c r="C1388" t="s">
        <v>1571</v>
      </c>
      <c r="D1388" t="s">
        <v>162</v>
      </c>
      <c r="E1388" t="s">
        <v>730</v>
      </c>
      <c r="F1388" t="s">
        <v>20</v>
      </c>
      <c r="G1388" t="s">
        <v>30003</v>
      </c>
      <c r="H1388" t="s">
        <v>2050</v>
      </c>
      <c r="I1388" t="s">
        <v>29904</v>
      </c>
      <c r="J1388" t="s">
        <v>1744</v>
      </c>
      <c r="K1388" t="s">
        <v>29897</v>
      </c>
      <c r="L1388" t="s">
        <v>29905</v>
      </c>
      <c r="M1388" t="s">
        <v>30004</v>
      </c>
    </row>
    <row r="1389" spans="1:13">
      <c r="A1389" t="s">
        <v>177</v>
      </c>
      <c r="B1389" t="s">
        <v>177</v>
      </c>
      <c r="C1389" t="s">
        <v>1571</v>
      </c>
      <c r="D1389" t="s">
        <v>162</v>
      </c>
      <c r="E1389" t="s">
        <v>738</v>
      </c>
      <c r="F1389" t="s">
        <v>3</v>
      </c>
      <c r="G1389" t="s">
        <v>30005</v>
      </c>
      <c r="H1389" t="s">
        <v>4257</v>
      </c>
      <c r="I1389" t="s">
        <v>30006</v>
      </c>
      <c r="J1389" t="s">
        <v>1425</v>
      </c>
      <c r="K1389" t="s">
        <v>30007</v>
      </c>
      <c r="L1389" t="s">
        <v>30008</v>
      </c>
      <c r="M1389" t="s">
        <v>30009</v>
      </c>
    </row>
    <row r="1390" spans="1:13">
      <c r="A1390" t="s">
        <v>177</v>
      </c>
      <c r="B1390" t="s">
        <v>177</v>
      </c>
      <c r="C1390" t="s">
        <v>1571</v>
      </c>
      <c r="D1390" t="s">
        <v>162</v>
      </c>
      <c r="E1390" t="s">
        <v>738</v>
      </c>
      <c r="F1390" t="s">
        <v>10</v>
      </c>
      <c r="G1390" t="s">
        <v>30010</v>
      </c>
      <c r="H1390" t="s">
        <v>2402</v>
      </c>
      <c r="I1390" t="s">
        <v>30011</v>
      </c>
      <c r="J1390" t="s">
        <v>3377</v>
      </c>
      <c r="K1390" t="s">
        <v>15832</v>
      </c>
      <c r="L1390" t="s">
        <v>30012</v>
      </c>
      <c r="M1390" t="s">
        <v>30013</v>
      </c>
    </row>
    <row r="1391" spans="1:13">
      <c r="A1391" t="s">
        <v>177</v>
      </c>
      <c r="B1391" t="s">
        <v>177</v>
      </c>
      <c r="C1391" t="s">
        <v>1571</v>
      </c>
      <c r="D1391" t="s">
        <v>162</v>
      </c>
      <c r="E1391" t="s">
        <v>738</v>
      </c>
      <c r="F1391" t="s">
        <v>2</v>
      </c>
      <c r="G1391" t="s">
        <v>30014</v>
      </c>
      <c r="H1391" t="s">
        <v>2759</v>
      </c>
      <c r="I1391" t="s">
        <v>30015</v>
      </c>
      <c r="J1391" t="s">
        <v>2502</v>
      </c>
      <c r="K1391" t="s">
        <v>30016</v>
      </c>
      <c r="L1391" t="s">
        <v>30017</v>
      </c>
      <c r="M1391" t="s">
        <v>30018</v>
      </c>
    </row>
    <row r="1392" spans="1:13">
      <c r="A1392" t="s">
        <v>177</v>
      </c>
      <c r="B1392" t="s">
        <v>177</v>
      </c>
      <c r="C1392" t="s">
        <v>1571</v>
      </c>
      <c r="D1392" t="s">
        <v>162</v>
      </c>
      <c r="E1392" t="s">
        <v>738</v>
      </c>
      <c r="F1392" t="s">
        <v>4</v>
      </c>
      <c r="G1392" t="s">
        <v>30019</v>
      </c>
      <c r="H1392" t="s">
        <v>1810</v>
      </c>
      <c r="I1392" t="s">
        <v>30020</v>
      </c>
      <c r="J1392" t="s">
        <v>1592</v>
      </c>
      <c r="K1392" t="s">
        <v>30021</v>
      </c>
      <c r="L1392" t="s">
        <v>30022</v>
      </c>
      <c r="M1392" t="s">
        <v>30023</v>
      </c>
    </row>
    <row r="1393" spans="1:13">
      <c r="A1393" t="s">
        <v>177</v>
      </c>
      <c r="B1393" t="s">
        <v>177</v>
      </c>
      <c r="C1393" t="s">
        <v>1571</v>
      </c>
      <c r="D1393" t="s">
        <v>162</v>
      </c>
      <c r="E1393" t="s">
        <v>738</v>
      </c>
      <c r="F1393" t="s">
        <v>11</v>
      </c>
      <c r="G1393" t="s">
        <v>30024</v>
      </c>
      <c r="H1393" t="s">
        <v>1875</v>
      </c>
      <c r="I1393" t="s">
        <v>29928</v>
      </c>
      <c r="J1393" t="s">
        <v>1502</v>
      </c>
      <c r="K1393" t="s">
        <v>29929</v>
      </c>
      <c r="L1393" t="s">
        <v>11174</v>
      </c>
      <c r="M1393" t="s">
        <v>30025</v>
      </c>
    </row>
    <row r="1394" spans="1:13">
      <c r="A1394" t="s">
        <v>177</v>
      </c>
      <c r="B1394" t="s">
        <v>177</v>
      </c>
      <c r="C1394" t="s">
        <v>1571</v>
      </c>
      <c r="D1394" t="s">
        <v>162</v>
      </c>
      <c r="E1394" t="s">
        <v>738</v>
      </c>
      <c r="F1394" t="s">
        <v>20</v>
      </c>
      <c r="G1394" t="s">
        <v>30026</v>
      </c>
      <c r="H1394" t="s">
        <v>2137</v>
      </c>
      <c r="I1394" t="s">
        <v>29931</v>
      </c>
      <c r="J1394" t="s">
        <v>1721</v>
      </c>
      <c r="K1394" t="s">
        <v>29932</v>
      </c>
      <c r="L1394" t="s">
        <v>26528</v>
      </c>
      <c r="M1394" t="s">
        <v>30027</v>
      </c>
    </row>
    <row r="1395" spans="1:13">
      <c r="A1395" t="s">
        <v>177</v>
      </c>
      <c r="B1395" t="s">
        <v>177</v>
      </c>
      <c r="C1395" t="s">
        <v>1571</v>
      </c>
      <c r="D1395" t="s">
        <v>162</v>
      </c>
      <c r="E1395" t="s">
        <v>746</v>
      </c>
      <c r="F1395" t="s">
        <v>3</v>
      </c>
      <c r="G1395" t="s">
        <v>30028</v>
      </c>
      <c r="H1395" t="s">
        <v>2767</v>
      </c>
      <c r="I1395" t="s">
        <v>30029</v>
      </c>
      <c r="J1395" t="s">
        <v>3157</v>
      </c>
      <c r="K1395" t="s">
        <v>30030</v>
      </c>
      <c r="L1395" t="s">
        <v>30031</v>
      </c>
      <c r="M1395" t="s">
        <v>30032</v>
      </c>
    </row>
    <row r="1396" spans="1:13">
      <c r="A1396" t="s">
        <v>177</v>
      </c>
      <c r="B1396" t="s">
        <v>177</v>
      </c>
      <c r="C1396" t="s">
        <v>1571</v>
      </c>
      <c r="D1396" t="s">
        <v>162</v>
      </c>
      <c r="E1396" t="s">
        <v>746</v>
      </c>
      <c r="F1396" t="s">
        <v>10</v>
      </c>
      <c r="G1396" t="s">
        <v>30033</v>
      </c>
      <c r="H1396" t="s">
        <v>2551</v>
      </c>
      <c r="I1396" t="s">
        <v>30034</v>
      </c>
      <c r="J1396" t="s">
        <v>2563</v>
      </c>
      <c r="K1396" t="s">
        <v>30035</v>
      </c>
      <c r="L1396" t="s">
        <v>30036</v>
      </c>
      <c r="M1396" t="s">
        <v>30037</v>
      </c>
    </row>
    <row r="1397" spans="1:13">
      <c r="A1397" t="s">
        <v>177</v>
      </c>
      <c r="B1397" t="s">
        <v>177</v>
      </c>
      <c r="C1397" t="s">
        <v>1571</v>
      </c>
      <c r="D1397" t="s">
        <v>162</v>
      </c>
      <c r="E1397" t="s">
        <v>746</v>
      </c>
      <c r="F1397" t="s">
        <v>2</v>
      </c>
      <c r="G1397" t="s">
        <v>30038</v>
      </c>
      <c r="H1397" t="s">
        <v>2278</v>
      </c>
      <c r="I1397" t="s">
        <v>29945</v>
      </c>
      <c r="J1397" t="s">
        <v>2029</v>
      </c>
      <c r="K1397" t="s">
        <v>30039</v>
      </c>
      <c r="L1397" t="s">
        <v>29947</v>
      </c>
      <c r="M1397" t="s">
        <v>30040</v>
      </c>
    </row>
    <row r="1398" spans="1:13">
      <c r="A1398" t="s">
        <v>177</v>
      </c>
      <c r="B1398" t="s">
        <v>177</v>
      </c>
      <c r="C1398" t="s">
        <v>1571</v>
      </c>
      <c r="D1398" t="s">
        <v>162</v>
      </c>
      <c r="E1398" t="s">
        <v>746</v>
      </c>
      <c r="F1398" t="s">
        <v>4</v>
      </c>
      <c r="G1398" t="s">
        <v>30041</v>
      </c>
      <c r="H1398" t="s">
        <v>1721</v>
      </c>
      <c r="I1398" t="s">
        <v>29924</v>
      </c>
      <c r="J1398" t="s">
        <v>1547</v>
      </c>
      <c r="K1398" t="s">
        <v>29954</v>
      </c>
      <c r="L1398" t="s">
        <v>14877</v>
      </c>
      <c r="M1398" t="s">
        <v>30042</v>
      </c>
    </row>
    <row r="1399" spans="1:13">
      <c r="A1399" t="s">
        <v>177</v>
      </c>
      <c r="B1399" t="s">
        <v>177</v>
      </c>
      <c r="C1399" t="s">
        <v>1571</v>
      </c>
      <c r="D1399" t="s">
        <v>162</v>
      </c>
      <c r="E1399" t="s">
        <v>746</v>
      </c>
      <c r="F1399" t="s">
        <v>11</v>
      </c>
      <c r="G1399" t="s">
        <v>30043</v>
      </c>
      <c r="H1399" t="s">
        <v>1961</v>
      </c>
      <c r="I1399" t="s">
        <v>30044</v>
      </c>
      <c r="J1399" t="s">
        <v>1546</v>
      </c>
      <c r="K1399" t="s">
        <v>8916</v>
      </c>
      <c r="L1399" t="s">
        <v>28854</v>
      </c>
      <c r="M1399" t="s">
        <v>7314</v>
      </c>
    </row>
    <row r="1400" spans="1:13">
      <c r="A1400" t="s">
        <v>177</v>
      </c>
      <c r="B1400" t="s">
        <v>177</v>
      </c>
      <c r="C1400" t="s">
        <v>1571</v>
      </c>
      <c r="D1400" t="s">
        <v>162</v>
      </c>
      <c r="E1400" t="s">
        <v>746</v>
      </c>
      <c r="F1400" t="s">
        <v>20</v>
      </c>
      <c r="G1400" t="s">
        <v>30045</v>
      </c>
      <c r="H1400" t="s">
        <v>2052</v>
      </c>
      <c r="I1400" t="s">
        <v>30046</v>
      </c>
      <c r="J1400" t="s">
        <v>1657</v>
      </c>
      <c r="K1400" t="s">
        <v>29978</v>
      </c>
      <c r="L1400" t="s">
        <v>16777</v>
      </c>
      <c r="M1400" t="s">
        <v>30047</v>
      </c>
    </row>
    <row r="1401" spans="1:13">
      <c r="A1401" t="s">
        <v>177</v>
      </c>
      <c r="B1401" t="s">
        <v>177</v>
      </c>
      <c r="C1401" t="s">
        <v>1571</v>
      </c>
      <c r="D1401" t="s">
        <v>163</v>
      </c>
      <c r="E1401" t="s">
        <v>754</v>
      </c>
      <c r="F1401" t="s">
        <v>3</v>
      </c>
      <c r="G1401" t="s">
        <v>30048</v>
      </c>
      <c r="H1401" t="s">
        <v>2015</v>
      </c>
      <c r="I1401" t="s">
        <v>30049</v>
      </c>
      <c r="J1401" t="s">
        <v>2071</v>
      </c>
      <c r="K1401" t="s">
        <v>30050</v>
      </c>
      <c r="L1401" t="s">
        <v>30051</v>
      </c>
      <c r="M1401" t="s">
        <v>30052</v>
      </c>
    </row>
    <row r="1402" spans="1:13">
      <c r="A1402" t="s">
        <v>177</v>
      </c>
      <c r="B1402" t="s">
        <v>177</v>
      </c>
      <c r="C1402" t="s">
        <v>1571</v>
      </c>
      <c r="D1402" t="s">
        <v>163</v>
      </c>
      <c r="E1402" t="s">
        <v>754</v>
      </c>
      <c r="F1402" t="s">
        <v>10</v>
      </c>
      <c r="G1402" t="s">
        <v>30053</v>
      </c>
      <c r="H1402" t="s">
        <v>3675</v>
      </c>
      <c r="I1402" t="s">
        <v>30054</v>
      </c>
      <c r="J1402" t="s">
        <v>1860</v>
      </c>
      <c r="K1402" t="s">
        <v>30055</v>
      </c>
      <c r="L1402" t="s">
        <v>30056</v>
      </c>
      <c r="M1402" t="s">
        <v>30057</v>
      </c>
    </row>
    <row r="1403" spans="1:13">
      <c r="A1403" t="s">
        <v>177</v>
      </c>
      <c r="B1403" t="s">
        <v>177</v>
      </c>
      <c r="C1403" t="s">
        <v>1571</v>
      </c>
      <c r="D1403" t="s">
        <v>163</v>
      </c>
      <c r="E1403" t="s">
        <v>754</v>
      </c>
      <c r="F1403" t="s">
        <v>2</v>
      </c>
      <c r="G1403" t="s">
        <v>30058</v>
      </c>
      <c r="H1403" t="s">
        <v>916</v>
      </c>
      <c r="I1403" t="s">
        <v>30059</v>
      </c>
      <c r="J1403" t="s">
        <v>3221</v>
      </c>
      <c r="K1403" t="s">
        <v>30060</v>
      </c>
      <c r="L1403" t="s">
        <v>30061</v>
      </c>
      <c r="M1403" t="s">
        <v>30062</v>
      </c>
    </row>
    <row r="1404" spans="1:13">
      <c r="A1404" t="s">
        <v>177</v>
      </c>
      <c r="B1404" t="s">
        <v>177</v>
      </c>
      <c r="C1404" t="s">
        <v>1571</v>
      </c>
      <c r="D1404" t="s">
        <v>163</v>
      </c>
      <c r="E1404" t="s">
        <v>754</v>
      </c>
      <c r="F1404" t="s">
        <v>4</v>
      </c>
      <c r="G1404" t="s">
        <v>30063</v>
      </c>
      <c r="H1404" t="s">
        <v>2502</v>
      </c>
      <c r="I1404" t="s">
        <v>29868</v>
      </c>
      <c r="J1404" t="s">
        <v>1875</v>
      </c>
      <c r="K1404" t="s">
        <v>30064</v>
      </c>
      <c r="L1404" t="s">
        <v>29870</v>
      </c>
      <c r="M1404" t="s">
        <v>30065</v>
      </c>
    </row>
    <row r="1405" spans="1:13">
      <c r="A1405" t="s">
        <v>177</v>
      </c>
      <c r="B1405" t="s">
        <v>177</v>
      </c>
      <c r="C1405" t="s">
        <v>1571</v>
      </c>
      <c r="D1405" t="s">
        <v>163</v>
      </c>
      <c r="E1405" t="s">
        <v>754</v>
      </c>
      <c r="F1405" t="s">
        <v>11</v>
      </c>
      <c r="G1405" t="s">
        <v>30066</v>
      </c>
      <c r="H1405" t="s">
        <v>2279</v>
      </c>
      <c r="I1405" t="s">
        <v>30067</v>
      </c>
      <c r="J1405" t="s">
        <v>1657</v>
      </c>
      <c r="K1405" t="s">
        <v>29978</v>
      </c>
      <c r="L1405" t="s">
        <v>30068</v>
      </c>
      <c r="M1405" t="s">
        <v>30069</v>
      </c>
    </row>
    <row r="1406" spans="1:13">
      <c r="A1406" t="s">
        <v>177</v>
      </c>
      <c r="B1406" t="s">
        <v>177</v>
      </c>
      <c r="C1406" t="s">
        <v>1571</v>
      </c>
      <c r="D1406" t="s">
        <v>163</v>
      </c>
      <c r="E1406" t="s">
        <v>754</v>
      </c>
      <c r="F1406" t="s">
        <v>20</v>
      </c>
      <c r="G1406" t="s">
        <v>30070</v>
      </c>
      <c r="H1406" t="s">
        <v>2324</v>
      </c>
      <c r="I1406" t="s">
        <v>30071</v>
      </c>
      <c r="J1406" t="s">
        <v>1764</v>
      </c>
      <c r="K1406" t="s">
        <v>30072</v>
      </c>
      <c r="L1406" t="s">
        <v>28286</v>
      </c>
      <c r="M1406" t="s">
        <v>30073</v>
      </c>
    </row>
    <row r="1407" spans="1:13">
      <c r="A1407" t="s">
        <v>177</v>
      </c>
      <c r="B1407" t="s">
        <v>177</v>
      </c>
      <c r="C1407" t="s">
        <v>1571</v>
      </c>
      <c r="D1407" t="s">
        <v>163</v>
      </c>
      <c r="E1407" t="s">
        <v>762</v>
      </c>
      <c r="F1407" t="s">
        <v>3</v>
      </c>
      <c r="G1407" t="s">
        <v>30074</v>
      </c>
      <c r="H1407" t="s">
        <v>2550</v>
      </c>
      <c r="I1407" t="s">
        <v>30075</v>
      </c>
      <c r="J1407" t="s">
        <v>2246</v>
      </c>
      <c r="K1407" t="s">
        <v>30076</v>
      </c>
      <c r="L1407" t="s">
        <v>30077</v>
      </c>
      <c r="M1407" t="s">
        <v>30078</v>
      </c>
    </row>
    <row r="1408" spans="1:13">
      <c r="A1408" t="s">
        <v>177</v>
      </c>
      <c r="B1408" t="s">
        <v>177</v>
      </c>
      <c r="C1408" t="s">
        <v>1571</v>
      </c>
      <c r="D1408" t="s">
        <v>163</v>
      </c>
      <c r="E1408" t="s">
        <v>762</v>
      </c>
      <c r="F1408" t="s">
        <v>10</v>
      </c>
      <c r="G1408" t="s">
        <v>30079</v>
      </c>
      <c r="H1408" t="s">
        <v>1623</v>
      </c>
      <c r="I1408" t="s">
        <v>30080</v>
      </c>
      <c r="J1408" t="s">
        <v>2330</v>
      </c>
      <c r="K1408" t="s">
        <v>7337</v>
      </c>
      <c r="L1408" t="s">
        <v>30081</v>
      </c>
      <c r="M1408" t="s">
        <v>30082</v>
      </c>
    </row>
    <row r="1409" spans="1:13">
      <c r="A1409" t="s">
        <v>177</v>
      </c>
      <c r="B1409" t="s">
        <v>177</v>
      </c>
      <c r="C1409" t="s">
        <v>1571</v>
      </c>
      <c r="D1409" t="s">
        <v>163</v>
      </c>
      <c r="E1409" t="s">
        <v>762</v>
      </c>
      <c r="F1409" t="s">
        <v>2</v>
      </c>
      <c r="G1409" t="s">
        <v>30083</v>
      </c>
      <c r="H1409" t="s">
        <v>3589</v>
      </c>
      <c r="I1409" t="s">
        <v>30084</v>
      </c>
      <c r="J1409" t="s">
        <v>2529</v>
      </c>
      <c r="K1409" t="s">
        <v>30085</v>
      </c>
      <c r="L1409" t="s">
        <v>30086</v>
      </c>
      <c r="M1409" t="s">
        <v>26189</v>
      </c>
    </row>
    <row r="1410" spans="1:13">
      <c r="A1410" t="s">
        <v>177</v>
      </c>
      <c r="B1410" t="s">
        <v>177</v>
      </c>
      <c r="C1410" t="s">
        <v>1571</v>
      </c>
      <c r="D1410" t="s">
        <v>163</v>
      </c>
      <c r="E1410" t="s">
        <v>762</v>
      </c>
      <c r="F1410" t="s">
        <v>4</v>
      </c>
      <c r="G1410" t="s">
        <v>30087</v>
      </c>
      <c r="H1410" t="s">
        <v>2050</v>
      </c>
      <c r="I1410" t="s">
        <v>29904</v>
      </c>
      <c r="J1410" t="s">
        <v>1744</v>
      </c>
      <c r="K1410" t="s">
        <v>29897</v>
      </c>
      <c r="L1410" t="s">
        <v>30088</v>
      </c>
      <c r="M1410" t="s">
        <v>30089</v>
      </c>
    </row>
    <row r="1411" spans="1:13">
      <c r="A1411" t="s">
        <v>177</v>
      </c>
      <c r="B1411" t="s">
        <v>177</v>
      </c>
      <c r="C1411" t="s">
        <v>1571</v>
      </c>
      <c r="D1411" t="s">
        <v>163</v>
      </c>
      <c r="E1411" t="s">
        <v>762</v>
      </c>
      <c r="F1411" t="s">
        <v>11</v>
      </c>
      <c r="G1411" t="s">
        <v>30090</v>
      </c>
      <c r="H1411" t="s">
        <v>2481</v>
      </c>
      <c r="I1411" t="s">
        <v>29900</v>
      </c>
      <c r="J1411" t="s">
        <v>1657</v>
      </c>
      <c r="K1411" t="s">
        <v>29978</v>
      </c>
      <c r="L1411" t="s">
        <v>29901</v>
      </c>
      <c r="M1411" t="s">
        <v>30091</v>
      </c>
    </row>
    <row r="1412" spans="1:13">
      <c r="A1412" t="s">
        <v>177</v>
      </c>
      <c r="B1412" t="s">
        <v>177</v>
      </c>
      <c r="C1412" t="s">
        <v>1571</v>
      </c>
      <c r="D1412" t="s">
        <v>163</v>
      </c>
      <c r="E1412" t="s">
        <v>762</v>
      </c>
      <c r="F1412" t="s">
        <v>20</v>
      </c>
      <c r="G1412" t="s">
        <v>30092</v>
      </c>
      <c r="H1412" t="s">
        <v>2384</v>
      </c>
      <c r="I1412" t="s">
        <v>30093</v>
      </c>
      <c r="J1412" t="s">
        <v>1897</v>
      </c>
      <c r="K1412" t="s">
        <v>29878</v>
      </c>
      <c r="L1412" t="s">
        <v>30094</v>
      </c>
      <c r="M1412" t="s">
        <v>1258</v>
      </c>
    </row>
    <row r="1413" spans="1:13">
      <c r="A1413" t="s">
        <v>177</v>
      </c>
      <c r="B1413" t="s">
        <v>177</v>
      </c>
      <c r="C1413" t="s">
        <v>1571</v>
      </c>
      <c r="D1413" t="s">
        <v>163</v>
      </c>
      <c r="E1413" t="s">
        <v>770</v>
      </c>
      <c r="F1413" t="s">
        <v>3</v>
      </c>
      <c r="G1413" t="s">
        <v>30095</v>
      </c>
      <c r="H1413" t="s">
        <v>4100</v>
      </c>
      <c r="I1413" t="s">
        <v>30096</v>
      </c>
      <c r="J1413" t="s">
        <v>2351</v>
      </c>
      <c r="K1413" t="s">
        <v>30097</v>
      </c>
      <c r="L1413" t="s">
        <v>30098</v>
      </c>
      <c r="M1413" t="s">
        <v>30099</v>
      </c>
    </row>
    <row r="1414" spans="1:13">
      <c r="A1414" t="s">
        <v>177</v>
      </c>
      <c r="B1414" t="s">
        <v>177</v>
      </c>
      <c r="C1414" t="s">
        <v>1571</v>
      </c>
      <c r="D1414" t="s">
        <v>163</v>
      </c>
      <c r="E1414" t="s">
        <v>770</v>
      </c>
      <c r="F1414" t="s">
        <v>10</v>
      </c>
      <c r="G1414" t="s">
        <v>30100</v>
      </c>
      <c r="H1414" t="s">
        <v>2206</v>
      </c>
      <c r="I1414" t="s">
        <v>30101</v>
      </c>
      <c r="J1414" t="s">
        <v>921</v>
      </c>
      <c r="K1414" t="s">
        <v>30102</v>
      </c>
      <c r="L1414" t="s">
        <v>30103</v>
      </c>
      <c r="M1414" t="s">
        <v>30104</v>
      </c>
    </row>
    <row r="1415" spans="1:13">
      <c r="A1415" t="s">
        <v>177</v>
      </c>
      <c r="B1415" t="s">
        <v>177</v>
      </c>
      <c r="C1415" t="s">
        <v>1571</v>
      </c>
      <c r="D1415" t="s">
        <v>163</v>
      </c>
      <c r="E1415" t="s">
        <v>770</v>
      </c>
      <c r="F1415" t="s">
        <v>2</v>
      </c>
      <c r="G1415" t="s">
        <v>30105</v>
      </c>
      <c r="H1415" t="s">
        <v>2288</v>
      </c>
      <c r="I1415" t="s">
        <v>30106</v>
      </c>
      <c r="J1415" t="s">
        <v>1360</v>
      </c>
      <c r="K1415" t="s">
        <v>30107</v>
      </c>
      <c r="L1415" t="s">
        <v>30108</v>
      </c>
      <c r="M1415" t="s">
        <v>30109</v>
      </c>
    </row>
    <row r="1416" spans="1:13">
      <c r="A1416" t="s">
        <v>177</v>
      </c>
      <c r="B1416" t="s">
        <v>177</v>
      </c>
      <c r="C1416" t="s">
        <v>1571</v>
      </c>
      <c r="D1416" t="s">
        <v>163</v>
      </c>
      <c r="E1416" t="s">
        <v>770</v>
      </c>
      <c r="F1416" t="s">
        <v>4</v>
      </c>
      <c r="G1416" t="s">
        <v>30110</v>
      </c>
      <c r="H1416" t="s">
        <v>1786</v>
      </c>
      <c r="I1416" t="s">
        <v>30111</v>
      </c>
      <c r="J1416" t="s">
        <v>1502</v>
      </c>
      <c r="K1416" t="s">
        <v>29929</v>
      </c>
      <c r="L1416" t="s">
        <v>30112</v>
      </c>
      <c r="M1416" t="s">
        <v>30113</v>
      </c>
    </row>
    <row r="1417" spans="1:13">
      <c r="A1417" t="s">
        <v>177</v>
      </c>
      <c r="B1417" t="s">
        <v>177</v>
      </c>
      <c r="C1417" t="s">
        <v>1571</v>
      </c>
      <c r="D1417" t="s">
        <v>163</v>
      </c>
      <c r="E1417" t="s">
        <v>770</v>
      </c>
      <c r="F1417" t="s">
        <v>11</v>
      </c>
      <c r="G1417" t="s">
        <v>30114</v>
      </c>
      <c r="H1417" t="s">
        <v>2029</v>
      </c>
      <c r="I1417" t="s">
        <v>30115</v>
      </c>
      <c r="J1417" t="s">
        <v>1547</v>
      </c>
      <c r="K1417" t="s">
        <v>29954</v>
      </c>
      <c r="L1417" t="s">
        <v>30116</v>
      </c>
      <c r="M1417" t="s">
        <v>15016</v>
      </c>
    </row>
    <row r="1418" spans="1:13">
      <c r="A1418" t="s">
        <v>177</v>
      </c>
      <c r="B1418" t="s">
        <v>177</v>
      </c>
      <c r="C1418" t="s">
        <v>1571</v>
      </c>
      <c r="D1418" t="s">
        <v>163</v>
      </c>
      <c r="E1418" t="s">
        <v>770</v>
      </c>
      <c r="F1418" t="s">
        <v>20</v>
      </c>
      <c r="G1418" t="s">
        <v>30117</v>
      </c>
      <c r="H1418" t="s">
        <v>2049</v>
      </c>
      <c r="I1418" t="s">
        <v>29998</v>
      </c>
      <c r="J1418" t="s">
        <v>1657</v>
      </c>
      <c r="K1418" t="s">
        <v>29978</v>
      </c>
      <c r="L1418" t="s">
        <v>26199</v>
      </c>
      <c r="M1418" t="s">
        <v>11872</v>
      </c>
    </row>
    <row r="1419" spans="1:13">
      <c r="A1419" t="s">
        <v>177</v>
      </c>
      <c r="B1419" t="s">
        <v>177</v>
      </c>
      <c r="C1419" t="s">
        <v>1571</v>
      </c>
      <c r="D1419" t="s">
        <v>163</v>
      </c>
      <c r="E1419" t="s">
        <v>778</v>
      </c>
      <c r="F1419" t="s">
        <v>3</v>
      </c>
      <c r="G1419" t="s">
        <v>30118</v>
      </c>
      <c r="H1419" t="s">
        <v>4257</v>
      </c>
      <c r="I1419" t="s">
        <v>30006</v>
      </c>
      <c r="J1419" t="s">
        <v>4238</v>
      </c>
      <c r="K1419" t="s">
        <v>3653</v>
      </c>
      <c r="L1419" t="s">
        <v>30008</v>
      </c>
      <c r="M1419" t="s">
        <v>30119</v>
      </c>
    </row>
    <row r="1420" spans="1:13">
      <c r="A1420" t="s">
        <v>177</v>
      </c>
      <c r="B1420" t="s">
        <v>177</v>
      </c>
      <c r="C1420" t="s">
        <v>1571</v>
      </c>
      <c r="D1420" t="s">
        <v>163</v>
      </c>
      <c r="E1420" t="s">
        <v>778</v>
      </c>
      <c r="F1420" t="s">
        <v>10</v>
      </c>
      <c r="G1420" t="s">
        <v>30120</v>
      </c>
      <c r="H1420" t="s">
        <v>2574</v>
      </c>
      <c r="I1420" t="s">
        <v>29891</v>
      </c>
      <c r="J1420" t="s">
        <v>3271</v>
      </c>
      <c r="K1420" t="s">
        <v>30121</v>
      </c>
      <c r="L1420" t="s">
        <v>30122</v>
      </c>
      <c r="M1420" t="s">
        <v>30123</v>
      </c>
    </row>
    <row r="1421" spans="1:13">
      <c r="A1421" t="s">
        <v>177</v>
      </c>
      <c r="B1421" t="s">
        <v>177</v>
      </c>
      <c r="C1421" t="s">
        <v>1571</v>
      </c>
      <c r="D1421" t="s">
        <v>163</v>
      </c>
      <c r="E1421" t="s">
        <v>778</v>
      </c>
      <c r="F1421" t="s">
        <v>2</v>
      </c>
      <c r="G1421" t="s">
        <v>30124</v>
      </c>
      <c r="H1421" t="s">
        <v>1348</v>
      </c>
      <c r="I1421" t="s">
        <v>30125</v>
      </c>
      <c r="J1421" t="s">
        <v>2281</v>
      </c>
      <c r="K1421" t="s">
        <v>30126</v>
      </c>
      <c r="L1421" t="s">
        <v>30127</v>
      </c>
      <c r="M1421" t="s">
        <v>30128</v>
      </c>
    </row>
    <row r="1422" spans="1:13">
      <c r="A1422" t="s">
        <v>177</v>
      </c>
      <c r="B1422" t="s">
        <v>177</v>
      </c>
      <c r="C1422" t="s">
        <v>1571</v>
      </c>
      <c r="D1422" t="s">
        <v>163</v>
      </c>
      <c r="E1422" t="s">
        <v>778</v>
      </c>
      <c r="F1422" t="s">
        <v>4</v>
      </c>
      <c r="G1422" t="s">
        <v>30129</v>
      </c>
      <c r="H1422" t="s">
        <v>1786</v>
      </c>
      <c r="I1422" t="s">
        <v>30111</v>
      </c>
      <c r="J1422" t="s">
        <v>1592</v>
      </c>
      <c r="K1422" t="s">
        <v>30021</v>
      </c>
      <c r="L1422" t="s">
        <v>30112</v>
      </c>
      <c r="M1422" t="s">
        <v>30130</v>
      </c>
    </row>
    <row r="1423" spans="1:13">
      <c r="A1423" t="s">
        <v>177</v>
      </c>
      <c r="B1423" t="s">
        <v>177</v>
      </c>
      <c r="C1423" t="s">
        <v>1571</v>
      </c>
      <c r="D1423" t="s">
        <v>163</v>
      </c>
      <c r="E1423" t="s">
        <v>778</v>
      </c>
      <c r="F1423" t="s">
        <v>11</v>
      </c>
      <c r="G1423" t="s">
        <v>30131</v>
      </c>
      <c r="H1423" t="s">
        <v>1939</v>
      </c>
      <c r="I1423" t="s">
        <v>30132</v>
      </c>
      <c r="J1423" t="s">
        <v>1546</v>
      </c>
      <c r="K1423" t="s">
        <v>8916</v>
      </c>
      <c r="L1423" t="s">
        <v>30133</v>
      </c>
      <c r="M1423" t="s">
        <v>30134</v>
      </c>
    </row>
    <row r="1424" spans="1:13">
      <c r="A1424" t="s">
        <v>177</v>
      </c>
      <c r="B1424" t="s">
        <v>177</v>
      </c>
      <c r="C1424" t="s">
        <v>1571</v>
      </c>
      <c r="D1424" t="s">
        <v>163</v>
      </c>
      <c r="E1424" t="s">
        <v>778</v>
      </c>
      <c r="F1424" t="s">
        <v>20</v>
      </c>
      <c r="G1424" t="s">
        <v>30135</v>
      </c>
      <c r="H1424" t="s">
        <v>2029</v>
      </c>
      <c r="I1424" t="s">
        <v>30115</v>
      </c>
      <c r="J1424" t="s">
        <v>1657</v>
      </c>
      <c r="K1424" t="s">
        <v>29978</v>
      </c>
      <c r="L1424" t="s">
        <v>30136</v>
      </c>
      <c r="M1424" t="s">
        <v>30137</v>
      </c>
    </row>
    <row r="1425" spans="1:13">
      <c r="A1425" t="s">
        <v>177</v>
      </c>
      <c r="B1425" t="s">
        <v>177</v>
      </c>
      <c r="C1425" t="s">
        <v>1571</v>
      </c>
      <c r="D1425" t="s">
        <v>164</v>
      </c>
      <c r="E1425" t="s">
        <v>785</v>
      </c>
      <c r="F1425" t="s">
        <v>3</v>
      </c>
      <c r="G1425" t="s">
        <v>30138</v>
      </c>
      <c r="H1425" t="s">
        <v>2544</v>
      </c>
      <c r="I1425" t="s">
        <v>30139</v>
      </c>
      <c r="J1425" t="s">
        <v>2137</v>
      </c>
      <c r="K1425" t="s">
        <v>30140</v>
      </c>
      <c r="L1425" t="s">
        <v>30141</v>
      </c>
      <c r="M1425" t="s">
        <v>27472</v>
      </c>
    </row>
    <row r="1426" spans="1:13">
      <c r="A1426" t="s">
        <v>177</v>
      </c>
      <c r="B1426" t="s">
        <v>177</v>
      </c>
      <c r="C1426" t="s">
        <v>1571</v>
      </c>
      <c r="D1426" t="s">
        <v>164</v>
      </c>
      <c r="E1426" t="s">
        <v>785</v>
      </c>
      <c r="F1426" t="s">
        <v>10</v>
      </c>
      <c r="G1426" t="s">
        <v>30142</v>
      </c>
      <c r="H1426" t="s">
        <v>1936</v>
      </c>
      <c r="I1426" t="s">
        <v>30143</v>
      </c>
      <c r="J1426" t="s">
        <v>1742</v>
      </c>
      <c r="K1426" t="s">
        <v>30144</v>
      </c>
      <c r="L1426" t="s">
        <v>30145</v>
      </c>
      <c r="M1426" t="s">
        <v>30146</v>
      </c>
    </row>
    <row r="1427" spans="1:13">
      <c r="A1427" t="s">
        <v>177</v>
      </c>
      <c r="B1427" t="s">
        <v>177</v>
      </c>
      <c r="C1427" t="s">
        <v>1571</v>
      </c>
      <c r="D1427" t="s">
        <v>164</v>
      </c>
      <c r="E1427" t="s">
        <v>785</v>
      </c>
      <c r="F1427" t="s">
        <v>2</v>
      </c>
      <c r="G1427" t="s">
        <v>30147</v>
      </c>
      <c r="H1427" t="s">
        <v>2135</v>
      </c>
      <c r="I1427" t="s">
        <v>30148</v>
      </c>
      <c r="J1427" t="s">
        <v>1875</v>
      </c>
      <c r="K1427" t="s">
        <v>30149</v>
      </c>
      <c r="L1427" t="s">
        <v>30150</v>
      </c>
      <c r="M1427" t="s">
        <v>30151</v>
      </c>
    </row>
    <row r="1428" spans="1:13">
      <c r="A1428" t="s">
        <v>177</v>
      </c>
      <c r="B1428" t="s">
        <v>177</v>
      </c>
      <c r="C1428" t="s">
        <v>1571</v>
      </c>
      <c r="D1428" t="s">
        <v>164</v>
      </c>
      <c r="E1428" t="s">
        <v>785</v>
      </c>
      <c r="F1428" t="s">
        <v>4</v>
      </c>
      <c r="G1428" t="s">
        <v>30152</v>
      </c>
      <c r="H1428" t="s">
        <v>1764</v>
      </c>
      <c r="I1428" t="s">
        <v>30153</v>
      </c>
      <c r="J1428" t="s">
        <v>1502</v>
      </c>
      <c r="K1428" t="s">
        <v>30154</v>
      </c>
      <c r="L1428" t="s">
        <v>19935</v>
      </c>
      <c r="M1428" t="s">
        <v>30155</v>
      </c>
    </row>
    <row r="1429" spans="1:13">
      <c r="A1429" t="s">
        <v>177</v>
      </c>
      <c r="B1429" t="s">
        <v>177</v>
      </c>
      <c r="C1429" t="s">
        <v>1571</v>
      </c>
      <c r="D1429" t="s">
        <v>164</v>
      </c>
      <c r="E1429" t="s">
        <v>785</v>
      </c>
      <c r="F1429" t="s">
        <v>11</v>
      </c>
      <c r="G1429" t="s">
        <v>30156</v>
      </c>
      <c r="H1429" t="s">
        <v>1918</v>
      </c>
      <c r="I1429" t="s">
        <v>14062</v>
      </c>
      <c r="J1429" t="s">
        <v>1051</v>
      </c>
      <c r="K1429" t="s">
        <v>30157</v>
      </c>
      <c r="L1429" t="s">
        <v>30158</v>
      </c>
      <c r="M1429" t="s">
        <v>27444</v>
      </c>
    </row>
    <row r="1430" spans="1:13">
      <c r="A1430" t="s">
        <v>177</v>
      </c>
      <c r="B1430" t="s">
        <v>177</v>
      </c>
      <c r="C1430" t="s">
        <v>1571</v>
      </c>
      <c r="D1430" t="s">
        <v>164</v>
      </c>
      <c r="E1430" t="s">
        <v>785</v>
      </c>
      <c r="F1430" t="s">
        <v>20</v>
      </c>
      <c r="G1430" t="s">
        <v>30159</v>
      </c>
      <c r="H1430" t="s">
        <v>1853</v>
      </c>
      <c r="I1430" t="s">
        <v>13476</v>
      </c>
      <c r="J1430" t="s">
        <v>1546</v>
      </c>
      <c r="K1430" t="s">
        <v>30160</v>
      </c>
      <c r="L1430" t="s">
        <v>26374</v>
      </c>
      <c r="M1430" t="s">
        <v>1398</v>
      </c>
    </row>
    <row r="1431" spans="1:13">
      <c r="A1431" t="s">
        <v>177</v>
      </c>
      <c r="B1431" t="s">
        <v>177</v>
      </c>
      <c r="C1431" t="s">
        <v>1571</v>
      </c>
      <c r="D1431" t="s">
        <v>164</v>
      </c>
      <c r="E1431" t="s">
        <v>793</v>
      </c>
      <c r="F1431" t="s">
        <v>3</v>
      </c>
      <c r="G1431" t="s">
        <v>30161</v>
      </c>
      <c r="H1431" t="s">
        <v>1807</v>
      </c>
      <c r="I1431" t="s">
        <v>30162</v>
      </c>
      <c r="J1431" t="s">
        <v>2029</v>
      </c>
      <c r="K1431" t="s">
        <v>30163</v>
      </c>
      <c r="L1431" t="s">
        <v>30164</v>
      </c>
      <c r="M1431" t="s">
        <v>30165</v>
      </c>
    </row>
    <row r="1432" spans="1:13">
      <c r="A1432" t="s">
        <v>177</v>
      </c>
      <c r="B1432" t="s">
        <v>177</v>
      </c>
      <c r="C1432" t="s">
        <v>1571</v>
      </c>
      <c r="D1432" t="s">
        <v>164</v>
      </c>
      <c r="E1432" t="s">
        <v>793</v>
      </c>
      <c r="F1432" t="s">
        <v>10</v>
      </c>
      <c r="G1432" t="s">
        <v>30166</v>
      </c>
      <c r="H1432" t="s">
        <v>2853</v>
      </c>
      <c r="I1432" t="s">
        <v>30167</v>
      </c>
      <c r="J1432" t="s">
        <v>2159</v>
      </c>
      <c r="K1432" t="s">
        <v>30168</v>
      </c>
      <c r="L1432" t="s">
        <v>30169</v>
      </c>
      <c r="M1432" t="s">
        <v>30170</v>
      </c>
    </row>
    <row r="1433" spans="1:13">
      <c r="A1433" t="s">
        <v>177</v>
      </c>
      <c r="B1433" t="s">
        <v>177</v>
      </c>
      <c r="C1433" t="s">
        <v>1571</v>
      </c>
      <c r="D1433" t="s">
        <v>164</v>
      </c>
      <c r="E1433" t="s">
        <v>793</v>
      </c>
      <c r="F1433" t="s">
        <v>2</v>
      </c>
      <c r="G1433" t="s">
        <v>30171</v>
      </c>
      <c r="H1433" t="s">
        <v>2281</v>
      </c>
      <c r="I1433" t="s">
        <v>30172</v>
      </c>
      <c r="J1433" t="s">
        <v>1764</v>
      </c>
      <c r="K1433" t="s">
        <v>30173</v>
      </c>
      <c r="L1433" t="s">
        <v>27210</v>
      </c>
      <c r="M1433" t="s">
        <v>30174</v>
      </c>
    </row>
    <row r="1434" spans="1:13">
      <c r="A1434" t="s">
        <v>177</v>
      </c>
      <c r="B1434" t="s">
        <v>177</v>
      </c>
      <c r="C1434" t="s">
        <v>1571</v>
      </c>
      <c r="D1434" t="s">
        <v>164</v>
      </c>
      <c r="E1434" t="s">
        <v>793</v>
      </c>
      <c r="F1434" t="s">
        <v>4</v>
      </c>
      <c r="G1434" t="s">
        <v>30175</v>
      </c>
      <c r="H1434" t="s">
        <v>1592</v>
      </c>
      <c r="I1434" t="s">
        <v>30176</v>
      </c>
      <c r="J1434" t="s">
        <v>3800</v>
      </c>
      <c r="K1434" t="s">
        <v>3808</v>
      </c>
      <c r="L1434" t="s">
        <v>25599</v>
      </c>
      <c r="M1434" t="s">
        <v>30177</v>
      </c>
    </row>
    <row r="1435" spans="1:13">
      <c r="A1435" t="s">
        <v>177</v>
      </c>
      <c r="B1435" t="s">
        <v>177</v>
      </c>
      <c r="C1435" t="s">
        <v>1571</v>
      </c>
      <c r="D1435" t="s">
        <v>164</v>
      </c>
      <c r="E1435" t="s">
        <v>793</v>
      </c>
      <c r="F1435" t="s">
        <v>11</v>
      </c>
      <c r="G1435" t="s">
        <v>30178</v>
      </c>
      <c r="H1435" t="s">
        <v>1961</v>
      </c>
      <c r="I1435" t="s">
        <v>30179</v>
      </c>
      <c r="J1435" t="s">
        <v>1051</v>
      </c>
      <c r="K1435" t="s">
        <v>30157</v>
      </c>
      <c r="L1435" t="s">
        <v>30180</v>
      </c>
      <c r="M1435" t="s">
        <v>30181</v>
      </c>
    </row>
    <row r="1436" spans="1:13">
      <c r="A1436" t="s">
        <v>177</v>
      </c>
      <c r="B1436" t="s">
        <v>177</v>
      </c>
      <c r="C1436" t="s">
        <v>1571</v>
      </c>
      <c r="D1436" t="s">
        <v>164</v>
      </c>
      <c r="E1436" t="s">
        <v>793</v>
      </c>
      <c r="F1436" t="s">
        <v>20</v>
      </c>
      <c r="G1436" t="s">
        <v>30182</v>
      </c>
      <c r="H1436" t="s">
        <v>1744</v>
      </c>
      <c r="I1436" t="s">
        <v>30183</v>
      </c>
      <c r="J1436" t="s">
        <v>1482</v>
      </c>
      <c r="K1436" t="s">
        <v>30184</v>
      </c>
      <c r="L1436" t="s">
        <v>29616</v>
      </c>
      <c r="M1436" t="s">
        <v>30185</v>
      </c>
    </row>
    <row r="1437" spans="1:13">
      <c r="A1437" t="s">
        <v>177</v>
      </c>
      <c r="B1437" t="s">
        <v>177</v>
      </c>
      <c r="C1437" t="s">
        <v>1571</v>
      </c>
      <c r="D1437" t="s">
        <v>164</v>
      </c>
      <c r="E1437" t="s">
        <v>801</v>
      </c>
      <c r="F1437" t="s">
        <v>3</v>
      </c>
      <c r="G1437" t="s">
        <v>30186</v>
      </c>
      <c r="H1437" t="s">
        <v>2994</v>
      </c>
      <c r="I1437" t="s">
        <v>30187</v>
      </c>
      <c r="J1437" t="s">
        <v>2481</v>
      </c>
      <c r="K1437" t="s">
        <v>30188</v>
      </c>
      <c r="L1437" t="s">
        <v>30189</v>
      </c>
      <c r="M1437" t="s">
        <v>25757</v>
      </c>
    </row>
    <row r="1438" spans="1:13">
      <c r="A1438" t="s">
        <v>177</v>
      </c>
      <c r="B1438" t="s">
        <v>177</v>
      </c>
      <c r="C1438" t="s">
        <v>1571</v>
      </c>
      <c r="D1438" t="s">
        <v>164</v>
      </c>
      <c r="E1438" t="s">
        <v>801</v>
      </c>
      <c r="F1438" t="s">
        <v>10</v>
      </c>
      <c r="G1438" t="s">
        <v>30190</v>
      </c>
      <c r="H1438" t="s">
        <v>1348</v>
      </c>
      <c r="I1438" t="s">
        <v>30191</v>
      </c>
      <c r="J1438" t="s">
        <v>1742</v>
      </c>
      <c r="K1438" t="s">
        <v>30144</v>
      </c>
      <c r="L1438" t="s">
        <v>30192</v>
      </c>
      <c r="M1438" t="s">
        <v>30193</v>
      </c>
    </row>
    <row r="1439" spans="1:13">
      <c r="A1439" t="s">
        <v>177</v>
      </c>
      <c r="B1439" t="s">
        <v>177</v>
      </c>
      <c r="C1439" t="s">
        <v>1571</v>
      </c>
      <c r="D1439" t="s">
        <v>164</v>
      </c>
      <c r="E1439" t="s">
        <v>801</v>
      </c>
      <c r="F1439" t="s">
        <v>2</v>
      </c>
      <c r="G1439" t="s">
        <v>30194</v>
      </c>
      <c r="H1439" t="s">
        <v>2029</v>
      </c>
      <c r="I1439" t="s">
        <v>30195</v>
      </c>
      <c r="J1439" t="s">
        <v>1698</v>
      </c>
      <c r="K1439" t="s">
        <v>30196</v>
      </c>
      <c r="L1439" t="s">
        <v>30197</v>
      </c>
      <c r="M1439" t="s">
        <v>30198</v>
      </c>
    </row>
    <row r="1440" spans="1:13">
      <c r="A1440" t="s">
        <v>177</v>
      </c>
      <c r="B1440" t="s">
        <v>177</v>
      </c>
      <c r="C1440" t="s">
        <v>1571</v>
      </c>
      <c r="D1440" t="s">
        <v>164</v>
      </c>
      <c r="E1440" t="s">
        <v>801</v>
      </c>
      <c r="F1440" t="s">
        <v>4</v>
      </c>
      <c r="G1440" t="s">
        <v>30199</v>
      </c>
      <c r="H1440" t="s">
        <v>1613</v>
      </c>
      <c r="I1440" t="s">
        <v>9516</v>
      </c>
      <c r="J1440" t="s">
        <v>1504</v>
      </c>
      <c r="K1440" t="s">
        <v>30200</v>
      </c>
      <c r="L1440" t="s">
        <v>18994</v>
      </c>
      <c r="M1440" t="s">
        <v>12824</v>
      </c>
    </row>
    <row r="1441" spans="1:13">
      <c r="A1441" t="s">
        <v>177</v>
      </c>
      <c r="B1441" t="s">
        <v>177</v>
      </c>
      <c r="C1441" t="s">
        <v>1571</v>
      </c>
      <c r="D1441" t="s">
        <v>164</v>
      </c>
      <c r="E1441" t="s">
        <v>801</v>
      </c>
      <c r="F1441" t="s">
        <v>11</v>
      </c>
      <c r="G1441" t="s">
        <v>30201</v>
      </c>
      <c r="H1441" t="s">
        <v>1721</v>
      </c>
      <c r="I1441" t="s">
        <v>30202</v>
      </c>
      <c r="J1441" t="s">
        <v>1482</v>
      </c>
      <c r="K1441" t="s">
        <v>30184</v>
      </c>
      <c r="L1441" t="s">
        <v>30174</v>
      </c>
      <c r="M1441" t="s">
        <v>30203</v>
      </c>
    </row>
    <row r="1442" spans="1:13">
      <c r="A1442" t="s">
        <v>177</v>
      </c>
      <c r="B1442" t="s">
        <v>177</v>
      </c>
      <c r="C1442" t="s">
        <v>1571</v>
      </c>
      <c r="D1442" t="s">
        <v>164</v>
      </c>
      <c r="E1442" t="s">
        <v>801</v>
      </c>
      <c r="F1442" t="s">
        <v>20</v>
      </c>
      <c r="G1442" t="s">
        <v>30204</v>
      </c>
      <c r="H1442" t="s">
        <v>1657</v>
      </c>
      <c r="I1442" t="s">
        <v>30205</v>
      </c>
      <c r="J1442" t="s">
        <v>1051</v>
      </c>
      <c r="K1442" t="s">
        <v>30157</v>
      </c>
      <c r="L1442" t="s">
        <v>28397</v>
      </c>
      <c r="M1442" t="s">
        <v>25769</v>
      </c>
    </row>
    <row r="1443" spans="1:13">
      <c r="A1443" t="s">
        <v>177</v>
      </c>
      <c r="B1443" t="s">
        <v>177</v>
      </c>
      <c r="C1443" t="s">
        <v>1571</v>
      </c>
      <c r="D1443" t="s">
        <v>164</v>
      </c>
      <c r="E1443" t="s">
        <v>809</v>
      </c>
      <c r="F1443" t="s">
        <v>3</v>
      </c>
      <c r="G1443" t="s">
        <v>30206</v>
      </c>
      <c r="H1443" t="s">
        <v>1343</v>
      </c>
      <c r="I1443" t="s">
        <v>30207</v>
      </c>
      <c r="J1443" t="s">
        <v>2288</v>
      </c>
      <c r="K1443" t="s">
        <v>30208</v>
      </c>
      <c r="L1443" t="s">
        <v>30209</v>
      </c>
      <c r="M1443" t="s">
        <v>30210</v>
      </c>
    </row>
    <row r="1444" spans="1:13">
      <c r="A1444" t="s">
        <v>177</v>
      </c>
      <c r="B1444" t="s">
        <v>177</v>
      </c>
      <c r="C1444" t="s">
        <v>1571</v>
      </c>
      <c r="D1444" t="s">
        <v>164</v>
      </c>
      <c r="E1444" t="s">
        <v>809</v>
      </c>
      <c r="F1444" t="s">
        <v>10</v>
      </c>
      <c r="G1444" t="s">
        <v>30211</v>
      </c>
      <c r="H1444" t="s">
        <v>2502</v>
      </c>
      <c r="I1444" t="s">
        <v>30212</v>
      </c>
      <c r="J1444" t="s">
        <v>2029</v>
      </c>
      <c r="K1444" t="s">
        <v>30163</v>
      </c>
      <c r="L1444" t="s">
        <v>30213</v>
      </c>
      <c r="M1444" t="s">
        <v>30214</v>
      </c>
    </row>
    <row r="1445" spans="1:13">
      <c r="A1445" t="s">
        <v>177</v>
      </c>
      <c r="B1445" t="s">
        <v>177</v>
      </c>
      <c r="C1445" t="s">
        <v>1571</v>
      </c>
      <c r="D1445" t="s">
        <v>164</v>
      </c>
      <c r="E1445" t="s">
        <v>809</v>
      </c>
      <c r="F1445" t="s">
        <v>2</v>
      </c>
      <c r="G1445" t="s">
        <v>30215</v>
      </c>
      <c r="H1445" t="s">
        <v>1764</v>
      </c>
      <c r="I1445" t="s">
        <v>30153</v>
      </c>
      <c r="J1445" t="s">
        <v>1592</v>
      </c>
      <c r="K1445" t="s">
        <v>30216</v>
      </c>
      <c r="L1445" t="s">
        <v>25099</v>
      </c>
      <c r="M1445" t="s">
        <v>964</v>
      </c>
    </row>
    <row r="1446" spans="1:13">
      <c r="A1446" t="s">
        <v>177</v>
      </c>
      <c r="B1446" t="s">
        <v>177</v>
      </c>
      <c r="C1446" t="s">
        <v>1571</v>
      </c>
      <c r="D1446" t="s">
        <v>164</v>
      </c>
      <c r="E1446" t="s">
        <v>809</v>
      </c>
      <c r="F1446" t="s">
        <v>4</v>
      </c>
      <c r="G1446" t="s">
        <v>30217</v>
      </c>
      <c r="H1446" t="s">
        <v>1546</v>
      </c>
      <c r="I1446" t="s">
        <v>30218</v>
      </c>
      <c r="J1446" t="s">
        <v>1051</v>
      </c>
      <c r="K1446" t="s">
        <v>30157</v>
      </c>
      <c r="L1446" t="s">
        <v>16849</v>
      </c>
      <c r="M1446" t="s">
        <v>30219</v>
      </c>
    </row>
    <row r="1447" spans="1:13">
      <c r="A1447" t="s">
        <v>177</v>
      </c>
      <c r="B1447" t="s">
        <v>177</v>
      </c>
      <c r="C1447" t="s">
        <v>1571</v>
      </c>
      <c r="D1447" t="s">
        <v>164</v>
      </c>
      <c r="E1447" t="s">
        <v>809</v>
      </c>
      <c r="F1447" t="s">
        <v>11</v>
      </c>
      <c r="G1447" t="s">
        <v>30220</v>
      </c>
      <c r="H1447" t="s">
        <v>1657</v>
      </c>
      <c r="I1447" t="s">
        <v>30205</v>
      </c>
      <c r="J1447" t="s">
        <v>3800</v>
      </c>
      <c r="K1447" t="s">
        <v>3808</v>
      </c>
      <c r="L1447" t="s">
        <v>30221</v>
      </c>
      <c r="M1447" t="s">
        <v>13977</v>
      </c>
    </row>
    <row r="1448" spans="1:13">
      <c r="A1448" t="s">
        <v>177</v>
      </c>
      <c r="B1448" t="s">
        <v>177</v>
      </c>
      <c r="C1448" t="s">
        <v>1571</v>
      </c>
      <c r="D1448" t="s">
        <v>164</v>
      </c>
      <c r="E1448" t="s">
        <v>809</v>
      </c>
      <c r="F1448" t="s">
        <v>20</v>
      </c>
      <c r="G1448" t="s">
        <v>30222</v>
      </c>
      <c r="H1448" t="s">
        <v>1831</v>
      </c>
      <c r="I1448" t="s">
        <v>30223</v>
      </c>
      <c r="J1448" t="s">
        <v>1502</v>
      </c>
      <c r="K1448" t="s">
        <v>30154</v>
      </c>
      <c r="L1448" t="s">
        <v>30224</v>
      </c>
      <c r="M1448" t="s">
        <v>30225</v>
      </c>
    </row>
    <row r="1449" spans="1:13">
      <c r="A1449" t="s">
        <v>177</v>
      </c>
      <c r="B1449" t="s">
        <v>177</v>
      </c>
      <c r="C1449" t="s">
        <v>1766</v>
      </c>
      <c r="D1449" t="s">
        <v>150</v>
      </c>
      <c r="E1449" t="s">
        <v>179</v>
      </c>
      <c r="F1449" t="s">
        <v>3</v>
      </c>
      <c r="G1449" t="s">
        <v>30226</v>
      </c>
      <c r="H1449" t="s">
        <v>1613</v>
      </c>
      <c r="I1449" t="s">
        <v>30227</v>
      </c>
      <c r="J1449" t="s">
        <v>1502</v>
      </c>
      <c r="K1449" t="s">
        <v>27239</v>
      </c>
      <c r="L1449" t="s">
        <v>30228</v>
      </c>
      <c r="M1449" t="s">
        <v>30229</v>
      </c>
    </row>
    <row r="1450" spans="1:13">
      <c r="A1450" t="s">
        <v>177</v>
      </c>
      <c r="B1450" t="s">
        <v>177</v>
      </c>
      <c r="C1450" t="s">
        <v>1766</v>
      </c>
      <c r="D1450" t="s">
        <v>150</v>
      </c>
      <c r="E1450" t="s">
        <v>179</v>
      </c>
      <c r="F1450" t="s">
        <v>10</v>
      </c>
      <c r="G1450" t="s">
        <v>30230</v>
      </c>
      <c r="H1450" t="s">
        <v>2052</v>
      </c>
      <c r="I1450" t="s">
        <v>30231</v>
      </c>
      <c r="J1450" t="s">
        <v>1698</v>
      </c>
      <c r="K1450" t="s">
        <v>27284</v>
      </c>
      <c r="L1450" t="s">
        <v>30232</v>
      </c>
      <c r="M1450" t="s">
        <v>30233</v>
      </c>
    </row>
    <row r="1451" spans="1:13">
      <c r="A1451" t="s">
        <v>177</v>
      </c>
      <c r="B1451" t="s">
        <v>177</v>
      </c>
      <c r="C1451" t="s">
        <v>1766</v>
      </c>
      <c r="D1451" t="s">
        <v>150</v>
      </c>
      <c r="E1451" t="s">
        <v>179</v>
      </c>
      <c r="F1451" t="s">
        <v>2</v>
      </c>
      <c r="G1451" t="s">
        <v>30234</v>
      </c>
      <c r="H1451" t="s">
        <v>1808</v>
      </c>
      <c r="I1451" t="s">
        <v>30235</v>
      </c>
      <c r="J1451" t="s">
        <v>2029</v>
      </c>
      <c r="K1451" t="s">
        <v>30236</v>
      </c>
      <c r="L1451" t="s">
        <v>30237</v>
      </c>
      <c r="M1451" t="s">
        <v>30238</v>
      </c>
    </row>
    <row r="1452" spans="1:13">
      <c r="A1452" t="s">
        <v>177</v>
      </c>
      <c r="B1452" t="s">
        <v>177</v>
      </c>
      <c r="C1452" t="s">
        <v>1766</v>
      </c>
      <c r="D1452" t="s">
        <v>150</v>
      </c>
      <c r="E1452" t="s">
        <v>179</v>
      </c>
      <c r="F1452" t="s">
        <v>4</v>
      </c>
      <c r="G1452" t="s">
        <v>30239</v>
      </c>
      <c r="H1452" t="s">
        <v>2159</v>
      </c>
      <c r="I1452" t="s">
        <v>30240</v>
      </c>
      <c r="J1452" t="s">
        <v>1613</v>
      </c>
      <c r="K1452" t="s">
        <v>27218</v>
      </c>
      <c r="L1452" t="s">
        <v>24864</v>
      </c>
      <c r="M1452" t="s">
        <v>469</v>
      </c>
    </row>
    <row r="1453" spans="1:13">
      <c r="A1453" t="s">
        <v>177</v>
      </c>
      <c r="B1453" t="s">
        <v>177</v>
      </c>
      <c r="C1453" t="s">
        <v>1766</v>
      </c>
      <c r="D1453" t="s">
        <v>150</v>
      </c>
      <c r="E1453" t="s">
        <v>179</v>
      </c>
      <c r="F1453" t="s">
        <v>11</v>
      </c>
      <c r="G1453" t="s">
        <v>30241</v>
      </c>
      <c r="H1453" t="s">
        <v>1918</v>
      </c>
      <c r="I1453" t="s">
        <v>29853</v>
      </c>
      <c r="J1453" t="s">
        <v>1502</v>
      </c>
      <c r="K1453" t="s">
        <v>27239</v>
      </c>
      <c r="L1453" t="s">
        <v>29015</v>
      </c>
      <c r="M1453" t="s">
        <v>4868</v>
      </c>
    </row>
    <row r="1454" spans="1:13">
      <c r="A1454" t="s">
        <v>177</v>
      </c>
      <c r="B1454" t="s">
        <v>177</v>
      </c>
      <c r="C1454" t="s">
        <v>1766</v>
      </c>
      <c r="D1454" t="s">
        <v>150</v>
      </c>
      <c r="E1454" t="s">
        <v>179</v>
      </c>
      <c r="F1454" t="s">
        <v>20</v>
      </c>
      <c r="G1454" t="s">
        <v>30242</v>
      </c>
      <c r="H1454" t="s">
        <v>1786</v>
      </c>
      <c r="I1454" t="s">
        <v>30243</v>
      </c>
      <c r="J1454" t="s">
        <v>1502</v>
      </c>
      <c r="K1454" t="s">
        <v>27239</v>
      </c>
      <c r="L1454" t="s">
        <v>27421</v>
      </c>
      <c r="M1454" t="s">
        <v>30244</v>
      </c>
    </row>
    <row r="1455" spans="1:13">
      <c r="A1455" t="s">
        <v>177</v>
      </c>
      <c r="B1455" t="s">
        <v>177</v>
      </c>
      <c r="C1455" t="s">
        <v>1766</v>
      </c>
      <c r="D1455" t="s">
        <v>150</v>
      </c>
      <c r="E1455" t="s">
        <v>188</v>
      </c>
      <c r="F1455" t="s">
        <v>3</v>
      </c>
      <c r="G1455" t="s">
        <v>30245</v>
      </c>
      <c r="H1455" t="s">
        <v>2027</v>
      </c>
      <c r="I1455" t="s">
        <v>30246</v>
      </c>
      <c r="J1455" t="s">
        <v>1810</v>
      </c>
      <c r="K1455" t="s">
        <v>30247</v>
      </c>
      <c r="L1455" t="s">
        <v>30248</v>
      </c>
      <c r="M1455" t="s">
        <v>30249</v>
      </c>
    </row>
    <row r="1456" spans="1:13">
      <c r="A1456" t="s">
        <v>177</v>
      </c>
      <c r="B1456" t="s">
        <v>177</v>
      </c>
      <c r="C1456" t="s">
        <v>1766</v>
      </c>
      <c r="D1456" t="s">
        <v>150</v>
      </c>
      <c r="E1456" t="s">
        <v>188</v>
      </c>
      <c r="F1456" t="s">
        <v>10</v>
      </c>
      <c r="G1456" t="s">
        <v>30250</v>
      </c>
      <c r="H1456" t="s">
        <v>2279</v>
      </c>
      <c r="I1456" t="s">
        <v>30251</v>
      </c>
      <c r="J1456" t="s">
        <v>1939</v>
      </c>
      <c r="K1456" t="s">
        <v>27177</v>
      </c>
      <c r="L1456" t="s">
        <v>30252</v>
      </c>
      <c r="M1456" t="s">
        <v>26626</v>
      </c>
    </row>
    <row r="1457" spans="1:13">
      <c r="A1457" t="s">
        <v>177</v>
      </c>
      <c r="B1457" t="s">
        <v>177</v>
      </c>
      <c r="C1457" t="s">
        <v>1766</v>
      </c>
      <c r="D1457" t="s">
        <v>150</v>
      </c>
      <c r="E1457" t="s">
        <v>188</v>
      </c>
      <c r="F1457" t="s">
        <v>2</v>
      </c>
      <c r="G1457" t="s">
        <v>30253</v>
      </c>
      <c r="H1457" t="s">
        <v>1808</v>
      </c>
      <c r="I1457" t="s">
        <v>30235</v>
      </c>
      <c r="J1457" t="s">
        <v>1984</v>
      </c>
      <c r="K1457" t="s">
        <v>30254</v>
      </c>
      <c r="L1457" t="s">
        <v>30237</v>
      </c>
      <c r="M1457" t="s">
        <v>30255</v>
      </c>
    </row>
    <row r="1458" spans="1:13">
      <c r="A1458" t="s">
        <v>177</v>
      </c>
      <c r="B1458" t="s">
        <v>177</v>
      </c>
      <c r="C1458" t="s">
        <v>1766</v>
      </c>
      <c r="D1458" t="s">
        <v>150</v>
      </c>
      <c r="E1458" t="s">
        <v>188</v>
      </c>
      <c r="F1458" t="s">
        <v>4</v>
      </c>
      <c r="G1458" t="s">
        <v>30256</v>
      </c>
      <c r="H1458" t="s">
        <v>1984</v>
      </c>
      <c r="I1458" t="s">
        <v>30257</v>
      </c>
      <c r="J1458" t="s">
        <v>1613</v>
      </c>
      <c r="K1458" t="s">
        <v>27218</v>
      </c>
      <c r="L1458" t="s">
        <v>30258</v>
      </c>
      <c r="M1458" t="s">
        <v>30259</v>
      </c>
    </row>
    <row r="1459" spans="1:13">
      <c r="A1459" t="s">
        <v>177</v>
      </c>
      <c r="B1459" t="s">
        <v>177</v>
      </c>
      <c r="C1459" t="s">
        <v>1766</v>
      </c>
      <c r="D1459" t="s">
        <v>150</v>
      </c>
      <c r="E1459" t="s">
        <v>188</v>
      </c>
      <c r="F1459" t="s">
        <v>11</v>
      </c>
      <c r="G1459" t="s">
        <v>30260</v>
      </c>
      <c r="H1459" t="s">
        <v>1810</v>
      </c>
      <c r="I1459" t="s">
        <v>30261</v>
      </c>
      <c r="J1459" t="s">
        <v>1051</v>
      </c>
      <c r="K1459" t="s">
        <v>27247</v>
      </c>
      <c r="L1459" t="s">
        <v>30262</v>
      </c>
      <c r="M1459" t="s">
        <v>9766</v>
      </c>
    </row>
    <row r="1460" spans="1:13">
      <c r="A1460" t="s">
        <v>177</v>
      </c>
      <c r="B1460" t="s">
        <v>177</v>
      </c>
      <c r="C1460" t="s">
        <v>1766</v>
      </c>
      <c r="D1460" t="s">
        <v>150</v>
      </c>
      <c r="E1460" t="s">
        <v>188</v>
      </c>
      <c r="F1460" t="s">
        <v>20</v>
      </c>
      <c r="G1460" t="s">
        <v>30263</v>
      </c>
      <c r="H1460" t="s">
        <v>1939</v>
      </c>
      <c r="I1460" t="s">
        <v>30264</v>
      </c>
      <c r="J1460" t="s">
        <v>1547</v>
      </c>
      <c r="K1460" t="s">
        <v>30265</v>
      </c>
      <c r="L1460" t="s">
        <v>30266</v>
      </c>
      <c r="M1460" t="s">
        <v>30267</v>
      </c>
    </row>
    <row r="1461" spans="1:13">
      <c r="A1461" t="s">
        <v>177</v>
      </c>
      <c r="B1461" t="s">
        <v>177</v>
      </c>
      <c r="C1461" t="s">
        <v>1766</v>
      </c>
      <c r="D1461" t="s">
        <v>150</v>
      </c>
      <c r="E1461" t="s">
        <v>197</v>
      </c>
      <c r="F1461" t="s">
        <v>3</v>
      </c>
      <c r="G1461" t="s">
        <v>30268</v>
      </c>
      <c r="H1461" t="s">
        <v>2324</v>
      </c>
      <c r="I1461" t="s">
        <v>30269</v>
      </c>
      <c r="J1461" t="s">
        <v>2052</v>
      </c>
      <c r="K1461" t="s">
        <v>30270</v>
      </c>
      <c r="L1461" t="s">
        <v>30271</v>
      </c>
      <c r="M1461" t="s">
        <v>30272</v>
      </c>
    </row>
    <row r="1462" spans="1:13">
      <c r="A1462" t="s">
        <v>177</v>
      </c>
      <c r="B1462" t="s">
        <v>177</v>
      </c>
      <c r="C1462" t="s">
        <v>1766</v>
      </c>
      <c r="D1462" t="s">
        <v>150</v>
      </c>
      <c r="E1462" t="s">
        <v>197</v>
      </c>
      <c r="F1462" t="s">
        <v>10</v>
      </c>
      <c r="G1462" t="s">
        <v>30273</v>
      </c>
      <c r="H1462" t="s">
        <v>926</v>
      </c>
      <c r="I1462" t="s">
        <v>30274</v>
      </c>
      <c r="J1462" t="s">
        <v>2134</v>
      </c>
      <c r="K1462" t="s">
        <v>30275</v>
      </c>
      <c r="L1462" t="s">
        <v>30276</v>
      </c>
      <c r="M1462" t="s">
        <v>24911</v>
      </c>
    </row>
    <row r="1463" spans="1:13">
      <c r="A1463" t="s">
        <v>177</v>
      </c>
      <c r="B1463" t="s">
        <v>177</v>
      </c>
      <c r="C1463" t="s">
        <v>1766</v>
      </c>
      <c r="D1463" t="s">
        <v>150</v>
      </c>
      <c r="E1463" t="s">
        <v>197</v>
      </c>
      <c r="F1463" t="s">
        <v>2</v>
      </c>
      <c r="G1463" t="s">
        <v>30277</v>
      </c>
      <c r="H1463" t="s">
        <v>2278</v>
      </c>
      <c r="I1463" t="s">
        <v>30278</v>
      </c>
      <c r="J1463" t="s">
        <v>1744</v>
      </c>
      <c r="K1463" t="s">
        <v>30279</v>
      </c>
      <c r="L1463" t="s">
        <v>30280</v>
      </c>
      <c r="M1463" t="s">
        <v>30280</v>
      </c>
    </row>
    <row r="1464" spans="1:13">
      <c r="A1464" t="s">
        <v>177</v>
      </c>
      <c r="B1464" t="s">
        <v>177</v>
      </c>
      <c r="C1464" t="s">
        <v>1766</v>
      </c>
      <c r="D1464" t="s">
        <v>150</v>
      </c>
      <c r="E1464" t="s">
        <v>197</v>
      </c>
      <c r="F1464" t="s">
        <v>4</v>
      </c>
      <c r="G1464" t="s">
        <v>30281</v>
      </c>
      <c r="H1464" t="s">
        <v>1831</v>
      </c>
      <c r="I1464" t="s">
        <v>30282</v>
      </c>
      <c r="J1464" t="s">
        <v>1547</v>
      </c>
      <c r="K1464" t="s">
        <v>30265</v>
      </c>
      <c r="L1464" t="s">
        <v>19830</v>
      </c>
      <c r="M1464" t="s">
        <v>16331</v>
      </c>
    </row>
    <row r="1465" spans="1:13">
      <c r="A1465" t="s">
        <v>177</v>
      </c>
      <c r="B1465" t="s">
        <v>177</v>
      </c>
      <c r="C1465" t="s">
        <v>1766</v>
      </c>
      <c r="D1465" t="s">
        <v>150</v>
      </c>
      <c r="E1465" t="s">
        <v>197</v>
      </c>
      <c r="F1465" t="s">
        <v>11</v>
      </c>
      <c r="G1465" t="s">
        <v>30283</v>
      </c>
      <c r="H1465" t="s">
        <v>1053</v>
      </c>
      <c r="I1465" t="s">
        <v>30284</v>
      </c>
      <c r="J1465" t="s">
        <v>1502</v>
      </c>
      <c r="K1465" t="s">
        <v>27239</v>
      </c>
      <c r="L1465" t="s">
        <v>30285</v>
      </c>
      <c r="M1465" t="s">
        <v>4355</v>
      </c>
    </row>
    <row r="1466" spans="1:13">
      <c r="A1466" t="s">
        <v>177</v>
      </c>
      <c r="B1466" t="s">
        <v>177</v>
      </c>
      <c r="C1466" t="s">
        <v>1766</v>
      </c>
      <c r="D1466" t="s">
        <v>150</v>
      </c>
      <c r="E1466" t="s">
        <v>197</v>
      </c>
      <c r="F1466" t="s">
        <v>20</v>
      </c>
      <c r="G1466" t="s">
        <v>30286</v>
      </c>
      <c r="H1466" t="s">
        <v>1590</v>
      </c>
      <c r="I1466" t="s">
        <v>11889</v>
      </c>
      <c r="J1466" t="s">
        <v>1504</v>
      </c>
      <c r="K1466" t="s">
        <v>27130</v>
      </c>
      <c r="L1466" t="s">
        <v>27443</v>
      </c>
      <c r="M1466" t="s">
        <v>30287</v>
      </c>
    </row>
    <row r="1467" spans="1:13">
      <c r="A1467" t="s">
        <v>177</v>
      </c>
      <c r="B1467" t="s">
        <v>177</v>
      </c>
      <c r="C1467" t="s">
        <v>1766</v>
      </c>
      <c r="D1467" t="s">
        <v>150</v>
      </c>
      <c r="E1467" t="s">
        <v>206</v>
      </c>
      <c r="F1467" t="s">
        <v>3</v>
      </c>
      <c r="G1467" t="s">
        <v>30288</v>
      </c>
      <c r="H1467" t="s">
        <v>2544</v>
      </c>
      <c r="I1467" t="s">
        <v>30289</v>
      </c>
      <c r="J1467" t="s">
        <v>2049</v>
      </c>
      <c r="K1467" t="s">
        <v>27275</v>
      </c>
      <c r="L1467" t="s">
        <v>30290</v>
      </c>
      <c r="M1467" t="s">
        <v>30291</v>
      </c>
    </row>
    <row r="1468" spans="1:13">
      <c r="A1468" t="s">
        <v>177</v>
      </c>
      <c r="B1468" t="s">
        <v>177</v>
      </c>
      <c r="C1468" t="s">
        <v>1766</v>
      </c>
      <c r="D1468" t="s">
        <v>150</v>
      </c>
      <c r="E1468" t="s">
        <v>206</v>
      </c>
      <c r="F1468" t="s">
        <v>10</v>
      </c>
      <c r="G1468" t="s">
        <v>30292</v>
      </c>
      <c r="H1468" t="s">
        <v>2159</v>
      </c>
      <c r="I1468" t="s">
        <v>30240</v>
      </c>
      <c r="J1468" t="s">
        <v>1918</v>
      </c>
      <c r="K1468" t="s">
        <v>30293</v>
      </c>
      <c r="L1468" t="s">
        <v>30294</v>
      </c>
      <c r="M1468" t="s">
        <v>30295</v>
      </c>
    </row>
    <row r="1469" spans="1:13">
      <c r="A1469" t="s">
        <v>177</v>
      </c>
      <c r="B1469" t="s">
        <v>177</v>
      </c>
      <c r="C1469" t="s">
        <v>1766</v>
      </c>
      <c r="D1469" t="s">
        <v>150</v>
      </c>
      <c r="E1469" t="s">
        <v>206</v>
      </c>
      <c r="F1469" t="s">
        <v>2</v>
      </c>
      <c r="G1469" t="s">
        <v>30296</v>
      </c>
      <c r="H1469" t="s">
        <v>2007</v>
      </c>
      <c r="I1469" t="s">
        <v>30297</v>
      </c>
      <c r="J1469" t="s">
        <v>1764</v>
      </c>
      <c r="K1469" t="s">
        <v>30298</v>
      </c>
      <c r="L1469" t="s">
        <v>30299</v>
      </c>
      <c r="M1469" t="s">
        <v>25558</v>
      </c>
    </row>
    <row r="1470" spans="1:13">
      <c r="A1470" t="s">
        <v>177</v>
      </c>
      <c r="B1470" t="s">
        <v>177</v>
      </c>
      <c r="C1470" t="s">
        <v>1766</v>
      </c>
      <c r="D1470" t="s">
        <v>150</v>
      </c>
      <c r="E1470" t="s">
        <v>206</v>
      </c>
      <c r="F1470" t="s">
        <v>4</v>
      </c>
      <c r="G1470" t="s">
        <v>30300</v>
      </c>
      <c r="H1470" t="s">
        <v>1482</v>
      </c>
      <c r="I1470" t="s">
        <v>30301</v>
      </c>
      <c r="J1470" t="s">
        <v>1051</v>
      </c>
      <c r="K1470" t="s">
        <v>27247</v>
      </c>
      <c r="L1470" t="s">
        <v>12044</v>
      </c>
      <c r="M1470" t="s">
        <v>15124</v>
      </c>
    </row>
    <row r="1471" spans="1:13">
      <c r="A1471" t="s">
        <v>177</v>
      </c>
      <c r="B1471" t="s">
        <v>177</v>
      </c>
      <c r="C1471" t="s">
        <v>1766</v>
      </c>
      <c r="D1471" t="s">
        <v>150</v>
      </c>
      <c r="E1471" t="s">
        <v>206</v>
      </c>
      <c r="F1471" t="s">
        <v>11</v>
      </c>
      <c r="G1471" t="s">
        <v>30302</v>
      </c>
      <c r="H1471" t="s">
        <v>1482</v>
      </c>
      <c r="I1471" t="s">
        <v>30301</v>
      </c>
      <c r="J1471" t="s">
        <v>1482</v>
      </c>
      <c r="K1471" t="s">
        <v>27142</v>
      </c>
      <c r="L1471" t="s">
        <v>8054</v>
      </c>
      <c r="M1471" t="s">
        <v>15124</v>
      </c>
    </row>
    <row r="1472" spans="1:13">
      <c r="A1472" t="s">
        <v>177</v>
      </c>
      <c r="B1472" t="s">
        <v>177</v>
      </c>
      <c r="C1472" t="s">
        <v>1766</v>
      </c>
      <c r="D1472" t="s">
        <v>150</v>
      </c>
      <c r="E1472" t="s">
        <v>206</v>
      </c>
      <c r="F1472" t="s">
        <v>20</v>
      </c>
      <c r="G1472" t="s">
        <v>30303</v>
      </c>
      <c r="H1472" t="s">
        <v>1504</v>
      </c>
      <c r="I1472" t="s">
        <v>30304</v>
      </c>
      <c r="J1472" t="s">
        <v>1504</v>
      </c>
      <c r="K1472" t="s">
        <v>27130</v>
      </c>
      <c r="L1472" t="s">
        <v>12586</v>
      </c>
      <c r="M1472" t="s">
        <v>30305</v>
      </c>
    </row>
    <row r="1473" spans="1:13">
      <c r="A1473" t="s">
        <v>177</v>
      </c>
      <c r="B1473" t="s">
        <v>177</v>
      </c>
      <c r="C1473" t="s">
        <v>1766</v>
      </c>
      <c r="D1473" t="s">
        <v>151</v>
      </c>
      <c r="E1473" t="s">
        <v>214</v>
      </c>
      <c r="F1473" t="s">
        <v>3</v>
      </c>
      <c r="G1473" t="s">
        <v>30306</v>
      </c>
      <c r="H1473" t="s">
        <v>2646</v>
      </c>
      <c r="I1473" t="s">
        <v>30307</v>
      </c>
      <c r="J1473" t="s">
        <v>2239</v>
      </c>
      <c r="K1473" t="s">
        <v>30308</v>
      </c>
      <c r="L1473" t="s">
        <v>30309</v>
      </c>
      <c r="M1473" t="s">
        <v>30310</v>
      </c>
    </row>
    <row r="1474" spans="1:13">
      <c r="A1474" t="s">
        <v>177</v>
      </c>
      <c r="B1474" t="s">
        <v>177</v>
      </c>
      <c r="C1474" t="s">
        <v>1766</v>
      </c>
      <c r="D1474" t="s">
        <v>151</v>
      </c>
      <c r="E1474" t="s">
        <v>214</v>
      </c>
      <c r="F1474" t="s">
        <v>10</v>
      </c>
      <c r="G1474" t="s">
        <v>30311</v>
      </c>
      <c r="H1474" t="s">
        <v>3322</v>
      </c>
      <c r="I1474" t="s">
        <v>30312</v>
      </c>
      <c r="J1474" t="s">
        <v>2692</v>
      </c>
      <c r="K1474" t="s">
        <v>30313</v>
      </c>
      <c r="L1474" t="s">
        <v>30314</v>
      </c>
      <c r="M1474" t="s">
        <v>30315</v>
      </c>
    </row>
    <row r="1475" spans="1:13">
      <c r="A1475" t="s">
        <v>177</v>
      </c>
      <c r="B1475" t="s">
        <v>177</v>
      </c>
      <c r="C1475" t="s">
        <v>1766</v>
      </c>
      <c r="D1475" t="s">
        <v>151</v>
      </c>
      <c r="E1475" t="s">
        <v>214</v>
      </c>
      <c r="F1475" t="s">
        <v>2</v>
      </c>
      <c r="G1475" t="s">
        <v>30316</v>
      </c>
      <c r="H1475" t="s">
        <v>4053</v>
      </c>
      <c r="I1475" t="s">
        <v>30317</v>
      </c>
      <c r="J1475" t="s">
        <v>2450</v>
      </c>
      <c r="K1475" t="s">
        <v>30318</v>
      </c>
      <c r="L1475" t="s">
        <v>30319</v>
      </c>
      <c r="M1475" t="s">
        <v>27783</v>
      </c>
    </row>
    <row r="1476" spans="1:13">
      <c r="A1476" t="s">
        <v>177</v>
      </c>
      <c r="B1476" t="s">
        <v>177</v>
      </c>
      <c r="C1476" t="s">
        <v>1766</v>
      </c>
      <c r="D1476" t="s">
        <v>151</v>
      </c>
      <c r="E1476" t="s">
        <v>214</v>
      </c>
      <c r="F1476" t="s">
        <v>4</v>
      </c>
      <c r="G1476" t="s">
        <v>30320</v>
      </c>
      <c r="H1476" t="s">
        <v>3917</v>
      </c>
      <c r="I1476" t="s">
        <v>30321</v>
      </c>
      <c r="J1476" t="s">
        <v>2587</v>
      </c>
      <c r="K1476" t="s">
        <v>30322</v>
      </c>
      <c r="L1476" t="s">
        <v>30323</v>
      </c>
      <c r="M1476" t="s">
        <v>30324</v>
      </c>
    </row>
    <row r="1477" spans="1:13">
      <c r="A1477" t="s">
        <v>177</v>
      </c>
      <c r="B1477" t="s">
        <v>177</v>
      </c>
      <c r="C1477" t="s">
        <v>1766</v>
      </c>
      <c r="D1477" t="s">
        <v>151</v>
      </c>
      <c r="E1477" t="s">
        <v>214</v>
      </c>
      <c r="F1477" t="s">
        <v>11</v>
      </c>
      <c r="G1477" t="s">
        <v>30325</v>
      </c>
      <c r="H1477" t="s">
        <v>1947</v>
      </c>
      <c r="I1477" t="s">
        <v>30326</v>
      </c>
      <c r="J1477" t="s">
        <v>1875</v>
      </c>
      <c r="K1477" t="s">
        <v>30327</v>
      </c>
      <c r="L1477" t="s">
        <v>30328</v>
      </c>
      <c r="M1477" t="s">
        <v>30329</v>
      </c>
    </row>
    <row r="1478" spans="1:13">
      <c r="A1478" t="s">
        <v>177</v>
      </c>
      <c r="B1478" t="s">
        <v>177</v>
      </c>
      <c r="C1478" t="s">
        <v>1766</v>
      </c>
      <c r="D1478" t="s">
        <v>151</v>
      </c>
      <c r="E1478" t="s">
        <v>214</v>
      </c>
      <c r="F1478" t="s">
        <v>20</v>
      </c>
      <c r="G1478" t="s">
        <v>30330</v>
      </c>
      <c r="H1478" t="s">
        <v>2654</v>
      </c>
      <c r="I1478" t="s">
        <v>30331</v>
      </c>
      <c r="J1478" t="s">
        <v>2052</v>
      </c>
      <c r="K1478" t="s">
        <v>30332</v>
      </c>
      <c r="L1478" t="s">
        <v>30333</v>
      </c>
      <c r="M1478" t="s">
        <v>30334</v>
      </c>
    </row>
    <row r="1479" spans="1:13">
      <c r="A1479" t="s">
        <v>177</v>
      </c>
      <c r="B1479" t="s">
        <v>177</v>
      </c>
      <c r="C1479" t="s">
        <v>1766</v>
      </c>
      <c r="D1479" t="s">
        <v>151</v>
      </c>
      <c r="E1479" t="s">
        <v>222</v>
      </c>
      <c r="F1479" t="s">
        <v>3</v>
      </c>
      <c r="G1479" t="s">
        <v>30335</v>
      </c>
      <c r="H1479" t="s">
        <v>2246</v>
      </c>
      <c r="I1479" t="s">
        <v>30336</v>
      </c>
      <c r="J1479" t="s">
        <v>1343</v>
      </c>
      <c r="K1479" t="s">
        <v>30337</v>
      </c>
      <c r="L1479" t="s">
        <v>30338</v>
      </c>
      <c r="M1479" t="s">
        <v>30339</v>
      </c>
    </row>
    <row r="1480" spans="1:13">
      <c r="A1480" t="s">
        <v>177</v>
      </c>
      <c r="B1480" t="s">
        <v>177</v>
      </c>
      <c r="C1480" t="s">
        <v>1766</v>
      </c>
      <c r="D1480" t="s">
        <v>151</v>
      </c>
      <c r="E1480" t="s">
        <v>222</v>
      </c>
      <c r="F1480" t="s">
        <v>10</v>
      </c>
      <c r="G1480" t="s">
        <v>30340</v>
      </c>
      <c r="H1480" t="s">
        <v>6524</v>
      </c>
      <c r="I1480" t="s">
        <v>30341</v>
      </c>
      <c r="J1480" t="s">
        <v>2343</v>
      </c>
      <c r="K1480" t="s">
        <v>10614</v>
      </c>
      <c r="L1480" t="s">
        <v>30342</v>
      </c>
      <c r="M1480" t="s">
        <v>30343</v>
      </c>
    </row>
    <row r="1481" spans="1:13">
      <c r="A1481" t="s">
        <v>177</v>
      </c>
      <c r="B1481" t="s">
        <v>177</v>
      </c>
      <c r="C1481" t="s">
        <v>1766</v>
      </c>
      <c r="D1481" t="s">
        <v>151</v>
      </c>
      <c r="E1481" t="s">
        <v>222</v>
      </c>
      <c r="F1481" t="s">
        <v>2</v>
      </c>
      <c r="G1481" t="s">
        <v>30344</v>
      </c>
      <c r="H1481" t="s">
        <v>2058</v>
      </c>
      <c r="I1481" t="s">
        <v>30345</v>
      </c>
      <c r="J1481" t="s">
        <v>2914</v>
      </c>
      <c r="K1481" t="s">
        <v>30346</v>
      </c>
      <c r="L1481" t="s">
        <v>30347</v>
      </c>
      <c r="M1481" t="s">
        <v>30348</v>
      </c>
    </row>
    <row r="1482" spans="1:13">
      <c r="A1482" t="s">
        <v>177</v>
      </c>
      <c r="B1482" t="s">
        <v>177</v>
      </c>
      <c r="C1482" t="s">
        <v>1766</v>
      </c>
      <c r="D1482" t="s">
        <v>151</v>
      </c>
      <c r="E1482" t="s">
        <v>222</v>
      </c>
      <c r="F1482" t="s">
        <v>4</v>
      </c>
      <c r="G1482" t="s">
        <v>30349</v>
      </c>
      <c r="H1482" t="s">
        <v>3013</v>
      </c>
      <c r="I1482" t="s">
        <v>30350</v>
      </c>
      <c r="J1482" t="s">
        <v>1719</v>
      </c>
      <c r="K1482" t="s">
        <v>30351</v>
      </c>
      <c r="L1482" t="s">
        <v>30352</v>
      </c>
      <c r="M1482" t="s">
        <v>30353</v>
      </c>
    </row>
    <row r="1483" spans="1:13">
      <c r="A1483" t="s">
        <v>177</v>
      </c>
      <c r="B1483" t="s">
        <v>177</v>
      </c>
      <c r="C1483" t="s">
        <v>1766</v>
      </c>
      <c r="D1483" t="s">
        <v>151</v>
      </c>
      <c r="E1483" t="s">
        <v>222</v>
      </c>
      <c r="F1483" t="s">
        <v>11</v>
      </c>
      <c r="G1483" t="s">
        <v>30354</v>
      </c>
      <c r="H1483" t="s">
        <v>2566</v>
      </c>
      <c r="I1483" t="s">
        <v>30355</v>
      </c>
      <c r="J1483" t="s">
        <v>1764</v>
      </c>
      <c r="K1483" t="s">
        <v>30356</v>
      </c>
      <c r="L1483" t="s">
        <v>30357</v>
      </c>
      <c r="M1483" t="s">
        <v>30358</v>
      </c>
    </row>
    <row r="1484" spans="1:13">
      <c r="A1484" t="s">
        <v>177</v>
      </c>
      <c r="B1484" t="s">
        <v>177</v>
      </c>
      <c r="C1484" t="s">
        <v>1766</v>
      </c>
      <c r="D1484" t="s">
        <v>151</v>
      </c>
      <c r="E1484" t="s">
        <v>222</v>
      </c>
      <c r="F1484" t="s">
        <v>20</v>
      </c>
      <c r="G1484" t="s">
        <v>30359</v>
      </c>
      <c r="H1484" t="s">
        <v>2781</v>
      </c>
      <c r="I1484" t="s">
        <v>30360</v>
      </c>
      <c r="J1484" t="s">
        <v>1810</v>
      </c>
      <c r="K1484" t="s">
        <v>30361</v>
      </c>
      <c r="L1484" t="s">
        <v>30362</v>
      </c>
      <c r="M1484" t="s">
        <v>30363</v>
      </c>
    </row>
    <row r="1485" spans="1:13">
      <c r="A1485" t="s">
        <v>177</v>
      </c>
      <c r="B1485" t="s">
        <v>177</v>
      </c>
      <c r="C1485" t="s">
        <v>1766</v>
      </c>
      <c r="D1485" t="s">
        <v>151</v>
      </c>
      <c r="E1485" t="s">
        <v>230</v>
      </c>
      <c r="F1485" t="s">
        <v>3</v>
      </c>
      <c r="G1485" t="s">
        <v>30364</v>
      </c>
      <c r="H1485" t="s">
        <v>4681</v>
      </c>
      <c r="I1485" t="s">
        <v>30365</v>
      </c>
      <c r="J1485" t="s">
        <v>3905</v>
      </c>
      <c r="K1485" t="s">
        <v>30366</v>
      </c>
      <c r="L1485" t="s">
        <v>30367</v>
      </c>
      <c r="M1485" t="s">
        <v>30368</v>
      </c>
    </row>
    <row r="1486" spans="1:13">
      <c r="A1486" t="s">
        <v>177</v>
      </c>
      <c r="B1486" t="s">
        <v>177</v>
      </c>
      <c r="C1486" t="s">
        <v>1766</v>
      </c>
      <c r="D1486" t="s">
        <v>151</v>
      </c>
      <c r="E1486" t="s">
        <v>230</v>
      </c>
      <c r="F1486" t="s">
        <v>10</v>
      </c>
      <c r="G1486" t="s">
        <v>30369</v>
      </c>
      <c r="H1486" t="s">
        <v>4131</v>
      </c>
      <c r="I1486" t="s">
        <v>30370</v>
      </c>
      <c r="J1486" t="s">
        <v>1425</v>
      </c>
      <c r="K1486" t="s">
        <v>30371</v>
      </c>
      <c r="L1486" t="s">
        <v>30372</v>
      </c>
      <c r="M1486" t="s">
        <v>30373</v>
      </c>
    </row>
    <row r="1487" spans="1:13">
      <c r="A1487" t="s">
        <v>177</v>
      </c>
      <c r="B1487" t="s">
        <v>177</v>
      </c>
      <c r="C1487" t="s">
        <v>1766</v>
      </c>
      <c r="D1487" t="s">
        <v>151</v>
      </c>
      <c r="E1487" t="s">
        <v>230</v>
      </c>
      <c r="F1487" t="s">
        <v>2</v>
      </c>
      <c r="G1487" t="s">
        <v>30374</v>
      </c>
      <c r="H1487" t="s">
        <v>2187</v>
      </c>
      <c r="I1487" t="s">
        <v>30375</v>
      </c>
      <c r="J1487" t="s">
        <v>1137</v>
      </c>
      <c r="K1487" t="s">
        <v>30376</v>
      </c>
      <c r="L1487" t="s">
        <v>30377</v>
      </c>
      <c r="M1487" t="s">
        <v>30378</v>
      </c>
    </row>
    <row r="1488" spans="1:13">
      <c r="A1488" t="s">
        <v>177</v>
      </c>
      <c r="B1488" t="s">
        <v>177</v>
      </c>
      <c r="C1488" t="s">
        <v>1766</v>
      </c>
      <c r="D1488" t="s">
        <v>151</v>
      </c>
      <c r="E1488" t="s">
        <v>230</v>
      </c>
      <c r="F1488" t="s">
        <v>4</v>
      </c>
      <c r="G1488" t="s">
        <v>30379</v>
      </c>
      <c r="H1488" t="s">
        <v>1807</v>
      </c>
      <c r="I1488" t="s">
        <v>30380</v>
      </c>
      <c r="J1488" t="s">
        <v>1831</v>
      </c>
      <c r="K1488" t="s">
        <v>30381</v>
      </c>
      <c r="L1488" t="s">
        <v>30382</v>
      </c>
      <c r="M1488" t="s">
        <v>30383</v>
      </c>
    </row>
    <row r="1489" spans="1:13">
      <c r="A1489" t="s">
        <v>177</v>
      </c>
      <c r="B1489" t="s">
        <v>177</v>
      </c>
      <c r="C1489" t="s">
        <v>1766</v>
      </c>
      <c r="D1489" t="s">
        <v>151</v>
      </c>
      <c r="E1489" t="s">
        <v>230</v>
      </c>
      <c r="F1489" t="s">
        <v>11</v>
      </c>
      <c r="G1489" t="s">
        <v>30384</v>
      </c>
      <c r="H1489" t="s">
        <v>2114</v>
      </c>
      <c r="I1489" t="s">
        <v>30385</v>
      </c>
      <c r="J1489" t="s">
        <v>1502</v>
      </c>
      <c r="K1489" t="s">
        <v>30386</v>
      </c>
      <c r="L1489" t="s">
        <v>30387</v>
      </c>
      <c r="M1489" t="s">
        <v>30388</v>
      </c>
    </row>
    <row r="1490" spans="1:13">
      <c r="A1490" t="s">
        <v>177</v>
      </c>
      <c r="B1490" t="s">
        <v>177</v>
      </c>
      <c r="C1490" t="s">
        <v>1766</v>
      </c>
      <c r="D1490" t="s">
        <v>151</v>
      </c>
      <c r="E1490" t="s">
        <v>230</v>
      </c>
      <c r="F1490" t="s">
        <v>20</v>
      </c>
      <c r="G1490" t="s">
        <v>30389</v>
      </c>
      <c r="H1490" t="s">
        <v>2137</v>
      </c>
      <c r="I1490" t="s">
        <v>30390</v>
      </c>
      <c r="J1490" t="s">
        <v>1721</v>
      </c>
      <c r="K1490" t="s">
        <v>30391</v>
      </c>
      <c r="L1490" t="s">
        <v>30392</v>
      </c>
      <c r="M1490" t="s">
        <v>30393</v>
      </c>
    </row>
    <row r="1491" spans="1:13">
      <c r="A1491" t="s">
        <v>177</v>
      </c>
      <c r="B1491" t="s">
        <v>177</v>
      </c>
      <c r="C1491" t="s">
        <v>1766</v>
      </c>
      <c r="D1491" t="s">
        <v>151</v>
      </c>
      <c r="E1491" t="s">
        <v>238</v>
      </c>
      <c r="F1491" t="s">
        <v>3</v>
      </c>
      <c r="G1491" t="s">
        <v>30394</v>
      </c>
      <c r="H1491" t="s">
        <v>2704</v>
      </c>
      <c r="I1491" t="s">
        <v>30395</v>
      </c>
      <c r="J1491" t="s">
        <v>2225</v>
      </c>
      <c r="K1491" t="s">
        <v>30396</v>
      </c>
      <c r="L1491" t="s">
        <v>30397</v>
      </c>
      <c r="M1491" t="s">
        <v>30398</v>
      </c>
    </row>
    <row r="1492" spans="1:13">
      <c r="A1492" t="s">
        <v>177</v>
      </c>
      <c r="B1492" t="s">
        <v>177</v>
      </c>
      <c r="C1492" t="s">
        <v>1766</v>
      </c>
      <c r="D1492" t="s">
        <v>151</v>
      </c>
      <c r="E1492" t="s">
        <v>238</v>
      </c>
      <c r="F1492" t="s">
        <v>10</v>
      </c>
      <c r="G1492" t="s">
        <v>30399</v>
      </c>
      <c r="H1492" t="s">
        <v>1395</v>
      </c>
      <c r="I1492" t="s">
        <v>30400</v>
      </c>
      <c r="J1492" t="s">
        <v>2685</v>
      </c>
      <c r="K1492" t="s">
        <v>30401</v>
      </c>
      <c r="L1492" t="s">
        <v>30402</v>
      </c>
      <c r="M1492" t="s">
        <v>30403</v>
      </c>
    </row>
    <row r="1493" spans="1:13">
      <c r="A1493" t="s">
        <v>177</v>
      </c>
      <c r="B1493" t="s">
        <v>177</v>
      </c>
      <c r="C1493" t="s">
        <v>1766</v>
      </c>
      <c r="D1493" t="s">
        <v>151</v>
      </c>
      <c r="E1493" t="s">
        <v>238</v>
      </c>
      <c r="F1493" t="s">
        <v>2</v>
      </c>
      <c r="G1493" t="s">
        <v>30404</v>
      </c>
      <c r="H1493" t="s">
        <v>3221</v>
      </c>
      <c r="I1493" t="s">
        <v>30405</v>
      </c>
      <c r="J1493" t="s">
        <v>2239</v>
      </c>
      <c r="K1493" t="s">
        <v>30308</v>
      </c>
      <c r="L1493" t="s">
        <v>30406</v>
      </c>
      <c r="M1493" t="s">
        <v>30407</v>
      </c>
    </row>
    <row r="1494" spans="1:13">
      <c r="A1494" t="s">
        <v>177</v>
      </c>
      <c r="B1494" t="s">
        <v>177</v>
      </c>
      <c r="C1494" t="s">
        <v>1766</v>
      </c>
      <c r="D1494" t="s">
        <v>151</v>
      </c>
      <c r="E1494" t="s">
        <v>238</v>
      </c>
      <c r="F1494" t="s">
        <v>4</v>
      </c>
      <c r="G1494" t="s">
        <v>30408</v>
      </c>
      <c r="H1494" t="s">
        <v>1939</v>
      </c>
      <c r="I1494" t="s">
        <v>30409</v>
      </c>
      <c r="J1494" t="s">
        <v>1613</v>
      </c>
      <c r="K1494" t="s">
        <v>30410</v>
      </c>
      <c r="L1494" t="s">
        <v>30411</v>
      </c>
      <c r="M1494" t="s">
        <v>30412</v>
      </c>
    </row>
    <row r="1495" spans="1:13">
      <c r="A1495" t="s">
        <v>177</v>
      </c>
      <c r="B1495" t="s">
        <v>177</v>
      </c>
      <c r="C1495" t="s">
        <v>1766</v>
      </c>
      <c r="D1495" t="s">
        <v>151</v>
      </c>
      <c r="E1495" t="s">
        <v>238</v>
      </c>
      <c r="F1495" t="s">
        <v>11</v>
      </c>
      <c r="G1495" t="s">
        <v>30413</v>
      </c>
      <c r="H1495" t="s">
        <v>1918</v>
      </c>
      <c r="I1495" t="s">
        <v>30414</v>
      </c>
      <c r="J1495" t="s">
        <v>1502</v>
      </c>
      <c r="K1495" t="s">
        <v>30386</v>
      </c>
      <c r="L1495" t="s">
        <v>26572</v>
      </c>
      <c r="M1495" t="s">
        <v>30415</v>
      </c>
    </row>
    <row r="1496" spans="1:13">
      <c r="A1496" t="s">
        <v>177</v>
      </c>
      <c r="B1496" t="s">
        <v>177</v>
      </c>
      <c r="C1496" t="s">
        <v>1766</v>
      </c>
      <c r="D1496" t="s">
        <v>151</v>
      </c>
      <c r="E1496" t="s">
        <v>238</v>
      </c>
      <c r="F1496" t="s">
        <v>20</v>
      </c>
      <c r="G1496" t="s">
        <v>30416</v>
      </c>
      <c r="H1496" t="s">
        <v>1810</v>
      </c>
      <c r="I1496" t="s">
        <v>30417</v>
      </c>
      <c r="J1496" t="s">
        <v>1613</v>
      </c>
      <c r="K1496" t="s">
        <v>30410</v>
      </c>
      <c r="L1496" t="s">
        <v>30418</v>
      </c>
      <c r="M1496" t="s">
        <v>30419</v>
      </c>
    </row>
    <row r="1497" spans="1:13">
      <c r="A1497" t="s">
        <v>177</v>
      </c>
      <c r="B1497" t="s">
        <v>177</v>
      </c>
      <c r="C1497" t="s">
        <v>1766</v>
      </c>
      <c r="D1497" t="s">
        <v>152</v>
      </c>
      <c r="E1497" t="s">
        <v>246</v>
      </c>
      <c r="F1497" t="s">
        <v>3</v>
      </c>
      <c r="G1497" t="s">
        <v>30420</v>
      </c>
      <c r="H1497" t="s">
        <v>2481</v>
      </c>
      <c r="I1497" t="s">
        <v>30421</v>
      </c>
      <c r="J1497" t="s">
        <v>2159</v>
      </c>
      <c r="K1497" t="s">
        <v>7764</v>
      </c>
      <c r="L1497" t="s">
        <v>30422</v>
      </c>
      <c r="M1497" t="s">
        <v>30423</v>
      </c>
    </row>
    <row r="1498" spans="1:13">
      <c r="A1498" t="s">
        <v>177</v>
      </c>
      <c r="B1498" t="s">
        <v>177</v>
      </c>
      <c r="C1498" t="s">
        <v>1766</v>
      </c>
      <c r="D1498" t="s">
        <v>152</v>
      </c>
      <c r="E1498" t="s">
        <v>246</v>
      </c>
      <c r="F1498" t="s">
        <v>10</v>
      </c>
      <c r="G1498" t="s">
        <v>30424</v>
      </c>
      <c r="H1498" t="s">
        <v>1256</v>
      </c>
      <c r="I1498" t="s">
        <v>30425</v>
      </c>
      <c r="J1498" t="s">
        <v>2060</v>
      </c>
      <c r="K1498" t="s">
        <v>30426</v>
      </c>
      <c r="L1498" t="s">
        <v>30427</v>
      </c>
      <c r="M1498" t="s">
        <v>30428</v>
      </c>
    </row>
    <row r="1499" spans="1:13">
      <c r="A1499" t="s">
        <v>177</v>
      </c>
      <c r="B1499" t="s">
        <v>177</v>
      </c>
      <c r="C1499" t="s">
        <v>1766</v>
      </c>
      <c r="D1499" t="s">
        <v>152</v>
      </c>
      <c r="E1499" t="s">
        <v>246</v>
      </c>
      <c r="F1499" t="s">
        <v>2</v>
      </c>
      <c r="G1499" t="s">
        <v>30429</v>
      </c>
      <c r="H1499" t="s">
        <v>1256</v>
      </c>
      <c r="I1499" t="s">
        <v>30425</v>
      </c>
      <c r="J1499" t="s">
        <v>2247</v>
      </c>
      <c r="K1499" t="s">
        <v>30430</v>
      </c>
      <c r="L1499" t="s">
        <v>30428</v>
      </c>
      <c r="M1499" t="s">
        <v>30428</v>
      </c>
    </row>
    <row r="1500" spans="1:13">
      <c r="A1500" t="s">
        <v>177</v>
      </c>
      <c r="B1500" t="s">
        <v>177</v>
      </c>
      <c r="C1500" t="s">
        <v>1766</v>
      </c>
      <c r="D1500" t="s">
        <v>152</v>
      </c>
      <c r="E1500" t="s">
        <v>246</v>
      </c>
      <c r="F1500" t="s">
        <v>4</v>
      </c>
      <c r="G1500" t="s">
        <v>30431</v>
      </c>
      <c r="H1500" t="s">
        <v>2914</v>
      </c>
      <c r="I1500" t="s">
        <v>30432</v>
      </c>
      <c r="J1500" t="s">
        <v>2049</v>
      </c>
      <c r="K1500" t="s">
        <v>30433</v>
      </c>
      <c r="L1500" t="s">
        <v>30434</v>
      </c>
      <c r="M1500" t="s">
        <v>16849</v>
      </c>
    </row>
    <row r="1501" spans="1:13">
      <c r="A1501" t="s">
        <v>177</v>
      </c>
      <c r="B1501" t="s">
        <v>177</v>
      </c>
      <c r="C1501" t="s">
        <v>1766</v>
      </c>
      <c r="D1501" t="s">
        <v>152</v>
      </c>
      <c r="E1501" t="s">
        <v>246</v>
      </c>
      <c r="F1501" t="s">
        <v>11</v>
      </c>
      <c r="G1501" t="s">
        <v>30435</v>
      </c>
      <c r="H1501" t="s">
        <v>2563</v>
      </c>
      <c r="I1501" t="s">
        <v>30436</v>
      </c>
      <c r="J1501" t="s">
        <v>1721</v>
      </c>
      <c r="K1501" t="s">
        <v>30391</v>
      </c>
      <c r="L1501" t="s">
        <v>30437</v>
      </c>
      <c r="M1501" t="s">
        <v>30438</v>
      </c>
    </row>
    <row r="1502" spans="1:13">
      <c r="A1502" t="s">
        <v>177</v>
      </c>
      <c r="B1502" t="s">
        <v>177</v>
      </c>
      <c r="C1502" t="s">
        <v>1766</v>
      </c>
      <c r="D1502" t="s">
        <v>152</v>
      </c>
      <c r="E1502" t="s">
        <v>246</v>
      </c>
      <c r="F1502" t="s">
        <v>20</v>
      </c>
      <c r="G1502" t="s">
        <v>30439</v>
      </c>
      <c r="H1502" t="s">
        <v>2976</v>
      </c>
      <c r="I1502" t="s">
        <v>30440</v>
      </c>
      <c r="J1502" t="s">
        <v>1961</v>
      </c>
      <c r="K1502" t="s">
        <v>30441</v>
      </c>
      <c r="L1502" t="s">
        <v>30442</v>
      </c>
      <c r="M1502" t="s">
        <v>30443</v>
      </c>
    </row>
    <row r="1503" spans="1:13">
      <c r="A1503" t="s">
        <v>177</v>
      </c>
      <c r="B1503" t="s">
        <v>177</v>
      </c>
      <c r="C1503" t="s">
        <v>1766</v>
      </c>
      <c r="D1503" t="s">
        <v>152</v>
      </c>
      <c r="E1503" t="s">
        <v>254</v>
      </c>
      <c r="F1503" t="s">
        <v>3</v>
      </c>
      <c r="G1503" t="s">
        <v>30444</v>
      </c>
      <c r="H1503" t="s">
        <v>2351</v>
      </c>
      <c r="I1503" t="s">
        <v>30445</v>
      </c>
      <c r="J1503" t="s">
        <v>1947</v>
      </c>
      <c r="K1503" t="s">
        <v>30446</v>
      </c>
      <c r="L1503" t="s">
        <v>30447</v>
      </c>
      <c r="M1503" t="s">
        <v>30448</v>
      </c>
    </row>
    <row r="1504" spans="1:13">
      <c r="A1504" t="s">
        <v>177</v>
      </c>
      <c r="B1504" t="s">
        <v>177</v>
      </c>
      <c r="C1504" t="s">
        <v>1766</v>
      </c>
      <c r="D1504" t="s">
        <v>152</v>
      </c>
      <c r="E1504" t="s">
        <v>254</v>
      </c>
      <c r="F1504" t="s">
        <v>10</v>
      </c>
      <c r="G1504" t="s">
        <v>30449</v>
      </c>
      <c r="H1504" t="s">
        <v>1166</v>
      </c>
      <c r="I1504" t="s">
        <v>30450</v>
      </c>
      <c r="J1504" t="s">
        <v>5009</v>
      </c>
      <c r="K1504" t="s">
        <v>30451</v>
      </c>
      <c r="L1504" t="s">
        <v>30452</v>
      </c>
      <c r="M1504" t="s">
        <v>30453</v>
      </c>
    </row>
    <row r="1505" spans="1:13">
      <c r="A1505" t="s">
        <v>177</v>
      </c>
      <c r="B1505" t="s">
        <v>177</v>
      </c>
      <c r="C1505" t="s">
        <v>1766</v>
      </c>
      <c r="D1505" t="s">
        <v>152</v>
      </c>
      <c r="E1505" t="s">
        <v>254</v>
      </c>
      <c r="F1505" t="s">
        <v>2</v>
      </c>
      <c r="G1505" t="s">
        <v>30454</v>
      </c>
      <c r="H1505" t="s">
        <v>4257</v>
      </c>
      <c r="I1505" t="s">
        <v>30455</v>
      </c>
      <c r="J1505" t="s">
        <v>2595</v>
      </c>
      <c r="K1505" t="s">
        <v>30456</v>
      </c>
      <c r="L1505" t="s">
        <v>30457</v>
      </c>
      <c r="M1505" t="s">
        <v>30458</v>
      </c>
    </row>
    <row r="1506" spans="1:13">
      <c r="A1506" t="s">
        <v>177</v>
      </c>
      <c r="B1506" t="s">
        <v>177</v>
      </c>
      <c r="C1506" t="s">
        <v>1766</v>
      </c>
      <c r="D1506" t="s">
        <v>152</v>
      </c>
      <c r="E1506" t="s">
        <v>254</v>
      </c>
      <c r="F1506" t="s">
        <v>4</v>
      </c>
      <c r="G1506" t="s">
        <v>30459</v>
      </c>
      <c r="H1506" t="s">
        <v>3377</v>
      </c>
      <c r="I1506" t="s">
        <v>30460</v>
      </c>
      <c r="J1506" t="s">
        <v>2324</v>
      </c>
      <c r="K1506" t="s">
        <v>30461</v>
      </c>
      <c r="L1506" t="s">
        <v>30462</v>
      </c>
      <c r="M1506" t="s">
        <v>30463</v>
      </c>
    </row>
    <row r="1507" spans="1:13">
      <c r="A1507" t="s">
        <v>177</v>
      </c>
      <c r="B1507" t="s">
        <v>177</v>
      </c>
      <c r="C1507" t="s">
        <v>1766</v>
      </c>
      <c r="D1507" t="s">
        <v>152</v>
      </c>
      <c r="E1507" t="s">
        <v>254</v>
      </c>
      <c r="F1507" t="s">
        <v>11</v>
      </c>
      <c r="G1507" t="s">
        <v>30464</v>
      </c>
      <c r="H1507" t="s">
        <v>2529</v>
      </c>
      <c r="I1507" t="s">
        <v>30465</v>
      </c>
      <c r="J1507" t="s">
        <v>1810</v>
      </c>
      <c r="K1507" t="s">
        <v>30361</v>
      </c>
      <c r="L1507" t="s">
        <v>24911</v>
      </c>
      <c r="M1507" t="s">
        <v>30466</v>
      </c>
    </row>
    <row r="1508" spans="1:13">
      <c r="A1508" t="s">
        <v>177</v>
      </c>
      <c r="B1508" t="s">
        <v>177</v>
      </c>
      <c r="C1508" t="s">
        <v>1766</v>
      </c>
      <c r="D1508" t="s">
        <v>152</v>
      </c>
      <c r="E1508" t="s">
        <v>254</v>
      </c>
      <c r="F1508" t="s">
        <v>20</v>
      </c>
      <c r="G1508" t="s">
        <v>30467</v>
      </c>
      <c r="H1508" t="s">
        <v>2059</v>
      </c>
      <c r="I1508" t="s">
        <v>30468</v>
      </c>
      <c r="J1508" t="s">
        <v>1875</v>
      </c>
      <c r="K1508" t="s">
        <v>30327</v>
      </c>
      <c r="L1508" t="s">
        <v>30469</v>
      </c>
      <c r="M1508" t="s">
        <v>30470</v>
      </c>
    </row>
    <row r="1509" spans="1:13">
      <c r="A1509" t="s">
        <v>177</v>
      </c>
      <c r="B1509" t="s">
        <v>177</v>
      </c>
      <c r="C1509" t="s">
        <v>1766</v>
      </c>
      <c r="D1509" t="s">
        <v>152</v>
      </c>
      <c r="E1509" t="s">
        <v>197</v>
      </c>
      <c r="F1509" t="s">
        <v>3</v>
      </c>
      <c r="G1509" t="s">
        <v>30471</v>
      </c>
      <c r="H1509" t="s">
        <v>3322</v>
      </c>
      <c r="I1509" t="s">
        <v>30312</v>
      </c>
      <c r="J1509" t="s">
        <v>2685</v>
      </c>
      <c r="K1509" t="s">
        <v>30401</v>
      </c>
      <c r="L1509" t="s">
        <v>30472</v>
      </c>
      <c r="M1509" t="s">
        <v>30473</v>
      </c>
    </row>
    <row r="1510" spans="1:13">
      <c r="A1510" t="s">
        <v>177</v>
      </c>
      <c r="B1510" t="s">
        <v>177</v>
      </c>
      <c r="C1510" t="s">
        <v>1766</v>
      </c>
      <c r="D1510" t="s">
        <v>152</v>
      </c>
      <c r="E1510" t="s">
        <v>197</v>
      </c>
      <c r="F1510" t="s">
        <v>10</v>
      </c>
      <c r="G1510" t="s">
        <v>30474</v>
      </c>
      <c r="H1510" t="s">
        <v>4934</v>
      </c>
      <c r="I1510" t="s">
        <v>30475</v>
      </c>
      <c r="J1510" t="s">
        <v>2510</v>
      </c>
      <c r="K1510" t="s">
        <v>30476</v>
      </c>
      <c r="L1510" t="s">
        <v>30477</v>
      </c>
      <c r="M1510" t="s">
        <v>30478</v>
      </c>
    </row>
    <row r="1511" spans="1:13">
      <c r="A1511" t="s">
        <v>177</v>
      </c>
      <c r="B1511" t="s">
        <v>177</v>
      </c>
      <c r="C1511" t="s">
        <v>1766</v>
      </c>
      <c r="D1511" t="s">
        <v>152</v>
      </c>
      <c r="E1511" t="s">
        <v>197</v>
      </c>
      <c r="F1511" t="s">
        <v>2</v>
      </c>
      <c r="G1511" t="s">
        <v>30479</v>
      </c>
      <c r="H1511" t="s">
        <v>3917</v>
      </c>
      <c r="I1511" t="s">
        <v>30321</v>
      </c>
      <c r="J1511" t="s">
        <v>2781</v>
      </c>
      <c r="K1511" t="s">
        <v>30480</v>
      </c>
      <c r="L1511" t="s">
        <v>30481</v>
      </c>
      <c r="M1511" t="s">
        <v>30482</v>
      </c>
    </row>
    <row r="1512" spans="1:13">
      <c r="A1512" t="s">
        <v>177</v>
      </c>
      <c r="B1512" t="s">
        <v>177</v>
      </c>
      <c r="C1512" t="s">
        <v>1766</v>
      </c>
      <c r="D1512" t="s">
        <v>152</v>
      </c>
      <c r="E1512" t="s">
        <v>197</v>
      </c>
      <c r="F1512" t="s">
        <v>4</v>
      </c>
      <c r="G1512" t="s">
        <v>30483</v>
      </c>
      <c r="H1512" t="s">
        <v>1808</v>
      </c>
      <c r="I1512" t="s">
        <v>30484</v>
      </c>
      <c r="J1512" t="s">
        <v>1984</v>
      </c>
      <c r="K1512" t="s">
        <v>30485</v>
      </c>
      <c r="L1512" t="s">
        <v>30486</v>
      </c>
      <c r="M1512" t="s">
        <v>30487</v>
      </c>
    </row>
    <row r="1513" spans="1:13">
      <c r="A1513" t="s">
        <v>177</v>
      </c>
      <c r="B1513" t="s">
        <v>177</v>
      </c>
      <c r="C1513" t="s">
        <v>1766</v>
      </c>
      <c r="D1513" t="s">
        <v>152</v>
      </c>
      <c r="E1513" t="s">
        <v>197</v>
      </c>
      <c r="F1513" t="s">
        <v>11</v>
      </c>
      <c r="G1513" t="s">
        <v>30488</v>
      </c>
      <c r="H1513" t="s">
        <v>1742</v>
      </c>
      <c r="I1513" t="s">
        <v>30489</v>
      </c>
      <c r="J1513" t="s">
        <v>1613</v>
      </c>
      <c r="K1513" t="s">
        <v>30410</v>
      </c>
      <c r="L1513" t="s">
        <v>26151</v>
      </c>
      <c r="M1513" t="s">
        <v>30490</v>
      </c>
    </row>
    <row r="1514" spans="1:13">
      <c r="A1514" t="s">
        <v>177</v>
      </c>
      <c r="B1514" t="s">
        <v>177</v>
      </c>
      <c r="C1514" t="s">
        <v>1766</v>
      </c>
      <c r="D1514" t="s">
        <v>152</v>
      </c>
      <c r="E1514" t="s">
        <v>197</v>
      </c>
      <c r="F1514" t="s">
        <v>20</v>
      </c>
      <c r="G1514" t="s">
        <v>30491</v>
      </c>
      <c r="H1514" t="s">
        <v>2239</v>
      </c>
      <c r="I1514" t="s">
        <v>30492</v>
      </c>
      <c r="J1514" t="s">
        <v>1657</v>
      </c>
      <c r="K1514" t="s">
        <v>30493</v>
      </c>
      <c r="L1514" t="s">
        <v>30494</v>
      </c>
      <c r="M1514" t="s">
        <v>30495</v>
      </c>
    </row>
    <row r="1515" spans="1:13">
      <c r="A1515" t="s">
        <v>177</v>
      </c>
      <c r="B1515" t="s">
        <v>177</v>
      </c>
      <c r="C1515" t="s">
        <v>1766</v>
      </c>
      <c r="D1515" t="s">
        <v>152</v>
      </c>
      <c r="E1515" t="s">
        <v>269</v>
      </c>
      <c r="F1515" t="s">
        <v>3</v>
      </c>
      <c r="G1515" t="s">
        <v>30496</v>
      </c>
      <c r="H1515" t="s">
        <v>2704</v>
      </c>
      <c r="I1515" t="s">
        <v>30395</v>
      </c>
      <c r="J1515" t="s">
        <v>1132</v>
      </c>
      <c r="K1515" t="s">
        <v>30497</v>
      </c>
      <c r="L1515" t="s">
        <v>30397</v>
      </c>
      <c r="M1515" t="s">
        <v>30498</v>
      </c>
    </row>
    <row r="1516" spans="1:13">
      <c r="A1516" t="s">
        <v>177</v>
      </c>
      <c r="B1516" t="s">
        <v>177</v>
      </c>
      <c r="C1516" t="s">
        <v>1766</v>
      </c>
      <c r="D1516" t="s">
        <v>152</v>
      </c>
      <c r="E1516" t="s">
        <v>269</v>
      </c>
      <c r="F1516" t="s">
        <v>10</v>
      </c>
      <c r="G1516" t="s">
        <v>30499</v>
      </c>
      <c r="H1516" t="s">
        <v>1884</v>
      </c>
      <c r="I1516" t="s">
        <v>30500</v>
      </c>
      <c r="J1516" t="s">
        <v>1425</v>
      </c>
      <c r="K1516" t="s">
        <v>30371</v>
      </c>
      <c r="L1516" t="s">
        <v>30501</v>
      </c>
      <c r="M1516" t="s">
        <v>30502</v>
      </c>
    </row>
    <row r="1517" spans="1:13">
      <c r="A1517" t="s">
        <v>177</v>
      </c>
      <c r="B1517" t="s">
        <v>177</v>
      </c>
      <c r="C1517" t="s">
        <v>1766</v>
      </c>
      <c r="D1517" t="s">
        <v>152</v>
      </c>
      <c r="E1517" t="s">
        <v>269</v>
      </c>
      <c r="F1517" t="s">
        <v>2</v>
      </c>
      <c r="G1517" t="s">
        <v>30503</v>
      </c>
      <c r="H1517" t="s">
        <v>1982</v>
      </c>
      <c r="I1517" t="s">
        <v>30504</v>
      </c>
      <c r="J1517" t="s">
        <v>2502</v>
      </c>
      <c r="K1517" t="s">
        <v>30505</v>
      </c>
      <c r="L1517" t="s">
        <v>30506</v>
      </c>
      <c r="M1517" t="s">
        <v>30507</v>
      </c>
    </row>
    <row r="1518" spans="1:13">
      <c r="A1518" t="s">
        <v>177</v>
      </c>
      <c r="B1518" t="s">
        <v>177</v>
      </c>
      <c r="C1518" t="s">
        <v>1766</v>
      </c>
      <c r="D1518" t="s">
        <v>152</v>
      </c>
      <c r="E1518" t="s">
        <v>269</v>
      </c>
      <c r="F1518" t="s">
        <v>4</v>
      </c>
      <c r="G1518" t="s">
        <v>30508</v>
      </c>
      <c r="H1518" t="s">
        <v>2159</v>
      </c>
      <c r="I1518" t="s">
        <v>30509</v>
      </c>
      <c r="J1518" t="s">
        <v>1698</v>
      </c>
      <c r="K1518" t="s">
        <v>30510</v>
      </c>
      <c r="L1518" t="s">
        <v>5634</v>
      </c>
      <c r="M1518" t="s">
        <v>30511</v>
      </c>
    </row>
    <row r="1519" spans="1:13">
      <c r="A1519" t="s">
        <v>177</v>
      </c>
      <c r="B1519" t="s">
        <v>177</v>
      </c>
      <c r="C1519" t="s">
        <v>1766</v>
      </c>
      <c r="D1519" t="s">
        <v>152</v>
      </c>
      <c r="E1519" t="s">
        <v>269</v>
      </c>
      <c r="F1519" t="s">
        <v>11</v>
      </c>
      <c r="G1519" t="s">
        <v>30512</v>
      </c>
      <c r="H1519" t="s">
        <v>1984</v>
      </c>
      <c r="I1519" t="s">
        <v>30513</v>
      </c>
      <c r="J1519" t="s">
        <v>1547</v>
      </c>
      <c r="K1519" t="s">
        <v>30514</v>
      </c>
      <c r="L1519" t="s">
        <v>30515</v>
      </c>
      <c r="M1519" t="s">
        <v>30516</v>
      </c>
    </row>
    <row r="1520" spans="1:13">
      <c r="A1520" t="s">
        <v>177</v>
      </c>
      <c r="B1520" t="s">
        <v>177</v>
      </c>
      <c r="C1520" t="s">
        <v>1766</v>
      </c>
      <c r="D1520" t="s">
        <v>152</v>
      </c>
      <c r="E1520" t="s">
        <v>269</v>
      </c>
      <c r="F1520" t="s">
        <v>20</v>
      </c>
      <c r="G1520" t="s">
        <v>30517</v>
      </c>
      <c r="H1520" t="s">
        <v>1984</v>
      </c>
      <c r="I1520" t="s">
        <v>30513</v>
      </c>
      <c r="J1520" t="s">
        <v>1698</v>
      </c>
      <c r="K1520" t="s">
        <v>30510</v>
      </c>
      <c r="L1520" t="s">
        <v>30518</v>
      </c>
      <c r="M1520" t="s">
        <v>30516</v>
      </c>
    </row>
    <row r="1521" spans="1:13">
      <c r="A1521" t="s">
        <v>177</v>
      </c>
      <c r="B1521" t="s">
        <v>177</v>
      </c>
      <c r="C1521" t="s">
        <v>1766</v>
      </c>
      <c r="D1521" t="s">
        <v>153</v>
      </c>
      <c r="E1521" t="s">
        <v>277</v>
      </c>
      <c r="F1521" t="s">
        <v>3</v>
      </c>
      <c r="G1521" t="s">
        <v>30519</v>
      </c>
      <c r="H1521" t="s">
        <v>2608</v>
      </c>
      <c r="I1521" t="s">
        <v>30520</v>
      </c>
      <c r="J1521" t="s">
        <v>2301</v>
      </c>
      <c r="K1521" t="s">
        <v>30521</v>
      </c>
      <c r="L1521" t="s">
        <v>30522</v>
      </c>
      <c r="M1521" t="s">
        <v>30523</v>
      </c>
    </row>
    <row r="1522" spans="1:13">
      <c r="A1522" t="s">
        <v>177</v>
      </c>
      <c r="B1522" t="s">
        <v>177</v>
      </c>
      <c r="C1522" t="s">
        <v>1766</v>
      </c>
      <c r="D1522" t="s">
        <v>153</v>
      </c>
      <c r="E1522" t="s">
        <v>277</v>
      </c>
      <c r="F1522" t="s">
        <v>10</v>
      </c>
      <c r="G1522" t="s">
        <v>30524</v>
      </c>
      <c r="H1522" t="s">
        <v>4323</v>
      </c>
      <c r="I1522" t="s">
        <v>30525</v>
      </c>
      <c r="J1522" t="s">
        <v>3917</v>
      </c>
      <c r="K1522" t="s">
        <v>30526</v>
      </c>
      <c r="L1522" t="s">
        <v>30527</v>
      </c>
      <c r="M1522" t="s">
        <v>30528</v>
      </c>
    </row>
    <row r="1523" spans="1:13">
      <c r="A1523" t="s">
        <v>177</v>
      </c>
      <c r="B1523" t="s">
        <v>177</v>
      </c>
      <c r="C1523" t="s">
        <v>1766</v>
      </c>
      <c r="D1523" t="s">
        <v>153</v>
      </c>
      <c r="E1523" t="s">
        <v>277</v>
      </c>
      <c r="F1523" t="s">
        <v>2</v>
      </c>
      <c r="G1523" t="s">
        <v>30529</v>
      </c>
      <c r="H1523" t="s">
        <v>2550</v>
      </c>
      <c r="I1523" t="s">
        <v>30530</v>
      </c>
      <c r="J1523" t="s">
        <v>2287</v>
      </c>
      <c r="K1523" t="s">
        <v>30531</v>
      </c>
      <c r="L1523" t="s">
        <v>30532</v>
      </c>
      <c r="M1523" t="s">
        <v>30533</v>
      </c>
    </row>
    <row r="1524" spans="1:13">
      <c r="A1524" t="s">
        <v>177</v>
      </c>
      <c r="B1524" t="s">
        <v>177</v>
      </c>
      <c r="C1524" t="s">
        <v>1766</v>
      </c>
      <c r="D1524" t="s">
        <v>153</v>
      </c>
      <c r="E1524" t="s">
        <v>277</v>
      </c>
      <c r="F1524" t="s">
        <v>4</v>
      </c>
      <c r="G1524" t="s">
        <v>30534</v>
      </c>
      <c r="H1524" t="s">
        <v>1291</v>
      </c>
      <c r="I1524" t="s">
        <v>30535</v>
      </c>
      <c r="J1524" t="s">
        <v>1807</v>
      </c>
      <c r="K1524" t="s">
        <v>30536</v>
      </c>
      <c r="L1524" t="s">
        <v>30537</v>
      </c>
      <c r="M1524" t="s">
        <v>30538</v>
      </c>
    </row>
    <row r="1525" spans="1:13">
      <c r="A1525" t="s">
        <v>177</v>
      </c>
      <c r="B1525" t="s">
        <v>177</v>
      </c>
      <c r="C1525" t="s">
        <v>1766</v>
      </c>
      <c r="D1525" t="s">
        <v>153</v>
      </c>
      <c r="E1525" t="s">
        <v>277</v>
      </c>
      <c r="F1525" t="s">
        <v>11</v>
      </c>
      <c r="G1525" t="s">
        <v>30539</v>
      </c>
      <c r="H1525" t="s">
        <v>2442</v>
      </c>
      <c r="I1525" t="s">
        <v>30540</v>
      </c>
      <c r="J1525" t="s">
        <v>1853</v>
      </c>
      <c r="K1525" t="s">
        <v>30541</v>
      </c>
      <c r="L1525" t="s">
        <v>30542</v>
      </c>
      <c r="M1525" t="s">
        <v>30543</v>
      </c>
    </row>
    <row r="1526" spans="1:13">
      <c r="A1526" t="s">
        <v>177</v>
      </c>
      <c r="B1526" t="s">
        <v>177</v>
      </c>
      <c r="C1526" t="s">
        <v>1766</v>
      </c>
      <c r="D1526" t="s">
        <v>153</v>
      </c>
      <c r="E1526" t="s">
        <v>277</v>
      </c>
      <c r="F1526" t="s">
        <v>20</v>
      </c>
      <c r="G1526" t="s">
        <v>30544</v>
      </c>
      <c r="H1526" t="s">
        <v>1982</v>
      </c>
      <c r="I1526" t="s">
        <v>30504</v>
      </c>
      <c r="J1526" t="s">
        <v>1719</v>
      </c>
      <c r="K1526" t="s">
        <v>30351</v>
      </c>
      <c r="L1526" t="s">
        <v>30545</v>
      </c>
      <c r="M1526" t="s">
        <v>30546</v>
      </c>
    </row>
    <row r="1527" spans="1:13">
      <c r="A1527" t="s">
        <v>177</v>
      </c>
      <c r="B1527" t="s">
        <v>177</v>
      </c>
      <c r="C1527" t="s">
        <v>1766</v>
      </c>
      <c r="D1527" t="s">
        <v>153</v>
      </c>
      <c r="E1527" t="s">
        <v>188</v>
      </c>
      <c r="F1527" t="s">
        <v>3</v>
      </c>
      <c r="G1527" t="s">
        <v>30547</v>
      </c>
      <c r="H1527" t="s">
        <v>2877</v>
      </c>
      <c r="I1527" t="s">
        <v>30548</v>
      </c>
      <c r="J1527" t="s">
        <v>2818</v>
      </c>
      <c r="K1527" t="s">
        <v>30549</v>
      </c>
      <c r="L1527" t="s">
        <v>30550</v>
      </c>
      <c r="M1527" t="s">
        <v>15138</v>
      </c>
    </row>
    <row r="1528" spans="1:13">
      <c r="A1528" t="s">
        <v>177</v>
      </c>
      <c r="B1528" t="s">
        <v>177</v>
      </c>
      <c r="C1528" t="s">
        <v>1766</v>
      </c>
      <c r="D1528" t="s">
        <v>153</v>
      </c>
      <c r="E1528" t="s">
        <v>188</v>
      </c>
      <c r="F1528" t="s">
        <v>10</v>
      </c>
      <c r="G1528" t="s">
        <v>30551</v>
      </c>
      <c r="H1528" t="s">
        <v>2381</v>
      </c>
      <c r="I1528" t="s">
        <v>30552</v>
      </c>
      <c r="J1528" t="s">
        <v>1407</v>
      </c>
      <c r="K1528" t="s">
        <v>30553</v>
      </c>
      <c r="L1528" t="s">
        <v>30554</v>
      </c>
      <c r="M1528" t="s">
        <v>30555</v>
      </c>
    </row>
    <row r="1529" spans="1:13">
      <c r="A1529" t="s">
        <v>177</v>
      </c>
      <c r="B1529" t="s">
        <v>177</v>
      </c>
      <c r="C1529" t="s">
        <v>1766</v>
      </c>
      <c r="D1529" t="s">
        <v>153</v>
      </c>
      <c r="E1529" t="s">
        <v>188</v>
      </c>
      <c r="F1529" t="s">
        <v>2</v>
      </c>
      <c r="G1529" t="s">
        <v>30556</v>
      </c>
      <c r="H1529" t="s">
        <v>2322</v>
      </c>
      <c r="I1529" t="s">
        <v>30557</v>
      </c>
      <c r="J1529" t="s">
        <v>3253</v>
      </c>
      <c r="K1529" t="s">
        <v>30558</v>
      </c>
      <c r="L1529" t="s">
        <v>30559</v>
      </c>
      <c r="M1529" t="s">
        <v>30560</v>
      </c>
    </row>
    <row r="1530" spans="1:13">
      <c r="A1530" t="s">
        <v>177</v>
      </c>
      <c r="B1530" t="s">
        <v>177</v>
      </c>
      <c r="C1530" t="s">
        <v>1766</v>
      </c>
      <c r="D1530" t="s">
        <v>153</v>
      </c>
      <c r="E1530" t="s">
        <v>188</v>
      </c>
      <c r="F1530" t="s">
        <v>4</v>
      </c>
      <c r="G1530" t="s">
        <v>30561</v>
      </c>
      <c r="H1530" t="s">
        <v>3104</v>
      </c>
      <c r="I1530" t="s">
        <v>30562</v>
      </c>
      <c r="J1530" t="s">
        <v>2049</v>
      </c>
      <c r="K1530" t="s">
        <v>30433</v>
      </c>
      <c r="L1530" t="s">
        <v>30563</v>
      </c>
      <c r="M1530" t="s">
        <v>30564</v>
      </c>
    </row>
    <row r="1531" spans="1:13">
      <c r="A1531" t="s">
        <v>177</v>
      </c>
      <c r="B1531" t="s">
        <v>177</v>
      </c>
      <c r="C1531" t="s">
        <v>1766</v>
      </c>
      <c r="D1531" t="s">
        <v>153</v>
      </c>
      <c r="E1531" t="s">
        <v>188</v>
      </c>
      <c r="F1531" t="s">
        <v>11</v>
      </c>
      <c r="G1531" t="s">
        <v>30565</v>
      </c>
      <c r="H1531" t="s">
        <v>2135</v>
      </c>
      <c r="I1531" t="s">
        <v>30566</v>
      </c>
      <c r="J1531" t="s">
        <v>1698</v>
      </c>
      <c r="K1531" t="s">
        <v>30510</v>
      </c>
      <c r="L1531" t="s">
        <v>14153</v>
      </c>
      <c r="M1531" t="s">
        <v>30567</v>
      </c>
    </row>
    <row r="1532" spans="1:13">
      <c r="A1532" t="s">
        <v>177</v>
      </c>
      <c r="B1532" t="s">
        <v>177</v>
      </c>
      <c r="C1532" t="s">
        <v>1766</v>
      </c>
      <c r="D1532" t="s">
        <v>153</v>
      </c>
      <c r="E1532" t="s">
        <v>188</v>
      </c>
      <c r="F1532" t="s">
        <v>20</v>
      </c>
      <c r="G1532" t="s">
        <v>30568</v>
      </c>
      <c r="H1532" t="s">
        <v>2502</v>
      </c>
      <c r="I1532" t="s">
        <v>30569</v>
      </c>
      <c r="J1532" t="s">
        <v>1721</v>
      </c>
      <c r="K1532" t="s">
        <v>30391</v>
      </c>
      <c r="L1532" t="s">
        <v>30570</v>
      </c>
      <c r="M1532" t="s">
        <v>30571</v>
      </c>
    </row>
    <row r="1533" spans="1:13">
      <c r="A1533" t="s">
        <v>177</v>
      </c>
      <c r="B1533" t="s">
        <v>177</v>
      </c>
      <c r="C1533" t="s">
        <v>1766</v>
      </c>
      <c r="D1533" t="s">
        <v>153</v>
      </c>
      <c r="E1533" t="s">
        <v>292</v>
      </c>
      <c r="F1533" t="s">
        <v>3</v>
      </c>
      <c r="G1533" t="s">
        <v>30572</v>
      </c>
      <c r="H1533" t="s">
        <v>1623</v>
      </c>
      <c r="I1533" t="s">
        <v>30573</v>
      </c>
      <c r="J1533" t="s">
        <v>1413</v>
      </c>
      <c r="K1533" t="s">
        <v>30574</v>
      </c>
      <c r="L1533" t="s">
        <v>30575</v>
      </c>
      <c r="M1533" t="s">
        <v>30576</v>
      </c>
    </row>
    <row r="1534" spans="1:13">
      <c r="A1534" t="s">
        <v>177</v>
      </c>
      <c r="B1534" t="s">
        <v>177</v>
      </c>
      <c r="C1534" t="s">
        <v>1766</v>
      </c>
      <c r="D1534" t="s">
        <v>153</v>
      </c>
      <c r="E1534" t="s">
        <v>292</v>
      </c>
      <c r="F1534" t="s">
        <v>10</v>
      </c>
      <c r="G1534" t="s">
        <v>30577</v>
      </c>
      <c r="H1534" t="s">
        <v>2805</v>
      </c>
      <c r="I1534" t="s">
        <v>30578</v>
      </c>
      <c r="J1534" t="s">
        <v>4172</v>
      </c>
      <c r="K1534" t="s">
        <v>30579</v>
      </c>
      <c r="L1534" t="s">
        <v>30580</v>
      </c>
      <c r="M1534" t="s">
        <v>30581</v>
      </c>
    </row>
    <row r="1535" spans="1:13">
      <c r="A1535" t="s">
        <v>177</v>
      </c>
      <c r="B1535" t="s">
        <v>177</v>
      </c>
      <c r="C1535" t="s">
        <v>1766</v>
      </c>
      <c r="D1535" t="s">
        <v>153</v>
      </c>
      <c r="E1535" t="s">
        <v>292</v>
      </c>
      <c r="F1535" t="s">
        <v>2</v>
      </c>
      <c r="G1535" t="s">
        <v>30582</v>
      </c>
      <c r="H1535" t="s">
        <v>2550</v>
      </c>
      <c r="I1535" t="s">
        <v>30530</v>
      </c>
      <c r="J1535" t="s">
        <v>3271</v>
      </c>
      <c r="K1535" t="s">
        <v>30583</v>
      </c>
      <c r="L1535" t="s">
        <v>30532</v>
      </c>
      <c r="M1535" t="s">
        <v>30584</v>
      </c>
    </row>
    <row r="1536" spans="1:13">
      <c r="A1536" t="s">
        <v>177</v>
      </c>
      <c r="B1536" t="s">
        <v>177</v>
      </c>
      <c r="C1536" t="s">
        <v>1766</v>
      </c>
      <c r="D1536" t="s">
        <v>153</v>
      </c>
      <c r="E1536" t="s">
        <v>292</v>
      </c>
      <c r="F1536" t="s">
        <v>4</v>
      </c>
      <c r="G1536" t="s">
        <v>30585</v>
      </c>
      <c r="H1536" t="s">
        <v>1348</v>
      </c>
      <c r="I1536" t="s">
        <v>30586</v>
      </c>
      <c r="J1536" t="s">
        <v>1875</v>
      </c>
      <c r="K1536" t="s">
        <v>30327</v>
      </c>
      <c r="L1536" t="s">
        <v>30587</v>
      </c>
      <c r="M1536" t="s">
        <v>30588</v>
      </c>
    </row>
    <row r="1537" spans="1:13">
      <c r="A1537" t="s">
        <v>177</v>
      </c>
      <c r="B1537" t="s">
        <v>177</v>
      </c>
      <c r="C1537" t="s">
        <v>1766</v>
      </c>
      <c r="D1537" t="s">
        <v>153</v>
      </c>
      <c r="E1537" t="s">
        <v>292</v>
      </c>
      <c r="F1537" t="s">
        <v>11</v>
      </c>
      <c r="G1537" t="s">
        <v>30589</v>
      </c>
      <c r="H1537" t="s">
        <v>1742</v>
      </c>
      <c r="I1537" t="s">
        <v>30489</v>
      </c>
      <c r="J1537" t="s">
        <v>1592</v>
      </c>
      <c r="K1537" t="s">
        <v>30590</v>
      </c>
      <c r="L1537" t="s">
        <v>26151</v>
      </c>
      <c r="M1537" t="s">
        <v>16045</v>
      </c>
    </row>
    <row r="1538" spans="1:13">
      <c r="A1538" t="s">
        <v>177</v>
      </c>
      <c r="B1538" t="s">
        <v>177</v>
      </c>
      <c r="C1538" t="s">
        <v>1766</v>
      </c>
      <c r="D1538" t="s">
        <v>153</v>
      </c>
      <c r="E1538" t="s">
        <v>292</v>
      </c>
      <c r="F1538" t="s">
        <v>20</v>
      </c>
      <c r="G1538" t="s">
        <v>30591</v>
      </c>
      <c r="H1538" t="s">
        <v>1742</v>
      </c>
      <c r="I1538" t="s">
        <v>30489</v>
      </c>
      <c r="J1538" t="s">
        <v>1721</v>
      </c>
      <c r="K1538" t="s">
        <v>30391</v>
      </c>
      <c r="L1538" t="s">
        <v>30592</v>
      </c>
      <c r="M1538" t="s">
        <v>16045</v>
      </c>
    </row>
    <row r="1539" spans="1:13">
      <c r="A1539" t="s">
        <v>177</v>
      </c>
      <c r="B1539" t="s">
        <v>177</v>
      </c>
      <c r="C1539" t="s">
        <v>1766</v>
      </c>
      <c r="D1539" t="s">
        <v>153</v>
      </c>
      <c r="E1539" t="s">
        <v>300</v>
      </c>
      <c r="F1539" t="s">
        <v>3</v>
      </c>
      <c r="G1539" t="s">
        <v>30593</v>
      </c>
      <c r="H1539" t="s">
        <v>1621</v>
      </c>
      <c r="I1539" t="s">
        <v>30594</v>
      </c>
      <c r="J1539" t="s">
        <v>1132</v>
      </c>
      <c r="K1539" t="s">
        <v>30497</v>
      </c>
      <c r="L1539" t="s">
        <v>30595</v>
      </c>
      <c r="M1539" t="s">
        <v>30596</v>
      </c>
    </row>
    <row r="1540" spans="1:13">
      <c r="A1540" t="s">
        <v>177</v>
      </c>
      <c r="B1540" t="s">
        <v>177</v>
      </c>
      <c r="C1540" t="s">
        <v>1766</v>
      </c>
      <c r="D1540" t="s">
        <v>153</v>
      </c>
      <c r="E1540" t="s">
        <v>300</v>
      </c>
      <c r="F1540" t="s">
        <v>10</v>
      </c>
      <c r="G1540" t="s">
        <v>30597</v>
      </c>
      <c r="H1540" t="s">
        <v>4296</v>
      </c>
      <c r="I1540" t="s">
        <v>30598</v>
      </c>
      <c r="J1540" t="s">
        <v>2685</v>
      </c>
      <c r="K1540" t="s">
        <v>30401</v>
      </c>
      <c r="L1540" t="s">
        <v>30599</v>
      </c>
      <c r="M1540" t="s">
        <v>30600</v>
      </c>
    </row>
    <row r="1541" spans="1:13">
      <c r="A1541" t="s">
        <v>177</v>
      </c>
      <c r="B1541" t="s">
        <v>177</v>
      </c>
      <c r="C1541" t="s">
        <v>1766</v>
      </c>
      <c r="D1541" t="s">
        <v>153</v>
      </c>
      <c r="E1541" t="s">
        <v>300</v>
      </c>
      <c r="F1541" t="s">
        <v>2</v>
      </c>
      <c r="G1541" t="s">
        <v>30601</v>
      </c>
      <c r="H1541" t="s">
        <v>3221</v>
      </c>
      <c r="I1541" t="s">
        <v>30405</v>
      </c>
      <c r="J1541" t="s">
        <v>2404</v>
      </c>
      <c r="K1541" t="s">
        <v>30602</v>
      </c>
      <c r="L1541" t="s">
        <v>30406</v>
      </c>
      <c r="M1541" t="s">
        <v>30603</v>
      </c>
    </row>
    <row r="1542" spans="1:13">
      <c r="A1542" t="s">
        <v>177</v>
      </c>
      <c r="B1542" t="s">
        <v>177</v>
      </c>
      <c r="C1542" t="s">
        <v>1766</v>
      </c>
      <c r="D1542" t="s">
        <v>153</v>
      </c>
      <c r="E1542" t="s">
        <v>300</v>
      </c>
      <c r="F1542" t="s">
        <v>4</v>
      </c>
      <c r="G1542" t="s">
        <v>30604</v>
      </c>
      <c r="H1542" t="s">
        <v>2029</v>
      </c>
      <c r="I1542" t="s">
        <v>30605</v>
      </c>
      <c r="J1542" t="s">
        <v>1504</v>
      </c>
      <c r="K1542" t="s">
        <v>30606</v>
      </c>
      <c r="L1542" t="s">
        <v>29875</v>
      </c>
      <c r="M1542" t="s">
        <v>5019</v>
      </c>
    </row>
    <row r="1543" spans="1:13">
      <c r="A1543" t="s">
        <v>177</v>
      </c>
      <c r="B1543" t="s">
        <v>177</v>
      </c>
      <c r="C1543" t="s">
        <v>1766</v>
      </c>
      <c r="D1543" t="s">
        <v>153</v>
      </c>
      <c r="E1543" t="s">
        <v>300</v>
      </c>
      <c r="F1543" t="s">
        <v>11</v>
      </c>
      <c r="G1543" t="s">
        <v>30607</v>
      </c>
      <c r="H1543" t="s">
        <v>1939</v>
      </c>
      <c r="I1543" t="s">
        <v>30409</v>
      </c>
      <c r="J1543" t="s">
        <v>1547</v>
      </c>
      <c r="K1543" t="s">
        <v>30514</v>
      </c>
      <c r="L1543" t="s">
        <v>30608</v>
      </c>
      <c r="M1543" t="s">
        <v>30609</v>
      </c>
    </row>
    <row r="1544" spans="1:13">
      <c r="A1544" t="s">
        <v>177</v>
      </c>
      <c r="B1544" t="s">
        <v>177</v>
      </c>
      <c r="C1544" t="s">
        <v>1766</v>
      </c>
      <c r="D1544" t="s">
        <v>153</v>
      </c>
      <c r="E1544" t="s">
        <v>300</v>
      </c>
      <c r="F1544" t="s">
        <v>20</v>
      </c>
      <c r="G1544" t="s">
        <v>30610</v>
      </c>
      <c r="H1544" t="s">
        <v>1831</v>
      </c>
      <c r="I1544" t="s">
        <v>30611</v>
      </c>
      <c r="J1544" t="s">
        <v>1546</v>
      </c>
      <c r="K1544" t="s">
        <v>30612</v>
      </c>
      <c r="L1544" t="s">
        <v>9580</v>
      </c>
      <c r="M1544" t="s">
        <v>13503</v>
      </c>
    </row>
    <row r="1545" spans="1:13">
      <c r="A1545" t="s">
        <v>177</v>
      </c>
      <c r="B1545" t="s">
        <v>177</v>
      </c>
      <c r="C1545" t="s">
        <v>1766</v>
      </c>
      <c r="D1545" t="s">
        <v>154</v>
      </c>
      <c r="E1545" t="s">
        <v>277</v>
      </c>
      <c r="F1545" t="s">
        <v>3</v>
      </c>
      <c r="G1545" t="s">
        <v>30613</v>
      </c>
      <c r="H1545" t="s">
        <v>2529</v>
      </c>
      <c r="I1545" t="s">
        <v>30465</v>
      </c>
      <c r="J1545" t="s">
        <v>2135</v>
      </c>
      <c r="K1545" t="s">
        <v>30614</v>
      </c>
      <c r="L1545" t="s">
        <v>30615</v>
      </c>
      <c r="M1545" t="s">
        <v>30616</v>
      </c>
    </row>
    <row r="1546" spans="1:13">
      <c r="A1546" t="s">
        <v>177</v>
      </c>
      <c r="B1546" t="s">
        <v>177</v>
      </c>
      <c r="C1546" t="s">
        <v>1766</v>
      </c>
      <c r="D1546" t="s">
        <v>154</v>
      </c>
      <c r="E1546" t="s">
        <v>277</v>
      </c>
      <c r="F1546" t="s">
        <v>10</v>
      </c>
      <c r="G1546" t="s">
        <v>30617</v>
      </c>
      <c r="H1546" t="s">
        <v>1161</v>
      </c>
      <c r="I1546" t="s">
        <v>30618</v>
      </c>
      <c r="J1546" t="s">
        <v>2907</v>
      </c>
      <c r="K1546" t="s">
        <v>30619</v>
      </c>
      <c r="L1546" t="s">
        <v>30620</v>
      </c>
      <c r="M1546" t="s">
        <v>30621</v>
      </c>
    </row>
    <row r="1547" spans="1:13">
      <c r="A1547" t="s">
        <v>177</v>
      </c>
      <c r="B1547" t="s">
        <v>177</v>
      </c>
      <c r="C1547" t="s">
        <v>1766</v>
      </c>
      <c r="D1547" t="s">
        <v>154</v>
      </c>
      <c r="E1547" t="s">
        <v>277</v>
      </c>
      <c r="F1547" t="s">
        <v>2</v>
      </c>
      <c r="G1547" t="s">
        <v>30622</v>
      </c>
      <c r="H1547" t="s">
        <v>3219</v>
      </c>
      <c r="I1547" t="s">
        <v>30623</v>
      </c>
      <c r="J1547" t="s">
        <v>2487</v>
      </c>
      <c r="K1547" t="s">
        <v>30624</v>
      </c>
      <c r="L1547" t="s">
        <v>30625</v>
      </c>
      <c r="M1547" t="s">
        <v>30626</v>
      </c>
    </row>
    <row r="1548" spans="1:13">
      <c r="A1548" t="s">
        <v>177</v>
      </c>
      <c r="B1548" t="s">
        <v>177</v>
      </c>
      <c r="C1548" t="s">
        <v>1766</v>
      </c>
      <c r="D1548" t="s">
        <v>154</v>
      </c>
      <c r="E1548" t="s">
        <v>277</v>
      </c>
      <c r="F1548" t="s">
        <v>4</v>
      </c>
      <c r="G1548" t="s">
        <v>30627</v>
      </c>
      <c r="H1548" t="s">
        <v>2982</v>
      </c>
      <c r="I1548" t="s">
        <v>30628</v>
      </c>
      <c r="J1548" t="s">
        <v>2239</v>
      </c>
      <c r="K1548" t="s">
        <v>30308</v>
      </c>
      <c r="L1548" t="s">
        <v>30629</v>
      </c>
      <c r="M1548" t="s">
        <v>30630</v>
      </c>
    </row>
    <row r="1549" spans="1:13">
      <c r="A1549" t="s">
        <v>177</v>
      </c>
      <c r="B1549" t="s">
        <v>177</v>
      </c>
      <c r="C1549" t="s">
        <v>1766</v>
      </c>
      <c r="D1549" t="s">
        <v>154</v>
      </c>
      <c r="E1549" t="s">
        <v>277</v>
      </c>
      <c r="F1549" t="s">
        <v>11</v>
      </c>
      <c r="G1549" t="s">
        <v>30631</v>
      </c>
      <c r="H1549" t="s">
        <v>2759</v>
      </c>
      <c r="I1549" t="s">
        <v>30632</v>
      </c>
      <c r="J1549" t="s">
        <v>1764</v>
      </c>
      <c r="K1549" t="s">
        <v>30356</v>
      </c>
      <c r="L1549" t="s">
        <v>30633</v>
      </c>
      <c r="M1549" t="s">
        <v>30634</v>
      </c>
    </row>
    <row r="1550" spans="1:13">
      <c r="A1550" t="s">
        <v>177</v>
      </c>
      <c r="B1550" t="s">
        <v>177</v>
      </c>
      <c r="C1550" t="s">
        <v>1766</v>
      </c>
      <c r="D1550" t="s">
        <v>154</v>
      </c>
      <c r="E1550" t="s">
        <v>277</v>
      </c>
      <c r="F1550" t="s">
        <v>20</v>
      </c>
      <c r="G1550" t="s">
        <v>30635</v>
      </c>
      <c r="H1550" t="s">
        <v>1936</v>
      </c>
      <c r="I1550" t="s">
        <v>30636</v>
      </c>
      <c r="J1550" t="s">
        <v>1853</v>
      </c>
      <c r="K1550" t="s">
        <v>30541</v>
      </c>
      <c r="L1550" t="s">
        <v>27857</v>
      </c>
      <c r="M1550" t="s">
        <v>30637</v>
      </c>
    </row>
    <row r="1551" spans="1:13">
      <c r="A1551" t="s">
        <v>177</v>
      </c>
      <c r="B1551" t="s">
        <v>177</v>
      </c>
      <c r="C1551" t="s">
        <v>1766</v>
      </c>
      <c r="D1551" t="s">
        <v>154</v>
      </c>
      <c r="E1551" t="s">
        <v>315</v>
      </c>
      <c r="F1551" t="s">
        <v>3</v>
      </c>
      <c r="G1551" t="s">
        <v>30638</v>
      </c>
      <c r="H1551" t="s">
        <v>2246</v>
      </c>
      <c r="I1551" t="s">
        <v>30336</v>
      </c>
      <c r="J1551" t="s">
        <v>3271</v>
      </c>
      <c r="K1551" t="s">
        <v>30583</v>
      </c>
      <c r="L1551" t="s">
        <v>30338</v>
      </c>
      <c r="M1551" t="s">
        <v>30639</v>
      </c>
    </row>
    <row r="1552" spans="1:13">
      <c r="A1552" t="s">
        <v>177</v>
      </c>
      <c r="B1552" t="s">
        <v>177</v>
      </c>
      <c r="C1552" t="s">
        <v>1766</v>
      </c>
      <c r="D1552" t="s">
        <v>154</v>
      </c>
      <c r="E1552" t="s">
        <v>315</v>
      </c>
      <c r="F1552" t="s">
        <v>10</v>
      </c>
      <c r="G1552" t="s">
        <v>30640</v>
      </c>
      <c r="H1552" t="s">
        <v>2364</v>
      </c>
      <c r="I1552" t="s">
        <v>30641</v>
      </c>
      <c r="J1552" t="s">
        <v>910</v>
      </c>
      <c r="K1552" t="s">
        <v>30642</v>
      </c>
      <c r="L1552" t="s">
        <v>30643</v>
      </c>
      <c r="M1552" t="s">
        <v>30644</v>
      </c>
    </row>
    <row r="1553" spans="1:13">
      <c r="A1553" t="s">
        <v>177</v>
      </c>
      <c r="B1553" t="s">
        <v>177</v>
      </c>
      <c r="C1553" t="s">
        <v>1766</v>
      </c>
      <c r="D1553" t="s">
        <v>154</v>
      </c>
      <c r="E1553" t="s">
        <v>315</v>
      </c>
      <c r="F1553" t="s">
        <v>2</v>
      </c>
      <c r="G1553" t="s">
        <v>30645</v>
      </c>
      <c r="H1553" t="s">
        <v>1862</v>
      </c>
      <c r="I1553" t="s">
        <v>30646</v>
      </c>
      <c r="J1553" t="s">
        <v>2982</v>
      </c>
      <c r="K1553" t="s">
        <v>30647</v>
      </c>
      <c r="L1553" t="s">
        <v>30648</v>
      </c>
      <c r="M1553" t="s">
        <v>30649</v>
      </c>
    </row>
    <row r="1554" spans="1:13">
      <c r="A1554" t="s">
        <v>177</v>
      </c>
      <c r="B1554" t="s">
        <v>177</v>
      </c>
      <c r="C1554" t="s">
        <v>1766</v>
      </c>
      <c r="D1554" t="s">
        <v>154</v>
      </c>
      <c r="E1554" t="s">
        <v>315</v>
      </c>
      <c r="F1554" t="s">
        <v>4</v>
      </c>
      <c r="G1554" t="s">
        <v>30650</v>
      </c>
      <c r="H1554" t="s">
        <v>2758</v>
      </c>
      <c r="I1554" t="s">
        <v>30651</v>
      </c>
      <c r="J1554" t="s">
        <v>2239</v>
      </c>
      <c r="K1554" t="s">
        <v>30308</v>
      </c>
      <c r="L1554" t="s">
        <v>30652</v>
      </c>
      <c r="M1554" t="s">
        <v>30653</v>
      </c>
    </row>
    <row r="1555" spans="1:13">
      <c r="A1555" t="s">
        <v>177</v>
      </c>
      <c r="B1555" t="s">
        <v>177</v>
      </c>
      <c r="C1555" t="s">
        <v>1766</v>
      </c>
      <c r="D1555" t="s">
        <v>154</v>
      </c>
      <c r="E1555" t="s">
        <v>315</v>
      </c>
      <c r="F1555" t="s">
        <v>11</v>
      </c>
      <c r="G1555" t="s">
        <v>30654</v>
      </c>
      <c r="H1555" t="s">
        <v>2461</v>
      </c>
      <c r="I1555" t="s">
        <v>30655</v>
      </c>
      <c r="J1555" t="s">
        <v>1810</v>
      </c>
      <c r="K1555" t="s">
        <v>30361</v>
      </c>
      <c r="L1555" t="s">
        <v>29205</v>
      </c>
      <c r="M1555" t="s">
        <v>30656</v>
      </c>
    </row>
    <row r="1556" spans="1:13">
      <c r="A1556" t="s">
        <v>177</v>
      </c>
      <c r="B1556" t="s">
        <v>177</v>
      </c>
      <c r="C1556" t="s">
        <v>1766</v>
      </c>
      <c r="D1556" t="s">
        <v>154</v>
      </c>
      <c r="E1556" t="s">
        <v>315</v>
      </c>
      <c r="F1556" t="s">
        <v>20</v>
      </c>
      <c r="G1556" t="s">
        <v>30657</v>
      </c>
      <c r="H1556" t="s">
        <v>1348</v>
      </c>
      <c r="I1556" t="s">
        <v>30586</v>
      </c>
      <c r="J1556" t="s">
        <v>1875</v>
      </c>
      <c r="K1556" t="s">
        <v>30327</v>
      </c>
      <c r="L1556" t="s">
        <v>30158</v>
      </c>
      <c r="M1556" t="s">
        <v>30658</v>
      </c>
    </row>
    <row r="1557" spans="1:13">
      <c r="A1557" t="s">
        <v>177</v>
      </c>
      <c r="B1557" t="s">
        <v>177</v>
      </c>
      <c r="C1557" t="s">
        <v>1766</v>
      </c>
      <c r="D1557" t="s">
        <v>154</v>
      </c>
      <c r="E1557" t="s">
        <v>323</v>
      </c>
      <c r="F1557" t="s">
        <v>3</v>
      </c>
      <c r="G1557" t="s">
        <v>30659</v>
      </c>
      <c r="H1557" t="s">
        <v>1273</v>
      </c>
      <c r="I1557" t="s">
        <v>30660</v>
      </c>
      <c r="J1557" t="s">
        <v>2322</v>
      </c>
      <c r="K1557" t="s">
        <v>30661</v>
      </c>
      <c r="L1557" t="s">
        <v>30662</v>
      </c>
      <c r="M1557" t="s">
        <v>18398</v>
      </c>
    </row>
    <row r="1558" spans="1:13">
      <c r="A1558" t="s">
        <v>177</v>
      </c>
      <c r="B1558" t="s">
        <v>177</v>
      </c>
      <c r="C1558" t="s">
        <v>1766</v>
      </c>
      <c r="D1558" t="s">
        <v>154</v>
      </c>
      <c r="E1558" t="s">
        <v>323</v>
      </c>
      <c r="F1558" t="s">
        <v>10</v>
      </c>
      <c r="G1558" t="s">
        <v>30663</v>
      </c>
      <c r="H1558" t="s">
        <v>2122</v>
      </c>
      <c r="I1558" t="s">
        <v>30664</v>
      </c>
      <c r="J1558" t="s">
        <v>3321</v>
      </c>
      <c r="K1558" t="s">
        <v>30665</v>
      </c>
      <c r="L1558" t="s">
        <v>30666</v>
      </c>
      <c r="M1558" t="s">
        <v>30667</v>
      </c>
    </row>
    <row r="1559" spans="1:13">
      <c r="A1559" t="s">
        <v>177</v>
      </c>
      <c r="B1559" t="s">
        <v>177</v>
      </c>
      <c r="C1559" t="s">
        <v>1766</v>
      </c>
      <c r="D1559" t="s">
        <v>154</v>
      </c>
      <c r="E1559" t="s">
        <v>323</v>
      </c>
      <c r="F1559" t="s">
        <v>2</v>
      </c>
      <c r="G1559" t="s">
        <v>30668</v>
      </c>
      <c r="H1559" t="s">
        <v>1860</v>
      </c>
      <c r="I1559" t="s">
        <v>30669</v>
      </c>
      <c r="J1559" t="s">
        <v>1348</v>
      </c>
      <c r="K1559" t="s">
        <v>30670</v>
      </c>
      <c r="L1559" t="s">
        <v>30671</v>
      </c>
      <c r="M1559" t="s">
        <v>30672</v>
      </c>
    </row>
    <row r="1560" spans="1:13">
      <c r="A1560" t="s">
        <v>177</v>
      </c>
      <c r="B1560" t="s">
        <v>177</v>
      </c>
      <c r="C1560" t="s">
        <v>1766</v>
      </c>
      <c r="D1560" t="s">
        <v>154</v>
      </c>
      <c r="E1560" t="s">
        <v>323</v>
      </c>
      <c r="F1560" t="s">
        <v>4</v>
      </c>
      <c r="G1560" t="s">
        <v>30673</v>
      </c>
      <c r="H1560" t="s">
        <v>2059</v>
      </c>
      <c r="I1560" t="s">
        <v>30468</v>
      </c>
      <c r="J1560" t="s">
        <v>1939</v>
      </c>
      <c r="K1560" t="s">
        <v>30674</v>
      </c>
      <c r="L1560" t="s">
        <v>25461</v>
      </c>
      <c r="M1560" t="s">
        <v>30675</v>
      </c>
    </row>
    <row r="1561" spans="1:13">
      <c r="A1561" t="s">
        <v>177</v>
      </c>
      <c r="B1561" t="s">
        <v>177</v>
      </c>
      <c r="C1561" t="s">
        <v>1766</v>
      </c>
      <c r="D1561" t="s">
        <v>154</v>
      </c>
      <c r="E1561" t="s">
        <v>323</v>
      </c>
      <c r="F1561" t="s">
        <v>11</v>
      </c>
      <c r="G1561" t="s">
        <v>30676</v>
      </c>
      <c r="H1561" t="s">
        <v>2134</v>
      </c>
      <c r="I1561" t="s">
        <v>30677</v>
      </c>
      <c r="J1561" t="s">
        <v>1546</v>
      </c>
      <c r="K1561" t="s">
        <v>30612</v>
      </c>
      <c r="L1561" t="s">
        <v>16777</v>
      </c>
      <c r="M1561" t="s">
        <v>11371</v>
      </c>
    </row>
    <row r="1562" spans="1:13">
      <c r="A1562" t="s">
        <v>177</v>
      </c>
      <c r="B1562" t="s">
        <v>177</v>
      </c>
      <c r="C1562" t="s">
        <v>1766</v>
      </c>
      <c r="D1562" t="s">
        <v>154</v>
      </c>
      <c r="E1562" t="s">
        <v>323</v>
      </c>
      <c r="F1562" t="s">
        <v>20</v>
      </c>
      <c r="G1562" t="s">
        <v>30678</v>
      </c>
      <c r="H1562" t="s">
        <v>1360</v>
      </c>
      <c r="I1562" t="s">
        <v>30679</v>
      </c>
      <c r="J1562" t="s">
        <v>1810</v>
      </c>
      <c r="K1562" t="s">
        <v>30361</v>
      </c>
      <c r="L1562" t="s">
        <v>30680</v>
      </c>
      <c r="M1562" t="s">
        <v>30681</v>
      </c>
    </row>
    <row r="1563" spans="1:13">
      <c r="A1563" t="s">
        <v>177</v>
      </c>
      <c r="B1563" t="s">
        <v>177</v>
      </c>
      <c r="C1563" t="s">
        <v>1766</v>
      </c>
      <c r="D1563" t="s">
        <v>154</v>
      </c>
      <c r="E1563" t="s">
        <v>331</v>
      </c>
      <c r="F1563" t="s">
        <v>3</v>
      </c>
      <c r="G1563" t="s">
        <v>30682</v>
      </c>
      <c r="H1563" t="s">
        <v>2876</v>
      </c>
      <c r="I1563" t="s">
        <v>30683</v>
      </c>
      <c r="J1563" t="s">
        <v>4934</v>
      </c>
      <c r="K1563" t="s">
        <v>30684</v>
      </c>
      <c r="L1563" t="s">
        <v>30685</v>
      </c>
      <c r="M1563" t="s">
        <v>30686</v>
      </c>
    </row>
    <row r="1564" spans="1:13">
      <c r="A1564" t="s">
        <v>177</v>
      </c>
      <c r="B1564" t="s">
        <v>177</v>
      </c>
      <c r="C1564" t="s">
        <v>1766</v>
      </c>
      <c r="D1564" t="s">
        <v>154</v>
      </c>
      <c r="E1564" t="s">
        <v>331</v>
      </c>
      <c r="F1564" t="s">
        <v>10</v>
      </c>
      <c r="G1564" t="s">
        <v>30687</v>
      </c>
      <c r="H1564" t="s">
        <v>2352</v>
      </c>
      <c r="I1564" t="s">
        <v>30688</v>
      </c>
      <c r="J1564" t="s">
        <v>3219</v>
      </c>
      <c r="K1564" t="s">
        <v>30689</v>
      </c>
      <c r="L1564" t="s">
        <v>30690</v>
      </c>
      <c r="M1564" t="s">
        <v>30691</v>
      </c>
    </row>
    <row r="1565" spans="1:13">
      <c r="A1565" t="s">
        <v>177</v>
      </c>
      <c r="B1565" t="s">
        <v>177</v>
      </c>
      <c r="C1565" t="s">
        <v>1766</v>
      </c>
      <c r="D1565" t="s">
        <v>154</v>
      </c>
      <c r="E1565" t="s">
        <v>331</v>
      </c>
      <c r="F1565" t="s">
        <v>2</v>
      </c>
      <c r="G1565" t="s">
        <v>30692</v>
      </c>
      <c r="H1565" t="s">
        <v>2246</v>
      </c>
      <c r="I1565" t="s">
        <v>30336</v>
      </c>
      <c r="J1565" t="s">
        <v>2530</v>
      </c>
      <c r="K1565" t="s">
        <v>30693</v>
      </c>
      <c r="L1565" t="s">
        <v>30694</v>
      </c>
      <c r="M1565" t="s">
        <v>30695</v>
      </c>
    </row>
    <row r="1566" spans="1:13">
      <c r="A1566" t="s">
        <v>177</v>
      </c>
      <c r="B1566" t="s">
        <v>177</v>
      </c>
      <c r="C1566" t="s">
        <v>1766</v>
      </c>
      <c r="D1566" t="s">
        <v>154</v>
      </c>
      <c r="E1566" t="s">
        <v>331</v>
      </c>
      <c r="F1566" t="s">
        <v>4</v>
      </c>
      <c r="G1566" t="s">
        <v>30696</v>
      </c>
      <c r="H1566" t="s">
        <v>2384</v>
      </c>
      <c r="I1566" t="s">
        <v>30697</v>
      </c>
      <c r="J1566" t="s">
        <v>1810</v>
      </c>
      <c r="K1566" t="s">
        <v>30361</v>
      </c>
      <c r="L1566" t="s">
        <v>25004</v>
      </c>
      <c r="M1566" t="s">
        <v>30698</v>
      </c>
    </row>
    <row r="1567" spans="1:13">
      <c r="A1567" t="s">
        <v>177</v>
      </c>
      <c r="B1567" t="s">
        <v>177</v>
      </c>
      <c r="C1567" t="s">
        <v>1766</v>
      </c>
      <c r="D1567" t="s">
        <v>154</v>
      </c>
      <c r="E1567" t="s">
        <v>331</v>
      </c>
      <c r="F1567" t="s">
        <v>11</v>
      </c>
      <c r="G1567" t="s">
        <v>30699</v>
      </c>
      <c r="H1567" t="s">
        <v>2027</v>
      </c>
      <c r="I1567" t="s">
        <v>30700</v>
      </c>
      <c r="J1567" t="s">
        <v>1547</v>
      </c>
      <c r="K1567" t="s">
        <v>30514</v>
      </c>
      <c r="L1567" t="s">
        <v>16733</v>
      </c>
      <c r="M1567" t="s">
        <v>30701</v>
      </c>
    </row>
    <row r="1568" spans="1:13">
      <c r="A1568" t="s">
        <v>177</v>
      </c>
      <c r="B1568" t="s">
        <v>177</v>
      </c>
      <c r="C1568" t="s">
        <v>1766</v>
      </c>
      <c r="D1568" t="s">
        <v>154</v>
      </c>
      <c r="E1568" t="s">
        <v>331</v>
      </c>
      <c r="F1568" t="s">
        <v>20</v>
      </c>
      <c r="G1568" t="s">
        <v>30702</v>
      </c>
      <c r="H1568" t="s">
        <v>1984</v>
      </c>
      <c r="I1568" t="s">
        <v>30513</v>
      </c>
      <c r="J1568" t="s">
        <v>1657</v>
      </c>
      <c r="K1568" t="s">
        <v>30493</v>
      </c>
      <c r="L1568" t="s">
        <v>30518</v>
      </c>
      <c r="M1568" t="s">
        <v>30703</v>
      </c>
    </row>
    <row r="1569" spans="1:13">
      <c r="A1569" t="s">
        <v>177</v>
      </c>
      <c r="B1569" t="s">
        <v>177</v>
      </c>
      <c r="C1569" t="s">
        <v>1766</v>
      </c>
      <c r="D1569" t="s">
        <v>155</v>
      </c>
      <c r="E1569" t="s">
        <v>339</v>
      </c>
      <c r="F1569" t="s">
        <v>3</v>
      </c>
      <c r="G1569" t="s">
        <v>30704</v>
      </c>
      <c r="H1569" t="s">
        <v>3253</v>
      </c>
      <c r="I1569" t="s">
        <v>30705</v>
      </c>
      <c r="J1569" t="s">
        <v>1968</v>
      </c>
      <c r="K1569" t="s">
        <v>30706</v>
      </c>
      <c r="L1569" t="s">
        <v>30707</v>
      </c>
      <c r="M1569" t="s">
        <v>30708</v>
      </c>
    </row>
    <row r="1570" spans="1:13">
      <c r="A1570" t="s">
        <v>177</v>
      </c>
      <c r="B1570" t="s">
        <v>177</v>
      </c>
      <c r="C1570" t="s">
        <v>1766</v>
      </c>
      <c r="D1570" t="s">
        <v>155</v>
      </c>
      <c r="E1570" t="s">
        <v>339</v>
      </c>
      <c r="F1570" t="s">
        <v>10</v>
      </c>
      <c r="G1570" t="s">
        <v>30709</v>
      </c>
      <c r="H1570" t="s">
        <v>3768</v>
      </c>
      <c r="I1570" t="s">
        <v>30710</v>
      </c>
      <c r="J1570" t="s">
        <v>1332</v>
      </c>
      <c r="K1570" t="s">
        <v>30711</v>
      </c>
      <c r="L1570" t="s">
        <v>30712</v>
      </c>
      <c r="M1570" t="s">
        <v>30713</v>
      </c>
    </row>
    <row r="1571" spans="1:13">
      <c r="A1571" t="s">
        <v>177</v>
      </c>
      <c r="B1571" t="s">
        <v>177</v>
      </c>
      <c r="C1571" t="s">
        <v>1766</v>
      </c>
      <c r="D1571" t="s">
        <v>155</v>
      </c>
      <c r="E1571" t="s">
        <v>339</v>
      </c>
      <c r="F1571" t="s">
        <v>2</v>
      </c>
      <c r="G1571" t="s">
        <v>30714</v>
      </c>
      <c r="H1571" t="s">
        <v>4386</v>
      </c>
      <c r="I1571" t="s">
        <v>30715</v>
      </c>
      <c r="J1571" t="s">
        <v>2758</v>
      </c>
      <c r="K1571" t="s">
        <v>30716</v>
      </c>
      <c r="L1571" t="s">
        <v>30717</v>
      </c>
      <c r="M1571" t="s">
        <v>30718</v>
      </c>
    </row>
    <row r="1572" spans="1:13">
      <c r="A1572" t="s">
        <v>177</v>
      </c>
      <c r="B1572" t="s">
        <v>177</v>
      </c>
      <c r="C1572" t="s">
        <v>1766</v>
      </c>
      <c r="D1572" t="s">
        <v>155</v>
      </c>
      <c r="E1572" t="s">
        <v>339</v>
      </c>
      <c r="F1572" t="s">
        <v>4</v>
      </c>
      <c r="G1572" t="s">
        <v>30719</v>
      </c>
      <c r="H1572" t="s">
        <v>2072</v>
      </c>
      <c r="I1572" t="s">
        <v>30720</v>
      </c>
      <c r="J1572" t="s">
        <v>2646</v>
      </c>
      <c r="K1572" t="s">
        <v>30721</v>
      </c>
      <c r="L1572" t="s">
        <v>25499</v>
      </c>
      <c r="M1572" t="s">
        <v>30722</v>
      </c>
    </row>
    <row r="1573" spans="1:13">
      <c r="A1573" t="s">
        <v>177</v>
      </c>
      <c r="B1573" t="s">
        <v>177</v>
      </c>
      <c r="C1573" t="s">
        <v>1766</v>
      </c>
      <c r="D1573" t="s">
        <v>155</v>
      </c>
      <c r="E1573" t="s">
        <v>339</v>
      </c>
      <c r="F1573" t="s">
        <v>11</v>
      </c>
      <c r="G1573" t="s">
        <v>30723</v>
      </c>
      <c r="H1573" t="s">
        <v>2692</v>
      </c>
      <c r="I1573" t="s">
        <v>30724</v>
      </c>
      <c r="J1573" t="s">
        <v>1939</v>
      </c>
      <c r="K1573" t="s">
        <v>30674</v>
      </c>
      <c r="L1573" t="s">
        <v>30725</v>
      </c>
      <c r="M1573" t="s">
        <v>30726</v>
      </c>
    </row>
    <row r="1574" spans="1:13">
      <c r="A1574" t="s">
        <v>177</v>
      </c>
      <c r="B1574" t="s">
        <v>177</v>
      </c>
      <c r="C1574" t="s">
        <v>1766</v>
      </c>
      <c r="D1574" t="s">
        <v>155</v>
      </c>
      <c r="E1574" t="s">
        <v>339</v>
      </c>
      <c r="F1574" t="s">
        <v>20</v>
      </c>
      <c r="G1574" t="s">
        <v>30727</v>
      </c>
      <c r="H1574" t="s">
        <v>1343</v>
      </c>
      <c r="I1574" t="s">
        <v>30728</v>
      </c>
      <c r="J1574" t="s">
        <v>2027</v>
      </c>
      <c r="K1574" t="s">
        <v>30729</v>
      </c>
      <c r="L1574" t="s">
        <v>30730</v>
      </c>
      <c r="M1574" t="s">
        <v>30731</v>
      </c>
    </row>
    <row r="1575" spans="1:13">
      <c r="A1575" t="s">
        <v>177</v>
      </c>
      <c r="B1575" t="s">
        <v>177</v>
      </c>
      <c r="C1575" t="s">
        <v>1766</v>
      </c>
      <c r="D1575" t="s">
        <v>155</v>
      </c>
      <c r="E1575" t="s">
        <v>347</v>
      </c>
      <c r="F1575" t="s">
        <v>3</v>
      </c>
      <c r="G1575" t="s">
        <v>30732</v>
      </c>
      <c r="H1575" t="s">
        <v>1947</v>
      </c>
      <c r="I1575" t="s">
        <v>30326</v>
      </c>
      <c r="J1575" t="s">
        <v>2487</v>
      </c>
      <c r="K1575" t="s">
        <v>30624</v>
      </c>
      <c r="L1575" t="s">
        <v>30733</v>
      </c>
      <c r="M1575" t="s">
        <v>30734</v>
      </c>
    </row>
    <row r="1576" spans="1:13">
      <c r="A1576" t="s">
        <v>177</v>
      </c>
      <c r="B1576" t="s">
        <v>177</v>
      </c>
      <c r="C1576" t="s">
        <v>1766</v>
      </c>
      <c r="D1576" t="s">
        <v>155</v>
      </c>
      <c r="E1576" t="s">
        <v>347</v>
      </c>
      <c r="F1576" t="s">
        <v>10</v>
      </c>
      <c r="G1576" t="s">
        <v>30735</v>
      </c>
      <c r="H1576" t="s">
        <v>1395</v>
      </c>
      <c r="I1576" t="s">
        <v>30400</v>
      </c>
      <c r="J1576" t="s">
        <v>2072</v>
      </c>
      <c r="K1576" t="s">
        <v>30736</v>
      </c>
      <c r="L1576" t="s">
        <v>30402</v>
      </c>
      <c r="M1576" t="s">
        <v>30737</v>
      </c>
    </row>
    <row r="1577" spans="1:13">
      <c r="A1577" t="s">
        <v>177</v>
      </c>
      <c r="B1577" t="s">
        <v>177</v>
      </c>
      <c r="C1577" t="s">
        <v>1766</v>
      </c>
      <c r="D1577" t="s">
        <v>155</v>
      </c>
      <c r="E1577" t="s">
        <v>347</v>
      </c>
      <c r="F1577" t="s">
        <v>2</v>
      </c>
      <c r="G1577" t="s">
        <v>30738</v>
      </c>
      <c r="H1577" t="s">
        <v>2226</v>
      </c>
      <c r="I1577" t="s">
        <v>30739</v>
      </c>
      <c r="J1577" t="s">
        <v>2759</v>
      </c>
      <c r="K1577" t="s">
        <v>30740</v>
      </c>
      <c r="L1577" t="s">
        <v>30741</v>
      </c>
      <c r="M1577" t="s">
        <v>30742</v>
      </c>
    </row>
    <row r="1578" spans="1:13">
      <c r="A1578" t="s">
        <v>177</v>
      </c>
      <c r="B1578" t="s">
        <v>177</v>
      </c>
      <c r="C1578" t="s">
        <v>1766</v>
      </c>
      <c r="D1578" t="s">
        <v>155</v>
      </c>
      <c r="E1578" t="s">
        <v>347</v>
      </c>
      <c r="F1578" t="s">
        <v>4</v>
      </c>
      <c r="G1578" t="s">
        <v>30743</v>
      </c>
      <c r="H1578" t="s">
        <v>1937</v>
      </c>
      <c r="I1578" t="s">
        <v>30744</v>
      </c>
      <c r="J1578" t="s">
        <v>1961</v>
      </c>
      <c r="K1578" t="s">
        <v>30441</v>
      </c>
      <c r="L1578" t="s">
        <v>30745</v>
      </c>
      <c r="M1578" t="s">
        <v>30746</v>
      </c>
    </row>
    <row r="1579" spans="1:13">
      <c r="A1579" t="s">
        <v>177</v>
      </c>
      <c r="B1579" t="s">
        <v>177</v>
      </c>
      <c r="C1579" t="s">
        <v>1766</v>
      </c>
      <c r="D1579" t="s">
        <v>155</v>
      </c>
      <c r="E1579" t="s">
        <v>347</v>
      </c>
      <c r="F1579" t="s">
        <v>11</v>
      </c>
      <c r="G1579" t="s">
        <v>30747</v>
      </c>
      <c r="H1579" t="s">
        <v>1742</v>
      </c>
      <c r="I1579" t="s">
        <v>30489</v>
      </c>
      <c r="J1579" t="s">
        <v>1657</v>
      </c>
      <c r="K1579" t="s">
        <v>30493</v>
      </c>
      <c r="L1579" t="s">
        <v>26151</v>
      </c>
      <c r="M1579" t="s">
        <v>30748</v>
      </c>
    </row>
    <row r="1580" spans="1:13">
      <c r="A1580" t="s">
        <v>177</v>
      </c>
      <c r="B1580" t="s">
        <v>177</v>
      </c>
      <c r="C1580" t="s">
        <v>1766</v>
      </c>
      <c r="D1580" t="s">
        <v>155</v>
      </c>
      <c r="E1580" t="s">
        <v>347</v>
      </c>
      <c r="F1580" t="s">
        <v>20</v>
      </c>
      <c r="G1580" t="s">
        <v>30749</v>
      </c>
      <c r="H1580" t="s">
        <v>2463</v>
      </c>
      <c r="I1580" t="s">
        <v>30750</v>
      </c>
      <c r="J1580" t="s">
        <v>1744</v>
      </c>
      <c r="K1580" t="s">
        <v>30751</v>
      </c>
      <c r="L1580" t="s">
        <v>30752</v>
      </c>
      <c r="M1580" t="s">
        <v>30753</v>
      </c>
    </row>
    <row r="1581" spans="1:13">
      <c r="A1581" t="s">
        <v>177</v>
      </c>
      <c r="B1581" t="s">
        <v>177</v>
      </c>
      <c r="C1581" t="s">
        <v>1766</v>
      </c>
      <c r="D1581" t="s">
        <v>155</v>
      </c>
      <c r="E1581" t="s">
        <v>230</v>
      </c>
      <c r="F1581" t="s">
        <v>3</v>
      </c>
      <c r="G1581" t="s">
        <v>30754</v>
      </c>
      <c r="H1581" t="s">
        <v>3621</v>
      </c>
      <c r="I1581" t="s">
        <v>30755</v>
      </c>
      <c r="J1581" t="s">
        <v>910</v>
      </c>
      <c r="K1581" t="s">
        <v>30642</v>
      </c>
      <c r="L1581" t="s">
        <v>30756</v>
      </c>
      <c r="M1581" t="s">
        <v>30757</v>
      </c>
    </row>
    <row r="1582" spans="1:13">
      <c r="A1582" t="s">
        <v>177</v>
      </c>
      <c r="B1582" t="s">
        <v>177</v>
      </c>
      <c r="C1582" t="s">
        <v>1766</v>
      </c>
      <c r="D1582" t="s">
        <v>155</v>
      </c>
      <c r="E1582" t="s">
        <v>230</v>
      </c>
      <c r="F1582" t="s">
        <v>10</v>
      </c>
      <c r="G1582" t="s">
        <v>30758</v>
      </c>
      <c r="H1582" t="s">
        <v>4344</v>
      </c>
      <c r="I1582" t="s">
        <v>30759</v>
      </c>
      <c r="J1582" t="s">
        <v>2343</v>
      </c>
      <c r="K1582" t="s">
        <v>10614</v>
      </c>
      <c r="L1582" t="s">
        <v>30760</v>
      </c>
      <c r="M1582" t="s">
        <v>30761</v>
      </c>
    </row>
    <row r="1583" spans="1:13">
      <c r="A1583" t="s">
        <v>177</v>
      </c>
      <c r="B1583" t="s">
        <v>177</v>
      </c>
      <c r="C1583" t="s">
        <v>1766</v>
      </c>
      <c r="D1583" t="s">
        <v>155</v>
      </c>
      <c r="E1583" t="s">
        <v>230</v>
      </c>
      <c r="F1583" t="s">
        <v>2</v>
      </c>
      <c r="G1583" t="s">
        <v>30762</v>
      </c>
      <c r="H1583" t="s">
        <v>1332</v>
      </c>
      <c r="I1583" t="s">
        <v>30763</v>
      </c>
      <c r="J1583" t="s">
        <v>2529</v>
      </c>
      <c r="K1583" t="s">
        <v>30764</v>
      </c>
      <c r="L1583" t="s">
        <v>30765</v>
      </c>
      <c r="M1583" t="s">
        <v>28036</v>
      </c>
    </row>
    <row r="1584" spans="1:13">
      <c r="A1584" t="s">
        <v>177</v>
      </c>
      <c r="B1584" t="s">
        <v>177</v>
      </c>
      <c r="C1584" t="s">
        <v>1766</v>
      </c>
      <c r="D1584" t="s">
        <v>155</v>
      </c>
      <c r="E1584" t="s">
        <v>230</v>
      </c>
      <c r="F1584" t="s">
        <v>4</v>
      </c>
      <c r="G1584" t="s">
        <v>30766</v>
      </c>
      <c r="H1584" t="s">
        <v>2608</v>
      </c>
      <c r="I1584" t="s">
        <v>30520</v>
      </c>
      <c r="J1584" t="s">
        <v>1875</v>
      </c>
      <c r="K1584" t="s">
        <v>30327</v>
      </c>
      <c r="L1584" t="s">
        <v>30767</v>
      </c>
      <c r="M1584" t="s">
        <v>30768</v>
      </c>
    </row>
    <row r="1585" spans="1:13">
      <c r="A1585" t="s">
        <v>177</v>
      </c>
      <c r="B1585" t="s">
        <v>177</v>
      </c>
      <c r="C1585" t="s">
        <v>1766</v>
      </c>
      <c r="D1585" t="s">
        <v>155</v>
      </c>
      <c r="E1585" t="s">
        <v>230</v>
      </c>
      <c r="F1585" t="s">
        <v>11</v>
      </c>
      <c r="G1585" t="s">
        <v>30769</v>
      </c>
      <c r="H1585" t="s">
        <v>2301</v>
      </c>
      <c r="I1585" t="s">
        <v>30770</v>
      </c>
      <c r="J1585" t="s">
        <v>1546</v>
      </c>
      <c r="K1585" t="s">
        <v>30612</v>
      </c>
      <c r="L1585" t="s">
        <v>30771</v>
      </c>
      <c r="M1585" t="s">
        <v>30772</v>
      </c>
    </row>
    <row r="1586" spans="1:13">
      <c r="A1586" t="s">
        <v>177</v>
      </c>
      <c r="B1586" t="s">
        <v>177</v>
      </c>
      <c r="C1586" t="s">
        <v>1766</v>
      </c>
      <c r="D1586" t="s">
        <v>155</v>
      </c>
      <c r="E1586" t="s">
        <v>230</v>
      </c>
      <c r="F1586" t="s">
        <v>20</v>
      </c>
      <c r="G1586" t="s">
        <v>30773</v>
      </c>
      <c r="H1586" t="s">
        <v>1360</v>
      </c>
      <c r="I1586" t="s">
        <v>30679</v>
      </c>
      <c r="J1586" t="s">
        <v>1744</v>
      </c>
      <c r="K1586" t="s">
        <v>30751</v>
      </c>
      <c r="L1586" t="s">
        <v>30680</v>
      </c>
      <c r="M1586" t="s">
        <v>30774</v>
      </c>
    </row>
    <row r="1587" spans="1:13">
      <c r="A1587" t="s">
        <v>177</v>
      </c>
      <c r="B1587" t="s">
        <v>177</v>
      </c>
      <c r="C1587" t="s">
        <v>1766</v>
      </c>
      <c r="D1587" t="s">
        <v>155</v>
      </c>
      <c r="E1587" t="s">
        <v>300</v>
      </c>
      <c r="F1587" t="s">
        <v>3</v>
      </c>
      <c r="G1587" t="s">
        <v>30775</v>
      </c>
      <c r="H1587" t="s">
        <v>5785</v>
      </c>
      <c r="I1587" t="s">
        <v>30776</v>
      </c>
      <c r="J1587" t="s">
        <v>2767</v>
      </c>
      <c r="K1587" t="s">
        <v>30777</v>
      </c>
      <c r="L1587" t="s">
        <v>30778</v>
      </c>
      <c r="M1587" t="s">
        <v>30779</v>
      </c>
    </row>
    <row r="1588" spans="1:13">
      <c r="A1588" t="s">
        <v>177</v>
      </c>
      <c r="B1588" t="s">
        <v>177</v>
      </c>
      <c r="C1588" t="s">
        <v>1766</v>
      </c>
      <c r="D1588" t="s">
        <v>155</v>
      </c>
      <c r="E1588" t="s">
        <v>300</v>
      </c>
      <c r="F1588" t="s">
        <v>10</v>
      </c>
      <c r="G1588" t="s">
        <v>30780</v>
      </c>
      <c r="H1588" t="s">
        <v>1238</v>
      </c>
      <c r="I1588" t="s">
        <v>30781</v>
      </c>
      <c r="J1588" t="s">
        <v>3589</v>
      </c>
      <c r="K1588" t="s">
        <v>30782</v>
      </c>
      <c r="L1588" t="s">
        <v>30783</v>
      </c>
      <c r="M1588" t="s">
        <v>30784</v>
      </c>
    </row>
    <row r="1589" spans="1:13">
      <c r="A1589" t="s">
        <v>177</v>
      </c>
      <c r="B1589" t="s">
        <v>177</v>
      </c>
      <c r="C1589" t="s">
        <v>1766</v>
      </c>
      <c r="D1589" t="s">
        <v>155</v>
      </c>
      <c r="E1589" t="s">
        <v>300</v>
      </c>
      <c r="F1589" t="s">
        <v>2</v>
      </c>
      <c r="G1589" t="s">
        <v>30785</v>
      </c>
      <c r="H1589" t="s">
        <v>2060</v>
      </c>
      <c r="I1589" t="s">
        <v>30786</v>
      </c>
      <c r="J1589" t="s">
        <v>2134</v>
      </c>
      <c r="K1589" t="s">
        <v>30787</v>
      </c>
      <c r="L1589" t="s">
        <v>30788</v>
      </c>
      <c r="M1589" t="s">
        <v>30789</v>
      </c>
    </row>
    <row r="1590" spans="1:13">
      <c r="A1590" t="s">
        <v>177</v>
      </c>
      <c r="B1590" t="s">
        <v>177</v>
      </c>
      <c r="C1590" t="s">
        <v>1766</v>
      </c>
      <c r="D1590" t="s">
        <v>155</v>
      </c>
      <c r="E1590" t="s">
        <v>300</v>
      </c>
      <c r="F1590" t="s">
        <v>4</v>
      </c>
      <c r="G1590" t="s">
        <v>30790</v>
      </c>
      <c r="H1590" t="s">
        <v>2027</v>
      </c>
      <c r="I1590" t="s">
        <v>30700</v>
      </c>
      <c r="J1590" t="s">
        <v>1657</v>
      </c>
      <c r="K1590" t="s">
        <v>30493</v>
      </c>
      <c r="L1590" t="s">
        <v>789</v>
      </c>
      <c r="M1590" t="s">
        <v>30791</v>
      </c>
    </row>
    <row r="1591" spans="1:13">
      <c r="A1591" t="s">
        <v>177</v>
      </c>
      <c r="B1591" t="s">
        <v>177</v>
      </c>
      <c r="C1591" t="s">
        <v>1766</v>
      </c>
      <c r="D1591" t="s">
        <v>155</v>
      </c>
      <c r="E1591" t="s">
        <v>300</v>
      </c>
      <c r="F1591" t="s">
        <v>11</v>
      </c>
      <c r="G1591" t="s">
        <v>30792</v>
      </c>
      <c r="H1591" t="s">
        <v>1875</v>
      </c>
      <c r="I1591" t="s">
        <v>30793</v>
      </c>
      <c r="J1591" t="s">
        <v>1502</v>
      </c>
      <c r="K1591" t="s">
        <v>30386</v>
      </c>
      <c r="L1591" t="s">
        <v>27548</v>
      </c>
      <c r="M1591" t="s">
        <v>10244</v>
      </c>
    </row>
    <row r="1592" spans="1:13">
      <c r="A1592" t="s">
        <v>177</v>
      </c>
      <c r="B1592" t="s">
        <v>177</v>
      </c>
      <c r="C1592" t="s">
        <v>1766</v>
      </c>
      <c r="D1592" t="s">
        <v>155</v>
      </c>
      <c r="E1592" t="s">
        <v>300</v>
      </c>
      <c r="F1592" t="s">
        <v>20</v>
      </c>
      <c r="G1592" t="s">
        <v>30794</v>
      </c>
      <c r="H1592" t="s">
        <v>1875</v>
      </c>
      <c r="I1592" t="s">
        <v>30793</v>
      </c>
      <c r="J1592" t="s">
        <v>1613</v>
      </c>
      <c r="K1592" t="s">
        <v>30410</v>
      </c>
      <c r="L1592" t="s">
        <v>1288</v>
      </c>
      <c r="M1592" t="s">
        <v>10244</v>
      </c>
    </row>
    <row r="1593" spans="1:13">
      <c r="A1593" t="s">
        <v>177</v>
      </c>
      <c r="B1593" t="s">
        <v>177</v>
      </c>
      <c r="C1593" t="s">
        <v>1766</v>
      </c>
      <c r="D1593" t="s">
        <v>156</v>
      </c>
      <c r="E1593" t="s">
        <v>377</v>
      </c>
      <c r="F1593" t="s">
        <v>11</v>
      </c>
      <c r="G1593" t="s">
        <v>30795</v>
      </c>
      <c r="H1593" t="s">
        <v>1051</v>
      </c>
      <c r="I1593" t="s">
        <v>19070</v>
      </c>
      <c r="J1593" t="s">
        <v>3800</v>
      </c>
      <c r="K1593" t="s">
        <v>91</v>
      </c>
      <c r="L1593" t="s">
        <v>6841</v>
      </c>
      <c r="M1593" t="s">
        <v>6841</v>
      </c>
    </row>
    <row r="1594" spans="1:13">
      <c r="A1594" t="s">
        <v>177</v>
      </c>
      <c r="B1594" t="s">
        <v>177</v>
      </c>
      <c r="C1594" t="s">
        <v>1766</v>
      </c>
      <c r="D1594" t="s">
        <v>156</v>
      </c>
      <c r="E1594" t="s">
        <v>383</v>
      </c>
      <c r="F1594" t="s">
        <v>3</v>
      </c>
      <c r="G1594" t="s">
        <v>30796</v>
      </c>
      <c r="H1594" t="s">
        <v>1051</v>
      </c>
      <c r="I1594" t="s">
        <v>19070</v>
      </c>
      <c r="J1594" t="s">
        <v>3800</v>
      </c>
      <c r="K1594" t="s">
        <v>91</v>
      </c>
      <c r="L1594" t="s">
        <v>6841</v>
      </c>
      <c r="M1594" t="s">
        <v>6841</v>
      </c>
    </row>
    <row r="1595" spans="1:13">
      <c r="A1595" t="s">
        <v>177</v>
      </c>
      <c r="B1595" t="s">
        <v>177</v>
      </c>
      <c r="C1595" t="s">
        <v>1766</v>
      </c>
      <c r="D1595" t="s">
        <v>161</v>
      </c>
      <c r="E1595" t="s">
        <v>690</v>
      </c>
      <c r="F1595" t="s">
        <v>3</v>
      </c>
      <c r="G1595" t="s">
        <v>30797</v>
      </c>
      <c r="H1595" t="s">
        <v>1764</v>
      </c>
      <c r="I1595" t="s">
        <v>30798</v>
      </c>
      <c r="J1595" t="s">
        <v>1590</v>
      </c>
      <c r="K1595" t="s">
        <v>30799</v>
      </c>
      <c r="L1595" t="s">
        <v>30800</v>
      </c>
      <c r="M1595" t="s">
        <v>8454</v>
      </c>
    </row>
    <row r="1596" spans="1:13">
      <c r="A1596" t="s">
        <v>177</v>
      </c>
      <c r="B1596" t="s">
        <v>177</v>
      </c>
      <c r="C1596" t="s">
        <v>1766</v>
      </c>
      <c r="D1596" t="s">
        <v>161</v>
      </c>
      <c r="E1596" t="s">
        <v>690</v>
      </c>
      <c r="F1596" t="s">
        <v>10</v>
      </c>
      <c r="G1596" t="s">
        <v>30801</v>
      </c>
      <c r="H1596" t="s">
        <v>2994</v>
      </c>
      <c r="I1596" t="s">
        <v>30802</v>
      </c>
      <c r="J1596" t="s">
        <v>1808</v>
      </c>
      <c r="K1596" t="s">
        <v>30803</v>
      </c>
      <c r="L1596" t="s">
        <v>25862</v>
      </c>
      <c r="M1596" t="s">
        <v>30804</v>
      </c>
    </row>
    <row r="1597" spans="1:13">
      <c r="A1597" t="s">
        <v>177</v>
      </c>
      <c r="B1597" t="s">
        <v>177</v>
      </c>
      <c r="C1597" t="s">
        <v>1766</v>
      </c>
      <c r="D1597" t="s">
        <v>161</v>
      </c>
      <c r="E1597" t="s">
        <v>690</v>
      </c>
      <c r="F1597" t="s">
        <v>2</v>
      </c>
      <c r="G1597" t="s">
        <v>30805</v>
      </c>
      <c r="H1597" t="s">
        <v>2247</v>
      </c>
      <c r="I1597" t="s">
        <v>30806</v>
      </c>
      <c r="J1597" t="s">
        <v>1360</v>
      </c>
      <c r="K1597" t="s">
        <v>30807</v>
      </c>
      <c r="L1597" t="s">
        <v>30808</v>
      </c>
      <c r="M1597" t="s">
        <v>30809</v>
      </c>
    </row>
    <row r="1598" spans="1:13">
      <c r="A1598" t="s">
        <v>177</v>
      </c>
      <c r="B1598" t="s">
        <v>177</v>
      </c>
      <c r="C1598" t="s">
        <v>1766</v>
      </c>
      <c r="D1598" t="s">
        <v>161</v>
      </c>
      <c r="E1598" t="s">
        <v>690</v>
      </c>
      <c r="F1598" t="s">
        <v>4</v>
      </c>
      <c r="G1598" t="s">
        <v>30810</v>
      </c>
      <c r="H1598" t="s">
        <v>2404</v>
      </c>
      <c r="I1598" t="s">
        <v>30811</v>
      </c>
      <c r="J1598" t="s">
        <v>1786</v>
      </c>
      <c r="K1598" t="s">
        <v>10145</v>
      </c>
      <c r="L1598" t="s">
        <v>30812</v>
      </c>
      <c r="M1598" t="s">
        <v>30813</v>
      </c>
    </row>
    <row r="1599" spans="1:13">
      <c r="A1599" t="s">
        <v>177</v>
      </c>
      <c r="B1599" t="s">
        <v>177</v>
      </c>
      <c r="C1599" t="s">
        <v>1766</v>
      </c>
      <c r="D1599" t="s">
        <v>161</v>
      </c>
      <c r="E1599" t="s">
        <v>690</v>
      </c>
      <c r="F1599" t="s">
        <v>11</v>
      </c>
      <c r="G1599" t="s">
        <v>30814</v>
      </c>
      <c r="H1599" t="s">
        <v>2137</v>
      </c>
      <c r="I1599" t="s">
        <v>30815</v>
      </c>
      <c r="J1599" t="s">
        <v>1502</v>
      </c>
      <c r="K1599" t="s">
        <v>30816</v>
      </c>
      <c r="L1599" t="s">
        <v>28096</v>
      </c>
      <c r="M1599" t="s">
        <v>30817</v>
      </c>
    </row>
    <row r="1600" spans="1:13">
      <c r="A1600" t="s">
        <v>177</v>
      </c>
      <c r="B1600" t="s">
        <v>177</v>
      </c>
      <c r="C1600" t="s">
        <v>1766</v>
      </c>
      <c r="D1600" t="s">
        <v>161</v>
      </c>
      <c r="E1600" t="s">
        <v>690</v>
      </c>
      <c r="F1600" t="s">
        <v>20</v>
      </c>
      <c r="G1600" t="s">
        <v>30818</v>
      </c>
      <c r="H1600" t="s">
        <v>1984</v>
      </c>
      <c r="I1600" t="s">
        <v>30819</v>
      </c>
      <c r="J1600" t="s">
        <v>1504</v>
      </c>
      <c r="K1600" t="s">
        <v>30820</v>
      </c>
      <c r="L1600" t="s">
        <v>25054</v>
      </c>
      <c r="M1600" t="s">
        <v>30821</v>
      </c>
    </row>
    <row r="1601" spans="1:13">
      <c r="A1601" t="s">
        <v>177</v>
      </c>
      <c r="B1601" t="s">
        <v>177</v>
      </c>
      <c r="C1601" t="s">
        <v>1766</v>
      </c>
      <c r="D1601" t="s">
        <v>161</v>
      </c>
      <c r="E1601" t="s">
        <v>698</v>
      </c>
      <c r="F1601" t="s">
        <v>3</v>
      </c>
      <c r="G1601" t="s">
        <v>30822</v>
      </c>
      <c r="H1601" t="s">
        <v>926</v>
      </c>
      <c r="I1601" t="s">
        <v>11380</v>
      </c>
      <c r="J1601" t="s">
        <v>2544</v>
      </c>
      <c r="K1601" t="s">
        <v>30823</v>
      </c>
      <c r="L1601" t="s">
        <v>30824</v>
      </c>
      <c r="M1601" t="s">
        <v>30825</v>
      </c>
    </row>
    <row r="1602" spans="1:13">
      <c r="A1602" t="s">
        <v>177</v>
      </c>
      <c r="B1602" t="s">
        <v>177</v>
      </c>
      <c r="C1602" t="s">
        <v>1766</v>
      </c>
      <c r="D1602" t="s">
        <v>161</v>
      </c>
      <c r="E1602" t="s">
        <v>698</v>
      </c>
      <c r="F1602" t="s">
        <v>10</v>
      </c>
      <c r="G1602" t="s">
        <v>30826</v>
      </c>
      <c r="H1602" t="s">
        <v>3628</v>
      </c>
      <c r="I1602" t="s">
        <v>30827</v>
      </c>
      <c r="J1602" t="s">
        <v>1937</v>
      </c>
      <c r="K1602" t="s">
        <v>30828</v>
      </c>
      <c r="L1602" t="s">
        <v>30829</v>
      </c>
      <c r="M1602" t="s">
        <v>30830</v>
      </c>
    </row>
    <row r="1603" spans="1:13">
      <c r="A1603" t="s">
        <v>177</v>
      </c>
      <c r="B1603" t="s">
        <v>177</v>
      </c>
      <c r="C1603" t="s">
        <v>1766</v>
      </c>
      <c r="D1603" t="s">
        <v>161</v>
      </c>
      <c r="E1603" t="s">
        <v>698</v>
      </c>
      <c r="F1603" t="s">
        <v>2</v>
      </c>
      <c r="G1603" t="s">
        <v>30831</v>
      </c>
      <c r="H1603" t="s">
        <v>1348</v>
      </c>
      <c r="I1603" t="s">
        <v>9588</v>
      </c>
      <c r="J1603" t="s">
        <v>1742</v>
      </c>
      <c r="K1603" t="s">
        <v>30832</v>
      </c>
      <c r="L1603" t="s">
        <v>30833</v>
      </c>
      <c r="M1603" t="s">
        <v>27967</v>
      </c>
    </row>
    <row r="1604" spans="1:13">
      <c r="A1604" t="s">
        <v>177</v>
      </c>
      <c r="B1604" t="s">
        <v>177</v>
      </c>
      <c r="C1604" t="s">
        <v>1766</v>
      </c>
      <c r="D1604" t="s">
        <v>161</v>
      </c>
      <c r="E1604" t="s">
        <v>698</v>
      </c>
      <c r="F1604" t="s">
        <v>4</v>
      </c>
      <c r="G1604" t="s">
        <v>30834</v>
      </c>
      <c r="H1604" t="s">
        <v>2134</v>
      </c>
      <c r="I1604" t="s">
        <v>30835</v>
      </c>
      <c r="J1604" t="s">
        <v>1764</v>
      </c>
      <c r="K1604" t="s">
        <v>30836</v>
      </c>
      <c r="L1604" t="s">
        <v>30837</v>
      </c>
      <c r="M1604" t="s">
        <v>27657</v>
      </c>
    </row>
    <row r="1605" spans="1:13">
      <c r="A1605" t="s">
        <v>177</v>
      </c>
      <c r="B1605" t="s">
        <v>177</v>
      </c>
      <c r="C1605" t="s">
        <v>1766</v>
      </c>
      <c r="D1605" t="s">
        <v>161</v>
      </c>
      <c r="E1605" t="s">
        <v>698</v>
      </c>
      <c r="F1605" t="s">
        <v>11</v>
      </c>
      <c r="G1605" t="s">
        <v>30838</v>
      </c>
      <c r="H1605" t="s">
        <v>1831</v>
      </c>
      <c r="I1605" t="s">
        <v>11352</v>
      </c>
      <c r="J1605" t="s">
        <v>1504</v>
      </c>
      <c r="K1605" t="s">
        <v>30820</v>
      </c>
      <c r="L1605" t="s">
        <v>28229</v>
      </c>
      <c r="M1605" t="s">
        <v>30839</v>
      </c>
    </row>
    <row r="1606" spans="1:13">
      <c r="A1606" t="s">
        <v>177</v>
      </c>
      <c r="B1606" t="s">
        <v>177</v>
      </c>
      <c r="C1606" t="s">
        <v>1766</v>
      </c>
      <c r="D1606" t="s">
        <v>161</v>
      </c>
      <c r="E1606" t="s">
        <v>698</v>
      </c>
      <c r="F1606" t="s">
        <v>20</v>
      </c>
      <c r="G1606" t="s">
        <v>30840</v>
      </c>
      <c r="H1606" t="s">
        <v>2052</v>
      </c>
      <c r="I1606" t="s">
        <v>30841</v>
      </c>
      <c r="J1606" t="s">
        <v>1053</v>
      </c>
      <c r="K1606" t="s">
        <v>30842</v>
      </c>
      <c r="L1606" t="s">
        <v>25858</v>
      </c>
      <c r="M1606" t="s">
        <v>1334</v>
      </c>
    </row>
    <row r="1607" spans="1:13">
      <c r="A1607" t="s">
        <v>177</v>
      </c>
      <c r="B1607" t="s">
        <v>177</v>
      </c>
      <c r="C1607" t="s">
        <v>1766</v>
      </c>
      <c r="D1607" t="s">
        <v>161</v>
      </c>
      <c r="E1607" t="s">
        <v>706</v>
      </c>
      <c r="F1607" t="s">
        <v>3</v>
      </c>
      <c r="G1607" t="s">
        <v>30843</v>
      </c>
      <c r="H1607" t="s">
        <v>2071</v>
      </c>
      <c r="I1607" t="s">
        <v>30844</v>
      </c>
      <c r="J1607" t="s">
        <v>2564</v>
      </c>
      <c r="K1607" t="s">
        <v>30845</v>
      </c>
      <c r="L1607" t="s">
        <v>30846</v>
      </c>
      <c r="M1607" t="s">
        <v>30847</v>
      </c>
    </row>
    <row r="1608" spans="1:13">
      <c r="A1608" t="s">
        <v>177</v>
      </c>
      <c r="B1608" t="s">
        <v>177</v>
      </c>
      <c r="C1608" t="s">
        <v>1766</v>
      </c>
      <c r="D1608" t="s">
        <v>161</v>
      </c>
      <c r="E1608" t="s">
        <v>706</v>
      </c>
      <c r="F1608" t="s">
        <v>10</v>
      </c>
      <c r="G1608" t="s">
        <v>30848</v>
      </c>
      <c r="H1608" t="s">
        <v>3623</v>
      </c>
      <c r="I1608" t="s">
        <v>9579</v>
      </c>
      <c r="J1608" t="s">
        <v>2976</v>
      </c>
      <c r="K1608" t="s">
        <v>30849</v>
      </c>
      <c r="L1608" t="s">
        <v>30850</v>
      </c>
      <c r="M1608" t="s">
        <v>30851</v>
      </c>
    </row>
    <row r="1609" spans="1:13">
      <c r="A1609" t="s">
        <v>177</v>
      </c>
      <c r="B1609" t="s">
        <v>177</v>
      </c>
      <c r="C1609" t="s">
        <v>1766</v>
      </c>
      <c r="D1609" t="s">
        <v>161</v>
      </c>
      <c r="E1609" t="s">
        <v>706</v>
      </c>
      <c r="F1609" t="s">
        <v>2</v>
      </c>
      <c r="G1609" t="s">
        <v>30852</v>
      </c>
      <c r="H1609" t="s">
        <v>2135</v>
      </c>
      <c r="I1609" t="s">
        <v>30853</v>
      </c>
      <c r="J1609" t="s">
        <v>2027</v>
      </c>
      <c r="K1609" t="s">
        <v>30854</v>
      </c>
      <c r="L1609" t="s">
        <v>30855</v>
      </c>
      <c r="M1609" t="s">
        <v>30856</v>
      </c>
    </row>
    <row r="1610" spans="1:13">
      <c r="A1610" t="s">
        <v>177</v>
      </c>
      <c r="B1610" t="s">
        <v>177</v>
      </c>
      <c r="C1610" t="s">
        <v>1766</v>
      </c>
      <c r="D1610" t="s">
        <v>161</v>
      </c>
      <c r="E1610" t="s">
        <v>706</v>
      </c>
      <c r="F1610" t="s">
        <v>4</v>
      </c>
      <c r="G1610" t="s">
        <v>30857</v>
      </c>
      <c r="H1610" t="s">
        <v>1939</v>
      </c>
      <c r="I1610" t="s">
        <v>15491</v>
      </c>
      <c r="J1610" t="s">
        <v>1698</v>
      </c>
      <c r="K1610" t="s">
        <v>10135</v>
      </c>
      <c r="L1610" t="s">
        <v>30858</v>
      </c>
      <c r="M1610" t="s">
        <v>30859</v>
      </c>
    </row>
    <row r="1611" spans="1:13">
      <c r="A1611" t="s">
        <v>177</v>
      </c>
      <c r="B1611" t="s">
        <v>177</v>
      </c>
      <c r="C1611" t="s">
        <v>1766</v>
      </c>
      <c r="D1611" t="s">
        <v>161</v>
      </c>
      <c r="E1611" t="s">
        <v>706</v>
      </c>
      <c r="F1611" t="s">
        <v>11</v>
      </c>
      <c r="G1611" t="s">
        <v>30860</v>
      </c>
      <c r="H1611" t="s">
        <v>1764</v>
      </c>
      <c r="I1611" t="s">
        <v>30798</v>
      </c>
      <c r="J1611" t="s">
        <v>1504</v>
      </c>
      <c r="K1611" t="s">
        <v>30820</v>
      </c>
      <c r="L1611" t="s">
        <v>30861</v>
      </c>
      <c r="M1611" t="s">
        <v>30862</v>
      </c>
    </row>
    <row r="1612" spans="1:13">
      <c r="A1612" t="s">
        <v>177</v>
      </c>
      <c r="B1612" t="s">
        <v>177</v>
      </c>
      <c r="C1612" t="s">
        <v>1766</v>
      </c>
      <c r="D1612" t="s">
        <v>161</v>
      </c>
      <c r="E1612" t="s">
        <v>706</v>
      </c>
      <c r="F1612" t="s">
        <v>20</v>
      </c>
      <c r="G1612" t="s">
        <v>30863</v>
      </c>
      <c r="H1612" t="s">
        <v>1786</v>
      </c>
      <c r="I1612" t="s">
        <v>30864</v>
      </c>
      <c r="J1612" t="s">
        <v>1504</v>
      </c>
      <c r="K1612" t="s">
        <v>30820</v>
      </c>
      <c r="L1612" t="s">
        <v>469</v>
      </c>
      <c r="M1612" t="s">
        <v>30865</v>
      </c>
    </row>
    <row r="1613" spans="1:13">
      <c r="A1613" t="s">
        <v>177</v>
      </c>
      <c r="B1613" t="s">
        <v>177</v>
      </c>
      <c r="C1613" t="s">
        <v>1766</v>
      </c>
      <c r="D1613" t="s">
        <v>161</v>
      </c>
      <c r="E1613" t="s">
        <v>714</v>
      </c>
      <c r="F1613" t="s">
        <v>3</v>
      </c>
      <c r="G1613" t="s">
        <v>30866</v>
      </c>
      <c r="H1613" t="s">
        <v>3438</v>
      </c>
      <c r="I1613" t="s">
        <v>30867</v>
      </c>
      <c r="J1613" t="s">
        <v>2877</v>
      </c>
      <c r="K1613" t="s">
        <v>30868</v>
      </c>
      <c r="L1613" t="s">
        <v>30869</v>
      </c>
      <c r="M1613" t="s">
        <v>30870</v>
      </c>
    </row>
    <row r="1614" spans="1:13">
      <c r="A1614" t="s">
        <v>177</v>
      </c>
      <c r="B1614" t="s">
        <v>177</v>
      </c>
      <c r="C1614" t="s">
        <v>1766</v>
      </c>
      <c r="D1614" t="s">
        <v>161</v>
      </c>
      <c r="E1614" t="s">
        <v>714</v>
      </c>
      <c r="F1614" t="s">
        <v>10</v>
      </c>
      <c r="G1614" t="s">
        <v>30871</v>
      </c>
      <c r="H1614" t="s">
        <v>2487</v>
      </c>
      <c r="I1614" t="s">
        <v>30872</v>
      </c>
      <c r="J1614" t="s">
        <v>2608</v>
      </c>
      <c r="K1614" t="s">
        <v>30873</v>
      </c>
      <c r="L1614" t="s">
        <v>30874</v>
      </c>
      <c r="M1614" t="s">
        <v>30875</v>
      </c>
    </row>
    <row r="1615" spans="1:13">
      <c r="A1615" t="s">
        <v>177</v>
      </c>
      <c r="B1615" t="s">
        <v>177</v>
      </c>
      <c r="C1615" t="s">
        <v>1766</v>
      </c>
      <c r="D1615" t="s">
        <v>161</v>
      </c>
      <c r="E1615" t="s">
        <v>714</v>
      </c>
      <c r="F1615" t="s">
        <v>2</v>
      </c>
      <c r="G1615" t="s">
        <v>30876</v>
      </c>
      <c r="H1615" t="s">
        <v>2049</v>
      </c>
      <c r="I1615" t="s">
        <v>11370</v>
      </c>
      <c r="J1615" t="s">
        <v>1853</v>
      </c>
      <c r="K1615" t="s">
        <v>30877</v>
      </c>
      <c r="L1615" t="s">
        <v>30878</v>
      </c>
      <c r="M1615" t="s">
        <v>517</v>
      </c>
    </row>
    <row r="1616" spans="1:13">
      <c r="A1616" t="s">
        <v>177</v>
      </c>
      <c r="B1616" t="s">
        <v>177</v>
      </c>
      <c r="C1616" t="s">
        <v>1766</v>
      </c>
      <c r="D1616" t="s">
        <v>161</v>
      </c>
      <c r="E1616" t="s">
        <v>714</v>
      </c>
      <c r="F1616" t="s">
        <v>4</v>
      </c>
      <c r="G1616" t="s">
        <v>30879</v>
      </c>
      <c r="H1616" t="s">
        <v>1613</v>
      </c>
      <c r="I1616" t="s">
        <v>30880</v>
      </c>
      <c r="J1616" t="s">
        <v>1051</v>
      </c>
      <c r="K1616" t="s">
        <v>30881</v>
      </c>
      <c r="L1616" t="s">
        <v>4949</v>
      </c>
      <c r="M1616" t="s">
        <v>30882</v>
      </c>
    </row>
    <row r="1617" spans="1:13">
      <c r="A1617" t="s">
        <v>177</v>
      </c>
      <c r="B1617" t="s">
        <v>177</v>
      </c>
      <c r="C1617" t="s">
        <v>1766</v>
      </c>
      <c r="D1617" t="s">
        <v>161</v>
      </c>
      <c r="E1617" t="s">
        <v>714</v>
      </c>
      <c r="F1617" t="s">
        <v>11</v>
      </c>
      <c r="G1617" t="s">
        <v>30883</v>
      </c>
      <c r="H1617" t="s">
        <v>1744</v>
      </c>
      <c r="I1617" t="s">
        <v>30884</v>
      </c>
      <c r="J1617" t="s">
        <v>1504</v>
      </c>
      <c r="K1617" t="s">
        <v>30820</v>
      </c>
      <c r="L1617" t="s">
        <v>28078</v>
      </c>
      <c r="M1617" t="s">
        <v>30885</v>
      </c>
    </row>
    <row r="1618" spans="1:13">
      <c r="A1618" t="s">
        <v>177</v>
      </c>
      <c r="B1618" t="s">
        <v>177</v>
      </c>
      <c r="C1618" t="s">
        <v>1766</v>
      </c>
      <c r="D1618" t="s">
        <v>161</v>
      </c>
      <c r="E1618" t="s">
        <v>714</v>
      </c>
      <c r="F1618" t="s">
        <v>20</v>
      </c>
      <c r="G1618" t="s">
        <v>30886</v>
      </c>
      <c r="H1618" t="s">
        <v>1590</v>
      </c>
      <c r="I1618" t="s">
        <v>30887</v>
      </c>
      <c r="J1618" t="s">
        <v>1502</v>
      </c>
      <c r="K1618" t="s">
        <v>30816</v>
      </c>
      <c r="L1618" t="s">
        <v>25004</v>
      </c>
      <c r="M1618" t="s">
        <v>28986</v>
      </c>
    </row>
    <row r="1619" spans="1:13">
      <c r="A1619" t="s">
        <v>177</v>
      </c>
      <c r="B1619" t="s">
        <v>177</v>
      </c>
      <c r="C1619" t="s">
        <v>1766</v>
      </c>
      <c r="D1619" t="s">
        <v>162</v>
      </c>
      <c r="E1619" t="s">
        <v>722</v>
      </c>
      <c r="F1619" t="s">
        <v>3</v>
      </c>
      <c r="G1619" t="s">
        <v>30888</v>
      </c>
      <c r="H1619" t="s">
        <v>1764</v>
      </c>
      <c r="I1619" t="s">
        <v>30798</v>
      </c>
      <c r="J1619" t="s">
        <v>1721</v>
      </c>
      <c r="K1619" t="s">
        <v>30889</v>
      </c>
      <c r="L1619" t="s">
        <v>30800</v>
      </c>
      <c r="M1619" t="s">
        <v>30890</v>
      </c>
    </row>
    <row r="1620" spans="1:13">
      <c r="A1620" t="s">
        <v>177</v>
      </c>
      <c r="B1620" t="s">
        <v>177</v>
      </c>
      <c r="C1620" t="s">
        <v>1766</v>
      </c>
      <c r="D1620" t="s">
        <v>162</v>
      </c>
      <c r="E1620" t="s">
        <v>722</v>
      </c>
      <c r="F1620" t="s">
        <v>10</v>
      </c>
      <c r="G1620" t="s">
        <v>30891</v>
      </c>
      <c r="H1620" t="s">
        <v>3271</v>
      </c>
      <c r="I1620" t="s">
        <v>2624</v>
      </c>
      <c r="J1620" t="s">
        <v>926</v>
      </c>
      <c r="K1620" t="s">
        <v>30892</v>
      </c>
      <c r="L1620" t="s">
        <v>30893</v>
      </c>
      <c r="M1620" t="s">
        <v>29194</v>
      </c>
    </row>
    <row r="1621" spans="1:13">
      <c r="A1621" t="s">
        <v>177</v>
      </c>
      <c r="B1621" t="s">
        <v>177</v>
      </c>
      <c r="C1621" t="s">
        <v>1766</v>
      </c>
      <c r="D1621" t="s">
        <v>162</v>
      </c>
      <c r="E1621" t="s">
        <v>722</v>
      </c>
      <c r="F1621" t="s">
        <v>2</v>
      </c>
      <c r="G1621" t="s">
        <v>30894</v>
      </c>
      <c r="H1621" t="s">
        <v>2247</v>
      </c>
      <c r="I1621" t="s">
        <v>30806</v>
      </c>
      <c r="J1621" t="s">
        <v>2278</v>
      </c>
      <c r="K1621" t="s">
        <v>30895</v>
      </c>
      <c r="L1621" t="s">
        <v>30808</v>
      </c>
      <c r="M1621" t="s">
        <v>30896</v>
      </c>
    </row>
    <row r="1622" spans="1:13">
      <c r="A1622" t="s">
        <v>177</v>
      </c>
      <c r="B1622" t="s">
        <v>177</v>
      </c>
      <c r="C1622" t="s">
        <v>1766</v>
      </c>
      <c r="D1622" t="s">
        <v>162</v>
      </c>
      <c r="E1622" t="s">
        <v>722</v>
      </c>
      <c r="F1622" t="s">
        <v>4</v>
      </c>
      <c r="G1622" t="s">
        <v>30897</v>
      </c>
      <c r="H1622" t="s">
        <v>2135</v>
      </c>
      <c r="I1622" t="s">
        <v>30853</v>
      </c>
      <c r="J1622" t="s">
        <v>1831</v>
      </c>
      <c r="K1622" t="s">
        <v>30898</v>
      </c>
      <c r="L1622" t="s">
        <v>30899</v>
      </c>
      <c r="M1622" t="s">
        <v>30900</v>
      </c>
    </row>
    <row r="1623" spans="1:13">
      <c r="A1623" t="s">
        <v>177</v>
      </c>
      <c r="B1623" t="s">
        <v>177</v>
      </c>
      <c r="C1623" t="s">
        <v>1766</v>
      </c>
      <c r="D1623" t="s">
        <v>162</v>
      </c>
      <c r="E1623" t="s">
        <v>722</v>
      </c>
      <c r="F1623" t="s">
        <v>11</v>
      </c>
      <c r="G1623" t="s">
        <v>30901</v>
      </c>
      <c r="H1623" t="s">
        <v>2114</v>
      </c>
      <c r="I1623" t="s">
        <v>30902</v>
      </c>
      <c r="J1623" t="s">
        <v>1502</v>
      </c>
      <c r="K1623" t="s">
        <v>30816</v>
      </c>
      <c r="L1623" t="s">
        <v>30903</v>
      </c>
      <c r="M1623" t="s">
        <v>30904</v>
      </c>
    </row>
    <row r="1624" spans="1:13">
      <c r="A1624" t="s">
        <v>177</v>
      </c>
      <c r="B1624" t="s">
        <v>177</v>
      </c>
      <c r="C1624" t="s">
        <v>1766</v>
      </c>
      <c r="D1624" t="s">
        <v>162</v>
      </c>
      <c r="E1624" t="s">
        <v>722</v>
      </c>
      <c r="F1624" t="s">
        <v>20</v>
      </c>
      <c r="G1624" t="s">
        <v>30905</v>
      </c>
      <c r="H1624" t="s">
        <v>2029</v>
      </c>
      <c r="I1624" t="s">
        <v>10145</v>
      </c>
      <c r="J1624" t="s">
        <v>1504</v>
      </c>
      <c r="K1624" t="s">
        <v>30820</v>
      </c>
      <c r="L1624" t="s">
        <v>30906</v>
      </c>
      <c r="M1624" t="s">
        <v>8208</v>
      </c>
    </row>
    <row r="1625" spans="1:13">
      <c r="A1625" t="s">
        <v>177</v>
      </c>
      <c r="B1625" t="s">
        <v>177</v>
      </c>
      <c r="C1625" t="s">
        <v>1766</v>
      </c>
      <c r="D1625" t="s">
        <v>162</v>
      </c>
      <c r="E1625" t="s">
        <v>730</v>
      </c>
      <c r="F1625" t="s">
        <v>3</v>
      </c>
      <c r="G1625" t="s">
        <v>30907</v>
      </c>
      <c r="H1625" t="s">
        <v>2278</v>
      </c>
      <c r="I1625" t="s">
        <v>30908</v>
      </c>
      <c r="J1625" t="s">
        <v>2239</v>
      </c>
      <c r="K1625" t="s">
        <v>30909</v>
      </c>
      <c r="L1625" t="s">
        <v>30910</v>
      </c>
      <c r="M1625" t="s">
        <v>30911</v>
      </c>
    </row>
    <row r="1626" spans="1:13">
      <c r="A1626" t="s">
        <v>177</v>
      </c>
      <c r="B1626" t="s">
        <v>177</v>
      </c>
      <c r="C1626" t="s">
        <v>1766</v>
      </c>
      <c r="D1626" t="s">
        <v>162</v>
      </c>
      <c r="E1626" t="s">
        <v>730</v>
      </c>
      <c r="F1626" t="s">
        <v>10</v>
      </c>
      <c r="G1626" t="s">
        <v>30912</v>
      </c>
      <c r="H1626" t="s">
        <v>2877</v>
      </c>
      <c r="I1626" t="s">
        <v>30913</v>
      </c>
      <c r="J1626" t="s">
        <v>2994</v>
      </c>
      <c r="K1626" t="s">
        <v>30914</v>
      </c>
      <c r="L1626" t="s">
        <v>30915</v>
      </c>
      <c r="M1626" t="s">
        <v>30916</v>
      </c>
    </row>
    <row r="1627" spans="1:13">
      <c r="A1627" t="s">
        <v>177</v>
      </c>
      <c r="B1627" t="s">
        <v>177</v>
      </c>
      <c r="C1627" t="s">
        <v>1766</v>
      </c>
      <c r="D1627" t="s">
        <v>162</v>
      </c>
      <c r="E1627" t="s">
        <v>730</v>
      </c>
      <c r="F1627" t="s">
        <v>2</v>
      </c>
      <c r="G1627" t="s">
        <v>30917</v>
      </c>
      <c r="H1627" t="s">
        <v>1968</v>
      </c>
      <c r="I1627" t="s">
        <v>12480</v>
      </c>
      <c r="J1627" t="s">
        <v>2049</v>
      </c>
      <c r="K1627" t="s">
        <v>30918</v>
      </c>
      <c r="L1627" t="s">
        <v>30919</v>
      </c>
      <c r="M1627" t="s">
        <v>30920</v>
      </c>
    </row>
    <row r="1628" spans="1:13">
      <c r="A1628" t="s">
        <v>177</v>
      </c>
      <c r="B1628" t="s">
        <v>177</v>
      </c>
      <c r="C1628" t="s">
        <v>1766</v>
      </c>
      <c r="D1628" t="s">
        <v>162</v>
      </c>
      <c r="E1628" t="s">
        <v>730</v>
      </c>
      <c r="F1628" t="s">
        <v>4</v>
      </c>
      <c r="G1628" t="s">
        <v>30921</v>
      </c>
      <c r="H1628" t="s">
        <v>2159</v>
      </c>
      <c r="I1628" t="s">
        <v>30922</v>
      </c>
      <c r="J1628" t="s">
        <v>1764</v>
      </c>
      <c r="K1628" t="s">
        <v>30836</v>
      </c>
      <c r="L1628" t="s">
        <v>30295</v>
      </c>
      <c r="M1628" t="s">
        <v>30923</v>
      </c>
    </row>
    <row r="1629" spans="1:13">
      <c r="A1629" t="s">
        <v>177</v>
      </c>
      <c r="B1629" t="s">
        <v>177</v>
      </c>
      <c r="C1629" t="s">
        <v>1766</v>
      </c>
      <c r="D1629" t="s">
        <v>162</v>
      </c>
      <c r="E1629" t="s">
        <v>730</v>
      </c>
      <c r="F1629" t="s">
        <v>11</v>
      </c>
      <c r="G1629" t="s">
        <v>30924</v>
      </c>
      <c r="H1629" t="s">
        <v>1897</v>
      </c>
      <c r="I1629" t="s">
        <v>30925</v>
      </c>
      <c r="J1629" t="s">
        <v>1502</v>
      </c>
      <c r="K1629" t="s">
        <v>30816</v>
      </c>
      <c r="L1629" t="s">
        <v>30926</v>
      </c>
      <c r="M1629" t="s">
        <v>30927</v>
      </c>
    </row>
    <row r="1630" spans="1:13">
      <c r="A1630" t="s">
        <v>177</v>
      </c>
      <c r="B1630" t="s">
        <v>177</v>
      </c>
      <c r="C1630" t="s">
        <v>1766</v>
      </c>
      <c r="D1630" t="s">
        <v>162</v>
      </c>
      <c r="E1630" t="s">
        <v>730</v>
      </c>
      <c r="F1630" t="s">
        <v>20</v>
      </c>
      <c r="G1630" t="s">
        <v>30928</v>
      </c>
      <c r="H1630" t="s">
        <v>1939</v>
      </c>
      <c r="I1630" t="s">
        <v>15491</v>
      </c>
      <c r="J1630" t="s">
        <v>1546</v>
      </c>
      <c r="K1630" t="s">
        <v>30929</v>
      </c>
      <c r="L1630" t="s">
        <v>30930</v>
      </c>
      <c r="M1630" t="s">
        <v>30931</v>
      </c>
    </row>
    <row r="1631" spans="1:13">
      <c r="A1631" t="s">
        <v>177</v>
      </c>
      <c r="B1631" t="s">
        <v>177</v>
      </c>
      <c r="C1631" t="s">
        <v>1766</v>
      </c>
      <c r="D1631" t="s">
        <v>162</v>
      </c>
      <c r="E1631" t="s">
        <v>738</v>
      </c>
      <c r="F1631" t="s">
        <v>3</v>
      </c>
      <c r="G1631" t="s">
        <v>30932</v>
      </c>
      <c r="H1631" t="s">
        <v>2614</v>
      </c>
      <c r="I1631" t="s">
        <v>30933</v>
      </c>
      <c r="J1631" t="s">
        <v>2779</v>
      </c>
      <c r="K1631" t="s">
        <v>30934</v>
      </c>
      <c r="L1631" t="s">
        <v>30935</v>
      </c>
      <c r="M1631" t="s">
        <v>30936</v>
      </c>
    </row>
    <row r="1632" spans="1:13">
      <c r="A1632" t="s">
        <v>177</v>
      </c>
      <c r="B1632" t="s">
        <v>177</v>
      </c>
      <c r="C1632" t="s">
        <v>1766</v>
      </c>
      <c r="D1632" t="s">
        <v>162</v>
      </c>
      <c r="E1632" t="s">
        <v>738</v>
      </c>
      <c r="F1632" t="s">
        <v>10</v>
      </c>
      <c r="G1632" t="s">
        <v>30937</v>
      </c>
      <c r="H1632" t="s">
        <v>1982</v>
      </c>
      <c r="I1632" t="s">
        <v>30938</v>
      </c>
      <c r="J1632" t="s">
        <v>1981</v>
      </c>
      <c r="K1632" t="s">
        <v>30939</v>
      </c>
      <c r="L1632" t="s">
        <v>18728</v>
      </c>
      <c r="M1632" t="s">
        <v>30940</v>
      </c>
    </row>
    <row r="1633" spans="1:13">
      <c r="A1633" t="s">
        <v>177</v>
      </c>
      <c r="B1633" t="s">
        <v>177</v>
      </c>
      <c r="C1633" t="s">
        <v>1766</v>
      </c>
      <c r="D1633" t="s">
        <v>162</v>
      </c>
      <c r="E1633" t="s">
        <v>738</v>
      </c>
      <c r="F1633" t="s">
        <v>2</v>
      </c>
      <c r="G1633" t="s">
        <v>30941</v>
      </c>
      <c r="H1633" t="s">
        <v>2502</v>
      </c>
      <c r="I1633" t="s">
        <v>30942</v>
      </c>
      <c r="J1633" t="s">
        <v>2114</v>
      </c>
      <c r="K1633" t="s">
        <v>30943</v>
      </c>
      <c r="L1633" t="s">
        <v>30944</v>
      </c>
      <c r="M1633" t="s">
        <v>30945</v>
      </c>
    </row>
    <row r="1634" spans="1:13">
      <c r="A1634" t="s">
        <v>177</v>
      </c>
      <c r="B1634" t="s">
        <v>177</v>
      </c>
      <c r="C1634" t="s">
        <v>1766</v>
      </c>
      <c r="D1634" t="s">
        <v>162</v>
      </c>
      <c r="E1634" t="s">
        <v>738</v>
      </c>
      <c r="F1634" t="s">
        <v>4</v>
      </c>
      <c r="G1634" t="s">
        <v>30946</v>
      </c>
      <c r="H1634" t="s">
        <v>1918</v>
      </c>
      <c r="I1634" t="s">
        <v>30947</v>
      </c>
      <c r="J1634" t="s">
        <v>1592</v>
      </c>
      <c r="K1634" t="s">
        <v>30948</v>
      </c>
      <c r="L1634" t="s">
        <v>30949</v>
      </c>
      <c r="M1634" t="s">
        <v>1276</v>
      </c>
    </row>
    <row r="1635" spans="1:13">
      <c r="A1635" t="s">
        <v>177</v>
      </c>
      <c r="B1635" t="s">
        <v>177</v>
      </c>
      <c r="C1635" t="s">
        <v>1766</v>
      </c>
      <c r="D1635" t="s">
        <v>162</v>
      </c>
      <c r="E1635" t="s">
        <v>738</v>
      </c>
      <c r="F1635" t="s">
        <v>11</v>
      </c>
      <c r="G1635" t="s">
        <v>30950</v>
      </c>
      <c r="H1635" t="s">
        <v>1657</v>
      </c>
      <c r="I1635" t="s">
        <v>30951</v>
      </c>
      <c r="J1635" t="s">
        <v>1051</v>
      </c>
      <c r="K1635" t="s">
        <v>30881</v>
      </c>
      <c r="L1635" t="s">
        <v>30952</v>
      </c>
      <c r="M1635" t="s">
        <v>30953</v>
      </c>
    </row>
    <row r="1636" spans="1:13">
      <c r="A1636" t="s">
        <v>177</v>
      </c>
      <c r="B1636" t="s">
        <v>177</v>
      </c>
      <c r="C1636" t="s">
        <v>1766</v>
      </c>
      <c r="D1636" t="s">
        <v>162</v>
      </c>
      <c r="E1636" t="s">
        <v>738</v>
      </c>
      <c r="F1636" t="s">
        <v>20</v>
      </c>
      <c r="G1636" t="s">
        <v>30954</v>
      </c>
      <c r="H1636" t="s">
        <v>1875</v>
      </c>
      <c r="I1636" t="s">
        <v>30955</v>
      </c>
      <c r="J1636" t="s">
        <v>1592</v>
      </c>
      <c r="K1636" t="s">
        <v>30948</v>
      </c>
      <c r="L1636" t="s">
        <v>18728</v>
      </c>
      <c r="M1636" t="s">
        <v>30956</v>
      </c>
    </row>
    <row r="1637" spans="1:13">
      <c r="A1637" t="s">
        <v>177</v>
      </c>
      <c r="B1637" t="s">
        <v>177</v>
      </c>
      <c r="C1637" t="s">
        <v>1766</v>
      </c>
      <c r="D1637" t="s">
        <v>162</v>
      </c>
      <c r="E1637" t="s">
        <v>746</v>
      </c>
      <c r="F1637" t="s">
        <v>3</v>
      </c>
      <c r="G1637" t="s">
        <v>30957</v>
      </c>
      <c r="H1637" t="s">
        <v>1946</v>
      </c>
      <c r="I1637" t="s">
        <v>30958</v>
      </c>
      <c r="J1637" t="s">
        <v>2877</v>
      </c>
      <c r="K1637" t="s">
        <v>30868</v>
      </c>
      <c r="L1637" t="s">
        <v>30959</v>
      </c>
      <c r="M1637" t="s">
        <v>30959</v>
      </c>
    </row>
    <row r="1638" spans="1:13">
      <c r="A1638" t="s">
        <v>177</v>
      </c>
      <c r="B1638" t="s">
        <v>177</v>
      </c>
      <c r="C1638" t="s">
        <v>1766</v>
      </c>
      <c r="D1638" t="s">
        <v>162</v>
      </c>
      <c r="E1638" t="s">
        <v>746</v>
      </c>
      <c r="F1638" t="s">
        <v>10</v>
      </c>
      <c r="G1638" t="s">
        <v>30960</v>
      </c>
      <c r="H1638" t="s">
        <v>2654</v>
      </c>
      <c r="I1638" t="s">
        <v>30961</v>
      </c>
      <c r="J1638" t="s">
        <v>1137</v>
      </c>
      <c r="K1638" t="s">
        <v>30962</v>
      </c>
      <c r="L1638" t="s">
        <v>30963</v>
      </c>
      <c r="M1638" t="s">
        <v>30964</v>
      </c>
    </row>
    <row r="1639" spans="1:13">
      <c r="A1639" t="s">
        <v>177</v>
      </c>
      <c r="B1639" t="s">
        <v>177</v>
      </c>
      <c r="C1639" t="s">
        <v>1766</v>
      </c>
      <c r="D1639" t="s">
        <v>162</v>
      </c>
      <c r="E1639" t="s">
        <v>746</v>
      </c>
      <c r="F1639" t="s">
        <v>2</v>
      </c>
      <c r="G1639" t="s">
        <v>30965</v>
      </c>
      <c r="H1639" t="s">
        <v>1719</v>
      </c>
      <c r="I1639" t="s">
        <v>30966</v>
      </c>
      <c r="J1639" t="s">
        <v>1786</v>
      </c>
      <c r="K1639" t="s">
        <v>10145</v>
      </c>
      <c r="L1639" t="s">
        <v>30967</v>
      </c>
      <c r="M1639" t="s">
        <v>30968</v>
      </c>
    </row>
    <row r="1640" spans="1:13">
      <c r="A1640" t="s">
        <v>177</v>
      </c>
      <c r="B1640" t="s">
        <v>177</v>
      </c>
      <c r="C1640" t="s">
        <v>1766</v>
      </c>
      <c r="D1640" t="s">
        <v>162</v>
      </c>
      <c r="E1640" t="s">
        <v>746</v>
      </c>
      <c r="F1640" t="s">
        <v>4</v>
      </c>
      <c r="G1640" t="s">
        <v>30969</v>
      </c>
      <c r="H1640" t="s">
        <v>1698</v>
      </c>
      <c r="I1640" t="s">
        <v>9604</v>
      </c>
      <c r="J1640" t="s">
        <v>1502</v>
      </c>
      <c r="K1640" t="s">
        <v>30816</v>
      </c>
      <c r="L1640" t="s">
        <v>30970</v>
      </c>
      <c r="M1640" t="s">
        <v>13678</v>
      </c>
    </row>
    <row r="1641" spans="1:13">
      <c r="A1641" t="s">
        <v>177</v>
      </c>
      <c r="B1641" t="s">
        <v>177</v>
      </c>
      <c r="C1641" t="s">
        <v>1766</v>
      </c>
      <c r="D1641" t="s">
        <v>162</v>
      </c>
      <c r="E1641" t="s">
        <v>746</v>
      </c>
      <c r="F1641" t="s">
        <v>11</v>
      </c>
      <c r="G1641" t="s">
        <v>30971</v>
      </c>
      <c r="H1641" t="s">
        <v>1810</v>
      </c>
      <c r="I1641" t="s">
        <v>30972</v>
      </c>
      <c r="J1641" t="s">
        <v>1502</v>
      </c>
      <c r="K1641" t="s">
        <v>30816</v>
      </c>
      <c r="L1641" t="s">
        <v>28300</v>
      </c>
      <c r="M1641" t="s">
        <v>30973</v>
      </c>
    </row>
    <row r="1642" spans="1:13">
      <c r="A1642" t="s">
        <v>177</v>
      </c>
      <c r="B1642" t="s">
        <v>177</v>
      </c>
      <c r="C1642" t="s">
        <v>1766</v>
      </c>
      <c r="D1642" t="s">
        <v>162</v>
      </c>
      <c r="E1642" t="s">
        <v>746</v>
      </c>
      <c r="F1642" t="s">
        <v>20</v>
      </c>
      <c r="G1642" t="s">
        <v>30974</v>
      </c>
      <c r="H1642" t="s">
        <v>1657</v>
      </c>
      <c r="I1642" t="s">
        <v>30951</v>
      </c>
      <c r="J1642" t="s">
        <v>1504</v>
      </c>
      <c r="K1642" t="s">
        <v>30820</v>
      </c>
      <c r="L1642" t="s">
        <v>429</v>
      </c>
      <c r="M1642" t="s">
        <v>30975</v>
      </c>
    </row>
    <row r="1643" spans="1:13">
      <c r="A1643" t="s">
        <v>177</v>
      </c>
      <c r="B1643" t="s">
        <v>177</v>
      </c>
      <c r="C1643" t="s">
        <v>1766</v>
      </c>
      <c r="D1643" t="s">
        <v>163</v>
      </c>
      <c r="E1643" t="s">
        <v>754</v>
      </c>
      <c r="F1643" t="s">
        <v>3</v>
      </c>
      <c r="G1643" t="s">
        <v>30976</v>
      </c>
      <c r="H1643" t="s">
        <v>1918</v>
      </c>
      <c r="I1643" t="s">
        <v>30947</v>
      </c>
      <c r="J1643" t="s">
        <v>1810</v>
      </c>
      <c r="K1643" t="s">
        <v>30977</v>
      </c>
      <c r="L1643" t="s">
        <v>30978</v>
      </c>
      <c r="M1643" t="s">
        <v>30383</v>
      </c>
    </row>
    <row r="1644" spans="1:13">
      <c r="A1644" t="s">
        <v>177</v>
      </c>
      <c r="B1644" t="s">
        <v>177</v>
      </c>
      <c r="C1644" t="s">
        <v>1766</v>
      </c>
      <c r="D1644" t="s">
        <v>163</v>
      </c>
      <c r="E1644" t="s">
        <v>754</v>
      </c>
      <c r="F1644" t="s">
        <v>10</v>
      </c>
      <c r="G1644" t="s">
        <v>30979</v>
      </c>
      <c r="H1644" t="s">
        <v>3191</v>
      </c>
      <c r="I1644" t="s">
        <v>30980</v>
      </c>
      <c r="J1644" t="s">
        <v>1137</v>
      </c>
      <c r="K1644" t="s">
        <v>30962</v>
      </c>
      <c r="L1644" t="s">
        <v>30981</v>
      </c>
      <c r="M1644" t="s">
        <v>30982</v>
      </c>
    </row>
    <row r="1645" spans="1:13">
      <c r="A1645" t="s">
        <v>177</v>
      </c>
      <c r="B1645" t="s">
        <v>177</v>
      </c>
      <c r="C1645" t="s">
        <v>1766</v>
      </c>
      <c r="D1645" t="s">
        <v>163</v>
      </c>
      <c r="E1645" t="s">
        <v>754</v>
      </c>
      <c r="F1645" t="s">
        <v>2</v>
      </c>
      <c r="G1645" t="s">
        <v>30983</v>
      </c>
      <c r="H1645" t="s">
        <v>3104</v>
      </c>
      <c r="I1645" t="s">
        <v>30984</v>
      </c>
      <c r="J1645" t="s">
        <v>2544</v>
      </c>
      <c r="K1645" t="s">
        <v>30823</v>
      </c>
      <c r="L1645" t="s">
        <v>30985</v>
      </c>
      <c r="M1645" t="s">
        <v>30986</v>
      </c>
    </row>
    <row r="1646" spans="1:13">
      <c r="A1646" t="s">
        <v>177</v>
      </c>
      <c r="B1646" t="s">
        <v>177</v>
      </c>
      <c r="C1646" t="s">
        <v>1766</v>
      </c>
      <c r="D1646" t="s">
        <v>163</v>
      </c>
      <c r="E1646" t="s">
        <v>754</v>
      </c>
      <c r="F1646" t="s">
        <v>4</v>
      </c>
      <c r="G1646" t="s">
        <v>30987</v>
      </c>
      <c r="H1646" t="s">
        <v>2134</v>
      </c>
      <c r="I1646" t="s">
        <v>30835</v>
      </c>
      <c r="J1646" t="s">
        <v>1764</v>
      </c>
      <c r="K1646" t="s">
        <v>30836</v>
      </c>
      <c r="L1646" t="s">
        <v>30837</v>
      </c>
      <c r="M1646" t="s">
        <v>26669</v>
      </c>
    </row>
    <row r="1647" spans="1:13">
      <c r="A1647" t="s">
        <v>177</v>
      </c>
      <c r="B1647" t="s">
        <v>177</v>
      </c>
      <c r="C1647" t="s">
        <v>1766</v>
      </c>
      <c r="D1647" t="s">
        <v>163</v>
      </c>
      <c r="E1647" t="s">
        <v>754</v>
      </c>
      <c r="F1647" t="s">
        <v>11</v>
      </c>
      <c r="G1647" t="s">
        <v>30988</v>
      </c>
      <c r="H1647" t="s">
        <v>2027</v>
      </c>
      <c r="I1647" t="s">
        <v>30989</v>
      </c>
      <c r="J1647" t="s">
        <v>1546</v>
      </c>
      <c r="K1647" t="s">
        <v>30929</v>
      </c>
      <c r="L1647" t="s">
        <v>30990</v>
      </c>
      <c r="M1647" t="s">
        <v>30991</v>
      </c>
    </row>
    <row r="1648" spans="1:13">
      <c r="A1648" t="s">
        <v>177</v>
      </c>
      <c r="B1648" t="s">
        <v>177</v>
      </c>
      <c r="C1648" t="s">
        <v>1766</v>
      </c>
      <c r="D1648" t="s">
        <v>163</v>
      </c>
      <c r="E1648" t="s">
        <v>754</v>
      </c>
      <c r="F1648" t="s">
        <v>20</v>
      </c>
      <c r="G1648" t="s">
        <v>30992</v>
      </c>
      <c r="H1648" t="s">
        <v>2007</v>
      </c>
      <c r="I1648" t="s">
        <v>30993</v>
      </c>
      <c r="J1648" t="s">
        <v>1502</v>
      </c>
      <c r="K1648" t="s">
        <v>30816</v>
      </c>
      <c r="L1648" t="s">
        <v>30652</v>
      </c>
      <c r="M1648" t="s">
        <v>30994</v>
      </c>
    </row>
    <row r="1649" spans="1:13">
      <c r="A1649" t="s">
        <v>177</v>
      </c>
      <c r="B1649" t="s">
        <v>177</v>
      </c>
      <c r="C1649" t="s">
        <v>1766</v>
      </c>
      <c r="D1649" t="s">
        <v>163</v>
      </c>
      <c r="E1649" t="s">
        <v>762</v>
      </c>
      <c r="F1649" t="s">
        <v>3</v>
      </c>
      <c r="G1649" t="s">
        <v>30995</v>
      </c>
      <c r="H1649" t="s">
        <v>1807</v>
      </c>
      <c r="I1649" t="s">
        <v>30996</v>
      </c>
      <c r="J1649" t="s">
        <v>2463</v>
      </c>
      <c r="K1649" t="s">
        <v>15982</v>
      </c>
      <c r="L1649" t="s">
        <v>30997</v>
      </c>
      <c r="M1649" t="s">
        <v>30998</v>
      </c>
    </row>
    <row r="1650" spans="1:13">
      <c r="A1650" t="s">
        <v>177</v>
      </c>
      <c r="B1650" t="s">
        <v>177</v>
      </c>
      <c r="C1650" t="s">
        <v>1766</v>
      </c>
      <c r="D1650" t="s">
        <v>163</v>
      </c>
      <c r="E1650" t="s">
        <v>762</v>
      </c>
      <c r="F1650" t="s">
        <v>10</v>
      </c>
      <c r="G1650" t="s">
        <v>30999</v>
      </c>
      <c r="H1650" t="s">
        <v>1948</v>
      </c>
      <c r="I1650" t="s">
        <v>31000</v>
      </c>
      <c r="J1650" t="s">
        <v>2542</v>
      </c>
      <c r="K1650" t="s">
        <v>31001</v>
      </c>
      <c r="L1650" t="s">
        <v>31002</v>
      </c>
      <c r="M1650" t="s">
        <v>31003</v>
      </c>
    </row>
    <row r="1651" spans="1:13">
      <c r="A1651" t="s">
        <v>177</v>
      </c>
      <c r="B1651" t="s">
        <v>177</v>
      </c>
      <c r="C1651" t="s">
        <v>1766</v>
      </c>
      <c r="D1651" t="s">
        <v>163</v>
      </c>
      <c r="E1651" t="s">
        <v>762</v>
      </c>
      <c r="F1651" t="s">
        <v>2</v>
      </c>
      <c r="G1651" t="s">
        <v>31004</v>
      </c>
      <c r="H1651" t="s">
        <v>2461</v>
      </c>
      <c r="I1651" t="s">
        <v>31005</v>
      </c>
      <c r="J1651" t="s">
        <v>2050</v>
      </c>
      <c r="K1651" t="s">
        <v>31006</v>
      </c>
      <c r="L1651" t="s">
        <v>31007</v>
      </c>
      <c r="M1651" t="s">
        <v>31008</v>
      </c>
    </row>
    <row r="1652" spans="1:13">
      <c r="A1652" t="s">
        <v>177</v>
      </c>
      <c r="B1652" t="s">
        <v>177</v>
      </c>
      <c r="C1652" t="s">
        <v>1766</v>
      </c>
      <c r="D1652" t="s">
        <v>163</v>
      </c>
      <c r="E1652" t="s">
        <v>762</v>
      </c>
      <c r="F1652" t="s">
        <v>4</v>
      </c>
      <c r="G1652" t="s">
        <v>31009</v>
      </c>
      <c r="H1652" t="s">
        <v>2050</v>
      </c>
      <c r="I1652" t="s">
        <v>31010</v>
      </c>
      <c r="J1652" t="s">
        <v>1764</v>
      </c>
      <c r="K1652" t="s">
        <v>30836</v>
      </c>
      <c r="L1652" t="s">
        <v>31011</v>
      </c>
      <c r="M1652" t="s">
        <v>28981</v>
      </c>
    </row>
    <row r="1653" spans="1:13">
      <c r="A1653" t="s">
        <v>177</v>
      </c>
      <c r="B1653" t="s">
        <v>177</v>
      </c>
      <c r="C1653" t="s">
        <v>1766</v>
      </c>
      <c r="D1653" t="s">
        <v>163</v>
      </c>
      <c r="E1653" t="s">
        <v>762</v>
      </c>
      <c r="F1653" t="s">
        <v>11</v>
      </c>
      <c r="G1653" t="s">
        <v>31012</v>
      </c>
      <c r="H1653" t="s">
        <v>1786</v>
      </c>
      <c r="I1653" t="s">
        <v>30864</v>
      </c>
      <c r="J1653" t="s">
        <v>1051</v>
      </c>
      <c r="K1653" t="s">
        <v>30881</v>
      </c>
      <c r="L1653" t="s">
        <v>28141</v>
      </c>
      <c r="M1653" t="s">
        <v>31013</v>
      </c>
    </row>
    <row r="1654" spans="1:13">
      <c r="A1654" t="s">
        <v>177</v>
      </c>
      <c r="B1654" t="s">
        <v>177</v>
      </c>
      <c r="C1654" t="s">
        <v>1766</v>
      </c>
      <c r="D1654" t="s">
        <v>163</v>
      </c>
      <c r="E1654" t="s">
        <v>762</v>
      </c>
      <c r="F1654" t="s">
        <v>20</v>
      </c>
      <c r="G1654" t="s">
        <v>31014</v>
      </c>
      <c r="H1654" t="s">
        <v>1961</v>
      </c>
      <c r="I1654" t="s">
        <v>31015</v>
      </c>
      <c r="J1654" t="s">
        <v>1613</v>
      </c>
      <c r="K1654" t="s">
        <v>10154</v>
      </c>
      <c r="L1654" t="s">
        <v>18752</v>
      </c>
      <c r="M1654" t="s">
        <v>31016</v>
      </c>
    </row>
    <row r="1655" spans="1:13">
      <c r="A1655" t="s">
        <v>177</v>
      </c>
      <c r="B1655" t="s">
        <v>177</v>
      </c>
      <c r="C1655" t="s">
        <v>1766</v>
      </c>
      <c r="D1655" t="s">
        <v>163</v>
      </c>
      <c r="E1655" t="s">
        <v>770</v>
      </c>
      <c r="F1655" t="s">
        <v>3</v>
      </c>
      <c r="G1655" t="s">
        <v>31017</v>
      </c>
      <c r="H1655" t="s">
        <v>2779</v>
      </c>
      <c r="I1655" t="s">
        <v>14542</v>
      </c>
      <c r="J1655" t="s">
        <v>1968</v>
      </c>
      <c r="K1655" t="s">
        <v>14815</v>
      </c>
      <c r="L1655" t="s">
        <v>31018</v>
      </c>
      <c r="M1655" t="s">
        <v>31019</v>
      </c>
    </row>
    <row r="1656" spans="1:13">
      <c r="A1656" t="s">
        <v>177</v>
      </c>
      <c r="B1656" t="s">
        <v>177</v>
      </c>
      <c r="C1656" t="s">
        <v>1766</v>
      </c>
      <c r="D1656" t="s">
        <v>163</v>
      </c>
      <c r="E1656" t="s">
        <v>770</v>
      </c>
      <c r="F1656" t="s">
        <v>10</v>
      </c>
      <c r="G1656" t="s">
        <v>31020</v>
      </c>
      <c r="H1656" t="s">
        <v>2014</v>
      </c>
      <c r="I1656" t="s">
        <v>31021</v>
      </c>
      <c r="J1656" t="s">
        <v>2461</v>
      </c>
      <c r="K1656" t="s">
        <v>31022</v>
      </c>
      <c r="L1656" t="s">
        <v>26194</v>
      </c>
      <c r="M1656" t="s">
        <v>31023</v>
      </c>
    </row>
    <row r="1657" spans="1:13">
      <c r="A1657" t="s">
        <v>177</v>
      </c>
      <c r="B1657" t="s">
        <v>177</v>
      </c>
      <c r="C1657" t="s">
        <v>1766</v>
      </c>
      <c r="D1657" t="s">
        <v>163</v>
      </c>
      <c r="E1657" t="s">
        <v>770</v>
      </c>
      <c r="F1657" t="s">
        <v>2</v>
      </c>
      <c r="G1657" t="s">
        <v>31024</v>
      </c>
      <c r="H1657" t="s">
        <v>2384</v>
      </c>
      <c r="I1657" t="s">
        <v>31025</v>
      </c>
      <c r="J1657" t="s">
        <v>1984</v>
      </c>
      <c r="K1657" t="s">
        <v>31026</v>
      </c>
      <c r="L1657" t="s">
        <v>31027</v>
      </c>
      <c r="M1657" t="s">
        <v>31028</v>
      </c>
    </row>
    <row r="1658" spans="1:13">
      <c r="A1658" t="s">
        <v>177</v>
      </c>
      <c r="B1658" t="s">
        <v>177</v>
      </c>
      <c r="C1658" t="s">
        <v>1766</v>
      </c>
      <c r="D1658" t="s">
        <v>163</v>
      </c>
      <c r="E1658" t="s">
        <v>770</v>
      </c>
      <c r="F1658" t="s">
        <v>4</v>
      </c>
      <c r="G1658" t="s">
        <v>31029</v>
      </c>
      <c r="H1658" t="s">
        <v>2052</v>
      </c>
      <c r="I1658" t="s">
        <v>30841</v>
      </c>
      <c r="J1658" t="s">
        <v>1053</v>
      </c>
      <c r="K1658" t="s">
        <v>30842</v>
      </c>
      <c r="L1658" t="s">
        <v>31030</v>
      </c>
      <c r="M1658" t="s">
        <v>31031</v>
      </c>
    </row>
    <row r="1659" spans="1:13">
      <c r="A1659" t="s">
        <v>177</v>
      </c>
      <c r="B1659" t="s">
        <v>177</v>
      </c>
      <c r="C1659" t="s">
        <v>1766</v>
      </c>
      <c r="D1659" t="s">
        <v>163</v>
      </c>
      <c r="E1659" t="s">
        <v>770</v>
      </c>
      <c r="F1659" t="s">
        <v>11</v>
      </c>
      <c r="G1659" t="s">
        <v>31032</v>
      </c>
      <c r="H1659" t="s">
        <v>1721</v>
      </c>
      <c r="I1659" t="s">
        <v>31033</v>
      </c>
      <c r="J1659" t="s">
        <v>1482</v>
      </c>
      <c r="K1659" t="s">
        <v>31034</v>
      </c>
      <c r="L1659" t="s">
        <v>31035</v>
      </c>
      <c r="M1659" t="s">
        <v>31036</v>
      </c>
    </row>
    <row r="1660" spans="1:13">
      <c r="A1660" t="s">
        <v>177</v>
      </c>
      <c r="B1660" t="s">
        <v>177</v>
      </c>
      <c r="C1660" t="s">
        <v>1766</v>
      </c>
      <c r="D1660" t="s">
        <v>163</v>
      </c>
      <c r="E1660" t="s">
        <v>770</v>
      </c>
      <c r="F1660" t="s">
        <v>20</v>
      </c>
      <c r="G1660" t="s">
        <v>31037</v>
      </c>
      <c r="H1660" t="s">
        <v>1831</v>
      </c>
      <c r="I1660" t="s">
        <v>11352</v>
      </c>
      <c r="J1660" t="s">
        <v>1504</v>
      </c>
      <c r="K1660" t="s">
        <v>30820</v>
      </c>
      <c r="L1660" t="s">
        <v>25676</v>
      </c>
      <c r="M1660" t="s">
        <v>1134</v>
      </c>
    </row>
    <row r="1661" spans="1:13">
      <c r="A1661" t="s">
        <v>177</v>
      </c>
      <c r="B1661" t="s">
        <v>177</v>
      </c>
      <c r="C1661" t="s">
        <v>1766</v>
      </c>
      <c r="D1661" t="s">
        <v>163</v>
      </c>
      <c r="E1661" t="s">
        <v>778</v>
      </c>
      <c r="F1661" t="s">
        <v>3</v>
      </c>
      <c r="G1661" t="s">
        <v>31038</v>
      </c>
      <c r="H1661" t="s">
        <v>1946</v>
      </c>
      <c r="I1661" t="s">
        <v>30958</v>
      </c>
      <c r="J1661" t="s">
        <v>2499</v>
      </c>
      <c r="K1661" t="s">
        <v>31039</v>
      </c>
      <c r="L1661" t="s">
        <v>30959</v>
      </c>
      <c r="M1661" t="s">
        <v>31040</v>
      </c>
    </row>
    <row r="1662" spans="1:13">
      <c r="A1662" t="s">
        <v>177</v>
      </c>
      <c r="B1662" t="s">
        <v>177</v>
      </c>
      <c r="C1662" t="s">
        <v>1766</v>
      </c>
      <c r="D1662" t="s">
        <v>163</v>
      </c>
      <c r="E1662" t="s">
        <v>778</v>
      </c>
      <c r="F1662" t="s">
        <v>10</v>
      </c>
      <c r="G1662" t="s">
        <v>31041</v>
      </c>
      <c r="H1662" t="s">
        <v>2818</v>
      </c>
      <c r="I1662" t="s">
        <v>31042</v>
      </c>
      <c r="J1662" t="s">
        <v>2646</v>
      </c>
      <c r="K1662" t="s">
        <v>31043</v>
      </c>
      <c r="L1662" t="s">
        <v>31044</v>
      </c>
      <c r="M1662" t="s">
        <v>31045</v>
      </c>
    </row>
    <row r="1663" spans="1:13">
      <c r="A1663" t="s">
        <v>177</v>
      </c>
      <c r="B1663" t="s">
        <v>177</v>
      </c>
      <c r="C1663" t="s">
        <v>1766</v>
      </c>
      <c r="D1663" t="s">
        <v>163</v>
      </c>
      <c r="E1663" t="s">
        <v>778</v>
      </c>
      <c r="F1663" t="s">
        <v>2</v>
      </c>
      <c r="G1663" t="s">
        <v>31046</v>
      </c>
      <c r="H1663" t="s">
        <v>2324</v>
      </c>
      <c r="I1663" t="s">
        <v>31047</v>
      </c>
      <c r="J1663" t="s">
        <v>1831</v>
      </c>
      <c r="K1663" t="s">
        <v>30898</v>
      </c>
      <c r="L1663" t="s">
        <v>28497</v>
      </c>
      <c r="M1663" t="s">
        <v>31048</v>
      </c>
    </row>
    <row r="1664" spans="1:13">
      <c r="A1664" t="s">
        <v>177</v>
      </c>
      <c r="B1664" t="s">
        <v>177</v>
      </c>
      <c r="C1664" t="s">
        <v>1766</v>
      </c>
      <c r="D1664" t="s">
        <v>163</v>
      </c>
      <c r="E1664" t="s">
        <v>778</v>
      </c>
      <c r="F1664" t="s">
        <v>4</v>
      </c>
      <c r="G1664" t="s">
        <v>31049</v>
      </c>
      <c r="H1664" t="s">
        <v>1721</v>
      </c>
      <c r="I1664" t="s">
        <v>31033</v>
      </c>
      <c r="J1664" t="s">
        <v>1547</v>
      </c>
      <c r="K1664" t="s">
        <v>31050</v>
      </c>
      <c r="L1664" t="s">
        <v>31051</v>
      </c>
      <c r="M1664" t="s">
        <v>8291</v>
      </c>
    </row>
    <row r="1665" spans="1:13">
      <c r="A1665" t="s">
        <v>177</v>
      </c>
      <c r="B1665" t="s">
        <v>177</v>
      </c>
      <c r="C1665" t="s">
        <v>1766</v>
      </c>
      <c r="D1665" t="s">
        <v>163</v>
      </c>
      <c r="E1665" t="s">
        <v>778</v>
      </c>
      <c r="F1665" t="s">
        <v>11</v>
      </c>
      <c r="G1665" t="s">
        <v>31052</v>
      </c>
      <c r="H1665" t="s">
        <v>1875</v>
      </c>
      <c r="I1665" t="s">
        <v>30955</v>
      </c>
      <c r="J1665" t="s">
        <v>1502</v>
      </c>
      <c r="K1665" t="s">
        <v>30816</v>
      </c>
      <c r="L1665" t="s">
        <v>28203</v>
      </c>
      <c r="M1665" t="s">
        <v>26491</v>
      </c>
    </row>
    <row r="1666" spans="1:13">
      <c r="A1666" t="s">
        <v>177</v>
      </c>
      <c r="B1666" t="s">
        <v>177</v>
      </c>
      <c r="C1666" t="s">
        <v>1766</v>
      </c>
      <c r="D1666" t="s">
        <v>163</v>
      </c>
      <c r="E1666" t="s">
        <v>778</v>
      </c>
      <c r="F1666" t="s">
        <v>20</v>
      </c>
      <c r="G1666" t="s">
        <v>31053</v>
      </c>
      <c r="H1666" t="s">
        <v>1698</v>
      </c>
      <c r="I1666" t="s">
        <v>9604</v>
      </c>
      <c r="J1666" t="s">
        <v>1502</v>
      </c>
      <c r="K1666" t="s">
        <v>30816</v>
      </c>
      <c r="L1666" t="s">
        <v>15069</v>
      </c>
      <c r="M1666" t="s">
        <v>1415</v>
      </c>
    </row>
    <row r="1667" spans="1:13">
      <c r="A1667" t="s">
        <v>177</v>
      </c>
      <c r="B1667" t="s">
        <v>177</v>
      </c>
      <c r="C1667" t="s">
        <v>1766</v>
      </c>
      <c r="D1667" t="s">
        <v>164</v>
      </c>
      <c r="E1667" t="s">
        <v>785</v>
      </c>
      <c r="F1667" t="s">
        <v>3</v>
      </c>
      <c r="G1667" t="s">
        <v>31054</v>
      </c>
      <c r="H1667" t="s">
        <v>1547</v>
      </c>
      <c r="I1667" t="s">
        <v>31055</v>
      </c>
      <c r="J1667" t="s">
        <v>1547</v>
      </c>
      <c r="K1667" t="s">
        <v>31056</v>
      </c>
      <c r="L1667" t="s">
        <v>14238</v>
      </c>
      <c r="M1667" t="s">
        <v>13152</v>
      </c>
    </row>
    <row r="1668" spans="1:13">
      <c r="A1668" t="s">
        <v>177</v>
      </c>
      <c r="B1668" t="s">
        <v>177</v>
      </c>
      <c r="C1668" t="s">
        <v>1766</v>
      </c>
      <c r="D1668" t="s">
        <v>164</v>
      </c>
      <c r="E1668" t="s">
        <v>785</v>
      </c>
      <c r="F1668" t="s">
        <v>10</v>
      </c>
      <c r="G1668" t="s">
        <v>31057</v>
      </c>
      <c r="H1668" t="s">
        <v>2029</v>
      </c>
      <c r="I1668" t="s">
        <v>31058</v>
      </c>
      <c r="J1668" t="s">
        <v>1810</v>
      </c>
      <c r="K1668" t="s">
        <v>30102</v>
      </c>
      <c r="L1668" t="s">
        <v>31059</v>
      </c>
      <c r="M1668" t="s">
        <v>26575</v>
      </c>
    </row>
    <row r="1669" spans="1:13">
      <c r="A1669" t="s">
        <v>177</v>
      </c>
      <c r="B1669" t="s">
        <v>177</v>
      </c>
      <c r="C1669" t="s">
        <v>1766</v>
      </c>
      <c r="D1669" t="s">
        <v>164</v>
      </c>
      <c r="E1669" t="s">
        <v>785</v>
      </c>
      <c r="F1669" t="s">
        <v>2</v>
      </c>
      <c r="G1669" t="s">
        <v>31060</v>
      </c>
      <c r="H1669" t="s">
        <v>1939</v>
      </c>
      <c r="I1669" t="s">
        <v>31061</v>
      </c>
      <c r="J1669" t="s">
        <v>1764</v>
      </c>
      <c r="K1669" t="s">
        <v>11871</v>
      </c>
      <c r="L1669" t="s">
        <v>31062</v>
      </c>
      <c r="M1669" t="s">
        <v>26444</v>
      </c>
    </row>
    <row r="1670" spans="1:13">
      <c r="A1670" t="s">
        <v>177</v>
      </c>
      <c r="B1670" t="s">
        <v>177</v>
      </c>
      <c r="C1670" t="s">
        <v>1766</v>
      </c>
      <c r="D1670" t="s">
        <v>164</v>
      </c>
      <c r="E1670" t="s">
        <v>785</v>
      </c>
      <c r="F1670" t="s">
        <v>4</v>
      </c>
      <c r="G1670" t="s">
        <v>31063</v>
      </c>
      <c r="H1670" t="s">
        <v>1764</v>
      </c>
      <c r="I1670" t="s">
        <v>31064</v>
      </c>
      <c r="J1670" t="s">
        <v>1547</v>
      </c>
      <c r="K1670" t="s">
        <v>31056</v>
      </c>
      <c r="L1670" t="s">
        <v>29129</v>
      </c>
      <c r="M1670" t="s">
        <v>31065</v>
      </c>
    </row>
    <row r="1671" spans="1:13">
      <c r="A1671" t="s">
        <v>177</v>
      </c>
      <c r="B1671" t="s">
        <v>177</v>
      </c>
      <c r="C1671" t="s">
        <v>1766</v>
      </c>
      <c r="D1671" t="s">
        <v>164</v>
      </c>
      <c r="E1671" t="s">
        <v>785</v>
      </c>
      <c r="F1671" t="s">
        <v>11</v>
      </c>
      <c r="G1671" t="s">
        <v>31066</v>
      </c>
      <c r="H1671" t="s">
        <v>1698</v>
      </c>
      <c r="I1671" t="s">
        <v>31067</v>
      </c>
      <c r="J1671" t="s">
        <v>3800</v>
      </c>
      <c r="K1671" t="s">
        <v>3808</v>
      </c>
      <c r="L1671" t="s">
        <v>31068</v>
      </c>
      <c r="M1671" t="s">
        <v>31069</v>
      </c>
    </row>
    <row r="1672" spans="1:13">
      <c r="A1672" t="s">
        <v>177</v>
      </c>
      <c r="B1672" t="s">
        <v>177</v>
      </c>
      <c r="C1672" t="s">
        <v>1766</v>
      </c>
      <c r="D1672" t="s">
        <v>164</v>
      </c>
      <c r="E1672" t="s">
        <v>785</v>
      </c>
      <c r="F1672" t="s">
        <v>20</v>
      </c>
      <c r="G1672" t="s">
        <v>31070</v>
      </c>
      <c r="H1672" t="s">
        <v>1698</v>
      </c>
      <c r="I1672" t="s">
        <v>31067</v>
      </c>
      <c r="J1672" t="s">
        <v>1504</v>
      </c>
      <c r="K1672" t="s">
        <v>11889</v>
      </c>
      <c r="L1672" t="s">
        <v>29129</v>
      </c>
      <c r="M1672" t="s">
        <v>31069</v>
      </c>
    </row>
    <row r="1673" spans="1:13">
      <c r="A1673" t="s">
        <v>177</v>
      </c>
      <c r="B1673" t="s">
        <v>177</v>
      </c>
      <c r="C1673" t="s">
        <v>1766</v>
      </c>
      <c r="D1673" t="s">
        <v>164</v>
      </c>
      <c r="E1673" t="s">
        <v>793</v>
      </c>
      <c r="F1673" t="s">
        <v>3</v>
      </c>
      <c r="G1673" t="s">
        <v>31071</v>
      </c>
      <c r="H1673" t="s">
        <v>1613</v>
      </c>
      <c r="I1673" t="s">
        <v>31072</v>
      </c>
      <c r="J1673" t="s">
        <v>1502</v>
      </c>
      <c r="K1673" t="s">
        <v>31073</v>
      </c>
      <c r="L1673" t="s">
        <v>28335</v>
      </c>
      <c r="M1673" t="s">
        <v>26021</v>
      </c>
    </row>
    <row r="1674" spans="1:13">
      <c r="A1674" t="s">
        <v>177</v>
      </c>
      <c r="B1674" t="s">
        <v>177</v>
      </c>
      <c r="C1674" t="s">
        <v>1766</v>
      </c>
      <c r="D1674" t="s">
        <v>164</v>
      </c>
      <c r="E1674" t="s">
        <v>793</v>
      </c>
      <c r="F1674" t="s">
        <v>10</v>
      </c>
      <c r="G1674" t="s">
        <v>31074</v>
      </c>
      <c r="H1674" t="s">
        <v>1831</v>
      </c>
      <c r="I1674" t="s">
        <v>31075</v>
      </c>
      <c r="J1674" t="s">
        <v>1053</v>
      </c>
      <c r="K1674" t="s">
        <v>30240</v>
      </c>
      <c r="L1674" t="s">
        <v>30285</v>
      </c>
      <c r="M1674" t="s">
        <v>25750</v>
      </c>
    </row>
    <row r="1675" spans="1:13">
      <c r="A1675" t="s">
        <v>177</v>
      </c>
      <c r="B1675" t="s">
        <v>177</v>
      </c>
      <c r="C1675" t="s">
        <v>1766</v>
      </c>
      <c r="D1675" t="s">
        <v>164</v>
      </c>
      <c r="E1675" t="s">
        <v>793</v>
      </c>
      <c r="F1675" t="s">
        <v>2</v>
      </c>
      <c r="G1675" t="s">
        <v>31076</v>
      </c>
      <c r="H1675" t="s">
        <v>2052</v>
      </c>
      <c r="I1675" t="s">
        <v>31077</v>
      </c>
      <c r="J1675" t="s">
        <v>1698</v>
      </c>
      <c r="K1675" t="s">
        <v>15007</v>
      </c>
      <c r="L1675" t="s">
        <v>28328</v>
      </c>
      <c r="M1675" t="s">
        <v>27449</v>
      </c>
    </row>
    <row r="1676" spans="1:13">
      <c r="A1676" t="s">
        <v>177</v>
      </c>
      <c r="B1676" t="s">
        <v>177</v>
      </c>
      <c r="C1676" t="s">
        <v>1766</v>
      </c>
      <c r="D1676" t="s">
        <v>164</v>
      </c>
      <c r="E1676" t="s">
        <v>793</v>
      </c>
      <c r="F1676" t="s">
        <v>4</v>
      </c>
      <c r="G1676" t="s">
        <v>31078</v>
      </c>
      <c r="H1676" t="s">
        <v>1590</v>
      </c>
      <c r="I1676" t="s">
        <v>31079</v>
      </c>
      <c r="J1676" t="s">
        <v>1504</v>
      </c>
      <c r="K1676" t="s">
        <v>11889</v>
      </c>
      <c r="L1676" t="s">
        <v>28985</v>
      </c>
      <c r="M1676" t="s">
        <v>27193</v>
      </c>
    </row>
    <row r="1677" spans="1:13">
      <c r="A1677" t="s">
        <v>177</v>
      </c>
      <c r="B1677" t="s">
        <v>177</v>
      </c>
      <c r="C1677" t="s">
        <v>1766</v>
      </c>
      <c r="D1677" t="s">
        <v>164</v>
      </c>
      <c r="E1677" t="s">
        <v>793</v>
      </c>
      <c r="F1677" t="s">
        <v>11</v>
      </c>
      <c r="G1677" t="s">
        <v>31080</v>
      </c>
      <c r="H1677" t="s">
        <v>1053</v>
      </c>
      <c r="I1677" t="s">
        <v>31081</v>
      </c>
      <c r="J1677" t="s">
        <v>3800</v>
      </c>
      <c r="K1677" t="s">
        <v>3808</v>
      </c>
      <c r="L1677" t="s">
        <v>27236</v>
      </c>
      <c r="M1677" t="s">
        <v>13744</v>
      </c>
    </row>
    <row r="1678" spans="1:13">
      <c r="A1678" t="s">
        <v>177</v>
      </c>
      <c r="B1678" t="s">
        <v>177</v>
      </c>
      <c r="C1678" t="s">
        <v>1766</v>
      </c>
      <c r="D1678" t="s">
        <v>164</v>
      </c>
      <c r="E1678" t="s">
        <v>793</v>
      </c>
      <c r="F1678" t="s">
        <v>20</v>
      </c>
      <c r="G1678" t="s">
        <v>31082</v>
      </c>
      <c r="H1678" t="s">
        <v>1613</v>
      </c>
      <c r="I1678" t="s">
        <v>31072</v>
      </c>
      <c r="J1678" t="s">
        <v>1482</v>
      </c>
      <c r="K1678" t="s">
        <v>29956</v>
      </c>
      <c r="L1678" t="s">
        <v>18728</v>
      </c>
      <c r="M1678" t="s">
        <v>26021</v>
      </c>
    </row>
    <row r="1679" spans="1:13">
      <c r="A1679" t="s">
        <v>177</v>
      </c>
      <c r="B1679" t="s">
        <v>177</v>
      </c>
      <c r="C1679" t="s">
        <v>1766</v>
      </c>
      <c r="D1679" t="s">
        <v>164</v>
      </c>
      <c r="E1679" t="s">
        <v>801</v>
      </c>
      <c r="F1679" t="s">
        <v>3</v>
      </c>
      <c r="G1679" t="s">
        <v>31083</v>
      </c>
      <c r="H1679" t="s">
        <v>1831</v>
      </c>
      <c r="I1679" t="s">
        <v>31075</v>
      </c>
      <c r="J1679" t="s">
        <v>1764</v>
      </c>
      <c r="K1679" t="s">
        <v>11871</v>
      </c>
      <c r="L1679" t="s">
        <v>31084</v>
      </c>
      <c r="M1679" t="s">
        <v>469</v>
      </c>
    </row>
    <row r="1680" spans="1:13">
      <c r="A1680" t="s">
        <v>177</v>
      </c>
      <c r="B1680" t="s">
        <v>177</v>
      </c>
      <c r="C1680" t="s">
        <v>1766</v>
      </c>
      <c r="D1680" t="s">
        <v>164</v>
      </c>
      <c r="E1680" t="s">
        <v>801</v>
      </c>
      <c r="F1680" t="s">
        <v>10</v>
      </c>
      <c r="G1680" t="s">
        <v>31085</v>
      </c>
      <c r="H1680" t="s">
        <v>2027</v>
      </c>
      <c r="I1680" t="s">
        <v>31086</v>
      </c>
      <c r="J1680" t="s">
        <v>1853</v>
      </c>
      <c r="K1680" t="s">
        <v>31087</v>
      </c>
      <c r="L1680" t="s">
        <v>18752</v>
      </c>
      <c r="M1680" t="s">
        <v>24911</v>
      </c>
    </row>
    <row r="1681" spans="1:13">
      <c r="A1681" t="s">
        <v>177</v>
      </c>
      <c r="B1681" t="s">
        <v>177</v>
      </c>
      <c r="C1681" t="s">
        <v>1766</v>
      </c>
      <c r="D1681" t="s">
        <v>164</v>
      </c>
      <c r="E1681" t="s">
        <v>801</v>
      </c>
      <c r="F1681" t="s">
        <v>2</v>
      </c>
      <c r="G1681" t="s">
        <v>31088</v>
      </c>
      <c r="H1681" t="s">
        <v>1875</v>
      </c>
      <c r="I1681" t="s">
        <v>31089</v>
      </c>
      <c r="J1681" t="s">
        <v>1546</v>
      </c>
      <c r="K1681" t="s">
        <v>29853</v>
      </c>
      <c r="L1681" t="s">
        <v>25418</v>
      </c>
      <c r="M1681" t="s">
        <v>18994</v>
      </c>
    </row>
    <row r="1682" spans="1:13">
      <c r="A1682" t="s">
        <v>177</v>
      </c>
      <c r="B1682" t="s">
        <v>177</v>
      </c>
      <c r="C1682" t="s">
        <v>1766</v>
      </c>
      <c r="D1682" t="s">
        <v>164</v>
      </c>
      <c r="E1682" t="s">
        <v>801</v>
      </c>
      <c r="F1682" t="s">
        <v>4</v>
      </c>
      <c r="G1682" t="s">
        <v>31090</v>
      </c>
      <c r="H1682" t="s">
        <v>1053</v>
      </c>
      <c r="I1682" t="s">
        <v>31081</v>
      </c>
      <c r="J1682" t="s">
        <v>1482</v>
      </c>
      <c r="K1682" t="s">
        <v>29956</v>
      </c>
      <c r="L1682" t="s">
        <v>25676</v>
      </c>
      <c r="M1682" t="s">
        <v>9962</v>
      </c>
    </row>
    <row r="1683" spans="1:13">
      <c r="A1683" t="s">
        <v>177</v>
      </c>
      <c r="B1683" t="s">
        <v>177</v>
      </c>
      <c r="C1683" t="s">
        <v>1766</v>
      </c>
      <c r="D1683" t="s">
        <v>164</v>
      </c>
      <c r="E1683" t="s">
        <v>801</v>
      </c>
      <c r="F1683" t="s">
        <v>11</v>
      </c>
      <c r="G1683" t="s">
        <v>31091</v>
      </c>
      <c r="H1683" t="s">
        <v>1592</v>
      </c>
      <c r="I1683" t="s">
        <v>31092</v>
      </c>
      <c r="J1683" t="s">
        <v>1051</v>
      </c>
      <c r="K1683" t="s">
        <v>29924</v>
      </c>
      <c r="L1683" t="s">
        <v>28079</v>
      </c>
      <c r="M1683" t="s">
        <v>13351</v>
      </c>
    </row>
    <row r="1684" spans="1:13">
      <c r="A1684" t="s">
        <v>177</v>
      </c>
      <c r="B1684" t="s">
        <v>177</v>
      </c>
      <c r="C1684" t="s">
        <v>1766</v>
      </c>
      <c r="D1684" t="s">
        <v>164</v>
      </c>
      <c r="E1684" t="s">
        <v>801</v>
      </c>
      <c r="F1684" t="s">
        <v>20</v>
      </c>
      <c r="G1684" t="s">
        <v>31093</v>
      </c>
      <c r="H1684" t="s">
        <v>1546</v>
      </c>
      <c r="I1684" t="s">
        <v>31094</v>
      </c>
      <c r="J1684" t="s">
        <v>1051</v>
      </c>
      <c r="K1684" t="s">
        <v>29924</v>
      </c>
      <c r="L1684" t="s">
        <v>9940</v>
      </c>
      <c r="M1684" t="s">
        <v>946</v>
      </c>
    </row>
    <row r="1685" spans="1:13">
      <c r="A1685" t="s">
        <v>177</v>
      </c>
      <c r="B1685" t="s">
        <v>177</v>
      </c>
      <c r="C1685" t="s">
        <v>1766</v>
      </c>
      <c r="D1685" t="s">
        <v>164</v>
      </c>
      <c r="E1685" t="s">
        <v>809</v>
      </c>
      <c r="F1685" t="s">
        <v>3</v>
      </c>
      <c r="G1685" t="s">
        <v>31095</v>
      </c>
      <c r="H1685" t="s">
        <v>2134</v>
      </c>
      <c r="I1685" t="s">
        <v>31096</v>
      </c>
      <c r="J1685" t="s">
        <v>2027</v>
      </c>
      <c r="K1685" t="s">
        <v>31097</v>
      </c>
      <c r="L1685" t="s">
        <v>31098</v>
      </c>
      <c r="M1685" t="s">
        <v>31099</v>
      </c>
    </row>
    <row r="1686" spans="1:13">
      <c r="A1686" t="s">
        <v>177</v>
      </c>
      <c r="B1686" t="s">
        <v>177</v>
      </c>
      <c r="C1686" t="s">
        <v>1766</v>
      </c>
      <c r="D1686" t="s">
        <v>164</v>
      </c>
      <c r="E1686" t="s">
        <v>809</v>
      </c>
      <c r="F1686" t="s">
        <v>10</v>
      </c>
      <c r="G1686" t="s">
        <v>31100</v>
      </c>
      <c r="H1686" t="s">
        <v>1984</v>
      </c>
      <c r="I1686" t="s">
        <v>31101</v>
      </c>
      <c r="J1686" t="s">
        <v>1897</v>
      </c>
      <c r="K1686" t="s">
        <v>14985</v>
      </c>
      <c r="L1686" t="s">
        <v>18728</v>
      </c>
      <c r="M1686" t="s">
        <v>30981</v>
      </c>
    </row>
    <row r="1687" spans="1:13">
      <c r="A1687" t="s">
        <v>177</v>
      </c>
      <c r="B1687" t="s">
        <v>177</v>
      </c>
      <c r="C1687" t="s">
        <v>1766</v>
      </c>
      <c r="D1687" t="s">
        <v>164</v>
      </c>
      <c r="E1687" t="s">
        <v>809</v>
      </c>
      <c r="F1687" t="s">
        <v>2</v>
      </c>
      <c r="G1687" t="s">
        <v>31102</v>
      </c>
      <c r="H1687" t="s">
        <v>1810</v>
      </c>
      <c r="I1687" t="s">
        <v>31103</v>
      </c>
      <c r="J1687" t="s">
        <v>1592</v>
      </c>
      <c r="K1687" t="s">
        <v>31104</v>
      </c>
      <c r="L1687" t="s">
        <v>31105</v>
      </c>
      <c r="M1687" t="s">
        <v>31106</v>
      </c>
    </row>
    <row r="1688" spans="1:13">
      <c r="A1688" t="s">
        <v>177</v>
      </c>
      <c r="B1688" t="s">
        <v>177</v>
      </c>
      <c r="C1688" t="s">
        <v>1766</v>
      </c>
      <c r="D1688" t="s">
        <v>164</v>
      </c>
      <c r="E1688" t="s">
        <v>809</v>
      </c>
      <c r="F1688" t="s">
        <v>4</v>
      </c>
      <c r="G1688" t="s">
        <v>31107</v>
      </c>
      <c r="H1688" t="s">
        <v>1547</v>
      </c>
      <c r="I1688" t="s">
        <v>31055</v>
      </c>
      <c r="J1688" t="s">
        <v>3800</v>
      </c>
      <c r="K1688" t="s">
        <v>3808</v>
      </c>
      <c r="L1688" t="s">
        <v>429</v>
      </c>
      <c r="M1688" t="s">
        <v>25769</v>
      </c>
    </row>
    <row r="1689" spans="1:13">
      <c r="A1689" t="s">
        <v>177</v>
      </c>
      <c r="B1689" t="s">
        <v>177</v>
      </c>
      <c r="C1689" t="s">
        <v>1766</v>
      </c>
      <c r="D1689" t="s">
        <v>164</v>
      </c>
      <c r="E1689" t="s">
        <v>809</v>
      </c>
      <c r="F1689" t="s">
        <v>11</v>
      </c>
      <c r="G1689" t="s">
        <v>31108</v>
      </c>
      <c r="H1689" t="s">
        <v>1546</v>
      </c>
      <c r="I1689" t="s">
        <v>31094</v>
      </c>
      <c r="J1689" t="s">
        <v>1051</v>
      </c>
      <c r="K1689" t="s">
        <v>29924</v>
      </c>
      <c r="L1689" t="s">
        <v>11472</v>
      </c>
      <c r="M1689" t="s">
        <v>31109</v>
      </c>
    </row>
    <row r="1690" spans="1:13">
      <c r="A1690" t="s">
        <v>177</v>
      </c>
      <c r="B1690" t="s">
        <v>177</v>
      </c>
      <c r="C1690" t="s">
        <v>1766</v>
      </c>
      <c r="D1690" t="s">
        <v>164</v>
      </c>
      <c r="E1690" t="s">
        <v>809</v>
      </c>
      <c r="F1690" t="s">
        <v>20</v>
      </c>
      <c r="G1690" t="s">
        <v>31110</v>
      </c>
      <c r="H1690" t="s">
        <v>1546</v>
      </c>
      <c r="I1690" t="s">
        <v>31094</v>
      </c>
      <c r="J1690" t="s">
        <v>1547</v>
      </c>
      <c r="K1690" t="s">
        <v>31056</v>
      </c>
      <c r="L1690" t="s">
        <v>9940</v>
      </c>
      <c r="M1690" t="s">
        <v>31109</v>
      </c>
    </row>
    <row r="1691" spans="1:13">
      <c r="A1691" t="s">
        <v>177</v>
      </c>
      <c r="B1691" t="s">
        <v>177</v>
      </c>
      <c r="C1691" t="s">
        <v>1877</v>
      </c>
      <c r="D1691" t="s">
        <v>150</v>
      </c>
      <c r="E1691" t="s">
        <v>179</v>
      </c>
      <c r="F1691" t="s">
        <v>3</v>
      </c>
      <c r="G1691" t="s">
        <v>31111</v>
      </c>
      <c r="H1691" t="s">
        <v>1592</v>
      </c>
      <c r="I1691" t="s">
        <v>31112</v>
      </c>
      <c r="J1691" t="s">
        <v>1547</v>
      </c>
      <c r="K1691" t="s">
        <v>31113</v>
      </c>
      <c r="L1691" t="s">
        <v>25665</v>
      </c>
      <c r="M1691" t="s">
        <v>28138</v>
      </c>
    </row>
    <row r="1692" spans="1:13">
      <c r="A1692" t="s">
        <v>177</v>
      </c>
      <c r="B1692" t="s">
        <v>177</v>
      </c>
      <c r="C1692" t="s">
        <v>1877</v>
      </c>
      <c r="D1692" t="s">
        <v>150</v>
      </c>
      <c r="E1692" t="s">
        <v>179</v>
      </c>
      <c r="F1692" t="s">
        <v>10</v>
      </c>
      <c r="G1692" t="s">
        <v>31114</v>
      </c>
      <c r="H1692" t="s">
        <v>2029</v>
      </c>
      <c r="I1692" t="s">
        <v>9237</v>
      </c>
      <c r="J1692" t="s">
        <v>1810</v>
      </c>
      <c r="K1692" t="s">
        <v>31115</v>
      </c>
      <c r="L1692" t="s">
        <v>31116</v>
      </c>
      <c r="M1692" t="s">
        <v>31117</v>
      </c>
    </row>
    <row r="1693" spans="1:13">
      <c r="A1693" t="s">
        <v>177</v>
      </c>
      <c r="B1693" t="s">
        <v>177</v>
      </c>
      <c r="C1693" t="s">
        <v>1877</v>
      </c>
      <c r="D1693" t="s">
        <v>150</v>
      </c>
      <c r="E1693" t="s">
        <v>179</v>
      </c>
      <c r="F1693" t="s">
        <v>2</v>
      </c>
      <c r="G1693" t="s">
        <v>31118</v>
      </c>
      <c r="H1693" t="s">
        <v>2481</v>
      </c>
      <c r="I1693" t="s">
        <v>31119</v>
      </c>
      <c r="J1693" t="s">
        <v>2029</v>
      </c>
      <c r="K1693" t="s">
        <v>7230</v>
      </c>
      <c r="L1693" t="s">
        <v>31120</v>
      </c>
      <c r="M1693" t="s">
        <v>31121</v>
      </c>
    </row>
    <row r="1694" spans="1:13">
      <c r="A1694" t="s">
        <v>177</v>
      </c>
      <c r="B1694" t="s">
        <v>177</v>
      </c>
      <c r="C1694" t="s">
        <v>1877</v>
      </c>
      <c r="D1694" t="s">
        <v>150</v>
      </c>
      <c r="E1694" t="s">
        <v>179</v>
      </c>
      <c r="F1694" t="s">
        <v>4</v>
      </c>
      <c r="G1694" t="s">
        <v>31122</v>
      </c>
      <c r="H1694" t="s">
        <v>2029</v>
      </c>
      <c r="I1694" t="s">
        <v>9237</v>
      </c>
      <c r="J1694" t="s">
        <v>1744</v>
      </c>
      <c r="K1694" t="s">
        <v>31123</v>
      </c>
      <c r="L1694" t="s">
        <v>31124</v>
      </c>
      <c r="M1694" t="s">
        <v>31117</v>
      </c>
    </row>
    <row r="1695" spans="1:13">
      <c r="A1695" t="s">
        <v>177</v>
      </c>
      <c r="B1695" t="s">
        <v>177</v>
      </c>
      <c r="C1695" t="s">
        <v>1877</v>
      </c>
      <c r="D1695" t="s">
        <v>150</v>
      </c>
      <c r="E1695" t="s">
        <v>179</v>
      </c>
      <c r="F1695" t="s">
        <v>11</v>
      </c>
      <c r="G1695" t="s">
        <v>31125</v>
      </c>
      <c r="H1695" t="s">
        <v>2029</v>
      </c>
      <c r="I1695" t="s">
        <v>9237</v>
      </c>
      <c r="J1695" t="s">
        <v>1502</v>
      </c>
      <c r="K1695" t="s">
        <v>25943</v>
      </c>
      <c r="L1695" t="s">
        <v>25520</v>
      </c>
      <c r="M1695" t="s">
        <v>31117</v>
      </c>
    </row>
    <row r="1696" spans="1:13">
      <c r="A1696" t="s">
        <v>177</v>
      </c>
      <c r="B1696" t="s">
        <v>177</v>
      </c>
      <c r="C1696" t="s">
        <v>1877</v>
      </c>
      <c r="D1696" t="s">
        <v>150</v>
      </c>
      <c r="E1696" t="s">
        <v>179</v>
      </c>
      <c r="F1696" t="s">
        <v>20</v>
      </c>
      <c r="G1696" t="s">
        <v>31126</v>
      </c>
      <c r="H1696" t="s">
        <v>1897</v>
      </c>
      <c r="I1696" t="s">
        <v>31127</v>
      </c>
      <c r="J1696" t="s">
        <v>1590</v>
      </c>
      <c r="K1696" t="s">
        <v>31128</v>
      </c>
      <c r="L1696" t="s">
        <v>25406</v>
      </c>
      <c r="M1696" t="s">
        <v>31129</v>
      </c>
    </row>
    <row r="1697" spans="1:13">
      <c r="A1697" t="s">
        <v>177</v>
      </c>
      <c r="B1697" t="s">
        <v>177</v>
      </c>
      <c r="C1697" t="s">
        <v>1877</v>
      </c>
      <c r="D1697" t="s">
        <v>150</v>
      </c>
      <c r="E1697" t="s">
        <v>188</v>
      </c>
      <c r="F1697" t="s">
        <v>3</v>
      </c>
      <c r="G1697" t="s">
        <v>31130</v>
      </c>
      <c r="H1697" t="s">
        <v>1744</v>
      </c>
      <c r="I1697" t="s">
        <v>31131</v>
      </c>
      <c r="J1697" t="s">
        <v>1657</v>
      </c>
      <c r="K1697" t="s">
        <v>31132</v>
      </c>
      <c r="L1697" t="s">
        <v>31133</v>
      </c>
      <c r="M1697" t="s">
        <v>31134</v>
      </c>
    </row>
    <row r="1698" spans="1:13">
      <c r="A1698" t="s">
        <v>177</v>
      </c>
      <c r="B1698" t="s">
        <v>177</v>
      </c>
      <c r="C1698" t="s">
        <v>1877</v>
      </c>
      <c r="D1698" t="s">
        <v>150</v>
      </c>
      <c r="E1698" t="s">
        <v>188</v>
      </c>
      <c r="F1698" t="s">
        <v>10</v>
      </c>
      <c r="G1698" t="s">
        <v>31135</v>
      </c>
      <c r="H1698" t="s">
        <v>2530</v>
      </c>
      <c r="I1698" t="s">
        <v>31136</v>
      </c>
      <c r="J1698" t="s">
        <v>2301</v>
      </c>
      <c r="K1698" t="s">
        <v>31137</v>
      </c>
      <c r="L1698" t="s">
        <v>31138</v>
      </c>
      <c r="M1698" t="s">
        <v>26374</v>
      </c>
    </row>
    <row r="1699" spans="1:13">
      <c r="A1699" t="s">
        <v>177</v>
      </c>
      <c r="B1699" t="s">
        <v>177</v>
      </c>
      <c r="C1699" t="s">
        <v>1877</v>
      </c>
      <c r="D1699" t="s">
        <v>150</v>
      </c>
      <c r="E1699" t="s">
        <v>188</v>
      </c>
      <c r="F1699" t="s">
        <v>2</v>
      </c>
      <c r="G1699" t="s">
        <v>31139</v>
      </c>
      <c r="H1699" t="s">
        <v>2587</v>
      </c>
      <c r="I1699" t="s">
        <v>16809</v>
      </c>
      <c r="J1699" t="s">
        <v>1719</v>
      </c>
      <c r="K1699" t="s">
        <v>31140</v>
      </c>
      <c r="L1699" t="s">
        <v>31141</v>
      </c>
      <c r="M1699" t="s">
        <v>30224</v>
      </c>
    </row>
    <row r="1700" spans="1:13">
      <c r="A1700" t="s">
        <v>177</v>
      </c>
      <c r="B1700" t="s">
        <v>177</v>
      </c>
      <c r="C1700" t="s">
        <v>1877</v>
      </c>
      <c r="D1700" t="s">
        <v>150</v>
      </c>
      <c r="E1700" t="s">
        <v>188</v>
      </c>
      <c r="F1700" t="s">
        <v>4</v>
      </c>
      <c r="G1700" t="s">
        <v>31142</v>
      </c>
      <c r="H1700" t="s">
        <v>2029</v>
      </c>
      <c r="I1700" t="s">
        <v>9237</v>
      </c>
      <c r="J1700" t="s">
        <v>1590</v>
      </c>
      <c r="K1700" t="s">
        <v>31128</v>
      </c>
      <c r="L1700" t="s">
        <v>31124</v>
      </c>
      <c r="M1700" t="s">
        <v>26485</v>
      </c>
    </row>
    <row r="1701" spans="1:13">
      <c r="A1701" t="s">
        <v>177</v>
      </c>
      <c r="B1701" t="s">
        <v>177</v>
      </c>
      <c r="C1701" t="s">
        <v>1877</v>
      </c>
      <c r="D1701" t="s">
        <v>150</v>
      </c>
      <c r="E1701" t="s">
        <v>188</v>
      </c>
      <c r="F1701" t="s">
        <v>11</v>
      </c>
      <c r="G1701" t="s">
        <v>31143</v>
      </c>
      <c r="H1701" t="s">
        <v>1853</v>
      </c>
      <c r="I1701" t="s">
        <v>31144</v>
      </c>
      <c r="J1701" t="s">
        <v>1546</v>
      </c>
      <c r="K1701" t="s">
        <v>26019</v>
      </c>
      <c r="L1701" t="s">
        <v>31145</v>
      </c>
      <c r="M1701" t="s">
        <v>31146</v>
      </c>
    </row>
    <row r="1702" spans="1:13">
      <c r="A1702" t="s">
        <v>177</v>
      </c>
      <c r="B1702" t="s">
        <v>177</v>
      </c>
      <c r="C1702" t="s">
        <v>1877</v>
      </c>
      <c r="D1702" t="s">
        <v>150</v>
      </c>
      <c r="E1702" t="s">
        <v>188</v>
      </c>
      <c r="F1702" t="s">
        <v>20</v>
      </c>
      <c r="G1702" t="s">
        <v>31147</v>
      </c>
      <c r="H1702" t="s">
        <v>1698</v>
      </c>
      <c r="I1702" t="s">
        <v>12357</v>
      </c>
      <c r="J1702" t="s">
        <v>1482</v>
      </c>
      <c r="K1702" t="s">
        <v>25825</v>
      </c>
      <c r="L1702" t="s">
        <v>31148</v>
      </c>
      <c r="M1702" t="s">
        <v>11872</v>
      </c>
    </row>
    <row r="1703" spans="1:13">
      <c r="A1703" t="s">
        <v>177</v>
      </c>
      <c r="B1703" t="s">
        <v>177</v>
      </c>
      <c r="C1703" t="s">
        <v>1877</v>
      </c>
      <c r="D1703" t="s">
        <v>150</v>
      </c>
      <c r="E1703" t="s">
        <v>197</v>
      </c>
      <c r="F1703" t="s">
        <v>3</v>
      </c>
      <c r="G1703" t="s">
        <v>31149</v>
      </c>
      <c r="H1703" t="s">
        <v>1939</v>
      </c>
      <c r="I1703" t="s">
        <v>31150</v>
      </c>
      <c r="J1703" t="s">
        <v>1918</v>
      </c>
      <c r="K1703" t="s">
        <v>26222</v>
      </c>
      <c r="L1703" t="s">
        <v>31151</v>
      </c>
      <c r="M1703" t="s">
        <v>31152</v>
      </c>
    </row>
    <row r="1704" spans="1:13">
      <c r="A1704" t="s">
        <v>177</v>
      </c>
      <c r="B1704" t="s">
        <v>177</v>
      </c>
      <c r="C1704" t="s">
        <v>1877</v>
      </c>
      <c r="D1704" t="s">
        <v>150</v>
      </c>
      <c r="E1704" t="s">
        <v>197</v>
      </c>
      <c r="F1704" t="s">
        <v>10</v>
      </c>
      <c r="G1704" t="s">
        <v>31153</v>
      </c>
      <c r="H1704" t="s">
        <v>926</v>
      </c>
      <c r="I1704" t="s">
        <v>14193</v>
      </c>
      <c r="J1704" t="s">
        <v>2281</v>
      </c>
      <c r="K1704" t="s">
        <v>31154</v>
      </c>
      <c r="L1704" t="s">
        <v>31155</v>
      </c>
      <c r="M1704" t="s">
        <v>31156</v>
      </c>
    </row>
    <row r="1705" spans="1:13">
      <c r="A1705" t="s">
        <v>177</v>
      </c>
      <c r="B1705" t="s">
        <v>177</v>
      </c>
      <c r="C1705" t="s">
        <v>1877</v>
      </c>
      <c r="D1705" t="s">
        <v>150</v>
      </c>
      <c r="E1705" t="s">
        <v>197</v>
      </c>
      <c r="F1705" t="s">
        <v>2</v>
      </c>
      <c r="G1705" t="s">
        <v>31157</v>
      </c>
      <c r="H1705" t="s">
        <v>2687</v>
      </c>
      <c r="I1705" t="s">
        <v>31158</v>
      </c>
      <c r="J1705" t="s">
        <v>2281</v>
      </c>
      <c r="K1705" t="s">
        <v>31154</v>
      </c>
      <c r="L1705" t="s">
        <v>31159</v>
      </c>
      <c r="M1705" t="s">
        <v>31160</v>
      </c>
    </row>
    <row r="1706" spans="1:13">
      <c r="A1706" t="s">
        <v>177</v>
      </c>
      <c r="B1706" t="s">
        <v>177</v>
      </c>
      <c r="C1706" t="s">
        <v>1877</v>
      </c>
      <c r="D1706" t="s">
        <v>150</v>
      </c>
      <c r="E1706" t="s">
        <v>197</v>
      </c>
      <c r="F1706" t="s">
        <v>4</v>
      </c>
      <c r="G1706" t="s">
        <v>31161</v>
      </c>
      <c r="H1706" t="s">
        <v>1897</v>
      </c>
      <c r="I1706" t="s">
        <v>31127</v>
      </c>
      <c r="J1706" t="s">
        <v>1613</v>
      </c>
      <c r="K1706" t="s">
        <v>26110</v>
      </c>
      <c r="L1706" t="s">
        <v>31162</v>
      </c>
      <c r="M1706" t="s">
        <v>31163</v>
      </c>
    </row>
    <row r="1707" spans="1:13">
      <c r="A1707" t="s">
        <v>177</v>
      </c>
      <c r="B1707" t="s">
        <v>177</v>
      </c>
      <c r="C1707" t="s">
        <v>1877</v>
      </c>
      <c r="D1707" t="s">
        <v>150</v>
      </c>
      <c r="E1707" t="s">
        <v>197</v>
      </c>
      <c r="F1707" t="s">
        <v>11</v>
      </c>
      <c r="G1707" t="s">
        <v>31164</v>
      </c>
      <c r="H1707" t="s">
        <v>1657</v>
      </c>
      <c r="I1707" t="s">
        <v>31165</v>
      </c>
      <c r="J1707" t="s">
        <v>1504</v>
      </c>
      <c r="K1707" t="s">
        <v>31166</v>
      </c>
      <c r="L1707" t="s">
        <v>31167</v>
      </c>
      <c r="M1707" t="s">
        <v>9981</v>
      </c>
    </row>
    <row r="1708" spans="1:13">
      <c r="A1708" t="s">
        <v>177</v>
      </c>
      <c r="B1708" t="s">
        <v>177</v>
      </c>
      <c r="C1708" t="s">
        <v>1877</v>
      </c>
      <c r="D1708" t="s">
        <v>150</v>
      </c>
      <c r="E1708" t="s">
        <v>197</v>
      </c>
      <c r="F1708" t="s">
        <v>20</v>
      </c>
      <c r="G1708" t="s">
        <v>31168</v>
      </c>
      <c r="H1708" t="s">
        <v>1744</v>
      </c>
      <c r="I1708" t="s">
        <v>31131</v>
      </c>
      <c r="J1708" t="s">
        <v>1504</v>
      </c>
      <c r="K1708" t="s">
        <v>31166</v>
      </c>
      <c r="L1708" t="s">
        <v>26606</v>
      </c>
      <c r="M1708" t="s">
        <v>13104</v>
      </c>
    </row>
    <row r="1709" spans="1:13">
      <c r="A1709" t="s">
        <v>177</v>
      </c>
      <c r="B1709" t="s">
        <v>177</v>
      </c>
      <c r="C1709" t="s">
        <v>1877</v>
      </c>
      <c r="D1709" t="s">
        <v>150</v>
      </c>
      <c r="E1709" t="s">
        <v>206</v>
      </c>
      <c r="F1709" t="s">
        <v>3</v>
      </c>
      <c r="G1709" t="s">
        <v>31169</v>
      </c>
      <c r="H1709" t="s">
        <v>1360</v>
      </c>
      <c r="I1709" t="s">
        <v>31170</v>
      </c>
      <c r="J1709" t="s">
        <v>1719</v>
      </c>
      <c r="K1709" t="s">
        <v>31140</v>
      </c>
      <c r="L1709" t="s">
        <v>30596</v>
      </c>
      <c r="M1709" t="s">
        <v>25362</v>
      </c>
    </row>
    <row r="1710" spans="1:13">
      <c r="A1710" t="s">
        <v>177</v>
      </c>
      <c r="B1710" t="s">
        <v>177</v>
      </c>
      <c r="C1710" t="s">
        <v>1877</v>
      </c>
      <c r="D1710" t="s">
        <v>150</v>
      </c>
      <c r="E1710" t="s">
        <v>206</v>
      </c>
      <c r="F1710" t="s">
        <v>10</v>
      </c>
      <c r="G1710" t="s">
        <v>31171</v>
      </c>
      <c r="H1710" t="s">
        <v>2279</v>
      </c>
      <c r="I1710" t="s">
        <v>31172</v>
      </c>
      <c r="J1710" t="s">
        <v>1719</v>
      </c>
      <c r="K1710" t="s">
        <v>31140</v>
      </c>
      <c r="L1710" t="s">
        <v>31173</v>
      </c>
      <c r="M1710" t="s">
        <v>31174</v>
      </c>
    </row>
    <row r="1711" spans="1:13">
      <c r="A1711" t="s">
        <v>177</v>
      </c>
      <c r="B1711" t="s">
        <v>177</v>
      </c>
      <c r="C1711" t="s">
        <v>1877</v>
      </c>
      <c r="D1711" t="s">
        <v>150</v>
      </c>
      <c r="E1711" t="s">
        <v>206</v>
      </c>
      <c r="F1711" t="s">
        <v>2</v>
      </c>
      <c r="G1711" t="s">
        <v>31175</v>
      </c>
      <c r="H1711" t="s">
        <v>1918</v>
      </c>
      <c r="I1711" t="s">
        <v>31176</v>
      </c>
      <c r="J1711" t="s">
        <v>1698</v>
      </c>
      <c r="K1711" t="s">
        <v>26004</v>
      </c>
      <c r="L1711" t="s">
        <v>31177</v>
      </c>
      <c r="M1711" t="s">
        <v>31178</v>
      </c>
    </row>
    <row r="1712" spans="1:13">
      <c r="A1712" t="s">
        <v>177</v>
      </c>
      <c r="B1712" t="s">
        <v>177</v>
      </c>
      <c r="C1712" t="s">
        <v>1877</v>
      </c>
      <c r="D1712" t="s">
        <v>150</v>
      </c>
      <c r="E1712" t="s">
        <v>206</v>
      </c>
      <c r="F1712" t="s">
        <v>4</v>
      </c>
      <c r="G1712" t="s">
        <v>31179</v>
      </c>
      <c r="H1712" t="s">
        <v>1613</v>
      </c>
      <c r="I1712" t="s">
        <v>31180</v>
      </c>
      <c r="J1712" t="s">
        <v>1504</v>
      </c>
      <c r="K1712" t="s">
        <v>31166</v>
      </c>
      <c r="L1712" t="s">
        <v>7691</v>
      </c>
      <c r="M1712" t="s">
        <v>31181</v>
      </c>
    </row>
    <row r="1713" spans="1:13">
      <c r="A1713" t="s">
        <v>177</v>
      </c>
      <c r="B1713" t="s">
        <v>177</v>
      </c>
      <c r="C1713" t="s">
        <v>1877</v>
      </c>
      <c r="D1713" t="s">
        <v>150</v>
      </c>
      <c r="E1713" t="s">
        <v>206</v>
      </c>
      <c r="F1713" t="s">
        <v>11</v>
      </c>
      <c r="G1713" t="s">
        <v>31182</v>
      </c>
      <c r="H1713" t="s">
        <v>1657</v>
      </c>
      <c r="I1713" t="s">
        <v>31165</v>
      </c>
      <c r="J1713" t="s">
        <v>1051</v>
      </c>
      <c r="K1713" t="s">
        <v>31183</v>
      </c>
      <c r="L1713" t="s">
        <v>31167</v>
      </c>
      <c r="M1713" t="s">
        <v>6522</v>
      </c>
    </row>
    <row r="1714" spans="1:13">
      <c r="A1714" t="s">
        <v>177</v>
      </c>
      <c r="B1714" t="s">
        <v>177</v>
      </c>
      <c r="C1714" t="s">
        <v>1877</v>
      </c>
      <c r="D1714" t="s">
        <v>150</v>
      </c>
      <c r="E1714" t="s">
        <v>206</v>
      </c>
      <c r="F1714" t="s">
        <v>20</v>
      </c>
      <c r="G1714" t="s">
        <v>31184</v>
      </c>
      <c r="H1714" t="s">
        <v>1546</v>
      </c>
      <c r="I1714" t="s">
        <v>12374</v>
      </c>
      <c r="J1714" t="s">
        <v>1504</v>
      </c>
      <c r="K1714" t="s">
        <v>31166</v>
      </c>
      <c r="L1714" t="s">
        <v>2778</v>
      </c>
      <c r="M1714" t="s">
        <v>16045</v>
      </c>
    </row>
    <row r="1715" spans="1:13">
      <c r="A1715" t="s">
        <v>177</v>
      </c>
      <c r="B1715" t="s">
        <v>177</v>
      </c>
      <c r="C1715" t="s">
        <v>1877</v>
      </c>
      <c r="D1715" t="s">
        <v>151</v>
      </c>
      <c r="E1715" t="s">
        <v>214</v>
      </c>
      <c r="F1715" t="s">
        <v>3</v>
      </c>
      <c r="G1715" t="s">
        <v>31185</v>
      </c>
      <c r="H1715" t="s">
        <v>2050</v>
      </c>
      <c r="I1715" t="s">
        <v>31186</v>
      </c>
      <c r="J1715" t="s">
        <v>2027</v>
      </c>
      <c r="K1715" t="s">
        <v>31187</v>
      </c>
      <c r="L1715" t="s">
        <v>31188</v>
      </c>
      <c r="M1715" t="s">
        <v>31189</v>
      </c>
    </row>
    <row r="1716" spans="1:13">
      <c r="A1716" t="s">
        <v>177</v>
      </c>
      <c r="B1716" t="s">
        <v>177</v>
      </c>
      <c r="C1716" t="s">
        <v>1877</v>
      </c>
      <c r="D1716" t="s">
        <v>151</v>
      </c>
      <c r="E1716" t="s">
        <v>214</v>
      </c>
      <c r="F1716" t="s">
        <v>10</v>
      </c>
      <c r="G1716" t="s">
        <v>31190</v>
      </c>
      <c r="H1716" t="s">
        <v>3628</v>
      </c>
      <c r="I1716" t="s">
        <v>31191</v>
      </c>
      <c r="J1716" t="s">
        <v>2450</v>
      </c>
      <c r="K1716" t="s">
        <v>31192</v>
      </c>
      <c r="L1716" t="s">
        <v>31193</v>
      </c>
      <c r="M1716" t="s">
        <v>31194</v>
      </c>
    </row>
    <row r="1717" spans="1:13">
      <c r="A1717" t="s">
        <v>177</v>
      </c>
      <c r="B1717" t="s">
        <v>177</v>
      </c>
      <c r="C1717" t="s">
        <v>1877</v>
      </c>
      <c r="D1717" t="s">
        <v>151</v>
      </c>
      <c r="E1717" t="s">
        <v>214</v>
      </c>
      <c r="F1717" t="s">
        <v>2</v>
      </c>
      <c r="G1717" t="s">
        <v>31195</v>
      </c>
      <c r="H1717" t="s">
        <v>1250</v>
      </c>
      <c r="I1717" t="s">
        <v>31196</v>
      </c>
      <c r="J1717" t="s">
        <v>1256</v>
      </c>
      <c r="K1717" t="s">
        <v>31197</v>
      </c>
      <c r="L1717" t="s">
        <v>31198</v>
      </c>
      <c r="M1717" t="s">
        <v>31199</v>
      </c>
    </row>
    <row r="1718" spans="1:13">
      <c r="A1718" t="s">
        <v>177</v>
      </c>
      <c r="B1718" t="s">
        <v>177</v>
      </c>
      <c r="C1718" t="s">
        <v>1877</v>
      </c>
      <c r="D1718" t="s">
        <v>151</v>
      </c>
      <c r="E1718" t="s">
        <v>214</v>
      </c>
      <c r="F1718" t="s">
        <v>4</v>
      </c>
      <c r="G1718" t="s">
        <v>31200</v>
      </c>
      <c r="H1718" t="s">
        <v>3990</v>
      </c>
      <c r="I1718" t="s">
        <v>31201</v>
      </c>
      <c r="J1718" t="s">
        <v>2994</v>
      </c>
      <c r="K1718" t="s">
        <v>31202</v>
      </c>
      <c r="L1718" t="s">
        <v>28254</v>
      </c>
      <c r="M1718" t="s">
        <v>28100</v>
      </c>
    </row>
    <row r="1719" spans="1:13">
      <c r="A1719" t="s">
        <v>177</v>
      </c>
      <c r="B1719" t="s">
        <v>177</v>
      </c>
      <c r="C1719" t="s">
        <v>1877</v>
      </c>
      <c r="D1719" t="s">
        <v>151</v>
      </c>
      <c r="E1719" t="s">
        <v>214</v>
      </c>
      <c r="F1719" t="s">
        <v>11</v>
      </c>
      <c r="G1719" t="s">
        <v>31203</v>
      </c>
      <c r="H1719" t="s">
        <v>2759</v>
      </c>
      <c r="I1719" t="s">
        <v>31204</v>
      </c>
      <c r="J1719" t="s">
        <v>2052</v>
      </c>
      <c r="K1719" t="s">
        <v>31205</v>
      </c>
      <c r="L1719" t="s">
        <v>31206</v>
      </c>
      <c r="M1719" t="s">
        <v>31207</v>
      </c>
    </row>
    <row r="1720" spans="1:13">
      <c r="A1720" t="s">
        <v>177</v>
      </c>
      <c r="B1720" t="s">
        <v>177</v>
      </c>
      <c r="C1720" t="s">
        <v>1877</v>
      </c>
      <c r="D1720" t="s">
        <v>151</v>
      </c>
      <c r="E1720" t="s">
        <v>214</v>
      </c>
      <c r="F1720" t="s">
        <v>20</v>
      </c>
      <c r="G1720" t="s">
        <v>31208</v>
      </c>
      <c r="H1720" t="s">
        <v>2646</v>
      </c>
      <c r="I1720" t="s">
        <v>31209</v>
      </c>
      <c r="J1720" t="s">
        <v>2074</v>
      </c>
      <c r="K1720" t="s">
        <v>31210</v>
      </c>
      <c r="L1720" t="s">
        <v>28332</v>
      </c>
      <c r="M1720" t="s">
        <v>31211</v>
      </c>
    </row>
    <row r="1721" spans="1:13">
      <c r="A1721" t="s">
        <v>177</v>
      </c>
      <c r="B1721" t="s">
        <v>177</v>
      </c>
      <c r="C1721" t="s">
        <v>1877</v>
      </c>
      <c r="D1721" t="s">
        <v>151</v>
      </c>
      <c r="E1721" t="s">
        <v>222</v>
      </c>
      <c r="F1721" t="s">
        <v>3</v>
      </c>
      <c r="G1721" t="s">
        <v>31212</v>
      </c>
      <c r="H1721" t="s">
        <v>2994</v>
      </c>
      <c r="I1721" t="s">
        <v>14062</v>
      </c>
      <c r="J1721" t="s">
        <v>2853</v>
      </c>
      <c r="K1721" t="s">
        <v>31213</v>
      </c>
      <c r="L1721" t="s">
        <v>31214</v>
      </c>
      <c r="M1721" t="s">
        <v>31215</v>
      </c>
    </row>
    <row r="1722" spans="1:13">
      <c r="A1722" t="s">
        <v>177</v>
      </c>
      <c r="B1722" t="s">
        <v>177</v>
      </c>
      <c r="C1722" t="s">
        <v>1877</v>
      </c>
      <c r="D1722" t="s">
        <v>151</v>
      </c>
      <c r="E1722" t="s">
        <v>222</v>
      </c>
      <c r="F1722" t="s">
        <v>10</v>
      </c>
      <c r="G1722" t="s">
        <v>31216</v>
      </c>
      <c r="H1722" t="s">
        <v>4681</v>
      </c>
      <c r="I1722" t="s">
        <v>31217</v>
      </c>
      <c r="J1722" t="s">
        <v>2226</v>
      </c>
      <c r="K1722" t="s">
        <v>31218</v>
      </c>
      <c r="L1722" t="s">
        <v>31219</v>
      </c>
      <c r="M1722" t="s">
        <v>31220</v>
      </c>
    </row>
    <row r="1723" spans="1:13">
      <c r="A1723" t="s">
        <v>177</v>
      </c>
      <c r="B1723" t="s">
        <v>177</v>
      </c>
      <c r="C1723" t="s">
        <v>1877</v>
      </c>
      <c r="D1723" t="s">
        <v>151</v>
      </c>
      <c r="E1723" t="s">
        <v>222</v>
      </c>
      <c r="F1723" t="s">
        <v>2</v>
      </c>
      <c r="G1723" t="s">
        <v>31221</v>
      </c>
      <c r="H1723" t="s">
        <v>2364</v>
      </c>
      <c r="I1723" t="s">
        <v>31222</v>
      </c>
      <c r="J1723" t="s">
        <v>2412</v>
      </c>
      <c r="K1723" t="s">
        <v>31223</v>
      </c>
      <c r="L1723" t="s">
        <v>26532</v>
      </c>
      <c r="M1723" t="s">
        <v>31224</v>
      </c>
    </row>
    <row r="1724" spans="1:13">
      <c r="A1724" t="s">
        <v>177</v>
      </c>
      <c r="B1724" t="s">
        <v>177</v>
      </c>
      <c r="C1724" t="s">
        <v>1877</v>
      </c>
      <c r="D1724" t="s">
        <v>151</v>
      </c>
      <c r="E1724" t="s">
        <v>222</v>
      </c>
      <c r="F1724" t="s">
        <v>4</v>
      </c>
      <c r="G1724" t="s">
        <v>31225</v>
      </c>
      <c r="H1724" t="s">
        <v>2186</v>
      </c>
      <c r="I1724" t="s">
        <v>31226</v>
      </c>
      <c r="J1724" t="s">
        <v>3104</v>
      </c>
      <c r="K1724" t="s">
        <v>18183</v>
      </c>
      <c r="L1724" t="s">
        <v>31227</v>
      </c>
      <c r="M1724" t="s">
        <v>31228</v>
      </c>
    </row>
    <row r="1725" spans="1:13">
      <c r="A1725" t="s">
        <v>177</v>
      </c>
      <c r="B1725" t="s">
        <v>177</v>
      </c>
      <c r="C1725" t="s">
        <v>1877</v>
      </c>
      <c r="D1725" t="s">
        <v>151</v>
      </c>
      <c r="E1725" t="s">
        <v>222</v>
      </c>
      <c r="F1725" t="s">
        <v>11</v>
      </c>
      <c r="G1725" t="s">
        <v>31229</v>
      </c>
      <c r="H1725" t="s">
        <v>2994</v>
      </c>
      <c r="I1725" t="s">
        <v>14062</v>
      </c>
      <c r="J1725" t="s">
        <v>1984</v>
      </c>
      <c r="K1725" t="s">
        <v>31230</v>
      </c>
      <c r="L1725" t="s">
        <v>30652</v>
      </c>
      <c r="M1725" t="s">
        <v>31215</v>
      </c>
    </row>
    <row r="1726" spans="1:13">
      <c r="A1726" t="s">
        <v>177</v>
      </c>
      <c r="B1726" t="s">
        <v>177</v>
      </c>
      <c r="C1726" t="s">
        <v>1877</v>
      </c>
      <c r="D1726" t="s">
        <v>151</v>
      </c>
      <c r="E1726" t="s">
        <v>222</v>
      </c>
      <c r="F1726" t="s">
        <v>20</v>
      </c>
      <c r="G1726" t="s">
        <v>31231</v>
      </c>
      <c r="H1726" t="s">
        <v>2608</v>
      </c>
      <c r="I1726" t="s">
        <v>31232</v>
      </c>
      <c r="J1726" t="s">
        <v>2007</v>
      </c>
      <c r="K1726" t="s">
        <v>31233</v>
      </c>
      <c r="L1726" t="s">
        <v>24911</v>
      </c>
      <c r="M1726" t="s">
        <v>31234</v>
      </c>
    </row>
    <row r="1727" spans="1:13">
      <c r="A1727" t="s">
        <v>177</v>
      </c>
      <c r="B1727" t="s">
        <v>177</v>
      </c>
      <c r="C1727" t="s">
        <v>1877</v>
      </c>
      <c r="D1727" t="s">
        <v>151</v>
      </c>
      <c r="E1727" t="s">
        <v>230</v>
      </c>
      <c r="F1727" t="s">
        <v>3</v>
      </c>
      <c r="G1727" t="s">
        <v>31235</v>
      </c>
      <c r="H1727" t="s">
        <v>2157</v>
      </c>
      <c r="I1727" t="s">
        <v>31236</v>
      </c>
      <c r="J1727" t="s">
        <v>3271</v>
      </c>
      <c r="K1727" t="s">
        <v>31237</v>
      </c>
      <c r="L1727" t="s">
        <v>31238</v>
      </c>
      <c r="M1727" t="s">
        <v>31239</v>
      </c>
    </row>
    <row r="1728" spans="1:13">
      <c r="A1728" t="s">
        <v>177</v>
      </c>
      <c r="B1728" t="s">
        <v>177</v>
      </c>
      <c r="C1728" t="s">
        <v>1877</v>
      </c>
      <c r="D1728" t="s">
        <v>151</v>
      </c>
      <c r="E1728" t="s">
        <v>230</v>
      </c>
      <c r="F1728" t="s">
        <v>10</v>
      </c>
      <c r="G1728" t="s">
        <v>31240</v>
      </c>
      <c r="H1728" t="s">
        <v>1326</v>
      </c>
      <c r="I1728" t="s">
        <v>31241</v>
      </c>
      <c r="J1728" t="s">
        <v>4172</v>
      </c>
      <c r="K1728" t="s">
        <v>31242</v>
      </c>
      <c r="L1728" t="s">
        <v>31243</v>
      </c>
      <c r="M1728" t="s">
        <v>31244</v>
      </c>
    </row>
    <row r="1729" spans="1:13">
      <c r="A1729" t="s">
        <v>177</v>
      </c>
      <c r="B1729" t="s">
        <v>177</v>
      </c>
      <c r="C1729" t="s">
        <v>1877</v>
      </c>
      <c r="D1729" t="s">
        <v>151</v>
      </c>
      <c r="E1729" t="s">
        <v>230</v>
      </c>
      <c r="F1729" t="s">
        <v>2</v>
      </c>
      <c r="G1729" t="s">
        <v>31245</v>
      </c>
      <c r="H1729" t="s">
        <v>5340</v>
      </c>
      <c r="I1729" t="s">
        <v>31246</v>
      </c>
      <c r="J1729" t="s">
        <v>4079</v>
      </c>
      <c r="K1729" t="s">
        <v>31247</v>
      </c>
      <c r="L1729" t="s">
        <v>31248</v>
      </c>
      <c r="M1729" t="s">
        <v>31249</v>
      </c>
    </row>
    <row r="1730" spans="1:13">
      <c r="A1730" t="s">
        <v>177</v>
      </c>
      <c r="B1730" t="s">
        <v>177</v>
      </c>
      <c r="C1730" t="s">
        <v>1877</v>
      </c>
      <c r="D1730" t="s">
        <v>151</v>
      </c>
      <c r="E1730" t="s">
        <v>230</v>
      </c>
      <c r="F1730" t="s">
        <v>4</v>
      </c>
      <c r="G1730" t="s">
        <v>31250</v>
      </c>
      <c r="H1730" t="s">
        <v>2529</v>
      </c>
      <c r="I1730" t="s">
        <v>31251</v>
      </c>
      <c r="J1730" t="s">
        <v>2134</v>
      </c>
      <c r="K1730" t="s">
        <v>31252</v>
      </c>
      <c r="L1730" t="s">
        <v>31253</v>
      </c>
      <c r="M1730" t="s">
        <v>31254</v>
      </c>
    </row>
    <row r="1731" spans="1:13">
      <c r="A1731" t="s">
        <v>177</v>
      </c>
      <c r="B1731" t="s">
        <v>177</v>
      </c>
      <c r="C1731" t="s">
        <v>1877</v>
      </c>
      <c r="D1731" t="s">
        <v>151</v>
      </c>
      <c r="E1731" t="s">
        <v>230</v>
      </c>
      <c r="F1731" t="s">
        <v>11</v>
      </c>
      <c r="G1731" t="s">
        <v>31255</v>
      </c>
      <c r="H1731" t="s">
        <v>2566</v>
      </c>
      <c r="I1731" t="s">
        <v>31256</v>
      </c>
      <c r="J1731" t="s">
        <v>1853</v>
      </c>
      <c r="K1731" t="s">
        <v>31257</v>
      </c>
      <c r="L1731" t="s">
        <v>26863</v>
      </c>
      <c r="M1731" t="s">
        <v>31258</v>
      </c>
    </row>
    <row r="1732" spans="1:13">
      <c r="A1732" t="s">
        <v>177</v>
      </c>
      <c r="B1732" t="s">
        <v>177</v>
      </c>
      <c r="C1732" t="s">
        <v>1877</v>
      </c>
      <c r="D1732" t="s">
        <v>151</v>
      </c>
      <c r="E1732" t="s">
        <v>230</v>
      </c>
      <c r="F1732" t="s">
        <v>20</v>
      </c>
      <c r="G1732" t="s">
        <v>31259</v>
      </c>
      <c r="H1732" t="s">
        <v>2049</v>
      </c>
      <c r="I1732" t="s">
        <v>31260</v>
      </c>
      <c r="J1732" t="s">
        <v>1053</v>
      </c>
      <c r="K1732" t="s">
        <v>31261</v>
      </c>
      <c r="L1732" t="s">
        <v>31262</v>
      </c>
      <c r="M1732" t="s">
        <v>14747</v>
      </c>
    </row>
    <row r="1733" spans="1:13">
      <c r="A1733" t="s">
        <v>177</v>
      </c>
      <c r="B1733" t="s">
        <v>177</v>
      </c>
      <c r="C1733" t="s">
        <v>1877</v>
      </c>
      <c r="D1733" t="s">
        <v>151</v>
      </c>
      <c r="E1733" t="s">
        <v>238</v>
      </c>
      <c r="F1733" t="s">
        <v>3</v>
      </c>
      <c r="G1733" t="s">
        <v>31263</v>
      </c>
      <c r="H1733" t="s">
        <v>3375</v>
      </c>
      <c r="I1733" t="s">
        <v>31264</v>
      </c>
      <c r="J1733" t="s">
        <v>2550</v>
      </c>
      <c r="K1733" t="s">
        <v>31265</v>
      </c>
      <c r="L1733" t="s">
        <v>31266</v>
      </c>
      <c r="M1733" t="s">
        <v>31267</v>
      </c>
    </row>
    <row r="1734" spans="1:13">
      <c r="A1734" t="s">
        <v>177</v>
      </c>
      <c r="B1734" t="s">
        <v>177</v>
      </c>
      <c r="C1734" t="s">
        <v>1877</v>
      </c>
      <c r="D1734" t="s">
        <v>151</v>
      </c>
      <c r="E1734" t="s">
        <v>238</v>
      </c>
      <c r="F1734" t="s">
        <v>10</v>
      </c>
      <c r="G1734" t="s">
        <v>31268</v>
      </c>
      <c r="H1734" t="s">
        <v>4323</v>
      </c>
      <c r="I1734" t="s">
        <v>31269</v>
      </c>
      <c r="J1734" t="s">
        <v>1256</v>
      </c>
      <c r="K1734" t="s">
        <v>31197</v>
      </c>
      <c r="L1734" t="s">
        <v>31270</v>
      </c>
      <c r="M1734" t="s">
        <v>31271</v>
      </c>
    </row>
    <row r="1735" spans="1:13">
      <c r="A1735" t="s">
        <v>177</v>
      </c>
      <c r="B1735" t="s">
        <v>177</v>
      </c>
      <c r="C1735" t="s">
        <v>1877</v>
      </c>
      <c r="D1735" t="s">
        <v>151</v>
      </c>
      <c r="E1735" t="s">
        <v>238</v>
      </c>
      <c r="F1735" t="s">
        <v>2</v>
      </c>
      <c r="G1735" t="s">
        <v>31272</v>
      </c>
      <c r="H1735" t="s">
        <v>2015</v>
      </c>
      <c r="I1735" t="s">
        <v>31273</v>
      </c>
      <c r="J1735" t="s">
        <v>2542</v>
      </c>
      <c r="K1735" t="s">
        <v>31274</v>
      </c>
      <c r="L1735" t="s">
        <v>31275</v>
      </c>
      <c r="M1735" t="s">
        <v>31276</v>
      </c>
    </row>
    <row r="1736" spans="1:13">
      <c r="A1736" t="s">
        <v>177</v>
      </c>
      <c r="B1736" t="s">
        <v>177</v>
      </c>
      <c r="C1736" t="s">
        <v>1877</v>
      </c>
      <c r="D1736" t="s">
        <v>151</v>
      </c>
      <c r="E1736" t="s">
        <v>238</v>
      </c>
      <c r="F1736" t="s">
        <v>4</v>
      </c>
      <c r="G1736" t="s">
        <v>31277</v>
      </c>
      <c r="H1736" t="s">
        <v>2137</v>
      </c>
      <c r="I1736" t="s">
        <v>31278</v>
      </c>
      <c r="J1736" t="s">
        <v>1810</v>
      </c>
      <c r="K1736" t="s">
        <v>31279</v>
      </c>
      <c r="L1736" t="s">
        <v>31280</v>
      </c>
      <c r="M1736" t="s">
        <v>30865</v>
      </c>
    </row>
    <row r="1737" spans="1:13">
      <c r="A1737" t="s">
        <v>177</v>
      </c>
      <c r="B1737" t="s">
        <v>177</v>
      </c>
      <c r="C1737" t="s">
        <v>1877</v>
      </c>
      <c r="D1737" t="s">
        <v>151</v>
      </c>
      <c r="E1737" t="s">
        <v>238</v>
      </c>
      <c r="F1737" t="s">
        <v>11</v>
      </c>
      <c r="G1737" t="s">
        <v>31281</v>
      </c>
      <c r="H1737" t="s">
        <v>1897</v>
      </c>
      <c r="I1737" t="s">
        <v>31282</v>
      </c>
      <c r="J1737" t="s">
        <v>1547</v>
      </c>
      <c r="K1737" t="s">
        <v>31283</v>
      </c>
      <c r="L1737" t="s">
        <v>31284</v>
      </c>
      <c r="M1737" t="s">
        <v>31285</v>
      </c>
    </row>
    <row r="1738" spans="1:13">
      <c r="A1738" t="s">
        <v>177</v>
      </c>
      <c r="B1738" t="s">
        <v>177</v>
      </c>
      <c r="C1738" t="s">
        <v>1877</v>
      </c>
      <c r="D1738" t="s">
        <v>151</v>
      </c>
      <c r="E1738" t="s">
        <v>238</v>
      </c>
      <c r="F1738" t="s">
        <v>20</v>
      </c>
      <c r="G1738" t="s">
        <v>31286</v>
      </c>
      <c r="H1738" t="s">
        <v>2007</v>
      </c>
      <c r="I1738" t="s">
        <v>31287</v>
      </c>
      <c r="J1738" t="s">
        <v>1053</v>
      </c>
      <c r="K1738" t="s">
        <v>31261</v>
      </c>
      <c r="L1738" t="s">
        <v>31288</v>
      </c>
      <c r="M1738" t="s">
        <v>31289</v>
      </c>
    </row>
    <row r="1739" spans="1:13">
      <c r="A1739" t="s">
        <v>177</v>
      </c>
      <c r="B1739" t="s">
        <v>177</v>
      </c>
      <c r="C1739" t="s">
        <v>1877</v>
      </c>
      <c r="D1739" t="s">
        <v>152</v>
      </c>
      <c r="E1739" t="s">
        <v>246</v>
      </c>
      <c r="F1739" t="s">
        <v>3</v>
      </c>
      <c r="G1739" t="s">
        <v>31290</v>
      </c>
      <c r="H1739" t="s">
        <v>2049</v>
      </c>
      <c r="I1739" t="s">
        <v>31260</v>
      </c>
      <c r="J1739" t="s">
        <v>2114</v>
      </c>
      <c r="K1739" t="s">
        <v>31291</v>
      </c>
      <c r="L1739" t="s">
        <v>31292</v>
      </c>
      <c r="M1739" t="s">
        <v>31293</v>
      </c>
    </row>
    <row r="1740" spans="1:13">
      <c r="A1740" t="s">
        <v>177</v>
      </c>
      <c r="B1740" t="s">
        <v>177</v>
      </c>
      <c r="C1740" t="s">
        <v>1877</v>
      </c>
      <c r="D1740" t="s">
        <v>152</v>
      </c>
      <c r="E1740" t="s">
        <v>246</v>
      </c>
      <c r="F1740" t="s">
        <v>10</v>
      </c>
      <c r="G1740" t="s">
        <v>31294</v>
      </c>
      <c r="H1740" t="s">
        <v>3073</v>
      </c>
      <c r="I1740" t="s">
        <v>31295</v>
      </c>
      <c r="J1740" t="s">
        <v>3221</v>
      </c>
      <c r="K1740" t="s">
        <v>31296</v>
      </c>
      <c r="L1740" t="s">
        <v>31297</v>
      </c>
      <c r="M1740" t="s">
        <v>31298</v>
      </c>
    </row>
    <row r="1741" spans="1:13">
      <c r="A1741" t="s">
        <v>177</v>
      </c>
      <c r="B1741" t="s">
        <v>177</v>
      </c>
      <c r="C1741" t="s">
        <v>1877</v>
      </c>
      <c r="D1741" t="s">
        <v>152</v>
      </c>
      <c r="E1741" t="s">
        <v>246</v>
      </c>
      <c r="F1741" t="s">
        <v>2</v>
      </c>
      <c r="G1741" t="s">
        <v>31299</v>
      </c>
      <c r="H1741" t="s">
        <v>4100</v>
      </c>
      <c r="I1741" t="s">
        <v>31300</v>
      </c>
      <c r="J1741" t="s">
        <v>1315</v>
      </c>
      <c r="K1741" t="s">
        <v>31301</v>
      </c>
      <c r="L1741" t="s">
        <v>31302</v>
      </c>
      <c r="M1741" t="s">
        <v>31303</v>
      </c>
    </row>
    <row r="1742" spans="1:13">
      <c r="A1742" t="s">
        <v>177</v>
      </c>
      <c r="B1742" t="s">
        <v>177</v>
      </c>
      <c r="C1742" t="s">
        <v>1877</v>
      </c>
      <c r="D1742" t="s">
        <v>152</v>
      </c>
      <c r="E1742" t="s">
        <v>246</v>
      </c>
      <c r="F1742" t="s">
        <v>4</v>
      </c>
      <c r="G1742" t="s">
        <v>31304</v>
      </c>
      <c r="H1742" t="s">
        <v>3377</v>
      </c>
      <c r="I1742" t="s">
        <v>31305</v>
      </c>
      <c r="J1742" t="s">
        <v>2529</v>
      </c>
      <c r="K1742" t="s">
        <v>31306</v>
      </c>
      <c r="L1742" t="s">
        <v>31307</v>
      </c>
      <c r="M1742" t="s">
        <v>31308</v>
      </c>
    </row>
    <row r="1743" spans="1:13">
      <c r="A1743" t="s">
        <v>177</v>
      </c>
      <c r="B1743" t="s">
        <v>177</v>
      </c>
      <c r="C1743" t="s">
        <v>1877</v>
      </c>
      <c r="D1743" t="s">
        <v>152</v>
      </c>
      <c r="E1743" t="s">
        <v>246</v>
      </c>
      <c r="F1743" t="s">
        <v>11</v>
      </c>
      <c r="G1743" t="s">
        <v>31309</v>
      </c>
      <c r="H1743" t="s">
        <v>2529</v>
      </c>
      <c r="I1743" t="s">
        <v>31251</v>
      </c>
      <c r="J1743" t="s">
        <v>1875</v>
      </c>
      <c r="K1743" t="s">
        <v>31310</v>
      </c>
      <c r="L1743" t="s">
        <v>31311</v>
      </c>
      <c r="M1743" t="s">
        <v>31312</v>
      </c>
    </row>
    <row r="1744" spans="1:13">
      <c r="A1744" t="s">
        <v>177</v>
      </c>
      <c r="B1744" t="s">
        <v>177</v>
      </c>
      <c r="C1744" t="s">
        <v>1877</v>
      </c>
      <c r="D1744" t="s">
        <v>152</v>
      </c>
      <c r="E1744" t="s">
        <v>246</v>
      </c>
      <c r="F1744" t="s">
        <v>20</v>
      </c>
      <c r="G1744" t="s">
        <v>31313</v>
      </c>
      <c r="H1744" t="s">
        <v>1354</v>
      </c>
      <c r="I1744" t="s">
        <v>31314</v>
      </c>
      <c r="J1744" t="s">
        <v>2029</v>
      </c>
      <c r="K1744" t="s">
        <v>31315</v>
      </c>
      <c r="L1744" t="s">
        <v>31316</v>
      </c>
      <c r="M1744" t="s">
        <v>31317</v>
      </c>
    </row>
    <row r="1745" spans="1:13">
      <c r="A1745" t="s">
        <v>177</v>
      </c>
      <c r="B1745" t="s">
        <v>177</v>
      </c>
      <c r="C1745" t="s">
        <v>1877</v>
      </c>
      <c r="D1745" t="s">
        <v>152</v>
      </c>
      <c r="E1745" t="s">
        <v>254</v>
      </c>
      <c r="F1745" t="s">
        <v>3</v>
      </c>
      <c r="G1745" t="s">
        <v>31318</v>
      </c>
      <c r="H1745" t="s">
        <v>2487</v>
      </c>
      <c r="I1745" t="s">
        <v>31319</v>
      </c>
      <c r="J1745" t="s">
        <v>2101</v>
      </c>
      <c r="K1745" t="s">
        <v>13751</v>
      </c>
      <c r="L1745" t="s">
        <v>31320</v>
      </c>
      <c r="M1745" t="s">
        <v>31321</v>
      </c>
    </row>
    <row r="1746" spans="1:13">
      <c r="A1746" t="s">
        <v>177</v>
      </c>
      <c r="B1746" t="s">
        <v>177</v>
      </c>
      <c r="C1746" t="s">
        <v>1877</v>
      </c>
      <c r="D1746" t="s">
        <v>152</v>
      </c>
      <c r="E1746" t="s">
        <v>254</v>
      </c>
      <c r="F1746" t="s">
        <v>10</v>
      </c>
      <c r="G1746" t="s">
        <v>31322</v>
      </c>
      <c r="H1746" t="s">
        <v>3456</v>
      </c>
      <c r="I1746" t="s">
        <v>31323</v>
      </c>
      <c r="J1746" t="s">
        <v>2266</v>
      </c>
      <c r="K1746" t="s">
        <v>31324</v>
      </c>
      <c r="L1746" t="s">
        <v>31325</v>
      </c>
      <c r="M1746" t="s">
        <v>31326</v>
      </c>
    </row>
    <row r="1747" spans="1:13">
      <c r="A1747" t="s">
        <v>177</v>
      </c>
      <c r="B1747" t="s">
        <v>177</v>
      </c>
      <c r="C1747" t="s">
        <v>1877</v>
      </c>
      <c r="D1747" t="s">
        <v>152</v>
      </c>
      <c r="E1747" t="s">
        <v>254</v>
      </c>
      <c r="F1747" t="s">
        <v>2</v>
      </c>
      <c r="G1747" t="s">
        <v>31327</v>
      </c>
      <c r="H1747" t="s">
        <v>2328</v>
      </c>
      <c r="I1747" t="s">
        <v>31328</v>
      </c>
      <c r="J1747" t="s">
        <v>4172</v>
      </c>
      <c r="K1747" t="s">
        <v>31242</v>
      </c>
      <c r="L1747" t="s">
        <v>31329</v>
      </c>
      <c r="M1747" t="s">
        <v>31330</v>
      </c>
    </row>
    <row r="1748" spans="1:13">
      <c r="A1748" t="s">
        <v>177</v>
      </c>
      <c r="B1748" t="s">
        <v>177</v>
      </c>
      <c r="C1748" t="s">
        <v>1877</v>
      </c>
      <c r="D1748" t="s">
        <v>152</v>
      </c>
      <c r="E1748" t="s">
        <v>254</v>
      </c>
      <c r="F1748" t="s">
        <v>4</v>
      </c>
      <c r="G1748" t="s">
        <v>31331</v>
      </c>
      <c r="H1748" t="s">
        <v>3932</v>
      </c>
      <c r="I1748" t="s">
        <v>31332</v>
      </c>
      <c r="J1748" t="s">
        <v>2542</v>
      </c>
      <c r="K1748" t="s">
        <v>31274</v>
      </c>
      <c r="L1748" t="s">
        <v>31333</v>
      </c>
      <c r="M1748" t="s">
        <v>31334</v>
      </c>
    </row>
    <row r="1749" spans="1:13">
      <c r="A1749" t="s">
        <v>177</v>
      </c>
      <c r="B1749" t="s">
        <v>177</v>
      </c>
      <c r="C1749" t="s">
        <v>1877</v>
      </c>
      <c r="D1749" t="s">
        <v>152</v>
      </c>
      <c r="E1749" t="s">
        <v>254</v>
      </c>
      <c r="F1749" t="s">
        <v>11</v>
      </c>
      <c r="G1749" t="s">
        <v>31335</v>
      </c>
      <c r="H1749" t="s">
        <v>2542</v>
      </c>
      <c r="I1749" t="s">
        <v>31336</v>
      </c>
      <c r="J1749" t="s">
        <v>2074</v>
      </c>
      <c r="K1749" t="s">
        <v>31210</v>
      </c>
      <c r="L1749" t="s">
        <v>25858</v>
      </c>
      <c r="M1749" t="s">
        <v>31337</v>
      </c>
    </row>
    <row r="1750" spans="1:13">
      <c r="A1750" t="s">
        <v>177</v>
      </c>
      <c r="B1750" t="s">
        <v>177</v>
      </c>
      <c r="C1750" t="s">
        <v>1877</v>
      </c>
      <c r="D1750" t="s">
        <v>152</v>
      </c>
      <c r="E1750" t="s">
        <v>254</v>
      </c>
      <c r="F1750" t="s">
        <v>20</v>
      </c>
      <c r="G1750" t="s">
        <v>31338</v>
      </c>
      <c r="H1750" t="s">
        <v>1808</v>
      </c>
      <c r="I1750" t="s">
        <v>31339</v>
      </c>
      <c r="J1750" t="s">
        <v>1897</v>
      </c>
      <c r="K1750" t="s">
        <v>31340</v>
      </c>
      <c r="L1750" t="s">
        <v>31341</v>
      </c>
      <c r="M1750" t="s">
        <v>31342</v>
      </c>
    </row>
    <row r="1751" spans="1:13">
      <c r="A1751" t="s">
        <v>177</v>
      </c>
      <c r="B1751" t="s">
        <v>177</v>
      </c>
      <c r="C1751" t="s">
        <v>1877</v>
      </c>
      <c r="D1751" t="s">
        <v>152</v>
      </c>
      <c r="E1751" t="s">
        <v>197</v>
      </c>
      <c r="F1751" t="s">
        <v>3</v>
      </c>
      <c r="G1751" t="s">
        <v>31343</v>
      </c>
      <c r="H1751" t="s">
        <v>2614</v>
      </c>
      <c r="I1751" t="s">
        <v>31344</v>
      </c>
      <c r="J1751" t="s">
        <v>2818</v>
      </c>
      <c r="K1751" t="s">
        <v>31345</v>
      </c>
      <c r="L1751" t="s">
        <v>31346</v>
      </c>
      <c r="M1751" t="s">
        <v>31347</v>
      </c>
    </row>
    <row r="1752" spans="1:13">
      <c r="A1752" t="s">
        <v>177</v>
      </c>
      <c r="B1752" t="s">
        <v>177</v>
      </c>
      <c r="C1752" t="s">
        <v>1877</v>
      </c>
      <c r="D1752" t="s">
        <v>152</v>
      </c>
      <c r="E1752" t="s">
        <v>197</v>
      </c>
      <c r="F1752" t="s">
        <v>10</v>
      </c>
      <c r="G1752" t="s">
        <v>31348</v>
      </c>
      <c r="H1752" t="s">
        <v>4307</v>
      </c>
      <c r="I1752" t="s">
        <v>31349</v>
      </c>
      <c r="J1752" t="s">
        <v>4587</v>
      </c>
      <c r="K1752" t="s">
        <v>31350</v>
      </c>
      <c r="L1752" t="s">
        <v>31351</v>
      </c>
      <c r="M1752" t="s">
        <v>31352</v>
      </c>
    </row>
    <row r="1753" spans="1:13">
      <c r="A1753" t="s">
        <v>177</v>
      </c>
      <c r="B1753" t="s">
        <v>177</v>
      </c>
      <c r="C1753" t="s">
        <v>1877</v>
      </c>
      <c r="D1753" t="s">
        <v>152</v>
      </c>
      <c r="E1753" t="s">
        <v>197</v>
      </c>
      <c r="F1753" t="s">
        <v>2</v>
      </c>
      <c r="G1753" t="s">
        <v>31353</v>
      </c>
      <c r="H1753" t="s">
        <v>2469</v>
      </c>
      <c r="I1753" t="s">
        <v>31354</v>
      </c>
      <c r="J1753" t="s">
        <v>3473</v>
      </c>
      <c r="K1753" t="s">
        <v>13728</v>
      </c>
      <c r="L1753" t="s">
        <v>31355</v>
      </c>
      <c r="M1753" t="s">
        <v>31356</v>
      </c>
    </row>
    <row r="1754" spans="1:13">
      <c r="A1754" t="s">
        <v>177</v>
      </c>
      <c r="B1754" t="s">
        <v>177</v>
      </c>
      <c r="C1754" t="s">
        <v>1877</v>
      </c>
      <c r="D1754" t="s">
        <v>152</v>
      </c>
      <c r="E1754" t="s">
        <v>197</v>
      </c>
      <c r="F1754" t="s">
        <v>4</v>
      </c>
      <c r="G1754" t="s">
        <v>31357</v>
      </c>
      <c r="H1754" t="s">
        <v>2288</v>
      </c>
      <c r="I1754" t="s">
        <v>31358</v>
      </c>
      <c r="J1754" t="s">
        <v>1719</v>
      </c>
      <c r="K1754" t="s">
        <v>31359</v>
      </c>
      <c r="L1754" t="s">
        <v>31360</v>
      </c>
      <c r="M1754" t="s">
        <v>31361</v>
      </c>
    </row>
    <row r="1755" spans="1:13">
      <c r="A1755" t="s">
        <v>177</v>
      </c>
      <c r="B1755" t="s">
        <v>177</v>
      </c>
      <c r="C1755" t="s">
        <v>1877</v>
      </c>
      <c r="D1755" t="s">
        <v>152</v>
      </c>
      <c r="E1755" t="s">
        <v>197</v>
      </c>
      <c r="F1755" t="s">
        <v>11</v>
      </c>
      <c r="G1755" t="s">
        <v>31362</v>
      </c>
      <c r="H1755" t="s">
        <v>2135</v>
      </c>
      <c r="I1755" t="s">
        <v>31363</v>
      </c>
      <c r="J1755" t="s">
        <v>1831</v>
      </c>
      <c r="K1755" t="s">
        <v>31364</v>
      </c>
      <c r="L1755" t="s">
        <v>25206</v>
      </c>
      <c r="M1755" t="s">
        <v>31365</v>
      </c>
    </row>
    <row r="1756" spans="1:13">
      <c r="A1756" t="s">
        <v>177</v>
      </c>
      <c r="B1756" t="s">
        <v>177</v>
      </c>
      <c r="C1756" t="s">
        <v>1877</v>
      </c>
      <c r="D1756" t="s">
        <v>152</v>
      </c>
      <c r="E1756" t="s">
        <v>197</v>
      </c>
      <c r="F1756" t="s">
        <v>20</v>
      </c>
      <c r="G1756" t="s">
        <v>31366</v>
      </c>
      <c r="H1756" t="s">
        <v>2281</v>
      </c>
      <c r="I1756" t="s">
        <v>14082</v>
      </c>
      <c r="J1756" t="s">
        <v>1744</v>
      </c>
      <c r="K1756" t="s">
        <v>31367</v>
      </c>
      <c r="L1756" t="s">
        <v>28194</v>
      </c>
      <c r="M1756" t="s">
        <v>31368</v>
      </c>
    </row>
    <row r="1757" spans="1:13">
      <c r="A1757" t="s">
        <v>177</v>
      </c>
      <c r="B1757" t="s">
        <v>177</v>
      </c>
      <c r="C1757" t="s">
        <v>1877</v>
      </c>
      <c r="D1757" t="s">
        <v>152</v>
      </c>
      <c r="E1757" t="s">
        <v>269</v>
      </c>
      <c r="F1757" t="s">
        <v>3</v>
      </c>
      <c r="G1757" t="s">
        <v>31369</v>
      </c>
      <c r="H1757" t="s">
        <v>3157</v>
      </c>
      <c r="I1757" t="s">
        <v>31370</v>
      </c>
      <c r="J1757" t="s">
        <v>2550</v>
      </c>
      <c r="K1757" t="s">
        <v>31265</v>
      </c>
      <c r="L1757" t="s">
        <v>31371</v>
      </c>
      <c r="M1757" t="s">
        <v>31372</v>
      </c>
    </row>
    <row r="1758" spans="1:13">
      <c r="A1758" t="s">
        <v>177</v>
      </c>
      <c r="B1758" t="s">
        <v>177</v>
      </c>
      <c r="C1758" t="s">
        <v>1877</v>
      </c>
      <c r="D1758" t="s">
        <v>152</v>
      </c>
      <c r="E1758" t="s">
        <v>269</v>
      </c>
      <c r="F1758" t="s">
        <v>10</v>
      </c>
      <c r="G1758" t="s">
        <v>31373</v>
      </c>
      <c r="H1758" t="s">
        <v>4098</v>
      </c>
      <c r="I1758" t="s">
        <v>31374</v>
      </c>
      <c r="J1758" t="s">
        <v>2226</v>
      </c>
      <c r="K1758" t="s">
        <v>31218</v>
      </c>
      <c r="L1758" t="s">
        <v>31375</v>
      </c>
      <c r="M1758" t="s">
        <v>31376</v>
      </c>
    </row>
    <row r="1759" spans="1:13">
      <c r="A1759" t="s">
        <v>177</v>
      </c>
      <c r="B1759" t="s">
        <v>177</v>
      </c>
      <c r="C1759" t="s">
        <v>1877</v>
      </c>
      <c r="D1759" t="s">
        <v>152</v>
      </c>
      <c r="E1759" t="s">
        <v>269</v>
      </c>
      <c r="F1759" t="s">
        <v>2</v>
      </c>
      <c r="G1759" t="s">
        <v>31377</v>
      </c>
      <c r="H1759" t="s">
        <v>2596</v>
      </c>
      <c r="I1759" t="s">
        <v>31378</v>
      </c>
      <c r="J1759" t="s">
        <v>1982</v>
      </c>
      <c r="K1759" t="s">
        <v>31379</v>
      </c>
      <c r="L1759" t="s">
        <v>31380</v>
      </c>
      <c r="M1759" t="s">
        <v>31381</v>
      </c>
    </row>
    <row r="1760" spans="1:13">
      <c r="A1760" t="s">
        <v>177</v>
      </c>
      <c r="B1760" t="s">
        <v>177</v>
      </c>
      <c r="C1760" t="s">
        <v>1877</v>
      </c>
      <c r="D1760" t="s">
        <v>152</v>
      </c>
      <c r="E1760" t="s">
        <v>269</v>
      </c>
      <c r="F1760" t="s">
        <v>4</v>
      </c>
      <c r="G1760" t="s">
        <v>31382</v>
      </c>
      <c r="H1760" t="s">
        <v>2463</v>
      </c>
      <c r="I1760" t="s">
        <v>31383</v>
      </c>
      <c r="J1760" t="s">
        <v>2029</v>
      </c>
      <c r="K1760" t="s">
        <v>31315</v>
      </c>
      <c r="L1760" t="s">
        <v>27364</v>
      </c>
      <c r="M1760" t="s">
        <v>31384</v>
      </c>
    </row>
    <row r="1761" spans="1:13">
      <c r="A1761" t="s">
        <v>177</v>
      </c>
      <c r="B1761" t="s">
        <v>177</v>
      </c>
      <c r="C1761" t="s">
        <v>1877</v>
      </c>
      <c r="D1761" t="s">
        <v>152</v>
      </c>
      <c r="E1761" t="s">
        <v>269</v>
      </c>
      <c r="F1761" t="s">
        <v>11</v>
      </c>
      <c r="G1761" t="s">
        <v>31385</v>
      </c>
      <c r="H1761" t="s">
        <v>2114</v>
      </c>
      <c r="I1761" t="s">
        <v>31386</v>
      </c>
      <c r="J1761" t="s">
        <v>1657</v>
      </c>
      <c r="K1761" t="s">
        <v>31387</v>
      </c>
      <c r="L1761" t="s">
        <v>31388</v>
      </c>
      <c r="M1761" t="s">
        <v>31389</v>
      </c>
    </row>
    <row r="1762" spans="1:13">
      <c r="A1762" t="s">
        <v>177</v>
      </c>
      <c r="B1762" t="s">
        <v>177</v>
      </c>
      <c r="C1762" t="s">
        <v>1877</v>
      </c>
      <c r="D1762" t="s">
        <v>152</v>
      </c>
      <c r="E1762" t="s">
        <v>269</v>
      </c>
      <c r="F1762" t="s">
        <v>20</v>
      </c>
      <c r="G1762" t="s">
        <v>31390</v>
      </c>
      <c r="H1762" t="s">
        <v>2027</v>
      </c>
      <c r="I1762" t="s">
        <v>31391</v>
      </c>
      <c r="J1762" t="s">
        <v>1590</v>
      </c>
      <c r="K1762" t="s">
        <v>31392</v>
      </c>
      <c r="L1762" t="s">
        <v>28397</v>
      </c>
      <c r="M1762" t="s">
        <v>31393</v>
      </c>
    </row>
    <row r="1763" spans="1:13">
      <c r="A1763" t="s">
        <v>177</v>
      </c>
      <c r="B1763" t="s">
        <v>177</v>
      </c>
      <c r="C1763" t="s">
        <v>1877</v>
      </c>
      <c r="D1763" t="s">
        <v>153</v>
      </c>
      <c r="E1763" t="s">
        <v>277</v>
      </c>
      <c r="F1763" t="s">
        <v>3</v>
      </c>
      <c r="G1763" t="s">
        <v>31394</v>
      </c>
      <c r="H1763" t="s">
        <v>2029</v>
      </c>
      <c r="I1763" t="s">
        <v>31395</v>
      </c>
      <c r="J1763" t="s">
        <v>1939</v>
      </c>
      <c r="K1763" t="s">
        <v>31396</v>
      </c>
      <c r="L1763" t="s">
        <v>31397</v>
      </c>
      <c r="M1763" t="s">
        <v>31398</v>
      </c>
    </row>
    <row r="1764" spans="1:13">
      <c r="A1764" t="s">
        <v>177</v>
      </c>
      <c r="B1764" t="s">
        <v>177</v>
      </c>
      <c r="C1764" t="s">
        <v>1877</v>
      </c>
      <c r="D1764" t="s">
        <v>153</v>
      </c>
      <c r="E1764" t="s">
        <v>277</v>
      </c>
      <c r="F1764" t="s">
        <v>10</v>
      </c>
      <c r="G1764" t="s">
        <v>31399</v>
      </c>
      <c r="H1764" t="s">
        <v>3191</v>
      </c>
      <c r="I1764" t="s">
        <v>31400</v>
      </c>
      <c r="J1764" t="s">
        <v>1981</v>
      </c>
      <c r="K1764" t="s">
        <v>31401</v>
      </c>
      <c r="L1764" t="s">
        <v>31402</v>
      </c>
      <c r="M1764" t="s">
        <v>31403</v>
      </c>
    </row>
    <row r="1765" spans="1:13">
      <c r="A1765" t="s">
        <v>177</v>
      </c>
      <c r="B1765" t="s">
        <v>177</v>
      </c>
      <c r="C1765" t="s">
        <v>1877</v>
      </c>
      <c r="D1765" t="s">
        <v>153</v>
      </c>
      <c r="E1765" t="s">
        <v>277</v>
      </c>
      <c r="F1765" t="s">
        <v>2</v>
      </c>
      <c r="G1765" t="s">
        <v>31404</v>
      </c>
      <c r="H1765" t="s">
        <v>2266</v>
      </c>
      <c r="I1765" t="s">
        <v>31405</v>
      </c>
      <c r="J1765" t="s">
        <v>3056</v>
      </c>
      <c r="K1765" t="s">
        <v>31406</v>
      </c>
      <c r="L1765" t="s">
        <v>31407</v>
      </c>
      <c r="M1765" t="s">
        <v>25719</v>
      </c>
    </row>
    <row r="1766" spans="1:13">
      <c r="A1766" t="s">
        <v>177</v>
      </c>
      <c r="B1766" t="s">
        <v>177</v>
      </c>
      <c r="C1766" t="s">
        <v>1877</v>
      </c>
      <c r="D1766" t="s">
        <v>153</v>
      </c>
      <c r="E1766" t="s">
        <v>277</v>
      </c>
      <c r="F1766" t="s">
        <v>4</v>
      </c>
      <c r="G1766" t="s">
        <v>31408</v>
      </c>
      <c r="H1766" t="s">
        <v>1969</v>
      </c>
      <c r="I1766" t="s">
        <v>31409</v>
      </c>
      <c r="J1766" t="s">
        <v>1348</v>
      </c>
      <c r="K1766" t="s">
        <v>31410</v>
      </c>
      <c r="L1766" t="s">
        <v>31411</v>
      </c>
      <c r="M1766" t="s">
        <v>31412</v>
      </c>
    </row>
    <row r="1767" spans="1:13">
      <c r="A1767" t="s">
        <v>177</v>
      </c>
      <c r="B1767" t="s">
        <v>177</v>
      </c>
      <c r="C1767" t="s">
        <v>1877</v>
      </c>
      <c r="D1767" t="s">
        <v>153</v>
      </c>
      <c r="E1767" t="s">
        <v>277</v>
      </c>
      <c r="F1767" t="s">
        <v>11</v>
      </c>
      <c r="G1767" t="s">
        <v>31413</v>
      </c>
      <c r="H1767" t="s">
        <v>2779</v>
      </c>
      <c r="I1767" t="s">
        <v>31414</v>
      </c>
      <c r="J1767" t="s">
        <v>2114</v>
      </c>
      <c r="K1767" t="s">
        <v>31291</v>
      </c>
      <c r="L1767" t="s">
        <v>29129</v>
      </c>
      <c r="M1767" t="s">
        <v>31415</v>
      </c>
    </row>
    <row r="1768" spans="1:13">
      <c r="A1768" t="s">
        <v>177</v>
      </c>
      <c r="B1768" t="s">
        <v>177</v>
      </c>
      <c r="C1768" t="s">
        <v>1877</v>
      </c>
      <c r="D1768" t="s">
        <v>153</v>
      </c>
      <c r="E1768" t="s">
        <v>277</v>
      </c>
      <c r="F1768" t="s">
        <v>20</v>
      </c>
      <c r="G1768" t="s">
        <v>31416</v>
      </c>
      <c r="H1768" t="s">
        <v>2608</v>
      </c>
      <c r="I1768" t="s">
        <v>31232</v>
      </c>
      <c r="J1768" t="s">
        <v>1961</v>
      </c>
      <c r="K1768" t="s">
        <v>31417</v>
      </c>
      <c r="L1768" t="s">
        <v>24911</v>
      </c>
      <c r="M1768" t="s">
        <v>31418</v>
      </c>
    </row>
    <row r="1769" spans="1:13">
      <c r="A1769" t="s">
        <v>177</v>
      </c>
      <c r="B1769" t="s">
        <v>177</v>
      </c>
      <c r="C1769" t="s">
        <v>1877</v>
      </c>
      <c r="D1769" t="s">
        <v>153</v>
      </c>
      <c r="E1769" t="s">
        <v>188</v>
      </c>
      <c r="F1769" t="s">
        <v>3</v>
      </c>
      <c r="G1769" t="s">
        <v>31419</v>
      </c>
      <c r="H1769" t="s">
        <v>2608</v>
      </c>
      <c r="I1769" t="s">
        <v>31232</v>
      </c>
      <c r="J1769" t="s">
        <v>2587</v>
      </c>
      <c r="K1769" t="s">
        <v>31420</v>
      </c>
      <c r="L1769" t="s">
        <v>31421</v>
      </c>
      <c r="M1769" t="s">
        <v>31422</v>
      </c>
    </row>
    <row r="1770" spans="1:13">
      <c r="A1770" t="s">
        <v>177</v>
      </c>
      <c r="B1770" t="s">
        <v>177</v>
      </c>
      <c r="C1770" t="s">
        <v>1877</v>
      </c>
      <c r="D1770" t="s">
        <v>153</v>
      </c>
      <c r="E1770" t="s">
        <v>188</v>
      </c>
      <c r="F1770" t="s">
        <v>10</v>
      </c>
      <c r="G1770" t="s">
        <v>31423</v>
      </c>
      <c r="H1770" t="s">
        <v>3321</v>
      </c>
      <c r="I1770" t="s">
        <v>31424</v>
      </c>
      <c r="J1770" t="s">
        <v>3473</v>
      </c>
      <c r="K1770" t="s">
        <v>13728</v>
      </c>
      <c r="L1770" t="s">
        <v>31425</v>
      </c>
      <c r="M1770" t="s">
        <v>31426</v>
      </c>
    </row>
    <row r="1771" spans="1:13">
      <c r="A1771" t="s">
        <v>177</v>
      </c>
      <c r="B1771" t="s">
        <v>177</v>
      </c>
      <c r="C1771" t="s">
        <v>1877</v>
      </c>
      <c r="D1771" t="s">
        <v>153</v>
      </c>
      <c r="E1771" t="s">
        <v>188</v>
      </c>
      <c r="F1771" t="s">
        <v>2</v>
      </c>
      <c r="G1771" t="s">
        <v>31427</v>
      </c>
      <c r="H1771" t="s">
        <v>4098</v>
      </c>
      <c r="I1771" t="s">
        <v>31374</v>
      </c>
      <c r="J1771" t="s">
        <v>1946</v>
      </c>
      <c r="K1771" t="s">
        <v>31428</v>
      </c>
      <c r="L1771" t="s">
        <v>31429</v>
      </c>
      <c r="M1771" t="s">
        <v>31430</v>
      </c>
    </row>
    <row r="1772" spans="1:13">
      <c r="A1772" t="s">
        <v>177</v>
      </c>
      <c r="B1772" t="s">
        <v>177</v>
      </c>
      <c r="C1772" t="s">
        <v>1877</v>
      </c>
      <c r="D1772" t="s">
        <v>153</v>
      </c>
      <c r="E1772" t="s">
        <v>188</v>
      </c>
      <c r="F1772" t="s">
        <v>4</v>
      </c>
      <c r="G1772" t="s">
        <v>31431</v>
      </c>
      <c r="H1772" t="s">
        <v>2442</v>
      </c>
      <c r="I1772" t="s">
        <v>31432</v>
      </c>
      <c r="J1772" t="s">
        <v>2461</v>
      </c>
      <c r="K1772" t="s">
        <v>31433</v>
      </c>
      <c r="L1772" t="s">
        <v>31434</v>
      </c>
      <c r="M1772" t="s">
        <v>31435</v>
      </c>
    </row>
    <row r="1773" spans="1:13">
      <c r="A1773" t="s">
        <v>177</v>
      </c>
      <c r="B1773" t="s">
        <v>177</v>
      </c>
      <c r="C1773" t="s">
        <v>1877</v>
      </c>
      <c r="D1773" t="s">
        <v>153</v>
      </c>
      <c r="E1773" t="s">
        <v>188</v>
      </c>
      <c r="F1773" t="s">
        <v>11</v>
      </c>
      <c r="G1773" t="s">
        <v>31436</v>
      </c>
      <c r="H1773" t="s">
        <v>1968</v>
      </c>
      <c r="I1773" t="s">
        <v>31437</v>
      </c>
      <c r="J1773" t="s">
        <v>1897</v>
      </c>
      <c r="K1773" t="s">
        <v>31340</v>
      </c>
      <c r="L1773" t="s">
        <v>30930</v>
      </c>
      <c r="M1773" t="s">
        <v>31438</v>
      </c>
    </row>
    <row r="1774" spans="1:13">
      <c r="A1774" t="s">
        <v>177</v>
      </c>
      <c r="B1774" t="s">
        <v>177</v>
      </c>
      <c r="C1774" t="s">
        <v>1877</v>
      </c>
      <c r="D1774" t="s">
        <v>153</v>
      </c>
      <c r="E1774" t="s">
        <v>188</v>
      </c>
      <c r="F1774" t="s">
        <v>20</v>
      </c>
      <c r="G1774" t="s">
        <v>31439</v>
      </c>
      <c r="H1774" t="s">
        <v>2481</v>
      </c>
      <c r="I1774" t="s">
        <v>31440</v>
      </c>
      <c r="J1774" t="s">
        <v>1897</v>
      </c>
      <c r="K1774" t="s">
        <v>31340</v>
      </c>
      <c r="L1774" t="s">
        <v>31441</v>
      </c>
      <c r="M1774" t="s">
        <v>31442</v>
      </c>
    </row>
    <row r="1775" spans="1:13">
      <c r="A1775" t="s">
        <v>177</v>
      </c>
      <c r="B1775" t="s">
        <v>177</v>
      </c>
      <c r="C1775" t="s">
        <v>1877</v>
      </c>
      <c r="D1775" t="s">
        <v>153</v>
      </c>
      <c r="E1775" t="s">
        <v>292</v>
      </c>
      <c r="F1775" t="s">
        <v>3</v>
      </c>
      <c r="G1775" t="s">
        <v>31443</v>
      </c>
      <c r="H1775" t="s">
        <v>2692</v>
      </c>
      <c r="I1775" t="s">
        <v>31444</v>
      </c>
      <c r="J1775" t="s">
        <v>3191</v>
      </c>
      <c r="K1775" t="s">
        <v>31445</v>
      </c>
      <c r="L1775" t="s">
        <v>31446</v>
      </c>
      <c r="M1775" t="s">
        <v>31447</v>
      </c>
    </row>
    <row r="1776" spans="1:13">
      <c r="A1776" t="s">
        <v>177</v>
      </c>
      <c r="B1776" t="s">
        <v>177</v>
      </c>
      <c r="C1776" t="s">
        <v>1877</v>
      </c>
      <c r="D1776" t="s">
        <v>153</v>
      </c>
      <c r="E1776" t="s">
        <v>292</v>
      </c>
      <c r="F1776" t="s">
        <v>10</v>
      </c>
      <c r="G1776" t="s">
        <v>31448</v>
      </c>
      <c r="H1776" t="s">
        <v>3815</v>
      </c>
      <c r="I1776" t="s">
        <v>31449</v>
      </c>
      <c r="J1776" t="s">
        <v>3700</v>
      </c>
      <c r="K1776" t="s">
        <v>31450</v>
      </c>
      <c r="L1776" t="s">
        <v>31451</v>
      </c>
      <c r="M1776" t="s">
        <v>25194</v>
      </c>
    </row>
    <row r="1777" spans="1:13">
      <c r="A1777" t="s">
        <v>177</v>
      </c>
      <c r="B1777" t="s">
        <v>177</v>
      </c>
      <c r="C1777" t="s">
        <v>1877</v>
      </c>
      <c r="D1777" t="s">
        <v>153</v>
      </c>
      <c r="E1777" t="s">
        <v>292</v>
      </c>
      <c r="F1777" t="s">
        <v>2</v>
      </c>
      <c r="G1777" t="s">
        <v>31452</v>
      </c>
      <c r="H1777" t="s">
        <v>2225</v>
      </c>
      <c r="I1777" t="s">
        <v>31453</v>
      </c>
      <c r="J1777" t="s">
        <v>2412</v>
      </c>
      <c r="K1777" t="s">
        <v>31223</v>
      </c>
      <c r="L1777" t="s">
        <v>31454</v>
      </c>
      <c r="M1777" t="s">
        <v>31455</v>
      </c>
    </row>
    <row r="1778" spans="1:13">
      <c r="A1778" t="s">
        <v>177</v>
      </c>
      <c r="B1778" t="s">
        <v>177</v>
      </c>
      <c r="C1778" t="s">
        <v>1877</v>
      </c>
      <c r="D1778" t="s">
        <v>153</v>
      </c>
      <c r="E1778" t="s">
        <v>292</v>
      </c>
      <c r="F1778" t="s">
        <v>4</v>
      </c>
      <c r="G1778" t="s">
        <v>31456</v>
      </c>
      <c r="H1778" t="s">
        <v>3377</v>
      </c>
      <c r="I1778" t="s">
        <v>31305</v>
      </c>
      <c r="J1778" t="s">
        <v>1968</v>
      </c>
      <c r="K1778" t="s">
        <v>31457</v>
      </c>
      <c r="L1778" t="s">
        <v>31307</v>
      </c>
      <c r="M1778" t="s">
        <v>31458</v>
      </c>
    </row>
    <row r="1779" spans="1:13">
      <c r="A1779" t="s">
        <v>177</v>
      </c>
      <c r="B1779" t="s">
        <v>177</v>
      </c>
      <c r="C1779" t="s">
        <v>1877</v>
      </c>
      <c r="D1779" t="s">
        <v>153</v>
      </c>
      <c r="E1779" t="s">
        <v>292</v>
      </c>
      <c r="F1779" t="s">
        <v>11</v>
      </c>
      <c r="G1779" t="s">
        <v>31459</v>
      </c>
      <c r="H1779" t="s">
        <v>1807</v>
      </c>
      <c r="I1779" t="s">
        <v>31460</v>
      </c>
      <c r="J1779" t="s">
        <v>1831</v>
      </c>
      <c r="K1779" t="s">
        <v>31364</v>
      </c>
      <c r="L1779" t="s">
        <v>28444</v>
      </c>
      <c r="M1779" t="s">
        <v>31461</v>
      </c>
    </row>
    <row r="1780" spans="1:13">
      <c r="A1780" t="s">
        <v>177</v>
      </c>
      <c r="B1780" t="s">
        <v>177</v>
      </c>
      <c r="C1780" t="s">
        <v>1877</v>
      </c>
      <c r="D1780" t="s">
        <v>153</v>
      </c>
      <c r="E1780" t="s">
        <v>292</v>
      </c>
      <c r="F1780" t="s">
        <v>20</v>
      </c>
      <c r="G1780" t="s">
        <v>31462</v>
      </c>
      <c r="H1780" t="s">
        <v>2384</v>
      </c>
      <c r="I1780" t="s">
        <v>31463</v>
      </c>
      <c r="J1780" t="s">
        <v>1831</v>
      </c>
      <c r="K1780" t="s">
        <v>31364</v>
      </c>
      <c r="L1780" t="s">
        <v>31464</v>
      </c>
      <c r="M1780" t="s">
        <v>31465</v>
      </c>
    </row>
    <row r="1781" spans="1:13">
      <c r="A1781" t="s">
        <v>177</v>
      </c>
      <c r="B1781" t="s">
        <v>177</v>
      </c>
      <c r="C1781" t="s">
        <v>1877</v>
      </c>
      <c r="D1781" t="s">
        <v>153</v>
      </c>
      <c r="E1781" t="s">
        <v>300</v>
      </c>
      <c r="F1781" t="s">
        <v>3</v>
      </c>
      <c r="G1781" t="s">
        <v>31466</v>
      </c>
      <c r="H1781" t="s">
        <v>1751</v>
      </c>
      <c r="I1781" t="s">
        <v>31467</v>
      </c>
      <c r="J1781" t="s">
        <v>2500</v>
      </c>
      <c r="K1781" t="s">
        <v>31468</v>
      </c>
      <c r="L1781" t="s">
        <v>31469</v>
      </c>
      <c r="M1781" t="s">
        <v>31470</v>
      </c>
    </row>
    <row r="1782" spans="1:13">
      <c r="A1782" t="s">
        <v>177</v>
      </c>
      <c r="B1782" t="s">
        <v>177</v>
      </c>
      <c r="C1782" t="s">
        <v>1877</v>
      </c>
      <c r="D1782" t="s">
        <v>153</v>
      </c>
      <c r="E1782" t="s">
        <v>300</v>
      </c>
      <c r="F1782" t="s">
        <v>10</v>
      </c>
      <c r="G1782" t="s">
        <v>31471</v>
      </c>
      <c r="H1782" t="s">
        <v>1904</v>
      </c>
      <c r="I1782" t="s">
        <v>31472</v>
      </c>
      <c r="J1782" t="s">
        <v>1238</v>
      </c>
      <c r="K1782" t="s">
        <v>31473</v>
      </c>
      <c r="L1782" t="s">
        <v>31474</v>
      </c>
      <c r="M1782" t="s">
        <v>31475</v>
      </c>
    </row>
    <row r="1783" spans="1:13">
      <c r="A1783" t="s">
        <v>177</v>
      </c>
      <c r="B1783" t="s">
        <v>177</v>
      </c>
      <c r="C1783" t="s">
        <v>1877</v>
      </c>
      <c r="D1783" t="s">
        <v>153</v>
      </c>
      <c r="E1783" t="s">
        <v>300</v>
      </c>
      <c r="F1783" t="s">
        <v>2</v>
      </c>
      <c r="G1783" t="s">
        <v>31476</v>
      </c>
      <c r="H1783" t="s">
        <v>3720</v>
      </c>
      <c r="I1783" t="s">
        <v>31477</v>
      </c>
      <c r="J1783" t="s">
        <v>2878</v>
      </c>
      <c r="K1783" t="s">
        <v>31478</v>
      </c>
      <c r="L1783" t="s">
        <v>31479</v>
      </c>
      <c r="M1783" t="s">
        <v>31480</v>
      </c>
    </row>
    <row r="1784" spans="1:13">
      <c r="A1784" t="s">
        <v>177</v>
      </c>
      <c r="B1784" t="s">
        <v>177</v>
      </c>
      <c r="C1784" t="s">
        <v>1877</v>
      </c>
      <c r="D1784" t="s">
        <v>153</v>
      </c>
      <c r="E1784" t="s">
        <v>300</v>
      </c>
      <c r="F1784" t="s">
        <v>4</v>
      </c>
      <c r="G1784" t="s">
        <v>31481</v>
      </c>
      <c r="H1784" t="s">
        <v>2279</v>
      </c>
      <c r="I1784" t="s">
        <v>31482</v>
      </c>
      <c r="J1784" t="s">
        <v>1918</v>
      </c>
      <c r="K1784" t="s">
        <v>31483</v>
      </c>
      <c r="L1784" t="s">
        <v>31484</v>
      </c>
      <c r="M1784" t="s">
        <v>31485</v>
      </c>
    </row>
    <row r="1785" spans="1:13">
      <c r="A1785" t="s">
        <v>177</v>
      </c>
      <c r="B1785" t="s">
        <v>177</v>
      </c>
      <c r="C1785" t="s">
        <v>1877</v>
      </c>
      <c r="D1785" t="s">
        <v>153</v>
      </c>
      <c r="E1785" t="s">
        <v>300</v>
      </c>
      <c r="F1785" t="s">
        <v>11</v>
      </c>
      <c r="G1785" t="s">
        <v>31486</v>
      </c>
      <c r="H1785" t="s">
        <v>2007</v>
      </c>
      <c r="I1785" t="s">
        <v>31287</v>
      </c>
      <c r="J1785" t="s">
        <v>1592</v>
      </c>
      <c r="K1785" t="s">
        <v>31487</v>
      </c>
      <c r="L1785" t="s">
        <v>31488</v>
      </c>
      <c r="M1785" t="s">
        <v>31489</v>
      </c>
    </row>
    <row r="1786" spans="1:13">
      <c r="A1786" t="s">
        <v>177</v>
      </c>
      <c r="B1786" t="s">
        <v>177</v>
      </c>
      <c r="C1786" t="s">
        <v>1877</v>
      </c>
      <c r="D1786" t="s">
        <v>153</v>
      </c>
      <c r="E1786" t="s">
        <v>300</v>
      </c>
      <c r="F1786" t="s">
        <v>20</v>
      </c>
      <c r="G1786" t="s">
        <v>31490</v>
      </c>
      <c r="H1786" t="s">
        <v>2074</v>
      </c>
      <c r="I1786" t="s">
        <v>31491</v>
      </c>
      <c r="J1786" t="s">
        <v>1657</v>
      </c>
      <c r="K1786" t="s">
        <v>31387</v>
      </c>
      <c r="L1786" t="s">
        <v>31492</v>
      </c>
      <c r="M1786" t="s">
        <v>31493</v>
      </c>
    </row>
    <row r="1787" spans="1:13">
      <c r="A1787" t="s">
        <v>177</v>
      </c>
      <c r="B1787" t="s">
        <v>177</v>
      </c>
      <c r="C1787" t="s">
        <v>1877</v>
      </c>
      <c r="D1787" t="s">
        <v>154</v>
      </c>
      <c r="E1787" t="s">
        <v>277</v>
      </c>
      <c r="F1787" t="s">
        <v>3</v>
      </c>
      <c r="G1787" t="s">
        <v>31494</v>
      </c>
      <c r="H1787" t="s">
        <v>2481</v>
      </c>
      <c r="I1787" t="s">
        <v>31440</v>
      </c>
      <c r="J1787" t="s">
        <v>1360</v>
      </c>
      <c r="K1787" t="s">
        <v>31495</v>
      </c>
      <c r="L1787" t="s">
        <v>31496</v>
      </c>
      <c r="M1787" t="s">
        <v>31497</v>
      </c>
    </row>
    <row r="1788" spans="1:13">
      <c r="A1788" t="s">
        <v>177</v>
      </c>
      <c r="B1788" t="s">
        <v>177</v>
      </c>
      <c r="C1788" t="s">
        <v>1877</v>
      </c>
      <c r="D1788" t="s">
        <v>154</v>
      </c>
      <c r="E1788" t="s">
        <v>277</v>
      </c>
      <c r="F1788" t="s">
        <v>10</v>
      </c>
      <c r="G1788" t="s">
        <v>31498</v>
      </c>
      <c r="H1788" t="s">
        <v>2004</v>
      </c>
      <c r="I1788" t="s">
        <v>31499</v>
      </c>
      <c r="J1788" t="s">
        <v>3574</v>
      </c>
      <c r="K1788" t="s">
        <v>31500</v>
      </c>
      <c r="L1788" t="s">
        <v>31501</v>
      </c>
      <c r="M1788" t="s">
        <v>27433</v>
      </c>
    </row>
    <row r="1789" spans="1:13">
      <c r="A1789" t="s">
        <v>177</v>
      </c>
      <c r="B1789" t="s">
        <v>177</v>
      </c>
      <c r="C1789" t="s">
        <v>1877</v>
      </c>
      <c r="D1789" t="s">
        <v>154</v>
      </c>
      <c r="E1789" t="s">
        <v>277</v>
      </c>
      <c r="F1789" t="s">
        <v>2</v>
      </c>
      <c r="G1789" t="s">
        <v>31502</v>
      </c>
      <c r="H1789" t="s">
        <v>3375</v>
      </c>
      <c r="I1789" t="s">
        <v>31264</v>
      </c>
      <c r="J1789" t="s">
        <v>2655</v>
      </c>
      <c r="K1789" t="s">
        <v>31503</v>
      </c>
      <c r="L1789" t="s">
        <v>31504</v>
      </c>
      <c r="M1789" t="s">
        <v>31505</v>
      </c>
    </row>
    <row r="1790" spans="1:13">
      <c r="A1790" t="s">
        <v>177</v>
      </c>
      <c r="B1790" t="s">
        <v>177</v>
      </c>
      <c r="C1790" t="s">
        <v>1877</v>
      </c>
      <c r="D1790" t="s">
        <v>154</v>
      </c>
      <c r="E1790" t="s">
        <v>277</v>
      </c>
      <c r="F1790" t="s">
        <v>4</v>
      </c>
      <c r="G1790" t="s">
        <v>31506</v>
      </c>
      <c r="H1790" t="s">
        <v>3623</v>
      </c>
      <c r="I1790" t="s">
        <v>7629</v>
      </c>
      <c r="J1790" t="s">
        <v>926</v>
      </c>
      <c r="K1790" t="s">
        <v>31507</v>
      </c>
      <c r="L1790" t="s">
        <v>24935</v>
      </c>
      <c r="M1790" t="s">
        <v>31508</v>
      </c>
    </row>
    <row r="1791" spans="1:13">
      <c r="A1791" t="s">
        <v>177</v>
      </c>
      <c r="B1791" t="s">
        <v>177</v>
      </c>
      <c r="C1791" t="s">
        <v>1877</v>
      </c>
      <c r="D1791" t="s">
        <v>154</v>
      </c>
      <c r="E1791" t="s">
        <v>277</v>
      </c>
      <c r="F1791" t="s">
        <v>11</v>
      </c>
      <c r="G1791" t="s">
        <v>31509</v>
      </c>
      <c r="H1791" t="s">
        <v>2781</v>
      </c>
      <c r="I1791" t="s">
        <v>31510</v>
      </c>
      <c r="J1791" t="s">
        <v>1853</v>
      </c>
      <c r="K1791" t="s">
        <v>31257</v>
      </c>
      <c r="L1791" t="s">
        <v>26399</v>
      </c>
      <c r="M1791" t="s">
        <v>31511</v>
      </c>
    </row>
    <row r="1792" spans="1:13">
      <c r="A1792" t="s">
        <v>177</v>
      </c>
      <c r="B1792" t="s">
        <v>177</v>
      </c>
      <c r="C1792" t="s">
        <v>1877</v>
      </c>
      <c r="D1792" t="s">
        <v>154</v>
      </c>
      <c r="E1792" t="s">
        <v>277</v>
      </c>
      <c r="F1792" t="s">
        <v>20</v>
      </c>
      <c r="G1792" t="s">
        <v>31512</v>
      </c>
      <c r="H1792" t="s">
        <v>2544</v>
      </c>
      <c r="I1792" t="s">
        <v>7542</v>
      </c>
      <c r="J1792" t="s">
        <v>1984</v>
      </c>
      <c r="K1792" t="s">
        <v>31230</v>
      </c>
      <c r="L1792" t="s">
        <v>31513</v>
      </c>
      <c r="M1792" t="s">
        <v>31514</v>
      </c>
    </row>
    <row r="1793" spans="1:13">
      <c r="A1793" t="s">
        <v>177</v>
      </c>
      <c r="B1793" t="s">
        <v>177</v>
      </c>
      <c r="C1793" t="s">
        <v>1877</v>
      </c>
      <c r="D1793" t="s">
        <v>154</v>
      </c>
      <c r="E1793" t="s">
        <v>315</v>
      </c>
      <c r="F1793" t="s">
        <v>3</v>
      </c>
      <c r="G1793" t="s">
        <v>31515</v>
      </c>
      <c r="H1793" t="s">
        <v>1137</v>
      </c>
      <c r="I1793" t="s">
        <v>31516</v>
      </c>
      <c r="J1793" t="s">
        <v>1354</v>
      </c>
      <c r="K1793" t="s">
        <v>31517</v>
      </c>
      <c r="L1793" t="s">
        <v>31518</v>
      </c>
      <c r="M1793" t="s">
        <v>31519</v>
      </c>
    </row>
    <row r="1794" spans="1:13">
      <c r="A1794" t="s">
        <v>177</v>
      </c>
      <c r="B1794" t="s">
        <v>177</v>
      </c>
      <c r="C1794" t="s">
        <v>1877</v>
      </c>
      <c r="D1794" t="s">
        <v>154</v>
      </c>
      <c r="E1794" t="s">
        <v>315</v>
      </c>
      <c r="F1794" t="s">
        <v>10</v>
      </c>
      <c r="G1794" t="s">
        <v>31520</v>
      </c>
      <c r="H1794" t="s">
        <v>2673</v>
      </c>
      <c r="I1794" t="s">
        <v>31521</v>
      </c>
      <c r="J1794" t="s">
        <v>4079</v>
      </c>
      <c r="K1794" t="s">
        <v>31247</v>
      </c>
      <c r="L1794" t="s">
        <v>31522</v>
      </c>
      <c r="M1794" t="s">
        <v>31523</v>
      </c>
    </row>
    <row r="1795" spans="1:13">
      <c r="A1795" t="s">
        <v>177</v>
      </c>
      <c r="B1795" t="s">
        <v>177</v>
      </c>
      <c r="C1795" t="s">
        <v>1877</v>
      </c>
      <c r="D1795" t="s">
        <v>154</v>
      </c>
      <c r="E1795" t="s">
        <v>315</v>
      </c>
      <c r="F1795" t="s">
        <v>2</v>
      </c>
      <c r="G1795" t="s">
        <v>31524</v>
      </c>
      <c r="H1795" t="s">
        <v>1132</v>
      </c>
      <c r="I1795" t="s">
        <v>31525</v>
      </c>
      <c r="J1795" t="s">
        <v>3237</v>
      </c>
      <c r="K1795" t="s">
        <v>31526</v>
      </c>
      <c r="L1795" t="s">
        <v>31527</v>
      </c>
      <c r="M1795" t="s">
        <v>31528</v>
      </c>
    </row>
    <row r="1796" spans="1:13">
      <c r="A1796" t="s">
        <v>177</v>
      </c>
      <c r="B1796" t="s">
        <v>177</v>
      </c>
      <c r="C1796" t="s">
        <v>1877</v>
      </c>
      <c r="D1796" t="s">
        <v>154</v>
      </c>
      <c r="E1796" t="s">
        <v>315</v>
      </c>
      <c r="F1796" t="s">
        <v>4</v>
      </c>
      <c r="G1796" t="s">
        <v>31529</v>
      </c>
      <c r="H1796" t="s">
        <v>2573</v>
      </c>
      <c r="I1796" t="s">
        <v>31530</v>
      </c>
      <c r="J1796" t="s">
        <v>2288</v>
      </c>
      <c r="K1796" t="s">
        <v>31531</v>
      </c>
      <c r="L1796" t="s">
        <v>31532</v>
      </c>
      <c r="M1796" t="s">
        <v>31533</v>
      </c>
    </row>
    <row r="1797" spans="1:13">
      <c r="A1797" t="s">
        <v>177</v>
      </c>
      <c r="B1797" t="s">
        <v>177</v>
      </c>
      <c r="C1797" t="s">
        <v>1877</v>
      </c>
      <c r="D1797" t="s">
        <v>154</v>
      </c>
      <c r="E1797" t="s">
        <v>315</v>
      </c>
      <c r="F1797" t="s">
        <v>11</v>
      </c>
      <c r="G1797" t="s">
        <v>31534</v>
      </c>
      <c r="H1797" t="s">
        <v>2542</v>
      </c>
      <c r="I1797" t="s">
        <v>31336</v>
      </c>
      <c r="J1797" t="s">
        <v>2027</v>
      </c>
      <c r="K1797" t="s">
        <v>31187</v>
      </c>
      <c r="L1797" t="s">
        <v>25858</v>
      </c>
      <c r="M1797" t="s">
        <v>31535</v>
      </c>
    </row>
    <row r="1798" spans="1:13">
      <c r="A1798" t="s">
        <v>177</v>
      </c>
      <c r="B1798" t="s">
        <v>177</v>
      </c>
      <c r="C1798" t="s">
        <v>1877</v>
      </c>
      <c r="D1798" t="s">
        <v>154</v>
      </c>
      <c r="E1798" t="s">
        <v>315</v>
      </c>
      <c r="F1798" t="s">
        <v>20</v>
      </c>
      <c r="G1798" t="s">
        <v>31536</v>
      </c>
      <c r="H1798" t="s">
        <v>1808</v>
      </c>
      <c r="I1798" t="s">
        <v>31339</v>
      </c>
      <c r="J1798" t="s">
        <v>1939</v>
      </c>
      <c r="K1798" t="s">
        <v>31396</v>
      </c>
      <c r="L1798" t="s">
        <v>31341</v>
      </c>
      <c r="M1798" t="s">
        <v>31537</v>
      </c>
    </row>
    <row r="1799" spans="1:13">
      <c r="A1799" t="s">
        <v>177</v>
      </c>
      <c r="B1799" t="s">
        <v>177</v>
      </c>
      <c r="C1799" t="s">
        <v>1877</v>
      </c>
      <c r="D1799" t="s">
        <v>154</v>
      </c>
      <c r="E1799" t="s">
        <v>323</v>
      </c>
      <c r="F1799" t="s">
        <v>3</v>
      </c>
      <c r="G1799" t="s">
        <v>31538</v>
      </c>
      <c r="H1799" t="s">
        <v>3574</v>
      </c>
      <c r="I1799" t="s">
        <v>31539</v>
      </c>
      <c r="J1799" t="s">
        <v>3191</v>
      </c>
      <c r="K1799" t="s">
        <v>31445</v>
      </c>
      <c r="L1799" t="s">
        <v>31540</v>
      </c>
      <c r="M1799" t="s">
        <v>31541</v>
      </c>
    </row>
    <row r="1800" spans="1:13">
      <c r="A1800" t="s">
        <v>177</v>
      </c>
      <c r="B1800" t="s">
        <v>177</v>
      </c>
      <c r="C1800" t="s">
        <v>1877</v>
      </c>
      <c r="D1800" t="s">
        <v>154</v>
      </c>
      <c r="E1800" t="s">
        <v>323</v>
      </c>
      <c r="F1800" t="s">
        <v>10</v>
      </c>
      <c r="G1800" t="s">
        <v>31542</v>
      </c>
      <c r="H1800" t="s">
        <v>1149</v>
      </c>
      <c r="I1800" t="s">
        <v>31543</v>
      </c>
      <c r="J1800" t="s">
        <v>2166</v>
      </c>
      <c r="K1800" t="s">
        <v>31544</v>
      </c>
      <c r="L1800" t="s">
        <v>31545</v>
      </c>
      <c r="M1800" t="s">
        <v>31546</v>
      </c>
    </row>
    <row r="1801" spans="1:13">
      <c r="A1801" t="s">
        <v>177</v>
      </c>
      <c r="B1801" t="s">
        <v>177</v>
      </c>
      <c r="C1801" t="s">
        <v>1877</v>
      </c>
      <c r="D1801" t="s">
        <v>154</v>
      </c>
      <c r="E1801" t="s">
        <v>323</v>
      </c>
      <c r="F1801" t="s">
        <v>2</v>
      </c>
      <c r="G1801" t="s">
        <v>31547</v>
      </c>
      <c r="H1801" t="s">
        <v>3154</v>
      </c>
      <c r="I1801" t="s">
        <v>31548</v>
      </c>
      <c r="J1801" t="s">
        <v>1419</v>
      </c>
      <c r="K1801" t="s">
        <v>31549</v>
      </c>
      <c r="L1801" t="s">
        <v>31550</v>
      </c>
      <c r="M1801" t="s">
        <v>31551</v>
      </c>
    </row>
    <row r="1802" spans="1:13">
      <c r="A1802" t="s">
        <v>177</v>
      </c>
      <c r="B1802" t="s">
        <v>177</v>
      </c>
      <c r="C1802" t="s">
        <v>1877</v>
      </c>
      <c r="D1802" t="s">
        <v>154</v>
      </c>
      <c r="E1802" t="s">
        <v>323</v>
      </c>
      <c r="F1802" t="s">
        <v>4</v>
      </c>
      <c r="G1802" t="s">
        <v>31552</v>
      </c>
      <c r="H1802" t="s">
        <v>2450</v>
      </c>
      <c r="I1802" t="s">
        <v>31553</v>
      </c>
      <c r="J1802" t="s">
        <v>1354</v>
      </c>
      <c r="K1802" t="s">
        <v>31517</v>
      </c>
      <c r="L1802" t="s">
        <v>31554</v>
      </c>
      <c r="M1802" t="s">
        <v>31555</v>
      </c>
    </row>
    <row r="1803" spans="1:13">
      <c r="A1803" t="s">
        <v>177</v>
      </c>
      <c r="B1803" t="s">
        <v>177</v>
      </c>
      <c r="C1803" t="s">
        <v>1877</v>
      </c>
      <c r="D1803" t="s">
        <v>154</v>
      </c>
      <c r="E1803" t="s">
        <v>323</v>
      </c>
      <c r="F1803" t="s">
        <v>11</v>
      </c>
      <c r="G1803" t="s">
        <v>31556</v>
      </c>
      <c r="H1803" t="s">
        <v>2587</v>
      </c>
      <c r="I1803" t="s">
        <v>31557</v>
      </c>
      <c r="J1803" t="s">
        <v>1853</v>
      </c>
      <c r="K1803" t="s">
        <v>31257</v>
      </c>
      <c r="L1803" t="s">
        <v>25676</v>
      </c>
      <c r="M1803" t="s">
        <v>970</v>
      </c>
    </row>
    <row r="1804" spans="1:13">
      <c r="A1804" t="s">
        <v>177</v>
      </c>
      <c r="B1804" t="s">
        <v>177</v>
      </c>
      <c r="C1804" t="s">
        <v>1877</v>
      </c>
      <c r="D1804" t="s">
        <v>154</v>
      </c>
      <c r="E1804" t="s">
        <v>323</v>
      </c>
      <c r="F1804" t="s">
        <v>20</v>
      </c>
      <c r="G1804" t="s">
        <v>31558</v>
      </c>
      <c r="H1804" t="s">
        <v>2301</v>
      </c>
      <c r="I1804" t="s">
        <v>31559</v>
      </c>
      <c r="J1804" t="s">
        <v>1786</v>
      </c>
      <c r="K1804" t="s">
        <v>31560</v>
      </c>
      <c r="L1804" t="s">
        <v>31561</v>
      </c>
      <c r="M1804" t="s">
        <v>31562</v>
      </c>
    </row>
    <row r="1805" spans="1:13">
      <c r="A1805" t="s">
        <v>177</v>
      </c>
      <c r="B1805" t="s">
        <v>177</v>
      </c>
      <c r="C1805" t="s">
        <v>1877</v>
      </c>
      <c r="D1805" t="s">
        <v>154</v>
      </c>
      <c r="E1805" t="s">
        <v>331</v>
      </c>
      <c r="F1805" t="s">
        <v>3</v>
      </c>
      <c r="G1805" t="s">
        <v>31563</v>
      </c>
      <c r="H1805" t="s">
        <v>2594</v>
      </c>
      <c r="I1805" t="s">
        <v>31564</v>
      </c>
      <c r="J1805" t="s">
        <v>916</v>
      </c>
      <c r="K1805" t="s">
        <v>31565</v>
      </c>
      <c r="L1805" t="s">
        <v>31566</v>
      </c>
      <c r="M1805" t="s">
        <v>31567</v>
      </c>
    </row>
    <row r="1806" spans="1:13">
      <c r="A1806" t="s">
        <v>177</v>
      </c>
      <c r="B1806" t="s">
        <v>177</v>
      </c>
      <c r="C1806" t="s">
        <v>1877</v>
      </c>
      <c r="D1806" t="s">
        <v>154</v>
      </c>
      <c r="E1806" t="s">
        <v>331</v>
      </c>
      <c r="F1806" t="s">
        <v>10</v>
      </c>
      <c r="G1806" t="s">
        <v>31568</v>
      </c>
      <c r="H1806" t="s">
        <v>3675</v>
      </c>
      <c r="I1806" t="s">
        <v>12043</v>
      </c>
      <c r="J1806" t="s">
        <v>2510</v>
      </c>
      <c r="K1806" t="s">
        <v>31569</v>
      </c>
      <c r="L1806" t="s">
        <v>31570</v>
      </c>
      <c r="M1806" t="s">
        <v>31571</v>
      </c>
    </row>
    <row r="1807" spans="1:13">
      <c r="A1807" t="s">
        <v>177</v>
      </c>
      <c r="B1807" t="s">
        <v>177</v>
      </c>
      <c r="C1807" t="s">
        <v>1877</v>
      </c>
      <c r="D1807" t="s">
        <v>154</v>
      </c>
      <c r="E1807" t="s">
        <v>331</v>
      </c>
      <c r="F1807" t="s">
        <v>2</v>
      </c>
      <c r="G1807" t="s">
        <v>31572</v>
      </c>
      <c r="H1807" t="s">
        <v>3438</v>
      </c>
      <c r="I1807" t="s">
        <v>31573</v>
      </c>
      <c r="J1807" t="s">
        <v>2014</v>
      </c>
      <c r="K1807" t="s">
        <v>31574</v>
      </c>
      <c r="L1807" t="s">
        <v>31575</v>
      </c>
      <c r="M1807" t="s">
        <v>31576</v>
      </c>
    </row>
    <row r="1808" spans="1:13">
      <c r="A1808" t="s">
        <v>177</v>
      </c>
      <c r="B1808" t="s">
        <v>177</v>
      </c>
      <c r="C1808" t="s">
        <v>1877</v>
      </c>
      <c r="D1808" t="s">
        <v>154</v>
      </c>
      <c r="E1808" t="s">
        <v>331</v>
      </c>
      <c r="F1808" t="s">
        <v>4</v>
      </c>
      <c r="G1808" t="s">
        <v>31577</v>
      </c>
      <c r="H1808" t="s">
        <v>2566</v>
      </c>
      <c r="I1808" t="s">
        <v>31256</v>
      </c>
      <c r="J1808" t="s">
        <v>2074</v>
      </c>
      <c r="K1808" t="s">
        <v>31210</v>
      </c>
      <c r="L1808" t="s">
        <v>31578</v>
      </c>
      <c r="M1808" t="s">
        <v>31579</v>
      </c>
    </row>
    <row r="1809" spans="1:13">
      <c r="A1809" t="s">
        <v>177</v>
      </c>
      <c r="B1809" t="s">
        <v>177</v>
      </c>
      <c r="C1809" t="s">
        <v>1877</v>
      </c>
      <c r="D1809" t="s">
        <v>154</v>
      </c>
      <c r="E1809" t="s">
        <v>331</v>
      </c>
      <c r="F1809" t="s">
        <v>11</v>
      </c>
      <c r="G1809" t="s">
        <v>31580</v>
      </c>
      <c r="H1809" t="s">
        <v>1742</v>
      </c>
      <c r="I1809" t="s">
        <v>10814</v>
      </c>
      <c r="J1809" t="s">
        <v>1053</v>
      </c>
      <c r="K1809" t="s">
        <v>31261</v>
      </c>
      <c r="L1809" t="s">
        <v>31581</v>
      </c>
      <c r="M1809" t="s">
        <v>31582</v>
      </c>
    </row>
    <row r="1810" spans="1:13">
      <c r="A1810" t="s">
        <v>177</v>
      </c>
      <c r="B1810" t="s">
        <v>177</v>
      </c>
      <c r="C1810" t="s">
        <v>1877</v>
      </c>
      <c r="D1810" t="s">
        <v>154</v>
      </c>
      <c r="E1810" t="s">
        <v>331</v>
      </c>
      <c r="F1810" t="s">
        <v>20</v>
      </c>
      <c r="G1810" t="s">
        <v>31583</v>
      </c>
      <c r="H1810" t="s">
        <v>2159</v>
      </c>
      <c r="I1810" t="s">
        <v>31584</v>
      </c>
      <c r="J1810" t="s">
        <v>1053</v>
      </c>
      <c r="K1810" t="s">
        <v>31261</v>
      </c>
      <c r="L1810" t="s">
        <v>31585</v>
      </c>
      <c r="M1810" t="s">
        <v>31586</v>
      </c>
    </row>
    <row r="1811" spans="1:13">
      <c r="A1811" t="s">
        <v>177</v>
      </c>
      <c r="B1811" t="s">
        <v>177</v>
      </c>
      <c r="C1811" t="s">
        <v>1877</v>
      </c>
      <c r="D1811" t="s">
        <v>155</v>
      </c>
      <c r="E1811" t="s">
        <v>339</v>
      </c>
      <c r="F1811" t="s">
        <v>3</v>
      </c>
      <c r="G1811" t="s">
        <v>31587</v>
      </c>
      <c r="H1811" t="s">
        <v>1354</v>
      </c>
      <c r="I1811" t="s">
        <v>31314</v>
      </c>
      <c r="J1811" t="s">
        <v>2384</v>
      </c>
      <c r="K1811" t="s">
        <v>31588</v>
      </c>
      <c r="L1811" t="s">
        <v>31589</v>
      </c>
      <c r="M1811" t="s">
        <v>31590</v>
      </c>
    </row>
    <row r="1812" spans="1:13">
      <c r="A1812" t="s">
        <v>177</v>
      </c>
      <c r="B1812" t="s">
        <v>177</v>
      </c>
      <c r="C1812" t="s">
        <v>1877</v>
      </c>
      <c r="D1812" t="s">
        <v>155</v>
      </c>
      <c r="E1812" t="s">
        <v>339</v>
      </c>
      <c r="F1812" t="s">
        <v>10</v>
      </c>
      <c r="G1812" t="s">
        <v>31591</v>
      </c>
      <c r="H1812" t="s">
        <v>2005</v>
      </c>
      <c r="I1812" t="s">
        <v>31592</v>
      </c>
      <c r="J1812" t="s">
        <v>2674</v>
      </c>
      <c r="K1812" t="s">
        <v>31593</v>
      </c>
      <c r="L1812" t="s">
        <v>31594</v>
      </c>
      <c r="M1812" t="s">
        <v>31595</v>
      </c>
    </row>
    <row r="1813" spans="1:13">
      <c r="A1813" t="s">
        <v>177</v>
      </c>
      <c r="B1813" t="s">
        <v>177</v>
      </c>
      <c r="C1813" t="s">
        <v>1877</v>
      </c>
      <c r="D1813" t="s">
        <v>155</v>
      </c>
      <c r="E1813" t="s">
        <v>339</v>
      </c>
      <c r="F1813" t="s">
        <v>2</v>
      </c>
      <c r="G1813" t="s">
        <v>31596</v>
      </c>
      <c r="H1813" t="s">
        <v>4257</v>
      </c>
      <c r="I1813" t="s">
        <v>31597</v>
      </c>
      <c r="J1813" t="s">
        <v>2402</v>
      </c>
      <c r="K1813" t="s">
        <v>31598</v>
      </c>
      <c r="L1813" t="s">
        <v>31599</v>
      </c>
      <c r="M1813" t="s">
        <v>31600</v>
      </c>
    </row>
    <row r="1814" spans="1:13">
      <c r="A1814" t="s">
        <v>177</v>
      </c>
      <c r="B1814" t="s">
        <v>177</v>
      </c>
      <c r="C1814" t="s">
        <v>1877</v>
      </c>
      <c r="D1814" t="s">
        <v>155</v>
      </c>
      <c r="E1814" t="s">
        <v>339</v>
      </c>
      <c r="F1814" t="s">
        <v>4</v>
      </c>
      <c r="G1814" t="s">
        <v>31601</v>
      </c>
      <c r="H1814" t="s">
        <v>2596</v>
      </c>
      <c r="I1814" t="s">
        <v>31378</v>
      </c>
      <c r="J1814" t="s">
        <v>2287</v>
      </c>
      <c r="K1814" t="s">
        <v>31602</v>
      </c>
      <c r="L1814" t="s">
        <v>31603</v>
      </c>
      <c r="M1814" t="s">
        <v>31604</v>
      </c>
    </row>
    <row r="1815" spans="1:13">
      <c r="A1815" t="s">
        <v>177</v>
      </c>
      <c r="B1815" t="s">
        <v>177</v>
      </c>
      <c r="C1815" t="s">
        <v>1877</v>
      </c>
      <c r="D1815" t="s">
        <v>155</v>
      </c>
      <c r="E1815" t="s">
        <v>339</v>
      </c>
      <c r="F1815" t="s">
        <v>11</v>
      </c>
      <c r="G1815" t="s">
        <v>31605</v>
      </c>
      <c r="H1815" t="s">
        <v>2654</v>
      </c>
      <c r="I1815" t="s">
        <v>31606</v>
      </c>
      <c r="J1815" t="s">
        <v>2114</v>
      </c>
      <c r="K1815" t="s">
        <v>31291</v>
      </c>
      <c r="L1815" t="s">
        <v>31607</v>
      </c>
      <c r="M1815" t="s">
        <v>31608</v>
      </c>
    </row>
    <row r="1816" spans="1:13">
      <c r="A1816" t="s">
        <v>177</v>
      </c>
      <c r="B1816" t="s">
        <v>177</v>
      </c>
      <c r="C1816" t="s">
        <v>1877</v>
      </c>
      <c r="D1816" t="s">
        <v>155</v>
      </c>
      <c r="E1816" t="s">
        <v>339</v>
      </c>
      <c r="F1816" t="s">
        <v>20</v>
      </c>
      <c r="G1816" t="s">
        <v>31609</v>
      </c>
      <c r="H1816" t="s">
        <v>1936</v>
      </c>
      <c r="I1816" t="s">
        <v>31610</v>
      </c>
      <c r="J1816" t="s">
        <v>2049</v>
      </c>
      <c r="K1816" t="s">
        <v>31611</v>
      </c>
      <c r="L1816" t="s">
        <v>31612</v>
      </c>
      <c r="M1816" t="s">
        <v>31613</v>
      </c>
    </row>
    <row r="1817" spans="1:13">
      <c r="A1817" t="s">
        <v>177</v>
      </c>
      <c r="B1817" t="s">
        <v>177</v>
      </c>
      <c r="C1817" t="s">
        <v>1877</v>
      </c>
      <c r="D1817" t="s">
        <v>155</v>
      </c>
      <c r="E1817" t="s">
        <v>347</v>
      </c>
      <c r="F1817" t="s">
        <v>3</v>
      </c>
      <c r="G1817" t="s">
        <v>31614</v>
      </c>
      <c r="H1817" t="s">
        <v>1808</v>
      </c>
      <c r="I1817" t="s">
        <v>31339</v>
      </c>
      <c r="J1817" t="s">
        <v>2587</v>
      </c>
      <c r="K1817" t="s">
        <v>31420</v>
      </c>
      <c r="L1817" t="s">
        <v>31615</v>
      </c>
      <c r="M1817" t="s">
        <v>31616</v>
      </c>
    </row>
    <row r="1818" spans="1:13">
      <c r="A1818" t="s">
        <v>177</v>
      </c>
      <c r="B1818" t="s">
        <v>177</v>
      </c>
      <c r="C1818" t="s">
        <v>1877</v>
      </c>
      <c r="D1818" t="s">
        <v>155</v>
      </c>
      <c r="E1818" t="s">
        <v>347</v>
      </c>
      <c r="F1818" t="s">
        <v>10</v>
      </c>
      <c r="G1818" t="s">
        <v>31617</v>
      </c>
      <c r="H1818" t="s">
        <v>4587</v>
      </c>
      <c r="I1818" t="s">
        <v>31618</v>
      </c>
      <c r="J1818" t="s">
        <v>3056</v>
      </c>
      <c r="K1818" t="s">
        <v>31406</v>
      </c>
      <c r="L1818" t="s">
        <v>31619</v>
      </c>
      <c r="M1818" t="s">
        <v>31620</v>
      </c>
    </row>
    <row r="1819" spans="1:13">
      <c r="A1819" t="s">
        <v>177</v>
      </c>
      <c r="B1819" t="s">
        <v>177</v>
      </c>
      <c r="C1819" t="s">
        <v>1877</v>
      </c>
      <c r="D1819" t="s">
        <v>155</v>
      </c>
      <c r="E1819" t="s">
        <v>347</v>
      </c>
      <c r="F1819" t="s">
        <v>2</v>
      </c>
      <c r="G1819" t="s">
        <v>31621</v>
      </c>
      <c r="H1819" t="s">
        <v>5009</v>
      </c>
      <c r="I1819" t="s">
        <v>31622</v>
      </c>
      <c r="J1819" t="s">
        <v>2186</v>
      </c>
      <c r="K1819" t="s">
        <v>31623</v>
      </c>
      <c r="L1819" t="s">
        <v>31624</v>
      </c>
      <c r="M1819" t="s">
        <v>31625</v>
      </c>
    </row>
    <row r="1820" spans="1:13">
      <c r="A1820" t="s">
        <v>177</v>
      </c>
      <c r="B1820" t="s">
        <v>177</v>
      </c>
      <c r="C1820" t="s">
        <v>1877</v>
      </c>
      <c r="D1820" t="s">
        <v>155</v>
      </c>
      <c r="E1820" t="s">
        <v>347</v>
      </c>
      <c r="F1820" t="s">
        <v>4</v>
      </c>
      <c r="G1820" t="s">
        <v>31626</v>
      </c>
      <c r="H1820" t="s">
        <v>3073</v>
      </c>
      <c r="I1820" t="s">
        <v>31295</v>
      </c>
      <c r="J1820" t="s">
        <v>2781</v>
      </c>
      <c r="K1820" t="s">
        <v>31627</v>
      </c>
      <c r="L1820" t="s">
        <v>31628</v>
      </c>
      <c r="M1820" t="s">
        <v>31629</v>
      </c>
    </row>
    <row r="1821" spans="1:13">
      <c r="A1821" t="s">
        <v>177</v>
      </c>
      <c r="B1821" t="s">
        <v>177</v>
      </c>
      <c r="C1821" t="s">
        <v>1877</v>
      </c>
      <c r="D1821" t="s">
        <v>155</v>
      </c>
      <c r="E1821" t="s">
        <v>347</v>
      </c>
      <c r="F1821" t="s">
        <v>11</v>
      </c>
      <c r="G1821" t="s">
        <v>31630</v>
      </c>
      <c r="H1821" t="s">
        <v>1354</v>
      </c>
      <c r="I1821" t="s">
        <v>31314</v>
      </c>
      <c r="J1821" t="s">
        <v>1853</v>
      </c>
      <c r="K1821" t="s">
        <v>31257</v>
      </c>
      <c r="L1821" t="s">
        <v>25624</v>
      </c>
      <c r="M1821" t="s">
        <v>31631</v>
      </c>
    </row>
    <row r="1822" spans="1:13">
      <c r="A1822" t="s">
        <v>177</v>
      </c>
      <c r="B1822" t="s">
        <v>177</v>
      </c>
      <c r="C1822" t="s">
        <v>1877</v>
      </c>
      <c r="D1822" t="s">
        <v>155</v>
      </c>
      <c r="E1822" t="s">
        <v>347</v>
      </c>
      <c r="F1822" t="s">
        <v>20</v>
      </c>
      <c r="G1822" t="s">
        <v>31632</v>
      </c>
      <c r="H1822" t="s">
        <v>2049</v>
      </c>
      <c r="I1822" t="s">
        <v>31260</v>
      </c>
      <c r="J1822" t="s">
        <v>1721</v>
      </c>
      <c r="K1822" t="s">
        <v>31633</v>
      </c>
      <c r="L1822" t="s">
        <v>31262</v>
      </c>
      <c r="M1822" t="s">
        <v>31634</v>
      </c>
    </row>
    <row r="1823" spans="1:13">
      <c r="A1823" t="s">
        <v>177</v>
      </c>
      <c r="B1823" t="s">
        <v>177</v>
      </c>
      <c r="C1823" t="s">
        <v>1877</v>
      </c>
      <c r="D1823" t="s">
        <v>155</v>
      </c>
      <c r="E1823" t="s">
        <v>230</v>
      </c>
      <c r="F1823" t="s">
        <v>3</v>
      </c>
      <c r="G1823" t="s">
        <v>31635</v>
      </c>
      <c r="H1823" t="s">
        <v>1860</v>
      </c>
      <c r="I1823" t="s">
        <v>31636</v>
      </c>
      <c r="J1823" t="s">
        <v>1947</v>
      </c>
      <c r="K1823" t="s">
        <v>31637</v>
      </c>
      <c r="L1823" t="s">
        <v>31638</v>
      </c>
      <c r="M1823" t="s">
        <v>31639</v>
      </c>
    </row>
    <row r="1824" spans="1:13">
      <c r="A1824" t="s">
        <v>177</v>
      </c>
      <c r="B1824" t="s">
        <v>177</v>
      </c>
      <c r="C1824" t="s">
        <v>1877</v>
      </c>
      <c r="D1824" t="s">
        <v>155</v>
      </c>
      <c r="E1824" t="s">
        <v>230</v>
      </c>
      <c r="F1824" t="s">
        <v>10</v>
      </c>
      <c r="G1824" t="s">
        <v>31640</v>
      </c>
      <c r="H1824" t="s">
        <v>3370</v>
      </c>
      <c r="I1824" t="s">
        <v>31641</v>
      </c>
      <c r="J1824" t="s">
        <v>2058</v>
      </c>
      <c r="K1824" t="s">
        <v>31642</v>
      </c>
      <c r="L1824" t="s">
        <v>31643</v>
      </c>
      <c r="M1824" t="s">
        <v>31644</v>
      </c>
    </row>
    <row r="1825" spans="1:13">
      <c r="A1825" t="s">
        <v>177</v>
      </c>
      <c r="B1825" t="s">
        <v>177</v>
      </c>
      <c r="C1825" t="s">
        <v>1877</v>
      </c>
      <c r="D1825" t="s">
        <v>155</v>
      </c>
      <c r="E1825" t="s">
        <v>230</v>
      </c>
      <c r="F1825" t="s">
        <v>2</v>
      </c>
      <c r="G1825" t="s">
        <v>31645</v>
      </c>
      <c r="H1825" t="s">
        <v>1273</v>
      </c>
      <c r="I1825" t="s">
        <v>31646</v>
      </c>
      <c r="J1825" t="s">
        <v>2226</v>
      </c>
      <c r="K1825" t="s">
        <v>31218</v>
      </c>
      <c r="L1825" t="s">
        <v>31647</v>
      </c>
      <c r="M1825" t="s">
        <v>29136</v>
      </c>
    </row>
    <row r="1826" spans="1:13">
      <c r="A1826" t="s">
        <v>177</v>
      </c>
      <c r="B1826" t="s">
        <v>177</v>
      </c>
      <c r="C1826" t="s">
        <v>1877</v>
      </c>
      <c r="D1826" t="s">
        <v>155</v>
      </c>
      <c r="E1826" t="s">
        <v>230</v>
      </c>
      <c r="F1826" t="s">
        <v>4</v>
      </c>
      <c r="G1826" t="s">
        <v>31648</v>
      </c>
      <c r="H1826" t="s">
        <v>3289</v>
      </c>
      <c r="I1826" t="s">
        <v>31649</v>
      </c>
      <c r="J1826" t="s">
        <v>1354</v>
      </c>
      <c r="K1826" t="s">
        <v>31517</v>
      </c>
      <c r="L1826" t="s">
        <v>28293</v>
      </c>
      <c r="M1826" t="s">
        <v>1357</v>
      </c>
    </row>
    <row r="1827" spans="1:13">
      <c r="A1827" t="s">
        <v>177</v>
      </c>
      <c r="B1827" t="s">
        <v>177</v>
      </c>
      <c r="C1827" t="s">
        <v>1877</v>
      </c>
      <c r="D1827" t="s">
        <v>155</v>
      </c>
      <c r="E1827" t="s">
        <v>230</v>
      </c>
      <c r="F1827" t="s">
        <v>11</v>
      </c>
      <c r="G1827" t="s">
        <v>31650</v>
      </c>
      <c r="H1827" t="s">
        <v>2566</v>
      </c>
      <c r="I1827" t="s">
        <v>31256</v>
      </c>
      <c r="J1827" t="s">
        <v>1831</v>
      </c>
      <c r="K1827" t="s">
        <v>31364</v>
      </c>
      <c r="L1827" t="s">
        <v>26863</v>
      </c>
      <c r="M1827" t="s">
        <v>31651</v>
      </c>
    </row>
    <row r="1828" spans="1:13">
      <c r="A1828" t="s">
        <v>177</v>
      </c>
      <c r="B1828" t="s">
        <v>177</v>
      </c>
      <c r="C1828" t="s">
        <v>1877</v>
      </c>
      <c r="D1828" t="s">
        <v>155</v>
      </c>
      <c r="E1828" t="s">
        <v>230</v>
      </c>
      <c r="F1828" t="s">
        <v>20</v>
      </c>
      <c r="G1828" t="s">
        <v>31652</v>
      </c>
      <c r="H1828" t="s">
        <v>2384</v>
      </c>
      <c r="I1828" t="s">
        <v>31463</v>
      </c>
      <c r="J1828" t="s">
        <v>1764</v>
      </c>
      <c r="K1828" t="s">
        <v>31653</v>
      </c>
      <c r="L1828" t="s">
        <v>31464</v>
      </c>
      <c r="M1828" t="s">
        <v>31654</v>
      </c>
    </row>
    <row r="1829" spans="1:13">
      <c r="A1829" t="s">
        <v>177</v>
      </c>
      <c r="B1829" t="s">
        <v>177</v>
      </c>
      <c r="C1829" t="s">
        <v>1877</v>
      </c>
      <c r="D1829" t="s">
        <v>155</v>
      </c>
      <c r="E1829" t="s">
        <v>300</v>
      </c>
      <c r="F1829" t="s">
        <v>3</v>
      </c>
      <c r="G1829" t="s">
        <v>31655</v>
      </c>
      <c r="H1829" t="s">
        <v>2550</v>
      </c>
      <c r="I1829" t="s">
        <v>31656</v>
      </c>
      <c r="J1829" t="s">
        <v>2186</v>
      </c>
      <c r="K1829" t="s">
        <v>31623</v>
      </c>
      <c r="L1829" t="s">
        <v>31657</v>
      </c>
      <c r="M1829" t="s">
        <v>31658</v>
      </c>
    </row>
    <row r="1830" spans="1:13">
      <c r="A1830" t="s">
        <v>177</v>
      </c>
      <c r="B1830" t="s">
        <v>177</v>
      </c>
      <c r="C1830" t="s">
        <v>1877</v>
      </c>
      <c r="D1830" t="s">
        <v>155</v>
      </c>
      <c r="E1830" t="s">
        <v>300</v>
      </c>
      <c r="F1830" t="s">
        <v>10</v>
      </c>
      <c r="G1830" t="s">
        <v>31659</v>
      </c>
      <c r="H1830" t="s">
        <v>2343</v>
      </c>
      <c r="I1830" t="s">
        <v>31660</v>
      </c>
      <c r="J1830" t="s">
        <v>1413</v>
      </c>
      <c r="K1830" t="s">
        <v>31661</v>
      </c>
      <c r="L1830" t="s">
        <v>31662</v>
      </c>
      <c r="M1830" t="s">
        <v>24911</v>
      </c>
    </row>
    <row r="1831" spans="1:13">
      <c r="A1831" t="s">
        <v>177</v>
      </c>
      <c r="B1831" t="s">
        <v>177</v>
      </c>
      <c r="C1831" t="s">
        <v>1877</v>
      </c>
      <c r="D1831" t="s">
        <v>155</v>
      </c>
      <c r="E1831" t="s">
        <v>300</v>
      </c>
      <c r="F1831" t="s">
        <v>2</v>
      </c>
      <c r="G1831" t="s">
        <v>31663</v>
      </c>
      <c r="H1831" t="s">
        <v>3731</v>
      </c>
      <c r="I1831" t="s">
        <v>9858</v>
      </c>
      <c r="J1831" t="s">
        <v>3191</v>
      </c>
      <c r="K1831" t="s">
        <v>31445</v>
      </c>
      <c r="L1831" t="s">
        <v>26543</v>
      </c>
      <c r="M1831" t="s">
        <v>31664</v>
      </c>
    </row>
    <row r="1832" spans="1:13">
      <c r="A1832" t="s">
        <v>177</v>
      </c>
      <c r="B1832" t="s">
        <v>177</v>
      </c>
      <c r="C1832" t="s">
        <v>1877</v>
      </c>
      <c r="D1832" t="s">
        <v>155</v>
      </c>
      <c r="E1832" t="s">
        <v>300</v>
      </c>
      <c r="F1832" t="s">
        <v>4</v>
      </c>
      <c r="G1832" t="s">
        <v>31665</v>
      </c>
      <c r="H1832" t="s">
        <v>2134</v>
      </c>
      <c r="I1832" t="s">
        <v>31666</v>
      </c>
      <c r="J1832" t="s">
        <v>1853</v>
      </c>
      <c r="K1832" t="s">
        <v>31257</v>
      </c>
      <c r="L1832" t="s">
        <v>774</v>
      </c>
      <c r="M1832" t="s">
        <v>29696</v>
      </c>
    </row>
    <row r="1833" spans="1:13">
      <c r="A1833" t="s">
        <v>177</v>
      </c>
      <c r="B1833" t="s">
        <v>177</v>
      </c>
      <c r="C1833" t="s">
        <v>1877</v>
      </c>
      <c r="D1833" t="s">
        <v>155</v>
      </c>
      <c r="E1833" t="s">
        <v>300</v>
      </c>
      <c r="F1833" t="s">
        <v>11</v>
      </c>
      <c r="G1833" t="s">
        <v>31667</v>
      </c>
      <c r="H1833" t="s">
        <v>2239</v>
      </c>
      <c r="I1833" t="s">
        <v>31668</v>
      </c>
      <c r="J1833" t="s">
        <v>1053</v>
      </c>
      <c r="K1833" t="s">
        <v>31261</v>
      </c>
      <c r="L1833" t="s">
        <v>31669</v>
      </c>
      <c r="M1833" t="s">
        <v>31670</v>
      </c>
    </row>
    <row r="1834" spans="1:13">
      <c r="A1834" t="s">
        <v>177</v>
      </c>
      <c r="B1834" t="s">
        <v>177</v>
      </c>
      <c r="C1834" t="s">
        <v>1877</v>
      </c>
      <c r="D1834" t="s">
        <v>155</v>
      </c>
      <c r="E1834" t="s">
        <v>300</v>
      </c>
      <c r="F1834" t="s">
        <v>20</v>
      </c>
      <c r="G1834" t="s">
        <v>31671</v>
      </c>
      <c r="H1834" t="s">
        <v>2027</v>
      </c>
      <c r="I1834" t="s">
        <v>31391</v>
      </c>
      <c r="J1834" t="s">
        <v>1053</v>
      </c>
      <c r="K1834" t="s">
        <v>31261</v>
      </c>
      <c r="L1834" t="s">
        <v>28397</v>
      </c>
      <c r="M1834" t="s">
        <v>1351</v>
      </c>
    </row>
    <row r="1835" spans="1:13">
      <c r="A1835" t="s">
        <v>177</v>
      </c>
      <c r="B1835" t="s">
        <v>177</v>
      </c>
      <c r="C1835" t="s">
        <v>1877</v>
      </c>
      <c r="D1835" t="s">
        <v>161</v>
      </c>
      <c r="E1835" t="s">
        <v>690</v>
      </c>
      <c r="F1835" t="s">
        <v>3</v>
      </c>
      <c r="G1835" t="s">
        <v>31672</v>
      </c>
      <c r="H1835" t="s">
        <v>1786</v>
      </c>
      <c r="I1835" t="s">
        <v>31673</v>
      </c>
      <c r="J1835" t="s">
        <v>1657</v>
      </c>
      <c r="K1835" t="s">
        <v>14082</v>
      </c>
      <c r="L1835" t="s">
        <v>6522</v>
      </c>
      <c r="M1835" t="s">
        <v>15876</v>
      </c>
    </row>
    <row r="1836" spans="1:13">
      <c r="A1836" t="s">
        <v>177</v>
      </c>
      <c r="B1836" t="s">
        <v>177</v>
      </c>
      <c r="C1836" t="s">
        <v>1877</v>
      </c>
      <c r="D1836" t="s">
        <v>161</v>
      </c>
      <c r="E1836" t="s">
        <v>690</v>
      </c>
      <c r="F1836" t="s">
        <v>10</v>
      </c>
      <c r="G1836" t="s">
        <v>31674</v>
      </c>
      <c r="H1836" t="s">
        <v>1360</v>
      </c>
      <c r="I1836" t="s">
        <v>31675</v>
      </c>
      <c r="J1836" t="s">
        <v>2049</v>
      </c>
      <c r="K1836" t="s">
        <v>31676</v>
      </c>
      <c r="L1836" t="s">
        <v>31677</v>
      </c>
      <c r="M1836" t="s">
        <v>31678</v>
      </c>
    </row>
    <row r="1837" spans="1:13">
      <c r="A1837" t="s">
        <v>177</v>
      </c>
      <c r="B1837" t="s">
        <v>177</v>
      </c>
      <c r="C1837" t="s">
        <v>1877</v>
      </c>
      <c r="D1837" t="s">
        <v>161</v>
      </c>
      <c r="E1837" t="s">
        <v>690</v>
      </c>
      <c r="F1837" t="s">
        <v>2</v>
      </c>
      <c r="G1837" t="s">
        <v>31679</v>
      </c>
      <c r="H1837" t="s">
        <v>2502</v>
      </c>
      <c r="I1837" t="s">
        <v>31680</v>
      </c>
      <c r="J1837" t="s">
        <v>2137</v>
      </c>
      <c r="K1837" t="s">
        <v>31681</v>
      </c>
      <c r="L1837" t="s">
        <v>31682</v>
      </c>
      <c r="M1837" t="s">
        <v>27428</v>
      </c>
    </row>
    <row r="1838" spans="1:13">
      <c r="A1838" t="s">
        <v>177</v>
      </c>
      <c r="B1838" t="s">
        <v>177</v>
      </c>
      <c r="C1838" t="s">
        <v>1877</v>
      </c>
      <c r="D1838" t="s">
        <v>161</v>
      </c>
      <c r="E1838" t="s">
        <v>690</v>
      </c>
      <c r="F1838" t="s">
        <v>4</v>
      </c>
      <c r="G1838" t="s">
        <v>31683</v>
      </c>
      <c r="H1838" t="s">
        <v>2481</v>
      </c>
      <c r="I1838" t="s">
        <v>31684</v>
      </c>
      <c r="J1838" t="s">
        <v>2052</v>
      </c>
      <c r="K1838" t="s">
        <v>9980</v>
      </c>
      <c r="L1838" t="s">
        <v>31685</v>
      </c>
      <c r="M1838" t="s">
        <v>31686</v>
      </c>
    </row>
    <row r="1839" spans="1:13">
      <c r="A1839" t="s">
        <v>177</v>
      </c>
      <c r="B1839" t="s">
        <v>177</v>
      </c>
      <c r="C1839" t="s">
        <v>1877</v>
      </c>
      <c r="D1839" t="s">
        <v>161</v>
      </c>
      <c r="E1839" t="s">
        <v>690</v>
      </c>
      <c r="F1839" t="s">
        <v>11</v>
      </c>
      <c r="G1839" t="s">
        <v>31687</v>
      </c>
      <c r="H1839" t="s">
        <v>1810</v>
      </c>
      <c r="I1839" t="s">
        <v>31688</v>
      </c>
      <c r="J1839" t="s">
        <v>1698</v>
      </c>
      <c r="K1839" t="s">
        <v>31689</v>
      </c>
      <c r="L1839" t="s">
        <v>28300</v>
      </c>
      <c r="M1839" t="s">
        <v>31690</v>
      </c>
    </row>
    <row r="1840" spans="1:13">
      <c r="A1840" t="s">
        <v>177</v>
      </c>
      <c r="B1840" t="s">
        <v>177</v>
      </c>
      <c r="C1840" t="s">
        <v>1877</v>
      </c>
      <c r="D1840" t="s">
        <v>161</v>
      </c>
      <c r="E1840" t="s">
        <v>690</v>
      </c>
      <c r="F1840" t="s">
        <v>20</v>
      </c>
      <c r="G1840" t="s">
        <v>31691</v>
      </c>
      <c r="H1840" t="s">
        <v>1721</v>
      </c>
      <c r="I1840" t="s">
        <v>31692</v>
      </c>
      <c r="J1840" t="s">
        <v>1547</v>
      </c>
      <c r="K1840" t="s">
        <v>10890</v>
      </c>
      <c r="L1840" t="s">
        <v>26866</v>
      </c>
      <c r="M1840" t="s">
        <v>31693</v>
      </c>
    </row>
    <row r="1841" spans="1:13">
      <c r="A1841" t="s">
        <v>177</v>
      </c>
      <c r="B1841" t="s">
        <v>177</v>
      </c>
      <c r="C1841" t="s">
        <v>1877</v>
      </c>
      <c r="D1841" t="s">
        <v>161</v>
      </c>
      <c r="E1841" t="s">
        <v>698</v>
      </c>
      <c r="F1841" t="s">
        <v>3</v>
      </c>
      <c r="G1841" t="s">
        <v>31694</v>
      </c>
      <c r="H1841" t="s">
        <v>2050</v>
      </c>
      <c r="I1841" t="s">
        <v>31695</v>
      </c>
      <c r="J1841" t="s">
        <v>2027</v>
      </c>
      <c r="K1841" t="s">
        <v>31696</v>
      </c>
      <c r="L1841" t="s">
        <v>25138</v>
      </c>
      <c r="M1841" t="s">
        <v>31697</v>
      </c>
    </row>
    <row r="1842" spans="1:13">
      <c r="A1842" t="s">
        <v>177</v>
      </c>
      <c r="B1842" t="s">
        <v>177</v>
      </c>
      <c r="C1842" t="s">
        <v>1877</v>
      </c>
      <c r="D1842" t="s">
        <v>161</v>
      </c>
      <c r="E1842" t="s">
        <v>698</v>
      </c>
      <c r="F1842" t="s">
        <v>10</v>
      </c>
      <c r="G1842" t="s">
        <v>31698</v>
      </c>
      <c r="H1842" t="s">
        <v>1968</v>
      </c>
      <c r="I1842" t="s">
        <v>31699</v>
      </c>
      <c r="J1842" t="s">
        <v>2502</v>
      </c>
      <c r="K1842" t="s">
        <v>30162</v>
      </c>
      <c r="L1842" t="s">
        <v>31700</v>
      </c>
      <c r="M1842" t="s">
        <v>31701</v>
      </c>
    </row>
    <row r="1843" spans="1:13">
      <c r="A1843" t="s">
        <v>177</v>
      </c>
      <c r="B1843" t="s">
        <v>177</v>
      </c>
      <c r="C1843" t="s">
        <v>1877</v>
      </c>
      <c r="D1843" t="s">
        <v>161</v>
      </c>
      <c r="E1843" t="s">
        <v>698</v>
      </c>
      <c r="F1843" t="s">
        <v>2</v>
      </c>
      <c r="G1843" t="s">
        <v>31702</v>
      </c>
      <c r="H1843" t="s">
        <v>2914</v>
      </c>
      <c r="I1843" t="s">
        <v>31703</v>
      </c>
      <c r="J1843" t="s">
        <v>2101</v>
      </c>
      <c r="K1843" t="s">
        <v>8312</v>
      </c>
      <c r="L1843" t="s">
        <v>31704</v>
      </c>
      <c r="M1843" t="s">
        <v>31705</v>
      </c>
    </row>
    <row r="1844" spans="1:13">
      <c r="A1844" t="s">
        <v>177</v>
      </c>
      <c r="B1844" t="s">
        <v>177</v>
      </c>
      <c r="C1844" t="s">
        <v>1877</v>
      </c>
      <c r="D1844" t="s">
        <v>161</v>
      </c>
      <c r="E1844" t="s">
        <v>698</v>
      </c>
      <c r="F1844" t="s">
        <v>4</v>
      </c>
      <c r="G1844" t="s">
        <v>31706</v>
      </c>
      <c r="H1844" t="s">
        <v>2544</v>
      </c>
      <c r="I1844" t="s">
        <v>31707</v>
      </c>
      <c r="J1844" t="s">
        <v>2027</v>
      </c>
      <c r="K1844" t="s">
        <v>31696</v>
      </c>
      <c r="L1844" t="s">
        <v>25113</v>
      </c>
      <c r="M1844" t="s">
        <v>31708</v>
      </c>
    </row>
    <row r="1845" spans="1:13">
      <c r="A1845" t="s">
        <v>177</v>
      </c>
      <c r="B1845" t="s">
        <v>177</v>
      </c>
      <c r="C1845" t="s">
        <v>1877</v>
      </c>
      <c r="D1845" t="s">
        <v>161</v>
      </c>
      <c r="E1845" t="s">
        <v>698</v>
      </c>
      <c r="F1845" t="s">
        <v>11</v>
      </c>
      <c r="G1845" t="s">
        <v>31709</v>
      </c>
      <c r="H1845" t="s">
        <v>2074</v>
      </c>
      <c r="I1845" t="s">
        <v>31710</v>
      </c>
      <c r="J1845" t="s">
        <v>1613</v>
      </c>
      <c r="K1845" t="s">
        <v>31711</v>
      </c>
      <c r="L1845" t="s">
        <v>31712</v>
      </c>
      <c r="M1845" t="s">
        <v>26072</v>
      </c>
    </row>
    <row r="1846" spans="1:13">
      <c r="A1846" t="s">
        <v>177</v>
      </c>
      <c r="B1846" t="s">
        <v>177</v>
      </c>
      <c r="C1846" t="s">
        <v>1877</v>
      </c>
      <c r="D1846" t="s">
        <v>161</v>
      </c>
      <c r="E1846" t="s">
        <v>698</v>
      </c>
      <c r="F1846" t="s">
        <v>20</v>
      </c>
      <c r="G1846" t="s">
        <v>31713</v>
      </c>
      <c r="H1846" t="s">
        <v>1719</v>
      </c>
      <c r="I1846" t="s">
        <v>31714</v>
      </c>
      <c r="J1846" t="s">
        <v>1810</v>
      </c>
      <c r="K1846" t="s">
        <v>31715</v>
      </c>
      <c r="L1846" t="s">
        <v>25249</v>
      </c>
      <c r="M1846" t="s">
        <v>26163</v>
      </c>
    </row>
    <row r="1847" spans="1:13">
      <c r="A1847" t="s">
        <v>177</v>
      </c>
      <c r="B1847" t="s">
        <v>177</v>
      </c>
      <c r="C1847" t="s">
        <v>1877</v>
      </c>
      <c r="D1847" t="s">
        <v>161</v>
      </c>
      <c r="E1847" t="s">
        <v>706</v>
      </c>
      <c r="F1847" t="s">
        <v>3</v>
      </c>
      <c r="G1847" t="s">
        <v>31716</v>
      </c>
      <c r="H1847" t="s">
        <v>2288</v>
      </c>
      <c r="I1847" t="s">
        <v>14846</v>
      </c>
      <c r="J1847" t="s">
        <v>1354</v>
      </c>
      <c r="K1847" t="s">
        <v>9961</v>
      </c>
      <c r="L1847" t="s">
        <v>31717</v>
      </c>
      <c r="M1847" t="s">
        <v>31718</v>
      </c>
    </row>
    <row r="1848" spans="1:13">
      <c r="A1848" t="s">
        <v>177</v>
      </c>
      <c r="B1848" t="s">
        <v>177</v>
      </c>
      <c r="C1848" t="s">
        <v>1877</v>
      </c>
      <c r="D1848" t="s">
        <v>161</v>
      </c>
      <c r="E1848" t="s">
        <v>706</v>
      </c>
      <c r="F1848" t="s">
        <v>10</v>
      </c>
      <c r="G1848" t="s">
        <v>31719</v>
      </c>
      <c r="H1848" t="s">
        <v>2779</v>
      </c>
      <c r="I1848" t="s">
        <v>31720</v>
      </c>
      <c r="J1848" t="s">
        <v>2529</v>
      </c>
      <c r="K1848" t="s">
        <v>31721</v>
      </c>
      <c r="L1848" t="s">
        <v>31722</v>
      </c>
      <c r="M1848" t="s">
        <v>31723</v>
      </c>
    </row>
    <row r="1849" spans="1:13">
      <c r="A1849" t="s">
        <v>177</v>
      </c>
      <c r="B1849" t="s">
        <v>177</v>
      </c>
      <c r="C1849" t="s">
        <v>1877</v>
      </c>
      <c r="D1849" t="s">
        <v>161</v>
      </c>
      <c r="E1849" t="s">
        <v>706</v>
      </c>
      <c r="F1849" t="s">
        <v>2</v>
      </c>
      <c r="G1849" t="s">
        <v>31724</v>
      </c>
      <c r="H1849" t="s">
        <v>3289</v>
      </c>
      <c r="I1849" t="s">
        <v>31725</v>
      </c>
      <c r="J1849" t="s">
        <v>2646</v>
      </c>
      <c r="K1849" t="s">
        <v>30191</v>
      </c>
      <c r="L1849" t="s">
        <v>25214</v>
      </c>
      <c r="M1849" t="s">
        <v>31726</v>
      </c>
    </row>
    <row r="1850" spans="1:13">
      <c r="A1850" t="s">
        <v>177</v>
      </c>
      <c r="B1850" t="s">
        <v>177</v>
      </c>
      <c r="C1850" t="s">
        <v>1877</v>
      </c>
      <c r="D1850" t="s">
        <v>161</v>
      </c>
      <c r="E1850" t="s">
        <v>706</v>
      </c>
      <c r="F1850" t="s">
        <v>4</v>
      </c>
      <c r="G1850" t="s">
        <v>31727</v>
      </c>
      <c r="H1850" t="s">
        <v>1939</v>
      </c>
      <c r="I1850" t="s">
        <v>31728</v>
      </c>
      <c r="J1850" t="s">
        <v>1698</v>
      </c>
      <c r="K1850" t="s">
        <v>31689</v>
      </c>
      <c r="L1850" t="s">
        <v>31729</v>
      </c>
      <c r="M1850" t="s">
        <v>30859</v>
      </c>
    </row>
    <row r="1851" spans="1:13">
      <c r="A1851" t="s">
        <v>177</v>
      </c>
      <c r="B1851" t="s">
        <v>177</v>
      </c>
      <c r="C1851" t="s">
        <v>1877</v>
      </c>
      <c r="D1851" t="s">
        <v>161</v>
      </c>
      <c r="E1851" t="s">
        <v>706</v>
      </c>
      <c r="F1851" t="s">
        <v>11</v>
      </c>
      <c r="G1851" t="s">
        <v>31730</v>
      </c>
      <c r="H1851" t="s">
        <v>1831</v>
      </c>
      <c r="I1851" t="s">
        <v>31731</v>
      </c>
      <c r="J1851" t="s">
        <v>1053</v>
      </c>
      <c r="K1851" t="s">
        <v>31732</v>
      </c>
      <c r="L1851" t="s">
        <v>28229</v>
      </c>
      <c r="M1851" t="s">
        <v>29113</v>
      </c>
    </row>
    <row r="1852" spans="1:13">
      <c r="A1852" t="s">
        <v>177</v>
      </c>
      <c r="B1852" t="s">
        <v>177</v>
      </c>
      <c r="C1852" t="s">
        <v>1877</v>
      </c>
      <c r="D1852" t="s">
        <v>161</v>
      </c>
      <c r="E1852" t="s">
        <v>706</v>
      </c>
      <c r="F1852" t="s">
        <v>20</v>
      </c>
      <c r="G1852" t="s">
        <v>31733</v>
      </c>
      <c r="H1852" t="s">
        <v>1853</v>
      </c>
      <c r="I1852" t="s">
        <v>31734</v>
      </c>
      <c r="J1852" t="s">
        <v>1546</v>
      </c>
      <c r="K1852" t="s">
        <v>31735</v>
      </c>
      <c r="L1852" t="s">
        <v>31736</v>
      </c>
      <c r="M1852" t="s">
        <v>31737</v>
      </c>
    </row>
    <row r="1853" spans="1:13">
      <c r="A1853" t="s">
        <v>177</v>
      </c>
      <c r="B1853" t="s">
        <v>177</v>
      </c>
      <c r="C1853" t="s">
        <v>1877</v>
      </c>
      <c r="D1853" t="s">
        <v>161</v>
      </c>
      <c r="E1853" t="s">
        <v>714</v>
      </c>
      <c r="F1853" t="s">
        <v>3</v>
      </c>
      <c r="G1853" t="s">
        <v>31738</v>
      </c>
      <c r="H1853" t="s">
        <v>2654</v>
      </c>
      <c r="I1853" t="s">
        <v>31739</v>
      </c>
      <c r="J1853" t="s">
        <v>1937</v>
      </c>
      <c r="K1853" t="s">
        <v>31740</v>
      </c>
      <c r="L1853" t="s">
        <v>31741</v>
      </c>
      <c r="M1853" t="s">
        <v>31742</v>
      </c>
    </row>
    <row r="1854" spans="1:13">
      <c r="A1854" t="s">
        <v>177</v>
      </c>
      <c r="B1854" t="s">
        <v>177</v>
      </c>
      <c r="C1854" t="s">
        <v>1877</v>
      </c>
      <c r="D1854" t="s">
        <v>161</v>
      </c>
      <c r="E1854" t="s">
        <v>714</v>
      </c>
      <c r="F1854" t="s">
        <v>10</v>
      </c>
      <c r="G1854" t="s">
        <v>31743</v>
      </c>
      <c r="H1854" t="s">
        <v>3253</v>
      </c>
      <c r="I1854" t="s">
        <v>31744</v>
      </c>
      <c r="J1854" t="s">
        <v>1348</v>
      </c>
      <c r="K1854" t="s">
        <v>31745</v>
      </c>
      <c r="L1854" t="s">
        <v>31746</v>
      </c>
      <c r="M1854" t="s">
        <v>27210</v>
      </c>
    </row>
    <row r="1855" spans="1:13">
      <c r="A1855" t="s">
        <v>177</v>
      </c>
      <c r="B1855" t="s">
        <v>177</v>
      </c>
      <c r="C1855" t="s">
        <v>1877</v>
      </c>
      <c r="D1855" t="s">
        <v>161</v>
      </c>
      <c r="E1855" t="s">
        <v>714</v>
      </c>
      <c r="F1855" t="s">
        <v>2</v>
      </c>
      <c r="G1855" t="s">
        <v>31747</v>
      </c>
      <c r="H1855" t="s">
        <v>2529</v>
      </c>
      <c r="I1855" t="s">
        <v>31748</v>
      </c>
      <c r="J1855" t="s">
        <v>2463</v>
      </c>
      <c r="K1855" t="s">
        <v>13128</v>
      </c>
      <c r="L1855" t="s">
        <v>31749</v>
      </c>
      <c r="M1855" t="s">
        <v>31750</v>
      </c>
    </row>
    <row r="1856" spans="1:13">
      <c r="A1856" t="s">
        <v>177</v>
      </c>
      <c r="B1856" t="s">
        <v>177</v>
      </c>
      <c r="C1856" t="s">
        <v>1877</v>
      </c>
      <c r="D1856" t="s">
        <v>161</v>
      </c>
      <c r="E1856" t="s">
        <v>714</v>
      </c>
      <c r="F1856" t="s">
        <v>4</v>
      </c>
      <c r="G1856" t="s">
        <v>31751</v>
      </c>
      <c r="H1856" t="s">
        <v>1875</v>
      </c>
      <c r="I1856" t="s">
        <v>31752</v>
      </c>
      <c r="J1856" t="s">
        <v>1657</v>
      </c>
      <c r="K1856" t="s">
        <v>14082</v>
      </c>
      <c r="L1856" t="s">
        <v>26503</v>
      </c>
      <c r="M1856" t="s">
        <v>30956</v>
      </c>
    </row>
    <row r="1857" spans="1:13">
      <c r="A1857" t="s">
        <v>177</v>
      </c>
      <c r="B1857" t="s">
        <v>177</v>
      </c>
      <c r="C1857" t="s">
        <v>1877</v>
      </c>
      <c r="D1857" t="s">
        <v>161</v>
      </c>
      <c r="E1857" t="s">
        <v>714</v>
      </c>
      <c r="F1857" t="s">
        <v>11</v>
      </c>
      <c r="G1857" t="s">
        <v>31753</v>
      </c>
      <c r="H1857" t="s">
        <v>1764</v>
      </c>
      <c r="I1857" t="s">
        <v>31754</v>
      </c>
      <c r="J1857" t="s">
        <v>1502</v>
      </c>
      <c r="K1857" t="s">
        <v>31755</v>
      </c>
      <c r="L1857" t="s">
        <v>30861</v>
      </c>
      <c r="M1857" t="s">
        <v>31756</v>
      </c>
    </row>
    <row r="1858" spans="1:13">
      <c r="A1858" t="s">
        <v>177</v>
      </c>
      <c r="B1858" t="s">
        <v>177</v>
      </c>
      <c r="C1858" t="s">
        <v>1877</v>
      </c>
      <c r="D1858" t="s">
        <v>161</v>
      </c>
      <c r="E1858" t="s">
        <v>714</v>
      </c>
      <c r="F1858" t="s">
        <v>20</v>
      </c>
      <c r="G1858" t="s">
        <v>31757</v>
      </c>
      <c r="H1858" t="s">
        <v>1744</v>
      </c>
      <c r="I1858" t="s">
        <v>31758</v>
      </c>
      <c r="J1858" t="s">
        <v>1546</v>
      </c>
      <c r="K1858" t="s">
        <v>31735</v>
      </c>
      <c r="L1858" t="s">
        <v>25105</v>
      </c>
      <c r="M1858" t="s">
        <v>1351</v>
      </c>
    </row>
    <row r="1859" spans="1:13">
      <c r="A1859" t="s">
        <v>177</v>
      </c>
      <c r="B1859" t="s">
        <v>177</v>
      </c>
      <c r="C1859" t="s">
        <v>1877</v>
      </c>
      <c r="D1859" t="s">
        <v>162</v>
      </c>
      <c r="E1859" t="s">
        <v>722</v>
      </c>
      <c r="F1859" t="s">
        <v>3</v>
      </c>
      <c r="G1859" t="s">
        <v>31759</v>
      </c>
      <c r="H1859" t="s">
        <v>1786</v>
      </c>
      <c r="I1859" t="s">
        <v>31673</v>
      </c>
      <c r="J1859" t="s">
        <v>1590</v>
      </c>
      <c r="K1859" t="s">
        <v>31760</v>
      </c>
      <c r="L1859" t="s">
        <v>6522</v>
      </c>
      <c r="M1859" t="s">
        <v>31761</v>
      </c>
    </row>
    <row r="1860" spans="1:13">
      <c r="A1860" t="s">
        <v>177</v>
      </c>
      <c r="B1860" t="s">
        <v>177</v>
      </c>
      <c r="C1860" t="s">
        <v>1877</v>
      </c>
      <c r="D1860" t="s">
        <v>162</v>
      </c>
      <c r="E1860" t="s">
        <v>722</v>
      </c>
      <c r="F1860" t="s">
        <v>10</v>
      </c>
      <c r="G1860" t="s">
        <v>31762</v>
      </c>
      <c r="H1860" t="s">
        <v>2566</v>
      </c>
      <c r="I1860" t="s">
        <v>31763</v>
      </c>
      <c r="J1860" t="s">
        <v>1360</v>
      </c>
      <c r="K1860" t="s">
        <v>31764</v>
      </c>
      <c r="L1860" t="s">
        <v>31765</v>
      </c>
      <c r="M1860" t="s">
        <v>31766</v>
      </c>
    </row>
    <row r="1861" spans="1:13">
      <c r="A1861" t="s">
        <v>177</v>
      </c>
      <c r="B1861" t="s">
        <v>177</v>
      </c>
      <c r="C1861" t="s">
        <v>1877</v>
      </c>
      <c r="D1861" t="s">
        <v>162</v>
      </c>
      <c r="E1861" t="s">
        <v>722</v>
      </c>
      <c r="F1861" t="s">
        <v>2</v>
      </c>
      <c r="G1861" t="s">
        <v>31767</v>
      </c>
      <c r="H1861" t="s">
        <v>2059</v>
      </c>
      <c r="I1861" t="s">
        <v>31768</v>
      </c>
      <c r="J1861" t="s">
        <v>2463</v>
      </c>
      <c r="K1861" t="s">
        <v>13128</v>
      </c>
      <c r="L1861" t="s">
        <v>31769</v>
      </c>
      <c r="M1861" t="s">
        <v>31770</v>
      </c>
    </row>
    <row r="1862" spans="1:13">
      <c r="A1862" t="s">
        <v>177</v>
      </c>
      <c r="B1862" t="s">
        <v>177</v>
      </c>
      <c r="C1862" t="s">
        <v>1877</v>
      </c>
      <c r="D1862" t="s">
        <v>162</v>
      </c>
      <c r="E1862" t="s">
        <v>722</v>
      </c>
      <c r="F1862" t="s">
        <v>4</v>
      </c>
      <c r="G1862" t="s">
        <v>31771</v>
      </c>
      <c r="H1862" t="s">
        <v>2530</v>
      </c>
      <c r="I1862" t="s">
        <v>31772</v>
      </c>
      <c r="J1862" t="s">
        <v>1719</v>
      </c>
      <c r="K1862" t="s">
        <v>31773</v>
      </c>
      <c r="L1862" t="s">
        <v>28420</v>
      </c>
      <c r="M1862" t="s">
        <v>31774</v>
      </c>
    </row>
    <row r="1863" spans="1:13">
      <c r="A1863" t="s">
        <v>177</v>
      </c>
      <c r="B1863" t="s">
        <v>177</v>
      </c>
      <c r="C1863" t="s">
        <v>1877</v>
      </c>
      <c r="D1863" t="s">
        <v>162</v>
      </c>
      <c r="E1863" t="s">
        <v>722</v>
      </c>
      <c r="F1863" t="s">
        <v>11</v>
      </c>
      <c r="G1863" t="s">
        <v>31775</v>
      </c>
      <c r="H1863" t="s">
        <v>1897</v>
      </c>
      <c r="I1863" t="s">
        <v>31776</v>
      </c>
      <c r="J1863" t="s">
        <v>1744</v>
      </c>
      <c r="K1863" t="s">
        <v>31777</v>
      </c>
      <c r="L1863" t="s">
        <v>30926</v>
      </c>
      <c r="M1863" t="s">
        <v>31778</v>
      </c>
    </row>
    <row r="1864" spans="1:13">
      <c r="A1864" t="s">
        <v>177</v>
      </c>
      <c r="B1864" t="s">
        <v>177</v>
      </c>
      <c r="C1864" t="s">
        <v>1877</v>
      </c>
      <c r="D1864" t="s">
        <v>162</v>
      </c>
      <c r="E1864" t="s">
        <v>722</v>
      </c>
      <c r="F1864" t="s">
        <v>20</v>
      </c>
      <c r="G1864" t="s">
        <v>31779</v>
      </c>
      <c r="H1864" t="s">
        <v>1984</v>
      </c>
      <c r="I1864" t="s">
        <v>31780</v>
      </c>
      <c r="J1864" t="s">
        <v>1698</v>
      </c>
      <c r="K1864" t="s">
        <v>31689</v>
      </c>
      <c r="L1864" t="s">
        <v>25054</v>
      </c>
      <c r="M1864" t="s">
        <v>31781</v>
      </c>
    </row>
    <row r="1865" spans="1:13">
      <c r="A1865" t="s">
        <v>177</v>
      </c>
      <c r="B1865" t="s">
        <v>177</v>
      </c>
      <c r="C1865" t="s">
        <v>1877</v>
      </c>
      <c r="D1865" t="s">
        <v>162</v>
      </c>
      <c r="E1865" t="s">
        <v>730</v>
      </c>
      <c r="F1865" t="s">
        <v>3</v>
      </c>
      <c r="G1865" t="s">
        <v>31782</v>
      </c>
      <c r="H1865" t="s">
        <v>2239</v>
      </c>
      <c r="I1865" t="s">
        <v>31783</v>
      </c>
      <c r="J1865" t="s">
        <v>2114</v>
      </c>
      <c r="K1865" t="s">
        <v>31784</v>
      </c>
      <c r="L1865" t="s">
        <v>31785</v>
      </c>
      <c r="M1865" t="s">
        <v>31786</v>
      </c>
    </row>
    <row r="1866" spans="1:13">
      <c r="A1866" t="s">
        <v>177</v>
      </c>
      <c r="B1866" t="s">
        <v>177</v>
      </c>
      <c r="C1866" t="s">
        <v>1877</v>
      </c>
      <c r="D1866" t="s">
        <v>162</v>
      </c>
      <c r="E1866" t="s">
        <v>730</v>
      </c>
      <c r="F1866" t="s">
        <v>10</v>
      </c>
      <c r="G1866" t="s">
        <v>31787</v>
      </c>
      <c r="H1866" t="s">
        <v>1137</v>
      </c>
      <c r="I1866" t="s">
        <v>31788</v>
      </c>
      <c r="J1866" t="s">
        <v>2481</v>
      </c>
      <c r="K1866" t="s">
        <v>31789</v>
      </c>
      <c r="L1866" t="s">
        <v>31790</v>
      </c>
      <c r="M1866" t="s">
        <v>31791</v>
      </c>
    </row>
    <row r="1867" spans="1:13">
      <c r="A1867" t="s">
        <v>177</v>
      </c>
      <c r="B1867" t="s">
        <v>177</v>
      </c>
      <c r="C1867" t="s">
        <v>1877</v>
      </c>
      <c r="D1867" t="s">
        <v>162</v>
      </c>
      <c r="E1867" t="s">
        <v>730</v>
      </c>
      <c r="F1867" t="s">
        <v>2</v>
      </c>
      <c r="G1867" t="s">
        <v>31792</v>
      </c>
      <c r="H1867" t="s">
        <v>2060</v>
      </c>
      <c r="I1867" t="s">
        <v>31793</v>
      </c>
      <c r="J1867" t="s">
        <v>1968</v>
      </c>
      <c r="K1867" t="s">
        <v>31794</v>
      </c>
      <c r="L1867" t="s">
        <v>26500</v>
      </c>
      <c r="M1867" t="s">
        <v>31795</v>
      </c>
    </row>
    <row r="1868" spans="1:13">
      <c r="A1868" t="s">
        <v>177</v>
      </c>
      <c r="B1868" t="s">
        <v>177</v>
      </c>
      <c r="C1868" t="s">
        <v>1877</v>
      </c>
      <c r="D1868" t="s">
        <v>162</v>
      </c>
      <c r="E1868" t="s">
        <v>730</v>
      </c>
      <c r="F1868" t="s">
        <v>4</v>
      </c>
      <c r="G1868" t="s">
        <v>31796</v>
      </c>
      <c r="H1868" t="s">
        <v>2135</v>
      </c>
      <c r="I1868" t="s">
        <v>31797</v>
      </c>
      <c r="J1868" t="s">
        <v>2074</v>
      </c>
      <c r="K1868" t="s">
        <v>31798</v>
      </c>
      <c r="L1868" t="s">
        <v>31799</v>
      </c>
      <c r="M1868" t="s">
        <v>31800</v>
      </c>
    </row>
    <row r="1869" spans="1:13">
      <c r="A1869" t="s">
        <v>177</v>
      </c>
      <c r="B1869" t="s">
        <v>177</v>
      </c>
      <c r="C1869" t="s">
        <v>1877</v>
      </c>
      <c r="D1869" t="s">
        <v>162</v>
      </c>
      <c r="E1869" t="s">
        <v>730</v>
      </c>
      <c r="F1869" t="s">
        <v>11</v>
      </c>
      <c r="G1869" t="s">
        <v>31801</v>
      </c>
      <c r="H1869" t="s">
        <v>2029</v>
      </c>
      <c r="I1869" t="s">
        <v>31802</v>
      </c>
      <c r="J1869" t="s">
        <v>1053</v>
      </c>
      <c r="K1869" t="s">
        <v>31732</v>
      </c>
      <c r="L1869" t="s">
        <v>31803</v>
      </c>
      <c r="M1869" t="s">
        <v>31804</v>
      </c>
    </row>
    <row r="1870" spans="1:13">
      <c r="A1870" t="s">
        <v>177</v>
      </c>
      <c r="B1870" t="s">
        <v>177</v>
      </c>
      <c r="C1870" t="s">
        <v>1877</v>
      </c>
      <c r="D1870" t="s">
        <v>162</v>
      </c>
      <c r="E1870" t="s">
        <v>730</v>
      </c>
      <c r="F1870" t="s">
        <v>20</v>
      </c>
      <c r="G1870" t="s">
        <v>31805</v>
      </c>
      <c r="H1870" t="s">
        <v>2007</v>
      </c>
      <c r="I1870" t="s">
        <v>31806</v>
      </c>
      <c r="J1870" t="s">
        <v>1698</v>
      </c>
      <c r="K1870" t="s">
        <v>31689</v>
      </c>
      <c r="L1870" t="s">
        <v>30652</v>
      </c>
      <c r="M1870" t="s">
        <v>31807</v>
      </c>
    </row>
    <row r="1871" spans="1:13">
      <c r="A1871" t="s">
        <v>177</v>
      </c>
      <c r="B1871" t="s">
        <v>177</v>
      </c>
      <c r="C1871" t="s">
        <v>1877</v>
      </c>
      <c r="D1871" t="s">
        <v>162</v>
      </c>
      <c r="E1871" t="s">
        <v>738</v>
      </c>
      <c r="F1871" t="s">
        <v>3</v>
      </c>
      <c r="G1871" t="s">
        <v>31808</v>
      </c>
      <c r="H1871" t="s">
        <v>1981</v>
      </c>
      <c r="I1871" t="s">
        <v>31809</v>
      </c>
      <c r="J1871" t="s">
        <v>2566</v>
      </c>
      <c r="K1871" t="s">
        <v>31810</v>
      </c>
      <c r="L1871" t="s">
        <v>31811</v>
      </c>
      <c r="M1871" t="s">
        <v>31812</v>
      </c>
    </row>
    <row r="1872" spans="1:13">
      <c r="A1872" t="s">
        <v>177</v>
      </c>
      <c r="B1872" t="s">
        <v>177</v>
      </c>
      <c r="C1872" t="s">
        <v>1877</v>
      </c>
      <c r="D1872" t="s">
        <v>162</v>
      </c>
      <c r="E1872" t="s">
        <v>738</v>
      </c>
      <c r="F1872" t="s">
        <v>10</v>
      </c>
      <c r="G1872" t="s">
        <v>31813</v>
      </c>
      <c r="H1872" t="s">
        <v>3253</v>
      </c>
      <c r="I1872" t="s">
        <v>31744</v>
      </c>
      <c r="J1872" t="s">
        <v>2529</v>
      </c>
      <c r="K1872" t="s">
        <v>31721</v>
      </c>
      <c r="L1872" t="s">
        <v>31746</v>
      </c>
      <c r="M1872" t="s">
        <v>31814</v>
      </c>
    </row>
    <row r="1873" spans="1:13">
      <c r="A1873" t="s">
        <v>177</v>
      </c>
      <c r="B1873" t="s">
        <v>177</v>
      </c>
      <c r="C1873" t="s">
        <v>1877</v>
      </c>
      <c r="D1873" t="s">
        <v>162</v>
      </c>
      <c r="E1873" t="s">
        <v>738</v>
      </c>
      <c r="F1873" t="s">
        <v>2</v>
      </c>
      <c r="G1873" t="s">
        <v>31815</v>
      </c>
      <c r="H1873" t="s">
        <v>2071</v>
      </c>
      <c r="I1873" t="s">
        <v>31816</v>
      </c>
      <c r="J1873" t="s">
        <v>1807</v>
      </c>
      <c r="K1873" t="s">
        <v>31817</v>
      </c>
      <c r="L1873" t="s">
        <v>31818</v>
      </c>
      <c r="M1873" t="s">
        <v>31819</v>
      </c>
    </row>
    <row r="1874" spans="1:13">
      <c r="A1874" t="s">
        <v>177</v>
      </c>
      <c r="B1874" t="s">
        <v>177</v>
      </c>
      <c r="C1874" t="s">
        <v>1877</v>
      </c>
      <c r="D1874" t="s">
        <v>162</v>
      </c>
      <c r="E1874" t="s">
        <v>738</v>
      </c>
      <c r="F1874" t="s">
        <v>4</v>
      </c>
      <c r="G1874" t="s">
        <v>31820</v>
      </c>
      <c r="H1874" t="s">
        <v>1939</v>
      </c>
      <c r="I1874" t="s">
        <v>31728</v>
      </c>
      <c r="J1874" t="s">
        <v>1698</v>
      </c>
      <c r="K1874" t="s">
        <v>31689</v>
      </c>
      <c r="L1874" t="s">
        <v>31729</v>
      </c>
      <c r="M1874" t="s">
        <v>31821</v>
      </c>
    </row>
    <row r="1875" spans="1:13">
      <c r="A1875" t="s">
        <v>177</v>
      </c>
      <c r="B1875" t="s">
        <v>177</v>
      </c>
      <c r="C1875" t="s">
        <v>1877</v>
      </c>
      <c r="D1875" t="s">
        <v>162</v>
      </c>
      <c r="E1875" t="s">
        <v>738</v>
      </c>
      <c r="F1875" t="s">
        <v>11</v>
      </c>
      <c r="G1875" t="s">
        <v>31822</v>
      </c>
      <c r="H1875" t="s">
        <v>1853</v>
      </c>
      <c r="I1875" t="s">
        <v>31734</v>
      </c>
      <c r="J1875" t="s">
        <v>1592</v>
      </c>
      <c r="K1875" t="s">
        <v>31823</v>
      </c>
      <c r="L1875" t="s">
        <v>28306</v>
      </c>
      <c r="M1875" t="s">
        <v>31824</v>
      </c>
    </row>
    <row r="1876" spans="1:13">
      <c r="A1876" t="s">
        <v>177</v>
      </c>
      <c r="B1876" t="s">
        <v>177</v>
      </c>
      <c r="C1876" t="s">
        <v>1877</v>
      </c>
      <c r="D1876" t="s">
        <v>162</v>
      </c>
      <c r="E1876" t="s">
        <v>738</v>
      </c>
      <c r="F1876" t="s">
        <v>20</v>
      </c>
      <c r="G1876" t="s">
        <v>31825</v>
      </c>
      <c r="H1876" t="s">
        <v>1786</v>
      </c>
      <c r="I1876" t="s">
        <v>31673</v>
      </c>
      <c r="J1876" t="s">
        <v>1547</v>
      </c>
      <c r="K1876" t="s">
        <v>10890</v>
      </c>
      <c r="L1876" t="s">
        <v>469</v>
      </c>
      <c r="M1876" t="s">
        <v>31826</v>
      </c>
    </row>
    <row r="1877" spans="1:13">
      <c r="A1877" t="s">
        <v>177</v>
      </c>
      <c r="B1877" t="s">
        <v>177</v>
      </c>
      <c r="C1877" t="s">
        <v>1877</v>
      </c>
      <c r="D1877" t="s">
        <v>162</v>
      </c>
      <c r="E1877" t="s">
        <v>746</v>
      </c>
      <c r="F1877" t="s">
        <v>3</v>
      </c>
      <c r="G1877" t="s">
        <v>31827</v>
      </c>
      <c r="H1877" t="s">
        <v>2014</v>
      </c>
      <c r="I1877" t="s">
        <v>31828</v>
      </c>
      <c r="J1877" t="s">
        <v>2287</v>
      </c>
      <c r="K1877" t="s">
        <v>16682</v>
      </c>
      <c r="L1877" t="s">
        <v>31829</v>
      </c>
      <c r="M1877" t="s">
        <v>31830</v>
      </c>
    </row>
    <row r="1878" spans="1:13">
      <c r="A1878" t="s">
        <v>177</v>
      </c>
      <c r="B1878" t="s">
        <v>177</v>
      </c>
      <c r="C1878" t="s">
        <v>1877</v>
      </c>
      <c r="D1878" t="s">
        <v>162</v>
      </c>
      <c r="E1878" t="s">
        <v>746</v>
      </c>
      <c r="F1878" t="s">
        <v>10</v>
      </c>
      <c r="G1878" t="s">
        <v>31831</v>
      </c>
      <c r="H1878" t="s">
        <v>3104</v>
      </c>
      <c r="I1878" t="s">
        <v>31832</v>
      </c>
      <c r="J1878" t="s">
        <v>2646</v>
      </c>
      <c r="K1878" t="s">
        <v>30191</v>
      </c>
      <c r="L1878" t="s">
        <v>31833</v>
      </c>
      <c r="M1878" t="s">
        <v>31834</v>
      </c>
    </row>
    <row r="1879" spans="1:13">
      <c r="A1879" t="s">
        <v>177</v>
      </c>
      <c r="B1879" t="s">
        <v>177</v>
      </c>
      <c r="C1879" t="s">
        <v>1877</v>
      </c>
      <c r="D1879" t="s">
        <v>162</v>
      </c>
      <c r="E1879" t="s">
        <v>746</v>
      </c>
      <c r="F1879" t="s">
        <v>2</v>
      </c>
      <c r="G1879" t="s">
        <v>31835</v>
      </c>
      <c r="H1879" t="s">
        <v>2646</v>
      </c>
      <c r="I1879" t="s">
        <v>31836</v>
      </c>
      <c r="J1879" t="s">
        <v>2301</v>
      </c>
      <c r="K1879" t="s">
        <v>4485</v>
      </c>
      <c r="L1879" t="s">
        <v>31837</v>
      </c>
      <c r="M1879" t="s">
        <v>31838</v>
      </c>
    </row>
    <row r="1880" spans="1:13">
      <c r="A1880" t="s">
        <v>177</v>
      </c>
      <c r="B1880" t="s">
        <v>177</v>
      </c>
      <c r="C1880" t="s">
        <v>1877</v>
      </c>
      <c r="D1880" t="s">
        <v>162</v>
      </c>
      <c r="E1880" t="s">
        <v>746</v>
      </c>
      <c r="F1880" t="s">
        <v>4</v>
      </c>
      <c r="G1880" t="s">
        <v>31839</v>
      </c>
      <c r="H1880" t="s">
        <v>1721</v>
      </c>
      <c r="I1880" t="s">
        <v>31692</v>
      </c>
      <c r="J1880" t="s">
        <v>1547</v>
      </c>
      <c r="K1880" t="s">
        <v>10890</v>
      </c>
      <c r="L1880" t="s">
        <v>31840</v>
      </c>
      <c r="M1880" t="s">
        <v>31841</v>
      </c>
    </row>
    <row r="1881" spans="1:13">
      <c r="A1881" t="s">
        <v>177</v>
      </c>
      <c r="B1881" t="s">
        <v>177</v>
      </c>
      <c r="C1881" t="s">
        <v>1877</v>
      </c>
      <c r="D1881" t="s">
        <v>162</v>
      </c>
      <c r="E1881" t="s">
        <v>746</v>
      </c>
      <c r="F1881" t="s">
        <v>11</v>
      </c>
      <c r="G1881" t="s">
        <v>31842</v>
      </c>
      <c r="H1881" t="s">
        <v>1698</v>
      </c>
      <c r="I1881" t="s">
        <v>31843</v>
      </c>
      <c r="J1881" t="s">
        <v>1504</v>
      </c>
      <c r="K1881" t="s">
        <v>31844</v>
      </c>
      <c r="L1881" t="s">
        <v>13890</v>
      </c>
      <c r="M1881" t="s">
        <v>31393</v>
      </c>
    </row>
    <row r="1882" spans="1:13">
      <c r="A1882" t="s">
        <v>177</v>
      </c>
      <c r="B1882" t="s">
        <v>177</v>
      </c>
      <c r="C1882" t="s">
        <v>1877</v>
      </c>
      <c r="D1882" t="s">
        <v>162</v>
      </c>
      <c r="E1882" t="s">
        <v>746</v>
      </c>
      <c r="F1882" t="s">
        <v>20</v>
      </c>
      <c r="G1882" t="s">
        <v>31845</v>
      </c>
      <c r="H1882" t="s">
        <v>1721</v>
      </c>
      <c r="I1882" t="s">
        <v>31692</v>
      </c>
      <c r="J1882" t="s">
        <v>1547</v>
      </c>
      <c r="K1882" t="s">
        <v>10890</v>
      </c>
      <c r="L1882" t="s">
        <v>26866</v>
      </c>
      <c r="M1882" t="s">
        <v>31841</v>
      </c>
    </row>
    <row r="1883" spans="1:13">
      <c r="A1883" t="s">
        <v>177</v>
      </c>
      <c r="B1883" t="s">
        <v>177</v>
      </c>
      <c r="C1883" t="s">
        <v>1877</v>
      </c>
      <c r="D1883" t="s">
        <v>163</v>
      </c>
      <c r="E1883" t="s">
        <v>754</v>
      </c>
      <c r="F1883" t="s">
        <v>3</v>
      </c>
      <c r="G1883" t="s">
        <v>31846</v>
      </c>
      <c r="H1883" t="s">
        <v>1984</v>
      </c>
      <c r="I1883" t="s">
        <v>31780</v>
      </c>
      <c r="J1883" t="s">
        <v>1853</v>
      </c>
      <c r="K1883" t="s">
        <v>6745</v>
      </c>
      <c r="L1883" t="s">
        <v>26877</v>
      </c>
      <c r="M1883" t="s">
        <v>10457</v>
      </c>
    </row>
    <row r="1884" spans="1:13">
      <c r="A1884" t="s">
        <v>177</v>
      </c>
      <c r="B1884" t="s">
        <v>177</v>
      </c>
      <c r="C1884" t="s">
        <v>1877</v>
      </c>
      <c r="D1884" t="s">
        <v>163</v>
      </c>
      <c r="E1884" t="s">
        <v>754</v>
      </c>
      <c r="F1884" t="s">
        <v>10</v>
      </c>
      <c r="G1884" t="s">
        <v>31847</v>
      </c>
      <c r="H1884" t="s">
        <v>2646</v>
      </c>
      <c r="I1884" t="s">
        <v>31836</v>
      </c>
      <c r="J1884" t="s">
        <v>2502</v>
      </c>
      <c r="K1884" t="s">
        <v>30162</v>
      </c>
      <c r="L1884" t="s">
        <v>31848</v>
      </c>
      <c r="M1884" t="s">
        <v>18865</v>
      </c>
    </row>
    <row r="1885" spans="1:13">
      <c r="A1885" t="s">
        <v>177</v>
      </c>
      <c r="B1885" t="s">
        <v>177</v>
      </c>
      <c r="C1885" t="s">
        <v>1877</v>
      </c>
      <c r="D1885" t="s">
        <v>163</v>
      </c>
      <c r="E1885" t="s">
        <v>754</v>
      </c>
      <c r="F1885" t="s">
        <v>2</v>
      </c>
      <c r="G1885" t="s">
        <v>31849</v>
      </c>
      <c r="H1885" t="s">
        <v>2759</v>
      </c>
      <c r="I1885" t="s">
        <v>31850</v>
      </c>
      <c r="J1885" t="s">
        <v>1808</v>
      </c>
      <c r="K1885" t="s">
        <v>31851</v>
      </c>
      <c r="L1885" t="s">
        <v>27200</v>
      </c>
      <c r="M1885" t="s">
        <v>31852</v>
      </c>
    </row>
    <row r="1886" spans="1:13">
      <c r="A1886" t="s">
        <v>177</v>
      </c>
      <c r="B1886" t="s">
        <v>177</v>
      </c>
      <c r="C1886" t="s">
        <v>1877</v>
      </c>
      <c r="D1886" t="s">
        <v>163</v>
      </c>
      <c r="E1886" t="s">
        <v>754</v>
      </c>
      <c r="F1886" t="s">
        <v>4</v>
      </c>
      <c r="G1886" t="s">
        <v>31853</v>
      </c>
      <c r="H1886" t="s">
        <v>2530</v>
      </c>
      <c r="I1886" t="s">
        <v>31772</v>
      </c>
      <c r="J1886" t="s">
        <v>2049</v>
      </c>
      <c r="K1886" t="s">
        <v>31676</v>
      </c>
      <c r="L1886" t="s">
        <v>28420</v>
      </c>
      <c r="M1886" t="s">
        <v>469</v>
      </c>
    </row>
    <row r="1887" spans="1:13">
      <c r="A1887" t="s">
        <v>177</v>
      </c>
      <c r="B1887" t="s">
        <v>177</v>
      </c>
      <c r="C1887" t="s">
        <v>1877</v>
      </c>
      <c r="D1887" t="s">
        <v>163</v>
      </c>
      <c r="E1887" t="s">
        <v>754</v>
      </c>
      <c r="F1887" t="s">
        <v>11</v>
      </c>
      <c r="G1887" t="s">
        <v>31854</v>
      </c>
      <c r="H1887" t="s">
        <v>2029</v>
      </c>
      <c r="I1887" t="s">
        <v>31802</v>
      </c>
      <c r="J1887" t="s">
        <v>1744</v>
      </c>
      <c r="K1887" t="s">
        <v>31777</v>
      </c>
      <c r="L1887" t="s">
        <v>31803</v>
      </c>
      <c r="M1887" t="s">
        <v>29199</v>
      </c>
    </row>
    <row r="1888" spans="1:13">
      <c r="A1888" t="s">
        <v>177</v>
      </c>
      <c r="B1888" t="s">
        <v>177</v>
      </c>
      <c r="C1888" t="s">
        <v>1877</v>
      </c>
      <c r="D1888" t="s">
        <v>163</v>
      </c>
      <c r="E1888" t="s">
        <v>754</v>
      </c>
      <c r="F1888" t="s">
        <v>20</v>
      </c>
      <c r="G1888" t="s">
        <v>31855</v>
      </c>
      <c r="H1888" t="s">
        <v>2052</v>
      </c>
      <c r="I1888" t="s">
        <v>31856</v>
      </c>
      <c r="J1888" t="s">
        <v>1721</v>
      </c>
      <c r="K1888" t="s">
        <v>31857</v>
      </c>
      <c r="L1888" t="s">
        <v>25858</v>
      </c>
      <c r="M1888" t="s">
        <v>31858</v>
      </c>
    </row>
    <row r="1889" spans="1:13">
      <c r="A1889" t="s">
        <v>177</v>
      </c>
      <c r="B1889" t="s">
        <v>177</v>
      </c>
      <c r="C1889" t="s">
        <v>1877</v>
      </c>
      <c r="D1889" t="s">
        <v>163</v>
      </c>
      <c r="E1889" t="s">
        <v>762</v>
      </c>
      <c r="F1889" t="s">
        <v>3</v>
      </c>
      <c r="G1889" t="s">
        <v>31859</v>
      </c>
      <c r="H1889" t="s">
        <v>2324</v>
      </c>
      <c r="I1889" t="s">
        <v>31860</v>
      </c>
      <c r="J1889" t="s">
        <v>2050</v>
      </c>
      <c r="K1889" t="s">
        <v>31861</v>
      </c>
      <c r="L1889" t="s">
        <v>31862</v>
      </c>
      <c r="M1889" t="s">
        <v>31863</v>
      </c>
    </row>
    <row r="1890" spans="1:13">
      <c r="A1890" t="s">
        <v>177</v>
      </c>
      <c r="B1890" t="s">
        <v>177</v>
      </c>
      <c r="C1890" t="s">
        <v>1877</v>
      </c>
      <c r="D1890" t="s">
        <v>163</v>
      </c>
      <c r="E1890" t="s">
        <v>762</v>
      </c>
      <c r="F1890" t="s">
        <v>10</v>
      </c>
      <c r="G1890" t="s">
        <v>31864</v>
      </c>
      <c r="H1890" t="s">
        <v>3104</v>
      </c>
      <c r="I1890" t="s">
        <v>31832</v>
      </c>
      <c r="J1890" t="s">
        <v>926</v>
      </c>
      <c r="K1890" t="s">
        <v>31865</v>
      </c>
      <c r="L1890" t="s">
        <v>31833</v>
      </c>
      <c r="M1890" t="s">
        <v>31866</v>
      </c>
    </row>
    <row r="1891" spans="1:13">
      <c r="A1891" t="s">
        <v>177</v>
      </c>
      <c r="B1891" t="s">
        <v>177</v>
      </c>
      <c r="C1891" t="s">
        <v>1877</v>
      </c>
      <c r="D1891" t="s">
        <v>163</v>
      </c>
      <c r="E1891" t="s">
        <v>762</v>
      </c>
      <c r="F1891" t="s">
        <v>2</v>
      </c>
      <c r="G1891" t="s">
        <v>31867</v>
      </c>
      <c r="H1891" t="s">
        <v>2982</v>
      </c>
      <c r="I1891" t="s">
        <v>31868</v>
      </c>
      <c r="J1891" t="s">
        <v>1137</v>
      </c>
      <c r="K1891" t="s">
        <v>31869</v>
      </c>
      <c r="L1891" t="s">
        <v>31870</v>
      </c>
      <c r="M1891" t="s">
        <v>26326</v>
      </c>
    </row>
    <row r="1892" spans="1:13">
      <c r="A1892" t="s">
        <v>177</v>
      </c>
      <c r="B1892" t="s">
        <v>177</v>
      </c>
      <c r="C1892" t="s">
        <v>1877</v>
      </c>
      <c r="D1892" t="s">
        <v>163</v>
      </c>
      <c r="E1892" t="s">
        <v>762</v>
      </c>
      <c r="F1892" t="s">
        <v>4</v>
      </c>
      <c r="G1892" t="s">
        <v>31871</v>
      </c>
      <c r="H1892" t="s">
        <v>1354</v>
      </c>
      <c r="I1892" t="s">
        <v>11218</v>
      </c>
      <c r="J1892" t="s">
        <v>2052</v>
      </c>
      <c r="K1892" t="s">
        <v>9980</v>
      </c>
      <c r="L1892" t="s">
        <v>27754</v>
      </c>
      <c r="M1892" t="s">
        <v>31872</v>
      </c>
    </row>
    <row r="1893" spans="1:13">
      <c r="A1893" t="s">
        <v>177</v>
      </c>
      <c r="B1893" t="s">
        <v>177</v>
      </c>
      <c r="C1893" t="s">
        <v>1877</v>
      </c>
      <c r="D1893" t="s">
        <v>163</v>
      </c>
      <c r="E1893" t="s">
        <v>762</v>
      </c>
      <c r="F1893" t="s">
        <v>11</v>
      </c>
      <c r="G1893" t="s">
        <v>31873</v>
      </c>
      <c r="H1893" t="s">
        <v>1939</v>
      </c>
      <c r="I1893" t="s">
        <v>31728</v>
      </c>
      <c r="J1893" t="s">
        <v>1590</v>
      </c>
      <c r="K1893" t="s">
        <v>31760</v>
      </c>
      <c r="L1893" t="s">
        <v>31874</v>
      </c>
      <c r="M1893" t="s">
        <v>31875</v>
      </c>
    </row>
    <row r="1894" spans="1:13">
      <c r="A1894" t="s">
        <v>177</v>
      </c>
      <c r="B1894" t="s">
        <v>177</v>
      </c>
      <c r="C1894" t="s">
        <v>1877</v>
      </c>
      <c r="D1894" t="s">
        <v>163</v>
      </c>
      <c r="E1894" t="s">
        <v>762</v>
      </c>
      <c r="F1894" t="s">
        <v>20</v>
      </c>
      <c r="G1894" t="s">
        <v>31876</v>
      </c>
      <c r="H1894" t="s">
        <v>2074</v>
      </c>
      <c r="I1894" t="s">
        <v>31710</v>
      </c>
      <c r="J1894" t="s">
        <v>1744</v>
      </c>
      <c r="K1894" t="s">
        <v>31777</v>
      </c>
      <c r="L1894" t="s">
        <v>25079</v>
      </c>
      <c r="M1894" t="s">
        <v>31877</v>
      </c>
    </row>
    <row r="1895" spans="1:13">
      <c r="A1895" t="s">
        <v>177</v>
      </c>
      <c r="B1895" t="s">
        <v>177</v>
      </c>
      <c r="C1895" t="s">
        <v>1877</v>
      </c>
      <c r="D1895" t="s">
        <v>163</v>
      </c>
      <c r="E1895" t="s">
        <v>770</v>
      </c>
      <c r="F1895" t="s">
        <v>3</v>
      </c>
      <c r="G1895" t="s">
        <v>31878</v>
      </c>
      <c r="H1895" t="s">
        <v>1981</v>
      </c>
      <c r="I1895" t="s">
        <v>31809</v>
      </c>
      <c r="J1895" t="s">
        <v>2135</v>
      </c>
      <c r="K1895" t="s">
        <v>31879</v>
      </c>
      <c r="L1895" t="s">
        <v>31811</v>
      </c>
      <c r="M1895" t="s">
        <v>31880</v>
      </c>
    </row>
    <row r="1896" spans="1:13">
      <c r="A1896" t="s">
        <v>177</v>
      </c>
      <c r="B1896" t="s">
        <v>177</v>
      </c>
      <c r="C1896" t="s">
        <v>1877</v>
      </c>
      <c r="D1896" t="s">
        <v>163</v>
      </c>
      <c r="E1896" t="s">
        <v>770</v>
      </c>
      <c r="F1896" t="s">
        <v>10</v>
      </c>
      <c r="G1896" t="s">
        <v>31881</v>
      </c>
      <c r="H1896" t="s">
        <v>1937</v>
      </c>
      <c r="I1896" t="s">
        <v>31882</v>
      </c>
      <c r="J1896" t="s">
        <v>2608</v>
      </c>
      <c r="K1896" t="s">
        <v>31883</v>
      </c>
      <c r="L1896" t="s">
        <v>26835</v>
      </c>
      <c r="M1896" t="s">
        <v>31884</v>
      </c>
    </row>
    <row r="1897" spans="1:13">
      <c r="A1897" t="s">
        <v>177</v>
      </c>
      <c r="B1897" t="s">
        <v>177</v>
      </c>
      <c r="C1897" t="s">
        <v>1877</v>
      </c>
      <c r="D1897" t="s">
        <v>163</v>
      </c>
      <c r="E1897" t="s">
        <v>770</v>
      </c>
      <c r="F1897" t="s">
        <v>2</v>
      </c>
      <c r="G1897" t="s">
        <v>31885</v>
      </c>
      <c r="H1897" t="s">
        <v>2759</v>
      </c>
      <c r="I1897" t="s">
        <v>31850</v>
      </c>
      <c r="J1897" t="s">
        <v>2461</v>
      </c>
      <c r="K1897" t="s">
        <v>31886</v>
      </c>
      <c r="L1897" t="s">
        <v>27200</v>
      </c>
      <c r="M1897" t="s">
        <v>30158</v>
      </c>
    </row>
    <row r="1898" spans="1:13">
      <c r="A1898" t="s">
        <v>177</v>
      </c>
      <c r="B1898" t="s">
        <v>177</v>
      </c>
      <c r="C1898" t="s">
        <v>1877</v>
      </c>
      <c r="D1898" t="s">
        <v>163</v>
      </c>
      <c r="E1898" t="s">
        <v>770</v>
      </c>
      <c r="F1898" t="s">
        <v>4</v>
      </c>
      <c r="G1898" t="s">
        <v>31887</v>
      </c>
      <c r="H1898" t="s">
        <v>1786</v>
      </c>
      <c r="I1898" t="s">
        <v>31673</v>
      </c>
      <c r="J1898" t="s">
        <v>1053</v>
      </c>
      <c r="K1898" t="s">
        <v>31732</v>
      </c>
      <c r="L1898" t="s">
        <v>14877</v>
      </c>
      <c r="M1898" t="s">
        <v>9589</v>
      </c>
    </row>
    <row r="1899" spans="1:13">
      <c r="A1899" t="s">
        <v>177</v>
      </c>
      <c r="B1899" t="s">
        <v>177</v>
      </c>
      <c r="C1899" t="s">
        <v>1877</v>
      </c>
      <c r="D1899" t="s">
        <v>163</v>
      </c>
      <c r="E1899" t="s">
        <v>770</v>
      </c>
      <c r="F1899" t="s">
        <v>11</v>
      </c>
      <c r="G1899" t="s">
        <v>31888</v>
      </c>
      <c r="H1899" t="s">
        <v>1764</v>
      </c>
      <c r="I1899" t="s">
        <v>31754</v>
      </c>
      <c r="J1899" t="s">
        <v>1502</v>
      </c>
      <c r="K1899" t="s">
        <v>31755</v>
      </c>
      <c r="L1899" t="s">
        <v>30861</v>
      </c>
      <c r="M1899" t="s">
        <v>28021</v>
      </c>
    </row>
    <row r="1900" spans="1:13">
      <c r="A1900" t="s">
        <v>177</v>
      </c>
      <c r="B1900" t="s">
        <v>177</v>
      </c>
      <c r="C1900" t="s">
        <v>1877</v>
      </c>
      <c r="D1900" t="s">
        <v>163</v>
      </c>
      <c r="E1900" t="s">
        <v>770</v>
      </c>
      <c r="F1900" t="s">
        <v>20</v>
      </c>
      <c r="G1900" t="s">
        <v>31889</v>
      </c>
      <c r="H1900" t="s">
        <v>1721</v>
      </c>
      <c r="I1900" t="s">
        <v>31692</v>
      </c>
      <c r="J1900" t="s">
        <v>1482</v>
      </c>
      <c r="K1900" t="s">
        <v>31890</v>
      </c>
      <c r="L1900" t="s">
        <v>26866</v>
      </c>
      <c r="M1900" t="s">
        <v>8364</v>
      </c>
    </row>
    <row r="1901" spans="1:13">
      <c r="A1901" t="s">
        <v>177</v>
      </c>
      <c r="B1901" t="s">
        <v>177</v>
      </c>
      <c r="C1901" t="s">
        <v>1877</v>
      </c>
      <c r="D1901" t="s">
        <v>163</v>
      </c>
      <c r="E1901" t="s">
        <v>778</v>
      </c>
      <c r="F1901" t="s">
        <v>3</v>
      </c>
      <c r="G1901" t="s">
        <v>31891</v>
      </c>
      <c r="H1901" t="s">
        <v>2563</v>
      </c>
      <c r="I1901" t="s">
        <v>31892</v>
      </c>
      <c r="J1901" t="s">
        <v>2059</v>
      </c>
      <c r="K1901" t="s">
        <v>31893</v>
      </c>
      <c r="L1901" t="s">
        <v>31894</v>
      </c>
      <c r="M1901" t="s">
        <v>31895</v>
      </c>
    </row>
    <row r="1902" spans="1:13">
      <c r="A1902" t="s">
        <v>177</v>
      </c>
      <c r="B1902" t="s">
        <v>177</v>
      </c>
      <c r="C1902" t="s">
        <v>1877</v>
      </c>
      <c r="D1902" t="s">
        <v>163</v>
      </c>
      <c r="E1902" t="s">
        <v>778</v>
      </c>
      <c r="F1902" t="s">
        <v>10</v>
      </c>
      <c r="G1902" t="s">
        <v>31896</v>
      </c>
      <c r="H1902" t="s">
        <v>2101</v>
      </c>
      <c r="I1902" t="s">
        <v>31897</v>
      </c>
      <c r="J1902" t="s">
        <v>2544</v>
      </c>
      <c r="K1902" t="s">
        <v>31898</v>
      </c>
      <c r="L1902" t="s">
        <v>31899</v>
      </c>
      <c r="M1902" t="s">
        <v>31900</v>
      </c>
    </row>
    <row r="1903" spans="1:13">
      <c r="A1903" t="s">
        <v>177</v>
      </c>
      <c r="B1903" t="s">
        <v>177</v>
      </c>
      <c r="C1903" t="s">
        <v>1877</v>
      </c>
      <c r="D1903" t="s">
        <v>163</v>
      </c>
      <c r="E1903" t="s">
        <v>778</v>
      </c>
      <c r="F1903" t="s">
        <v>2</v>
      </c>
      <c r="G1903" t="s">
        <v>31901</v>
      </c>
      <c r="H1903" t="s">
        <v>2279</v>
      </c>
      <c r="I1903" t="s">
        <v>31902</v>
      </c>
      <c r="J1903" t="s">
        <v>1984</v>
      </c>
      <c r="K1903" t="s">
        <v>31903</v>
      </c>
      <c r="L1903" t="s">
        <v>31904</v>
      </c>
      <c r="M1903" t="s">
        <v>31905</v>
      </c>
    </row>
    <row r="1904" spans="1:13">
      <c r="A1904" t="s">
        <v>177</v>
      </c>
      <c r="B1904" t="s">
        <v>177</v>
      </c>
      <c r="C1904" t="s">
        <v>1877</v>
      </c>
      <c r="D1904" t="s">
        <v>163</v>
      </c>
      <c r="E1904" t="s">
        <v>778</v>
      </c>
      <c r="F1904" t="s">
        <v>4</v>
      </c>
      <c r="G1904" t="s">
        <v>31906</v>
      </c>
      <c r="H1904" t="s">
        <v>1764</v>
      </c>
      <c r="I1904" t="s">
        <v>31754</v>
      </c>
      <c r="J1904" t="s">
        <v>1592</v>
      </c>
      <c r="K1904" t="s">
        <v>31823</v>
      </c>
      <c r="L1904" t="s">
        <v>25768</v>
      </c>
      <c r="M1904" t="s">
        <v>31907</v>
      </c>
    </row>
    <row r="1905" spans="1:13">
      <c r="A1905" t="s">
        <v>177</v>
      </c>
      <c r="B1905" t="s">
        <v>177</v>
      </c>
      <c r="C1905" t="s">
        <v>1877</v>
      </c>
      <c r="D1905" t="s">
        <v>163</v>
      </c>
      <c r="E1905" t="s">
        <v>778</v>
      </c>
      <c r="F1905" t="s">
        <v>11</v>
      </c>
      <c r="G1905" t="s">
        <v>31908</v>
      </c>
      <c r="H1905" t="s">
        <v>1744</v>
      </c>
      <c r="I1905" t="s">
        <v>31758</v>
      </c>
      <c r="J1905" t="s">
        <v>1502</v>
      </c>
      <c r="K1905" t="s">
        <v>31755</v>
      </c>
      <c r="L1905" t="s">
        <v>28078</v>
      </c>
      <c r="M1905" t="s">
        <v>31909</v>
      </c>
    </row>
    <row r="1906" spans="1:13">
      <c r="A1906" t="s">
        <v>177</v>
      </c>
      <c r="B1906" t="s">
        <v>177</v>
      </c>
      <c r="C1906" t="s">
        <v>1877</v>
      </c>
      <c r="D1906" t="s">
        <v>163</v>
      </c>
      <c r="E1906" t="s">
        <v>778</v>
      </c>
      <c r="F1906" t="s">
        <v>20</v>
      </c>
      <c r="G1906" t="s">
        <v>31910</v>
      </c>
      <c r="H1906" t="s">
        <v>1657</v>
      </c>
      <c r="I1906" t="s">
        <v>31911</v>
      </c>
      <c r="J1906" t="s">
        <v>1547</v>
      </c>
      <c r="K1906" t="s">
        <v>10890</v>
      </c>
      <c r="L1906" t="s">
        <v>429</v>
      </c>
      <c r="M1906" t="s">
        <v>31912</v>
      </c>
    </row>
    <row r="1907" spans="1:13">
      <c r="A1907" t="s">
        <v>177</v>
      </c>
      <c r="B1907" t="s">
        <v>177</v>
      </c>
      <c r="C1907" t="s">
        <v>1877</v>
      </c>
      <c r="D1907" t="s">
        <v>164</v>
      </c>
      <c r="E1907" t="s">
        <v>785</v>
      </c>
      <c r="F1907" t="s">
        <v>3</v>
      </c>
      <c r="G1907" t="s">
        <v>31913</v>
      </c>
      <c r="H1907" t="s">
        <v>1657</v>
      </c>
      <c r="I1907" t="s">
        <v>31914</v>
      </c>
      <c r="J1907" t="s">
        <v>1546</v>
      </c>
      <c r="K1907" t="s">
        <v>5805</v>
      </c>
      <c r="L1907" t="s">
        <v>31915</v>
      </c>
      <c r="M1907" t="s">
        <v>27559</v>
      </c>
    </row>
    <row r="1908" spans="1:13">
      <c r="A1908" t="s">
        <v>177</v>
      </c>
      <c r="B1908" t="s">
        <v>177</v>
      </c>
      <c r="C1908" t="s">
        <v>1877</v>
      </c>
      <c r="D1908" t="s">
        <v>164</v>
      </c>
      <c r="E1908" t="s">
        <v>785</v>
      </c>
      <c r="F1908" t="s">
        <v>10</v>
      </c>
      <c r="G1908" t="s">
        <v>31916</v>
      </c>
      <c r="H1908" t="s">
        <v>1698</v>
      </c>
      <c r="I1908" t="s">
        <v>31917</v>
      </c>
      <c r="J1908" t="s">
        <v>1547</v>
      </c>
      <c r="K1908" t="s">
        <v>9787</v>
      </c>
      <c r="L1908" t="s">
        <v>31918</v>
      </c>
      <c r="M1908" t="s">
        <v>18309</v>
      </c>
    </row>
    <row r="1909" spans="1:13">
      <c r="A1909" t="s">
        <v>177</v>
      </c>
      <c r="B1909" t="s">
        <v>177</v>
      </c>
      <c r="C1909" t="s">
        <v>1877</v>
      </c>
      <c r="D1909" t="s">
        <v>164</v>
      </c>
      <c r="E1909" t="s">
        <v>785</v>
      </c>
      <c r="F1909" t="s">
        <v>2</v>
      </c>
      <c r="G1909" t="s">
        <v>31919</v>
      </c>
      <c r="H1909" t="s">
        <v>2074</v>
      </c>
      <c r="I1909" t="s">
        <v>31920</v>
      </c>
      <c r="J1909" t="s">
        <v>1875</v>
      </c>
      <c r="K1909" t="s">
        <v>5816</v>
      </c>
      <c r="L1909" t="s">
        <v>31921</v>
      </c>
      <c r="M1909" t="s">
        <v>31922</v>
      </c>
    </row>
    <row r="1910" spans="1:13">
      <c r="A1910" t="s">
        <v>177</v>
      </c>
      <c r="B1910" t="s">
        <v>177</v>
      </c>
      <c r="C1910" t="s">
        <v>1877</v>
      </c>
      <c r="D1910" t="s">
        <v>164</v>
      </c>
      <c r="E1910" t="s">
        <v>785</v>
      </c>
      <c r="F1910" t="s">
        <v>4</v>
      </c>
      <c r="G1910" t="s">
        <v>31923</v>
      </c>
      <c r="H1910" t="s">
        <v>1875</v>
      </c>
      <c r="I1910" t="s">
        <v>31924</v>
      </c>
      <c r="J1910" t="s">
        <v>1657</v>
      </c>
      <c r="K1910" t="s">
        <v>31925</v>
      </c>
      <c r="L1910" t="s">
        <v>31926</v>
      </c>
      <c r="M1910" t="s">
        <v>18316</v>
      </c>
    </row>
    <row r="1911" spans="1:13">
      <c r="A1911" t="s">
        <v>177</v>
      </c>
      <c r="B1911" t="s">
        <v>177</v>
      </c>
      <c r="C1911" t="s">
        <v>1877</v>
      </c>
      <c r="D1911" t="s">
        <v>164</v>
      </c>
      <c r="E1911" t="s">
        <v>785</v>
      </c>
      <c r="F1911" t="s">
        <v>11</v>
      </c>
      <c r="G1911" t="s">
        <v>31927</v>
      </c>
      <c r="H1911" t="s">
        <v>1053</v>
      </c>
      <c r="I1911" t="s">
        <v>31928</v>
      </c>
      <c r="J1911" t="s">
        <v>1504</v>
      </c>
      <c r="K1911" t="s">
        <v>14708</v>
      </c>
      <c r="L1911" t="s">
        <v>18752</v>
      </c>
      <c r="M1911" t="s">
        <v>31929</v>
      </c>
    </row>
    <row r="1912" spans="1:13">
      <c r="A1912" t="s">
        <v>177</v>
      </c>
      <c r="B1912" t="s">
        <v>177</v>
      </c>
      <c r="C1912" t="s">
        <v>1877</v>
      </c>
      <c r="D1912" t="s">
        <v>164</v>
      </c>
      <c r="E1912" t="s">
        <v>785</v>
      </c>
      <c r="F1912" t="s">
        <v>20</v>
      </c>
      <c r="G1912" t="s">
        <v>31930</v>
      </c>
      <c r="H1912" t="s">
        <v>1698</v>
      </c>
      <c r="I1912" t="s">
        <v>31917</v>
      </c>
      <c r="J1912" t="s">
        <v>1546</v>
      </c>
      <c r="K1912" t="s">
        <v>5805</v>
      </c>
      <c r="L1912" t="s">
        <v>31931</v>
      </c>
      <c r="M1912" t="s">
        <v>18309</v>
      </c>
    </row>
    <row r="1913" spans="1:13">
      <c r="A1913" t="s">
        <v>177</v>
      </c>
      <c r="B1913" t="s">
        <v>177</v>
      </c>
      <c r="C1913" t="s">
        <v>1877</v>
      </c>
      <c r="D1913" t="s">
        <v>164</v>
      </c>
      <c r="E1913" t="s">
        <v>793</v>
      </c>
      <c r="F1913" t="s">
        <v>3</v>
      </c>
      <c r="G1913" t="s">
        <v>31932</v>
      </c>
      <c r="H1913" t="s">
        <v>1053</v>
      </c>
      <c r="I1913" t="s">
        <v>31928</v>
      </c>
      <c r="J1913" t="s">
        <v>1547</v>
      </c>
      <c r="K1913" t="s">
        <v>9787</v>
      </c>
      <c r="L1913" t="s">
        <v>31933</v>
      </c>
      <c r="M1913" t="s">
        <v>1357</v>
      </c>
    </row>
    <row r="1914" spans="1:13">
      <c r="A1914" t="s">
        <v>177</v>
      </c>
      <c r="B1914" t="s">
        <v>177</v>
      </c>
      <c r="C1914" t="s">
        <v>1877</v>
      </c>
      <c r="D1914" t="s">
        <v>164</v>
      </c>
      <c r="E1914" t="s">
        <v>793</v>
      </c>
      <c r="F1914" t="s">
        <v>10</v>
      </c>
      <c r="G1914" t="s">
        <v>31934</v>
      </c>
      <c r="H1914" t="s">
        <v>1897</v>
      </c>
      <c r="I1914" t="s">
        <v>31935</v>
      </c>
      <c r="J1914" t="s">
        <v>1721</v>
      </c>
      <c r="K1914" t="s">
        <v>31936</v>
      </c>
      <c r="L1914" t="s">
        <v>31937</v>
      </c>
      <c r="M1914" t="s">
        <v>18728</v>
      </c>
    </row>
    <row r="1915" spans="1:13">
      <c r="A1915" t="s">
        <v>177</v>
      </c>
      <c r="B1915" t="s">
        <v>177</v>
      </c>
      <c r="C1915" t="s">
        <v>1877</v>
      </c>
      <c r="D1915" t="s">
        <v>164</v>
      </c>
      <c r="E1915" t="s">
        <v>793</v>
      </c>
      <c r="F1915" t="s">
        <v>2</v>
      </c>
      <c r="G1915" t="s">
        <v>31938</v>
      </c>
      <c r="H1915" t="s">
        <v>2007</v>
      </c>
      <c r="I1915" t="s">
        <v>31939</v>
      </c>
      <c r="J1915" t="s">
        <v>1657</v>
      </c>
      <c r="K1915" t="s">
        <v>31925</v>
      </c>
      <c r="L1915" t="s">
        <v>31940</v>
      </c>
      <c r="M1915" t="s">
        <v>31941</v>
      </c>
    </row>
    <row r="1916" spans="1:13">
      <c r="A1916" t="s">
        <v>177</v>
      </c>
      <c r="B1916" t="s">
        <v>177</v>
      </c>
      <c r="C1916" t="s">
        <v>1877</v>
      </c>
      <c r="D1916" t="s">
        <v>164</v>
      </c>
      <c r="E1916" t="s">
        <v>793</v>
      </c>
      <c r="F1916" t="s">
        <v>4</v>
      </c>
      <c r="G1916" t="s">
        <v>31942</v>
      </c>
      <c r="H1916" t="s">
        <v>1764</v>
      </c>
      <c r="I1916" t="s">
        <v>31943</v>
      </c>
      <c r="J1916" t="s">
        <v>1053</v>
      </c>
      <c r="K1916" t="s">
        <v>10308</v>
      </c>
      <c r="L1916" t="s">
        <v>31944</v>
      </c>
      <c r="M1916" t="s">
        <v>17792</v>
      </c>
    </row>
    <row r="1917" spans="1:13">
      <c r="A1917" t="s">
        <v>177</v>
      </c>
      <c r="B1917" t="s">
        <v>177</v>
      </c>
      <c r="C1917" t="s">
        <v>1877</v>
      </c>
      <c r="D1917" t="s">
        <v>164</v>
      </c>
      <c r="E1917" t="s">
        <v>793</v>
      </c>
      <c r="F1917" t="s">
        <v>11</v>
      </c>
      <c r="G1917" t="s">
        <v>31945</v>
      </c>
      <c r="H1917" t="s">
        <v>1546</v>
      </c>
      <c r="I1917" t="s">
        <v>31946</v>
      </c>
      <c r="J1917" t="s">
        <v>3800</v>
      </c>
      <c r="K1917" t="s">
        <v>3808</v>
      </c>
      <c r="L1917" t="s">
        <v>469</v>
      </c>
      <c r="M1917" t="s">
        <v>1276</v>
      </c>
    </row>
    <row r="1918" spans="1:13">
      <c r="A1918" t="s">
        <v>177</v>
      </c>
      <c r="B1918" t="s">
        <v>177</v>
      </c>
      <c r="C1918" t="s">
        <v>1877</v>
      </c>
      <c r="D1918" t="s">
        <v>164</v>
      </c>
      <c r="E1918" t="s">
        <v>793</v>
      </c>
      <c r="F1918" t="s">
        <v>20</v>
      </c>
      <c r="G1918" t="s">
        <v>31947</v>
      </c>
      <c r="H1918" t="s">
        <v>1592</v>
      </c>
      <c r="I1918" t="s">
        <v>31948</v>
      </c>
      <c r="J1918" t="s">
        <v>1482</v>
      </c>
      <c r="K1918" t="s">
        <v>27405</v>
      </c>
      <c r="L1918" t="s">
        <v>469</v>
      </c>
      <c r="M1918" t="s">
        <v>10800</v>
      </c>
    </row>
    <row r="1919" spans="1:13">
      <c r="A1919" t="s">
        <v>177</v>
      </c>
      <c r="B1919" t="s">
        <v>177</v>
      </c>
      <c r="C1919" t="s">
        <v>1877</v>
      </c>
      <c r="D1919" t="s">
        <v>164</v>
      </c>
      <c r="E1919" t="s">
        <v>801</v>
      </c>
      <c r="F1919" t="s">
        <v>3</v>
      </c>
      <c r="G1919" t="s">
        <v>31949</v>
      </c>
      <c r="H1919" t="s">
        <v>1810</v>
      </c>
      <c r="I1919" t="s">
        <v>31950</v>
      </c>
      <c r="J1919" t="s">
        <v>1744</v>
      </c>
      <c r="K1919" t="s">
        <v>27431</v>
      </c>
      <c r="L1919" t="s">
        <v>31951</v>
      </c>
      <c r="M1919" t="s">
        <v>31952</v>
      </c>
    </row>
    <row r="1920" spans="1:13">
      <c r="A1920" t="s">
        <v>177</v>
      </c>
      <c r="B1920" t="s">
        <v>177</v>
      </c>
      <c r="C1920" t="s">
        <v>1877</v>
      </c>
      <c r="D1920" t="s">
        <v>164</v>
      </c>
      <c r="E1920" t="s">
        <v>801</v>
      </c>
      <c r="F1920" t="s">
        <v>10</v>
      </c>
      <c r="G1920" t="s">
        <v>31953</v>
      </c>
      <c r="H1920" t="s">
        <v>1984</v>
      </c>
      <c r="I1920" t="s">
        <v>31954</v>
      </c>
      <c r="J1920" t="s">
        <v>1875</v>
      </c>
      <c r="K1920" t="s">
        <v>5816</v>
      </c>
      <c r="L1920" t="s">
        <v>31955</v>
      </c>
      <c r="M1920" t="s">
        <v>31956</v>
      </c>
    </row>
    <row r="1921" spans="1:13">
      <c r="A1921" t="s">
        <v>177</v>
      </c>
      <c r="B1921" t="s">
        <v>177</v>
      </c>
      <c r="C1921" t="s">
        <v>1877</v>
      </c>
      <c r="D1921" t="s">
        <v>164</v>
      </c>
      <c r="E1921" t="s">
        <v>801</v>
      </c>
      <c r="F1921" t="s">
        <v>2</v>
      </c>
      <c r="G1921" t="s">
        <v>31957</v>
      </c>
      <c r="H1921" t="s">
        <v>1961</v>
      </c>
      <c r="I1921" t="s">
        <v>31958</v>
      </c>
      <c r="J1921" t="s">
        <v>1786</v>
      </c>
      <c r="K1921" t="s">
        <v>31959</v>
      </c>
      <c r="L1921" t="s">
        <v>31960</v>
      </c>
      <c r="M1921" t="s">
        <v>26469</v>
      </c>
    </row>
    <row r="1922" spans="1:13">
      <c r="A1922" t="s">
        <v>177</v>
      </c>
      <c r="B1922" t="s">
        <v>177</v>
      </c>
      <c r="C1922" t="s">
        <v>1877</v>
      </c>
      <c r="D1922" t="s">
        <v>164</v>
      </c>
      <c r="E1922" t="s">
        <v>801</v>
      </c>
      <c r="F1922" t="s">
        <v>4</v>
      </c>
      <c r="G1922" t="s">
        <v>31961</v>
      </c>
      <c r="H1922" t="s">
        <v>1590</v>
      </c>
      <c r="I1922" t="s">
        <v>31962</v>
      </c>
      <c r="J1922" t="s">
        <v>1613</v>
      </c>
      <c r="K1922" t="s">
        <v>27419</v>
      </c>
      <c r="L1922" t="s">
        <v>27443</v>
      </c>
      <c r="M1922" t="s">
        <v>29513</v>
      </c>
    </row>
    <row r="1923" spans="1:13">
      <c r="A1923" t="s">
        <v>177</v>
      </c>
      <c r="B1923" t="s">
        <v>177</v>
      </c>
      <c r="C1923" t="s">
        <v>1877</v>
      </c>
      <c r="D1923" t="s">
        <v>164</v>
      </c>
      <c r="E1923" t="s">
        <v>801</v>
      </c>
      <c r="F1923" t="s">
        <v>11</v>
      </c>
      <c r="G1923" t="s">
        <v>31963</v>
      </c>
      <c r="H1923" t="s">
        <v>1590</v>
      </c>
      <c r="I1923" t="s">
        <v>31962</v>
      </c>
      <c r="J1923" t="s">
        <v>1504</v>
      </c>
      <c r="K1923" t="s">
        <v>14708</v>
      </c>
      <c r="L1923" t="s">
        <v>31206</v>
      </c>
      <c r="M1923" t="s">
        <v>29513</v>
      </c>
    </row>
    <row r="1924" spans="1:13">
      <c r="A1924" t="s">
        <v>177</v>
      </c>
      <c r="B1924" t="s">
        <v>177</v>
      </c>
      <c r="C1924" t="s">
        <v>1877</v>
      </c>
      <c r="D1924" t="s">
        <v>164</v>
      </c>
      <c r="E1924" t="s">
        <v>801</v>
      </c>
      <c r="F1924" t="s">
        <v>20</v>
      </c>
      <c r="G1924" t="s">
        <v>31964</v>
      </c>
      <c r="H1924" t="s">
        <v>1657</v>
      </c>
      <c r="I1924" t="s">
        <v>31914</v>
      </c>
      <c r="J1924" t="s">
        <v>1502</v>
      </c>
      <c r="K1924" t="s">
        <v>9777</v>
      </c>
      <c r="L1924" t="s">
        <v>24935</v>
      </c>
      <c r="M1924" t="s">
        <v>6125</v>
      </c>
    </row>
    <row r="1925" spans="1:13">
      <c r="A1925" t="s">
        <v>177</v>
      </c>
      <c r="B1925" t="s">
        <v>177</v>
      </c>
      <c r="C1925" t="s">
        <v>1877</v>
      </c>
      <c r="D1925" t="s">
        <v>164</v>
      </c>
      <c r="E1925" t="s">
        <v>809</v>
      </c>
      <c r="F1925" t="s">
        <v>3</v>
      </c>
      <c r="G1925" t="s">
        <v>31965</v>
      </c>
      <c r="H1925" t="s">
        <v>1918</v>
      </c>
      <c r="I1925" t="s">
        <v>31966</v>
      </c>
      <c r="J1925" t="s">
        <v>1744</v>
      </c>
      <c r="K1925" t="s">
        <v>27431</v>
      </c>
      <c r="L1925" t="s">
        <v>31967</v>
      </c>
      <c r="M1925" t="s">
        <v>18728</v>
      </c>
    </row>
    <row r="1926" spans="1:13">
      <c r="A1926" t="s">
        <v>177</v>
      </c>
      <c r="B1926" t="s">
        <v>177</v>
      </c>
      <c r="C1926" t="s">
        <v>1877</v>
      </c>
      <c r="D1926" t="s">
        <v>164</v>
      </c>
      <c r="E1926" t="s">
        <v>809</v>
      </c>
      <c r="F1926" t="s">
        <v>10</v>
      </c>
      <c r="G1926" t="s">
        <v>31968</v>
      </c>
      <c r="H1926" t="s">
        <v>2114</v>
      </c>
      <c r="I1926" t="s">
        <v>31969</v>
      </c>
      <c r="J1926" t="s">
        <v>1831</v>
      </c>
      <c r="K1926" t="s">
        <v>6124</v>
      </c>
      <c r="L1926" t="s">
        <v>31970</v>
      </c>
      <c r="M1926" t="s">
        <v>31971</v>
      </c>
    </row>
    <row r="1927" spans="1:13">
      <c r="A1927" t="s">
        <v>177</v>
      </c>
      <c r="B1927" t="s">
        <v>177</v>
      </c>
      <c r="C1927" t="s">
        <v>1877</v>
      </c>
      <c r="D1927" t="s">
        <v>164</v>
      </c>
      <c r="E1927" t="s">
        <v>809</v>
      </c>
      <c r="F1927" t="s">
        <v>2</v>
      </c>
      <c r="G1927" t="s">
        <v>31972</v>
      </c>
      <c r="H1927" t="s">
        <v>1831</v>
      </c>
      <c r="I1927" t="s">
        <v>31973</v>
      </c>
      <c r="J1927" t="s">
        <v>1657</v>
      </c>
      <c r="K1927" t="s">
        <v>31925</v>
      </c>
      <c r="L1927" t="s">
        <v>31974</v>
      </c>
      <c r="M1927" t="s">
        <v>30197</v>
      </c>
    </row>
    <row r="1928" spans="1:13">
      <c r="A1928" t="s">
        <v>177</v>
      </c>
      <c r="B1928" t="s">
        <v>177</v>
      </c>
      <c r="C1928" t="s">
        <v>1877</v>
      </c>
      <c r="D1928" t="s">
        <v>164</v>
      </c>
      <c r="E1928" t="s">
        <v>809</v>
      </c>
      <c r="F1928" t="s">
        <v>4</v>
      </c>
      <c r="G1928" t="s">
        <v>31975</v>
      </c>
      <c r="H1928" t="s">
        <v>1592</v>
      </c>
      <c r="I1928" t="s">
        <v>31948</v>
      </c>
      <c r="J1928" t="s">
        <v>1482</v>
      </c>
      <c r="K1928" t="s">
        <v>27405</v>
      </c>
      <c r="L1928" t="s">
        <v>15573</v>
      </c>
      <c r="M1928" t="s">
        <v>31976</v>
      </c>
    </row>
    <row r="1929" spans="1:13">
      <c r="A1929" t="s">
        <v>177</v>
      </c>
      <c r="B1929" t="s">
        <v>177</v>
      </c>
      <c r="C1929" t="s">
        <v>1877</v>
      </c>
      <c r="D1929" t="s">
        <v>164</v>
      </c>
      <c r="E1929" t="s">
        <v>809</v>
      </c>
      <c r="F1929" t="s">
        <v>11</v>
      </c>
      <c r="G1929" t="s">
        <v>31977</v>
      </c>
      <c r="H1929" t="s">
        <v>1502</v>
      </c>
      <c r="I1929" t="s">
        <v>31978</v>
      </c>
      <c r="J1929" t="s">
        <v>3800</v>
      </c>
      <c r="K1929" t="s">
        <v>3808</v>
      </c>
      <c r="L1929" t="s">
        <v>4868</v>
      </c>
      <c r="M1929" t="s">
        <v>1351</v>
      </c>
    </row>
    <row r="1930" spans="1:13">
      <c r="A1930" t="s">
        <v>177</v>
      </c>
      <c r="B1930" t="s">
        <v>177</v>
      </c>
      <c r="C1930" t="s">
        <v>1877</v>
      </c>
      <c r="D1930" t="s">
        <v>164</v>
      </c>
      <c r="E1930" t="s">
        <v>809</v>
      </c>
      <c r="F1930" t="s">
        <v>20</v>
      </c>
      <c r="G1930" t="s">
        <v>31979</v>
      </c>
      <c r="H1930" t="s">
        <v>1546</v>
      </c>
      <c r="I1930" t="s">
        <v>31946</v>
      </c>
      <c r="J1930" t="s">
        <v>3800</v>
      </c>
      <c r="K1930" t="s">
        <v>3808</v>
      </c>
      <c r="L1930" t="s">
        <v>16991</v>
      </c>
      <c r="M1930" t="s">
        <v>1403</v>
      </c>
    </row>
    <row r="1931" spans="1:13">
      <c r="A1931" t="s">
        <v>177</v>
      </c>
      <c r="B1931" t="s">
        <v>177</v>
      </c>
      <c r="C1931" t="s">
        <v>3421</v>
      </c>
      <c r="D1931" t="s">
        <v>150</v>
      </c>
      <c r="E1931" t="s">
        <v>179</v>
      </c>
      <c r="F1931" t="s">
        <v>3</v>
      </c>
      <c r="G1931" t="s">
        <v>31980</v>
      </c>
      <c r="H1931" t="s">
        <v>1764</v>
      </c>
      <c r="I1931" t="s">
        <v>15215</v>
      </c>
      <c r="J1931" t="s">
        <v>1546</v>
      </c>
      <c r="K1931" t="s">
        <v>10308</v>
      </c>
      <c r="L1931" t="s">
        <v>31981</v>
      </c>
      <c r="M1931" t="s">
        <v>28357</v>
      </c>
    </row>
    <row r="1932" spans="1:13">
      <c r="A1932" t="s">
        <v>177</v>
      </c>
      <c r="B1932" t="s">
        <v>177</v>
      </c>
      <c r="C1932" t="s">
        <v>3421</v>
      </c>
      <c r="D1932" t="s">
        <v>150</v>
      </c>
      <c r="E1932" t="s">
        <v>179</v>
      </c>
      <c r="F1932" t="s">
        <v>10</v>
      </c>
      <c r="G1932" t="s">
        <v>31982</v>
      </c>
      <c r="H1932" t="s">
        <v>1810</v>
      </c>
      <c r="I1932" t="s">
        <v>31983</v>
      </c>
      <c r="J1932" t="s">
        <v>1482</v>
      </c>
      <c r="K1932" t="s">
        <v>14708</v>
      </c>
      <c r="L1932" t="s">
        <v>28300</v>
      </c>
      <c r="M1932" t="s">
        <v>31984</v>
      </c>
    </row>
    <row r="1933" spans="1:13">
      <c r="A1933" t="s">
        <v>177</v>
      </c>
      <c r="B1933" t="s">
        <v>177</v>
      </c>
      <c r="C1933" t="s">
        <v>3421</v>
      </c>
      <c r="D1933" t="s">
        <v>150</v>
      </c>
      <c r="E1933" t="s">
        <v>179</v>
      </c>
      <c r="F1933" t="s">
        <v>2</v>
      </c>
      <c r="G1933" t="s">
        <v>31985</v>
      </c>
      <c r="H1933" t="s">
        <v>1592</v>
      </c>
      <c r="I1933" t="s">
        <v>31986</v>
      </c>
      <c r="J1933" t="s">
        <v>1504</v>
      </c>
      <c r="K1933" t="s">
        <v>13476</v>
      </c>
      <c r="L1933" t="s">
        <v>25410</v>
      </c>
      <c r="M1933" t="s">
        <v>15610</v>
      </c>
    </row>
    <row r="1934" spans="1:13">
      <c r="A1934" t="s">
        <v>177</v>
      </c>
      <c r="B1934" t="s">
        <v>177</v>
      </c>
      <c r="C1934" t="s">
        <v>3421</v>
      </c>
      <c r="D1934" t="s">
        <v>150</v>
      </c>
      <c r="E1934" t="s">
        <v>179</v>
      </c>
      <c r="F1934" t="s">
        <v>4</v>
      </c>
      <c r="G1934" t="s">
        <v>31987</v>
      </c>
      <c r="H1934" t="s">
        <v>1051</v>
      </c>
      <c r="I1934" t="s">
        <v>8249</v>
      </c>
      <c r="J1934" t="s">
        <v>3800</v>
      </c>
      <c r="K1934" t="s">
        <v>3808</v>
      </c>
      <c r="L1934" t="s">
        <v>24911</v>
      </c>
      <c r="M1934" t="s">
        <v>12684</v>
      </c>
    </row>
    <row r="1935" spans="1:13">
      <c r="A1935" t="s">
        <v>177</v>
      </c>
      <c r="B1935" t="s">
        <v>177</v>
      </c>
      <c r="C1935" t="s">
        <v>3421</v>
      </c>
      <c r="D1935" t="s">
        <v>150</v>
      </c>
      <c r="E1935" t="s">
        <v>179</v>
      </c>
      <c r="F1935" t="s">
        <v>11</v>
      </c>
      <c r="G1935" t="s">
        <v>31988</v>
      </c>
      <c r="H1935" t="s">
        <v>1592</v>
      </c>
      <c r="I1935" t="s">
        <v>31986</v>
      </c>
      <c r="J1935" t="s">
        <v>3800</v>
      </c>
      <c r="K1935" t="s">
        <v>3808</v>
      </c>
      <c r="L1935" t="s">
        <v>25410</v>
      </c>
      <c r="M1935" t="s">
        <v>15610</v>
      </c>
    </row>
    <row r="1936" spans="1:13">
      <c r="A1936" t="s">
        <v>177</v>
      </c>
      <c r="B1936" t="s">
        <v>177</v>
      </c>
      <c r="C1936" t="s">
        <v>3421</v>
      </c>
      <c r="D1936" t="s">
        <v>150</v>
      </c>
      <c r="E1936" t="s">
        <v>179</v>
      </c>
      <c r="F1936" t="s">
        <v>20</v>
      </c>
      <c r="G1936" t="s">
        <v>31989</v>
      </c>
      <c r="H1936" t="s">
        <v>1547</v>
      </c>
      <c r="I1936" t="s">
        <v>15209</v>
      </c>
      <c r="J1936" t="s">
        <v>3800</v>
      </c>
      <c r="K1936" t="s">
        <v>3808</v>
      </c>
      <c r="L1936" t="s">
        <v>25054</v>
      </c>
      <c r="M1936" t="s">
        <v>15622</v>
      </c>
    </row>
    <row r="1937" spans="1:13">
      <c r="A1937" t="s">
        <v>177</v>
      </c>
      <c r="B1937" t="s">
        <v>177</v>
      </c>
      <c r="C1937" t="s">
        <v>3421</v>
      </c>
      <c r="D1937" t="s">
        <v>150</v>
      </c>
      <c r="E1937" t="s">
        <v>188</v>
      </c>
      <c r="F1937" t="s">
        <v>3</v>
      </c>
      <c r="G1937" t="s">
        <v>31990</v>
      </c>
      <c r="H1937" t="s">
        <v>2159</v>
      </c>
      <c r="I1937" t="s">
        <v>31991</v>
      </c>
      <c r="J1937" t="s">
        <v>1831</v>
      </c>
      <c r="K1937" t="s">
        <v>18447</v>
      </c>
      <c r="L1937" t="s">
        <v>19650</v>
      </c>
      <c r="M1937" t="s">
        <v>31992</v>
      </c>
    </row>
    <row r="1938" spans="1:13">
      <c r="A1938" t="s">
        <v>177</v>
      </c>
      <c r="B1938" t="s">
        <v>177</v>
      </c>
      <c r="C1938" t="s">
        <v>3421</v>
      </c>
      <c r="D1938" t="s">
        <v>150</v>
      </c>
      <c r="E1938" t="s">
        <v>188</v>
      </c>
      <c r="F1938" t="s">
        <v>10</v>
      </c>
      <c r="G1938" t="s">
        <v>31993</v>
      </c>
      <c r="H1938" t="s">
        <v>1961</v>
      </c>
      <c r="I1938" t="s">
        <v>31994</v>
      </c>
      <c r="J1938" t="s">
        <v>1546</v>
      </c>
      <c r="K1938" t="s">
        <v>10308</v>
      </c>
      <c r="L1938" t="s">
        <v>28212</v>
      </c>
      <c r="M1938" t="s">
        <v>31931</v>
      </c>
    </row>
    <row r="1939" spans="1:13">
      <c r="A1939" t="s">
        <v>177</v>
      </c>
      <c r="B1939" t="s">
        <v>177</v>
      </c>
      <c r="C1939" t="s">
        <v>3421</v>
      </c>
      <c r="D1939" t="s">
        <v>150</v>
      </c>
      <c r="E1939" t="s">
        <v>188</v>
      </c>
      <c r="F1939" t="s">
        <v>2</v>
      </c>
      <c r="G1939" t="s">
        <v>31995</v>
      </c>
      <c r="H1939" t="s">
        <v>1547</v>
      </c>
      <c r="I1939" t="s">
        <v>15209</v>
      </c>
      <c r="J1939" t="s">
        <v>1482</v>
      </c>
      <c r="K1939" t="s">
        <v>14708</v>
      </c>
      <c r="L1939" t="s">
        <v>26115</v>
      </c>
      <c r="M1939" t="s">
        <v>1276</v>
      </c>
    </row>
    <row r="1940" spans="1:13">
      <c r="A1940" t="s">
        <v>177</v>
      </c>
      <c r="B1940" t="s">
        <v>177</v>
      </c>
      <c r="C1940" t="s">
        <v>3421</v>
      </c>
      <c r="D1940" t="s">
        <v>150</v>
      </c>
      <c r="E1940" t="s">
        <v>188</v>
      </c>
      <c r="F1940" t="s">
        <v>4</v>
      </c>
      <c r="G1940" t="s">
        <v>31996</v>
      </c>
      <c r="H1940" t="s">
        <v>1051</v>
      </c>
      <c r="I1940" t="s">
        <v>8249</v>
      </c>
      <c r="J1940" t="s">
        <v>3800</v>
      </c>
      <c r="K1940" t="s">
        <v>3808</v>
      </c>
      <c r="L1940" t="s">
        <v>24911</v>
      </c>
      <c r="M1940" t="s">
        <v>14449</v>
      </c>
    </row>
    <row r="1941" spans="1:13">
      <c r="A1941" t="s">
        <v>177</v>
      </c>
      <c r="B1941" t="s">
        <v>177</v>
      </c>
      <c r="C1941" t="s">
        <v>3421</v>
      </c>
      <c r="D1941" t="s">
        <v>150</v>
      </c>
      <c r="E1941" t="s">
        <v>188</v>
      </c>
      <c r="F1941" t="s">
        <v>11</v>
      </c>
      <c r="G1941" t="s">
        <v>31997</v>
      </c>
      <c r="H1941" t="s">
        <v>1502</v>
      </c>
      <c r="I1941" t="s">
        <v>11120</v>
      </c>
      <c r="J1941" t="s">
        <v>1051</v>
      </c>
      <c r="K1941" t="s">
        <v>11593</v>
      </c>
      <c r="L1941" t="s">
        <v>18865</v>
      </c>
      <c r="M1941" t="s">
        <v>14442</v>
      </c>
    </row>
    <row r="1942" spans="1:13">
      <c r="A1942" t="s">
        <v>177</v>
      </c>
      <c r="B1942" t="s">
        <v>177</v>
      </c>
      <c r="C1942" t="s">
        <v>3421</v>
      </c>
      <c r="D1942" t="s">
        <v>150</v>
      </c>
      <c r="E1942" t="s">
        <v>188</v>
      </c>
      <c r="F1942" t="s">
        <v>20</v>
      </c>
      <c r="G1942" t="s">
        <v>31998</v>
      </c>
      <c r="H1942" t="s">
        <v>1504</v>
      </c>
      <c r="I1942" t="s">
        <v>31999</v>
      </c>
      <c r="J1942" t="s">
        <v>1051</v>
      </c>
      <c r="K1942" t="s">
        <v>11593</v>
      </c>
      <c r="L1942" t="s">
        <v>9940</v>
      </c>
      <c r="M1942" t="s">
        <v>11305</v>
      </c>
    </row>
    <row r="1943" spans="1:13">
      <c r="A1943" t="s">
        <v>177</v>
      </c>
      <c r="B1943" t="s">
        <v>177</v>
      </c>
      <c r="C1943" t="s">
        <v>3421</v>
      </c>
      <c r="D1943" t="s">
        <v>150</v>
      </c>
      <c r="E1943" t="s">
        <v>197</v>
      </c>
      <c r="F1943" t="s">
        <v>3</v>
      </c>
      <c r="G1943" t="s">
        <v>32000</v>
      </c>
      <c r="H1943" t="s">
        <v>2463</v>
      </c>
      <c r="I1943" t="s">
        <v>32001</v>
      </c>
      <c r="J1943" t="s">
        <v>2052</v>
      </c>
      <c r="K1943" t="s">
        <v>32002</v>
      </c>
      <c r="L1943" t="s">
        <v>32003</v>
      </c>
      <c r="M1943" t="s">
        <v>25595</v>
      </c>
    </row>
    <row r="1944" spans="1:13">
      <c r="A1944" t="s">
        <v>177</v>
      </c>
      <c r="B1944" t="s">
        <v>177</v>
      </c>
      <c r="C1944" t="s">
        <v>3421</v>
      </c>
      <c r="D1944" t="s">
        <v>150</v>
      </c>
      <c r="E1944" t="s">
        <v>197</v>
      </c>
      <c r="F1944" t="s">
        <v>10</v>
      </c>
      <c r="G1944" t="s">
        <v>32004</v>
      </c>
      <c r="H1944" t="s">
        <v>1897</v>
      </c>
      <c r="I1944" t="s">
        <v>32005</v>
      </c>
      <c r="J1944" t="s">
        <v>1592</v>
      </c>
      <c r="K1944" t="s">
        <v>27411</v>
      </c>
      <c r="L1944" t="s">
        <v>30926</v>
      </c>
      <c r="M1944" t="s">
        <v>32006</v>
      </c>
    </row>
    <row r="1945" spans="1:13">
      <c r="A1945" t="s">
        <v>177</v>
      </c>
      <c r="B1945" t="s">
        <v>177</v>
      </c>
      <c r="C1945" t="s">
        <v>3421</v>
      </c>
      <c r="D1945" t="s">
        <v>150</v>
      </c>
      <c r="E1945" t="s">
        <v>197</v>
      </c>
      <c r="F1945" t="s">
        <v>2</v>
      </c>
      <c r="G1945" t="s">
        <v>32007</v>
      </c>
      <c r="H1945" t="s">
        <v>1502</v>
      </c>
      <c r="I1945" t="s">
        <v>11120</v>
      </c>
      <c r="J1945" t="s">
        <v>3800</v>
      </c>
      <c r="K1945" t="s">
        <v>3808</v>
      </c>
      <c r="L1945" t="s">
        <v>18865</v>
      </c>
      <c r="M1945" t="s">
        <v>1351</v>
      </c>
    </row>
    <row r="1946" spans="1:13">
      <c r="A1946" t="s">
        <v>177</v>
      </c>
      <c r="B1946" t="s">
        <v>177</v>
      </c>
      <c r="C1946" t="s">
        <v>3421</v>
      </c>
      <c r="D1946" t="s">
        <v>150</v>
      </c>
      <c r="E1946" t="s">
        <v>197</v>
      </c>
      <c r="F1946" t="s">
        <v>4</v>
      </c>
      <c r="G1946" t="s">
        <v>32008</v>
      </c>
      <c r="H1946" t="s">
        <v>1051</v>
      </c>
      <c r="I1946" t="s">
        <v>8249</v>
      </c>
      <c r="J1946" t="s">
        <v>1051</v>
      </c>
      <c r="K1946" t="s">
        <v>11593</v>
      </c>
      <c r="L1946" t="s">
        <v>24911</v>
      </c>
      <c r="M1946" t="s">
        <v>5093</v>
      </c>
    </row>
    <row r="1947" spans="1:13">
      <c r="A1947" t="s">
        <v>177</v>
      </c>
      <c r="B1947" t="s">
        <v>177</v>
      </c>
      <c r="C1947" t="s">
        <v>3421</v>
      </c>
      <c r="D1947" t="s">
        <v>150</v>
      </c>
      <c r="E1947" t="s">
        <v>197</v>
      </c>
      <c r="F1947" t="s">
        <v>11</v>
      </c>
      <c r="G1947" t="s">
        <v>32009</v>
      </c>
      <c r="H1947" t="s">
        <v>1592</v>
      </c>
      <c r="I1947" t="s">
        <v>31986</v>
      </c>
      <c r="J1947" t="s">
        <v>3800</v>
      </c>
      <c r="K1947" t="s">
        <v>3808</v>
      </c>
      <c r="L1947" t="s">
        <v>25410</v>
      </c>
      <c r="M1947" t="s">
        <v>31976</v>
      </c>
    </row>
    <row r="1948" spans="1:13">
      <c r="A1948" t="s">
        <v>177</v>
      </c>
      <c r="B1948" t="s">
        <v>177</v>
      </c>
      <c r="C1948" t="s">
        <v>3421</v>
      </c>
      <c r="D1948" t="s">
        <v>150</v>
      </c>
      <c r="E1948" t="s">
        <v>197</v>
      </c>
      <c r="F1948" t="s">
        <v>20</v>
      </c>
      <c r="G1948" t="s">
        <v>32010</v>
      </c>
      <c r="H1948" t="s">
        <v>1592</v>
      </c>
      <c r="I1948" t="s">
        <v>31986</v>
      </c>
      <c r="J1948" t="s">
        <v>3800</v>
      </c>
      <c r="K1948" t="s">
        <v>3808</v>
      </c>
      <c r="L1948" t="s">
        <v>32011</v>
      </c>
      <c r="M1948" t="s">
        <v>31976</v>
      </c>
    </row>
    <row r="1949" spans="1:13">
      <c r="A1949" t="s">
        <v>177</v>
      </c>
      <c r="B1949" t="s">
        <v>177</v>
      </c>
      <c r="C1949" t="s">
        <v>3421</v>
      </c>
      <c r="D1949" t="s">
        <v>150</v>
      </c>
      <c r="E1949" t="s">
        <v>206</v>
      </c>
      <c r="F1949" t="s">
        <v>3</v>
      </c>
      <c r="G1949" t="s">
        <v>32012</v>
      </c>
      <c r="H1949" t="s">
        <v>1808</v>
      </c>
      <c r="I1949" t="s">
        <v>9734</v>
      </c>
      <c r="J1949" t="s">
        <v>2481</v>
      </c>
      <c r="K1949" t="s">
        <v>32013</v>
      </c>
      <c r="L1949" t="s">
        <v>32014</v>
      </c>
      <c r="M1949" t="s">
        <v>32015</v>
      </c>
    </row>
    <row r="1950" spans="1:13">
      <c r="A1950" t="s">
        <v>177</v>
      </c>
      <c r="B1950" t="s">
        <v>177</v>
      </c>
      <c r="C1950" t="s">
        <v>3421</v>
      </c>
      <c r="D1950" t="s">
        <v>150</v>
      </c>
      <c r="E1950" t="s">
        <v>206</v>
      </c>
      <c r="F1950" t="s">
        <v>10</v>
      </c>
      <c r="G1950" t="s">
        <v>32016</v>
      </c>
      <c r="H1950" t="s">
        <v>1810</v>
      </c>
      <c r="I1950" t="s">
        <v>31983</v>
      </c>
      <c r="J1950" t="s">
        <v>1592</v>
      </c>
      <c r="K1950" t="s">
        <v>27411</v>
      </c>
      <c r="L1950" t="s">
        <v>28300</v>
      </c>
      <c r="M1950" t="s">
        <v>25206</v>
      </c>
    </row>
    <row r="1951" spans="1:13">
      <c r="A1951" t="s">
        <v>177</v>
      </c>
      <c r="B1951" t="s">
        <v>177</v>
      </c>
      <c r="C1951" t="s">
        <v>3421</v>
      </c>
      <c r="D1951" t="s">
        <v>150</v>
      </c>
      <c r="E1951" t="s">
        <v>206</v>
      </c>
      <c r="F1951" t="s">
        <v>2</v>
      </c>
      <c r="G1951" t="s">
        <v>32017</v>
      </c>
      <c r="H1951" t="s">
        <v>1504</v>
      </c>
      <c r="I1951" t="s">
        <v>31999</v>
      </c>
      <c r="J1951" t="s">
        <v>1051</v>
      </c>
      <c r="K1951" t="s">
        <v>11593</v>
      </c>
      <c r="L1951" t="s">
        <v>12191</v>
      </c>
      <c r="M1951" t="s">
        <v>26855</v>
      </c>
    </row>
    <row r="1952" spans="1:13">
      <c r="A1952" t="s">
        <v>177</v>
      </c>
      <c r="B1952" t="s">
        <v>177</v>
      </c>
      <c r="C1952" t="s">
        <v>3421</v>
      </c>
      <c r="D1952" t="s">
        <v>150</v>
      </c>
      <c r="E1952" t="s">
        <v>206</v>
      </c>
      <c r="F1952" t="s">
        <v>11</v>
      </c>
      <c r="G1952" t="s">
        <v>32018</v>
      </c>
      <c r="H1952" t="s">
        <v>1051</v>
      </c>
      <c r="I1952" t="s">
        <v>8249</v>
      </c>
      <c r="J1952" t="s">
        <v>3800</v>
      </c>
      <c r="K1952" t="s">
        <v>3808</v>
      </c>
      <c r="L1952" t="s">
        <v>9981</v>
      </c>
      <c r="M1952" t="s">
        <v>32019</v>
      </c>
    </row>
    <row r="1953" spans="1:13">
      <c r="A1953" t="s">
        <v>177</v>
      </c>
      <c r="B1953" t="s">
        <v>177</v>
      </c>
      <c r="C1953" t="s">
        <v>3421</v>
      </c>
      <c r="D1953" t="s">
        <v>150</v>
      </c>
      <c r="E1953" t="s">
        <v>206</v>
      </c>
      <c r="F1953" t="s">
        <v>20</v>
      </c>
      <c r="G1953" t="s">
        <v>32020</v>
      </c>
      <c r="H1953" t="s">
        <v>1051</v>
      </c>
      <c r="I1953" t="s">
        <v>8249</v>
      </c>
      <c r="J1953" t="s">
        <v>3800</v>
      </c>
      <c r="K1953" t="s">
        <v>3808</v>
      </c>
      <c r="L1953" t="s">
        <v>8639</v>
      </c>
      <c r="M1953" t="s">
        <v>32019</v>
      </c>
    </row>
    <row r="1954" spans="1:13">
      <c r="A1954" t="s">
        <v>177</v>
      </c>
      <c r="B1954" t="s">
        <v>177</v>
      </c>
      <c r="C1954" t="s">
        <v>3421</v>
      </c>
      <c r="D1954" t="s">
        <v>151</v>
      </c>
      <c r="E1954" t="s">
        <v>214</v>
      </c>
      <c r="F1954" t="s">
        <v>3</v>
      </c>
      <c r="G1954" t="s">
        <v>32021</v>
      </c>
      <c r="H1954" t="s">
        <v>2029</v>
      </c>
      <c r="I1954" t="s">
        <v>32022</v>
      </c>
      <c r="J1954" t="s">
        <v>1721</v>
      </c>
      <c r="K1954" t="s">
        <v>32023</v>
      </c>
      <c r="L1954" t="s">
        <v>32024</v>
      </c>
      <c r="M1954" t="s">
        <v>32025</v>
      </c>
    </row>
    <row r="1955" spans="1:13">
      <c r="A1955" t="s">
        <v>177</v>
      </c>
      <c r="B1955" t="s">
        <v>177</v>
      </c>
      <c r="C1955" t="s">
        <v>3421</v>
      </c>
      <c r="D1955" t="s">
        <v>151</v>
      </c>
      <c r="E1955" t="s">
        <v>214</v>
      </c>
      <c r="F1955" t="s">
        <v>10</v>
      </c>
      <c r="G1955" t="s">
        <v>32026</v>
      </c>
      <c r="H1955" t="s">
        <v>1348</v>
      </c>
      <c r="I1955" t="s">
        <v>32027</v>
      </c>
      <c r="J1955" t="s">
        <v>2114</v>
      </c>
      <c r="K1955" t="s">
        <v>32028</v>
      </c>
      <c r="L1955" t="s">
        <v>30949</v>
      </c>
      <c r="M1955" t="s">
        <v>32029</v>
      </c>
    </row>
    <row r="1956" spans="1:13">
      <c r="A1956" t="s">
        <v>177</v>
      </c>
      <c r="B1956" t="s">
        <v>177</v>
      </c>
      <c r="C1956" t="s">
        <v>3421</v>
      </c>
      <c r="D1956" t="s">
        <v>151</v>
      </c>
      <c r="E1956" t="s">
        <v>214</v>
      </c>
      <c r="F1956" t="s">
        <v>2</v>
      </c>
      <c r="G1956" t="s">
        <v>32030</v>
      </c>
      <c r="H1956" t="s">
        <v>1810</v>
      </c>
      <c r="I1956" t="s">
        <v>32031</v>
      </c>
      <c r="J1956" t="s">
        <v>1504</v>
      </c>
      <c r="K1956" t="s">
        <v>25477</v>
      </c>
      <c r="L1956" t="s">
        <v>24911</v>
      </c>
      <c r="M1956" t="s">
        <v>28261</v>
      </c>
    </row>
    <row r="1957" spans="1:13">
      <c r="A1957" t="s">
        <v>177</v>
      </c>
      <c r="B1957" t="s">
        <v>177</v>
      </c>
      <c r="C1957" t="s">
        <v>3421</v>
      </c>
      <c r="D1957" t="s">
        <v>151</v>
      </c>
      <c r="E1957" t="s">
        <v>214</v>
      </c>
      <c r="F1957" t="s">
        <v>4</v>
      </c>
      <c r="G1957" t="s">
        <v>32032</v>
      </c>
      <c r="H1957" t="s">
        <v>1504</v>
      </c>
      <c r="I1957" t="s">
        <v>32033</v>
      </c>
      <c r="J1957" t="s">
        <v>1051</v>
      </c>
      <c r="K1957" t="s">
        <v>32034</v>
      </c>
      <c r="L1957" t="s">
        <v>25151</v>
      </c>
      <c r="M1957" t="s">
        <v>32035</v>
      </c>
    </row>
    <row r="1958" spans="1:13">
      <c r="A1958" t="s">
        <v>177</v>
      </c>
      <c r="B1958" t="s">
        <v>177</v>
      </c>
      <c r="C1958" t="s">
        <v>3421</v>
      </c>
      <c r="D1958" t="s">
        <v>151</v>
      </c>
      <c r="E1958" t="s">
        <v>214</v>
      </c>
      <c r="F1958" t="s">
        <v>11</v>
      </c>
      <c r="G1958" t="s">
        <v>32036</v>
      </c>
      <c r="H1958" t="s">
        <v>1897</v>
      </c>
      <c r="I1958" t="s">
        <v>32037</v>
      </c>
      <c r="J1958" t="s">
        <v>1051</v>
      </c>
      <c r="K1958" t="s">
        <v>32034</v>
      </c>
      <c r="L1958" t="s">
        <v>25624</v>
      </c>
      <c r="M1958" t="s">
        <v>28167</v>
      </c>
    </row>
    <row r="1959" spans="1:13">
      <c r="A1959" t="s">
        <v>177</v>
      </c>
      <c r="B1959" t="s">
        <v>177</v>
      </c>
      <c r="C1959" t="s">
        <v>3421</v>
      </c>
      <c r="D1959" t="s">
        <v>151</v>
      </c>
      <c r="E1959" t="s">
        <v>214</v>
      </c>
      <c r="F1959" t="s">
        <v>20</v>
      </c>
      <c r="G1959" t="s">
        <v>32038</v>
      </c>
      <c r="H1959" t="s">
        <v>1698</v>
      </c>
      <c r="I1959" t="s">
        <v>32039</v>
      </c>
      <c r="J1959" t="s">
        <v>1504</v>
      </c>
      <c r="K1959" t="s">
        <v>25477</v>
      </c>
      <c r="L1959" t="s">
        <v>31540</v>
      </c>
      <c r="M1959" t="s">
        <v>32040</v>
      </c>
    </row>
    <row r="1960" spans="1:13">
      <c r="A1960" t="s">
        <v>177</v>
      </c>
      <c r="B1960" t="s">
        <v>177</v>
      </c>
      <c r="C1960" t="s">
        <v>3421</v>
      </c>
      <c r="D1960" t="s">
        <v>151</v>
      </c>
      <c r="E1960" t="s">
        <v>222</v>
      </c>
      <c r="F1960" t="s">
        <v>3</v>
      </c>
      <c r="G1960" t="s">
        <v>32041</v>
      </c>
      <c r="H1960" t="s">
        <v>3623</v>
      </c>
      <c r="I1960" t="s">
        <v>32042</v>
      </c>
      <c r="J1960" t="s">
        <v>2101</v>
      </c>
      <c r="K1960" t="s">
        <v>26530</v>
      </c>
      <c r="L1960" t="s">
        <v>32043</v>
      </c>
      <c r="M1960" t="s">
        <v>32044</v>
      </c>
    </row>
    <row r="1961" spans="1:13">
      <c r="A1961" t="s">
        <v>177</v>
      </c>
      <c r="B1961" t="s">
        <v>177</v>
      </c>
      <c r="C1961" t="s">
        <v>3421</v>
      </c>
      <c r="D1961" t="s">
        <v>151</v>
      </c>
      <c r="E1961" t="s">
        <v>222</v>
      </c>
      <c r="F1961" t="s">
        <v>10</v>
      </c>
      <c r="G1961" t="s">
        <v>32045</v>
      </c>
      <c r="H1961" t="s">
        <v>3574</v>
      </c>
      <c r="I1961" t="s">
        <v>32046</v>
      </c>
      <c r="J1961" t="s">
        <v>2324</v>
      </c>
      <c r="K1961" t="s">
        <v>32047</v>
      </c>
      <c r="L1961" t="s">
        <v>32048</v>
      </c>
      <c r="M1961" t="s">
        <v>32049</v>
      </c>
    </row>
    <row r="1962" spans="1:13">
      <c r="A1962" t="s">
        <v>177</v>
      </c>
      <c r="B1962" t="s">
        <v>177</v>
      </c>
      <c r="C1962" t="s">
        <v>3421</v>
      </c>
      <c r="D1962" t="s">
        <v>151</v>
      </c>
      <c r="E1962" t="s">
        <v>222</v>
      </c>
      <c r="F1962" t="s">
        <v>2</v>
      </c>
      <c r="G1962" t="s">
        <v>32050</v>
      </c>
      <c r="H1962" t="s">
        <v>1590</v>
      </c>
      <c r="I1962" t="s">
        <v>32051</v>
      </c>
      <c r="J1962" t="s">
        <v>1504</v>
      </c>
      <c r="K1962" t="s">
        <v>25477</v>
      </c>
      <c r="L1962" t="s">
        <v>32052</v>
      </c>
      <c r="M1962" t="s">
        <v>29316</v>
      </c>
    </row>
    <row r="1963" spans="1:13">
      <c r="A1963" t="s">
        <v>177</v>
      </c>
      <c r="B1963" t="s">
        <v>177</v>
      </c>
      <c r="C1963" t="s">
        <v>3421</v>
      </c>
      <c r="D1963" t="s">
        <v>151</v>
      </c>
      <c r="E1963" t="s">
        <v>222</v>
      </c>
      <c r="F1963" t="s">
        <v>4</v>
      </c>
      <c r="G1963" t="s">
        <v>32053</v>
      </c>
      <c r="H1963" t="s">
        <v>1482</v>
      </c>
      <c r="I1963" t="s">
        <v>32054</v>
      </c>
      <c r="J1963" t="s">
        <v>3800</v>
      </c>
      <c r="K1963" t="s">
        <v>3808</v>
      </c>
      <c r="L1963" t="s">
        <v>24935</v>
      </c>
      <c r="M1963" t="s">
        <v>32055</v>
      </c>
    </row>
    <row r="1964" spans="1:13">
      <c r="A1964" t="s">
        <v>177</v>
      </c>
      <c r="B1964" t="s">
        <v>177</v>
      </c>
      <c r="C1964" t="s">
        <v>3421</v>
      </c>
      <c r="D1964" t="s">
        <v>151</v>
      </c>
      <c r="E1964" t="s">
        <v>222</v>
      </c>
      <c r="F1964" t="s">
        <v>11</v>
      </c>
      <c r="G1964" t="s">
        <v>32056</v>
      </c>
      <c r="H1964" t="s">
        <v>2007</v>
      </c>
      <c r="I1964" t="s">
        <v>32057</v>
      </c>
      <c r="J1964" t="s">
        <v>1051</v>
      </c>
      <c r="K1964" t="s">
        <v>32034</v>
      </c>
      <c r="L1964" t="s">
        <v>27439</v>
      </c>
      <c r="M1964" t="s">
        <v>32058</v>
      </c>
    </row>
    <row r="1965" spans="1:13">
      <c r="A1965" t="s">
        <v>177</v>
      </c>
      <c r="B1965" t="s">
        <v>177</v>
      </c>
      <c r="C1965" t="s">
        <v>3421</v>
      </c>
      <c r="D1965" t="s">
        <v>151</v>
      </c>
      <c r="E1965" t="s">
        <v>222</v>
      </c>
      <c r="F1965" t="s">
        <v>20</v>
      </c>
      <c r="G1965" t="s">
        <v>32059</v>
      </c>
      <c r="H1965" t="s">
        <v>1744</v>
      </c>
      <c r="I1965" t="s">
        <v>32060</v>
      </c>
      <c r="J1965" t="s">
        <v>3800</v>
      </c>
      <c r="K1965" t="s">
        <v>3808</v>
      </c>
      <c r="L1965" t="s">
        <v>29278</v>
      </c>
      <c r="M1965" t="s">
        <v>7314</v>
      </c>
    </row>
    <row r="1966" spans="1:13">
      <c r="A1966" t="s">
        <v>177</v>
      </c>
      <c r="B1966" t="s">
        <v>177</v>
      </c>
      <c r="C1966" t="s">
        <v>3421</v>
      </c>
      <c r="D1966" t="s">
        <v>151</v>
      </c>
      <c r="E1966" t="s">
        <v>230</v>
      </c>
      <c r="F1966" t="s">
        <v>3</v>
      </c>
      <c r="G1966" t="s">
        <v>32061</v>
      </c>
      <c r="H1966" t="s">
        <v>4100</v>
      </c>
      <c r="I1966" t="s">
        <v>32062</v>
      </c>
      <c r="J1966" t="s">
        <v>2574</v>
      </c>
      <c r="K1966" t="s">
        <v>32063</v>
      </c>
      <c r="L1966" t="s">
        <v>32064</v>
      </c>
      <c r="M1966" t="s">
        <v>32065</v>
      </c>
    </row>
    <row r="1967" spans="1:13">
      <c r="A1967" t="s">
        <v>177</v>
      </c>
      <c r="B1967" t="s">
        <v>177</v>
      </c>
      <c r="C1967" t="s">
        <v>3421</v>
      </c>
      <c r="D1967" t="s">
        <v>151</v>
      </c>
      <c r="E1967" t="s">
        <v>230</v>
      </c>
      <c r="F1967" t="s">
        <v>10</v>
      </c>
      <c r="G1967" t="s">
        <v>32066</v>
      </c>
      <c r="H1967" t="s">
        <v>3221</v>
      </c>
      <c r="I1967" t="s">
        <v>32067</v>
      </c>
      <c r="J1967" t="s">
        <v>2278</v>
      </c>
      <c r="K1967" t="s">
        <v>32068</v>
      </c>
      <c r="L1967" t="s">
        <v>32069</v>
      </c>
      <c r="M1967" t="s">
        <v>32070</v>
      </c>
    </row>
    <row r="1968" spans="1:13">
      <c r="A1968" t="s">
        <v>177</v>
      </c>
      <c r="B1968" t="s">
        <v>177</v>
      </c>
      <c r="C1968" t="s">
        <v>3421</v>
      </c>
      <c r="D1968" t="s">
        <v>151</v>
      </c>
      <c r="E1968" t="s">
        <v>230</v>
      </c>
      <c r="F1968" t="s">
        <v>2</v>
      </c>
      <c r="G1968" t="s">
        <v>32071</v>
      </c>
      <c r="H1968" t="s">
        <v>1786</v>
      </c>
      <c r="I1968" t="s">
        <v>32072</v>
      </c>
      <c r="J1968" t="s">
        <v>1504</v>
      </c>
      <c r="K1968" t="s">
        <v>25477</v>
      </c>
      <c r="L1968" t="s">
        <v>26527</v>
      </c>
      <c r="M1968" t="s">
        <v>29263</v>
      </c>
    </row>
    <row r="1969" spans="1:13">
      <c r="A1969" t="s">
        <v>177</v>
      </c>
      <c r="B1969" t="s">
        <v>177</v>
      </c>
      <c r="C1969" t="s">
        <v>3421</v>
      </c>
      <c r="D1969" t="s">
        <v>151</v>
      </c>
      <c r="E1969" t="s">
        <v>230</v>
      </c>
      <c r="F1969" t="s">
        <v>4</v>
      </c>
      <c r="G1969" t="s">
        <v>32073</v>
      </c>
      <c r="H1969" t="s">
        <v>1482</v>
      </c>
      <c r="I1969" t="s">
        <v>32054</v>
      </c>
      <c r="J1969" t="s">
        <v>1051</v>
      </c>
      <c r="K1969" t="s">
        <v>32034</v>
      </c>
      <c r="L1969" t="s">
        <v>24935</v>
      </c>
      <c r="M1969" t="s">
        <v>32074</v>
      </c>
    </row>
    <row r="1970" spans="1:13">
      <c r="A1970" t="s">
        <v>177</v>
      </c>
      <c r="B1970" t="s">
        <v>177</v>
      </c>
      <c r="C1970" t="s">
        <v>3421</v>
      </c>
      <c r="D1970" t="s">
        <v>151</v>
      </c>
      <c r="E1970" t="s">
        <v>230</v>
      </c>
      <c r="F1970" t="s">
        <v>11</v>
      </c>
      <c r="G1970" t="s">
        <v>32075</v>
      </c>
      <c r="H1970" t="s">
        <v>1897</v>
      </c>
      <c r="I1970" t="s">
        <v>32037</v>
      </c>
      <c r="J1970" t="s">
        <v>3800</v>
      </c>
      <c r="K1970" t="s">
        <v>3808</v>
      </c>
      <c r="L1970" t="s">
        <v>25624</v>
      </c>
      <c r="M1970" t="s">
        <v>32076</v>
      </c>
    </row>
    <row r="1971" spans="1:13">
      <c r="A1971" t="s">
        <v>177</v>
      </c>
      <c r="B1971" t="s">
        <v>177</v>
      </c>
      <c r="C1971" t="s">
        <v>3421</v>
      </c>
      <c r="D1971" t="s">
        <v>151</v>
      </c>
      <c r="E1971" t="s">
        <v>230</v>
      </c>
      <c r="F1971" t="s">
        <v>20</v>
      </c>
      <c r="G1971" t="s">
        <v>32077</v>
      </c>
      <c r="H1971" t="s">
        <v>1657</v>
      </c>
      <c r="I1971" t="s">
        <v>32078</v>
      </c>
      <c r="J1971" t="s">
        <v>3800</v>
      </c>
      <c r="K1971" t="s">
        <v>3808</v>
      </c>
      <c r="L1971" t="s">
        <v>29072</v>
      </c>
      <c r="M1971" t="s">
        <v>32079</v>
      </c>
    </row>
    <row r="1972" spans="1:13">
      <c r="A1972" t="s">
        <v>177</v>
      </c>
      <c r="B1972" t="s">
        <v>177</v>
      </c>
      <c r="C1972" t="s">
        <v>3421</v>
      </c>
      <c r="D1972" t="s">
        <v>151</v>
      </c>
      <c r="E1972" t="s">
        <v>238</v>
      </c>
      <c r="F1972" t="s">
        <v>3</v>
      </c>
      <c r="G1972" t="s">
        <v>32080</v>
      </c>
      <c r="H1972" t="s">
        <v>5785</v>
      </c>
      <c r="I1972" t="s">
        <v>32081</v>
      </c>
      <c r="J1972" t="s">
        <v>1326</v>
      </c>
      <c r="K1972" t="s">
        <v>32082</v>
      </c>
      <c r="L1972" t="s">
        <v>32083</v>
      </c>
      <c r="M1972" t="s">
        <v>32084</v>
      </c>
    </row>
    <row r="1973" spans="1:13">
      <c r="A1973" t="s">
        <v>177</v>
      </c>
      <c r="B1973" t="s">
        <v>177</v>
      </c>
      <c r="C1973" t="s">
        <v>3421</v>
      </c>
      <c r="D1973" t="s">
        <v>151</v>
      </c>
      <c r="E1973" t="s">
        <v>238</v>
      </c>
      <c r="F1973" t="s">
        <v>10</v>
      </c>
      <c r="G1973" t="s">
        <v>32085</v>
      </c>
      <c r="H1973" t="s">
        <v>1937</v>
      </c>
      <c r="I1973" t="s">
        <v>32086</v>
      </c>
      <c r="J1973" t="s">
        <v>2007</v>
      </c>
      <c r="K1973" t="s">
        <v>32087</v>
      </c>
      <c r="L1973" t="s">
        <v>32088</v>
      </c>
      <c r="M1973" t="s">
        <v>25931</v>
      </c>
    </row>
    <row r="1974" spans="1:13">
      <c r="A1974" t="s">
        <v>177</v>
      </c>
      <c r="B1974" t="s">
        <v>177</v>
      </c>
      <c r="C1974" t="s">
        <v>3421</v>
      </c>
      <c r="D1974" t="s">
        <v>151</v>
      </c>
      <c r="E1974" t="s">
        <v>238</v>
      </c>
      <c r="F1974" t="s">
        <v>2</v>
      </c>
      <c r="G1974" t="s">
        <v>32089</v>
      </c>
      <c r="H1974" t="s">
        <v>1592</v>
      </c>
      <c r="I1974" t="s">
        <v>32090</v>
      </c>
      <c r="J1974" t="s">
        <v>1504</v>
      </c>
      <c r="K1974" t="s">
        <v>25477</v>
      </c>
      <c r="L1974" t="s">
        <v>25970</v>
      </c>
      <c r="M1974" t="s">
        <v>32091</v>
      </c>
    </row>
    <row r="1975" spans="1:13">
      <c r="A1975" t="s">
        <v>177</v>
      </c>
      <c r="B1975" t="s">
        <v>177</v>
      </c>
      <c r="C1975" t="s">
        <v>3421</v>
      </c>
      <c r="D1975" t="s">
        <v>151</v>
      </c>
      <c r="E1975" t="s">
        <v>238</v>
      </c>
      <c r="F1975" t="s">
        <v>11</v>
      </c>
      <c r="G1975" t="s">
        <v>32092</v>
      </c>
      <c r="H1975" t="s">
        <v>1918</v>
      </c>
      <c r="I1975" t="s">
        <v>32093</v>
      </c>
      <c r="J1975" t="s">
        <v>1051</v>
      </c>
      <c r="K1975" t="s">
        <v>32034</v>
      </c>
      <c r="L1975" t="s">
        <v>28361</v>
      </c>
      <c r="M1975" t="s">
        <v>32094</v>
      </c>
    </row>
    <row r="1976" spans="1:13">
      <c r="A1976" t="s">
        <v>177</v>
      </c>
      <c r="B1976" t="s">
        <v>177</v>
      </c>
      <c r="C1976" t="s">
        <v>3421</v>
      </c>
      <c r="D1976" t="s">
        <v>151</v>
      </c>
      <c r="E1976" t="s">
        <v>238</v>
      </c>
      <c r="F1976" t="s">
        <v>20</v>
      </c>
      <c r="G1976" t="s">
        <v>32095</v>
      </c>
      <c r="H1976" t="s">
        <v>1592</v>
      </c>
      <c r="I1976" t="s">
        <v>32090</v>
      </c>
      <c r="J1976" t="s">
        <v>1482</v>
      </c>
      <c r="K1976" t="s">
        <v>32096</v>
      </c>
      <c r="L1976" t="s">
        <v>29095</v>
      </c>
      <c r="M1976" t="s">
        <v>32091</v>
      </c>
    </row>
    <row r="1977" spans="1:13">
      <c r="A1977" t="s">
        <v>177</v>
      </c>
      <c r="B1977" t="s">
        <v>177</v>
      </c>
      <c r="C1977" t="s">
        <v>3421</v>
      </c>
      <c r="D1977" t="s">
        <v>152</v>
      </c>
      <c r="E1977" t="s">
        <v>246</v>
      </c>
      <c r="F1977" t="s">
        <v>3</v>
      </c>
      <c r="G1977" t="s">
        <v>32097</v>
      </c>
      <c r="H1977" t="s">
        <v>2502</v>
      </c>
      <c r="I1977" t="s">
        <v>32098</v>
      </c>
      <c r="J1977" t="s">
        <v>1984</v>
      </c>
      <c r="K1977" t="s">
        <v>32099</v>
      </c>
      <c r="L1977" t="s">
        <v>32100</v>
      </c>
      <c r="M1977" t="s">
        <v>32101</v>
      </c>
    </row>
    <row r="1978" spans="1:13">
      <c r="A1978" t="s">
        <v>177</v>
      </c>
      <c r="B1978" t="s">
        <v>177</v>
      </c>
      <c r="C1978" t="s">
        <v>3421</v>
      </c>
      <c r="D1978" t="s">
        <v>152</v>
      </c>
      <c r="E1978" t="s">
        <v>246</v>
      </c>
      <c r="F1978" t="s">
        <v>10</v>
      </c>
      <c r="G1978" t="s">
        <v>32102</v>
      </c>
      <c r="H1978" t="s">
        <v>2818</v>
      </c>
      <c r="I1978" t="s">
        <v>32103</v>
      </c>
      <c r="J1978" t="s">
        <v>2114</v>
      </c>
      <c r="K1978" t="s">
        <v>32028</v>
      </c>
      <c r="L1978" t="s">
        <v>32104</v>
      </c>
      <c r="M1978" t="s">
        <v>30537</v>
      </c>
    </row>
    <row r="1979" spans="1:13">
      <c r="A1979" t="s">
        <v>177</v>
      </c>
      <c r="B1979" t="s">
        <v>177</v>
      </c>
      <c r="C1979" t="s">
        <v>3421</v>
      </c>
      <c r="D1979" t="s">
        <v>152</v>
      </c>
      <c r="E1979" t="s">
        <v>246</v>
      </c>
      <c r="F1979" t="s">
        <v>2</v>
      </c>
      <c r="G1979" t="s">
        <v>32105</v>
      </c>
      <c r="H1979" t="s">
        <v>1853</v>
      </c>
      <c r="I1979" t="s">
        <v>32106</v>
      </c>
      <c r="J1979" t="s">
        <v>1502</v>
      </c>
      <c r="K1979" t="s">
        <v>32107</v>
      </c>
      <c r="L1979" t="s">
        <v>32108</v>
      </c>
      <c r="M1979" t="s">
        <v>32109</v>
      </c>
    </row>
    <row r="1980" spans="1:13">
      <c r="A1980" t="s">
        <v>177</v>
      </c>
      <c r="B1980" t="s">
        <v>177</v>
      </c>
      <c r="C1980" t="s">
        <v>3421</v>
      </c>
      <c r="D1980" t="s">
        <v>152</v>
      </c>
      <c r="E1980" t="s">
        <v>246</v>
      </c>
      <c r="F1980" t="s">
        <v>4</v>
      </c>
      <c r="G1980" t="s">
        <v>32110</v>
      </c>
      <c r="H1980" t="s">
        <v>1482</v>
      </c>
      <c r="I1980" t="s">
        <v>32054</v>
      </c>
      <c r="J1980" t="s">
        <v>1051</v>
      </c>
      <c r="K1980" t="s">
        <v>32034</v>
      </c>
      <c r="L1980" t="s">
        <v>24935</v>
      </c>
      <c r="M1980" t="s">
        <v>5924</v>
      </c>
    </row>
    <row r="1981" spans="1:13">
      <c r="A1981" t="s">
        <v>177</v>
      </c>
      <c r="B1981" t="s">
        <v>177</v>
      </c>
      <c r="C1981" t="s">
        <v>3421</v>
      </c>
      <c r="D1981" t="s">
        <v>152</v>
      </c>
      <c r="E1981" t="s">
        <v>246</v>
      </c>
      <c r="F1981" t="s">
        <v>11</v>
      </c>
      <c r="G1981" t="s">
        <v>32111</v>
      </c>
      <c r="H1981" t="s">
        <v>1853</v>
      </c>
      <c r="I1981" t="s">
        <v>32106</v>
      </c>
      <c r="J1981" t="s">
        <v>1051</v>
      </c>
      <c r="K1981" t="s">
        <v>32034</v>
      </c>
      <c r="L1981" t="s">
        <v>32112</v>
      </c>
      <c r="M1981" t="s">
        <v>32109</v>
      </c>
    </row>
    <row r="1982" spans="1:13">
      <c r="A1982" t="s">
        <v>177</v>
      </c>
      <c r="B1982" t="s">
        <v>177</v>
      </c>
      <c r="C1982" t="s">
        <v>3421</v>
      </c>
      <c r="D1982" t="s">
        <v>152</v>
      </c>
      <c r="E1982" t="s">
        <v>246</v>
      </c>
      <c r="F1982" t="s">
        <v>20</v>
      </c>
      <c r="G1982" t="s">
        <v>32113</v>
      </c>
      <c r="H1982" t="s">
        <v>1764</v>
      </c>
      <c r="I1982" t="s">
        <v>32114</v>
      </c>
      <c r="J1982" t="s">
        <v>1504</v>
      </c>
      <c r="K1982" t="s">
        <v>25477</v>
      </c>
      <c r="L1982" t="s">
        <v>24965</v>
      </c>
      <c r="M1982" t="s">
        <v>14808</v>
      </c>
    </row>
    <row r="1983" spans="1:13">
      <c r="A1983" t="s">
        <v>177</v>
      </c>
      <c r="B1983" t="s">
        <v>177</v>
      </c>
      <c r="C1983" t="s">
        <v>3421</v>
      </c>
      <c r="D1983" t="s">
        <v>152</v>
      </c>
      <c r="E1983" t="s">
        <v>254</v>
      </c>
      <c r="F1983" t="s">
        <v>3</v>
      </c>
      <c r="G1983" t="s">
        <v>32115</v>
      </c>
      <c r="H1983" t="s">
        <v>2226</v>
      </c>
      <c r="I1983" t="s">
        <v>32116</v>
      </c>
      <c r="J1983" t="s">
        <v>2390</v>
      </c>
      <c r="K1983" t="s">
        <v>32117</v>
      </c>
      <c r="L1983" t="s">
        <v>32118</v>
      </c>
      <c r="M1983" t="s">
        <v>32119</v>
      </c>
    </row>
    <row r="1984" spans="1:13">
      <c r="A1984" t="s">
        <v>177</v>
      </c>
      <c r="B1984" t="s">
        <v>177</v>
      </c>
      <c r="C1984" t="s">
        <v>3421</v>
      </c>
      <c r="D1984" t="s">
        <v>152</v>
      </c>
      <c r="E1984" t="s">
        <v>254</v>
      </c>
      <c r="F1984" t="s">
        <v>10</v>
      </c>
      <c r="G1984" t="s">
        <v>32120</v>
      </c>
      <c r="H1984" t="s">
        <v>1969</v>
      </c>
      <c r="I1984" t="s">
        <v>32121</v>
      </c>
      <c r="J1984" t="s">
        <v>2544</v>
      </c>
      <c r="K1984" t="s">
        <v>32122</v>
      </c>
      <c r="L1984" t="s">
        <v>32123</v>
      </c>
      <c r="M1984" t="s">
        <v>32124</v>
      </c>
    </row>
    <row r="1985" spans="1:13">
      <c r="A1985" t="s">
        <v>177</v>
      </c>
      <c r="B1985" t="s">
        <v>177</v>
      </c>
      <c r="C1985" t="s">
        <v>3421</v>
      </c>
      <c r="D1985" t="s">
        <v>152</v>
      </c>
      <c r="E1985" t="s">
        <v>254</v>
      </c>
      <c r="F1985" t="s">
        <v>2</v>
      </c>
      <c r="G1985" t="s">
        <v>32125</v>
      </c>
      <c r="H1985" t="s">
        <v>1721</v>
      </c>
      <c r="I1985" t="s">
        <v>32126</v>
      </c>
      <c r="J1985" t="s">
        <v>1504</v>
      </c>
      <c r="K1985" t="s">
        <v>25477</v>
      </c>
      <c r="L1985" t="s">
        <v>26020</v>
      </c>
      <c r="M1985" t="s">
        <v>32127</v>
      </c>
    </row>
    <row r="1986" spans="1:13">
      <c r="A1986" t="s">
        <v>177</v>
      </c>
      <c r="B1986" t="s">
        <v>177</v>
      </c>
      <c r="C1986" t="s">
        <v>3421</v>
      </c>
      <c r="D1986" t="s">
        <v>152</v>
      </c>
      <c r="E1986" t="s">
        <v>254</v>
      </c>
      <c r="F1986" t="s">
        <v>4</v>
      </c>
      <c r="G1986" t="s">
        <v>32128</v>
      </c>
      <c r="H1986" t="s">
        <v>1482</v>
      </c>
      <c r="I1986" t="s">
        <v>32054</v>
      </c>
      <c r="J1986" t="s">
        <v>3800</v>
      </c>
      <c r="K1986" t="s">
        <v>3808</v>
      </c>
      <c r="L1986" t="s">
        <v>24935</v>
      </c>
      <c r="M1986" t="s">
        <v>32129</v>
      </c>
    </row>
    <row r="1987" spans="1:13">
      <c r="A1987" t="s">
        <v>177</v>
      </c>
      <c r="B1987" t="s">
        <v>177</v>
      </c>
      <c r="C1987" t="s">
        <v>3421</v>
      </c>
      <c r="D1987" t="s">
        <v>152</v>
      </c>
      <c r="E1987" t="s">
        <v>254</v>
      </c>
      <c r="F1987" t="s">
        <v>11</v>
      </c>
      <c r="G1987" t="s">
        <v>32130</v>
      </c>
      <c r="H1987" t="s">
        <v>2159</v>
      </c>
      <c r="I1987" t="s">
        <v>32131</v>
      </c>
      <c r="J1987" t="s">
        <v>1482</v>
      </c>
      <c r="K1987" t="s">
        <v>32096</v>
      </c>
      <c r="L1987" t="s">
        <v>31206</v>
      </c>
      <c r="M1987" t="s">
        <v>7476</v>
      </c>
    </row>
    <row r="1988" spans="1:13">
      <c r="A1988" t="s">
        <v>177</v>
      </c>
      <c r="B1988" t="s">
        <v>177</v>
      </c>
      <c r="C1988" t="s">
        <v>3421</v>
      </c>
      <c r="D1988" t="s">
        <v>152</v>
      </c>
      <c r="E1988" t="s">
        <v>254</v>
      </c>
      <c r="F1988" t="s">
        <v>20</v>
      </c>
      <c r="G1988" t="s">
        <v>32132</v>
      </c>
      <c r="H1988" t="s">
        <v>1698</v>
      </c>
      <c r="I1988" t="s">
        <v>32039</v>
      </c>
      <c r="J1988" t="s">
        <v>1051</v>
      </c>
      <c r="K1988" t="s">
        <v>32034</v>
      </c>
      <c r="L1988" t="s">
        <v>31540</v>
      </c>
      <c r="M1988" t="s">
        <v>32133</v>
      </c>
    </row>
    <row r="1989" spans="1:13">
      <c r="A1989" t="s">
        <v>177</v>
      </c>
      <c r="B1989" t="s">
        <v>177</v>
      </c>
      <c r="C1989" t="s">
        <v>3421</v>
      </c>
      <c r="D1989" t="s">
        <v>152</v>
      </c>
      <c r="E1989" t="s">
        <v>197</v>
      </c>
      <c r="F1989" t="s">
        <v>3</v>
      </c>
      <c r="G1989" t="s">
        <v>32134</v>
      </c>
      <c r="H1989" t="s">
        <v>1332</v>
      </c>
      <c r="I1989" t="s">
        <v>32135</v>
      </c>
      <c r="J1989" t="s">
        <v>2157</v>
      </c>
      <c r="K1989" t="s">
        <v>32136</v>
      </c>
      <c r="L1989" t="s">
        <v>32137</v>
      </c>
      <c r="M1989" t="s">
        <v>32138</v>
      </c>
    </row>
    <row r="1990" spans="1:13">
      <c r="A1990" t="s">
        <v>177</v>
      </c>
      <c r="B1990" t="s">
        <v>177</v>
      </c>
      <c r="C1990" t="s">
        <v>3421</v>
      </c>
      <c r="D1990" t="s">
        <v>152</v>
      </c>
      <c r="E1990" t="s">
        <v>197</v>
      </c>
      <c r="F1990" t="s">
        <v>10</v>
      </c>
      <c r="G1990" t="s">
        <v>32139</v>
      </c>
      <c r="H1990" t="s">
        <v>1968</v>
      </c>
      <c r="I1990" t="s">
        <v>32140</v>
      </c>
      <c r="J1990" t="s">
        <v>1719</v>
      </c>
      <c r="K1990" t="s">
        <v>32141</v>
      </c>
      <c r="L1990" t="s">
        <v>30858</v>
      </c>
      <c r="M1990" t="s">
        <v>32142</v>
      </c>
    </row>
    <row r="1991" spans="1:13">
      <c r="A1991" t="s">
        <v>177</v>
      </c>
      <c r="B1991" t="s">
        <v>177</v>
      </c>
      <c r="C1991" t="s">
        <v>3421</v>
      </c>
      <c r="D1991" t="s">
        <v>152</v>
      </c>
      <c r="E1991" t="s">
        <v>197</v>
      </c>
      <c r="F1991" t="s">
        <v>2</v>
      </c>
      <c r="G1991" t="s">
        <v>32143</v>
      </c>
      <c r="H1991" t="s">
        <v>1053</v>
      </c>
      <c r="I1991" t="s">
        <v>32144</v>
      </c>
      <c r="J1991" t="s">
        <v>1482</v>
      </c>
      <c r="K1991" t="s">
        <v>32096</v>
      </c>
      <c r="L1991" t="s">
        <v>11472</v>
      </c>
      <c r="M1991" t="s">
        <v>1345</v>
      </c>
    </row>
    <row r="1992" spans="1:13">
      <c r="A1992" t="s">
        <v>177</v>
      </c>
      <c r="B1992" t="s">
        <v>177</v>
      </c>
      <c r="C1992" t="s">
        <v>3421</v>
      </c>
      <c r="D1992" t="s">
        <v>152</v>
      </c>
      <c r="E1992" t="s">
        <v>197</v>
      </c>
      <c r="F1992" t="s">
        <v>4</v>
      </c>
      <c r="G1992" t="s">
        <v>32145</v>
      </c>
      <c r="H1992" t="s">
        <v>1482</v>
      </c>
      <c r="I1992" t="s">
        <v>32054</v>
      </c>
      <c r="J1992" t="s">
        <v>1051</v>
      </c>
      <c r="K1992" t="s">
        <v>32034</v>
      </c>
      <c r="L1992" t="s">
        <v>24935</v>
      </c>
      <c r="M1992" t="s">
        <v>6807</v>
      </c>
    </row>
    <row r="1993" spans="1:13">
      <c r="A1993" t="s">
        <v>177</v>
      </c>
      <c r="B1993" t="s">
        <v>177</v>
      </c>
      <c r="C1993" t="s">
        <v>3421</v>
      </c>
      <c r="D1993" t="s">
        <v>152</v>
      </c>
      <c r="E1993" t="s">
        <v>197</v>
      </c>
      <c r="F1993" t="s">
        <v>11</v>
      </c>
      <c r="G1993" t="s">
        <v>32146</v>
      </c>
      <c r="H1993" t="s">
        <v>1918</v>
      </c>
      <c r="I1993" t="s">
        <v>32093</v>
      </c>
      <c r="J1993" t="s">
        <v>3800</v>
      </c>
      <c r="K1993" t="s">
        <v>3808</v>
      </c>
      <c r="L1993" t="s">
        <v>28361</v>
      </c>
      <c r="M1993" t="s">
        <v>32147</v>
      </c>
    </row>
    <row r="1994" spans="1:13">
      <c r="A1994" t="s">
        <v>177</v>
      </c>
      <c r="B1994" t="s">
        <v>177</v>
      </c>
      <c r="C1994" t="s">
        <v>3421</v>
      </c>
      <c r="D1994" t="s">
        <v>152</v>
      </c>
      <c r="E1994" t="s">
        <v>197</v>
      </c>
      <c r="F1994" t="s">
        <v>20</v>
      </c>
      <c r="G1994" t="s">
        <v>32148</v>
      </c>
      <c r="H1994" t="s">
        <v>1721</v>
      </c>
      <c r="I1994" t="s">
        <v>32126</v>
      </c>
      <c r="J1994" t="s">
        <v>3800</v>
      </c>
      <c r="K1994" t="s">
        <v>3808</v>
      </c>
      <c r="L1994" t="s">
        <v>26459</v>
      </c>
      <c r="M1994" t="s">
        <v>32149</v>
      </c>
    </row>
    <row r="1995" spans="1:13">
      <c r="A1995" t="s">
        <v>177</v>
      </c>
      <c r="B1995" t="s">
        <v>177</v>
      </c>
      <c r="C1995" t="s">
        <v>3421</v>
      </c>
      <c r="D1995" t="s">
        <v>152</v>
      </c>
      <c r="E1995" t="s">
        <v>269</v>
      </c>
      <c r="F1995" t="s">
        <v>3</v>
      </c>
      <c r="G1995" t="s">
        <v>32150</v>
      </c>
      <c r="H1995" t="s">
        <v>3736</v>
      </c>
      <c r="I1995" t="s">
        <v>32151</v>
      </c>
      <c r="J1995" t="s">
        <v>2082</v>
      </c>
      <c r="K1995" t="s">
        <v>32152</v>
      </c>
      <c r="L1995" t="s">
        <v>32153</v>
      </c>
      <c r="M1995" t="s">
        <v>32154</v>
      </c>
    </row>
    <row r="1996" spans="1:13">
      <c r="A1996" t="s">
        <v>177</v>
      </c>
      <c r="B1996" t="s">
        <v>177</v>
      </c>
      <c r="C1996" t="s">
        <v>3421</v>
      </c>
      <c r="D1996" t="s">
        <v>152</v>
      </c>
      <c r="E1996" t="s">
        <v>269</v>
      </c>
      <c r="F1996" t="s">
        <v>10</v>
      </c>
      <c r="G1996" t="s">
        <v>32155</v>
      </c>
      <c r="H1996" t="s">
        <v>2564</v>
      </c>
      <c r="I1996" t="s">
        <v>32156</v>
      </c>
      <c r="J1996" t="s">
        <v>2052</v>
      </c>
      <c r="K1996" t="s">
        <v>32157</v>
      </c>
      <c r="L1996" t="s">
        <v>32158</v>
      </c>
      <c r="M1996" t="s">
        <v>16777</v>
      </c>
    </row>
    <row r="1997" spans="1:13">
      <c r="A1997" t="s">
        <v>177</v>
      </c>
      <c r="B1997" t="s">
        <v>177</v>
      </c>
      <c r="C1997" t="s">
        <v>3421</v>
      </c>
      <c r="D1997" t="s">
        <v>152</v>
      </c>
      <c r="E1997" t="s">
        <v>269</v>
      </c>
      <c r="F1997" t="s">
        <v>2</v>
      </c>
      <c r="G1997" t="s">
        <v>32159</v>
      </c>
      <c r="H1997" t="s">
        <v>1657</v>
      </c>
      <c r="I1997" t="s">
        <v>32078</v>
      </c>
      <c r="J1997" t="s">
        <v>1504</v>
      </c>
      <c r="K1997" t="s">
        <v>25477</v>
      </c>
      <c r="L1997" t="s">
        <v>26513</v>
      </c>
      <c r="M1997" t="s">
        <v>32160</v>
      </c>
    </row>
    <row r="1998" spans="1:13">
      <c r="A1998" t="s">
        <v>177</v>
      </c>
      <c r="B1998" t="s">
        <v>177</v>
      </c>
      <c r="C1998" t="s">
        <v>3421</v>
      </c>
      <c r="D1998" t="s">
        <v>152</v>
      </c>
      <c r="E1998" t="s">
        <v>269</v>
      </c>
      <c r="F1998" t="s">
        <v>4</v>
      </c>
      <c r="G1998" t="s">
        <v>32161</v>
      </c>
      <c r="H1998" t="s">
        <v>1051</v>
      </c>
      <c r="I1998" t="s">
        <v>32162</v>
      </c>
      <c r="J1998" t="s">
        <v>3800</v>
      </c>
      <c r="K1998" t="s">
        <v>3808</v>
      </c>
      <c r="L1998" t="s">
        <v>16337</v>
      </c>
      <c r="M1998" t="s">
        <v>32163</v>
      </c>
    </row>
    <row r="1999" spans="1:13">
      <c r="A1999" t="s">
        <v>177</v>
      </c>
      <c r="B1999" t="s">
        <v>177</v>
      </c>
      <c r="C1999" t="s">
        <v>3421</v>
      </c>
      <c r="D1999" t="s">
        <v>152</v>
      </c>
      <c r="E1999" t="s">
        <v>269</v>
      </c>
      <c r="F1999" t="s">
        <v>11</v>
      </c>
      <c r="G1999" t="s">
        <v>32164</v>
      </c>
      <c r="H1999" t="s">
        <v>1786</v>
      </c>
      <c r="I1999" t="s">
        <v>32072</v>
      </c>
      <c r="J1999" t="s">
        <v>3800</v>
      </c>
      <c r="K1999" t="s">
        <v>3808</v>
      </c>
      <c r="L1999" t="s">
        <v>32165</v>
      </c>
      <c r="M1999" t="s">
        <v>32166</v>
      </c>
    </row>
    <row r="2000" spans="1:13">
      <c r="A2000" t="s">
        <v>177</v>
      </c>
      <c r="B2000" t="s">
        <v>177</v>
      </c>
      <c r="C2000" t="s">
        <v>3421</v>
      </c>
      <c r="D2000" t="s">
        <v>152</v>
      </c>
      <c r="E2000" t="s">
        <v>269</v>
      </c>
      <c r="F2000" t="s">
        <v>20</v>
      </c>
      <c r="G2000" t="s">
        <v>32167</v>
      </c>
      <c r="H2000" t="s">
        <v>1504</v>
      </c>
      <c r="I2000" t="s">
        <v>32033</v>
      </c>
      <c r="J2000" t="s">
        <v>1051</v>
      </c>
      <c r="K2000" t="s">
        <v>32034</v>
      </c>
      <c r="L2000" t="s">
        <v>970</v>
      </c>
      <c r="M2000" t="s">
        <v>32168</v>
      </c>
    </row>
    <row r="2001" spans="1:13">
      <c r="A2001" t="s">
        <v>177</v>
      </c>
      <c r="B2001" t="s">
        <v>177</v>
      </c>
      <c r="C2001" t="s">
        <v>3421</v>
      </c>
      <c r="D2001" t="s">
        <v>153</v>
      </c>
      <c r="E2001" t="s">
        <v>277</v>
      </c>
      <c r="F2001" t="s">
        <v>3</v>
      </c>
      <c r="G2001" t="s">
        <v>32169</v>
      </c>
      <c r="H2001" t="s">
        <v>1698</v>
      </c>
      <c r="I2001" t="s">
        <v>32039</v>
      </c>
      <c r="J2001" t="s">
        <v>1547</v>
      </c>
      <c r="K2001" t="s">
        <v>11593</v>
      </c>
      <c r="L2001" t="s">
        <v>32170</v>
      </c>
      <c r="M2001" t="s">
        <v>32171</v>
      </c>
    </row>
    <row r="2002" spans="1:13">
      <c r="A2002" t="s">
        <v>177</v>
      </c>
      <c r="B2002" t="s">
        <v>177</v>
      </c>
      <c r="C2002" t="s">
        <v>3421</v>
      </c>
      <c r="D2002" t="s">
        <v>153</v>
      </c>
      <c r="E2002" t="s">
        <v>277</v>
      </c>
      <c r="F2002" t="s">
        <v>10</v>
      </c>
      <c r="G2002" t="s">
        <v>32172</v>
      </c>
      <c r="H2002" t="s">
        <v>2134</v>
      </c>
      <c r="I2002" t="s">
        <v>32173</v>
      </c>
      <c r="J2002" t="s">
        <v>1875</v>
      </c>
      <c r="K2002" t="s">
        <v>5805</v>
      </c>
      <c r="L2002" t="s">
        <v>32174</v>
      </c>
      <c r="M2002" t="s">
        <v>32175</v>
      </c>
    </row>
    <row r="2003" spans="1:13">
      <c r="A2003" t="s">
        <v>177</v>
      </c>
      <c r="B2003" t="s">
        <v>177</v>
      </c>
      <c r="C2003" t="s">
        <v>3421</v>
      </c>
      <c r="D2003" t="s">
        <v>153</v>
      </c>
      <c r="E2003" t="s">
        <v>277</v>
      </c>
      <c r="F2003" t="s">
        <v>2</v>
      </c>
      <c r="G2003" t="s">
        <v>32176</v>
      </c>
      <c r="H2003" t="s">
        <v>1786</v>
      </c>
      <c r="I2003" t="s">
        <v>32072</v>
      </c>
      <c r="J2003" t="s">
        <v>1504</v>
      </c>
      <c r="K2003" t="s">
        <v>25477</v>
      </c>
      <c r="L2003" t="s">
        <v>26527</v>
      </c>
      <c r="M2003" t="s">
        <v>32177</v>
      </c>
    </row>
    <row r="2004" spans="1:13">
      <c r="A2004" t="s">
        <v>177</v>
      </c>
      <c r="B2004" t="s">
        <v>177</v>
      </c>
      <c r="C2004" t="s">
        <v>3421</v>
      </c>
      <c r="D2004" t="s">
        <v>153</v>
      </c>
      <c r="E2004" t="s">
        <v>277</v>
      </c>
      <c r="F2004" t="s">
        <v>4</v>
      </c>
      <c r="G2004" t="s">
        <v>32178</v>
      </c>
      <c r="H2004" t="s">
        <v>1504</v>
      </c>
      <c r="I2004" t="s">
        <v>32033</v>
      </c>
      <c r="J2004" t="s">
        <v>1051</v>
      </c>
      <c r="K2004" t="s">
        <v>32034</v>
      </c>
      <c r="L2004" t="s">
        <v>25151</v>
      </c>
      <c r="M2004" t="s">
        <v>32179</v>
      </c>
    </row>
    <row r="2005" spans="1:13">
      <c r="A2005" t="s">
        <v>177</v>
      </c>
      <c r="B2005" t="s">
        <v>177</v>
      </c>
      <c r="C2005" t="s">
        <v>3421</v>
      </c>
      <c r="D2005" t="s">
        <v>153</v>
      </c>
      <c r="E2005" t="s">
        <v>277</v>
      </c>
      <c r="F2005" t="s">
        <v>11</v>
      </c>
      <c r="G2005" t="s">
        <v>32180</v>
      </c>
      <c r="H2005" t="s">
        <v>1810</v>
      </c>
      <c r="I2005" t="s">
        <v>32031</v>
      </c>
      <c r="J2005" t="s">
        <v>1482</v>
      </c>
      <c r="K2005" t="s">
        <v>32096</v>
      </c>
      <c r="L2005" t="s">
        <v>32181</v>
      </c>
      <c r="M2005" t="s">
        <v>32182</v>
      </c>
    </row>
    <row r="2006" spans="1:13">
      <c r="A2006" t="s">
        <v>177</v>
      </c>
      <c r="B2006" t="s">
        <v>177</v>
      </c>
      <c r="C2006" t="s">
        <v>3421</v>
      </c>
      <c r="D2006" t="s">
        <v>153</v>
      </c>
      <c r="E2006" t="s">
        <v>277</v>
      </c>
      <c r="F2006" t="s">
        <v>20</v>
      </c>
      <c r="G2006" t="s">
        <v>32183</v>
      </c>
      <c r="H2006" t="s">
        <v>1592</v>
      </c>
      <c r="I2006" t="s">
        <v>32090</v>
      </c>
      <c r="J2006" t="s">
        <v>1051</v>
      </c>
      <c r="K2006" t="s">
        <v>32034</v>
      </c>
      <c r="L2006" t="s">
        <v>29095</v>
      </c>
      <c r="M2006" t="s">
        <v>12990</v>
      </c>
    </row>
    <row r="2007" spans="1:13">
      <c r="A2007" t="s">
        <v>177</v>
      </c>
      <c r="B2007" t="s">
        <v>177</v>
      </c>
      <c r="C2007" t="s">
        <v>3421</v>
      </c>
      <c r="D2007" t="s">
        <v>153</v>
      </c>
      <c r="E2007" t="s">
        <v>188</v>
      </c>
      <c r="F2007" t="s">
        <v>3</v>
      </c>
      <c r="G2007" t="s">
        <v>32184</v>
      </c>
      <c r="H2007" t="s">
        <v>1808</v>
      </c>
      <c r="I2007" t="s">
        <v>32185</v>
      </c>
      <c r="J2007" t="s">
        <v>2239</v>
      </c>
      <c r="K2007" t="s">
        <v>32186</v>
      </c>
      <c r="L2007" t="s">
        <v>32187</v>
      </c>
      <c r="M2007" t="s">
        <v>32188</v>
      </c>
    </row>
    <row r="2008" spans="1:13">
      <c r="A2008" t="s">
        <v>177</v>
      </c>
      <c r="B2008" t="s">
        <v>177</v>
      </c>
      <c r="C2008" t="s">
        <v>3421</v>
      </c>
      <c r="D2008" t="s">
        <v>153</v>
      </c>
      <c r="E2008" t="s">
        <v>188</v>
      </c>
      <c r="F2008" t="s">
        <v>10</v>
      </c>
      <c r="G2008" t="s">
        <v>32189</v>
      </c>
      <c r="H2008" t="s">
        <v>3221</v>
      </c>
      <c r="I2008" t="s">
        <v>32067</v>
      </c>
      <c r="J2008" t="s">
        <v>2137</v>
      </c>
      <c r="K2008" t="s">
        <v>32190</v>
      </c>
      <c r="L2008" t="s">
        <v>32069</v>
      </c>
      <c r="M2008" t="s">
        <v>32191</v>
      </c>
    </row>
    <row r="2009" spans="1:13">
      <c r="A2009" t="s">
        <v>177</v>
      </c>
      <c r="B2009" t="s">
        <v>177</v>
      </c>
      <c r="C2009" t="s">
        <v>3421</v>
      </c>
      <c r="D2009" t="s">
        <v>153</v>
      </c>
      <c r="E2009" t="s">
        <v>188</v>
      </c>
      <c r="F2009" t="s">
        <v>2</v>
      </c>
      <c r="G2009" t="s">
        <v>32192</v>
      </c>
      <c r="H2009" t="s">
        <v>1547</v>
      </c>
      <c r="I2009" t="s">
        <v>32193</v>
      </c>
      <c r="J2009" t="s">
        <v>3800</v>
      </c>
      <c r="K2009" t="s">
        <v>3808</v>
      </c>
      <c r="L2009" t="s">
        <v>15661</v>
      </c>
      <c r="M2009" t="s">
        <v>10244</v>
      </c>
    </row>
    <row r="2010" spans="1:13">
      <c r="A2010" t="s">
        <v>177</v>
      </c>
      <c r="B2010" t="s">
        <v>177</v>
      </c>
      <c r="C2010" t="s">
        <v>3421</v>
      </c>
      <c r="D2010" t="s">
        <v>153</v>
      </c>
      <c r="E2010" t="s">
        <v>188</v>
      </c>
      <c r="F2010" t="s">
        <v>4</v>
      </c>
      <c r="G2010" t="s">
        <v>32194</v>
      </c>
      <c r="H2010" t="s">
        <v>1051</v>
      </c>
      <c r="I2010" t="s">
        <v>32162</v>
      </c>
      <c r="J2010" t="s">
        <v>3800</v>
      </c>
      <c r="K2010" t="s">
        <v>3808</v>
      </c>
      <c r="L2010" t="s">
        <v>16337</v>
      </c>
      <c r="M2010" t="s">
        <v>32195</v>
      </c>
    </row>
    <row r="2011" spans="1:13">
      <c r="A2011" t="s">
        <v>177</v>
      </c>
      <c r="B2011" t="s">
        <v>177</v>
      </c>
      <c r="C2011" t="s">
        <v>3421</v>
      </c>
      <c r="D2011" t="s">
        <v>153</v>
      </c>
      <c r="E2011" t="s">
        <v>188</v>
      </c>
      <c r="F2011" t="s">
        <v>11</v>
      </c>
      <c r="G2011" t="s">
        <v>32196</v>
      </c>
      <c r="H2011" t="s">
        <v>1875</v>
      </c>
      <c r="I2011" t="s">
        <v>32197</v>
      </c>
      <c r="J2011" t="s">
        <v>3800</v>
      </c>
      <c r="K2011" t="s">
        <v>3808</v>
      </c>
      <c r="L2011" t="s">
        <v>18994</v>
      </c>
      <c r="M2011" t="s">
        <v>32198</v>
      </c>
    </row>
    <row r="2012" spans="1:13">
      <c r="A2012" t="s">
        <v>177</v>
      </c>
      <c r="B2012" t="s">
        <v>177</v>
      </c>
      <c r="C2012" t="s">
        <v>3421</v>
      </c>
      <c r="D2012" t="s">
        <v>153</v>
      </c>
      <c r="E2012" t="s">
        <v>188</v>
      </c>
      <c r="F2012" t="s">
        <v>20</v>
      </c>
      <c r="G2012" t="s">
        <v>32199</v>
      </c>
      <c r="H2012" t="s">
        <v>1546</v>
      </c>
      <c r="I2012" t="s">
        <v>32200</v>
      </c>
      <c r="J2012" t="s">
        <v>1482</v>
      </c>
      <c r="K2012" t="s">
        <v>32096</v>
      </c>
      <c r="L2012" t="s">
        <v>27414</v>
      </c>
      <c r="M2012" t="s">
        <v>32201</v>
      </c>
    </row>
    <row r="2013" spans="1:13">
      <c r="A2013" t="s">
        <v>177</v>
      </c>
      <c r="B2013" t="s">
        <v>177</v>
      </c>
      <c r="C2013" t="s">
        <v>3421</v>
      </c>
      <c r="D2013" t="s">
        <v>153</v>
      </c>
      <c r="E2013" t="s">
        <v>292</v>
      </c>
      <c r="F2013" t="s">
        <v>3</v>
      </c>
      <c r="G2013" t="s">
        <v>32202</v>
      </c>
      <c r="H2013" t="s">
        <v>3905</v>
      </c>
      <c r="I2013" t="s">
        <v>32203</v>
      </c>
      <c r="J2013" t="s">
        <v>2674</v>
      </c>
      <c r="K2013" t="s">
        <v>32204</v>
      </c>
      <c r="L2013" t="s">
        <v>32205</v>
      </c>
      <c r="M2013" t="s">
        <v>32206</v>
      </c>
    </row>
    <row r="2014" spans="1:13">
      <c r="A2014" t="s">
        <v>177</v>
      </c>
      <c r="B2014" t="s">
        <v>177</v>
      </c>
      <c r="C2014" t="s">
        <v>3421</v>
      </c>
      <c r="D2014" t="s">
        <v>153</v>
      </c>
      <c r="E2014" t="s">
        <v>292</v>
      </c>
      <c r="F2014" t="s">
        <v>10</v>
      </c>
      <c r="G2014" t="s">
        <v>32207</v>
      </c>
      <c r="H2014" t="s">
        <v>2442</v>
      </c>
      <c r="I2014" t="s">
        <v>32208</v>
      </c>
      <c r="J2014" t="s">
        <v>1360</v>
      </c>
      <c r="K2014" t="s">
        <v>32209</v>
      </c>
      <c r="L2014" t="s">
        <v>32210</v>
      </c>
      <c r="M2014" t="s">
        <v>32211</v>
      </c>
    </row>
    <row r="2015" spans="1:13">
      <c r="A2015" t="s">
        <v>177</v>
      </c>
      <c r="B2015" t="s">
        <v>177</v>
      </c>
      <c r="C2015" t="s">
        <v>3421</v>
      </c>
      <c r="D2015" t="s">
        <v>153</v>
      </c>
      <c r="E2015" t="s">
        <v>292</v>
      </c>
      <c r="F2015" t="s">
        <v>2</v>
      </c>
      <c r="G2015" t="s">
        <v>32212</v>
      </c>
      <c r="H2015" t="s">
        <v>1764</v>
      </c>
      <c r="I2015" t="s">
        <v>32114</v>
      </c>
      <c r="J2015" t="s">
        <v>1504</v>
      </c>
      <c r="K2015" t="s">
        <v>25477</v>
      </c>
      <c r="L2015" t="s">
        <v>32213</v>
      </c>
      <c r="M2015" t="s">
        <v>25273</v>
      </c>
    </row>
    <row r="2016" spans="1:13">
      <c r="A2016" t="s">
        <v>177</v>
      </c>
      <c r="B2016" t="s">
        <v>177</v>
      </c>
      <c r="C2016" t="s">
        <v>3421</v>
      </c>
      <c r="D2016" t="s">
        <v>153</v>
      </c>
      <c r="E2016" t="s">
        <v>292</v>
      </c>
      <c r="F2016" t="s">
        <v>4</v>
      </c>
      <c r="G2016" t="s">
        <v>32214</v>
      </c>
      <c r="H2016" t="s">
        <v>1504</v>
      </c>
      <c r="I2016" t="s">
        <v>32033</v>
      </c>
      <c r="J2016" t="s">
        <v>1051</v>
      </c>
      <c r="K2016" t="s">
        <v>32034</v>
      </c>
      <c r="L2016" t="s">
        <v>25151</v>
      </c>
      <c r="M2016" t="s">
        <v>32215</v>
      </c>
    </row>
    <row r="2017" spans="1:13">
      <c r="A2017" t="s">
        <v>177</v>
      </c>
      <c r="B2017" t="s">
        <v>177</v>
      </c>
      <c r="C2017" t="s">
        <v>3421</v>
      </c>
      <c r="D2017" t="s">
        <v>153</v>
      </c>
      <c r="E2017" t="s">
        <v>292</v>
      </c>
      <c r="F2017" t="s">
        <v>11</v>
      </c>
      <c r="G2017" t="s">
        <v>32216</v>
      </c>
      <c r="H2017" t="s">
        <v>2027</v>
      </c>
      <c r="I2017" t="s">
        <v>32217</v>
      </c>
      <c r="J2017" t="s">
        <v>1051</v>
      </c>
      <c r="K2017" t="s">
        <v>32034</v>
      </c>
      <c r="L2017" t="s">
        <v>24911</v>
      </c>
      <c r="M2017" t="s">
        <v>32218</v>
      </c>
    </row>
    <row r="2018" spans="1:13">
      <c r="A2018" t="s">
        <v>177</v>
      </c>
      <c r="B2018" t="s">
        <v>177</v>
      </c>
      <c r="C2018" t="s">
        <v>3421</v>
      </c>
      <c r="D2018" t="s">
        <v>153</v>
      </c>
      <c r="E2018" t="s">
        <v>292</v>
      </c>
      <c r="F2018" t="s">
        <v>20</v>
      </c>
      <c r="G2018" t="s">
        <v>32219</v>
      </c>
      <c r="H2018" t="s">
        <v>1831</v>
      </c>
      <c r="I2018" t="s">
        <v>32220</v>
      </c>
      <c r="J2018" t="s">
        <v>1051</v>
      </c>
      <c r="K2018" t="s">
        <v>32034</v>
      </c>
      <c r="L2018" t="s">
        <v>28967</v>
      </c>
      <c r="M2018" t="s">
        <v>32221</v>
      </c>
    </row>
    <row r="2019" spans="1:13">
      <c r="A2019" t="s">
        <v>177</v>
      </c>
      <c r="B2019" t="s">
        <v>177</v>
      </c>
      <c r="C2019" t="s">
        <v>3421</v>
      </c>
      <c r="D2019" t="s">
        <v>153</v>
      </c>
      <c r="E2019" t="s">
        <v>300</v>
      </c>
      <c r="F2019" t="s">
        <v>3</v>
      </c>
      <c r="G2019" t="s">
        <v>32222</v>
      </c>
      <c r="H2019" t="s">
        <v>2371</v>
      </c>
      <c r="I2019" t="s">
        <v>32223</v>
      </c>
      <c r="J2019" t="s">
        <v>4939</v>
      </c>
      <c r="K2019" t="s">
        <v>32224</v>
      </c>
      <c r="L2019" t="s">
        <v>32225</v>
      </c>
      <c r="M2019" t="s">
        <v>32226</v>
      </c>
    </row>
    <row r="2020" spans="1:13">
      <c r="A2020" t="s">
        <v>177</v>
      </c>
      <c r="B2020" t="s">
        <v>177</v>
      </c>
      <c r="C2020" t="s">
        <v>3421</v>
      </c>
      <c r="D2020" t="s">
        <v>153</v>
      </c>
      <c r="E2020" t="s">
        <v>300</v>
      </c>
      <c r="F2020" t="s">
        <v>10</v>
      </c>
      <c r="G2020" t="s">
        <v>32227</v>
      </c>
      <c r="H2020" t="s">
        <v>2390</v>
      </c>
      <c r="I2020" t="s">
        <v>32228</v>
      </c>
      <c r="J2020" t="s">
        <v>2502</v>
      </c>
      <c r="K2020" t="s">
        <v>14702</v>
      </c>
      <c r="L2020" t="s">
        <v>32229</v>
      </c>
      <c r="M2020" t="s">
        <v>32230</v>
      </c>
    </row>
    <row r="2021" spans="1:13">
      <c r="A2021" t="s">
        <v>177</v>
      </c>
      <c r="B2021" t="s">
        <v>177</v>
      </c>
      <c r="C2021" t="s">
        <v>3421</v>
      </c>
      <c r="D2021" t="s">
        <v>153</v>
      </c>
      <c r="E2021" t="s">
        <v>300</v>
      </c>
      <c r="F2021" t="s">
        <v>2</v>
      </c>
      <c r="G2021" t="s">
        <v>32231</v>
      </c>
      <c r="H2021" t="s">
        <v>1764</v>
      </c>
      <c r="I2021" t="s">
        <v>32114</v>
      </c>
      <c r="J2021" t="s">
        <v>1546</v>
      </c>
      <c r="K2021" t="s">
        <v>12413</v>
      </c>
      <c r="L2021" t="s">
        <v>32213</v>
      </c>
      <c r="M2021" t="s">
        <v>32232</v>
      </c>
    </row>
    <row r="2022" spans="1:13">
      <c r="A2022" t="s">
        <v>177</v>
      </c>
      <c r="B2022" t="s">
        <v>177</v>
      </c>
      <c r="C2022" t="s">
        <v>3421</v>
      </c>
      <c r="D2022" t="s">
        <v>153</v>
      </c>
      <c r="E2022" t="s">
        <v>300</v>
      </c>
      <c r="F2022" t="s">
        <v>11</v>
      </c>
      <c r="G2022" t="s">
        <v>32233</v>
      </c>
      <c r="H2022" t="s">
        <v>1939</v>
      </c>
      <c r="I2022" t="s">
        <v>32234</v>
      </c>
      <c r="J2022" t="s">
        <v>3800</v>
      </c>
      <c r="K2022" t="s">
        <v>3808</v>
      </c>
      <c r="L2022" t="s">
        <v>32235</v>
      </c>
      <c r="M2022" t="s">
        <v>32236</v>
      </c>
    </row>
    <row r="2023" spans="1:13">
      <c r="A2023" t="s">
        <v>177</v>
      </c>
      <c r="B2023" t="s">
        <v>177</v>
      </c>
      <c r="C2023" t="s">
        <v>3421</v>
      </c>
      <c r="D2023" t="s">
        <v>153</v>
      </c>
      <c r="E2023" t="s">
        <v>300</v>
      </c>
      <c r="F2023" t="s">
        <v>20</v>
      </c>
      <c r="G2023" t="s">
        <v>32237</v>
      </c>
      <c r="H2023" t="s">
        <v>1698</v>
      </c>
      <c r="I2023" t="s">
        <v>32039</v>
      </c>
      <c r="J2023" t="s">
        <v>1051</v>
      </c>
      <c r="K2023" t="s">
        <v>32034</v>
      </c>
      <c r="L2023" t="s">
        <v>31540</v>
      </c>
      <c r="M2023" t="s">
        <v>32238</v>
      </c>
    </row>
    <row r="2024" spans="1:13">
      <c r="A2024" t="s">
        <v>177</v>
      </c>
      <c r="B2024" t="s">
        <v>177</v>
      </c>
      <c r="C2024" t="s">
        <v>3421</v>
      </c>
      <c r="D2024" t="s">
        <v>154</v>
      </c>
      <c r="E2024" t="s">
        <v>277</v>
      </c>
      <c r="F2024" t="s">
        <v>3</v>
      </c>
      <c r="G2024" t="s">
        <v>32239</v>
      </c>
      <c r="H2024" t="s">
        <v>2853</v>
      </c>
      <c r="I2024" t="s">
        <v>32240</v>
      </c>
      <c r="J2024" t="s">
        <v>2239</v>
      </c>
      <c r="K2024" t="s">
        <v>32186</v>
      </c>
      <c r="L2024" t="s">
        <v>32241</v>
      </c>
      <c r="M2024" t="s">
        <v>31984</v>
      </c>
    </row>
    <row r="2025" spans="1:13">
      <c r="A2025" t="s">
        <v>177</v>
      </c>
      <c r="B2025" t="s">
        <v>177</v>
      </c>
      <c r="C2025" t="s">
        <v>3421</v>
      </c>
      <c r="D2025" t="s">
        <v>154</v>
      </c>
      <c r="E2025" t="s">
        <v>277</v>
      </c>
      <c r="F2025" t="s">
        <v>10</v>
      </c>
      <c r="G2025" t="s">
        <v>32242</v>
      </c>
      <c r="H2025" t="s">
        <v>2542</v>
      </c>
      <c r="I2025" t="s">
        <v>32243</v>
      </c>
      <c r="J2025" t="s">
        <v>2281</v>
      </c>
      <c r="K2025" t="s">
        <v>25556</v>
      </c>
      <c r="L2025" t="s">
        <v>31030</v>
      </c>
      <c r="M2025" t="s">
        <v>32244</v>
      </c>
    </row>
    <row r="2026" spans="1:13">
      <c r="A2026" t="s">
        <v>177</v>
      </c>
      <c r="B2026" t="s">
        <v>177</v>
      </c>
      <c r="C2026" t="s">
        <v>3421</v>
      </c>
      <c r="D2026" t="s">
        <v>154</v>
      </c>
      <c r="E2026" t="s">
        <v>277</v>
      </c>
      <c r="F2026" t="s">
        <v>2</v>
      </c>
      <c r="G2026" t="s">
        <v>32245</v>
      </c>
      <c r="H2026" t="s">
        <v>1764</v>
      </c>
      <c r="I2026" t="s">
        <v>32114</v>
      </c>
      <c r="J2026" t="s">
        <v>1504</v>
      </c>
      <c r="K2026" t="s">
        <v>25477</v>
      </c>
      <c r="L2026" t="s">
        <v>32213</v>
      </c>
      <c r="M2026" t="s">
        <v>32246</v>
      </c>
    </row>
    <row r="2027" spans="1:13">
      <c r="A2027" t="s">
        <v>177</v>
      </c>
      <c r="B2027" t="s">
        <v>177</v>
      </c>
      <c r="C2027" t="s">
        <v>3421</v>
      </c>
      <c r="D2027" t="s">
        <v>154</v>
      </c>
      <c r="E2027" t="s">
        <v>277</v>
      </c>
      <c r="F2027" t="s">
        <v>4</v>
      </c>
      <c r="G2027" t="s">
        <v>32247</v>
      </c>
      <c r="H2027" t="s">
        <v>1482</v>
      </c>
      <c r="I2027" t="s">
        <v>32054</v>
      </c>
      <c r="J2027" t="s">
        <v>3800</v>
      </c>
      <c r="K2027" t="s">
        <v>3808</v>
      </c>
      <c r="L2027" t="s">
        <v>24935</v>
      </c>
      <c r="M2027" t="s">
        <v>6928</v>
      </c>
    </row>
    <row r="2028" spans="1:13">
      <c r="A2028" t="s">
        <v>177</v>
      </c>
      <c r="B2028" t="s">
        <v>177</v>
      </c>
      <c r="C2028" t="s">
        <v>3421</v>
      </c>
      <c r="D2028" t="s">
        <v>154</v>
      </c>
      <c r="E2028" t="s">
        <v>277</v>
      </c>
      <c r="F2028" t="s">
        <v>11</v>
      </c>
      <c r="G2028" t="s">
        <v>32248</v>
      </c>
      <c r="H2028" t="s">
        <v>1918</v>
      </c>
      <c r="I2028" t="s">
        <v>32093</v>
      </c>
      <c r="J2028" t="s">
        <v>1051</v>
      </c>
      <c r="K2028" t="s">
        <v>32034</v>
      </c>
      <c r="L2028" t="s">
        <v>28361</v>
      </c>
      <c r="M2028" t="s">
        <v>32249</v>
      </c>
    </row>
    <row r="2029" spans="1:13">
      <c r="A2029" t="s">
        <v>177</v>
      </c>
      <c r="B2029" t="s">
        <v>177</v>
      </c>
      <c r="C2029" t="s">
        <v>3421</v>
      </c>
      <c r="D2029" t="s">
        <v>154</v>
      </c>
      <c r="E2029" t="s">
        <v>277</v>
      </c>
      <c r="F2029" t="s">
        <v>20</v>
      </c>
      <c r="G2029" t="s">
        <v>32250</v>
      </c>
      <c r="H2029" t="s">
        <v>1810</v>
      </c>
      <c r="I2029" t="s">
        <v>32031</v>
      </c>
      <c r="J2029" t="s">
        <v>1504</v>
      </c>
      <c r="K2029" t="s">
        <v>25477</v>
      </c>
      <c r="L2029" t="s">
        <v>26386</v>
      </c>
      <c r="M2029" t="s">
        <v>32251</v>
      </c>
    </row>
    <row r="2030" spans="1:13">
      <c r="A2030" t="s">
        <v>177</v>
      </c>
      <c r="B2030" t="s">
        <v>177</v>
      </c>
      <c r="C2030" t="s">
        <v>3421</v>
      </c>
      <c r="D2030" t="s">
        <v>154</v>
      </c>
      <c r="E2030" t="s">
        <v>315</v>
      </c>
      <c r="F2030" t="s">
        <v>3</v>
      </c>
      <c r="G2030" t="s">
        <v>32252</v>
      </c>
      <c r="H2030" t="s">
        <v>2005</v>
      </c>
      <c r="I2030" t="s">
        <v>32253</v>
      </c>
      <c r="J2030" t="s">
        <v>2071</v>
      </c>
      <c r="K2030" t="s">
        <v>11585</v>
      </c>
      <c r="L2030" t="s">
        <v>32254</v>
      </c>
      <c r="M2030" t="s">
        <v>32255</v>
      </c>
    </row>
    <row r="2031" spans="1:13">
      <c r="A2031" t="s">
        <v>177</v>
      </c>
      <c r="B2031" t="s">
        <v>177</v>
      </c>
      <c r="C2031" t="s">
        <v>3421</v>
      </c>
      <c r="D2031" t="s">
        <v>154</v>
      </c>
      <c r="E2031" t="s">
        <v>315</v>
      </c>
      <c r="F2031" t="s">
        <v>10</v>
      </c>
      <c r="G2031" t="s">
        <v>32256</v>
      </c>
      <c r="H2031" t="s">
        <v>2674</v>
      </c>
      <c r="I2031" t="s">
        <v>32257</v>
      </c>
      <c r="J2031" t="s">
        <v>2502</v>
      </c>
      <c r="K2031" t="s">
        <v>14702</v>
      </c>
      <c r="L2031" t="s">
        <v>32258</v>
      </c>
      <c r="M2031" t="s">
        <v>32259</v>
      </c>
    </row>
    <row r="2032" spans="1:13">
      <c r="A2032" t="s">
        <v>177</v>
      </c>
      <c r="B2032" t="s">
        <v>177</v>
      </c>
      <c r="C2032" t="s">
        <v>3421</v>
      </c>
      <c r="D2032" t="s">
        <v>154</v>
      </c>
      <c r="E2032" t="s">
        <v>315</v>
      </c>
      <c r="F2032" t="s">
        <v>2</v>
      </c>
      <c r="G2032" t="s">
        <v>32260</v>
      </c>
      <c r="H2032" t="s">
        <v>1810</v>
      </c>
      <c r="I2032" t="s">
        <v>32031</v>
      </c>
      <c r="J2032" t="s">
        <v>1502</v>
      </c>
      <c r="K2032" t="s">
        <v>32107</v>
      </c>
      <c r="L2032" t="s">
        <v>24911</v>
      </c>
      <c r="M2032" t="s">
        <v>32261</v>
      </c>
    </row>
    <row r="2033" spans="1:13">
      <c r="A2033" t="s">
        <v>177</v>
      </c>
      <c r="B2033" t="s">
        <v>177</v>
      </c>
      <c r="C2033" t="s">
        <v>3421</v>
      </c>
      <c r="D2033" t="s">
        <v>154</v>
      </c>
      <c r="E2033" t="s">
        <v>315</v>
      </c>
      <c r="F2033" t="s">
        <v>4</v>
      </c>
      <c r="G2033" t="s">
        <v>32262</v>
      </c>
      <c r="H2033" t="s">
        <v>1504</v>
      </c>
      <c r="I2033" t="s">
        <v>32033</v>
      </c>
      <c r="J2033" t="s">
        <v>1051</v>
      </c>
      <c r="K2033" t="s">
        <v>32034</v>
      </c>
      <c r="L2033" t="s">
        <v>25151</v>
      </c>
      <c r="M2033" t="s">
        <v>32263</v>
      </c>
    </row>
    <row r="2034" spans="1:13">
      <c r="A2034" t="s">
        <v>177</v>
      </c>
      <c r="B2034" t="s">
        <v>177</v>
      </c>
      <c r="C2034" t="s">
        <v>3421</v>
      </c>
      <c r="D2034" t="s">
        <v>154</v>
      </c>
      <c r="E2034" t="s">
        <v>315</v>
      </c>
      <c r="F2034" t="s">
        <v>11</v>
      </c>
      <c r="G2034" t="s">
        <v>32264</v>
      </c>
      <c r="H2034" t="s">
        <v>1984</v>
      </c>
      <c r="I2034" t="s">
        <v>32265</v>
      </c>
      <c r="J2034" t="s">
        <v>1051</v>
      </c>
      <c r="K2034" t="s">
        <v>32034</v>
      </c>
      <c r="L2034" t="s">
        <v>18986</v>
      </c>
      <c r="M2034" t="s">
        <v>32266</v>
      </c>
    </row>
    <row r="2035" spans="1:13">
      <c r="A2035" t="s">
        <v>177</v>
      </c>
      <c r="B2035" t="s">
        <v>177</v>
      </c>
      <c r="C2035" t="s">
        <v>3421</v>
      </c>
      <c r="D2035" t="s">
        <v>154</v>
      </c>
      <c r="E2035" t="s">
        <v>315</v>
      </c>
      <c r="F2035" t="s">
        <v>20</v>
      </c>
      <c r="G2035" t="s">
        <v>32267</v>
      </c>
      <c r="H2035" t="s">
        <v>1590</v>
      </c>
      <c r="I2035" t="s">
        <v>32051</v>
      </c>
      <c r="J2035" t="s">
        <v>3800</v>
      </c>
      <c r="K2035" t="s">
        <v>3808</v>
      </c>
      <c r="L2035" t="s">
        <v>25238</v>
      </c>
      <c r="M2035" t="s">
        <v>32268</v>
      </c>
    </row>
    <row r="2036" spans="1:13">
      <c r="A2036" t="s">
        <v>177</v>
      </c>
      <c r="B2036" t="s">
        <v>177</v>
      </c>
      <c r="C2036" t="s">
        <v>3421</v>
      </c>
      <c r="D2036" t="s">
        <v>154</v>
      </c>
      <c r="E2036" t="s">
        <v>323</v>
      </c>
      <c r="F2036" t="s">
        <v>3</v>
      </c>
      <c r="G2036" t="s">
        <v>32269</v>
      </c>
      <c r="H2036" t="s">
        <v>2412</v>
      </c>
      <c r="I2036" t="s">
        <v>32270</v>
      </c>
      <c r="J2036" t="s">
        <v>1315</v>
      </c>
      <c r="K2036" t="s">
        <v>32271</v>
      </c>
      <c r="L2036" t="s">
        <v>32272</v>
      </c>
      <c r="M2036" t="s">
        <v>32273</v>
      </c>
    </row>
    <row r="2037" spans="1:13">
      <c r="A2037" t="s">
        <v>177</v>
      </c>
      <c r="B2037" t="s">
        <v>177</v>
      </c>
      <c r="C2037" t="s">
        <v>3421</v>
      </c>
      <c r="D2037" t="s">
        <v>154</v>
      </c>
      <c r="E2037" t="s">
        <v>323</v>
      </c>
      <c r="F2037" t="s">
        <v>10</v>
      </c>
      <c r="G2037" t="s">
        <v>32274</v>
      </c>
      <c r="H2037" t="s">
        <v>3289</v>
      </c>
      <c r="I2037" t="s">
        <v>32275</v>
      </c>
      <c r="J2037" t="s">
        <v>2281</v>
      </c>
      <c r="K2037" t="s">
        <v>25556</v>
      </c>
      <c r="L2037" t="s">
        <v>32276</v>
      </c>
      <c r="M2037" t="s">
        <v>32277</v>
      </c>
    </row>
    <row r="2038" spans="1:13">
      <c r="A2038" t="s">
        <v>177</v>
      </c>
      <c r="B2038" t="s">
        <v>177</v>
      </c>
      <c r="C2038" t="s">
        <v>3421</v>
      </c>
      <c r="D2038" t="s">
        <v>154</v>
      </c>
      <c r="E2038" t="s">
        <v>323</v>
      </c>
      <c r="F2038" t="s">
        <v>2</v>
      </c>
      <c r="G2038" t="s">
        <v>32278</v>
      </c>
      <c r="H2038" t="s">
        <v>1698</v>
      </c>
      <c r="I2038" t="s">
        <v>32039</v>
      </c>
      <c r="J2038" t="s">
        <v>1504</v>
      </c>
      <c r="K2038" t="s">
        <v>25477</v>
      </c>
      <c r="L2038" t="s">
        <v>19167</v>
      </c>
      <c r="M2038" t="s">
        <v>32279</v>
      </c>
    </row>
    <row r="2039" spans="1:13">
      <c r="A2039" t="s">
        <v>177</v>
      </c>
      <c r="B2039" t="s">
        <v>177</v>
      </c>
      <c r="C2039" t="s">
        <v>3421</v>
      </c>
      <c r="D2039" t="s">
        <v>154</v>
      </c>
      <c r="E2039" t="s">
        <v>323</v>
      </c>
      <c r="F2039" t="s">
        <v>4</v>
      </c>
      <c r="G2039" t="s">
        <v>32280</v>
      </c>
      <c r="H2039" t="s">
        <v>1482</v>
      </c>
      <c r="I2039" t="s">
        <v>32054</v>
      </c>
      <c r="J2039" t="s">
        <v>1051</v>
      </c>
      <c r="K2039" t="s">
        <v>32034</v>
      </c>
      <c r="L2039" t="s">
        <v>24935</v>
      </c>
      <c r="M2039" t="s">
        <v>32281</v>
      </c>
    </row>
    <row r="2040" spans="1:13">
      <c r="A2040" t="s">
        <v>177</v>
      </c>
      <c r="B2040" t="s">
        <v>177</v>
      </c>
      <c r="C2040" t="s">
        <v>3421</v>
      </c>
      <c r="D2040" t="s">
        <v>154</v>
      </c>
      <c r="E2040" t="s">
        <v>323</v>
      </c>
      <c r="F2040" t="s">
        <v>11</v>
      </c>
      <c r="G2040" t="s">
        <v>32282</v>
      </c>
      <c r="H2040" t="s">
        <v>1831</v>
      </c>
      <c r="I2040" t="s">
        <v>32220</v>
      </c>
      <c r="J2040" t="s">
        <v>3800</v>
      </c>
      <c r="K2040" t="s">
        <v>3808</v>
      </c>
      <c r="L2040" t="s">
        <v>469</v>
      </c>
      <c r="M2040" t="s">
        <v>32283</v>
      </c>
    </row>
    <row r="2041" spans="1:13">
      <c r="A2041" t="s">
        <v>177</v>
      </c>
      <c r="B2041" t="s">
        <v>177</v>
      </c>
      <c r="C2041" t="s">
        <v>3421</v>
      </c>
      <c r="D2041" t="s">
        <v>154</v>
      </c>
      <c r="E2041" t="s">
        <v>323</v>
      </c>
      <c r="F2041" t="s">
        <v>20</v>
      </c>
      <c r="G2041" t="s">
        <v>32284</v>
      </c>
      <c r="H2041" t="s">
        <v>1592</v>
      </c>
      <c r="I2041" t="s">
        <v>32090</v>
      </c>
      <c r="J2041" t="s">
        <v>3800</v>
      </c>
      <c r="K2041" t="s">
        <v>3808</v>
      </c>
      <c r="L2041" t="s">
        <v>29095</v>
      </c>
      <c r="M2041" t="s">
        <v>32285</v>
      </c>
    </row>
    <row r="2042" spans="1:13">
      <c r="A2042" t="s">
        <v>177</v>
      </c>
      <c r="B2042" t="s">
        <v>177</v>
      </c>
      <c r="C2042" t="s">
        <v>3421</v>
      </c>
      <c r="D2042" t="s">
        <v>154</v>
      </c>
      <c r="E2042" t="s">
        <v>331</v>
      </c>
      <c r="F2042" t="s">
        <v>3</v>
      </c>
      <c r="G2042" t="s">
        <v>32286</v>
      </c>
      <c r="H2042" t="s">
        <v>2352</v>
      </c>
      <c r="I2042" t="s">
        <v>32287</v>
      </c>
      <c r="J2042" t="s">
        <v>1751</v>
      </c>
      <c r="K2042" t="s">
        <v>32288</v>
      </c>
      <c r="L2042" t="s">
        <v>32289</v>
      </c>
      <c r="M2042" t="s">
        <v>32290</v>
      </c>
    </row>
    <row r="2043" spans="1:13">
      <c r="A2043" t="s">
        <v>177</v>
      </c>
      <c r="B2043" t="s">
        <v>177</v>
      </c>
      <c r="C2043" t="s">
        <v>3421</v>
      </c>
      <c r="D2043" t="s">
        <v>154</v>
      </c>
      <c r="E2043" t="s">
        <v>331</v>
      </c>
      <c r="F2043" t="s">
        <v>10</v>
      </c>
      <c r="G2043" t="s">
        <v>32291</v>
      </c>
      <c r="H2043" t="s">
        <v>1348</v>
      </c>
      <c r="I2043" t="s">
        <v>32027</v>
      </c>
      <c r="J2043" t="s">
        <v>1810</v>
      </c>
      <c r="K2043" t="s">
        <v>32292</v>
      </c>
      <c r="L2043" t="s">
        <v>30949</v>
      </c>
      <c r="M2043" t="s">
        <v>32293</v>
      </c>
    </row>
    <row r="2044" spans="1:13">
      <c r="A2044" t="s">
        <v>177</v>
      </c>
      <c r="B2044" t="s">
        <v>177</v>
      </c>
      <c r="C2044" t="s">
        <v>3421</v>
      </c>
      <c r="D2044" t="s">
        <v>154</v>
      </c>
      <c r="E2044" t="s">
        <v>331</v>
      </c>
      <c r="F2044" t="s">
        <v>2</v>
      </c>
      <c r="G2044" t="s">
        <v>32294</v>
      </c>
      <c r="H2044" t="s">
        <v>1592</v>
      </c>
      <c r="I2044" t="s">
        <v>32090</v>
      </c>
      <c r="J2044" t="s">
        <v>1482</v>
      </c>
      <c r="K2044" t="s">
        <v>32096</v>
      </c>
      <c r="L2044" t="s">
        <v>25970</v>
      </c>
      <c r="M2044" t="s">
        <v>32295</v>
      </c>
    </row>
    <row r="2045" spans="1:13">
      <c r="A2045" t="s">
        <v>177</v>
      </c>
      <c r="B2045" t="s">
        <v>177</v>
      </c>
      <c r="C2045" t="s">
        <v>3421</v>
      </c>
      <c r="D2045" t="s">
        <v>154</v>
      </c>
      <c r="E2045" t="s">
        <v>331</v>
      </c>
      <c r="F2045" t="s">
        <v>11</v>
      </c>
      <c r="G2045" t="s">
        <v>32296</v>
      </c>
      <c r="H2045" t="s">
        <v>1984</v>
      </c>
      <c r="I2045" t="s">
        <v>32265</v>
      </c>
      <c r="J2045" t="s">
        <v>1051</v>
      </c>
      <c r="K2045" t="s">
        <v>32034</v>
      </c>
      <c r="L2045" t="s">
        <v>18986</v>
      </c>
      <c r="M2045" t="s">
        <v>32297</v>
      </c>
    </row>
    <row r="2046" spans="1:13">
      <c r="A2046" t="s">
        <v>177</v>
      </c>
      <c r="B2046" t="s">
        <v>177</v>
      </c>
      <c r="C2046" t="s">
        <v>3421</v>
      </c>
      <c r="D2046" t="s">
        <v>154</v>
      </c>
      <c r="E2046" t="s">
        <v>331</v>
      </c>
      <c r="F2046" t="s">
        <v>20</v>
      </c>
      <c r="G2046" t="s">
        <v>32298</v>
      </c>
      <c r="H2046" t="s">
        <v>1613</v>
      </c>
      <c r="I2046" t="s">
        <v>32299</v>
      </c>
      <c r="J2046" t="s">
        <v>1482</v>
      </c>
      <c r="K2046" t="s">
        <v>32096</v>
      </c>
      <c r="L2046" t="s">
        <v>16258</v>
      </c>
      <c r="M2046" t="s">
        <v>12967</v>
      </c>
    </row>
    <row r="2047" spans="1:13">
      <c r="A2047" t="s">
        <v>177</v>
      </c>
      <c r="B2047" t="s">
        <v>177</v>
      </c>
      <c r="C2047" t="s">
        <v>3421</v>
      </c>
      <c r="D2047" t="s">
        <v>155</v>
      </c>
      <c r="E2047" t="s">
        <v>339</v>
      </c>
      <c r="F2047" t="s">
        <v>3</v>
      </c>
      <c r="G2047" t="s">
        <v>32300</v>
      </c>
      <c r="H2047" t="s">
        <v>2279</v>
      </c>
      <c r="I2047" t="s">
        <v>32301</v>
      </c>
      <c r="J2047" t="s">
        <v>1984</v>
      </c>
      <c r="K2047" t="s">
        <v>32099</v>
      </c>
      <c r="L2047" t="s">
        <v>32302</v>
      </c>
      <c r="M2047" t="s">
        <v>26625</v>
      </c>
    </row>
    <row r="2048" spans="1:13">
      <c r="A2048" t="s">
        <v>177</v>
      </c>
      <c r="B2048" t="s">
        <v>177</v>
      </c>
      <c r="C2048" t="s">
        <v>3421</v>
      </c>
      <c r="D2048" t="s">
        <v>155</v>
      </c>
      <c r="E2048" t="s">
        <v>339</v>
      </c>
      <c r="F2048" t="s">
        <v>10</v>
      </c>
      <c r="G2048" t="s">
        <v>32303</v>
      </c>
      <c r="H2048" t="s">
        <v>2781</v>
      </c>
      <c r="I2048" t="s">
        <v>32304</v>
      </c>
      <c r="J2048" t="s">
        <v>2052</v>
      </c>
      <c r="K2048" t="s">
        <v>32157</v>
      </c>
      <c r="L2048" t="s">
        <v>32305</v>
      </c>
      <c r="M2048" t="s">
        <v>32306</v>
      </c>
    </row>
    <row r="2049" spans="1:13">
      <c r="A2049" t="s">
        <v>177</v>
      </c>
      <c r="B2049" t="s">
        <v>177</v>
      </c>
      <c r="C2049" t="s">
        <v>3421</v>
      </c>
      <c r="D2049" t="s">
        <v>155</v>
      </c>
      <c r="E2049" t="s">
        <v>339</v>
      </c>
      <c r="F2049" t="s">
        <v>2</v>
      </c>
      <c r="G2049" t="s">
        <v>32307</v>
      </c>
      <c r="H2049" t="s">
        <v>1698</v>
      </c>
      <c r="I2049" t="s">
        <v>32039</v>
      </c>
      <c r="J2049" t="s">
        <v>1482</v>
      </c>
      <c r="K2049" t="s">
        <v>32096</v>
      </c>
      <c r="L2049" t="s">
        <v>19167</v>
      </c>
      <c r="M2049" t="s">
        <v>6522</v>
      </c>
    </row>
    <row r="2050" spans="1:13">
      <c r="A2050" t="s">
        <v>177</v>
      </c>
      <c r="B2050" t="s">
        <v>177</v>
      </c>
      <c r="C2050" t="s">
        <v>3421</v>
      </c>
      <c r="D2050" t="s">
        <v>155</v>
      </c>
      <c r="E2050" t="s">
        <v>339</v>
      </c>
      <c r="F2050" t="s">
        <v>4</v>
      </c>
      <c r="G2050" t="s">
        <v>32308</v>
      </c>
      <c r="H2050" t="s">
        <v>1502</v>
      </c>
      <c r="I2050" t="s">
        <v>32309</v>
      </c>
      <c r="J2050" t="s">
        <v>1051</v>
      </c>
      <c r="K2050" t="s">
        <v>32034</v>
      </c>
      <c r="L2050" t="s">
        <v>32310</v>
      </c>
      <c r="M2050" t="s">
        <v>13786</v>
      </c>
    </row>
    <row r="2051" spans="1:13">
      <c r="A2051" t="s">
        <v>177</v>
      </c>
      <c r="B2051" t="s">
        <v>177</v>
      </c>
      <c r="C2051" t="s">
        <v>3421</v>
      </c>
      <c r="D2051" t="s">
        <v>155</v>
      </c>
      <c r="E2051" t="s">
        <v>339</v>
      </c>
      <c r="F2051" t="s">
        <v>11</v>
      </c>
      <c r="G2051" t="s">
        <v>32311</v>
      </c>
      <c r="H2051" t="s">
        <v>1918</v>
      </c>
      <c r="I2051" t="s">
        <v>32093</v>
      </c>
      <c r="J2051" t="s">
        <v>1051</v>
      </c>
      <c r="K2051" t="s">
        <v>32034</v>
      </c>
      <c r="L2051" t="s">
        <v>28361</v>
      </c>
      <c r="M2051" t="s">
        <v>26565</v>
      </c>
    </row>
    <row r="2052" spans="1:13">
      <c r="A2052" t="s">
        <v>177</v>
      </c>
      <c r="B2052" t="s">
        <v>177</v>
      </c>
      <c r="C2052" t="s">
        <v>3421</v>
      </c>
      <c r="D2052" t="s">
        <v>155</v>
      </c>
      <c r="E2052" t="s">
        <v>339</v>
      </c>
      <c r="F2052" t="s">
        <v>20</v>
      </c>
      <c r="G2052" t="s">
        <v>32312</v>
      </c>
      <c r="H2052" t="s">
        <v>1744</v>
      </c>
      <c r="I2052" t="s">
        <v>32060</v>
      </c>
      <c r="J2052" t="s">
        <v>1051</v>
      </c>
      <c r="K2052" t="s">
        <v>32034</v>
      </c>
      <c r="L2052" t="s">
        <v>29278</v>
      </c>
      <c r="M2052" t="s">
        <v>32313</v>
      </c>
    </row>
    <row r="2053" spans="1:13">
      <c r="A2053" t="s">
        <v>177</v>
      </c>
      <c r="B2053" t="s">
        <v>177</v>
      </c>
      <c r="C2053" t="s">
        <v>3421</v>
      </c>
      <c r="D2053" t="s">
        <v>155</v>
      </c>
      <c r="E2053" t="s">
        <v>347</v>
      </c>
      <c r="F2053" t="s">
        <v>3</v>
      </c>
      <c r="G2053" t="s">
        <v>32314</v>
      </c>
      <c r="H2053" t="s">
        <v>2287</v>
      </c>
      <c r="I2053" t="s">
        <v>32315</v>
      </c>
      <c r="J2053" t="s">
        <v>1808</v>
      </c>
      <c r="K2053" t="s">
        <v>32316</v>
      </c>
      <c r="L2053" t="s">
        <v>32317</v>
      </c>
      <c r="M2053" t="s">
        <v>32318</v>
      </c>
    </row>
    <row r="2054" spans="1:13">
      <c r="A2054" t="s">
        <v>177</v>
      </c>
      <c r="B2054" t="s">
        <v>177</v>
      </c>
      <c r="C2054" t="s">
        <v>3421</v>
      </c>
      <c r="D2054" t="s">
        <v>155</v>
      </c>
      <c r="E2054" t="s">
        <v>347</v>
      </c>
      <c r="F2054" t="s">
        <v>10</v>
      </c>
      <c r="G2054" t="s">
        <v>32319</v>
      </c>
      <c r="H2054" t="s">
        <v>2994</v>
      </c>
      <c r="I2054" t="s">
        <v>32320</v>
      </c>
      <c r="J2054" t="s">
        <v>2281</v>
      </c>
      <c r="K2054" t="s">
        <v>25556</v>
      </c>
      <c r="L2054" t="s">
        <v>25558</v>
      </c>
      <c r="M2054" t="s">
        <v>26502</v>
      </c>
    </row>
    <row r="2055" spans="1:13">
      <c r="A2055" t="s">
        <v>177</v>
      </c>
      <c r="B2055" t="s">
        <v>177</v>
      </c>
      <c r="C2055" t="s">
        <v>3421</v>
      </c>
      <c r="D2055" t="s">
        <v>155</v>
      </c>
      <c r="E2055" t="s">
        <v>347</v>
      </c>
      <c r="F2055" t="s">
        <v>2</v>
      </c>
      <c r="G2055" t="s">
        <v>32321</v>
      </c>
      <c r="H2055" t="s">
        <v>1053</v>
      </c>
      <c r="I2055" t="s">
        <v>32144</v>
      </c>
      <c r="J2055" t="s">
        <v>1482</v>
      </c>
      <c r="K2055" t="s">
        <v>32096</v>
      </c>
      <c r="L2055" t="s">
        <v>11472</v>
      </c>
      <c r="M2055" t="s">
        <v>14747</v>
      </c>
    </row>
    <row r="2056" spans="1:13">
      <c r="A2056" t="s">
        <v>177</v>
      </c>
      <c r="B2056" t="s">
        <v>177</v>
      </c>
      <c r="C2056" t="s">
        <v>3421</v>
      </c>
      <c r="D2056" t="s">
        <v>155</v>
      </c>
      <c r="E2056" t="s">
        <v>347</v>
      </c>
      <c r="F2056" t="s">
        <v>11</v>
      </c>
      <c r="G2056" t="s">
        <v>32322</v>
      </c>
      <c r="H2056" t="s">
        <v>1831</v>
      </c>
      <c r="I2056" t="s">
        <v>32220</v>
      </c>
      <c r="J2056" t="s">
        <v>3800</v>
      </c>
      <c r="K2056" t="s">
        <v>3808</v>
      </c>
      <c r="L2056" t="s">
        <v>469</v>
      </c>
      <c r="M2056" t="s">
        <v>30225</v>
      </c>
    </row>
    <row r="2057" spans="1:13">
      <c r="A2057" t="s">
        <v>177</v>
      </c>
      <c r="B2057" t="s">
        <v>177</v>
      </c>
      <c r="C2057" t="s">
        <v>3421</v>
      </c>
      <c r="D2057" t="s">
        <v>155</v>
      </c>
      <c r="E2057" t="s">
        <v>347</v>
      </c>
      <c r="F2057" t="s">
        <v>20</v>
      </c>
      <c r="G2057" t="s">
        <v>32323</v>
      </c>
      <c r="H2057" t="s">
        <v>1657</v>
      </c>
      <c r="I2057" t="s">
        <v>32078</v>
      </c>
      <c r="J2057" t="s">
        <v>1504</v>
      </c>
      <c r="K2057" t="s">
        <v>25477</v>
      </c>
      <c r="L2057" t="s">
        <v>29072</v>
      </c>
      <c r="M2057" t="s">
        <v>13977</v>
      </c>
    </row>
    <row r="2058" spans="1:13">
      <c r="A2058" t="s">
        <v>177</v>
      </c>
      <c r="B2058" t="s">
        <v>177</v>
      </c>
      <c r="C2058" t="s">
        <v>3421</v>
      </c>
      <c r="D2058" t="s">
        <v>155</v>
      </c>
      <c r="E2058" t="s">
        <v>230</v>
      </c>
      <c r="F2058" t="s">
        <v>3</v>
      </c>
      <c r="G2058" t="s">
        <v>32324</v>
      </c>
      <c r="H2058" t="s">
        <v>4417</v>
      </c>
      <c r="I2058" t="s">
        <v>32325</v>
      </c>
      <c r="J2058" t="s">
        <v>1315</v>
      </c>
      <c r="K2058" t="s">
        <v>32271</v>
      </c>
      <c r="L2058" t="s">
        <v>32326</v>
      </c>
      <c r="M2058" t="s">
        <v>32327</v>
      </c>
    </row>
    <row r="2059" spans="1:13">
      <c r="A2059" t="s">
        <v>177</v>
      </c>
      <c r="B2059" t="s">
        <v>177</v>
      </c>
      <c r="C2059" t="s">
        <v>3421</v>
      </c>
      <c r="D2059" t="s">
        <v>155</v>
      </c>
      <c r="E2059" t="s">
        <v>230</v>
      </c>
      <c r="F2059" t="s">
        <v>10</v>
      </c>
      <c r="G2059" t="s">
        <v>32328</v>
      </c>
      <c r="H2059" t="s">
        <v>3013</v>
      </c>
      <c r="I2059" t="s">
        <v>32329</v>
      </c>
      <c r="J2059" t="s">
        <v>2239</v>
      </c>
      <c r="K2059" t="s">
        <v>32186</v>
      </c>
      <c r="L2059" t="s">
        <v>32330</v>
      </c>
      <c r="M2059" t="s">
        <v>32331</v>
      </c>
    </row>
    <row r="2060" spans="1:13">
      <c r="A2060" t="s">
        <v>177</v>
      </c>
      <c r="B2060" t="s">
        <v>177</v>
      </c>
      <c r="C2060" t="s">
        <v>3421</v>
      </c>
      <c r="D2060" t="s">
        <v>155</v>
      </c>
      <c r="E2060" t="s">
        <v>230</v>
      </c>
      <c r="F2060" t="s">
        <v>2</v>
      </c>
      <c r="G2060" t="s">
        <v>32332</v>
      </c>
      <c r="H2060" t="s">
        <v>1875</v>
      </c>
      <c r="I2060" t="s">
        <v>32197</v>
      </c>
      <c r="J2060" t="s">
        <v>1547</v>
      </c>
      <c r="K2060" t="s">
        <v>11593</v>
      </c>
      <c r="L2060" t="s">
        <v>26087</v>
      </c>
      <c r="M2060" t="s">
        <v>32333</v>
      </c>
    </row>
    <row r="2061" spans="1:13">
      <c r="A2061" t="s">
        <v>177</v>
      </c>
      <c r="B2061" t="s">
        <v>177</v>
      </c>
      <c r="C2061" t="s">
        <v>3421</v>
      </c>
      <c r="D2061" t="s">
        <v>155</v>
      </c>
      <c r="E2061" t="s">
        <v>230</v>
      </c>
      <c r="F2061" t="s">
        <v>4</v>
      </c>
      <c r="G2061" t="s">
        <v>32334</v>
      </c>
      <c r="H2061" t="s">
        <v>1051</v>
      </c>
      <c r="I2061" t="s">
        <v>32162</v>
      </c>
      <c r="J2061" t="s">
        <v>3800</v>
      </c>
      <c r="K2061" t="s">
        <v>3808</v>
      </c>
      <c r="L2061" t="s">
        <v>16337</v>
      </c>
      <c r="M2061" t="s">
        <v>32335</v>
      </c>
    </row>
    <row r="2062" spans="1:13">
      <c r="A2062" t="s">
        <v>177</v>
      </c>
      <c r="B2062" t="s">
        <v>177</v>
      </c>
      <c r="C2062" t="s">
        <v>3421</v>
      </c>
      <c r="D2062" t="s">
        <v>155</v>
      </c>
      <c r="E2062" t="s">
        <v>230</v>
      </c>
      <c r="F2062" t="s">
        <v>11</v>
      </c>
      <c r="G2062" t="s">
        <v>32336</v>
      </c>
      <c r="H2062" t="s">
        <v>1961</v>
      </c>
      <c r="I2062" t="s">
        <v>32337</v>
      </c>
      <c r="J2062" t="s">
        <v>1051</v>
      </c>
      <c r="K2062" t="s">
        <v>32034</v>
      </c>
      <c r="L2062" t="s">
        <v>26399</v>
      </c>
      <c r="M2062" t="s">
        <v>928</v>
      </c>
    </row>
    <row r="2063" spans="1:13">
      <c r="A2063" t="s">
        <v>177</v>
      </c>
      <c r="B2063" t="s">
        <v>177</v>
      </c>
      <c r="C2063" t="s">
        <v>3421</v>
      </c>
      <c r="D2063" t="s">
        <v>155</v>
      </c>
      <c r="E2063" t="s">
        <v>230</v>
      </c>
      <c r="F2063" t="s">
        <v>20</v>
      </c>
      <c r="G2063" t="s">
        <v>32338</v>
      </c>
      <c r="H2063" t="s">
        <v>1721</v>
      </c>
      <c r="I2063" t="s">
        <v>32126</v>
      </c>
      <c r="J2063" t="s">
        <v>3800</v>
      </c>
      <c r="K2063" t="s">
        <v>3808</v>
      </c>
      <c r="L2063" t="s">
        <v>26459</v>
      </c>
      <c r="M2063" t="s">
        <v>32339</v>
      </c>
    </row>
    <row r="2064" spans="1:13">
      <c r="A2064" t="s">
        <v>177</v>
      </c>
      <c r="B2064" t="s">
        <v>177</v>
      </c>
      <c r="C2064" t="s">
        <v>3421</v>
      </c>
      <c r="D2064" t="s">
        <v>155</v>
      </c>
      <c r="E2064" t="s">
        <v>300</v>
      </c>
      <c r="F2064" t="s">
        <v>3</v>
      </c>
      <c r="G2064" t="s">
        <v>32340</v>
      </c>
      <c r="H2064" t="s">
        <v>2308</v>
      </c>
      <c r="I2064" t="s">
        <v>32341</v>
      </c>
      <c r="J2064" t="s">
        <v>2431</v>
      </c>
      <c r="K2064" t="s">
        <v>32342</v>
      </c>
      <c r="L2064" t="s">
        <v>32343</v>
      </c>
      <c r="M2064" t="s">
        <v>32344</v>
      </c>
    </row>
    <row r="2065" spans="1:13">
      <c r="A2065" t="s">
        <v>177</v>
      </c>
      <c r="B2065" t="s">
        <v>177</v>
      </c>
      <c r="C2065" t="s">
        <v>3421</v>
      </c>
      <c r="D2065" t="s">
        <v>155</v>
      </c>
      <c r="E2065" t="s">
        <v>300</v>
      </c>
      <c r="F2065" t="s">
        <v>10</v>
      </c>
      <c r="G2065" t="s">
        <v>32345</v>
      </c>
      <c r="H2065" t="s">
        <v>3389</v>
      </c>
      <c r="I2065" t="s">
        <v>32346</v>
      </c>
      <c r="J2065" t="s">
        <v>2324</v>
      </c>
      <c r="K2065" t="s">
        <v>32047</v>
      </c>
      <c r="L2065" t="s">
        <v>32347</v>
      </c>
      <c r="M2065" t="s">
        <v>32348</v>
      </c>
    </row>
    <row r="2066" spans="1:13">
      <c r="A2066" t="s">
        <v>177</v>
      </c>
      <c r="B2066" t="s">
        <v>177</v>
      </c>
      <c r="C2066" t="s">
        <v>3421</v>
      </c>
      <c r="D2066" t="s">
        <v>155</v>
      </c>
      <c r="E2066" t="s">
        <v>300</v>
      </c>
      <c r="F2066" t="s">
        <v>2</v>
      </c>
      <c r="G2066" t="s">
        <v>32349</v>
      </c>
      <c r="H2066" t="s">
        <v>1657</v>
      </c>
      <c r="I2066" t="s">
        <v>32078</v>
      </c>
      <c r="J2066" t="s">
        <v>1504</v>
      </c>
      <c r="K2066" t="s">
        <v>25477</v>
      </c>
      <c r="L2066" t="s">
        <v>26513</v>
      </c>
      <c r="M2066" t="s">
        <v>32350</v>
      </c>
    </row>
    <row r="2067" spans="1:13">
      <c r="A2067" t="s">
        <v>177</v>
      </c>
      <c r="B2067" t="s">
        <v>177</v>
      </c>
      <c r="C2067" t="s">
        <v>3421</v>
      </c>
      <c r="D2067" t="s">
        <v>155</v>
      </c>
      <c r="E2067" t="s">
        <v>300</v>
      </c>
      <c r="F2067" t="s">
        <v>4</v>
      </c>
      <c r="G2067" t="s">
        <v>32351</v>
      </c>
      <c r="H2067" t="s">
        <v>1482</v>
      </c>
      <c r="I2067" t="s">
        <v>32054</v>
      </c>
      <c r="J2067" t="s">
        <v>1051</v>
      </c>
      <c r="K2067" t="s">
        <v>32034</v>
      </c>
      <c r="L2067" t="s">
        <v>24935</v>
      </c>
      <c r="M2067" t="s">
        <v>32352</v>
      </c>
    </row>
    <row r="2068" spans="1:13">
      <c r="A2068" t="s">
        <v>177</v>
      </c>
      <c r="B2068" t="s">
        <v>177</v>
      </c>
      <c r="C2068" t="s">
        <v>3421</v>
      </c>
      <c r="D2068" t="s">
        <v>155</v>
      </c>
      <c r="E2068" t="s">
        <v>300</v>
      </c>
      <c r="F2068" t="s">
        <v>11</v>
      </c>
      <c r="G2068" t="s">
        <v>32353</v>
      </c>
      <c r="H2068" t="s">
        <v>2007</v>
      </c>
      <c r="I2068" t="s">
        <v>32057</v>
      </c>
      <c r="J2068" t="s">
        <v>1051</v>
      </c>
      <c r="K2068" t="s">
        <v>32034</v>
      </c>
      <c r="L2068" t="s">
        <v>27439</v>
      </c>
      <c r="M2068" t="s">
        <v>32354</v>
      </c>
    </row>
    <row r="2069" spans="1:13">
      <c r="A2069" t="s">
        <v>177</v>
      </c>
      <c r="B2069" t="s">
        <v>177</v>
      </c>
      <c r="C2069" t="s">
        <v>3421</v>
      </c>
      <c r="D2069" t="s">
        <v>155</v>
      </c>
      <c r="E2069" t="s">
        <v>300</v>
      </c>
      <c r="F2069" t="s">
        <v>20</v>
      </c>
      <c r="G2069" t="s">
        <v>32355</v>
      </c>
      <c r="H2069" t="s">
        <v>1546</v>
      </c>
      <c r="I2069" t="s">
        <v>32200</v>
      </c>
      <c r="J2069" t="s">
        <v>1051</v>
      </c>
      <c r="K2069" t="s">
        <v>32034</v>
      </c>
      <c r="L2069" t="s">
        <v>27414</v>
      </c>
      <c r="M2069" t="s">
        <v>32356</v>
      </c>
    </row>
    <row r="2070" spans="1:13">
      <c r="A2070" t="s">
        <v>177</v>
      </c>
      <c r="B2070" t="s">
        <v>177</v>
      </c>
      <c r="C2070" t="s">
        <v>3421</v>
      </c>
      <c r="D2070" t="s">
        <v>161</v>
      </c>
      <c r="E2070" t="s">
        <v>690</v>
      </c>
      <c r="F2070" t="s">
        <v>3</v>
      </c>
      <c r="G2070" t="s">
        <v>32357</v>
      </c>
      <c r="H2070" t="s">
        <v>1590</v>
      </c>
      <c r="I2070" t="s">
        <v>32358</v>
      </c>
      <c r="J2070" t="s">
        <v>1613</v>
      </c>
      <c r="K2070" t="s">
        <v>32359</v>
      </c>
      <c r="L2070" t="s">
        <v>32360</v>
      </c>
      <c r="M2070" t="s">
        <v>25585</v>
      </c>
    </row>
    <row r="2071" spans="1:13">
      <c r="A2071" t="s">
        <v>177</v>
      </c>
      <c r="B2071" t="s">
        <v>177</v>
      </c>
      <c r="C2071" t="s">
        <v>3421</v>
      </c>
      <c r="D2071" t="s">
        <v>161</v>
      </c>
      <c r="E2071" t="s">
        <v>690</v>
      </c>
      <c r="F2071" t="s">
        <v>10</v>
      </c>
      <c r="G2071" t="s">
        <v>32361</v>
      </c>
      <c r="H2071" t="s">
        <v>1918</v>
      </c>
      <c r="I2071" t="s">
        <v>32362</v>
      </c>
      <c r="J2071" t="s">
        <v>1590</v>
      </c>
      <c r="K2071" t="s">
        <v>32363</v>
      </c>
      <c r="L2071" t="s">
        <v>27193</v>
      </c>
      <c r="M2071" t="s">
        <v>32364</v>
      </c>
    </row>
    <row r="2072" spans="1:13">
      <c r="A2072" t="s">
        <v>177</v>
      </c>
      <c r="B2072" t="s">
        <v>177</v>
      </c>
      <c r="C2072" t="s">
        <v>3421</v>
      </c>
      <c r="D2072" t="s">
        <v>161</v>
      </c>
      <c r="E2072" t="s">
        <v>690</v>
      </c>
      <c r="F2072" t="s">
        <v>2</v>
      </c>
      <c r="G2072" t="s">
        <v>32365</v>
      </c>
      <c r="H2072" t="s">
        <v>1547</v>
      </c>
      <c r="I2072" t="s">
        <v>32366</v>
      </c>
      <c r="J2072" t="s">
        <v>1482</v>
      </c>
      <c r="K2072" t="s">
        <v>7918</v>
      </c>
      <c r="L2072" t="s">
        <v>26115</v>
      </c>
      <c r="M2072" t="s">
        <v>32367</v>
      </c>
    </row>
    <row r="2073" spans="1:13">
      <c r="A2073" t="s">
        <v>177</v>
      </c>
      <c r="B2073" t="s">
        <v>177</v>
      </c>
      <c r="C2073" t="s">
        <v>3421</v>
      </c>
      <c r="D2073" t="s">
        <v>161</v>
      </c>
      <c r="E2073" t="s">
        <v>690</v>
      </c>
      <c r="F2073" t="s">
        <v>11</v>
      </c>
      <c r="G2073" t="s">
        <v>32368</v>
      </c>
      <c r="H2073" t="s">
        <v>1504</v>
      </c>
      <c r="I2073" t="s">
        <v>32369</v>
      </c>
      <c r="J2073" t="s">
        <v>3800</v>
      </c>
      <c r="K2073" t="s">
        <v>3808</v>
      </c>
      <c r="L2073" t="s">
        <v>14162</v>
      </c>
      <c r="M2073" t="s">
        <v>1276</v>
      </c>
    </row>
    <row r="2074" spans="1:13">
      <c r="A2074" t="s">
        <v>177</v>
      </c>
      <c r="B2074" t="s">
        <v>177</v>
      </c>
      <c r="C2074" t="s">
        <v>3421</v>
      </c>
      <c r="D2074" t="s">
        <v>161</v>
      </c>
      <c r="E2074" t="s">
        <v>690</v>
      </c>
      <c r="F2074" t="s">
        <v>20</v>
      </c>
      <c r="G2074" t="s">
        <v>32370</v>
      </c>
      <c r="H2074" t="s">
        <v>1051</v>
      </c>
      <c r="I2074" t="s">
        <v>32371</v>
      </c>
      <c r="J2074" t="s">
        <v>3800</v>
      </c>
      <c r="K2074" t="s">
        <v>3808</v>
      </c>
      <c r="L2074" t="s">
        <v>964</v>
      </c>
      <c r="M2074" t="s">
        <v>16358</v>
      </c>
    </row>
    <row r="2075" spans="1:13">
      <c r="A2075" t="s">
        <v>177</v>
      </c>
      <c r="B2075" t="s">
        <v>177</v>
      </c>
      <c r="C2075" t="s">
        <v>3421</v>
      </c>
      <c r="D2075" t="s">
        <v>161</v>
      </c>
      <c r="E2075" t="s">
        <v>698</v>
      </c>
      <c r="F2075" t="s">
        <v>3</v>
      </c>
      <c r="G2075" t="s">
        <v>32372</v>
      </c>
      <c r="H2075" t="s">
        <v>1719</v>
      </c>
      <c r="I2075" t="s">
        <v>32373</v>
      </c>
      <c r="J2075" t="s">
        <v>1853</v>
      </c>
      <c r="K2075" t="s">
        <v>32374</v>
      </c>
      <c r="L2075" t="s">
        <v>26163</v>
      </c>
      <c r="M2075" t="s">
        <v>32375</v>
      </c>
    </row>
    <row r="2076" spans="1:13">
      <c r="A2076" t="s">
        <v>177</v>
      </c>
      <c r="B2076" t="s">
        <v>177</v>
      </c>
      <c r="C2076" t="s">
        <v>3421</v>
      </c>
      <c r="D2076" t="s">
        <v>161</v>
      </c>
      <c r="E2076" t="s">
        <v>698</v>
      </c>
      <c r="F2076" t="s">
        <v>10</v>
      </c>
      <c r="G2076" t="s">
        <v>32376</v>
      </c>
      <c r="H2076" t="s">
        <v>2281</v>
      </c>
      <c r="I2076" t="s">
        <v>32377</v>
      </c>
      <c r="J2076" t="s">
        <v>1721</v>
      </c>
      <c r="K2076" t="s">
        <v>32378</v>
      </c>
      <c r="L2076" t="s">
        <v>32379</v>
      </c>
      <c r="M2076" t="s">
        <v>32380</v>
      </c>
    </row>
    <row r="2077" spans="1:13">
      <c r="A2077" t="s">
        <v>177</v>
      </c>
      <c r="B2077" t="s">
        <v>177</v>
      </c>
      <c r="C2077" t="s">
        <v>3421</v>
      </c>
      <c r="D2077" t="s">
        <v>161</v>
      </c>
      <c r="E2077" t="s">
        <v>698</v>
      </c>
      <c r="F2077" t="s">
        <v>2</v>
      </c>
      <c r="G2077" t="s">
        <v>32381</v>
      </c>
      <c r="H2077" t="s">
        <v>1547</v>
      </c>
      <c r="I2077" t="s">
        <v>32366</v>
      </c>
      <c r="J2077" t="s">
        <v>3800</v>
      </c>
      <c r="K2077" t="s">
        <v>3808</v>
      </c>
      <c r="L2077" t="s">
        <v>26115</v>
      </c>
      <c r="M2077" t="s">
        <v>13191</v>
      </c>
    </row>
    <row r="2078" spans="1:13">
      <c r="A2078" t="s">
        <v>177</v>
      </c>
      <c r="B2078" t="s">
        <v>177</v>
      </c>
      <c r="C2078" t="s">
        <v>3421</v>
      </c>
      <c r="D2078" t="s">
        <v>161</v>
      </c>
      <c r="E2078" t="s">
        <v>698</v>
      </c>
      <c r="F2078" t="s">
        <v>11</v>
      </c>
      <c r="G2078" t="s">
        <v>32382</v>
      </c>
      <c r="H2078" t="s">
        <v>1590</v>
      </c>
      <c r="I2078" t="s">
        <v>32358</v>
      </c>
      <c r="J2078" t="s">
        <v>3800</v>
      </c>
      <c r="K2078" t="s">
        <v>3808</v>
      </c>
      <c r="L2078" t="s">
        <v>30094</v>
      </c>
      <c r="M2078" t="s">
        <v>32383</v>
      </c>
    </row>
    <row r="2079" spans="1:13">
      <c r="A2079" t="s">
        <v>177</v>
      </c>
      <c r="B2079" t="s">
        <v>177</v>
      </c>
      <c r="C2079" t="s">
        <v>3421</v>
      </c>
      <c r="D2079" t="s">
        <v>161</v>
      </c>
      <c r="E2079" t="s">
        <v>698</v>
      </c>
      <c r="F2079" t="s">
        <v>20</v>
      </c>
      <c r="G2079" t="s">
        <v>32384</v>
      </c>
      <c r="H2079" t="s">
        <v>1502</v>
      </c>
      <c r="I2079" t="s">
        <v>32385</v>
      </c>
      <c r="J2079" t="s">
        <v>3800</v>
      </c>
      <c r="K2079" t="s">
        <v>3808</v>
      </c>
      <c r="L2079" t="s">
        <v>19840</v>
      </c>
      <c r="M2079" t="s">
        <v>32386</v>
      </c>
    </row>
    <row r="2080" spans="1:13">
      <c r="A2080" t="s">
        <v>177</v>
      </c>
      <c r="B2080" t="s">
        <v>177</v>
      </c>
      <c r="C2080" t="s">
        <v>3421</v>
      </c>
      <c r="D2080" t="s">
        <v>161</v>
      </c>
      <c r="E2080" t="s">
        <v>706</v>
      </c>
      <c r="F2080" t="s">
        <v>3</v>
      </c>
      <c r="G2080" t="s">
        <v>32387</v>
      </c>
      <c r="H2080" t="s">
        <v>2818</v>
      </c>
      <c r="I2080" t="s">
        <v>32388</v>
      </c>
      <c r="J2080" t="s">
        <v>2461</v>
      </c>
      <c r="K2080" t="s">
        <v>32389</v>
      </c>
      <c r="L2080" t="s">
        <v>32390</v>
      </c>
      <c r="M2080" t="s">
        <v>32391</v>
      </c>
    </row>
    <row r="2081" spans="1:13">
      <c r="A2081" t="s">
        <v>177</v>
      </c>
      <c r="B2081" t="s">
        <v>177</v>
      </c>
      <c r="C2081" t="s">
        <v>3421</v>
      </c>
      <c r="D2081" t="s">
        <v>161</v>
      </c>
      <c r="E2081" t="s">
        <v>706</v>
      </c>
      <c r="F2081" t="s">
        <v>10</v>
      </c>
      <c r="G2081" t="s">
        <v>32392</v>
      </c>
      <c r="H2081" t="s">
        <v>2587</v>
      </c>
      <c r="I2081" t="s">
        <v>32393</v>
      </c>
      <c r="J2081" t="s">
        <v>2029</v>
      </c>
      <c r="K2081" t="s">
        <v>32394</v>
      </c>
      <c r="L2081" t="s">
        <v>32395</v>
      </c>
      <c r="M2081" t="s">
        <v>32396</v>
      </c>
    </row>
    <row r="2082" spans="1:13">
      <c r="A2082" t="s">
        <v>177</v>
      </c>
      <c r="B2082" t="s">
        <v>177</v>
      </c>
      <c r="C2082" t="s">
        <v>3421</v>
      </c>
      <c r="D2082" t="s">
        <v>161</v>
      </c>
      <c r="E2082" t="s">
        <v>706</v>
      </c>
      <c r="F2082" t="s">
        <v>2</v>
      </c>
      <c r="G2082" t="s">
        <v>32397</v>
      </c>
      <c r="H2082" t="s">
        <v>1482</v>
      </c>
      <c r="I2082" t="s">
        <v>32398</v>
      </c>
      <c r="J2082" t="s">
        <v>1482</v>
      </c>
      <c r="K2082" t="s">
        <v>7918</v>
      </c>
      <c r="L2082" t="s">
        <v>774</v>
      </c>
      <c r="M2082" t="s">
        <v>32399</v>
      </c>
    </row>
    <row r="2083" spans="1:13">
      <c r="A2083" t="s">
        <v>177</v>
      </c>
      <c r="B2083" t="s">
        <v>177</v>
      </c>
      <c r="C2083" t="s">
        <v>3421</v>
      </c>
      <c r="D2083" t="s">
        <v>161</v>
      </c>
      <c r="E2083" t="s">
        <v>706</v>
      </c>
      <c r="F2083" t="s">
        <v>4</v>
      </c>
      <c r="G2083" t="s">
        <v>32400</v>
      </c>
      <c r="H2083" t="s">
        <v>1482</v>
      </c>
      <c r="I2083" t="s">
        <v>32398</v>
      </c>
      <c r="J2083" t="s">
        <v>3800</v>
      </c>
      <c r="K2083" t="s">
        <v>3808</v>
      </c>
      <c r="L2083" t="s">
        <v>32401</v>
      </c>
      <c r="M2083" t="s">
        <v>32399</v>
      </c>
    </row>
    <row r="2084" spans="1:13">
      <c r="A2084" t="s">
        <v>177</v>
      </c>
      <c r="B2084" t="s">
        <v>177</v>
      </c>
      <c r="C2084" t="s">
        <v>3421</v>
      </c>
      <c r="D2084" t="s">
        <v>161</v>
      </c>
      <c r="E2084" t="s">
        <v>706</v>
      </c>
      <c r="F2084" t="s">
        <v>11</v>
      </c>
      <c r="G2084" t="s">
        <v>32402</v>
      </c>
      <c r="H2084" t="s">
        <v>1592</v>
      </c>
      <c r="I2084" t="s">
        <v>32403</v>
      </c>
      <c r="J2084" t="s">
        <v>3800</v>
      </c>
      <c r="K2084" t="s">
        <v>3808</v>
      </c>
      <c r="L2084" t="s">
        <v>16777</v>
      </c>
      <c r="M2084" t="s">
        <v>7940</v>
      </c>
    </row>
    <row r="2085" spans="1:13">
      <c r="A2085" t="s">
        <v>177</v>
      </c>
      <c r="B2085" t="s">
        <v>177</v>
      </c>
      <c r="C2085" t="s">
        <v>3421</v>
      </c>
      <c r="D2085" t="s">
        <v>161</v>
      </c>
      <c r="E2085" t="s">
        <v>706</v>
      </c>
      <c r="F2085" t="s">
        <v>20</v>
      </c>
      <c r="G2085" t="s">
        <v>32404</v>
      </c>
      <c r="H2085" t="s">
        <v>1504</v>
      </c>
      <c r="I2085" t="s">
        <v>32369</v>
      </c>
      <c r="J2085" t="s">
        <v>3800</v>
      </c>
      <c r="K2085" t="s">
        <v>3808</v>
      </c>
      <c r="L2085" t="s">
        <v>19830</v>
      </c>
      <c r="M2085" t="s">
        <v>32405</v>
      </c>
    </row>
    <row r="2086" spans="1:13">
      <c r="A2086" t="s">
        <v>177</v>
      </c>
      <c r="B2086" t="s">
        <v>177</v>
      </c>
      <c r="C2086" t="s">
        <v>3421</v>
      </c>
      <c r="D2086" t="s">
        <v>161</v>
      </c>
      <c r="E2086" t="s">
        <v>714</v>
      </c>
      <c r="F2086" t="s">
        <v>3</v>
      </c>
      <c r="G2086" t="s">
        <v>32406</v>
      </c>
      <c r="H2086" t="s">
        <v>2594</v>
      </c>
      <c r="I2086" t="s">
        <v>32407</v>
      </c>
      <c r="J2086" t="s">
        <v>1291</v>
      </c>
      <c r="K2086" t="s">
        <v>32408</v>
      </c>
      <c r="L2086" t="s">
        <v>32409</v>
      </c>
      <c r="M2086" t="s">
        <v>32410</v>
      </c>
    </row>
    <row r="2087" spans="1:13">
      <c r="A2087" t="s">
        <v>177</v>
      </c>
      <c r="B2087" t="s">
        <v>177</v>
      </c>
      <c r="C2087" t="s">
        <v>3421</v>
      </c>
      <c r="D2087" t="s">
        <v>161</v>
      </c>
      <c r="E2087" t="s">
        <v>714</v>
      </c>
      <c r="F2087" t="s">
        <v>10</v>
      </c>
      <c r="G2087" t="s">
        <v>32411</v>
      </c>
      <c r="H2087" t="s">
        <v>2481</v>
      </c>
      <c r="I2087" t="s">
        <v>32412</v>
      </c>
      <c r="J2087" t="s">
        <v>1831</v>
      </c>
      <c r="K2087" t="s">
        <v>32413</v>
      </c>
      <c r="L2087" t="s">
        <v>32414</v>
      </c>
      <c r="M2087" t="s">
        <v>32415</v>
      </c>
    </row>
    <row r="2088" spans="1:13">
      <c r="A2088" t="s">
        <v>177</v>
      </c>
      <c r="B2088" t="s">
        <v>177</v>
      </c>
      <c r="C2088" t="s">
        <v>3421</v>
      </c>
      <c r="D2088" t="s">
        <v>161</v>
      </c>
      <c r="E2088" t="s">
        <v>714</v>
      </c>
      <c r="F2088" t="s">
        <v>2</v>
      </c>
      <c r="G2088" t="s">
        <v>32416</v>
      </c>
      <c r="H2088" t="s">
        <v>1592</v>
      </c>
      <c r="I2088" t="s">
        <v>32403</v>
      </c>
      <c r="J2088" t="s">
        <v>1504</v>
      </c>
      <c r="K2088" t="s">
        <v>32417</v>
      </c>
      <c r="L2088" t="s">
        <v>25410</v>
      </c>
      <c r="M2088" t="s">
        <v>32418</v>
      </c>
    </row>
    <row r="2089" spans="1:13">
      <c r="A2089" t="s">
        <v>177</v>
      </c>
      <c r="B2089" t="s">
        <v>177</v>
      </c>
      <c r="C2089" t="s">
        <v>3421</v>
      </c>
      <c r="D2089" t="s">
        <v>161</v>
      </c>
      <c r="E2089" t="s">
        <v>714</v>
      </c>
      <c r="F2089" t="s">
        <v>4</v>
      </c>
      <c r="G2089" t="s">
        <v>32419</v>
      </c>
      <c r="H2089" t="s">
        <v>1051</v>
      </c>
      <c r="I2089" t="s">
        <v>32371</v>
      </c>
      <c r="J2089" t="s">
        <v>3800</v>
      </c>
      <c r="K2089" t="s">
        <v>3808</v>
      </c>
      <c r="L2089" t="s">
        <v>24911</v>
      </c>
      <c r="M2089" t="s">
        <v>8440</v>
      </c>
    </row>
    <row r="2090" spans="1:13">
      <c r="A2090" t="s">
        <v>177</v>
      </c>
      <c r="B2090" t="s">
        <v>177</v>
      </c>
      <c r="C2090" t="s">
        <v>3421</v>
      </c>
      <c r="D2090" t="s">
        <v>161</v>
      </c>
      <c r="E2090" t="s">
        <v>714</v>
      </c>
      <c r="F2090" t="s">
        <v>11</v>
      </c>
      <c r="G2090" t="s">
        <v>32420</v>
      </c>
      <c r="H2090" t="s">
        <v>1786</v>
      </c>
      <c r="I2090" t="s">
        <v>32421</v>
      </c>
      <c r="J2090" t="s">
        <v>1051</v>
      </c>
      <c r="K2090" t="s">
        <v>32422</v>
      </c>
      <c r="L2090" t="s">
        <v>32423</v>
      </c>
      <c r="M2090" t="s">
        <v>8700</v>
      </c>
    </row>
    <row r="2091" spans="1:13">
      <c r="A2091" t="s">
        <v>177</v>
      </c>
      <c r="B2091" t="s">
        <v>177</v>
      </c>
      <c r="C2091" t="s">
        <v>3421</v>
      </c>
      <c r="D2091" t="s">
        <v>161</v>
      </c>
      <c r="E2091" t="s">
        <v>714</v>
      </c>
      <c r="F2091" t="s">
        <v>20</v>
      </c>
      <c r="G2091" t="s">
        <v>32424</v>
      </c>
      <c r="H2091" t="s">
        <v>1547</v>
      </c>
      <c r="I2091" t="s">
        <v>32366</v>
      </c>
      <c r="J2091" t="s">
        <v>3800</v>
      </c>
      <c r="K2091" t="s">
        <v>3808</v>
      </c>
      <c r="L2091" t="s">
        <v>26390</v>
      </c>
      <c r="M2091" t="s">
        <v>32425</v>
      </c>
    </row>
    <row r="2092" spans="1:13">
      <c r="A2092" t="s">
        <v>177</v>
      </c>
      <c r="B2092" t="s">
        <v>177</v>
      </c>
      <c r="C2092" t="s">
        <v>3421</v>
      </c>
      <c r="D2092" t="s">
        <v>162</v>
      </c>
      <c r="E2092" t="s">
        <v>722</v>
      </c>
      <c r="F2092" t="s">
        <v>3</v>
      </c>
      <c r="G2092" t="s">
        <v>32426</v>
      </c>
      <c r="H2092" t="s">
        <v>1853</v>
      </c>
      <c r="I2092" t="s">
        <v>32427</v>
      </c>
      <c r="J2092" t="s">
        <v>1721</v>
      </c>
      <c r="K2092" t="s">
        <v>32378</v>
      </c>
      <c r="L2092" t="s">
        <v>7756</v>
      </c>
      <c r="M2092" t="s">
        <v>32428</v>
      </c>
    </row>
    <row r="2093" spans="1:13">
      <c r="A2093" t="s">
        <v>177</v>
      </c>
      <c r="B2093" t="s">
        <v>177</v>
      </c>
      <c r="C2093" t="s">
        <v>3421</v>
      </c>
      <c r="D2093" t="s">
        <v>162</v>
      </c>
      <c r="E2093" t="s">
        <v>722</v>
      </c>
      <c r="F2093" t="s">
        <v>10</v>
      </c>
      <c r="G2093" t="s">
        <v>32429</v>
      </c>
      <c r="H2093" t="s">
        <v>2027</v>
      </c>
      <c r="I2093" t="s">
        <v>32430</v>
      </c>
      <c r="J2093" t="s">
        <v>1764</v>
      </c>
      <c r="K2093" t="s">
        <v>32431</v>
      </c>
      <c r="L2093" t="s">
        <v>32432</v>
      </c>
      <c r="M2093" t="s">
        <v>32433</v>
      </c>
    </row>
    <row r="2094" spans="1:13">
      <c r="A2094" t="s">
        <v>177</v>
      </c>
      <c r="B2094" t="s">
        <v>177</v>
      </c>
      <c r="C2094" t="s">
        <v>3421</v>
      </c>
      <c r="D2094" t="s">
        <v>162</v>
      </c>
      <c r="E2094" t="s">
        <v>722</v>
      </c>
      <c r="F2094" t="s">
        <v>2</v>
      </c>
      <c r="G2094" t="s">
        <v>32434</v>
      </c>
      <c r="H2094" t="s">
        <v>1613</v>
      </c>
      <c r="I2094" t="s">
        <v>32435</v>
      </c>
      <c r="J2094" t="s">
        <v>1482</v>
      </c>
      <c r="K2094" t="s">
        <v>7918</v>
      </c>
      <c r="L2094" t="s">
        <v>25565</v>
      </c>
      <c r="M2094" t="s">
        <v>17470</v>
      </c>
    </row>
    <row r="2095" spans="1:13">
      <c r="A2095" t="s">
        <v>177</v>
      </c>
      <c r="B2095" t="s">
        <v>177</v>
      </c>
      <c r="C2095" t="s">
        <v>3421</v>
      </c>
      <c r="D2095" t="s">
        <v>162</v>
      </c>
      <c r="E2095" t="s">
        <v>722</v>
      </c>
      <c r="F2095" t="s">
        <v>11</v>
      </c>
      <c r="G2095" t="s">
        <v>32436</v>
      </c>
      <c r="H2095" t="s">
        <v>1502</v>
      </c>
      <c r="I2095" t="s">
        <v>32385</v>
      </c>
      <c r="J2095" t="s">
        <v>3800</v>
      </c>
      <c r="K2095" t="s">
        <v>3808</v>
      </c>
      <c r="L2095" t="s">
        <v>10067</v>
      </c>
      <c r="M2095" t="s">
        <v>14946</v>
      </c>
    </row>
    <row r="2096" spans="1:13">
      <c r="A2096" t="s">
        <v>177</v>
      </c>
      <c r="B2096" t="s">
        <v>177</v>
      </c>
      <c r="C2096" t="s">
        <v>3421</v>
      </c>
      <c r="D2096" t="s">
        <v>162</v>
      </c>
      <c r="E2096" t="s">
        <v>722</v>
      </c>
      <c r="F2096" t="s">
        <v>20</v>
      </c>
      <c r="G2096" t="s">
        <v>32437</v>
      </c>
      <c r="H2096" t="s">
        <v>1051</v>
      </c>
      <c r="I2096" t="s">
        <v>32371</v>
      </c>
      <c r="J2096" t="s">
        <v>3800</v>
      </c>
      <c r="K2096" t="s">
        <v>3808</v>
      </c>
      <c r="L2096" t="s">
        <v>964</v>
      </c>
      <c r="M2096" t="s">
        <v>11824</v>
      </c>
    </row>
    <row r="2097" spans="1:13">
      <c r="A2097" t="s">
        <v>177</v>
      </c>
      <c r="B2097" t="s">
        <v>177</v>
      </c>
      <c r="C2097" t="s">
        <v>3421</v>
      </c>
      <c r="D2097" t="s">
        <v>162</v>
      </c>
      <c r="E2097" t="s">
        <v>730</v>
      </c>
      <c r="F2097" t="s">
        <v>3</v>
      </c>
      <c r="G2097" t="s">
        <v>32438</v>
      </c>
      <c r="H2097" t="s">
        <v>2301</v>
      </c>
      <c r="I2097" t="s">
        <v>32439</v>
      </c>
      <c r="J2097" t="s">
        <v>1918</v>
      </c>
      <c r="K2097" t="s">
        <v>32440</v>
      </c>
      <c r="L2097" t="s">
        <v>32441</v>
      </c>
      <c r="M2097" t="s">
        <v>29457</v>
      </c>
    </row>
    <row r="2098" spans="1:13">
      <c r="A2098" t="s">
        <v>177</v>
      </c>
      <c r="B2098" t="s">
        <v>177</v>
      </c>
      <c r="C2098" t="s">
        <v>3421</v>
      </c>
      <c r="D2098" t="s">
        <v>162</v>
      </c>
      <c r="E2098" t="s">
        <v>730</v>
      </c>
      <c r="F2098" t="s">
        <v>10</v>
      </c>
      <c r="G2098" t="s">
        <v>32442</v>
      </c>
      <c r="H2098" t="s">
        <v>2324</v>
      </c>
      <c r="I2098" t="s">
        <v>32443</v>
      </c>
      <c r="J2098" t="s">
        <v>1786</v>
      </c>
      <c r="K2098" t="s">
        <v>32444</v>
      </c>
      <c r="L2098" t="s">
        <v>18728</v>
      </c>
      <c r="M2098" t="s">
        <v>32445</v>
      </c>
    </row>
    <row r="2099" spans="1:13">
      <c r="A2099" t="s">
        <v>177</v>
      </c>
      <c r="B2099" t="s">
        <v>177</v>
      </c>
      <c r="C2099" t="s">
        <v>3421</v>
      </c>
      <c r="D2099" t="s">
        <v>162</v>
      </c>
      <c r="E2099" t="s">
        <v>730</v>
      </c>
      <c r="F2099" t="s">
        <v>2</v>
      </c>
      <c r="G2099" t="s">
        <v>32446</v>
      </c>
      <c r="H2099" t="s">
        <v>1482</v>
      </c>
      <c r="I2099" t="s">
        <v>32398</v>
      </c>
      <c r="J2099" t="s">
        <v>1051</v>
      </c>
      <c r="K2099" t="s">
        <v>32422</v>
      </c>
      <c r="L2099" t="s">
        <v>774</v>
      </c>
      <c r="M2099" t="s">
        <v>9849</v>
      </c>
    </row>
    <row r="2100" spans="1:13">
      <c r="A2100" t="s">
        <v>177</v>
      </c>
      <c r="B2100" t="s">
        <v>177</v>
      </c>
      <c r="C2100" t="s">
        <v>3421</v>
      </c>
      <c r="D2100" t="s">
        <v>162</v>
      </c>
      <c r="E2100" t="s">
        <v>730</v>
      </c>
      <c r="F2100" t="s">
        <v>11</v>
      </c>
      <c r="G2100" t="s">
        <v>32447</v>
      </c>
      <c r="H2100" t="s">
        <v>1053</v>
      </c>
      <c r="I2100" t="s">
        <v>32448</v>
      </c>
      <c r="J2100" t="s">
        <v>3800</v>
      </c>
      <c r="K2100" t="s">
        <v>3808</v>
      </c>
      <c r="L2100" t="s">
        <v>26199</v>
      </c>
      <c r="M2100" t="s">
        <v>32449</v>
      </c>
    </row>
    <row r="2101" spans="1:13">
      <c r="A2101" t="s">
        <v>177</v>
      </c>
      <c r="B2101" t="s">
        <v>177</v>
      </c>
      <c r="C2101" t="s">
        <v>3421</v>
      </c>
      <c r="D2101" t="s">
        <v>162</v>
      </c>
      <c r="E2101" t="s">
        <v>730</v>
      </c>
      <c r="F2101" t="s">
        <v>20</v>
      </c>
      <c r="G2101" t="s">
        <v>32450</v>
      </c>
      <c r="H2101" t="s">
        <v>1546</v>
      </c>
      <c r="I2101" t="s">
        <v>32451</v>
      </c>
      <c r="J2101" t="s">
        <v>3800</v>
      </c>
      <c r="K2101" t="s">
        <v>3808</v>
      </c>
      <c r="L2101" t="s">
        <v>28704</v>
      </c>
      <c r="M2101" t="s">
        <v>12950</v>
      </c>
    </row>
    <row r="2102" spans="1:13">
      <c r="A2102" t="s">
        <v>177</v>
      </c>
      <c r="B2102" t="s">
        <v>177</v>
      </c>
      <c r="C2102" t="s">
        <v>3421</v>
      </c>
      <c r="D2102" t="s">
        <v>162</v>
      </c>
      <c r="E2102" t="s">
        <v>738</v>
      </c>
      <c r="F2102" t="s">
        <v>3</v>
      </c>
      <c r="G2102" t="s">
        <v>32452</v>
      </c>
      <c r="H2102" t="s">
        <v>2014</v>
      </c>
      <c r="I2102" t="s">
        <v>32453</v>
      </c>
      <c r="J2102" t="s">
        <v>1968</v>
      </c>
      <c r="K2102" t="s">
        <v>32454</v>
      </c>
      <c r="L2102" t="s">
        <v>32455</v>
      </c>
      <c r="M2102" t="s">
        <v>32456</v>
      </c>
    </row>
    <row r="2103" spans="1:13">
      <c r="A2103" t="s">
        <v>177</v>
      </c>
      <c r="B2103" t="s">
        <v>177</v>
      </c>
      <c r="C2103" t="s">
        <v>3421</v>
      </c>
      <c r="D2103" t="s">
        <v>162</v>
      </c>
      <c r="E2103" t="s">
        <v>738</v>
      </c>
      <c r="F2103" t="s">
        <v>10</v>
      </c>
      <c r="G2103" t="s">
        <v>32457</v>
      </c>
      <c r="H2103" t="s">
        <v>2278</v>
      </c>
      <c r="I2103" t="s">
        <v>32458</v>
      </c>
      <c r="J2103" t="s">
        <v>1918</v>
      </c>
      <c r="K2103" t="s">
        <v>32440</v>
      </c>
      <c r="L2103" t="s">
        <v>28106</v>
      </c>
      <c r="M2103" t="s">
        <v>28106</v>
      </c>
    </row>
    <row r="2104" spans="1:13">
      <c r="A2104" t="s">
        <v>177</v>
      </c>
      <c r="B2104" t="s">
        <v>177</v>
      </c>
      <c r="C2104" t="s">
        <v>3421</v>
      </c>
      <c r="D2104" t="s">
        <v>162</v>
      </c>
      <c r="E2104" t="s">
        <v>738</v>
      </c>
      <c r="F2104" t="s">
        <v>2</v>
      </c>
      <c r="G2104" t="s">
        <v>32459</v>
      </c>
      <c r="H2104" t="s">
        <v>1502</v>
      </c>
      <c r="I2104" t="s">
        <v>32385</v>
      </c>
      <c r="J2104" t="s">
        <v>1504</v>
      </c>
      <c r="K2104" t="s">
        <v>32417</v>
      </c>
      <c r="L2104" t="s">
        <v>18865</v>
      </c>
      <c r="M2104" t="s">
        <v>13721</v>
      </c>
    </row>
    <row r="2105" spans="1:13">
      <c r="A2105" t="s">
        <v>177</v>
      </c>
      <c r="B2105" t="s">
        <v>177</v>
      </c>
      <c r="C2105" t="s">
        <v>3421</v>
      </c>
      <c r="D2105" t="s">
        <v>162</v>
      </c>
      <c r="E2105" t="s">
        <v>738</v>
      </c>
      <c r="F2105" t="s">
        <v>4</v>
      </c>
      <c r="G2105" t="s">
        <v>32460</v>
      </c>
      <c r="H2105" t="s">
        <v>1504</v>
      </c>
      <c r="I2105" t="s">
        <v>32369</v>
      </c>
      <c r="J2105" t="s">
        <v>3800</v>
      </c>
      <c r="K2105" t="s">
        <v>3808</v>
      </c>
      <c r="L2105" t="s">
        <v>6841</v>
      </c>
      <c r="M2105" t="s">
        <v>32461</v>
      </c>
    </row>
    <row r="2106" spans="1:13">
      <c r="A2106" t="s">
        <v>177</v>
      </c>
      <c r="B2106" t="s">
        <v>177</v>
      </c>
      <c r="C2106" t="s">
        <v>3421</v>
      </c>
      <c r="D2106" t="s">
        <v>162</v>
      </c>
      <c r="E2106" t="s">
        <v>738</v>
      </c>
      <c r="F2106" t="s">
        <v>11</v>
      </c>
      <c r="G2106" t="s">
        <v>32462</v>
      </c>
      <c r="H2106" t="s">
        <v>1657</v>
      </c>
      <c r="I2106" t="s">
        <v>32463</v>
      </c>
      <c r="J2106" t="s">
        <v>1051</v>
      </c>
      <c r="K2106" t="s">
        <v>32422</v>
      </c>
      <c r="L2106" t="s">
        <v>26404</v>
      </c>
      <c r="M2106" t="s">
        <v>13729</v>
      </c>
    </row>
    <row r="2107" spans="1:13">
      <c r="A2107" t="s">
        <v>177</v>
      </c>
      <c r="B2107" t="s">
        <v>177</v>
      </c>
      <c r="C2107" t="s">
        <v>3421</v>
      </c>
      <c r="D2107" t="s">
        <v>162</v>
      </c>
      <c r="E2107" t="s">
        <v>738</v>
      </c>
      <c r="F2107" t="s">
        <v>20</v>
      </c>
      <c r="G2107" t="s">
        <v>32464</v>
      </c>
      <c r="H2107" t="s">
        <v>1482</v>
      </c>
      <c r="I2107" t="s">
        <v>32398</v>
      </c>
      <c r="J2107" t="s">
        <v>3800</v>
      </c>
      <c r="K2107" t="s">
        <v>3808</v>
      </c>
      <c r="L2107" t="s">
        <v>17975</v>
      </c>
      <c r="M2107" t="s">
        <v>13736</v>
      </c>
    </row>
    <row r="2108" spans="1:13">
      <c r="A2108" t="s">
        <v>177</v>
      </c>
      <c r="B2108" t="s">
        <v>177</v>
      </c>
      <c r="C2108" t="s">
        <v>3421</v>
      </c>
      <c r="D2108" t="s">
        <v>162</v>
      </c>
      <c r="E2108" t="s">
        <v>746</v>
      </c>
      <c r="F2108" t="s">
        <v>3</v>
      </c>
      <c r="G2108" t="s">
        <v>32465</v>
      </c>
      <c r="H2108" t="s">
        <v>1413</v>
      </c>
      <c r="I2108" t="s">
        <v>32466</v>
      </c>
      <c r="J2108" t="s">
        <v>3056</v>
      </c>
      <c r="K2108" t="s">
        <v>32467</v>
      </c>
      <c r="L2108" t="s">
        <v>32468</v>
      </c>
      <c r="M2108" t="s">
        <v>32469</v>
      </c>
    </row>
    <row r="2109" spans="1:13">
      <c r="A2109" t="s">
        <v>177</v>
      </c>
      <c r="B2109" t="s">
        <v>177</v>
      </c>
      <c r="C2109" t="s">
        <v>3421</v>
      </c>
      <c r="D2109" t="s">
        <v>162</v>
      </c>
      <c r="E2109" t="s">
        <v>746</v>
      </c>
      <c r="F2109" t="s">
        <v>10</v>
      </c>
      <c r="G2109" t="s">
        <v>32470</v>
      </c>
      <c r="H2109" t="s">
        <v>2279</v>
      </c>
      <c r="I2109" t="s">
        <v>32471</v>
      </c>
      <c r="J2109" t="s">
        <v>1786</v>
      </c>
      <c r="K2109" t="s">
        <v>32444</v>
      </c>
      <c r="L2109" t="s">
        <v>32472</v>
      </c>
      <c r="M2109" t="s">
        <v>25202</v>
      </c>
    </row>
    <row r="2110" spans="1:13">
      <c r="A2110" t="s">
        <v>177</v>
      </c>
      <c r="B2110" t="s">
        <v>177</v>
      </c>
      <c r="C2110" t="s">
        <v>3421</v>
      </c>
      <c r="D2110" t="s">
        <v>162</v>
      </c>
      <c r="E2110" t="s">
        <v>746</v>
      </c>
      <c r="F2110" t="s">
        <v>2</v>
      </c>
      <c r="G2110" t="s">
        <v>32473</v>
      </c>
      <c r="H2110" t="s">
        <v>1547</v>
      </c>
      <c r="I2110" t="s">
        <v>32366</v>
      </c>
      <c r="J2110" t="s">
        <v>1051</v>
      </c>
      <c r="K2110" t="s">
        <v>32422</v>
      </c>
      <c r="L2110" t="s">
        <v>26115</v>
      </c>
      <c r="M2110" t="s">
        <v>32474</v>
      </c>
    </row>
    <row r="2111" spans="1:13">
      <c r="A2111" t="s">
        <v>177</v>
      </c>
      <c r="B2111" t="s">
        <v>177</v>
      </c>
      <c r="C2111" t="s">
        <v>3421</v>
      </c>
      <c r="D2111" t="s">
        <v>162</v>
      </c>
      <c r="E2111" t="s">
        <v>746</v>
      </c>
      <c r="F2111" t="s">
        <v>11</v>
      </c>
      <c r="G2111" t="s">
        <v>32475</v>
      </c>
      <c r="H2111" t="s">
        <v>1744</v>
      </c>
      <c r="I2111" t="s">
        <v>32476</v>
      </c>
      <c r="J2111" t="s">
        <v>3800</v>
      </c>
      <c r="K2111" t="s">
        <v>3808</v>
      </c>
      <c r="L2111" t="s">
        <v>26330</v>
      </c>
      <c r="M2111" t="s">
        <v>8700</v>
      </c>
    </row>
    <row r="2112" spans="1:13">
      <c r="A2112" t="s">
        <v>177</v>
      </c>
      <c r="B2112" t="s">
        <v>177</v>
      </c>
      <c r="C2112" t="s">
        <v>3421</v>
      </c>
      <c r="D2112" t="s">
        <v>162</v>
      </c>
      <c r="E2112" t="s">
        <v>746</v>
      </c>
      <c r="F2112" t="s">
        <v>20</v>
      </c>
      <c r="G2112" t="s">
        <v>32477</v>
      </c>
      <c r="H2112" t="s">
        <v>1502</v>
      </c>
      <c r="I2112" t="s">
        <v>32385</v>
      </c>
      <c r="J2112" t="s">
        <v>3800</v>
      </c>
      <c r="K2112" t="s">
        <v>3808</v>
      </c>
      <c r="L2112" t="s">
        <v>19840</v>
      </c>
      <c r="M2112" t="s">
        <v>11975</v>
      </c>
    </row>
    <row r="2113" spans="1:13">
      <c r="A2113" t="s">
        <v>177</v>
      </c>
      <c r="B2113" t="s">
        <v>177</v>
      </c>
      <c r="C2113" t="s">
        <v>3421</v>
      </c>
      <c r="D2113" t="s">
        <v>163</v>
      </c>
      <c r="E2113" t="s">
        <v>754</v>
      </c>
      <c r="F2113" t="s">
        <v>3</v>
      </c>
      <c r="G2113" t="s">
        <v>32478</v>
      </c>
      <c r="H2113" t="s">
        <v>1719</v>
      </c>
      <c r="I2113" t="s">
        <v>32373</v>
      </c>
      <c r="J2113" t="s">
        <v>1875</v>
      </c>
      <c r="K2113" t="s">
        <v>32479</v>
      </c>
      <c r="L2113" t="s">
        <v>26163</v>
      </c>
      <c r="M2113" t="s">
        <v>32375</v>
      </c>
    </row>
    <row r="2114" spans="1:13">
      <c r="A2114" t="s">
        <v>177</v>
      </c>
      <c r="B2114" t="s">
        <v>177</v>
      </c>
      <c r="C2114" t="s">
        <v>3421</v>
      </c>
      <c r="D2114" t="s">
        <v>163</v>
      </c>
      <c r="E2114" t="s">
        <v>754</v>
      </c>
      <c r="F2114" t="s">
        <v>10</v>
      </c>
      <c r="G2114" t="s">
        <v>32480</v>
      </c>
      <c r="H2114" t="s">
        <v>2301</v>
      </c>
      <c r="I2114" t="s">
        <v>32439</v>
      </c>
      <c r="J2114" t="s">
        <v>1875</v>
      </c>
      <c r="K2114" t="s">
        <v>32479</v>
      </c>
      <c r="L2114" t="s">
        <v>32481</v>
      </c>
      <c r="M2114" t="s">
        <v>32482</v>
      </c>
    </row>
    <row r="2115" spans="1:13">
      <c r="A2115" t="s">
        <v>177</v>
      </c>
      <c r="B2115" t="s">
        <v>177</v>
      </c>
      <c r="C2115" t="s">
        <v>3421</v>
      </c>
      <c r="D2115" t="s">
        <v>163</v>
      </c>
      <c r="E2115" t="s">
        <v>754</v>
      </c>
      <c r="F2115" t="s">
        <v>2</v>
      </c>
      <c r="G2115" t="s">
        <v>32483</v>
      </c>
      <c r="H2115" t="s">
        <v>1613</v>
      </c>
      <c r="I2115" t="s">
        <v>32435</v>
      </c>
      <c r="J2115" t="s">
        <v>1482</v>
      </c>
      <c r="K2115" t="s">
        <v>7918</v>
      </c>
      <c r="L2115" t="s">
        <v>25565</v>
      </c>
      <c r="M2115" t="s">
        <v>32484</v>
      </c>
    </row>
    <row r="2116" spans="1:13">
      <c r="A2116" t="s">
        <v>177</v>
      </c>
      <c r="B2116" t="s">
        <v>177</v>
      </c>
      <c r="C2116" t="s">
        <v>3421</v>
      </c>
      <c r="D2116" t="s">
        <v>163</v>
      </c>
      <c r="E2116" t="s">
        <v>754</v>
      </c>
      <c r="F2116" t="s">
        <v>11</v>
      </c>
      <c r="G2116" t="s">
        <v>32485</v>
      </c>
      <c r="H2116" t="s">
        <v>1502</v>
      </c>
      <c r="I2116" t="s">
        <v>32385</v>
      </c>
      <c r="J2116" t="s">
        <v>3800</v>
      </c>
      <c r="K2116" t="s">
        <v>3808</v>
      </c>
      <c r="L2116" t="s">
        <v>10067</v>
      </c>
      <c r="M2116" t="s">
        <v>32386</v>
      </c>
    </row>
    <row r="2117" spans="1:13">
      <c r="A2117" t="s">
        <v>177</v>
      </c>
      <c r="B2117" t="s">
        <v>177</v>
      </c>
      <c r="C2117" t="s">
        <v>3421</v>
      </c>
      <c r="D2117" t="s">
        <v>163</v>
      </c>
      <c r="E2117" t="s">
        <v>754</v>
      </c>
      <c r="F2117" t="s">
        <v>20</v>
      </c>
      <c r="G2117" t="s">
        <v>32486</v>
      </c>
      <c r="H2117" t="s">
        <v>1592</v>
      </c>
      <c r="I2117" t="s">
        <v>32403</v>
      </c>
      <c r="J2117" t="s">
        <v>3800</v>
      </c>
      <c r="K2117" t="s">
        <v>3808</v>
      </c>
      <c r="L2117" t="s">
        <v>32487</v>
      </c>
      <c r="M2117" t="s">
        <v>32488</v>
      </c>
    </row>
    <row r="2118" spans="1:13">
      <c r="A2118" t="s">
        <v>177</v>
      </c>
      <c r="B2118" t="s">
        <v>177</v>
      </c>
      <c r="C2118" t="s">
        <v>3421</v>
      </c>
      <c r="D2118" t="s">
        <v>163</v>
      </c>
      <c r="E2118" t="s">
        <v>762</v>
      </c>
      <c r="F2118" t="s">
        <v>3</v>
      </c>
      <c r="G2118" t="s">
        <v>32489</v>
      </c>
      <c r="H2118" t="s">
        <v>2976</v>
      </c>
      <c r="I2118" t="s">
        <v>32490</v>
      </c>
      <c r="J2118" t="s">
        <v>2544</v>
      </c>
      <c r="K2118" t="s">
        <v>32491</v>
      </c>
      <c r="L2118" t="s">
        <v>32492</v>
      </c>
      <c r="M2118" t="s">
        <v>32493</v>
      </c>
    </row>
    <row r="2119" spans="1:13">
      <c r="A2119" t="s">
        <v>177</v>
      </c>
      <c r="B2119" t="s">
        <v>177</v>
      </c>
      <c r="C2119" t="s">
        <v>3421</v>
      </c>
      <c r="D2119" t="s">
        <v>163</v>
      </c>
      <c r="E2119" t="s">
        <v>762</v>
      </c>
      <c r="F2119" t="s">
        <v>10</v>
      </c>
      <c r="G2119" t="s">
        <v>32494</v>
      </c>
      <c r="H2119" t="s">
        <v>2566</v>
      </c>
      <c r="I2119" t="s">
        <v>32495</v>
      </c>
      <c r="J2119" t="s">
        <v>1897</v>
      </c>
      <c r="K2119" t="s">
        <v>32496</v>
      </c>
      <c r="L2119" t="s">
        <v>32497</v>
      </c>
      <c r="M2119" t="s">
        <v>28633</v>
      </c>
    </row>
    <row r="2120" spans="1:13">
      <c r="A2120" t="s">
        <v>177</v>
      </c>
      <c r="B2120" t="s">
        <v>177</v>
      </c>
      <c r="C2120" t="s">
        <v>3421</v>
      </c>
      <c r="D2120" t="s">
        <v>163</v>
      </c>
      <c r="E2120" t="s">
        <v>762</v>
      </c>
      <c r="F2120" t="s">
        <v>2</v>
      </c>
      <c r="G2120" t="s">
        <v>32498</v>
      </c>
      <c r="H2120" t="s">
        <v>1504</v>
      </c>
      <c r="I2120" t="s">
        <v>32369</v>
      </c>
      <c r="J2120" t="s">
        <v>1482</v>
      </c>
      <c r="K2120" t="s">
        <v>7918</v>
      </c>
      <c r="L2120" t="s">
        <v>12191</v>
      </c>
      <c r="M2120" t="s">
        <v>11155</v>
      </c>
    </row>
    <row r="2121" spans="1:13">
      <c r="A2121" t="s">
        <v>177</v>
      </c>
      <c r="B2121" t="s">
        <v>177</v>
      </c>
      <c r="C2121" t="s">
        <v>3421</v>
      </c>
      <c r="D2121" t="s">
        <v>163</v>
      </c>
      <c r="E2121" t="s">
        <v>762</v>
      </c>
      <c r="F2121" t="s">
        <v>4</v>
      </c>
      <c r="G2121" t="s">
        <v>32499</v>
      </c>
      <c r="H2121" t="s">
        <v>1482</v>
      </c>
      <c r="I2121" t="s">
        <v>32398</v>
      </c>
      <c r="J2121" t="s">
        <v>3800</v>
      </c>
      <c r="K2121" t="s">
        <v>3808</v>
      </c>
      <c r="L2121" t="s">
        <v>32401</v>
      </c>
      <c r="M2121" t="s">
        <v>8228</v>
      </c>
    </row>
    <row r="2122" spans="1:13">
      <c r="A2122" t="s">
        <v>177</v>
      </c>
      <c r="B2122" t="s">
        <v>177</v>
      </c>
      <c r="C2122" t="s">
        <v>3421</v>
      </c>
      <c r="D2122" t="s">
        <v>163</v>
      </c>
      <c r="E2122" t="s">
        <v>762</v>
      </c>
      <c r="F2122" t="s">
        <v>11</v>
      </c>
      <c r="G2122" t="s">
        <v>32500</v>
      </c>
      <c r="H2122" t="s">
        <v>1657</v>
      </c>
      <c r="I2122" t="s">
        <v>32463</v>
      </c>
      <c r="J2122" t="s">
        <v>3800</v>
      </c>
      <c r="K2122" t="s">
        <v>3808</v>
      </c>
      <c r="L2122" t="s">
        <v>26404</v>
      </c>
      <c r="M2122" t="s">
        <v>15162</v>
      </c>
    </row>
    <row r="2123" spans="1:13">
      <c r="A2123" t="s">
        <v>177</v>
      </c>
      <c r="B2123" t="s">
        <v>177</v>
      </c>
      <c r="C2123" t="s">
        <v>3421</v>
      </c>
      <c r="D2123" t="s">
        <v>163</v>
      </c>
      <c r="E2123" t="s">
        <v>762</v>
      </c>
      <c r="F2123" t="s">
        <v>20</v>
      </c>
      <c r="G2123" t="s">
        <v>32501</v>
      </c>
      <c r="H2123" t="s">
        <v>1482</v>
      </c>
      <c r="I2123" t="s">
        <v>32398</v>
      </c>
      <c r="J2123" t="s">
        <v>3800</v>
      </c>
      <c r="K2123" t="s">
        <v>3808</v>
      </c>
      <c r="L2123" t="s">
        <v>17975</v>
      </c>
      <c r="M2123" t="s">
        <v>8228</v>
      </c>
    </row>
    <row r="2124" spans="1:13">
      <c r="A2124" t="s">
        <v>177</v>
      </c>
      <c r="B2124" t="s">
        <v>177</v>
      </c>
      <c r="C2124" t="s">
        <v>3421</v>
      </c>
      <c r="D2124" t="s">
        <v>163</v>
      </c>
      <c r="E2124" t="s">
        <v>770</v>
      </c>
      <c r="F2124" t="s">
        <v>3</v>
      </c>
      <c r="G2124" t="s">
        <v>32502</v>
      </c>
      <c r="H2124" t="s">
        <v>1937</v>
      </c>
      <c r="I2124" t="s">
        <v>32503</v>
      </c>
      <c r="J2124" t="s">
        <v>2530</v>
      </c>
      <c r="K2124" t="s">
        <v>32504</v>
      </c>
      <c r="L2124" t="s">
        <v>25930</v>
      </c>
      <c r="M2124" t="s">
        <v>32505</v>
      </c>
    </row>
    <row r="2125" spans="1:13">
      <c r="A2125" t="s">
        <v>177</v>
      </c>
      <c r="B2125" t="s">
        <v>177</v>
      </c>
      <c r="C2125" t="s">
        <v>3421</v>
      </c>
      <c r="D2125" t="s">
        <v>163</v>
      </c>
      <c r="E2125" t="s">
        <v>770</v>
      </c>
      <c r="F2125" t="s">
        <v>10</v>
      </c>
      <c r="G2125" t="s">
        <v>32506</v>
      </c>
      <c r="H2125" t="s">
        <v>1742</v>
      </c>
      <c r="I2125" t="s">
        <v>32507</v>
      </c>
      <c r="J2125" t="s">
        <v>1764</v>
      </c>
      <c r="K2125" t="s">
        <v>32431</v>
      </c>
      <c r="L2125" t="s">
        <v>26588</v>
      </c>
      <c r="M2125" t="s">
        <v>32508</v>
      </c>
    </row>
    <row r="2126" spans="1:13">
      <c r="A2126" t="s">
        <v>177</v>
      </c>
      <c r="B2126" t="s">
        <v>177</v>
      </c>
      <c r="C2126" t="s">
        <v>3421</v>
      </c>
      <c r="D2126" t="s">
        <v>163</v>
      </c>
      <c r="E2126" t="s">
        <v>770</v>
      </c>
      <c r="F2126" t="s">
        <v>2</v>
      </c>
      <c r="G2126" t="s">
        <v>32509</v>
      </c>
      <c r="H2126" t="s">
        <v>1502</v>
      </c>
      <c r="I2126" t="s">
        <v>32385</v>
      </c>
      <c r="J2126" t="s">
        <v>1482</v>
      </c>
      <c r="K2126" t="s">
        <v>7918</v>
      </c>
      <c r="L2126" t="s">
        <v>18865</v>
      </c>
      <c r="M2126" t="s">
        <v>9003</v>
      </c>
    </row>
    <row r="2127" spans="1:13">
      <c r="A2127" t="s">
        <v>177</v>
      </c>
      <c r="B2127" t="s">
        <v>177</v>
      </c>
      <c r="C2127" t="s">
        <v>3421</v>
      </c>
      <c r="D2127" t="s">
        <v>163</v>
      </c>
      <c r="E2127" t="s">
        <v>770</v>
      </c>
      <c r="F2127" t="s">
        <v>4</v>
      </c>
      <c r="G2127" t="s">
        <v>32510</v>
      </c>
      <c r="H2127" t="s">
        <v>1051</v>
      </c>
      <c r="I2127" t="s">
        <v>32371</v>
      </c>
      <c r="J2127" t="s">
        <v>3800</v>
      </c>
      <c r="K2127" t="s">
        <v>3808</v>
      </c>
      <c r="L2127" t="s">
        <v>24911</v>
      </c>
      <c r="M2127" t="s">
        <v>32511</v>
      </c>
    </row>
    <row r="2128" spans="1:13">
      <c r="A2128" t="s">
        <v>177</v>
      </c>
      <c r="B2128" t="s">
        <v>177</v>
      </c>
      <c r="C2128" t="s">
        <v>3421</v>
      </c>
      <c r="D2128" t="s">
        <v>163</v>
      </c>
      <c r="E2128" t="s">
        <v>770</v>
      </c>
      <c r="F2128" t="s">
        <v>11</v>
      </c>
      <c r="G2128" t="s">
        <v>32512</v>
      </c>
      <c r="H2128" t="s">
        <v>1698</v>
      </c>
      <c r="I2128" t="s">
        <v>32513</v>
      </c>
      <c r="J2128" t="s">
        <v>1051</v>
      </c>
      <c r="K2128" t="s">
        <v>32422</v>
      </c>
      <c r="L2128" t="s">
        <v>27498</v>
      </c>
      <c r="M2128" t="s">
        <v>7976</v>
      </c>
    </row>
    <row r="2129" spans="1:13">
      <c r="A2129" t="s">
        <v>177</v>
      </c>
      <c r="B2129" t="s">
        <v>177</v>
      </c>
      <c r="C2129" t="s">
        <v>3421</v>
      </c>
      <c r="D2129" t="s">
        <v>163</v>
      </c>
      <c r="E2129" t="s">
        <v>770</v>
      </c>
      <c r="F2129" t="s">
        <v>20</v>
      </c>
      <c r="G2129" t="s">
        <v>32514</v>
      </c>
      <c r="H2129" t="s">
        <v>1482</v>
      </c>
      <c r="I2129" t="s">
        <v>32398</v>
      </c>
      <c r="J2129" t="s">
        <v>3800</v>
      </c>
      <c r="K2129" t="s">
        <v>3808</v>
      </c>
      <c r="L2129" t="s">
        <v>17975</v>
      </c>
      <c r="M2129" t="s">
        <v>9657</v>
      </c>
    </row>
    <row r="2130" spans="1:13">
      <c r="A2130" t="s">
        <v>177</v>
      </c>
      <c r="B2130" t="s">
        <v>177</v>
      </c>
      <c r="C2130" t="s">
        <v>3421</v>
      </c>
      <c r="D2130" t="s">
        <v>163</v>
      </c>
      <c r="E2130" t="s">
        <v>778</v>
      </c>
      <c r="F2130" t="s">
        <v>3</v>
      </c>
      <c r="G2130" t="s">
        <v>32515</v>
      </c>
      <c r="H2130" t="s">
        <v>3990</v>
      </c>
      <c r="I2130" t="s">
        <v>32516</v>
      </c>
      <c r="J2130" t="s">
        <v>2614</v>
      </c>
      <c r="K2130" t="s">
        <v>32517</v>
      </c>
      <c r="L2130" t="s">
        <v>32518</v>
      </c>
      <c r="M2130" t="s">
        <v>32519</v>
      </c>
    </row>
    <row r="2131" spans="1:13">
      <c r="A2131" t="s">
        <v>177</v>
      </c>
      <c r="B2131" t="s">
        <v>177</v>
      </c>
      <c r="C2131" t="s">
        <v>3421</v>
      </c>
      <c r="D2131" t="s">
        <v>163</v>
      </c>
      <c r="E2131" t="s">
        <v>778</v>
      </c>
      <c r="F2131" t="s">
        <v>10</v>
      </c>
      <c r="G2131" t="s">
        <v>32520</v>
      </c>
      <c r="H2131" t="s">
        <v>2159</v>
      </c>
      <c r="I2131" t="s">
        <v>32521</v>
      </c>
      <c r="J2131" t="s">
        <v>1721</v>
      </c>
      <c r="K2131" t="s">
        <v>32378</v>
      </c>
      <c r="L2131" t="s">
        <v>32522</v>
      </c>
      <c r="M2131" t="s">
        <v>32523</v>
      </c>
    </row>
    <row r="2132" spans="1:13">
      <c r="A2132" t="s">
        <v>177</v>
      </c>
      <c r="B2132" t="s">
        <v>177</v>
      </c>
      <c r="C2132" t="s">
        <v>3421</v>
      </c>
      <c r="D2132" t="s">
        <v>163</v>
      </c>
      <c r="E2132" t="s">
        <v>778</v>
      </c>
      <c r="F2132" t="s">
        <v>2</v>
      </c>
      <c r="G2132" t="s">
        <v>32524</v>
      </c>
      <c r="H2132" t="s">
        <v>1502</v>
      </c>
      <c r="I2132" t="s">
        <v>32385</v>
      </c>
      <c r="J2132" t="s">
        <v>1051</v>
      </c>
      <c r="K2132" t="s">
        <v>32422</v>
      </c>
      <c r="L2132" t="s">
        <v>18865</v>
      </c>
      <c r="M2132" t="s">
        <v>11255</v>
      </c>
    </row>
    <row r="2133" spans="1:13">
      <c r="A2133" t="s">
        <v>177</v>
      </c>
      <c r="B2133" t="s">
        <v>177</v>
      </c>
      <c r="C2133" t="s">
        <v>3421</v>
      </c>
      <c r="D2133" t="s">
        <v>163</v>
      </c>
      <c r="E2133" t="s">
        <v>778</v>
      </c>
      <c r="F2133" t="s">
        <v>11</v>
      </c>
      <c r="G2133" t="s">
        <v>32525</v>
      </c>
      <c r="H2133" t="s">
        <v>1590</v>
      </c>
      <c r="I2133" t="s">
        <v>32358</v>
      </c>
      <c r="J2133" t="s">
        <v>3800</v>
      </c>
      <c r="K2133" t="s">
        <v>3808</v>
      </c>
      <c r="L2133" t="s">
        <v>30094</v>
      </c>
      <c r="M2133" t="s">
        <v>32526</v>
      </c>
    </row>
    <row r="2134" spans="1:13">
      <c r="A2134" t="s">
        <v>177</v>
      </c>
      <c r="B2134" t="s">
        <v>177</v>
      </c>
      <c r="C2134" t="s">
        <v>3421</v>
      </c>
      <c r="D2134" t="s">
        <v>163</v>
      </c>
      <c r="E2134" t="s">
        <v>778</v>
      </c>
      <c r="F2134" t="s">
        <v>20</v>
      </c>
      <c r="G2134" t="s">
        <v>32527</v>
      </c>
      <c r="H2134" t="s">
        <v>1482</v>
      </c>
      <c r="I2134" t="s">
        <v>32398</v>
      </c>
      <c r="J2134" t="s">
        <v>3800</v>
      </c>
      <c r="K2134" t="s">
        <v>3808</v>
      </c>
      <c r="L2134" t="s">
        <v>17975</v>
      </c>
      <c r="M2134" t="s">
        <v>8334</v>
      </c>
    </row>
    <row r="2135" spans="1:13">
      <c r="A2135" t="s">
        <v>177</v>
      </c>
      <c r="B2135" t="s">
        <v>177</v>
      </c>
      <c r="C2135" t="s">
        <v>3421</v>
      </c>
      <c r="D2135" t="s">
        <v>164</v>
      </c>
      <c r="E2135" t="s">
        <v>785</v>
      </c>
      <c r="F2135" t="s">
        <v>3</v>
      </c>
      <c r="G2135" t="s">
        <v>32528</v>
      </c>
      <c r="H2135" t="s">
        <v>1721</v>
      </c>
      <c r="I2135" t="s">
        <v>32529</v>
      </c>
      <c r="J2135" t="s">
        <v>1546</v>
      </c>
      <c r="K2135" t="s">
        <v>15982</v>
      </c>
      <c r="L2135" t="s">
        <v>27143</v>
      </c>
      <c r="M2135" t="s">
        <v>32530</v>
      </c>
    </row>
    <row r="2136" spans="1:13">
      <c r="A2136" t="s">
        <v>177</v>
      </c>
      <c r="B2136" t="s">
        <v>177</v>
      </c>
      <c r="C2136" t="s">
        <v>3421</v>
      </c>
      <c r="D2136" t="s">
        <v>164</v>
      </c>
      <c r="E2136" t="s">
        <v>785</v>
      </c>
      <c r="F2136" t="s">
        <v>10</v>
      </c>
      <c r="G2136" t="s">
        <v>32531</v>
      </c>
      <c r="H2136" t="s">
        <v>1698</v>
      </c>
      <c r="I2136" t="s">
        <v>32532</v>
      </c>
      <c r="J2136" t="s">
        <v>1502</v>
      </c>
      <c r="K2136" t="s">
        <v>9153</v>
      </c>
      <c r="L2136" t="s">
        <v>18107</v>
      </c>
      <c r="M2136" t="s">
        <v>27498</v>
      </c>
    </row>
    <row r="2137" spans="1:13">
      <c r="A2137" t="s">
        <v>177</v>
      </c>
      <c r="B2137" t="s">
        <v>177</v>
      </c>
      <c r="C2137" t="s">
        <v>3421</v>
      </c>
      <c r="D2137" t="s">
        <v>164</v>
      </c>
      <c r="E2137" t="s">
        <v>785</v>
      </c>
      <c r="F2137" t="s">
        <v>2</v>
      </c>
      <c r="G2137" t="s">
        <v>32533</v>
      </c>
      <c r="H2137" t="s">
        <v>1592</v>
      </c>
      <c r="I2137" t="s">
        <v>32534</v>
      </c>
      <c r="J2137" t="s">
        <v>1504</v>
      </c>
      <c r="K2137" t="s">
        <v>13269</v>
      </c>
      <c r="L2137" t="s">
        <v>32011</v>
      </c>
      <c r="M2137" t="s">
        <v>16777</v>
      </c>
    </row>
    <row r="2138" spans="1:13">
      <c r="A2138" t="s">
        <v>177</v>
      </c>
      <c r="B2138" t="s">
        <v>177</v>
      </c>
      <c r="C2138" t="s">
        <v>3421</v>
      </c>
      <c r="D2138" t="s">
        <v>164</v>
      </c>
      <c r="E2138" t="s">
        <v>785</v>
      </c>
      <c r="F2138" t="s">
        <v>11</v>
      </c>
      <c r="G2138" t="s">
        <v>32535</v>
      </c>
      <c r="H2138" t="s">
        <v>1504</v>
      </c>
      <c r="I2138" t="s">
        <v>32536</v>
      </c>
      <c r="J2138" t="s">
        <v>3800</v>
      </c>
      <c r="K2138" t="s">
        <v>3808</v>
      </c>
      <c r="L2138" t="s">
        <v>19830</v>
      </c>
      <c r="M2138" t="s">
        <v>14162</v>
      </c>
    </row>
    <row r="2139" spans="1:13">
      <c r="A2139" t="s">
        <v>177</v>
      </c>
      <c r="B2139" t="s">
        <v>177</v>
      </c>
      <c r="C2139" t="s">
        <v>3421</v>
      </c>
      <c r="D2139" t="s">
        <v>164</v>
      </c>
      <c r="E2139" t="s">
        <v>785</v>
      </c>
      <c r="F2139" t="s">
        <v>20</v>
      </c>
      <c r="G2139" t="s">
        <v>32537</v>
      </c>
      <c r="H2139" t="s">
        <v>1482</v>
      </c>
      <c r="I2139" t="s">
        <v>32538</v>
      </c>
      <c r="J2139" t="s">
        <v>3800</v>
      </c>
      <c r="K2139" t="s">
        <v>3808</v>
      </c>
      <c r="L2139" t="s">
        <v>18728</v>
      </c>
      <c r="M2139" t="s">
        <v>12324</v>
      </c>
    </row>
    <row r="2140" spans="1:13">
      <c r="A2140" t="s">
        <v>177</v>
      </c>
      <c r="B2140" t="s">
        <v>177</v>
      </c>
      <c r="C2140" t="s">
        <v>3421</v>
      </c>
      <c r="D2140" t="s">
        <v>164</v>
      </c>
      <c r="E2140" t="s">
        <v>793</v>
      </c>
      <c r="F2140" t="s">
        <v>3</v>
      </c>
      <c r="G2140" t="s">
        <v>32539</v>
      </c>
      <c r="H2140" t="s">
        <v>1764</v>
      </c>
      <c r="I2140" t="s">
        <v>32540</v>
      </c>
      <c r="J2140" t="s">
        <v>1613</v>
      </c>
      <c r="K2140" t="s">
        <v>15952</v>
      </c>
      <c r="L2140" t="s">
        <v>26482</v>
      </c>
      <c r="M2140" t="s">
        <v>25499</v>
      </c>
    </row>
    <row r="2141" spans="1:13">
      <c r="A2141" t="s">
        <v>177</v>
      </c>
      <c r="B2141" t="s">
        <v>177</v>
      </c>
      <c r="C2141" t="s">
        <v>3421</v>
      </c>
      <c r="D2141" t="s">
        <v>164</v>
      </c>
      <c r="E2141" t="s">
        <v>793</v>
      </c>
      <c r="F2141" t="s">
        <v>10</v>
      </c>
      <c r="G2141" t="s">
        <v>32541</v>
      </c>
      <c r="H2141" t="s">
        <v>1657</v>
      </c>
      <c r="I2141" t="s">
        <v>10029</v>
      </c>
      <c r="J2141" t="s">
        <v>1546</v>
      </c>
      <c r="K2141" t="s">
        <v>15982</v>
      </c>
      <c r="L2141" t="s">
        <v>469</v>
      </c>
      <c r="M2141" t="s">
        <v>25054</v>
      </c>
    </row>
    <row r="2142" spans="1:13">
      <c r="A2142" t="s">
        <v>177</v>
      </c>
      <c r="B2142" t="s">
        <v>177</v>
      </c>
      <c r="C2142" t="s">
        <v>3421</v>
      </c>
      <c r="D2142" t="s">
        <v>164</v>
      </c>
      <c r="E2142" t="s">
        <v>793</v>
      </c>
      <c r="F2142" t="s">
        <v>2</v>
      </c>
      <c r="G2142" t="s">
        <v>32542</v>
      </c>
      <c r="H2142" t="s">
        <v>1051</v>
      </c>
      <c r="I2142" t="s">
        <v>10019</v>
      </c>
      <c r="J2142" t="s">
        <v>3800</v>
      </c>
      <c r="K2142" t="s">
        <v>3808</v>
      </c>
      <c r="L2142" t="s">
        <v>8639</v>
      </c>
      <c r="M2142" t="s">
        <v>1345</v>
      </c>
    </row>
    <row r="2143" spans="1:13">
      <c r="A2143" t="s">
        <v>177</v>
      </c>
      <c r="B2143" t="s">
        <v>177</v>
      </c>
      <c r="C2143" t="s">
        <v>3421</v>
      </c>
      <c r="D2143" t="s">
        <v>164</v>
      </c>
      <c r="E2143" t="s">
        <v>793</v>
      </c>
      <c r="F2143" t="s">
        <v>4</v>
      </c>
      <c r="G2143" t="s">
        <v>32543</v>
      </c>
      <c r="H2143" t="s">
        <v>1051</v>
      </c>
      <c r="I2143" t="s">
        <v>10019</v>
      </c>
      <c r="J2143" t="s">
        <v>3800</v>
      </c>
      <c r="K2143" t="s">
        <v>3808</v>
      </c>
      <c r="L2143" t="s">
        <v>373</v>
      </c>
      <c r="M2143" t="s">
        <v>1345</v>
      </c>
    </row>
    <row r="2144" spans="1:13">
      <c r="A2144" t="s">
        <v>177</v>
      </c>
      <c r="B2144" t="s">
        <v>177</v>
      </c>
      <c r="C2144" t="s">
        <v>3421</v>
      </c>
      <c r="D2144" t="s">
        <v>164</v>
      </c>
      <c r="E2144" t="s">
        <v>793</v>
      </c>
      <c r="F2144" t="s">
        <v>11</v>
      </c>
      <c r="G2144" t="s">
        <v>32544</v>
      </c>
      <c r="H2144" t="s">
        <v>1482</v>
      </c>
      <c r="I2144" t="s">
        <v>32538</v>
      </c>
      <c r="J2144" t="s">
        <v>3800</v>
      </c>
      <c r="K2144" t="s">
        <v>3808</v>
      </c>
      <c r="L2144" t="s">
        <v>17975</v>
      </c>
      <c r="M2144" t="s">
        <v>8639</v>
      </c>
    </row>
    <row r="2145" spans="1:13">
      <c r="A2145" t="s">
        <v>177</v>
      </c>
      <c r="B2145" t="s">
        <v>177</v>
      </c>
      <c r="C2145" t="s">
        <v>3421</v>
      </c>
      <c r="D2145" t="s">
        <v>164</v>
      </c>
      <c r="E2145" t="s">
        <v>793</v>
      </c>
      <c r="F2145" t="s">
        <v>20</v>
      </c>
      <c r="G2145" t="s">
        <v>32545</v>
      </c>
      <c r="H2145" t="s">
        <v>1504</v>
      </c>
      <c r="I2145" t="s">
        <v>32536</v>
      </c>
      <c r="J2145" t="s">
        <v>3800</v>
      </c>
      <c r="K2145" t="s">
        <v>3808</v>
      </c>
      <c r="L2145" t="s">
        <v>29129</v>
      </c>
      <c r="M2145" t="s">
        <v>789</v>
      </c>
    </row>
    <row r="2146" spans="1:13">
      <c r="A2146" t="s">
        <v>177</v>
      </c>
      <c r="B2146" t="s">
        <v>177</v>
      </c>
      <c r="C2146" t="s">
        <v>3421</v>
      </c>
      <c r="D2146" t="s">
        <v>164</v>
      </c>
      <c r="E2146" t="s">
        <v>801</v>
      </c>
      <c r="F2146" t="s">
        <v>3</v>
      </c>
      <c r="G2146" t="s">
        <v>32546</v>
      </c>
      <c r="H2146" t="s">
        <v>2029</v>
      </c>
      <c r="I2146" t="s">
        <v>32547</v>
      </c>
      <c r="J2146" t="s">
        <v>1810</v>
      </c>
      <c r="K2146" t="s">
        <v>32548</v>
      </c>
      <c r="L2146" t="s">
        <v>32549</v>
      </c>
      <c r="M2146" t="s">
        <v>32550</v>
      </c>
    </row>
    <row r="2147" spans="1:13">
      <c r="A2147" t="s">
        <v>177</v>
      </c>
      <c r="B2147" t="s">
        <v>177</v>
      </c>
      <c r="C2147" t="s">
        <v>3421</v>
      </c>
      <c r="D2147" t="s">
        <v>164</v>
      </c>
      <c r="E2147" t="s">
        <v>801</v>
      </c>
      <c r="F2147" t="s">
        <v>10</v>
      </c>
      <c r="G2147" t="s">
        <v>32551</v>
      </c>
      <c r="H2147" t="s">
        <v>1853</v>
      </c>
      <c r="I2147" t="s">
        <v>32552</v>
      </c>
      <c r="J2147" t="s">
        <v>1613</v>
      </c>
      <c r="K2147" t="s">
        <v>15952</v>
      </c>
      <c r="L2147" t="s">
        <v>32553</v>
      </c>
      <c r="M2147" t="s">
        <v>32428</v>
      </c>
    </row>
    <row r="2148" spans="1:13">
      <c r="A2148" t="s">
        <v>177</v>
      </c>
      <c r="B2148" t="s">
        <v>177</v>
      </c>
      <c r="C2148" t="s">
        <v>3421</v>
      </c>
      <c r="D2148" t="s">
        <v>164</v>
      </c>
      <c r="E2148" t="s">
        <v>801</v>
      </c>
      <c r="F2148" t="s">
        <v>2</v>
      </c>
      <c r="G2148" t="s">
        <v>32554</v>
      </c>
      <c r="H2148" t="s">
        <v>1592</v>
      </c>
      <c r="I2148" t="s">
        <v>32534</v>
      </c>
      <c r="J2148" t="s">
        <v>1504</v>
      </c>
      <c r="K2148" t="s">
        <v>13269</v>
      </c>
      <c r="L2148" t="s">
        <v>32011</v>
      </c>
      <c r="M2148" t="s">
        <v>32555</v>
      </c>
    </row>
    <row r="2149" spans="1:13">
      <c r="A2149" t="s">
        <v>177</v>
      </c>
      <c r="B2149" t="s">
        <v>177</v>
      </c>
      <c r="C2149" t="s">
        <v>3421</v>
      </c>
      <c r="D2149" t="s">
        <v>164</v>
      </c>
      <c r="E2149" t="s">
        <v>801</v>
      </c>
      <c r="F2149" t="s">
        <v>4</v>
      </c>
      <c r="G2149" t="s">
        <v>32556</v>
      </c>
      <c r="H2149" t="s">
        <v>1051</v>
      </c>
      <c r="I2149" t="s">
        <v>10019</v>
      </c>
      <c r="J2149" t="s">
        <v>3800</v>
      </c>
      <c r="K2149" t="s">
        <v>3808</v>
      </c>
      <c r="L2149" t="s">
        <v>373</v>
      </c>
      <c r="M2149" t="s">
        <v>11824</v>
      </c>
    </row>
    <row r="2150" spans="1:13">
      <c r="A2150" t="s">
        <v>177</v>
      </c>
      <c r="B2150" t="s">
        <v>177</v>
      </c>
      <c r="C2150" t="s">
        <v>3421</v>
      </c>
      <c r="D2150" t="s">
        <v>164</v>
      </c>
      <c r="E2150" t="s">
        <v>801</v>
      </c>
      <c r="F2150" t="s">
        <v>11</v>
      </c>
      <c r="G2150" t="s">
        <v>32557</v>
      </c>
      <c r="H2150" t="s">
        <v>1546</v>
      </c>
      <c r="I2150" t="s">
        <v>32558</v>
      </c>
      <c r="J2150" t="s">
        <v>3800</v>
      </c>
      <c r="K2150" t="s">
        <v>3808</v>
      </c>
      <c r="L2150" t="s">
        <v>28704</v>
      </c>
      <c r="M2150" t="s">
        <v>25475</v>
      </c>
    </row>
    <row r="2151" spans="1:13">
      <c r="A2151" t="s">
        <v>177</v>
      </c>
      <c r="B2151" t="s">
        <v>177</v>
      </c>
      <c r="C2151" t="s">
        <v>3421</v>
      </c>
      <c r="D2151" t="s">
        <v>164</v>
      </c>
      <c r="E2151" t="s">
        <v>801</v>
      </c>
      <c r="F2151" t="s">
        <v>20</v>
      </c>
      <c r="G2151" t="s">
        <v>32559</v>
      </c>
      <c r="H2151" t="s">
        <v>1482</v>
      </c>
      <c r="I2151" t="s">
        <v>32538</v>
      </c>
      <c r="J2151" t="s">
        <v>3800</v>
      </c>
      <c r="K2151" t="s">
        <v>3808</v>
      </c>
      <c r="L2151" t="s">
        <v>18728</v>
      </c>
      <c r="M2151" t="s">
        <v>8879</v>
      </c>
    </row>
    <row r="2152" spans="1:13">
      <c r="A2152" t="s">
        <v>177</v>
      </c>
      <c r="B2152" t="s">
        <v>177</v>
      </c>
      <c r="C2152" t="s">
        <v>3421</v>
      </c>
      <c r="D2152" t="s">
        <v>164</v>
      </c>
      <c r="E2152" t="s">
        <v>809</v>
      </c>
      <c r="F2152" t="s">
        <v>3</v>
      </c>
      <c r="G2152" t="s">
        <v>32560</v>
      </c>
      <c r="H2152" t="s">
        <v>1360</v>
      </c>
      <c r="I2152" t="s">
        <v>32561</v>
      </c>
      <c r="J2152" t="s">
        <v>2050</v>
      </c>
      <c r="K2152" t="s">
        <v>32562</v>
      </c>
      <c r="L2152" t="s">
        <v>32563</v>
      </c>
      <c r="M2152" t="s">
        <v>32564</v>
      </c>
    </row>
    <row r="2153" spans="1:13">
      <c r="A2153" t="s">
        <v>177</v>
      </c>
      <c r="B2153" t="s">
        <v>177</v>
      </c>
      <c r="C2153" t="s">
        <v>3421</v>
      </c>
      <c r="D2153" t="s">
        <v>164</v>
      </c>
      <c r="E2153" t="s">
        <v>809</v>
      </c>
      <c r="F2153" t="s">
        <v>10</v>
      </c>
      <c r="G2153" t="s">
        <v>32565</v>
      </c>
      <c r="H2153" t="s">
        <v>1053</v>
      </c>
      <c r="I2153" t="s">
        <v>32566</v>
      </c>
      <c r="J2153" t="s">
        <v>1482</v>
      </c>
      <c r="K2153" t="s">
        <v>10145</v>
      </c>
      <c r="L2153" t="s">
        <v>30285</v>
      </c>
      <c r="M2153" t="s">
        <v>28989</v>
      </c>
    </row>
    <row r="2154" spans="1:13">
      <c r="A2154" t="s">
        <v>177</v>
      </c>
      <c r="B2154" t="s">
        <v>177</v>
      </c>
      <c r="C2154" t="s">
        <v>3421</v>
      </c>
      <c r="D2154" t="s">
        <v>164</v>
      </c>
      <c r="E2154" t="s">
        <v>809</v>
      </c>
      <c r="F2154" t="s">
        <v>2</v>
      </c>
      <c r="G2154" t="s">
        <v>32567</v>
      </c>
      <c r="H2154" t="s">
        <v>1051</v>
      </c>
      <c r="I2154" t="s">
        <v>10019</v>
      </c>
      <c r="J2154" t="s">
        <v>3800</v>
      </c>
      <c r="K2154" t="s">
        <v>3808</v>
      </c>
      <c r="L2154" t="s">
        <v>8639</v>
      </c>
      <c r="M2154" t="s">
        <v>15329</v>
      </c>
    </row>
    <row r="2155" spans="1:13">
      <c r="A2155" t="s">
        <v>177</v>
      </c>
      <c r="B2155" t="s">
        <v>177</v>
      </c>
      <c r="C2155" t="s">
        <v>3421</v>
      </c>
      <c r="D2155" t="s">
        <v>164</v>
      </c>
      <c r="E2155" t="s">
        <v>809</v>
      </c>
      <c r="F2155" t="s">
        <v>11</v>
      </c>
      <c r="G2155" t="s">
        <v>32568</v>
      </c>
      <c r="H2155" t="s">
        <v>1482</v>
      </c>
      <c r="I2155" t="s">
        <v>32538</v>
      </c>
      <c r="J2155" t="s">
        <v>3800</v>
      </c>
      <c r="K2155" t="s">
        <v>3808</v>
      </c>
      <c r="L2155" t="s">
        <v>17975</v>
      </c>
      <c r="M2155" t="s">
        <v>1275</v>
      </c>
    </row>
    <row r="2156" spans="1:13">
      <c r="A2156" t="s">
        <v>177</v>
      </c>
      <c r="B2156" t="s">
        <v>177</v>
      </c>
      <c r="C2156" t="s">
        <v>3421</v>
      </c>
      <c r="D2156" t="s">
        <v>164</v>
      </c>
      <c r="E2156" t="s">
        <v>809</v>
      </c>
      <c r="F2156" t="s">
        <v>20</v>
      </c>
      <c r="G2156" t="s">
        <v>32569</v>
      </c>
      <c r="H2156" t="s">
        <v>1051</v>
      </c>
      <c r="I2156" t="s">
        <v>10019</v>
      </c>
      <c r="J2156" t="s">
        <v>3800</v>
      </c>
      <c r="K2156" t="s">
        <v>3808</v>
      </c>
      <c r="L2156" t="s">
        <v>429</v>
      </c>
      <c r="M2156" t="s">
        <v>15329</v>
      </c>
    </row>
    <row r="2157" spans="1:13">
      <c r="A2157" t="s">
        <v>177</v>
      </c>
      <c r="B2157" t="s">
        <v>177</v>
      </c>
      <c r="C2157" t="s">
        <v>1484</v>
      </c>
      <c r="D2157" t="s">
        <v>150</v>
      </c>
      <c r="E2157" t="s">
        <v>179</v>
      </c>
      <c r="F2157" t="s">
        <v>3</v>
      </c>
      <c r="G2157" t="s">
        <v>32570</v>
      </c>
      <c r="H2157" t="s">
        <v>2596</v>
      </c>
      <c r="I2157" t="s">
        <v>32571</v>
      </c>
      <c r="J2157" t="s">
        <v>1807</v>
      </c>
      <c r="K2157" t="s">
        <v>32572</v>
      </c>
      <c r="L2157" t="s">
        <v>32573</v>
      </c>
      <c r="M2157" t="s">
        <v>32574</v>
      </c>
    </row>
    <row r="2158" spans="1:13">
      <c r="A2158" t="s">
        <v>177</v>
      </c>
      <c r="B2158" t="s">
        <v>177</v>
      </c>
      <c r="C2158" t="s">
        <v>1484</v>
      </c>
      <c r="D2158" t="s">
        <v>150</v>
      </c>
      <c r="E2158" t="s">
        <v>179</v>
      </c>
      <c r="F2158" t="s">
        <v>10</v>
      </c>
      <c r="G2158" t="s">
        <v>32575</v>
      </c>
      <c r="H2158" t="s">
        <v>1320</v>
      </c>
      <c r="I2158" t="s">
        <v>32576</v>
      </c>
      <c r="J2158" t="s">
        <v>2060</v>
      </c>
      <c r="K2158" t="s">
        <v>32577</v>
      </c>
      <c r="L2158" t="s">
        <v>32578</v>
      </c>
      <c r="M2158" t="s">
        <v>32579</v>
      </c>
    </row>
    <row r="2159" spans="1:13">
      <c r="A2159" t="s">
        <v>177</v>
      </c>
      <c r="B2159" t="s">
        <v>177</v>
      </c>
      <c r="C2159" t="s">
        <v>1484</v>
      </c>
      <c r="D2159" t="s">
        <v>150</v>
      </c>
      <c r="E2159" t="s">
        <v>179</v>
      </c>
      <c r="F2159" t="s">
        <v>2</v>
      </c>
      <c r="G2159" t="s">
        <v>32580</v>
      </c>
      <c r="H2159" t="s">
        <v>4098</v>
      </c>
      <c r="I2159" t="s">
        <v>32581</v>
      </c>
      <c r="J2159" t="s">
        <v>2279</v>
      </c>
      <c r="K2159" t="s">
        <v>32582</v>
      </c>
      <c r="L2159" t="s">
        <v>32583</v>
      </c>
      <c r="M2159" t="s">
        <v>32584</v>
      </c>
    </row>
    <row r="2160" spans="1:13">
      <c r="A2160" t="s">
        <v>177</v>
      </c>
      <c r="B2160" t="s">
        <v>177</v>
      </c>
      <c r="C2160" t="s">
        <v>1484</v>
      </c>
      <c r="D2160" t="s">
        <v>150</v>
      </c>
      <c r="E2160" t="s">
        <v>179</v>
      </c>
      <c r="F2160" t="s">
        <v>4</v>
      </c>
      <c r="G2160" t="s">
        <v>32585</v>
      </c>
      <c r="H2160" t="s">
        <v>2551</v>
      </c>
      <c r="I2160" t="s">
        <v>32586</v>
      </c>
      <c r="J2160" t="s">
        <v>1590</v>
      </c>
      <c r="K2160" t="s">
        <v>32587</v>
      </c>
      <c r="L2160" t="s">
        <v>32588</v>
      </c>
      <c r="M2160" t="s">
        <v>32589</v>
      </c>
    </row>
    <row r="2161" spans="1:13">
      <c r="A2161" t="s">
        <v>177</v>
      </c>
      <c r="B2161" t="s">
        <v>177</v>
      </c>
      <c r="C2161" t="s">
        <v>1484</v>
      </c>
      <c r="D2161" t="s">
        <v>150</v>
      </c>
      <c r="E2161" t="s">
        <v>179</v>
      </c>
      <c r="F2161" t="s">
        <v>11</v>
      </c>
      <c r="G2161" t="s">
        <v>32590</v>
      </c>
      <c r="H2161" t="s">
        <v>2101</v>
      </c>
      <c r="I2161" t="s">
        <v>32591</v>
      </c>
      <c r="J2161" t="s">
        <v>1504</v>
      </c>
      <c r="K2161" t="s">
        <v>32592</v>
      </c>
      <c r="L2161" t="s">
        <v>25565</v>
      </c>
      <c r="M2161" t="s">
        <v>32593</v>
      </c>
    </row>
    <row r="2162" spans="1:13">
      <c r="A2162" t="s">
        <v>177</v>
      </c>
      <c r="B2162" t="s">
        <v>177</v>
      </c>
      <c r="C2162" t="s">
        <v>1484</v>
      </c>
      <c r="D2162" t="s">
        <v>150</v>
      </c>
      <c r="E2162" t="s">
        <v>179</v>
      </c>
      <c r="F2162" t="s">
        <v>20</v>
      </c>
      <c r="G2162" t="s">
        <v>32594</v>
      </c>
      <c r="H2162" t="s">
        <v>2646</v>
      </c>
      <c r="I2162" t="s">
        <v>32595</v>
      </c>
      <c r="J2162" t="s">
        <v>1051</v>
      </c>
      <c r="K2162" t="s">
        <v>32596</v>
      </c>
      <c r="L2162" t="s">
        <v>31926</v>
      </c>
      <c r="M2162" t="s">
        <v>32597</v>
      </c>
    </row>
    <row r="2163" spans="1:13">
      <c r="A2163" t="s">
        <v>177</v>
      </c>
      <c r="B2163" t="s">
        <v>177</v>
      </c>
      <c r="C2163" t="s">
        <v>1484</v>
      </c>
      <c r="D2163" t="s">
        <v>150</v>
      </c>
      <c r="E2163" t="s">
        <v>188</v>
      </c>
      <c r="F2163" t="s">
        <v>3</v>
      </c>
      <c r="G2163" t="s">
        <v>32598</v>
      </c>
      <c r="H2163" t="s">
        <v>2381</v>
      </c>
      <c r="I2163" t="s">
        <v>32599</v>
      </c>
      <c r="J2163" t="s">
        <v>1969</v>
      </c>
      <c r="K2163" t="s">
        <v>32600</v>
      </c>
      <c r="L2163" t="s">
        <v>32601</v>
      </c>
      <c r="M2163" t="s">
        <v>32602</v>
      </c>
    </row>
    <row r="2164" spans="1:13">
      <c r="A2164" t="s">
        <v>177</v>
      </c>
      <c r="B2164" t="s">
        <v>177</v>
      </c>
      <c r="C2164" t="s">
        <v>1484</v>
      </c>
      <c r="D2164" t="s">
        <v>150</v>
      </c>
      <c r="E2164" t="s">
        <v>188</v>
      </c>
      <c r="F2164" t="s">
        <v>10</v>
      </c>
      <c r="G2164" t="s">
        <v>32603</v>
      </c>
      <c r="H2164" t="s">
        <v>2876</v>
      </c>
      <c r="I2164" t="s">
        <v>32604</v>
      </c>
      <c r="J2164" t="s">
        <v>3500</v>
      </c>
      <c r="K2164" t="s">
        <v>32605</v>
      </c>
      <c r="L2164" t="s">
        <v>32606</v>
      </c>
      <c r="M2164" t="s">
        <v>32607</v>
      </c>
    </row>
    <row r="2165" spans="1:13">
      <c r="A2165" t="s">
        <v>177</v>
      </c>
      <c r="B2165" t="s">
        <v>177</v>
      </c>
      <c r="C2165" t="s">
        <v>1484</v>
      </c>
      <c r="D2165" t="s">
        <v>150</v>
      </c>
      <c r="E2165" t="s">
        <v>188</v>
      </c>
      <c r="F2165" t="s">
        <v>2</v>
      </c>
      <c r="G2165" t="s">
        <v>32608</v>
      </c>
      <c r="H2165" t="s">
        <v>4115</v>
      </c>
      <c r="I2165" t="s">
        <v>32609</v>
      </c>
      <c r="J2165" t="s">
        <v>2481</v>
      </c>
      <c r="K2165" t="s">
        <v>32610</v>
      </c>
      <c r="L2165" t="s">
        <v>32611</v>
      </c>
      <c r="M2165" t="s">
        <v>32612</v>
      </c>
    </row>
    <row r="2166" spans="1:13">
      <c r="A2166" t="s">
        <v>177</v>
      </c>
      <c r="B2166" t="s">
        <v>177</v>
      </c>
      <c r="C2166" t="s">
        <v>1484</v>
      </c>
      <c r="D2166" t="s">
        <v>150</v>
      </c>
      <c r="E2166" t="s">
        <v>188</v>
      </c>
      <c r="F2166" t="s">
        <v>4</v>
      </c>
      <c r="G2166" t="s">
        <v>32613</v>
      </c>
      <c r="H2166" t="s">
        <v>1807</v>
      </c>
      <c r="I2166" t="s">
        <v>32614</v>
      </c>
      <c r="J2166" t="s">
        <v>1546</v>
      </c>
      <c r="K2166" t="s">
        <v>32615</v>
      </c>
      <c r="L2166" t="s">
        <v>32616</v>
      </c>
      <c r="M2166" t="s">
        <v>32617</v>
      </c>
    </row>
    <row r="2167" spans="1:13">
      <c r="A2167" t="s">
        <v>177</v>
      </c>
      <c r="B2167" t="s">
        <v>177</v>
      </c>
      <c r="C2167" t="s">
        <v>1484</v>
      </c>
      <c r="D2167" t="s">
        <v>150</v>
      </c>
      <c r="E2167" t="s">
        <v>188</v>
      </c>
      <c r="F2167" t="s">
        <v>11</v>
      </c>
      <c r="G2167" t="s">
        <v>32618</v>
      </c>
      <c r="H2167" t="s">
        <v>2324</v>
      </c>
      <c r="I2167" t="s">
        <v>32619</v>
      </c>
      <c r="J2167" t="s">
        <v>1504</v>
      </c>
      <c r="K2167" t="s">
        <v>32592</v>
      </c>
      <c r="L2167" t="s">
        <v>32620</v>
      </c>
      <c r="M2167" t="s">
        <v>32621</v>
      </c>
    </row>
    <row r="2168" spans="1:13">
      <c r="A2168" t="s">
        <v>177</v>
      </c>
      <c r="B2168" t="s">
        <v>177</v>
      </c>
      <c r="C2168" t="s">
        <v>1484</v>
      </c>
      <c r="D2168" t="s">
        <v>150</v>
      </c>
      <c r="E2168" t="s">
        <v>188</v>
      </c>
      <c r="F2168" t="s">
        <v>20</v>
      </c>
      <c r="G2168" t="s">
        <v>32622</v>
      </c>
      <c r="H2168" t="s">
        <v>2587</v>
      </c>
      <c r="I2168" t="s">
        <v>32623</v>
      </c>
      <c r="J2168" t="s">
        <v>1051</v>
      </c>
      <c r="K2168" t="s">
        <v>32596</v>
      </c>
      <c r="L2168" t="s">
        <v>32624</v>
      </c>
      <c r="M2168" t="s">
        <v>32625</v>
      </c>
    </row>
    <row r="2169" spans="1:13">
      <c r="A2169" t="s">
        <v>177</v>
      </c>
      <c r="B2169" t="s">
        <v>177</v>
      </c>
      <c r="C2169" t="s">
        <v>1484</v>
      </c>
      <c r="D2169" t="s">
        <v>150</v>
      </c>
      <c r="E2169" t="s">
        <v>197</v>
      </c>
      <c r="F2169" t="s">
        <v>3</v>
      </c>
      <c r="G2169" t="s">
        <v>32626</v>
      </c>
      <c r="H2169" t="s">
        <v>1840</v>
      </c>
      <c r="I2169" t="s">
        <v>32627</v>
      </c>
      <c r="J2169" t="s">
        <v>1407</v>
      </c>
      <c r="K2169" t="s">
        <v>32628</v>
      </c>
      <c r="L2169" t="s">
        <v>32629</v>
      </c>
      <c r="M2169" t="s">
        <v>32630</v>
      </c>
    </row>
    <row r="2170" spans="1:13">
      <c r="A2170" t="s">
        <v>177</v>
      </c>
      <c r="B2170" t="s">
        <v>177</v>
      </c>
      <c r="C2170" t="s">
        <v>1484</v>
      </c>
      <c r="D2170" t="s">
        <v>150</v>
      </c>
      <c r="E2170" t="s">
        <v>197</v>
      </c>
      <c r="F2170" t="s">
        <v>10</v>
      </c>
      <c r="G2170" t="s">
        <v>32631</v>
      </c>
      <c r="H2170" t="s">
        <v>2633</v>
      </c>
      <c r="I2170" t="s">
        <v>32632</v>
      </c>
      <c r="J2170" t="s">
        <v>2674</v>
      </c>
      <c r="K2170" t="s">
        <v>32633</v>
      </c>
      <c r="L2170" t="s">
        <v>32634</v>
      </c>
      <c r="M2170" t="s">
        <v>32635</v>
      </c>
    </row>
    <row r="2171" spans="1:13">
      <c r="A2171" t="s">
        <v>177</v>
      </c>
      <c r="B2171" t="s">
        <v>177</v>
      </c>
      <c r="C2171" t="s">
        <v>1484</v>
      </c>
      <c r="D2171" t="s">
        <v>150</v>
      </c>
      <c r="E2171" t="s">
        <v>197</v>
      </c>
      <c r="F2171" t="s">
        <v>2</v>
      </c>
      <c r="G2171" t="s">
        <v>32636</v>
      </c>
      <c r="H2171" t="s">
        <v>3917</v>
      </c>
      <c r="I2171" t="s">
        <v>32637</v>
      </c>
      <c r="J2171" t="s">
        <v>2052</v>
      </c>
      <c r="K2171" t="s">
        <v>32638</v>
      </c>
      <c r="L2171" t="s">
        <v>32639</v>
      </c>
      <c r="M2171" t="s">
        <v>32640</v>
      </c>
    </row>
    <row r="2172" spans="1:13">
      <c r="A2172" t="s">
        <v>177</v>
      </c>
      <c r="B2172" t="s">
        <v>177</v>
      </c>
      <c r="C2172" t="s">
        <v>1484</v>
      </c>
      <c r="D2172" t="s">
        <v>150</v>
      </c>
      <c r="E2172" t="s">
        <v>197</v>
      </c>
      <c r="F2172" t="s">
        <v>4</v>
      </c>
      <c r="G2172" t="s">
        <v>32641</v>
      </c>
      <c r="H2172" t="s">
        <v>2049</v>
      </c>
      <c r="I2172" t="s">
        <v>32642</v>
      </c>
      <c r="J2172" t="s">
        <v>1546</v>
      </c>
      <c r="K2172" t="s">
        <v>32615</v>
      </c>
      <c r="L2172" t="s">
        <v>32643</v>
      </c>
      <c r="M2172" t="s">
        <v>25952</v>
      </c>
    </row>
    <row r="2173" spans="1:13">
      <c r="A2173" t="s">
        <v>177</v>
      </c>
      <c r="B2173" t="s">
        <v>177</v>
      </c>
      <c r="C2173" t="s">
        <v>1484</v>
      </c>
      <c r="D2173" t="s">
        <v>150</v>
      </c>
      <c r="E2173" t="s">
        <v>197</v>
      </c>
      <c r="F2173" t="s">
        <v>11</v>
      </c>
      <c r="G2173" t="s">
        <v>32644</v>
      </c>
      <c r="H2173" t="s">
        <v>2404</v>
      </c>
      <c r="I2173" t="s">
        <v>32645</v>
      </c>
      <c r="J2173" t="s">
        <v>1504</v>
      </c>
      <c r="K2173" t="s">
        <v>32592</v>
      </c>
      <c r="L2173" t="s">
        <v>26115</v>
      </c>
      <c r="M2173" t="s">
        <v>32646</v>
      </c>
    </row>
    <row r="2174" spans="1:13">
      <c r="A2174" t="s">
        <v>177</v>
      </c>
      <c r="B2174" t="s">
        <v>177</v>
      </c>
      <c r="C2174" t="s">
        <v>1484</v>
      </c>
      <c r="D2174" t="s">
        <v>150</v>
      </c>
      <c r="E2174" t="s">
        <v>197</v>
      </c>
      <c r="F2174" t="s">
        <v>20</v>
      </c>
      <c r="G2174" t="s">
        <v>32647</v>
      </c>
      <c r="H2174" t="s">
        <v>2074</v>
      </c>
      <c r="I2174" t="s">
        <v>32648</v>
      </c>
      <c r="J2174" t="s">
        <v>1051</v>
      </c>
      <c r="K2174" t="s">
        <v>32596</v>
      </c>
      <c r="L2174" t="s">
        <v>32649</v>
      </c>
      <c r="M2174" t="s">
        <v>32650</v>
      </c>
    </row>
    <row r="2175" spans="1:13">
      <c r="A2175" t="s">
        <v>177</v>
      </c>
      <c r="B2175" t="s">
        <v>177</v>
      </c>
      <c r="C2175" t="s">
        <v>1484</v>
      </c>
      <c r="D2175" t="s">
        <v>150</v>
      </c>
      <c r="E2175" t="s">
        <v>206</v>
      </c>
      <c r="F2175" t="s">
        <v>3</v>
      </c>
      <c r="G2175" t="s">
        <v>32651</v>
      </c>
      <c r="H2175" t="s">
        <v>2805</v>
      </c>
      <c r="I2175" t="s">
        <v>32652</v>
      </c>
      <c r="J2175" t="s">
        <v>2500</v>
      </c>
      <c r="K2175" t="s">
        <v>32653</v>
      </c>
      <c r="L2175" t="s">
        <v>32654</v>
      </c>
      <c r="M2175" t="s">
        <v>32655</v>
      </c>
    </row>
    <row r="2176" spans="1:13">
      <c r="A2176" t="s">
        <v>177</v>
      </c>
      <c r="B2176" t="s">
        <v>177</v>
      </c>
      <c r="C2176" t="s">
        <v>1484</v>
      </c>
      <c r="D2176" t="s">
        <v>150</v>
      </c>
      <c r="E2176" t="s">
        <v>206</v>
      </c>
      <c r="F2176" t="s">
        <v>10</v>
      </c>
      <c r="G2176" t="s">
        <v>32656</v>
      </c>
      <c r="H2176" t="s">
        <v>3990</v>
      </c>
      <c r="I2176" t="s">
        <v>32657</v>
      </c>
      <c r="J2176" t="s">
        <v>2781</v>
      </c>
      <c r="K2176" t="s">
        <v>32658</v>
      </c>
      <c r="L2176" t="s">
        <v>32659</v>
      </c>
      <c r="M2176" t="s">
        <v>32660</v>
      </c>
    </row>
    <row r="2177" spans="1:13">
      <c r="A2177" t="s">
        <v>177</v>
      </c>
      <c r="B2177" t="s">
        <v>177</v>
      </c>
      <c r="C2177" t="s">
        <v>1484</v>
      </c>
      <c r="D2177" t="s">
        <v>150</v>
      </c>
      <c r="E2177" t="s">
        <v>206</v>
      </c>
      <c r="F2177" t="s">
        <v>2</v>
      </c>
      <c r="G2177" t="s">
        <v>32661</v>
      </c>
      <c r="H2177" t="s">
        <v>2159</v>
      </c>
      <c r="I2177" t="s">
        <v>32662</v>
      </c>
      <c r="J2177" t="s">
        <v>1547</v>
      </c>
      <c r="K2177" t="s">
        <v>32663</v>
      </c>
      <c r="L2177" t="s">
        <v>32664</v>
      </c>
      <c r="M2177" t="s">
        <v>32665</v>
      </c>
    </row>
    <row r="2178" spans="1:13">
      <c r="A2178" t="s">
        <v>177</v>
      </c>
      <c r="B2178" t="s">
        <v>177</v>
      </c>
      <c r="C2178" t="s">
        <v>1484</v>
      </c>
      <c r="D2178" t="s">
        <v>150</v>
      </c>
      <c r="E2178" t="s">
        <v>206</v>
      </c>
      <c r="F2178" t="s">
        <v>4</v>
      </c>
      <c r="G2178" t="s">
        <v>32666</v>
      </c>
      <c r="H2178" t="s">
        <v>1546</v>
      </c>
      <c r="I2178" t="s">
        <v>32667</v>
      </c>
      <c r="J2178" t="s">
        <v>3800</v>
      </c>
      <c r="K2178" t="s">
        <v>3808</v>
      </c>
      <c r="L2178" t="s">
        <v>32668</v>
      </c>
      <c r="M2178" t="s">
        <v>32669</v>
      </c>
    </row>
    <row r="2179" spans="1:13">
      <c r="A2179" t="s">
        <v>177</v>
      </c>
      <c r="B2179" t="s">
        <v>177</v>
      </c>
      <c r="C2179" t="s">
        <v>1484</v>
      </c>
      <c r="D2179" t="s">
        <v>150</v>
      </c>
      <c r="E2179" t="s">
        <v>206</v>
      </c>
      <c r="F2179" t="s">
        <v>11</v>
      </c>
      <c r="G2179" t="s">
        <v>32670</v>
      </c>
      <c r="H2179" t="s">
        <v>1721</v>
      </c>
      <c r="I2179" t="s">
        <v>32671</v>
      </c>
      <c r="J2179" t="s">
        <v>3800</v>
      </c>
      <c r="K2179" t="s">
        <v>3808</v>
      </c>
      <c r="L2179" t="s">
        <v>32672</v>
      </c>
      <c r="M2179" t="s">
        <v>32673</v>
      </c>
    </row>
    <row r="2180" spans="1:13">
      <c r="A2180" t="s">
        <v>177</v>
      </c>
      <c r="B2180" t="s">
        <v>177</v>
      </c>
      <c r="C2180" t="s">
        <v>1484</v>
      </c>
      <c r="D2180" t="s">
        <v>150</v>
      </c>
      <c r="E2180" t="s">
        <v>206</v>
      </c>
      <c r="F2180" t="s">
        <v>20</v>
      </c>
      <c r="G2180" t="s">
        <v>32674</v>
      </c>
      <c r="H2180" t="s">
        <v>1786</v>
      </c>
      <c r="I2180" t="s">
        <v>32675</v>
      </c>
      <c r="J2180" t="s">
        <v>1051</v>
      </c>
      <c r="K2180" t="s">
        <v>32596</v>
      </c>
      <c r="L2180" t="s">
        <v>32676</v>
      </c>
      <c r="M2180" t="s">
        <v>32677</v>
      </c>
    </row>
    <row r="2181" spans="1:13">
      <c r="A2181" t="s">
        <v>177</v>
      </c>
      <c r="B2181" t="s">
        <v>177</v>
      </c>
      <c r="C2181" t="s">
        <v>1484</v>
      </c>
      <c r="D2181" t="s">
        <v>151</v>
      </c>
      <c r="E2181" t="s">
        <v>214</v>
      </c>
      <c r="F2181" t="s">
        <v>3</v>
      </c>
      <c r="G2181" t="s">
        <v>32678</v>
      </c>
      <c r="H2181" t="s">
        <v>10200</v>
      </c>
      <c r="I2181" t="s">
        <v>32679</v>
      </c>
      <c r="J2181" t="s">
        <v>1991</v>
      </c>
      <c r="K2181" t="s">
        <v>32680</v>
      </c>
      <c r="L2181" t="s">
        <v>32681</v>
      </c>
      <c r="M2181" t="s">
        <v>32682</v>
      </c>
    </row>
    <row r="2182" spans="1:13">
      <c r="A2182" t="s">
        <v>177</v>
      </c>
      <c r="B2182" t="s">
        <v>177</v>
      </c>
      <c r="C2182" t="s">
        <v>1484</v>
      </c>
      <c r="D2182" t="s">
        <v>151</v>
      </c>
      <c r="E2182" t="s">
        <v>214</v>
      </c>
      <c r="F2182" t="s">
        <v>10</v>
      </c>
      <c r="G2182" t="s">
        <v>32683</v>
      </c>
      <c r="H2182" t="s">
        <v>14907</v>
      </c>
      <c r="I2182" t="s">
        <v>32684</v>
      </c>
      <c r="J2182" t="s">
        <v>1685</v>
      </c>
      <c r="K2182" t="s">
        <v>32685</v>
      </c>
      <c r="L2182" t="s">
        <v>32686</v>
      </c>
      <c r="M2182" t="s">
        <v>32687</v>
      </c>
    </row>
    <row r="2183" spans="1:13">
      <c r="A2183" t="s">
        <v>177</v>
      </c>
      <c r="B2183" t="s">
        <v>177</v>
      </c>
      <c r="C2183" t="s">
        <v>1484</v>
      </c>
      <c r="D2183" t="s">
        <v>151</v>
      </c>
      <c r="E2183" t="s">
        <v>214</v>
      </c>
      <c r="F2183" t="s">
        <v>2</v>
      </c>
      <c r="G2183" t="s">
        <v>32688</v>
      </c>
      <c r="H2183" t="s">
        <v>1836</v>
      </c>
      <c r="I2183" t="s">
        <v>32689</v>
      </c>
      <c r="J2183" t="s">
        <v>3620</v>
      </c>
      <c r="K2183" t="s">
        <v>32690</v>
      </c>
      <c r="L2183" t="s">
        <v>32691</v>
      </c>
      <c r="M2183" t="s">
        <v>32692</v>
      </c>
    </row>
    <row r="2184" spans="1:13">
      <c r="A2184" t="s">
        <v>177</v>
      </c>
      <c r="B2184" t="s">
        <v>177</v>
      </c>
      <c r="C2184" t="s">
        <v>1484</v>
      </c>
      <c r="D2184" t="s">
        <v>151</v>
      </c>
      <c r="E2184" t="s">
        <v>214</v>
      </c>
      <c r="F2184" t="s">
        <v>4</v>
      </c>
      <c r="G2184" t="s">
        <v>32693</v>
      </c>
      <c r="H2184" t="s">
        <v>2804</v>
      </c>
      <c r="I2184" t="s">
        <v>32694</v>
      </c>
      <c r="J2184" t="s">
        <v>2461</v>
      </c>
      <c r="K2184" t="s">
        <v>32695</v>
      </c>
      <c r="L2184" t="s">
        <v>32696</v>
      </c>
      <c r="M2184" t="s">
        <v>32697</v>
      </c>
    </row>
    <row r="2185" spans="1:13">
      <c r="A2185" t="s">
        <v>177</v>
      </c>
      <c r="B2185" t="s">
        <v>177</v>
      </c>
      <c r="C2185" t="s">
        <v>1484</v>
      </c>
      <c r="D2185" t="s">
        <v>151</v>
      </c>
      <c r="E2185" t="s">
        <v>214</v>
      </c>
      <c r="F2185" t="s">
        <v>11</v>
      </c>
      <c r="G2185" t="s">
        <v>32698</v>
      </c>
      <c r="H2185" t="s">
        <v>2633</v>
      </c>
      <c r="I2185" t="s">
        <v>32699</v>
      </c>
      <c r="J2185" t="s">
        <v>1786</v>
      </c>
      <c r="K2185" t="s">
        <v>32700</v>
      </c>
      <c r="L2185" t="s">
        <v>32701</v>
      </c>
      <c r="M2185" t="s">
        <v>32702</v>
      </c>
    </row>
    <row r="2186" spans="1:13">
      <c r="A2186" t="s">
        <v>177</v>
      </c>
      <c r="B2186" t="s">
        <v>177</v>
      </c>
      <c r="C2186" t="s">
        <v>1484</v>
      </c>
      <c r="D2186" t="s">
        <v>151</v>
      </c>
      <c r="E2186" t="s">
        <v>214</v>
      </c>
      <c r="F2186" t="s">
        <v>20</v>
      </c>
      <c r="G2186" t="s">
        <v>32703</v>
      </c>
      <c r="H2186" t="s">
        <v>2510</v>
      </c>
      <c r="I2186" t="s">
        <v>32704</v>
      </c>
      <c r="J2186" t="s">
        <v>1613</v>
      </c>
      <c r="K2186" t="s">
        <v>32705</v>
      </c>
      <c r="L2186" t="s">
        <v>32706</v>
      </c>
      <c r="M2186" t="s">
        <v>32707</v>
      </c>
    </row>
    <row r="2187" spans="1:13">
      <c r="A2187" t="s">
        <v>177</v>
      </c>
      <c r="B2187" t="s">
        <v>177</v>
      </c>
      <c r="C2187" t="s">
        <v>1484</v>
      </c>
      <c r="D2187" t="s">
        <v>151</v>
      </c>
      <c r="E2187" t="s">
        <v>222</v>
      </c>
      <c r="F2187" t="s">
        <v>3</v>
      </c>
      <c r="G2187" t="s">
        <v>32708</v>
      </c>
      <c r="H2187" t="s">
        <v>13870</v>
      </c>
      <c r="I2187" t="s">
        <v>32709</v>
      </c>
      <c r="J2187" t="s">
        <v>9367</v>
      </c>
      <c r="K2187" t="s">
        <v>32710</v>
      </c>
      <c r="L2187" t="s">
        <v>32711</v>
      </c>
      <c r="M2187" t="s">
        <v>32712</v>
      </c>
    </row>
    <row r="2188" spans="1:13">
      <c r="A2188" t="s">
        <v>177</v>
      </c>
      <c r="B2188" t="s">
        <v>177</v>
      </c>
      <c r="C2188" t="s">
        <v>1484</v>
      </c>
      <c r="D2188" t="s">
        <v>151</v>
      </c>
      <c r="E2188" t="s">
        <v>222</v>
      </c>
      <c r="F2188" t="s">
        <v>10</v>
      </c>
      <c r="G2188" t="s">
        <v>32713</v>
      </c>
      <c r="H2188" t="s">
        <v>15732</v>
      </c>
      <c r="I2188" t="s">
        <v>32714</v>
      </c>
      <c r="J2188" t="s">
        <v>1707</v>
      </c>
      <c r="K2188" t="s">
        <v>32715</v>
      </c>
      <c r="L2188" t="s">
        <v>32716</v>
      </c>
      <c r="M2188" t="s">
        <v>32717</v>
      </c>
    </row>
    <row r="2189" spans="1:13">
      <c r="A2189" t="s">
        <v>177</v>
      </c>
      <c r="B2189" t="s">
        <v>177</v>
      </c>
      <c r="C2189" t="s">
        <v>1484</v>
      </c>
      <c r="D2189" t="s">
        <v>151</v>
      </c>
      <c r="E2189" t="s">
        <v>222</v>
      </c>
      <c r="F2189" t="s">
        <v>2</v>
      </c>
      <c r="G2189" t="s">
        <v>32718</v>
      </c>
      <c r="H2189" t="s">
        <v>6965</v>
      </c>
      <c r="I2189" t="s">
        <v>32719</v>
      </c>
      <c r="J2189" t="s">
        <v>1057</v>
      </c>
      <c r="K2189" t="s">
        <v>32720</v>
      </c>
      <c r="L2189" t="s">
        <v>32721</v>
      </c>
      <c r="M2189" t="s">
        <v>32722</v>
      </c>
    </row>
    <row r="2190" spans="1:13">
      <c r="A2190" t="s">
        <v>177</v>
      </c>
      <c r="B2190" t="s">
        <v>177</v>
      </c>
      <c r="C2190" t="s">
        <v>1484</v>
      </c>
      <c r="D2190" t="s">
        <v>151</v>
      </c>
      <c r="E2190" t="s">
        <v>222</v>
      </c>
      <c r="F2190" t="s">
        <v>4</v>
      </c>
      <c r="G2190" t="s">
        <v>32723</v>
      </c>
      <c r="H2190" t="s">
        <v>1238</v>
      </c>
      <c r="I2190" t="s">
        <v>32724</v>
      </c>
      <c r="J2190" t="s">
        <v>1984</v>
      </c>
      <c r="K2190" t="s">
        <v>32725</v>
      </c>
      <c r="L2190" t="s">
        <v>32726</v>
      </c>
      <c r="M2190" t="s">
        <v>32727</v>
      </c>
    </row>
    <row r="2191" spans="1:13">
      <c r="A2191" t="s">
        <v>177</v>
      </c>
      <c r="B2191" t="s">
        <v>177</v>
      </c>
      <c r="C2191" t="s">
        <v>1484</v>
      </c>
      <c r="D2191" t="s">
        <v>151</v>
      </c>
      <c r="E2191" t="s">
        <v>222</v>
      </c>
      <c r="F2191" t="s">
        <v>11</v>
      </c>
      <c r="G2191" t="s">
        <v>32728</v>
      </c>
      <c r="H2191" t="s">
        <v>4428</v>
      </c>
      <c r="I2191" t="s">
        <v>32729</v>
      </c>
      <c r="J2191" t="s">
        <v>1613</v>
      </c>
      <c r="K2191" t="s">
        <v>32705</v>
      </c>
      <c r="L2191" t="s">
        <v>32730</v>
      </c>
      <c r="M2191" t="s">
        <v>32731</v>
      </c>
    </row>
    <row r="2192" spans="1:13">
      <c r="A2192" t="s">
        <v>177</v>
      </c>
      <c r="B2192" t="s">
        <v>177</v>
      </c>
      <c r="C2192" t="s">
        <v>1484</v>
      </c>
      <c r="D2192" t="s">
        <v>151</v>
      </c>
      <c r="E2192" t="s">
        <v>222</v>
      </c>
      <c r="F2192" t="s">
        <v>20</v>
      </c>
      <c r="G2192" t="s">
        <v>32732</v>
      </c>
      <c r="H2192" t="s">
        <v>3574</v>
      </c>
      <c r="I2192" t="s">
        <v>32733</v>
      </c>
      <c r="J2192" t="s">
        <v>1592</v>
      </c>
      <c r="K2192" t="s">
        <v>32734</v>
      </c>
      <c r="L2192" t="s">
        <v>18986</v>
      </c>
      <c r="M2192" t="s">
        <v>32735</v>
      </c>
    </row>
    <row r="2193" spans="1:13">
      <c r="A2193" t="s">
        <v>177</v>
      </c>
      <c r="B2193" t="s">
        <v>177</v>
      </c>
      <c r="C2193" t="s">
        <v>1484</v>
      </c>
      <c r="D2193" t="s">
        <v>151</v>
      </c>
      <c r="E2193" t="s">
        <v>230</v>
      </c>
      <c r="F2193" t="s">
        <v>3</v>
      </c>
      <c r="G2193" t="s">
        <v>32736</v>
      </c>
      <c r="H2193" t="s">
        <v>14131</v>
      </c>
      <c r="I2193" t="s">
        <v>32737</v>
      </c>
      <c r="J2193" t="s">
        <v>10390</v>
      </c>
      <c r="K2193" t="s">
        <v>32738</v>
      </c>
      <c r="L2193" t="s">
        <v>32739</v>
      </c>
      <c r="M2193" t="s">
        <v>32740</v>
      </c>
    </row>
    <row r="2194" spans="1:13">
      <c r="A2194" t="s">
        <v>177</v>
      </c>
      <c r="B2194" t="s">
        <v>177</v>
      </c>
      <c r="C2194" t="s">
        <v>1484</v>
      </c>
      <c r="D2194" t="s">
        <v>151</v>
      </c>
      <c r="E2194" t="s">
        <v>230</v>
      </c>
      <c r="F2194" t="s">
        <v>10</v>
      </c>
      <c r="G2194" t="s">
        <v>32741</v>
      </c>
      <c r="H2194" t="s">
        <v>11915</v>
      </c>
      <c r="I2194" t="s">
        <v>32742</v>
      </c>
      <c r="J2194" t="s">
        <v>2145</v>
      </c>
      <c r="K2194" t="s">
        <v>32743</v>
      </c>
      <c r="L2194" t="s">
        <v>32744</v>
      </c>
      <c r="M2194" t="s">
        <v>32745</v>
      </c>
    </row>
    <row r="2195" spans="1:13">
      <c r="A2195" t="s">
        <v>177</v>
      </c>
      <c r="B2195" t="s">
        <v>177</v>
      </c>
      <c r="C2195" t="s">
        <v>1484</v>
      </c>
      <c r="D2195" t="s">
        <v>151</v>
      </c>
      <c r="E2195" t="s">
        <v>230</v>
      </c>
      <c r="F2195" t="s">
        <v>2</v>
      </c>
      <c r="G2195" t="s">
        <v>32746</v>
      </c>
      <c r="H2195" t="s">
        <v>1226</v>
      </c>
      <c r="I2195" t="s">
        <v>32747</v>
      </c>
      <c r="J2195" t="s">
        <v>2614</v>
      </c>
      <c r="K2195" t="s">
        <v>32748</v>
      </c>
      <c r="L2195" t="s">
        <v>32749</v>
      </c>
      <c r="M2195" t="s">
        <v>32750</v>
      </c>
    </row>
    <row r="2196" spans="1:13">
      <c r="A2196" t="s">
        <v>177</v>
      </c>
      <c r="B2196" t="s">
        <v>177</v>
      </c>
      <c r="C2196" t="s">
        <v>1484</v>
      </c>
      <c r="D2196" t="s">
        <v>151</v>
      </c>
      <c r="E2196" t="s">
        <v>230</v>
      </c>
      <c r="F2196" t="s">
        <v>4</v>
      </c>
      <c r="G2196" t="s">
        <v>32751</v>
      </c>
      <c r="H2196" t="s">
        <v>2287</v>
      </c>
      <c r="I2196" t="s">
        <v>32752</v>
      </c>
      <c r="J2196" t="s">
        <v>1786</v>
      </c>
      <c r="K2196" t="s">
        <v>32700</v>
      </c>
      <c r="L2196" t="s">
        <v>32753</v>
      </c>
      <c r="M2196" t="s">
        <v>32754</v>
      </c>
    </row>
    <row r="2197" spans="1:13">
      <c r="A2197" t="s">
        <v>177</v>
      </c>
      <c r="B2197" t="s">
        <v>177</v>
      </c>
      <c r="C2197" t="s">
        <v>1484</v>
      </c>
      <c r="D2197" t="s">
        <v>151</v>
      </c>
      <c r="E2197" t="s">
        <v>230</v>
      </c>
      <c r="F2197" t="s">
        <v>11</v>
      </c>
      <c r="G2197" t="s">
        <v>32755</v>
      </c>
      <c r="H2197" t="s">
        <v>3073</v>
      </c>
      <c r="I2197" t="s">
        <v>32756</v>
      </c>
      <c r="J2197" t="s">
        <v>1546</v>
      </c>
      <c r="K2197" t="s">
        <v>32757</v>
      </c>
      <c r="L2197" t="s">
        <v>32758</v>
      </c>
      <c r="M2197" t="s">
        <v>32759</v>
      </c>
    </row>
    <row r="2198" spans="1:13">
      <c r="A2198" t="s">
        <v>177</v>
      </c>
      <c r="B2198" t="s">
        <v>177</v>
      </c>
      <c r="C2198" t="s">
        <v>1484</v>
      </c>
      <c r="D2198" t="s">
        <v>151</v>
      </c>
      <c r="E2198" t="s">
        <v>230</v>
      </c>
      <c r="F2198" t="s">
        <v>20</v>
      </c>
      <c r="G2198" t="s">
        <v>32760</v>
      </c>
      <c r="H2198" t="s">
        <v>2615</v>
      </c>
      <c r="I2198" t="s">
        <v>32761</v>
      </c>
      <c r="J2198" t="s">
        <v>1502</v>
      </c>
      <c r="K2198" t="s">
        <v>32762</v>
      </c>
      <c r="L2198" t="s">
        <v>32763</v>
      </c>
      <c r="M2198" t="s">
        <v>32764</v>
      </c>
    </row>
    <row r="2199" spans="1:13">
      <c r="A2199" t="s">
        <v>177</v>
      </c>
      <c r="B2199" t="s">
        <v>177</v>
      </c>
      <c r="C2199" t="s">
        <v>1484</v>
      </c>
      <c r="D2199" t="s">
        <v>151</v>
      </c>
      <c r="E2199" t="s">
        <v>238</v>
      </c>
      <c r="F2199" t="s">
        <v>3</v>
      </c>
      <c r="G2199" t="s">
        <v>32765</v>
      </c>
      <c r="H2199" t="s">
        <v>1835</v>
      </c>
      <c r="I2199" t="s">
        <v>32766</v>
      </c>
      <c r="J2199" t="s">
        <v>9736</v>
      </c>
      <c r="K2199" t="s">
        <v>32767</v>
      </c>
      <c r="L2199" t="s">
        <v>32768</v>
      </c>
      <c r="M2199" t="s">
        <v>32769</v>
      </c>
    </row>
    <row r="2200" spans="1:13">
      <c r="A2200" t="s">
        <v>177</v>
      </c>
      <c r="B2200" t="s">
        <v>177</v>
      </c>
      <c r="C2200" t="s">
        <v>1484</v>
      </c>
      <c r="D2200" t="s">
        <v>151</v>
      </c>
      <c r="E2200" t="s">
        <v>238</v>
      </c>
      <c r="F2200" t="s">
        <v>10</v>
      </c>
      <c r="G2200" t="s">
        <v>32770</v>
      </c>
      <c r="H2200" t="s">
        <v>6161</v>
      </c>
      <c r="I2200" t="s">
        <v>32771</v>
      </c>
      <c r="J2200" t="s">
        <v>4009</v>
      </c>
      <c r="K2200" t="s">
        <v>32772</v>
      </c>
      <c r="L2200" t="s">
        <v>32773</v>
      </c>
      <c r="M2200" t="s">
        <v>32774</v>
      </c>
    </row>
    <row r="2201" spans="1:13">
      <c r="A2201" t="s">
        <v>177</v>
      </c>
      <c r="B2201" t="s">
        <v>177</v>
      </c>
      <c r="C2201" t="s">
        <v>1484</v>
      </c>
      <c r="D2201" t="s">
        <v>151</v>
      </c>
      <c r="E2201" t="s">
        <v>238</v>
      </c>
      <c r="F2201" t="s">
        <v>2</v>
      </c>
      <c r="G2201" t="s">
        <v>32775</v>
      </c>
      <c r="H2201" t="s">
        <v>3375</v>
      </c>
      <c r="I2201" t="s">
        <v>32776</v>
      </c>
      <c r="J2201" t="s">
        <v>2461</v>
      </c>
      <c r="K2201" t="s">
        <v>32695</v>
      </c>
      <c r="L2201" t="s">
        <v>32777</v>
      </c>
      <c r="M2201" t="s">
        <v>32778</v>
      </c>
    </row>
    <row r="2202" spans="1:13">
      <c r="A2202" t="s">
        <v>177</v>
      </c>
      <c r="B2202" t="s">
        <v>177</v>
      </c>
      <c r="C2202" t="s">
        <v>1484</v>
      </c>
      <c r="D2202" t="s">
        <v>151</v>
      </c>
      <c r="E2202" t="s">
        <v>238</v>
      </c>
      <c r="F2202" t="s">
        <v>4</v>
      </c>
      <c r="G2202" t="s">
        <v>32779</v>
      </c>
      <c r="H2202" t="s">
        <v>2463</v>
      </c>
      <c r="I2202" t="s">
        <v>32780</v>
      </c>
      <c r="J2202" t="s">
        <v>1546</v>
      </c>
      <c r="K2202" t="s">
        <v>32757</v>
      </c>
      <c r="L2202" t="s">
        <v>32781</v>
      </c>
      <c r="M2202" t="s">
        <v>32782</v>
      </c>
    </row>
    <row r="2203" spans="1:13">
      <c r="A2203" t="s">
        <v>177</v>
      </c>
      <c r="B2203" t="s">
        <v>177</v>
      </c>
      <c r="C2203" t="s">
        <v>1484</v>
      </c>
      <c r="D2203" t="s">
        <v>151</v>
      </c>
      <c r="E2203" t="s">
        <v>238</v>
      </c>
      <c r="F2203" t="s">
        <v>11</v>
      </c>
      <c r="G2203" t="s">
        <v>32783</v>
      </c>
      <c r="H2203" t="s">
        <v>1968</v>
      </c>
      <c r="I2203" t="s">
        <v>32784</v>
      </c>
      <c r="J2203" t="s">
        <v>1592</v>
      </c>
      <c r="K2203" t="s">
        <v>32734</v>
      </c>
      <c r="L2203" t="s">
        <v>32785</v>
      </c>
      <c r="M2203" t="s">
        <v>32786</v>
      </c>
    </row>
    <row r="2204" spans="1:13">
      <c r="A2204" t="s">
        <v>177</v>
      </c>
      <c r="B2204" t="s">
        <v>177</v>
      </c>
      <c r="C2204" t="s">
        <v>1484</v>
      </c>
      <c r="D2204" t="s">
        <v>151</v>
      </c>
      <c r="E2204" t="s">
        <v>238</v>
      </c>
      <c r="F2204" t="s">
        <v>20</v>
      </c>
      <c r="G2204" t="s">
        <v>32787</v>
      </c>
      <c r="H2204" t="s">
        <v>2687</v>
      </c>
      <c r="I2204" t="s">
        <v>32788</v>
      </c>
      <c r="J2204" t="s">
        <v>1592</v>
      </c>
      <c r="K2204" t="s">
        <v>32734</v>
      </c>
      <c r="L2204" t="s">
        <v>32789</v>
      </c>
      <c r="M2204" t="s">
        <v>32790</v>
      </c>
    </row>
    <row r="2205" spans="1:13">
      <c r="A2205" t="s">
        <v>177</v>
      </c>
      <c r="B2205" t="s">
        <v>177</v>
      </c>
      <c r="C2205" t="s">
        <v>1484</v>
      </c>
      <c r="D2205" t="s">
        <v>152</v>
      </c>
      <c r="E2205" t="s">
        <v>246</v>
      </c>
      <c r="F2205" t="s">
        <v>3</v>
      </c>
      <c r="G2205" t="s">
        <v>32791</v>
      </c>
      <c r="H2205" t="s">
        <v>7987</v>
      </c>
      <c r="I2205" t="s">
        <v>32792</v>
      </c>
      <c r="J2205" t="s">
        <v>4934</v>
      </c>
      <c r="K2205" t="s">
        <v>32793</v>
      </c>
      <c r="L2205" t="s">
        <v>32794</v>
      </c>
      <c r="M2205" t="s">
        <v>32795</v>
      </c>
    </row>
    <row r="2206" spans="1:13">
      <c r="A2206" t="s">
        <v>177</v>
      </c>
      <c r="B2206" t="s">
        <v>177</v>
      </c>
      <c r="C2206" t="s">
        <v>1484</v>
      </c>
      <c r="D2206" t="s">
        <v>152</v>
      </c>
      <c r="E2206" t="s">
        <v>246</v>
      </c>
      <c r="F2206" t="s">
        <v>10</v>
      </c>
      <c r="G2206" t="s">
        <v>32796</v>
      </c>
      <c r="H2206" t="s">
        <v>13411</v>
      </c>
      <c r="I2206" t="s">
        <v>32797</v>
      </c>
      <c r="J2206" t="s">
        <v>3846</v>
      </c>
      <c r="K2206" t="s">
        <v>32798</v>
      </c>
      <c r="L2206" t="s">
        <v>32799</v>
      </c>
      <c r="M2206" t="s">
        <v>32800</v>
      </c>
    </row>
    <row r="2207" spans="1:13">
      <c r="A2207" t="s">
        <v>177</v>
      </c>
      <c r="B2207" t="s">
        <v>177</v>
      </c>
      <c r="C2207" t="s">
        <v>1484</v>
      </c>
      <c r="D2207" t="s">
        <v>152</v>
      </c>
      <c r="E2207" t="s">
        <v>246</v>
      </c>
      <c r="F2207" t="s">
        <v>2</v>
      </c>
      <c r="G2207" t="s">
        <v>32801</v>
      </c>
      <c r="H2207" t="s">
        <v>12423</v>
      </c>
      <c r="I2207" t="s">
        <v>32802</v>
      </c>
      <c r="J2207" t="s">
        <v>4238</v>
      </c>
      <c r="K2207" t="s">
        <v>32803</v>
      </c>
      <c r="L2207" t="s">
        <v>32804</v>
      </c>
      <c r="M2207" t="s">
        <v>32805</v>
      </c>
    </row>
    <row r="2208" spans="1:13">
      <c r="A2208" t="s">
        <v>177</v>
      </c>
      <c r="B2208" t="s">
        <v>177</v>
      </c>
      <c r="C2208" t="s">
        <v>1484</v>
      </c>
      <c r="D2208" t="s">
        <v>152</v>
      </c>
      <c r="E2208" t="s">
        <v>246</v>
      </c>
      <c r="F2208" t="s">
        <v>4</v>
      </c>
      <c r="G2208" t="s">
        <v>32806</v>
      </c>
      <c r="H2208" t="s">
        <v>3053</v>
      </c>
      <c r="I2208" t="s">
        <v>32807</v>
      </c>
      <c r="J2208" t="s">
        <v>2278</v>
      </c>
      <c r="K2208" t="s">
        <v>32808</v>
      </c>
      <c r="L2208" t="s">
        <v>32809</v>
      </c>
      <c r="M2208" t="s">
        <v>32810</v>
      </c>
    </row>
    <row r="2209" spans="1:13">
      <c r="A2209" t="s">
        <v>177</v>
      </c>
      <c r="B2209" t="s">
        <v>177</v>
      </c>
      <c r="C2209" t="s">
        <v>1484</v>
      </c>
      <c r="D2209" t="s">
        <v>152</v>
      </c>
      <c r="E2209" t="s">
        <v>246</v>
      </c>
      <c r="F2209" t="s">
        <v>11</v>
      </c>
      <c r="G2209" t="s">
        <v>32811</v>
      </c>
      <c r="H2209" t="s">
        <v>3564</v>
      </c>
      <c r="I2209" t="s">
        <v>32812</v>
      </c>
      <c r="J2209" t="s">
        <v>1744</v>
      </c>
      <c r="K2209" t="s">
        <v>32813</v>
      </c>
      <c r="L2209" t="s">
        <v>32814</v>
      </c>
      <c r="M2209" t="s">
        <v>32815</v>
      </c>
    </row>
    <row r="2210" spans="1:13">
      <c r="A2210" t="s">
        <v>177</v>
      </c>
      <c r="B2210" t="s">
        <v>177</v>
      </c>
      <c r="C2210" t="s">
        <v>1484</v>
      </c>
      <c r="D2210" t="s">
        <v>152</v>
      </c>
      <c r="E2210" t="s">
        <v>246</v>
      </c>
      <c r="F2210" t="s">
        <v>20</v>
      </c>
      <c r="G2210" t="s">
        <v>32816</v>
      </c>
      <c r="H2210" t="s">
        <v>1860</v>
      </c>
      <c r="I2210" t="s">
        <v>32817</v>
      </c>
      <c r="J2210" t="s">
        <v>1592</v>
      </c>
      <c r="K2210" t="s">
        <v>32734</v>
      </c>
      <c r="L2210" t="s">
        <v>32818</v>
      </c>
      <c r="M2210" t="s">
        <v>32819</v>
      </c>
    </row>
    <row r="2211" spans="1:13">
      <c r="A2211" t="s">
        <v>177</v>
      </c>
      <c r="B2211" t="s">
        <v>177</v>
      </c>
      <c r="C2211" t="s">
        <v>1484</v>
      </c>
      <c r="D2211" t="s">
        <v>152</v>
      </c>
      <c r="E2211" t="s">
        <v>254</v>
      </c>
      <c r="F2211" t="s">
        <v>3</v>
      </c>
      <c r="G2211" t="s">
        <v>32820</v>
      </c>
      <c r="H2211" t="s">
        <v>2035</v>
      </c>
      <c r="I2211" t="s">
        <v>32821</v>
      </c>
      <c r="J2211" t="s">
        <v>9127</v>
      </c>
      <c r="K2211" t="s">
        <v>32822</v>
      </c>
      <c r="L2211" t="s">
        <v>32823</v>
      </c>
      <c r="M2211" t="s">
        <v>32824</v>
      </c>
    </row>
    <row r="2212" spans="1:13">
      <c r="A2212" t="s">
        <v>177</v>
      </c>
      <c r="B2212" t="s">
        <v>177</v>
      </c>
      <c r="C2212" t="s">
        <v>1484</v>
      </c>
      <c r="D2212" t="s">
        <v>152</v>
      </c>
      <c r="E2212" t="s">
        <v>254</v>
      </c>
      <c r="F2212" t="s">
        <v>10</v>
      </c>
      <c r="G2212" t="s">
        <v>32825</v>
      </c>
      <c r="H2212" t="s">
        <v>12730</v>
      </c>
      <c r="I2212" t="s">
        <v>32826</v>
      </c>
      <c r="J2212" t="s">
        <v>2306</v>
      </c>
      <c r="K2212" t="s">
        <v>32827</v>
      </c>
      <c r="L2212" t="s">
        <v>32828</v>
      </c>
      <c r="M2212" t="s">
        <v>32829</v>
      </c>
    </row>
    <row r="2213" spans="1:13">
      <c r="A2213" t="s">
        <v>177</v>
      </c>
      <c r="B2213" t="s">
        <v>177</v>
      </c>
      <c r="C2213" t="s">
        <v>1484</v>
      </c>
      <c r="D2213" t="s">
        <v>152</v>
      </c>
      <c r="E2213" t="s">
        <v>254</v>
      </c>
      <c r="F2213" t="s">
        <v>2</v>
      </c>
      <c r="G2213" t="s">
        <v>32830</v>
      </c>
      <c r="H2213" t="s">
        <v>11917</v>
      </c>
      <c r="I2213" t="s">
        <v>32831</v>
      </c>
      <c r="J2213" t="s">
        <v>2913</v>
      </c>
      <c r="K2213" t="s">
        <v>32832</v>
      </c>
      <c r="L2213" t="s">
        <v>32833</v>
      </c>
      <c r="M2213" t="s">
        <v>32834</v>
      </c>
    </row>
    <row r="2214" spans="1:13">
      <c r="A2214" t="s">
        <v>177</v>
      </c>
      <c r="B2214" t="s">
        <v>177</v>
      </c>
      <c r="C2214" t="s">
        <v>1484</v>
      </c>
      <c r="D2214" t="s">
        <v>152</v>
      </c>
      <c r="E2214" t="s">
        <v>254</v>
      </c>
      <c r="F2214" t="s">
        <v>4</v>
      </c>
      <c r="G2214" t="s">
        <v>32835</v>
      </c>
      <c r="H2214" t="s">
        <v>1395</v>
      </c>
      <c r="I2214" t="s">
        <v>32836</v>
      </c>
      <c r="J2214" t="s">
        <v>2134</v>
      </c>
      <c r="K2214" t="s">
        <v>32837</v>
      </c>
      <c r="L2214" t="s">
        <v>32838</v>
      </c>
      <c r="M2214" t="s">
        <v>32839</v>
      </c>
    </row>
    <row r="2215" spans="1:13">
      <c r="A2215" t="s">
        <v>177</v>
      </c>
      <c r="B2215" t="s">
        <v>177</v>
      </c>
      <c r="C2215" t="s">
        <v>1484</v>
      </c>
      <c r="D2215" t="s">
        <v>152</v>
      </c>
      <c r="E2215" t="s">
        <v>254</v>
      </c>
      <c r="F2215" t="s">
        <v>11</v>
      </c>
      <c r="G2215" t="s">
        <v>32840</v>
      </c>
      <c r="H2215" t="s">
        <v>3322</v>
      </c>
      <c r="I2215" t="s">
        <v>32841</v>
      </c>
      <c r="J2215" t="s">
        <v>1592</v>
      </c>
      <c r="K2215" t="s">
        <v>32734</v>
      </c>
      <c r="L2215" t="s">
        <v>32842</v>
      </c>
      <c r="M2215" t="s">
        <v>32843</v>
      </c>
    </row>
    <row r="2216" spans="1:13">
      <c r="A2216" t="s">
        <v>177</v>
      </c>
      <c r="B2216" t="s">
        <v>177</v>
      </c>
      <c r="C2216" t="s">
        <v>1484</v>
      </c>
      <c r="D2216" t="s">
        <v>152</v>
      </c>
      <c r="E2216" t="s">
        <v>254</v>
      </c>
      <c r="F2216" t="s">
        <v>20</v>
      </c>
      <c r="G2216" t="s">
        <v>32844</v>
      </c>
      <c r="H2216" t="s">
        <v>2596</v>
      </c>
      <c r="I2216" t="s">
        <v>32845</v>
      </c>
      <c r="J2216" t="s">
        <v>1592</v>
      </c>
      <c r="K2216" t="s">
        <v>32734</v>
      </c>
      <c r="L2216" t="s">
        <v>32846</v>
      </c>
      <c r="M2216" t="s">
        <v>32847</v>
      </c>
    </row>
    <row r="2217" spans="1:13">
      <c r="A2217" t="s">
        <v>177</v>
      </c>
      <c r="B2217" t="s">
        <v>177</v>
      </c>
      <c r="C2217" t="s">
        <v>1484</v>
      </c>
      <c r="D2217" t="s">
        <v>152</v>
      </c>
      <c r="E2217" t="s">
        <v>197</v>
      </c>
      <c r="F2217" t="s">
        <v>3</v>
      </c>
      <c r="G2217" t="s">
        <v>32848</v>
      </c>
      <c r="H2217" t="s">
        <v>12209</v>
      </c>
      <c r="I2217" t="s">
        <v>32849</v>
      </c>
      <c r="J2217" t="s">
        <v>9706</v>
      </c>
      <c r="K2217" t="s">
        <v>32850</v>
      </c>
      <c r="L2217" t="s">
        <v>32851</v>
      </c>
      <c r="M2217" t="s">
        <v>32852</v>
      </c>
    </row>
    <row r="2218" spans="1:13">
      <c r="A2218" t="s">
        <v>177</v>
      </c>
      <c r="B2218" t="s">
        <v>177</v>
      </c>
      <c r="C2218" t="s">
        <v>1484</v>
      </c>
      <c r="D2218" t="s">
        <v>152</v>
      </c>
      <c r="E2218" t="s">
        <v>197</v>
      </c>
      <c r="F2218" t="s">
        <v>10</v>
      </c>
      <c r="G2218" t="s">
        <v>32853</v>
      </c>
      <c r="H2218" t="s">
        <v>7208</v>
      </c>
      <c r="I2218" t="s">
        <v>32854</v>
      </c>
      <c r="J2218" t="s">
        <v>6989</v>
      </c>
      <c r="K2218" t="s">
        <v>32855</v>
      </c>
      <c r="L2218" t="s">
        <v>32856</v>
      </c>
      <c r="M2218" t="s">
        <v>32857</v>
      </c>
    </row>
    <row r="2219" spans="1:13">
      <c r="A2219" t="s">
        <v>177</v>
      </c>
      <c r="B2219" t="s">
        <v>177</v>
      </c>
      <c r="C2219" t="s">
        <v>1484</v>
      </c>
      <c r="D2219" t="s">
        <v>152</v>
      </c>
      <c r="E2219" t="s">
        <v>197</v>
      </c>
      <c r="F2219" t="s">
        <v>2</v>
      </c>
      <c r="G2219" t="s">
        <v>32858</v>
      </c>
      <c r="H2219" t="s">
        <v>6035</v>
      </c>
      <c r="I2219" t="s">
        <v>32859</v>
      </c>
      <c r="J2219" t="s">
        <v>2060</v>
      </c>
      <c r="K2219" t="s">
        <v>32860</v>
      </c>
      <c r="L2219" t="s">
        <v>32861</v>
      </c>
      <c r="M2219" t="s">
        <v>32862</v>
      </c>
    </row>
    <row r="2220" spans="1:13">
      <c r="A2220" t="s">
        <v>177</v>
      </c>
      <c r="B2220" t="s">
        <v>177</v>
      </c>
      <c r="C2220" t="s">
        <v>1484</v>
      </c>
      <c r="D2220" t="s">
        <v>152</v>
      </c>
      <c r="E2220" t="s">
        <v>197</v>
      </c>
      <c r="F2220" t="s">
        <v>4</v>
      </c>
      <c r="G2220" t="s">
        <v>32863</v>
      </c>
      <c r="H2220" t="s">
        <v>2982</v>
      </c>
      <c r="I2220" t="s">
        <v>32864</v>
      </c>
      <c r="J2220" t="s">
        <v>1764</v>
      </c>
      <c r="K2220" t="s">
        <v>32865</v>
      </c>
      <c r="L2220" t="s">
        <v>32866</v>
      </c>
      <c r="M2220" t="s">
        <v>32867</v>
      </c>
    </row>
    <row r="2221" spans="1:13">
      <c r="A2221" t="s">
        <v>177</v>
      </c>
      <c r="B2221" t="s">
        <v>177</v>
      </c>
      <c r="C2221" t="s">
        <v>1484</v>
      </c>
      <c r="D2221" t="s">
        <v>152</v>
      </c>
      <c r="E2221" t="s">
        <v>197</v>
      </c>
      <c r="F2221" t="s">
        <v>11</v>
      </c>
      <c r="G2221" t="s">
        <v>32868</v>
      </c>
      <c r="H2221" t="s">
        <v>3574</v>
      </c>
      <c r="I2221" t="s">
        <v>32733</v>
      </c>
      <c r="J2221" t="s">
        <v>1592</v>
      </c>
      <c r="K2221" t="s">
        <v>32734</v>
      </c>
      <c r="L2221" t="s">
        <v>32869</v>
      </c>
      <c r="M2221" t="s">
        <v>32870</v>
      </c>
    </row>
    <row r="2222" spans="1:13">
      <c r="A2222" t="s">
        <v>177</v>
      </c>
      <c r="B2222" t="s">
        <v>177</v>
      </c>
      <c r="C2222" t="s">
        <v>1484</v>
      </c>
      <c r="D2222" t="s">
        <v>152</v>
      </c>
      <c r="E2222" t="s">
        <v>197</v>
      </c>
      <c r="F2222" t="s">
        <v>20</v>
      </c>
      <c r="G2222" t="s">
        <v>32871</v>
      </c>
      <c r="H2222" t="s">
        <v>2287</v>
      </c>
      <c r="I2222" t="s">
        <v>32752</v>
      </c>
      <c r="J2222" t="s">
        <v>1502</v>
      </c>
      <c r="K2222" t="s">
        <v>32762</v>
      </c>
      <c r="L2222" t="s">
        <v>31837</v>
      </c>
      <c r="M2222" t="s">
        <v>32872</v>
      </c>
    </row>
    <row r="2223" spans="1:13">
      <c r="A2223" t="s">
        <v>177</v>
      </c>
      <c r="B2223" t="s">
        <v>177</v>
      </c>
      <c r="C2223" t="s">
        <v>1484</v>
      </c>
      <c r="D2223" t="s">
        <v>152</v>
      </c>
      <c r="E2223" t="s">
        <v>269</v>
      </c>
      <c r="F2223" t="s">
        <v>3</v>
      </c>
      <c r="G2223" t="s">
        <v>32873</v>
      </c>
      <c r="H2223" t="s">
        <v>10327</v>
      </c>
      <c r="I2223" t="s">
        <v>32874</v>
      </c>
      <c r="J2223" t="s">
        <v>12350</v>
      </c>
      <c r="K2223" t="s">
        <v>32875</v>
      </c>
      <c r="L2223" t="s">
        <v>32876</v>
      </c>
      <c r="M2223" t="s">
        <v>32877</v>
      </c>
    </row>
    <row r="2224" spans="1:13">
      <c r="A2224" t="s">
        <v>177</v>
      </c>
      <c r="B2224" t="s">
        <v>177</v>
      </c>
      <c r="C2224" t="s">
        <v>1484</v>
      </c>
      <c r="D2224" t="s">
        <v>152</v>
      </c>
      <c r="E2224" t="s">
        <v>269</v>
      </c>
      <c r="F2224" t="s">
        <v>10</v>
      </c>
      <c r="G2224" t="s">
        <v>32878</v>
      </c>
      <c r="H2224" t="s">
        <v>2184</v>
      </c>
      <c r="I2224" t="s">
        <v>32879</v>
      </c>
      <c r="J2224" t="s">
        <v>1383</v>
      </c>
      <c r="K2224" t="s">
        <v>32880</v>
      </c>
      <c r="L2224" t="s">
        <v>32881</v>
      </c>
      <c r="M2224" t="s">
        <v>32882</v>
      </c>
    </row>
    <row r="2225" spans="1:13">
      <c r="A2225" t="s">
        <v>177</v>
      </c>
      <c r="B2225" t="s">
        <v>177</v>
      </c>
      <c r="C2225" t="s">
        <v>1484</v>
      </c>
      <c r="D2225" t="s">
        <v>152</v>
      </c>
      <c r="E2225" t="s">
        <v>269</v>
      </c>
      <c r="F2225" t="s">
        <v>2</v>
      </c>
      <c r="G2225" t="s">
        <v>32883</v>
      </c>
      <c r="H2225" t="s">
        <v>1903</v>
      </c>
      <c r="I2225" t="s">
        <v>32884</v>
      </c>
      <c r="J2225" t="s">
        <v>2608</v>
      </c>
      <c r="K2225" t="s">
        <v>32885</v>
      </c>
      <c r="L2225" t="s">
        <v>32886</v>
      </c>
      <c r="M2225" t="s">
        <v>32887</v>
      </c>
    </row>
    <row r="2226" spans="1:13">
      <c r="A2226" t="s">
        <v>177</v>
      </c>
      <c r="B2226" t="s">
        <v>177</v>
      </c>
      <c r="C2226" t="s">
        <v>1484</v>
      </c>
      <c r="D2226" t="s">
        <v>152</v>
      </c>
      <c r="E2226" t="s">
        <v>269</v>
      </c>
      <c r="F2226" t="s">
        <v>4</v>
      </c>
      <c r="G2226" t="s">
        <v>32888</v>
      </c>
      <c r="H2226" t="s">
        <v>2135</v>
      </c>
      <c r="I2226" t="s">
        <v>32889</v>
      </c>
      <c r="J2226" t="s">
        <v>1547</v>
      </c>
      <c r="K2226" t="s">
        <v>32890</v>
      </c>
      <c r="L2226" t="s">
        <v>32891</v>
      </c>
      <c r="M2226" t="s">
        <v>32892</v>
      </c>
    </row>
    <row r="2227" spans="1:13">
      <c r="A2227" t="s">
        <v>177</v>
      </c>
      <c r="B2227" t="s">
        <v>177</v>
      </c>
      <c r="C2227" t="s">
        <v>1484</v>
      </c>
      <c r="D2227" t="s">
        <v>152</v>
      </c>
      <c r="E2227" t="s">
        <v>269</v>
      </c>
      <c r="F2227" t="s">
        <v>11</v>
      </c>
      <c r="G2227" t="s">
        <v>32893</v>
      </c>
      <c r="H2227" t="s">
        <v>2759</v>
      </c>
      <c r="I2227" t="s">
        <v>32894</v>
      </c>
      <c r="J2227" t="s">
        <v>1053</v>
      </c>
      <c r="K2227" t="s">
        <v>32895</v>
      </c>
      <c r="L2227" t="s">
        <v>32896</v>
      </c>
      <c r="M2227" t="s">
        <v>32897</v>
      </c>
    </row>
    <row r="2228" spans="1:13">
      <c r="A2228" t="s">
        <v>177</v>
      </c>
      <c r="B2228" t="s">
        <v>177</v>
      </c>
      <c r="C2228" t="s">
        <v>1484</v>
      </c>
      <c r="D2228" t="s">
        <v>152</v>
      </c>
      <c r="E2228" t="s">
        <v>269</v>
      </c>
      <c r="F2228" t="s">
        <v>20</v>
      </c>
      <c r="G2228" t="s">
        <v>32898</v>
      </c>
      <c r="H2228" t="s">
        <v>1348</v>
      </c>
      <c r="I2228" t="s">
        <v>32899</v>
      </c>
      <c r="J2228" t="s">
        <v>1613</v>
      </c>
      <c r="K2228" t="s">
        <v>32705</v>
      </c>
      <c r="L2228" t="s">
        <v>32900</v>
      </c>
      <c r="M2228" t="s">
        <v>32901</v>
      </c>
    </row>
    <row r="2229" spans="1:13">
      <c r="A2229" t="s">
        <v>177</v>
      </c>
      <c r="B2229" t="s">
        <v>177</v>
      </c>
      <c r="C2229" t="s">
        <v>1484</v>
      </c>
      <c r="D2229" t="s">
        <v>153</v>
      </c>
      <c r="E2229" t="s">
        <v>277</v>
      </c>
      <c r="F2229" t="s">
        <v>3</v>
      </c>
      <c r="G2229" t="s">
        <v>32902</v>
      </c>
      <c r="H2229" t="s">
        <v>3036</v>
      </c>
      <c r="I2229" t="s">
        <v>32903</v>
      </c>
      <c r="J2229" t="s">
        <v>3784</v>
      </c>
      <c r="K2229" t="s">
        <v>32904</v>
      </c>
      <c r="L2229" t="s">
        <v>32905</v>
      </c>
      <c r="M2229" t="s">
        <v>32906</v>
      </c>
    </row>
    <row r="2230" spans="1:13">
      <c r="A2230" t="s">
        <v>177</v>
      </c>
      <c r="B2230" t="s">
        <v>177</v>
      </c>
      <c r="C2230" t="s">
        <v>1484</v>
      </c>
      <c r="D2230" t="s">
        <v>153</v>
      </c>
      <c r="E2230" t="s">
        <v>277</v>
      </c>
      <c r="F2230" t="s">
        <v>10</v>
      </c>
      <c r="G2230" t="s">
        <v>32907</v>
      </c>
      <c r="H2230" t="s">
        <v>14789</v>
      </c>
      <c r="I2230" t="s">
        <v>32908</v>
      </c>
      <c r="J2230" t="s">
        <v>8165</v>
      </c>
      <c r="K2230" t="s">
        <v>32909</v>
      </c>
      <c r="L2230" t="s">
        <v>32910</v>
      </c>
      <c r="M2230" t="s">
        <v>32911</v>
      </c>
    </row>
    <row r="2231" spans="1:13">
      <c r="A2231" t="s">
        <v>177</v>
      </c>
      <c r="B2231" t="s">
        <v>177</v>
      </c>
      <c r="C2231" t="s">
        <v>1484</v>
      </c>
      <c r="D2231" t="s">
        <v>153</v>
      </c>
      <c r="E2231" t="s">
        <v>277</v>
      </c>
      <c r="F2231" t="s">
        <v>2</v>
      </c>
      <c r="G2231" t="s">
        <v>32912</v>
      </c>
      <c r="H2231" t="s">
        <v>7656</v>
      </c>
      <c r="I2231" t="s">
        <v>32913</v>
      </c>
      <c r="J2231" t="s">
        <v>4100</v>
      </c>
      <c r="K2231" t="s">
        <v>32914</v>
      </c>
      <c r="L2231" t="s">
        <v>32915</v>
      </c>
      <c r="M2231" t="s">
        <v>32916</v>
      </c>
    </row>
    <row r="2232" spans="1:13">
      <c r="A2232" t="s">
        <v>177</v>
      </c>
      <c r="B2232" t="s">
        <v>177</v>
      </c>
      <c r="C2232" t="s">
        <v>1484</v>
      </c>
      <c r="D2232" t="s">
        <v>153</v>
      </c>
      <c r="E2232" t="s">
        <v>277</v>
      </c>
      <c r="F2232" t="s">
        <v>4</v>
      </c>
      <c r="G2232" t="s">
        <v>32917</v>
      </c>
      <c r="H2232" t="s">
        <v>2245</v>
      </c>
      <c r="I2232" t="s">
        <v>32918</v>
      </c>
      <c r="J2232" t="s">
        <v>2278</v>
      </c>
      <c r="K2232" t="s">
        <v>32808</v>
      </c>
      <c r="L2232" t="s">
        <v>32919</v>
      </c>
      <c r="M2232" t="s">
        <v>32920</v>
      </c>
    </row>
    <row r="2233" spans="1:13">
      <c r="A2233" t="s">
        <v>177</v>
      </c>
      <c r="B2233" t="s">
        <v>177</v>
      </c>
      <c r="C2233" t="s">
        <v>1484</v>
      </c>
      <c r="D2233" t="s">
        <v>153</v>
      </c>
      <c r="E2233" t="s">
        <v>277</v>
      </c>
      <c r="F2233" t="s">
        <v>11</v>
      </c>
      <c r="G2233" t="s">
        <v>32921</v>
      </c>
      <c r="H2233" t="s">
        <v>3783</v>
      </c>
      <c r="I2233" t="s">
        <v>32922</v>
      </c>
      <c r="J2233" t="s">
        <v>1744</v>
      </c>
      <c r="K2233" t="s">
        <v>32813</v>
      </c>
      <c r="L2233" t="s">
        <v>32923</v>
      </c>
      <c r="M2233" t="s">
        <v>32924</v>
      </c>
    </row>
    <row r="2234" spans="1:13">
      <c r="A2234" t="s">
        <v>177</v>
      </c>
      <c r="B2234" t="s">
        <v>177</v>
      </c>
      <c r="C2234" t="s">
        <v>1484</v>
      </c>
      <c r="D2234" t="s">
        <v>153</v>
      </c>
      <c r="E2234" t="s">
        <v>277</v>
      </c>
      <c r="F2234" t="s">
        <v>20</v>
      </c>
      <c r="G2234" t="s">
        <v>32925</v>
      </c>
      <c r="H2234" t="s">
        <v>916</v>
      </c>
      <c r="I2234" t="s">
        <v>32926</v>
      </c>
      <c r="J2234" t="s">
        <v>1592</v>
      </c>
      <c r="K2234" t="s">
        <v>32734</v>
      </c>
      <c r="L2234" t="s">
        <v>31894</v>
      </c>
      <c r="M2234" t="s">
        <v>32927</v>
      </c>
    </row>
    <row r="2235" spans="1:13">
      <c r="A2235" t="s">
        <v>177</v>
      </c>
      <c r="B2235" t="s">
        <v>177</v>
      </c>
      <c r="C2235" t="s">
        <v>1484</v>
      </c>
      <c r="D2235" t="s">
        <v>153</v>
      </c>
      <c r="E2235" t="s">
        <v>188</v>
      </c>
      <c r="F2235" t="s">
        <v>3</v>
      </c>
      <c r="G2235" t="s">
        <v>32928</v>
      </c>
      <c r="H2235" t="s">
        <v>2264</v>
      </c>
      <c r="I2235" t="s">
        <v>32929</v>
      </c>
      <c r="J2235" t="s">
        <v>8575</v>
      </c>
      <c r="K2235" t="s">
        <v>32930</v>
      </c>
      <c r="L2235" t="s">
        <v>32931</v>
      </c>
      <c r="M2235" t="s">
        <v>32932</v>
      </c>
    </row>
    <row r="2236" spans="1:13">
      <c r="A2236" t="s">
        <v>177</v>
      </c>
      <c r="B2236" t="s">
        <v>177</v>
      </c>
      <c r="C2236" t="s">
        <v>1484</v>
      </c>
      <c r="D2236" t="s">
        <v>153</v>
      </c>
      <c r="E2236" t="s">
        <v>188</v>
      </c>
      <c r="F2236" t="s">
        <v>10</v>
      </c>
      <c r="G2236" t="s">
        <v>32933</v>
      </c>
      <c r="H2236" t="s">
        <v>13842</v>
      </c>
      <c r="I2236" t="s">
        <v>32934</v>
      </c>
      <c r="J2236" t="s">
        <v>2034</v>
      </c>
      <c r="K2236" t="s">
        <v>32935</v>
      </c>
      <c r="L2236" t="s">
        <v>32936</v>
      </c>
      <c r="M2236" t="s">
        <v>32937</v>
      </c>
    </row>
    <row r="2237" spans="1:13">
      <c r="A2237" t="s">
        <v>177</v>
      </c>
      <c r="B2237" t="s">
        <v>177</v>
      </c>
      <c r="C2237" t="s">
        <v>1484</v>
      </c>
      <c r="D2237" t="s">
        <v>153</v>
      </c>
      <c r="E2237" t="s">
        <v>188</v>
      </c>
      <c r="F2237" t="s">
        <v>2</v>
      </c>
      <c r="G2237" t="s">
        <v>32938</v>
      </c>
      <c r="H2237" t="s">
        <v>4243</v>
      </c>
      <c r="I2237" t="s">
        <v>32939</v>
      </c>
      <c r="J2237" t="s">
        <v>3055</v>
      </c>
      <c r="K2237" t="s">
        <v>32940</v>
      </c>
      <c r="L2237" t="s">
        <v>32941</v>
      </c>
      <c r="M2237" t="s">
        <v>32942</v>
      </c>
    </row>
    <row r="2238" spans="1:13">
      <c r="A2238" t="s">
        <v>177</v>
      </c>
      <c r="B2238" t="s">
        <v>177</v>
      </c>
      <c r="C2238" t="s">
        <v>1484</v>
      </c>
      <c r="D2238" t="s">
        <v>153</v>
      </c>
      <c r="E2238" t="s">
        <v>188</v>
      </c>
      <c r="F2238" t="s">
        <v>4</v>
      </c>
      <c r="G2238" t="s">
        <v>32943</v>
      </c>
      <c r="H2238" t="s">
        <v>3322</v>
      </c>
      <c r="I2238" t="s">
        <v>32841</v>
      </c>
      <c r="J2238" t="s">
        <v>2137</v>
      </c>
      <c r="K2238" t="s">
        <v>32944</v>
      </c>
      <c r="L2238" t="s">
        <v>32945</v>
      </c>
      <c r="M2238" t="s">
        <v>32946</v>
      </c>
    </row>
    <row r="2239" spans="1:13">
      <c r="A2239" t="s">
        <v>177</v>
      </c>
      <c r="B2239" t="s">
        <v>177</v>
      </c>
      <c r="C2239" t="s">
        <v>1484</v>
      </c>
      <c r="D2239" t="s">
        <v>153</v>
      </c>
      <c r="E2239" t="s">
        <v>188</v>
      </c>
      <c r="F2239" t="s">
        <v>11</v>
      </c>
      <c r="G2239" t="s">
        <v>32947</v>
      </c>
      <c r="H2239" t="s">
        <v>3990</v>
      </c>
      <c r="I2239" t="s">
        <v>32948</v>
      </c>
      <c r="J2239" t="s">
        <v>1592</v>
      </c>
      <c r="K2239" t="s">
        <v>32734</v>
      </c>
      <c r="L2239" t="s">
        <v>32949</v>
      </c>
      <c r="M2239" t="s">
        <v>32950</v>
      </c>
    </row>
    <row r="2240" spans="1:13">
      <c r="A2240" t="s">
        <v>177</v>
      </c>
      <c r="B2240" t="s">
        <v>177</v>
      </c>
      <c r="C2240" t="s">
        <v>1484</v>
      </c>
      <c r="D2240" t="s">
        <v>153</v>
      </c>
      <c r="E2240" t="s">
        <v>188</v>
      </c>
      <c r="F2240" t="s">
        <v>20</v>
      </c>
      <c r="G2240" t="s">
        <v>32951</v>
      </c>
      <c r="H2240" t="s">
        <v>3191</v>
      </c>
      <c r="I2240" t="s">
        <v>32952</v>
      </c>
      <c r="J2240" t="s">
        <v>1547</v>
      </c>
      <c r="K2240" t="s">
        <v>32890</v>
      </c>
      <c r="L2240" t="s">
        <v>32953</v>
      </c>
      <c r="M2240" t="s">
        <v>32954</v>
      </c>
    </row>
    <row r="2241" spans="1:13">
      <c r="A2241" t="s">
        <v>177</v>
      </c>
      <c r="B2241" t="s">
        <v>177</v>
      </c>
      <c r="C2241" t="s">
        <v>1484</v>
      </c>
      <c r="D2241" t="s">
        <v>153</v>
      </c>
      <c r="E2241" t="s">
        <v>292</v>
      </c>
      <c r="F2241" t="s">
        <v>3</v>
      </c>
      <c r="G2241" t="s">
        <v>32955</v>
      </c>
      <c r="H2241" t="s">
        <v>10966</v>
      </c>
      <c r="I2241" t="s">
        <v>32956</v>
      </c>
      <c r="J2241" t="s">
        <v>7006</v>
      </c>
      <c r="K2241" t="s">
        <v>32957</v>
      </c>
      <c r="L2241" t="s">
        <v>32958</v>
      </c>
      <c r="M2241" t="s">
        <v>32959</v>
      </c>
    </row>
    <row r="2242" spans="1:13">
      <c r="A2242" t="s">
        <v>177</v>
      </c>
      <c r="B2242" t="s">
        <v>177</v>
      </c>
      <c r="C2242" t="s">
        <v>1484</v>
      </c>
      <c r="D2242" t="s">
        <v>153</v>
      </c>
      <c r="E2242" t="s">
        <v>292</v>
      </c>
      <c r="F2242" t="s">
        <v>10</v>
      </c>
      <c r="G2242" t="s">
        <v>32960</v>
      </c>
      <c r="H2242" t="s">
        <v>12333</v>
      </c>
      <c r="I2242" t="s">
        <v>32961</v>
      </c>
      <c r="J2242" t="s">
        <v>8733</v>
      </c>
      <c r="K2242" t="s">
        <v>32962</v>
      </c>
      <c r="L2242" t="s">
        <v>32963</v>
      </c>
      <c r="M2242" t="s">
        <v>32964</v>
      </c>
    </row>
    <row r="2243" spans="1:13">
      <c r="A2243" t="s">
        <v>177</v>
      </c>
      <c r="B2243" t="s">
        <v>177</v>
      </c>
      <c r="C2243" t="s">
        <v>1484</v>
      </c>
      <c r="D2243" t="s">
        <v>153</v>
      </c>
      <c r="E2243" t="s">
        <v>292</v>
      </c>
      <c r="F2243" t="s">
        <v>2</v>
      </c>
      <c r="G2243" t="s">
        <v>32965</v>
      </c>
      <c r="H2243" t="s">
        <v>8520</v>
      </c>
      <c r="I2243" t="s">
        <v>32966</v>
      </c>
      <c r="J2243" t="s">
        <v>2004</v>
      </c>
      <c r="K2243" t="s">
        <v>32967</v>
      </c>
      <c r="L2243" t="s">
        <v>32968</v>
      </c>
      <c r="M2243" t="s">
        <v>32969</v>
      </c>
    </row>
    <row r="2244" spans="1:13">
      <c r="A2244" t="s">
        <v>177</v>
      </c>
      <c r="B2244" t="s">
        <v>177</v>
      </c>
      <c r="C2244" t="s">
        <v>1484</v>
      </c>
      <c r="D2244" t="s">
        <v>153</v>
      </c>
      <c r="E2244" t="s">
        <v>292</v>
      </c>
      <c r="F2244" t="s">
        <v>4</v>
      </c>
      <c r="G2244" t="s">
        <v>32970</v>
      </c>
      <c r="H2244" t="s">
        <v>2877</v>
      </c>
      <c r="I2244" t="s">
        <v>32971</v>
      </c>
      <c r="J2244" t="s">
        <v>1853</v>
      </c>
      <c r="K2244" t="s">
        <v>32972</v>
      </c>
      <c r="L2244" t="s">
        <v>32973</v>
      </c>
      <c r="M2244" t="s">
        <v>32974</v>
      </c>
    </row>
    <row r="2245" spans="1:13">
      <c r="A2245" t="s">
        <v>177</v>
      </c>
      <c r="B2245" t="s">
        <v>177</v>
      </c>
      <c r="C2245" t="s">
        <v>1484</v>
      </c>
      <c r="D2245" t="s">
        <v>153</v>
      </c>
      <c r="E2245" t="s">
        <v>292</v>
      </c>
      <c r="F2245" t="s">
        <v>11</v>
      </c>
      <c r="G2245" t="s">
        <v>32975</v>
      </c>
      <c r="H2245" t="s">
        <v>3990</v>
      </c>
      <c r="I2245" t="s">
        <v>32948</v>
      </c>
      <c r="J2245" t="s">
        <v>1053</v>
      </c>
      <c r="K2245" t="s">
        <v>32895</v>
      </c>
      <c r="L2245" t="s">
        <v>32949</v>
      </c>
      <c r="M2245" t="s">
        <v>32976</v>
      </c>
    </row>
    <row r="2246" spans="1:13">
      <c r="A2246" t="s">
        <v>177</v>
      </c>
      <c r="B2246" t="s">
        <v>177</v>
      </c>
      <c r="C2246" t="s">
        <v>1484</v>
      </c>
      <c r="D2246" t="s">
        <v>153</v>
      </c>
      <c r="E2246" t="s">
        <v>292</v>
      </c>
      <c r="F2246" t="s">
        <v>20</v>
      </c>
      <c r="G2246" t="s">
        <v>32977</v>
      </c>
      <c r="H2246" t="s">
        <v>3221</v>
      </c>
      <c r="I2246" t="s">
        <v>32978</v>
      </c>
      <c r="J2246" t="s">
        <v>1592</v>
      </c>
      <c r="K2246" t="s">
        <v>32734</v>
      </c>
      <c r="L2246" t="s">
        <v>32979</v>
      </c>
      <c r="M2246" t="s">
        <v>32980</v>
      </c>
    </row>
    <row r="2247" spans="1:13">
      <c r="A2247" t="s">
        <v>177</v>
      </c>
      <c r="B2247" t="s">
        <v>177</v>
      </c>
      <c r="C2247" t="s">
        <v>1484</v>
      </c>
      <c r="D2247" t="s">
        <v>153</v>
      </c>
      <c r="E2247" t="s">
        <v>300</v>
      </c>
      <c r="F2247" t="s">
        <v>3</v>
      </c>
      <c r="G2247" t="s">
        <v>32981</v>
      </c>
      <c r="H2247" t="s">
        <v>14510</v>
      </c>
      <c r="I2247" t="s">
        <v>32982</v>
      </c>
      <c r="J2247" t="s">
        <v>3242</v>
      </c>
      <c r="K2247" t="s">
        <v>32983</v>
      </c>
      <c r="L2247" t="s">
        <v>32984</v>
      </c>
      <c r="M2247" t="s">
        <v>32985</v>
      </c>
    </row>
    <row r="2248" spans="1:13">
      <c r="A2248" t="s">
        <v>177</v>
      </c>
      <c r="B2248" t="s">
        <v>177</v>
      </c>
      <c r="C2248" t="s">
        <v>1484</v>
      </c>
      <c r="D2248" t="s">
        <v>153</v>
      </c>
      <c r="E2248" t="s">
        <v>300</v>
      </c>
      <c r="F2248" t="s">
        <v>10</v>
      </c>
      <c r="G2248" t="s">
        <v>32986</v>
      </c>
      <c r="H2248" t="s">
        <v>2204</v>
      </c>
      <c r="I2248" t="s">
        <v>32987</v>
      </c>
      <c r="J2248" t="s">
        <v>1045</v>
      </c>
      <c r="K2248" t="s">
        <v>32988</v>
      </c>
      <c r="L2248" t="s">
        <v>32989</v>
      </c>
      <c r="M2248" t="s">
        <v>32990</v>
      </c>
    </row>
    <row r="2249" spans="1:13">
      <c r="A2249" t="s">
        <v>177</v>
      </c>
      <c r="B2249" t="s">
        <v>177</v>
      </c>
      <c r="C2249" t="s">
        <v>1484</v>
      </c>
      <c r="D2249" t="s">
        <v>153</v>
      </c>
      <c r="E2249" t="s">
        <v>300</v>
      </c>
      <c r="F2249" t="s">
        <v>2</v>
      </c>
      <c r="G2249" t="s">
        <v>32991</v>
      </c>
      <c r="H2249" t="s">
        <v>4519</v>
      </c>
      <c r="I2249" t="s">
        <v>32992</v>
      </c>
      <c r="J2249" t="s">
        <v>3221</v>
      </c>
      <c r="K2249" t="s">
        <v>32993</v>
      </c>
      <c r="L2249" t="s">
        <v>32994</v>
      </c>
      <c r="M2249" t="s">
        <v>32995</v>
      </c>
    </row>
    <row r="2250" spans="1:13">
      <c r="A2250" t="s">
        <v>177</v>
      </c>
      <c r="B2250" t="s">
        <v>177</v>
      </c>
      <c r="C2250" t="s">
        <v>1484</v>
      </c>
      <c r="D2250" t="s">
        <v>153</v>
      </c>
      <c r="E2250" t="s">
        <v>300</v>
      </c>
      <c r="F2250" t="s">
        <v>4</v>
      </c>
      <c r="G2250" t="s">
        <v>32996</v>
      </c>
      <c r="H2250" t="s">
        <v>2687</v>
      </c>
      <c r="I2250" t="s">
        <v>32788</v>
      </c>
      <c r="J2250" t="s">
        <v>1590</v>
      </c>
      <c r="K2250" t="s">
        <v>32997</v>
      </c>
      <c r="L2250" t="s">
        <v>32998</v>
      </c>
      <c r="M2250" t="s">
        <v>32999</v>
      </c>
    </row>
    <row r="2251" spans="1:13">
      <c r="A2251" t="s">
        <v>177</v>
      </c>
      <c r="B2251" t="s">
        <v>177</v>
      </c>
      <c r="C2251" t="s">
        <v>1484</v>
      </c>
      <c r="D2251" t="s">
        <v>153</v>
      </c>
      <c r="E2251" t="s">
        <v>300</v>
      </c>
      <c r="F2251" t="s">
        <v>11</v>
      </c>
      <c r="G2251" t="s">
        <v>33000</v>
      </c>
      <c r="H2251" t="s">
        <v>1968</v>
      </c>
      <c r="I2251" t="s">
        <v>32784</v>
      </c>
      <c r="J2251" t="s">
        <v>1592</v>
      </c>
      <c r="K2251" t="s">
        <v>32734</v>
      </c>
      <c r="L2251" t="s">
        <v>32785</v>
      </c>
      <c r="M2251" t="s">
        <v>33001</v>
      </c>
    </row>
    <row r="2252" spans="1:13">
      <c r="A2252" t="s">
        <v>177</v>
      </c>
      <c r="B2252" t="s">
        <v>177</v>
      </c>
      <c r="C2252" t="s">
        <v>1484</v>
      </c>
      <c r="D2252" t="s">
        <v>153</v>
      </c>
      <c r="E2252" t="s">
        <v>300</v>
      </c>
      <c r="F2252" t="s">
        <v>20</v>
      </c>
      <c r="G2252" t="s">
        <v>33002</v>
      </c>
      <c r="H2252" t="s">
        <v>1936</v>
      </c>
      <c r="I2252" t="s">
        <v>33003</v>
      </c>
      <c r="J2252" t="s">
        <v>1592</v>
      </c>
      <c r="K2252" t="s">
        <v>32734</v>
      </c>
      <c r="L2252" t="s">
        <v>33004</v>
      </c>
      <c r="M2252" t="s">
        <v>33005</v>
      </c>
    </row>
    <row r="2253" spans="1:13">
      <c r="A2253" t="s">
        <v>177</v>
      </c>
      <c r="B2253" t="s">
        <v>177</v>
      </c>
      <c r="C2253" t="s">
        <v>1484</v>
      </c>
      <c r="D2253" t="s">
        <v>154</v>
      </c>
      <c r="E2253" t="s">
        <v>277</v>
      </c>
      <c r="F2253" t="s">
        <v>3</v>
      </c>
      <c r="G2253" t="s">
        <v>33006</v>
      </c>
      <c r="H2253" t="s">
        <v>8441</v>
      </c>
      <c r="I2253" t="s">
        <v>33007</v>
      </c>
      <c r="J2253" t="s">
        <v>1883</v>
      </c>
      <c r="K2253" t="s">
        <v>33008</v>
      </c>
      <c r="L2253" t="s">
        <v>33009</v>
      </c>
      <c r="M2253" t="s">
        <v>33010</v>
      </c>
    </row>
    <row r="2254" spans="1:13">
      <c r="A2254" t="s">
        <v>177</v>
      </c>
      <c r="B2254" t="s">
        <v>177</v>
      </c>
      <c r="C2254" t="s">
        <v>1484</v>
      </c>
      <c r="D2254" t="s">
        <v>154</v>
      </c>
      <c r="E2254" t="s">
        <v>277</v>
      </c>
      <c r="F2254" t="s">
        <v>10</v>
      </c>
      <c r="G2254" t="s">
        <v>33011</v>
      </c>
      <c r="H2254" t="s">
        <v>8033</v>
      </c>
      <c r="I2254" t="s">
        <v>33012</v>
      </c>
      <c r="J2254" t="s">
        <v>2744</v>
      </c>
      <c r="K2254" t="s">
        <v>33013</v>
      </c>
      <c r="L2254" t="s">
        <v>33014</v>
      </c>
      <c r="M2254" t="s">
        <v>33015</v>
      </c>
    </row>
    <row r="2255" spans="1:13">
      <c r="A2255" t="s">
        <v>177</v>
      </c>
      <c r="B2255" t="s">
        <v>177</v>
      </c>
      <c r="C2255" t="s">
        <v>1484</v>
      </c>
      <c r="D2255" t="s">
        <v>154</v>
      </c>
      <c r="E2255" t="s">
        <v>277</v>
      </c>
      <c r="F2255" t="s">
        <v>2</v>
      </c>
      <c r="G2255" t="s">
        <v>33016</v>
      </c>
      <c r="H2255" t="s">
        <v>8129</v>
      </c>
      <c r="I2255" t="s">
        <v>33017</v>
      </c>
      <c r="J2255" t="s">
        <v>4386</v>
      </c>
      <c r="K2255" t="s">
        <v>33018</v>
      </c>
      <c r="L2255" t="s">
        <v>33019</v>
      </c>
      <c r="M2255" t="s">
        <v>33020</v>
      </c>
    </row>
    <row r="2256" spans="1:13">
      <c r="A2256" t="s">
        <v>177</v>
      </c>
      <c r="B2256" t="s">
        <v>177</v>
      </c>
      <c r="C2256" t="s">
        <v>1484</v>
      </c>
      <c r="D2256" t="s">
        <v>154</v>
      </c>
      <c r="E2256" t="s">
        <v>277</v>
      </c>
      <c r="F2256" t="s">
        <v>4</v>
      </c>
      <c r="G2256" t="s">
        <v>33021</v>
      </c>
      <c r="H2256" t="s">
        <v>3051</v>
      </c>
      <c r="I2256" t="s">
        <v>33022</v>
      </c>
      <c r="J2256" t="s">
        <v>2135</v>
      </c>
      <c r="K2256" t="s">
        <v>33023</v>
      </c>
      <c r="L2256" t="s">
        <v>33024</v>
      </c>
      <c r="M2256" t="s">
        <v>33025</v>
      </c>
    </row>
    <row r="2257" spans="1:13">
      <c r="A2257" t="s">
        <v>177</v>
      </c>
      <c r="B2257" t="s">
        <v>177</v>
      </c>
      <c r="C2257" t="s">
        <v>1484</v>
      </c>
      <c r="D2257" t="s">
        <v>154</v>
      </c>
      <c r="E2257" t="s">
        <v>277</v>
      </c>
      <c r="F2257" t="s">
        <v>11</v>
      </c>
      <c r="G2257" t="s">
        <v>33026</v>
      </c>
      <c r="H2257" t="s">
        <v>4630</v>
      </c>
      <c r="I2257" t="s">
        <v>33027</v>
      </c>
      <c r="J2257" t="s">
        <v>1786</v>
      </c>
      <c r="K2257" t="s">
        <v>32700</v>
      </c>
      <c r="L2257" t="s">
        <v>33028</v>
      </c>
      <c r="M2257" t="s">
        <v>33029</v>
      </c>
    </row>
    <row r="2258" spans="1:13">
      <c r="A2258" t="s">
        <v>177</v>
      </c>
      <c r="B2258" t="s">
        <v>177</v>
      </c>
      <c r="C2258" t="s">
        <v>1484</v>
      </c>
      <c r="D2258" t="s">
        <v>154</v>
      </c>
      <c r="E2258" t="s">
        <v>277</v>
      </c>
      <c r="F2258" t="s">
        <v>20</v>
      </c>
      <c r="G2258" t="s">
        <v>33030</v>
      </c>
      <c r="H2258" t="s">
        <v>3258</v>
      </c>
      <c r="I2258" t="s">
        <v>33031</v>
      </c>
      <c r="J2258" t="s">
        <v>1592</v>
      </c>
      <c r="K2258" t="s">
        <v>32734</v>
      </c>
      <c r="L2258" t="s">
        <v>33032</v>
      </c>
      <c r="M2258" t="s">
        <v>33033</v>
      </c>
    </row>
    <row r="2259" spans="1:13">
      <c r="A2259" t="s">
        <v>177</v>
      </c>
      <c r="B2259" t="s">
        <v>177</v>
      </c>
      <c r="C2259" t="s">
        <v>1484</v>
      </c>
      <c r="D2259" t="s">
        <v>154</v>
      </c>
      <c r="E2259" t="s">
        <v>315</v>
      </c>
      <c r="F2259" t="s">
        <v>3</v>
      </c>
      <c r="G2259" t="s">
        <v>33034</v>
      </c>
      <c r="H2259" t="s">
        <v>13052</v>
      </c>
      <c r="I2259" t="s">
        <v>33035</v>
      </c>
      <c r="J2259" t="s">
        <v>8595</v>
      </c>
      <c r="K2259" t="s">
        <v>33036</v>
      </c>
      <c r="L2259" t="s">
        <v>33037</v>
      </c>
      <c r="M2259" t="s">
        <v>33038</v>
      </c>
    </row>
    <row r="2260" spans="1:13">
      <c r="A2260" t="s">
        <v>177</v>
      </c>
      <c r="B2260" t="s">
        <v>177</v>
      </c>
      <c r="C2260" t="s">
        <v>1484</v>
      </c>
      <c r="D2260" t="s">
        <v>154</v>
      </c>
      <c r="E2260" t="s">
        <v>315</v>
      </c>
      <c r="F2260" t="s">
        <v>10</v>
      </c>
      <c r="G2260" t="s">
        <v>33039</v>
      </c>
      <c r="H2260" t="s">
        <v>10949</v>
      </c>
      <c r="I2260" t="s">
        <v>33040</v>
      </c>
      <c r="J2260" t="s">
        <v>3309</v>
      </c>
      <c r="K2260" t="s">
        <v>33041</v>
      </c>
      <c r="L2260" t="s">
        <v>33042</v>
      </c>
      <c r="M2260" t="s">
        <v>33043</v>
      </c>
    </row>
    <row r="2261" spans="1:13">
      <c r="A2261" t="s">
        <v>177</v>
      </c>
      <c r="B2261" t="s">
        <v>177</v>
      </c>
      <c r="C2261" t="s">
        <v>1484</v>
      </c>
      <c r="D2261" t="s">
        <v>154</v>
      </c>
      <c r="E2261" t="s">
        <v>315</v>
      </c>
      <c r="F2261" t="s">
        <v>2</v>
      </c>
      <c r="G2261" t="s">
        <v>33044</v>
      </c>
      <c r="H2261" t="s">
        <v>5855</v>
      </c>
      <c r="I2261" t="s">
        <v>33045</v>
      </c>
      <c r="J2261" t="s">
        <v>4100</v>
      </c>
      <c r="K2261" t="s">
        <v>32914</v>
      </c>
      <c r="L2261" t="s">
        <v>33046</v>
      </c>
      <c r="M2261" t="s">
        <v>33047</v>
      </c>
    </row>
    <row r="2262" spans="1:13">
      <c r="A2262" t="s">
        <v>177</v>
      </c>
      <c r="B2262" t="s">
        <v>177</v>
      </c>
      <c r="C2262" t="s">
        <v>1484</v>
      </c>
      <c r="D2262" t="s">
        <v>154</v>
      </c>
      <c r="E2262" t="s">
        <v>315</v>
      </c>
      <c r="F2262" t="s">
        <v>4</v>
      </c>
      <c r="G2262" t="s">
        <v>33048</v>
      </c>
      <c r="H2262" t="s">
        <v>3154</v>
      </c>
      <c r="I2262" t="s">
        <v>33049</v>
      </c>
      <c r="J2262" t="s">
        <v>2074</v>
      </c>
      <c r="K2262" t="s">
        <v>33050</v>
      </c>
      <c r="L2262" t="s">
        <v>33051</v>
      </c>
      <c r="M2262" t="s">
        <v>33052</v>
      </c>
    </row>
    <row r="2263" spans="1:13">
      <c r="A2263" t="s">
        <v>177</v>
      </c>
      <c r="B2263" t="s">
        <v>177</v>
      </c>
      <c r="C2263" t="s">
        <v>1484</v>
      </c>
      <c r="D2263" t="s">
        <v>154</v>
      </c>
      <c r="E2263" t="s">
        <v>315</v>
      </c>
      <c r="F2263" t="s">
        <v>11</v>
      </c>
      <c r="G2263" t="s">
        <v>33053</v>
      </c>
      <c r="H2263" t="s">
        <v>3321</v>
      </c>
      <c r="I2263" t="s">
        <v>33054</v>
      </c>
      <c r="J2263" t="s">
        <v>1592</v>
      </c>
      <c r="K2263" t="s">
        <v>32734</v>
      </c>
      <c r="L2263" t="s">
        <v>33055</v>
      </c>
      <c r="M2263" t="s">
        <v>33056</v>
      </c>
    </row>
    <row r="2264" spans="1:13">
      <c r="A2264" t="s">
        <v>177</v>
      </c>
      <c r="B2264" t="s">
        <v>177</v>
      </c>
      <c r="C2264" t="s">
        <v>1484</v>
      </c>
      <c r="D2264" t="s">
        <v>154</v>
      </c>
      <c r="E2264" t="s">
        <v>315</v>
      </c>
      <c r="F2264" t="s">
        <v>20</v>
      </c>
      <c r="G2264" t="s">
        <v>33057</v>
      </c>
      <c r="H2264" t="s">
        <v>2390</v>
      </c>
      <c r="I2264" t="s">
        <v>33058</v>
      </c>
      <c r="J2264" t="s">
        <v>1546</v>
      </c>
      <c r="K2264" t="s">
        <v>32757</v>
      </c>
      <c r="L2264" t="s">
        <v>33059</v>
      </c>
      <c r="M2264" t="s">
        <v>33060</v>
      </c>
    </row>
    <row r="2265" spans="1:13">
      <c r="A2265" t="s">
        <v>177</v>
      </c>
      <c r="B2265" t="s">
        <v>177</v>
      </c>
      <c r="C2265" t="s">
        <v>1484</v>
      </c>
      <c r="D2265" t="s">
        <v>154</v>
      </c>
      <c r="E2265" t="s">
        <v>323</v>
      </c>
      <c r="F2265" t="s">
        <v>3</v>
      </c>
      <c r="G2265" t="s">
        <v>33061</v>
      </c>
      <c r="H2265" t="s">
        <v>6630</v>
      </c>
      <c r="I2265" t="s">
        <v>33062</v>
      </c>
      <c r="J2265" t="s">
        <v>2329</v>
      </c>
      <c r="K2265" t="s">
        <v>33063</v>
      </c>
      <c r="L2265" t="s">
        <v>33064</v>
      </c>
      <c r="M2265" t="s">
        <v>33065</v>
      </c>
    </row>
    <row r="2266" spans="1:13">
      <c r="A2266" t="s">
        <v>177</v>
      </c>
      <c r="B2266" t="s">
        <v>177</v>
      </c>
      <c r="C2266" t="s">
        <v>1484</v>
      </c>
      <c r="D2266" t="s">
        <v>154</v>
      </c>
      <c r="E2266" t="s">
        <v>323</v>
      </c>
      <c r="F2266" t="s">
        <v>10</v>
      </c>
      <c r="G2266" t="s">
        <v>33066</v>
      </c>
      <c r="H2266" t="s">
        <v>8731</v>
      </c>
      <c r="I2266" t="s">
        <v>33067</v>
      </c>
      <c r="J2266" t="s">
        <v>8753</v>
      </c>
      <c r="K2266" t="s">
        <v>33068</v>
      </c>
      <c r="L2266" t="s">
        <v>33069</v>
      </c>
      <c r="M2266" t="s">
        <v>33070</v>
      </c>
    </row>
    <row r="2267" spans="1:13">
      <c r="A2267" t="s">
        <v>177</v>
      </c>
      <c r="B2267" t="s">
        <v>177</v>
      </c>
      <c r="C2267" t="s">
        <v>1484</v>
      </c>
      <c r="D2267" t="s">
        <v>154</v>
      </c>
      <c r="E2267" t="s">
        <v>323</v>
      </c>
      <c r="F2267" t="s">
        <v>2</v>
      </c>
      <c r="G2267" t="s">
        <v>33071</v>
      </c>
      <c r="H2267" t="s">
        <v>3256</v>
      </c>
      <c r="I2267" t="s">
        <v>33072</v>
      </c>
      <c r="J2267" t="s">
        <v>2595</v>
      </c>
      <c r="K2267" t="s">
        <v>33073</v>
      </c>
      <c r="L2267" t="s">
        <v>33074</v>
      </c>
      <c r="M2267" t="s">
        <v>33075</v>
      </c>
    </row>
    <row r="2268" spans="1:13">
      <c r="A2268" t="s">
        <v>177</v>
      </c>
      <c r="B2268" t="s">
        <v>177</v>
      </c>
      <c r="C2268" t="s">
        <v>1484</v>
      </c>
      <c r="D2268" t="s">
        <v>154</v>
      </c>
      <c r="E2268" t="s">
        <v>323</v>
      </c>
      <c r="F2268" t="s">
        <v>4</v>
      </c>
      <c r="G2268" t="s">
        <v>33076</v>
      </c>
      <c r="H2268" t="s">
        <v>1947</v>
      </c>
      <c r="I2268" t="s">
        <v>33077</v>
      </c>
      <c r="J2268" t="s">
        <v>1810</v>
      </c>
      <c r="K2268" t="s">
        <v>33078</v>
      </c>
      <c r="L2268" t="s">
        <v>33079</v>
      </c>
      <c r="M2268" t="s">
        <v>33080</v>
      </c>
    </row>
    <row r="2269" spans="1:13">
      <c r="A2269" t="s">
        <v>177</v>
      </c>
      <c r="B2269" t="s">
        <v>177</v>
      </c>
      <c r="C2269" t="s">
        <v>1484</v>
      </c>
      <c r="D2269" t="s">
        <v>154</v>
      </c>
      <c r="E2269" t="s">
        <v>323</v>
      </c>
      <c r="F2269" t="s">
        <v>11</v>
      </c>
      <c r="G2269" t="s">
        <v>33081</v>
      </c>
      <c r="H2269" t="s">
        <v>2692</v>
      </c>
      <c r="I2269" t="s">
        <v>33082</v>
      </c>
      <c r="J2269" t="s">
        <v>1613</v>
      </c>
      <c r="K2269" t="s">
        <v>32705</v>
      </c>
      <c r="L2269" t="s">
        <v>33083</v>
      </c>
      <c r="M2269" t="s">
        <v>33084</v>
      </c>
    </row>
    <row r="2270" spans="1:13">
      <c r="A2270" t="s">
        <v>177</v>
      </c>
      <c r="B2270" t="s">
        <v>177</v>
      </c>
      <c r="C2270" t="s">
        <v>1484</v>
      </c>
      <c r="D2270" t="s">
        <v>154</v>
      </c>
      <c r="E2270" t="s">
        <v>323</v>
      </c>
      <c r="F2270" t="s">
        <v>20</v>
      </c>
      <c r="G2270" t="s">
        <v>33085</v>
      </c>
      <c r="H2270" t="s">
        <v>2060</v>
      </c>
      <c r="I2270" t="s">
        <v>33086</v>
      </c>
      <c r="J2270" t="s">
        <v>1502</v>
      </c>
      <c r="K2270" t="s">
        <v>32762</v>
      </c>
      <c r="L2270" t="s">
        <v>28444</v>
      </c>
      <c r="M2270" t="s">
        <v>33087</v>
      </c>
    </row>
    <row r="2271" spans="1:13">
      <c r="A2271" t="s">
        <v>177</v>
      </c>
      <c r="B2271" t="s">
        <v>177</v>
      </c>
      <c r="C2271" t="s">
        <v>1484</v>
      </c>
      <c r="D2271" t="s">
        <v>154</v>
      </c>
      <c r="E2271" t="s">
        <v>331</v>
      </c>
      <c r="F2271" t="s">
        <v>3</v>
      </c>
      <c r="G2271" t="s">
        <v>33088</v>
      </c>
      <c r="H2271" t="s">
        <v>2243</v>
      </c>
      <c r="I2271" t="s">
        <v>33089</v>
      </c>
      <c r="J2271" t="s">
        <v>2184</v>
      </c>
      <c r="K2271" t="s">
        <v>33090</v>
      </c>
      <c r="L2271" t="s">
        <v>33091</v>
      </c>
      <c r="M2271" t="s">
        <v>33092</v>
      </c>
    </row>
    <row r="2272" spans="1:13">
      <c r="A2272" t="s">
        <v>177</v>
      </c>
      <c r="B2272" t="s">
        <v>177</v>
      </c>
      <c r="C2272" t="s">
        <v>1484</v>
      </c>
      <c r="D2272" t="s">
        <v>154</v>
      </c>
      <c r="E2272" t="s">
        <v>331</v>
      </c>
      <c r="F2272" t="s">
        <v>10</v>
      </c>
      <c r="G2272" t="s">
        <v>33093</v>
      </c>
      <c r="H2272" t="s">
        <v>2388</v>
      </c>
      <c r="I2272" t="s">
        <v>33094</v>
      </c>
      <c r="J2272" t="s">
        <v>4023</v>
      </c>
      <c r="K2272" t="s">
        <v>33095</v>
      </c>
      <c r="L2272" t="s">
        <v>33096</v>
      </c>
      <c r="M2272" t="s">
        <v>33097</v>
      </c>
    </row>
    <row r="2273" spans="1:13">
      <c r="A2273" t="s">
        <v>177</v>
      </c>
      <c r="B2273" t="s">
        <v>177</v>
      </c>
      <c r="C2273" t="s">
        <v>1484</v>
      </c>
      <c r="D2273" t="s">
        <v>154</v>
      </c>
      <c r="E2273" t="s">
        <v>331</v>
      </c>
      <c r="F2273" t="s">
        <v>2</v>
      </c>
      <c r="G2273" t="s">
        <v>33098</v>
      </c>
      <c r="H2273" t="s">
        <v>1884</v>
      </c>
      <c r="I2273" t="s">
        <v>33099</v>
      </c>
      <c r="J2273" t="s">
        <v>2994</v>
      </c>
      <c r="K2273" t="s">
        <v>33100</v>
      </c>
      <c r="L2273" t="s">
        <v>33101</v>
      </c>
      <c r="M2273" t="s">
        <v>33102</v>
      </c>
    </row>
    <row r="2274" spans="1:13">
      <c r="A2274" t="s">
        <v>177</v>
      </c>
      <c r="B2274" t="s">
        <v>177</v>
      </c>
      <c r="C2274" t="s">
        <v>1484</v>
      </c>
      <c r="D2274" t="s">
        <v>154</v>
      </c>
      <c r="E2274" t="s">
        <v>331</v>
      </c>
      <c r="F2274" t="s">
        <v>4</v>
      </c>
      <c r="G2274" t="s">
        <v>33103</v>
      </c>
      <c r="H2274" t="s">
        <v>2542</v>
      </c>
      <c r="I2274" t="s">
        <v>33104</v>
      </c>
      <c r="J2274" t="s">
        <v>1698</v>
      </c>
      <c r="K2274" t="s">
        <v>33105</v>
      </c>
      <c r="L2274" t="s">
        <v>12239</v>
      </c>
      <c r="M2274" t="s">
        <v>33106</v>
      </c>
    </row>
    <row r="2275" spans="1:13">
      <c r="A2275" t="s">
        <v>177</v>
      </c>
      <c r="B2275" t="s">
        <v>177</v>
      </c>
      <c r="C2275" t="s">
        <v>1484</v>
      </c>
      <c r="D2275" t="s">
        <v>154</v>
      </c>
      <c r="E2275" t="s">
        <v>331</v>
      </c>
      <c r="F2275" t="s">
        <v>11</v>
      </c>
      <c r="G2275" t="s">
        <v>33107</v>
      </c>
      <c r="H2275" t="s">
        <v>3013</v>
      </c>
      <c r="I2275" t="s">
        <v>33108</v>
      </c>
      <c r="J2275" t="s">
        <v>1546</v>
      </c>
      <c r="K2275" t="s">
        <v>32757</v>
      </c>
      <c r="L2275" t="s">
        <v>33109</v>
      </c>
      <c r="M2275" t="s">
        <v>33110</v>
      </c>
    </row>
    <row r="2276" spans="1:13">
      <c r="A2276" t="s">
        <v>177</v>
      </c>
      <c r="B2276" t="s">
        <v>177</v>
      </c>
      <c r="C2276" t="s">
        <v>1484</v>
      </c>
      <c r="D2276" t="s">
        <v>154</v>
      </c>
      <c r="E2276" t="s">
        <v>331</v>
      </c>
      <c r="F2276" t="s">
        <v>20</v>
      </c>
      <c r="G2276" t="s">
        <v>33111</v>
      </c>
      <c r="H2276" t="s">
        <v>2615</v>
      </c>
      <c r="I2276" t="s">
        <v>32761</v>
      </c>
      <c r="J2276" t="s">
        <v>1053</v>
      </c>
      <c r="K2276" t="s">
        <v>32895</v>
      </c>
      <c r="L2276" t="s">
        <v>32763</v>
      </c>
      <c r="M2276" t="s">
        <v>33112</v>
      </c>
    </row>
    <row r="2277" spans="1:13">
      <c r="A2277" t="s">
        <v>177</v>
      </c>
      <c r="B2277" t="s">
        <v>177</v>
      </c>
      <c r="C2277" t="s">
        <v>1484</v>
      </c>
      <c r="D2277" t="s">
        <v>155</v>
      </c>
      <c r="E2277" t="s">
        <v>339</v>
      </c>
      <c r="F2277" t="s">
        <v>3</v>
      </c>
      <c r="G2277" t="s">
        <v>33113</v>
      </c>
      <c r="H2277" t="s">
        <v>10352</v>
      </c>
      <c r="I2277" t="s">
        <v>33114</v>
      </c>
      <c r="J2277" t="s">
        <v>3310</v>
      </c>
      <c r="K2277" t="s">
        <v>33115</v>
      </c>
      <c r="L2277" t="s">
        <v>33116</v>
      </c>
      <c r="M2277" t="s">
        <v>33117</v>
      </c>
    </row>
    <row r="2278" spans="1:13">
      <c r="A2278" t="s">
        <v>177</v>
      </c>
      <c r="B2278" t="s">
        <v>177</v>
      </c>
      <c r="C2278" t="s">
        <v>1484</v>
      </c>
      <c r="D2278" t="s">
        <v>155</v>
      </c>
      <c r="E2278" t="s">
        <v>339</v>
      </c>
      <c r="F2278" t="s">
        <v>10</v>
      </c>
      <c r="G2278" t="s">
        <v>33118</v>
      </c>
      <c r="H2278" t="s">
        <v>11315</v>
      </c>
      <c r="I2278" t="s">
        <v>33119</v>
      </c>
      <c r="J2278" t="s">
        <v>3309</v>
      </c>
      <c r="K2278" t="s">
        <v>33041</v>
      </c>
      <c r="L2278" t="s">
        <v>33120</v>
      </c>
      <c r="M2278" t="s">
        <v>33121</v>
      </c>
    </row>
    <row r="2279" spans="1:13">
      <c r="A2279" t="s">
        <v>177</v>
      </c>
      <c r="B2279" t="s">
        <v>177</v>
      </c>
      <c r="C2279" t="s">
        <v>1484</v>
      </c>
      <c r="D2279" t="s">
        <v>155</v>
      </c>
      <c r="E2279" t="s">
        <v>339</v>
      </c>
      <c r="F2279" t="s">
        <v>2</v>
      </c>
      <c r="G2279" t="s">
        <v>33122</v>
      </c>
      <c r="H2279" t="s">
        <v>13760</v>
      </c>
      <c r="I2279" t="s">
        <v>33123</v>
      </c>
      <c r="J2279" t="s">
        <v>5405</v>
      </c>
      <c r="K2279" t="s">
        <v>33124</v>
      </c>
      <c r="L2279" t="s">
        <v>33125</v>
      </c>
      <c r="M2279" t="s">
        <v>33126</v>
      </c>
    </row>
    <row r="2280" spans="1:13">
      <c r="A2280" t="s">
        <v>177</v>
      </c>
      <c r="B2280" t="s">
        <v>177</v>
      </c>
      <c r="C2280" t="s">
        <v>1484</v>
      </c>
      <c r="D2280" t="s">
        <v>155</v>
      </c>
      <c r="E2280" t="s">
        <v>339</v>
      </c>
      <c r="F2280" t="s">
        <v>4</v>
      </c>
      <c r="G2280" t="s">
        <v>33127</v>
      </c>
      <c r="H2280" t="s">
        <v>7659</v>
      </c>
      <c r="I2280" t="s">
        <v>33128</v>
      </c>
      <c r="J2280" t="s">
        <v>2781</v>
      </c>
      <c r="K2280" t="s">
        <v>33129</v>
      </c>
      <c r="L2280" t="s">
        <v>33130</v>
      </c>
      <c r="M2280" t="s">
        <v>33131</v>
      </c>
    </row>
    <row r="2281" spans="1:13">
      <c r="A2281" t="s">
        <v>177</v>
      </c>
      <c r="B2281" t="s">
        <v>177</v>
      </c>
      <c r="C2281" t="s">
        <v>1484</v>
      </c>
      <c r="D2281" t="s">
        <v>155</v>
      </c>
      <c r="E2281" t="s">
        <v>339</v>
      </c>
      <c r="F2281" t="s">
        <v>11</v>
      </c>
      <c r="G2281" t="s">
        <v>33132</v>
      </c>
      <c r="H2281" t="s">
        <v>2653</v>
      </c>
      <c r="I2281" t="s">
        <v>33133</v>
      </c>
      <c r="J2281" t="s">
        <v>1744</v>
      </c>
      <c r="K2281" t="s">
        <v>32813</v>
      </c>
      <c r="L2281" t="s">
        <v>33134</v>
      </c>
      <c r="M2281" t="s">
        <v>33135</v>
      </c>
    </row>
    <row r="2282" spans="1:13">
      <c r="A2282" t="s">
        <v>177</v>
      </c>
      <c r="B2282" t="s">
        <v>177</v>
      </c>
      <c r="C2282" t="s">
        <v>1484</v>
      </c>
      <c r="D2282" t="s">
        <v>155</v>
      </c>
      <c r="E2282" t="s">
        <v>339</v>
      </c>
      <c r="F2282" t="s">
        <v>20</v>
      </c>
      <c r="G2282" t="s">
        <v>33136</v>
      </c>
      <c r="H2282" t="s">
        <v>3321</v>
      </c>
      <c r="I2282" t="s">
        <v>33054</v>
      </c>
      <c r="J2282" t="s">
        <v>1592</v>
      </c>
      <c r="K2282" t="s">
        <v>32734</v>
      </c>
      <c r="L2282" t="s">
        <v>33137</v>
      </c>
      <c r="M2282" t="s">
        <v>33138</v>
      </c>
    </row>
    <row r="2283" spans="1:13">
      <c r="A2283" t="s">
        <v>177</v>
      </c>
      <c r="B2283" t="s">
        <v>177</v>
      </c>
      <c r="C2283" t="s">
        <v>1484</v>
      </c>
      <c r="D2283" t="s">
        <v>155</v>
      </c>
      <c r="E2283" t="s">
        <v>347</v>
      </c>
      <c r="F2283" t="s">
        <v>3</v>
      </c>
      <c r="G2283" t="s">
        <v>33139</v>
      </c>
      <c r="H2283" t="s">
        <v>12267</v>
      </c>
      <c r="I2283" t="s">
        <v>33140</v>
      </c>
      <c r="J2283" t="s">
        <v>8165</v>
      </c>
      <c r="K2283" t="s">
        <v>32909</v>
      </c>
      <c r="L2283" t="s">
        <v>33141</v>
      </c>
      <c r="M2283" t="s">
        <v>33142</v>
      </c>
    </row>
    <row r="2284" spans="1:13">
      <c r="A2284" t="s">
        <v>177</v>
      </c>
      <c r="B2284" t="s">
        <v>177</v>
      </c>
      <c r="C2284" t="s">
        <v>1484</v>
      </c>
      <c r="D2284" t="s">
        <v>155</v>
      </c>
      <c r="E2284" t="s">
        <v>347</v>
      </c>
      <c r="F2284" t="s">
        <v>10</v>
      </c>
      <c r="G2284" t="s">
        <v>33143</v>
      </c>
      <c r="H2284" t="s">
        <v>13311</v>
      </c>
      <c r="I2284" t="s">
        <v>33144</v>
      </c>
      <c r="J2284" t="s">
        <v>1771</v>
      </c>
      <c r="K2284" t="s">
        <v>33145</v>
      </c>
      <c r="L2284" t="s">
        <v>33146</v>
      </c>
      <c r="M2284" t="s">
        <v>33147</v>
      </c>
    </row>
    <row r="2285" spans="1:13">
      <c r="A2285" t="s">
        <v>177</v>
      </c>
      <c r="B2285" t="s">
        <v>177</v>
      </c>
      <c r="C2285" t="s">
        <v>1484</v>
      </c>
      <c r="D2285" t="s">
        <v>155</v>
      </c>
      <c r="E2285" t="s">
        <v>347</v>
      </c>
      <c r="F2285" t="s">
        <v>2</v>
      </c>
      <c r="G2285" t="s">
        <v>33148</v>
      </c>
      <c r="H2285" t="s">
        <v>4765</v>
      </c>
      <c r="I2285" t="s">
        <v>33149</v>
      </c>
      <c r="J2285" t="s">
        <v>3731</v>
      </c>
      <c r="K2285" t="s">
        <v>33150</v>
      </c>
      <c r="L2285" t="s">
        <v>33151</v>
      </c>
      <c r="M2285" t="s">
        <v>33152</v>
      </c>
    </row>
    <row r="2286" spans="1:13">
      <c r="A2286" t="s">
        <v>177</v>
      </c>
      <c r="B2286" t="s">
        <v>177</v>
      </c>
      <c r="C2286" t="s">
        <v>1484</v>
      </c>
      <c r="D2286" t="s">
        <v>155</v>
      </c>
      <c r="E2286" t="s">
        <v>347</v>
      </c>
      <c r="F2286" t="s">
        <v>4</v>
      </c>
      <c r="G2286" t="s">
        <v>33153</v>
      </c>
      <c r="H2286" t="s">
        <v>2351</v>
      </c>
      <c r="I2286" t="s">
        <v>33154</v>
      </c>
      <c r="J2286" t="s">
        <v>1831</v>
      </c>
      <c r="K2286" t="s">
        <v>33155</v>
      </c>
      <c r="L2286" t="s">
        <v>33156</v>
      </c>
      <c r="M2286" t="s">
        <v>33157</v>
      </c>
    </row>
    <row r="2287" spans="1:13">
      <c r="A2287" t="s">
        <v>177</v>
      </c>
      <c r="B2287" t="s">
        <v>177</v>
      </c>
      <c r="C2287" t="s">
        <v>1484</v>
      </c>
      <c r="D2287" t="s">
        <v>155</v>
      </c>
      <c r="E2287" t="s">
        <v>347</v>
      </c>
      <c r="F2287" t="s">
        <v>11</v>
      </c>
      <c r="G2287" t="s">
        <v>33158</v>
      </c>
      <c r="H2287" t="s">
        <v>1315</v>
      </c>
      <c r="I2287" t="s">
        <v>33159</v>
      </c>
      <c r="J2287" t="s">
        <v>1721</v>
      </c>
      <c r="K2287" t="s">
        <v>33160</v>
      </c>
      <c r="L2287" t="s">
        <v>33161</v>
      </c>
      <c r="M2287" t="s">
        <v>33162</v>
      </c>
    </row>
    <row r="2288" spans="1:13">
      <c r="A2288" t="s">
        <v>177</v>
      </c>
      <c r="B2288" t="s">
        <v>177</v>
      </c>
      <c r="C2288" t="s">
        <v>1484</v>
      </c>
      <c r="D2288" t="s">
        <v>155</v>
      </c>
      <c r="E2288" t="s">
        <v>347</v>
      </c>
      <c r="F2288" t="s">
        <v>20</v>
      </c>
      <c r="G2288" t="s">
        <v>33163</v>
      </c>
      <c r="H2288" t="s">
        <v>2541</v>
      </c>
      <c r="I2288" t="s">
        <v>33164</v>
      </c>
      <c r="J2288" t="s">
        <v>1547</v>
      </c>
      <c r="K2288" t="s">
        <v>32890</v>
      </c>
      <c r="L2288" t="s">
        <v>9940</v>
      </c>
      <c r="M2288" t="s">
        <v>33165</v>
      </c>
    </row>
    <row r="2289" spans="1:13">
      <c r="A2289" t="s">
        <v>177</v>
      </c>
      <c r="B2289" t="s">
        <v>177</v>
      </c>
      <c r="C2289" t="s">
        <v>1484</v>
      </c>
      <c r="D2289" t="s">
        <v>155</v>
      </c>
      <c r="E2289" t="s">
        <v>230</v>
      </c>
      <c r="F2289" t="s">
        <v>3</v>
      </c>
      <c r="G2289" t="s">
        <v>33166</v>
      </c>
      <c r="H2289" t="s">
        <v>14810</v>
      </c>
      <c r="I2289" t="s">
        <v>33167</v>
      </c>
      <c r="J2289" t="s">
        <v>11035</v>
      </c>
      <c r="K2289" t="s">
        <v>33168</v>
      </c>
      <c r="L2289" t="s">
        <v>33169</v>
      </c>
      <c r="M2289" t="s">
        <v>33170</v>
      </c>
    </row>
    <row r="2290" spans="1:13">
      <c r="A2290" t="s">
        <v>177</v>
      </c>
      <c r="B2290" t="s">
        <v>177</v>
      </c>
      <c r="C2290" t="s">
        <v>1484</v>
      </c>
      <c r="D2290" t="s">
        <v>155</v>
      </c>
      <c r="E2290" t="s">
        <v>230</v>
      </c>
      <c r="F2290" t="s">
        <v>10</v>
      </c>
      <c r="G2290" t="s">
        <v>33171</v>
      </c>
      <c r="H2290" t="s">
        <v>13899</v>
      </c>
      <c r="I2290" t="s">
        <v>33172</v>
      </c>
      <c r="J2290" t="s">
        <v>8532</v>
      </c>
      <c r="K2290" t="s">
        <v>33173</v>
      </c>
      <c r="L2290" t="s">
        <v>33174</v>
      </c>
      <c r="M2290" t="s">
        <v>33175</v>
      </c>
    </row>
    <row r="2291" spans="1:13">
      <c r="A2291" t="s">
        <v>177</v>
      </c>
      <c r="B2291" t="s">
        <v>177</v>
      </c>
      <c r="C2291" t="s">
        <v>1484</v>
      </c>
      <c r="D2291" t="s">
        <v>155</v>
      </c>
      <c r="E2291" t="s">
        <v>230</v>
      </c>
      <c r="F2291" t="s">
        <v>2</v>
      </c>
      <c r="G2291" t="s">
        <v>33176</v>
      </c>
      <c r="H2291" t="s">
        <v>8508</v>
      </c>
      <c r="I2291" t="s">
        <v>33177</v>
      </c>
      <c r="J2291" t="s">
        <v>3258</v>
      </c>
      <c r="K2291" t="s">
        <v>33178</v>
      </c>
      <c r="L2291" t="s">
        <v>33179</v>
      </c>
      <c r="M2291" t="s">
        <v>27895</v>
      </c>
    </row>
    <row r="2292" spans="1:13">
      <c r="A2292" t="s">
        <v>177</v>
      </c>
      <c r="B2292" t="s">
        <v>177</v>
      </c>
      <c r="C2292" t="s">
        <v>1484</v>
      </c>
      <c r="D2292" t="s">
        <v>155</v>
      </c>
      <c r="E2292" t="s">
        <v>230</v>
      </c>
      <c r="F2292" t="s">
        <v>4</v>
      </c>
      <c r="G2292" t="s">
        <v>33180</v>
      </c>
      <c r="H2292" t="s">
        <v>3054</v>
      </c>
      <c r="I2292" t="s">
        <v>33181</v>
      </c>
      <c r="J2292" t="s">
        <v>1831</v>
      </c>
      <c r="K2292" t="s">
        <v>33155</v>
      </c>
      <c r="L2292" t="s">
        <v>33182</v>
      </c>
      <c r="M2292" t="s">
        <v>33183</v>
      </c>
    </row>
    <row r="2293" spans="1:13">
      <c r="A2293" t="s">
        <v>177</v>
      </c>
      <c r="B2293" t="s">
        <v>177</v>
      </c>
      <c r="C2293" t="s">
        <v>1484</v>
      </c>
      <c r="D2293" t="s">
        <v>155</v>
      </c>
      <c r="E2293" t="s">
        <v>230</v>
      </c>
      <c r="F2293" t="s">
        <v>11</v>
      </c>
      <c r="G2293" t="s">
        <v>33184</v>
      </c>
      <c r="H2293" t="s">
        <v>2551</v>
      </c>
      <c r="I2293" t="s">
        <v>33185</v>
      </c>
      <c r="J2293" t="s">
        <v>1613</v>
      </c>
      <c r="K2293" t="s">
        <v>32705</v>
      </c>
      <c r="L2293" t="s">
        <v>30824</v>
      </c>
      <c r="M2293" t="s">
        <v>33186</v>
      </c>
    </row>
    <row r="2294" spans="1:13">
      <c r="A2294" t="s">
        <v>177</v>
      </c>
      <c r="B2294" t="s">
        <v>177</v>
      </c>
      <c r="C2294" t="s">
        <v>1484</v>
      </c>
      <c r="D2294" t="s">
        <v>155</v>
      </c>
      <c r="E2294" t="s">
        <v>230</v>
      </c>
      <c r="F2294" t="s">
        <v>20</v>
      </c>
      <c r="G2294" t="s">
        <v>33187</v>
      </c>
      <c r="H2294" t="s">
        <v>2487</v>
      </c>
      <c r="I2294" t="s">
        <v>33188</v>
      </c>
      <c r="J2294" t="s">
        <v>1053</v>
      </c>
      <c r="K2294" t="s">
        <v>32895</v>
      </c>
      <c r="L2294" t="s">
        <v>33189</v>
      </c>
      <c r="M2294" t="s">
        <v>33190</v>
      </c>
    </row>
    <row r="2295" spans="1:13">
      <c r="A2295" t="s">
        <v>177</v>
      </c>
      <c r="B2295" t="s">
        <v>177</v>
      </c>
      <c r="C2295" t="s">
        <v>1484</v>
      </c>
      <c r="D2295" t="s">
        <v>155</v>
      </c>
      <c r="E2295" t="s">
        <v>300</v>
      </c>
      <c r="F2295" t="s">
        <v>3</v>
      </c>
      <c r="G2295" t="s">
        <v>33191</v>
      </c>
      <c r="H2295" t="s">
        <v>6408</v>
      </c>
      <c r="I2295" t="s">
        <v>33192</v>
      </c>
      <c r="J2295" t="s">
        <v>10099</v>
      </c>
      <c r="K2295" t="s">
        <v>33193</v>
      </c>
      <c r="L2295" t="s">
        <v>33194</v>
      </c>
      <c r="M2295" t="s">
        <v>33195</v>
      </c>
    </row>
    <row r="2296" spans="1:13">
      <c r="A2296" t="s">
        <v>177</v>
      </c>
      <c r="B2296" t="s">
        <v>177</v>
      </c>
      <c r="C2296" t="s">
        <v>1484</v>
      </c>
      <c r="D2296" t="s">
        <v>155</v>
      </c>
      <c r="E2296" t="s">
        <v>300</v>
      </c>
      <c r="F2296" t="s">
        <v>10</v>
      </c>
      <c r="G2296" t="s">
        <v>33196</v>
      </c>
      <c r="H2296" t="s">
        <v>7668</v>
      </c>
      <c r="I2296" t="s">
        <v>33197</v>
      </c>
      <c r="J2296" t="s">
        <v>3455</v>
      </c>
      <c r="K2296" t="s">
        <v>33198</v>
      </c>
      <c r="L2296" t="s">
        <v>33199</v>
      </c>
      <c r="M2296" t="s">
        <v>33200</v>
      </c>
    </row>
    <row r="2297" spans="1:13">
      <c r="A2297" t="s">
        <v>177</v>
      </c>
      <c r="B2297" t="s">
        <v>177</v>
      </c>
      <c r="C2297" t="s">
        <v>1484</v>
      </c>
      <c r="D2297" t="s">
        <v>155</v>
      </c>
      <c r="E2297" t="s">
        <v>300</v>
      </c>
      <c r="F2297" t="s">
        <v>2</v>
      </c>
      <c r="G2297" t="s">
        <v>33201</v>
      </c>
      <c r="H2297" t="s">
        <v>2225</v>
      </c>
      <c r="I2297" t="s">
        <v>33202</v>
      </c>
      <c r="J2297" t="s">
        <v>2487</v>
      </c>
      <c r="K2297" t="s">
        <v>33203</v>
      </c>
      <c r="L2297" t="s">
        <v>33204</v>
      </c>
      <c r="M2297" t="s">
        <v>33205</v>
      </c>
    </row>
    <row r="2298" spans="1:13">
      <c r="A2298" t="s">
        <v>177</v>
      </c>
      <c r="B2298" t="s">
        <v>177</v>
      </c>
      <c r="C2298" t="s">
        <v>1484</v>
      </c>
      <c r="D2298" t="s">
        <v>155</v>
      </c>
      <c r="E2298" t="s">
        <v>300</v>
      </c>
      <c r="F2298" t="s">
        <v>4</v>
      </c>
      <c r="G2298" t="s">
        <v>33206</v>
      </c>
      <c r="H2298" t="s">
        <v>1807</v>
      </c>
      <c r="I2298" t="s">
        <v>33207</v>
      </c>
      <c r="J2298" t="s">
        <v>1053</v>
      </c>
      <c r="K2298" t="s">
        <v>32895</v>
      </c>
      <c r="L2298" t="s">
        <v>33208</v>
      </c>
      <c r="M2298" t="s">
        <v>33209</v>
      </c>
    </row>
    <row r="2299" spans="1:13">
      <c r="A2299" t="s">
        <v>177</v>
      </c>
      <c r="B2299" t="s">
        <v>177</v>
      </c>
      <c r="C2299" t="s">
        <v>1484</v>
      </c>
      <c r="D2299" t="s">
        <v>155</v>
      </c>
      <c r="E2299" t="s">
        <v>300</v>
      </c>
      <c r="F2299" t="s">
        <v>11</v>
      </c>
      <c r="G2299" t="s">
        <v>33210</v>
      </c>
      <c r="H2299" t="s">
        <v>2563</v>
      </c>
      <c r="I2299" t="s">
        <v>33211</v>
      </c>
      <c r="J2299" t="s">
        <v>1482</v>
      </c>
      <c r="K2299" t="s">
        <v>33212</v>
      </c>
      <c r="L2299" t="s">
        <v>33213</v>
      </c>
      <c r="M2299" t="s">
        <v>33214</v>
      </c>
    </row>
    <row r="2300" spans="1:13">
      <c r="A2300" t="s">
        <v>177</v>
      </c>
      <c r="B2300" t="s">
        <v>177</v>
      </c>
      <c r="C2300" t="s">
        <v>1484</v>
      </c>
      <c r="D2300" t="s">
        <v>155</v>
      </c>
      <c r="E2300" t="s">
        <v>300</v>
      </c>
      <c r="F2300" t="s">
        <v>20</v>
      </c>
      <c r="G2300" t="s">
        <v>33215</v>
      </c>
      <c r="H2300" t="s">
        <v>2487</v>
      </c>
      <c r="I2300" t="s">
        <v>33188</v>
      </c>
      <c r="J2300" t="s">
        <v>1547</v>
      </c>
      <c r="K2300" t="s">
        <v>32890</v>
      </c>
      <c r="L2300" t="s">
        <v>33189</v>
      </c>
      <c r="M2300" t="s">
        <v>33216</v>
      </c>
    </row>
    <row r="2301" spans="1:13">
      <c r="A2301" t="s">
        <v>177</v>
      </c>
      <c r="B2301" t="s">
        <v>177</v>
      </c>
      <c r="C2301" t="s">
        <v>1484</v>
      </c>
      <c r="D2301" t="s">
        <v>156</v>
      </c>
      <c r="E2301" t="s">
        <v>369</v>
      </c>
      <c r="F2301" t="s">
        <v>10</v>
      </c>
      <c r="G2301" t="s">
        <v>33217</v>
      </c>
      <c r="H2301" t="s">
        <v>1482</v>
      </c>
      <c r="I2301" t="s">
        <v>19070</v>
      </c>
      <c r="J2301" t="s">
        <v>1051</v>
      </c>
      <c r="K2301" t="s">
        <v>25397</v>
      </c>
      <c r="L2301" t="s">
        <v>32401</v>
      </c>
      <c r="M2301" t="s">
        <v>32401</v>
      </c>
    </row>
    <row r="2302" spans="1:13">
      <c r="A2302" t="s">
        <v>177</v>
      </c>
      <c r="B2302" t="s">
        <v>177</v>
      </c>
      <c r="C2302" t="s">
        <v>1484</v>
      </c>
      <c r="D2302" t="s">
        <v>156</v>
      </c>
      <c r="E2302" t="s">
        <v>369</v>
      </c>
      <c r="F2302" t="s">
        <v>4</v>
      </c>
      <c r="G2302" t="s">
        <v>33218</v>
      </c>
      <c r="H2302" t="s">
        <v>1051</v>
      </c>
      <c r="I2302" t="s">
        <v>14822</v>
      </c>
      <c r="J2302" t="s">
        <v>3800</v>
      </c>
      <c r="K2302" t="s">
        <v>3808</v>
      </c>
      <c r="L2302" t="s">
        <v>6841</v>
      </c>
      <c r="M2302" t="s">
        <v>24911</v>
      </c>
    </row>
    <row r="2303" spans="1:13">
      <c r="A2303" t="s">
        <v>177</v>
      </c>
      <c r="B2303" t="s">
        <v>177</v>
      </c>
      <c r="C2303" t="s">
        <v>1484</v>
      </c>
      <c r="D2303" t="s">
        <v>156</v>
      </c>
      <c r="E2303" t="s">
        <v>377</v>
      </c>
      <c r="F2303" t="s">
        <v>10</v>
      </c>
      <c r="G2303" t="s">
        <v>33219</v>
      </c>
      <c r="H2303" t="s">
        <v>1051</v>
      </c>
      <c r="I2303" t="s">
        <v>14822</v>
      </c>
      <c r="J2303" t="s">
        <v>3800</v>
      </c>
      <c r="K2303" t="s">
        <v>3808</v>
      </c>
      <c r="L2303" t="s">
        <v>24911</v>
      </c>
      <c r="M2303" t="s">
        <v>6841</v>
      </c>
    </row>
    <row r="2304" spans="1:13">
      <c r="A2304" t="s">
        <v>177</v>
      </c>
      <c r="B2304" t="s">
        <v>177</v>
      </c>
      <c r="C2304" t="s">
        <v>1484</v>
      </c>
      <c r="D2304" t="s">
        <v>161</v>
      </c>
      <c r="E2304" t="s">
        <v>690</v>
      </c>
      <c r="F2304" t="s">
        <v>3</v>
      </c>
      <c r="G2304" t="s">
        <v>33220</v>
      </c>
      <c r="H2304" t="s">
        <v>1104</v>
      </c>
      <c r="I2304" t="s">
        <v>33221</v>
      </c>
      <c r="J2304" t="s">
        <v>2187</v>
      </c>
      <c r="K2304" t="s">
        <v>33222</v>
      </c>
      <c r="L2304" t="s">
        <v>33223</v>
      </c>
      <c r="M2304" t="s">
        <v>33224</v>
      </c>
    </row>
    <row r="2305" spans="1:13">
      <c r="A2305" t="s">
        <v>177</v>
      </c>
      <c r="B2305" t="s">
        <v>177</v>
      </c>
      <c r="C2305" t="s">
        <v>1484</v>
      </c>
      <c r="D2305" t="s">
        <v>161</v>
      </c>
      <c r="E2305" t="s">
        <v>690</v>
      </c>
      <c r="F2305" t="s">
        <v>10</v>
      </c>
      <c r="G2305" t="s">
        <v>33225</v>
      </c>
      <c r="H2305" t="s">
        <v>4991</v>
      </c>
      <c r="I2305" t="s">
        <v>33226</v>
      </c>
      <c r="J2305" t="s">
        <v>2941</v>
      </c>
      <c r="K2305" t="s">
        <v>33227</v>
      </c>
      <c r="L2305" t="s">
        <v>33228</v>
      </c>
      <c r="M2305" t="s">
        <v>33229</v>
      </c>
    </row>
    <row r="2306" spans="1:13">
      <c r="A2306" t="s">
        <v>177</v>
      </c>
      <c r="B2306" t="s">
        <v>177</v>
      </c>
      <c r="C2306" t="s">
        <v>1484</v>
      </c>
      <c r="D2306" t="s">
        <v>161</v>
      </c>
      <c r="E2306" t="s">
        <v>690</v>
      </c>
      <c r="F2306" t="s">
        <v>2</v>
      </c>
      <c r="G2306" t="s">
        <v>33230</v>
      </c>
      <c r="H2306" t="s">
        <v>2633</v>
      </c>
      <c r="I2306" t="s">
        <v>33231</v>
      </c>
      <c r="J2306" t="s">
        <v>3104</v>
      </c>
      <c r="K2306" t="s">
        <v>33232</v>
      </c>
      <c r="L2306" t="s">
        <v>33233</v>
      </c>
      <c r="M2306" t="s">
        <v>33234</v>
      </c>
    </row>
    <row r="2307" spans="1:13">
      <c r="A2307" t="s">
        <v>177</v>
      </c>
      <c r="B2307" t="s">
        <v>177</v>
      </c>
      <c r="C2307" t="s">
        <v>1484</v>
      </c>
      <c r="D2307" t="s">
        <v>161</v>
      </c>
      <c r="E2307" t="s">
        <v>690</v>
      </c>
      <c r="F2307" t="s">
        <v>4</v>
      </c>
      <c r="G2307" t="s">
        <v>33235</v>
      </c>
      <c r="H2307" t="s">
        <v>2390</v>
      </c>
      <c r="I2307" t="s">
        <v>33236</v>
      </c>
      <c r="J2307" t="s">
        <v>1764</v>
      </c>
      <c r="K2307" t="s">
        <v>33237</v>
      </c>
      <c r="L2307" t="s">
        <v>33238</v>
      </c>
      <c r="M2307" t="s">
        <v>33239</v>
      </c>
    </row>
    <row r="2308" spans="1:13">
      <c r="A2308" t="s">
        <v>177</v>
      </c>
      <c r="B2308" t="s">
        <v>177</v>
      </c>
      <c r="C2308" t="s">
        <v>1484</v>
      </c>
      <c r="D2308" t="s">
        <v>161</v>
      </c>
      <c r="E2308" t="s">
        <v>690</v>
      </c>
      <c r="F2308" t="s">
        <v>11</v>
      </c>
      <c r="G2308" t="s">
        <v>33240</v>
      </c>
      <c r="H2308" t="s">
        <v>2687</v>
      </c>
      <c r="I2308" t="s">
        <v>33241</v>
      </c>
      <c r="J2308" t="s">
        <v>1482</v>
      </c>
      <c r="K2308" t="s">
        <v>33242</v>
      </c>
      <c r="L2308" t="s">
        <v>33243</v>
      </c>
      <c r="M2308" t="s">
        <v>33244</v>
      </c>
    </row>
    <row r="2309" spans="1:13">
      <c r="A2309" t="s">
        <v>177</v>
      </c>
      <c r="B2309" t="s">
        <v>177</v>
      </c>
      <c r="C2309" t="s">
        <v>1484</v>
      </c>
      <c r="D2309" t="s">
        <v>161</v>
      </c>
      <c r="E2309" t="s">
        <v>690</v>
      </c>
      <c r="F2309" t="s">
        <v>20</v>
      </c>
      <c r="G2309" t="s">
        <v>33245</v>
      </c>
      <c r="H2309" t="s">
        <v>2279</v>
      </c>
      <c r="I2309" t="s">
        <v>33246</v>
      </c>
      <c r="J2309" t="s">
        <v>1051</v>
      </c>
      <c r="K2309" t="s">
        <v>33247</v>
      </c>
      <c r="L2309" t="s">
        <v>30252</v>
      </c>
      <c r="M2309" t="s">
        <v>33248</v>
      </c>
    </row>
    <row r="2310" spans="1:13">
      <c r="A2310" t="s">
        <v>177</v>
      </c>
      <c r="B2310" t="s">
        <v>177</v>
      </c>
      <c r="C2310" t="s">
        <v>1484</v>
      </c>
      <c r="D2310" t="s">
        <v>161</v>
      </c>
      <c r="E2310" t="s">
        <v>698</v>
      </c>
      <c r="F2310" t="s">
        <v>3</v>
      </c>
      <c r="G2310" t="s">
        <v>33249</v>
      </c>
      <c r="H2310" t="s">
        <v>2408</v>
      </c>
      <c r="I2310" t="s">
        <v>33250</v>
      </c>
      <c r="J2310" t="s">
        <v>5340</v>
      </c>
      <c r="K2310" t="s">
        <v>33251</v>
      </c>
      <c r="L2310" t="s">
        <v>33252</v>
      </c>
      <c r="M2310" t="s">
        <v>33253</v>
      </c>
    </row>
    <row r="2311" spans="1:13">
      <c r="A2311" t="s">
        <v>177</v>
      </c>
      <c r="B2311" t="s">
        <v>177</v>
      </c>
      <c r="C2311" t="s">
        <v>1484</v>
      </c>
      <c r="D2311" t="s">
        <v>161</v>
      </c>
      <c r="E2311" t="s">
        <v>698</v>
      </c>
      <c r="F2311" t="s">
        <v>10</v>
      </c>
      <c r="G2311" t="s">
        <v>33254</v>
      </c>
      <c r="H2311" t="s">
        <v>7723</v>
      </c>
      <c r="I2311" t="s">
        <v>33255</v>
      </c>
      <c r="J2311" t="s">
        <v>4323</v>
      </c>
      <c r="K2311" t="s">
        <v>33256</v>
      </c>
      <c r="L2311" t="s">
        <v>33257</v>
      </c>
      <c r="M2311" t="s">
        <v>33258</v>
      </c>
    </row>
    <row r="2312" spans="1:13">
      <c r="A2312" t="s">
        <v>177</v>
      </c>
      <c r="B2312" t="s">
        <v>177</v>
      </c>
      <c r="C2312" t="s">
        <v>1484</v>
      </c>
      <c r="D2312" t="s">
        <v>161</v>
      </c>
      <c r="E2312" t="s">
        <v>698</v>
      </c>
      <c r="F2312" t="s">
        <v>2</v>
      </c>
      <c r="G2312" t="s">
        <v>33259</v>
      </c>
      <c r="H2312" t="s">
        <v>4307</v>
      </c>
      <c r="I2312" t="s">
        <v>33260</v>
      </c>
      <c r="J2312" t="s">
        <v>1137</v>
      </c>
      <c r="K2312" t="s">
        <v>33261</v>
      </c>
      <c r="L2312" t="s">
        <v>33262</v>
      </c>
      <c r="M2312" t="s">
        <v>33263</v>
      </c>
    </row>
    <row r="2313" spans="1:13">
      <c r="A2313" t="s">
        <v>177</v>
      </c>
      <c r="B2313" t="s">
        <v>177</v>
      </c>
      <c r="C2313" t="s">
        <v>1484</v>
      </c>
      <c r="D2313" t="s">
        <v>161</v>
      </c>
      <c r="E2313" t="s">
        <v>698</v>
      </c>
      <c r="F2313" t="s">
        <v>4</v>
      </c>
      <c r="G2313" t="s">
        <v>33264</v>
      </c>
      <c r="H2313" t="s">
        <v>2461</v>
      </c>
      <c r="I2313" t="s">
        <v>33265</v>
      </c>
      <c r="J2313" t="s">
        <v>1053</v>
      </c>
      <c r="K2313" t="s">
        <v>33266</v>
      </c>
      <c r="L2313" t="s">
        <v>27437</v>
      </c>
      <c r="M2313" t="s">
        <v>33267</v>
      </c>
    </row>
    <row r="2314" spans="1:13">
      <c r="A2314" t="s">
        <v>177</v>
      </c>
      <c r="B2314" t="s">
        <v>177</v>
      </c>
      <c r="C2314" t="s">
        <v>1484</v>
      </c>
      <c r="D2314" t="s">
        <v>161</v>
      </c>
      <c r="E2314" t="s">
        <v>698</v>
      </c>
      <c r="F2314" t="s">
        <v>11</v>
      </c>
      <c r="G2314" t="s">
        <v>33268</v>
      </c>
      <c r="H2314" t="s">
        <v>1937</v>
      </c>
      <c r="I2314" t="s">
        <v>33269</v>
      </c>
      <c r="J2314" t="s">
        <v>1546</v>
      </c>
      <c r="K2314" t="s">
        <v>33270</v>
      </c>
      <c r="L2314" t="s">
        <v>33271</v>
      </c>
      <c r="M2314" t="s">
        <v>33272</v>
      </c>
    </row>
    <row r="2315" spans="1:13">
      <c r="A2315" t="s">
        <v>177</v>
      </c>
      <c r="B2315" t="s">
        <v>177</v>
      </c>
      <c r="C2315" t="s">
        <v>1484</v>
      </c>
      <c r="D2315" t="s">
        <v>161</v>
      </c>
      <c r="E2315" t="s">
        <v>698</v>
      </c>
      <c r="F2315" t="s">
        <v>20</v>
      </c>
      <c r="G2315" t="s">
        <v>33273</v>
      </c>
      <c r="H2315" t="s">
        <v>2301</v>
      </c>
      <c r="I2315" t="s">
        <v>33274</v>
      </c>
      <c r="J2315" t="s">
        <v>1546</v>
      </c>
      <c r="K2315" t="s">
        <v>33270</v>
      </c>
      <c r="L2315" t="s">
        <v>19167</v>
      </c>
      <c r="M2315" t="s">
        <v>33275</v>
      </c>
    </row>
    <row r="2316" spans="1:13">
      <c r="A2316" t="s">
        <v>177</v>
      </c>
      <c r="B2316" t="s">
        <v>177</v>
      </c>
      <c r="C2316" t="s">
        <v>1484</v>
      </c>
      <c r="D2316" t="s">
        <v>161</v>
      </c>
      <c r="E2316" t="s">
        <v>706</v>
      </c>
      <c r="F2316" t="s">
        <v>3</v>
      </c>
      <c r="G2316" t="s">
        <v>33276</v>
      </c>
      <c r="H2316" t="s">
        <v>1644</v>
      </c>
      <c r="I2316" t="s">
        <v>33277</v>
      </c>
      <c r="J2316" t="s">
        <v>4561</v>
      </c>
      <c r="K2316" t="s">
        <v>33278</v>
      </c>
      <c r="L2316" t="s">
        <v>33279</v>
      </c>
      <c r="M2316" t="s">
        <v>33280</v>
      </c>
    </row>
    <row r="2317" spans="1:13">
      <c r="A2317" t="s">
        <v>177</v>
      </c>
      <c r="B2317" t="s">
        <v>177</v>
      </c>
      <c r="C2317" t="s">
        <v>1484</v>
      </c>
      <c r="D2317" t="s">
        <v>161</v>
      </c>
      <c r="E2317" t="s">
        <v>706</v>
      </c>
      <c r="F2317" t="s">
        <v>10</v>
      </c>
      <c r="G2317" t="s">
        <v>33281</v>
      </c>
      <c r="H2317" t="s">
        <v>2895</v>
      </c>
      <c r="I2317" t="s">
        <v>33282</v>
      </c>
      <c r="J2317" t="s">
        <v>4543</v>
      </c>
      <c r="K2317" t="s">
        <v>33283</v>
      </c>
      <c r="L2317" t="s">
        <v>33284</v>
      </c>
      <c r="M2317" t="s">
        <v>33285</v>
      </c>
    </row>
    <row r="2318" spans="1:13">
      <c r="A2318" t="s">
        <v>177</v>
      </c>
      <c r="B2318" t="s">
        <v>177</v>
      </c>
      <c r="C2318" t="s">
        <v>1484</v>
      </c>
      <c r="D2318" t="s">
        <v>161</v>
      </c>
      <c r="E2318" t="s">
        <v>706</v>
      </c>
      <c r="F2318" t="s">
        <v>2</v>
      </c>
      <c r="G2318" t="s">
        <v>33286</v>
      </c>
      <c r="H2318" t="s">
        <v>3932</v>
      </c>
      <c r="I2318" t="s">
        <v>33287</v>
      </c>
      <c r="J2318" t="s">
        <v>2481</v>
      </c>
      <c r="K2318" t="s">
        <v>33288</v>
      </c>
      <c r="L2318" t="s">
        <v>33289</v>
      </c>
      <c r="M2318" t="s">
        <v>33290</v>
      </c>
    </row>
    <row r="2319" spans="1:13">
      <c r="A2319" t="s">
        <v>177</v>
      </c>
      <c r="B2319" t="s">
        <v>177</v>
      </c>
      <c r="C2319" t="s">
        <v>1484</v>
      </c>
      <c r="D2319" t="s">
        <v>161</v>
      </c>
      <c r="E2319" t="s">
        <v>706</v>
      </c>
      <c r="F2319" t="s">
        <v>4</v>
      </c>
      <c r="G2319" t="s">
        <v>33291</v>
      </c>
      <c r="H2319" t="s">
        <v>2137</v>
      </c>
      <c r="I2319" t="s">
        <v>33292</v>
      </c>
      <c r="J2319" t="s">
        <v>1546</v>
      </c>
      <c r="K2319" t="s">
        <v>33270</v>
      </c>
      <c r="L2319" t="s">
        <v>11174</v>
      </c>
      <c r="M2319" t="s">
        <v>33293</v>
      </c>
    </row>
    <row r="2320" spans="1:13">
      <c r="A2320" t="s">
        <v>177</v>
      </c>
      <c r="B2320" t="s">
        <v>177</v>
      </c>
      <c r="C2320" t="s">
        <v>1484</v>
      </c>
      <c r="D2320" t="s">
        <v>161</v>
      </c>
      <c r="E2320" t="s">
        <v>706</v>
      </c>
      <c r="F2320" t="s">
        <v>11</v>
      </c>
      <c r="G2320" t="s">
        <v>33294</v>
      </c>
      <c r="H2320" t="s">
        <v>2049</v>
      </c>
      <c r="I2320" t="s">
        <v>33295</v>
      </c>
      <c r="J2320" t="s">
        <v>1504</v>
      </c>
      <c r="K2320" t="s">
        <v>33296</v>
      </c>
      <c r="L2320" t="s">
        <v>33297</v>
      </c>
      <c r="M2320" t="s">
        <v>33298</v>
      </c>
    </row>
    <row r="2321" spans="1:13">
      <c r="A2321" t="s">
        <v>177</v>
      </c>
      <c r="B2321" t="s">
        <v>177</v>
      </c>
      <c r="C2321" t="s">
        <v>1484</v>
      </c>
      <c r="D2321" t="s">
        <v>161</v>
      </c>
      <c r="E2321" t="s">
        <v>706</v>
      </c>
      <c r="F2321" t="s">
        <v>20</v>
      </c>
      <c r="G2321" t="s">
        <v>33299</v>
      </c>
      <c r="H2321" t="s">
        <v>2281</v>
      </c>
      <c r="I2321" t="s">
        <v>33300</v>
      </c>
      <c r="J2321" t="s">
        <v>1504</v>
      </c>
      <c r="K2321" t="s">
        <v>33296</v>
      </c>
      <c r="L2321" t="s">
        <v>33301</v>
      </c>
      <c r="M2321" t="s">
        <v>33302</v>
      </c>
    </row>
    <row r="2322" spans="1:13">
      <c r="A2322" t="s">
        <v>177</v>
      </c>
      <c r="B2322" t="s">
        <v>177</v>
      </c>
      <c r="C2322" t="s">
        <v>1484</v>
      </c>
      <c r="D2322" t="s">
        <v>161</v>
      </c>
      <c r="E2322" t="s">
        <v>714</v>
      </c>
      <c r="F2322" t="s">
        <v>3</v>
      </c>
      <c r="G2322" t="s">
        <v>33303</v>
      </c>
      <c r="H2322" t="s">
        <v>7822</v>
      </c>
      <c r="I2322" t="s">
        <v>33304</v>
      </c>
      <c r="J2322" t="s">
        <v>1905</v>
      </c>
      <c r="K2322" t="s">
        <v>33305</v>
      </c>
      <c r="L2322" t="s">
        <v>33306</v>
      </c>
      <c r="M2322" t="s">
        <v>33307</v>
      </c>
    </row>
    <row r="2323" spans="1:13">
      <c r="A2323" t="s">
        <v>177</v>
      </c>
      <c r="B2323" t="s">
        <v>177</v>
      </c>
      <c r="C2323" t="s">
        <v>1484</v>
      </c>
      <c r="D2323" t="s">
        <v>161</v>
      </c>
      <c r="E2323" t="s">
        <v>714</v>
      </c>
      <c r="F2323" t="s">
        <v>10</v>
      </c>
      <c r="G2323" t="s">
        <v>33308</v>
      </c>
      <c r="H2323" t="s">
        <v>2225</v>
      </c>
      <c r="I2323" t="s">
        <v>33309</v>
      </c>
      <c r="J2323" t="s">
        <v>1291</v>
      </c>
      <c r="K2323" t="s">
        <v>33310</v>
      </c>
      <c r="L2323" t="s">
        <v>33311</v>
      </c>
      <c r="M2323" t="s">
        <v>33312</v>
      </c>
    </row>
    <row r="2324" spans="1:13">
      <c r="A2324" t="s">
        <v>177</v>
      </c>
      <c r="B2324" t="s">
        <v>177</v>
      </c>
      <c r="C2324" t="s">
        <v>1484</v>
      </c>
      <c r="D2324" t="s">
        <v>161</v>
      </c>
      <c r="E2324" t="s">
        <v>714</v>
      </c>
      <c r="F2324" t="s">
        <v>2</v>
      </c>
      <c r="G2324" t="s">
        <v>33313</v>
      </c>
      <c r="H2324" t="s">
        <v>2390</v>
      </c>
      <c r="I2324" t="s">
        <v>33236</v>
      </c>
      <c r="J2324" t="s">
        <v>2049</v>
      </c>
      <c r="K2324" t="s">
        <v>33314</v>
      </c>
      <c r="L2324" t="s">
        <v>33315</v>
      </c>
      <c r="M2324" t="s">
        <v>33316</v>
      </c>
    </row>
    <row r="2325" spans="1:13">
      <c r="A2325" t="s">
        <v>177</v>
      </c>
      <c r="B2325" t="s">
        <v>177</v>
      </c>
      <c r="C2325" t="s">
        <v>1484</v>
      </c>
      <c r="D2325" t="s">
        <v>161</v>
      </c>
      <c r="E2325" t="s">
        <v>714</v>
      </c>
      <c r="F2325" t="s">
        <v>4</v>
      </c>
      <c r="G2325" t="s">
        <v>33317</v>
      </c>
      <c r="H2325" t="s">
        <v>1984</v>
      </c>
      <c r="I2325" t="s">
        <v>33318</v>
      </c>
      <c r="J2325" t="s">
        <v>1482</v>
      </c>
      <c r="K2325" t="s">
        <v>33242</v>
      </c>
      <c r="L2325" t="s">
        <v>1397</v>
      </c>
      <c r="M2325" t="s">
        <v>33319</v>
      </c>
    </row>
    <row r="2326" spans="1:13">
      <c r="A2326" t="s">
        <v>177</v>
      </c>
      <c r="B2326" t="s">
        <v>177</v>
      </c>
      <c r="C2326" t="s">
        <v>1484</v>
      </c>
      <c r="D2326" t="s">
        <v>161</v>
      </c>
      <c r="E2326" t="s">
        <v>714</v>
      </c>
      <c r="F2326" t="s">
        <v>11</v>
      </c>
      <c r="G2326" t="s">
        <v>33320</v>
      </c>
      <c r="H2326" t="s">
        <v>1360</v>
      </c>
      <c r="I2326" t="s">
        <v>33321</v>
      </c>
      <c r="J2326" t="s">
        <v>1547</v>
      </c>
      <c r="K2326" t="s">
        <v>33322</v>
      </c>
      <c r="L2326" t="s">
        <v>33323</v>
      </c>
      <c r="M2326" t="s">
        <v>33324</v>
      </c>
    </row>
    <row r="2327" spans="1:13">
      <c r="A2327" t="s">
        <v>177</v>
      </c>
      <c r="B2327" t="s">
        <v>177</v>
      </c>
      <c r="C2327" t="s">
        <v>1484</v>
      </c>
      <c r="D2327" t="s">
        <v>161</v>
      </c>
      <c r="E2327" t="s">
        <v>714</v>
      </c>
      <c r="F2327" t="s">
        <v>20</v>
      </c>
      <c r="G2327" t="s">
        <v>33325</v>
      </c>
      <c r="H2327" t="s">
        <v>2404</v>
      </c>
      <c r="I2327" t="s">
        <v>33326</v>
      </c>
      <c r="J2327" t="s">
        <v>1613</v>
      </c>
      <c r="K2327" t="s">
        <v>33327</v>
      </c>
      <c r="L2327" t="s">
        <v>27236</v>
      </c>
      <c r="M2327" t="s">
        <v>33328</v>
      </c>
    </row>
    <row r="2328" spans="1:13">
      <c r="A2328" t="s">
        <v>177</v>
      </c>
      <c r="B2328" t="s">
        <v>177</v>
      </c>
      <c r="C2328" t="s">
        <v>1484</v>
      </c>
      <c r="D2328" t="s">
        <v>162</v>
      </c>
      <c r="E2328" t="s">
        <v>722</v>
      </c>
      <c r="F2328" t="s">
        <v>3</v>
      </c>
      <c r="G2328" t="s">
        <v>33329</v>
      </c>
      <c r="H2328" t="s">
        <v>1303</v>
      </c>
      <c r="I2328" t="s">
        <v>33330</v>
      </c>
      <c r="J2328" t="s">
        <v>3109</v>
      </c>
      <c r="K2328" t="s">
        <v>33331</v>
      </c>
      <c r="L2328" t="s">
        <v>33332</v>
      </c>
      <c r="M2328" t="s">
        <v>33333</v>
      </c>
    </row>
    <row r="2329" spans="1:13">
      <c r="A2329" t="s">
        <v>177</v>
      </c>
      <c r="B2329" t="s">
        <v>177</v>
      </c>
      <c r="C2329" t="s">
        <v>1484</v>
      </c>
      <c r="D2329" t="s">
        <v>162</v>
      </c>
      <c r="E2329" t="s">
        <v>722</v>
      </c>
      <c r="F2329" t="s">
        <v>10</v>
      </c>
      <c r="G2329" t="s">
        <v>33334</v>
      </c>
      <c r="H2329" t="s">
        <v>5008</v>
      </c>
      <c r="I2329" t="s">
        <v>33335</v>
      </c>
      <c r="J2329" t="s">
        <v>3375</v>
      </c>
      <c r="K2329" t="s">
        <v>33336</v>
      </c>
      <c r="L2329" t="s">
        <v>33337</v>
      </c>
      <c r="M2329" t="s">
        <v>33338</v>
      </c>
    </row>
    <row r="2330" spans="1:13">
      <c r="A2330" t="s">
        <v>177</v>
      </c>
      <c r="B2330" t="s">
        <v>177</v>
      </c>
      <c r="C2330" t="s">
        <v>1484</v>
      </c>
      <c r="D2330" t="s">
        <v>162</v>
      </c>
      <c r="E2330" t="s">
        <v>722</v>
      </c>
      <c r="F2330" t="s">
        <v>2</v>
      </c>
      <c r="G2330" t="s">
        <v>33339</v>
      </c>
      <c r="H2330" t="s">
        <v>3001</v>
      </c>
      <c r="I2330" t="s">
        <v>33340</v>
      </c>
      <c r="J2330" t="s">
        <v>2759</v>
      </c>
      <c r="K2330" t="s">
        <v>33341</v>
      </c>
      <c r="L2330" t="s">
        <v>33342</v>
      </c>
      <c r="M2330" t="s">
        <v>33343</v>
      </c>
    </row>
    <row r="2331" spans="1:13">
      <c r="A2331" t="s">
        <v>177</v>
      </c>
      <c r="B2331" t="s">
        <v>177</v>
      </c>
      <c r="C2331" t="s">
        <v>1484</v>
      </c>
      <c r="D2331" t="s">
        <v>162</v>
      </c>
      <c r="E2331" t="s">
        <v>722</v>
      </c>
      <c r="F2331" t="s">
        <v>4</v>
      </c>
      <c r="G2331" t="s">
        <v>33344</v>
      </c>
      <c r="H2331" t="s">
        <v>2551</v>
      </c>
      <c r="I2331" t="s">
        <v>33345</v>
      </c>
      <c r="J2331" t="s">
        <v>1786</v>
      </c>
      <c r="K2331" t="s">
        <v>33346</v>
      </c>
      <c r="L2331" t="s">
        <v>33347</v>
      </c>
      <c r="M2331" t="s">
        <v>33348</v>
      </c>
    </row>
    <row r="2332" spans="1:13">
      <c r="A2332" t="s">
        <v>177</v>
      </c>
      <c r="B2332" t="s">
        <v>177</v>
      </c>
      <c r="C2332" t="s">
        <v>1484</v>
      </c>
      <c r="D2332" t="s">
        <v>162</v>
      </c>
      <c r="E2332" t="s">
        <v>722</v>
      </c>
      <c r="F2332" t="s">
        <v>11</v>
      </c>
      <c r="G2332" t="s">
        <v>33349</v>
      </c>
      <c r="H2332" t="s">
        <v>2853</v>
      </c>
      <c r="I2332" t="s">
        <v>33350</v>
      </c>
      <c r="J2332" t="s">
        <v>1482</v>
      </c>
      <c r="K2332" t="s">
        <v>33242</v>
      </c>
      <c r="L2332" t="s">
        <v>33351</v>
      </c>
      <c r="M2332" t="s">
        <v>33352</v>
      </c>
    </row>
    <row r="2333" spans="1:13">
      <c r="A2333" t="s">
        <v>177</v>
      </c>
      <c r="B2333" t="s">
        <v>177</v>
      </c>
      <c r="C2333" t="s">
        <v>1484</v>
      </c>
      <c r="D2333" t="s">
        <v>162</v>
      </c>
      <c r="E2333" t="s">
        <v>722</v>
      </c>
      <c r="F2333" t="s">
        <v>20</v>
      </c>
      <c r="G2333" t="s">
        <v>33353</v>
      </c>
      <c r="H2333" t="s">
        <v>2502</v>
      </c>
      <c r="I2333" t="s">
        <v>33354</v>
      </c>
      <c r="J2333" t="s">
        <v>1051</v>
      </c>
      <c r="K2333" t="s">
        <v>33247</v>
      </c>
      <c r="L2333" t="s">
        <v>32213</v>
      </c>
      <c r="M2333" t="s">
        <v>33355</v>
      </c>
    </row>
    <row r="2334" spans="1:13">
      <c r="A2334" t="s">
        <v>177</v>
      </c>
      <c r="B2334" t="s">
        <v>177</v>
      </c>
      <c r="C2334" t="s">
        <v>1484</v>
      </c>
      <c r="D2334" t="s">
        <v>162</v>
      </c>
      <c r="E2334" t="s">
        <v>730</v>
      </c>
      <c r="F2334" t="s">
        <v>3</v>
      </c>
      <c r="G2334" t="s">
        <v>33356</v>
      </c>
      <c r="H2334" t="s">
        <v>6991</v>
      </c>
      <c r="I2334" t="s">
        <v>33357</v>
      </c>
      <c r="J2334" t="s">
        <v>3700</v>
      </c>
      <c r="K2334" t="s">
        <v>33358</v>
      </c>
      <c r="L2334" t="s">
        <v>33359</v>
      </c>
      <c r="M2334" t="s">
        <v>33360</v>
      </c>
    </row>
    <row r="2335" spans="1:13">
      <c r="A2335" t="s">
        <v>177</v>
      </c>
      <c r="B2335" t="s">
        <v>177</v>
      </c>
      <c r="C2335" t="s">
        <v>1484</v>
      </c>
      <c r="D2335" t="s">
        <v>162</v>
      </c>
      <c r="E2335" t="s">
        <v>730</v>
      </c>
      <c r="F2335" t="s">
        <v>10</v>
      </c>
      <c r="G2335" t="s">
        <v>33361</v>
      </c>
      <c r="H2335" t="s">
        <v>1771</v>
      </c>
      <c r="I2335" t="s">
        <v>33362</v>
      </c>
      <c r="J2335" t="s">
        <v>4053</v>
      </c>
      <c r="K2335" t="s">
        <v>33363</v>
      </c>
      <c r="L2335" t="s">
        <v>33364</v>
      </c>
      <c r="M2335" t="s">
        <v>33365</v>
      </c>
    </row>
    <row r="2336" spans="1:13">
      <c r="A2336" t="s">
        <v>177</v>
      </c>
      <c r="B2336" t="s">
        <v>177</v>
      </c>
      <c r="C2336" t="s">
        <v>1484</v>
      </c>
      <c r="D2336" t="s">
        <v>162</v>
      </c>
      <c r="E2336" t="s">
        <v>730</v>
      </c>
      <c r="F2336" t="s">
        <v>2</v>
      </c>
      <c r="G2336" t="s">
        <v>33366</v>
      </c>
      <c r="H2336" t="s">
        <v>4100</v>
      </c>
      <c r="I2336" t="s">
        <v>33367</v>
      </c>
      <c r="J2336" t="s">
        <v>2853</v>
      </c>
      <c r="K2336" t="s">
        <v>33368</v>
      </c>
      <c r="L2336" t="s">
        <v>27984</v>
      </c>
      <c r="M2336" t="s">
        <v>28078</v>
      </c>
    </row>
    <row r="2337" spans="1:13">
      <c r="A2337" t="s">
        <v>177</v>
      </c>
      <c r="B2337" t="s">
        <v>177</v>
      </c>
      <c r="C2337" t="s">
        <v>1484</v>
      </c>
      <c r="D2337" t="s">
        <v>162</v>
      </c>
      <c r="E2337" t="s">
        <v>730</v>
      </c>
      <c r="F2337" t="s">
        <v>4</v>
      </c>
      <c r="G2337" t="s">
        <v>33369</v>
      </c>
      <c r="H2337" t="s">
        <v>2566</v>
      </c>
      <c r="I2337" t="s">
        <v>33370</v>
      </c>
      <c r="J2337" t="s">
        <v>1592</v>
      </c>
      <c r="K2337" t="s">
        <v>33371</v>
      </c>
      <c r="L2337" t="s">
        <v>33372</v>
      </c>
      <c r="M2337" t="s">
        <v>33373</v>
      </c>
    </row>
    <row r="2338" spans="1:13">
      <c r="A2338" t="s">
        <v>177</v>
      </c>
      <c r="B2338" t="s">
        <v>177</v>
      </c>
      <c r="C2338" t="s">
        <v>1484</v>
      </c>
      <c r="D2338" t="s">
        <v>162</v>
      </c>
      <c r="E2338" t="s">
        <v>730</v>
      </c>
      <c r="F2338" t="s">
        <v>11</v>
      </c>
      <c r="G2338" t="s">
        <v>33374</v>
      </c>
      <c r="H2338" t="s">
        <v>1808</v>
      </c>
      <c r="I2338" t="s">
        <v>33375</v>
      </c>
      <c r="J2338" t="s">
        <v>1504</v>
      </c>
      <c r="K2338" t="s">
        <v>33296</v>
      </c>
      <c r="L2338" t="s">
        <v>27648</v>
      </c>
      <c r="M2338" t="s">
        <v>33376</v>
      </c>
    </row>
    <row r="2339" spans="1:13">
      <c r="A2339" t="s">
        <v>177</v>
      </c>
      <c r="B2339" t="s">
        <v>177</v>
      </c>
      <c r="C2339" t="s">
        <v>1484</v>
      </c>
      <c r="D2339" t="s">
        <v>162</v>
      </c>
      <c r="E2339" t="s">
        <v>730</v>
      </c>
      <c r="F2339" t="s">
        <v>20</v>
      </c>
      <c r="G2339" t="s">
        <v>33377</v>
      </c>
      <c r="H2339" t="s">
        <v>2050</v>
      </c>
      <c r="I2339" t="s">
        <v>33378</v>
      </c>
      <c r="J2339" t="s">
        <v>1547</v>
      </c>
      <c r="K2339" t="s">
        <v>33322</v>
      </c>
      <c r="L2339" t="s">
        <v>28079</v>
      </c>
      <c r="M2339" t="s">
        <v>33379</v>
      </c>
    </row>
    <row r="2340" spans="1:13">
      <c r="A2340" t="s">
        <v>177</v>
      </c>
      <c r="B2340" t="s">
        <v>177</v>
      </c>
      <c r="C2340" t="s">
        <v>1484</v>
      </c>
      <c r="D2340" t="s">
        <v>162</v>
      </c>
      <c r="E2340" t="s">
        <v>738</v>
      </c>
      <c r="F2340" t="s">
        <v>3</v>
      </c>
      <c r="G2340" t="s">
        <v>33380</v>
      </c>
      <c r="H2340" t="s">
        <v>5186</v>
      </c>
      <c r="I2340" t="s">
        <v>33381</v>
      </c>
      <c r="J2340" t="s">
        <v>3370</v>
      </c>
      <c r="K2340" t="s">
        <v>33382</v>
      </c>
      <c r="L2340" t="s">
        <v>33383</v>
      </c>
      <c r="M2340" t="s">
        <v>33384</v>
      </c>
    </row>
    <row r="2341" spans="1:13">
      <c r="A2341" t="s">
        <v>177</v>
      </c>
      <c r="B2341" t="s">
        <v>177</v>
      </c>
      <c r="C2341" t="s">
        <v>1484</v>
      </c>
      <c r="D2341" t="s">
        <v>162</v>
      </c>
      <c r="E2341" t="s">
        <v>738</v>
      </c>
      <c r="F2341" t="s">
        <v>10</v>
      </c>
      <c r="G2341" t="s">
        <v>33385</v>
      </c>
      <c r="H2341" t="s">
        <v>3275</v>
      </c>
      <c r="I2341" t="s">
        <v>33386</v>
      </c>
      <c r="J2341" t="s">
        <v>3219</v>
      </c>
      <c r="K2341" t="s">
        <v>33387</v>
      </c>
      <c r="L2341" t="s">
        <v>33388</v>
      </c>
      <c r="M2341" t="s">
        <v>33389</v>
      </c>
    </row>
    <row r="2342" spans="1:13">
      <c r="A2342" t="s">
        <v>177</v>
      </c>
      <c r="B2342" t="s">
        <v>177</v>
      </c>
      <c r="C2342" t="s">
        <v>1484</v>
      </c>
      <c r="D2342" t="s">
        <v>162</v>
      </c>
      <c r="E2342" t="s">
        <v>738</v>
      </c>
      <c r="F2342" t="s">
        <v>2</v>
      </c>
      <c r="G2342" t="s">
        <v>33390</v>
      </c>
      <c r="H2342" t="s">
        <v>2072</v>
      </c>
      <c r="I2342" t="s">
        <v>33391</v>
      </c>
      <c r="J2342" t="s">
        <v>2278</v>
      </c>
      <c r="K2342" t="s">
        <v>33392</v>
      </c>
      <c r="L2342" t="s">
        <v>33393</v>
      </c>
      <c r="M2342" t="s">
        <v>33394</v>
      </c>
    </row>
    <row r="2343" spans="1:13">
      <c r="A2343" t="s">
        <v>177</v>
      </c>
      <c r="B2343" t="s">
        <v>177</v>
      </c>
      <c r="C2343" t="s">
        <v>1484</v>
      </c>
      <c r="D2343" t="s">
        <v>162</v>
      </c>
      <c r="E2343" t="s">
        <v>738</v>
      </c>
      <c r="F2343" t="s">
        <v>4</v>
      </c>
      <c r="G2343" t="s">
        <v>33395</v>
      </c>
      <c r="H2343" t="s">
        <v>2027</v>
      </c>
      <c r="I2343" t="s">
        <v>33396</v>
      </c>
      <c r="J2343" t="s">
        <v>1613</v>
      </c>
      <c r="K2343" t="s">
        <v>33327</v>
      </c>
      <c r="L2343" t="s">
        <v>27486</v>
      </c>
      <c r="M2343" t="s">
        <v>33397</v>
      </c>
    </row>
    <row r="2344" spans="1:13">
      <c r="A2344" t="s">
        <v>177</v>
      </c>
      <c r="B2344" t="s">
        <v>177</v>
      </c>
      <c r="C2344" t="s">
        <v>1484</v>
      </c>
      <c r="D2344" t="s">
        <v>162</v>
      </c>
      <c r="E2344" t="s">
        <v>738</v>
      </c>
      <c r="F2344" t="s">
        <v>11</v>
      </c>
      <c r="G2344" t="s">
        <v>33398</v>
      </c>
      <c r="H2344" t="s">
        <v>1360</v>
      </c>
      <c r="I2344" t="s">
        <v>33321</v>
      </c>
      <c r="J2344" t="s">
        <v>1502</v>
      </c>
      <c r="K2344" t="s">
        <v>33399</v>
      </c>
      <c r="L2344" t="s">
        <v>33323</v>
      </c>
      <c r="M2344" t="s">
        <v>33400</v>
      </c>
    </row>
    <row r="2345" spans="1:13">
      <c r="A2345" t="s">
        <v>177</v>
      </c>
      <c r="B2345" t="s">
        <v>177</v>
      </c>
      <c r="C2345" t="s">
        <v>1484</v>
      </c>
      <c r="D2345" t="s">
        <v>162</v>
      </c>
      <c r="E2345" t="s">
        <v>738</v>
      </c>
      <c r="F2345" t="s">
        <v>20</v>
      </c>
      <c r="G2345" t="s">
        <v>33401</v>
      </c>
      <c r="H2345" t="s">
        <v>1719</v>
      </c>
      <c r="I2345" t="s">
        <v>33402</v>
      </c>
      <c r="J2345" t="s">
        <v>1504</v>
      </c>
      <c r="K2345" t="s">
        <v>33296</v>
      </c>
      <c r="L2345" t="s">
        <v>469</v>
      </c>
      <c r="M2345" t="s">
        <v>33403</v>
      </c>
    </row>
    <row r="2346" spans="1:13">
      <c r="A2346" t="s">
        <v>177</v>
      </c>
      <c r="B2346" t="s">
        <v>177</v>
      </c>
      <c r="C2346" t="s">
        <v>1484</v>
      </c>
      <c r="D2346" t="s">
        <v>162</v>
      </c>
      <c r="E2346" t="s">
        <v>746</v>
      </c>
      <c r="F2346" t="s">
        <v>3</v>
      </c>
      <c r="G2346" t="s">
        <v>33404</v>
      </c>
      <c r="H2346" t="s">
        <v>3190</v>
      </c>
      <c r="I2346" t="s">
        <v>33405</v>
      </c>
      <c r="J2346" t="s">
        <v>5384</v>
      </c>
      <c r="K2346" t="s">
        <v>33406</v>
      </c>
      <c r="L2346" t="s">
        <v>33407</v>
      </c>
      <c r="M2346" t="s">
        <v>33408</v>
      </c>
    </row>
    <row r="2347" spans="1:13">
      <c r="A2347" t="s">
        <v>177</v>
      </c>
      <c r="B2347" t="s">
        <v>177</v>
      </c>
      <c r="C2347" t="s">
        <v>1484</v>
      </c>
      <c r="D2347" t="s">
        <v>162</v>
      </c>
      <c r="E2347" t="s">
        <v>746</v>
      </c>
      <c r="F2347" t="s">
        <v>10</v>
      </c>
      <c r="G2347" t="s">
        <v>33409</v>
      </c>
      <c r="H2347" t="s">
        <v>1401</v>
      </c>
      <c r="I2347" t="s">
        <v>33410</v>
      </c>
      <c r="J2347" t="s">
        <v>2187</v>
      </c>
      <c r="K2347" t="s">
        <v>33222</v>
      </c>
      <c r="L2347" t="s">
        <v>26543</v>
      </c>
      <c r="M2347" t="s">
        <v>33411</v>
      </c>
    </row>
    <row r="2348" spans="1:13">
      <c r="A2348" t="s">
        <v>177</v>
      </c>
      <c r="B2348" t="s">
        <v>177</v>
      </c>
      <c r="C2348" t="s">
        <v>1484</v>
      </c>
      <c r="D2348" t="s">
        <v>162</v>
      </c>
      <c r="E2348" t="s">
        <v>746</v>
      </c>
      <c r="F2348" t="s">
        <v>2</v>
      </c>
      <c r="G2348" t="s">
        <v>33412</v>
      </c>
      <c r="H2348" t="s">
        <v>2614</v>
      </c>
      <c r="I2348" t="s">
        <v>33413</v>
      </c>
      <c r="J2348" t="s">
        <v>2114</v>
      </c>
      <c r="K2348" t="s">
        <v>33414</v>
      </c>
      <c r="L2348" t="s">
        <v>33415</v>
      </c>
      <c r="M2348" t="s">
        <v>33416</v>
      </c>
    </row>
    <row r="2349" spans="1:13">
      <c r="A2349" t="s">
        <v>177</v>
      </c>
      <c r="B2349" t="s">
        <v>177</v>
      </c>
      <c r="C2349" t="s">
        <v>1484</v>
      </c>
      <c r="D2349" t="s">
        <v>162</v>
      </c>
      <c r="E2349" t="s">
        <v>746</v>
      </c>
      <c r="F2349" t="s">
        <v>4</v>
      </c>
      <c r="G2349" t="s">
        <v>33417</v>
      </c>
      <c r="H2349" t="s">
        <v>1939</v>
      </c>
      <c r="I2349" t="s">
        <v>33418</v>
      </c>
      <c r="J2349" t="s">
        <v>1051</v>
      </c>
      <c r="K2349" t="s">
        <v>33247</v>
      </c>
      <c r="L2349" t="s">
        <v>33419</v>
      </c>
      <c r="M2349" t="s">
        <v>33420</v>
      </c>
    </row>
    <row r="2350" spans="1:13">
      <c r="A2350" t="s">
        <v>177</v>
      </c>
      <c r="B2350" t="s">
        <v>177</v>
      </c>
      <c r="C2350" t="s">
        <v>1484</v>
      </c>
      <c r="D2350" t="s">
        <v>162</v>
      </c>
      <c r="E2350" t="s">
        <v>746</v>
      </c>
      <c r="F2350" t="s">
        <v>11</v>
      </c>
      <c r="G2350" t="s">
        <v>33421</v>
      </c>
      <c r="H2350" t="s">
        <v>2463</v>
      </c>
      <c r="I2350" t="s">
        <v>33422</v>
      </c>
      <c r="J2350" t="s">
        <v>1592</v>
      </c>
      <c r="K2350" t="s">
        <v>33371</v>
      </c>
      <c r="L2350" t="s">
        <v>33423</v>
      </c>
      <c r="M2350" t="s">
        <v>33424</v>
      </c>
    </row>
    <row r="2351" spans="1:13">
      <c r="A2351" t="s">
        <v>177</v>
      </c>
      <c r="B2351" t="s">
        <v>177</v>
      </c>
      <c r="C2351" t="s">
        <v>1484</v>
      </c>
      <c r="D2351" t="s">
        <v>162</v>
      </c>
      <c r="E2351" t="s">
        <v>746</v>
      </c>
      <c r="F2351" t="s">
        <v>20</v>
      </c>
      <c r="G2351" t="s">
        <v>33425</v>
      </c>
      <c r="H2351" t="s">
        <v>2135</v>
      </c>
      <c r="I2351" t="s">
        <v>33426</v>
      </c>
      <c r="J2351" t="s">
        <v>1053</v>
      </c>
      <c r="K2351" t="s">
        <v>33266</v>
      </c>
      <c r="L2351" t="s">
        <v>18752</v>
      </c>
      <c r="M2351" t="s">
        <v>33427</v>
      </c>
    </row>
    <row r="2352" spans="1:13">
      <c r="A2352" t="s">
        <v>177</v>
      </c>
      <c r="B2352" t="s">
        <v>177</v>
      </c>
      <c r="C2352" t="s">
        <v>1484</v>
      </c>
      <c r="D2352" t="s">
        <v>163</v>
      </c>
      <c r="E2352" t="s">
        <v>754</v>
      </c>
      <c r="F2352" t="s">
        <v>3</v>
      </c>
      <c r="G2352" t="s">
        <v>33428</v>
      </c>
      <c r="H2352" t="s">
        <v>3370</v>
      </c>
      <c r="I2352" t="s">
        <v>33429</v>
      </c>
      <c r="J2352" t="s">
        <v>3932</v>
      </c>
      <c r="K2352" t="s">
        <v>7448</v>
      </c>
      <c r="L2352" t="s">
        <v>33430</v>
      </c>
      <c r="M2352" t="s">
        <v>33431</v>
      </c>
    </row>
    <row r="2353" spans="1:13">
      <c r="A2353" t="s">
        <v>177</v>
      </c>
      <c r="B2353" t="s">
        <v>177</v>
      </c>
      <c r="C2353" t="s">
        <v>1484</v>
      </c>
      <c r="D2353" t="s">
        <v>163</v>
      </c>
      <c r="E2353" t="s">
        <v>754</v>
      </c>
      <c r="F2353" t="s">
        <v>10</v>
      </c>
      <c r="G2353" t="s">
        <v>33432</v>
      </c>
      <c r="H2353" t="s">
        <v>2765</v>
      </c>
      <c r="I2353" t="s">
        <v>33433</v>
      </c>
      <c r="J2353" t="s">
        <v>2673</v>
      </c>
      <c r="K2353" t="s">
        <v>33434</v>
      </c>
      <c r="L2353" t="s">
        <v>33435</v>
      </c>
      <c r="M2353" t="s">
        <v>33436</v>
      </c>
    </row>
    <row r="2354" spans="1:13">
      <c r="A2354" t="s">
        <v>177</v>
      </c>
      <c r="B2354" t="s">
        <v>177</v>
      </c>
      <c r="C2354" t="s">
        <v>1484</v>
      </c>
      <c r="D2354" t="s">
        <v>163</v>
      </c>
      <c r="E2354" t="s">
        <v>754</v>
      </c>
      <c r="F2354" t="s">
        <v>2</v>
      </c>
      <c r="G2354" t="s">
        <v>33437</v>
      </c>
      <c r="H2354" t="s">
        <v>1773</v>
      </c>
      <c r="I2354" t="s">
        <v>33438</v>
      </c>
      <c r="J2354" t="s">
        <v>2759</v>
      </c>
      <c r="K2354" t="s">
        <v>33341</v>
      </c>
      <c r="L2354" t="s">
        <v>33439</v>
      </c>
      <c r="M2354" t="s">
        <v>33440</v>
      </c>
    </row>
    <row r="2355" spans="1:13">
      <c r="A2355" t="s">
        <v>177</v>
      </c>
      <c r="B2355" t="s">
        <v>177</v>
      </c>
      <c r="C2355" t="s">
        <v>1484</v>
      </c>
      <c r="D2355" t="s">
        <v>163</v>
      </c>
      <c r="E2355" t="s">
        <v>754</v>
      </c>
      <c r="F2355" t="s">
        <v>4</v>
      </c>
      <c r="G2355" t="s">
        <v>33441</v>
      </c>
      <c r="H2355" t="s">
        <v>2551</v>
      </c>
      <c r="I2355" t="s">
        <v>33345</v>
      </c>
      <c r="J2355" t="s">
        <v>1764</v>
      </c>
      <c r="K2355" t="s">
        <v>33237</v>
      </c>
      <c r="L2355" t="s">
        <v>33347</v>
      </c>
      <c r="M2355" t="s">
        <v>33442</v>
      </c>
    </row>
    <row r="2356" spans="1:13">
      <c r="A2356" t="s">
        <v>177</v>
      </c>
      <c r="B2356" t="s">
        <v>177</v>
      </c>
      <c r="C2356" t="s">
        <v>1484</v>
      </c>
      <c r="D2356" t="s">
        <v>163</v>
      </c>
      <c r="E2356" t="s">
        <v>754</v>
      </c>
      <c r="F2356" t="s">
        <v>11</v>
      </c>
      <c r="G2356" t="s">
        <v>33443</v>
      </c>
      <c r="H2356" t="s">
        <v>1981</v>
      </c>
      <c r="I2356" t="s">
        <v>33444</v>
      </c>
      <c r="J2356" t="s">
        <v>1482</v>
      </c>
      <c r="K2356" t="s">
        <v>33242</v>
      </c>
      <c r="L2356" t="s">
        <v>33445</v>
      </c>
      <c r="M2356" t="s">
        <v>33446</v>
      </c>
    </row>
    <row r="2357" spans="1:13">
      <c r="A2357" t="s">
        <v>177</v>
      </c>
      <c r="B2357" t="s">
        <v>177</v>
      </c>
      <c r="C2357" t="s">
        <v>1484</v>
      </c>
      <c r="D2357" t="s">
        <v>163</v>
      </c>
      <c r="E2357" t="s">
        <v>754</v>
      </c>
      <c r="F2357" t="s">
        <v>20</v>
      </c>
      <c r="G2357" t="s">
        <v>33447</v>
      </c>
      <c r="H2357" t="s">
        <v>2135</v>
      </c>
      <c r="I2357" t="s">
        <v>33426</v>
      </c>
      <c r="J2357" t="s">
        <v>3800</v>
      </c>
      <c r="K2357" t="s">
        <v>3808</v>
      </c>
      <c r="L2357" t="s">
        <v>18752</v>
      </c>
      <c r="M2357" t="s">
        <v>33448</v>
      </c>
    </row>
    <row r="2358" spans="1:13">
      <c r="A2358" t="s">
        <v>177</v>
      </c>
      <c r="B2358" t="s">
        <v>177</v>
      </c>
      <c r="C2358" t="s">
        <v>1484</v>
      </c>
      <c r="D2358" t="s">
        <v>163</v>
      </c>
      <c r="E2358" t="s">
        <v>762</v>
      </c>
      <c r="F2358" t="s">
        <v>3</v>
      </c>
      <c r="G2358" t="s">
        <v>33449</v>
      </c>
      <c r="H2358" t="s">
        <v>1232</v>
      </c>
      <c r="I2358" t="s">
        <v>33450</v>
      </c>
      <c r="J2358" t="s">
        <v>4307</v>
      </c>
      <c r="K2358" t="s">
        <v>33451</v>
      </c>
      <c r="L2358" t="s">
        <v>33452</v>
      </c>
      <c r="M2358" t="s">
        <v>33453</v>
      </c>
    </row>
    <row r="2359" spans="1:13">
      <c r="A2359" t="s">
        <v>177</v>
      </c>
      <c r="B2359" t="s">
        <v>177</v>
      </c>
      <c r="C2359" t="s">
        <v>1484</v>
      </c>
      <c r="D2359" t="s">
        <v>163</v>
      </c>
      <c r="E2359" t="s">
        <v>762</v>
      </c>
      <c r="F2359" t="s">
        <v>10</v>
      </c>
      <c r="G2359" t="s">
        <v>33454</v>
      </c>
      <c r="H2359" t="s">
        <v>3752</v>
      </c>
      <c r="I2359" t="s">
        <v>33455</v>
      </c>
      <c r="J2359" t="s">
        <v>3154</v>
      </c>
      <c r="K2359" t="s">
        <v>33456</v>
      </c>
      <c r="L2359" t="s">
        <v>33457</v>
      </c>
      <c r="M2359" t="s">
        <v>33458</v>
      </c>
    </row>
    <row r="2360" spans="1:13">
      <c r="A2360" t="s">
        <v>177</v>
      </c>
      <c r="B2360" t="s">
        <v>177</v>
      </c>
      <c r="C2360" t="s">
        <v>1484</v>
      </c>
      <c r="D2360" t="s">
        <v>163</v>
      </c>
      <c r="E2360" t="s">
        <v>762</v>
      </c>
      <c r="F2360" t="s">
        <v>2</v>
      </c>
      <c r="G2360" t="s">
        <v>33459</v>
      </c>
      <c r="H2360" t="s">
        <v>5340</v>
      </c>
      <c r="I2360" t="s">
        <v>33460</v>
      </c>
      <c r="J2360" t="s">
        <v>1936</v>
      </c>
      <c r="K2360" t="s">
        <v>33461</v>
      </c>
      <c r="L2360" t="s">
        <v>33462</v>
      </c>
      <c r="M2360" t="s">
        <v>33463</v>
      </c>
    </row>
    <row r="2361" spans="1:13">
      <c r="A2361" t="s">
        <v>177</v>
      </c>
      <c r="B2361" t="s">
        <v>177</v>
      </c>
      <c r="C2361" t="s">
        <v>1484</v>
      </c>
      <c r="D2361" t="s">
        <v>163</v>
      </c>
      <c r="E2361" t="s">
        <v>762</v>
      </c>
      <c r="F2361" t="s">
        <v>4</v>
      </c>
      <c r="G2361" t="s">
        <v>33464</v>
      </c>
      <c r="H2361" t="s">
        <v>2135</v>
      </c>
      <c r="I2361" t="s">
        <v>33426</v>
      </c>
      <c r="J2361" t="s">
        <v>1657</v>
      </c>
      <c r="K2361" t="s">
        <v>33465</v>
      </c>
      <c r="L2361" t="s">
        <v>30151</v>
      </c>
      <c r="M2361" t="s">
        <v>33466</v>
      </c>
    </row>
    <row r="2362" spans="1:13">
      <c r="A2362" t="s">
        <v>177</v>
      </c>
      <c r="B2362" t="s">
        <v>177</v>
      </c>
      <c r="C2362" t="s">
        <v>1484</v>
      </c>
      <c r="D2362" t="s">
        <v>163</v>
      </c>
      <c r="E2362" t="s">
        <v>762</v>
      </c>
      <c r="F2362" t="s">
        <v>11</v>
      </c>
      <c r="G2362" t="s">
        <v>33467</v>
      </c>
      <c r="H2362" t="s">
        <v>2481</v>
      </c>
      <c r="I2362" t="s">
        <v>33468</v>
      </c>
      <c r="J2362" t="s">
        <v>1051</v>
      </c>
      <c r="K2362" t="s">
        <v>33247</v>
      </c>
      <c r="L2362" t="s">
        <v>33469</v>
      </c>
      <c r="M2362" t="s">
        <v>33470</v>
      </c>
    </row>
    <row r="2363" spans="1:13">
      <c r="A2363" t="s">
        <v>177</v>
      </c>
      <c r="B2363" t="s">
        <v>177</v>
      </c>
      <c r="C2363" t="s">
        <v>1484</v>
      </c>
      <c r="D2363" t="s">
        <v>163</v>
      </c>
      <c r="E2363" t="s">
        <v>762</v>
      </c>
      <c r="F2363" t="s">
        <v>20</v>
      </c>
      <c r="G2363" t="s">
        <v>33471</v>
      </c>
      <c r="H2363" t="s">
        <v>2049</v>
      </c>
      <c r="I2363" t="s">
        <v>33295</v>
      </c>
      <c r="J2363" t="s">
        <v>1613</v>
      </c>
      <c r="K2363" t="s">
        <v>33327</v>
      </c>
      <c r="L2363" t="s">
        <v>33472</v>
      </c>
      <c r="M2363" t="s">
        <v>4486</v>
      </c>
    </row>
    <row r="2364" spans="1:13">
      <c r="A2364" t="s">
        <v>177</v>
      </c>
      <c r="B2364" t="s">
        <v>177</v>
      </c>
      <c r="C2364" t="s">
        <v>1484</v>
      </c>
      <c r="D2364" t="s">
        <v>163</v>
      </c>
      <c r="E2364" t="s">
        <v>770</v>
      </c>
      <c r="F2364" t="s">
        <v>3</v>
      </c>
      <c r="G2364" t="s">
        <v>33473</v>
      </c>
      <c r="H2364" t="s">
        <v>7768</v>
      </c>
      <c r="I2364" t="s">
        <v>33474</v>
      </c>
      <c r="J2364" t="s">
        <v>2411</v>
      </c>
      <c r="K2364" t="s">
        <v>33475</v>
      </c>
      <c r="L2364" t="s">
        <v>33476</v>
      </c>
      <c r="M2364" t="s">
        <v>33477</v>
      </c>
    </row>
    <row r="2365" spans="1:13">
      <c r="A2365" t="s">
        <v>177</v>
      </c>
      <c r="B2365" t="s">
        <v>177</v>
      </c>
      <c r="C2365" t="s">
        <v>1484</v>
      </c>
      <c r="D2365" t="s">
        <v>163</v>
      </c>
      <c r="E2365" t="s">
        <v>770</v>
      </c>
      <c r="F2365" t="s">
        <v>10</v>
      </c>
      <c r="G2365" t="s">
        <v>33478</v>
      </c>
      <c r="H2365" t="s">
        <v>2141</v>
      </c>
      <c r="I2365" t="s">
        <v>33479</v>
      </c>
      <c r="J2365" t="s">
        <v>1332</v>
      </c>
      <c r="K2365" t="s">
        <v>33480</v>
      </c>
      <c r="L2365" t="s">
        <v>33481</v>
      </c>
      <c r="M2365" t="s">
        <v>33482</v>
      </c>
    </row>
    <row r="2366" spans="1:13">
      <c r="A2366" t="s">
        <v>177</v>
      </c>
      <c r="B2366" t="s">
        <v>177</v>
      </c>
      <c r="C2366" t="s">
        <v>1484</v>
      </c>
      <c r="D2366" t="s">
        <v>163</v>
      </c>
      <c r="E2366" t="s">
        <v>770</v>
      </c>
      <c r="F2366" t="s">
        <v>2</v>
      </c>
      <c r="G2366" t="s">
        <v>33483</v>
      </c>
      <c r="H2366" t="s">
        <v>1291</v>
      </c>
      <c r="I2366" t="s">
        <v>33484</v>
      </c>
      <c r="J2366" t="s">
        <v>1360</v>
      </c>
      <c r="K2366" t="s">
        <v>33485</v>
      </c>
      <c r="L2366" t="s">
        <v>33486</v>
      </c>
      <c r="M2366" t="s">
        <v>33487</v>
      </c>
    </row>
    <row r="2367" spans="1:13">
      <c r="A2367" t="s">
        <v>177</v>
      </c>
      <c r="B2367" t="s">
        <v>177</v>
      </c>
      <c r="C2367" t="s">
        <v>1484</v>
      </c>
      <c r="D2367" t="s">
        <v>163</v>
      </c>
      <c r="E2367" t="s">
        <v>770</v>
      </c>
      <c r="F2367" t="s">
        <v>4</v>
      </c>
      <c r="G2367" t="s">
        <v>33488</v>
      </c>
      <c r="H2367" t="s">
        <v>2159</v>
      </c>
      <c r="I2367" t="s">
        <v>33489</v>
      </c>
      <c r="J2367" t="s">
        <v>1546</v>
      </c>
      <c r="K2367" t="s">
        <v>33270</v>
      </c>
      <c r="L2367" t="s">
        <v>27465</v>
      </c>
      <c r="M2367" t="s">
        <v>33490</v>
      </c>
    </row>
    <row r="2368" spans="1:13">
      <c r="A2368" t="s">
        <v>177</v>
      </c>
      <c r="B2368" t="s">
        <v>177</v>
      </c>
      <c r="C2368" t="s">
        <v>1484</v>
      </c>
      <c r="D2368" t="s">
        <v>163</v>
      </c>
      <c r="E2368" t="s">
        <v>770</v>
      </c>
      <c r="F2368" t="s">
        <v>11</v>
      </c>
      <c r="G2368" t="s">
        <v>33491</v>
      </c>
      <c r="H2368" t="s">
        <v>1808</v>
      </c>
      <c r="I2368" t="s">
        <v>33375</v>
      </c>
      <c r="J2368" t="s">
        <v>1547</v>
      </c>
      <c r="K2368" t="s">
        <v>33322</v>
      </c>
      <c r="L2368" t="s">
        <v>27648</v>
      </c>
      <c r="M2368" t="s">
        <v>33492</v>
      </c>
    </row>
    <row r="2369" spans="1:13">
      <c r="A2369" t="s">
        <v>177</v>
      </c>
      <c r="B2369" t="s">
        <v>177</v>
      </c>
      <c r="C2369" t="s">
        <v>1484</v>
      </c>
      <c r="D2369" t="s">
        <v>163</v>
      </c>
      <c r="E2369" t="s">
        <v>770</v>
      </c>
      <c r="F2369" t="s">
        <v>20</v>
      </c>
      <c r="G2369" t="s">
        <v>33493</v>
      </c>
      <c r="H2369" t="s">
        <v>2134</v>
      </c>
      <c r="I2369" t="s">
        <v>33494</v>
      </c>
      <c r="J2369" t="s">
        <v>1547</v>
      </c>
      <c r="K2369" t="s">
        <v>33322</v>
      </c>
      <c r="L2369" t="s">
        <v>27412</v>
      </c>
      <c r="M2369" t="s">
        <v>33495</v>
      </c>
    </row>
    <row r="2370" spans="1:13">
      <c r="A2370" t="s">
        <v>177</v>
      </c>
      <c r="B2370" t="s">
        <v>177</v>
      </c>
      <c r="C2370" t="s">
        <v>1484</v>
      </c>
      <c r="D2370" t="s">
        <v>163</v>
      </c>
      <c r="E2370" t="s">
        <v>778</v>
      </c>
      <c r="F2370" t="s">
        <v>3</v>
      </c>
      <c r="G2370" t="s">
        <v>33496</v>
      </c>
      <c r="H2370" t="s">
        <v>3609</v>
      </c>
      <c r="I2370" t="s">
        <v>33497</v>
      </c>
      <c r="J2370" t="s">
        <v>2630</v>
      </c>
      <c r="K2370" t="s">
        <v>33498</v>
      </c>
      <c r="L2370" t="s">
        <v>33499</v>
      </c>
      <c r="M2370" t="s">
        <v>33500</v>
      </c>
    </row>
    <row r="2371" spans="1:13">
      <c r="A2371" t="s">
        <v>177</v>
      </c>
      <c r="B2371" t="s">
        <v>177</v>
      </c>
      <c r="C2371" t="s">
        <v>1484</v>
      </c>
      <c r="D2371" t="s">
        <v>163</v>
      </c>
      <c r="E2371" t="s">
        <v>778</v>
      </c>
      <c r="F2371" t="s">
        <v>10</v>
      </c>
      <c r="G2371" t="s">
        <v>33501</v>
      </c>
      <c r="H2371" t="s">
        <v>3158</v>
      </c>
      <c r="I2371" t="s">
        <v>33502</v>
      </c>
      <c r="J2371" t="s">
        <v>2878</v>
      </c>
      <c r="K2371" t="s">
        <v>33503</v>
      </c>
      <c r="L2371" t="s">
        <v>33504</v>
      </c>
      <c r="M2371" t="s">
        <v>33505</v>
      </c>
    </row>
    <row r="2372" spans="1:13">
      <c r="A2372" t="s">
        <v>177</v>
      </c>
      <c r="B2372" t="s">
        <v>177</v>
      </c>
      <c r="C2372" t="s">
        <v>1484</v>
      </c>
      <c r="D2372" t="s">
        <v>163</v>
      </c>
      <c r="E2372" t="s">
        <v>778</v>
      </c>
      <c r="F2372" t="s">
        <v>2</v>
      </c>
      <c r="G2372" t="s">
        <v>33506</v>
      </c>
      <c r="H2372" t="s">
        <v>3191</v>
      </c>
      <c r="I2372" t="s">
        <v>33507</v>
      </c>
      <c r="J2372" t="s">
        <v>2027</v>
      </c>
      <c r="K2372" t="s">
        <v>33508</v>
      </c>
      <c r="L2372" t="s">
        <v>33509</v>
      </c>
      <c r="M2372" t="s">
        <v>33510</v>
      </c>
    </row>
    <row r="2373" spans="1:13">
      <c r="A2373" t="s">
        <v>177</v>
      </c>
      <c r="B2373" t="s">
        <v>177</v>
      </c>
      <c r="C2373" t="s">
        <v>1484</v>
      </c>
      <c r="D2373" t="s">
        <v>163</v>
      </c>
      <c r="E2373" t="s">
        <v>778</v>
      </c>
      <c r="F2373" t="s">
        <v>4</v>
      </c>
      <c r="G2373" t="s">
        <v>33511</v>
      </c>
      <c r="H2373" t="s">
        <v>1918</v>
      </c>
      <c r="I2373" t="s">
        <v>33512</v>
      </c>
      <c r="J2373" t="s">
        <v>1051</v>
      </c>
      <c r="K2373" t="s">
        <v>33247</v>
      </c>
      <c r="L2373" t="s">
        <v>27444</v>
      </c>
      <c r="M2373" t="s">
        <v>33513</v>
      </c>
    </row>
    <row r="2374" spans="1:13">
      <c r="A2374" t="s">
        <v>177</v>
      </c>
      <c r="B2374" t="s">
        <v>177</v>
      </c>
      <c r="C2374" t="s">
        <v>1484</v>
      </c>
      <c r="D2374" t="s">
        <v>163</v>
      </c>
      <c r="E2374" t="s">
        <v>778</v>
      </c>
      <c r="F2374" t="s">
        <v>11</v>
      </c>
      <c r="G2374" t="s">
        <v>33514</v>
      </c>
      <c r="H2374" t="s">
        <v>2404</v>
      </c>
      <c r="I2374" t="s">
        <v>33326</v>
      </c>
      <c r="J2374" t="s">
        <v>1613</v>
      </c>
      <c r="K2374" t="s">
        <v>33327</v>
      </c>
      <c r="L2374" t="s">
        <v>33515</v>
      </c>
      <c r="M2374" t="s">
        <v>33516</v>
      </c>
    </row>
    <row r="2375" spans="1:13">
      <c r="A2375" t="s">
        <v>177</v>
      </c>
      <c r="B2375" t="s">
        <v>177</v>
      </c>
      <c r="C2375" t="s">
        <v>1484</v>
      </c>
      <c r="D2375" t="s">
        <v>163</v>
      </c>
      <c r="E2375" t="s">
        <v>778</v>
      </c>
      <c r="F2375" t="s">
        <v>20</v>
      </c>
      <c r="G2375" t="s">
        <v>33517</v>
      </c>
      <c r="H2375" t="s">
        <v>2324</v>
      </c>
      <c r="I2375" t="s">
        <v>33518</v>
      </c>
      <c r="J2375" t="s">
        <v>1547</v>
      </c>
      <c r="K2375" t="s">
        <v>33322</v>
      </c>
      <c r="L2375" t="s">
        <v>33519</v>
      </c>
      <c r="M2375" t="s">
        <v>33520</v>
      </c>
    </row>
    <row r="2376" spans="1:13">
      <c r="A2376" t="s">
        <v>177</v>
      </c>
      <c r="B2376" t="s">
        <v>177</v>
      </c>
      <c r="C2376" t="s">
        <v>1484</v>
      </c>
      <c r="D2376" t="s">
        <v>164</v>
      </c>
      <c r="E2376" t="s">
        <v>785</v>
      </c>
      <c r="F2376" t="s">
        <v>3</v>
      </c>
      <c r="G2376" t="s">
        <v>33521</v>
      </c>
      <c r="H2376" t="s">
        <v>1343</v>
      </c>
      <c r="I2376" t="s">
        <v>33522</v>
      </c>
      <c r="J2376" t="s">
        <v>2384</v>
      </c>
      <c r="K2376" t="s">
        <v>33523</v>
      </c>
      <c r="L2376" t="s">
        <v>33524</v>
      </c>
      <c r="M2376" t="s">
        <v>33525</v>
      </c>
    </row>
    <row r="2377" spans="1:13">
      <c r="A2377" t="s">
        <v>177</v>
      </c>
      <c r="B2377" t="s">
        <v>177</v>
      </c>
      <c r="C2377" t="s">
        <v>1484</v>
      </c>
      <c r="D2377" t="s">
        <v>164</v>
      </c>
      <c r="E2377" t="s">
        <v>785</v>
      </c>
      <c r="F2377" t="s">
        <v>10</v>
      </c>
      <c r="G2377" t="s">
        <v>33526</v>
      </c>
      <c r="H2377" t="s">
        <v>1332</v>
      </c>
      <c r="I2377" t="s">
        <v>33527</v>
      </c>
      <c r="J2377" t="s">
        <v>1348</v>
      </c>
      <c r="K2377" t="s">
        <v>33528</v>
      </c>
      <c r="L2377" t="s">
        <v>33529</v>
      </c>
      <c r="M2377" t="s">
        <v>33530</v>
      </c>
    </row>
    <row r="2378" spans="1:13">
      <c r="A2378" t="s">
        <v>177</v>
      </c>
      <c r="B2378" t="s">
        <v>177</v>
      </c>
      <c r="C2378" t="s">
        <v>1484</v>
      </c>
      <c r="D2378" t="s">
        <v>164</v>
      </c>
      <c r="E2378" t="s">
        <v>785</v>
      </c>
      <c r="F2378" t="s">
        <v>2</v>
      </c>
      <c r="G2378" t="s">
        <v>33531</v>
      </c>
      <c r="H2378" t="s">
        <v>2877</v>
      </c>
      <c r="I2378" t="s">
        <v>33532</v>
      </c>
      <c r="J2378" t="s">
        <v>2050</v>
      </c>
      <c r="K2378" t="s">
        <v>33533</v>
      </c>
      <c r="L2378" t="s">
        <v>33534</v>
      </c>
      <c r="M2378" t="s">
        <v>33535</v>
      </c>
    </row>
    <row r="2379" spans="1:13">
      <c r="A2379" t="s">
        <v>177</v>
      </c>
      <c r="B2379" t="s">
        <v>177</v>
      </c>
      <c r="C2379" t="s">
        <v>1484</v>
      </c>
      <c r="D2379" t="s">
        <v>164</v>
      </c>
      <c r="E2379" t="s">
        <v>785</v>
      </c>
      <c r="F2379" t="s">
        <v>4</v>
      </c>
      <c r="G2379" t="s">
        <v>33536</v>
      </c>
      <c r="H2379" t="s">
        <v>2461</v>
      </c>
      <c r="I2379" t="s">
        <v>33537</v>
      </c>
      <c r="J2379" t="s">
        <v>1546</v>
      </c>
      <c r="K2379" t="s">
        <v>33538</v>
      </c>
      <c r="L2379" t="s">
        <v>33539</v>
      </c>
      <c r="M2379" t="s">
        <v>33540</v>
      </c>
    </row>
    <row r="2380" spans="1:13">
      <c r="A2380" t="s">
        <v>177</v>
      </c>
      <c r="B2380" t="s">
        <v>177</v>
      </c>
      <c r="C2380" t="s">
        <v>1484</v>
      </c>
      <c r="D2380" t="s">
        <v>164</v>
      </c>
      <c r="E2380" t="s">
        <v>785</v>
      </c>
      <c r="F2380" t="s">
        <v>11</v>
      </c>
      <c r="G2380" t="s">
        <v>33541</v>
      </c>
      <c r="H2380" t="s">
        <v>2239</v>
      </c>
      <c r="I2380" t="s">
        <v>33542</v>
      </c>
      <c r="J2380" t="s">
        <v>1051</v>
      </c>
      <c r="K2380" t="s">
        <v>33543</v>
      </c>
      <c r="L2380" t="s">
        <v>33544</v>
      </c>
      <c r="M2380" t="s">
        <v>33545</v>
      </c>
    </row>
    <row r="2381" spans="1:13">
      <c r="A2381" t="s">
        <v>177</v>
      </c>
      <c r="B2381" t="s">
        <v>177</v>
      </c>
      <c r="C2381" t="s">
        <v>1484</v>
      </c>
      <c r="D2381" t="s">
        <v>164</v>
      </c>
      <c r="E2381" t="s">
        <v>785</v>
      </c>
      <c r="F2381" t="s">
        <v>20</v>
      </c>
      <c r="G2381" t="s">
        <v>33546</v>
      </c>
      <c r="H2381" t="s">
        <v>2301</v>
      </c>
      <c r="I2381" t="s">
        <v>33547</v>
      </c>
      <c r="J2381" t="s">
        <v>1502</v>
      </c>
      <c r="K2381" t="s">
        <v>33548</v>
      </c>
      <c r="L2381" t="s">
        <v>19935</v>
      </c>
      <c r="M2381" t="s">
        <v>28218</v>
      </c>
    </row>
    <row r="2382" spans="1:13">
      <c r="A2382" t="s">
        <v>177</v>
      </c>
      <c r="B2382" t="s">
        <v>177</v>
      </c>
      <c r="C2382" t="s">
        <v>1484</v>
      </c>
      <c r="D2382" t="s">
        <v>164</v>
      </c>
      <c r="E2382" t="s">
        <v>793</v>
      </c>
      <c r="F2382" t="s">
        <v>3</v>
      </c>
      <c r="G2382" t="s">
        <v>33549</v>
      </c>
      <c r="H2382" t="s">
        <v>3623</v>
      </c>
      <c r="I2382" t="s">
        <v>33550</v>
      </c>
      <c r="J2382" t="s">
        <v>2544</v>
      </c>
      <c r="K2382" t="s">
        <v>33551</v>
      </c>
      <c r="L2382" t="s">
        <v>33552</v>
      </c>
      <c r="M2382" t="s">
        <v>30896</v>
      </c>
    </row>
    <row r="2383" spans="1:13">
      <c r="A2383" t="s">
        <v>177</v>
      </c>
      <c r="B2383" t="s">
        <v>177</v>
      </c>
      <c r="C2383" t="s">
        <v>1484</v>
      </c>
      <c r="D2383" t="s">
        <v>164</v>
      </c>
      <c r="E2383" t="s">
        <v>793</v>
      </c>
      <c r="F2383" t="s">
        <v>10</v>
      </c>
      <c r="G2383" t="s">
        <v>33553</v>
      </c>
      <c r="H2383" t="s">
        <v>1946</v>
      </c>
      <c r="I2383" t="s">
        <v>25366</v>
      </c>
      <c r="J2383" t="s">
        <v>2135</v>
      </c>
      <c r="K2383" t="s">
        <v>33554</v>
      </c>
      <c r="L2383" t="s">
        <v>26370</v>
      </c>
      <c r="M2383" t="s">
        <v>33555</v>
      </c>
    </row>
    <row r="2384" spans="1:13">
      <c r="A2384" t="s">
        <v>177</v>
      </c>
      <c r="B2384" t="s">
        <v>177</v>
      </c>
      <c r="C2384" t="s">
        <v>1484</v>
      </c>
      <c r="D2384" t="s">
        <v>164</v>
      </c>
      <c r="E2384" t="s">
        <v>793</v>
      </c>
      <c r="F2384" t="s">
        <v>2</v>
      </c>
      <c r="G2384" t="s">
        <v>33556</v>
      </c>
      <c r="H2384" t="s">
        <v>2542</v>
      </c>
      <c r="I2384" t="s">
        <v>33557</v>
      </c>
      <c r="J2384" t="s">
        <v>1831</v>
      </c>
      <c r="K2384" t="s">
        <v>33558</v>
      </c>
      <c r="L2384" t="s">
        <v>33559</v>
      </c>
      <c r="M2384" t="s">
        <v>28250</v>
      </c>
    </row>
    <row r="2385" spans="1:13">
      <c r="A2385" t="s">
        <v>177</v>
      </c>
      <c r="B2385" t="s">
        <v>177</v>
      </c>
      <c r="C2385" t="s">
        <v>1484</v>
      </c>
      <c r="D2385" t="s">
        <v>164</v>
      </c>
      <c r="E2385" t="s">
        <v>793</v>
      </c>
      <c r="F2385" t="s">
        <v>4</v>
      </c>
      <c r="G2385" t="s">
        <v>33560</v>
      </c>
      <c r="H2385" t="s">
        <v>2074</v>
      </c>
      <c r="I2385" t="s">
        <v>33561</v>
      </c>
      <c r="J2385" t="s">
        <v>1547</v>
      </c>
      <c r="K2385" t="s">
        <v>33562</v>
      </c>
      <c r="L2385" t="s">
        <v>27328</v>
      </c>
      <c r="M2385" t="s">
        <v>33563</v>
      </c>
    </row>
    <row r="2386" spans="1:13">
      <c r="A2386" t="s">
        <v>177</v>
      </c>
      <c r="B2386" t="s">
        <v>177</v>
      </c>
      <c r="C2386" t="s">
        <v>1484</v>
      </c>
      <c r="D2386" t="s">
        <v>164</v>
      </c>
      <c r="E2386" t="s">
        <v>793</v>
      </c>
      <c r="F2386" t="s">
        <v>11</v>
      </c>
      <c r="G2386" t="s">
        <v>33564</v>
      </c>
      <c r="H2386" t="s">
        <v>2007</v>
      </c>
      <c r="I2386" t="s">
        <v>33565</v>
      </c>
      <c r="J2386" t="s">
        <v>1504</v>
      </c>
      <c r="K2386" t="s">
        <v>33566</v>
      </c>
      <c r="L2386" t="s">
        <v>33567</v>
      </c>
      <c r="M2386" t="s">
        <v>33568</v>
      </c>
    </row>
    <row r="2387" spans="1:13">
      <c r="A2387" t="s">
        <v>177</v>
      </c>
      <c r="B2387" t="s">
        <v>177</v>
      </c>
      <c r="C2387" t="s">
        <v>1484</v>
      </c>
      <c r="D2387" t="s">
        <v>164</v>
      </c>
      <c r="E2387" t="s">
        <v>793</v>
      </c>
      <c r="F2387" t="s">
        <v>20</v>
      </c>
      <c r="G2387" t="s">
        <v>33569</v>
      </c>
      <c r="H2387" t="s">
        <v>1875</v>
      </c>
      <c r="I2387" t="s">
        <v>33570</v>
      </c>
      <c r="J2387" t="s">
        <v>1482</v>
      </c>
      <c r="K2387" t="s">
        <v>33571</v>
      </c>
      <c r="L2387" t="s">
        <v>25643</v>
      </c>
      <c r="M2387" t="s">
        <v>33572</v>
      </c>
    </row>
    <row r="2388" spans="1:13">
      <c r="A2388" t="s">
        <v>177</v>
      </c>
      <c r="B2388" t="s">
        <v>177</v>
      </c>
      <c r="C2388" t="s">
        <v>1484</v>
      </c>
      <c r="D2388" t="s">
        <v>164</v>
      </c>
      <c r="E2388" t="s">
        <v>801</v>
      </c>
      <c r="F2388" t="s">
        <v>3</v>
      </c>
      <c r="G2388" t="s">
        <v>33573</v>
      </c>
      <c r="H2388" t="s">
        <v>3932</v>
      </c>
      <c r="I2388" t="s">
        <v>33574</v>
      </c>
      <c r="J2388" t="s">
        <v>3104</v>
      </c>
      <c r="K2388" t="s">
        <v>33575</v>
      </c>
      <c r="L2388" t="s">
        <v>33576</v>
      </c>
      <c r="M2388" t="s">
        <v>33577</v>
      </c>
    </row>
    <row r="2389" spans="1:13">
      <c r="A2389" t="s">
        <v>177</v>
      </c>
      <c r="B2389" t="s">
        <v>177</v>
      </c>
      <c r="C2389" t="s">
        <v>1484</v>
      </c>
      <c r="D2389" t="s">
        <v>164</v>
      </c>
      <c r="E2389" t="s">
        <v>801</v>
      </c>
      <c r="F2389" t="s">
        <v>10</v>
      </c>
      <c r="G2389" t="s">
        <v>33578</v>
      </c>
      <c r="H2389" t="s">
        <v>2186</v>
      </c>
      <c r="I2389" t="s">
        <v>33579</v>
      </c>
      <c r="J2389" t="s">
        <v>2976</v>
      </c>
      <c r="K2389" t="s">
        <v>33580</v>
      </c>
      <c r="L2389" t="s">
        <v>33581</v>
      </c>
      <c r="M2389" t="s">
        <v>33582</v>
      </c>
    </row>
    <row r="2390" spans="1:13">
      <c r="A2390" t="s">
        <v>177</v>
      </c>
      <c r="B2390" t="s">
        <v>177</v>
      </c>
      <c r="C2390" t="s">
        <v>1484</v>
      </c>
      <c r="D2390" t="s">
        <v>164</v>
      </c>
      <c r="E2390" t="s">
        <v>801</v>
      </c>
      <c r="F2390" t="s">
        <v>2</v>
      </c>
      <c r="G2390" t="s">
        <v>33583</v>
      </c>
      <c r="H2390" t="s">
        <v>1981</v>
      </c>
      <c r="I2390" t="s">
        <v>33584</v>
      </c>
      <c r="J2390" t="s">
        <v>1810</v>
      </c>
      <c r="K2390" t="s">
        <v>33585</v>
      </c>
      <c r="L2390" t="s">
        <v>33586</v>
      </c>
      <c r="M2390" t="s">
        <v>33587</v>
      </c>
    </row>
    <row r="2391" spans="1:13">
      <c r="A2391" t="s">
        <v>177</v>
      </c>
      <c r="B2391" t="s">
        <v>177</v>
      </c>
      <c r="C2391" t="s">
        <v>1484</v>
      </c>
      <c r="D2391" t="s">
        <v>164</v>
      </c>
      <c r="E2391" t="s">
        <v>801</v>
      </c>
      <c r="F2391" t="s">
        <v>4</v>
      </c>
      <c r="G2391" t="s">
        <v>33588</v>
      </c>
      <c r="H2391" t="s">
        <v>1698</v>
      </c>
      <c r="I2391" t="s">
        <v>33589</v>
      </c>
      <c r="J2391" t="s">
        <v>1482</v>
      </c>
      <c r="K2391" t="s">
        <v>33571</v>
      </c>
      <c r="L2391" t="s">
        <v>12239</v>
      </c>
      <c r="M2391" t="s">
        <v>12614</v>
      </c>
    </row>
    <row r="2392" spans="1:13">
      <c r="A2392" t="s">
        <v>177</v>
      </c>
      <c r="B2392" t="s">
        <v>177</v>
      </c>
      <c r="C2392" t="s">
        <v>1484</v>
      </c>
      <c r="D2392" t="s">
        <v>164</v>
      </c>
      <c r="E2392" t="s">
        <v>801</v>
      </c>
      <c r="F2392" t="s">
        <v>11</v>
      </c>
      <c r="G2392" t="s">
        <v>33590</v>
      </c>
      <c r="H2392" t="s">
        <v>1786</v>
      </c>
      <c r="I2392" t="s">
        <v>33591</v>
      </c>
      <c r="J2392" t="s">
        <v>1051</v>
      </c>
      <c r="K2392" t="s">
        <v>33543</v>
      </c>
      <c r="L2392" t="s">
        <v>26543</v>
      </c>
      <c r="M2392" t="s">
        <v>12602</v>
      </c>
    </row>
    <row r="2393" spans="1:13">
      <c r="A2393" t="s">
        <v>177</v>
      </c>
      <c r="B2393" t="s">
        <v>177</v>
      </c>
      <c r="C2393" t="s">
        <v>1484</v>
      </c>
      <c r="D2393" t="s">
        <v>164</v>
      </c>
      <c r="E2393" t="s">
        <v>801</v>
      </c>
      <c r="F2393" t="s">
        <v>20</v>
      </c>
      <c r="G2393" t="s">
        <v>33592</v>
      </c>
      <c r="H2393" t="s">
        <v>1831</v>
      </c>
      <c r="I2393" t="s">
        <v>33593</v>
      </c>
      <c r="J2393" t="s">
        <v>1482</v>
      </c>
      <c r="K2393" t="s">
        <v>33571</v>
      </c>
      <c r="L2393" t="s">
        <v>9940</v>
      </c>
      <c r="M2393" t="s">
        <v>9442</v>
      </c>
    </row>
    <row r="2394" spans="1:13">
      <c r="A2394" t="s">
        <v>177</v>
      </c>
      <c r="B2394" t="s">
        <v>177</v>
      </c>
      <c r="C2394" t="s">
        <v>1484</v>
      </c>
      <c r="D2394" t="s">
        <v>164</v>
      </c>
      <c r="E2394" t="s">
        <v>809</v>
      </c>
      <c r="F2394" t="s">
        <v>3</v>
      </c>
      <c r="G2394" t="s">
        <v>33594</v>
      </c>
      <c r="H2394" t="s">
        <v>3237</v>
      </c>
      <c r="I2394" t="s">
        <v>33595</v>
      </c>
      <c r="J2394" t="s">
        <v>2674</v>
      </c>
      <c r="K2394" t="s">
        <v>33596</v>
      </c>
      <c r="L2394" t="s">
        <v>33597</v>
      </c>
      <c r="M2394" t="s">
        <v>33598</v>
      </c>
    </row>
    <row r="2395" spans="1:13">
      <c r="A2395" t="s">
        <v>177</v>
      </c>
      <c r="B2395" t="s">
        <v>177</v>
      </c>
      <c r="C2395" t="s">
        <v>1484</v>
      </c>
      <c r="D2395" t="s">
        <v>164</v>
      </c>
      <c r="E2395" t="s">
        <v>809</v>
      </c>
      <c r="F2395" t="s">
        <v>10</v>
      </c>
      <c r="G2395" t="s">
        <v>33599</v>
      </c>
      <c r="H2395" t="s">
        <v>2071</v>
      </c>
      <c r="I2395" t="s">
        <v>33600</v>
      </c>
      <c r="J2395" t="s">
        <v>1719</v>
      </c>
      <c r="K2395" t="s">
        <v>33601</v>
      </c>
      <c r="L2395" t="s">
        <v>33602</v>
      </c>
      <c r="M2395" t="s">
        <v>33603</v>
      </c>
    </row>
    <row r="2396" spans="1:13">
      <c r="A2396" t="s">
        <v>177</v>
      </c>
      <c r="B2396" t="s">
        <v>177</v>
      </c>
      <c r="C2396" t="s">
        <v>1484</v>
      </c>
      <c r="D2396" t="s">
        <v>164</v>
      </c>
      <c r="E2396" t="s">
        <v>809</v>
      </c>
      <c r="F2396" t="s">
        <v>2</v>
      </c>
      <c r="G2396" t="s">
        <v>33604</v>
      </c>
      <c r="H2396" t="s">
        <v>2029</v>
      </c>
      <c r="I2396" t="s">
        <v>33605</v>
      </c>
      <c r="J2396" t="s">
        <v>1546</v>
      </c>
      <c r="K2396" t="s">
        <v>33538</v>
      </c>
      <c r="L2396" t="s">
        <v>33606</v>
      </c>
      <c r="M2396" t="s">
        <v>33607</v>
      </c>
    </row>
    <row r="2397" spans="1:13">
      <c r="A2397" t="s">
        <v>177</v>
      </c>
      <c r="B2397" t="s">
        <v>177</v>
      </c>
      <c r="C2397" t="s">
        <v>1484</v>
      </c>
      <c r="D2397" t="s">
        <v>164</v>
      </c>
      <c r="E2397" t="s">
        <v>809</v>
      </c>
      <c r="F2397" t="s">
        <v>4</v>
      </c>
      <c r="G2397" t="s">
        <v>33608</v>
      </c>
      <c r="H2397" t="s">
        <v>1657</v>
      </c>
      <c r="I2397" t="s">
        <v>33609</v>
      </c>
      <c r="J2397" t="s">
        <v>3800</v>
      </c>
      <c r="K2397" t="s">
        <v>3808</v>
      </c>
      <c r="L2397" t="s">
        <v>33610</v>
      </c>
      <c r="M2397" t="s">
        <v>33611</v>
      </c>
    </row>
    <row r="2398" spans="1:13">
      <c r="A2398" t="s">
        <v>177</v>
      </c>
      <c r="B2398" t="s">
        <v>177</v>
      </c>
      <c r="C2398" t="s">
        <v>1484</v>
      </c>
      <c r="D2398" t="s">
        <v>164</v>
      </c>
      <c r="E2398" t="s">
        <v>809</v>
      </c>
      <c r="F2398" t="s">
        <v>11</v>
      </c>
      <c r="G2398" t="s">
        <v>33612</v>
      </c>
      <c r="H2398" t="s">
        <v>1721</v>
      </c>
      <c r="I2398" t="s">
        <v>33613</v>
      </c>
      <c r="J2398" t="s">
        <v>1051</v>
      </c>
      <c r="K2398" t="s">
        <v>33543</v>
      </c>
      <c r="L2398" t="s">
        <v>33614</v>
      </c>
      <c r="M2398" t="s">
        <v>7374</v>
      </c>
    </row>
    <row r="2399" spans="1:13">
      <c r="A2399" t="s">
        <v>177</v>
      </c>
      <c r="B2399" t="s">
        <v>177</v>
      </c>
      <c r="C2399" t="s">
        <v>1484</v>
      </c>
      <c r="D2399" t="s">
        <v>164</v>
      </c>
      <c r="E2399" t="s">
        <v>809</v>
      </c>
      <c r="F2399" t="s">
        <v>20</v>
      </c>
      <c r="G2399" t="s">
        <v>33615</v>
      </c>
      <c r="H2399" t="s">
        <v>1831</v>
      </c>
      <c r="I2399" t="s">
        <v>33593</v>
      </c>
      <c r="J2399" t="s">
        <v>1051</v>
      </c>
      <c r="K2399" t="s">
        <v>33543</v>
      </c>
      <c r="L2399" t="s">
        <v>9940</v>
      </c>
      <c r="M2399" t="s">
        <v>33616</v>
      </c>
    </row>
    <row r="2400" spans="1:13">
      <c r="A2400" t="s">
        <v>177</v>
      </c>
      <c r="B2400" t="s">
        <v>177</v>
      </c>
      <c r="C2400" t="s">
        <v>1527</v>
      </c>
      <c r="D2400" t="s">
        <v>150</v>
      </c>
      <c r="E2400" t="s">
        <v>179</v>
      </c>
      <c r="F2400" t="s">
        <v>3</v>
      </c>
      <c r="G2400" t="s">
        <v>33617</v>
      </c>
      <c r="H2400" t="s">
        <v>2914</v>
      </c>
      <c r="I2400" t="s">
        <v>33618</v>
      </c>
      <c r="J2400" t="s">
        <v>1807</v>
      </c>
      <c r="K2400" t="s">
        <v>33619</v>
      </c>
      <c r="L2400" t="s">
        <v>33620</v>
      </c>
      <c r="M2400" t="s">
        <v>33621</v>
      </c>
    </row>
    <row r="2401" spans="1:13">
      <c r="A2401" t="s">
        <v>177</v>
      </c>
      <c r="B2401" t="s">
        <v>177</v>
      </c>
      <c r="C2401" t="s">
        <v>1527</v>
      </c>
      <c r="D2401" t="s">
        <v>150</v>
      </c>
      <c r="E2401" t="s">
        <v>179</v>
      </c>
      <c r="F2401" t="s">
        <v>10</v>
      </c>
      <c r="G2401" t="s">
        <v>33622</v>
      </c>
      <c r="H2401" t="s">
        <v>4934</v>
      </c>
      <c r="I2401" t="s">
        <v>33623</v>
      </c>
      <c r="J2401" t="s">
        <v>1343</v>
      </c>
      <c r="K2401" t="s">
        <v>33624</v>
      </c>
      <c r="L2401" t="s">
        <v>33625</v>
      </c>
      <c r="M2401" t="s">
        <v>33626</v>
      </c>
    </row>
    <row r="2402" spans="1:13">
      <c r="A2402" t="s">
        <v>177</v>
      </c>
      <c r="B2402" t="s">
        <v>177</v>
      </c>
      <c r="C2402" t="s">
        <v>1527</v>
      </c>
      <c r="D2402" t="s">
        <v>150</v>
      </c>
      <c r="E2402" t="s">
        <v>179</v>
      </c>
      <c r="F2402" t="s">
        <v>2</v>
      </c>
      <c r="G2402" t="s">
        <v>33627</v>
      </c>
      <c r="H2402" t="s">
        <v>4238</v>
      </c>
      <c r="I2402" t="s">
        <v>33628</v>
      </c>
      <c r="J2402" t="s">
        <v>1807</v>
      </c>
      <c r="K2402" t="s">
        <v>33619</v>
      </c>
      <c r="L2402" t="s">
        <v>33629</v>
      </c>
      <c r="M2402" t="s">
        <v>33630</v>
      </c>
    </row>
    <row r="2403" spans="1:13">
      <c r="A2403" t="s">
        <v>177</v>
      </c>
      <c r="B2403" t="s">
        <v>177</v>
      </c>
      <c r="C2403" t="s">
        <v>1527</v>
      </c>
      <c r="D2403" t="s">
        <v>150</v>
      </c>
      <c r="E2403" t="s">
        <v>179</v>
      </c>
      <c r="F2403" t="s">
        <v>4</v>
      </c>
      <c r="G2403" t="s">
        <v>33631</v>
      </c>
      <c r="H2403" t="s">
        <v>2779</v>
      </c>
      <c r="I2403" t="s">
        <v>33632</v>
      </c>
      <c r="J2403" t="s">
        <v>1721</v>
      </c>
      <c r="K2403" t="s">
        <v>33633</v>
      </c>
      <c r="L2403" t="s">
        <v>33634</v>
      </c>
      <c r="M2403" t="s">
        <v>33635</v>
      </c>
    </row>
    <row r="2404" spans="1:13">
      <c r="A2404" t="s">
        <v>177</v>
      </c>
      <c r="B2404" t="s">
        <v>177</v>
      </c>
      <c r="C2404" t="s">
        <v>1527</v>
      </c>
      <c r="D2404" t="s">
        <v>150</v>
      </c>
      <c r="E2404" t="s">
        <v>179</v>
      </c>
      <c r="F2404" t="s">
        <v>11</v>
      </c>
      <c r="G2404" t="s">
        <v>33636</v>
      </c>
      <c r="H2404" t="s">
        <v>2404</v>
      </c>
      <c r="I2404" t="s">
        <v>33637</v>
      </c>
      <c r="J2404" t="s">
        <v>1546</v>
      </c>
      <c r="K2404" t="s">
        <v>33638</v>
      </c>
      <c r="L2404" t="s">
        <v>33639</v>
      </c>
      <c r="M2404" t="s">
        <v>33640</v>
      </c>
    </row>
    <row r="2405" spans="1:13">
      <c r="A2405" t="s">
        <v>177</v>
      </c>
      <c r="B2405" t="s">
        <v>177</v>
      </c>
      <c r="C2405" t="s">
        <v>1527</v>
      </c>
      <c r="D2405" t="s">
        <v>150</v>
      </c>
      <c r="E2405" t="s">
        <v>179</v>
      </c>
      <c r="F2405" t="s">
        <v>20</v>
      </c>
      <c r="G2405" t="s">
        <v>33641</v>
      </c>
      <c r="H2405" t="s">
        <v>1937</v>
      </c>
      <c r="I2405" t="s">
        <v>33642</v>
      </c>
      <c r="J2405" t="s">
        <v>1547</v>
      </c>
      <c r="K2405" t="s">
        <v>33643</v>
      </c>
      <c r="L2405" t="s">
        <v>33644</v>
      </c>
      <c r="M2405" t="s">
        <v>33645</v>
      </c>
    </row>
    <row r="2406" spans="1:13">
      <c r="A2406" t="s">
        <v>177</v>
      </c>
      <c r="B2406" t="s">
        <v>177</v>
      </c>
      <c r="C2406" t="s">
        <v>1527</v>
      </c>
      <c r="D2406" t="s">
        <v>150</v>
      </c>
      <c r="E2406" t="s">
        <v>188</v>
      </c>
      <c r="F2406" t="s">
        <v>3</v>
      </c>
      <c r="G2406" t="s">
        <v>33646</v>
      </c>
      <c r="H2406" t="s">
        <v>2058</v>
      </c>
      <c r="I2406" t="s">
        <v>33647</v>
      </c>
      <c r="J2406" t="s">
        <v>2157</v>
      </c>
      <c r="K2406" t="s">
        <v>33648</v>
      </c>
      <c r="L2406" t="s">
        <v>33649</v>
      </c>
      <c r="M2406" t="s">
        <v>33650</v>
      </c>
    </row>
    <row r="2407" spans="1:13">
      <c r="A2407" t="s">
        <v>177</v>
      </c>
      <c r="B2407" t="s">
        <v>177</v>
      </c>
      <c r="C2407" t="s">
        <v>1527</v>
      </c>
      <c r="D2407" t="s">
        <v>150</v>
      </c>
      <c r="E2407" t="s">
        <v>188</v>
      </c>
      <c r="F2407" t="s">
        <v>10</v>
      </c>
      <c r="G2407" t="s">
        <v>33651</v>
      </c>
      <c r="H2407" t="s">
        <v>1279</v>
      </c>
      <c r="I2407" t="s">
        <v>33652</v>
      </c>
      <c r="J2407" t="s">
        <v>2551</v>
      </c>
      <c r="K2407" t="s">
        <v>33653</v>
      </c>
      <c r="L2407" t="s">
        <v>33654</v>
      </c>
      <c r="M2407" t="s">
        <v>33655</v>
      </c>
    </row>
    <row r="2408" spans="1:13">
      <c r="A2408" t="s">
        <v>177</v>
      </c>
      <c r="B2408" t="s">
        <v>177</v>
      </c>
      <c r="C2408" t="s">
        <v>1527</v>
      </c>
      <c r="D2408" t="s">
        <v>150</v>
      </c>
      <c r="E2408" t="s">
        <v>188</v>
      </c>
      <c r="F2408" t="s">
        <v>2</v>
      </c>
      <c r="G2408" t="s">
        <v>33656</v>
      </c>
      <c r="H2408" t="s">
        <v>4543</v>
      </c>
      <c r="I2408" t="s">
        <v>33657</v>
      </c>
      <c r="J2408" t="s">
        <v>1807</v>
      </c>
      <c r="K2408" t="s">
        <v>33619</v>
      </c>
      <c r="L2408" t="s">
        <v>33658</v>
      </c>
      <c r="M2408" t="s">
        <v>16622</v>
      </c>
    </row>
    <row r="2409" spans="1:13">
      <c r="A2409" t="s">
        <v>177</v>
      </c>
      <c r="B2409" t="s">
        <v>177</v>
      </c>
      <c r="C2409" t="s">
        <v>1527</v>
      </c>
      <c r="D2409" t="s">
        <v>150</v>
      </c>
      <c r="E2409" t="s">
        <v>188</v>
      </c>
      <c r="F2409" t="s">
        <v>4</v>
      </c>
      <c r="G2409" t="s">
        <v>33659</v>
      </c>
      <c r="H2409" t="s">
        <v>2481</v>
      </c>
      <c r="I2409" t="s">
        <v>33660</v>
      </c>
      <c r="J2409" t="s">
        <v>1853</v>
      </c>
      <c r="K2409" t="s">
        <v>5765</v>
      </c>
      <c r="L2409" t="s">
        <v>33661</v>
      </c>
      <c r="M2409" t="s">
        <v>33662</v>
      </c>
    </row>
    <row r="2410" spans="1:13">
      <c r="A2410" t="s">
        <v>177</v>
      </c>
      <c r="B2410" t="s">
        <v>177</v>
      </c>
      <c r="C2410" t="s">
        <v>1527</v>
      </c>
      <c r="D2410" t="s">
        <v>150</v>
      </c>
      <c r="E2410" t="s">
        <v>188</v>
      </c>
      <c r="F2410" t="s">
        <v>11</v>
      </c>
      <c r="G2410" t="s">
        <v>33663</v>
      </c>
      <c r="H2410" t="s">
        <v>2279</v>
      </c>
      <c r="I2410" t="s">
        <v>33664</v>
      </c>
      <c r="J2410" t="s">
        <v>1613</v>
      </c>
      <c r="K2410" t="s">
        <v>33665</v>
      </c>
      <c r="L2410" t="s">
        <v>33666</v>
      </c>
      <c r="M2410" t="s">
        <v>33667</v>
      </c>
    </row>
    <row r="2411" spans="1:13">
      <c r="A2411" t="s">
        <v>177</v>
      </c>
      <c r="B2411" t="s">
        <v>177</v>
      </c>
      <c r="C2411" t="s">
        <v>1527</v>
      </c>
      <c r="D2411" t="s">
        <v>150</v>
      </c>
      <c r="E2411" t="s">
        <v>188</v>
      </c>
      <c r="F2411" t="s">
        <v>20</v>
      </c>
      <c r="G2411" t="s">
        <v>33668</v>
      </c>
      <c r="H2411" t="s">
        <v>2608</v>
      </c>
      <c r="I2411" t="s">
        <v>33669</v>
      </c>
      <c r="J2411" t="s">
        <v>1504</v>
      </c>
      <c r="K2411" t="s">
        <v>33670</v>
      </c>
      <c r="L2411" t="s">
        <v>33671</v>
      </c>
      <c r="M2411" t="s">
        <v>33672</v>
      </c>
    </row>
    <row r="2412" spans="1:13">
      <c r="A2412" t="s">
        <v>177</v>
      </c>
      <c r="B2412" t="s">
        <v>177</v>
      </c>
      <c r="C2412" t="s">
        <v>1527</v>
      </c>
      <c r="D2412" t="s">
        <v>150</v>
      </c>
      <c r="E2412" t="s">
        <v>197</v>
      </c>
      <c r="F2412" t="s">
        <v>3</v>
      </c>
      <c r="G2412" t="s">
        <v>33673</v>
      </c>
      <c r="H2412" t="s">
        <v>2308</v>
      </c>
      <c r="I2412" t="s">
        <v>33674</v>
      </c>
      <c r="J2412" t="s">
        <v>1862</v>
      </c>
      <c r="K2412" t="s">
        <v>33675</v>
      </c>
      <c r="L2412" t="s">
        <v>33676</v>
      </c>
      <c r="M2412" t="s">
        <v>33677</v>
      </c>
    </row>
    <row r="2413" spans="1:13">
      <c r="A2413" t="s">
        <v>177</v>
      </c>
      <c r="B2413" t="s">
        <v>177</v>
      </c>
      <c r="C2413" t="s">
        <v>1527</v>
      </c>
      <c r="D2413" t="s">
        <v>150</v>
      </c>
      <c r="E2413" t="s">
        <v>197</v>
      </c>
      <c r="F2413" t="s">
        <v>10</v>
      </c>
      <c r="G2413" t="s">
        <v>33678</v>
      </c>
      <c r="H2413" t="s">
        <v>3815</v>
      </c>
      <c r="I2413" t="s">
        <v>33679</v>
      </c>
      <c r="J2413" t="s">
        <v>2877</v>
      </c>
      <c r="K2413" t="s">
        <v>33680</v>
      </c>
      <c r="L2413" t="s">
        <v>33681</v>
      </c>
      <c r="M2413" t="s">
        <v>33682</v>
      </c>
    </row>
    <row r="2414" spans="1:13">
      <c r="A2414" t="s">
        <v>177</v>
      </c>
      <c r="B2414" t="s">
        <v>177</v>
      </c>
      <c r="C2414" t="s">
        <v>1527</v>
      </c>
      <c r="D2414" t="s">
        <v>150</v>
      </c>
      <c r="E2414" t="s">
        <v>197</v>
      </c>
      <c r="F2414" t="s">
        <v>2</v>
      </c>
      <c r="G2414" t="s">
        <v>33683</v>
      </c>
      <c r="H2414" t="s">
        <v>2551</v>
      </c>
      <c r="I2414" t="s">
        <v>33684</v>
      </c>
      <c r="J2414" t="s">
        <v>2134</v>
      </c>
      <c r="K2414" t="s">
        <v>33685</v>
      </c>
      <c r="L2414" t="s">
        <v>33686</v>
      </c>
      <c r="M2414" t="s">
        <v>33687</v>
      </c>
    </row>
    <row r="2415" spans="1:13">
      <c r="A2415" t="s">
        <v>177</v>
      </c>
      <c r="B2415" t="s">
        <v>177</v>
      </c>
      <c r="C2415" t="s">
        <v>1527</v>
      </c>
      <c r="D2415" t="s">
        <v>150</v>
      </c>
      <c r="E2415" t="s">
        <v>197</v>
      </c>
      <c r="F2415" t="s">
        <v>4</v>
      </c>
      <c r="G2415" t="s">
        <v>33688</v>
      </c>
      <c r="H2415" t="s">
        <v>2301</v>
      </c>
      <c r="I2415" t="s">
        <v>33689</v>
      </c>
      <c r="J2415" t="s">
        <v>1590</v>
      </c>
      <c r="K2415" t="s">
        <v>33690</v>
      </c>
      <c r="L2415" t="s">
        <v>26968</v>
      </c>
      <c r="M2415" t="s">
        <v>33691</v>
      </c>
    </row>
    <row r="2416" spans="1:13">
      <c r="A2416" t="s">
        <v>177</v>
      </c>
      <c r="B2416" t="s">
        <v>177</v>
      </c>
      <c r="C2416" t="s">
        <v>1527</v>
      </c>
      <c r="D2416" t="s">
        <v>150</v>
      </c>
      <c r="E2416" t="s">
        <v>197</v>
      </c>
      <c r="F2416" t="s">
        <v>11</v>
      </c>
      <c r="G2416" t="s">
        <v>33692</v>
      </c>
      <c r="H2416" t="s">
        <v>1875</v>
      </c>
      <c r="I2416" t="s">
        <v>33693</v>
      </c>
      <c r="J2416" t="s">
        <v>1051</v>
      </c>
      <c r="K2416" t="s">
        <v>33694</v>
      </c>
      <c r="L2416" t="s">
        <v>33695</v>
      </c>
      <c r="M2416" t="s">
        <v>33696</v>
      </c>
    </row>
    <row r="2417" spans="1:13">
      <c r="A2417" t="s">
        <v>177</v>
      </c>
      <c r="B2417" t="s">
        <v>177</v>
      </c>
      <c r="C2417" t="s">
        <v>1527</v>
      </c>
      <c r="D2417" t="s">
        <v>150</v>
      </c>
      <c r="E2417" t="s">
        <v>197</v>
      </c>
      <c r="F2417" t="s">
        <v>20</v>
      </c>
      <c r="G2417" t="s">
        <v>33697</v>
      </c>
      <c r="H2417" t="s">
        <v>1742</v>
      </c>
      <c r="I2417" t="s">
        <v>33698</v>
      </c>
      <c r="J2417" t="s">
        <v>1504</v>
      </c>
      <c r="K2417" t="s">
        <v>33670</v>
      </c>
      <c r="L2417" t="s">
        <v>33699</v>
      </c>
      <c r="M2417" t="s">
        <v>33700</v>
      </c>
    </row>
    <row r="2418" spans="1:13">
      <c r="A2418" t="s">
        <v>177</v>
      </c>
      <c r="B2418" t="s">
        <v>177</v>
      </c>
      <c r="C2418" t="s">
        <v>1527</v>
      </c>
      <c r="D2418" t="s">
        <v>150</v>
      </c>
      <c r="E2418" t="s">
        <v>206</v>
      </c>
      <c r="F2418" t="s">
        <v>3</v>
      </c>
      <c r="G2418" t="s">
        <v>33701</v>
      </c>
      <c r="H2418" t="s">
        <v>5785</v>
      </c>
      <c r="I2418" t="s">
        <v>33702</v>
      </c>
      <c r="J2418" t="s">
        <v>1250</v>
      </c>
      <c r="K2418" t="s">
        <v>33703</v>
      </c>
      <c r="L2418" t="s">
        <v>33704</v>
      </c>
      <c r="M2418" t="s">
        <v>33705</v>
      </c>
    </row>
    <row r="2419" spans="1:13">
      <c r="A2419" t="s">
        <v>177</v>
      </c>
      <c r="B2419" t="s">
        <v>177</v>
      </c>
      <c r="C2419" t="s">
        <v>1527</v>
      </c>
      <c r="D2419" t="s">
        <v>150</v>
      </c>
      <c r="E2419" t="s">
        <v>206</v>
      </c>
      <c r="F2419" t="s">
        <v>10</v>
      </c>
      <c r="G2419" t="s">
        <v>33706</v>
      </c>
      <c r="H2419" t="s">
        <v>2596</v>
      </c>
      <c r="I2419" t="s">
        <v>33707</v>
      </c>
      <c r="J2419" t="s">
        <v>2287</v>
      </c>
      <c r="K2419" t="s">
        <v>33708</v>
      </c>
      <c r="L2419" t="s">
        <v>33709</v>
      </c>
      <c r="M2419" t="s">
        <v>33710</v>
      </c>
    </row>
    <row r="2420" spans="1:13">
      <c r="A2420" t="s">
        <v>177</v>
      </c>
      <c r="B2420" t="s">
        <v>177</v>
      </c>
      <c r="C2420" t="s">
        <v>1527</v>
      </c>
      <c r="D2420" t="s">
        <v>150</v>
      </c>
      <c r="E2420" t="s">
        <v>206</v>
      </c>
      <c r="F2420" t="s">
        <v>2</v>
      </c>
      <c r="G2420" t="s">
        <v>33711</v>
      </c>
      <c r="H2420" t="s">
        <v>2566</v>
      </c>
      <c r="I2420" t="s">
        <v>33712</v>
      </c>
      <c r="J2420" t="s">
        <v>1939</v>
      </c>
      <c r="K2420" t="s">
        <v>33713</v>
      </c>
      <c r="L2420" t="s">
        <v>33714</v>
      </c>
      <c r="M2420" t="s">
        <v>33715</v>
      </c>
    </row>
    <row r="2421" spans="1:13">
      <c r="A2421" t="s">
        <v>177</v>
      </c>
      <c r="B2421" t="s">
        <v>177</v>
      </c>
      <c r="C2421" t="s">
        <v>1527</v>
      </c>
      <c r="D2421" t="s">
        <v>150</v>
      </c>
      <c r="E2421" t="s">
        <v>206</v>
      </c>
      <c r="F2421" t="s">
        <v>4</v>
      </c>
      <c r="G2421" t="s">
        <v>33716</v>
      </c>
      <c r="H2421" t="s">
        <v>1698</v>
      </c>
      <c r="I2421" t="s">
        <v>33717</v>
      </c>
      <c r="J2421" t="s">
        <v>1482</v>
      </c>
      <c r="K2421" t="s">
        <v>33718</v>
      </c>
      <c r="L2421" t="s">
        <v>33719</v>
      </c>
      <c r="M2421" t="s">
        <v>33720</v>
      </c>
    </row>
    <row r="2422" spans="1:13">
      <c r="A2422" t="s">
        <v>177</v>
      </c>
      <c r="B2422" t="s">
        <v>177</v>
      </c>
      <c r="C2422" t="s">
        <v>1527</v>
      </c>
      <c r="D2422" t="s">
        <v>150</v>
      </c>
      <c r="E2422" t="s">
        <v>206</v>
      </c>
      <c r="F2422" t="s">
        <v>11</v>
      </c>
      <c r="G2422" t="s">
        <v>33721</v>
      </c>
      <c r="H2422" t="s">
        <v>1875</v>
      </c>
      <c r="I2422" t="s">
        <v>33693</v>
      </c>
      <c r="J2422" t="s">
        <v>1502</v>
      </c>
      <c r="K2422" t="s">
        <v>33722</v>
      </c>
      <c r="L2422" t="s">
        <v>33695</v>
      </c>
      <c r="M2422" t="s">
        <v>33723</v>
      </c>
    </row>
    <row r="2423" spans="1:13">
      <c r="A2423" t="s">
        <v>177</v>
      </c>
      <c r="B2423" t="s">
        <v>177</v>
      </c>
      <c r="C2423" t="s">
        <v>1527</v>
      </c>
      <c r="D2423" t="s">
        <v>150</v>
      </c>
      <c r="E2423" t="s">
        <v>206</v>
      </c>
      <c r="F2423" t="s">
        <v>20</v>
      </c>
      <c r="G2423" t="s">
        <v>33724</v>
      </c>
      <c r="H2423" t="s">
        <v>2134</v>
      </c>
      <c r="I2423" t="s">
        <v>33725</v>
      </c>
      <c r="J2423" t="s">
        <v>1053</v>
      </c>
      <c r="K2423" t="s">
        <v>33726</v>
      </c>
      <c r="L2423" t="s">
        <v>27215</v>
      </c>
      <c r="M2423" t="s">
        <v>33727</v>
      </c>
    </row>
    <row r="2424" spans="1:13">
      <c r="A2424" t="s">
        <v>177</v>
      </c>
      <c r="B2424" t="s">
        <v>177</v>
      </c>
      <c r="C2424" t="s">
        <v>1527</v>
      </c>
      <c r="D2424" t="s">
        <v>151</v>
      </c>
      <c r="E2424" t="s">
        <v>214</v>
      </c>
      <c r="F2424" t="s">
        <v>3</v>
      </c>
      <c r="G2424" t="s">
        <v>33728</v>
      </c>
      <c r="H2424" t="s">
        <v>6052</v>
      </c>
      <c r="I2424" t="s">
        <v>33729</v>
      </c>
      <c r="J2424" t="s">
        <v>4442</v>
      </c>
      <c r="K2424" t="s">
        <v>33730</v>
      </c>
      <c r="L2424" t="s">
        <v>33731</v>
      </c>
      <c r="M2424" t="s">
        <v>33732</v>
      </c>
    </row>
    <row r="2425" spans="1:13">
      <c r="A2425" t="s">
        <v>177</v>
      </c>
      <c r="B2425" t="s">
        <v>177</v>
      </c>
      <c r="C2425" t="s">
        <v>1527</v>
      </c>
      <c r="D2425" t="s">
        <v>151</v>
      </c>
      <c r="E2425" t="s">
        <v>214</v>
      </c>
      <c r="F2425" t="s">
        <v>10</v>
      </c>
      <c r="G2425" t="s">
        <v>33733</v>
      </c>
      <c r="H2425" t="s">
        <v>11523</v>
      </c>
      <c r="I2425" t="s">
        <v>33734</v>
      </c>
      <c r="J2425" t="s">
        <v>8165</v>
      </c>
      <c r="K2425" t="s">
        <v>33735</v>
      </c>
      <c r="L2425" t="s">
        <v>33736</v>
      </c>
      <c r="M2425" t="s">
        <v>33737</v>
      </c>
    </row>
    <row r="2426" spans="1:13">
      <c r="A2426" t="s">
        <v>177</v>
      </c>
      <c r="B2426" t="s">
        <v>177</v>
      </c>
      <c r="C2426" t="s">
        <v>1527</v>
      </c>
      <c r="D2426" t="s">
        <v>151</v>
      </c>
      <c r="E2426" t="s">
        <v>214</v>
      </c>
      <c r="F2426" t="s">
        <v>2</v>
      </c>
      <c r="G2426" t="s">
        <v>33738</v>
      </c>
      <c r="H2426" t="s">
        <v>1923</v>
      </c>
      <c r="I2426" t="s">
        <v>33739</v>
      </c>
      <c r="J2426" t="s">
        <v>4009</v>
      </c>
      <c r="K2426" t="s">
        <v>33740</v>
      </c>
      <c r="L2426" t="s">
        <v>33741</v>
      </c>
      <c r="M2426" t="s">
        <v>33742</v>
      </c>
    </row>
    <row r="2427" spans="1:13">
      <c r="A2427" t="s">
        <v>177</v>
      </c>
      <c r="B2427" t="s">
        <v>177</v>
      </c>
      <c r="C2427" t="s">
        <v>1527</v>
      </c>
      <c r="D2427" t="s">
        <v>151</v>
      </c>
      <c r="E2427" t="s">
        <v>214</v>
      </c>
      <c r="F2427" t="s">
        <v>4</v>
      </c>
      <c r="G2427" t="s">
        <v>33743</v>
      </c>
      <c r="H2427" t="s">
        <v>2509</v>
      </c>
      <c r="I2427" t="s">
        <v>33744</v>
      </c>
      <c r="J2427" t="s">
        <v>2614</v>
      </c>
      <c r="K2427" t="s">
        <v>33745</v>
      </c>
      <c r="L2427" t="s">
        <v>33746</v>
      </c>
      <c r="M2427" t="s">
        <v>33747</v>
      </c>
    </row>
    <row r="2428" spans="1:13">
      <c r="A2428" t="s">
        <v>177</v>
      </c>
      <c r="B2428" t="s">
        <v>177</v>
      </c>
      <c r="C2428" t="s">
        <v>1527</v>
      </c>
      <c r="D2428" t="s">
        <v>151</v>
      </c>
      <c r="E2428" t="s">
        <v>214</v>
      </c>
      <c r="F2428" t="s">
        <v>11</v>
      </c>
      <c r="G2428" t="s">
        <v>33748</v>
      </c>
      <c r="H2428" t="s">
        <v>2673</v>
      </c>
      <c r="I2428" t="s">
        <v>33749</v>
      </c>
      <c r="J2428" t="s">
        <v>2049</v>
      </c>
      <c r="K2428" t="s">
        <v>33750</v>
      </c>
      <c r="L2428" t="s">
        <v>33751</v>
      </c>
      <c r="M2428" t="s">
        <v>33752</v>
      </c>
    </row>
    <row r="2429" spans="1:13">
      <c r="A2429" t="s">
        <v>177</v>
      </c>
      <c r="B2429" t="s">
        <v>177</v>
      </c>
      <c r="C2429" t="s">
        <v>1527</v>
      </c>
      <c r="D2429" t="s">
        <v>151</v>
      </c>
      <c r="E2429" t="s">
        <v>214</v>
      </c>
      <c r="F2429" t="s">
        <v>20</v>
      </c>
      <c r="G2429" t="s">
        <v>33753</v>
      </c>
      <c r="H2429" t="s">
        <v>1149</v>
      </c>
      <c r="I2429" t="s">
        <v>33754</v>
      </c>
      <c r="J2429" t="s">
        <v>2052</v>
      </c>
      <c r="K2429" t="s">
        <v>33755</v>
      </c>
      <c r="L2429" t="s">
        <v>33756</v>
      </c>
      <c r="M2429" t="s">
        <v>33757</v>
      </c>
    </row>
    <row r="2430" spans="1:13">
      <c r="A2430" t="s">
        <v>177</v>
      </c>
      <c r="B2430" t="s">
        <v>177</v>
      </c>
      <c r="C2430" t="s">
        <v>1527</v>
      </c>
      <c r="D2430" t="s">
        <v>151</v>
      </c>
      <c r="E2430" t="s">
        <v>222</v>
      </c>
      <c r="F2430" t="s">
        <v>3</v>
      </c>
      <c r="G2430" t="s">
        <v>33758</v>
      </c>
      <c r="H2430" t="s">
        <v>1770</v>
      </c>
      <c r="I2430" t="s">
        <v>33759</v>
      </c>
      <c r="J2430" t="s">
        <v>2548</v>
      </c>
      <c r="K2430" t="s">
        <v>33760</v>
      </c>
      <c r="L2430" t="s">
        <v>33761</v>
      </c>
      <c r="M2430" t="s">
        <v>33762</v>
      </c>
    </row>
    <row r="2431" spans="1:13">
      <c r="A2431" t="s">
        <v>177</v>
      </c>
      <c r="B2431" t="s">
        <v>177</v>
      </c>
      <c r="C2431" t="s">
        <v>1527</v>
      </c>
      <c r="D2431" t="s">
        <v>151</v>
      </c>
      <c r="E2431" t="s">
        <v>222</v>
      </c>
      <c r="F2431" t="s">
        <v>10</v>
      </c>
      <c r="G2431" t="s">
        <v>33763</v>
      </c>
      <c r="H2431" t="s">
        <v>11032</v>
      </c>
      <c r="I2431" t="s">
        <v>33764</v>
      </c>
      <c r="J2431" t="s">
        <v>5048</v>
      </c>
      <c r="K2431" t="s">
        <v>33765</v>
      </c>
      <c r="L2431" t="s">
        <v>33766</v>
      </c>
      <c r="M2431" t="s">
        <v>33767</v>
      </c>
    </row>
    <row r="2432" spans="1:13">
      <c r="A2432" t="s">
        <v>177</v>
      </c>
      <c r="B2432" t="s">
        <v>177</v>
      </c>
      <c r="C2432" t="s">
        <v>1527</v>
      </c>
      <c r="D2432" t="s">
        <v>151</v>
      </c>
      <c r="E2432" t="s">
        <v>222</v>
      </c>
      <c r="F2432" t="s">
        <v>2</v>
      </c>
      <c r="G2432" t="s">
        <v>33768</v>
      </c>
      <c r="H2432" t="s">
        <v>8355</v>
      </c>
      <c r="I2432" t="s">
        <v>33769</v>
      </c>
      <c r="J2432" t="s">
        <v>3456</v>
      </c>
      <c r="K2432" t="s">
        <v>33770</v>
      </c>
      <c r="L2432" t="s">
        <v>33771</v>
      </c>
      <c r="M2432" t="s">
        <v>33772</v>
      </c>
    </row>
    <row r="2433" spans="1:13">
      <c r="A2433" t="s">
        <v>177</v>
      </c>
      <c r="B2433" t="s">
        <v>177</v>
      </c>
      <c r="C2433" t="s">
        <v>1527</v>
      </c>
      <c r="D2433" t="s">
        <v>151</v>
      </c>
      <c r="E2433" t="s">
        <v>222</v>
      </c>
      <c r="F2433" t="s">
        <v>4</v>
      </c>
      <c r="G2433" t="s">
        <v>33773</v>
      </c>
      <c r="H2433" t="s">
        <v>1267</v>
      </c>
      <c r="I2433" t="s">
        <v>33774</v>
      </c>
      <c r="J2433" t="s">
        <v>2463</v>
      </c>
      <c r="K2433" t="s">
        <v>33775</v>
      </c>
      <c r="L2433" t="s">
        <v>33776</v>
      </c>
      <c r="M2433" t="s">
        <v>33777</v>
      </c>
    </row>
    <row r="2434" spans="1:13">
      <c r="A2434" t="s">
        <v>177</v>
      </c>
      <c r="B2434" t="s">
        <v>177</v>
      </c>
      <c r="C2434" t="s">
        <v>1527</v>
      </c>
      <c r="D2434" t="s">
        <v>151</v>
      </c>
      <c r="E2434" t="s">
        <v>222</v>
      </c>
      <c r="F2434" t="s">
        <v>11</v>
      </c>
      <c r="G2434" t="s">
        <v>33778</v>
      </c>
      <c r="H2434" t="s">
        <v>1425</v>
      </c>
      <c r="I2434" t="s">
        <v>33779</v>
      </c>
      <c r="J2434" t="s">
        <v>2159</v>
      </c>
      <c r="K2434" t="s">
        <v>33780</v>
      </c>
      <c r="L2434" t="s">
        <v>33781</v>
      </c>
      <c r="M2434" t="s">
        <v>33782</v>
      </c>
    </row>
    <row r="2435" spans="1:13">
      <c r="A2435" t="s">
        <v>177</v>
      </c>
      <c r="B2435" t="s">
        <v>177</v>
      </c>
      <c r="C2435" t="s">
        <v>1527</v>
      </c>
      <c r="D2435" t="s">
        <v>151</v>
      </c>
      <c r="E2435" t="s">
        <v>222</v>
      </c>
      <c r="F2435" t="s">
        <v>20</v>
      </c>
      <c r="G2435" t="s">
        <v>33783</v>
      </c>
      <c r="H2435" t="s">
        <v>3154</v>
      </c>
      <c r="I2435" t="s">
        <v>33784</v>
      </c>
      <c r="J2435" t="s">
        <v>2281</v>
      </c>
      <c r="K2435" t="s">
        <v>33785</v>
      </c>
      <c r="L2435" t="s">
        <v>33786</v>
      </c>
      <c r="M2435" t="s">
        <v>33787</v>
      </c>
    </row>
    <row r="2436" spans="1:13">
      <c r="A2436" t="s">
        <v>177</v>
      </c>
      <c r="B2436" t="s">
        <v>177</v>
      </c>
      <c r="C2436" t="s">
        <v>1527</v>
      </c>
      <c r="D2436" t="s">
        <v>151</v>
      </c>
      <c r="E2436" t="s">
        <v>230</v>
      </c>
      <c r="F2436" t="s">
        <v>3</v>
      </c>
      <c r="G2436" t="s">
        <v>33788</v>
      </c>
      <c r="H2436" t="s">
        <v>13602</v>
      </c>
      <c r="I2436" t="s">
        <v>33789</v>
      </c>
      <c r="J2436" t="s">
        <v>7668</v>
      </c>
      <c r="K2436" t="s">
        <v>33790</v>
      </c>
      <c r="L2436" t="s">
        <v>33791</v>
      </c>
      <c r="M2436" t="s">
        <v>33792</v>
      </c>
    </row>
    <row r="2437" spans="1:13">
      <c r="A2437" t="s">
        <v>177</v>
      </c>
      <c r="B2437" t="s">
        <v>177</v>
      </c>
      <c r="C2437" t="s">
        <v>1527</v>
      </c>
      <c r="D2437" t="s">
        <v>151</v>
      </c>
      <c r="E2437" t="s">
        <v>230</v>
      </c>
      <c r="F2437" t="s">
        <v>10</v>
      </c>
      <c r="G2437" t="s">
        <v>33793</v>
      </c>
      <c r="H2437" t="s">
        <v>9549</v>
      </c>
      <c r="I2437" t="s">
        <v>33794</v>
      </c>
      <c r="J2437" t="s">
        <v>6113</v>
      </c>
      <c r="K2437" t="s">
        <v>33795</v>
      </c>
      <c r="L2437" t="s">
        <v>33796</v>
      </c>
      <c r="M2437" t="s">
        <v>33797</v>
      </c>
    </row>
    <row r="2438" spans="1:13">
      <c r="A2438" t="s">
        <v>177</v>
      </c>
      <c r="B2438" t="s">
        <v>177</v>
      </c>
      <c r="C2438" t="s">
        <v>1527</v>
      </c>
      <c r="D2438" t="s">
        <v>151</v>
      </c>
      <c r="E2438" t="s">
        <v>230</v>
      </c>
      <c r="F2438" t="s">
        <v>2</v>
      </c>
      <c r="G2438" t="s">
        <v>33798</v>
      </c>
      <c r="H2438" t="s">
        <v>4991</v>
      </c>
      <c r="I2438" t="s">
        <v>33799</v>
      </c>
      <c r="J2438" t="s">
        <v>1332</v>
      </c>
      <c r="K2438" t="s">
        <v>33800</v>
      </c>
      <c r="L2438" t="s">
        <v>33801</v>
      </c>
      <c r="M2438" t="s">
        <v>33802</v>
      </c>
    </row>
    <row r="2439" spans="1:13">
      <c r="A2439" t="s">
        <v>177</v>
      </c>
      <c r="B2439" t="s">
        <v>177</v>
      </c>
      <c r="C2439" t="s">
        <v>1527</v>
      </c>
      <c r="D2439" t="s">
        <v>151</v>
      </c>
      <c r="E2439" t="s">
        <v>230</v>
      </c>
      <c r="F2439" t="s">
        <v>4</v>
      </c>
      <c r="G2439" t="s">
        <v>33803</v>
      </c>
      <c r="H2439" t="s">
        <v>3389</v>
      </c>
      <c r="I2439" t="s">
        <v>33804</v>
      </c>
      <c r="J2439" t="s">
        <v>1742</v>
      </c>
      <c r="K2439" t="s">
        <v>33805</v>
      </c>
      <c r="L2439" t="s">
        <v>33806</v>
      </c>
      <c r="M2439" t="s">
        <v>33807</v>
      </c>
    </row>
    <row r="2440" spans="1:13">
      <c r="A2440" t="s">
        <v>177</v>
      </c>
      <c r="B2440" t="s">
        <v>177</v>
      </c>
      <c r="C2440" t="s">
        <v>1527</v>
      </c>
      <c r="D2440" t="s">
        <v>151</v>
      </c>
      <c r="E2440" t="s">
        <v>230</v>
      </c>
      <c r="F2440" t="s">
        <v>11</v>
      </c>
      <c r="G2440" t="s">
        <v>33808</v>
      </c>
      <c r="H2440" t="s">
        <v>2450</v>
      </c>
      <c r="I2440" t="s">
        <v>33809</v>
      </c>
      <c r="J2440" t="s">
        <v>1810</v>
      </c>
      <c r="K2440" t="s">
        <v>33810</v>
      </c>
      <c r="L2440" t="s">
        <v>33811</v>
      </c>
      <c r="M2440" t="s">
        <v>33812</v>
      </c>
    </row>
    <row r="2441" spans="1:13">
      <c r="A2441" t="s">
        <v>177</v>
      </c>
      <c r="B2441" t="s">
        <v>177</v>
      </c>
      <c r="C2441" t="s">
        <v>1527</v>
      </c>
      <c r="D2441" t="s">
        <v>151</v>
      </c>
      <c r="E2441" t="s">
        <v>230</v>
      </c>
      <c r="F2441" t="s">
        <v>20</v>
      </c>
      <c r="G2441" t="s">
        <v>33813</v>
      </c>
      <c r="H2441" t="s">
        <v>2573</v>
      </c>
      <c r="I2441" t="s">
        <v>33814</v>
      </c>
      <c r="J2441" t="s">
        <v>1897</v>
      </c>
      <c r="K2441" t="s">
        <v>33815</v>
      </c>
      <c r="L2441" t="s">
        <v>33816</v>
      </c>
      <c r="M2441" t="s">
        <v>33817</v>
      </c>
    </row>
    <row r="2442" spans="1:13">
      <c r="A2442" t="s">
        <v>177</v>
      </c>
      <c r="B2442" t="s">
        <v>177</v>
      </c>
      <c r="C2442" t="s">
        <v>1527</v>
      </c>
      <c r="D2442" t="s">
        <v>151</v>
      </c>
      <c r="E2442" t="s">
        <v>238</v>
      </c>
      <c r="F2442" t="s">
        <v>3</v>
      </c>
      <c r="G2442" t="s">
        <v>33818</v>
      </c>
      <c r="H2442" t="s">
        <v>8810</v>
      </c>
      <c r="I2442" t="s">
        <v>33819</v>
      </c>
      <c r="J2442" t="s">
        <v>5961</v>
      </c>
      <c r="K2442" t="s">
        <v>33820</v>
      </c>
      <c r="L2442" t="s">
        <v>33821</v>
      </c>
      <c r="M2442" t="s">
        <v>33822</v>
      </c>
    </row>
    <row r="2443" spans="1:13">
      <c r="A2443" t="s">
        <v>177</v>
      </c>
      <c r="B2443" t="s">
        <v>177</v>
      </c>
      <c r="C2443" t="s">
        <v>1527</v>
      </c>
      <c r="D2443" t="s">
        <v>151</v>
      </c>
      <c r="E2443" t="s">
        <v>238</v>
      </c>
      <c r="F2443" t="s">
        <v>10</v>
      </c>
      <c r="G2443" t="s">
        <v>33823</v>
      </c>
      <c r="H2443" t="s">
        <v>9590</v>
      </c>
      <c r="I2443" t="s">
        <v>33824</v>
      </c>
      <c r="J2443" t="s">
        <v>2429</v>
      </c>
      <c r="K2443" t="s">
        <v>33825</v>
      </c>
      <c r="L2443" t="s">
        <v>33826</v>
      </c>
      <c r="M2443" t="s">
        <v>33827</v>
      </c>
    </row>
    <row r="2444" spans="1:13">
      <c r="A2444" t="s">
        <v>177</v>
      </c>
      <c r="B2444" t="s">
        <v>177</v>
      </c>
      <c r="C2444" t="s">
        <v>1527</v>
      </c>
      <c r="D2444" t="s">
        <v>151</v>
      </c>
      <c r="E2444" t="s">
        <v>238</v>
      </c>
      <c r="F2444" t="s">
        <v>2</v>
      </c>
      <c r="G2444" t="s">
        <v>33828</v>
      </c>
      <c r="H2444" t="s">
        <v>2767</v>
      </c>
      <c r="I2444" t="s">
        <v>33829</v>
      </c>
      <c r="J2444" t="s">
        <v>2674</v>
      </c>
      <c r="K2444" t="s">
        <v>33830</v>
      </c>
      <c r="L2444" t="s">
        <v>33831</v>
      </c>
      <c r="M2444" t="s">
        <v>33832</v>
      </c>
    </row>
    <row r="2445" spans="1:13">
      <c r="A2445" t="s">
        <v>177</v>
      </c>
      <c r="B2445" t="s">
        <v>177</v>
      </c>
      <c r="C2445" t="s">
        <v>1527</v>
      </c>
      <c r="D2445" t="s">
        <v>151</v>
      </c>
      <c r="E2445" t="s">
        <v>238</v>
      </c>
      <c r="F2445" t="s">
        <v>4</v>
      </c>
      <c r="G2445" t="s">
        <v>33833</v>
      </c>
      <c r="H2445" t="s">
        <v>2544</v>
      </c>
      <c r="I2445" t="s">
        <v>33834</v>
      </c>
      <c r="J2445" t="s">
        <v>1810</v>
      </c>
      <c r="K2445" t="s">
        <v>33810</v>
      </c>
      <c r="L2445" t="s">
        <v>33835</v>
      </c>
      <c r="M2445" t="s">
        <v>33836</v>
      </c>
    </row>
    <row r="2446" spans="1:13">
      <c r="A2446" t="s">
        <v>177</v>
      </c>
      <c r="B2446" t="s">
        <v>177</v>
      </c>
      <c r="C2446" t="s">
        <v>1527</v>
      </c>
      <c r="D2446" t="s">
        <v>151</v>
      </c>
      <c r="E2446" t="s">
        <v>238</v>
      </c>
      <c r="F2446" t="s">
        <v>11</v>
      </c>
      <c r="G2446" t="s">
        <v>33837</v>
      </c>
      <c r="H2446" t="s">
        <v>1937</v>
      </c>
      <c r="I2446" t="s">
        <v>33838</v>
      </c>
      <c r="J2446" t="s">
        <v>1590</v>
      </c>
      <c r="K2446" t="s">
        <v>33839</v>
      </c>
      <c r="L2446" t="s">
        <v>33840</v>
      </c>
      <c r="M2446" t="s">
        <v>33841</v>
      </c>
    </row>
    <row r="2447" spans="1:13">
      <c r="A2447" t="s">
        <v>177</v>
      </c>
      <c r="B2447" t="s">
        <v>177</v>
      </c>
      <c r="C2447" t="s">
        <v>1527</v>
      </c>
      <c r="D2447" t="s">
        <v>151</v>
      </c>
      <c r="E2447" t="s">
        <v>238</v>
      </c>
      <c r="F2447" t="s">
        <v>20</v>
      </c>
      <c r="G2447" t="s">
        <v>33842</v>
      </c>
      <c r="H2447" t="s">
        <v>2246</v>
      </c>
      <c r="I2447" t="s">
        <v>33843</v>
      </c>
      <c r="J2447" t="s">
        <v>2052</v>
      </c>
      <c r="K2447" t="s">
        <v>33755</v>
      </c>
      <c r="L2447" t="s">
        <v>33844</v>
      </c>
      <c r="M2447" t="s">
        <v>33845</v>
      </c>
    </row>
    <row r="2448" spans="1:13">
      <c r="A2448" t="s">
        <v>177</v>
      </c>
      <c r="B2448" t="s">
        <v>177</v>
      </c>
      <c r="C2448" t="s">
        <v>1527</v>
      </c>
      <c r="D2448" t="s">
        <v>152</v>
      </c>
      <c r="E2448" t="s">
        <v>246</v>
      </c>
      <c r="F2448" t="s">
        <v>3</v>
      </c>
      <c r="G2448" t="s">
        <v>33846</v>
      </c>
      <c r="H2448" t="s">
        <v>7245</v>
      </c>
      <c r="I2448" t="s">
        <v>33847</v>
      </c>
      <c r="J2448" t="s">
        <v>5340</v>
      </c>
      <c r="K2448" t="s">
        <v>33848</v>
      </c>
      <c r="L2448" t="s">
        <v>33849</v>
      </c>
      <c r="M2448" t="s">
        <v>33850</v>
      </c>
    </row>
    <row r="2449" spans="1:13">
      <c r="A2449" t="s">
        <v>177</v>
      </c>
      <c r="B2449" t="s">
        <v>177</v>
      </c>
      <c r="C2449" t="s">
        <v>1527</v>
      </c>
      <c r="D2449" t="s">
        <v>152</v>
      </c>
      <c r="E2449" t="s">
        <v>246</v>
      </c>
      <c r="F2449" t="s">
        <v>10</v>
      </c>
      <c r="G2449" t="s">
        <v>33851</v>
      </c>
      <c r="H2449" t="s">
        <v>11552</v>
      </c>
      <c r="I2449" t="s">
        <v>33852</v>
      </c>
      <c r="J2449" t="s">
        <v>3691</v>
      </c>
      <c r="K2449" t="s">
        <v>33853</v>
      </c>
      <c r="L2449" t="s">
        <v>33854</v>
      </c>
      <c r="M2449" t="s">
        <v>33855</v>
      </c>
    </row>
    <row r="2450" spans="1:13">
      <c r="A2450" t="s">
        <v>177</v>
      </c>
      <c r="B2450" t="s">
        <v>177</v>
      </c>
      <c r="C2450" t="s">
        <v>1527</v>
      </c>
      <c r="D2450" t="s">
        <v>152</v>
      </c>
      <c r="E2450" t="s">
        <v>246</v>
      </c>
      <c r="F2450" t="s">
        <v>2</v>
      </c>
      <c r="G2450" t="s">
        <v>33856</v>
      </c>
      <c r="H2450" t="s">
        <v>3019</v>
      </c>
      <c r="I2450" t="s">
        <v>33857</v>
      </c>
      <c r="J2450" t="s">
        <v>2331</v>
      </c>
      <c r="K2450" t="s">
        <v>33858</v>
      </c>
      <c r="L2450" t="s">
        <v>33859</v>
      </c>
      <c r="M2450" t="s">
        <v>33860</v>
      </c>
    </row>
    <row r="2451" spans="1:13">
      <c r="A2451" t="s">
        <v>177</v>
      </c>
      <c r="B2451" t="s">
        <v>177</v>
      </c>
      <c r="C2451" t="s">
        <v>1527</v>
      </c>
      <c r="D2451" t="s">
        <v>152</v>
      </c>
      <c r="E2451" t="s">
        <v>246</v>
      </c>
      <c r="F2451" t="s">
        <v>4</v>
      </c>
      <c r="G2451" t="s">
        <v>33861</v>
      </c>
      <c r="H2451" t="s">
        <v>2630</v>
      </c>
      <c r="I2451" t="s">
        <v>33862</v>
      </c>
      <c r="J2451" t="s">
        <v>2541</v>
      </c>
      <c r="K2451" t="s">
        <v>33863</v>
      </c>
      <c r="L2451" t="s">
        <v>33864</v>
      </c>
      <c r="M2451" t="s">
        <v>33865</v>
      </c>
    </row>
    <row r="2452" spans="1:13">
      <c r="A2452" t="s">
        <v>177</v>
      </c>
      <c r="B2452" t="s">
        <v>177</v>
      </c>
      <c r="C2452" t="s">
        <v>1527</v>
      </c>
      <c r="D2452" t="s">
        <v>152</v>
      </c>
      <c r="E2452" t="s">
        <v>246</v>
      </c>
      <c r="F2452" t="s">
        <v>11</v>
      </c>
      <c r="G2452" t="s">
        <v>33866</v>
      </c>
      <c r="H2452" t="s">
        <v>4428</v>
      </c>
      <c r="I2452" t="s">
        <v>33867</v>
      </c>
      <c r="J2452" t="s">
        <v>2052</v>
      </c>
      <c r="K2452" t="s">
        <v>33755</v>
      </c>
      <c r="L2452" t="s">
        <v>33868</v>
      </c>
      <c r="M2452" t="s">
        <v>33869</v>
      </c>
    </row>
    <row r="2453" spans="1:13">
      <c r="A2453" t="s">
        <v>177</v>
      </c>
      <c r="B2453" t="s">
        <v>177</v>
      </c>
      <c r="C2453" t="s">
        <v>1527</v>
      </c>
      <c r="D2453" t="s">
        <v>152</v>
      </c>
      <c r="E2453" t="s">
        <v>246</v>
      </c>
      <c r="F2453" t="s">
        <v>20</v>
      </c>
      <c r="G2453" t="s">
        <v>33870</v>
      </c>
      <c r="H2453" t="s">
        <v>1285</v>
      </c>
      <c r="I2453" t="s">
        <v>33871</v>
      </c>
      <c r="J2453" t="s">
        <v>2027</v>
      </c>
      <c r="K2453" t="s">
        <v>33872</v>
      </c>
      <c r="L2453" t="s">
        <v>33873</v>
      </c>
      <c r="M2453" t="s">
        <v>33874</v>
      </c>
    </row>
    <row r="2454" spans="1:13">
      <c r="A2454" t="s">
        <v>177</v>
      </c>
      <c r="B2454" t="s">
        <v>177</v>
      </c>
      <c r="C2454" t="s">
        <v>1527</v>
      </c>
      <c r="D2454" t="s">
        <v>152</v>
      </c>
      <c r="E2454" t="s">
        <v>254</v>
      </c>
      <c r="F2454" t="s">
        <v>3</v>
      </c>
      <c r="G2454" t="s">
        <v>33875</v>
      </c>
      <c r="H2454" t="s">
        <v>12276</v>
      </c>
      <c r="I2454" t="s">
        <v>33876</v>
      </c>
      <c r="J2454" t="s">
        <v>9265</v>
      </c>
      <c r="K2454" t="s">
        <v>33877</v>
      </c>
      <c r="L2454" t="s">
        <v>33878</v>
      </c>
      <c r="M2454" t="s">
        <v>33879</v>
      </c>
    </row>
    <row r="2455" spans="1:13">
      <c r="A2455" t="s">
        <v>177</v>
      </c>
      <c r="B2455" t="s">
        <v>177</v>
      </c>
      <c r="C2455" t="s">
        <v>1527</v>
      </c>
      <c r="D2455" t="s">
        <v>152</v>
      </c>
      <c r="E2455" t="s">
        <v>254</v>
      </c>
      <c r="F2455" t="s">
        <v>10</v>
      </c>
      <c r="G2455" t="s">
        <v>33880</v>
      </c>
      <c r="H2455" t="s">
        <v>1966</v>
      </c>
      <c r="I2455" t="s">
        <v>33881</v>
      </c>
      <c r="J2455" t="s">
        <v>9818</v>
      </c>
      <c r="K2455" t="s">
        <v>33882</v>
      </c>
      <c r="L2455" t="s">
        <v>33883</v>
      </c>
      <c r="M2455" t="s">
        <v>33884</v>
      </c>
    </row>
    <row r="2456" spans="1:13">
      <c r="A2456" t="s">
        <v>177</v>
      </c>
      <c r="B2456" t="s">
        <v>177</v>
      </c>
      <c r="C2456" t="s">
        <v>1527</v>
      </c>
      <c r="D2456" t="s">
        <v>152</v>
      </c>
      <c r="E2456" t="s">
        <v>254</v>
      </c>
      <c r="F2456" t="s">
        <v>2</v>
      </c>
      <c r="G2456" t="s">
        <v>33885</v>
      </c>
      <c r="H2456" t="s">
        <v>6008</v>
      </c>
      <c r="I2456" t="s">
        <v>33886</v>
      </c>
      <c r="J2456" t="s">
        <v>3125</v>
      </c>
      <c r="K2456" t="s">
        <v>33887</v>
      </c>
      <c r="L2456" t="s">
        <v>33888</v>
      </c>
      <c r="M2456" t="s">
        <v>33889</v>
      </c>
    </row>
    <row r="2457" spans="1:13">
      <c r="A2457" t="s">
        <v>177</v>
      </c>
      <c r="B2457" t="s">
        <v>177</v>
      </c>
      <c r="C2457" t="s">
        <v>1527</v>
      </c>
      <c r="D2457" t="s">
        <v>152</v>
      </c>
      <c r="E2457" t="s">
        <v>254</v>
      </c>
      <c r="F2457" t="s">
        <v>4</v>
      </c>
      <c r="G2457" t="s">
        <v>33890</v>
      </c>
      <c r="H2457" t="s">
        <v>4821</v>
      </c>
      <c r="I2457" t="s">
        <v>33891</v>
      </c>
      <c r="J2457" t="s">
        <v>2059</v>
      </c>
      <c r="K2457" t="s">
        <v>33892</v>
      </c>
      <c r="L2457" t="s">
        <v>33893</v>
      </c>
      <c r="M2457" t="s">
        <v>33894</v>
      </c>
    </row>
    <row r="2458" spans="1:13">
      <c r="A2458" t="s">
        <v>177</v>
      </c>
      <c r="B2458" t="s">
        <v>177</v>
      </c>
      <c r="C2458" t="s">
        <v>1527</v>
      </c>
      <c r="D2458" t="s">
        <v>152</v>
      </c>
      <c r="E2458" t="s">
        <v>254</v>
      </c>
      <c r="F2458" t="s">
        <v>11</v>
      </c>
      <c r="G2458" t="s">
        <v>33895</v>
      </c>
      <c r="H2458" t="s">
        <v>1903</v>
      </c>
      <c r="I2458" t="s">
        <v>33896</v>
      </c>
      <c r="J2458" t="s">
        <v>2324</v>
      </c>
      <c r="K2458" t="s">
        <v>33897</v>
      </c>
      <c r="L2458" t="s">
        <v>30150</v>
      </c>
      <c r="M2458" t="s">
        <v>33898</v>
      </c>
    </row>
    <row r="2459" spans="1:13">
      <c r="A2459" t="s">
        <v>177</v>
      </c>
      <c r="B2459" t="s">
        <v>177</v>
      </c>
      <c r="C2459" t="s">
        <v>1527</v>
      </c>
      <c r="D2459" t="s">
        <v>152</v>
      </c>
      <c r="E2459" t="s">
        <v>254</v>
      </c>
      <c r="F2459" t="s">
        <v>20</v>
      </c>
      <c r="G2459" t="s">
        <v>33899</v>
      </c>
      <c r="H2459" t="s">
        <v>3158</v>
      </c>
      <c r="I2459" t="s">
        <v>33900</v>
      </c>
      <c r="J2459" t="s">
        <v>2159</v>
      </c>
      <c r="K2459" t="s">
        <v>33780</v>
      </c>
      <c r="L2459" t="s">
        <v>33901</v>
      </c>
      <c r="M2459" t="s">
        <v>33902</v>
      </c>
    </row>
    <row r="2460" spans="1:13">
      <c r="A2460" t="s">
        <v>177</v>
      </c>
      <c r="B2460" t="s">
        <v>177</v>
      </c>
      <c r="C2460" t="s">
        <v>1527</v>
      </c>
      <c r="D2460" t="s">
        <v>152</v>
      </c>
      <c r="E2460" t="s">
        <v>197</v>
      </c>
      <c r="F2460" t="s">
        <v>3</v>
      </c>
      <c r="G2460" t="s">
        <v>33903</v>
      </c>
      <c r="H2460" t="s">
        <v>2726</v>
      </c>
      <c r="I2460" t="s">
        <v>33904</v>
      </c>
      <c r="J2460" t="s">
        <v>3000</v>
      </c>
      <c r="K2460" t="s">
        <v>33905</v>
      </c>
      <c r="L2460" t="s">
        <v>33906</v>
      </c>
      <c r="M2460" t="s">
        <v>33907</v>
      </c>
    </row>
    <row r="2461" spans="1:13">
      <c r="A2461" t="s">
        <v>177</v>
      </c>
      <c r="B2461" t="s">
        <v>177</v>
      </c>
      <c r="C2461" t="s">
        <v>1527</v>
      </c>
      <c r="D2461" t="s">
        <v>152</v>
      </c>
      <c r="E2461" t="s">
        <v>197</v>
      </c>
      <c r="F2461" t="s">
        <v>10</v>
      </c>
      <c r="G2461" t="s">
        <v>33908</v>
      </c>
      <c r="H2461" t="s">
        <v>1770</v>
      </c>
      <c r="I2461" t="s">
        <v>33759</v>
      </c>
      <c r="J2461" t="s">
        <v>3190</v>
      </c>
      <c r="K2461" t="s">
        <v>33909</v>
      </c>
      <c r="L2461" t="s">
        <v>33910</v>
      </c>
      <c r="M2461" t="s">
        <v>33911</v>
      </c>
    </row>
    <row r="2462" spans="1:13">
      <c r="A2462" t="s">
        <v>177</v>
      </c>
      <c r="B2462" t="s">
        <v>177</v>
      </c>
      <c r="C2462" t="s">
        <v>1527</v>
      </c>
      <c r="D2462" t="s">
        <v>152</v>
      </c>
      <c r="E2462" t="s">
        <v>197</v>
      </c>
      <c r="F2462" t="s">
        <v>2</v>
      </c>
      <c r="G2462" t="s">
        <v>33912</v>
      </c>
      <c r="H2462" t="s">
        <v>7610</v>
      </c>
      <c r="I2462" t="s">
        <v>33913</v>
      </c>
      <c r="J2462" t="s">
        <v>1413</v>
      </c>
      <c r="K2462" t="s">
        <v>33914</v>
      </c>
      <c r="L2462" t="s">
        <v>33915</v>
      </c>
      <c r="M2462" t="s">
        <v>33916</v>
      </c>
    </row>
    <row r="2463" spans="1:13">
      <c r="A2463" t="s">
        <v>177</v>
      </c>
      <c r="B2463" t="s">
        <v>177</v>
      </c>
      <c r="C2463" t="s">
        <v>1527</v>
      </c>
      <c r="D2463" t="s">
        <v>152</v>
      </c>
      <c r="E2463" t="s">
        <v>197</v>
      </c>
      <c r="F2463" t="s">
        <v>4</v>
      </c>
      <c r="G2463" t="s">
        <v>33917</v>
      </c>
      <c r="H2463" t="s">
        <v>3377</v>
      </c>
      <c r="I2463" t="s">
        <v>30154</v>
      </c>
      <c r="J2463" t="s">
        <v>2239</v>
      </c>
      <c r="K2463" t="s">
        <v>33918</v>
      </c>
      <c r="L2463" t="s">
        <v>33919</v>
      </c>
      <c r="M2463" t="s">
        <v>33920</v>
      </c>
    </row>
    <row r="2464" spans="1:13">
      <c r="A2464" t="s">
        <v>177</v>
      </c>
      <c r="B2464" t="s">
        <v>177</v>
      </c>
      <c r="C2464" t="s">
        <v>1527</v>
      </c>
      <c r="D2464" t="s">
        <v>152</v>
      </c>
      <c r="E2464" t="s">
        <v>197</v>
      </c>
      <c r="F2464" t="s">
        <v>11</v>
      </c>
      <c r="G2464" t="s">
        <v>33921</v>
      </c>
      <c r="H2464" t="s">
        <v>3104</v>
      </c>
      <c r="I2464" t="s">
        <v>33922</v>
      </c>
      <c r="J2464" t="s">
        <v>1698</v>
      </c>
      <c r="K2464" t="s">
        <v>33923</v>
      </c>
      <c r="L2464" t="s">
        <v>33924</v>
      </c>
      <c r="M2464" t="s">
        <v>33925</v>
      </c>
    </row>
    <row r="2465" spans="1:13">
      <c r="A2465" t="s">
        <v>177</v>
      </c>
      <c r="B2465" t="s">
        <v>177</v>
      </c>
      <c r="C2465" t="s">
        <v>1527</v>
      </c>
      <c r="D2465" t="s">
        <v>152</v>
      </c>
      <c r="E2465" t="s">
        <v>197</v>
      </c>
      <c r="F2465" t="s">
        <v>20</v>
      </c>
      <c r="G2465" t="s">
        <v>33926</v>
      </c>
      <c r="H2465" t="s">
        <v>2596</v>
      </c>
      <c r="I2465" t="s">
        <v>33927</v>
      </c>
      <c r="J2465" t="s">
        <v>1875</v>
      </c>
      <c r="K2465" t="s">
        <v>33928</v>
      </c>
      <c r="L2465" t="s">
        <v>33929</v>
      </c>
      <c r="M2465" t="s">
        <v>33930</v>
      </c>
    </row>
    <row r="2466" spans="1:13">
      <c r="A2466" t="s">
        <v>177</v>
      </c>
      <c r="B2466" t="s">
        <v>177</v>
      </c>
      <c r="C2466" t="s">
        <v>1527</v>
      </c>
      <c r="D2466" t="s">
        <v>152</v>
      </c>
      <c r="E2466" t="s">
        <v>269</v>
      </c>
      <c r="F2466" t="s">
        <v>3</v>
      </c>
      <c r="G2466" t="s">
        <v>33931</v>
      </c>
      <c r="H2466" t="s">
        <v>11826</v>
      </c>
      <c r="I2466" t="s">
        <v>33932</v>
      </c>
      <c r="J2466" t="s">
        <v>10825</v>
      </c>
      <c r="K2466" t="s">
        <v>33933</v>
      </c>
      <c r="L2466" t="s">
        <v>33934</v>
      </c>
      <c r="M2466" t="s">
        <v>33935</v>
      </c>
    </row>
    <row r="2467" spans="1:13">
      <c r="A2467" t="s">
        <v>177</v>
      </c>
      <c r="B2467" t="s">
        <v>177</v>
      </c>
      <c r="C2467" t="s">
        <v>1527</v>
      </c>
      <c r="D2467" t="s">
        <v>152</v>
      </c>
      <c r="E2467" t="s">
        <v>269</v>
      </c>
      <c r="F2467" t="s">
        <v>10</v>
      </c>
      <c r="G2467" t="s">
        <v>33936</v>
      </c>
      <c r="H2467" t="s">
        <v>9124</v>
      </c>
      <c r="I2467" t="s">
        <v>33937</v>
      </c>
      <c r="J2467" t="s">
        <v>7585</v>
      </c>
      <c r="K2467" t="s">
        <v>33938</v>
      </c>
      <c r="L2467" t="s">
        <v>33939</v>
      </c>
      <c r="M2467" t="s">
        <v>33940</v>
      </c>
    </row>
    <row r="2468" spans="1:13">
      <c r="A2468" t="s">
        <v>177</v>
      </c>
      <c r="B2468" t="s">
        <v>177</v>
      </c>
      <c r="C2468" t="s">
        <v>1527</v>
      </c>
      <c r="D2468" t="s">
        <v>152</v>
      </c>
      <c r="E2468" t="s">
        <v>269</v>
      </c>
      <c r="F2468" t="s">
        <v>2</v>
      </c>
      <c r="G2468" t="s">
        <v>33941</v>
      </c>
      <c r="H2468" t="s">
        <v>5384</v>
      </c>
      <c r="I2468" t="s">
        <v>33942</v>
      </c>
      <c r="J2468" t="s">
        <v>2907</v>
      </c>
      <c r="K2468" t="s">
        <v>33943</v>
      </c>
      <c r="L2468" t="s">
        <v>33944</v>
      </c>
      <c r="M2468" t="s">
        <v>33945</v>
      </c>
    </row>
    <row r="2469" spans="1:13">
      <c r="A2469" t="s">
        <v>177</v>
      </c>
      <c r="B2469" t="s">
        <v>177</v>
      </c>
      <c r="C2469" t="s">
        <v>1527</v>
      </c>
      <c r="D2469" t="s">
        <v>152</v>
      </c>
      <c r="E2469" t="s">
        <v>269</v>
      </c>
      <c r="F2469" t="s">
        <v>4</v>
      </c>
      <c r="G2469" t="s">
        <v>33946</v>
      </c>
      <c r="H2469" t="s">
        <v>2059</v>
      </c>
      <c r="I2469" t="s">
        <v>33947</v>
      </c>
      <c r="J2469" t="s">
        <v>1875</v>
      </c>
      <c r="K2469" t="s">
        <v>33928</v>
      </c>
      <c r="L2469" t="s">
        <v>33948</v>
      </c>
      <c r="M2469" t="s">
        <v>33949</v>
      </c>
    </row>
    <row r="2470" spans="1:13">
      <c r="A2470" t="s">
        <v>177</v>
      </c>
      <c r="B2470" t="s">
        <v>177</v>
      </c>
      <c r="C2470" t="s">
        <v>1527</v>
      </c>
      <c r="D2470" t="s">
        <v>152</v>
      </c>
      <c r="E2470" t="s">
        <v>269</v>
      </c>
      <c r="F2470" t="s">
        <v>11</v>
      </c>
      <c r="G2470" t="s">
        <v>33950</v>
      </c>
      <c r="H2470" t="s">
        <v>3271</v>
      </c>
      <c r="I2470" t="s">
        <v>33951</v>
      </c>
      <c r="J2470" t="s">
        <v>1786</v>
      </c>
      <c r="K2470" t="s">
        <v>33952</v>
      </c>
      <c r="L2470" t="s">
        <v>33953</v>
      </c>
      <c r="M2470" t="s">
        <v>33954</v>
      </c>
    </row>
    <row r="2471" spans="1:13">
      <c r="A2471" t="s">
        <v>177</v>
      </c>
      <c r="B2471" t="s">
        <v>177</v>
      </c>
      <c r="C2471" t="s">
        <v>1527</v>
      </c>
      <c r="D2471" t="s">
        <v>152</v>
      </c>
      <c r="E2471" t="s">
        <v>269</v>
      </c>
      <c r="F2471" t="s">
        <v>20</v>
      </c>
      <c r="G2471" t="s">
        <v>33955</v>
      </c>
      <c r="H2471" t="s">
        <v>3056</v>
      </c>
      <c r="I2471" t="s">
        <v>33956</v>
      </c>
      <c r="J2471" t="s">
        <v>2159</v>
      </c>
      <c r="K2471" t="s">
        <v>33780</v>
      </c>
      <c r="L2471" t="s">
        <v>33957</v>
      </c>
      <c r="M2471" t="s">
        <v>33958</v>
      </c>
    </row>
    <row r="2472" spans="1:13">
      <c r="A2472" t="s">
        <v>177</v>
      </c>
      <c r="B2472" t="s">
        <v>177</v>
      </c>
      <c r="C2472" t="s">
        <v>1527</v>
      </c>
      <c r="D2472" t="s">
        <v>153</v>
      </c>
      <c r="E2472" t="s">
        <v>277</v>
      </c>
      <c r="F2472" t="s">
        <v>3</v>
      </c>
      <c r="G2472" t="s">
        <v>33959</v>
      </c>
      <c r="H2472" t="s">
        <v>2929</v>
      </c>
      <c r="I2472" t="s">
        <v>33960</v>
      </c>
      <c r="J2472" t="s">
        <v>2037</v>
      </c>
      <c r="K2472" t="s">
        <v>33961</v>
      </c>
      <c r="L2472" t="s">
        <v>33962</v>
      </c>
      <c r="M2472" t="s">
        <v>33963</v>
      </c>
    </row>
    <row r="2473" spans="1:13">
      <c r="A2473" t="s">
        <v>177</v>
      </c>
      <c r="B2473" t="s">
        <v>177</v>
      </c>
      <c r="C2473" t="s">
        <v>1527</v>
      </c>
      <c r="D2473" t="s">
        <v>153</v>
      </c>
      <c r="E2473" t="s">
        <v>277</v>
      </c>
      <c r="F2473" t="s">
        <v>10</v>
      </c>
      <c r="G2473" t="s">
        <v>33964</v>
      </c>
      <c r="H2473" t="s">
        <v>13550</v>
      </c>
      <c r="I2473" t="s">
        <v>33965</v>
      </c>
      <c r="J2473" t="s">
        <v>5186</v>
      </c>
      <c r="K2473" t="s">
        <v>33966</v>
      </c>
      <c r="L2473" t="s">
        <v>33967</v>
      </c>
      <c r="M2473" t="s">
        <v>33968</v>
      </c>
    </row>
    <row r="2474" spans="1:13">
      <c r="A2474" t="s">
        <v>177</v>
      </c>
      <c r="B2474" t="s">
        <v>177</v>
      </c>
      <c r="C2474" t="s">
        <v>1527</v>
      </c>
      <c r="D2474" t="s">
        <v>153</v>
      </c>
      <c r="E2474" t="s">
        <v>277</v>
      </c>
      <c r="F2474" t="s">
        <v>2</v>
      </c>
      <c r="G2474" t="s">
        <v>33969</v>
      </c>
      <c r="H2474" t="s">
        <v>11619</v>
      </c>
      <c r="I2474" t="s">
        <v>33970</v>
      </c>
      <c r="J2474" t="s">
        <v>4561</v>
      </c>
      <c r="K2474" t="s">
        <v>33971</v>
      </c>
      <c r="L2474" t="s">
        <v>33972</v>
      </c>
      <c r="M2474" t="s">
        <v>33973</v>
      </c>
    </row>
    <row r="2475" spans="1:13">
      <c r="A2475" t="s">
        <v>177</v>
      </c>
      <c r="B2475" t="s">
        <v>177</v>
      </c>
      <c r="C2475" t="s">
        <v>1527</v>
      </c>
      <c r="D2475" t="s">
        <v>153</v>
      </c>
      <c r="E2475" t="s">
        <v>277</v>
      </c>
      <c r="F2475" t="s">
        <v>4</v>
      </c>
      <c r="G2475" t="s">
        <v>33974</v>
      </c>
      <c r="H2475" t="s">
        <v>3876</v>
      </c>
      <c r="I2475" t="s">
        <v>33975</v>
      </c>
      <c r="J2475" t="s">
        <v>2542</v>
      </c>
      <c r="K2475" t="s">
        <v>33976</v>
      </c>
      <c r="L2475" t="s">
        <v>33977</v>
      </c>
      <c r="M2475" t="s">
        <v>33978</v>
      </c>
    </row>
    <row r="2476" spans="1:13">
      <c r="A2476" t="s">
        <v>177</v>
      </c>
      <c r="B2476" t="s">
        <v>177</v>
      </c>
      <c r="C2476" t="s">
        <v>1527</v>
      </c>
      <c r="D2476" t="s">
        <v>153</v>
      </c>
      <c r="E2476" t="s">
        <v>277</v>
      </c>
      <c r="F2476" t="s">
        <v>11</v>
      </c>
      <c r="G2476" t="s">
        <v>33979</v>
      </c>
      <c r="H2476" t="s">
        <v>3621</v>
      </c>
      <c r="I2476" t="s">
        <v>33980</v>
      </c>
      <c r="J2476" t="s">
        <v>2050</v>
      </c>
      <c r="K2476" t="s">
        <v>33981</v>
      </c>
      <c r="L2476" t="s">
        <v>33982</v>
      </c>
      <c r="M2476" t="s">
        <v>33983</v>
      </c>
    </row>
    <row r="2477" spans="1:13">
      <c r="A2477" t="s">
        <v>177</v>
      </c>
      <c r="B2477" t="s">
        <v>177</v>
      </c>
      <c r="C2477" t="s">
        <v>1527</v>
      </c>
      <c r="D2477" t="s">
        <v>153</v>
      </c>
      <c r="E2477" t="s">
        <v>277</v>
      </c>
      <c r="F2477" t="s">
        <v>20</v>
      </c>
      <c r="G2477" t="s">
        <v>33984</v>
      </c>
      <c r="H2477" t="s">
        <v>1752</v>
      </c>
      <c r="I2477" t="s">
        <v>33985</v>
      </c>
      <c r="J2477" t="s">
        <v>2301</v>
      </c>
      <c r="K2477" t="s">
        <v>33986</v>
      </c>
      <c r="L2477" t="s">
        <v>33987</v>
      </c>
      <c r="M2477" t="s">
        <v>33988</v>
      </c>
    </row>
    <row r="2478" spans="1:13">
      <c r="A2478" t="s">
        <v>177</v>
      </c>
      <c r="B2478" t="s">
        <v>177</v>
      </c>
      <c r="C2478" t="s">
        <v>1527</v>
      </c>
      <c r="D2478" t="s">
        <v>153</v>
      </c>
      <c r="E2478" t="s">
        <v>188</v>
      </c>
      <c r="F2478" t="s">
        <v>3</v>
      </c>
      <c r="G2478" t="s">
        <v>33989</v>
      </c>
      <c r="H2478" t="s">
        <v>11460</v>
      </c>
      <c r="I2478" t="s">
        <v>33990</v>
      </c>
      <c r="J2478" t="s">
        <v>8564</v>
      </c>
      <c r="K2478" t="s">
        <v>33991</v>
      </c>
      <c r="L2478" t="s">
        <v>33992</v>
      </c>
      <c r="M2478" t="s">
        <v>33993</v>
      </c>
    </row>
    <row r="2479" spans="1:13">
      <c r="A2479" t="s">
        <v>177</v>
      </c>
      <c r="B2479" t="s">
        <v>177</v>
      </c>
      <c r="C2479" t="s">
        <v>1527</v>
      </c>
      <c r="D2479" t="s">
        <v>153</v>
      </c>
      <c r="E2479" t="s">
        <v>188</v>
      </c>
      <c r="F2479" t="s">
        <v>10</v>
      </c>
      <c r="G2479" t="s">
        <v>33994</v>
      </c>
      <c r="H2479" t="s">
        <v>12744</v>
      </c>
      <c r="I2479" t="s">
        <v>33995</v>
      </c>
      <c r="J2479" t="s">
        <v>1685</v>
      </c>
      <c r="K2479" t="s">
        <v>33996</v>
      </c>
      <c r="L2479" t="s">
        <v>33997</v>
      </c>
      <c r="M2479" t="s">
        <v>33998</v>
      </c>
    </row>
    <row r="2480" spans="1:13">
      <c r="A2480" t="s">
        <v>177</v>
      </c>
      <c r="B2480" t="s">
        <v>177</v>
      </c>
      <c r="C2480" t="s">
        <v>1527</v>
      </c>
      <c r="D2480" t="s">
        <v>153</v>
      </c>
      <c r="E2480" t="s">
        <v>188</v>
      </c>
      <c r="F2480" t="s">
        <v>2</v>
      </c>
      <c r="G2480" t="s">
        <v>33999</v>
      </c>
      <c r="H2480" t="s">
        <v>8374</v>
      </c>
      <c r="I2480" t="s">
        <v>34000</v>
      </c>
      <c r="J2480" t="s">
        <v>2058</v>
      </c>
      <c r="K2480" t="s">
        <v>34001</v>
      </c>
      <c r="L2480" t="s">
        <v>34002</v>
      </c>
      <c r="M2480" t="s">
        <v>34003</v>
      </c>
    </row>
    <row r="2481" spans="1:13">
      <c r="A2481" t="s">
        <v>177</v>
      </c>
      <c r="B2481" t="s">
        <v>177</v>
      </c>
      <c r="C2481" t="s">
        <v>1527</v>
      </c>
      <c r="D2481" t="s">
        <v>153</v>
      </c>
      <c r="E2481" t="s">
        <v>188</v>
      </c>
      <c r="F2481" t="s">
        <v>4</v>
      </c>
      <c r="G2481" t="s">
        <v>34004</v>
      </c>
      <c r="H2481" t="s">
        <v>4115</v>
      </c>
      <c r="I2481" t="s">
        <v>34005</v>
      </c>
      <c r="J2481" t="s">
        <v>2461</v>
      </c>
      <c r="K2481" t="s">
        <v>34006</v>
      </c>
      <c r="L2481" t="s">
        <v>34007</v>
      </c>
      <c r="M2481" t="s">
        <v>34008</v>
      </c>
    </row>
    <row r="2482" spans="1:13">
      <c r="A2482" t="s">
        <v>177</v>
      </c>
      <c r="B2482" t="s">
        <v>177</v>
      </c>
      <c r="C2482" t="s">
        <v>1527</v>
      </c>
      <c r="D2482" t="s">
        <v>153</v>
      </c>
      <c r="E2482" t="s">
        <v>188</v>
      </c>
      <c r="F2482" t="s">
        <v>11</v>
      </c>
      <c r="G2482" t="s">
        <v>34009</v>
      </c>
      <c r="H2482" t="s">
        <v>3990</v>
      </c>
      <c r="I2482" t="s">
        <v>34010</v>
      </c>
      <c r="J2482" t="s">
        <v>1984</v>
      </c>
      <c r="K2482" t="s">
        <v>34011</v>
      </c>
      <c r="L2482" t="s">
        <v>34012</v>
      </c>
      <c r="M2482" t="s">
        <v>34013</v>
      </c>
    </row>
    <row r="2483" spans="1:13">
      <c r="A2483" t="s">
        <v>177</v>
      </c>
      <c r="B2483" t="s">
        <v>177</v>
      </c>
      <c r="C2483" t="s">
        <v>1527</v>
      </c>
      <c r="D2483" t="s">
        <v>153</v>
      </c>
      <c r="E2483" t="s">
        <v>188</v>
      </c>
      <c r="F2483" t="s">
        <v>20</v>
      </c>
      <c r="G2483" t="s">
        <v>34014</v>
      </c>
      <c r="H2483" t="s">
        <v>2226</v>
      </c>
      <c r="I2483" t="s">
        <v>34015</v>
      </c>
      <c r="J2483" t="s">
        <v>1897</v>
      </c>
      <c r="K2483" t="s">
        <v>33815</v>
      </c>
      <c r="L2483" t="s">
        <v>34016</v>
      </c>
      <c r="M2483" t="s">
        <v>34017</v>
      </c>
    </row>
    <row r="2484" spans="1:13">
      <c r="A2484" t="s">
        <v>177</v>
      </c>
      <c r="B2484" t="s">
        <v>177</v>
      </c>
      <c r="C2484" t="s">
        <v>1527</v>
      </c>
      <c r="D2484" t="s">
        <v>153</v>
      </c>
      <c r="E2484" t="s">
        <v>292</v>
      </c>
      <c r="F2484" t="s">
        <v>3</v>
      </c>
      <c r="G2484" t="s">
        <v>34018</v>
      </c>
      <c r="H2484" t="s">
        <v>11906</v>
      </c>
      <c r="I2484" t="s">
        <v>34019</v>
      </c>
      <c r="J2484" t="s">
        <v>10637</v>
      </c>
      <c r="K2484" t="s">
        <v>34020</v>
      </c>
      <c r="L2484" t="s">
        <v>34021</v>
      </c>
      <c r="M2484" t="s">
        <v>34022</v>
      </c>
    </row>
    <row r="2485" spans="1:13">
      <c r="A2485" t="s">
        <v>177</v>
      </c>
      <c r="B2485" t="s">
        <v>177</v>
      </c>
      <c r="C2485" t="s">
        <v>1527</v>
      </c>
      <c r="D2485" t="s">
        <v>153</v>
      </c>
      <c r="E2485" t="s">
        <v>292</v>
      </c>
      <c r="F2485" t="s">
        <v>10</v>
      </c>
      <c r="G2485" t="s">
        <v>34023</v>
      </c>
      <c r="H2485" t="s">
        <v>13411</v>
      </c>
      <c r="I2485" t="s">
        <v>34024</v>
      </c>
      <c r="J2485" t="s">
        <v>1172</v>
      </c>
      <c r="K2485" t="s">
        <v>34025</v>
      </c>
      <c r="L2485" t="s">
        <v>34026</v>
      </c>
      <c r="M2485" t="s">
        <v>34027</v>
      </c>
    </row>
    <row r="2486" spans="1:13">
      <c r="A2486" t="s">
        <v>177</v>
      </c>
      <c r="B2486" t="s">
        <v>177</v>
      </c>
      <c r="C2486" t="s">
        <v>1527</v>
      </c>
      <c r="D2486" t="s">
        <v>153</v>
      </c>
      <c r="E2486" t="s">
        <v>292</v>
      </c>
      <c r="F2486" t="s">
        <v>2</v>
      </c>
      <c r="G2486" t="s">
        <v>34028</v>
      </c>
      <c r="H2486" t="s">
        <v>4913</v>
      </c>
      <c r="I2486" t="s">
        <v>34029</v>
      </c>
      <c r="J2486" t="s">
        <v>4307</v>
      </c>
      <c r="K2486" t="s">
        <v>34030</v>
      </c>
      <c r="L2486" t="s">
        <v>34031</v>
      </c>
      <c r="M2486" t="s">
        <v>34032</v>
      </c>
    </row>
    <row r="2487" spans="1:13">
      <c r="A2487" t="s">
        <v>177</v>
      </c>
      <c r="B2487" t="s">
        <v>177</v>
      </c>
      <c r="C2487" t="s">
        <v>1527</v>
      </c>
      <c r="D2487" t="s">
        <v>153</v>
      </c>
      <c r="E2487" t="s">
        <v>292</v>
      </c>
      <c r="F2487" t="s">
        <v>4</v>
      </c>
      <c r="G2487" t="s">
        <v>34033</v>
      </c>
      <c r="H2487" t="s">
        <v>1860</v>
      </c>
      <c r="I2487" t="s">
        <v>34034</v>
      </c>
      <c r="J2487" t="s">
        <v>2404</v>
      </c>
      <c r="K2487" t="s">
        <v>34035</v>
      </c>
      <c r="L2487" t="s">
        <v>34036</v>
      </c>
      <c r="M2487" t="s">
        <v>34037</v>
      </c>
    </row>
    <row r="2488" spans="1:13">
      <c r="A2488" t="s">
        <v>177</v>
      </c>
      <c r="B2488" t="s">
        <v>177</v>
      </c>
      <c r="C2488" t="s">
        <v>1527</v>
      </c>
      <c r="D2488" t="s">
        <v>153</v>
      </c>
      <c r="E2488" t="s">
        <v>292</v>
      </c>
      <c r="F2488" t="s">
        <v>11</v>
      </c>
      <c r="G2488" t="s">
        <v>34038</v>
      </c>
      <c r="H2488" t="s">
        <v>2595</v>
      </c>
      <c r="I2488" t="s">
        <v>34039</v>
      </c>
      <c r="J2488" t="s">
        <v>1939</v>
      </c>
      <c r="K2488" t="s">
        <v>34040</v>
      </c>
      <c r="L2488" t="s">
        <v>34041</v>
      </c>
      <c r="M2488" t="s">
        <v>34042</v>
      </c>
    </row>
    <row r="2489" spans="1:13">
      <c r="A2489" t="s">
        <v>177</v>
      </c>
      <c r="B2489" t="s">
        <v>177</v>
      </c>
      <c r="C2489" t="s">
        <v>1527</v>
      </c>
      <c r="D2489" t="s">
        <v>153</v>
      </c>
      <c r="E2489" t="s">
        <v>292</v>
      </c>
      <c r="F2489" t="s">
        <v>20</v>
      </c>
      <c r="G2489" t="s">
        <v>34043</v>
      </c>
      <c r="H2489" t="s">
        <v>1425</v>
      </c>
      <c r="I2489" t="s">
        <v>33779</v>
      </c>
      <c r="J2489" t="s">
        <v>2114</v>
      </c>
      <c r="K2489" t="s">
        <v>34044</v>
      </c>
      <c r="L2489" t="s">
        <v>34045</v>
      </c>
      <c r="M2489" t="s">
        <v>34046</v>
      </c>
    </row>
    <row r="2490" spans="1:13">
      <c r="A2490" t="s">
        <v>177</v>
      </c>
      <c r="B2490" t="s">
        <v>177</v>
      </c>
      <c r="C2490" t="s">
        <v>1527</v>
      </c>
      <c r="D2490" t="s">
        <v>153</v>
      </c>
      <c r="E2490" t="s">
        <v>300</v>
      </c>
      <c r="F2490" t="s">
        <v>3</v>
      </c>
      <c r="G2490" t="s">
        <v>34047</v>
      </c>
      <c r="H2490" t="s">
        <v>13043</v>
      </c>
      <c r="I2490" t="s">
        <v>34048</v>
      </c>
      <c r="J2490" t="s">
        <v>12565</v>
      </c>
      <c r="K2490" t="s">
        <v>34049</v>
      </c>
      <c r="L2490" t="s">
        <v>34050</v>
      </c>
      <c r="M2490" t="s">
        <v>34051</v>
      </c>
    </row>
    <row r="2491" spans="1:13">
      <c r="A2491" t="s">
        <v>177</v>
      </c>
      <c r="B2491" t="s">
        <v>177</v>
      </c>
      <c r="C2491" t="s">
        <v>1527</v>
      </c>
      <c r="D2491" t="s">
        <v>153</v>
      </c>
      <c r="E2491" t="s">
        <v>300</v>
      </c>
      <c r="F2491" t="s">
        <v>10</v>
      </c>
      <c r="G2491" t="s">
        <v>34052</v>
      </c>
      <c r="H2491" t="s">
        <v>3019</v>
      </c>
      <c r="I2491" t="s">
        <v>33857</v>
      </c>
      <c r="J2491" t="s">
        <v>2408</v>
      </c>
      <c r="K2491" t="s">
        <v>34053</v>
      </c>
      <c r="L2491" t="s">
        <v>34054</v>
      </c>
      <c r="M2491" t="s">
        <v>34055</v>
      </c>
    </row>
    <row r="2492" spans="1:13">
      <c r="A2492" t="s">
        <v>177</v>
      </c>
      <c r="B2492" t="s">
        <v>177</v>
      </c>
      <c r="C2492" t="s">
        <v>1527</v>
      </c>
      <c r="D2492" t="s">
        <v>153</v>
      </c>
      <c r="E2492" t="s">
        <v>300</v>
      </c>
      <c r="F2492" t="s">
        <v>2</v>
      </c>
      <c r="G2492" t="s">
        <v>34056</v>
      </c>
      <c r="H2492" t="s">
        <v>1884</v>
      </c>
      <c r="I2492" t="s">
        <v>34057</v>
      </c>
      <c r="J2492" t="s">
        <v>921</v>
      </c>
      <c r="K2492" t="s">
        <v>34058</v>
      </c>
      <c r="L2492" t="s">
        <v>34059</v>
      </c>
      <c r="M2492" t="s">
        <v>34060</v>
      </c>
    </row>
    <row r="2493" spans="1:13">
      <c r="A2493" t="s">
        <v>177</v>
      </c>
      <c r="B2493" t="s">
        <v>177</v>
      </c>
      <c r="C2493" t="s">
        <v>1527</v>
      </c>
      <c r="D2493" t="s">
        <v>153</v>
      </c>
      <c r="E2493" t="s">
        <v>300</v>
      </c>
      <c r="F2493" t="s">
        <v>4</v>
      </c>
      <c r="G2493" t="s">
        <v>34061</v>
      </c>
      <c r="H2493" t="s">
        <v>2530</v>
      </c>
      <c r="I2493" t="s">
        <v>34062</v>
      </c>
      <c r="J2493" t="s">
        <v>1810</v>
      </c>
      <c r="K2493" t="s">
        <v>33810</v>
      </c>
      <c r="L2493" t="s">
        <v>34063</v>
      </c>
      <c r="M2493" t="s">
        <v>34064</v>
      </c>
    </row>
    <row r="2494" spans="1:13">
      <c r="A2494" t="s">
        <v>177</v>
      </c>
      <c r="B2494" t="s">
        <v>177</v>
      </c>
      <c r="C2494" t="s">
        <v>1527</v>
      </c>
      <c r="D2494" t="s">
        <v>153</v>
      </c>
      <c r="E2494" t="s">
        <v>300</v>
      </c>
      <c r="F2494" t="s">
        <v>11</v>
      </c>
      <c r="G2494" t="s">
        <v>34065</v>
      </c>
      <c r="H2494" t="s">
        <v>2487</v>
      </c>
      <c r="I2494" t="s">
        <v>34066</v>
      </c>
      <c r="J2494" t="s">
        <v>1744</v>
      </c>
      <c r="K2494" t="s">
        <v>34067</v>
      </c>
      <c r="L2494" t="s">
        <v>34068</v>
      </c>
      <c r="M2494" t="s">
        <v>34069</v>
      </c>
    </row>
    <row r="2495" spans="1:13">
      <c r="A2495" t="s">
        <v>177</v>
      </c>
      <c r="B2495" t="s">
        <v>177</v>
      </c>
      <c r="C2495" t="s">
        <v>1527</v>
      </c>
      <c r="D2495" t="s">
        <v>153</v>
      </c>
      <c r="E2495" t="s">
        <v>300</v>
      </c>
      <c r="F2495" t="s">
        <v>20</v>
      </c>
      <c r="G2495" t="s">
        <v>34070</v>
      </c>
      <c r="H2495" t="s">
        <v>2390</v>
      </c>
      <c r="I2495" t="s">
        <v>34071</v>
      </c>
      <c r="J2495" t="s">
        <v>1961</v>
      </c>
      <c r="K2495" t="s">
        <v>34072</v>
      </c>
      <c r="L2495" t="s">
        <v>34073</v>
      </c>
      <c r="M2495" t="s">
        <v>34074</v>
      </c>
    </row>
    <row r="2496" spans="1:13">
      <c r="A2496" t="s">
        <v>177</v>
      </c>
      <c r="B2496" t="s">
        <v>177</v>
      </c>
      <c r="C2496" t="s">
        <v>1527</v>
      </c>
      <c r="D2496" t="s">
        <v>154</v>
      </c>
      <c r="E2496" t="s">
        <v>277</v>
      </c>
      <c r="F2496" t="s">
        <v>3</v>
      </c>
      <c r="G2496" t="s">
        <v>34075</v>
      </c>
      <c r="H2496" t="s">
        <v>8520</v>
      </c>
      <c r="I2496" t="s">
        <v>34076</v>
      </c>
      <c r="J2496" t="s">
        <v>2764</v>
      </c>
      <c r="K2496" t="s">
        <v>34077</v>
      </c>
      <c r="L2496" t="s">
        <v>34078</v>
      </c>
      <c r="M2496" t="s">
        <v>34079</v>
      </c>
    </row>
    <row r="2497" spans="1:13">
      <c r="A2497" t="s">
        <v>177</v>
      </c>
      <c r="B2497" t="s">
        <v>177</v>
      </c>
      <c r="C2497" t="s">
        <v>1527</v>
      </c>
      <c r="D2497" t="s">
        <v>154</v>
      </c>
      <c r="E2497" t="s">
        <v>277</v>
      </c>
      <c r="F2497" t="s">
        <v>10</v>
      </c>
      <c r="G2497" t="s">
        <v>34080</v>
      </c>
      <c r="H2497" t="s">
        <v>1837</v>
      </c>
      <c r="I2497" t="s">
        <v>34081</v>
      </c>
      <c r="J2497" t="s">
        <v>6989</v>
      </c>
      <c r="K2497" t="s">
        <v>34082</v>
      </c>
      <c r="L2497" t="s">
        <v>34083</v>
      </c>
      <c r="M2497" t="s">
        <v>34084</v>
      </c>
    </row>
    <row r="2498" spans="1:13">
      <c r="A2498" t="s">
        <v>177</v>
      </c>
      <c r="B2498" t="s">
        <v>177</v>
      </c>
      <c r="C2498" t="s">
        <v>1527</v>
      </c>
      <c r="D2498" t="s">
        <v>154</v>
      </c>
      <c r="E2498" t="s">
        <v>277</v>
      </c>
      <c r="F2498" t="s">
        <v>2</v>
      </c>
      <c r="G2498" t="s">
        <v>34085</v>
      </c>
      <c r="H2498" t="s">
        <v>10736</v>
      </c>
      <c r="I2498" t="s">
        <v>34086</v>
      </c>
      <c r="J2498" t="s">
        <v>2381</v>
      </c>
      <c r="K2498" t="s">
        <v>34087</v>
      </c>
      <c r="L2498" t="s">
        <v>34088</v>
      </c>
      <c r="M2498" t="s">
        <v>34089</v>
      </c>
    </row>
    <row r="2499" spans="1:13">
      <c r="A2499" t="s">
        <v>177</v>
      </c>
      <c r="B2499" t="s">
        <v>177</v>
      </c>
      <c r="C2499" t="s">
        <v>1527</v>
      </c>
      <c r="D2499" t="s">
        <v>154</v>
      </c>
      <c r="E2499" t="s">
        <v>277</v>
      </c>
      <c r="F2499" t="s">
        <v>4</v>
      </c>
      <c r="G2499" t="s">
        <v>34090</v>
      </c>
      <c r="H2499" t="s">
        <v>1279</v>
      </c>
      <c r="I2499" t="s">
        <v>34091</v>
      </c>
      <c r="J2499" t="s">
        <v>2487</v>
      </c>
      <c r="K2499" t="s">
        <v>34092</v>
      </c>
      <c r="L2499" t="s">
        <v>34093</v>
      </c>
      <c r="M2499" t="s">
        <v>34094</v>
      </c>
    </row>
    <row r="2500" spans="1:13">
      <c r="A2500" t="s">
        <v>177</v>
      </c>
      <c r="B2500" t="s">
        <v>177</v>
      </c>
      <c r="C2500" t="s">
        <v>1527</v>
      </c>
      <c r="D2500" t="s">
        <v>154</v>
      </c>
      <c r="E2500" t="s">
        <v>277</v>
      </c>
      <c r="F2500" t="s">
        <v>11</v>
      </c>
      <c r="G2500" t="s">
        <v>34095</v>
      </c>
      <c r="H2500" t="s">
        <v>1817</v>
      </c>
      <c r="I2500" t="s">
        <v>34096</v>
      </c>
      <c r="J2500" t="s">
        <v>1719</v>
      </c>
      <c r="K2500" t="s">
        <v>34097</v>
      </c>
      <c r="L2500" t="s">
        <v>34098</v>
      </c>
      <c r="M2500" t="s">
        <v>34099</v>
      </c>
    </row>
    <row r="2501" spans="1:13">
      <c r="A2501" t="s">
        <v>177</v>
      </c>
      <c r="B2501" t="s">
        <v>177</v>
      </c>
      <c r="C2501" t="s">
        <v>1527</v>
      </c>
      <c r="D2501" t="s">
        <v>154</v>
      </c>
      <c r="E2501" t="s">
        <v>277</v>
      </c>
      <c r="F2501" t="s">
        <v>20</v>
      </c>
      <c r="G2501" t="s">
        <v>34100</v>
      </c>
      <c r="H2501" t="s">
        <v>2266</v>
      </c>
      <c r="I2501" t="s">
        <v>34101</v>
      </c>
      <c r="J2501" t="s">
        <v>1961</v>
      </c>
      <c r="K2501" t="s">
        <v>34072</v>
      </c>
      <c r="L2501" t="s">
        <v>34102</v>
      </c>
      <c r="M2501" t="s">
        <v>34103</v>
      </c>
    </row>
    <row r="2502" spans="1:13">
      <c r="A2502" t="s">
        <v>177</v>
      </c>
      <c r="B2502" t="s">
        <v>177</v>
      </c>
      <c r="C2502" t="s">
        <v>1527</v>
      </c>
      <c r="D2502" t="s">
        <v>154</v>
      </c>
      <c r="E2502" t="s">
        <v>315</v>
      </c>
      <c r="F2502" t="s">
        <v>3</v>
      </c>
      <c r="G2502" t="s">
        <v>34104</v>
      </c>
      <c r="H2502" t="s">
        <v>9365</v>
      </c>
      <c r="I2502" t="s">
        <v>34105</v>
      </c>
      <c r="J2502" t="s">
        <v>6535</v>
      </c>
      <c r="K2502" t="s">
        <v>34106</v>
      </c>
      <c r="L2502" t="s">
        <v>34107</v>
      </c>
      <c r="M2502" t="s">
        <v>34108</v>
      </c>
    </row>
    <row r="2503" spans="1:13">
      <c r="A2503" t="s">
        <v>177</v>
      </c>
      <c r="B2503" t="s">
        <v>177</v>
      </c>
      <c r="C2503" t="s">
        <v>1527</v>
      </c>
      <c r="D2503" t="s">
        <v>154</v>
      </c>
      <c r="E2503" t="s">
        <v>315</v>
      </c>
      <c r="F2503" t="s">
        <v>10</v>
      </c>
      <c r="G2503" t="s">
        <v>34109</v>
      </c>
      <c r="H2503" t="s">
        <v>14028</v>
      </c>
      <c r="I2503" t="s">
        <v>34110</v>
      </c>
      <c r="J2503" t="s">
        <v>3395</v>
      </c>
      <c r="K2503" t="s">
        <v>34111</v>
      </c>
      <c r="L2503" t="s">
        <v>34112</v>
      </c>
      <c r="M2503" t="s">
        <v>34113</v>
      </c>
    </row>
    <row r="2504" spans="1:13">
      <c r="A2504" t="s">
        <v>177</v>
      </c>
      <c r="B2504" t="s">
        <v>177</v>
      </c>
      <c r="C2504" t="s">
        <v>1527</v>
      </c>
      <c r="D2504" t="s">
        <v>154</v>
      </c>
      <c r="E2504" t="s">
        <v>315</v>
      </c>
      <c r="F2504" t="s">
        <v>2</v>
      </c>
      <c r="G2504" t="s">
        <v>34114</v>
      </c>
      <c r="H2504" t="s">
        <v>2329</v>
      </c>
      <c r="I2504" t="s">
        <v>34115</v>
      </c>
      <c r="J2504" t="s">
        <v>5857</v>
      </c>
      <c r="K2504" t="s">
        <v>10518</v>
      </c>
      <c r="L2504" t="s">
        <v>34116</v>
      </c>
      <c r="M2504" t="s">
        <v>34117</v>
      </c>
    </row>
    <row r="2505" spans="1:13">
      <c r="A2505" t="s">
        <v>177</v>
      </c>
      <c r="B2505" t="s">
        <v>177</v>
      </c>
      <c r="C2505" t="s">
        <v>1527</v>
      </c>
      <c r="D2505" t="s">
        <v>154</v>
      </c>
      <c r="E2505" t="s">
        <v>315</v>
      </c>
      <c r="F2505" t="s">
        <v>4</v>
      </c>
      <c r="G2505" t="s">
        <v>34118</v>
      </c>
      <c r="H2505" t="s">
        <v>3157</v>
      </c>
      <c r="I2505" t="s">
        <v>34119</v>
      </c>
      <c r="J2505" t="s">
        <v>1808</v>
      </c>
      <c r="K2505" t="s">
        <v>34120</v>
      </c>
      <c r="L2505" t="s">
        <v>34121</v>
      </c>
      <c r="M2505" t="s">
        <v>34122</v>
      </c>
    </row>
    <row r="2506" spans="1:13">
      <c r="A2506" t="s">
        <v>177</v>
      </c>
      <c r="B2506" t="s">
        <v>177</v>
      </c>
      <c r="C2506" t="s">
        <v>1527</v>
      </c>
      <c r="D2506" t="s">
        <v>154</v>
      </c>
      <c r="E2506" t="s">
        <v>315</v>
      </c>
      <c r="F2506" t="s">
        <v>11</v>
      </c>
      <c r="G2506" t="s">
        <v>34123</v>
      </c>
      <c r="H2506" t="s">
        <v>2351</v>
      </c>
      <c r="I2506" t="s">
        <v>34124</v>
      </c>
      <c r="J2506" t="s">
        <v>2114</v>
      </c>
      <c r="K2506" t="s">
        <v>34044</v>
      </c>
      <c r="L2506" t="s">
        <v>34125</v>
      </c>
      <c r="M2506" t="s">
        <v>34126</v>
      </c>
    </row>
    <row r="2507" spans="1:13">
      <c r="A2507" t="s">
        <v>177</v>
      </c>
      <c r="B2507" t="s">
        <v>177</v>
      </c>
      <c r="C2507" t="s">
        <v>1527</v>
      </c>
      <c r="D2507" t="s">
        <v>154</v>
      </c>
      <c r="E2507" t="s">
        <v>315</v>
      </c>
      <c r="F2507" t="s">
        <v>20</v>
      </c>
      <c r="G2507" t="s">
        <v>34127</v>
      </c>
      <c r="H2507" t="s">
        <v>2266</v>
      </c>
      <c r="I2507" t="s">
        <v>34101</v>
      </c>
      <c r="J2507" t="s">
        <v>2074</v>
      </c>
      <c r="K2507" t="s">
        <v>34128</v>
      </c>
      <c r="L2507" t="s">
        <v>34102</v>
      </c>
      <c r="M2507" t="s">
        <v>34129</v>
      </c>
    </row>
    <row r="2508" spans="1:13">
      <c r="A2508" t="s">
        <v>177</v>
      </c>
      <c r="B2508" t="s">
        <v>177</v>
      </c>
      <c r="C2508" t="s">
        <v>1527</v>
      </c>
      <c r="D2508" t="s">
        <v>154</v>
      </c>
      <c r="E2508" t="s">
        <v>323</v>
      </c>
      <c r="F2508" t="s">
        <v>3</v>
      </c>
      <c r="G2508" t="s">
        <v>34130</v>
      </c>
      <c r="H2508" t="s">
        <v>13610</v>
      </c>
      <c r="I2508" t="s">
        <v>34131</v>
      </c>
      <c r="J2508" t="s">
        <v>10667</v>
      </c>
      <c r="K2508" t="s">
        <v>34132</v>
      </c>
      <c r="L2508" t="s">
        <v>34133</v>
      </c>
      <c r="M2508" t="s">
        <v>34134</v>
      </c>
    </row>
    <row r="2509" spans="1:13">
      <c r="A2509" t="s">
        <v>177</v>
      </c>
      <c r="B2509" t="s">
        <v>177</v>
      </c>
      <c r="C2509" t="s">
        <v>1527</v>
      </c>
      <c r="D2509" t="s">
        <v>154</v>
      </c>
      <c r="E2509" t="s">
        <v>323</v>
      </c>
      <c r="F2509" t="s">
        <v>10</v>
      </c>
      <c r="G2509" t="s">
        <v>34135</v>
      </c>
      <c r="H2509" t="s">
        <v>12954</v>
      </c>
      <c r="I2509" t="s">
        <v>34136</v>
      </c>
      <c r="J2509" t="s">
        <v>1021</v>
      </c>
      <c r="K2509" t="s">
        <v>34137</v>
      </c>
      <c r="L2509" t="s">
        <v>34138</v>
      </c>
      <c r="M2509" t="s">
        <v>34139</v>
      </c>
    </row>
    <row r="2510" spans="1:13">
      <c r="A2510" t="s">
        <v>177</v>
      </c>
      <c r="B2510" t="s">
        <v>177</v>
      </c>
      <c r="C2510" t="s">
        <v>1527</v>
      </c>
      <c r="D2510" t="s">
        <v>154</v>
      </c>
      <c r="E2510" t="s">
        <v>323</v>
      </c>
      <c r="F2510" t="s">
        <v>2</v>
      </c>
      <c r="G2510" t="s">
        <v>34140</v>
      </c>
      <c r="H2510" t="s">
        <v>8486</v>
      </c>
      <c r="I2510" t="s">
        <v>34141</v>
      </c>
      <c r="J2510" t="s">
        <v>4115</v>
      </c>
      <c r="K2510" t="s">
        <v>34142</v>
      </c>
      <c r="L2510" t="s">
        <v>34143</v>
      </c>
      <c r="M2510" t="s">
        <v>34144</v>
      </c>
    </row>
    <row r="2511" spans="1:13">
      <c r="A2511" t="s">
        <v>177</v>
      </c>
      <c r="B2511" t="s">
        <v>177</v>
      </c>
      <c r="C2511" t="s">
        <v>1527</v>
      </c>
      <c r="D2511" t="s">
        <v>154</v>
      </c>
      <c r="E2511" t="s">
        <v>323</v>
      </c>
      <c r="F2511" t="s">
        <v>4</v>
      </c>
      <c r="G2511" t="s">
        <v>34145</v>
      </c>
      <c r="H2511" t="s">
        <v>1419</v>
      </c>
      <c r="I2511" t="s">
        <v>34146</v>
      </c>
      <c r="J2511" t="s">
        <v>2324</v>
      </c>
      <c r="K2511" t="s">
        <v>33897</v>
      </c>
      <c r="L2511" t="s">
        <v>34147</v>
      </c>
      <c r="M2511" t="s">
        <v>34148</v>
      </c>
    </row>
    <row r="2512" spans="1:13">
      <c r="A2512" t="s">
        <v>177</v>
      </c>
      <c r="B2512" t="s">
        <v>177</v>
      </c>
      <c r="C2512" t="s">
        <v>1527</v>
      </c>
      <c r="D2512" t="s">
        <v>154</v>
      </c>
      <c r="E2512" t="s">
        <v>323</v>
      </c>
      <c r="F2512" t="s">
        <v>11</v>
      </c>
      <c r="G2512" t="s">
        <v>34149</v>
      </c>
      <c r="H2512" t="s">
        <v>2157</v>
      </c>
      <c r="I2512" t="s">
        <v>34150</v>
      </c>
      <c r="J2512" t="s">
        <v>1744</v>
      </c>
      <c r="K2512" t="s">
        <v>34067</v>
      </c>
      <c r="L2512" t="s">
        <v>34151</v>
      </c>
      <c r="M2512" t="s">
        <v>34152</v>
      </c>
    </row>
    <row r="2513" spans="1:13">
      <c r="A2513" t="s">
        <v>177</v>
      </c>
      <c r="B2513" t="s">
        <v>177</v>
      </c>
      <c r="C2513" t="s">
        <v>1527</v>
      </c>
      <c r="D2513" t="s">
        <v>154</v>
      </c>
      <c r="E2513" t="s">
        <v>323</v>
      </c>
      <c r="F2513" t="s">
        <v>20</v>
      </c>
      <c r="G2513" t="s">
        <v>34153</v>
      </c>
      <c r="H2513" t="s">
        <v>3720</v>
      </c>
      <c r="I2513" t="s">
        <v>34154</v>
      </c>
      <c r="J2513" t="s">
        <v>2159</v>
      </c>
      <c r="K2513" t="s">
        <v>33780</v>
      </c>
      <c r="L2513" t="s">
        <v>34155</v>
      </c>
      <c r="M2513" t="s">
        <v>34156</v>
      </c>
    </row>
    <row r="2514" spans="1:13">
      <c r="A2514" t="s">
        <v>177</v>
      </c>
      <c r="B2514" t="s">
        <v>177</v>
      </c>
      <c r="C2514" t="s">
        <v>1527</v>
      </c>
      <c r="D2514" t="s">
        <v>154</v>
      </c>
      <c r="E2514" t="s">
        <v>331</v>
      </c>
      <c r="F2514" t="s">
        <v>3</v>
      </c>
      <c r="G2514" t="s">
        <v>34157</v>
      </c>
      <c r="H2514" t="s">
        <v>11737</v>
      </c>
      <c r="I2514" t="s">
        <v>34158</v>
      </c>
      <c r="J2514" t="s">
        <v>11433</v>
      </c>
      <c r="K2514" t="s">
        <v>34159</v>
      </c>
      <c r="L2514" t="s">
        <v>34160</v>
      </c>
      <c r="M2514" t="s">
        <v>34161</v>
      </c>
    </row>
    <row r="2515" spans="1:13">
      <c r="A2515" t="s">
        <v>177</v>
      </c>
      <c r="B2515" t="s">
        <v>177</v>
      </c>
      <c r="C2515" t="s">
        <v>1527</v>
      </c>
      <c r="D2515" t="s">
        <v>154</v>
      </c>
      <c r="E2515" t="s">
        <v>331</v>
      </c>
      <c r="F2515" t="s">
        <v>10</v>
      </c>
      <c r="G2515" t="s">
        <v>34162</v>
      </c>
      <c r="H2515" t="s">
        <v>2184</v>
      </c>
      <c r="I2515" t="s">
        <v>34163</v>
      </c>
      <c r="J2515" t="s">
        <v>3846</v>
      </c>
      <c r="K2515" t="s">
        <v>34164</v>
      </c>
      <c r="L2515" t="s">
        <v>34165</v>
      </c>
      <c r="M2515" t="s">
        <v>34166</v>
      </c>
    </row>
    <row r="2516" spans="1:13">
      <c r="A2516" t="s">
        <v>177</v>
      </c>
      <c r="B2516" t="s">
        <v>177</v>
      </c>
      <c r="C2516" t="s">
        <v>1527</v>
      </c>
      <c r="D2516" t="s">
        <v>154</v>
      </c>
      <c r="E2516" t="s">
        <v>331</v>
      </c>
      <c r="F2516" t="s">
        <v>2</v>
      </c>
      <c r="G2516" t="s">
        <v>34167</v>
      </c>
      <c r="H2516" t="s">
        <v>1166</v>
      </c>
      <c r="I2516" t="s">
        <v>34168</v>
      </c>
      <c r="J2516" t="s">
        <v>1860</v>
      </c>
      <c r="K2516" t="s">
        <v>34169</v>
      </c>
      <c r="L2516" t="s">
        <v>34170</v>
      </c>
      <c r="M2516" t="s">
        <v>10910</v>
      </c>
    </row>
    <row r="2517" spans="1:13">
      <c r="A2517" t="s">
        <v>177</v>
      </c>
      <c r="B2517" t="s">
        <v>177</v>
      </c>
      <c r="C2517" t="s">
        <v>1527</v>
      </c>
      <c r="D2517" t="s">
        <v>154</v>
      </c>
      <c r="E2517" t="s">
        <v>331</v>
      </c>
      <c r="F2517" t="s">
        <v>4</v>
      </c>
      <c r="G2517" t="s">
        <v>34171</v>
      </c>
      <c r="H2517" t="s">
        <v>2287</v>
      </c>
      <c r="I2517" t="s">
        <v>34172</v>
      </c>
      <c r="J2517" t="s">
        <v>2007</v>
      </c>
      <c r="K2517" t="s">
        <v>34173</v>
      </c>
      <c r="L2517" t="s">
        <v>34174</v>
      </c>
      <c r="M2517" t="s">
        <v>34175</v>
      </c>
    </row>
    <row r="2518" spans="1:13">
      <c r="A2518" t="s">
        <v>177</v>
      </c>
      <c r="B2518" t="s">
        <v>177</v>
      </c>
      <c r="C2518" t="s">
        <v>1527</v>
      </c>
      <c r="D2518" t="s">
        <v>154</v>
      </c>
      <c r="E2518" t="s">
        <v>331</v>
      </c>
      <c r="F2518" t="s">
        <v>11</v>
      </c>
      <c r="G2518" t="s">
        <v>34176</v>
      </c>
      <c r="H2518" t="s">
        <v>2157</v>
      </c>
      <c r="I2518" t="s">
        <v>34150</v>
      </c>
      <c r="J2518" t="s">
        <v>1831</v>
      </c>
      <c r="K2518" t="s">
        <v>34177</v>
      </c>
      <c r="L2518" t="s">
        <v>34151</v>
      </c>
      <c r="M2518" t="s">
        <v>34178</v>
      </c>
    </row>
    <row r="2519" spans="1:13">
      <c r="A2519" t="s">
        <v>177</v>
      </c>
      <c r="B2519" t="s">
        <v>177</v>
      </c>
      <c r="C2519" t="s">
        <v>1527</v>
      </c>
      <c r="D2519" t="s">
        <v>154</v>
      </c>
      <c r="E2519" t="s">
        <v>331</v>
      </c>
      <c r="F2519" t="s">
        <v>20</v>
      </c>
      <c r="G2519" t="s">
        <v>34179</v>
      </c>
      <c r="H2519" t="s">
        <v>2510</v>
      </c>
      <c r="I2519" t="s">
        <v>34180</v>
      </c>
      <c r="J2519" t="s">
        <v>2027</v>
      </c>
      <c r="K2519" t="s">
        <v>33872</v>
      </c>
      <c r="L2519" t="s">
        <v>34181</v>
      </c>
      <c r="M2519" t="s">
        <v>34182</v>
      </c>
    </row>
    <row r="2520" spans="1:13">
      <c r="A2520" t="s">
        <v>177</v>
      </c>
      <c r="B2520" t="s">
        <v>177</v>
      </c>
      <c r="C2520" t="s">
        <v>1527</v>
      </c>
      <c r="D2520" t="s">
        <v>155</v>
      </c>
      <c r="E2520" t="s">
        <v>339</v>
      </c>
      <c r="F2520" t="s">
        <v>3</v>
      </c>
      <c r="G2520" t="s">
        <v>34183</v>
      </c>
      <c r="H2520" t="s">
        <v>1513</v>
      </c>
      <c r="I2520" t="s">
        <v>34184</v>
      </c>
      <c r="J2520" t="s">
        <v>7607</v>
      </c>
      <c r="K2520" t="s">
        <v>34185</v>
      </c>
      <c r="L2520" t="s">
        <v>34186</v>
      </c>
      <c r="M2520" t="s">
        <v>34187</v>
      </c>
    </row>
    <row r="2521" spans="1:13">
      <c r="A2521" t="s">
        <v>177</v>
      </c>
      <c r="B2521" t="s">
        <v>177</v>
      </c>
      <c r="C2521" t="s">
        <v>1527</v>
      </c>
      <c r="D2521" t="s">
        <v>155</v>
      </c>
      <c r="E2521" t="s">
        <v>339</v>
      </c>
      <c r="F2521" t="s">
        <v>10</v>
      </c>
      <c r="G2521" t="s">
        <v>34188</v>
      </c>
      <c r="H2521" t="s">
        <v>14347</v>
      </c>
      <c r="I2521" t="s">
        <v>34189</v>
      </c>
      <c r="J2521" t="s">
        <v>2507</v>
      </c>
      <c r="K2521" t="s">
        <v>34190</v>
      </c>
      <c r="L2521" t="s">
        <v>34191</v>
      </c>
      <c r="M2521" t="s">
        <v>34192</v>
      </c>
    </row>
    <row r="2522" spans="1:13">
      <c r="A2522" t="s">
        <v>177</v>
      </c>
      <c r="B2522" t="s">
        <v>177</v>
      </c>
      <c r="C2522" t="s">
        <v>1527</v>
      </c>
      <c r="D2522" t="s">
        <v>155</v>
      </c>
      <c r="E2522" t="s">
        <v>339</v>
      </c>
      <c r="F2522" t="s">
        <v>2</v>
      </c>
      <c r="G2522" t="s">
        <v>34193</v>
      </c>
      <c r="H2522" t="s">
        <v>3892</v>
      </c>
      <c r="I2522" t="s">
        <v>34194</v>
      </c>
      <c r="J2522" t="s">
        <v>6524</v>
      </c>
      <c r="K2522" t="s">
        <v>34195</v>
      </c>
      <c r="L2522" t="s">
        <v>34196</v>
      </c>
      <c r="M2522" t="s">
        <v>34197</v>
      </c>
    </row>
    <row r="2523" spans="1:13">
      <c r="A2523" t="s">
        <v>177</v>
      </c>
      <c r="B2523" t="s">
        <v>177</v>
      </c>
      <c r="C2523" t="s">
        <v>1527</v>
      </c>
      <c r="D2523" t="s">
        <v>155</v>
      </c>
      <c r="E2523" t="s">
        <v>339</v>
      </c>
      <c r="F2523" t="s">
        <v>4</v>
      </c>
      <c r="G2523" t="s">
        <v>34198</v>
      </c>
      <c r="H2523" t="s">
        <v>1730</v>
      </c>
      <c r="I2523" t="s">
        <v>34199</v>
      </c>
      <c r="J2523" t="s">
        <v>2914</v>
      </c>
      <c r="K2523" t="s">
        <v>34200</v>
      </c>
      <c r="L2523" t="s">
        <v>34201</v>
      </c>
      <c r="M2523" t="s">
        <v>34202</v>
      </c>
    </row>
    <row r="2524" spans="1:13">
      <c r="A2524" t="s">
        <v>177</v>
      </c>
      <c r="B2524" t="s">
        <v>177</v>
      </c>
      <c r="C2524" t="s">
        <v>1527</v>
      </c>
      <c r="D2524" t="s">
        <v>155</v>
      </c>
      <c r="E2524" t="s">
        <v>339</v>
      </c>
      <c r="F2524" t="s">
        <v>11</v>
      </c>
      <c r="G2524" t="s">
        <v>34203</v>
      </c>
      <c r="H2524" t="s">
        <v>4296</v>
      </c>
      <c r="I2524" t="s">
        <v>34204</v>
      </c>
      <c r="J2524" t="s">
        <v>2301</v>
      </c>
      <c r="K2524" t="s">
        <v>33986</v>
      </c>
      <c r="L2524" t="s">
        <v>34205</v>
      </c>
      <c r="M2524" t="s">
        <v>34206</v>
      </c>
    </row>
    <row r="2525" spans="1:13">
      <c r="A2525" t="s">
        <v>177</v>
      </c>
      <c r="B2525" t="s">
        <v>177</v>
      </c>
      <c r="C2525" t="s">
        <v>1527</v>
      </c>
      <c r="D2525" t="s">
        <v>155</v>
      </c>
      <c r="E2525" t="s">
        <v>339</v>
      </c>
      <c r="F2525" t="s">
        <v>20</v>
      </c>
      <c r="G2525" t="s">
        <v>34207</v>
      </c>
      <c r="H2525" t="s">
        <v>4934</v>
      </c>
      <c r="I2525" t="s">
        <v>34208</v>
      </c>
      <c r="J2525" t="s">
        <v>1719</v>
      </c>
      <c r="K2525" t="s">
        <v>34097</v>
      </c>
      <c r="L2525" t="s">
        <v>34209</v>
      </c>
      <c r="M2525" t="s">
        <v>34210</v>
      </c>
    </row>
    <row r="2526" spans="1:13">
      <c r="A2526" t="s">
        <v>177</v>
      </c>
      <c r="B2526" t="s">
        <v>177</v>
      </c>
      <c r="C2526" t="s">
        <v>1527</v>
      </c>
      <c r="D2526" t="s">
        <v>155</v>
      </c>
      <c r="E2526" t="s">
        <v>347</v>
      </c>
      <c r="F2526" t="s">
        <v>3</v>
      </c>
      <c r="G2526" t="s">
        <v>34211</v>
      </c>
      <c r="H2526" t="s">
        <v>8788</v>
      </c>
      <c r="I2526" t="s">
        <v>34212</v>
      </c>
      <c r="J2526" t="s">
        <v>8465</v>
      </c>
      <c r="K2526" t="s">
        <v>34213</v>
      </c>
      <c r="L2526" t="s">
        <v>34214</v>
      </c>
      <c r="M2526" t="s">
        <v>34215</v>
      </c>
    </row>
    <row r="2527" spans="1:13">
      <c r="A2527" t="s">
        <v>177</v>
      </c>
      <c r="B2527" t="s">
        <v>177</v>
      </c>
      <c r="C2527" t="s">
        <v>1527</v>
      </c>
      <c r="D2527" t="s">
        <v>155</v>
      </c>
      <c r="E2527" t="s">
        <v>347</v>
      </c>
      <c r="F2527" t="s">
        <v>10</v>
      </c>
      <c r="G2527" t="s">
        <v>34216</v>
      </c>
      <c r="H2527" t="s">
        <v>5197</v>
      </c>
      <c r="I2527" t="s">
        <v>34217</v>
      </c>
      <c r="J2527" t="s">
        <v>2222</v>
      </c>
      <c r="K2527" t="s">
        <v>34218</v>
      </c>
      <c r="L2527" t="s">
        <v>34219</v>
      </c>
      <c r="M2527" t="s">
        <v>34220</v>
      </c>
    </row>
    <row r="2528" spans="1:13">
      <c r="A2528" t="s">
        <v>177</v>
      </c>
      <c r="B2528" t="s">
        <v>177</v>
      </c>
      <c r="C2528" t="s">
        <v>1527</v>
      </c>
      <c r="D2528" t="s">
        <v>155</v>
      </c>
      <c r="E2528" t="s">
        <v>347</v>
      </c>
      <c r="F2528" t="s">
        <v>2</v>
      </c>
      <c r="G2528" t="s">
        <v>34221</v>
      </c>
      <c r="H2528" t="s">
        <v>5726</v>
      </c>
      <c r="I2528" t="s">
        <v>34222</v>
      </c>
      <c r="J2528" t="s">
        <v>2673</v>
      </c>
      <c r="K2528" t="s">
        <v>34223</v>
      </c>
      <c r="L2528" t="s">
        <v>34224</v>
      </c>
      <c r="M2528" t="s">
        <v>34225</v>
      </c>
    </row>
    <row r="2529" spans="1:13">
      <c r="A2529" t="s">
        <v>177</v>
      </c>
      <c r="B2529" t="s">
        <v>177</v>
      </c>
      <c r="C2529" t="s">
        <v>1527</v>
      </c>
      <c r="D2529" t="s">
        <v>155</v>
      </c>
      <c r="E2529" t="s">
        <v>347</v>
      </c>
      <c r="F2529" t="s">
        <v>4</v>
      </c>
      <c r="G2529" t="s">
        <v>34226</v>
      </c>
      <c r="H2529" t="s">
        <v>2510</v>
      </c>
      <c r="I2529" t="s">
        <v>34180</v>
      </c>
      <c r="J2529" t="s">
        <v>2384</v>
      </c>
      <c r="K2529" t="s">
        <v>34227</v>
      </c>
      <c r="L2529" t="s">
        <v>34228</v>
      </c>
      <c r="M2529" t="s">
        <v>34229</v>
      </c>
    </row>
    <row r="2530" spans="1:13">
      <c r="A2530" t="s">
        <v>177</v>
      </c>
      <c r="B2530" t="s">
        <v>177</v>
      </c>
      <c r="C2530" t="s">
        <v>1527</v>
      </c>
      <c r="D2530" t="s">
        <v>155</v>
      </c>
      <c r="E2530" t="s">
        <v>347</v>
      </c>
      <c r="F2530" t="s">
        <v>11</v>
      </c>
      <c r="G2530" t="s">
        <v>34230</v>
      </c>
      <c r="H2530" t="s">
        <v>3056</v>
      </c>
      <c r="I2530" t="s">
        <v>33956</v>
      </c>
      <c r="J2530" t="s">
        <v>2029</v>
      </c>
      <c r="K2530" t="s">
        <v>34231</v>
      </c>
      <c r="L2530" t="s">
        <v>25418</v>
      </c>
      <c r="M2530" t="s">
        <v>34232</v>
      </c>
    </row>
    <row r="2531" spans="1:13">
      <c r="A2531" t="s">
        <v>177</v>
      </c>
      <c r="B2531" t="s">
        <v>177</v>
      </c>
      <c r="C2531" t="s">
        <v>1527</v>
      </c>
      <c r="D2531" t="s">
        <v>155</v>
      </c>
      <c r="E2531" t="s">
        <v>347</v>
      </c>
      <c r="F2531" t="s">
        <v>20</v>
      </c>
      <c r="G2531" t="s">
        <v>34233</v>
      </c>
      <c r="H2531" t="s">
        <v>2941</v>
      </c>
      <c r="I2531" t="s">
        <v>34234</v>
      </c>
      <c r="J2531" t="s">
        <v>2027</v>
      </c>
      <c r="K2531" t="s">
        <v>33872</v>
      </c>
      <c r="L2531" t="s">
        <v>28289</v>
      </c>
      <c r="M2531" t="s">
        <v>34235</v>
      </c>
    </row>
    <row r="2532" spans="1:13">
      <c r="A2532" t="s">
        <v>177</v>
      </c>
      <c r="B2532" t="s">
        <v>177</v>
      </c>
      <c r="C2532" t="s">
        <v>1527</v>
      </c>
      <c r="D2532" t="s">
        <v>155</v>
      </c>
      <c r="E2532" t="s">
        <v>230</v>
      </c>
      <c r="F2532" t="s">
        <v>3</v>
      </c>
      <c r="G2532" t="s">
        <v>34236</v>
      </c>
      <c r="H2532" t="s">
        <v>9567</v>
      </c>
      <c r="I2532" t="s">
        <v>34237</v>
      </c>
      <c r="J2532" t="s">
        <v>2263</v>
      </c>
      <c r="K2532" t="s">
        <v>34238</v>
      </c>
      <c r="L2532" t="s">
        <v>34239</v>
      </c>
      <c r="M2532" t="s">
        <v>34240</v>
      </c>
    </row>
    <row r="2533" spans="1:13">
      <c r="A2533" t="s">
        <v>177</v>
      </c>
      <c r="B2533" t="s">
        <v>177</v>
      </c>
      <c r="C2533" t="s">
        <v>1527</v>
      </c>
      <c r="D2533" t="s">
        <v>155</v>
      </c>
      <c r="E2533" t="s">
        <v>230</v>
      </c>
      <c r="F2533" t="s">
        <v>10</v>
      </c>
      <c r="G2533" t="s">
        <v>34241</v>
      </c>
      <c r="H2533" t="s">
        <v>13443</v>
      </c>
      <c r="I2533" t="s">
        <v>34242</v>
      </c>
      <c r="J2533" t="s">
        <v>9198</v>
      </c>
      <c r="K2533" t="s">
        <v>34243</v>
      </c>
      <c r="L2533" t="s">
        <v>34244</v>
      </c>
      <c r="M2533" t="s">
        <v>34245</v>
      </c>
    </row>
    <row r="2534" spans="1:13">
      <c r="A2534" t="s">
        <v>177</v>
      </c>
      <c r="B2534" t="s">
        <v>177</v>
      </c>
      <c r="C2534" t="s">
        <v>1527</v>
      </c>
      <c r="D2534" t="s">
        <v>155</v>
      </c>
      <c r="E2534" t="s">
        <v>230</v>
      </c>
      <c r="F2534" t="s">
        <v>2</v>
      </c>
      <c r="G2534" t="s">
        <v>34246</v>
      </c>
      <c r="H2534" t="s">
        <v>8389</v>
      </c>
      <c r="I2534" t="s">
        <v>34247</v>
      </c>
      <c r="J2534" t="s">
        <v>3375</v>
      </c>
      <c r="K2534" t="s">
        <v>34248</v>
      </c>
      <c r="L2534" t="s">
        <v>34249</v>
      </c>
      <c r="M2534" t="s">
        <v>34250</v>
      </c>
    </row>
    <row r="2535" spans="1:13">
      <c r="A2535" t="s">
        <v>177</v>
      </c>
      <c r="B2535" t="s">
        <v>177</v>
      </c>
      <c r="C2535" t="s">
        <v>1527</v>
      </c>
      <c r="D2535" t="s">
        <v>155</v>
      </c>
      <c r="E2535" t="s">
        <v>230</v>
      </c>
      <c r="F2535" t="s">
        <v>4</v>
      </c>
      <c r="G2535" t="s">
        <v>34251</v>
      </c>
      <c r="H2535" t="s">
        <v>2015</v>
      </c>
      <c r="I2535" t="s">
        <v>34252</v>
      </c>
      <c r="J2535" t="s">
        <v>2027</v>
      </c>
      <c r="K2535" t="s">
        <v>33872</v>
      </c>
      <c r="L2535" t="s">
        <v>34253</v>
      </c>
      <c r="M2535" t="s">
        <v>34254</v>
      </c>
    </row>
    <row r="2536" spans="1:13">
      <c r="A2536" t="s">
        <v>177</v>
      </c>
      <c r="B2536" t="s">
        <v>177</v>
      </c>
      <c r="C2536" t="s">
        <v>1527</v>
      </c>
      <c r="D2536" t="s">
        <v>155</v>
      </c>
      <c r="E2536" t="s">
        <v>230</v>
      </c>
      <c r="F2536" t="s">
        <v>11</v>
      </c>
      <c r="G2536" t="s">
        <v>34255</v>
      </c>
      <c r="H2536" t="s">
        <v>2246</v>
      </c>
      <c r="I2536" t="s">
        <v>33843</v>
      </c>
      <c r="J2536" t="s">
        <v>1939</v>
      </c>
      <c r="K2536" t="s">
        <v>34040</v>
      </c>
      <c r="L2536" t="s">
        <v>34256</v>
      </c>
      <c r="M2536" t="s">
        <v>34257</v>
      </c>
    </row>
    <row r="2537" spans="1:13">
      <c r="A2537" t="s">
        <v>177</v>
      </c>
      <c r="B2537" t="s">
        <v>177</v>
      </c>
      <c r="C2537" t="s">
        <v>1527</v>
      </c>
      <c r="D2537" t="s">
        <v>155</v>
      </c>
      <c r="E2537" t="s">
        <v>230</v>
      </c>
      <c r="F2537" t="s">
        <v>20</v>
      </c>
      <c r="G2537" t="s">
        <v>34258</v>
      </c>
      <c r="H2537" t="s">
        <v>4543</v>
      </c>
      <c r="I2537" t="s">
        <v>34259</v>
      </c>
      <c r="J2537" t="s">
        <v>2007</v>
      </c>
      <c r="K2537" t="s">
        <v>34173</v>
      </c>
      <c r="L2537" t="s">
        <v>34260</v>
      </c>
      <c r="M2537" t="s">
        <v>34261</v>
      </c>
    </row>
    <row r="2538" spans="1:13">
      <c r="A2538" t="s">
        <v>177</v>
      </c>
      <c r="B2538" t="s">
        <v>177</v>
      </c>
      <c r="C2538" t="s">
        <v>1527</v>
      </c>
      <c r="D2538" t="s">
        <v>155</v>
      </c>
      <c r="E2538" t="s">
        <v>300</v>
      </c>
      <c r="F2538" t="s">
        <v>3</v>
      </c>
      <c r="G2538" t="s">
        <v>34262</v>
      </c>
      <c r="H2538" t="s">
        <v>7073</v>
      </c>
      <c r="I2538" t="s">
        <v>34263</v>
      </c>
      <c r="J2538" t="s">
        <v>11150</v>
      </c>
      <c r="K2538" t="s">
        <v>34264</v>
      </c>
      <c r="L2538" t="s">
        <v>34265</v>
      </c>
      <c r="M2538" t="s">
        <v>34266</v>
      </c>
    </row>
    <row r="2539" spans="1:13">
      <c r="A2539" t="s">
        <v>177</v>
      </c>
      <c r="B2539" t="s">
        <v>177</v>
      </c>
      <c r="C2539" t="s">
        <v>1527</v>
      </c>
      <c r="D2539" t="s">
        <v>155</v>
      </c>
      <c r="E2539" t="s">
        <v>300</v>
      </c>
      <c r="F2539" t="s">
        <v>10</v>
      </c>
      <c r="G2539" t="s">
        <v>34267</v>
      </c>
      <c r="H2539" t="s">
        <v>7133</v>
      </c>
      <c r="I2539" t="s">
        <v>34268</v>
      </c>
      <c r="J2539" t="s">
        <v>1214</v>
      </c>
      <c r="K2539" t="s">
        <v>34269</v>
      </c>
      <c r="L2539" t="s">
        <v>18530</v>
      </c>
      <c r="M2539" t="s">
        <v>34270</v>
      </c>
    </row>
    <row r="2540" spans="1:13">
      <c r="A2540" t="s">
        <v>177</v>
      </c>
      <c r="B2540" t="s">
        <v>177</v>
      </c>
      <c r="C2540" t="s">
        <v>1527</v>
      </c>
      <c r="D2540" t="s">
        <v>155</v>
      </c>
      <c r="E2540" t="s">
        <v>300</v>
      </c>
      <c r="F2540" t="s">
        <v>2</v>
      </c>
      <c r="G2540" t="s">
        <v>34271</v>
      </c>
      <c r="H2540" t="s">
        <v>1132</v>
      </c>
      <c r="I2540" t="s">
        <v>34272</v>
      </c>
      <c r="J2540" t="s">
        <v>2499</v>
      </c>
      <c r="K2540" t="s">
        <v>34273</v>
      </c>
      <c r="L2540" t="s">
        <v>34274</v>
      </c>
      <c r="M2540" t="s">
        <v>34275</v>
      </c>
    </row>
    <row r="2541" spans="1:13">
      <c r="A2541" t="s">
        <v>177</v>
      </c>
      <c r="B2541" t="s">
        <v>177</v>
      </c>
      <c r="C2541" t="s">
        <v>1527</v>
      </c>
      <c r="D2541" t="s">
        <v>155</v>
      </c>
      <c r="E2541" t="s">
        <v>300</v>
      </c>
      <c r="F2541" t="s">
        <v>4</v>
      </c>
      <c r="G2541" t="s">
        <v>34276</v>
      </c>
      <c r="H2541" t="s">
        <v>2059</v>
      </c>
      <c r="I2541" t="s">
        <v>33947</v>
      </c>
      <c r="J2541" t="s">
        <v>2029</v>
      </c>
      <c r="K2541" t="s">
        <v>34231</v>
      </c>
      <c r="L2541" t="s">
        <v>33948</v>
      </c>
      <c r="M2541" t="s">
        <v>7564</v>
      </c>
    </row>
    <row r="2542" spans="1:13">
      <c r="A2542" t="s">
        <v>177</v>
      </c>
      <c r="B2542" t="s">
        <v>177</v>
      </c>
      <c r="C2542" t="s">
        <v>1527</v>
      </c>
      <c r="D2542" t="s">
        <v>155</v>
      </c>
      <c r="E2542" t="s">
        <v>300</v>
      </c>
      <c r="F2542" t="s">
        <v>11</v>
      </c>
      <c r="G2542" t="s">
        <v>34277</v>
      </c>
      <c r="H2542" t="s">
        <v>2994</v>
      </c>
      <c r="I2542" t="s">
        <v>34278</v>
      </c>
      <c r="J2542" t="s">
        <v>1592</v>
      </c>
      <c r="K2542" t="s">
        <v>34279</v>
      </c>
      <c r="L2542" t="s">
        <v>18452</v>
      </c>
      <c r="M2542" t="s">
        <v>34280</v>
      </c>
    </row>
    <row r="2543" spans="1:13">
      <c r="A2543" t="s">
        <v>177</v>
      </c>
      <c r="B2543" t="s">
        <v>177</v>
      </c>
      <c r="C2543" t="s">
        <v>1527</v>
      </c>
      <c r="D2543" t="s">
        <v>155</v>
      </c>
      <c r="E2543" t="s">
        <v>300</v>
      </c>
      <c r="F2543" t="s">
        <v>20</v>
      </c>
      <c r="G2543" t="s">
        <v>34281</v>
      </c>
      <c r="H2543" t="s">
        <v>2692</v>
      </c>
      <c r="I2543" t="s">
        <v>34282</v>
      </c>
      <c r="J2543" t="s">
        <v>2007</v>
      </c>
      <c r="K2543" t="s">
        <v>34173</v>
      </c>
      <c r="L2543" t="s">
        <v>34283</v>
      </c>
      <c r="M2543" t="s">
        <v>34284</v>
      </c>
    </row>
    <row r="2544" spans="1:13">
      <c r="A2544" t="s">
        <v>177</v>
      </c>
      <c r="B2544" t="s">
        <v>177</v>
      </c>
      <c r="C2544" t="s">
        <v>1527</v>
      </c>
      <c r="D2544" t="s">
        <v>156</v>
      </c>
      <c r="E2544" t="s">
        <v>369</v>
      </c>
      <c r="F2544" t="s">
        <v>3</v>
      </c>
      <c r="G2544" t="s">
        <v>34285</v>
      </c>
      <c r="H2544" t="s">
        <v>1482</v>
      </c>
      <c r="I2544" t="s">
        <v>16499</v>
      </c>
      <c r="J2544" t="s">
        <v>1051</v>
      </c>
      <c r="K2544" t="s">
        <v>25397</v>
      </c>
      <c r="L2544" t="s">
        <v>6841</v>
      </c>
      <c r="M2544" t="s">
        <v>6841</v>
      </c>
    </row>
    <row r="2545" spans="1:13">
      <c r="A2545" t="s">
        <v>177</v>
      </c>
      <c r="B2545" t="s">
        <v>177</v>
      </c>
      <c r="C2545" t="s">
        <v>1527</v>
      </c>
      <c r="D2545" t="s">
        <v>156</v>
      </c>
      <c r="E2545" t="s">
        <v>377</v>
      </c>
      <c r="F2545" t="s">
        <v>10</v>
      </c>
      <c r="G2545" t="s">
        <v>34286</v>
      </c>
      <c r="H2545" t="s">
        <v>1051</v>
      </c>
      <c r="I2545" t="s">
        <v>9734</v>
      </c>
      <c r="J2545" t="s">
        <v>3800</v>
      </c>
      <c r="K2545" t="s">
        <v>3808</v>
      </c>
      <c r="L2545" t="s">
        <v>6841</v>
      </c>
      <c r="M2545" t="s">
        <v>24911</v>
      </c>
    </row>
    <row r="2546" spans="1:13">
      <c r="A2546" t="s">
        <v>177</v>
      </c>
      <c r="B2546" t="s">
        <v>177</v>
      </c>
      <c r="C2546" t="s">
        <v>1527</v>
      </c>
      <c r="D2546" t="s">
        <v>156</v>
      </c>
      <c r="E2546" t="s">
        <v>377</v>
      </c>
      <c r="F2546" t="s">
        <v>20</v>
      </c>
      <c r="G2546" t="s">
        <v>34287</v>
      </c>
      <c r="H2546" t="s">
        <v>1482</v>
      </c>
      <c r="I2546" t="s">
        <v>16499</v>
      </c>
      <c r="J2546" t="s">
        <v>3800</v>
      </c>
      <c r="K2546" t="s">
        <v>3808</v>
      </c>
      <c r="L2546" t="s">
        <v>6841</v>
      </c>
      <c r="M2546" t="s">
        <v>32401</v>
      </c>
    </row>
    <row r="2547" spans="1:13">
      <c r="A2547" t="s">
        <v>177</v>
      </c>
      <c r="B2547" t="s">
        <v>177</v>
      </c>
      <c r="C2547" t="s">
        <v>1527</v>
      </c>
      <c r="D2547" t="s">
        <v>161</v>
      </c>
      <c r="E2547" t="s">
        <v>690</v>
      </c>
      <c r="F2547" t="s">
        <v>3</v>
      </c>
      <c r="G2547" t="s">
        <v>34288</v>
      </c>
      <c r="H2547" t="s">
        <v>2206</v>
      </c>
      <c r="I2547" t="s">
        <v>34289</v>
      </c>
      <c r="J2547" t="s">
        <v>2060</v>
      </c>
      <c r="K2547" t="s">
        <v>34290</v>
      </c>
      <c r="L2547" t="s">
        <v>34291</v>
      </c>
      <c r="M2547" t="s">
        <v>34292</v>
      </c>
    </row>
    <row r="2548" spans="1:13">
      <c r="A2548" t="s">
        <v>177</v>
      </c>
      <c r="B2548" t="s">
        <v>177</v>
      </c>
      <c r="C2548" t="s">
        <v>1527</v>
      </c>
      <c r="D2548" t="s">
        <v>161</v>
      </c>
      <c r="E2548" t="s">
        <v>690</v>
      </c>
      <c r="F2548" t="s">
        <v>10</v>
      </c>
      <c r="G2548" t="s">
        <v>34293</v>
      </c>
      <c r="H2548" t="s">
        <v>3275</v>
      </c>
      <c r="I2548" t="s">
        <v>34294</v>
      </c>
      <c r="J2548" t="s">
        <v>1407</v>
      </c>
      <c r="K2548" t="s">
        <v>34295</v>
      </c>
      <c r="L2548" t="s">
        <v>34296</v>
      </c>
      <c r="M2548" t="s">
        <v>34297</v>
      </c>
    </row>
    <row r="2549" spans="1:13">
      <c r="A2549" t="s">
        <v>177</v>
      </c>
      <c r="B2549" t="s">
        <v>177</v>
      </c>
      <c r="C2549" t="s">
        <v>1527</v>
      </c>
      <c r="D2549" t="s">
        <v>161</v>
      </c>
      <c r="E2549" t="s">
        <v>690</v>
      </c>
      <c r="F2549" t="s">
        <v>2</v>
      </c>
      <c r="G2549" t="s">
        <v>34298</v>
      </c>
      <c r="H2549" t="s">
        <v>2431</v>
      </c>
      <c r="I2549" t="s">
        <v>34299</v>
      </c>
      <c r="J2549" t="s">
        <v>3073</v>
      </c>
      <c r="K2549" t="s">
        <v>34300</v>
      </c>
      <c r="L2549" t="s">
        <v>34301</v>
      </c>
      <c r="M2549" t="s">
        <v>34302</v>
      </c>
    </row>
    <row r="2550" spans="1:13">
      <c r="A2550" t="s">
        <v>177</v>
      </c>
      <c r="B2550" t="s">
        <v>177</v>
      </c>
      <c r="C2550" t="s">
        <v>1527</v>
      </c>
      <c r="D2550" t="s">
        <v>161</v>
      </c>
      <c r="E2550" t="s">
        <v>690</v>
      </c>
      <c r="F2550" t="s">
        <v>4</v>
      </c>
      <c r="G2550" t="s">
        <v>34303</v>
      </c>
      <c r="H2550" t="s">
        <v>2071</v>
      </c>
      <c r="I2550" t="s">
        <v>34304</v>
      </c>
      <c r="J2550" t="s">
        <v>2137</v>
      </c>
      <c r="K2550" t="s">
        <v>34305</v>
      </c>
      <c r="L2550" t="s">
        <v>34306</v>
      </c>
      <c r="M2550" t="s">
        <v>34307</v>
      </c>
    </row>
    <row r="2551" spans="1:13">
      <c r="A2551" t="s">
        <v>177</v>
      </c>
      <c r="B2551" t="s">
        <v>177</v>
      </c>
      <c r="C2551" t="s">
        <v>1527</v>
      </c>
      <c r="D2551" t="s">
        <v>161</v>
      </c>
      <c r="E2551" t="s">
        <v>690</v>
      </c>
      <c r="F2551" t="s">
        <v>11</v>
      </c>
      <c r="G2551" t="s">
        <v>34308</v>
      </c>
      <c r="H2551" t="s">
        <v>2463</v>
      </c>
      <c r="I2551" t="s">
        <v>34309</v>
      </c>
      <c r="J2551" t="s">
        <v>1698</v>
      </c>
      <c r="K2551" t="s">
        <v>34310</v>
      </c>
      <c r="L2551" t="s">
        <v>26470</v>
      </c>
      <c r="M2551" t="s">
        <v>34311</v>
      </c>
    </row>
    <row r="2552" spans="1:13">
      <c r="A2552" t="s">
        <v>177</v>
      </c>
      <c r="B2552" t="s">
        <v>177</v>
      </c>
      <c r="C2552" t="s">
        <v>1527</v>
      </c>
      <c r="D2552" t="s">
        <v>161</v>
      </c>
      <c r="E2552" t="s">
        <v>690</v>
      </c>
      <c r="F2552" t="s">
        <v>20</v>
      </c>
      <c r="G2552" t="s">
        <v>34312</v>
      </c>
      <c r="H2552" t="s">
        <v>2541</v>
      </c>
      <c r="I2552" t="s">
        <v>34313</v>
      </c>
      <c r="J2552" t="s">
        <v>1546</v>
      </c>
      <c r="K2552" t="s">
        <v>34314</v>
      </c>
      <c r="L2552" t="s">
        <v>26378</v>
      </c>
      <c r="M2552" t="s">
        <v>34315</v>
      </c>
    </row>
    <row r="2553" spans="1:13">
      <c r="A2553" t="s">
        <v>177</v>
      </c>
      <c r="B2553" t="s">
        <v>177</v>
      </c>
      <c r="C2553" t="s">
        <v>1527</v>
      </c>
      <c r="D2553" t="s">
        <v>161</v>
      </c>
      <c r="E2553" t="s">
        <v>698</v>
      </c>
      <c r="F2553" t="s">
        <v>3</v>
      </c>
      <c r="G2553" t="s">
        <v>34316</v>
      </c>
      <c r="H2553" t="s">
        <v>1214</v>
      </c>
      <c r="I2553" t="s">
        <v>34317</v>
      </c>
      <c r="J2553" t="s">
        <v>4257</v>
      </c>
      <c r="K2553" t="s">
        <v>13151</v>
      </c>
      <c r="L2553" t="s">
        <v>34318</v>
      </c>
      <c r="M2553" t="s">
        <v>34319</v>
      </c>
    </row>
    <row r="2554" spans="1:13">
      <c r="A2554" t="s">
        <v>177</v>
      </c>
      <c r="B2554" t="s">
        <v>177</v>
      </c>
      <c r="C2554" t="s">
        <v>1527</v>
      </c>
      <c r="D2554" t="s">
        <v>161</v>
      </c>
      <c r="E2554" t="s">
        <v>698</v>
      </c>
      <c r="F2554" t="s">
        <v>10</v>
      </c>
      <c r="G2554" t="s">
        <v>34320</v>
      </c>
      <c r="H2554" t="s">
        <v>5544</v>
      </c>
      <c r="I2554" t="s">
        <v>34321</v>
      </c>
      <c r="J2554" t="s">
        <v>1751</v>
      </c>
      <c r="K2554" t="s">
        <v>34322</v>
      </c>
      <c r="L2554" t="s">
        <v>34323</v>
      </c>
      <c r="M2554" t="s">
        <v>34324</v>
      </c>
    </row>
    <row r="2555" spans="1:13">
      <c r="A2555" t="s">
        <v>177</v>
      </c>
      <c r="B2555" t="s">
        <v>177</v>
      </c>
      <c r="C2555" t="s">
        <v>1527</v>
      </c>
      <c r="D2555" t="s">
        <v>161</v>
      </c>
      <c r="E2555" t="s">
        <v>698</v>
      </c>
      <c r="F2555" t="s">
        <v>2</v>
      </c>
      <c r="G2555" t="s">
        <v>34325</v>
      </c>
      <c r="H2555" t="s">
        <v>1149</v>
      </c>
      <c r="I2555" t="s">
        <v>34326</v>
      </c>
      <c r="J2555" t="s">
        <v>3623</v>
      </c>
      <c r="K2555" t="s">
        <v>34327</v>
      </c>
      <c r="L2555" t="s">
        <v>34328</v>
      </c>
      <c r="M2555" t="s">
        <v>34329</v>
      </c>
    </row>
    <row r="2556" spans="1:13">
      <c r="A2556" t="s">
        <v>177</v>
      </c>
      <c r="B2556" t="s">
        <v>177</v>
      </c>
      <c r="C2556" t="s">
        <v>1527</v>
      </c>
      <c r="D2556" t="s">
        <v>161</v>
      </c>
      <c r="E2556" t="s">
        <v>698</v>
      </c>
      <c r="F2556" t="s">
        <v>4</v>
      </c>
      <c r="G2556" t="s">
        <v>34330</v>
      </c>
      <c r="H2556" t="s">
        <v>2544</v>
      </c>
      <c r="I2556" t="s">
        <v>34331</v>
      </c>
      <c r="J2556" t="s">
        <v>1810</v>
      </c>
      <c r="K2556" t="s">
        <v>34332</v>
      </c>
      <c r="L2556" t="s">
        <v>27072</v>
      </c>
      <c r="M2556" t="s">
        <v>34333</v>
      </c>
    </row>
    <row r="2557" spans="1:13">
      <c r="A2557" t="s">
        <v>177</v>
      </c>
      <c r="B2557" t="s">
        <v>177</v>
      </c>
      <c r="C2557" t="s">
        <v>1527</v>
      </c>
      <c r="D2557" t="s">
        <v>161</v>
      </c>
      <c r="E2557" t="s">
        <v>698</v>
      </c>
      <c r="F2557" t="s">
        <v>11</v>
      </c>
      <c r="G2557" t="s">
        <v>34334</v>
      </c>
      <c r="H2557" t="s">
        <v>2530</v>
      </c>
      <c r="I2557" t="s">
        <v>34335</v>
      </c>
      <c r="J2557" t="s">
        <v>1721</v>
      </c>
      <c r="K2557" t="s">
        <v>34336</v>
      </c>
      <c r="L2557" t="s">
        <v>34337</v>
      </c>
      <c r="M2557" t="s">
        <v>34338</v>
      </c>
    </row>
    <row r="2558" spans="1:13">
      <c r="A2558" t="s">
        <v>177</v>
      </c>
      <c r="B2558" t="s">
        <v>177</v>
      </c>
      <c r="C2558" t="s">
        <v>1527</v>
      </c>
      <c r="D2558" t="s">
        <v>161</v>
      </c>
      <c r="E2558" t="s">
        <v>698</v>
      </c>
      <c r="F2558" t="s">
        <v>20</v>
      </c>
      <c r="G2558" t="s">
        <v>34339</v>
      </c>
      <c r="H2558" t="s">
        <v>1348</v>
      </c>
      <c r="I2558" t="s">
        <v>34340</v>
      </c>
      <c r="J2558" t="s">
        <v>1764</v>
      </c>
      <c r="K2558" t="s">
        <v>34341</v>
      </c>
      <c r="L2558" t="s">
        <v>28444</v>
      </c>
      <c r="M2558" t="s">
        <v>7063</v>
      </c>
    </row>
    <row r="2559" spans="1:13">
      <c r="A2559" t="s">
        <v>177</v>
      </c>
      <c r="B2559" t="s">
        <v>177</v>
      </c>
      <c r="C2559" t="s">
        <v>1527</v>
      </c>
      <c r="D2559" t="s">
        <v>161</v>
      </c>
      <c r="E2559" t="s">
        <v>706</v>
      </c>
      <c r="F2559" t="s">
        <v>3</v>
      </c>
      <c r="G2559" t="s">
        <v>34342</v>
      </c>
      <c r="H2559" t="s">
        <v>2743</v>
      </c>
      <c r="I2559" t="s">
        <v>34343</v>
      </c>
      <c r="J2559" t="s">
        <v>1794</v>
      </c>
      <c r="K2559" t="s">
        <v>34344</v>
      </c>
      <c r="L2559" t="s">
        <v>34345</v>
      </c>
      <c r="M2559" t="s">
        <v>34346</v>
      </c>
    </row>
    <row r="2560" spans="1:13">
      <c r="A2560" t="s">
        <v>177</v>
      </c>
      <c r="B2560" t="s">
        <v>177</v>
      </c>
      <c r="C2560" t="s">
        <v>1527</v>
      </c>
      <c r="D2560" t="s">
        <v>161</v>
      </c>
      <c r="E2560" t="s">
        <v>706</v>
      </c>
      <c r="F2560" t="s">
        <v>10</v>
      </c>
      <c r="G2560" t="s">
        <v>34347</v>
      </c>
      <c r="H2560" t="s">
        <v>2430</v>
      </c>
      <c r="I2560" t="s">
        <v>34348</v>
      </c>
      <c r="J2560" t="s">
        <v>2166</v>
      </c>
      <c r="K2560" t="s">
        <v>34349</v>
      </c>
      <c r="L2560" t="s">
        <v>34350</v>
      </c>
      <c r="M2560" t="s">
        <v>34351</v>
      </c>
    </row>
    <row r="2561" spans="1:13">
      <c r="A2561" t="s">
        <v>177</v>
      </c>
      <c r="B2561" t="s">
        <v>177</v>
      </c>
      <c r="C2561" t="s">
        <v>1527</v>
      </c>
      <c r="D2561" t="s">
        <v>161</v>
      </c>
      <c r="E2561" t="s">
        <v>706</v>
      </c>
      <c r="F2561" t="s">
        <v>2</v>
      </c>
      <c r="G2561" t="s">
        <v>34352</v>
      </c>
      <c r="H2561" t="s">
        <v>1261</v>
      </c>
      <c r="I2561" t="s">
        <v>34353</v>
      </c>
      <c r="J2561" t="s">
        <v>2781</v>
      </c>
      <c r="K2561" t="s">
        <v>34354</v>
      </c>
      <c r="L2561" t="s">
        <v>28141</v>
      </c>
      <c r="M2561" t="s">
        <v>34355</v>
      </c>
    </row>
    <row r="2562" spans="1:13">
      <c r="A2562" t="s">
        <v>177</v>
      </c>
      <c r="B2562" t="s">
        <v>177</v>
      </c>
      <c r="C2562" t="s">
        <v>1527</v>
      </c>
      <c r="D2562" t="s">
        <v>161</v>
      </c>
      <c r="E2562" t="s">
        <v>706</v>
      </c>
      <c r="F2562" t="s">
        <v>4</v>
      </c>
      <c r="G2562" t="s">
        <v>34356</v>
      </c>
      <c r="H2562" t="s">
        <v>2134</v>
      </c>
      <c r="I2562" t="s">
        <v>34357</v>
      </c>
      <c r="J2562" t="s">
        <v>1810</v>
      </c>
      <c r="K2562" t="s">
        <v>34332</v>
      </c>
      <c r="L2562" t="s">
        <v>28250</v>
      </c>
      <c r="M2562" t="s">
        <v>34358</v>
      </c>
    </row>
    <row r="2563" spans="1:13">
      <c r="A2563" t="s">
        <v>177</v>
      </c>
      <c r="B2563" t="s">
        <v>177</v>
      </c>
      <c r="C2563" t="s">
        <v>1527</v>
      </c>
      <c r="D2563" t="s">
        <v>161</v>
      </c>
      <c r="E2563" t="s">
        <v>706</v>
      </c>
      <c r="F2563" t="s">
        <v>11</v>
      </c>
      <c r="G2563" t="s">
        <v>34359</v>
      </c>
      <c r="H2563" t="s">
        <v>2481</v>
      </c>
      <c r="I2563" t="s">
        <v>34360</v>
      </c>
      <c r="J2563" t="s">
        <v>1657</v>
      </c>
      <c r="K2563" t="s">
        <v>34361</v>
      </c>
      <c r="L2563" t="s">
        <v>25405</v>
      </c>
      <c r="M2563" t="s">
        <v>34362</v>
      </c>
    </row>
    <row r="2564" spans="1:13">
      <c r="A2564" t="s">
        <v>177</v>
      </c>
      <c r="B2564" t="s">
        <v>177</v>
      </c>
      <c r="C2564" t="s">
        <v>1527</v>
      </c>
      <c r="D2564" t="s">
        <v>161</v>
      </c>
      <c r="E2564" t="s">
        <v>706</v>
      </c>
      <c r="F2564" t="s">
        <v>20</v>
      </c>
      <c r="G2564" t="s">
        <v>34363</v>
      </c>
      <c r="H2564" t="s">
        <v>2288</v>
      </c>
      <c r="I2564" t="s">
        <v>34364</v>
      </c>
      <c r="J2564" t="s">
        <v>1698</v>
      </c>
      <c r="K2564" t="s">
        <v>34310</v>
      </c>
      <c r="L2564" t="s">
        <v>34365</v>
      </c>
      <c r="M2564" t="s">
        <v>34366</v>
      </c>
    </row>
    <row r="2565" spans="1:13">
      <c r="A2565" t="s">
        <v>177</v>
      </c>
      <c r="B2565" t="s">
        <v>177</v>
      </c>
      <c r="C2565" t="s">
        <v>1527</v>
      </c>
      <c r="D2565" t="s">
        <v>161</v>
      </c>
      <c r="E2565" t="s">
        <v>714</v>
      </c>
      <c r="F2565" t="s">
        <v>3</v>
      </c>
      <c r="G2565" t="s">
        <v>34367</v>
      </c>
      <c r="H2565" t="s">
        <v>6725</v>
      </c>
      <c r="I2565" t="s">
        <v>34368</v>
      </c>
      <c r="J2565" t="s">
        <v>3185</v>
      </c>
      <c r="K2565" t="s">
        <v>34369</v>
      </c>
      <c r="L2565" t="s">
        <v>34370</v>
      </c>
      <c r="M2565" t="s">
        <v>34371</v>
      </c>
    </row>
    <row r="2566" spans="1:13">
      <c r="A2566" t="s">
        <v>177</v>
      </c>
      <c r="B2566" t="s">
        <v>177</v>
      </c>
      <c r="C2566" t="s">
        <v>1527</v>
      </c>
      <c r="D2566" t="s">
        <v>161</v>
      </c>
      <c r="E2566" t="s">
        <v>714</v>
      </c>
      <c r="F2566" t="s">
        <v>10</v>
      </c>
      <c r="G2566" t="s">
        <v>34372</v>
      </c>
      <c r="H2566" t="s">
        <v>2286</v>
      </c>
      <c r="I2566" t="s">
        <v>34373</v>
      </c>
      <c r="J2566" t="s">
        <v>1256</v>
      </c>
      <c r="K2566" t="s">
        <v>34374</v>
      </c>
      <c r="L2566" t="s">
        <v>34375</v>
      </c>
      <c r="M2566" t="s">
        <v>34376</v>
      </c>
    </row>
    <row r="2567" spans="1:13">
      <c r="A2567" t="s">
        <v>177</v>
      </c>
      <c r="B2567" t="s">
        <v>177</v>
      </c>
      <c r="C2567" t="s">
        <v>1527</v>
      </c>
      <c r="D2567" t="s">
        <v>161</v>
      </c>
      <c r="E2567" t="s">
        <v>714</v>
      </c>
      <c r="F2567" t="s">
        <v>2</v>
      </c>
      <c r="G2567" t="s">
        <v>34377</v>
      </c>
      <c r="H2567" t="s">
        <v>1948</v>
      </c>
      <c r="I2567" t="s">
        <v>34378</v>
      </c>
      <c r="J2567" t="s">
        <v>1807</v>
      </c>
      <c r="K2567" t="s">
        <v>34379</v>
      </c>
      <c r="L2567" t="s">
        <v>34380</v>
      </c>
      <c r="M2567" t="s">
        <v>34381</v>
      </c>
    </row>
    <row r="2568" spans="1:13">
      <c r="A2568" t="s">
        <v>177</v>
      </c>
      <c r="B2568" t="s">
        <v>177</v>
      </c>
      <c r="C2568" t="s">
        <v>1527</v>
      </c>
      <c r="D2568" t="s">
        <v>161</v>
      </c>
      <c r="E2568" t="s">
        <v>714</v>
      </c>
      <c r="F2568" t="s">
        <v>4</v>
      </c>
      <c r="G2568" t="s">
        <v>34382</v>
      </c>
      <c r="H2568" t="s">
        <v>2027</v>
      </c>
      <c r="I2568" t="s">
        <v>34383</v>
      </c>
      <c r="J2568" t="s">
        <v>1590</v>
      </c>
      <c r="K2568" t="s">
        <v>34384</v>
      </c>
      <c r="L2568" t="s">
        <v>27062</v>
      </c>
      <c r="M2568" t="s">
        <v>34385</v>
      </c>
    </row>
    <row r="2569" spans="1:13">
      <c r="A2569" t="s">
        <v>177</v>
      </c>
      <c r="B2569" t="s">
        <v>177</v>
      </c>
      <c r="C2569" t="s">
        <v>1527</v>
      </c>
      <c r="D2569" t="s">
        <v>161</v>
      </c>
      <c r="E2569" t="s">
        <v>714</v>
      </c>
      <c r="F2569" t="s">
        <v>11</v>
      </c>
      <c r="G2569" t="s">
        <v>34386</v>
      </c>
      <c r="H2569" t="s">
        <v>2050</v>
      </c>
      <c r="I2569" t="s">
        <v>34387</v>
      </c>
      <c r="J2569" t="s">
        <v>1504</v>
      </c>
      <c r="K2569" t="s">
        <v>34388</v>
      </c>
      <c r="L2569" t="s">
        <v>31837</v>
      </c>
      <c r="M2569" t="s">
        <v>34389</v>
      </c>
    </row>
    <row r="2570" spans="1:13">
      <c r="A2570" t="s">
        <v>177</v>
      </c>
      <c r="B2570" t="s">
        <v>177</v>
      </c>
      <c r="C2570" t="s">
        <v>1527</v>
      </c>
      <c r="D2570" t="s">
        <v>161</v>
      </c>
      <c r="E2570" t="s">
        <v>714</v>
      </c>
      <c r="F2570" t="s">
        <v>20</v>
      </c>
      <c r="G2570" t="s">
        <v>34390</v>
      </c>
      <c r="H2570" t="s">
        <v>2059</v>
      </c>
      <c r="I2570" t="s">
        <v>34391</v>
      </c>
      <c r="J2570" t="s">
        <v>1961</v>
      </c>
      <c r="K2570" t="s">
        <v>34392</v>
      </c>
      <c r="L2570" t="s">
        <v>34393</v>
      </c>
      <c r="M2570" t="s">
        <v>34394</v>
      </c>
    </row>
    <row r="2571" spans="1:13">
      <c r="A2571" t="s">
        <v>177</v>
      </c>
      <c r="B2571" t="s">
        <v>177</v>
      </c>
      <c r="C2571" t="s">
        <v>1527</v>
      </c>
      <c r="D2571" t="s">
        <v>162</v>
      </c>
      <c r="E2571" t="s">
        <v>722</v>
      </c>
      <c r="F2571" t="s">
        <v>3</v>
      </c>
      <c r="G2571" t="s">
        <v>34395</v>
      </c>
      <c r="H2571" t="s">
        <v>1309</v>
      </c>
      <c r="I2571" t="s">
        <v>34396</v>
      </c>
      <c r="J2571" t="s">
        <v>3377</v>
      </c>
      <c r="K2571" t="s">
        <v>34397</v>
      </c>
      <c r="L2571" t="s">
        <v>34398</v>
      </c>
      <c r="M2571" t="s">
        <v>34399</v>
      </c>
    </row>
    <row r="2572" spans="1:13">
      <c r="A2572" t="s">
        <v>177</v>
      </c>
      <c r="B2572" t="s">
        <v>177</v>
      </c>
      <c r="C2572" t="s">
        <v>1527</v>
      </c>
      <c r="D2572" t="s">
        <v>162</v>
      </c>
      <c r="E2572" t="s">
        <v>722</v>
      </c>
      <c r="F2572" t="s">
        <v>10</v>
      </c>
      <c r="G2572" t="s">
        <v>34400</v>
      </c>
      <c r="H2572" t="s">
        <v>7008</v>
      </c>
      <c r="I2572" t="s">
        <v>34401</v>
      </c>
      <c r="J2572" t="s">
        <v>4053</v>
      </c>
      <c r="K2572" t="s">
        <v>34402</v>
      </c>
      <c r="L2572" t="s">
        <v>34403</v>
      </c>
      <c r="M2572" t="s">
        <v>34404</v>
      </c>
    </row>
    <row r="2573" spans="1:13">
      <c r="A2573" t="s">
        <v>177</v>
      </c>
      <c r="B2573" t="s">
        <v>177</v>
      </c>
      <c r="C2573" t="s">
        <v>1527</v>
      </c>
      <c r="D2573" t="s">
        <v>162</v>
      </c>
      <c r="E2573" t="s">
        <v>722</v>
      </c>
      <c r="F2573" t="s">
        <v>2</v>
      </c>
      <c r="G2573" t="s">
        <v>34405</v>
      </c>
      <c r="H2573" t="s">
        <v>3089</v>
      </c>
      <c r="I2573" t="s">
        <v>34406</v>
      </c>
      <c r="J2573" t="s">
        <v>2187</v>
      </c>
      <c r="K2573" t="s">
        <v>34407</v>
      </c>
      <c r="L2573" t="s">
        <v>34408</v>
      </c>
      <c r="M2573" t="s">
        <v>34409</v>
      </c>
    </row>
    <row r="2574" spans="1:13">
      <c r="A2574" t="s">
        <v>177</v>
      </c>
      <c r="B2574" t="s">
        <v>177</v>
      </c>
      <c r="C2574" t="s">
        <v>1527</v>
      </c>
      <c r="D2574" t="s">
        <v>162</v>
      </c>
      <c r="E2574" t="s">
        <v>722</v>
      </c>
      <c r="F2574" t="s">
        <v>4</v>
      </c>
      <c r="G2574" t="s">
        <v>34410</v>
      </c>
      <c r="H2574" t="s">
        <v>3289</v>
      </c>
      <c r="I2574" t="s">
        <v>34411</v>
      </c>
      <c r="J2574" t="s">
        <v>2074</v>
      </c>
      <c r="K2574" t="s">
        <v>34412</v>
      </c>
      <c r="L2574" t="s">
        <v>34413</v>
      </c>
      <c r="M2574" t="s">
        <v>34414</v>
      </c>
    </row>
    <row r="2575" spans="1:13">
      <c r="A2575" t="s">
        <v>177</v>
      </c>
      <c r="B2575" t="s">
        <v>177</v>
      </c>
      <c r="C2575" t="s">
        <v>1527</v>
      </c>
      <c r="D2575" t="s">
        <v>162</v>
      </c>
      <c r="E2575" t="s">
        <v>722</v>
      </c>
      <c r="F2575" t="s">
        <v>11</v>
      </c>
      <c r="G2575" t="s">
        <v>34415</v>
      </c>
      <c r="H2575" t="s">
        <v>2463</v>
      </c>
      <c r="I2575" t="s">
        <v>34309</v>
      </c>
      <c r="J2575" t="s">
        <v>1590</v>
      </c>
      <c r="K2575" t="s">
        <v>34384</v>
      </c>
      <c r="L2575" t="s">
        <v>26470</v>
      </c>
      <c r="M2575" t="s">
        <v>34416</v>
      </c>
    </row>
    <row r="2576" spans="1:13">
      <c r="A2576" t="s">
        <v>177</v>
      </c>
      <c r="B2576" t="s">
        <v>177</v>
      </c>
      <c r="C2576" t="s">
        <v>1527</v>
      </c>
      <c r="D2576" t="s">
        <v>162</v>
      </c>
      <c r="E2576" t="s">
        <v>722</v>
      </c>
      <c r="F2576" t="s">
        <v>20</v>
      </c>
      <c r="G2576" t="s">
        <v>34417</v>
      </c>
      <c r="H2576" t="s">
        <v>2247</v>
      </c>
      <c r="I2576" t="s">
        <v>34418</v>
      </c>
      <c r="J2576" t="s">
        <v>1613</v>
      </c>
      <c r="K2576" t="s">
        <v>34419</v>
      </c>
      <c r="L2576" t="s">
        <v>34420</v>
      </c>
      <c r="M2576" t="s">
        <v>34421</v>
      </c>
    </row>
    <row r="2577" spans="1:13">
      <c r="A2577" t="s">
        <v>177</v>
      </c>
      <c r="B2577" t="s">
        <v>177</v>
      </c>
      <c r="C2577" t="s">
        <v>1527</v>
      </c>
      <c r="D2577" t="s">
        <v>162</v>
      </c>
      <c r="E2577" t="s">
        <v>730</v>
      </c>
      <c r="F2577" t="s">
        <v>3</v>
      </c>
      <c r="G2577" t="s">
        <v>34422</v>
      </c>
      <c r="H2577" t="s">
        <v>1883</v>
      </c>
      <c r="I2577" t="s">
        <v>34423</v>
      </c>
      <c r="J2577" t="s">
        <v>4100</v>
      </c>
      <c r="K2577" t="s">
        <v>26624</v>
      </c>
      <c r="L2577" t="s">
        <v>34424</v>
      </c>
      <c r="M2577" t="s">
        <v>34425</v>
      </c>
    </row>
    <row r="2578" spans="1:13">
      <c r="A2578" t="s">
        <v>177</v>
      </c>
      <c r="B2578" t="s">
        <v>177</v>
      </c>
      <c r="C2578" t="s">
        <v>1527</v>
      </c>
      <c r="D2578" t="s">
        <v>162</v>
      </c>
      <c r="E2578" t="s">
        <v>730</v>
      </c>
      <c r="F2578" t="s">
        <v>10</v>
      </c>
      <c r="G2578" t="s">
        <v>34426</v>
      </c>
      <c r="H2578" t="s">
        <v>5098</v>
      </c>
      <c r="I2578" t="s">
        <v>34427</v>
      </c>
      <c r="J2578" t="s">
        <v>3700</v>
      </c>
      <c r="K2578" t="s">
        <v>34428</v>
      </c>
      <c r="L2578" t="s">
        <v>34429</v>
      </c>
      <c r="M2578" t="s">
        <v>34430</v>
      </c>
    </row>
    <row r="2579" spans="1:13">
      <c r="A2579" t="s">
        <v>177</v>
      </c>
      <c r="B2579" t="s">
        <v>177</v>
      </c>
      <c r="C2579" t="s">
        <v>1527</v>
      </c>
      <c r="D2579" t="s">
        <v>162</v>
      </c>
      <c r="E2579" t="s">
        <v>730</v>
      </c>
      <c r="F2579" t="s">
        <v>2</v>
      </c>
      <c r="G2579" t="s">
        <v>34431</v>
      </c>
      <c r="H2579" t="s">
        <v>1250</v>
      </c>
      <c r="I2579" t="s">
        <v>34432</v>
      </c>
      <c r="J2579" t="s">
        <v>2060</v>
      </c>
      <c r="K2579" t="s">
        <v>34290</v>
      </c>
      <c r="L2579" t="s">
        <v>34433</v>
      </c>
      <c r="M2579" t="s">
        <v>34434</v>
      </c>
    </row>
    <row r="2580" spans="1:13">
      <c r="A2580" t="s">
        <v>177</v>
      </c>
      <c r="B2580" t="s">
        <v>177</v>
      </c>
      <c r="C2580" t="s">
        <v>1527</v>
      </c>
      <c r="D2580" t="s">
        <v>162</v>
      </c>
      <c r="E2580" t="s">
        <v>730</v>
      </c>
      <c r="F2580" t="s">
        <v>4</v>
      </c>
      <c r="G2580" t="s">
        <v>34435</v>
      </c>
      <c r="H2580" t="s">
        <v>2278</v>
      </c>
      <c r="I2580" t="s">
        <v>34436</v>
      </c>
      <c r="J2580" t="s">
        <v>1853</v>
      </c>
      <c r="K2580" t="s">
        <v>34437</v>
      </c>
      <c r="L2580" t="s">
        <v>34438</v>
      </c>
      <c r="M2580" t="s">
        <v>34439</v>
      </c>
    </row>
    <row r="2581" spans="1:13">
      <c r="A2581" t="s">
        <v>177</v>
      </c>
      <c r="B2581" t="s">
        <v>177</v>
      </c>
      <c r="C2581" t="s">
        <v>1527</v>
      </c>
      <c r="D2581" t="s">
        <v>162</v>
      </c>
      <c r="E2581" t="s">
        <v>730</v>
      </c>
      <c r="F2581" t="s">
        <v>11</v>
      </c>
      <c r="G2581" t="s">
        <v>34440</v>
      </c>
      <c r="H2581" t="s">
        <v>1354</v>
      </c>
      <c r="I2581" t="s">
        <v>34441</v>
      </c>
      <c r="J2581" t="s">
        <v>1764</v>
      </c>
      <c r="K2581" t="s">
        <v>34341</v>
      </c>
      <c r="L2581" t="s">
        <v>27291</v>
      </c>
      <c r="M2581" t="s">
        <v>34442</v>
      </c>
    </row>
    <row r="2582" spans="1:13">
      <c r="A2582" t="s">
        <v>177</v>
      </c>
      <c r="B2582" t="s">
        <v>177</v>
      </c>
      <c r="C2582" t="s">
        <v>1527</v>
      </c>
      <c r="D2582" t="s">
        <v>162</v>
      </c>
      <c r="E2582" t="s">
        <v>730</v>
      </c>
      <c r="F2582" t="s">
        <v>20</v>
      </c>
      <c r="G2582" t="s">
        <v>34443</v>
      </c>
      <c r="H2582" t="s">
        <v>1981</v>
      </c>
      <c r="I2582" t="s">
        <v>34444</v>
      </c>
      <c r="J2582" t="s">
        <v>1592</v>
      </c>
      <c r="K2582" t="s">
        <v>26577</v>
      </c>
      <c r="L2582" t="s">
        <v>34445</v>
      </c>
      <c r="M2582" t="s">
        <v>8700</v>
      </c>
    </row>
    <row r="2583" spans="1:13">
      <c r="A2583" t="s">
        <v>177</v>
      </c>
      <c r="B2583" t="s">
        <v>177</v>
      </c>
      <c r="C2583" t="s">
        <v>1527</v>
      </c>
      <c r="D2583" t="s">
        <v>162</v>
      </c>
      <c r="E2583" t="s">
        <v>738</v>
      </c>
      <c r="F2583" t="s">
        <v>3</v>
      </c>
      <c r="G2583" t="s">
        <v>34446</v>
      </c>
      <c r="H2583" t="s">
        <v>4807</v>
      </c>
      <c r="I2583" t="s">
        <v>34447</v>
      </c>
      <c r="J2583" t="s">
        <v>1773</v>
      </c>
      <c r="K2583" t="s">
        <v>34448</v>
      </c>
      <c r="L2583" t="s">
        <v>34449</v>
      </c>
      <c r="M2583" t="s">
        <v>34450</v>
      </c>
    </row>
    <row r="2584" spans="1:13">
      <c r="A2584" t="s">
        <v>177</v>
      </c>
      <c r="B2584" t="s">
        <v>177</v>
      </c>
      <c r="C2584" t="s">
        <v>1527</v>
      </c>
      <c r="D2584" t="s">
        <v>162</v>
      </c>
      <c r="E2584" t="s">
        <v>738</v>
      </c>
      <c r="F2584" t="s">
        <v>10</v>
      </c>
      <c r="G2584" t="s">
        <v>34451</v>
      </c>
      <c r="H2584" t="s">
        <v>1773</v>
      </c>
      <c r="I2584" t="s">
        <v>34452</v>
      </c>
      <c r="J2584" t="s">
        <v>4587</v>
      </c>
      <c r="K2584" t="s">
        <v>34453</v>
      </c>
      <c r="L2584" t="s">
        <v>34454</v>
      </c>
      <c r="M2584" t="s">
        <v>34455</v>
      </c>
    </row>
    <row r="2585" spans="1:13">
      <c r="A2585" t="s">
        <v>177</v>
      </c>
      <c r="B2585" t="s">
        <v>177</v>
      </c>
      <c r="C2585" t="s">
        <v>1527</v>
      </c>
      <c r="D2585" t="s">
        <v>162</v>
      </c>
      <c r="E2585" t="s">
        <v>738</v>
      </c>
      <c r="F2585" t="s">
        <v>2</v>
      </c>
      <c r="G2585" t="s">
        <v>34456</v>
      </c>
      <c r="H2585" t="s">
        <v>3932</v>
      </c>
      <c r="I2585" t="s">
        <v>34457</v>
      </c>
      <c r="J2585" t="s">
        <v>2529</v>
      </c>
      <c r="K2585" t="s">
        <v>34458</v>
      </c>
      <c r="L2585" t="s">
        <v>469</v>
      </c>
      <c r="M2585" t="s">
        <v>34459</v>
      </c>
    </row>
    <row r="2586" spans="1:13">
      <c r="A2586" t="s">
        <v>177</v>
      </c>
      <c r="B2586" t="s">
        <v>177</v>
      </c>
      <c r="C2586" t="s">
        <v>1527</v>
      </c>
      <c r="D2586" t="s">
        <v>162</v>
      </c>
      <c r="E2586" t="s">
        <v>738</v>
      </c>
      <c r="F2586" t="s">
        <v>4</v>
      </c>
      <c r="G2586" t="s">
        <v>34460</v>
      </c>
      <c r="H2586" t="s">
        <v>2135</v>
      </c>
      <c r="I2586" t="s">
        <v>34461</v>
      </c>
      <c r="J2586" t="s">
        <v>1939</v>
      </c>
      <c r="K2586" t="s">
        <v>34462</v>
      </c>
      <c r="L2586" t="s">
        <v>25575</v>
      </c>
      <c r="M2586" t="s">
        <v>34463</v>
      </c>
    </row>
    <row r="2587" spans="1:13">
      <c r="A2587" t="s">
        <v>177</v>
      </c>
      <c r="B2587" t="s">
        <v>177</v>
      </c>
      <c r="C2587" t="s">
        <v>1527</v>
      </c>
      <c r="D2587" t="s">
        <v>162</v>
      </c>
      <c r="E2587" t="s">
        <v>738</v>
      </c>
      <c r="F2587" t="s">
        <v>11</v>
      </c>
      <c r="G2587" t="s">
        <v>34464</v>
      </c>
      <c r="H2587" t="s">
        <v>2279</v>
      </c>
      <c r="I2587" t="s">
        <v>34465</v>
      </c>
      <c r="J2587" t="s">
        <v>1590</v>
      </c>
      <c r="K2587" t="s">
        <v>34384</v>
      </c>
      <c r="L2587" t="s">
        <v>34466</v>
      </c>
      <c r="M2587" t="s">
        <v>34467</v>
      </c>
    </row>
    <row r="2588" spans="1:13">
      <c r="A2588" t="s">
        <v>177</v>
      </c>
      <c r="B2588" t="s">
        <v>177</v>
      </c>
      <c r="C2588" t="s">
        <v>1527</v>
      </c>
      <c r="D2588" t="s">
        <v>162</v>
      </c>
      <c r="E2588" t="s">
        <v>738</v>
      </c>
      <c r="F2588" t="s">
        <v>20</v>
      </c>
      <c r="G2588" t="s">
        <v>34468</v>
      </c>
      <c r="H2588" t="s">
        <v>2976</v>
      </c>
      <c r="I2588" t="s">
        <v>34469</v>
      </c>
      <c r="J2588" t="s">
        <v>1810</v>
      </c>
      <c r="K2588" t="s">
        <v>34332</v>
      </c>
      <c r="L2588" t="s">
        <v>32101</v>
      </c>
      <c r="M2588" t="s">
        <v>201</v>
      </c>
    </row>
    <row r="2589" spans="1:13">
      <c r="A2589" t="s">
        <v>177</v>
      </c>
      <c r="B2589" t="s">
        <v>177</v>
      </c>
      <c r="C2589" t="s">
        <v>1527</v>
      </c>
      <c r="D2589" t="s">
        <v>162</v>
      </c>
      <c r="E2589" t="s">
        <v>746</v>
      </c>
      <c r="F2589" t="s">
        <v>3</v>
      </c>
      <c r="G2589" t="s">
        <v>34470</v>
      </c>
      <c r="H2589" t="s">
        <v>3861</v>
      </c>
      <c r="I2589" t="s">
        <v>34471</v>
      </c>
      <c r="J2589" t="s">
        <v>3051</v>
      </c>
      <c r="K2589" t="s">
        <v>34472</v>
      </c>
      <c r="L2589" t="s">
        <v>34473</v>
      </c>
      <c r="M2589" t="s">
        <v>34474</v>
      </c>
    </row>
    <row r="2590" spans="1:13">
      <c r="A2590" t="s">
        <v>177</v>
      </c>
      <c r="B2590" t="s">
        <v>177</v>
      </c>
      <c r="C2590" t="s">
        <v>1527</v>
      </c>
      <c r="D2590" t="s">
        <v>162</v>
      </c>
      <c r="E2590" t="s">
        <v>746</v>
      </c>
      <c r="F2590" t="s">
        <v>10</v>
      </c>
      <c r="G2590" t="s">
        <v>34475</v>
      </c>
      <c r="H2590" t="s">
        <v>1303</v>
      </c>
      <c r="I2590" t="s">
        <v>34476</v>
      </c>
      <c r="J2590" t="s">
        <v>3438</v>
      </c>
      <c r="K2590" t="s">
        <v>34477</v>
      </c>
      <c r="L2590" t="s">
        <v>34478</v>
      </c>
      <c r="M2590" t="s">
        <v>34479</v>
      </c>
    </row>
    <row r="2591" spans="1:13">
      <c r="A2591" t="s">
        <v>177</v>
      </c>
      <c r="B2591" t="s">
        <v>177</v>
      </c>
      <c r="C2591" t="s">
        <v>1527</v>
      </c>
      <c r="D2591" t="s">
        <v>162</v>
      </c>
      <c r="E2591" t="s">
        <v>746</v>
      </c>
      <c r="F2591" t="s">
        <v>2</v>
      </c>
      <c r="G2591" t="s">
        <v>34480</v>
      </c>
      <c r="H2591" t="s">
        <v>2674</v>
      </c>
      <c r="I2591" t="s">
        <v>34481</v>
      </c>
      <c r="J2591" t="s">
        <v>2278</v>
      </c>
      <c r="K2591" t="s">
        <v>12915</v>
      </c>
      <c r="L2591" t="s">
        <v>34482</v>
      </c>
      <c r="M2591" t="s">
        <v>34483</v>
      </c>
    </row>
    <row r="2592" spans="1:13">
      <c r="A2592" t="s">
        <v>177</v>
      </c>
      <c r="B2592" t="s">
        <v>177</v>
      </c>
      <c r="C2592" t="s">
        <v>1527</v>
      </c>
      <c r="D2592" t="s">
        <v>162</v>
      </c>
      <c r="E2592" t="s">
        <v>746</v>
      </c>
      <c r="F2592" t="s">
        <v>4</v>
      </c>
      <c r="G2592" t="s">
        <v>34484</v>
      </c>
      <c r="H2592" t="s">
        <v>2052</v>
      </c>
      <c r="I2592" t="s">
        <v>34485</v>
      </c>
      <c r="J2592" t="s">
        <v>1546</v>
      </c>
      <c r="K2592" t="s">
        <v>34314</v>
      </c>
      <c r="L2592" t="s">
        <v>34486</v>
      </c>
      <c r="M2592" t="s">
        <v>12481</v>
      </c>
    </row>
    <row r="2593" spans="1:13">
      <c r="A2593" t="s">
        <v>177</v>
      </c>
      <c r="B2593" t="s">
        <v>177</v>
      </c>
      <c r="C2593" t="s">
        <v>1527</v>
      </c>
      <c r="D2593" t="s">
        <v>162</v>
      </c>
      <c r="E2593" t="s">
        <v>746</v>
      </c>
      <c r="F2593" t="s">
        <v>11</v>
      </c>
      <c r="G2593" t="s">
        <v>34487</v>
      </c>
      <c r="H2593" t="s">
        <v>2281</v>
      </c>
      <c r="I2593" t="s">
        <v>34488</v>
      </c>
      <c r="J2593" t="s">
        <v>1051</v>
      </c>
      <c r="K2593" t="s">
        <v>34489</v>
      </c>
      <c r="L2593" t="s">
        <v>26460</v>
      </c>
      <c r="M2593" t="s">
        <v>34490</v>
      </c>
    </row>
    <row r="2594" spans="1:13">
      <c r="A2594" t="s">
        <v>177</v>
      </c>
      <c r="B2594" t="s">
        <v>177</v>
      </c>
      <c r="C2594" t="s">
        <v>1527</v>
      </c>
      <c r="D2594" t="s">
        <v>162</v>
      </c>
      <c r="E2594" t="s">
        <v>746</v>
      </c>
      <c r="F2594" t="s">
        <v>20</v>
      </c>
      <c r="G2594" t="s">
        <v>34491</v>
      </c>
      <c r="H2594" t="s">
        <v>2101</v>
      </c>
      <c r="I2594" t="s">
        <v>34492</v>
      </c>
      <c r="J2594" t="s">
        <v>1984</v>
      </c>
      <c r="K2594" t="s">
        <v>34493</v>
      </c>
      <c r="L2594" t="s">
        <v>18728</v>
      </c>
      <c r="M2594" t="s">
        <v>1276</v>
      </c>
    </row>
    <row r="2595" spans="1:13">
      <c r="A2595" t="s">
        <v>177</v>
      </c>
      <c r="B2595" t="s">
        <v>177</v>
      </c>
      <c r="C2595" t="s">
        <v>1527</v>
      </c>
      <c r="D2595" t="s">
        <v>163</v>
      </c>
      <c r="E2595" t="s">
        <v>754</v>
      </c>
      <c r="F2595" t="s">
        <v>3</v>
      </c>
      <c r="G2595" t="s">
        <v>34494</v>
      </c>
      <c r="H2595" t="s">
        <v>2572</v>
      </c>
      <c r="I2595" t="s">
        <v>34495</v>
      </c>
      <c r="J2595" t="s">
        <v>2596</v>
      </c>
      <c r="K2595" t="s">
        <v>34496</v>
      </c>
      <c r="L2595" t="s">
        <v>34497</v>
      </c>
      <c r="M2595" t="s">
        <v>34498</v>
      </c>
    </row>
    <row r="2596" spans="1:13">
      <c r="A2596" t="s">
        <v>177</v>
      </c>
      <c r="B2596" t="s">
        <v>177</v>
      </c>
      <c r="C2596" t="s">
        <v>1527</v>
      </c>
      <c r="D2596" t="s">
        <v>163</v>
      </c>
      <c r="E2596" t="s">
        <v>754</v>
      </c>
      <c r="F2596" t="s">
        <v>10</v>
      </c>
      <c r="G2596" t="s">
        <v>34499</v>
      </c>
      <c r="H2596" t="s">
        <v>3504</v>
      </c>
      <c r="I2596" t="s">
        <v>34500</v>
      </c>
      <c r="J2596" t="s">
        <v>1238</v>
      </c>
      <c r="K2596" t="s">
        <v>34501</v>
      </c>
      <c r="L2596" t="s">
        <v>34502</v>
      </c>
      <c r="M2596" t="s">
        <v>34503</v>
      </c>
    </row>
    <row r="2597" spans="1:13">
      <c r="A2597" t="s">
        <v>177</v>
      </c>
      <c r="B2597" t="s">
        <v>177</v>
      </c>
      <c r="C2597" t="s">
        <v>1527</v>
      </c>
      <c r="D2597" t="s">
        <v>163</v>
      </c>
      <c r="E2597" t="s">
        <v>754</v>
      </c>
      <c r="F2597" t="s">
        <v>2</v>
      </c>
      <c r="G2597" t="s">
        <v>34504</v>
      </c>
      <c r="H2597" t="s">
        <v>1132</v>
      </c>
      <c r="I2597" t="s">
        <v>34505</v>
      </c>
      <c r="J2597" t="s">
        <v>2015</v>
      </c>
      <c r="K2597" t="s">
        <v>34506</v>
      </c>
      <c r="L2597" t="s">
        <v>34507</v>
      </c>
      <c r="M2597" t="s">
        <v>34508</v>
      </c>
    </row>
    <row r="2598" spans="1:13">
      <c r="A2598" t="s">
        <v>177</v>
      </c>
      <c r="B2598" t="s">
        <v>177</v>
      </c>
      <c r="C2598" t="s">
        <v>1527</v>
      </c>
      <c r="D2598" t="s">
        <v>163</v>
      </c>
      <c r="E2598" t="s">
        <v>754</v>
      </c>
      <c r="F2598" t="s">
        <v>4</v>
      </c>
      <c r="G2598" t="s">
        <v>34509</v>
      </c>
      <c r="H2598" t="s">
        <v>3271</v>
      </c>
      <c r="I2598" t="s">
        <v>34510</v>
      </c>
      <c r="J2598" t="s">
        <v>2114</v>
      </c>
      <c r="K2598" t="s">
        <v>34511</v>
      </c>
      <c r="L2598" t="s">
        <v>34512</v>
      </c>
      <c r="M2598" t="s">
        <v>34513</v>
      </c>
    </row>
    <row r="2599" spans="1:13">
      <c r="A2599" t="s">
        <v>177</v>
      </c>
      <c r="B2599" t="s">
        <v>177</v>
      </c>
      <c r="C2599" t="s">
        <v>1527</v>
      </c>
      <c r="D2599" t="s">
        <v>163</v>
      </c>
      <c r="E2599" t="s">
        <v>754</v>
      </c>
      <c r="F2599" t="s">
        <v>11</v>
      </c>
      <c r="G2599" t="s">
        <v>34514</v>
      </c>
      <c r="H2599" t="s">
        <v>2587</v>
      </c>
      <c r="I2599" t="s">
        <v>34515</v>
      </c>
      <c r="J2599" t="s">
        <v>1721</v>
      </c>
      <c r="K2599" t="s">
        <v>34336</v>
      </c>
      <c r="L2599" t="s">
        <v>24935</v>
      </c>
      <c r="M2599" t="s">
        <v>34516</v>
      </c>
    </row>
    <row r="2600" spans="1:13">
      <c r="A2600" t="s">
        <v>177</v>
      </c>
      <c r="B2600" t="s">
        <v>177</v>
      </c>
      <c r="C2600" t="s">
        <v>1527</v>
      </c>
      <c r="D2600" t="s">
        <v>163</v>
      </c>
      <c r="E2600" t="s">
        <v>754</v>
      </c>
      <c r="F2600" t="s">
        <v>20</v>
      </c>
      <c r="G2600" t="s">
        <v>34517</v>
      </c>
      <c r="H2600" t="s">
        <v>1936</v>
      </c>
      <c r="I2600" t="s">
        <v>34518</v>
      </c>
      <c r="J2600" t="s">
        <v>1613</v>
      </c>
      <c r="K2600" t="s">
        <v>34419</v>
      </c>
      <c r="L2600" t="s">
        <v>34519</v>
      </c>
      <c r="M2600" t="s">
        <v>34520</v>
      </c>
    </row>
    <row r="2601" spans="1:13">
      <c r="A2601" t="s">
        <v>177</v>
      </c>
      <c r="B2601" t="s">
        <v>177</v>
      </c>
      <c r="C2601" t="s">
        <v>1527</v>
      </c>
      <c r="D2601" t="s">
        <v>163</v>
      </c>
      <c r="E2601" t="s">
        <v>762</v>
      </c>
      <c r="F2601" t="s">
        <v>3</v>
      </c>
      <c r="G2601" t="s">
        <v>34521</v>
      </c>
      <c r="H2601" t="s">
        <v>2840</v>
      </c>
      <c r="I2601" t="s">
        <v>34522</v>
      </c>
      <c r="J2601" t="s">
        <v>3158</v>
      </c>
      <c r="K2601" t="s">
        <v>34523</v>
      </c>
      <c r="L2601" t="s">
        <v>34524</v>
      </c>
      <c r="M2601" t="s">
        <v>34525</v>
      </c>
    </row>
    <row r="2602" spans="1:13">
      <c r="A2602" t="s">
        <v>177</v>
      </c>
      <c r="B2602" t="s">
        <v>177</v>
      </c>
      <c r="C2602" t="s">
        <v>1527</v>
      </c>
      <c r="D2602" t="s">
        <v>163</v>
      </c>
      <c r="E2602" t="s">
        <v>762</v>
      </c>
      <c r="F2602" t="s">
        <v>10</v>
      </c>
      <c r="G2602" t="s">
        <v>34526</v>
      </c>
      <c r="H2602" t="s">
        <v>2350</v>
      </c>
      <c r="I2602" t="s">
        <v>34527</v>
      </c>
      <c r="J2602" t="s">
        <v>3154</v>
      </c>
      <c r="K2602" t="s">
        <v>34528</v>
      </c>
      <c r="L2602" t="s">
        <v>34529</v>
      </c>
      <c r="M2602" t="s">
        <v>34530</v>
      </c>
    </row>
    <row r="2603" spans="1:13">
      <c r="A2603" t="s">
        <v>177</v>
      </c>
      <c r="B2603" t="s">
        <v>177</v>
      </c>
      <c r="C2603" t="s">
        <v>1527</v>
      </c>
      <c r="D2603" t="s">
        <v>163</v>
      </c>
      <c r="E2603" t="s">
        <v>762</v>
      </c>
      <c r="F2603" t="s">
        <v>2</v>
      </c>
      <c r="G2603" t="s">
        <v>34531</v>
      </c>
      <c r="H2603" t="s">
        <v>1751</v>
      </c>
      <c r="I2603" t="s">
        <v>34532</v>
      </c>
      <c r="J2603" t="s">
        <v>2450</v>
      </c>
      <c r="K2603" t="s">
        <v>34533</v>
      </c>
      <c r="L2603" t="s">
        <v>34534</v>
      </c>
      <c r="M2603" t="s">
        <v>34535</v>
      </c>
    </row>
    <row r="2604" spans="1:13">
      <c r="A2604" t="s">
        <v>177</v>
      </c>
      <c r="B2604" t="s">
        <v>177</v>
      </c>
      <c r="C2604" t="s">
        <v>1527</v>
      </c>
      <c r="D2604" t="s">
        <v>163</v>
      </c>
      <c r="E2604" t="s">
        <v>762</v>
      </c>
      <c r="F2604" t="s">
        <v>4</v>
      </c>
      <c r="G2604" t="s">
        <v>34536</v>
      </c>
      <c r="H2604" t="s">
        <v>2687</v>
      </c>
      <c r="I2604" t="s">
        <v>34537</v>
      </c>
      <c r="J2604" t="s">
        <v>1961</v>
      </c>
      <c r="K2604" t="s">
        <v>34392</v>
      </c>
      <c r="L2604" t="s">
        <v>29001</v>
      </c>
      <c r="M2604" t="s">
        <v>34538</v>
      </c>
    </row>
    <row r="2605" spans="1:13">
      <c r="A2605" t="s">
        <v>177</v>
      </c>
      <c r="B2605" t="s">
        <v>177</v>
      </c>
      <c r="C2605" t="s">
        <v>1527</v>
      </c>
      <c r="D2605" t="s">
        <v>163</v>
      </c>
      <c r="E2605" t="s">
        <v>762</v>
      </c>
      <c r="F2605" t="s">
        <v>11</v>
      </c>
      <c r="G2605" t="s">
        <v>34539</v>
      </c>
      <c r="H2605" t="s">
        <v>2566</v>
      </c>
      <c r="I2605" t="s">
        <v>34540</v>
      </c>
      <c r="J2605" t="s">
        <v>1744</v>
      </c>
      <c r="K2605" t="s">
        <v>26639</v>
      </c>
      <c r="L2605" t="s">
        <v>34541</v>
      </c>
      <c r="M2605" t="s">
        <v>34542</v>
      </c>
    </row>
    <row r="2606" spans="1:13">
      <c r="A2606" t="s">
        <v>177</v>
      </c>
      <c r="B2606" t="s">
        <v>177</v>
      </c>
      <c r="C2606" t="s">
        <v>1527</v>
      </c>
      <c r="D2606" t="s">
        <v>163</v>
      </c>
      <c r="E2606" t="s">
        <v>762</v>
      </c>
      <c r="F2606" t="s">
        <v>20</v>
      </c>
      <c r="G2606" t="s">
        <v>34543</v>
      </c>
      <c r="H2606" t="s">
        <v>2287</v>
      </c>
      <c r="I2606" t="s">
        <v>34544</v>
      </c>
      <c r="J2606" t="s">
        <v>1764</v>
      </c>
      <c r="K2606" t="s">
        <v>34341</v>
      </c>
      <c r="L2606" t="s">
        <v>18986</v>
      </c>
      <c r="M2606" t="s">
        <v>34545</v>
      </c>
    </row>
    <row r="2607" spans="1:13">
      <c r="A2607" t="s">
        <v>177</v>
      </c>
      <c r="B2607" t="s">
        <v>177</v>
      </c>
      <c r="C2607" t="s">
        <v>1527</v>
      </c>
      <c r="D2607" t="s">
        <v>163</v>
      </c>
      <c r="E2607" t="s">
        <v>770</v>
      </c>
      <c r="F2607" t="s">
        <v>3</v>
      </c>
      <c r="G2607" t="s">
        <v>34546</v>
      </c>
      <c r="H2607" t="s">
        <v>2408</v>
      </c>
      <c r="I2607" t="s">
        <v>34547</v>
      </c>
      <c r="J2607" t="s">
        <v>1132</v>
      </c>
      <c r="K2607" t="s">
        <v>34548</v>
      </c>
      <c r="L2607" t="s">
        <v>34549</v>
      </c>
      <c r="M2607" t="s">
        <v>34550</v>
      </c>
    </row>
    <row r="2608" spans="1:13">
      <c r="A2608" t="s">
        <v>177</v>
      </c>
      <c r="B2608" t="s">
        <v>177</v>
      </c>
      <c r="C2608" t="s">
        <v>1527</v>
      </c>
      <c r="D2608" t="s">
        <v>163</v>
      </c>
      <c r="E2608" t="s">
        <v>770</v>
      </c>
      <c r="F2608" t="s">
        <v>10</v>
      </c>
      <c r="G2608" t="s">
        <v>34551</v>
      </c>
      <c r="H2608" t="s">
        <v>4462</v>
      </c>
      <c r="I2608" t="s">
        <v>34552</v>
      </c>
      <c r="J2608" t="s">
        <v>4428</v>
      </c>
      <c r="K2608" t="s">
        <v>34553</v>
      </c>
      <c r="L2608" t="s">
        <v>34554</v>
      </c>
      <c r="M2608" t="s">
        <v>34555</v>
      </c>
    </row>
    <row r="2609" spans="1:13">
      <c r="A2609" t="s">
        <v>177</v>
      </c>
      <c r="B2609" t="s">
        <v>177</v>
      </c>
      <c r="C2609" t="s">
        <v>1527</v>
      </c>
      <c r="D2609" t="s">
        <v>163</v>
      </c>
      <c r="E2609" t="s">
        <v>770</v>
      </c>
      <c r="F2609" t="s">
        <v>2</v>
      </c>
      <c r="G2609" t="s">
        <v>34556</v>
      </c>
      <c r="H2609" t="s">
        <v>1256</v>
      </c>
      <c r="I2609" t="s">
        <v>34557</v>
      </c>
      <c r="J2609" t="s">
        <v>2529</v>
      </c>
      <c r="K2609" t="s">
        <v>34458</v>
      </c>
      <c r="L2609" t="s">
        <v>34558</v>
      </c>
      <c r="M2609" t="s">
        <v>34559</v>
      </c>
    </row>
    <row r="2610" spans="1:13">
      <c r="A2610" t="s">
        <v>177</v>
      </c>
      <c r="B2610" t="s">
        <v>177</v>
      </c>
      <c r="C2610" t="s">
        <v>1527</v>
      </c>
      <c r="D2610" t="s">
        <v>163</v>
      </c>
      <c r="E2610" t="s">
        <v>770</v>
      </c>
      <c r="F2610" t="s">
        <v>4</v>
      </c>
      <c r="G2610" t="s">
        <v>34560</v>
      </c>
      <c r="H2610" t="s">
        <v>1742</v>
      </c>
      <c r="I2610" t="s">
        <v>34561</v>
      </c>
      <c r="J2610" t="s">
        <v>1744</v>
      </c>
      <c r="K2610" t="s">
        <v>26639</v>
      </c>
      <c r="L2610" t="s">
        <v>34562</v>
      </c>
      <c r="M2610" t="s">
        <v>34563</v>
      </c>
    </row>
    <row r="2611" spans="1:13">
      <c r="A2611" t="s">
        <v>177</v>
      </c>
      <c r="B2611" t="s">
        <v>177</v>
      </c>
      <c r="C2611" t="s">
        <v>1527</v>
      </c>
      <c r="D2611" t="s">
        <v>163</v>
      </c>
      <c r="E2611" t="s">
        <v>770</v>
      </c>
      <c r="F2611" t="s">
        <v>11</v>
      </c>
      <c r="G2611" t="s">
        <v>34564</v>
      </c>
      <c r="H2611" t="s">
        <v>2404</v>
      </c>
      <c r="I2611" t="s">
        <v>34565</v>
      </c>
      <c r="J2611" t="s">
        <v>1592</v>
      </c>
      <c r="K2611" t="s">
        <v>26577</v>
      </c>
      <c r="L2611" t="s">
        <v>25650</v>
      </c>
      <c r="M2611" t="s">
        <v>34566</v>
      </c>
    </row>
    <row r="2612" spans="1:13">
      <c r="A2612" t="s">
        <v>177</v>
      </c>
      <c r="B2612" t="s">
        <v>177</v>
      </c>
      <c r="C2612" t="s">
        <v>1527</v>
      </c>
      <c r="D2612" t="s">
        <v>163</v>
      </c>
      <c r="E2612" t="s">
        <v>770</v>
      </c>
      <c r="F2612" t="s">
        <v>20</v>
      </c>
      <c r="G2612" t="s">
        <v>34567</v>
      </c>
      <c r="H2612" t="s">
        <v>2646</v>
      </c>
      <c r="I2612" t="s">
        <v>34568</v>
      </c>
      <c r="J2612" t="s">
        <v>1053</v>
      </c>
      <c r="K2612" t="s">
        <v>34569</v>
      </c>
      <c r="L2612" t="s">
        <v>25643</v>
      </c>
      <c r="M2612" t="s">
        <v>34570</v>
      </c>
    </row>
    <row r="2613" spans="1:13">
      <c r="A2613" t="s">
        <v>177</v>
      </c>
      <c r="B2613" t="s">
        <v>177</v>
      </c>
      <c r="C2613" t="s">
        <v>1527</v>
      </c>
      <c r="D2613" t="s">
        <v>163</v>
      </c>
      <c r="E2613" t="s">
        <v>778</v>
      </c>
      <c r="F2613" t="s">
        <v>3</v>
      </c>
      <c r="G2613" t="s">
        <v>34571</v>
      </c>
      <c r="H2613" t="s">
        <v>3921</v>
      </c>
      <c r="I2613" t="s">
        <v>34572</v>
      </c>
      <c r="J2613" t="s">
        <v>4344</v>
      </c>
      <c r="K2613" t="s">
        <v>34573</v>
      </c>
      <c r="L2613" t="s">
        <v>29241</v>
      </c>
      <c r="M2613" t="s">
        <v>34574</v>
      </c>
    </row>
    <row r="2614" spans="1:13">
      <c r="A2614" t="s">
        <v>177</v>
      </c>
      <c r="B2614" t="s">
        <v>177</v>
      </c>
      <c r="C2614" t="s">
        <v>1527</v>
      </c>
      <c r="D2614" t="s">
        <v>163</v>
      </c>
      <c r="E2614" t="s">
        <v>778</v>
      </c>
      <c r="F2614" t="s">
        <v>10</v>
      </c>
      <c r="G2614" t="s">
        <v>34575</v>
      </c>
      <c r="H2614" t="s">
        <v>4612</v>
      </c>
      <c r="I2614" t="s">
        <v>34576</v>
      </c>
      <c r="J2614" t="s">
        <v>2004</v>
      </c>
      <c r="K2614" t="s">
        <v>34577</v>
      </c>
      <c r="L2614" t="s">
        <v>34578</v>
      </c>
      <c r="M2614" t="s">
        <v>34579</v>
      </c>
    </row>
    <row r="2615" spans="1:13">
      <c r="A2615" t="s">
        <v>177</v>
      </c>
      <c r="B2615" t="s">
        <v>177</v>
      </c>
      <c r="C2615" t="s">
        <v>1527</v>
      </c>
      <c r="D2615" t="s">
        <v>163</v>
      </c>
      <c r="E2615" t="s">
        <v>778</v>
      </c>
      <c r="F2615" t="s">
        <v>2</v>
      </c>
      <c r="G2615" t="s">
        <v>34580</v>
      </c>
      <c r="H2615" t="s">
        <v>2595</v>
      </c>
      <c r="I2615" t="s">
        <v>34581</v>
      </c>
      <c r="J2615" t="s">
        <v>2502</v>
      </c>
      <c r="K2615" t="s">
        <v>34582</v>
      </c>
      <c r="L2615" t="s">
        <v>34583</v>
      </c>
      <c r="M2615" t="s">
        <v>34584</v>
      </c>
    </row>
    <row r="2616" spans="1:13">
      <c r="A2616" t="s">
        <v>177</v>
      </c>
      <c r="B2616" t="s">
        <v>177</v>
      </c>
      <c r="C2616" t="s">
        <v>1527</v>
      </c>
      <c r="D2616" t="s">
        <v>163</v>
      </c>
      <c r="E2616" t="s">
        <v>778</v>
      </c>
      <c r="F2616" t="s">
        <v>4</v>
      </c>
      <c r="G2616" t="s">
        <v>34585</v>
      </c>
      <c r="H2616" t="s">
        <v>2027</v>
      </c>
      <c r="I2616" t="s">
        <v>34383</v>
      </c>
      <c r="J2616" t="s">
        <v>1613</v>
      </c>
      <c r="K2616" t="s">
        <v>34419</v>
      </c>
      <c r="L2616" t="s">
        <v>27062</v>
      </c>
      <c r="M2616" t="s">
        <v>9682</v>
      </c>
    </row>
    <row r="2617" spans="1:13">
      <c r="A2617" t="s">
        <v>177</v>
      </c>
      <c r="B2617" t="s">
        <v>177</v>
      </c>
      <c r="C2617" t="s">
        <v>1527</v>
      </c>
      <c r="D2617" t="s">
        <v>163</v>
      </c>
      <c r="E2617" t="s">
        <v>778</v>
      </c>
      <c r="F2617" t="s">
        <v>11</v>
      </c>
      <c r="G2617" t="s">
        <v>34586</v>
      </c>
      <c r="H2617" t="s">
        <v>2239</v>
      </c>
      <c r="I2617" t="s">
        <v>34587</v>
      </c>
      <c r="J2617" t="s">
        <v>1502</v>
      </c>
      <c r="K2617" t="s">
        <v>34588</v>
      </c>
      <c r="L2617" t="s">
        <v>34589</v>
      </c>
      <c r="M2617" t="s">
        <v>34590</v>
      </c>
    </row>
    <row r="2618" spans="1:13">
      <c r="A2618" t="s">
        <v>177</v>
      </c>
      <c r="B2618" t="s">
        <v>177</v>
      </c>
      <c r="C2618" t="s">
        <v>1527</v>
      </c>
      <c r="D2618" t="s">
        <v>163</v>
      </c>
      <c r="E2618" t="s">
        <v>778</v>
      </c>
      <c r="F2618" t="s">
        <v>20</v>
      </c>
      <c r="G2618" t="s">
        <v>34591</v>
      </c>
      <c r="H2618" t="s">
        <v>2976</v>
      </c>
      <c r="I2618" t="s">
        <v>34469</v>
      </c>
      <c r="J2618" t="s">
        <v>1984</v>
      </c>
      <c r="K2618" t="s">
        <v>34493</v>
      </c>
      <c r="L2618" t="s">
        <v>32101</v>
      </c>
      <c r="M2618" t="s">
        <v>34592</v>
      </c>
    </row>
    <row r="2619" spans="1:13">
      <c r="A2619" t="s">
        <v>177</v>
      </c>
      <c r="B2619" t="s">
        <v>177</v>
      </c>
      <c r="C2619" t="s">
        <v>1527</v>
      </c>
      <c r="D2619" t="s">
        <v>164</v>
      </c>
      <c r="E2619" t="s">
        <v>785</v>
      </c>
      <c r="F2619" t="s">
        <v>3</v>
      </c>
      <c r="G2619" t="s">
        <v>34593</v>
      </c>
      <c r="H2619" t="s">
        <v>2563</v>
      </c>
      <c r="I2619" t="s">
        <v>34594</v>
      </c>
      <c r="J2619" t="s">
        <v>1808</v>
      </c>
      <c r="K2619" t="s">
        <v>34595</v>
      </c>
      <c r="L2619" t="s">
        <v>34596</v>
      </c>
      <c r="M2619" t="s">
        <v>34597</v>
      </c>
    </row>
    <row r="2620" spans="1:13">
      <c r="A2620" t="s">
        <v>177</v>
      </c>
      <c r="B2620" t="s">
        <v>177</v>
      </c>
      <c r="C2620" t="s">
        <v>1527</v>
      </c>
      <c r="D2620" t="s">
        <v>164</v>
      </c>
      <c r="E2620" t="s">
        <v>785</v>
      </c>
      <c r="F2620" t="s">
        <v>10</v>
      </c>
      <c r="G2620" t="s">
        <v>34598</v>
      </c>
      <c r="H2620" t="s">
        <v>1948</v>
      </c>
      <c r="I2620" t="s">
        <v>34599</v>
      </c>
      <c r="J2620" t="s">
        <v>1808</v>
      </c>
      <c r="K2620" t="s">
        <v>34595</v>
      </c>
      <c r="L2620" t="s">
        <v>34600</v>
      </c>
      <c r="M2620" t="s">
        <v>31002</v>
      </c>
    </row>
    <row r="2621" spans="1:13">
      <c r="A2621" t="s">
        <v>177</v>
      </c>
      <c r="B2621" t="s">
        <v>177</v>
      </c>
      <c r="C2621" t="s">
        <v>1527</v>
      </c>
      <c r="D2621" t="s">
        <v>164</v>
      </c>
      <c r="E2621" t="s">
        <v>785</v>
      </c>
      <c r="F2621" t="s">
        <v>2</v>
      </c>
      <c r="G2621" t="s">
        <v>34601</v>
      </c>
      <c r="H2621" t="s">
        <v>2614</v>
      </c>
      <c r="I2621" t="s">
        <v>34602</v>
      </c>
      <c r="J2621" t="s">
        <v>2281</v>
      </c>
      <c r="K2621" t="s">
        <v>34603</v>
      </c>
      <c r="L2621" t="s">
        <v>34604</v>
      </c>
      <c r="M2621" t="s">
        <v>25961</v>
      </c>
    </row>
    <row r="2622" spans="1:13">
      <c r="A2622" t="s">
        <v>177</v>
      </c>
      <c r="B2622" t="s">
        <v>177</v>
      </c>
      <c r="C2622" t="s">
        <v>1527</v>
      </c>
      <c r="D2622" t="s">
        <v>164</v>
      </c>
      <c r="E2622" t="s">
        <v>785</v>
      </c>
      <c r="F2622" t="s">
        <v>4</v>
      </c>
      <c r="G2622" t="s">
        <v>34605</v>
      </c>
      <c r="H2622" t="s">
        <v>1360</v>
      </c>
      <c r="I2622" t="s">
        <v>34606</v>
      </c>
      <c r="J2622" t="s">
        <v>1786</v>
      </c>
      <c r="K2622" t="s">
        <v>8472</v>
      </c>
      <c r="L2622" t="s">
        <v>34607</v>
      </c>
      <c r="M2622" t="s">
        <v>34608</v>
      </c>
    </row>
    <row r="2623" spans="1:13">
      <c r="A2623" t="s">
        <v>177</v>
      </c>
      <c r="B2623" t="s">
        <v>177</v>
      </c>
      <c r="C2623" t="s">
        <v>1527</v>
      </c>
      <c r="D2623" t="s">
        <v>164</v>
      </c>
      <c r="E2623" t="s">
        <v>785</v>
      </c>
      <c r="F2623" t="s">
        <v>11</v>
      </c>
      <c r="G2623" t="s">
        <v>34609</v>
      </c>
      <c r="H2623" t="s">
        <v>1875</v>
      </c>
      <c r="I2623" t="s">
        <v>34610</v>
      </c>
      <c r="J2623" t="s">
        <v>1504</v>
      </c>
      <c r="K2623" t="s">
        <v>34611</v>
      </c>
      <c r="L2623" t="s">
        <v>26687</v>
      </c>
      <c r="M2623" t="s">
        <v>25769</v>
      </c>
    </row>
    <row r="2624" spans="1:13">
      <c r="A2624" t="s">
        <v>177</v>
      </c>
      <c r="B2624" t="s">
        <v>177</v>
      </c>
      <c r="C2624" t="s">
        <v>1527</v>
      </c>
      <c r="D2624" t="s">
        <v>164</v>
      </c>
      <c r="E2624" t="s">
        <v>785</v>
      </c>
      <c r="F2624" t="s">
        <v>20</v>
      </c>
      <c r="G2624" t="s">
        <v>34612</v>
      </c>
      <c r="H2624" t="s">
        <v>2137</v>
      </c>
      <c r="I2624" t="s">
        <v>34613</v>
      </c>
      <c r="J2624" t="s">
        <v>1502</v>
      </c>
      <c r="K2624" t="s">
        <v>34614</v>
      </c>
      <c r="L2624" t="s">
        <v>33440</v>
      </c>
      <c r="M2624" t="s">
        <v>34615</v>
      </c>
    </row>
    <row r="2625" spans="1:13">
      <c r="A2625" t="s">
        <v>177</v>
      </c>
      <c r="B2625" t="s">
        <v>177</v>
      </c>
      <c r="C2625" t="s">
        <v>1527</v>
      </c>
      <c r="D2625" t="s">
        <v>164</v>
      </c>
      <c r="E2625" t="s">
        <v>793</v>
      </c>
      <c r="F2625" t="s">
        <v>3</v>
      </c>
      <c r="G2625" t="s">
        <v>34616</v>
      </c>
      <c r="H2625" t="s">
        <v>1343</v>
      </c>
      <c r="I2625" t="s">
        <v>34617</v>
      </c>
      <c r="J2625" t="s">
        <v>2404</v>
      </c>
      <c r="K2625" t="s">
        <v>14846</v>
      </c>
      <c r="L2625" t="s">
        <v>34618</v>
      </c>
      <c r="M2625" t="s">
        <v>34619</v>
      </c>
    </row>
    <row r="2626" spans="1:13">
      <c r="A2626" t="s">
        <v>177</v>
      </c>
      <c r="B2626" t="s">
        <v>177</v>
      </c>
      <c r="C2626" t="s">
        <v>1527</v>
      </c>
      <c r="D2626" t="s">
        <v>164</v>
      </c>
      <c r="E2626" t="s">
        <v>793</v>
      </c>
      <c r="F2626" t="s">
        <v>10</v>
      </c>
      <c r="G2626" t="s">
        <v>34620</v>
      </c>
      <c r="H2626" t="s">
        <v>1948</v>
      </c>
      <c r="I2626" t="s">
        <v>34599</v>
      </c>
      <c r="J2626" t="s">
        <v>2278</v>
      </c>
      <c r="K2626" t="s">
        <v>34621</v>
      </c>
      <c r="L2626" t="s">
        <v>34600</v>
      </c>
      <c r="M2626" t="s">
        <v>34622</v>
      </c>
    </row>
    <row r="2627" spans="1:13">
      <c r="A2627" t="s">
        <v>177</v>
      </c>
      <c r="B2627" t="s">
        <v>177</v>
      </c>
      <c r="C2627" t="s">
        <v>1527</v>
      </c>
      <c r="D2627" t="s">
        <v>164</v>
      </c>
      <c r="E2627" t="s">
        <v>793</v>
      </c>
      <c r="F2627" t="s">
        <v>2</v>
      </c>
      <c r="G2627" t="s">
        <v>34623</v>
      </c>
      <c r="H2627" t="s">
        <v>2615</v>
      </c>
      <c r="I2627" t="s">
        <v>34624</v>
      </c>
      <c r="J2627" t="s">
        <v>2137</v>
      </c>
      <c r="K2627" t="s">
        <v>16028</v>
      </c>
      <c r="L2627" t="s">
        <v>34625</v>
      </c>
      <c r="M2627" t="s">
        <v>34626</v>
      </c>
    </row>
    <row r="2628" spans="1:13">
      <c r="A2628" t="s">
        <v>177</v>
      </c>
      <c r="B2628" t="s">
        <v>177</v>
      </c>
      <c r="C2628" t="s">
        <v>1527</v>
      </c>
      <c r="D2628" t="s">
        <v>164</v>
      </c>
      <c r="E2628" t="s">
        <v>793</v>
      </c>
      <c r="F2628" t="s">
        <v>4</v>
      </c>
      <c r="G2628" t="s">
        <v>34627</v>
      </c>
      <c r="H2628" t="s">
        <v>1939</v>
      </c>
      <c r="I2628" t="s">
        <v>34628</v>
      </c>
      <c r="J2628" t="s">
        <v>1504</v>
      </c>
      <c r="K2628" t="s">
        <v>34611</v>
      </c>
      <c r="L2628" t="s">
        <v>26444</v>
      </c>
      <c r="M2628" t="s">
        <v>34629</v>
      </c>
    </row>
    <row r="2629" spans="1:13">
      <c r="A2629" t="s">
        <v>177</v>
      </c>
      <c r="B2629" t="s">
        <v>177</v>
      </c>
      <c r="C2629" t="s">
        <v>1527</v>
      </c>
      <c r="D2629" t="s">
        <v>164</v>
      </c>
      <c r="E2629" t="s">
        <v>793</v>
      </c>
      <c r="F2629" t="s">
        <v>11</v>
      </c>
      <c r="G2629" t="s">
        <v>34630</v>
      </c>
      <c r="H2629" t="s">
        <v>1875</v>
      </c>
      <c r="I2629" t="s">
        <v>34610</v>
      </c>
      <c r="J2629" t="s">
        <v>1504</v>
      </c>
      <c r="K2629" t="s">
        <v>34611</v>
      </c>
      <c r="L2629" t="s">
        <v>26687</v>
      </c>
      <c r="M2629" t="s">
        <v>34631</v>
      </c>
    </row>
    <row r="2630" spans="1:13">
      <c r="A2630" t="s">
        <v>177</v>
      </c>
      <c r="B2630" t="s">
        <v>177</v>
      </c>
      <c r="C2630" t="s">
        <v>1527</v>
      </c>
      <c r="D2630" t="s">
        <v>164</v>
      </c>
      <c r="E2630" t="s">
        <v>793</v>
      </c>
      <c r="F2630" t="s">
        <v>20</v>
      </c>
      <c r="G2630" t="s">
        <v>34632</v>
      </c>
      <c r="H2630" t="s">
        <v>2281</v>
      </c>
      <c r="I2630" t="s">
        <v>34633</v>
      </c>
      <c r="J2630" t="s">
        <v>1504</v>
      </c>
      <c r="K2630" t="s">
        <v>34611</v>
      </c>
      <c r="L2630" t="s">
        <v>34634</v>
      </c>
      <c r="M2630" t="s">
        <v>34635</v>
      </c>
    </row>
    <row r="2631" spans="1:13">
      <c r="A2631" t="s">
        <v>177</v>
      </c>
      <c r="B2631" t="s">
        <v>177</v>
      </c>
      <c r="C2631" t="s">
        <v>1527</v>
      </c>
      <c r="D2631" t="s">
        <v>164</v>
      </c>
      <c r="E2631" t="s">
        <v>801</v>
      </c>
      <c r="F2631" t="s">
        <v>3</v>
      </c>
      <c r="G2631" t="s">
        <v>34636</v>
      </c>
      <c r="H2631" t="s">
        <v>3731</v>
      </c>
      <c r="I2631" t="s">
        <v>34637</v>
      </c>
      <c r="J2631" t="s">
        <v>1982</v>
      </c>
      <c r="K2631" t="s">
        <v>34638</v>
      </c>
      <c r="L2631" t="s">
        <v>34639</v>
      </c>
      <c r="M2631" t="s">
        <v>34640</v>
      </c>
    </row>
    <row r="2632" spans="1:13">
      <c r="A2632" t="s">
        <v>177</v>
      </c>
      <c r="B2632" t="s">
        <v>177</v>
      </c>
      <c r="C2632" t="s">
        <v>1527</v>
      </c>
      <c r="D2632" t="s">
        <v>164</v>
      </c>
      <c r="E2632" t="s">
        <v>801</v>
      </c>
      <c r="F2632" t="s">
        <v>10</v>
      </c>
      <c r="G2632" t="s">
        <v>34641</v>
      </c>
      <c r="H2632" t="s">
        <v>1315</v>
      </c>
      <c r="I2632" t="s">
        <v>34642</v>
      </c>
      <c r="J2632" t="s">
        <v>1137</v>
      </c>
      <c r="K2632" t="s">
        <v>34643</v>
      </c>
      <c r="L2632" t="s">
        <v>34644</v>
      </c>
      <c r="M2632" t="s">
        <v>34645</v>
      </c>
    </row>
    <row r="2633" spans="1:13">
      <c r="A2633" t="s">
        <v>177</v>
      </c>
      <c r="B2633" t="s">
        <v>177</v>
      </c>
      <c r="C2633" t="s">
        <v>1527</v>
      </c>
      <c r="D2633" t="s">
        <v>164</v>
      </c>
      <c r="E2633" t="s">
        <v>801</v>
      </c>
      <c r="F2633" t="s">
        <v>2</v>
      </c>
      <c r="G2633" t="s">
        <v>34646</v>
      </c>
      <c r="H2633" t="s">
        <v>926</v>
      </c>
      <c r="I2633" t="s">
        <v>34647</v>
      </c>
      <c r="J2633" t="s">
        <v>2029</v>
      </c>
      <c r="K2633" t="s">
        <v>34648</v>
      </c>
      <c r="L2633" t="s">
        <v>34649</v>
      </c>
      <c r="M2633" t="s">
        <v>34650</v>
      </c>
    </row>
    <row r="2634" spans="1:13">
      <c r="A2634" t="s">
        <v>177</v>
      </c>
      <c r="B2634" t="s">
        <v>177</v>
      </c>
      <c r="C2634" t="s">
        <v>1527</v>
      </c>
      <c r="D2634" t="s">
        <v>164</v>
      </c>
      <c r="E2634" t="s">
        <v>801</v>
      </c>
      <c r="F2634" t="s">
        <v>4</v>
      </c>
      <c r="G2634" t="s">
        <v>34651</v>
      </c>
      <c r="H2634" t="s">
        <v>1786</v>
      </c>
      <c r="I2634" t="s">
        <v>34652</v>
      </c>
      <c r="J2634" t="s">
        <v>1504</v>
      </c>
      <c r="K2634" t="s">
        <v>34611</v>
      </c>
      <c r="L2634" t="s">
        <v>28552</v>
      </c>
      <c r="M2634" t="s">
        <v>34653</v>
      </c>
    </row>
    <row r="2635" spans="1:13">
      <c r="A2635" t="s">
        <v>177</v>
      </c>
      <c r="B2635" t="s">
        <v>177</v>
      </c>
      <c r="C2635" t="s">
        <v>1527</v>
      </c>
      <c r="D2635" t="s">
        <v>164</v>
      </c>
      <c r="E2635" t="s">
        <v>801</v>
      </c>
      <c r="F2635" t="s">
        <v>11</v>
      </c>
      <c r="G2635" t="s">
        <v>34654</v>
      </c>
      <c r="H2635" t="s">
        <v>1810</v>
      </c>
      <c r="I2635" t="s">
        <v>34655</v>
      </c>
      <c r="J2635" t="s">
        <v>1547</v>
      </c>
      <c r="K2635" t="s">
        <v>6806</v>
      </c>
      <c r="L2635" t="s">
        <v>34656</v>
      </c>
      <c r="M2635" t="s">
        <v>34657</v>
      </c>
    </row>
    <row r="2636" spans="1:13">
      <c r="A2636" t="s">
        <v>177</v>
      </c>
      <c r="B2636" t="s">
        <v>177</v>
      </c>
      <c r="C2636" t="s">
        <v>1527</v>
      </c>
      <c r="D2636" t="s">
        <v>164</v>
      </c>
      <c r="E2636" t="s">
        <v>801</v>
      </c>
      <c r="F2636" t="s">
        <v>20</v>
      </c>
      <c r="G2636" t="s">
        <v>34658</v>
      </c>
      <c r="H2636" t="s">
        <v>2007</v>
      </c>
      <c r="I2636" t="s">
        <v>34659</v>
      </c>
      <c r="J2636" t="s">
        <v>1547</v>
      </c>
      <c r="K2636" t="s">
        <v>6806</v>
      </c>
      <c r="L2636" t="s">
        <v>34660</v>
      </c>
      <c r="M2636" t="s">
        <v>34661</v>
      </c>
    </row>
    <row r="2637" spans="1:13">
      <c r="A2637" t="s">
        <v>177</v>
      </c>
      <c r="B2637" t="s">
        <v>177</v>
      </c>
      <c r="C2637" t="s">
        <v>1527</v>
      </c>
      <c r="D2637" t="s">
        <v>164</v>
      </c>
      <c r="E2637" t="s">
        <v>809</v>
      </c>
      <c r="F2637" t="s">
        <v>3</v>
      </c>
      <c r="G2637" t="s">
        <v>34662</v>
      </c>
      <c r="H2637" t="s">
        <v>4172</v>
      </c>
      <c r="I2637" t="s">
        <v>34663</v>
      </c>
      <c r="J2637" t="s">
        <v>3473</v>
      </c>
      <c r="K2637" t="s">
        <v>9734</v>
      </c>
      <c r="L2637" t="s">
        <v>34664</v>
      </c>
      <c r="M2637" t="s">
        <v>34665</v>
      </c>
    </row>
    <row r="2638" spans="1:13">
      <c r="A2638" t="s">
        <v>177</v>
      </c>
      <c r="B2638" t="s">
        <v>177</v>
      </c>
      <c r="C2638" t="s">
        <v>1527</v>
      </c>
      <c r="D2638" t="s">
        <v>164</v>
      </c>
      <c r="E2638" t="s">
        <v>809</v>
      </c>
      <c r="F2638" t="s">
        <v>10</v>
      </c>
      <c r="G2638" t="s">
        <v>34666</v>
      </c>
      <c r="H2638" t="s">
        <v>2614</v>
      </c>
      <c r="I2638" t="s">
        <v>34602</v>
      </c>
      <c r="J2638" t="s">
        <v>1742</v>
      </c>
      <c r="K2638" t="s">
        <v>34667</v>
      </c>
      <c r="L2638" t="s">
        <v>31769</v>
      </c>
      <c r="M2638" t="s">
        <v>34668</v>
      </c>
    </row>
    <row r="2639" spans="1:13">
      <c r="A2639" t="s">
        <v>177</v>
      </c>
      <c r="B2639" t="s">
        <v>177</v>
      </c>
      <c r="C2639" t="s">
        <v>1527</v>
      </c>
      <c r="D2639" t="s">
        <v>164</v>
      </c>
      <c r="E2639" t="s">
        <v>809</v>
      </c>
      <c r="F2639" t="s">
        <v>2</v>
      </c>
      <c r="G2639" t="s">
        <v>34669</v>
      </c>
      <c r="H2639" t="s">
        <v>2027</v>
      </c>
      <c r="I2639" t="s">
        <v>34670</v>
      </c>
      <c r="J2639" t="s">
        <v>1590</v>
      </c>
      <c r="K2639" t="s">
        <v>34671</v>
      </c>
      <c r="L2639" t="s">
        <v>29438</v>
      </c>
      <c r="M2639" t="s">
        <v>34672</v>
      </c>
    </row>
    <row r="2640" spans="1:13">
      <c r="A2640" t="s">
        <v>177</v>
      </c>
      <c r="B2640" t="s">
        <v>177</v>
      </c>
      <c r="C2640" t="s">
        <v>1527</v>
      </c>
      <c r="D2640" t="s">
        <v>164</v>
      </c>
      <c r="E2640" t="s">
        <v>809</v>
      </c>
      <c r="F2640" t="s">
        <v>4</v>
      </c>
      <c r="G2640" t="s">
        <v>34673</v>
      </c>
      <c r="H2640" t="s">
        <v>1698</v>
      </c>
      <c r="I2640" t="s">
        <v>34674</v>
      </c>
      <c r="J2640" t="s">
        <v>1482</v>
      </c>
      <c r="K2640" t="s">
        <v>34675</v>
      </c>
      <c r="L2640" t="s">
        <v>31069</v>
      </c>
      <c r="M2640" t="s">
        <v>34676</v>
      </c>
    </row>
    <row r="2641" spans="1:13">
      <c r="A2641" t="s">
        <v>177</v>
      </c>
      <c r="B2641" t="s">
        <v>177</v>
      </c>
      <c r="C2641" t="s">
        <v>1527</v>
      </c>
      <c r="D2641" t="s">
        <v>164</v>
      </c>
      <c r="E2641" t="s">
        <v>809</v>
      </c>
      <c r="F2641" t="s">
        <v>11</v>
      </c>
      <c r="G2641" t="s">
        <v>34677</v>
      </c>
      <c r="H2641" t="s">
        <v>1053</v>
      </c>
      <c r="I2641" t="s">
        <v>10280</v>
      </c>
      <c r="J2641" t="s">
        <v>3800</v>
      </c>
      <c r="K2641" t="s">
        <v>3808</v>
      </c>
      <c r="L2641" t="s">
        <v>18452</v>
      </c>
      <c r="M2641" t="s">
        <v>34678</v>
      </c>
    </row>
    <row r="2642" spans="1:13">
      <c r="A2642" t="s">
        <v>177</v>
      </c>
      <c r="B2642" t="s">
        <v>177</v>
      </c>
      <c r="C2642" t="s">
        <v>1527</v>
      </c>
      <c r="D2642" t="s">
        <v>164</v>
      </c>
      <c r="E2642" t="s">
        <v>809</v>
      </c>
      <c r="F2642" t="s">
        <v>20</v>
      </c>
      <c r="G2642" t="s">
        <v>34679</v>
      </c>
      <c r="H2642" t="s">
        <v>1719</v>
      </c>
      <c r="I2642" t="s">
        <v>34680</v>
      </c>
      <c r="J2642" t="s">
        <v>1546</v>
      </c>
      <c r="K2642" t="s">
        <v>34681</v>
      </c>
      <c r="L2642" t="s">
        <v>34682</v>
      </c>
      <c r="M2642" t="s">
        <v>9766</v>
      </c>
    </row>
    <row r="2643" spans="1:13">
      <c r="A2643" t="s">
        <v>177</v>
      </c>
      <c r="B2643" t="s">
        <v>177</v>
      </c>
      <c r="C2643" t="s">
        <v>1746</v>
      </c>
      <c r="D2643" t="s">
        <v>150</v>
      </c>
      <c r="E2643" t="s">
        <v>179</v>
      </c>
      <c r="F2643" t="s">
        <v>3</v>
      </c>
      <c r="G2643" t="s">
        <v>34683</v>
      </c>
      <c r="H2643" t="s">
        <v>2278</v>
      </c>
      <c r="I2643" t="s">
        <v>34684</v>
      </c>
      <c r="J2643" t="s">
        <v>2074</v>
      </c>
      <c r="K2643" t="s">
        <v>34685</v>
      </c>
      <c r="L2643" t="s">
        <v>34686</v>
      </c>
      <c r="M2643" t="s">
        <v>34687</v>
      </c>
    </row>
    <row r="2644" spans="1:13">
      <c r="A2644" t="s">
        <v>177</v>
      </c>
      <c r="B2644" t="s">
        <v>177</v>
      </c>
      <c r="C2644" t="s">
        <v>1746</v>
      </c>
      <c r="D2644" t="s">
        <v>150</v>
      </c>
      <c r="E2644" t="s">
        <v>179</v>
      </c>
      <c r="F2644" t="s">
        <v>10</v>
      </c>
      <c r="G2644" t="s">
        <v>34688</v>
      </c>
      <c r="H2644" t="s">
        <v>2287</v>
      </c>
      <c r="I2644" t="s">
        <v>34689</v>
      </c>
      <c r="J2644" t="s">
        <v>1719</v>
      </c>
      <c r="K2644" t="s">
        <v>34690</v>
      </c>
      <c r="L2644" t="s">
        <v>26407</v>
      </c>
      <c r="M2644" t="s">
        <v>34691</v>
      </c>
    </row>
    <row r="2645" spans="1:13">
      <c r="A2645" t="s">
        <v>177</v>
      </c>
      <c r="B2645" t="s">
        <v>177</v>
      </c>
      <c r="C2645" t="s">
        <v>1746</v>
      </c>
      <c r="D2645" t="s">
        <v>150</v>
      </c>
      <c r="E2645" t="s">
        <v>179</v>
      </c>
      <c r="F2645" t="s">
        <v>2</v>
      </c>
      <c r="G2645" t="s">
        <v>34692</v>
      </c>
      <c r="H2645" t="s">
        <v>2481</v>
      </c>
      <c r="I2645" t="s">
        <v>34693</v>
      </c>
      <c r="J2645" t="s">
        <v>1810</v>
      </c>
      <c r="K2645" t="s">
        <v>34694</v>
      </c>
      <c r="L2645" t="s">
        <v>34695</v>
      </c>
      <c r="M2645" t="s">
        <v>34696</v>
      </c>
    </row>
    <row r="2646" spans="1:13">
      <c r="A2646" t="s">
        <v>177</v>
      </c>
      <c r="B2646" t="s">
        <v>177</v>
      </c>
      <c r="C2646" t="s">
        <v>1746</v>
      </c>
      <c r="D2646" t="s">
        <v>150</v>
      </c>
      <c r="E2646" t="s">
        <v>179</v>
      </c>
      <c r="F2646" t="s">
        <v>4</v>
      </c>
      <c r="G2646" t="s">
        <v>34697</v>
      </c>
      <c r="H2646" t="s">
        <v>1698</v>
      </c>
      <c r="I2646" t="s">
        <v>34698</v>
      </c>
      <c r="J2646" t="s">
        <v>1051</v>
      </c>
      <c r="K2646" t="s">
        <v>34699</v>
      </c>
      <c r="L2646" t="s">
        <v>34700</v>
      </c>
      <c r="M2646" t="s">
        <v>9589</v>
      </c>
    </row>
    <row r="2647" spans="1:13">
      <c r="A2647" t="s">
        <v>177</v>
      </c>
      <c r="B2647" t="s">
        <v>177</v>
      </c>
      <c r="C2647" t="s">
        <v>1746</v>
      </c>
      <c r="D2647" t="s">
        <v>150</v>
      </c>
      <c r="E2647" t="s">
        <v>179</v>
      </c>
      <c r="F2647" t="s">
        <v>11</v>
      </c>
      <c r="G2647" t="s">
        <v>34701</v>
      </c>
      <c r="H2647" t="s">
        <v>1592</v>
      </c>
      <c r="I2647" t="s">
        <v>34702</v>
      </c>
      <c r="J2647" t="s">
        <v>3800</v>
      </c>
      <c r="K2647" t="s">
        <v>3808</v>
      </c>
      <c r="L2647" t="s">
        <v>24906</v>
      </c>
      <c r="M2647" t="s">
        <v>30177</v>
      </c>
    </row>
    <row r="2648" spans="1:13">
      <c r="A2648" t="s">
        <v>177</v>
      </c>
      <c r="B2648" t="s">
        <v>177</v>
      </c>
      <c r="C2648" t="s">
        <v>1746</v>
      </c>
      <c r="D2648" t="s">
        <v>150</v>
      </c>
      <c r="E2648" t="s">
        <v>179</v>
      </c>
      <c r="F2648" t="s">
        <v>20</v>
      </c>
      <c r="G2648" t="s">
        <v>34703</v>
      </c>
      <c r="H2648" t="s">
        <v>1698</v>
      </c>
      <c r="I2648" t="s">
        <v>34698</v>
      </c>
      <c r="J2648" t="s">
        <v>3800</v>
      </c>
      <c r="K2648" t="s">
        <v>3808</v>
      </c>
      <c r="L2648" t="s">
        <v>18728</v>
      </c>
      <c r="M2648" t="s">
        <v>9589</v>
      </c>
    </row>
    <row r="2649" spans="1:13">
      <c r="A2649" t="s">
        <v>177</v>
      </c>
      <c r="B2649" t="s">
        <v>177</v>
      </c>
      <c r="C2649" t="s">
        <v>1746</v>
      </c>
      <c r="D2649" t="s">
        <v>150</v>
      </c>
      <c r="E2649" t="s">
        <v>188</v>
      </c>
      <c r="F2649" t="s">
        <v>3</v>
      </c>
      <c r="G2649" t="s">
        <v>34704</v>
      </c>
      <c r="H2649" t="s">
        <v>1968</v>
      </c>
      <c r="I2649" t="s">
        <v>34705</v>
      </c>
      <c r="J2649" t="s">
        <v>2324</v>
      </c>
      <c r="K2649" t="s">
        <v>34706</v>
      </c>
      <c r="L2649" t="s">
        <v>11472</v>
      </c>
      <c r="M2649" t="s">
        <v>34707</v>
      </c>
    </row>
    <row r="2650" spans="1:13">
      <c r="A2650" t="s">
        <v>177</v>
      </c>
      <c r="B2650" t="s">
        <v>177</v>
      </c>
      <c r="C2650" t="s">
        <v>1746</v>
      </c>
      <c r="D2650" t="s">
        <v>150</v>
      </c>
      <c r="E2650" t="s">
        <v>188</v>
      </c>
      <c r="F2650" t="s">
        <v>10</v>
      </c>
      <c r="G2650" t="s">
        <v>34708</v>
      </c>
      <c r="H2650" t="s">
        <v>3271</v>
      </c>
      <c r="I2650" t="s">
        <v>34709</v>
      </c>
      <c r="J2650" t="s">
        <v>2544</v>
      </c>
      <c r="K2650" t="s">
        <v>34710</v>
      </c>
      <c r="L2650" t="s">
        <v>26444</v>
      </c>
      <c r="M2650" t="s">
        <v>34711</v>
      </c>
    </row>
    <row r="2651" spans="1:13">
      <c r="A2651" t="s">
        <v>177</v>
      </c>
      <c r="B2651" t="s">
        <v>177</v>
      </c>
      <c r="C2651" t="s">
        <v>1746</v>
      </c>
      <c r="D2651" t="s">
        <v>150</v>
      </c>
      <c r="E2651" t="s">
        <v>188</v>
      </c>
      <c r="F2651" t="s">
        <v>2</v>
      </c>
      <c r="G2651" t="s">
        <v>34712</v>
      </c>
      <c r="H2651" t="s">
        <v>2301</v>
      </c>
      <c r="I2651" t="s">
        <v>34713</v>
      </c>
      <c r="J2651" t="s">
        <v>1657</v>
      </c>
      <c r="K2651" t="s">
        <v>12623</v>
      </c>
      <c r="L2651" t="s">
        <v>34714</v>
      </c>
      <c r="M2651" t="s">
        <v>34715</v>
      </c>
    </row>
    <row r="2652" spans="1:13">
      <c r="A2652" t="s">
        <v>177</v>
      </c>
      <c r="B2652" t="s">
        <v>177</v>
      </c>
      <c r="C2652" t="s">
        <v>1746</v>
      </c>
      <c r="D2652" t="s">
        <v>150</v>
      </c>
      <c r="E2652" t="s">
        <v>188</v>
      </c>
      <c r="F2652" t="s">
        <v>4</v>
      </c>
      <c r="G2652" t="s">
        <v>34716</v>
      </c>
      <c r="H2652" t="s">
        <v>1764</v>
      </c>
      <c r="I2652" t="s">
        <v>34717</v>
      </c>
      <c r="J2652" t="s">
        <v>1482</v>
      </c>
      <c r="K2652" t="s">
        <v>34718</v>
      </c>
      <c r="L2652" t="s">
        <v>34719</v>
      </c>
      <c r="M2652" t="s">
        <v>34720</v>
      </c>
    </row>
    <row r="2653" spans="1:13">
      <c r="A2653" t="s">
        <v>177</v>
      </c>
      <c r="B2653" t="s">
        <v>177</v>
      </c>
      <c r="C2653" t="s">
        <v>1746</v>
      </c>
      <c r="D2653" t="s">
        <v>150</v>
      </c>
      <c r="E2653" t="s">
        <v>188</v>
      </c>
      <c r="F2653" t="s">
        <v>11</v>
      </c>
      <c r="G2653" t="s">
        <v>34721</v>
      </c>
      <c r="H2653" t="s">
        <v>1613</v>
      </c>
      <c r="I2653" t="s">
        <v>34722</v>
      </c>
      <c r="J2653" t="s">
        <v>3800</v>
      </c>
      <c r="K2653" t="s">
        <v>3808</v>
      </c>
      <c r="L2653" t="s">
        <v>18865</v>
      </c>
      <c r="M2653" t="s">
        <v>34723</v>
      </c>
    </row>
    <row r="2654" spans="1:13">
      <c r="A2654" t="s">
        <v>177</v>
      </c>
      <c r="B2654" t="s">
        <v>177</v>
      </c>
      <c r="C2654" t="s">
        <v>1746</v>
      </c>
      <c r="D2654" t="s">
        <v>150</v>
      </c>
      <c r="E2654" t="s">
        <v>188</v>
      </c>
      <c r="F2654" t="s">
        <v>20</v>
      </c>
      <c r="G2654" t="s">
        <v>34724</v>
      </c>
      <c r="H2654" t="s">
        <v>1764</v>
      </c>
      <c r="I2654" t="s">
        <v>34717</v>
      </c>
      <c r="J2654" t="s">
        <v>3800</v>
      </c>
      <c r="K2654" t="s">
        <v>3808</v>
      </c>
      <c r="L2654" t="s">
        <v>25054</v>
      </c>
      <c r="M2654" t="s">
        <v>34720</v>
      </c>
    </row>
    <row r="2655" spans="1:13">
      <c r="A2655" t="s">
        <v>177</v>
      </c>
      <c r="B2655" t="s">
        <v>177</v>
      </c>
      <c r="C2655" t="s">
        <v>1746</v>
      </c>
      <c r="D2655" t="s">
        <v>150</v>
      </c>
      <c r="E2655" t="s">
        <v>197</v>
      </c>
      <c r="F2655" t="s">
        <v>3</v>
      </c>
      <c r="G2655" t="s">
        <v>34725</v>
      </c>
      <c r="H2655" t="s">
        <v>2595</v>
      </c>
      <c r="I2655" t="s">
        <v>34726</v>
      </c>
      <c r="J2655" t="s">
        <v>2994</v>
      </c>
      <c r="K2655" t="s">
        <v>34727</v>
      </c>
      <c r="L2655" t="s">
        <v>34728</v>
      </c>
      <c r="M2655" t="s">
        <v>34729</v>
      </c>
    </row>
    <row r="2656" spans="1:13">
      <c r="A2656" t="s">
        <v>177</v>
      </c>
      <c r="B2656" t="s">
        <v>177</v>
      </c>
      <c r="C2656" t="s">
        <v>1746</v>
      </c>
      <c r="D2656" t="s">
        <v>150</v>
      </c>
      <c r="E2656" t="s">
        <v>197</v>
      </c>
      <c r="F2656" t="s">
        <v>10</v>
      </c>
      <c r="G2656" t="s">
        <v>34730</v>
      </c>
      <c r="H2656" t="s">
        <v>2674</v>
      </c>
      <c r="I2656" t="s">
        <v>34731</v>
      </c>
      <c r="J2656" t="s">
        <v>2687</v>
      </c>
      <c r="K2656" t="s">
        <v>34732</v>
      </c>
      <c r="L2656" t="s">
        <v>34733</v>
      </c>
      <c r="M2656" t="s">
        <v>34734</v>
      </c>
    </row>
    <row r="2657" spans="1:13">
      <c r="A2657" t="s">
        <v>177</v>
      </c>
      <c r="B2657" t="s">
        <v>177</v>
      </c>
      <c r="C2657" t="s">
        <v>1746</v>
      </c>
      <c r="D2657" t="s">
        <v>150</v>
      </c>
      <c r="E2657" t="s">
        <v>197</v>
      </c>
      <c r="F2657" t="s">
        <v>2</v>
      </c>
      <c r="G2657" t="s">
        <v>34735</v>
      </c>
      <c r="H2657" t="s">
        <v>2324</v>
      </c>
      <c r="I2657" t="s">
        <v>34736</v>
      </c>
      <c r="J2657" t="s">
        <v>1592</v>
      </c>
      <c r="K2657" t="s">
        <v>14112</v>
      </c>
      <c r="L2657" t="s">
        <v>34737</v>
      </c>
      <c r="M2657" t="s">
        <v>34738</v>
      </c>
    </row>
    <row r="2658" spans="1:13">
      <c r="A2658" t="s">
        <v>177</v>
      </c>
      <c r="B2658" t="s">
        <v>177</v>
      </c>
      <c r="C2658" t="s">
        <v>1746</v>
      </c>
      <c r="D2658" t="s">
        <v>150</v>
      </c>
      <c r="E2658" t="s">
        <v>197</v>
      </c>
      <c r="F2658" t="s">
        <v>4</v>
      </c>
      <c r="G2658" t="s">
        <v>34739</v>
      </c>
      <c r="H2658" t="s">
        <v>1546</v>
      </c>
      <c r="I2658" t="s">
        <v>34740</v>
      </c>
      <c r="J2658" t="s">
        <v>1051</v>
      </c>
      <c r="K2658" t="s">
        <v>34699</v>
      </c>
      <c r="L2658" t="s">
        <v>34741</v>
      </c>
      <c r="M2658" t="s">
        <v>34742</v>
      </c>
    </row>
    <row r="2659" spans="1:13">
      <c r="A2659" t="s">
        <v>177</v>
      </c>
      <c r="B2659" t="s">
        <v>177</v>
      </c>
      <c r="C2659" t="s">
        <v>1746</v>
      </c>
      <c r="D2659" t="s">
        <v>150</v>
      </c>
      <c r="E2659" t="s">
        <v>197</v>
      </c>
      <c r="F2659" t="s">
        <v>11</v>
      </c>
      <c r="G2659" t="s">
        <v>34743</v>
      </c>
      <c r="H2659" t="s">
        <v>1744</v>
      </c>
      <c r="I2659" t="s">
        <v>34744</v>
      </c>
      <c r="J2659" t="s">
        <v>1051</v>
      </c>
      <c r="K2659" t="s">
        <v>34699</v>
      </c>
      <c r="L2659" t="s">
        <v>25410</v>
      </c>
      <c r="M2659" t="s">
        <v>1281</v>
      </c>
    </row>
    <row r="2660" spans="1:13">
      <c r="A2660" t="s">
        <v>177</v>
      </c>
      <c r="B2660" t="s">
        <v>177</v>
      </c>
      <c r="C2660" t="s">
        <v>1746</v>
      </c>
      <c r="D2660" t="s">
        <v>150</v>
      </c>
      <c r="E2660" t="s">
        <v>197</v>
      </c>
      <c r="F2660" t="s">
        <v>20</v>
      </c>
      <c r="G2660" t="s">
        <v>34745</v>
      </c>
      <c r="H2660" t="s">
        <v>1698</v>
      </c>
      <c r="I2660" t="s">
        <v>34698</v>
      </c>
      <c r="J2660" t="s">
        <v>1502</v>
      </c>
      <c r="K2660" t="s">
        <v>34746</v>
      </c>
      <c r="L2660" t="s">
        <v>18728</v>
      </c>
      <c r="M2660" t="s">
        <v>25952</v>
      </c>
    </row>
    <row r="2661" spans="1:13">
      <c r="A2661" t="s">
        <v>177</v>
      </c>
      <c r="B2661" t="s">
        <v>177</v>
      </c>
      <c r="C2661" t="s">
        <v>1746</v>
      </c>
      <c r="D2661" t="s">
        <v>150</v>
      </c>
      <c r="E2661" t="s">
        <v>206</v>
      </c>
      <c r="F2661" t="s">
        <v>3</v>
      </c>
      <c r="G2661" t="s">
        <v>34747</v>
      </c>
      <c r="H2661" t="s">
        <v>3055</v>
      </c>
      <c r="I2661" t="s">
        <v>34748</v>
      </c>
      <c r="J2661" t="s">
        <v>3377</v>
      </c>
      <c r="K2661" t="s">
        <v>34749</v>
      </c>
      <c r="L2661" t="s">
        <v>34750</v>
      </c>
      <c r="M2661" t="s">
        <v>34751</v>
      </c>
    </row>
    <row r="2662" spans="1:13">
      <c r="A2662" t="s">
        <v>177</v>
      </c>
      <c r="B2662" t="s">
        <v>177</v>
      </c>
      <c r="C2662" t="s">
        <v>1746</v>
      </c>
      <c r="D2662" t="s">
        <v>150</v>
      </c>
      <c r="E2662" t="s">
        <v>206</v>
      </c>
      <c r="F2662" t="s">
        <v>10</v>
      </c>
      <c r="G2662" t="s">
        <v>34752</v>
      </c>
      <c r="H2662" t="s">
        <v>3289</v>
      </c>
      <c r="I2662" t="s">
        <v>34753</v>
      </c>
      <c r="J2662" t="s">
        <v>1354</v>
      </c>
      <c r="K2662" t="s">
        <v>34754</v>
      </c>
      <c r="L2662" t="s">
        <v>34755</v>
      </c>
      <c r="M2662" t="s">
        <v>34756</v>
      </c>
    </row>
    <row r="2663" spans="1:13">
      <c r="A2663" t="s">
        <v>177</v>
      </c>
      <c r="B2663" t="s">
        <v>177</v>
      </c>
      <c r="C2663" t="s">
        <v>1746</v>
      </c>
      <c r="D2663" t="s">
        <v>150</v>
      </c>
      <c r="E2663" t="s">
        <v>206</v>
      </c>
      <c r="F2663" t="s">
        <v>2</v>
      </c>
      <c r="G2663" t="s">
        <v>34757</v>
      </c>
      <c r="H2663" t="s">
        <v>1939</v>
      </c>
      <c r="I2663" t="s">
        <v>34758</v>
      </c>
      <c r="J2663" t="s">
        <v>1613</v>
      </c>
      <c r="K2663" t="s">
        <v>34759</v>
      </c>
      <c r="L2663" t="s">
        <v>34760</v>
      </c>
      <c r="M2663" t="s">
        <v>964</v>
      </c>
    </row>
    <row r="2664" spans="1:13">
      <c r="A2664" t="s">
        <v>177</v>
      </c>
      <c r="B2664" t="s">
        <v>177</v>
      </c>
      <c r="C2664" t="s">
        <v>1746</v>
      </c>
      <c r="D2664" t="s">
        <v>150</v>
      </c>
      <c r="E2664" t="s">
        <v>206</v>
      </c>
      <c r="F2664" t="s">
        <v>4</v>
      </c>
      <c r="G2664" t="s">
        <v>34761</v>
      </c>
      <c r="H2664" t="s">
        <v>1613</v>
      </c>
      <c r="I2664" t="s">
        <v>34722</v>
      </c>
      <c r="J2664" t="s">
        <v>1482</v>
      </c>
      <c r="K2664" t="s">
        <v>34718</v>
      </c>
      <c r="L2664" t="s">
        <v>34762</v>
      </c>
      <c r="M2664" t="s">
        <v>34763</v>
      </c>
    </row>
    <row r="2665" spans="1:13">
      <c r="A2665" t="s">
        <v>177</v>
      </c>
      <c r="B2665" t="s">
        <v>177</v>
      </c>
      <c r="C2665" t="s">
        <v>1746</v>
      </c>
      <c r="D2665" t="s">
        <v>150</v>
      </c>
      <c r="E2665" t="s">
        <v>206</v>
      </c>
      <c r="F2665" t="s">
        <v>11</v>
      </c>
      <c r="G2665" t="s">
        <v>34764</v>
      </c>
      <c r="H2665" t="s">
        <v>1053</v>
      </c>
      <c r="I2665" t="s">
        <v>34765</v>
      </c>
      <c r="J2665" t="s">
        <v>3800</v>
      </c>
      <c r="K2665" t="s">
        <v>3808</v>
      </c>
      <c r="L2665" t="s">
        <v>34766</v>
      </c>
      <c r="M2665" t="s">
        <v>34767</v>
      </c>
    </row>
    <row r="2666" spans="1:13">
      <c r="A2666" t="s">
        <v>177</v>
      </c>
      <c r="B2666" t="s">
        <v>177</v>
      </c>
      <c r="C2666" t="s">
        <v>1746</v>
      </c>
      <c r="D2666" t="s">
        <v>150</v>
      </c>
      <c r="E2666" t="s">
        <v>206</v>
      </c>
      <c r="F2666" t="s">
        <v>20</v>
      </c>
      <c r="G2666" t="s">
        <v>34768</v>
      </c>
      <c r="H2666" t="s">
        <v>1053</v>
      </c>
      <c r="I2666" t="s">
        <v>34765</v>
      </c>
      <c r="J2666" t="s">
        <v>1051</v>
      </c>
      <c r="K2666" t="s">
        <v>34699</v>
      </c>
      <c r="L2666" t="s">
        <v>9940</v>
      </c>
      <c r="M2666" t="s">
        <v>34767</v>
      </c>
    </row>
    <row r="2667" spans="1:13">
      <c r="A2667" t="s">
        <v>177</v>
      </c>
      <c r="B2667" t="s">
        <v>177</v>
      </c>
      <c r="C2667" t="s">
        <v>1746</v>
      </c>
      <c r="D2667" t="s">
        <v>151</v>
      </c>
      <c r="E2667" t="s">
        <v>214</v>
      </c>
      <c r="F2667" t="s">
        <v>3</v>
      </c>
      <c r="G2667" t="s">
        <v>34769</v>
      </c>
      <c r="H2667" t="s">
        <v>916</v>
      </c>
      <c r="I2667" t="s">
        <v>34770</v>
      </c>
      <c r="J2667" t="s">
        <v>3623</v>
      </c>
      <c r="K2667" t="s">
        <v>34771</v>
      </c>
      <c r="L2667" t="s">
        <v>34772</v>
      </c>
      <c r="M2667" t="s">
        <v>34773</v>
      </c>
    </row>
    <row r="2668" spans="1:13">
      <c r="A2668" t="s">
        <v>177</v>
      </c>
      <c r="B2668" t="s">
        <v>177</v>
      </c>
      <c r="C2668" t="s">
        <v>1746</v>
      </c>
      <c r="D2668" t="s">
        <v>151</v>
      </c>
      <c r="E2668" t="s">
        <v>214</v>
      </c>
      <c r="F2668" t="s">
        <v>10</v>
      </c>
      <c r="G2668" t="s">
        <v>34774</v>
      </c>
      <c r="H2668" t="s">
        <v>3051</v>
      </c>
      <c r="I2668" t="s">
        <v>34775</v>
      </c>
      <c r="J2668" t="s">
        <v>4681</v>
      </c>
      <c r="K2668" t="s">
        <v>34776</v>
      </c>
      <c r="L2668" t="s">
        <v>34777</v>
      </c>
      <c r="M2668" t="s">
        <v>34778</v>
      </c>
    </row>
    <row r="2669" spans="1:13">
      <c r="A2669" t="s">
        <v>177</v>
      </c>
      <c r="B2669" t="s">
        <v>177</v>
      </c>
      <c r="C2669" t="s">
        <v>1746</v>
      </c>
      <c r="D2669" t="s">
        <v>151</v>
      </c>
      <c r="E2669" t="s">
        <v>214</v>
      </c>
      <c r="F2669" t="s">
        <v>2</v>
      </c>
      <c r="G2669" t="s">
        <v>34779</v>
      </c>
      <c r="H2669" t="s">
        <v>2351</v>
      </c>
      <c r="I2669" t="s">
        <v>34780</v>
      </c>
      <c r="J2669" t="s">
        <v>2247</v>
      </c>
      <c r="K2669" t="s">
        <v>34781</v>
      </c>
      <c r="L2669" t="s">
        <v>34782</v>
      </c>
      <c r="M2669" t="s">
        <v>31974</v>
      </c>
    </row>
    <row r="2670" spans="1:13">
      <c r="A2670" t="s">
        <v>177</v>
      </c>
      <c r="B2670" t="s">
        <v>177</v>
      </c>
      <c r="C2670" t="s">
        <v>1746</v>
      </c>
      <c r="D2670" t="s">
        <v>151</v>
      </c>
      <c r="E2670" t="s">
        <v>214</v>
      </c>
      <c r="F2670" t="s">
        <v>4</v>
      </c>
      <c r="G2670" t="s">
        <v>34783</v>
      </c>
      <c r="H2670" t="s">
        <v>2853</v>
      </c>
      <c r="I2670" t="s">
        <v>29338</v>
      </c>
      <c r="J2670" t="s">
        <v>1853</v>
      </c>
      <c r="K2670" t="s">
        <v>34784</v>
      </c>
      <c r="L2670" t="s">
        <v>34785</v>
      </c>
      <c r="M2670" t="s">
        <v>34786</v>
      </c>
    </row>
    <row r="2671" spans="1:13">
      <c r="A2671" t="s">
        <v>177</v>
      </c>
      <c r="B2671" t="s">
        <v>177</v>
      </c>
      <c r="C2671" t="s">
        <v>1746</v>
      </c>
      <c r="D2671" t="s">
        <v>151</v>
      </c>
      <c r="E2671" t="s">
        <v>214</v>
      </c>
      <c r="F2671" t="s">
        <v>11</v>
      </c>
      <c r="G2671" t="s">
        <v>34787</v>
      </c>
      <c r="H2671" t="s">
        <v>2502</v>
      </c>
      <c r="I2671" t="s">
        <v>29776</v>
      </c>
      <c r="J2671" t="s">
        <v>1547</v>
      </c>
      <c r="K2671" t="s">
        <v>34788</v>
      </c>
      <c r="L2671" t="s">
        <v>34789</v>
      </c>
      <c r="M2671" t="s">
        <v>34790</v>
      </c>
    </row>
    <row r="2672" spans="1:13">
      <c r="A2672" t="s">
        <v>177</v>
      </c>
      <c r="B2672" t="s">
        <v>177</v>
      </c>
      <c r="C2672" t="s">
        <v>1746</v>
      </c>
      <c r="D2672" t="s">
        <v>151</v>
      </c>
      <c r="E2672" t="s">
        <v>214</v>
      </c>
      <c r="F2672" t="s">
        <v>20</v>
      </c>
      <c r="G2672" t="s">
        <v>34791</v>
      </c>
      <c r="H2672" t="s">
        <v>2135</v>
      </c>
      <c r="I2672" t="s">
        <v>29638</v>
      </c>
      <c r="J2672" t="s">
        <v>1721</v>
      </c>
      <c r="K2672" t="s">
        <v>34792</v>
      </c>
      <c r="L2672" t="s">
        <v>27894</v>
      </c>
      <c r="M2672" t="s">
        <v>34793</v>
      </c>
    </row>
    <row r="2673" spans="1:13">
      <c r="A2673" t="s">
        <v>177</v>
      </c>
      <c r="B2673" t="s">
        <v>177</v>
      </c>
      <c r="C2673" t="s">
        <v>1746</v>
      </c>
      <c r="D2673" t="s">
        <v>151</v>
      </c>
      <c r="E2673" t="s">
        <v>222</v>
      </c>
      <c r="F2673" t="s">
        <v>3</v>
      </c>
      <c r="G2673" t="s">
        <v>34794</v>
      </c>
      <c r="H2673" t="s">
        <v>4519</v>
      </c>
      <c r="I2673" t="s">
        <v>34795</v>
      </c>
      <c r="J2673" t="s">
        <v>2166</v>
      </c>
      <c r="K2673" t="s">
        <v>34796</v>
      </c>
      <c r="L2673" t="s">
        <v>34797</v>
      </c>
      <c r="M2673" t="s">
        <v>34798</v>
      </c>
    </row>
    <row r="2674" spans="1:13">
      <c r="A2674" t="s">
        <v>177</v>
      </c>
      <c r="B2674" t="s">
        <v>177</v>
      </c>
      <c r="C2674" t="s">
        <v>1746</v>
      </c>
      <c r="D2674" t="s">
        <v>151</v>
      </c>
      <c r="E2674" t="s">
        <v>222</v>
      </c>
      <c r="F2674" t="s">
        <v>10</v>
      </c>
      <c r="G2674" t="s">
        <v>34799</v>
      </c>
      <c r="H2674" t="s">
        <v>6896</v>
      </c>
      <c r="I2674" t="s">
        <v>34800</v>
      </c>
      <c r="J2674" t="s">
        <v>2033</v>
      </c>
      <c r="K2674" t="s">
        <v>34801</v>
      </c>
      <c r="L2674" t="s">
        <v>34802</v>
      </c>
      <c r="M2674" t="s">
        <v>34803</v>
      </c>
    </row>
    <row r="2675" spans="1:13">
      <c r="A2675" t="s">
        <v>177</v>
      </c>
      <c r="B2675" t="s">
        <v>177</v>
      </c>
      <c r="C2675" t="s">
        <v>1746</v>
      </c>
      <c r="D2675" t="s">
        <v>151</v>
      </c>
      <c r="E2675" t="s">
        <v>222</v>
      </c>
      <c r="F2675" t="s">
        <v>2</v>
      </c>
      <c r="G2675" t="s">
        <v>34804</v>
      </c>
      <c r="H2675" t="s">
        <v>3473</v>
      </c>
      <c r="I2675" t="s">
        <v>34805</v>
      </c>
      <c r="J2675" t="s">
        <v>2687</v>
      </c>
      <c r="K2675" t="s">
        <v>34806</v>
      </c>
      <c r="L2675" t="s">
        <v>34807</v>
      </c>
      <c r="M2675" t="s">
        <v>34808</v>
      </c>
    </row>
    <row r="2676" spans="1:13">
      <c r="A2676" t="s">
        <v>177</v>
      </c>
      <c r="B2676" t="s">
        <v>177</v>
      </c>
      <c r="C2676" t="s">
        <v>1746</v>
      </c>
      <c r="D2676" t="s">
        <v>151</v>
      </c>
      <c r="E2676" t="s">
        <v>222</v>
      </c>
      <c r="F2676" t="s">
        <v>4</v>
      </c>
      <c r="G2676" t="s">
        <v>34809</v>
      </c>
      <c r="H2676" t="s">
        <v>1742</v>
      </c>
      <c r="I2676" t="s">
        <v>34810</v>
      </c>
      <c r="J2676" t="s">
        <v>1592</v>
      </c>
      <c r="K2676" t="s">
        <v>34811</v>
      </c>
      <c r="L2676" t="s">
        <v>34812</v>
      </c>
      <c r="M2676" t="s">
        <v>34813</v>
      </c>
    </row>
    <row r="2677" spans="1:13">
      <c r="A2677" t="s">
        <v>177</v>
      </c>
      <c r="B2677" t="s">
        <v>177</v>
      </c>
      <c r="C2677" t="s">
        <v>1746</v>
      </c>
      <c r="D2677" t="s">
        <v>151</v>
      </c>
      <c r="E2677" t="s">
        <v>222</v>
      </c>
      <c r="F2677" t="s">
        <v>11</v>
      </c>
      <c r="G2677" t="s">
        <v>34814</v>
      </c>
      <c r="H2677" t="s">
        <v>1719</v>
      </c>
      <c r="I2677" t="s">
        <v>29495</v>
      </c>
      <c r="J2677" t="s">
        <v>1547</v>
      </c>
      <c r="K2677" t="s">
        <v>34788</v>
      </c>
      <c r="L2677" t="s">
        <v>34815</v>
      </c>
      <c r="M2677" t="s">
        <v>34816</v>
      </c>
    </row>
    <row r="2678" spans="1:13">
      <c r="A2678" t="s">
        <v>177</v>
      </c>
      <c r="B2678" t="s">
        <v>177</v>
      </c>
      <c r="C2678" t="s">
        <v>1746</v>
      </c>
      <c r="D2678" t="s">
        <v>151</v>
      </c>
      <c r="E2678" t="s">
        <v>222</v>
      </c>
      <c r="F2678" t="s">
        <v>20</v>
      </c>
      <c r="G2678" t="s">
        <v>34817</v>
      </c>
      <c r="H2678" t="s">
        <v>2781</v>
      </c>
      <c r="I2678" t="s">
        <v>29537</v>
      </c>
      <c r="J2678" t="s">
        <v>1698</v>
      </c>
      <c r="K2678" t="s">
        <v>34818</v>
      </c>
      <c r="L2678" t="s">
        <v>34819</v>
      </c>
      <c r="M2678" t="s">
        <v>34820</v>
      </c>
    </row>
    <row r="2679" spans="1:13">
      <c r="A2679" t="s">
        <v>177</v>
      </c>
      <c r="B2679" t="s">
        <v>177</v>
      </c>
      <c r="C2679" t="s">
        <v>1746</v>
      </c>
      <c r="D2679" t="s">
        <v>151</v>
      </c>
      <c r="E2679" t="s">
        <v>230</v>
      </c>
      <c r="F2679" t="s">
        <v>3</v>
      </c>
      <c r="G2679" t="s">
        <v>34821</v>
      </c>
      <c r="H2679" t="s">
        <v>5098</v>
      </c>
      <c r="I2679" t="s">
        <v>34822</v>
      </c>
      <c r="J2679" t="s">
        <v>3370</v>
      </c>
      <c r="K2679" t="s">
        <v>34823</v>
      </c>
      <c r="L2679" t="s">
        <v>34824</v>
      </c>
      <c r="M2679" t="s">
        <v>34825</v>
      </c>
    </row>
    <row r="2680" spans="1:13">
      <c r="A2680" t="s">
        <v>177</v>
      </c>
      <c r="B2680" t="s">
        <v>177</v>
      </c>
      <c r="C2680" t="s">
        <v>1746</v>
      </c>
      <c r="D2680" t="s">
        <v>151</v>
      </c>
      <c r="E2680" t="s">
        <v>230</v>
      </c>
      <c r="F2680" t="s">
        <v>10</v>
      </c>
      <c r="G2680" t="s">
        <v>34826</v>
      </c>
      <c r="H2680" t="s">
        <v>7029</v>
      </c>
      <c r="I2680" t="s">
        <v>34827</v>
      </c>
      <c r="J2680" t="s">
        <v>2033</v>
      </c>
      <c r="K2680" t="s">
        <v>34801</v>
      </c>
      <c r="L2680" t="s">
        <v>34828</v>
      </c>
      <c r="M2680" t="s">
        <v>34829</v>
      </c>
    </row>
    <row r="2681" spans="1:13">
      <c r="A2681" t="s">
        <v>177</v>
      </c>
      <c r="B2681" t="s">
        <v>177</v>
      </c>
      <c r="C2681" t="s">
        <v>1746</v>
      </c>
      <c r="D2681" t="s">
        <v>151</v>
      </c>
      <c r="E2681" t="s">
        <v>230</v>
      </c>
      <c r="F2681" t="s">
        <v>2</v>
      </c>
      <c r="G2681" t="s">
        <v>34830</v>
      </c>
      <c r="H2681" t="s">
        <v>2288</v>
      </c>
      <c r="I2681" t="s">
        <v>34831</v>
      </c>
      <c r="J2681" t="s">
        <v>2027</v>
      </c>
      <c r="K2681" t="s">
        <v>34832</v>
      </c>
      <c r="L2681" t="s">
        <v>34833</v>
      </c>
      <c r="M2681" t="s">
        <v>34834</v>
      </c>
    </row>
    <row r="2682" spans="1:13">
      <c r="A2682" t="s">
        <v>177</v>
      </c>
      <c r="B2682" t="s">
        <v>177</v>
      </c>
      <c r="C2682" t="s">
        <v>1746</v>
      </c>
      <c r="D2682" t="s">
        <v>151</v>
      </c>
      <c r="E2682" t="s">
        <v>230</v>
      </c>
      <c r="F2682" t="s">
        <v>4</v>
      </c>
      <c r="G2682" t="s">
        <v>34835</v>
      </c>
      <c r="H2682" t="s">
        <v>1831</v>
      </c>
      <c r="I2682" t="s">
        <v>34836</v>
      </c>
      <c r="J2682" t="s">
        <v>1546</v>
      </c>
      <c r="K2682" t="s">
        <v>34837</v>
      </c>
      <c r="L2682" t="s">
        <v>34838</v>
      </c>
      <c r="M2682" t="s">
        <v>7765</v>
      </c>
    </row>
    <row r="2683" spans="1:13">
      <c r="A2683" t="s">
        <v>177</v>
      </c>
      <c r="B2683" t="s">
        <v>177</v>
      </c>
      <c r="C2683" t="s">
        <v>1746</v>
      </c>
      <c r="D2683" t="s">
        <v>151</v>
      </c>
      <c r="E2683" t="s">
        <v>230</v>
      </c>
      <c r="F2683" t="s">
        <v>11</v>
      </c>
      <c r="G2683" t="s">
        <v>34839</v>
      </c>
      <c r="H2683" t="s">
        <v>1719</v>
      </c>
      <c r="I2683" t="s">
        <v>29495</v>
      </c>
      <c r="J2683" t="s">
        <v>1547</v>
      </c>
      <c r="K2683" t="s">
        <v>34788</v>
      </c>
      <c r="L2683" t="s">
        <v>34815</v>
      </c>
      <c r="M2683" t="s">
        <v>34840</v>
      </c>
    </row>
    <row r="2684" spans="1:13">
      <c r="A2684" t="s">
        <v>177</v>
      </c>
      <c r="B2684" t="s">
        <v>177</v>
      </c>
      <c r="C2684" t="s">
        <v>1746</v>
      </c>
      <c r="D2684" t="s">
        <v>151</v>
      </c>
      <c r="E2684" t="s">
        <v>230</v>
      </c>
      <c r="F2684" t="s">
        <v>20</v>
      </c>
      <c r="G2684" t="s">
        <v>34841</v>
      </c>
      <c r="H2684" t="s">
        <v>2159</v>
      </c>
      <c r="I2684" t="s">
        <v>34842</v>
      </c>
      <c r="J2684" t="s">
        <v>1721</v>
      </c>
      <c r="K2684" t="s">
        <v>34792</v>
      </c>
      <c r="L2684" t="s">
        <v>27967</v>
      </c>
      <c r="M2684" t="s">
        <v>32360</v>
      </c>
    </row>
    <row r="2685" spans="1:13">
      <c r="A2685" t="s">
        <v>177</v>
      </c>
      <c r="B2685" t="s">
        <v>177</v>
      </c>
      <c r="C2685" t="s">
        <v>1746</v>
      </c>
      <c r="D2685" t="s">
        <v>151</v>
      </c>
      <c r="E2685" t="s">
        <v>238</v>
      </c>
      <c r="F2685" t="s">
        <v>3</v>
      </c>
      <c r="G2685" t="s">
        <v>34843</v>
      </c>
      <c r="H2685" t="s">
        <v>7987</v>
      </c>
      <c r="I2685" t="s">
        <v>34844</v>
      </c>
      <c r="J2685" t="s">
        <v>2245</v>
      </c>
      <c r="K2685" t="s">
        <v>34845</v>
      </c>
      <c r="L2685" t="s">
        <v>34846</v>
      </c>
      <c r="M2685" t="s">
        <v>34847</v>
      </c>
    </row>
    <row r="2686" spans="1:13">
      <c r="A2686" t="s">
        <v>177</v>
      </c>
      <c r="B2686" t="s">
        <v>177</v>
      </c>
      <c r="C2686" t="s">
        <v>1746</v>
      </c>
      <c r="D2686" t="s">
        <v>151</v>
      </c>
      <c r="E2686" t="s">
        <v>238</v>
      </c>
      <c r="F2686" t="s">
        <v>10</v>
      </c>
      <c r="G2686" t="s">
        <v>34848</v>
      </c>
      <c r="H2686" t="s">
        <v>4519</v>
      </c>
      <c r="I2686" t="s">
        <v>34795</v>
      </c>
      <c r="J2686" t="s">
        <v>1817</v>
      </c>
      <c r="K2686" t="s">
        <v>34849</v>
      </c>
      <c r="L2686" t="s">
        <v>34850</v>
      </c>
      <c r="M2686" t="s">
        <v>19840</v>
      </c>
    </row>
    <row r="2687" spans="1:13">
      <c r="A2687" t="s">
        <v>177</v>
      </c>
      <c r="B2687" t="s">
        <v>177</v>
      </c>
      <c r="C2687" t="s">
        <v>1746</v>
      </c>
      <c r="D2687" t="s">
        <v>151</v>
      </c>
      <c r="E2687" t="s">
        <v>238</v>
      </c>
      <c r="F2687" t="s">
        <v>2</v>
      </c>
      <c r="G2687" t="s">
        <v>34851</v>
      </c>
      <c r="H2687" t="s">
        <v>2544</v>
      </c>
      <c r="I2687" t="s">
        <v>34852</v>
      </c>
      <c r="J2687" t="s">
        <v>1875</v>
      </c>
      <c r="K2687" t="s">
        <v>12225</v>
      </c>
      <c r="L2687" t="s">
        <v>17190</v>
      </c>
      <c r="M2687" t="s">
        <v>1164</v>
      </c>
    </row>
    <row r="2688" spans="1:13">
      <c r="A2688" t="s">
        <v>177</v>
      </c>
      <c r="B2688" t="s">
        <v>177</v>
      </c>
      <c r="C2688" t="s">
        <v>1746</v>
      </c>
      <c r="D2688" t="s">
        <v>151</v>
      </c>
      <c r="E2688" t="s">
        <v>238</v>
      </c>
      <c r="F2688" t="s">
        <v>4</v>
      </c>
      <c r="G2688" t="s">
        <v>34853</v>
      </c>
      <c r="H2688" t="s">
        <v>1831</v>
      </c>
      <c r="I2688" t="s">
        <v>34836</v>
      </c>
      <c r="J2688" t="s">
        <v>1502</v>
      </c>
      <c r="K2688" t="s">
        <v>34854</v>
      </c>
      <c r="L2688" t="s">
        <v>34838</v>
      </c>
      <c r="M2688" t="s">
        <v>12684</v>
      </c>
    </row>
    <row r="2689" spans="1:13">
      <c r="A2689" t="s">
        <v>177</v>
      </c>
      <c r="B2689" t="s">
        <v>177</v>
      </c>
      <c r="C2689" t="s">
        <v>1746</v>
      </c>
      <c r="D2689" t="s">
        <v>151</v>
      </c>
      <c r="E2689" t="s">
        <v>238</v>
      </c>
      <c r="F2689" t="s">
        <v>11</v>
      </c>
      <c r="G2689" t="s">
        <v>34855</v>
      </c>
      <c r="H2689" t="s">
        <v>1853</v>
      </c>
      <c r="I2689" t="s">
        <v>29721</v>
      </c>
      <c r="J2689" t="s">
        <v>1482</v>
      </c>
      <c r="K2689" t="s">
        <v>34856</v>
      </c>
      <c r="L2689" t="s">
        <v>34857</v>
      </c>
      <c r="M2689" t="s">
        <v>34858</v>
      </c>
    </row>
    <row r="2690" spans="1:13">
      <c r="A2690" t="s">
        <v>177</v>
      </c>
      <c r="B2690" t="s">
        <v>177</v>
      </c>
      <c r="C2690" t="s">
        <v>1746</v>
      </c>
      <c r="D2690" t="s">
        <v>151</v>
      </c>
      <c r="E2690" t="s">
        <v>238</v>
      </c>
      <c r="F2690" t="s">
        <v>20</v>
      </c>
      <c r="G2690" t="s">
        <v>34859</v>
      </c>
      <c r="H2690" t="s">
        <v>1984</v>
      </c>
      <c r="I2690" t="s">
        <v>29522</v>
      </c>
      <c r="J2690" t="s">
        <v>1504</v>
      </c>
      <c r="K2690" t="s">
        <v>34860</v>
      </c>
      <c r="L2690" t="s">
        <v>34861</v>
      </c>
      <c r="M2690" t="s">
        <v>34862</v>
      </c>
    </row>
    <row r="2691" spans="1:13">
      <c r="A2691" t="s">
        <v>177</v>
      </c>
      <c r="B2691" t="s">
        <v>177</v>
      </c>
      <c r="C2691" t="s">
        <v>1746</v>
      </c>
      <c r="D2691" t="s">
        <v>152</v>
      </c>
      <c r="E2691" t="s">
        <v>246</v>
      </c>
      <c r="F2691" t="s">
        <v>3</v>
      </c>
      <c r="G2691" t="s">
        <v>34863</v>
      </c>
      <c r="H2691" t="s">
        <v>2595</v>
      </c>
      <c r="I2691" t="s">
        <v>34864</v>
      </c>
      <c r="J2691" t="s">
        <v>1937</v>
      </c>
      <c r="K2691" t="s">
        <v>34865</v>
      </c>
      <c r="L2691" t="s">
        <v>34866</v>
      </c>
      <c r="M2691" t="s">
        <v>34867</v>
      </c>
    </row>
    <row r="2692" spans="1:13">
      <c r="A2692" t="s">
        <v>177</v>
      </c>
      <c r="B2692" t="s">
        <v>177</v>
      </c>
      <c r="C2692" t="s">
        <v>1746</v>
      </c>
      <c r="D2692" t="s">
        <v>152</v>
      </c>
      <c r="E2692" t="s">
        <v>246</v>
      </c>
      <c r="F2692" t="s">
        <v>10</v>
      </c>
      <c r="G2692" t="s">
        <v>34868</v>
      </c>
      <c r="H2692" t="s">
        <v>2352</v>
      </c>
      <c r="I2692" t="s">
        <v>34869</v>
      </c>
      <c r="J2692" t="s">
        <v>2941</v>
      </c>
      <c r="K2692" t="s">
        <v>34870</v>
      </c>
      <c r="L2692" t="s">
        <v>34871</v>
      </c>
      <c r="M2692" t="s">
        <v>34872</v>
      </c>
    </row>
    <row r="2693" spans="1:13">
      <c r="A2693" t="s">
        <v>177</v>
      </c>
      <c r="B2693" t="s">
        <v>177</v>
      </c>
      <c r="C2693" t="s">
        <v>1746</v>
      </c>
      <c r="D2693" t="s">
        <v>152</v>
      </c>
      <c r="E2693" t="s">
        <v>246</v>
      </c>
      <c r="F2693" t="s">
        <v>2</v>
      </c>
      <c r="G2693" t="s">
        <v>34873</v>
      </c>
      <c r="H2693" t="s">
        <v>921</v>
      </c>
      <c r="I2693" t="s">
        <v>29815</v>
      </c>
      <c r="J2693" t="s">
        <v>2608</v>
      </c>
      <c r="K2693" t="s">
        <v>34874</v>
      </c>
      <c r="L2693" t="s">
        <v>34875</v>
      </c>
      <c r="M2693" t="s">
        <v>27887</v>
      </c>
    </row>
    <row r="2694" spans="1:13">
      <c r="A2694" t="s">
        <v>177</v>
      </c>
      <c r="B2694" t="s">
        <v>177</v>
      </c>
      <c r="C2694" t="s">
        <v>1746</v>
      </c>
      <c r="D2694" t="s">
        <v>152</v>
      </c>
      <c r="E2694" t="s">
        <v>246</v>
      </c>
      <c r="F2694" t="s">
        <v>4</v>
      </c>
      <c r="G2694" t="s">
        <v>34876</v>
      </c>
      <c r="H2694" t="s">
        <v>2463</v>
      </c>
      <c r="I2694" t="s">
        <v>29368</v>
      </c>
      <c r="J2694" t="s">
        <v>1698</v>
      </c>
      <c r="K2694" t="s">
        <v>34818</v>
      </c>
      <c r="L2694" t="s">
        <v>25639</v>
      </c>
      <c r="M2694" t="s">
        <v>34877</v>
      </c>
    </row>
    <row r="2695" spans="1:13">
      <c r="A2695" t="s">
        <v>177</v>
      </c>
      <c r="B2695" t="s">
        <v>177</v>
      </c>
      <c r="C2695" t="s">
        <v>1746</v>
      </c>
      <c r="D2695" t="s">
        <v>152</v>
      </c>
      <c r="E2695" t="s">
        <v>246</v>
      </c>
      <c r="F2695" t="s">
        <v>11</v>
      </c>
      <c r="G2695" t="s">
        <v>34878</v>
      </c>
      <c r="H2695" t="s">
        <v>2324</v>
      </c>
      <c r="I2695" t="s">
        <v>29423</v>
      </c>
      <c r="J2695" t="s">
        <v>1546</v>
      </c>
      <c r="K2695" t="s">
        <v>34837</v>
      </c>
      <c r="L2695" t="s">
        <v>34879</v>
      </c>
      <c r="M2695" t="s">
        <v>30073</v>
      </c>
    </row>
    <row r="2696" spans="1:13">
      <c r="A2696" t="s">
        <v>177</v>
      </c>
      <c r="B2696" t="s">
        <v>177</v>
      </c>
      <c r="C2696" t="s">
        <v>1746</v>
      </c>
      <c r="D2696" t="s">
        <v>152</v>
      </c>
      <c r="E2696" t="s">
        <v>246</v>
      </c>
      <c r="F2696" t="s">
        <v>20</v>
      </c>
      <c r="G2696" t="s">
        <v>34880</v>
      </c>
      <c r="H2696" t="s">
        <v>2239</v>
      </c>
      <c r="I2696" t="s">
        <v>34881</v>
      </c>
      <c r="J2696" t="s">
        <v>1657</v>
      </c>
      <c r="K2696" t="s">
        <v>34882</v>
      </c>
      <c r="L2696" t="s">
        <v>27741</v>
      </c>
      <c r="M2696" t="s">
        <v>34883</v>
      </c>
    </row>
    <row r="2697" spans="1:13">
      <c r="A2697" t="s">
        <v>177</v>
      </c>
      <c r="B2697" t="s">
        <v>177</v>
      </c>
      <c r="C2697" t="s">
        <v>1746</v>
      </c>
      <c r="D2697" t="s">
        <v>152</v>
      </c>
      <c r="E2697" t="s">
        <v>254</v>
      </c>
      <c r="F2697" t="s">
        <v>3</v>
      </c>
      <c r="G2697" t="s">
        <v>34884</v>
      </c>
      <c r="H2697" t="s">
        <v>2352</v>
      </c>
      <c r="I2697" t="s">
        <v>34869</v>
      </c>
      <c r="J2697" t="s">
        <v>2166</v>
      </c>
      <c r="K2697" t="s">
        <v>34796</v>
      </c>
      <c r="L2697" t="s">
        <v>34885</v>
      </c>
      <c r="M2697" t="s">
        <v>34886</v>
      </c>
    </row>
    <row r="2698" spans="1:13">
      <c r="A2698" t="s">
        <v>177</v>
      </c>
      <c r="B2698" t="s">
        <v>177</v>
      </c>
      <c r="C2698" t="s">
        <v>1746</v>
      </c>
      <c r="D2698" t="s">
        <v>152</v>
      </c>
      <c r="E2698" t="s">
        <v>254</v>
      </c>
      <c r="F2698" t="s">
        <v>10</v>
      </c>
      <c r="G2698" t="s">
        <v>34887</v>
      </c>
      <c r="H2698" t="s">
        <v>1992</v>
      </c>
      <c r="I2698" t="s">
        <v>34888</v>
      </c>
      <c r="J2698" t="s">
        <v>4940</v>
      </c>
      <c r="K2698" t="s">
        <v>34889</v>
      </c>
      <c r="L2698" t="s">
        <v>34890</v>
      </c>
      <c r="M2698" t="s">
        <v>34891</v>
      </c>
    </row>
    <row r="2699" spans="1:13">
      <c r="A2699" t="s">
        <v>177</v>
      </c>
      <c r="B2699" t="s">
        <v>177</v>
      </c>
      <c r="C2699" t="s">
        <v>1746</v>
      </c>
      <c r="D2699" t="s">
        <v>152</v>
      </c>
      <c r="E2699" t="s">
        <v>254</v>
      </c>
      <c r="F2699" t="s">
        <v>2</v>
      </c>
      <c r="G2699" t="s">
        <v>34892</v>
      </c>
      <c r="H2699" t="s">
        <v>2330</v>
      </c>
      <c r="I2699" t="s">
        <v>29712</v>
      </c>
      <c r="J2699" t="s">
        <v>2530</v>
      </c>
      <c r="K2699" t="s">
        <v>34893</v>
      </c>
      <c r="L2699" t="s">
        <v>34894</v>
      </c>
      <c r="M2699" t="s">
        <v>34895</v>
      </c>
    </row>
    <row r="2700" spans="1:13">
      <c r="A2700" t="s">
        <v>177</v>
      </c>
      <c r="B2700" t="s">
        <v>177</v>
      </c>
      <c r="C2700" t="s">
        <v>1746</v>
      </c>
      <c r="D2700" t="s">
        <v>152</v>
      </c>
      <c r="E2700" t="s">
        <v>254</v>
      </c>
      <c r="F2700" t="s">
        <v>4</v>
      </c>
      <c r="G2700" t="s">
        <v>34896</v>
      </c>
      <c r="H2700" t="s">
        <v>2279</v>
      </c>
      <c r="I2700" t="s">
        <v>34897</v>
      </c>
      <c r="J2700" t="s">
        <v>1657</v>
      </c>
      <c r="K2700" t="s">
        <v>34882</v>
      </c>
      <c r="L2700" t="s">
        <v>34898</v>
      </c>
      <c r="M2700" t="s">
        <v>34899</v>
      </c>
    </row>
    <row r="2701" spans="1:13">
      <c r="A2701" t="s">
        <v>177</v>
      </c>
      <c r="B2701" t="s">
        <v>177</v>
      </c>
      <c r="C2701" t="s">
        <v>1746</v>
      </c>
      <c r="D2701" t="s">
        <v>152</v>
      </c>
      <c r="E2701" t="s">
        <v>254</v>
      </c>
      <c r="F2701" t="s">
        <v>11</v>
      </c>
      <c r="G2701" t="s">
        <v>34900</v>
      </c>
      <c r="H2701" t="s">
        <v>2281</v>
      </c>
      <c r="I2701" t="s">
        <v>34901</v>
      </c>
      <c r="J2701" t="s">
        <v>1547</v>
      </c>
      <c r="K2701" t="s">
        <v>34788</v>
      </c>
      <c r="L2701" t="s">
        <v>34902</v>
      </c>
      <c r="M2701" t="s">
        <v>34903</v>
      </c>
    </row>
    <row r="2702" spans="1:13">
      <c r="A2702" t="s">
        <v>177</v>
      </c>
      <c r="B2702" t="s">
        <v>177</v>
      </c>
      <c r="C2702" t="s">
        <v>1746</v>
      </c>
      <c r="D2702" t="s">
        <v>152</v>
      </c>
      <c r="E2702" t="s">
        <v>254</v>
      </c>
      <c r="F2702" t="s">
        <v>20</v>
      </c>
      <c r="G2702" t="s">
        <v>34904</v>
      </c>
      <c r="H2702" t="s">
        <v>926</v>
      </c>
      <c r="I2702" t="s">
        <v>34905</v>
      </c>
      <c r="J2702" t="s">
        <v>1657</v>
      </c>
      <c r="K2702" t="s">
        <v>34882</v>
      </c>
      <c r="L2702" t="s">
        <v>34906</v>
      </c>
      <c r="M2702" t="s">
        <v>34907</v>
      </c>
    </row>
    <row r="2703" spans="1:13">
      <c r="A2703" t="s">
        <v>177</v>
      </c>
      <c r="B2703" t="s">
        <v>177</v>
      </c>
      <c r="C2703" t="s">
        <v>1746</v>
      </c>
      <c r="D2703" t="s">
        <v>152</v>
      </c>
      <c r="E2703" t="s">
        <v>197</v>
      </c>
      <c r="F2703" t="s">
        <v>3</v>
      </c>
      <c r="G2703" t="s">
        <v>34908</v>
      </c>
      <c r="H2703" t="s">
        <v>3125</v>
      </c>
      <c r="I2703" t="s">
        <v>34909</v>
      </c>
      <c r="J2703" t="s">
        <v>5340</v>
      </c>
      <c r="K2703" t="s">
        <v>34910</v>
      </c>
      <c r="L2703" t="s">
        <v>34911</v>
      </c>
      <c r="M2703" t="s">
        <v>34912</v>
      </c>
    </row>
    <row r="2704" spans="1:13">
      <c r="A2704" t="s">
        <v>177</v>
      </c>
      <c r="B2704" t="s">
        <v>177</v>
      </c>
      <c r="C2704" t="s">
        <v>1746</v>
      </c>
      <c r="D2704" t="s">
        <v>152</v>
      </c>
      <c r="E2704" t="s">
        <v>197</v>
      </c>
      <c r="F2704" t="s">
        <v>10</v>
      </c>
      <c r="G2704" t="s">
        <v>34913</v>
      </c>
      <c r="H2704" t="s">
        <v>7196</v>
      </c>
      <c r="I2704" t="s">
        <v>29587</v>
      </c>
      <c r="J2704" t="s">
        <v>5340</v>
      </c>
      <c r="K2704" t="s">
        <v>34910</v>
      </c>
      <c r="L2704" t="s">
        <v>34914</v>
      </c>
      <c r="M2704" t="s">
        <v>34915</v>
      </c>
    </row>
    <row r="2705" spans="1:13">
      <c r="A2705" t="s">
        <v>177</v>
      </c>
      <c r="B2705" t="s">
        <v>177</v>
      </c>
      <c r="C2705" t="s">
        <v>1746</v>
      </c>
      <c r="D2705" t="s">
        <v>152</v>
      </c>
      <c r="E2705" t="s">
        <v>197</v>
      </c>
      <c r="F2705" t="s">
        <v>2</v>
      </c>
      <c r="G2705" t="s">
        <v>34916</v>
      </c>
      <c r="H2705" t="s">
        <v>3221</v>
      </c>
      <c r="I2705" t="s">
        <v>34917</v>
      </c>
      <c r="J2705" t="s">
        <v>2384</v>
      </c>
      <c r="K2705" t="s">
        <v>34918</v>
      </c>
      <c r="L2705" t="s">
        <v>34919</v>
      </c>
      <c r="M2705" t="s">
        <v>34920</v>
      </c>
    </row>
    <row r="2706" spans="1:13">
      <c r="A2706" t="s">
        <v>177</v>
      </c>
      <c r="B2706" t="s">
        <v>177</v>
      </c>
      <c r="C2706" t="s">
        <v>1746</v>
      </c>
      <c r="D2706" t="s">
        <v>152</v>
      </c>
      <c r="E2706" t="s">
        <v>197</v>
      </c>
      <c r="F2706" t="s">
        <v>4</v>
      </c>
      <c r="G2706" t="s">
        <v>34921</v>
      </c>
      <c r="H2706" t="s">
        <v>2007</v>
      </c>
      <c r="I2706" t="s">
        <v>29408</v>
      </c>
      <c r="J2706" t="s">
        <v>1053</v>
      </c>
      <c r="K2706" t="s">
        <v>34922</v>
      </c>
      <c r="L2706" t="s">
        <v>34923</v>
      </c>
      <c r="M2706" t="s">
        <v>34924</v>
      </c>
    </row>
    <row r="2707" spans="1:13">
      <c r="A2707" t="s">
        <v>177</v>
      </c>
      <c r="B2707" t="s">
        <v>177</v>
      </c>
      <c r="C2707" t="s">
        <v>1746</v>
      </c>
      <c r="D2707" t="s">
        <v>152</v>
      </c>
      <c r="E2707" t="s">
        <v>197</v>
      </c>
      <c r="F2707" t="s">
        <v>11</v>
      </c>
      <c r="G2707" t="s">
        <v>34925</v>
      </c>
      <c r="H2707" t="s">
        <v>1719</v>
      </c>
      <c r="I2707" t="s">
        <v>29495</v>
      </c>
      <c r="J2707" t="s">
        <v>1502</v>
      </c>
      <c r="K2707" t="s">
        <v>34854</v>
      </c>
      <c r="L2707" t="s">
        <v>34815</v>
      </c>
      <c r="M2707" t="s">
        <v>34926</v>
      </c>
    </row>
    <row r="2708" spans="1:13">
      <c r="A2708" t="s">
        <v>177</v>
      </c>
      <c r="B2708" t="s">
        <v>177</v>
      </c>
      <c r="C2708" t="s">
        <v>1746</v>
      </c>
      <c r="D2708" t="s">
        <v>152</v>
      </c>
      <c r="E2708" t="s">
        <v>197</v>
      </c>
      <c r="F2708" t="s">
        <v>20</v>
      </c>
      <c r="G2708" t="s">
        <v>34927</v>
      </c>
      <c r="H2708" t="s">
        <v>2239</v>
      </c>
      <c r="I2708" t="s">
        <v>34881</v>
      </c>
      <c r="J2708" t="s">
        <v>1810</v>
      </c>
      <c r="K2708" t="s">
        <v>34928</v>
      </c>
      <c r="L2708" t="s">
        <v>27741</v>
      </c>
      <c r="M2708" t="s">
        <v>34929</v>
      </c>
    </row>
    <row r="2709" spans="1:13">
      <c r="A2709" t="s">
        <v>177</v>
      </c>
      <c r="B2709" t="s">
        <v>177</v>
      </c>
      <c r="C2709" t="s">
        <v>1746</v>
      </c>
      <c r="D2709" t="s">
        <v>152</v>
      </c>
      <c r="E2709" t="s">
        <v>269</v>
      </c>
      <c r="F2709" t="s">
        <v>3</v>
      </c>
      <c r="G2709" t="s">
        <v>34930</v>
      </c>
      <c r="H2709" t="s">
        <v>8441</v>
      </c>
      <c r="I2709" t="s">
        <v>34931</v>
      </c>
      <c r="J2709" t="s">
        <v>8465</v>
      </c>
      <c r="K2709" t="s">
        <v>34932</v>
      </c>
      <c r="L2709" t="s">
        <v>34933</v>
      </c>
      <c r="M2709" t="s">
        <v>34934</v>
      </c>
    </row>
    <row r="2710" spans="1:13">
      <c r="A2710" t="s">
        <v>177</v>
      </c>
      <c r="B2710" t="s">
        <v>177</v>
      </c>
      <c r="C2710" t="s">
        <v>1746</v>
      </c>
      <c r="D2710" t="s">
        <v>152</v>
      </c>
      <c r="E2710" t="s">
        <v>269</v>
      </c>
      <c r="F2710" t="s">
        <v>10</v>
      </c>
      <c r="G2710" t="s">
        <v>34935</v>
      </c>
      <c r="H2710" t="s">
        <v>2803</v>
      </c>
      <c r="I2710" t="s">
        <v>34936</v>
      </c>
      <c r="J2710" t="s">
        <v>3456</v>
      </c>
      <c r="K2710" t="s">
        <v>34937</v>
      </c>
      <c r="L2710" t="s">
        <v>34938</v>
      </c>
      <c r="M2710" t="s">
        <v>34939</v>
      </c>
    </row>
    <row r="2711" spans="1:13">
      <c r="A2711" t="s">
        <v>177</v>
      </c>
      <c r="B2711" t="s">
        <v>177</v>
      </c>
      <c r="C2711" t="s">
        <v>1746</v>
      </c>
      <c r="D2711" t="s">
        <v>152</v>
      </c>
      <c r="E2711" t="s">
        <v>269</v>
      </c>
      <c r="F2711" t="s">
        <v>2</v>
      </c>
      <c r="G2711" t="s">
        <v>34940</v>
      </c>
      <c r="H2711" t="s">
        <v>2781</v>
      </c>
      <c r="I2711" t="s">
        <v>29537</v>
      </c>
      <c r="J2711" t="s">
        <v>1939</v>
      </c>
      <c r="K2711" t="s">
        <v>34941</v>
      </c>
      <c r="L2711" t="s">
        <v>34942</v>
      </c>
      <c r="M2711" t="s">
        <v>34943</v>
      </c>
    </row>
    <row r="2712" spans="1:13">
      <c r="A2712" t="s">
        <v>177</v>
      </c>
      <c r="B2712" t="s">
        <v>177</v>
      </c>
      <c r="C2712" t="s">
        <v>1746</v>
      </c>
      <c r="D2712" t="s">
        <v>152</v>
      </c>
      <c r="E2712" t="s">
        <v>269</v>
      </c>
      <c r="F2712" t="s">
        <v>4</v>
      </c>
      <c r="G2712" t="s">
        <v>34944</v>
      </c>
      <c r="H2712" t="s">
        <v>1918</v>
      </c>
      <c r="I2712" t="s">
        <v>29398</v>
      </c>
      <c r="J2712" t="s">
        <v>1547</v>
      </c>
      <c r="K2712" t="s">
        <v>34788</v>
      </c>
      <c r="L2712" t="s">
        <v>14376</v>
      </c>
      <c r="M2712" t="s">
        <v>34945</v>
      </c>
    </row>
    <row r="2713" spans="1:13">
      <c r="A2713" t="s">
        <v>177</v>
      </c>
      <c r="B2713" t="s">
        <v>177</v>
      </c>
      <c r="C2713" t="s">
        <v>1746</v>
      </c>
      <c r="D2713" t="s">
        <v>152</v>
      </c>
      <c r="E2713" t="s">
        <v>269</v>
      </c>
      <c r="F2713" t="s">
        <v>11</v>
      </c>
      <c r="G2713" t="s">
        <v>34946</v>
      </c>
      <c r="H2713" t="s">
        <v>1939</v>
      </c>
      <c r="I2713" t="s">
        <v>29437</v>
      </c>
      <c r="J2713" t="s">
        <v>1482</v>
      </c>
      <c r="K2713" t="s">
        <v>34856</v>
      </c>
      <c r="L2713" t="s">
        <v>27306</v>
      </c>
      <c r="M2713" t="s">
        <v>34947</v>
      </c>
    </row>
    <row r="2714" spans="1:13">
      <c r="A2714" t="s">
        <v>177</v>
      </c>
      <c r="B2714" t="s">
        <v>177</v>
      </c>
      <c r="C2714" t="s">
        <v>1746</v>
      </c>
      <c r="D2714" t="s">
        <v>152</v>
      </c>
      <c r="E2714" t="s">
        <v>269</v>
      </c>
      <c r="F2714" t="s">
        <v>20</v>
      </c>
      <c r="G2714" t="s">
        <v>34948</v>
      </c>
      <c r="H2714" t="s">
        <v>2049</v>
      </c>
      <c r="I2714" t="s">
        <v>29625</v>
      </c>
      <c r="J2714" t="s">
        <v>1502</v>
      </c>
      <c r="K2714" t="s">
        <v>34854</v>
      </c>
      <c r="L2714" t="s">
        <v>34949</v>
      </c>
      <c r="M2714" t="s">
        <v>34950</v>
      </c>
    </row>
    <row r="2715" spans="1:13">
      <c r="A2715" t="s">
        <v>177</v>
      </c>
      <c r="B2715" t="s">
        <v>177</v>
      </c>
      <c r="C2715" t="s">
        <v>1746</v>
      </c>
      <c r="D2715" t="s">
        <v>153</v>
      </c>
      <c r="E2715" t="s">
        <v>277</v>
      </c>
      <c r="F2715" t="s">
        <v>3</v>
      </c>
      <c r="G2715" t="s">
        <v>34951</v>
      </c>
      <c r="H2715" t="s">
        <v>4100</v>
      </c>
      <c r="I2715" t="s">
        <v>34952</v>
      </c>
      <c r="J2715" t="s">
        <v>1860</v>
      </c>
      <c r="K2715" t="s">
        <v>34953</v>
      </c>
      <c r="L2715" t="s">
        <v>34954</v>
      </c>
      <c r="M2715" t="s">
        <v>34955</v>
      </c>
    </row>
    <row r="2716" spans="1:13">
      <c r="A2716" t="s">
        <v>177</v>
      </c>
      <c r="B2716" t="s">
        <v>177</v>
      </c>
      <c r="C2716" t="s">
        <v>1746</v>
      </c>
      <c r="D2716" t="s">
        <v>153</v>
      </c>
      <c r="E2716" t="s">
        <v>277</v>
      </c>
      <c r="F2716" t="s">
        <v>10</v>
      </c>
      <c r="G2716" t="s">
        <v>34956</v>
      </c>
      <c r="H2716" t="s">
        <v>2121</v>
      </c>
      <c r="I2716" t="s">
        <v>34957</v>
      </c>
      <c r="J2716" t="s">
        <v>3621</v>
      </c>
      <c r="K2716" t="s">
        <v>34958</v>
      </c>
      <c r="L2716" t="s">
        <v>34959</v>
      </c>
      <c r="M2716" t="s">
        <v>34960</v>
      </c>
    </row>
    <row r="2717" spans="1:13">
      <c r="A2717" t="s">
        <v>177</v>
      </c>
      <c r="B2717" t="s">
        <v>177</v>
      </c>
      <c r="C2717" t="s">
        <v>1746</v>
      </c>
      <c r="D2717" t="s">
        <v>153</v>
      </c>
      <c r="E2717" t="s">
        <v>277</v>
      </c>
      <c r="F2717" t="s">
        <v>2</v>
      </c>
      <c r="G2717" t="s">
        <v>34961</v>
      </c>
      <c r="H2717" t="s">
        <v>1946</v>
      </c>
      <c r="I2717" t="s">
        <v>34962</v>
      </c>
      <c r="J2717" t="s">
        <v>2781</v>
      </c>
      <c r="K2717" t="s">
        <v>34963</v>
      </c>
      <c r="L2717" t="s">
        <v>26390</v>
      </c>
      <c r="M2717" t="s">
        <v>34964</v>
      </c>
    </row>
    <row r="2718" spans="1:13">
      <c r="A2718" t="s">
        <v>177</v>
      </c>
      <c r="B2718" t="s">
        <v>177</v>
      </c>
      <c r="C2718" t="s">
        <v>1746</v>
      </c>
      <c r="D2718" t="s">
        <v>153</v>
      </c>
      <c r="E2718" t="s">
        <v>277</v>
      </c>
      <c r="F2718" t="s">
        <v>4</v>
      </c>
      <c r="G2718" t="s">
        <v>34965</v>
      </c>
      <c r="H2718" t="s">
        <v>1348</v>
      </c>
      <c r="I2718" t="s">
        <v>34966</v>
      </c>
      <c r="J2718" t="s">
        <v>1786</v>
      </c>
      <c r="K2718" t="s">
        <v>34967</v>
      </c>
      <c r="L2718" t="s">
        <v>34968</v>
      </c>
      <c r="M2718" t="s">
        <v>34969</v>
      </c>
    </row>
    <row r="2719" spans="1:13">
      <c r="A2719" t="s">
        <v>177</v>
      </c>
      <c r="B2719" t="s">
        <v>177</v>
      </c>
      <c r="C2719" t="s">
        <v>1746</v>
      </c>
      <c r="D2719" t="s">
        <v>153</v>
      </c>
      <c r="E2719" t="s">
        <v>277</v>
      </c>
      <c r="F2719" t="s">
        <v>11</v>
      </c>
      <c r="G2719" t="s">
        <v>34970</v>
      </c>
      <c r="H2719" t="s">
        <v>2279</v>
      </c>
      <c r="I2719" t="s">
        <v>34897</v>
      </c>
      <c r="J2719" t="s">
        <v>1502</v>
      </c>
      <c r="K2719" t="s">
        <v>34854</v>
      </c>
      <c r="L2719" t="s">
        <v>34971</v>
      </c>
      <c r="M2719" t="s">
        <v>34972</v>
      </c>
    </row>
    <row r="2720" spans="1:13">
      <c r="A2720" t="s">
        <v>177</v>
      </c>
      <c r="B2720" t="s">
        <v>177</v>
      </c>
      <c r="C2720" t="s">
        <v>1746</v>
      </c>
      <c r="D2720" t="s">
        <v>153</v>
      </c>
      <c r="E2720" t="s">
        <v>277</v>
      </c>
      <c r="F2720" t="s">
        <v>20</v>
      </c>
      <c r="G2720" t="s">
        <v>34973</v>
      </c>
      <c r="H2720" t="s">
        <v>2530</v>
      </c>
      <c r="I2720" t="s">
        <v>34974</v>
      </c>
      <c r="J2720" t="s">
        <v>1764</v>
      </c>
      <c r="K2720" t="s">
        <v>34975</v>
      </c>
      <c r="L2720" t="s">
        <v>34976</v>
      </c>
      <c r="M2720" t="s">
        <v>34977</v>
      </c>
    </row>
    <row r="2721" spans="1:13">
      <c r="A2721" t="s">
        <v>177</v>
      </c>
      <c r="B2721" t="s">
        <v>177</v>
      </c>
      <c r="C2721" t="s">
        <v>1746</v>
      </c>
      <c r="D2721" t="s">
        <v>153</v>
      </c>
      <c r="E2721" t="s">
        <v>188</v>
      </c>
      <c r="F2721" t="s">
        <v>3</v>
      </c>
      <c r="G2721" t="s">
        <v>34978</v>
      </c>
      <c r="H2721" t="s">
        <v>4940</v>
      </c>
      <c r="I2721" t="s">
        <v>34979</v>
      </c>
      <c r="J2721" t="s">
        <v>3157</v>
      </c>
      <c r="K2721" t="s">
        <v>34980</v>
      </c>
      <c r="L2721" t="s">
        <v>34981</v>
      </c>
      <c r="M2721" t="s">
        <v>34982</v>
      </c>
    </row>
    <row r="2722" spans="1:13">
      <c r="A2722" t="s">
        <v>177</v>
      </c>
      <c r="B2722" t="s">
        <v>177</v>
      </c>
      <c r="C2722" t="s">
        <v>1746</v>
      </c>
      <c r="D2722" t="s">
        <v>153</v>
      </c>
      <c r="E2722" t="s">
        <v>188</v>
      </c>
      <c r="F2722" t="s">
        <v>10</v>
      </c>
      <c r="G2722" t="s">
        <v>34983</v>
      </c>
      <c r="H2722" t="s">
        <v>6838</v>
      </c>
      <c r="I2722" t="s">
        <v>34984</v>
      </c>
      <c r="J2722" t="s">
        <v>3564</v>
      </c>
      <c r="K2722" t="s">
        <v>34985</v>
      </c>
      <c r="L2722" t="s">
        <v>34986</v>
      </c>
      <c r="M2722" t="s">
        <v>34987</v>
      </c>
    </row>
    <row r="2723" spans="1:13">
      <c r="A2723" t="s">
        <v>177</v>
      </c>
      <c r="B2723" t="s">
        <v>177</v>
      </c>
      <c r="C2723" t="s">
        <v>1746</v>
      </c>
      <c r="D2723" t="s">
        <v>153</v>
      </c>
      <c r="E2723" t="s">
        <v>188</v>
      </c>
      <c r="F2723" t="s">
        <v>2</v>
      </c>
      <c r="G2723" t="s">
        <v>34988</v>
      </c>
      <c r="H2723" t="s">
        <v>2674</v>
      </c>
      <c r="I2723" t="s">
        <v>34989</v>
      </c>
      <c r="J2723" t="s">
        <v>1807</v>
      </c>
      <c r="K2723" t="s">
        <v>34990</v>
      </c>
      <c r="L2723" t="s">
        <v>34991</v>
      </c>
      <c r="M2723" t="s">
        <v>34992</v>
      </c>
    </row>
    <row r="2724" spans="1:13">
      <c r="A2724" t="s">
        <v>177</v>
      </c>
      <c r="B2724" t="s">
        <v>177</v>
      </c>
      <c r="C2724" t="s">
        <v>1746</v>
      </c>
      <c r="D2724" t="s">
        <v>153</v>
      </c>
      <c r="E2724" t="s">
        <v>188</v>
      </c>
      <c r="F2724" t="s">
        <v>4</v>
      </c>
      <c r="G2724" t="s">
        <v>34993</v>
      </c>
      <c r="H2724" t="s">
        <v>2281</v>
      </c>
      <c r="I2724" t="s">
        <v>34901</v>
      </c>
      <c r="J2724" t="s">
        <v>1053</v>
      </c>
      <c r="K2724" t="s">
        <v>34922</v>
      </c>
      <c r="L2724" t="s">
        <v>34994</v>
      </c>
      <c r="M2724" t="s">
        <v>31289</v>
      </c>
    </row>
    <row r="2725" spans="1:13">
      <c r="A2725" t="s">
        <v>177</v>
      </c>
      <c r="B2725" t="s">
        <v>177</v>
      </c>
      <c r="C2725" t="s">
        <v>1746</v>
      </c>
      <c r="D2725" t="s">
        <v>153</v>
      </c>
      <c r="E2725" t="s">
        <v>188</v>
      </c>
      <c r="F2725" t="s">
        <v>11</v>
      </c>
      <c r="G2725" t="s">
        <v>34995</v>
      </c>
      <c r="H2725" t="s">
        <v>2159</v>
      </c>
      <c r="I2725" t="s">
        <v>34842</v>
      </c>
      <c r="J2725" t="s">
        <v>1592</v>
      </c>
      <c r="K2725" t="s">
        <v>34811</v>
      </c>
      <c r="L2725" t="s">
        <v>34996</v>
      </c>
      <c r="M2725" t="s">
        <v>34997</v>
      </c>
    </row>
    <row r="2726" spans="1:13">
      <c r="A2726" t="s">
        <v>177</v>
      </c>
      <c r="B2726" t="s">
        <v>177</v>
      </c>
      <c r="C2726" t="s">
        <v>1746</v>
      </c>
      <c r="D2726" t="s">
        <v>153</v>
      </c>
      <c r="E2726" t="s">
        <v>188</v>
      </c>
      <c r="F2726" t="s">
        <v>20</v>
      </c>
      <c r="G2726" t="s">
        <v>34998</v>
      </c>
      <c r="H2726" t="s">
        <v>1742</v>
      </c>
      <c r="I2726" t="s">
        <v>34810</v>
      </c>
      <c r="J2726" t="s">
        <v>1657</v>
      </c>
      <c r="K2726" t="s">
        <v>34882</v>
      </c>
      <c r="L2726" t="s">
        <v>34999</v>
      </c>
      <c r="M2726" t="s">
        <v>35000</v>
      </c>
    </row>
    <row r="2727" spans="1:13">
      <c r="A2727" t="s">
        <v>177</v>
      </c>
      <c r="B2727" t="s">
        <v>177</v>
      </c>
      <c r="C2727" t="s">
        <v>1746</v>
      </c>
      <c r="D2727" t="s">
        <v>153</v>
      </c>
      <c r="E2727" t="s">
        <v>292</v>
      </c>
      <c r="F2727" t="s">
        <v>3</v>
      </c>
      <c r="G2727" t="s">
        <v>35001</v>
      </c>
      <c r="H2727" t="s">
        <v>3035</v>
      </c>
      <c r="I2727" t="s">
        <v>35002</v>
      </c>
      <c r="J2727" t="s">
        <v>2364</v>
      </c>
      <c r="K2727" t="s">
        <v>35003</v>
      </c>
      <c r="L2727" t="s">
        <v>35004</v>
      </c>
      <c r="M2727" t="s">
        <v>35005</v>
      </c>
    </row>
    <row r="2728" spans="1:13">
      <c r="A2728" t="s">
        <v>177</v>
      </c>
      <c r="B2728" t="s">
        <v>177</v>
      </c>
      <c r="C2728" t="s">
        <v>1746</v>
      </c>
      <c r="D2728" t="s">
        <v>153</v>
      </c>
      <c r="E2728" t="s">
        <v>292</v>
      </c>
      <c r="F2728" t="s">
        <v>10</v>
      </c>
      <c r="G2728" t="s">
        <v>35006</v>
      </c>
      <c r="H2728" t="s">
        <v>2858</v>
      </c>
      <c r="I2728" t="s">
        <v>35007</v>
      </c>
      <c r="J2728" t="s">
        <v>3456</v>
      </c>
      <c r="K2728" t="s">
        <v>34937</v>
      </c>
      <c r="L2728" t="s">
        <v>35008</v>
      </c>
      <c r="M2728" t="s">
        <v>35009</v>
      </c>
    </row>
    <row r="2729" spans="1:13">
      <c r="A2729" t="s">
        <v>177</v>
      </c>
      <c r="B2729" t="s">
        <v>177</v>
      </c>
      <c r="C2729" t="s">
        <v>1746</v>
      </c>
      <c r="D2729" t="s">
        <v>153</v>
      </c>
      <c r="E2729" t="s">
        <v>292</v>
      </c>
      <c r="F2729" t="s">
        <v>2</v>
      </c>
      <c r="G2729" t="s">
        <v>35010</v>
      </c>
      <c r="H2729" t="s">
        <v>1982</v>
      </c>
      <c r="I2729" t="s">
        <v>35011</v>
      </c>
      <c r="J2729" t="s">
        <v>2281</v>
      </c>
      <c r="K2729" t="s">
        <v>35012</v>
      </c>
      <c r="L2729" t="s">
        <v>35013</v>
      </c>
      <c r="M2729" t="s">
        <v>35014</v>
      </c>
    </row>
    <row r="2730" spans="1:13">
      <c r="A2730" t="s">
        <v>177</v>
      </c>
      <c r="B2730" t="s">
        <v>177</v>
      </c>
      <c r="C2730" t="s">
        <v>1746</v>
      </c>
      <c r="D2730" t="s">
        <v>153</v>
      </c>
      <c r="E2730" t="s">
        <v>292</v>
      </c>
      <c r="F2730" t="s">
        <v>4</v>
      </c>
      <c r="G2730" t="s">
        <v>35015</v>
      </c>
      <c r="H2730" t="s">
        <v>2029</v>
      </c>
      <c r="I2730" t="s">
        <v>29717</v>
      </c>
      <c r="J2730" t="s">
        <v>1613</v>
      </c>
      <c r="K2730" t="s">
        <v>35016</v>
      </c>
      <c r="L2730" t="s">
        <v>35017</v>
      </c>
      <c r="M2730" t="s">
        <v>35018</v>
      </c>
    </row>
    <row r="2731" spans="1:13">
      <c r="A2731" t="s">
        <v>177</v>
      </c>
      <c r="B2731" t="s">
        <v>177</v>
      </c>
      <c r="C2731" t="s">
        <v>1746</v>
      </c>
      <c r="D2731" t="s">
        <v>153</v>
      </c>
      <c r="E2731" t="s">
        <v>292</v>
      </c>
      <c r="F2731" t="s">
        <v>11</v>
      </c>
      <c r="G2731" t="s">
        <v>35019</v>
      </c>
      <c r="H2731" t="s">
        <v>2324</v>
      </c>
      <c r="I2731" t="s">
        <v>29423</v>
      </c>
      <c r="J2731" t="s">
        <v>1502</v>
      </c>
      <c r="K2731" t="s">
        <v>34854</v>
      </c>
      <c r="L2731" t="s">
        <v>34879</v>
      </c>
      <c r="M2731" t="s">
        <v>35020</v>
      </c>
    </row>
    <row r="2732" spans="1:13">
      <c r="A2732" t="s">
        <v>177</v>
      </c>
      <c r="B2732" t="s">
        <v>177</v>
      </c>
      <c r="C2732" t="s">
        <v>1746</v>
      </c>
      <c r="D2732" t="s">
        <v>153</v>
      </c>
      <c r="E2732" t="s">
        <v>292</v>
      </c>
      <c r="F2732" t="s">
        <v>20</v>
      </c>
      <c r="G2732" t="s">
        <v>35021</v>
      </c>
      <c r="H2732" t="s">
        <v>1354</v>
      </c>
      <c r="I2732" t="s">
        <v>35022</v>
      </c>
      <c r="J2732" t="s">
        <v>1590</v>
      </c>
      <c r="K2732" t="s">
        <v>35023</v>
      </c>
      <c r="L2732" t="s">
        <v>35024</v>
      </c>
      <c r="M2732" t="s">
        <v>35025</v>
      </c>
    </row>
    <row r="2733" spans="1:13">
      <c r="A2733" t="s">
        <v>177</v>
      </c>
      <c r="B2733" t="s">
        <v>177</v>
      </c>
      <c r="C2733" t="s">
        <v>1746</v>
      </c>
      <c r="D2733" t="s">
        <v>153</v>
      </c>
      <c r="E2733" t="s">
        <v>300</v>
      </c>
      <c r="F2733" t="s">
        <v>3</v>
      </c>
      <c r="G2733" t="s">
        <v>35026</v>
      </c>
      <c r="H2733" t="s">
        <v>5186</v>
      </c>
      <c r="I2733" t="s">
        <v>35027</v>
      </c>
      <c r="J2733" t="s">
        <v>3472</v>
      </c>
      <c r="K2733" t="s">
        <v>35028</v>
      </c>
      <c r="L2733" t="s">
        <v>35029</v>
      </c>
      <c r="M2733" t="s">
        <v>35030</v>
      </c>
    </row>
    <row r="2734" spans="1:13">
      <c r="A2734" t="s">
        <v>177</v>
      </c>
      <c r="B2734" t="s">
        <v>177</v>
      </c>
      <c r="C2734" t="s">
        <v>1746</v>
      </c>
      <c r="D2734" t="s">
        <v>153</v>
      </c>
      <c r="E2734" t="s">
        <v>300</v>
      </c>
      <c r="F2734" t="s">
        <v>10</v>
      </c>
      <c r="G2734" t="s">
        <v>35031</v>
      </c>
      <c r="H2734" t="s">
        <v>1884</v>
      </c>
      <c r="I2734" t="s">
        <v>35032</v>
      </c>
      <c r="J2734" t="s">
        <v>2673</v>
      </c>
      <c r="K2734" t="s">
        <v>35033</v>
      </c>
      <c r="L2734" t="s">
        <v>35034</v>
      </c>
      <c r="M2734" t="s">
        <v>35035</v>
      </c>
    </row>
    <row r="2735" spans="1:13">
      <c r="A2735" t="s">
        <v>177</v>
      </c>
      <c r="B2735" t="s">
        <v>177</v>
      </c>
      <c r="C2735" t="s">
        <v>1746</v>
      </c>
      <c r="D2735" t="s">
        <v>153</v>
      </c>
      <c r="E2735" t="s">
        <v>300</v>
      </c>
      <c r="F2735" t="s">
        <v>2</v>
      </c>
      <c r="G2735" t="s">
        <v>35036</v>
      </c>
      <c r="H2735" t="s">
        <v>2544</v>
      </c>
      <c r="I2735" t="s">
        <v>34852</v>
      </c>
      <c r="J2735" t="s">
        <v>2029</v>
      </c>
      <c r="K2735" t="s">
        <v>35037</v>
      </c>
      <c r="L2735" t="s">
        <v>17190</v>
      </c>
      <c r="M2735" t="s">
        <v>29092</v>
      </c>
    </row>
    <row r="2736" spans="1:13">
      <c r="A2736" t="s">
        <v>177</v>
      </c>
      <c r="B2736" t="s">
        <v>177</v>
      </c>
      <c r="C2736" t="s">
        <v>1746</v>
      </c>
      <c r="D2736" t="s">
        <v>153</v>
      </c>
      <c r="E2736" t="s">
        <v>300</v>
      </c>
      <c r="F2736" t="s">
        <v>4</v>
      </c>
      <c r="G2736" t="s">
        <v>35038</v>
      </c>
      <c r="H2736" t="s">
        <v>1657</v>
      </c>
      <c r="I2736" t="s">
        <v>35039</v>
      </c>
      <c r="J2736" t="s">
        <v>1504</v>
      </c>
      <c r="K2736" t="s">
        <v>34860</v>
      </c>
      <c r="L2736" t="s">
        <v>25651</v>
      </c>
      <c r="M2736" t="s">
        <v>35040</v>
      </c>
    </row>
    <row r="2737" spans="1:13">
      <c r="A2737" t="s">
        <v>177</v>
      </c>
      <c r="B2737" t="s">
        <v>177</v>
      </c>
      <c r="C2737" t="s">
        <v>1746</v>
      </c>
      <c r="D2737" t="s">
        <v>153</v>
      </c>
      <c r="E2737" t="s">
        <v>300</v>
      </c>
      <c r="F2737" t="s">
        <v>11</v>
      </c>
      <c r="G2737" t="s">
        <v>35041</v>
      </c>
      <c r="H2737" t="s">
        <v>1810</v>
      </c>
      <c r="I2737" t="s">
        <v>29517</v>
      </c>
      <c r="J2737" t="s">
        <v>1482</v>
      </c>
      <c r="K2737" t="s">
        <v>34856</v>
      </c>
      <c r="L2737" t="s">
        <v>35042</v>
      </c>
      <c r="M2737" t="s">
        <v>35043</v>
      </c>
    </row>
    <row r="2738" spans="1:13">
      <c r="A2738" t="s">
        <v>177</v>
      </c>
      <c r="B2738" t="s">
        <v>177</v>
      </c>
      <c r="C2738" t="s">
        <v>1746</v>
      </c>
      <c r="D2738" t="s">
        <v>153</v>
      </c>
      <c r="E2738" t="s">
        <v>300</v>
      </c>
      <c r="F2738" t="s">
        <v>20</v>
      </c>
      <c r="G2738" t="s">
        <v>35044</v>
      </c>
      <c r="H2738" t="s">
        <v>1918</v>
      </c>
      <c r="I2738" t="s">
        <v>29398</v>
      </c>
      <c r="J2738" t="s">
        <v>1547</v>
      </c>
      <c r="K2738" t="s">
        <v>34788</v>
      </c>
      <c r="L2738" t="s">
        <v>35045</v>
      </c>
      <c r="M2738" t="s">
        <v>35046</v>
      </c>
    </row>
    <row r="2739" spans="1:13">
      <c r="A2739" t="s">
        <v>177</v>
      </c>
      <c r="B2739" t="s">
        <v>177</v>
      </c>
      <c r="C2739" t="s">
        <v>1746</v>
      </c>
      <c r="D2739" t="s">
        <v>154</v>
      </c>
      <c r="E2739" t="s">
        <v>277</v>
      </c>
      <c r="F2739" t="s">
        <v>3</v>
      </c>
      <c r="G2739" t="s">
        <v>35047</v>
      </c>
      <c r="H2739" t="s">
        <v>3473</v>
      </c>
      <c r="I2739" t="s">
        <v>34805</v>
      </c>
      <c r="J2739" t="s">
        <v>2060</v>
      </c>
      <c r="K2739" t="s">
        <v>35048</v>
      </c>
      <c r="L2739" t="s">
        <v>493</v>
      </c>
      <c r="M2739" t="s">
        <v>35049</v>
      </c>
    </row>
    <row r="2740" spans="1:13">
      <c r="A2740" t="s">
        <v>177</v>
      </c>
      <c r="B2740" t="s">
        <v>177</v>
      </c>
      <c r="C2740" t="s">
        <v>1746</v>
      </c>
      <c r="D2740" t="s">
        <v>154</v>
      </c>
      <c r="E2740" t="s">
        <v>277</v>
      </c>
      <c r="F2740" t="s">
        <v>10</v>
      </c>
      <c r="G2740" t="s">
        <v>35050</v>
      </c>
      <c r="H2740" t="s">
        <v>3736</v>
      </c>
      <c r="I2740" t="s">
        <v>35051</v>
      </c>
      <c r="J2740" t="s">
        <v>1425</v>
      </c>
      <c r="K2740" t="s">
        <v>35052</v>
      </c>
      <c r="L2740" t="s">
        <v>35053</v>
      </c>
      <c r="M2740" t="s">
        <v>35054</v>
      </c>
    </row>
    <row r="2741" spans="1:13">
      <c r="A2741" t="s">
        <v>177</v>
      </c>
      <c r="B2741" t="s">
        <v>177</v>
      </c>
      <c r="C2741" t="s">
        <v>1746</v>
      </c>
      <c r="D2741" t="s">
        <v>154</v>
      </c>
      <c r="E2741" t="s">
        <v>277</v>
      </c>
      <c r="F2741" t="s">
        <v>2</v>
      </c>
      <c r="G2741" t="s">
        <v>35055</v>
      </c>
      <c r="H2741" t="s">
        <v>3054</v>
      </c>
      <c r="I2741" t="s">
        <v>35056</v>
      </c>
      <c r="J2741" t="s">
        <v>1981</v>
      </c>
      <c r="K2741" t="s">
        <v>35057</v>
      </c>
      <c r="L2741" t="s">
        <v>35058</v>
      </c>
      <c r="M2741" t="s">
        <v>35059</v>
      </c>
    </row>
    <row r="2742" spans="1:13">
      <c r="A2742" t="s">
        <v>177</v>
      </c>
      <c r="B2742" t="s">
        <v>177</v>
      </c>
      <c r="C2742" t="s">
        <v>1746</v>
      </c>
      <c r="D2742" t="s">
        <v>154</v>
      </c>
      <c r="E2742" t="s">
        <v>277</v>
      </c>
      <c r="F2742" t="s">
        <v>4</v>
      </c>
      <c r="G2742" t="s">
        <v>35060</v>
      </c>
      <c r="H2742" t="s">
        <v>2544</v>
      </c>
      <c r="I2742" t="s">
        <v>34852</v>
      </c>
      <c r="J2742" t="s">
        <v>1764</v>
      </c>
      <c r="K2742" t="s">
        <v>34975</v>
      </c>
      <c r="L2742" t="s">
        <v>35061</v>
      </c>
      <c r="M2742" t="s">
        <v>35062</v>
      </c>
    </row>
    <row r="2743" spans="1:13">
      <c r="A2743" t="s">
        <v>177</v>
      </c>
      <c r="B2743" t="s">
        <v>177</v>
      </c>
      <c r="C2743" t="s">
        <v>1746</v>
      </c>
      <c r="D2743" t="s">
        <v>154</v>
      </c>
      <c r="E2743" t="s">
        <v>277</v>
      </c>
      <c r="F2743" t="s">
        <v>11</v>
      </c>
      <c r="G2743" t="s">
        <v>35063</v>
      </c>
      <c r="H2743" t="s">
        <v>2324</v>
      </c>
      <c r="I2743" t="s">
        <v>29423</v>
      </c>
      <c r="J2743" t="s">
        <v>1482</v>
      </c>
      <c r="K2743" t="s">
        <v>34856</v>
      </c>
      <c r="L2743" t="s">
        <v>34879</v>
      </c>
      <c r="M2743" t="s">
        <v>35064</v>
      </c>
    </row>
    <row r="2744" spans="1:13">
      <c r="A2744" t="s">
        <v>177</v>
      </c>
      <c r="B2744" t="s">
        <v>177</v>
      </c>
      <c r="C2744" t="s">
        <v>1746</v>
      </c>
      <c r="D2744" t="s">
        <v>154</v>
      </c>
      <c r="E2744" t="s">
        <v>277</v>
      </c>
      <c r="F2744" t="s">
        <v>20</v>
      </c>
      <c r="G2744" t="s">
        <v>35065</v>
      </c>
      <c r="H2744" t="s">
        <v>2404</v>
      </c>
      <c r="I2744" t="s">
        <v>29772</v>
      </c>
      <c r="J2744" t="s">
        <v>1744</v>
      </c>
      <c r="K2744" t="s">
        <v>35066</v>
      </c>
      <c r="L2744" t="s">
        <v>35067</v>
      </c>
      <c r="M2744" t="s">
        <v>35068</v>
      </c>
    </row>
    <row r="2745" spans="1:13">
      <c r="A2745" t="s">
        <v>177</v>
      </c>
      <c r="B2745" t="s">
        <v>177</v>
      </c>
      <c r="C2745" t="s">
        <v>1746</v>
      </c>
      <c r="D2745" t="s">
        <v>154</v>
      </c>
      <c r="E2745" t="s">
        <v>315</v>
      </c>
      <c r="F2745" t="s">
        <v>3</v>
      </c>
      <c r="G2745" t="s">
        <v>35069</v>
      </c>
      <c r="H2745" t="s">
        <v>3815</v>
      </c>
      <c r="I2745" t="s">
        <v>35070</v>
      </c>
      <c r="J2745" t="s">
        <v>2206</v>
      </c>
      <c r="K2745" t="s">
        <v>35071</v>
      </c>
      <c r="L2745" t="s">
        <v>35072</v>
      </c>
      <c r="M2745" t="s">
        <v>35073</v>
      </c>
    </row>
    <row r="2746" spans="1:13">
      <c r="A2746" t="s">
        <v>177</v>
      </c>
      <c r="B2746" t="s">
        <v>177</v>
      </c>
      <c r="C2746" t="s">
        <v>1746</v>
      </c>
      <c r="D2746" t="s">
        <v>154</v>
      </c>
      <c r="E2746" t="s">
        <v>315</v>
      </c>
      <c r="F2746" t="s">
        <v>10</v>
      </c>
      <c r="G2746" t="s">
        <v>35074</v>
      </c>
      <c r="H2746" t="s">
        <v>2371</v>
      </c>
      <c r="I2746" t="s">
        <v>35075</v>
      </c>
      <c r="J2746" t="s">
        <v>3815</v>
      </c>
      <c r="K2746" t="s">
        <v>35076</v>
      </c>
      <c r="L2746" t="s">
        <v>35077</v>
      </c>
      <c r="M2746" t="s">
        <v>35078</v>
      </c>
    </row>
    <row r="2747" spans="1:13">
      <c r="A2747" t="s">
        <v>177</v>
      </c>
      <c r="B2747" t="s">
        <v>177</v>
      </c>
      <c r="C2747" t="s">
        <v>1746</v>
      </c>
      <c r="D2747" t="s">
        <v>154</v>
      </c>
      <c r="E2747" t="s">
        <v>315</v>
      </c>
      <c r="F2747" t="s">
        <v>2</v>
      </c>
      <c r="G2747" t="s">
        <v>35079</v>
      </c>
      <c r="H2747" t="s">
        <v>1948</v>
      </c>
      <c r="I2747" t="s">
        <v>35080</v>
      </c>
      <c r="J2747" t="s">
        <v>1354</v>
      </c>
      <c r="K2747" t="s">
        <v>35081</v>
      </c>
      <c r="L2747" t="s">
        <v>35082</v>
      </c>
      <c r="M2747" t="s">
        <v>35083</v>
      </c>
    </row>
    <row r="2748" spans="1:13">
      <c r="A2748" t="s">
        <v>177</v>
      </c>
      <c r="B2748" t="s">
        <v>177</v>
      </c>
      <c r="C2748" t="s">
        <v>1746</v>
      </c>
      <c r="D2748" t="s">
        <v>154</v>
      </c>
      <c r="E2748" t="s">
        <v>315</v>
      </c>
      <c r="F2748" t="s">
        <v>4</v>
      </c>
      <c r="G2748" t="s">
        <v>35084</v>
      </c>
      <c r="H2748" t="s">
        <v>2281</v>
      </c>
      <c r="I2748" t="s">
        <v>34901</v>
      </c>
      <c r="J2748" t="s">
        <v>1613</v>
      </c>
      <c r="K2748" t="s">
        <v>35016</v>
      </c>
      <c r="L2748" t="s">
        <v>34994</v>
      </c>
      <c r="M2748" t="s">
        <v>35085</v>
      </c>
    </row>
    <row r="2749" spans="1:13">
      <c r="A2749" t="s">
        <v>177</v>
      </c>
      <c r="B2749" t="s">
        <v>177</v>
      </c>
      <c r="C2749" t="s">
        <v>1746</v>
      </c>
      <c r="D2749" t="s">
        <v>154</v>
      </c>
      <c r="E2749" t="s">
        <v>315</v>
      </c>
      <c r="F2749" t="s">
        <v>11</v>
      </c>
      <c r="G2749" t="s">
        <v>35086</v>
      </c>
      <c r="H2749" t="s">
        <v>2027</v>
      </c>
      <c r="I2749" t="s">
        <v>29378</v>
      </c>
      <c r="J2749" t="s">
        <v>1592</v>
      </c>
      <c r="K2749" t="s">
        <v>34811</v>
      </c>
      <c r="L2749" t="s">
        <v>35087</v>
      </c>
      <c r="M2749" t="s">
        <v>35088</v>
      </c>
    </row>
    <row r="2750" spans="1:13">
      <c r="A2750" t="s">
        <v>177</v>
      </c>
      <c r="B2750" t="s">
        <v>177</v>
      </c>
      <c r="C2750" t="s">
        <v>1746</v>
      </c>
      <c r="D2750" t="s">
        <v>154</v>
      </c>
      <c r="E2750" t="s">
        <v>315</v>
      </c>
      <c r="F2750" t="s">
        <v>20</v>
      </c>
      <c r="G2750" t="s">
        <v>35089</v>
      </c>
      <c r="H2750" t="s">
        <v>2502</v>
      </c>
      <c r="I2750" t="s">
        <v>29776</v>
      </c>
      <c r="J2750" t="s">
        <v>1721</v>
      </c>
      <c r="K2750" t="s">
        <v>34792</v>
      </c>
      <c r="L2750" t="s">
        <v>35090</v>
      </c>
      <c r="M2750" t="s">
        <v>35091</v>
      </c>
    </row>
    <row r="2751" spans="1:13">
      <c r="A2751" t="s">
        <v>177</v>
      </c>
      <c r="B2751" t="s">
        <v>177</v>
      </c>
      <c r="C2751" t="s">
        <v>1746</v>
      </c>
      <c r="D2751" t="s">
        <v>154</v>
      </c>
      <c r="E2751" t="s">
        <v>323</v>
      </c>
      <c r="F2751" t="s">
        <v>3</v>
      </c>
      <c r="G2751" t="s">
        <v>35092</v>
      </c>
      <c r="H2751" t="s">
        <v>2308</v>
      </c>
      <c r="I2751" t="s">
        <v>35093</v>
      </c>
      <c r="J2751" t="s">
        <v>1326</v>
      </c>
      <c r="K2751" t="s">
        <v>35094</v>
      </c>
      <c r="L2751" t="s">
        <v>35095</v>
      </c>
      <c r="M2751" t="s">
        <v>35096</v>
      </c>
    </row>
    <row r="2752" spans="1:13">
      <c r="A2752" t="s">
        <v>177</v>
      </c>
      <c r="B2752" t="s">
        <v>177</v>
      </c>
      <c r="C2752" t="s">
        <v>1746</v>
      </c>
      <c r="D2752" t="s">
        <v>154</v>
      </c>
      <c r="E2752" t="s">
        <v>323</v>
      </c>
      <c r="F2752" t="s">
        <v>10</v>
      </c>
      <c r="G2752" t="s">
        <v>35097</v>
      </c>
      <c r="H2752" t="s">
        <v>2245</v>
      </c>
      <c r="I2752" t="s">
        <v>35098</v>
      </c>
      <c r="J2752" t="s">
        <v>2411</v>
      </c>
      <c r="K2752" t="s">
        <v>35099</v>
      </c>
      <c r="L2752" t="s">
        <v>35100</v>
      </c>
      <c r="M2752" t="s">
        <v>35101</v>
      </c>
    </row>
    <row r="2753" spans="1:13">
      <c r="A2753" t="s">
        <v>177</v>
      </c>
      <c r="B2753" t="s">
        <v>177</v>
      </c>
      <c r="C2753" t="s">
        <v>1746</v>
      </c>
      <c r="D2753" t="s">
        <v>154</v>
      </c>
      <c r="E2753" t="s">
        <v>323</v>
      </c>
      <c r="F2753" t="s">
        <v>2</v>
      </c>
      <c r="G2753" t="s">
        <v>35102</v>
      </c>
      <c r="H2753" t="s">
        <v>2654</v>
      </c>
      <c r="I2753" t="s">
        <v>35103</v>
      </c>
      <c r="J2753" t="s">
        <v>2239</v>
      </c>
      <c r="K2753" t="s">
        <v>35104</v>
      </c>
      <c r="L2753" t="s">
        <v>35105</v>
      </c>
      <c r="M2753" t="s">
        <v>35106</v>
      </c>
    </row>
    <row r="2754" spans="1:13">
      <c r="A2754" t="s">
        <v>177</v>
      </c>
      <c r="B2754" t="s">
        <v>177</v>
      </c>
      <c r="C2754" t="s">
        <v>1746</v>
      </c>
      <c r="D2754" t="s">
        <v>154</v>
      </c>
      <c r="E2754" t="s">
        <v>323</v>
      </c>
      <c r="F2754" t="s">
        <v>4</v>
      </c>
      <c r="G2754" t="s">
        <v>35107</v>
      </c>
      <c r="H2754" t="s">
        <v>1875</v>
      </c>
      <c r="I2754" t="s">
        <v>29403</v>
      </c>
      <c r="J2754" t="s">
        <v>1547</v>
      </c>
      <c r="K2754" t="s">
        <v>34788</v>
      </c>
      <c r="L2754" t="s">
        <v>14391</v>
      </c>
      <c r="M2754" t="s">
        <v>35108</v>
      </c>
    </row>
    <row r="2755" spans="1:13">
      <c r="A2755" t="s">
        <v>177</v>
      </c>
      <c r="B2755" t="s">
        <v>177</v>
      </c>
      <c r="C2755" t="s">
        <v>1746</v>
      </c>
      <c r="D2755" t="s">
        <v>154</v>
      </c>
      <c r="E2755" t="s">
        <v>323</v>
      </c>
      <c r="F2755" t="s">
        <v>11</v>
      </c>
      <c r="G2755" t="s">
        <v>35109</v>
      </c>
      <c r="H2755" t="s">
        <v>2114</v>
      </c>
      <c r="I2755" t="s">
        <v>35110</v>
      </c>
      <c r="J2755" t="s">
        <v>1502</v>
      </c>
      <c r="K2755" t="s">
        <v>34854</v>
      </c>
      <c r="L2755" t="s">
        <v>35111</v>
      </c>
      <c r="M2755" t="s">
        <v>8879</v>
      </c>
    </row>
    <row r="2756" spans="1:13">
      <c r="A2756" t="s">
        <v>177</v>
      </c>
      <c r="B2756" t="s">
        <v>177</v>
      </c>
      <c r="C2756" t="s">
        <v>1746</v>
      </c>
      <c r="D2756" t="s">
        <v>154</v>
      </c>
      <c r="E2756" t="s">
        <v>323</v>
      </c>
      <c r="F2756" t="s">
        <v>20</v>
      </c>
      <c r="G2756" t="s">
        <v>35112</v>
      </c>
      <c r="H2756" t="s">
        <v>2279</v>
      </c>
      <c r="I2756" t="s">
        <v>34897</v>
      </c>
      <c r="J2756" t="s">
        <v>1698</v>
      </c>
      <c r="K2756" t="s">
        <v>34818</v>
      </c>
      <c r="L2756" t="s">
        <v>28015</v>
      </c>
      <c r="M2756" t="s">
        <v>35113</v>
      </c>
    </row>
    <row r="2757" spans="1:13">
      <c r="A2757" t="s">
        <v>177</v>
      </c>
      <c r="B2757" t="s">
        <v>177</v>
      </c>
      <c r="C2757" t="s">
        <v>1746</v>
      </c>
      <c r="D2757" t="s">
        <v>154</v>
      </c>
      <c r="E2757" t="s">
        <v>331</v>
      </c>
      <c r="F2757" t="s">
        <v>3</v>
      </c>
      <c r="G2757" t="s">
        <v>35114</v>
      </c>
      <c r="H2757" t="s">
        <v>3994</v>
      </c>
      <c r="I2757" t="s">
        <v>29527</v>
      </c>
      <c r="J2757" t="s">
        <v>1771</v>
      </c>
      <c r="K2757" t="s">
        <v>35115</v>
      </c>
      <c r="L2757" t="s">
        <v>35116</v>
      </c>
      <c r="M2757" t="s">
        <v>28696</v>
      </c>
    </row>
    <row r="2758" spans="1:13">
      <c r="A2758" t="s">
        <v>177</v>
      </c>
      <c r="B2758" t="s">
        <v>177</v>
      </c>
      <c r="C2758" t="s">
        <v>1746</v>
      </c>
      <c r="D2758" t="s">
        <v>154</v>
      </c>
      <c r="E2758" t="s">
        <v>331</v>
      </c>
      <c r="F2758" t="s">
        <v>10</v>
      </c>
      <c r="G2758" t="s">
        <v>35117</v>
      </c>
      <c r="H2758" t="s">
        <v>7325</v>
      </c>
      <c r="I2758" t="s">
        <v>29558</v>
      </c>
      <c r="J2758" t="s">
        <v>3158</v>
      </c>
      <c r="K2758" t="s">
        <v>35118</v>
      </c>
      <c r="L2758" t="s">
        <v>35119</v>
      </c>
      <c r="M2758" t="s">
        <v>35120</v>
      </c>
    </row>
    <row r="2759" spans="1:13">
      <c r="A2759" t="s">
        <v>177</v>
      </c>
      <c r="B2759" t="s">
        <v>177</v>
      </c>
      <c r="C2759" t="s">
        <v>1746</v>
      </c>
      <c r="D2759" t="s">
        <v>154</v>
      </c>
      <c r="E2759" t="s">
        <v>331</v>
      </c>
      <c r="F2759" t="s">
        <v>2</v>
      </c>
      <c r="G2759" t="s">
        <v>35121</v>
      </c>
      <c r="H2759" t="s">
        <v>2529</v>
      </c>
      <c r="I2759" t="s">
        <v>35122</v>
      </c>
      <c r="J2759" t="s">
        <v>2029</v>
      </c>
      <c r="K2759" t="s">
        <v>35037</v>
      </c>
      <c r="L2759" t="s">
        <v>35123</v>
      </c>
      <c r="M2759" t="s">
        <v>35124</v>
      </c>
    </row>
    <row r="2760" spans="1:13">
      <c r="A2760" t="s">
        <v>177</v>
      </c>
      <c r="B2760" t="s">
        <v>177</v>
      </c>
      <c r="C2760" t="s">
        <v>1746</v>
      </c>
      <c r="D2760" t="s">
        <v>154</v>
      </c>
      <c r="E2760" t="s">
        <v>331</v>
      </c>
      <c r="F2760" t="s">
        <v>4</v>
      </c>
      <c r="G2760" t="s">
        <v>35125</v>
      </c>
      <c r="H2760" t="s">
        <v>2114</v>
      </c>
      <c r="I2760" t="s">
        <v>35110</v>
      </c>
      <c r="J2760" t="s">
        <v>1613</v>
      </c>
      <c r="K2760" t="s">
        <v>35016</v>
      </c>
      <c r="L2760" t="s">
        <v>29801</v>
      </c>
      <c r="M2760" t="s">
        <v>35126</v>
      </c>
    </row>
    <row r="2761" spans="1:13">
      <c r="A2761" t="s">
        <v>177</v>
      </c>
      <c r="B2761" t="s">
        <v>177</v>
      </c>
      <c r="C2761" t="s">
        <v>1746</v>
      </c>
      <c r="D2761" t="s">
        <v>154</v>
      </c>
      <c r="E2761" t="s">
        <v>331</v>
      </c>
      <c r="F2761" t="s">
        <v>11</v>
      </c>
      <c r="G2761" t="s">
        <v>35127</v>
      </c>
      <c r="H2761" t="s">
        <v>2050</v>
      </c>
      <c r="I2761" t="s">
        <v>29466</v>
      </c>
      <c r="J2761" t="s">
        <v>1502</v>
      </c>
      <c r="K2761" t="s">
        <v>34854</v>
      </c>
      <c r="L2761" t="s">
        <v>35128</v>
      </c>
      <c r="M2761" t="s">
        <v>9063</v>
      </c>
    </row>
    <row r="2762" spans="1:13">
      <c r="A2762" t="s">
        <v>177</v>
      </c>
      <c r="B2762" t="s">
        <v>177</v>
      </c>
      <c r="C2762" t="s">
        <v>1746</v>
      </c>
      <c r="D2762" t="s">
        <v>154</v>
      </c>
      <c r="E2762" t="s">
        <v>331</v>
      </c>
      <c r="F2762" t="s">
        <v>20</v>
      </c>
      <c r="G2762" t="s">
        <v>35129</v>
      </c>
      <c r="H2762" t="s">
        <v>2137</v>
      </c>
      <c r="I2762" t="s">
        <v>29491</v>
      </c>
      <c r="J2762" t="s">
        <v>1482</v>
      </c>
      <c r="K2762" t="s">
        <v>34856</v>
      </c>
      <c r="L2762" t="s">
        <v>35130</v>
      </c>
      <c r="M2762" t="s">
        <v>35131</v>
      </c>
    </row>
    <row r="2763" spans="1:13">
      <c r="A2763" t="s">
        <v>177</v>
      </c>
      <c r="B2763" t="s">
        <v>177</v>
      </c>
      <c r="C2763" t="s">
        <v>1746</v>
      </c>
      <c r="D2763" t="s">
        <v>155</v>
      </c>
      <c r="E2763" t="s">
        <v>339</v>
      </c>
      <c r="F2763" t="s">
        <v>3</v>
      </c>
      <c r="G2763" t="s">
        <v>35132</v>
      </c>
      <c r="H2763" t="s">
        <v>2745</v>
      </c>
      <c r="I2763" t="s">
        <v>35133</v>
      </c>
      <c r="J2763" t="s">
        <v>3321</v>
      </c>
      <c r="K2763" t="s">
        <v>35134</v>
      </c>
      <c r="L2763" t="s">
        <v>35135</v>
      </c>
      <c r="M2763" t="s">
        <v>35136</v>
      </c>
    </row>
    <row r="2764" spans="1:13">
      <c r="A2764" t="s">
        <v>177</v>
      </c>
      <c r="B2764" t="s">
        <v>177</v>
      </c>
      <c r="C2764" t="s">
        <v>1746</v>
      </c>
      <c r="D2764" t="s">
        <v>155</v>
      </c>
      <c r="E2764" t="s">
        <v>339</v>
      </c>
      <c r="F2764" t="s">
        <v>10</v>
      </c>
      <c r="G2764" t="s">
        <v>35137</v>
      </c>
      <c r="H2764" t="s">
        <v>1075</v>
      </c>
      <c r="I2764" t="s">
        <v>35138</v>
      </c>
      <c r="J2764" t="s">
        <v>1401</v>
      </c>
      <c r="K2764" t="s">
        <v>35139</v>
      </c>
      <c r="L2764" t="s">
        <v>35140</v>
      </c>
      <c r="M2764" t="s">
        <v>35141</v>
      </c>
    </row>
    <row r="2765" spans="1:13">
      <c r="A2765" t="s">
        <v>177</v>
      </c>
      <c r="B2765" t="s">
        <v>177</v>
      </c>
      <c r="C2765" t="s">
        <v>1746</v>
      </c>
      <c r="D2765" t="s">
        <v>155</v>
      </c>
      <c r="E2765" t="s">
        <v>339</v>
      </c>
      <c r="F2765" t="s">
        <v>2</v>
      </c>
      <c r="G2765" t="s">
        <v>35142</v>
      </c>
      <c r="H2765" t="s">
        <v>3219</v>
      </c>
      <c r="I2765" t="s">
        <v>35143</v>
      </c>
      <c r="J2765" t="s">
        <v>2059</v>
      </c>
      <c r="K2765" t="s">
        <v>35144</v>
      </c>
      <c r="L2765" t="s">
        <v>35145</v>
      </c>
      <c r="M2765" t="s">
        <v>35146</v>
      </c>
    </row>
    <row r="2766" spans="1:13">
      <c r="A2766" t="s">
        <v>177</v>
      </c>
      <c r="B2766" t="s">
        <v>177</v>
      </c>
      <c r="C2766" t="s">
        <v>1746</v>
      </c>
      <c r="D2766" t="s">
        <v>155</v>
      </c>
      <c r="E2766" t="s">
        <v>339</v>
      </c>
      <c r="F2766" t="s">
        <v>4</v>
      </c>
      <c r="G2766" t="s">
        <v>35147</v>
      </c>
      <c r="H2766" t="s">
        <v>1936</v>
      </c>
      <c r="I2766" t="s">
        <v>35148</v>
      </c>
      <c r="J2766" t="s">
        <v>1875</v>
      </c>
      <c r="K2766" t="s">
        <v>12225</v>
      </c>
      <c r="L2766" t="s">
        <v>35149</v>
      </c>
      <c r="M2766" t="s">
        <v>35150</v>
      </c>
    </row>
    <row r="2767" spans="1:13">
      <c r="A2767" t="s">
        <v>177</v>
      </c>
      <c r="B2767" t="s">
        <v>177</v>
      </c>
      <c r="C2767" t="s">
        <v>1746</v>
      </c>
      <c r="D2767" t="s">
        <v>155</v>
      </c>
      <c r="E2767" t="s">
        <v>339</v>
      </c>
      <c r="F2767" t="s">
        <v>11</v>
      </c>
      <c r="G2767" t="s">
        <v>35151</v>
      </c>
      <c r="H2767" t="s">
        <v>2384</v>
      </c>
      <c r="I2767" t="s">
        <v>35152</v>
      </c>
      <c r="J2767" t="s">
        <v>1547</v>
      </c>
      <c r="K2767" t="s">
        <v>34788</v>
      </c>
      <c r="L2767" t="s">
        <v>27296</v>
      </c>
      <c r="M2767" t="s">
        <v>35153</v>
      </c>
    </row>
    <row r="2768" spans="1:13">
      <c r="A2768" t="s">
        <v>177</v>
      </c>
      <c r="B2768" t="s">
        <v>177</v>
      </c>
      <c r="C2768" t="s">
        <v>1746</v>
      </c>
      <c r="D2768" t="s">
        <v>155</v>
      </c>
      <c r="E2768" t="s">
        <v>339</v>
      </c>
      <c r="F2768" t="s">
        <v>20</v>
      </c>
      <c r="G2768" t="s">
        <v>35154</v>
      </c>
      <c r="H2768" t="s">
        <v>2288</v>
      </c>
      <c r="I2768" t="s">
        <v>34831</v>
      </c>
      <c r="J2768" t="s">
        <v>1786</v>
      </c>
      <c r="K2768" t="s">
        <v>34967</v>
      </c>
      <c r="L2768" t="s">
        <v>35155</v>
      </c>
      <c r="M2768" t="s">
        <v>35156</v>
      </c>
    </row>
    <row r="2769" spans="1:13">
      <c r="A2769" t="s">
        <v>177</v>
      </c>
      <c r="B2769" t="s">
        <v>177</v>
      </c>
      <c r="C2769" t="s">
        <v>1746</v>
      </c>
      <c r="D2769" t="s">
        <v>155</v>
      </c>
      <c r="E2769" t="s">
        <v>347</v>
      </c>
      <c r="F2769" t="s">
        <v>3</v>
      </c>
      <c r="G2769" t="s">
        <v>35157</v>
      </c>
      <c r="H2769" t="s">
        <v>1273</v>
      </c>
      <c r="I2769" t="s">
        <v>35158</v>
      </c>
      <c r="J2769" t="s">
        <v>2941</v>
      </c>
      <c r="K2769" t="s">
        <v>34870</v>
      </c>
      <c r="L2769" t="s">
        <v>35159</v>
      </c>
      <c r="M2769" t="s">
        <v>35160</v>
      </c>
    </row>
    <row r="2770" spans="1:13">
      <c r="A2770" t="s">
        <v>177</v>
      </c>
      <c r="B2770" t="s">
        <v>177</v>
      </c>
      <c r="C2770" t="s">
        <v>1746</v>
      </c>
      <c r="D2770" t="s">
        <v>155</v>
      </c>
      <c r="E2770" t="s">
        <v>347</v>
      </c>
      <c r="F2770" t="s">
        <v>10</v>
      </c>
      <c r="G2770" t="s">
        <v>35161</v>
      </c>
      <c r="H2770" t="s">
        <v>4921</v>
      </c>
      <c r="I2770" t="s">
        <v>35162</v>
      </c>
      <c r="J2770" t="s">
        <v>4296</v>
      </c>
      <c r="K2770" t="s">
        <v>35163</v>
      </c>
      <c r="L2770" t="s">
        <v>35164</v>
      </c>
      <c r="M2770" t="s">
        <v>35165</v>
      </c>
    </row>
    <row r="2771" spans="1:13">
      <c r="A2771" t="s">
        <v>177</v>
      </c>
      <c r="B2771" t="s">
        <v>177</v>
      </c>
      <c r="C2771" t="s">
        <v>1746</v>
      </c>
      <c r="D2771" t="s">
        <v>155</v>
      </c>
      <c r="E2771" t="s">
        <v>347</v>
      </c>
      <c r="F2771" t="s">
        <v>2</v>
      </c>
      <c r="G2771" t="s">
        <v>35166</v>
      </c>
      <c r="H2771" t="s">
        <v>2014</v>
      </c>
      <c r="I2771" t="s">
        <v>35167</v>
      </c>
      <c r="J2771" t="s">
        <v>2404</v>
      </c>
      <c r="K2771" t="s">
        <v>35168</v>
      </c>
      <c r="L2771" t="s">
        <v>35169</v>
      </c>
      <c r="M2771" t="s">
        <v>35170</v>
      </c>
    </row>
    <row r="2772" spans="1:13">
      <c r="A2772" t="s">
        <v>177</v>
      </c>
      <c r="B2772" t="s">
        <v>177</v>
      </c>
      <c r="C2772" t="s">
        <v>1746</v>
      </c>
      <c r="D2772" t="s">
        <v>155</v>
      </c>
      <c r="E2772" t="s">
        <v>347</v>
      </c>
      <c r="F2772" t="s">
        <v>4</v>
      </c>
      <c r="G2772" t="s">
        <v>35171</v>
      </c>
      <c r="H2772" t="s">
        <v>2052</v>
      </c>
      <c r="I2772" t="s">
        <v>29548</v>
      </c>
      <c r="J2772" t="s">
        <v>1592</v>
      </c>
      <c r="K2772" t="s">
        <v>34811</v>
      </c>
      <c r="L2772" t="s">
        <v>35172</v>
      </c>
      <c r="M2772" t="s">
        <v>35173</v>
      </c>
    </row>
    <row r="2773" spans="1:13">
      <c r="A2773" t="s">
        <v>177</v>
      </c>
      <c r="B2773" t="s">
        <v>177</v>
      </c>
      <c r="C2773" t="s">
        <v>1746</v>
      </c>
      <c r="D2773" t="s">
        <v>155</v>
      </c>
      <c r="E2773" t="s">
        <v>347</v>
      </c>
      <c r="F2773" t="s">
        <v>11</v>
      </c>
      <c r="G2773" t="s">
        <v>35174</v>
      </c>
      <c r="H2773" t="s">
        <v>2049</v>
      </c>
      <c r="I2773" t="s">
        <v>29625</v>
      </c>
      <c r="J2773" t="s">
        <v>1502</v>
      </c>
      <c r="K2773" t="s">
        <v>34854</v>
      </c>
      <c r="L2773" t="s">
        <v>35175</v>
      </c>
      <c r="M2773" t="s">
        <v>35176</v>
      </c>
    </row>
    <row r="2774" spans="1:13">
      <c r="A2774" t="s">
        <v>177</v>
      </c>
      <c r="B2774" t="s">
        <v>177</v>
      </c>
      <c r="C2774" t="s">
        <v>1746</v>
      </c>
      <c r="D2774" t="s">
        <v>155</v>
      </c>
      <c r="E2774" t="s">
        <v>347</v>
      </c>
      <c r="F2774" t="s">
        <v>20</v>
      </c>
      <c r="G2774" t="s">
        <v>35177</v>
      </c>
      <c r="H2774" t="s">
        <v>2239</v>
      </c>
      <c r="I2774" t="s">
        <v>34881</v>
      </c>
      <c r="J2774" t="s">
        <v>1592</v>
      </c>
      <c r="K2774" t="s">
        <v>34811</v>
      </c>
      <c r="L2774" t="s">
        <v>27741</v>
      </c>
      <c r="M2774" t="s">
        <v>35178</v>
      </c>
    </row>
    <row r="2775" spans="1:13">
      <c r="A2775" t="s">
        <v>177</v>
      </c>
      <c r="B2775" t="s">
        <v>177</v>
      </c>
      <c r="C2775" t="s">
        <v>1746</v>
      </c>
      <c r="D2775" t="s">
        <v>155</v>
      </c>
      <c r="E2775" t="s">
        <v>230</v>
      </c>
      <c r="F2775" t="s">
        <v>3</v>
      </c>
      <c r="G2775" t="s">
        <v>35179</v>
      </c>
      <c r="H2775" t="s">
        <v>4991</v>
      </c>
      <c r="I2775" t="s">
        <v>35180</v>
      </c>
      <c r="J2775" t="s">
        <v>1279</v>
      </c>
      <c r="K2775" t="s">
        <v>35181</v>
      </c>
      <c r="L2775" t="s">
        <v>35182</v>
      </c>
      <c r="M2775" t="s">
        <v>35183</v>
      </c>
    </row>
    <row r="2776" spans="1:13">
      <c r="A2776" t="s">
        <v>177</v>
      </c>
      <c r="B2776" t="s">
        <v>177</v>
      </c>
      <c r="C2776" t="s">
        <v>1746</v>
      </c>
      <c r="D2776" t="s">
        <v>155</v>
      </c>
      <c r="E2776" t="s">
        <v>230</v>
      </c>
      <c r="F2776" t="s">
        <v>10</v>
      </c>
      <c r="G2776" t="s">
        <v>35184</v>
      </c>
      <c r="H2776" t="s">
        <v>4433</v>
      </c>
      <c r="I2776" t="s">
        <v>35185</v>
      </c>
      <c r="J2776" t="s">
        <v>4131</v>
      </c>
      <c r="K2776" t="s">
        <v>35186</v>
      </c>
      <c r="L2776" t="s">
        <v>35187</v>
      </c>
      <c r="M2776" t="s">
        <v>35188</v>
      </c>
    </row>
    <row r="2777" spans="1:13">
      <c r="A2777" t="s">
        <v>177</v>
      </c>
      <c r="B2777" t="s">
        <v>177</v>
      </c>
      <c r="C2777" t="s">
        <v>1746</v>
      </c>
      <c r="D2777" t="s">
        <v>155</v>
      </c>
      <c r="E2777" t="s">
        <v>230</v>
      </c>
      <c r="F2777" t="s">
        <v>2</v>
      </c>
      <c r="G2777" t="s">
        <v>35189</v>
      </c>
      <c r="H2777" t="s">
        <v>3221</v>
      </c>
      <c r="I2777" t="s">
        <v>34917</v>
      </c>
      <c r="J2777" t="s">
        <v>2134</v>
      </c>
      <c r="K2777" t="s">
        <v>35190</v>
      </c>
      <c r="L2777" t="s">
        <v>34919</v>
      </c>
      <c r="M2777" t="s">
        <v>35191</v>
      </c>
    </row>
    <row r="2778" spans="1:13">
      <c r="A2778" t="s">
        <v>177</v>
      </c>
      <c r="B2778" t="s">
        <v>177</v>
      </c>
      <c r="C2778" t="s">
        <v>1746</v>
      </c>
      <c r="D2778" t="s">
        <v>155</v>
      </c>
      <c r="E2778" t="s">
        <v>230</v>
      </c>
      <c r="F2778" t="s">
        <v>4</v>
      </c>
      <c r="G2778" t="s">
        <v>35192</v>
      </c>
      <c r="H2778" t="s">
        <v>1984</v>
      </c>
      <c r="I2778" t="s">
        <v>29522</v>
      </c>
      <c r="J2778" t="s">
        <v>1547</v>
      </c>
      <c r="K2778" t="s">
        <v>34788</v>
      </c>
      <c r="L2778" t="s">
        <v>26869</v>
      </c>
      <c r="M2778" t="s">
        <v>35193</v>
      </c>
    </row>
    <row r="2779" spans="1:13">
      <c r="A2779" t="s">
        <v>177</v>
      </c>
      <c r="B2779" t="s">
        <v>177</v>
      </c>
      <c r="C2779" t="s">
        <v>1746</v>
      </c>
      <c r="D2779" t="s">
        <v>155</v>
      </c>
      <c r="E2779" t="s">
        <v>230</v>
      </c>
      <c r="F2779" t="s">
        <v>11</v>
      </c>
      <c r="G2779" t="s">
        <v>35194</v>
      </c>
      <c r="H2779" t="s">
        <v>2050</v>
      </c>
      <c r="I2779" t="s">
        <v>29466</v>
      </c>
      <c r="J2779" t="s">
        <v>1592</v>
      </c>
      <c r="K2779" t="s">
        <v>34811</v>
      </c>
      <c r="L2779" t="s">
        <v>35128</v>
      </c>
      <c r="M2779" t="s">
        <v>35195</v>
      </c>
    </row>
    <row r="2780" spans="1:13">
      <c r="A2780" t="s">
        <v>177</v>
      </c>
      <c r="B2780" t="s">
        <v>177</v>
      </c>
      <c r="C2780" t="s">
        <v>1746</v>
      </c>
      <c r="D2780" t="s">
        <v>155</v>
      </c>
      <c r="E2780" t="s">
        <v>230</v>
      </c>
      <c r="F2780" t="s">
        <v>20</v>
      </c>
      <c r="G2780" t="s">
        <v>35196</v>
      </c>
      <c r="H2780" t="s">
        <v>2281</v>
      </c>
      <c r="I2780" t="s">
        <v>34901</v>
      </c>
      <c r="J2780" t="s">
        <v>1590</v>
      </c>
      <c r="K2780" t="s">
        <v>35023</v>
      </c>
      <c r="L2780" t="s">
        <v>28039</v>
      </c>
      <c r="M2780" t="s">
        <v>35197</v>
      </c>
    </row>
    <row r="2781" spans="1:13">
      <c r="A2781" t="s">
        <v>177</v>
      </c>
      <c r="B2781" t="s">
        <v>177</v>
      </c>
      <c r="C2781" t="s">
        <v>1746</v>
      </c>
      <c r="D2781" t="s">
        <v>155</v>
      </c>
      <c r="E2781" t="s">
        <v>300</v>
      </c>
      <c r="F2781" t="s">
        <v>3</v>
      </c>
      <c r="G2781" t="s">
        <v>35198</v>
      </c>
      <c r="H2781" t="s">
        <v>997</v>
      </c>
      <c r="I2781" t="s">
        <v>35199</v>
      </c>
      <c r="J2781" t="s">
        <v>5607</v>
      </c>
      <c r="K2781" t="s">
        <v>35200</v>
      </c>
      <c r="L2781" t="s">
        <v>35201</v>
      </c>
      <c r="M2781" t="s">
        <v>35202</v>
      </c>
    </row>
    <row r="2782" spans="1:13">
      <c r="A2782" t="s">
        <v>177</v>
      </c>
      <c r="B2782" t="s">
        <v>177</v>
      </c>
      <c r="C2782" t="s">
        <v>1746</v>
      </c>
      <c r="D2782" t="s">
        <v>155</v>
      </c>
      <c r="E2782" t="s">
        <v>300</v>
      </c>
      <c r="F2782" t="s">
        <v>10</v>
      </c>
      <c r="G2782" t="s">
        <v>35203</v>
      </c>
      <c r="H2782" t="s">
        <v>2381</v>
      </c>
      <c r="I2782" t="s">
        <v>35204</v>
      </c>
      <c r="J2782" t="s">
        <v>2205</v>
      </c>
      <c r="K2782" t="s">
        <v>35205</v>
      </c>
      <c r="L2782" t="s">
        <v>35206</v>
      </c>
      <c r="M2782" t="s">
        <v>35207</v>
      </c>
    </row>
    <row r="2783" spans="1:13">
      <c r="A2783" t="s">
        <v>177</v>
      </c>
      <c r="B2783" t="s">
        <v>177</v>
      </c>
      <c r="C2783" t="s">
        <v>1746</v>
      </c>
      <c r="D2783" t="s">
        <v>155</v>
      </c>
      <c r="E2783" t="s">
        <v>300</v>
      </c>
      <c r="F2783" t="s">
        <v>2</v>
      </c>
      <c r="G2783" t="s">
        <v>35208</v>
      </c>
      <c r="H2783" t="s">
        <v>2781</v>
      </c>
      <c r="I2783" t="s">
        <v>29537</v>
      </c>
      <c r="J2783" t="s">
        <v>2052</v>
      </c>
      <c r="K2783" t="s">
        <v>35209</v>
      </c>
      <c r="L2783" t="s">
        <v>34942</v>
      </c>
      <c r="M2783" t="s">
        <v>35210</v>
      </c>
    </row>
    <row r="2784" spans="1:13">
      <c r="A2784" t="s">
        <v>177</v>
      </c>
      <c r="B2784" t="s">
        <v>177</v>
      </c>
      <c r="C2784" t="s">
        <v>1746</v>
      </c>
      <c r="D2784" t="s">
        <v>155</v>
      </c>
      <c r="E2784" t="s">
        <v>300</v>
      </c>
      <c r="F2784" t="s">
        <v>4</v>
      </c>
      <c r="G2784" t="s">
        <v>35211</v>
      </c>
      <c r="H2784" t="s">
        <v>1786</v>
      </c>
      <c r="I2784" t="s">
        <v>29822</v>
      </c>
      <c r="J2784" t="s">
        <v>1502</v>
      </c>
      <c r="K2784" t="s">
        <v>34854</v>
      </c>
      <c r="L2784" t="s">
        <v>35212</v>
      </c>
      <c r="M2784" t="s">
        <v>35213</v>
      </c>
    </row>
    <row r="2785" spans="1:13">
      <c r="A2785" t="s">
        <v>177</v>
      </c>
      <c r="B2785" t="s">
        <v>177</v>
      </c>
      <c r="C2785" t="s">
        <v>1746</v>
      </c>
      <c r="D2785" t="s">
        <v>155</v>
      </c>
      <c r="E2785" t="s">
        <v>300</v>
      </c>
      <c r="F2785" t="s">
        <v>11</v>
      </c>
      <c r="G2785" t="s">
        <v>35214</v>
      </c>
      <c r="H2785" t="s">
        <v>1918</v>
      </c>
      <c r="I2785" t="s">
        <v>29398</v>
      </c>
      <c r="J2785" t="s">
        <v>1051</v>
      </c>
      <c r="K2785" t="s">
        <v>35215</v>
      </c>
      <c r="L2785" t="s">
        <v>35216</v>
      </c>
      <c r="M2785" t="s">
        <v>35217</v>
      </c>
    </row>
    <row r="2786" spans="1:13">
      <c r="A2786" t="s">
        <v>177</v>
      </c>
      <c r="B2786" t="s">
        <v>177</v>
      </c>
      <c r="C2786" t="s">
        <v>1746</v>
      </c>
      <c r="D2786" t="s">
        <v>155</v>
      </c>
      <c r="E2786" t="s">
        <v>300</v>
      </c>
      <c r="F2786" t="s">
        <v>20</v>
      </c>
      <c r="G2786" t="s">
        <v>35218</v>
      </c>
      <c r="H2786" t="s">
        <v>2007</v>
      </c>
      <c r="I2786" t="s">
        <v>29408</v>
      </c>
      <c r="J2786" t="s">
        <v>1592</v>
      </c>
      <c r="K2786" t="s">
        <v>34811</v>
      </c>
      <c r="L2786" t="s">
        <v>35219</v>
      </c>
      <c r="M2786" t="s">
        <v>30219</v>
      </c>
    </row>
    <row r="2787" spans="1:13">
      <c r="A2787" t="s">
        <v>177</v>
      </c>
      <c r="B2787" t="s">
        <v>177</v>
      </c>
      <c r="C2787" t="s">
        <v>1746</v>
      </c>
      <c r="D2787" t="s">
        <v>156</v>
      </c>
      <c r="E2787" t="s">
        <v>369</v>
      </c>
      <c r="F2787" t="s">
        <v>10</v>
      </c>
      <c r="G2787" t="s">
        <v>35220</v>
      </c>
      <c r="H2787" t="s">
        <v>1051</v>
      </c>
      <c r="I2787" t="s">
        <v>16117</v>
      </c>
      <c r="J2787" t="s">
        <v>1051</v>
      </c>
      <c r="K2787" t="s">
        <v>25397</v>
      </c>
      <c r="L2787" t="s">
        <v>6841</v>
      </c>
      <c r="M2787" t="s">
        <v>6841</v>
      </c>
    </row>
    <row r="2788" spans="1:13">
      <c r="A2788" t="s">
        <v>177</v>
      </c>
      <c r="B2788" t="s">
        <v>177</v>
      </c>
      <c r="C2788" t="s">
        <v>1746</v>
      </c>
      <c r="D2788" t="s">
        <v>156</v>
      </c>
      <c r="E2788" t="s">
        <v>377</v>
      </c>
      <c r="F2788" t="s">
        <v>3</v>
      </c>
      <c r="G2788" t="s">
        <v>35221</v>
      </c>
      <c r="H2788" t="s">
        <v>1051</v>
      </c>
      <c r="I2788" t="s">
        <v>16117</v>
      </c>
      <c r="J2788" t="s">
        <v>3800</v>
      </c>
      <c r="K2788" t="s">
        <v>3808</v>
      </c>
      <c r="L2788" t="s">
        <v>373</v>
      </c>
      <c r="M2788" t="s">
        <v>6841</v>
      </c>
    </row>
    <row r="2789" spans="1:13">
      <c r="A2789" t="s">
        <v>177</v>
      </c>
      <c r="B2789" t="s">
        <v>177</v>
      </c>
      <c r="C2789" t="s">
        <v>1746</v>
      </c>
      <c r="D2789" t="s">
        <v>156</v>
      </c>
      <c r="E2789" t="s">
        <v>383</v>
      </c>
      <c r="F2789" t="s">
        <v>3</v>
      </c>
      <c r="G2789" t="s">
        <v>35222</v>
      </c>
      <c r="H2789" t="s">
        <v>1051</v>
      </c>
      <c r="I2789" t="s">
        <v>16117</v>
      </c>
      <c r="J2789" t="s">
        <v>3800</v>
      </c>
      <c r="K2789" t="s">
        <v>3808</v>
      </c>
      <c r="L2789" t="s">
        <v>373</v>
      </c>
      <c r="M2789" t="s">
        <v>6841</v>
      </c>
    </row>
    <row r="2790" spans="1:13">
      <c r="A2790" t="s">
        <v>177</v>
      </c>
      <c r="B2790" t="s">
        <v>177</v>
      </c>
      <c r="C2790" t="s">
        <v>1746</v>
      </c>
      <c r="D2790" t="s">
        <v>161</v>
      </c>
      <c r="E2790" t="s">
        <v>690</v>
      </c>
      <c r="F2790" t="s">
        <v>3</v>
      </c>
      <c r="G2790" t="s">
        <v>35223</v>
      </c>
      <c r="H2790" t="s">
        <v>2101</v>
      </c>
      <c r="I2790" t="s">
        <v>35224</v>
      </c>
      <c r="J2790" t="s">
        <v>2481</v>
      </c>
      <c r="K2790" t="s">
        <v>35225</v>
      </c>
      <c r="L2790" t="s">
        <v>35226</v>
      </c>
      <c r="M2790" t="s">
        <v>26199</v>
      </c>
    </row>
    <row r="2791" spans="1:13">
      <c r="A2791" t="s">
        <v>177</v>
      </c>
      <c r="B2791" t="s">
        <v>177</v>
      </c>
      <c r="C2791" t="s">
        <v>1746</v>
      </c>
      <c r="D2791" t="s">
        <v>161</v>
      </c>
      <c r="E2791" t="s">
        <v>690</v>
      </c>
      <c r="F2791" t="s">
        <v>10</v>
      </c>
      <c r="G2791" t="s">
        <v>35227</v>
      </c>
      <c r="H2791" t="s">
        <v>2877</v>
      </c>
      <c r="I2791" t="s">
        <v>35228</v>
      </c>
      <c r="J2791" t="s">
        <v>1981</v>
      </c>
      <c r="K2791" t="s">
        <v>35229</v>
      </c>
      <c r="L2791" t="s">
        <v>35230</v>
      </c>
      <c r="M2791" t="s">
        <v>35231</v>
      </c>
    </row>
    <row r="2792" spans="1:13">
      <c r="A2792" t="s">
        <v>177</v>
      </c>
      <c r="B2792" t="s">
        <v>177</v>
      </c>
      <c r="C2792" t="s">
        <v>1746</v>
      </c>
      <c r="D2792" t="s">
        <v>161</v>
      </c>
      <c r="E2792" t="s">
        <v>690</v>
      </c>
      <c r="F2792" t="s">
        <v>2</v>
      </c>
      <c r="G2792" t="s">
        <v>35232</v>
      </c>
      <c r="H2792" t="s">
        <v>2463</v>
      </c>
      <c r="I2792" t="s">
        <v>12207</v>
      </c>
      <c r="J2792" t="s">
        <v>1853</v>
      </c>
      <c r="K2792" t="s">
        <v>35233</v>
      </c>
      <c r="L2792" t="s">
        <v>35234</v>
      </c>
      <c r="M2792" t="s">
        <v>16810</v>
      </c>
    </row>
    <row r="2793" spans="1:13">
      <c r="A2793" t="s">
        <v>177</v>
      </c>
      <c r="B2793" t="s">
        <v>177</v>
      </c>
      <c r="C2793" t="s">
        <v>1746</v>
      </c>
      <c r="D2793" t="s">
        <v>161</v>
      </c>
      <c r="E2793" t="s">
        <v>690</v>
      </c>
      <c r="F2793" t="s">
        <v>4</v>
      </c>
      <c r="G2793" t="s">
        <v>35235</v>
      </c>
      <c r="H2793" t="s">
        <v>1918</v>
      </c>
      <c r="I2793" t="s">
        <v>35236</v>
      </c>
      <c r="J2793" t="s">
        <v>1546</v>
      </c>
      <c r="K2793" t="s">
        <v>35237</v>
      </c>
      <c r="L2793" t="s">
        <v>24864</v>
      </c>
      <c r="M2793" t="s">
        <v>35238</v>
      </c>
    </row>
    <row r="2794" spans="1:13">
      <c r="A2794" t="s">
        <v>177</v>
      </c>
      <c r="B2794" t="s">
        <v>177</v>
      </c>
      <c r="C2794" t="s">
        <v>1746</v>
      </c>
      <c r="D2794" t="s">
        <v>161</v>
      </c>
      <c r="E2794" t="s">
        <v>690</v>
      </c>
      <c r="F2794" t="s">
        <v>11</v>
      </c>
      <c r="G2794" t="s">
        <v>35239</v>
      </c>
      <c r="H2794" t="s">
        <v>1810</v>
      </c>
      <c r="I2794" t="s">
        <v>35240</v>
      </c>
      <c r="J2794" t="s">
        <v>1504</v>
      </c>
      <c r="K2794" t="s">
        <v>35241</v>
      </c>
      <c r="L2794" t="s">
        <v>35242</v>
      </c>
      <c r="M2794" t="s">
        <v>28301</v>
      </c>
    </row>
    <row r="2795" spans="1:13">
      <c r="A2795" t="s">
        <v>177</v>
      </c>
      <c r="B2795" t="s">
        <v>177</v>
      </c>
      <c r="C2795" t="s">
        <v>1746</v>
      </c>
      <c r="D2795" t="s">
        <v>161</v>
      </c>
      <c r="E2795" t="s">
        <v>690</v>
      </c>
      <c r="F2795" t="s">
        <v>20</v>
      </c>
      <c r="G2795" t="s">
        <v>35243</v>
      </c>
      <c r="H2795" t="s">
        <v>1875</v>
      </c>
      <c r="I2795" t="s">
        <v>35244</v>
      </c>
      <c r="J2795" t="s">
        <v>1051</v>
      </c>
      <c r="K2795" t="s">
        <v>35245</v>
      </c>
      <c r="L2795" t="s">
        <v>25421</v>
      </c>
      <c r="M2795" t="s">
        <v>14143</v>
      </c>
    </row>
    <row r="2796" spans="1:13">
      <c r="A2796" t="s">
        <v>177</v>
      </c>
      <c r="B2796" t="s">
        <v>177</v>
      </c>
      <c r="C2796" t="s">
        <v>1746</v>
      </c>
      <c r="D2796" t="s">
        <v>161</v>
      </c>
      <c r="E2796" t="s">
        <v>698</v>
      </c>
      <c r="F2796" t="s">
        <v>3</v>
      </c>
      <c r="G2796" t="s">
        <v>35246</v>
      </c>
      <c r="H2796" t="s">
        <v>2551</v>
      </c>
      <c r="I2796" t="s">
        <v>35247</v>
      </c>
      <c r="J2796" t="s">
        <v>2818</v>
      </c>
      <c r="K2796" t="s">
        <v>9848</v>
      </c>
      <c r="L2796" t="s">
        <v>35248</v>
      </c>
      <c r="M2796" t="s">
        <v>35249</v>
      </c>
    </row>
    <row r="2797" spans="1:13">
      <c r="A2797" t="s">
        <v>177</v>
      </c>
      <c r="B2797" t="s">
        <v>177</v>
      </c>
      <c r="C2797" t="s">
        <v>1746</v>
      </c>
      <c r="D2797" t="s">
        <v>161</v>
      </c>
      <c r="E2797" t="s">
        <v>698</v>
      </c>
      <c r="F2797" t="s">
        <v>10</v>
      </c>
      <c r="G2797" t="s">
        <v>35250</v>
      </c>
      <c r="H2797" t="s">
        <v>4587</v>
      </c>
      <c r="I2797" t="s">
        <v>35251</v>
      </c>
      <c r="J2797" t="s">
        <v>1947</v>
      </c>
      <c r="K2797" t="s">
        <v>17019</v>
      </c>
      <c r="L2797" t="s">
        <v>35252</v>
      </c>
      <c r="M2797" t="s">
        <v>35253</v>
      </c>
    </row>
    <row r="2798" spans="1:13">
      <c r="A2798" t="s">
        <v>177</v>
      </c>
      <c r="B2798" t="s">
        <v>177</v>
      </c>
      <c r="C2798" t="s">
        <v>1746</v>
      </c>
      <c r="D2798" t="s">
        <v>161</v>
      </c>
      <c r="E2798" t="s">
        <v>698</v>
      </c>
      <c r="F2798" t="s">
        <v>2</v>
      </c>
      <c r="G2798" t="s">
        <v>35254</v>
      </c>
      <c r="H2798" t="s">
        <v>2279</v>
      </c>
      <c r="I2798" t="s">
        <v>35255</v>
      </c>
      <c r="J2798" t="s">
        <v>1853</v>
      </c>
      <c r="K2798" t="s">
        <v>35233</v>
      </c>
      <c r="L2798" t="s">
        <v>28254</v>
      </c>
      <c r="M2798" t="s">
        <v>35256</v>
      </c>
    </row>
    <row r="2799" spans="1:13">
      <c r="A2799" t="s">
        <v>177</v>
      </c>
      <c r="B2799" t="s">
        <v>177</v>
      </c>
      <c r="C2799" t="s">
        <v>1746</v>
      </c>
      <c r="D2799" t="s">
        <v>161</v>
      </c>
      <c r="E2799" t="s">
        <v>698</v>
      </c>
      <c r="F2799" t="s">
        <v>4</v>
      </c>
      <c r="G2799" t="s">
        <v>35257</v>
      </c>
      <c r="H2799" t="s">
        <v>1698</v>
      </c>
      <c r="I2799" t="s">
        <v>12225</v>
      </c>
      <c r="J2799" t="s">
        <v>1546</v>
      </c>
      <c r="K2799" t="s">
        <v>35237</v>
      </c>
      <c r="L2799" t="s">
        <v>19830</v>
      </c>
      <c r="M2799" t="s">
        <v>9682</v>
      </c>
    </row>
    <row r="2800" spans="1:13">
      <c r="A2800" t="s">
        <v>177</v>
      </c>
      <c r="B2800" t="s">
        <v>177</v>
      </c>
      <c r="C2800" t="s">
        <v>1746</v>
      </c>
      <c r="D2800" t="s">
        <v>161</v>
      </c>
      <c r="E2800" t="s">
        <v>698</v>
      </c>
      <c r="F2800" t="s">
        <v>11</v>
      </c>
      <c r="G2800" t="s">
        <v>35258</v>
      </c>
      <c r="H2800" t="s">
        <v>1592</v>
      </c>
      <c r="I2800" t="s">
        <v>35259</v>
      </c>
      <c r="J2800" t="s">
        <v>3800</v>
      </c>
      <c r="K2800" t="s">
        <v>3808</v>
      </c>
      <c r="L2800" t="s">
        <v>16849</v>
      </c>
      <c r="M2800" t="s">
        <v>35260</v>
      </c>
    </row>
    <row r="2801" spans="1:13">
      <c r="A2801" t="s">
        <v>177</v>
      </c>
      <c r="B2801" t="s">
        <v>177</v>
      </c>
      <c r="C2801" t="s">
        <v>1746</v>
      </c>
      <c r="D2801" t="s">
        <v>161</v>
      </c>
      <c r="E2801" t="s">
        <v>698</v>
      </c>
      <c r="F2801" t="s">
        <v>20</v>
      </c>
      <c r="G2801" t="s">
        <v>35261</v>
      </c>
      <c r="H2801" t="s">
        <v>2027</v>
      </c>
      <c r="I2801" t="s">
        <v>35262</v>
      </c>
      <c r="J2801" t="s">
        <v>1592</v>
      </c>
      <c r="K2801" t="s">
        <v>35263</v>
      </c>
      <c r="L2801" t="s">
        <v>35264</v>
      </c>
      <c r="M2801" t="s">
        <v>34592</v>
      </c>
    </row>
    <row r="2802" spans="1:13">
      <c r="A2802" t="s">
        <v>177</v>
      </c>
      <c r="B2802" t="s">
        <v>177</v>
      </c>
      <c r="C2802" t="s">
        <v>1746</v>
      </c>
      <c r="D2802" t="s">
        <v>161</v>
      </c>
      <c r="E2802" t="s">
        <v>706</v>
      </c>
      <c r="F2802" t="s">
        <v>3</v>
      </c>
      <c r="G2802" t="s">
        <v>35265</v>
      </c>
      <c r="H2802" t="s">
        <v>4325</v>
      </c>
      <c r="I2802" t="s">
        <v>35266</v>
      </c>
      <c r="J2802" t="s">
        <v>1969</v>
      </c>
      <c r="K2802" t="s">
        <v>35267</v>
      </c>
      <c r="L2802" t="s">
        <v>35268</v>
      </c>
      <c r="M2802" t="s">
        <v>35269</v>
      </c>
    </row>
    <row r="2803" spans="1:13">
      <c r="A2803" t="s">
        <v>177</v>
      </c>
      <c r="B2803" t="s">
        <v>177</v>
      </c>
      <c r="C2803" t="s">
        <v>1746</v>
      </c>
      <c r="D2803" t="s">
        <v>161</v>
      </c>
      <c r="E2803" t="s">
        <v>706</v>
      </c>
      <c r="F2803" t="s">
        <v>10</v>
      </c>
      <c r="G2803" t="s">
        <v>35270</v>
      </c>
      <c r="H2803" t="s">
        <v>3377</v>
      </c>
      <c r="I2803" t="s">
        <v>35271</v>
      </c>
      <c r="J2803" t="s">
        <v>2564</v>
      </c>
      <c r="K2803" t="s">
        <v>35272</v>
      </c>
      <c r="L2803" t="s">
        <v>35273</v>
      </c>
      <c r="M2803" t="s">
        <v>35274</v>
      </c>
    </row>
    <row r="2804" spans="1:13">
      <c r="A2804" t="s">
        <v>177</v>
      </c>
      <c r="B2804" t="s">
        <v>177</v>
      </c>
      <c r="C2804" t="s">
        <v>1746</v>
      </c>
      <c r="D2804" t="s">
        <v>161</v>
      </c>
      <c r="E2804" t="s">
        <v>706</v>
      </c>
      <c r="F2804" t="s">
        <v>2</v>
      </c>
      <c r="G2804" t="s">
        <v>35275</v>
      </c>
      <c r="H2804" t="s">
        <v>1918</v>
      </c>
      <c r="I2804" t="s">
        <v>35236</v>
      </c>
      <c r="J2804" t="s">
        <v>1592</v>
      </c>
      <c r="K2804" t="s">
        <v>35263</v>
      </c>
      <c r="L2804" t="s">
        <v>35276</v>
      </c>
      <c r="M2804" t="s">
        <v>35277</v>
      </c>
    </row>
    <row r="2805" spans="1:13">
      <c r="A2805" t="s">
        <v>177</v>
      </c>
      <c r="B2805" t="s">
        <v>177</v>
      </c>
      <c r="C2805" t="s">
        <v>1746</v>
      </c>
      <c r="D2805" t="s">
        <v>161</v>
      </c>
      <c r="E2805" t="s">
        <v>706</v>
      </c>
      <c r="F2805" t="s">
        <v>4</v>
      </c>
      <c r="G2805" t="s">
        <v>35278</v>
      </c>
      <c r="H2805" t="s">
        <v>1721</v>
      </c>
      <c r="I2805" t="s">
        <v>35279</v>
      </c>
      <c r="J2805" t="s">
        <v>1482</v>
      </c>
      <c r="K2805" t="s">
        <v>35280</v>
      </c>
      <c r="L2805" t="s">
        <v>18728</v>
      </c>
      <c r="M2805" t="s">
        <v>35281</v>
      </c>
    </row>
    <row r="2806" spans="1:13">
      <c r="A2806" t="s">
        <v>177</v>
      </c>
      <c r="B2806" t="s">
        <v>177</v>
      </c>
      <c r="C2806" t="s">
        <v>1746</v>
      </c>
      <c r="D2806" t="s">
        <v>161</v>
      </c>
      <c r="E2806" t="s">
        <v>706</v>
      </c>
      <c r="F2806" t="s">
        <v>11</v>
      </c>
      <c r="G2806" t="s">
        <v>35282</v>
      </c>
      <c r="H2806" t="s">
        <v>1546</v>
      </c>
      <c r="I2806" t="s">
        <v>34882</v>
      </c>
      <c r="J2806" t="s">
        <v>1482</v>
      </c>
      <c r="K2806" t="s">
        <v>35280</v>
      </c>
      <c r="L2806" t="s">
        <v>16337</v>
      </c>
      <c r="M2806" t="s">
        <v>9255</v>
      </c>
    </row>
    <row r="2807" spans="1:13">
      <c r="A2807" t="s">
        <v>177</v>
      </c>
      <c r="B2807" t="s">
        <v>177</v>
      </c>
      <c r="C2807" t="s">
        <v>1746</v>
      </c>
      <c r="D2807" t="s">
        <v>161</v>
      </c>
      <c r="E2807" t="s">
        <v>706</v>
      </c>
      <c r="F2807" t="s">
        <v>20</v>
      </c>
      <c r="G2807" t="s">
        <v>35283</v>
      </c>
      <c r="H2807" t="s">
        <v>1053</v>
      </c>
      <c r="I2807" t="s">
        <v>34975</v>
      </c>
      <c r="J2807" t="s">
        <v>1482</v>
      </c>
      <c r="K2807" t="s">
        <v>35280</v>
      </c>
      <c r="L2807" t="s">
        <v>35284</v>
      </c>
      <c r="M2807" t="s">
        <v>8119</v>
      </c>
    </row>
    <row r="2808" spans="1:13">
      <c r="A2808" t="s">
        <v>177</v>
      </c>
      <c r="B2808" t="s">
        <v>177</v>
      </c>
      <c r="C2808" t="s">
        <v>1746</v>
      </c>
      <c r="D2808" t="s">
        <v>161</v>
      </c>
      <c r="E2808" t="s">
        <v>714</v>
      </c>
      <c r="F2808" t="s">
        <v>3</v>
      </c>
      <c r="G2808" t="s">
        <v>35285</v>
      </c>
      <c r="H2808" t="s">
        <v>2550</v>
      </c>
      <c r="I2808" t="s">
        <v>35286</v>
      </c>
      <c r="J2808" t="s">
        <v>921</v>
      </c>
      <c r="K2808" t="s">
        <v>35287</v>
      </c>
      <c r="L2808" t="s">
        <v>35288</v>
      </c>
      <c r="M2808" t="s">
        <v>35289</v>
      </c>
    </row>
    <row r="2809" spans="1:13">
      <c r="A2809" t="s">
        <v>177</v>
      </c>
      <c r="B2809" t="s">
        <v>177</v>
      </c>
      <c r="C2809" t="s">
        <v>1746</v>
      </c>
      <c r="D2809" t="s">
        <v>161</v>
      </c>
      <c r="E2809" t="s">
        <v>714</v>
      </c>
      <c r="F2809" t="s">
        <v>10</v>
      </c>
      <c r="G2809" t="s">
        <v>35290</v>
      </c>
      <c r="H2809" t="s">
        <v>1343</v>
      </c>
      <c r="I2809" t="s">
        <v>35291</v>
      </c>
      <c r="J2809" t="s">
        <v>2461</v>
      </c>
      <c r="K2809" t="s">
        <v>35292</v>
      </c>
      <c r="L2809" t="s">
        <v>35293</v>
      </c>
      <c r="M2809" t="s">
        <v>35294</v>
      </c>
    </row>
    <row r="2810" spans="1:13">
      <c r="A2810" t="s">
        <v>177</v>
      </c>
      <c r="B2810" t="s">
        <v>177</v>
      </c>
      <c r="C2810" t="s">
        <v>1746</v>
      </c>
      <c r="D2810" t="s">
        <v>161</v>
      </c>
      <c r="E2810" t="s">
        <v>714</v>
      </c>
      <c r="F2810" t="s">
        <v>2</v>
      </c>
      <c r="G2810" t="s">
        <v>35295</v>
      </c>
      <c r="H2810" t="s">
        <v>1810</v>
      </c>
      <c r="I2810" t="s">
        <v>35240</v>
      </c>
      <c r="J2810" t="s">
        <v>1744</v>
      </c>
      <c r="K2810" t="s">
        <v>15209</v>
      </c>
      <c r="L2810" t="s">
        <v>35296</v>
      </c>
      <c r="M2810" t="s">
        <v>9981</v>
      </c>
    </row>
    <row r="2811" spans="1:13">
      <c r="A2811" t="s">
        <v>177</v>
      </c>
      <c r="B2811" t="s">
        <v>177</v>
      </c>
      <c r="C2811" t="s">
        <v>1746</v>
      </c>
      <c r="D2811" t="s">
        <v>161</v>
      </c>
      <c r="E2811" t="s">
        <v>714</v>
      </c>
      <c r="F2811" t="s">
        <v>4</v>
      </c>
      <c r="G2811" t="s">
        <v>35297</v>
      </c>
      <c r="H2811" t="s">
        <v>1547</v>
      </c>
      <c r="I2811" t="s">
        <v>35298</v>
      </c>
      <c r="J2811" t="s">
        <v>1502</v>
      </c>
      <c r="K2811" t="s">
        <v>35299</v>
      </c>
      <c r="L2811" t="s">
        <v>15622</v>
      </c>
      <c r="M2811" t="s">
        <v>35300</v>
      </c>
    </row>
    <row r="2812" spans="1:13">
      <c r="A2812" t="s">
        <v>177</v>
      </c>
      <c r="B2812" t="s">
        <v>177</v>
      </c>
      <c r="C2812" t="s">
        <v>1746</v>
      </c>
      <c r="D2812" t="s">
        <v>161</v>
      </c>
      <c r="E2812" t="s">
        <v>714</v>
      </c>
      <c r="F2812" t="s">
        <v>11</v>
      </c>
      <c r="G2812" t="s">
        <v>35301</v>
      </c>
      <c r="H2812" t="s">
        <v>1698</v>
      </c>
      <c r="I2812" t="s">
        <v>12225</v>
      </c>
      <c r="J2812" t="s">
        <v>1504</v>
      </c>
      <c r="K2812" t="s">
        <v>35241</v>
      </c>
      <c r="L2812" t="s">
        <v>24935</v>
      </c>
      <c r="M2812" t="s">
        <v>35302</v>
      </c>
    </row>
    <row r="2813" spans="1:13">
      <c r="A2813" t="s">
        <v>177</v>
      </c>
      <c r="B2813" t="s">
        <v>177</v>
      </c>
      <c r="C2813" t="s">
        <v>1746</v>
      </c>
      <c r="D2813" t="s">
        <v>161</v>
      </c>
      <c r="E2813" t="s">
        <v>714</v>
      </c>
      <c r="F2813" t="s">
        <v>20</v>
      </c>
      <c r="G2813" t="s">
        <v>35303</v>
      </c>
      <c r="H2813" t="s">
        <v>1744</v>
      </c>
      <c r="I2813" t="s">
        <v>35304</v>
      </c>
      <c r="J2813" t="s">
        <v>1502</v>
      </c>
      <c r="K2813" t="s">
        <v>35299</v>
      </c>
      <c r="L2813" t="s">
        <v>28250</v>
      </c>
      <c r="M2813" t="s">
        <v>35305</v>
      </c>
    </row>
    <row r="2814" spans="1:13">
      <c r="A2814" t="s">
        <v>177</v>
      </c>
      <c r="B2814" t="s">
        <v>177</v>
      </c>
      <c r="C2814" t="s">
        <v>1746</v>
      </c>
      <c r="D2814" t="s">
        <v>162</v>
      </c>
      <c r="E2814" t="s">
        <v>722</v>
      </c>
      <c r="F2814" t="s">
        <v>3</v>
      </c>
      <c r="G2814" t="s">
        <v>35306</v>
      </c>
      <c r="H2814" t="s">
        <v>926</v>
      </c>
      <c r="I2814" t="s">
        <v>35307</v>
      </c>
      <c r="J2814" t="s">
        <v>2384</v>
      </c>
      <c r="K2814" t="s">
        <v>35308</v>
      </c>
      <c r="L2814" t="s">
        <v>35309</v>
      </c>
      <c r="M2814" t="s">
        <v>30197</v>
      </c>
    </row>
    <row r="2815" spans="1:13">
      <c r="A2815" t="s">
        <v>177</v>
      </c>
      <c r="B2815" t="s">
        <v>177</v>
      </c>
      <c r="C2815" t="s">
        <v>1746</v>
      </c>
      <c r="D2815" t="s">
        <v>162</v>
      </c>
      <c r="E2815" t="s">
        <v>722</v>
      </c>
      <c r="F2815" t="s">
        <v>10</v>
      </c>
      <c r="G2815" t="s">
        <v>35310</v>
      </c>
      <c r="H2815" t="s">
        <v>2907</v>
      </c>
      <c r="I2815" t="s">
        <v>35311</v>
      </c>
      <c r="J2815" t="s">
        <v>1937</v>
      </c>
      <c r="K2815" t="s">
        <v>35312</v>
      </c>
      <c r="L2815" t="s">
        <v>35313</v>
      </c>
      <c r="M2815" t="s">
        <v>35314</v>
      </c>
    </row>
    <row r="2816" spans="1:13">
      <c r="A2816" t="s">
        <v>177</v>
      </c>
      <c r="B2816" t="s">
        <v>177</v>
      </c>
      <c r="C2816" t="s">
        <v>1746</v>
      </c>
      <c r="D2816" t="s">
        <v>162</v>
      </c>
      <c r="E2816" t="s">
        <v>722</v>
      </c>
      <c r="F2816" t="s">
        <v>2</v>
      </c>
      <c r="G2816" t="s">
        <v>35315</v>
      </c>
      <c r="H2816" t="s">
        <v>1807</v>
      </c>
      <c r="I2816" t="s">
        <v>35316</v>
      </c>
      <c r="J2816" t="s">
        <v>1853</v>
      </c>
      <c r="K2816" t="s">
        <v>35233</v>
      </c>
      <c r="L2816" t="s">
        <v>35317</v>
      </c>
      <c r="M2816" t="s">
        <v>17792</v>
      </c>
    </row>
    <row r="2817" spans="1:13">
      <c r="A2817" t="s">
        <v>177</v>
      </c>
      <c r="B2817" t="s">
        <v>177</v>
      </c>
      <c r="C2817" t="s">
        <v>1746</v>
      </c>
      <c r="D2817" t="s">
        <v>162</v>
      </c>
      <c r="E2817" t="s">
        <v>722</v>
      </c>
      <c r="F2817" t="s">
        <v>4</v>
      </c>
      <c r="G2817" t="s">
        <v>35318</v>
      </c>
      <c r="H2817" t="s">
        <v>2007</v>
      </c>
      <c r="I2817" t="s">
        <v>35319</v>
      </c>
      <c r="J2817" t="s">
        <v>1613</v>
      </c>
      <c r="K2817" t="s">
        <v>35320</v>
      </c>
      <c r="L2817" t="s">
        <v>373</v>
      </c>
      <c r="M2817" t="s">
        <v>35321</v>
      </c>
    </row>
    <row r="2818" spans="1:13">
      <c r="A2818" t="s">
        <v>177</v>
      </c>
      <c r="B2818" t="s">
        <v>177</v>
      </c>
      <c r="C2818" t="s">
        <v>1746</v>
      </c>
      <c r="D2818" t="s">
        <v>162</v>
      </c>
      <c r="E2818" t="s">
        <v>722</v>
      </c>
      <c r="F2818" t="s">
        <v>11</v>
      </c>
      <c r="G2818" t="s">
        <v>35322</v>
      </c>
      <c r="H2818" t="s">
        <v>1764</v>
      </c>
      <c r="I2818" t="s">
        <v>35323</v>
      </c>
      <c r="J2818" t="s">
        <v>1051</v>
      </c>
      <c r="K2818" t="s">
        <v>35245</v>
      </c>
      <c r="L2818" t="s">
        <v>27424</v>
      </c>
      <c r="M2818" t="s">
        <v>31756</v>
      </c>
    </row>
    <row r="2819" spans="1:13">
      <c r="A2819" t="s">
        <v>177</v>
      </c>
      <c r="B2819" t="s">
        <v>177</v>
      </c>
      <c r="C2819" t="s">
        <v>1746</v>
      </c>
      <c r="D2819" t="s">
        <v>162</v>
      </c>
      <c r="E2819" t="s">
        <v>722</v>
      </c>
      <c r="F2819" t="s">
        <v>20</v>
      </c>
      <c r="G2819" t="s">
        <v>35324</v>
      </c>
      <c r="H2819" t="s">
        <v>1831</v>
      </c>
      <c r="I2819" t="s">
        <v>34832</v>
      </c>
      <c r="J2819" t="s">
        <v>1051</v>
      </c>
      <c r="K2819" t="s">
        <v>35245</v>
      </c>
      <c r="L2819" t="s">
        <v>31084</v>
      </c>
      <c r="M2819" t="s">
        <v>33640</v>
      </c>
    </row>
    <row r="2820" spans="1:13">
      <c r="A2820" t="s">
        <v>177</v>
      </c>
      <c r="B2820" t="s">
        <v>177</v>
      </c>
      <c r="C2820" t="s">
        <v>1746</v>
      </c>
      <c r="D2820" t="s">
        <v>162</v>
      </c>
      <c r="E2820" t="s">
        <v>730</v>
      </c>
      <c r="F2820" t="s">
        <v>3</v>
      </c>
      <c r="G2820" t="s">
        <v>35325</v>
      </c>
      <c r="H2820" t="s">
        <v>3073</v>
      </c>
      <c r="I2820" t="s">
        <v>35326</v>
      </c>
      <c r="J2820" t="s">
        <v>2541</v>
      </c>
      <c r="K2820" t="s">
        <v>35327</v>
      </c>
      <c r="L2820" t="s">
        <v>35328</v>
      </c>
      <c r="M2820" t="s">
        <v>35329</v>
      </c>
    </row>
    <row r="2821" spans="1:13">
      <c r="A2821" t="s">
        <v>177</v>
      </c>
      <c r="B2821" t="s">
        <v>177</v>
      </c>
      <c r="C2821" t="s">
        <v>1746</v>
      </c>
      <c r="D2821" t="s">
        <v>162</v>
      </c>
      <c r="E2821" t="s">
        <v>730</v>
      </c>
      <c r="F2821" t="s">
        <v>10</v>
      </c>
      <c r="G2821" t="s">
        <v>35330</v>
      </c>
      <c r="H2821" t="s">
        <v>2072</v>
      </c>
      <c r="I2821" t="s">
        <v>35331</v>
      </c>
      <c r="J2821" t="s">
        <v>3271</v>
      </c>
      <c r="K2821" t="s">
        <v>35332</v>
      </c>
      <c r="L2821" t="s">
        <v>35333</v>
      </c>
      <c r="M2821" t="s">
        <v>25151</v>
      </c>
    </row>
    <row r="2822" spans="1:13">
      <c r="A2822" t="s">
        <v>177</v>
      </c>
      <c r="B2822" t="s">
        <v>177</v>
      </c>
      <c r="C2822" t="s">
        <v>1746</v>
      </c>
      <c r="D2822" t="s">
        <v>162</v>
      </c>
      <c r="E2822" t="s">
        <v>730</v>
      </c>
      <c r="F2822" t="s">
        <v>2</v>
      </c>
      <c r="G2822" t="s">
        <v>35334</v>
      </c>
      <c r="H2822" t="s">
        <v>2324</v>
      </c>
      <c r="I2822" t="s">
        <v>35335</v>
      </c>
      <c r="J2822" t="s">
        <v>1831</v>
      </c>
      <c r="K2822" t="s">
        <v>35336</v>
      </c>
      <c r="L2822" t="s">
        <v>28088</v>
      </c>
      <c r="M2822" t="s">
        <v>35337</v>
      </c>
    </row>
    <row r="2823" spans="1:13">
      <c r="A2823" t="s">
        <v>177</v>
      </c>
      <c r="B2823" t="s">
        <v>177</v>
      </c>
      <c r="C2823" t="s">
        <v>1746</v>
      </c>
      <c r="D2823" t="s">
        <v>162</v>
      </c>
      <c r="E2823" t="s">
        <v>730</v>
      </c>
      <c r="F2823" t="s">
        <v>4</v>
      </c>
      <c r="G2823" t="s">
        <v>35338</v>
      </c>
      <c r="H2823" t="s">
        <v>1613</v>
      </c>
      <c r="I2823" t="s">
        <v>35339</v>
      </c>
      <c r="J2823" t="s">
        <v>1504</v>
      </c>
      <c r="K2823" t="s">
        <v>35241</v>
      </c>
      <c r="L2823" t="s">
        <v>17975</v>
      </c>
      <c r="M2823" t="s">
        <v>10344</v>
      </c>
    </row>
    <row r="2824" spans="1:13">
      <c r="A2824" t="s">
        <v>177</v>
      </c>
      <c r="B2824" t="s">
        <v>177</v>
      </c>
      <c r="C2824" t="s">
        <v>1746</v>
      </c>
      <c r="D2824" t="s">
        <v>162</v>
      </c>
      <c r="E2824" t="s">
        <v>730</v>
      </c>
      <c r="F2824" t="s">
        <v>11</v>
      </c>
      <c r="G2824" t="s">
        <v>35340</v>
      </c>
      <c r="H2824" t="s">
        <v>1613</v>
      </c>
      <c r="I2824" t="s">
        <v>35339</v>
      </c>
      <c r="J2824" t="s">
        <v>1482</v>
      </c>
      <c r="K2824" t="s">
        <v>35280</v>
      </c>
      <c r="L2824" t="s">
        <v>25457</v>
      </c>
      <c r="M2824" t="s">
        <v>10344</v>
      </c>
    </row>
    <row r="2825" spans="1:13">
      <c r="A2825" t="s">
        <v>177</v>
      </c>
      <c r="B2825" t="s">
        <v>177</v>
      </c>
      <c r="C2825" t="s">
        <v>1746</v>
      </c>
      <c r="D2825" t="s">
        <v>162</v>
      </c>
      <c r="E2825" t="s">
        <v>730</v>
      </c>
      <c r="F2825" t="s">
        <v>20</v>
      </c>
      <c r="G2825" t="s">
        <v>35341</v>
      </c>
      <c r="H2825" t="s">
        <v>2052</v>
      </c>
      <c r="I2825" t="s">
        <v>35342</v>
      </c>
      <c r="J2825" t="s">
        <v>1546</v>
      </c>
      <c r="K2825" t="s">
        <v>35237</v>
      </c>
      <c r="L2825" t="s">
        <v>25718</v>
      </c>
      <c r="M2825" t="s">
        <v>1012</v>
      </c>
    </row>
    <row r="2826" spans="1:13">
      <c r="A2826" t="s">
        <v>177</v>
      </c>
      <c r="B2826" t="s">
        <v>177</v>
      </c>
      <c r="C2826" t="s">
        <v>1746</v>
      </c>
      <c r="D2826" t="s">
        <v>162</v>
      </c>
      <c r="E2826" t="s">
        <v>738</v>
      </c>
      <c r="F2826" t="s">
        <v>3</v>
      </c>
      <c r="G2826" t="s">
        <v>35343</v>
      </c>
      <c r="H2826" t="s">
        <v>2330</v>
      </c>
      <c r="I2826" t="s">
        <v>35344</v>
      </c>
      <c r="J2826" t="s">
        <v>1982</v>
      </c>
      <c r="K2826" t="s">
        <v>35345</v>
      </c>
      <c r="L2826" t="s">
        <v>35346</v>
      </c>
      <c r="M2826" t="s">
        <v>35347</v>
      </c>
    </row>
    <row r="2827" spans="1:13">
      <c r="A2827" t="s">
        <v>177</v>
      </c>
      <c r="B2827" t="s">
        <v>177</v>
      </c>
      <c r="C2827" t="s">
        <v>1746</v>
      </c>
      <c r="D2827" t="s">
        <v>162</v>
      </c>
      <c r="E2827" t="s">
        <v>738</v>
      </c>
      <c r="F2827" t="s">
        <v>10</v>
      </c>
      <c r="G2827" t="s">
        <v>35348</v>
      </c>
      <c r="H2827" t="s">
        <v>3628</v>
      </c>
      <c r="I2827" t="s">
        <v>35349</v>
      </c>
      <c r="J2827" t="s">
        <v>2994</v>
      </c>
      <c r="K2827" t="s">
        <v>35350</v>
      </c>
      <c r="L2827" t="s">
        <v>35351</v>
      </c>
      <c r="M2827" t="s">
        <v>35352</v>
      </c>
    </row>
    <row r="2828" spans="1:13">
      <c r="A2828" t="s">
        <v>177</v>
      </c>
      <c r="B2828" t="s">
        <v>177</v>
      </c>
      <c r="C2828" t="s">
        <v>1746</v>
      </c>
      <c r="D2828" t="s">
        <v>162</v>
      </c>
      <c r="E2828" t="s">
        <v>738</v>
      </c>
      <c r="F2828" t="s">
        <v>2</v>
      </c>
      <c r="G2828" t="s">
        <v>35353</v>
      </c>
      <c r="H2828" t="s">
        <v>1897</v>
      </c>
      <c r="I2828" t="s">
        <v>35354</v>
      </c>
      <c r="J2828" t="s">
        <v>1657</v>
      </c>
      <c r="K2828" t="s">
        <v>35355</v>
      </c>
      <c r="L2828" t="s">
        <v>12191</v>
      </c>
      <c r="M2828" t="s">
        <v>35356</v>
      </c>
    </row>
    <row r="2829" spans="1:13">
      <c r="A2829" t="s">
        <v>177</v>
      </c>
      <c r="B2829" t="s">
        <v>177</v>
      </c>
      <c r="C2829" t="s">
        <v>1746</v>
      </c>
      <c r="D2829" t="s">
        <v>162</v>
      </c>
      <c r="E2829" t="s">
        <v>738</v>
      </c>
      <c r="F2829" t="s">
        <v>4</v>
      </c>
      <c r="G2829" t="s">
        <v>35357</v>
      </c>
      <c r="H2829" t="s">
        <v>1053</v>
      </c>
      <c r="I2829" t="s">
        <v>34975</v>
      </c>
      <c r="J2829" t="s">
        <v>1504</v>
      </c>
      <c r="K2829" t="s">
        <v>35241</v>
      </c>
      <c r="L2829" t="s">
        <v>35358</v>
      </c>
      <c r="M2829" t="s">
        <v>35359</v>
      </c>
    </row>
    <row r="2830" spans="1:13">
      <c r="A2830" t="s">
        <v>177</v>
      </c>
      <c r="B2830" t="s">
        <v>177</v>
      </c>
      <c r="C2830" t="s">
        <v>1746</v>
      </c>
      <c r="D2830" t="s">
        <v>162</v>
      </c>
      <c r="E2830" t="s">
        <v>738</v>
      </c>
      <c r="F2830" t="s">
        <v>11</v>
      </c>
      <c r="G2830" t="s">
        <v>35360</v>
      </c>
      <c r="H2830" t="s">
        <v>1744</v>
      </c>
      <c r="I2830" t="s">
        <v>35304</v>
      </c>
      <c r="J2830" t="s">
        <v>1502</v>
      </c>
      <c r="K2830" t="s">
        <v>35299</v>
      </c>
      <c r="L2830" t="s">
        <v>24911</v>
      </c>
      <c r="M2830" t="s">
        <v>35361</v>
      </c>
    </row>
    <row r="2831" spans="1:13">
      <c r="A2831" t="s">
        <v>177</v>
      </c>
      <c r="B2831" t="s">
        <v>177</v>
      </c>
      <c r="C2831" t="s">
        <v>1746</v>
      </c>
      <c r="D2831" t="s">
        <v>162</v>
      </c>
      <c r="E2831" t="s">
        <v>738</v>
      </c>
      <c r="F2831" t="s">
        <v>20</v>
      </c>
      <c r="G2831" t="s">
        <v>35362</v>
      </c>
      <c r="H2831" t="s">
        <v>1744</v>
      </c>
      <c r="I2831" t="s">
        <v>35304</v>
      </c>
      <c r="J2831" t="s">
        <v>1504</v>
      </c>
      <c r="K2831" t="s">
        <v>35241</v>
      </c>
      <c r="L2831" t="s">
        <v>28250</v>
      </c>
      <c r="M2831" t="s">
        <v>35361</v>
      </c>
    </row>
    <row r="2832" spans="1:13">
      <c r="A2832" t="s">
        <v>177</v>
      </c>
      <c r="B2832" t="s">
        <v>177</v>
      </c>
      <c r="C2832" t="s">
        <v>1746</v>
      </c>
      <c r="D2832" t="s">
        <v>162</v>
      </c>
      <c r="E2832" t="s">
        <v>746</v>
      </c>
      <c r="F2832" t="s">
        <v>3</v>
      </c>
      <c r="G2832" t="s">
        <v>35363</v>
      </c>
      <c r="H2832" t="s">
        <v>2343</v>
      </c>
      <c r="I2832" t="s">
        <v>7605</v>
      </c>
      <c r="J2832" t="s">
        <v>2510</v>
      </c>
      <c r="K2832" t="s">
        <v>35364</v>
      </c>
      <c r="L2832" t="s">
        <v>35365</v>
      </c>
      <c r="M2832" t="s">
        <v>35366</v>
      </c>
    </row>
    <row r="2833" spans="1:13">
      <c r="A2833" t="s">
        <v>177</v>
      </c>
      <c r="B2833" t="s">
        <v>177</v>
      </c>
      <c r="C2833" t="s">
        <v>1746</v>
      </c>
      <c r="D2833" t="s">
        <v>162</v>
      </c>
      <c r="E2833" t="s">
        <v>746</v>
      </c>
      <c r="F2833" t="s">
        <v>10</v>
      </c>
      <c r="G2833" t="s">
        <v>35367</v>
      </c>
      <c r="H2833" t="s">
        <v>2878</v>
      </c>
      <c r="I2833" t="s">
        <v>35205</v>
      </c>
      <c r="J2833" t="s">
        <v>2288</v>
      </c>
      <c r="K2833" t="s">
        <v>35368</v>
      </c>
      <c r="L2833" t="s">
        <v>35369</v>
      </c>
      <c r="M2833" t="s">
        <v>35370</v>
      </c>
    </row>
    <row r="2834" spans="1:13">
      <c r="A2834" t="s">
        <v>177</v>
      </c>
      <c r="B2834" t="s">
        <v>177</v>
      </c>
      <c r="C2834" t="s">
        <v>1746</v>
      </c>
      <c r="D2834" t="s">
        <v>162</v>
      </c>
      <c r="E2834" t="s">
        <v>746</v>
      </c>
      <c r="F2834" t="s">
        <v>2</v>
      </c>
      <c r="G2834" t="s">
        <v>35371</v>
      </c>
      <c r="H2834" t="s">
        <v>1786</v>
      </c>
      <c r="I2834" t="s">
        <v>35372</v>
      </c>
      <c r="J2834" t="s">
        <v>1698</v>
      </c>
      <c r="K2834" t="s">
        <v>35373</v>
      </c>
      <c r="L2834" t="s">
        <v>27364</v>
      </c>
      <c r="M2834" t="s">
        <v>35374</v>
      </c>
    </row>
    <row r="2835" spans="1:13">
      <c r="A2835" t="s">
        <v>177</v>
      </c>
      <c r="B2835" t="s">
        <v>177</v>
      </c>
      <c r="C2835" t="s">
        <v>1746</v>
      </c>
      <c r="D2835" t="s">
        <v>162</v>
      </c>
      <c r="E2835" t="s">
        <v>746</v>
      </c>
      <c r="F2835" t="s">
        <v>4</v>
      </c>
      <c r="G2835" t="s">
        <v>35375</v>
      </c>
      <c r="H2835" t="s">
        <v>1053</v>
      </c>
      <c r="I2835" t="s">
        <v>34975</v>
      </c>
      <c r="J2835" t="s">
        <v>1502</v>
      </c>
      <c r="K2835" t="s">
        <v>35299</v>
      </c>
      <c r="L2835" t="s">
        <v>35358</v>
      </c>
      <c r="M2835" t="s">
        <v>35376</v>
      </c>
    </row>
    <row r="2836" spans="1:13">
      <c r="A2836" t="s">
        <v>177</v>
      </c>
      <c r="B2836" t="s">
        <v>177</v>
      </c>
      <c r="C2836" t="s">
        <v>1746</v>
      </c>
      <c r="D2836" t="s">
        <v>162</v>
      </c>
      <c r="E2836" t="s">
        <v>746</v>
      </c>
      <c r="F2836" t="s">
        <v>11</v>
      </c>
      <c r="G2836" t="s">
        <v>35377</v>
      </c>
      <c r="H2836" t="s">
        <v>1547</v>
      </c>
      <c r="I2836" t="s">
        <v>35298</v>
      </c>
      <c r="J2836" t="s">
        <v>1051</v>
      </c>
      <c r="K2836" t="s">
        <v>35245</v>
      </c>
      <c r="L2836" t="s">
        <v>32367</v>
      </c>
      <c r="M2836" t="s">
        <v>35378</v>
      </c>
    </row>
    <row r="2837" spans="1:13">
      <c r="A2837" t="s">
        <v>177</v>
      </c>
      <c r="B2837" t="s">
        <v>177</v>
      </c>
      <c r="C2837" t="s">
        <v>1746</v>
      </c>
      <c r="D2837" t="s">
        <v>162</v>
      </c>
      <c r="E2837" t="s">
        <v>746</v>
      </c>
      <c r="F2837" t="s">
        <v>20</v>
      </c>
      <c r="G2837" t="s">
        <v>35379</v>
      </c>
      <c r="H2837" t="s">
        <v>1721</v>
      </c>
      <c r="I2837" t="s">
        <v>35279</v>
      </c>
      <c r="J2837" t="s">
        <v>1502</v>
      </c>
      <c r="K2837" t="s">
        <v>35299</v>
      </c>
      <c r="L2837" t="s">
        <v>35380</v>
      </c>
      <c r="M2837" t="s">
        <v>35381</v>
      </c>
    </row>
    <row r="2838" spans="1:13">
      <c r="A2838" t="s">
        <v>177</v>
      </c>
      <c r="B2838" t="s">
        <v>177</v>
      </c>
      <c r="C2838" t="s">
        <v>1746</v>
      </c>
      <c r="D2838" t="s">
        <v>163</v>
      </c>
      <c r="E2838" t="s">
        <v>754</v>
      </c>
      <c r="F2838" t="s">
        <v>3</v>
      </c>
      <c r="G2838" t="s">
        <v>35382</v>
      </c>
      <c r="H2838" t="s">
        <v>2853</v>
      </c>
      <c r="I2838" t="s">
        <v>35383</v>
      </c>
      <c r="J2838" t="s">
        <v>2278</v>
      </c>
      <c r="K2838" t="s">
        <v>35384</v>
      </c>
      <c r="L2838" t="s">
        <v>35385</v>
      </c>
      <c r="M2838" t="s">
        <v>18994</v>
      </c>
    </row>
    <row r="2839" spans="1:13">
      <c r="A2839" t="s">
        <v>177</v>
      </c>
      <c r="B2839" t="s">
        <v>177</v>
      </c>
      <c r="C2839" t="s">
        <v>1746</v>
      </c>
      <c r="D2839" t="s">
        <v>163</v>
      </c>
      <c r="E2839" t="s">
        <v>754</v>
      </c>
      <c r="F2839" t="s">
        <v>10</v>
      </c>
      <c r="G2839" t="s">
        <v>35386</v>
      </c>
      <c r="H2839" t="s">
        <v>3917</v>
      </c>
      <c r="I2839" t="s">
        <v>35387</v>
      </c>
      <c r="J2839" t="s">
        <v>1937</v>
      </c>
      <c r="K2839" t="s">
        <v>35312</v>
      </c>
      <c r="L2839" t="s">
        <v>35388</v>
      </c>
      <c r="M2839" t="s">
        <v>35389</v>
      </c>
    </row>
    <row r="2840" spans="1:13">
      <c r="A2840" t="s">
        <v>177</v>
      </c>
      <c r="B2840" t="s">
        <v>177</v>
      </c>
      <c r="C2840" t="s">
        <v>1746</v>
      </c>
      <c r="D2840" t="s">
        <v>163</v>
      </c>
      <c r="E2840" t="s">
        <v>754</v>
      </c>
      <c r="F2840" t="s">
        <v>2</v>
      </c>
      <c r="G2840" t="s">
        <v>35390</v>
      </c>
      <c r="H2840" t="s">
        <v>2544</v>
      </c>
      <c r="I2840" t="s">
        <v>35391</v>
      </c>
      <c r="J2840" t="s">
        <v>1939</v>
      </c>
      <c r="K2840" t="s">
        <v>35392</v>
      </c>
      <c r="L2840" t="s">
        <v>35393</v>
      </c>
      <c r="M2840" t="s">
        <v>35394</v>
      </c>
    </row>
    <row r="2841" spans="1:13">
      <c r="A2841" t="s">
        <v>177</v>
      </c>
      <c r="B2841" t="s">
        <v>177</v>
      </c>
      <c r="C2841" t="s">
        <v>1746</v>
      </c>
      <c r="D2841" t="s">
        <v>163</v>
      </c>
      <c r="E2841" t="s">
        <v>754</v>
      </c>
      <c r="F2841" t="s">
        <v>4</v>
      </c>
      <c r="G2841" t="s">
        <v>35395</v>
      </c>
      <c r="H2841" t="s">
        <v>1897</v>
      </c>
      <c r="I2841" t="s">
        <v>35354</v>
      </c>
      <c r="J2841" t="s">
        <v>1546</v>
      </c>
      <c r="K2841" t="s">
        <v>35237</v>
      </c>
      <c r="L2841" t="s">
        <v>32244</v>
      </c>
      <c r="M2841" t="s">
        <v>35396</v>
      </c>
    </row>
    <row r="2842" spans="1:13">
      <c r="A2842" t="s">
        <v>177</v>
      </c>
      <c r="B2842" t="s">
        <v>177</v>
      </c>
      <c r="C2842" t="s">
        <v>1746</v>
      </c>
      <c r="D2842" t="s">
        <v>163</v>
      </c>
      <c r="E2842" t="s">
        <v>754</v>
      </c>
      <c r="F2842" t="s">
        <v>11</v>
      </c>
      <c r="G2842" t="s">
        <v>35397</v>
      </c>
      <c r="H2842" t="s">
        <v>1764</v>
      </c>
      <c r="I2842" t="s">
        <v>35323</v>
      </c>
      <c r="J2842" t="s">
        <v>1482</v>
      </c>
      <c r="K2842" t="s">
        <v>35280</v>
      </c>
      <c r="L2842" t="s">
        <v>27424</v>
      </c>
      <c r="M2842" t="s">
        <v>35398</v>
      </c>
    </row>
    <row r="2843" spans="1:13">
      <c r="A2843" t="s">
        <v>177</v>
      </c>
      <c r="B2843" t="s">
        <v>177</v>
      </c>
      <c r="C2843" t="s">
        <v>1746</v>
      </c>
      <c r="D2843" t="s">
        <v>163</v>
      </c>
      <c r="E2843" t="s">
        <v>754</v>
      </c>
      <c r="F2843" t="s">
        <v>20</v>
      </c>
      <c r="G2843" t="s">
        <v>35399</v>
      </c>
      <c r="H2843" t="s">
        <v>1810</v>
      </c>
      <c r="I2843" t="s">
        <v>35240</v>
      </c>
      <c r="J2843" t="s">
        <v>1482</v>
      </c>
      <c r="K2843" t="s">
        <v>35280</v>
      </c>
      <c r="L2843" t="s">
        <v>25575</v>
      </c>
      <c r="M2843" t="s">
        <v>1164</v>
      </c>
    </row>
    <row r="2844" spans="1:13">
      <c r="A2844" t="s">
        <v>177</v>
      </c>
      <c r="B2844" t="s">
        <v>177</v>
      </c>
      <c r="C2844" t="s">
        <v>1746</v>
      </c>
      <c r="D2844" t="s">
        <v>163</v>
      </c>
      <c r="E2844" t="s">
        <v>762</v>
      </c>
      <c r="F2844" t="s">
        <v>3</v>
      </c>
      <c r="G2844" t="s">
        <v>35400</v>
      </c>
      <c r="H2844" t="s">
        <v>3253</v>
      </c>
      <c r="I2844" t="s">
        <v>35401</v>
      </c>
      <c r="J2844" t="s">
        <v>1981</v>
      </c>
      <c r="K2844" t="s">
        <v>35229</v>
      </c>
      <c r="L2844" t="s">
        <v>35402</v>
      </c>
      <c r="M2844" t="s">
        <v>35403</v>
      </c>
    </row>
    <row r="2845" spans="1:13">
      <c r="A2845" t="s">
        <v>177</v>
      </c>
      <c r="B2845" t="s">
        <v>177</v>
      </c>
      <c r="C2845" t="s">
        <v>1746</v>
      </c>
      <c r="D2845" t="s">
        <v>163</v>
      </c>
      <c r="E2845" t="s">
        <v>762</v>
      </c>
      <c r="F2845" t="s">
        <v>10</v>
      </c>
      <c r="G2845" t="s">
        <v>35404</v>
      </c>
      <c r="H2845" t="s">
        <v>3054</v>
      </c>
      <c r="I2845" t="s">
        <v>35405</v>
      </c>
      <c r="J2845" t="s">
        <v>2654</v>
      </c>
      <c r="K2845" t="s">
        <v>35406</v>
      </c>
      <c r="L2845" t="s">
        <v>35407</v>
      </c>
      <c r="M2845" t="s">
        <v>35408</v>
      </c>
    </row>
    <row r="2846" spans="1:13">
      <c r="A2846" t="s">
        <v>177</v>
      </c>
      <c r="B2846" t="s">
        <v>177</v>
      </c>
      <c r="C2846" t="s">
        <v>1746</v>
      </c>
      <c r="D2846" t="s">
        <v>163</v>
      </c>
      <c r="E2846" t="s">
        <v>762</v>
      </c>
      <c r="F2846" t="s">
        <v>2</v>
      </c>
      <c r="G2846" t="s">
        <v>35409</v>
      </c>
      <c r="H2846" t="s">
        <v>2324</v>
      </c>
      <c r="I2846" t="s">
        <v>35335</v>
      </c>
      <c r="J2846" t="s">
        <v>1764</v>
      </c>
      <c r="K2846" t="s">
        <v>35410</v>
      </c>
      <c r="L2846" t="s">
        <v>28088</v>
      </c>
      <c r="M2846" t="s">
        <v>429</v>
      </c>
    </row>
    <row r="2847" spans="1:13">
      <c r="A2847" t="s">
        <v>177</v>
      </c>
      <c r="B2847" t="s">
        <v>177</v>
      </c>
      <c r="C2847" t="s">
        <v>1746</v>
      </c>
      <c r="D2847" t="s">
        <v>163</v>
      </c>
      <c r="E2847" t="s">
        <v>762</v>
      </c>
      <c r="F2847" t="s">
        <v>4</v>
      </c>
      <c r="G2847" t="s">
        <v>35411</v>
      </c>
      <c r="H2847" t="s">
        <v>1721</v>
      </c>
      <c r="I2847" t="s">
        <v>35279</v>
      </c>
      <c r="J2847" t="s">
        <v>1502</v>
      </c>
      <c r="K2847" t="s">
        <v>35299</v>
      </c>
      <c r="L2847" t="s">
        <v>18728</v>
      </c>
      <c r="M2847" t="s">
        <v>35412</v>
      </c>
    </row>
    <row r="2848" spans="1:13">
      <c r="A2848" t="s">
        <v>177</v>
      </c>
      <c r="B2848" t="s">
        <v>177</v>
      </c>
      <c r="C2848" t="s">
        <v>1746</v>
      </c>
      <c r="D2848" t="s">
        <v>163</v>
      </c>
      <c r="E2848" t="s">
        <v>762</v>
      </c>
      <c r="F2848" t="s">
        <v>11</v>
      </c>
      <c r="G2848" t="s">
        <v>35413</v>
      </c>
      <c r="H2848" t="s">
        <v>1744</v>
      </c>
      <c r="I2848" t="s">
        <v>35304</v>
      </c>
      <c r="J2848" t="s">
        <v>1504</v>
      </c>
      <c r="K2848" t="s">
        <v>35241</v>
      </c>
      <c r="L2848" t="s">
        <v>24911</v>
      </c>
      <c r="M2848" t="s">
        <v>35414</v>
      </c>
    </row>
    <row r="2849" spans="1:13">
      <c r="A2849" t="s">
        <v>177</v>
      </c>
      <c r="B2849" t="s">
        <v>177</v>
      </c>
      <c r="C2849" t="s">
        <v>1746</v>
      </c>
      <c r="D2849" t="s">
        <v>163</v>
      </c>
      <c r="E2849" t="s">
        <v>762</v>
      </c>
      <c r="F2849" t="s">
        <v>20</v>
      </c>
      <c r="G2849" t="s">
        <v>35415</v>
      </c>
      <c r="H2849" t="s">
        <v>2029</v>
      </c>
      <c r="I2849" t="s">
        <v>35168</v>
      </c>
      <c r="J2849" t="s">
        <v>1546</v>
      </c>
      <c r="K2849" t="s">
        <v>35237</v>
      </c>
      <c r="L2849" t="s">
        <v>25677</v>
      </c>
      <c r="M2849" t="s">
        <v>35416</v>
      </c>
    </row>
    <row r="2850" spans="1:13">
      <c r="A2850" t="s">
        <v>177</v>
      </c>
      <c r="B2850" t="s">
        <v>177</v>
      </c>
      <c r="C2850" t="s">
        <v>1746</v>
      </c>
      <c r="D2850" t="s">
        <v>163</v>
      </c>
      <c r="E2850" t="s">
        <v>770</v>
      </c>
      <c r="F2850" t="s">
        <v>3</v>
      </c>
      <c r="G2850" t="s">
        <v>35417</v>
      </c>
      <c r="H2850" t="s">
        <v>3917</v>
      </c>
      <c r="I2850" t="s">
        <v>35387</v>
      </c>
      <c r="J2850" t="s">
        <v>2060</v>
      </c>
      <c r="K2850" t="s">
        <v>35418</v>
      </c>
      <c r="L2850" t="s">
        <v>35419</v>
      </c>
      <c r="M2850" t="s">
        <v>35420</v>
      </c>
    </row>
    <row r="2851" spans="1:13">
      <c r="A2851" t="s">
        <v>177</v>
      </c>
      <c r="B2851" t="s">
        <v>177</v>
      </c>
      <c r="C2851" t="s">
        <v>1746</v>
      </c>
      <c r="D2851" t="s">
        <v>163</v>
      </c>
      <c r="E2851" t="s">
        <v>770</v>
      </c>
      <c r="F2851" t="s">
        <v>10</v>
      </c>
      <c r="G2851" t="s">
        <v>35421</v>
      </c>
      <c r="H2851" t="s">
        <v>2692</v>
      </c>
      <c r="I2851" t="s">
        <v>35422</v>
      </c>
      <c r="J2851" t="s">
        <v>2994</v>
      </c>
      <c r="K2851" t="s">
        <v>35350</v>
      </c>
      <c r="L2851" t="s">
        <v>35423</v>
      </c>
      <c r="M2851" t="s">
        <v>30903</v>
      </c>
    </row>
    <row r="2852" spans="1:13">
      <c r="A2852" t="s">
        <v>177</v>
      </c>
      <c r="B2852" t="s">
        <v>177</v>
      </c>
      <c r="C2852" t="s">
        <v>1746</v>
      </c>
      <c r="D2852" t="s">
        <v>163</v>
      </c>
      <c r="E2852" t="s">
        <v>770</v>
      </c>
      <c r="F2852" t="s">
        <v>2</v>
      </c>
      <c r="G2852" t="s">
        <v>35424</v>
      </c>
      <c r="H2852" t="s">
        <v>2007</v>
      </c>
      <c r="I2852" t="s">
        <v>35319</v>
      </c>
      <c r="J2852" t="s">
        <v>1590</v>
      </c>
      <c r="K2852" t="s">
        <v>35425</v>
      </c>
      <c r="L2852" t="s">
        <v>35426</v>
      </c>
      <c r="M2852" t="s">
        <v>7832</v>
      </c>
    </row>
    <row r="2853" spans="1:13">
      <c r="A2853" t="s">
        <v>177</v>
      </c>
      <c r="B2853" t="s">
        <v>177</v>
      </c>
      <c r="C2853" t="s">
        <v>1746</v>
      </c>
      <c r="D2853" t="s">
        <v>163</v>
      </c>
      <c r="E2853" t="s">
        <v>770</v>
      </c>
      <c r="F2853" t="s">
        <v>4</v>
      </c>
      <c r="G2853" t="s">
        <v>35427</v>
      </c>
      <c r="H2853" t="s">
        <v>1592</v>
      </c>
      <c r="I2853" t="s">
        <v>35259</v>
      </c>
      <c r="J2853" t="s">
        <v>1504</v>
      </c>
      <c r="K2853" t="s">
        <v>35241</v>
      </c>
      <c r="L2853" t="s">
        <v>15610</v>
      </c>
      <c r="M2853" t="s">
        <v>35428</v>
      </c>
    </row>
    <row r="2854" spans="1:13">
      <c r="A2854" t="s">
        <v>177</v>
      </c>
      <c r="B2854" t="s">
        <v>177</v>
      </c>
      <c r="C2854" t="s">
        <v>1746</v>
      </c>
      <c r="D2854" t="s">
        <v>163</v>
      </c>
      <c r="E2854" t="s">
        <v>770</v>
      </c>
      <c r="F2854" t="s">
        <v>11</v>
      </c>
      <c r="G2854" t="s">
        <v>35429</v>
      </c>
      <c r="H2854" t="s">
        <v>1053</v>
      </c>
      <c r="I2854" t="s">
        <v>34975</v>
      </c>
      <c r="J2854" t="s">
        <v>1051</v>
      </c>
      <c r="K2854" t="s">
        <v>35245</v>
      </c>
      <c r="L2854" t="s">
        <v>19650</v>
      </c>
      <c r="M2854" t="s">
        <v>35430</v>
      </c>
    </row>
    <row r="2855" spans="1:13">
      <c r="A2855" t="s">
        <v>177</v>
      </c>
      <c r="B2855" t="s">
        <v>177</v>
      </c>
      <c r="C2855" t="s">
        <v>1746</v>
      </c>
      <c r="D2855" t="s">
        <v>163</v>
      </c>
      <c r="E2855" t="s">
        <v>770</v>
      </c>
      <c r="F2855" t="s">
        <v>20</v>
      </c>
      <c r="G2855" t="s">
        <v>35431</v>
      </c>
      <c r="H2855" t="s">
        <v>1810</v>
      </c>
      <c r="I2855" t="s">
        <v>35240</v>
      </c>
      <c r="J2855" t="s">
        <v>1504</v>
      </c>
      <c r="K2855" t="s">
        <v>35241</v>
      </c>
      <c r="L2855" t="s">
        <v>25575</v>
      </c>
      <c r="M2855" t="s">
        <v>35432</v>
      </c>
    </row>
    <row r="2856" spans="1:13">
      <c r="A2856" t="s">
        <v>177</v>
      </c>
      <c r="B2856" t="s">
        <v>177</v>
      </c>
      <c r="C2856" t="s">
        <v>1746</v>
      </c>
      <c r="D2856" t="s">
        <v>163</v>
      </c>
      <c r="E2856" t="s">
        <v>778</v>
      </c>
      <c r="F2856" t="s">
        <v>3</v>
      </c>
      <c r="G2856" t="s">
        <v>35433</v>
      </c>
      <c r="H2856" t="s">
        <v>4630</v>
      </c>
      <c r="I2856" t="s">
        <v>35434</v>
      </c>
      <c r="J2856" t="s">
        <v>1155</v>
      </c>
      <c r="K2856" t="s">
        <v>35435</v>
      </c>
      <c r="L2856" t="s">
        <v>35436</v>
      </c>
      <c r="M2856" t="s">
        <v>35437</v>
      </c>
    </row>
    <row r="2857" spans="1:13">
      <c r="A2857" t="s">
        <v>177</v>
      </c>
      <c r="B2857" t="s">
        <v>177</v>
      </c>
      <c r="C2857" t="s">
        <v>1746</v>
      </c>
      <c r="D2857" t="s">
        <v>163</v>
      </c>
      <c r="E2857" t="s">
        <v>778</v>
      </c>
      <c r="F2857" t="s">
        <v>10</v>
      </c>
      <c r="G2857" t="s">
        <v>35438</v>
      </c>
      <c r="H2857" t="s">
        <v>1948</v>
      </c>
      <c r="I2857" t="s">
        <v>35439</v>
      </c>
      <c r="J2857" t="s">
        <v>1968</v>
      </c>
      <c r="K2857" t="s">
        <v>35440</v>
      </c>
      <c r="L2857" t="s">
        <v>14153</v>
      </c>
      <c r="M2857" t="s">
        <v>31951</v>
      </c>
    </row>
    <row r="2858" spans="1:13">
      <c r="A2858" t="s">
        <v>177</v>
      </c>
      <c r="B2858" t="s">
        <v>177</v>
      </c>
      <c r="C2858" t="s">
        <v>1746</v>
      </c>
      <c r="D2858" t="s">
        <v>163</v>
      </c>
      <c r="E2858" t="s">
        <v>778</v>
      </c>
      <c r="F2858" t="s">
        <v>2</v>
      </c>
      <c r="G2858" t="s">
        <v>35441</v>
      </c>
      <c r="H2858" t="s">
        <v>1744</v>
      </c>
      <c r="I2858" t="s">
        <v>35304</v>
      </c>
      <c r="J2858" t="s">
        <v>1657</v>
      </c>
      <c r="K2858" t="s">
        <v>35355</v>
      </c>
      <c r="L2858" t="s">
        <v>774</v>
      </c>
      <c r="M2858" t="s">
        <v>5019</v>
      </c>
    </row>
    <row r="2859" spans="1:13">
      <c r="A2859" t="s">
        <v>177</v>
      </c>
      <c r="B2859" t="s">
        <v>177</v>
      </c>
      <c r="C2859" t="s">
        <v>1746</v>
      </c>
      <c r="D2859" t="s">
        <v>163</v>
      </c>
      <c r="E2859" t="s">
        <v>778</v>
      </c>
      <c r="F2859" t="s">
        <v>4</v>
      </c>
      <c r="G2859" t="s">
        <v>35442</v>
      </c>
      <c r="H2859" t="s">
        <v>1590</v>
      </c>
      <c r="I2859" t="s">
        <v>35443</v>
      </c>
      <c r="J2859" t="s">
        <v>1547</v>
      </c>
      <c r="K2859" t="s">
        <v>35444</v>
      </c>
      <c r="L2859" t="s">
        <v>35445</v>
      </c>
      <c r="M2859" t="s">
        <v>35446</v>
      </c>
    </row>
    <row r="2860" spans="1:13">
      <c r="A2860" t="s">
        <v>177</v>
      </c>
      <c r="B2860" t="s">
        <v>177</v>
      </c>
      <c r="C2860" t="s">
        <v>1746</v>
      </c>
      <c r="D2860" t="s">
        <v>163</v>
      </c>
      <c r="E2860" t="s">
        <v>778</v>
      </c>
      <c r="F2860" t="s">
        <v>11</v>
      </c>
      <c r="G2860" t="s">
        <v>35447</v>
      </c>
      <c r="H2860" t="s">
        <v>1502</v>
      </c>
      <c r="I2860" t="s">
        <v>35448</v>
      </c>
      <c r="J2860" t="s">
        <v>1482</v>
      </c>
      <c r="K2860" t="s">
        <v>35280</v>
      </c>
      <c r="L2860" t="s">
        <v>16331</v>
      </c>
      <c r="M2860" t="s">
        <v>35449</v>
      </c>
    </row>
    <row r="2861" spans="1:13">
      <c r="A2861" t="s">
        <v>177</v>
      </c>
      <c r="B2861" t="s">
        <v>177</v>
      </c>
      <c r="C2861" t="s">
        <v>1746</v>
      </c>
      <c r="D2861" t="s">
        <v>163</v>
      </c>
      <c r="E2861" t="s">
        <v>778</v>
      </c>
      <c r="F2861" t="s">
        <v>20</v>
      </c>
      <c r="G2861" t="s">
        <v>35450</v>
      </c>
      <c r="H2861" t="s">
        <v>1698</v>
      </c>
      <c r="I2861" t="s">
        <v>12225</v>
      </c>
      <c r="J2861" t="s">
        <v>1504</v>
      </c>
      <c r="K2861" t="s">
        <v>35241</v>
      </c>
      <c r="L2861" t="s">
        <v>26633</v>
      </c>
      <c r="M2861" t="s">
        <v>35451</v>
      </c>
    </row>
    <row r="2862" spans="1:13">
      <c r="A2862" t="s">
        <v>177</v>
      </c>
      <c r="B2862" t="s">
        <v>177</v>
      </c>
      <c r="C2862" t="s">
        <v>1746</v>
      </c>
      <c r="D2862" t="s">
        <v>164</v>
      </c>
      <c r="E2862" t="s">
        <v>785</v>
      </c>
      <c r="F2862" t="s">
        <v>3</v>
      </c>
      <c r="G2862" t="s">
        <v>35452</v>
      </c>
      <c r="H2862" t="s">
        <v>2007</v>
      </c>
      <c r="I2862" t="s">
        <v>35453</v>
      </c>
      <c r="J2862" t="s">
        <v>1698</v>
      </c>
      <c r="K2862" t="s">
        <v>35454</v>
      </c>
      <c r="L2862" t="s">
        <v>30653</v>
      </c>
      <c r="M2862" t="s">
        <v>29091</v>
      </c>
    </row>
    <row r="2863" spans="1:13">
      <c r="A2863" t="s">
        <v>177</v>
      </c>
      <c r="B2863" t="s">
        <v>177</v>
      </c>
      <c r="C2863" t="s">
        <v>1746</v>
      </c>
      <c r="D2863" t="s">
        <v>164</v>
      </c>
      <c r="E2863" t="s">
        <v>785</v>
      </c>
      <c r="F2863" t="s">
        <v>10</v>
      </c>
      <c r="G2863" t="s">
        <v>35455</v>
      </c>
      <c r="H2863" t="s">
        <v>2281</v>
      </c>
      <c r="I2863" t="s">
        <v>35456</v>
      </c>
      <c r="J2863" t="s">
        <v>1918</v>
      </c>
      <c r="K2863" t="s">
        <v>35457</v>
      </c>
      <c r="L2863" t="s">
        <v>33301</v>
      </c>
      <c r="M2863" t="s">
        <v>35458</v>
      </c>
    </row>
    <row r="2864" spans="1:13">
      <c r="A2864" t="s">
        <v>177</v>
      </c>
      <c r="B2864" t="s">
        <v>177</v>
      </c>
      <c r="C2864" t="s">
        <v>1746</v>
      </c>
      <c r="D2864" t="s">
        <v>164</v>
      </c>
      <c r="E2864" t="s">
        <v>785</v>
      </c>
      <c r="F2864" t="s">
        <v>2</v>
      </c>
      <c r="G2864" t="s">
        <v>35459</v>
      </c>
      <c r="H2864" t="s">
        <v>2074</v>
      </c>
      <c r="I2864" t="s">
        <v>35460</v>
      </c>
      <c r="J2864" t="s">
        <v>1590</v>
      </c>
      <c r="K2864" t="s">
        <v>35461</v>
      </c>
      <c r="L2864" t="s">
        <v>25079</v>
      </c>
      <c r="M2864" t="s">
        <v>35462</v>
      </c>
    </row>
    <row r="2865" spans="1:13">
      <c r="A2865" t="s">
        <v>177</v>
      </c>
      <c r="B2865" t="s">
        <v>177</v>
      </c>
      <c r="C2865" t="s">
        <v>1746</v>
      </c>
      <c r="D2865" t="s">
        <v>164</v>
      </c>
      <c r="E2865" t="s">
        <v>785</v>
      </c>
      <c r="F2865" t="s">
        <v>4</v>
      </c>
      <c r="G2865" t="s">
        <v>35463</v>
      </c>
      <c r="H2865" t="s">
        <v>1613</v>
      </c>
      <c r="I2865" t="s">
        <v>35464</v>
      </c>
      <c r="J2865" t="s">
        <v>1482</v>
      </c>
      <c r="K2865" t="s">
        <v>35465</v>
      </c>
      <c r="L2865" t="s">
        <v>25565</v>
      </c>
      <c r="M2865" t="s">
        <v>1276</v>
      </c>
    </row>
    <row r="2866" spans="1:13">
      <c r="A2866" t="s">
        <v>177</v>
      </c>
      <c r="B2866" t="s">
        <v>177</v>
      </c>
      <c r="C2866" t="s">
        <v>1746</v>
      </c>
      <c r="D2866" t="s">
        <v>164</v>
      </c>
      <c r="E2866" t="s">
        <v>785</v>
      </c>
      <c r="F2866" t="s">
        <v>11</v>
      </c>
      <c r="G2866" t="s">
        <v>35466</v>
      </c>
      <c r="H2866" t="s">
        <v>1547</v>
      </c>
      <c r="I2866" t="s">
        <v>35467</v>
      </c>
      <c r="J2866" t="s">
        <v>3800</v>
      </c>
      <c r="K2866" t="s">
        <v>3808</v>
      </c>
      <c r="L2866" t="s">
        <v>25054</v>
      </c>
      <c r="M2866" t="s">
        <v>35468</v>
      </c>
    </row>
    <row r="2867" spans="1:13">
      <c r="A2867" t="s">
        <v>177</v>
      </c>
      <c r="B2867" t="s">
        <v>177</v>
      </c>
      <c r="C2867" t="s">
        <v>1746</v>
      </c>
      <c r="D2867" t="s">
        <v>164</v>
      </c>
      <c r="E2867" t="s">
        <v>785</v>
      </c>
      <c r="F2867" t="s">
        <v>20</v>
      </c>
      <c r="G2867" t="s">
        <v>35469</v>
      </c>
      <c r="H2867" t="s">
        <v>1547</v>
      </c>
      <c r="I2867" t="s">
        <v>35467</v>
      </c>
      <c r="J2867" t="s">
        <v>1482</v>
      </c>
      <c r="K2867" t="s">
        <v>35465</v>
      </c>
      <c r="L2867" t="s">
        <v>25418</v>
      </c>
      <c r="M2867" t="s">
        <v>35468</v>
      </c>
    </row>
    <row r="2868" spans="1:13">
      <c r="A2868" t="s">
        <v>177</v>
      </c>
      <c r="B2868" t="s">
        <v>177</v>
      </c>
      <c r="C2868" t="s">
        <v>1746</v>
      </c>
      <c r="D2868" t="s">
        <v>164</v>
      </c>
      <c r="E2868" t="s">
        <v>793</v>
      </c>
      <c r="F2868" t="s">
        <v>3</v>
      </c>
      <c r="G2868" t="s">
        <v>35470</v>
      </c>
      <c r="H2868" t="s">
        <v>2027</v>
      </c>
      <c r="I2868" t="s">
        <v>35471</v>
      </c>
      <c r="J2868" t="s">
        <v>1853</v>
      </c>
      <c r="K2868" t="s">
        <v>35472</v>
      </c>
      <c r="L2868" t="s">
        <v>35473</v>
      </c>
      <c r="M2868" t="s">
        <v>26404</v>
      </c>
    </row>
    <row r="2869" spans="1:13">
      <c r="A2869" t="s">
        <v>177</v>
      </c>
      <c r="B2869" t="s">
        <v>177</v>
      </c>
      <c r="C2869" t="s">
        <v>1746</v>
      </c>
      <c r="D2869" t="s">
        <v>164</v>
      </c>
      <c r="E2869" t="s">
        <v>793</v>
      </c>
      <c r="F2869" t="s">
        <v>10</v>
      </c>
      <c r="G2869" t="s">
        <v>35474</v>
      </c>
      <c r="H2869" t="s">
        <v>2279</v>
      </c>
      <c r="I2869" t="s">
        <v>35475</v>
      </c>
      <c r="J2869" t="s">
        <v>1764</v>
      </c>
      <c r="K2869" t="s">
        <v>35476</v>
      </c>
      <c r="L2869" t="s">
        <v>30252</v>
      </c>
      <c r="M2869" t="s">
        <v>35477</v>
      </c>
    </row>
    <row r="2870" spans="1:13">
      <c r="A2870" t="s">
        <v>177</v>
      </c>
      <c r="B2870" t="s">
        <v>177</v>
      </c>
      <c r="C2870" t="s">
        <v>1746</v>
      </c>
      <c r="D2870" t="s">
        <v>164</v>
      </c>
      <c r="E2870" t="s">
        <v>793</v>
      </c>
      <c r="F2870" t="s">
        <v>2</v>
      </c>
      <c r="G2870" t="s">
        <v>35478</v>
      </c>
      <c r="H2870" t="s">
        <v>1897</v>
      </c>
      <c r="I2870" t="s">
        <v>9237</v>
      </c>
      <c r="J2870" t="s">
        <v>1592</v>
      </c>
      <c r="K2870" t="s">
        <v>35479</v>
      </c>
      <c r="L2870" t="s">
        <v>28273</v>
      </c>
      <c r="M2870" t="s">
        <v>16777</v>
      </c>
    </row>
    <row r="2871" spans="1:13">
      <c r="A2871" t="s">
        <v>177</v>
      </c>
      <c r="B2871" t="s">
        <v>177</v>
      </c>
      <c r="C2871" t="s">
        <v>1746</v>
      </c>
      <c r="D2871" t="s">
        <v>164</v>
      </c>
      <c r="E2871" t="s">
        <v>793</v>
      </c>
      <c r="F2871" t="s">
        <v>4</v>
      </c>
      <c r="G2871" t="s">
        <v>35480</v>
      </c>
      <c r="H2871" t="s">
        <v>1502</v>
      </c>
      <c r="I2871" t="s">
        <v>8605</v>
      </c>
      <c r="J2871" t="s">
        <v>3800</v>
      </c>
      <c r="K2871" t="s">
        <v>3808</v>
      </c>
      <c r="L2871" t="s">
        <v>18865</v>
      </c>
      <c r="M2871" t="s">
        <v>26335</v>
      </c>
    </row>
    <row r="2872" spans="1:13">
      <c r="A2872" t="s">
        <v>177</v>
      </c>
      <c r="B2872" t="s">
        <v>177</v>
      </c>
      <c r="C2872" t="s">
        <v>1746</v>
      </c>
      <c r="D2872" t="s">
        <v>164</v>
      </c>
      <c r="E2872" t="s">
        <v>793</v>
      </c>
      <c r="F2872" t="s">
        <v>11</v>
      </c>
      <c r="G2872" t="s">
        <v>35481</v>
      </c>
      <c r="H2872" t="s">
        <v>1592</v>
      </c>
      <c r="I2872" t="s">
        <v>8127</v>
      </c>
      <c r="J2872" t="s">
        <v>3800</v>
      </c>
      <c r="K2872" t="s">
        <v>3808</v>
      </c>
      <c r="L2872" t="s">
        <v>32011</v>
      </c>
      <c r="M2872" t="s">
        <v>12358</v>
      </c>
    </row>
    <row r="2873" spans="1:13">
      <c r="A2873" t="s">
        <v>177</v>
      </c>
      <c r="B2873" t="s">
        <v>177</v>
      </c>
      <c r="C2873" t="s">
        <v>1746</v>
      </c>
      <c r="D2873" t="s">
        <v>164</v>
      </c>
      <c r="E2873" t="s">
        <v>793</v>
      </c>
      <c r="F2873" t="s">
        <v>20</v>
      </c>
      <c r="G2873" t="s">
        <v>35482</v>
      </c>
      <c r="H2873" t="s">
        <v>1504</v>
      </c>
      <c r="I2873" t="s">
        <v>35483</v>
      </c>
      <c r="J2873" t="s">
        <v>3800</v>
      </c>
      <c r="K2873" t="s">
        <v>3808</v>
      </c>
      <c r="L2873" t="s">
        <v>18452</v>
      </c>
      <c r="M2873" t="s">
        <v>8119</v>
      </c>
    </row>
    <row r="2874" spans="1:13">
      <c r="A2874" t="s">
        <v>177</v>
      </c>
      <c r="B2874" t="s">
        <v>177</v>
      </c>
      <c r="C2874" t="s">
        <v>1746</v>
      </c>
      <c r="D2874" t="s">
        <v>164</v>
      </c>
      <c r="E2874" t="s">
        <v>801</v>
      </c>
      <c r="F2874" t="s">
        <v>3</v>
      </c>
      <c r="G2874" t="s">
        <v>35484</v>
      </c>
      <c r="H2874" t="s">
        <v>2566</v>
      </c>
      <c r="I2874" t="s">
        <v>35485</v>
      </c>
      <c r="J2874" t="s">
        <v>1719</v>
      </c>
      <c r="K2874" t="s">
        <v>35486</v>
      </c>
      <c r="L2874" t="s">
        <v>35487</v>
      </c>
      <c r="M2874" t="s">
        <v>35488</v>
      </c>
    </row>
    <row r="2875" spans="1:13">
      <c r="A2875" t="s">
        <v>177</v>
      </c>
      <c r="B2875" t="s">
        <v>177</v>
      </c>
      <c r="C2875" t="s">
        <v>1746</v>
      </c>
      <c r="D2875" t="s">
        <v>164</v>
      </c>
      <c r="E2875" t="s">
        <v>801</v>
      </c>
      <c r="F2875" t="s">
        <v>10</v>
      </c>
      <c r="G2875" t="s">
        <v>35489</v>
      </c>
      <c r="H2875" t="s">
        <v>2481</v>
      </c>
      <c r="I2875" t="s">
        <v>14193</v>
      </c>
      <c r="J2875" t="s">
        <v>2159</v>
      </c>
      <c r="K2875" t="s">
        <v>10379</v>
      </c>
      <c r="L2875" t="s">
        <v>35490</v>
      </c>
      <c r="M2875" t="s">
        <v>35491</v>
      </c>
    </row>
    <row r="2876" spans="1:13">
      <c r="A2876" t="s">
        <v>177</v>
      </c>
      <c r="B2876" t="s">
        <v>177</v>
      </c>
      <c r="C2876" t="s">
        <v>1746</v>
      </c>
      <c r="D2876" t="s">
        <v>164</v>
      </c>
      <c r="E2876" t="s">
        <v>801</v>
      </c>
      <c r="F2876" t="s">
        <v>2</v>
      </c>
      <c r="G2876" t="s">
        <v>35492</v>
      </c>
      <c r="H2876" t="s">
        <v>1853</v>
      </c>
      <c r="I2876" t="s">
        <v>35493</v>
      </c>
      <c r="J2876" t="s">
        <v>1613</v>
      </c>
      <c r="K2876" t="s">
        <v>35494</v>
      </c>
      <c r="L2876" t="s">
        <v>31736</v>
      </c>
      <c r="M2876" t="s">
        <v>34857</v>
      </c>
    </row>
    <row r="2877" spans="1:13">
      <c r="A2877" t="s">
        <v>177</v>
      </c>
      <c r="B2877" t="s">
        <v>177</v>
      </c>
      <c r="C2877" t="s">
        <v>1746</v>
      </c>
      <c r="D2877" t="s">
        <v>164</v>
      </c>
      <c r="E2877" t="s">
        <v>801</v>
      </c>
      <c r="F2877" t="s">
        <v>4</v>
      </c>
      <c r="G2877" t="s">
        <v>35495</v>
      </c>
      <c r="H2877" t="s">
        <v>1502</v>
      </c>
      <c r="I2877" t="s">
        <v>8605</v>
      </c>
      <c r="J2877" t="s">
        <v>1051</v>
      </c>
      <c r="K2877" t="s">
        <v>8582</v>
      </c>
      <c r="L2877" t="s">
        <v>18865</v>
      </c>
      <c r="M2877" t="s">
        <v>35496</v>
      </c>
    </row>
    <row r="2878" spans="1:13">
      <c r="A2878" t="s">
        <v>177</v>
      </c>
      <c r="B2878" t="s">
        <v>177</v>
      </c>
      <c r="C2878" t="s">
        <v>1746</v>
      </c>
      <c r="D2878" t="s">
        <v>164</v>
      </c>
      <c r="E2878" t="s">
        <v>801</v>
      </c>
      <c r="F2878" t="s">
        <v>11</v>
      </c>
      <c r="G2878" t="s">
        <v>35497</v>
      </c>
      <c r="H2878" t="s">
        <v>1504</v>
      </c>
      <c r="I2878" t="s">
        <v>35483</v>
      </c>
      <c r="J2878" t="s">
        <v>3800</v>
      </c>
      <c r="K2878" t="s">
        <v>3808</v>
      </c>
      <c r="L2878" t="s">
        <v>9940</v>
      </c>
      <c r="M2878" t="s">
        <v>35498</v>
      </c>
    </row>
    <row r="2879" spans="1:13">
      <c r="A2879" t="s">
        <v>177</v>
      </c>
      <c r="B2879" t="s">
        <v>177</v>
      </c>
      <c r="C2879" t="s">
        <v>1746</v>
      </c>
      <c r="D2879" t="s">
        <v>164</v>
      </c>
      <c r="E2879" t="s">
        <v>801</v>
      </c>
      <c r="F2879" t="s">
        <v>20</v>
      </c>
      <c r="G2879" t="s">
        <v>35499</v>
      </c>
      <c r="H2879" t="s">
        <v>1053</v>
      </c>
      <c r="I2879" t="s">
        <v>35500</v>
      </c>
      <c r="J2879" t="s">
        <v>1504</v>
      </c>
      <c r="K2879" t="s">
        <v>10367</v>
      </c>
      <c r="L2879" t="s">
        <v>25520</v>
      </c>
      <c r="M2879" t="s">
        <v>35501</v>
      </c>
    </row>
    <row r="2880" spans="1:13">
      <c r="A2880" t="s">
        <v>177</v>
      </c>
      <c r="B2880" t="s">
        <v>177</v>
      </c>
      <c r="C2880" t="s">
        <v>1746</v>
      </c>
      <c r="D2880" t="s">
        <v>164</v>
      </c>
      <c r="E2880" t="s">
        <v>809</v>
      </c>
      <c r="F2880" t="s">
        <v>3</v>
      </c>
      <c r="G2880" t="s">
        <v>35502</v>
      </c>
      <c r="H2880" t="s">
        <v>2982</v>
      </c>
      <c r="I2880" t="s">
        <v>35503</v>
      </c>
      <c r="J2880" t="s">
        <v>1968</v>
      </c>
      <c r="K2880" t="s">
        <v>13523</v>
      </c>
      <c r="L2880" t="s">
        <v>35504</v>
      </c>
      <c r="M2880" t="s">
        <v>35505</v>
      </c>
    </row>
    <row r="2881" spans="1:13">
      <c r="A2881" t="s">
        <v>177</v>
      </c>
      <c r="B2881" t="s">
        <v>177</v>
      </c>
      <c r="C2881" t="s">
        <v>1746</v>
      </c>
      <c r="D2881" t="s">
        <v>164</v>
      </c>
      <c r="E2881" t="s">
        <v>809</v>
      </c>
      <c r="F2881" t="s">
        <v>10</v>
      </c>
      <c r="G2881" t="s">
        <v>35506</v>
      </c>
      <c r="H2881" t="s">
        <v>2049</v>
      </c>
      <c r="I2881" t="s">
        <v>35507</v>
      </c>
      <c r="J2881" t="s">
        <v>1764</v>
      </c>
      <c r="K2881" t="s">
        <v>35476</v>
      </c>
      <c r="L2881" t="s">
        <v>33472</v>
      </c>
      <c r="M2881" t="s">
        <v>28229</v>
      </c>
    </row>
    <row r="2882" spans="1:13">
      <c r="A2882" t="s">
        <v>177</v>
      </c>
      <c r="B2882" t="s">
        <v>177</v>
      </c>
      <c r="C2882" t="s">
        <v>1746</v>
      </c>
      <c r="D2882" t="s">
        <v>164</v>
      </c>
      <c r="E2882" t="s">
        <v>809</v>
      </c>
      <c r="F2882" t="s">
        <v>2</v>
      </c>
      <c r="G2882" t="s">
        <v>35508</v>
      </c>
      <c r="H2882" t="s">
        <v>1590</v>
      </c>
      <c r="I2882" t="s">
        <v>35509</v>
      </c>
      <c r="J2882" t="s">
        <v>1547</v>
      </c>
      <c r="K2882" t="s">
        <v>35510</v>
      </c>
      <c r="L2882" t="s">
        <v>25004</v>
      </c>
      <c r="M2882" t="s">
        <v>24865</v>
      </c>
    </row>
    <row r="2883" spans="1:13">
      <c r="A2883" t="s">
        <v>177</v>
      </c>
      <c r="B2883" t="s">
        <v>177</v>
      </c>
      <c r="C2883" t="s">
        <v>1746</v>
      </c>
      <c r="D2883" t="s">
        <v>164</v>
      </c>
      <c r="E2883" t="s">
        <v>809</v>
      </c>
      <c r="F2883" t="s">
        <v>4</v>
      </c>
      <c r="G2883" t="s">
        <v>35511</v>
      </c>
      <c r="H2883" t="s">
        <v>1504</v>
      </c>
      <c r="I2883" t="s">
        <v>35483</v>
      </c>
      <c r="J2883" t="s">
        <v>1482</v>
      </c>
      <c r="K2883" t="s">
        <v>35465</v>
      </c>
      <c r="L2883" t="s">
        <v>12191</v>
      </c>
      <c r="M2883" t="s">
        <v>25129</v>
      </c>
    </row>
    <row r="2884" spans="1:13">
      <c r="A2884" t="s">
        <v>177</v>
      </c>
      <c r="B2884" t="s">
        <v>177</v>
      </c>
      <c r="C2884" t="s">
        <v>1746</v>
      </c>
      <c r="D2884" t="s">
        <v>164</v>
      </c>
      <c r="E2884" t="s">
        <v>809</v>
      </c>
      <c r="F2884" t="s">
        <v>11</v>
      </c>
      <c r="G2884" t="s">
        <v>35512</v>
      </c>
      <c r="H2884" t="s">
        <v>1051</v>
      </c>
      <c r="I2884" t="s">
        <v>35513</v>
      </c>
      <c r="J2884" t="s">
        <v>3800</v>
      </c>
      <c r="K2884" t="s">
        <v>3808</v>
      </c>
      <c r="L2884" t="s">
        <v>8639</v>
      </c>
      <c r="M2884" t="s">
        <v>35514</v>
      </c>
    </row>
    <row r="2885" spans="1:13">
      <c r="A2885" t="s">
        <v>177</v>
      </c>
      <c r="B2885" t="s">
        <v>177</v>
      </c>
      <c r="C2885" t="s">
        <v>1746</v>
      </c>
      <c r="D2885" t="s">
        <v>164</v>
      </c>
      <c r="E2885" t="s">
        <v>809</v>
      </c>
      <c r="F2885" t="s">
        <v>20</v>
      </c>
      <c r="G2885" t="s">
        <v>35515</v>
      </c>
      <c r="H2885" t="s">
        <v>1547</v>
      </c>
      <c r="I2885" t="s">
        <v>35467</v>
      </c>
      <c r="J2885" t="s">
        <v>1051</v>
      </c>
      <c r="K2885" t="s">
        <v>8582</v>
      </c>
      <c r="L2885" t="s">
        <v>25418</v>
      </c>
      <c r="M2885" t="s">
        <v>10744</v>
      </c>
    </row>
    <row r="2886" spans="1:13">
      <c r="A2886" t="s">
        <v>177</v>
      </c>
      <c r="B2886" t="s">
        <v>177</v>
      </c>
      <c r="C2886" t="s">
        <v>1637</v>
      </c>
      <c r="D2886" t="s">
        <v>150</v>
      </c>
      <c r="E2886" t="s">
        <v>179</v>
      </c>
      <c r="F2886" t="s">
        <v>3</v>
      </c>
      <c r="G2886" t="s">
        <v>35516</v>
      </c>
      <c r="H2886" t="s">
        <v>2159</v>
      </c>
      <c r="I2886" t="s">
        <v>35517</v>
      </c>
      <c r="J2886" t="s">
        <v>1875</v>
      </c>
      <c r="K2886" t="s">
        <v>35518</v>
      </c>
      <c r="L2886" t="s">
        <v>35519</v>
      </c>
      <c r="M2886" t="s">
        <v>35520</v>
      </c>
    </row>
    <row r="2887" spans="1:13">
      <c r="A2887" t="s">
        <v>177</v>
      </c>
      <c r="B2887" t="s">
        <v>177</v>
      </c>
      <c r="C2887" t="s">
        <v>1637</v>
      </c>
      <c r="D2887" t="s">
        <v>150</v>
      </c>
      <c r="E2887" t="s">
        <v>179</v>
      </c>
      <c r="F2887" t="s">
        <v>10</v>
      </c>
      <c r="G2887" t="s">
        <v>35521</v>
      </c>
      <c r="H2887" t="s">
        <v>2994</v>
      </c>
      <c r="I2887" t="s">
        <v>35522</v>
      </c>
      <c r="J2887" t="s">
        <v>2281</v>
      </c>
      <c r="K2887" t="s">
        <v>35523</v>
      </c>
      <c r="L2887" t="s">
        <v>35524</v>
      </c>
      <c r="M2887" t="s">
        <v>35524</v>
      </c>
    </row>
    <row r="2888" spans="1:13">
      <c r="A2888" t="s">
        <v>177</v>
      </c>
      <c r="B2888" t="s">
        <v>177</v>
      </c>
      <c r="C2888" t="s">
        <v>1637</v>
      </c>
      <c r="D2888" t="s">
        <v>150</v>
      </c>
      <c r="E2888" t="s">
        <v>179</v>
      </c>
      <c r="F2888" t="s">
        <v>2</v>
      </c>
      <c r="G2888" t="s">
        <v>35525</v>
      </c>
      <c r="H2888" t="s">
        <v>2563</v>
      </c>
      <c r="I2888" t="s">
        <v>35526</v>
      </c>
      <c r="J2888" t="s">
        <v>2029</v>
      </c>
      <c r="K2888" t="s">
        <v>35527</v>
      </c>
      <c r="L2888" t="s">
        <v>35528</v>
      </c>
      <c r="M2888" t="s">
        <v>35529</v>
      </c>
    </row>
    <row r="2889" spans="1:13">
      <c r="A2889" t="s">
        <v>177</v>
      </c>
      <c r="B2889" t="s">
        <v>177</v>
      </c>
      <c r="C2889" t="s">
        <v>1637</v>
      </c>
      <c r="D2889" t="s">
        <v>150</v>
      </c>
      <c r="E2889" t="s">
        <v>179</v>
      </c>
      <c r="F2889" t="s">
        <v>4</v>
      </c>
      <c r="G2889" t="s">
        <v>35530</v>
      </c>
      <c r="H2889" t="s">
        <v>2287</v>
      </c>
      <c r="I2889" t="s">
        <v>35531</v>
      </c>
      <c r="J2889" t="s">
        <v>1831</v>
      </c>
      <c r="K2889" t="s">
        <v>35532</v>
      </c>
      <c r="L2889" t="s">
        <v>35533</v>
      </c>
      <c r="M2889" t="s">
        <v>35534</v>
      </c>
    </row>
    <row r="2890" spans="1:13">
      <c r="A2890" t="s">
        <v>177</v>
      </c>
      <c r="B2890" t="s">
        <v>177</v>
      </c>
      <c r="C2890" t="s">
        <v>1637</v>
      </c>
      <c r="D2890" t="s">
        <v>150</v>
      </c>
      <c r="E2890" t="s">
        <v>179</v>
      </c>
      <c r="F2890" t="s">
        <v>11</v>
      </c>
      <c r="G2890" t="s">
        <v>35535</v>
      </c>
      <c r="H2890" t="s">
        <v>2101</v>
      </c>
      <c r="I2890" t="s">
        <v>35536</v>
      </c>
      <c r="J2890" t="s">
        <v>1504</v>
      </c>
      <c r="K2890" t="s">
        <v>35537</v>
      </c>
      <c r="L2890" t="s">
        <v>35538</v>
      </c>
      <c r="M2890" t="s">
        <v>35539</v>
      </c>
    </row>
    <row r="2891" spans="1:13">
      <c r="A2891" t="s">
        <v>177</v>
      </c>
      <c r="B2891" t="s">
        <v>177</v>
      </c>
      <c r="C2891" t="s">
        <v>1637</v>
      </c>
      <c r="D2891" t="s">
        <v>150</v>
      </c>
      <c r="E2891" t="s">
        <v>179</v>
      </c>
      <c r="F2891" t="s">
        <v>20</v>
      </c>
      <c r="G2891" t="s">
        <v>35540</v>
      </c>
      <c r="H2891" t="s">
        <v>2324</v>
      </c>
      <c r="I2891" t="s">
        <v>35541</v>
      </c>
      <c r="J2891" t="s">
        <v>1592</v>
      </c>
      <c r="K2891" t="s">
        <v>5984</v>
      </c>
      <c r="L2891" t="s">
        <v>35542</v>
      </c>
      <c r="M2891" t="s">
        <v>35543</v>
      </c>
    </row>
    <row r="2892" spans="1:13">
      <c r="A2892" t="s">
        <v>177</v>
      </c>
      <c r="B2892" t="s">
        <v>177</v>
      </c>
      <c r="C2892" t="s">
        <v>1637</v>
      </c>
      <c r="D2892" t="s">
        <v>150</v>
      </c>
      <c r="E2892" t="s">
        <v>188</v>
      </c>
      <c r="F2892" t="s">
        <v>3</v>
      </c>
      <c r="G2892" t="s">
        <v>35544</v>
      </c>
      <c r="H2892" t="s">
        <v>2279</v>
      </c>
      <c r="I2892" t="s">
        <v>11145</v>
      </c>
      <c r="J2892" t="s">
        <v>2074</v>
      </c>
      <c r="K2892" t="s">
        <v>35545</v>
      </c>
      <c r="L2892" t="s">
        <v>35546</v>
      </c>
      <c r="M2892" t="s">
        <v>35547</v>
      </c>
    </row>
    <row r="2893" spans="1:13">
      <c r="A2893" t="s">
        <v>177</v>
      </c>
      <c r="B2893" t="s">
        <v>177</v>
      </c>
      <c r="C2893" t="s">
        <v>1637</v>
      </c>
      <c r="D2893" t="s">
        <v>150</v>
      </c>
      <c r="E2893" t="s">
        <v>188</v>
      </c>
      <c r="F2893" t="s">
        <v>10</v>
      </c>
      <c r="G2893" t="s">
        <v>35548</v>
      </c>
      <c r="H2893" t="s">
        <v>2878</v>
      </c>
      <c r="I2893" t="s">
        <v>35549</v>
      </c>
      <c r="J2893" t="s">
        <v>2566</v>
      </c>
      <c r="K2893" t="s">
        <v>35550</v>
      </c>
      <c r="L2893" t="s">
        <v>35551</v>
      </c>
      <c r="M2893" t="s">
        <v>35552</v>
      </c>
    </row>
    <row r="2894" spans="1:13">
      <c r="A2894" t="s">
        <v>177</v>
      </c>
      <c r="B2894" t="s">
        <v>177</v>
      </c>
      <c r="C2894" t="s">
        <v>1637</v>
      </c>
      <c r="D2894" t="s">
        <v>150</v>
      </c>
      <c r="E2894" t="s">
        <v>188</v>
      </c>
      <c r="F2894" t="s">
        <v>2</v>
      </c>
      <c r="G2894" t="s">
        <v>35553</v>
      </c>
      <c r="H2894" t="s">
        <v>2564</v>
      </c>
      <c r="I2894" t="s">
        <v>35554</v>
      </c>
      <c r="J2894" t="s">
        <v>2239</v>
      </c>
      <c r="K2894" t="s">
        <v>35555</v>
      </c>
      <c r="L2894" t="s">
        <v>30094</v>
      </c>
      <c r="M2894" t="s">
        <v>35556</v>
      </c>
    </row>
    <row r="2895" spans="1:13">
      <c r="A2895" t="s">
        <v>177</v>
      </c>
      <c r="B2895" t="s">
        <v>177</v>
      </c>
      <c r="C2895" t="s">
        <v>1637</v>
      </c>
      <c r="D2895" t="s">
        <v>150</v>
      </c>
      <c r="E2895" t="s">
        <v>188</v>
      </c>
      <c r="F2895" t="s">
        <v>4</v>
      </c>
      <c r="G2895" t="s">
        <v>35557</v>
      </c>
      <c r="H2895" t="s">
        <v>2281</v>
      </c>
      <c r="I2895" t="s">
        <v>35558</v>
      </c>
      <c r="J2895" t="s">
        <v>1053</v>
      </c>
      <c r="K2895" t="s">
        <v>35559</v>
      </c>
      <c r="L2895" t="s">
        <v>29091</v>
      </c>
      <c r="M2895" t="s">
        <v>35560</v>
      </c>
    </row>
    <row r="2896" spans="1:13">
      <c r="A2896" t="s">
        <v>177</v>
      </c>
      <c r="B2896" t="s">
        <v>177</v>
      </c>
      <c r="C2896" t="s">
        <v>1637</v>
      </c>
      <c r="D2896" t="s">
        <v>150</v>
      </c>
      <c r="E2896" t="s">
        <v>188</v>
      </c>
      <c r="F2896" t="s">
        <v>11</v>
      </c>
      <c r="G2896" t="s">
        <v>35561</v>
      </c>
      <c r="H2896" t="s">
        <v>2544</v>
      </c>
      <c r="I2896" t="s">
        <v>35562</v>
      </c>
      <c r="J2896" t="s">
        <v>1504</v>
      </c>
      <c r="K2896" t="s">
        <v>35537</v>
      </c>
      <c r="L2896" t="s">
        <v>35563</v>
      </c>
      <c r="M2896" t="s">
        <v>35564</v>
      </c>
    </row>
    <row r="2897" spans="1:13">
      <c r="A2897" t="s">
        <v>177</v>
      </c>
      <c r="B2897" t="s">
        <v>177</v>
      </c>
      <c r="C2897" t="s">
        <v>1637</v>
      </c>
      <c r="D2897" t="s">
        <v>150</v>
      </c>
      <c r="E2897" t="s">
        <v>188</v>
      </c>
      <c r="F2897" t="s">
        <v>20</v>
      </c>
      <c r="G2897" t="s">
        <v>35565</v>
      </c>
      <c r="H2897" t="s">
        <v>1698</v>
      </c>
      <c r="I2897" t="s">
        <v>35566</v>
      </c>
      <c r="J2897" t="s">
        <v>1482</v>
      </c>
      <c r="K2897" t="s">
        <v>35567</v>
      </c>
      <c r="L2897" t="s">
        <v>13890</v>
      </c>
      <c r="M2897" t="s">
        <v>35568</v>
      </c>
    </row>
    <row r="2898" spans="1:13">
      <c r="A2898" t="s">
        <v>177</v>
      </c>
      <c r="B2898" t="s">
        <v>177</v>
      </c>
      <c r="C2898" t="s">
        <v>1637</v>
      </c>
      <c r="D2898" t="s">
        <v>150</v>
      </c>
      <c r="E2898" t="s">
        <v>197</v>
      </c>
      <c r="F2898" t="s">
        <v>3</v>
      </c>
      <c r="G2898" t="s">
        <v>35569</v>
      </c>
      <c r="H2898" t="s">
        <v>2101</v>
      </c>
      <c r="I2898" t="s">
        <v>35536</v>
      </c>
      <c r="J2898" t="s">
        <v>2587</v>
      </c>
      <c r="K2898" t="s">
        <v>35570</v>
      </c>
      <c r="L2898" t="s">
        <v>35571</v>
      </c>
      <c r="M2898" t="s">
        <v>35572</v>
      </c>
    </row>
    <row r="2899" spans="1:13">
      <c r="A2899" t="s">
        <v>177</v>
      </c>
      <c r="B2899" t="s">
        <v>177</v>
      </c>
      <c r="C2899" t="s">
        <v>1637</v>
      </c>
      <c r="D2899" t="s">
        <v>150</v>
      </c>
      <c r="E2899" t="s">
        <v>197</v>
      </c>
      <c r="F2899" t="s">
        <v>10</v>
      </c>
      <c r="G2899" t="s">
        <v>35573</v>
      </c>
      <c r="H2899" t="s">
        <v>1948</v>
      </c>
      <c r="I2899" t="s">
        <v>35574</v>
      </c>
      <c r="J2899" t="s">
        <v>1968</v>
      </c>
      <c r="K2899" t="s">
        <v>35575</v>
      </c>
      <c r="L2899" t="s">
        <v>35576</v>
      </c>
      <c r="M2899" t="s">
        <v>35577</v>
      </c>
    </row>
    <row r="2900" spans="1:13">
      <c r="A2900" t="s">
        <v>177</v>
      </c>
      <c r="B2900" t="s">
        <v>177</v>
      </c>
      <c r="C2900" t="s">
        <v>1637</v>
      </c>
      <c r="D2900" t="s">
        <v>150</v>
      </c>
      <c r="E2900" t="s">
        <v>197</v>
      </c>
      <c r="F2900" t="s">
        <v>2</v>
      </c>
      <c r="G2900" t="s">
        <v>35578</v>
      </c>
      <c r="H2900" t="s">
        <v>2646</v>
      </c>
      <c r="I2900" t="s">
        <v>35579</v>
      </c>
      <c r="J2900" t="s">
        <v>1939</v>
      </c>
      <c r="K2900" t="s">
        <v>35580</v>
      </c>
      <c r="L2900" t="s">
        <v>35581</v>
      </c>
      <c r="M2900" t="s">
        <v>35582</v>
      </c>
    </row>
    <row r="2901" spans="1:13">
      <c r="A2901" t="s">
        <v>177</v>
      </c>
      <c r="B2901" t="s">
        <v>177</v>
      </c>
      <c r="C2901" t="s">
        <v>1637</v>
      </c>
      <c r="D2901" t="s">
        <v>150</v>
      </c>
      <c r="E2901" t="s">
        <v>197</v>
      </c>
      <c r="F2901" t="s">
        <v>4</v>
      </c>
      <c r="G2901" t="s">
        <v>35583</v>
      </c>
      <c r="H2901" t="s">
        <v>2114</v>
      </c>
      <c r="I2901" t="s">
        <v>35584</v>
      </c>
      <c r="J2901" t="s">
        <v>1546</v>
      </c>
      <c r="K2901" t="s">
        <v>35585</v>
      </c>
      <c r="L2901" t="s">
        <v>35586</v>
      </c>
      <c r="M2901" t="s">
        <v>35587</v>
      </c>
    </row>
    <row r="2902" spans="1:13">
      <c r="A2902" t="s">
        <v>177</v>
      </c>
      <c r="B2902" t="s">
        <v>177</v>
      </c>
      <c r="C2902" t="s">
        <v>1637</v>
      </c>
      <c r="D2902" t="s">
        <v>150</v>
      </c>
      <c r="E2902" t="s">
        <v>197</v>
      </c>
      <c r="F2902" t="s">
        <v>11</v>
      </c>
      <c r="G2902" t="s">
        <v>35588</v>
      </c>
      <c r="H2902" t="s">
        <v>2049</v>
      </c>
      <c r="I2902" t="s">
        <v>35589</v>
      </c>
      <c r="J2902" t="s">
        <v>1547</v>
      </c>
      <c r="K2902" t="s">
        <v>35590</v>
      </c>
      <c r="L2902" t="s">
        <v>34949</v>
      </c>
      <c r="M2902" t="s">
        <v>35591</v>
      </c>
    </row>
    <row r="2903" spans="1:13">
      <c r="A2903" t="s">
        <v>177</v>
      </c>
      <c r="B2903" t="s">
        <v>177</v>
      </c>
      <c r="C2903" t="s">
        <v>1637</v>
      </c>
      <c r="D2903" t="s">
        <v>150</v>
      </c>
      <c r="E2903" t="s">
        <v>197</v>
      </c>
      <c r="F2903" t="s">
        <v>20</v>
      </c>
      <c r="G2903" t="s">
        <v>35592</v>
      </c>
      <c r="H2903" t="s">
        <v>1786</v>
      </c>
      <c r="I2903" t="s">
        <v>35593</v>
      </c>
      <c r="J2903" t="s">
        <v>1502</v>
      </c>
      <c r="K2903" t="s">
        <v>35594</v>
      </c>
      <c r="L2903" t="s">
        <v>28141</v>
      </c>
      <c r="M2903" t="s">
        <v>35595</v>
      </c>
    </row>
    <row r="2904" spans="1:13">
      <c r="A2904" t="s">
        <v>177</v>
      </c>
      <c r="B2904" t="s">
        <v>177</v>
      </c>
      <c r="C2904" t="s">
        <v>1637</v>
      </c>
      <c r="D2904" t="s">
        <v>150</v>
      </c>
      <c r="E2904" t="s">
        <v>206</v>
      </c>
      <c r="F2904" t="s">
        <v>3</v>
      </c>
      <c r="G2904" t="s">
        <v>35596</v>
      </c>
      <c r="H2904" t="s">
        <v>3073</v>
      </c>
      <c r="I2904" t="s">
        <v>3431</v>
      </c>
      <c r="J2904" t="s">
        <v>2487</v>
      </c>
      <c r="K2904" t="s">
        <v>35597</v>
      </c>
      <c r="L2904" t="s">
        <v>35598</v>
      </c>
      <c r="M2904" t="s">
        <v>35599</v>
      </c>
    </row>
    <row r="2905" spans="1:13">
      <c r="A2905" t="s">
        <v>177</v>
      </c>
      <c r="B2905" t="s">
        <v>177</v>
      </c>
      <c r="C2905" t="s">
        <v>1637</v>
      </c>
      <c r="D2905" t="s">
        <v>150</v>
      </c>
      <c r="E2905" t="s">
        <v>206</v>
      </c>
      <c r="F2905" t="s">
        <v>10</v>
      </c>
      <c r="G2905" t="s">
        <v>35600</v>
      </c>
      <c r="H2905" t="s">
        <v>2542</v>
      </c>
      <c r="I2905" t="s">
        <v>28404</v>
      </c>
      <c r="J2905" t="s">
        <v>2135</v>
      </c>
      <c r="K2905" t="s">
        <v>35601</v>
      </c>
      <c r="L2905" t="s">
        <v>35602</v>
      </c>
      <c r="M2905" t="s">
        <v>35603</v>
      </c>
    </row>
    <row r="2906" spans="1:13">
      <c r="A2906" t="s">
        <v>177</v>
      </c>
      <c r="B2906" t="s">
        <v>177</v>
      </c>
      <c r="C2906" t="s">
        <v>1637</v>
      </c>
      <c r="D2906" t="s">
        <v>150</v>
      </c>
      <c r="E2906" t="s">
        <v>206</v>
      </c>
      <c r="F2906" t="s">
        <v>2</v>
      </c>
      <c r="G2906" t="s">
        <v>35604</v>
      </c>
      <c r="H2906" t="s">
        <v>2239</v>
      </c>
      <c r="I2906" t="s">
        <v>35605</v>
      </c>
      <c r="J2906" t="s">
        <v>1698</v>
      </c>
      <c r="K2906" t="s">
        <v>35606</v>
      </c>
      <c r="L2906" t="s">
        <v>16337</v>
      </c>
      <c r="M2906" t="s">
        <v>35607</v>
      </c>
    </row>
    <row r="2907" spans="1:13">
      <c r="A2907" t="s">
        <v>177</v>
      </c>
      <c r="B2907" t="s">
        <v>177</v>
      </c>
      <c r="C2907" t="s">
        <v>1637</v>
      </c>
      <c r="D2907" t="s">
        <v>150</v>
      </c>
      <c r="E2907" t="s">
        <v>206</v>
      </c>
      <c r="F2907" t="s">
        <v>4</v>
      </c>
      <c r="G2907" t="s">
        <v>35608</v>
      </c>
      <c r="H2907" t="s">
        <v>1831</v>
      </c>
      <c r="I2907" t="s">
        <v>35609</v>
      </c>
      <c r="J2907" t="s">
        <v>1504</v>
      </c>
      <c r="K2907" t="s">
        <v>35537</v>
      </c>
      <c r="L2907" t="s">
        <v>1357</v>
      </c>
      <c r="M2907" t="s">
        <v>35610</v>
      </c>
    </row>
    <row r="2908" spans="1:13">
      <c r="A2908" t="s">
        <v>177</v>
      </c>
      <c r="B2908" t="s">
        <v>177</v>
      </c>
      <c r="C2908" t="s">
        <v>1637</v>
      </c>
      <c r="D2908" t="s">
        <v>150</v>
      </c>
      <c r="E2908" t="s">
        <v>206</v>
      </c>
      <c r="F2908" t="s">
        <v>11</v>
      </c>
      <c r="G2908" t="s">
        <v>35611</v>
      </c>
      <c r="H2908" t="s">
        <v>1721</v>
      </c>
      <c r="I2908" t="s">
        <v>35612</v>
      </c>
      <c r="J2908" t="s">
        <v>1482</v>
      </c>
      <c r="K2908" t="s">
        <v>35567</v>
      </c>
      <c r="L2908" t="s">
        <v>35613</v>
      </c>
      <c r="M2908" t="s">
        <v>35614</v>
      </c>
    </row>
    <row r="2909" spans="1:13">
      <c r="A2909" t="s">
        <v>177</v>
      </c>
      <c r="B2909" t="s">
        <v>177</v>
      </c>
      <c r="C2909" t="s">
        <v>1637</v>
      </c>
      <c r="D2909" t="s">
        <v>150</v>
      </c>
      <c r="E2909" t="s">
        <v>206</v>
      </c>
      <c r="F2909" t="s">
        <v>20</v>
      </c>
      <c r="G2909" t="s">
        <v>35615</v>
      </c>
      <c r="H2909" t="s">
        <v>1657</v>
      </c>
      <c r="I2909" t="s">
        <v>28466</v>
      </c>
      <c r="J2909" t="s">
        <v>1502</v>
      </c>
      <c r="K2909" t="s">
        <v>35594</v>
      </c>
      <c r="L2909" t="s">
        <v>30952</v>
      </c>
      <c r="M2909" t="s">
        <v>4920</v>
      </c>
    </row>
    <row r="2910" spans="1:13">
      <c r="A2910" t="s">
        <v>177</v>
      </c>
      <c r="B2910" t="s">
        <v>177</v>
      </c>
      <c r="C2910" t="s">
        <v>1637</v>
      </c>
      <c r="D2910" t="s">
        <v>151</v>
      </c>
      <c r="E2910" t="s">
        <v>214</v>
      </c>
      <c r="F2910" t="s">
        <v>3</v>
      </c>
      <c r="G2910" t="s">
        <v>35616</v>
      </c>
      <c r="H2910" t="s">
        <v>2101</v>
      </c>
      <c r="I2910" t="s">
        <v>35617</v>
      </c>
      <c r="J2910" t="s">
        <v>2278</v>
      </c>
      <c r="K2910" t="s">
        <v>35618</v>
      </c>
      <c r="L2910" t="s">
        <v>25710</v>
      </c>
      <c r="M2910" t="s">
        <v>35619</v>
      </c>
    </row>
    <row r="2911" spans="1:13">
      <c r="A2911" t="s">
        <v>177</v>
      </c>
      <c r="B2911" t="s">
        <v>177</v>
      </c>
      <c r="C2911" t="s">
        <v>1637</v>
      </c>
      <c r="D2911" t="s">
        <v>151</v>
      </c>
      <c r="E2911" t="s">
        <v>214</v>
      </c>
      <c r="F2911" t="s">
        <v>10</v>
      </c>
      <c r="G2911" t="s">
        <v>35620</v>
      </c>
      <c r="H2911" t="s">
        <v>4330</v>
      </c>
      <c r="I2911" t="s">
        <v>35621</v>
      </c>
      <c r="J2911" t="s">
        <v>2412</v>
      </c>
      <c r="K2911" t="s">
        <v>35622</v>
      </c>
      <c r="L2911" t="s">
        <v>35623</v>
      </c>
      <c r="M2911" t="s">
        <v>35624</v>
      </c>
    </row>
    <row r="2912" spans="1:13">
      <c r="A2912" t="s">
        <v>177</v>
      </c>
      <c r="B2912" t="s">
        <v>177</v>
      </c>
      <c r="C2912" t="s">
        <v>1637</v>
      </c>
      <c r="D2912" t="s">
        <v>151</v>
      </c>
      <c r="E2912" t="s">
        <v>214</v>
      </c>
      <c r="F2912" t="s">
        <v>2</v>
      </c>
      <c r="G2912" t="s">
        <v>35625</v>
      </c>
      <c r="H2912" t="s">
        <v>6359</v>
      </c>
      <c r="I2912" t="s">
        <v>35626</v>
      </c>
      <c r="J2912" t="s">
        <v>4821</v>
      </c>
      <c r="K2912" t="s">
        <v>35627</v>
      </c>
      <c r="L2912" t="s">
        <v>35628</v>
      </c>
      <c r="M2912" t="s">
        <v>35629</v>
      </c>
    </row>
    <row r="2913" spans="1:13">
      <c r="A2913" t="s">
        <v>177</v>
      </c>
      <c r="B2913" t="s">
        <v>177</v>
      </c>
      <c r="C2913" t="s">
        <v>1637</v>
      </c>
      <c r="D2913" t="s">
        <v>151</v>
      </c>
      <c r="E2913" t="s">
        <v>214</v>
      </c>
      <c r="F2913" t="s">
        <v>4</v>
      </c>
      <c r="G2913" t="s">
        <v>35630</v>
      </c>
      <c r="H2913" t="s">
        <v>2710</v>
      </c>
      <c r="I2913" t="s">
        <v>35631</v>
      </c>
      <c r="J2913" t="s">
        <v>3389</v>
      </c>
      <c r="K2913" t="s">
        <v>35632</v>
      </c>
      <c r="L2913" t="s">
        <v>35633</v>
      </c>
      <c r="M2913" t="s">
        <v>35634</v>
      </c>
    </row>
    <row r="2914" spans="1:13">
      <c r="A2914" t="s">
        <v>177</v>
      </c>
      <c r="B2914" t="s">
        <v>177</v>
      </c>
      <c r="C2914" t="s">
        <v>1637</v>
      </c>
      <c r="D2914" t="s">
        <v>151</v>
      </c>
      <c r="E2914" t="s">
        <v>214</v>
      </c>
      <c r="F2914" t="s">
        <v>11</v>
      </c>
      <c r="G2914" t="s">
        <v>35635</v>
      </c>
      <c r="H2914" t="s">
        <v>5384</v>
      </c>
      <c r="I2914" t="s">
        <v>35636</v>
      </c>
      <c r="J2914" t="s">
        <v>1719</v>
      </c>
      <c r="K2914" t="s">
        <v>35637</v>
      </c>
      <c r="L2914" t="s">
        <v>35638</v>
      </c>
      <c r="M2914" t="s">
        <v>35639</v>
      </c>
    </row>
    <row r="2915" spans="1:13">
      <c r="A2915" t="s">
        <v>177</v>
      </c>
      <c r="B2915" t="s">
        <v>177</v>
      </c>
      <c r="C2915" t="s">
        <v>1637</v>
      </c>
      <c r="D2915" t="s">
        <v>151</v>
      </c>
      <c r="E2915" t="s">
        <v>214</v>
      </c>
      <c r="F2915" t="s">
        <v>20</v>
      </c>
      <c r="G2915" t="s">
        <v>35640</v>
      </c>
      <c r="H2915" t="s">
        <v>3589</v>
      </c>
      <c r="I2915" t="s">
        <v>35641</v>
      </c>
      <c r="J2915" t="s">
        <v>2159</v>
      </c>
      <c r="K2915" t="s">
        <v>35642</v>
      </c>
      <c r="L2915" t="s">
        <v>35643</v>
      </c>
      <c r="M2915" t="s">
        <v>35644</v>
      </c>
    </row>
    <row r="2916" spans="1:13">
      <c r="A2916" t="s">
        <v>177</v>
      </c>
      <c r="B2916" t="s">
        <v>177</v>
      </c>
      <c r="C2916" t="s">
        <v>1637</v>
      </c>
      <c r="D2916" t="s">
        <v>151</v>
      </c>
      <c r="E2916" t="s">
        <v>222</v>
      </c>
      <c r="F2916" t="s">
        <v>3</v>
      </c>
      <c r="G2916" t="s">
        <v>35645</v>
      </c>
      <c r="H2916" t="s">
        <v>2941</v>
      </c>
      <c r="I2916" t="s">
        <v>35646</v>
      </c>
      <c r="J2916" t="s">
        <v>3574</v>
      </c>
      <c r="K2916" t="s">
        <v>35647</v>
      </c>
      <c r="L2916" t="s">
        <v>35648</v>
      </c>
      <c r="M2916" t="s">
        <v>35649</v>
      </c>
    </row>
    <row r="2917" spans="1:13">
      <c r="A2917" t="s">
        <v>177</v>
      </c>
      <c r="B2917" t="s">
        <v>177</v>
      </c>
      <c r="C2917" t="s">
        <v>1637</v>
      </c>
      <c r="D2917" t="s">
        <v>151</v>
      </c>
      <c r="E2917" t="s">
        <v>222</v>
      </c>
      <c r="F2917" t="s">
        <v>10</v>
      </c>
      <c r="G2917" t="s">
        <v>35650</v>
      </c>
      <c r="H2917" t="s">
        <v>3256</v>
      </c>
      <c r="I2917" t="s">
        <v>35651</v>
      </c>
      <c r="J2917" t="s">
        <v>1279</v>
      </c>
      <c r="K2917" t="s">
        <v>35652</v>
      </c>
      <c r="L2917" t="s">
        <v>35653</v>
      </c>
      <c r="M2917" t="s">
        <v>35654</v>
      </c>
    </row>
    <row r="2918" spans="1:13">
      <c r="A2918" t="s">
        <v>177</v>
      </c>
      <c r="B2918" t="s">
        <v>177</v>
      </c>
      <c r="C2918" t="s">
        <v>1637</v>
      </c>
      <c r="D2918" t="s">
        <v>151</v>
      </c>
      <c r="E2918" t="s">
        <v>222</v>
      </c>
      <c r="F2918" t="s">
        <v>2</v>
      </c>
      <c r="G2918" t="s">
        <v>35655</v>
      </c>
      <c r="H2918" t="s">
        <v>1702</v>
      </c>
      <c r="I2918" t="s">
        <v>35656</v>
      </c>
      <c r="J2918" t="s">
        <v>4643</v>
      </c>
      <c r="K2918" t="s">
        <v>35657</v>
      </c>
      <c r="L2918" t="s">
        <v>35658</v>
      </c>
      <c r="M2918" t="s">
        <v>35659</v>
      </c>
    </row>
    <row r="2919" spans="1:13">
      <c r="A2919" t="s">
        <v>177</v>
      </c>
      <c r="B2919" t="s">
        <v>177</v>
      </c>
      <c r="C2919" t="s">
        <v>1637</v>
      </c>
      <c r="D2919" t="s">
        <v>151</v>
      </c>
      <c r="E2919" t="s">
        <v>222</v>
      </c>
      <c r="F2919" t="s">
        <v>4</v>
      </c>
      <c r="G2919" t="s">
        <v>35660</v>
      </c>
      <c r="H2919" t="s">
        <v>2331</v>
      </c>
      <c r="I2919" t="s">
        <v>35661</v>
      </c>
      <c r="J2919" t="s">
        <v>2779</v>
      </c>
      <c r="K2919" t="s">
        <v>35662</v>
      </c>
      <c r="L2919" t="s">
        <v>35663</v>
      </c>
      <c r="M2919" t="s">
        <v>35664</v>
      </c>
    </row>
    <row r="2920" spans="1:13">
      <c r="A2920" t="s">
        <v>177</v>
      </c>
      <c r="B2920" t="s">
        <v>177</v>
      </c>
      <c r="C2920" t="s">
        <v>1637</v>
      </c>
      <c r="D2920" t="s">
        <v>151</v>
      </c>
      <c r="E2920" t="s">
        <v>222</v>
      </c>
      <c r="F2920" t="s">
        <v>11</v>
      </c>
      <c r="G2920" t="s">
        <v>35665</v>
      </c>
      <c r="H2920" t="s">
        <v>1818</v>
      </c>
      <c r="I2920" t="s">
        <v>35666</v>
      </c>
      <c r="J2920" t="s">
        <v>1961</v>
      </c>
      <c r="K2920" t="s">
        <v>35667</v>
      </c>
      <c r="L2920" t="s">
        <v>35668</v>
      </c>
      <c r="M2920" t="s">
        <v>35669</v>
      </c>
    </row>
    <row r="2921" spans="1:13">
      <c r="A2921" t="s">
        <v>177</v>
      </c>
      <c r="B2921" t="s">
        <v>177</v>
      </c>
      <c r="C2921" t="s">
        <v>1637</v>
      </c>
      <c r="D2921" t="s">
        <v>151</v>
      </c>
      <c r="E2921" t="s">
        <v>222</v>
      </c>
      <c r="F2921" t="s">
        <v>20</v>
      </c>
      <c r="G2921" t="s">
        <v>35670</v>
      </c>
      <c r="H2921" t="s">
        <v>1343</v>
      </c>
      <c r="I2921" t="s">
        <v>35671</v>
      </c>
      <c r="J2921" t="s">
        <v>2007</v>
      </c>
      <c r="K2921" t="s">
        <v>35672</v>
      </c>
      <c r="L2921" t="s">
        <v>27291</v>
      </c>
      <c r="M2921" t="s">
        <v>35673</v>
      </c>
    </row>
    <row r="2922" spans="1:13">
      <c r="A2922" t="s">
        <v>177</v>
      </c>
      <c r="B2922" t="s">
        <v>177</v>
      </c>
      <c r="C2922" t="s">
        <v>1637</v>
      </c>
      <c r="D2922" t="s">
        <v>151</v>
      </c>
      <c r="E2922" t="s">
        <v>230</v>
      </c>
      <c r="F2922" t="s">
        <v>3</v>
      </c>
      <c r="G2922" t="s">
        <v>35674</v>
      </c>
      <c r="H2922" t="s">
        <v>4561</v>
      </c>
      <c r="I2922" t="s">
        <v>35675</v>
      </c>
      <c r="J2922" t="s">
        <v>1267</v>
      </c>
      <c r="K2922" t="s">
        <v>35676</v>
      </c>
      <c r="L2922" t="s">
        <v>35677</v>
      </c>
      <c r="M2922" t="s">
        <v>35678</v>
      </c>
    </row>
    <row r="2923" spans="1:13">
      <c r="A2923" t="s">
        <v>177</v>
      </c>
      <c r="B2923" t="s">
        <v>177</v>
      </c>
      <c r="C2923" t="s">
        <v>1637</v>
      </c>
      <c r="D2923" t="s">
        <v>151</v>
      </c>
      <c r="E2923" t="s">
        <v>230</v>
      </c>
      <c r="F2923" t="s">
        <v>10</v>
      </c>
      <c r="G2923" t="s">
        <v>35679</v>
      </c>
      <c r="H2923" t="s">
        <v>5550</v>
      </c>
      <c r="I2923" t="s">
        <v>35680</v>
      </c>
      <c r="J2923" t="s">
        <v>4462</v>
      </c>
      <c r="K2923" t="s">
        <v>35681</v>
      </c>
      <c r="L2923" t="s">
        <v>35682</v>
      </c>
      <c r="M2923" t="s">
        <v>35683</v>
      </c>
    </row>
    <row r="2924" spans="1:13">
      <c r="A2924" t="s">
        <v>177</v>
      </c>
      <c r="B2924" t="s">
        <v>177</v>
      </c>
      <c r="C2924" t="s">
        <v>1637</v>
      </c>
      <c r="D2924" t="s">
        <v>151</v>
      </c>
      <c r="E2924" t="s">
        <v>230</v>
      </c>
      <c r="F2924" t="s">
        <v>2</v>
      </c>
      <c r="G2924" t="s">
        <v>35684</v>
      </c>
      <c r="H2924" t="s">
        <v>4518</v>
      </c>
      <c r="I2924" t="s">
        <v>35685</v>
      </c>
      <c r="J2924" t="s">
        <v>2004</v>
      </c>
      <c r="K2924" t="s">
        <v>35686</v>
      </c>
      <c r="L2924" t="s">
        <v>35687</v>
      </c>
      <c r="M2924" t="s">
        <v>35688</v>
      </c>
    </row>
    <row r="2925" spans="1:13">
      <c r="A2925" t="s">
        <v>177</v>
      </c>
      <c r="B2925" t="s">
        <v>177</v>
      </c>
      <c r="C2925" t="s">
        <v>1637</v>
      </c>
      <c r="D2925" t="s">
        <v>151</v>
      </c>
      <c r="E2925" t="s">
        <v>230</v>
      </c>
      <c r="F2925" t="s">
        <v>4</v>
      </c>
      <c r="G2925" t="s">
        <v>35689</v>
      </c>
      <c r="H2925" t="s">
        <v>2157</v>
      </c>
      <c r="I2925" t="s">
        <v>35690</v>
      </c>
      <c r="J2925" t="s">
        <v>2137</v>
      </c>
      <c r="K2925" t="s">
        <v>35691</v>
      </c>
      <c r="L2925" t="s">
        <v>11174</v>
      </c>
      <c r="M2925" t="s">
        <v>28764</v>
      </c>
    </row>
    <row r="2926" spans="1:13">
      <c r="A2926" t="s">
        <v>177</v>
      </c>
      <c r="B2926" t="s">
        <v>177</v>
      </c>
      <c r="C2926" t="s">
        <v>1637</v>
      </c>
      <c r="D2926" t="s">
        <v>151</v>
      </c>
      <c r="E2926" t="s">
        <v>230</v>
      </c>
      <c r="F2926" t="s">
        <v>11</v>
      </c>
      <c r="G2926" t="s">
        <v>35692</v>
      </c>
      <c r="H2926" t="s">
        <v>2614</v>
      </c>
      <c r="I2926" t="s">
        <v>35693</v>
      </c>
      <c r="J2926" t="s">
        <v>1744</v>
      </c>
      <c r="K2926" t="s">
        <v>35694</v>
      </c>
      <c r="L2926" t="s">
        <v>26552</v>
      </c>
      <c r="M2926" t="s">
        <v>35695</v>
      </c>
    </row>
    <row r="2927" spans="1:13">
      <c r="A2927" t="s">
        <v>177</v>
      </c>
      <c r="B2927" t="s">
        <v>177</v>
      </c>
      <c r="C2927" t="s">
        <v>1637</v>
      </c>
      <c r="D2927" t="s">
        <v>151</v>
      </c>
      <c r="E2927" t="s">
        <v>230</v>
      </c>
      <c r="F2927" t="s">
        <v>20</v>
      </c>
      <c r="G2927" t="s">
        <v>35696</v>
      </c>
      <c r="H2927" t="s">
        <v>2687</v>
      </c>
      <c r="I2927" t="s">
        <v>35697</v>
      </c>
      <c r="J2927" t="s">
        <v>2007</v>
      </c>
      <c r="K2927" t="s">
        <v>35672</v>
      </c>
      <c r="L2927" t="s">
        <v>25546</v>
      </c>
      <c r="M2927" t="s">
        <v>35698</v>
      </c>
    </row>
    <row r="2928" spans="1:13">
      <c r="A2928" t="s">
        <v>177</v>
      </c>
      <c r="B2928" t="s">
        <v>177</v>
      </c>
      <c r="C2928" t="s">
        <v>1637</v>
      </c>
      <c r="D2928" t="s">
        <v>151</v>
      </c>
      <c r="E2928" t="s">
        <v>238</v>
      </c>
      <c r="F2928" t="s">
        <v>3</v>
      </c>
      <c r="G2928" t="s">
        <v>35699</v>
      </c>
      <c r="H2928" t="s">
        <v>2672</v>
      </c>
      <c r="I2928" t="s">
        <v>35700</v>
      </c>
      <c r="J2928" t="s">
        <v>2840</v>
      </c>
      <c r="K2928" t="s">
        <v>35701</v>
      </c>
      <c r="L2928" t="s">
        <v>35702</v>
      </c>
      <c r="M2928" t="s">
        <v>35703</v>
      </c>
    </row>
    <row r="2929" spans="1:13">
      <c r="A2929" t="s">
        <v>177</v>
      </c>
      <c r="B2929" t="s">
        <v>177</v>
      </c>
      <c r="C2929" t="s">
        <v>1637</v>
      </c>
      <c r="D2929" t="s">
        <v>151</v>
      </c>
      <c r="E2929" t="s">
        <v>238</v>
      </c>
      <c r="F2929" t="s">
        <v>10</v>
      </c>
      <c r="G2929" t="s">
        <v>35704</v>
      </c>
      <c r="H2929" t="s">
        <v>3053</v>
      </c>
      <c r="I2929" t="s">
        <v>35705</v>
      </c>
      <c r="J2929" t="s">
        <v>1326</v>
      </c>
      <c r="K2929" t="s">
        <v>35706</v>
      </c>
      <c r="L2929" t="s">
        <v>35707</v>
      </c>
      <c r="M2929" t="s">
        <v>35708</v>
      </c>
    </row>
    <row r="2930" spans="1:13">
      <c r="A2930" t="s">
        <v>177</v>
      </c>
      <c r="B2930" t="s">
        <v>177</v>
      </c>
      <c r="C2930" t="s">
        <v>1637</v>
      </c>
      <c r="D2930" t="s">
        <v>151</v>
      </c>
      <c r="E2930" t="s">
        <v>238</v>
      </c>
      <c r="F2930" t="s">
        <v>2</v>
      </c>
      <c r="G2930" t="s">
        <v>35709</v>
      </c>
      <c r="H2930" t="s">
        <v>3219</v>
      </c>
      <c r="I2930" t="s">
        <v>35710</v>
      </c>
      <c r="J2930" t="s">
        <v>1936</v>
      </c>
      <c r="K2930" t="s">
        <v>35711</v>
      </c>
      <c r="L2930" t="s">
        <v>35712</v>
      </c>
      <c r="M2930" t="s">
        <v>35713</v>
      </c>
    </row>
    <row r="2931" spans="1:13">
      <c r="A2931" t="s">
        <v>177</v>
      </c>
      <c r="B2931" t="s">
        <v>177</v>
      </c>
      <c r="C2931" t="s">
        <v>1637</v>
      </c>
      <c r="D2931" t="s">
        <v>151</v>
      </c>
      <c r="E2931" t="s">
        <v>238</v>
      </c>
      <c r="F2931" t="s">
        <v>4</v>
      </c>
      <c r="G2931" t="s">
        <v>35714</v>
      </c>
      <c r="H2931" t="s">
        <v>2608</v>
      </c>
      <c r="I2931" t="s">
        <v>35715</v>
      </c>
      <c r="J2931" t="s">
        <v>1831</v>
      </c>
      <c r="K2931" t="s">
        <v>35716</v>
      </c>
      <c r="L2931" t="s">
        <v>35717</v>
      </c>
      <c r="M2931" t="s">
        <v>35718</v>
      </c>
    </row>
    <row r="2932" spans="1:13">
      <c r="A2932" t="s">
        <v>177</v>
      </c>
      <c r="B2932" t="s">
        <v>177</v>
      </c>
      <c r="C2932" t="s">
        <v>1637</v>
      </c>
      <c r="D2932" t="s">
        <v>151</v>
      </c>
      <c r="E2932" t="s">
        <v>238</v>
      </c>
      <c r="F2932" t="s">
        <v>11</v>
      </c>
      <c r="G2932" t="s">
        <v>35719</v>
      </c>
      <c r="H2932" t="s">
        <v>2530</v>
      </c>
      <c r="I2932" t="s">
        <v>35720</v>
      </c>
      <c r="J2932" t="s">
        <v>1657</v>
      </c>
      <c r="K2932" t="s">
        <v>35721</v>
      </c>
      <c r="L2932" t="s">
        <v>35722</v>
      </c>
      <c r="M2932" t="s">
        <v>35723</v>
      </c>
    </row>
    <row r="2933" spans="1:13">
      <c r="A2933" t="s">
        <v>177</v>
      </c>
      <c r="B2933" t="s">
        <v>177</v>
      </c>
      <c r="C2933" t="s">
        <v>1637</v>
      </c>
      <c r="D2933" t="s">
        <v>151</v>
      </c>
      <c r="E2933" t="s">
        <v>238</v>
      </c>
      <c r="F2933" t="s">
        <v>20</v>
      </c>
      <c r="G2933" t="s">
        <v>35724</v>
      </c>
      <c r="H2933" t="s">
        <v>2239</v>
      </c>
      <c r="I2933" t="s">
        <v>35725</v>
      </c>
      <c r="J2933" t="s">
        <v>1590</v>
      </c>
      <c r="K2933" t="s">
        <v>35726</v>
      </c>
      <c r="L2933" t="s">
        <v>35727</v>
      </c>
      <c r="M2933" t="s">
        <v>35728</v>
      </c>
    </row>
    <row r="2934" spans="1:13">
      <c r="A2934" t="s">
        <v>177</v>
      </c>
      <c r="B2934" t="s">
        <v>177</v>
      </c>
      <c r="C2934" t="s">
        <v>1637</v>
      </c>
      <c r="D2934" t="s">
        <v>152</v>
      </c>
      <c r="E2934" t="s">
        <v>246</v>
      </c>
      <c r="F2934" t="s">
        <v>3</v>
      </c>
      <c r="G2934" t="s">
        <v>35729</v>
      </c>
      <c r="H2934" t="s">
        <v>2646</v>
      </c>
      <c r="I2934" t="s">
        <v>35730</v>
      </c>
      <c r="J2934" t="s">
        <v>2134</v>
      </c>
      <c r="K2934" t="s">
        <v>35731</v>
      </c>
      <c r="L2934" t="s">
        <v>8700</v>
      </c>
      <c r="M2934" t="s">
        <v>35732</v>
      </c>
    </row>
    <row r="2935" spans="1:13">
      <c r="A2935" t="s">
        <v>177</v>
      </c>
      <c r="B2935" t="s">
        <v>177</v>
      </c>
      <c r="C2935" t="s">
        <v>1637</v>
      </c>
      <c r="D2935" t="s">
        <v>152</v>
      </c>
      <c r="E2935" t="s">
        <v>246</v>
      </c>
      <c r="F2935" t="s">
        <v>10</v>
      </c>
      <c r="G2935" t="s">
        <v>35733</v>
      </c>
      <c r="H2935" t="s">
        <v>2411</v>
      </c>
      <c r="I2935" t="s">
        <v>35734</v>
      </c>
      <c r="J2935" t="s">
        <v>1256</v>
      </c>
      <c r="K2935" t="s">
        <v>35735</v>
      </c>
      <c r="L2935" t="s">
        <v>35736</v>
      </c>
      <c r="M2935" t="s">
        <v>35737</v>
      </c>
    </row>
    <row r="2936" spans="1:13">
      <c r="A2936" t="s">
        <v>177</v>
      </c>
      <c r="B2936" t="s">
        <v>177</v>
      </c>
      <c r="C2936" t="s">
        <v>1637</v>
      </c>
      <c r="D2936" t="s">
        <v>152</v>
      </c>
      <c r="E2936" t="s">
        <v>246</v>
      </c>
      <c r="F2936" t="s">
        <v>2</v>
      </c>
      <c r="G2936" t="s">
        <v>35738</v>
      </c>
      <c r="H2936" t="s">
        <v>7183</v>
      </c>
      <c r="I2936" t="s">
        <v>35739</v>
      </c>
      <c r="J2936" t="s">
        <v>2266</v>
      </c>
      <c r="K2936" t="s">
        <v>35740</v>
      </c>
      <c r="L2936" t="s">
        <v>35741</v>
      </c>
      <c r="M2936" t="s">
        <v>35742</v>
      </c>
    </row>
    <row r="2937" spans="1:13">
      <c r="A2937" t="s">
        <v>177</v>
      </c>
      <c r="B2937" t="s">
        <v>177</v>
      </c>
      <c r="C2937" t="s">
        <v>1637</v>
      </c>
      <c r="D2937" t="s">
        <v>152</v>
      </c>
      <c r="E2937" t="s">
        <v>246</v>
      </c>
      <c r="F2937" t="s">
        <v>4</v>
      </c>
      <c r="G2937" t="s">
        <v>35743</v>
      </c>
      <c r="H2937" t="s">
        <v>2122</v>
      </c>
      <c r="I2937" t="s">
        <v>35744</v>
      </c>
      <c r="J2937" t="s">
        <v>1348</v>
      </c>
      <c r="K2937" t="s">
        <v>35745</v>
      </c>
      <c r="L2937" t="s">
        <v>35746</v>
      </c>
      <c r="M2937" t="s">
        <v>35747</v>
      </c>
    </row>
    <row r="2938" spans="1:13">
      <c r="A2938" t="s">
        <v>177</v>
      </c>
      <c r="B2938" t="s">
        <v>177</v>
      </c>
      <c r="C2938" t="s">
        <v>1637</v>
      </c>
      <c r="D2938" t="s">
        <v>152</v>
      </c>
      <c r="E2938" t="s">
        <v>246</v>
      </c>
      <c r="F2938" t="s">
        <v>11</v>
      </c>
      <c r="G2938" t="s">
        <v>35748</v>
      </c>
      <c r="H2938" t="s">
        <v>4934</v>
      </c>
      <c r="I2938" t="s">
        <v>35749</v>
      </c>
      <c r="J2938" t="s">
        <v>1831</v>
      </c>
      <c r="K2938" t="s">
        <v>35716</v>
      </c>
      <c r="L2938" t="s">
        <v>35750</v>
      </c>
      <c r="M2938" t="s">
        <v>35751</v>
      </c>
    </row>
    <row r="2939" spans="1:13">
      <c r="A2939" t="s">
        <v>177</v>
      </c>
      <c r="B2939" t="s">
        <v>177</v>
      </c>
      <c r="C2939" t="s">
        <v>1637</v>
      </c>
      <c r="D2939" t="s">
        <v>152</v>
      </c>
      <c r="E2939" t="s">
        <v>246</v>
      </c>
      <c r="F2939" t="s">
        <v>20</v>
      </c>
      <c r="G2939" t="s">
        <v>35752</v>
      </c>
      <c r="H2939" t="s">
        <v>3500</v>
      </c>
      <c r="I2939" t="s">
        <v>35753</v>
      </c>
      <c r="J2939" t="s">
        <v>1939</v>
      </c>
      <c r="K2939" t="s">
        <v>35754</v>
      </c>
      <c r="L2939" t="s">
        <v>35755</v>
      </c>
      <c r="M2939" t="s">
        <v>35756</v>
      </c>
    </row>
    <row r="2940" spans="1:13">
      <c r="A2940" t="s">
        <v>177</v>
      </c>
      <c r="B2940" t="s">
        <v>177</v>
      </c>
      <c r="C2940" t="s">
        <v>1637</v>
      </c>
      <c r="D2940" t="s">
        <v>152</v>
      </c>
      <c r="E2940" t="s">
        <v>254</v>
      </c>
      <c r="F2940" t="s">
        <v>3</v>
      </c>
      <c r="G2940" t="s">
        <v>35757</v>
      </c>
      <c r="H2940" t="s">
        <v>2322</v>
      </c>
      <c r="I2940" t="s">
        <v>35758</v>
      </c>
      <c r="J2940" t="s">
        <v>2574</v>
      </c>
      <c r="K2940" t="s">
        <v>35759</v>
      </c>
      <c r="L2940" t="s">
        <v>27232</v>
      </c>
      <c r="M2940" t="s">
        <v>35760</v>
      </c>
    </row>
    <row r="2941" spans="1:13">
      <c r="A2941" t="s">
        <v>177</v>
      </c>
      <c r="B2941" t="s">
        <v>177</v>
      </c>
      <c r="C2941" t="s">
        <v>1637</v>
      </c>
      <c r="D2941" t="s">
        <v>152</v>
      </c>
      <c r="E2941" t="s">
        <v>254</v>
      </c>
      <c r="F2941" t="s">
        <v>10</v>
      </c>
      <c r="G2941" t="s">
        <v>35761</v>
      </c>
      <c r="H2941" t="s">
        <v>8622</v>
      </c>
      <c r="I2941" t="s">
        <v>35762</v>
      </c>
      <c r="J2941" t="s">
        <v>2805</v>
      </c>
      <c r="K2941" t="s">
        <v>35763</v>
      </c>
      <c r="L2941" t="s">
        <v>33453</v>
      </c>
      <c r="M2941" t="s">
        <v>26404</v>
      </c>
    </row>
    <row r="2942" spans="1:13">
      <c r="A2942" t="s">
        <v>177</v>
      </c>
      <c r="B2942" t="s">
        <v>177</v>
      </c>
      <c r="C2942" t="s">
        <v>1637</v>
      </c>
      <c r="D2942" t="s">
        <v>152</v>
      </c>
      <c r="E2942" t="s">
        <v>254</v>
      </c>
      <c r="F2942" t="s">
        <v>2</v>
      </c>
      <c r="G2942" t="s">
        <v>35764</v>
      </c>
      <c r="H2942" t="s">
        <v>8375</v>
      </c>
      <c r="I2942" t="s">
        <v>35765</v>
      </c>
      <c r="J2942" t="s">
        <v>2381</v>
      </c>
      <c r="K2942" t="s">
        <v>35766</v>
      </c>
      <c r="L2942" t="s">
        <v>35767</v>
      </c>
      <c r="M2942" t="s">
        <v>35768</v>
      </c>
    </row>
    <row r="2943" spans="1:13">
      <c r="A2943" t="s">
        <v>177</v>
      </c>
      <c r="B2943" t="s">
        <v>177</v>
      </c>
      <c r="C2943" t="s">
        <v>1637</v>
      </c>
      <c r="D2943" t="s">
        <v>152</v>
      </c>
      <c r="E2943" t="s">
        <v>254</v>
      </c>
      <c r="F2943" t="s">
        <v>4</v>
      </c>
      <c r="G2943" t="s">
        <v>35769</v>
      </c>
      <c r="H2943" t="s">
        <v>2805</v>
      </c>
      <c r="I2943" t="s">
        <v>35770</v>
      </c>
      <c r="J2943" t="s">
        <v>3623</v>
      </c>
      <c r="K2943" t="s">
        <v>35771</v>
      </c>
      <c r="L2943" t="s">
        <v>35772</v>
      </c>
      <c r="M2943" t="s">
        <v>35773</v>
      </c>
    </row>
    <row r="2944" spans="1:13">
      <c r="A2944" t="s">
        <v>177</v>
      </c>
      <c r="B2944" t="s">
        <v>177</v>
      </c>
      <c r="C2944" t="s">
        <v>1637</v>
      </c>
      <c r="D2944" t="s">
        <v>152</v>
      </c>
      <c r="E2944" t="s">
        <v>254</v>
      </c>
      <c r="F2944" t="s">
        <v>11</v>
      </c>
      <c r="G2944" t="s">
        <v>35774</v>
      </c>
      <c r="H2944" t="s">
        <v>3559</v>
      </c>
      <c r="I2944" t="s">
        <v>35775</v>
      </c>
      <c r="J2944" t="s">
        <v>2050</v>
      </c>
      <c r="K2944" t="s">
        <v>35776</v>
      </c>
      <c r="L2944" t="s">
        <v>35777</v>
      </c>
      <c r="M2944" t="s">
        <v>35778</v>
      </c>
    </row>
    <row r="2945" spans="1:13">
      <c r="A2945" t="s">
        <v>177</v>
      </c>
      <c r="B2945" t="s">
        <v>177</v>
      </c>
      <c r="C2945" t="s">
        <v>1637</v>
      </c>
      <c r="D2945" t="s">
        <v>152</v>
      </c>
      <c r="E2945" t="s">
        <v>254</v>
      </c>
      <c r="F2945" t="s">
        <v>20</v>
      </c>
      <c r="G2945" t="s">
        <v>35779</v>
      </c>
      <c r="H2945" t="s">
        <v>2442</v>
      </c>
      <c r="I2945" t="s">
        <v>35780</v>
      </c>
      <c r="J2945" t="s">
        <v>2049</v>
      </c>
      <c r="K2945" t="s">
        <v>35781</v>
      </c>
      <c r="L2945" t="s">
        <v>35782</v>
      </c>
      <c r="M2945" t="s">
        <v>35783</v>
      </c>
    </row>
    <row r="2946" spans="1:13">
      <c r="A2946" t="s">
        <v>177</v>
      </c>
      <c r="B2946" t="s">
        <v>177</v>
      </c>
      <c r="C2946" t="s">
        <v>1637</v>
      </c>
      <c r="D2946" t="s">
        <v>152</v>
      </c>
      <c r="E2946" t="s">
        <v>197</v>
      </c>
      <c r="F2946" t="s">
        <v>3</v>
      </c>
      <c r="G2946" t="s">
        <v>35784</v>
      </c>
      <c r="H2946" t="s">
        <v>1395</v>
      </c>
      <c r="I2946" t="s">
        <v>35785</v>
      </c>
      <c r="J2946" t="s">
        <v>1413</v>
      </c>
      <c r="K2946" t="s">
        <v>35786</v>
      </c>
      <c r="L2946" t="s">
        <v>35787</v>
      </c>
      <c r="M2946" t="s">
        <v>35788</v>
      </c>
    </row>
    <row r="2947" spans="1:13">
      <c r="A2947" t="s">
        <v>177</v>
      </c>
      <c r="B2947" t="s">
        <v>177</v>
      </c>
      <c r="C2947" t="s">
        <v>1637</v>
      </c>
      <c r="D2947" t="s">
        <v>152</v>
      </c>
      <c r="E2947" t="s">
        <v>197</v>
      </c>
      <c r="F2947" t="s">
        <v>10</v>
      </c>
      <c r="G2947" t="s">
        <v>35789</v>
      </c>
      <c r="H2947" t="s">
        <v>3423</v>
      </c>
      <c r="I2947" t="s">
        <v>35790</v>
      </c>
      <c r="J2947" t="s">
        <v>2634</v>
      </c>
      <c r="K2947" t="s">
        <v>35791</v>
      </c>
      <c r="L2947" t="s">
        <v>35792</v>
      </c>
      <c r="M2947" t="s">
        <v>35793</v>
      </c>
    </row>
    <row r="2948" spans="1:13">
      <c r="A2948" t="s">
        <v>177</v>
      </c>
      <c r="B2948" t="s">
        <v>177</v>
      </c>
      <c r="C2948" t="s">
        <v>1637</v>
      </c>
      <c r="D2948" t="s">
        <v>152</v>
      </c>
      <c r="E2948" t="s">
        <v>197</v>
      </c>
      <c r="F2948" t="s">
        <v>2</v>
      </c>
      <c r="G2948" t="s">
        <v>35794</v>
      </c>
      <c r="H2948" t="s">
        <v>4038</v>
      </c>
      <c r="I2948" t="s">
        <v>35795</v>
      </c>
      <c r="J2948" t="s">
        <v>2072</v>
      </c>
      <c r="K2948" t="s">
        <v>35796</v>
      </c>
      <c r="L2948" t="s">
        <v>35797</v>
      </c>
      <c r="M2948" t="s">
        <v>35798</v>
      </c>
    </row>
    <row r="2949" spans="1:13">
      <c r="A2949" t="s">
        <v>177</v>
      </c>
      <c r="B2949" t="s">
        <v>177</v>
      </c>
      <c r="C2949" t="s">
        <v>1637</v>
      </c>
      <c r="D2949" t="s">
        <v>152</v>
      </c>
      <c r="E2949" t="s">
        <v>197</v>
      </c>
      <c r="F2949" t="s">
        <v>4</v>
      </c>
      <c r="G2949" t="s">
        <v>35799</v>
      </c>
      <c r="H2949" t="s">
        <v>2015</v>
      </c>
      <c r="I2949" t="s">
        <v>35800</v>
      </c>
      <c r="J2949" t="s">
        <v>1742</v>
      </c>
      <c r="K2949" t="s">
        <v>35801</v>
      </c>
      <c r="L2949" t="s">
        <v>35802</v>
      </c>
      <c r="M2949" t="s">
        <v>35803</v>
      </c>
    </row>
    <row r="2950" spans="1:13">
      <c r="A2950" t="s">
        <v>177</v>
      </c>
      <c r="B2950" t="s">
        <v>177</v>
      </c>
      <c r="C2950" t="s">
        <v>1637</v>
      </c>
      <c r="D2950" t="s">
        <v>152</v>
      </c>
      <c r="E2950" t="s">
        <v>197</v>
      </c>
      <c r="F2950" t="s">
        <v>11</v>
      </c>
      <c r="G2950" t="s">
        <v>35804</v>
      </c>
      <c r="H2950" t="s">
        <v>2487</v>
      </c>
      <c r="I2950" t="s">
        <v>35805</v>
      </c>
      <c r="J2950" t="s">
        <v>1764</v>
      </c>
      <c r="K2950" t="s">
        <v>35806</v>
      </c>
      <c r="L2950" t="s">
        <v>35807</v>
      </c>
      <c r="M2950" t="s">
        <v>35808</v>
      </c>
    </row>
    <row r="2951" spans="1:13">
      <c r="A2951" t="s">
        <v>177</v>
      </c>
      <c r="B2951" t="s">
        <v>177</v>
      </c>
      <c r="C2951" t="s">
        <v>1637</v>
      </c>
      <c r="D2951" t="s">
        <v>152</v>
      </c>
      <c r="E2951" t="s">
        <v>197</v>
      </c>
      <c r="F2951" t="s">
        <v>20</v>
      </c>
      <c r="G2951" t="s">
        <v>35809</v>
      </c>
      <c r="H2951" t="s">
        <v>2646</v>
      </c>
      <c r="I2951" t="s">
        <v>35730</v>
      </c>
      <c r="J2951" t="s">
        <v>1875</v>
      </c>
      <c r="K2951" t="s">
        <v>35810</v>
      </c>
      <c r="L2951" t="s">
        <v>31837</v>
      </c>
      <c r="M2951" t="s">
        <v>35811</v>
      </c>
    </row>
    <row r="2952" spans="1:13">
      <c r="A2952" t="s">
        <v>177</v>
      </c>
      <c r="B2952" t="s">
        <v>177</v>
      </c>
      <c r="C2952" t="s">
        <v>1637</v>
      </c>
      <c r="D2952" t="s">
        <v>152</v>
      </c>
      <c r="E2952" t="s">
        <v>269</v>
      </c>
      <c r="F2952" t="s">
        <v>3</v>
      </c>
      <c r="G2952" t="s">
        <v>35812</v>
      </c>
      <c r="H2952" t="s">
        <v>8753</v>
      </c>
      <c r="I2952" t="s">
        <v>35813</v>
      </c>
      <c r="J2952" t="s">
        <v>1621</v>
      </c>
      <c r="K2952" t="s">
        <v>35814</v>
      </c>
      <c r="L2952" t="s">
        <v>35815</v>
      </c>
      <c r="M2952" t="s">
        <v>35816</v>
      </c>
    </row>
    <row r="2953" spans="1:13">
      <c r="A2953" t="s">
        <v>177</v>
      </c>
      <c r="B2953" t="s">
        <v>177</v>
      </c>
      <c r="C2953" t="s">
        <v>1637</v>
      </c>
      <c r="D2953" t="s">
        <v>152</v>
      </c>
      <c r="E2953" t="s">
        <v>269</v>
      </c>
      <c r="F2953" t="s">
        <v>10</v>
      </c>
      <c r="G2953" t="s">
        <v>35817</v>
      </c>
      <c r="H2953" t="s">
        <v>6395</v>
      </c>
      <c r="I2953" t="s">
        <v>35818</v>
      </c>
      <c r="J2953" t="s">
        <v>1991</v>
      </c>
      <c r="K2953" t="s">
        <v>35819</v>
      </c>
      <c r="L2953" t="s">
        <v>35820</v>
      </c>
      <c r="M2953" t="s">
        <v>35821</v>
      </c>
    </row>
    <row r="2954" spans="1:13">
      <c r="A2954" t="s">
        <v>177</v>
      </c>
      <c r="B2954" t="s">
        <v>177</v>
      </c>
      <c r="C2954" t="s">
        <v>1637</v>
      </c>
      <c r="D2954" t="s">
        <v>152</v>
      </c>
      <c r="E2954" t="s">
        <v>269</v>
      </c>
      <c r="F2954" t="s">
        <v>2</v>
      </c>
      <c r="G2954" t="s">
        <v>35822</v>
      </c>
      <c r="H2954" t="s">
        <v>2058</v>
      </c>
      <c r="I2954" t="s">
        <v>35823</v>
      </c>
      <c r="J2954" t="s">
        <v>2982</v>
      </c>
      <c r="K2954" t="s">
        <v>35824</v>
      </c>
      <c r="L2954" t="s">
        <v>35825</v>
      </c>
      <c r="M2954" t="s">
        <v>35826</v>
      </c>
    </row>
    <row r="2955" spans="1:13">
      <c r="A2955" t="s">
        <v>177</v>
      </c>
      <c r="B2955" t="s">
        <v>177</v>
      </c>
      <c r="C2955" t="s">
        <v>1637</v>
      </c>
      <c r="D2955" t="s">
        <v>152</v>
      </c>
      <c r="E2955" t="s">
        <v>269</v>
      </c>
      <c r="F2955" t="s">
        <v>4</v>
      </c>
      <c r="G2955" t="s">
        <v>35827</v>
      </c>
      <c r="H2955" t="s">
        <v>2287</v>
      </c>
      <c r="I2955" t="s">
        <v>35828</v>
      </c>
      <c r="J2955" t="s">
        <v>1984</v>
      </c>
      <c r="K2955" t="s">
        <v>35829</v>
      </c>
      <c r="L2955" t="s">
        <v>35830</v>
      </c>
      <c r="M2955" t="s">
        <v>35831</v>
      </c>
    </row>
    <row r="2956" spans="1:13">
      <c r="A2956" t="s">
        <v>177</v>
      </c>
      <c r="B2956" t="s">
        <v>177</v>
      </c>
      <c r="C2956" t="s">
        <v>1637</v>
      </c>
      <c r="D2956" t="s">
        <v>152</v>
      </c>
      <c r="E2956" t="s">
        <v>269</v>
      </c>
      <c r="F2956" t="s">
        <v>11</v>
      </c>
      <c r="G2956" t="s">
        <v>35832</v>
      </c>
      <c r="H2956" t="s">
        <v>3221</v>
      </c>
      <c r="I2956" t="s">
        <v>35833</v>
      </c>
      <c r="J2956" t="s">
        <v>1744</v>
      </c>
      <c r="K2956" t="s">
        <v>35694</v>
      </c>
      <c r="L2956" t="s">
        <v>35834</v>
      </c>
      <c r="M2956" t="s">
        <v>35835</v>
      </c>
    </row>
    <row r="2957" spans="1:13">
      <c r="A2957" t="s">
        <v>177</v>
      </c>
      <c r="B2957" t="s">
        <v>177</v>
      </c>
      <c r="C2957" t="s">
        <v>1637</v>
      </c>
      <c r="D2957" t="s">
        <v>152</v>
      </c>
      <c r="E2957" t="s">
        <v>269</v>
      </c>
      <c r="F2957" t="s">
        <v>20</v>
      </c>
      <c r="G2957" t="s">
        <v>35836</v>
      </c>
      <c r="H2957" t="s">
        <v>2463</v>
      </c>
      <c r="I2957" t="s">
        <v>35837</v>
      </c>
      <c r="J2957" t="s">
        <v>1810</v>
      </c>
      <c r="K2957" t="s">
        <v>35838</v>
      </c>
      <c r="L2957" t="s">
        <v>17937</v>
      </c>
      <c r="M2957" t="s">
        <v>35839</v>
      </c>
    </row>
    <row r="2958" spans="1:13">
      <c r="A2958" t="s">
        <v>177</v>
      </c>
      <c r="B2958" t="s">
        <v>177</v>
      </c>
      <c r="C2958" t="s">
        <v>1637</v>
      </c>
      <c r="D2958" t="s">
        <v>153</v>
      </c>
      <c r="E2958" t="s">
        <v>277</v>
      </c>
      <c r="F2958" t="s">
        <v>3</v>
      </c>
      <c r="G2958" t="s">
        <v>35840</v>
      </c>
      <c r="H2958" t="s">
        <v>3389</v>
      </c>
      <c r="I2958" t="s">
        <v>35841</v>
      </c>
      <c r="J2958" t="s">
        <v>2461</v>
      </c>
      <c r="K2958" t="s">
        <v>35842</v>
      </c>
      <c r="L2958" t="s">
        <v>35843</v>
      </c>
      <c r="M2958" t="s">
        <v>35844</v>
      </c>
    </row>
    <row r="2959" spans="1:13">
      <c r="A2959" t="s">
        <v>177</v>
      </c>
      <c r="B2959" t="s">
        <v>177</v>
      </c>
      <c r="C2959" t="s">
        <v>1637</v>
      </c>
      <c r="D2959" t="s">
        <v>153</v>
      </c>
      <c r="E2959" t="s">
        <v>277</v>
      </c>
      <c r="F2959" t="s">
        <v>10</v>
      </c>
      <c r="G2959" t="s">
        <v>35845</v>
      </c>
      <c r="H2959" t="s">
        <v>4330</v>
      </c>
      <c r="I2959" t="s">
        <v>35621</v>
      </c>
      <c r="J2959" t="s">
        <v>1155</v>
      </c>
      <c r="K2959" t="s">
        <v>35846</v>
      </c>
      <c r="L2959" t="s">
        <v>35623</v>
      </c>
      <c r="M2959" t="s">
        <v>35847</v>
      </c>
    </row>
    <row r="2960" spans="1:13">
      <c r="A2960" t="s">
        <v>177</v>
      </c>
      <c r="B2960" t="s">
        <v>177</v>
      </c>
      <c r="C2960" t="s">
        <v>1637</v>
      </c>
      <c r="D2960" t="s">
        <v>153</v>
      </c>
      <c r="E2960" t="s">
        <v>277</v>
      </c>
      <c r="F2960" t="s">
        <v>2</v>
      </c>
      <c r="G2960" t="s">
        <v>35848</v>
      </c>
      <c r="H2960" t="s">
        <v>3861</v>
      </c>
      <c r="I2960" t="s">
        <v>35849</v>
      </c>
      <c r="J2960" t="s">
        <v>4681</v>
      </c>
      <c r="K2960" t="s">
        <v>35850</v>
      </c>
      <c r="L2960" t="s">
        <v>35851</v>
      </c>
      <c r="M2960" t="s">
        <v>35852</v>
      </c>
    </row>
    <row r="2961" spans="1:13">
      <c r="A2961" t="s">
        <v>177</v>
      </c>
      <c r="B2961" t="s">
        <v>177</v>
      </c>
      <c r="C2961" t="s">
        <v>1637</v>
      </c>
      <c r="D2961" t="s">
        <v>153</v>
      </c>
      <c r="E2961" t="s">
        <v>277</v>
      </c>
      <c r="F2961" t="s">
        <v>4</v>
      </c>
      <c r="G2961" t="s">
        <v>35853</v>
      </c>
      <c r="H2961" t="s">
        <v>1377</v>
      </c>
      <c r="I2961" t="s">
        <v>35854</v>
      </c>
      <c r="J2961" t="s">
        <v>3221</v>
      </c>
      <c r="K2961" t="s">
        <v>35855</v>
      </c>
      <c r="L2961" t="s">
        <v>35856</v>
      </c>
      <c r="M2961" t="s">
        <v>35857</v>
      </c>
    </row>
    <row r="2962" spans="1:13">
      <c r="A2962" t="s">
        <v>177</v>
      </c>
      <c r="B2962" t="s">
        <v>177</v>
      </c>
      <c r="C2962" t="s">
        <v>1637</v>
      </c>
      <c r="D2962" t="s">
        <v>153</v>
      </c>
      <c r="E2962" t="s">
        <v>277</v>
      </c>
      <c r="F2962" t="s">
        <v>11</v>
      </c>
      <c r="G2962" t="s">
        <v>35858</v>
      </c>
      <c r="H2962" t="s">
        <v>3783</v>
      </c>
      <c r="I2962" t="s">
        <v>35859</v>
      </c>
      <c r="J2962" t="s">
        <v>1719</v>
      </c>
      <c r="K2962" t="s">
        <v>35637</v>
      </c>
      <c r="L2962" t="s">
        <v>35860</v>
      </c>
      <c r="M2962" t="s">
        <v>35861</v>
      </c>
    </row>
    <row r="2963" spans="1:13">
      <c r="A2963" t="s">
        <v>177</v>
      </c>
      <c r="B2963" t="s">
        <v>177</v>
      </c>
      <c r="C2963" t="s">
        <v>1637</v>
      </c>
      <c r="D2963" t="s">
        <v>153</v>
      </c>
      <c r="E2963" t="s">
        <v>277</v>
      </c>
      <c r="F2963" t="s">
        <v>20</v>
      </c>
      <c r="G2963" t="s">
        <v>35862</v>
      </c>
      <c r="H2963" t="s">
        <v>3056</v>
      </c>
      <c r="I2963" t="s">
        <v>35863</v>
      </c>
      <c r="J2963" t="s">
        <v>2114</v>
      </c>
      <c r="K2963" t="s">
        <v>35864</v>
      </c>
      <c r="L2963" t="s">
        <v>35865</v>
      </c>
      <c r="M2963" t="s">
        <v>35866</v>
      </c>
    </row>
    <row r="2964" spans="1:13">
      <c r="A2964" t="s">
        <v>177</v>
      </c>
      <c r="B2964" t="s">
        <v>177</v>
      </c>
      <c r="C2964" t="s">
        <v>1637</v>
      </c>
      <c r="D2964" t="s">
        <v>153</v>
      </c>
      <c r="E2964" t="s">
        <v>188</v>
      </c>
      <c r="F2964" t="s">
        <v>3</v>
      </c>
      <c r="G2964" t="s">
        <v>35867</v>
      </c>
      <c r="H2964" t="s">
        <v>3055</v>
      </c>
      <c r="I2964" t="s">
        <v>35868</v>
      </c>
      <c r="J2964" t="s">
        <v>1948</v>
      </c>
      <c r="K2964" t="s">
        <v>35869</v>
      </c>
      <c r="L2964" t="s">
        <v>35870</v>
      </c>
      <c r="M2964" t="s">
        <v>35871</v>
      </c>
    </row>
    <row r="2965" spans="1:13">
      <c r="A2965" t="s">
        <v>177</v>
      </c>
      <c r="B2965" t="s">
        <v>177</v>
      </c>
      <c r="C2965" t="s">
        <v>1637</v>
      </c>
      <c r="D2965" t="s">
        <v>153</v>
      </c>
      <c r="E2965" t="s">
        <v>188</v>
      </c>
      <c r="F2965" t="s">
        <v>10</v>
      </c>
      <c r="G2965" t="s">
        <v>35872</v>
      </c>
      <c r="H2965" t="s">
        <v>2631</v>
      </c>
      <c r="I2965" t="s">
        <v>35873</v>
      </c>
      <c r="J2965" t="s">
        <v>1273</v>
      </c>
      <c r="K2965" t="s">
        <v>35874</v>
      </c>
      <c r="L2965" t="s">
        <v>35875</v>
      </c>
      <c r="M2965" t="s">
        <v>35876</v>
      </c>
    </row>
    <row r="2966" spans="1:13">
      <c r="A2966" t="s">
        <v>177</v>
      </c>
      <c r="B2966" t="s">
        <v>177</v>
      </c>
      <c r="C2966" t="s">
        <v>1637</v>
      </c>
      <c r="D2966" t="s">
        <v>153</v>
      </c>
      <c r="E2966" t="s">
        <v>188</v>
      </c>
      <c r="F2966" t="s">
        <v>2</v>
      </c>
      <c r="G2966" t="s">
        <v>35877</v>
      </c>
      <c r="H2966" t="s">
        <v>4476</v>
      </c>
      <c r="I2966" t="s">
        <v>35878</v>
      </c>
      <c r="J2966" t="s">
        <v>4100</v>
      </c>
      <c r="K2966" t="s">
        <v>35879</v>
      </c>
      <c r="L2966" t="s">
        <v>35880</v>
      </c>
      <c r="M2966" t="s">
        <v>35881</v>
      </c>
    </row>
    <row r="2967" spans="1:13">
      <c r="A2967" t="s">
        <v>177</v>
      </c>
      <c r="B2967" t="s">
        <v>177</v>
      </c>
      <c r="C2967" t="s">
        <v>1637</v>
      </c>
      <c r="D2967" t="s">
        <v>153</v>
      </c>
      <c r="E2967" t="s">
        <v>188</v>
      </c>
      <c r="F2967" t="s">
        <v>4</v>
      </c>
      <c r="G2967" t="s">
        <v>35882</v>
      </c>
      <c r="H2967" t="s">
        <v>4296</v>
      </c>
      <c r="I2967" t="s">
        <v>35883</v>
      </c>
      <c r="J2967" t="s">
        <v>2529</v>
      </c>
      <c r="K2967" t="s">
        <v>35884</v>
      </c>
      <c r="L2967" t="s">
        <v>35885</v>
      </c>
      <c r="M2967" t="s">
        <v>35886</v>
      </c>
    </row>
    <row r="2968" spans="1:13">
      <c r="A2968" t="s">
        <v>177</v>
      </c>
      <c r="B2968" t="s">
        <v>177</v>
      </c>
      <c r="C2968" t="s">
        <v>1637</v>
      </c>
      <c r="D2968" t="s">
        <v>153</v>
      </c>
      <c r="E2968" t="s">
        <v>188</v>
      </c>
      <c r="F2968" t="s">
        <v>11</v>
      </c>
      <c r="G2968" t="s">
        <v>35887</v>
      </c>
      <c r="H2968" t="s">
        <v>3932</v>
      </c>
      <c r="I2968" t="s">
        <v>35888</v>
      </c>
      <c r="J2968" t="s">
        <v>1961</v>
      </c>
      <c r="K2968" t="s">
        <v>35667</v>
      </c>
      <c r="L2968" t="s">
        <v>35889</v>
      </c>
      <c r="M2968" t="s">
        <v>35890</v>
      </c>
    </row>
    <row r="2969" spans="1:13">
      <c r="A2969" t="s">
        <v>177</v>
      </c>
      <c r="B2969" t="s">
        <v>177</v>
      </c>
      <c r="C2969" t="s">
        <v>1637</v>
      </c>
      <c r="D2969" t="s">
        <v>153</v>
      </c>
      <c r="E2969" t="s">
        <v>188</v>
      </c>
      <c r="F2969" t="s">
        <v>20</v>
      </c>
      <c r="G2969" t="s">
        <v>35891</v>
      </c>
      <c r="H2969" t="s">
        <v>2287</v>
      </c>
      <c r="I2969" t="s">
        <v>35828</v>
      </c>
      <c r="J2969" t="s">
        <v>1875</v>
      </c>
      <c r="K2969" t="s">
        <v>35810</v>
      </c>
      <c r="L2969" t="s">
        <v>27332</v>
      </c>
      <c r="M2969" t="s">
        <v>35892</v>
      </c>
    </row>
    <row r="2970" spans="1:13">
      <c r="A2970" t="s">
        <v>177</v>
      </c>
      <c r="B2970" t="s">
        <v>177</v>
      </c>
      <c r="C2970" t="s">
        <v>1637</v>
      </c>
      <c r="D2970" t="s">
        <v>153</v>
      </c>
      <c r="E2970" t="s">
        <v>292</v>
      </c>
      <c r="F2970" t="s">
        <v>3</v>
      </c>
      <c r="G2970" t="s">
        <v>35893</v>
      </c>
      <c r="H2970" t="s">
        <v>1126</v>
      </c>
      <c r="I2970" t="s">
        <v>35894</v>
      </c>
      <c r="J2970" t="s">
        <v>1161</v>
      </c>
      <c r="K2970" t="s">
        <v>35895</v>
      </c>
      <c r="L2970" t="s">
        <v>35896</v>
      </c>
      <c r="M2970" t="s">
        <v>35897</v>
      </c>
    </row>
    <row r="2971" spans="1:13">
      <c r="A2971" t="s">
        <v>177</v>
      </c>
      <c r="B2971" t="s">
        <v>177</v>
      </c>
      <c r="C2971" t="s">
        <v>1637</v>
      </c>
      <c r="D2971" t="s">
        <v>153</v>
      </c>
      <c r="E2971" t="s">
        <v>292</v>
      </c>
      <c r="F2971" t="s">
        <v>10</v>
      </c>
      <c r="G2971" t="s">
        <v>35898</v>
      </c>
      <c r="H2971" t="s">
        <v>2144</v>
      </c>
      <c r="I2971" t="s">
        <v>35899</v>
      </c>
      <c r="J2971" t="s">
        <v>4330</v>
      </c>
      <c r="K2971" t="s">
        <v>35900</v>
      </c>
      <c r="L2971" t="s">
        <v>35901</v>
      </c>
      <c r="M2971" t="s">
        <v>35902</v>
      </c>
    </row>
    <row r="2972" spans="1:13">
      <c r="A2972" t="s">
        <v>177</v>
      </c>
      <c r="B2972" t="s">
        <v>177</v>
      </c>
      <c r="C2972" t="s">
        <v>1637</v>
      </c>
      <c r="D2972" t="s">
        <v>153</v>
      </c>
      <c r="E2972" t="s">
        <v>292</v>
      </c>
      <c r="F2972" t="s">
        <v>2</v>
      </c>
      <c r="G2972" t="s">
        <v>35903</v>
      </c>
      <c r="H2972" t="s">
        <v>1371</v>
      </c>
      <c r="I2972" t="s">
        <v>35904</v>
      </c>
      <c r="J2972" t="s">
        <v>1817</v>
      </c>
      <c r="K2972" t="s">
        <v>35905</v>
      </c>
      <c r="L2972" t="s">
        <v>35906</v>
      </c>
      <c r="M2972" t="s">
        <v>35907</v>
      </c>
    </row>
    <row r="2973" spans="1:13">
      <c r="A2973" t="s">
        <v>177</v>
      </c>
      <c r="B2973" t="s">
        <v>177</v>
      </c>
      <c r="C2973" t="s">
        <v>1637</v>
      </c>
      <c r="D2973" t="s">
        <v>153</v>
      </c>
      <c r="E2973" t="s">
        <v>292</v>
      </c>
      <c r="F2973" t="s">
        <v>4</v>
      </c>
      <c r="G2973" t="s">
        <v>35908</v>
      </c>
      <c r="H2973" t="s">
        <v>2004</v>
      </c>
      <c r="I2973" t="s">
        <v>35909</v>
      </c>
      <c r="J2973" t="s">
        <v>2646</v>
      </c>
      <c r="K2973" t="s">
        <v>35910</v>
      </c>
      <c r="L2973" t="s">
        <v>35911</v>
      </c>
      <c r="M2973" t="s">
        <v>35912</v>
      </c>
    </row>
    <row r="2974" spans="1:13">
      <c r="A2974" t="s">
        <v>177</v>
      </c>
      <c r="B2974" t="s">
        <v>177</v>
      </c>
      <c r="C2974" t="s">
        <v>1637</v>
      </c>
      <c r="D2974" t="s">
        <v>153</v>
      </c>
      <c r="E2974" t="s">
        <v>292</v>
      </c>
      <c r="F2974" t="s">
        <v>11</v>
      </c>
      <c r="G2974" t="s">
        <v>35913</v>
      </c>
      <c r="H2974" t="s">
        <v>3013</v>
      </c>
      <c r="I2974" t="s">
        <v>35914</v>
      </c>
      <c r="J2974" t="s">
        <v>1786</v>
      </c>
      <c r="K2974" t="s">
        <v>35915</v>
      </c>
      <c r="L2974" t="s">
        <v>35916</v>
      </c>
      <c r="M2974" t="s">
        <v>35917</v>
      </c>
    </row>
    <row r="2975" spans="1:13">
      <c r="A2975" t="s">
        <v>177</v>
      </c>
      <c r="B2975" t="s">
        <v>177</v>
      </c>
      <c r="C2975" t="s">
        <v>1637</v>
      </c>
      <c r="D2975" t="s">
        <v>153</v>
      </c>
      <c r="E2975" t="s">
        <v>292</v>
      </c>
      <c r="F2975" t="s">
        <v>20</v>
      </c>
      <c r="G2975" t="s">
        <v>35918</v>
      </c>
      <c r="H2975" t="s">
        <v>2059</v>
      </c>
      <c r="I2975" t="s">
        <v>35919</v>
      </c>
      <c r="J2975" t="s">
        <v>2052</v>
      </c>
      <c r="K2975" t="s">
        <v>35920</v>
      </c>
      <c r="L2975" t="s">
        <v>31769</v>
      </c>
      <c r="M2975" t="s">
        <v>35921</v>
      </c>
    </row>
    <row r="2976" spans="1:13">
      <c r="A2976" t="s">
        <v>177</v>
      </c>
      <c r="B2976" t="s">
        <v>177</v>
      </c>
      <c r="C2976" t="s">
        <v>1637</v>
      </c>
      <c r="D2976" t="s">
        <v>153</v>
      </c>
      <c r="E2976" t="s">
        <v>300</v>
      </c>
      <c r="F2976" t="s">
        <v>3</v>
      </c>
      <c r="G2976" t="s">
        <v>35922</v>
      </c>
      <c r="H2976" t="s">
        <v>1945</v>
      </c>
      <c r="I2976" t="s">
        <v>35923</v>
      </c>
      <c r="J2976" t="s">
        <v>2310</v>
      </c>
      <c r="K2976" t="s">
        <v>35924</v>
      </c>
      <c r="L2976" t="s">
        <v>35925</v>
      </c>
      <c r="M2976" t="s">
        <v>27424</v>
      </c>
    </row>
    <row r="2977" spans="1:13">
      <c r="A2977" t="s">
        <v>177</v>
      </c>
      <c r="B2977" t="s">
        <v>177</v>
      </c>
      <c r="C2977" t="s">
        <v>1637</v>
      </c>
      <c r="D2977" t="s">
        <v>153</v>
      </c>
      <c r="E2977" t="s">
        <v>300</v>
      </c>
      <c r="F2977" t="s">
        <v>10</v>
      </c>
      <c r="G2977" t="s">
        <v>35926</v>
      </c>
      <c r="H2977" t="s">
        <v>1644</v>
      </c>
      <c r="I2977" t="s">
        <v>35927</v>
      </c>
      <c r="J2977" t="s">
        <v>3832</v>
      </c>
      <c r="K2977" t="s">
        <v>35928</v>
      </c>
      <c r="L2977" t="s">
        <v>26399</v>
      </c>
      <c r="M2977" t="s">
        <v>35929</v>
      </c>
    </row>
    <row r="2978" spans="1:13">
      <c r="A2978" t="s">
        <v>177</v>
      </c>
      <c r="B2978" t="s">
        <v>177</v>
      </c>
      <c r="C2978" t="s">
        <v>1637</v>
      </c>
      <c r="D2978" t="s">
        <v>153</v>
      </c>
      <c r="E2978" t="s">
        <v>300</v>
      </c>
      <c r="F2978" t="s">
        <v>2</v>
      </c>
      <c r="G2978" t="s">
        <v>35930</v>
      </c>
      <c r="H2978" t="s">
        <v>4417</v>
      </c>
      <c r="I2978" t="s">
        <v>35931</v>
      </c>
      <c r="J2978" t="s">
        <v>1982</v>
      </c>
      <c r="K2978" t="s">
        <v>35932</v>
      </c>
      <c r="L2978" t="s">
        <v>35933</v>
      </c>
      <c r="M2978" t="s">
        <v>35934</v>
      </c>
    </row>
    <row r="2979" spans="1:13">
      <c r="A2979" t="s">
        <v>177</v>
      </c>
      <c r="B2979" t="s">
        <v>177</v>
      </c>
      <c r="C2979" t="s">
        <v>1637</v>
      </c>
      <c r="D2979" t="s">
        <v>153</v>
      </c>
      <c r="E2979" t="s">
        <v>300</v>
      </c>
      <c r="F2979" t="s">
        <v>4</v>
      </c>
      <c r="G2979" t="s">
        <v>35935</v>
      </c>
      <c r="H2979" t="s">
        <v>2059</v>
      </c>
      <c r="I2979" t="s">
        <v>35919</v>
      </c>
      <c r="J2979" t="s">
        <v>1875</v>
      </c>
      <c r="K2979" t="s">
        <v>35810</v>
      </c>
      <c r="L2979" t="s">
        <v>389</v>
      </c>
      <c r="M2979" t="s">
        <v>13152</v>
      </c>
    </row>
    <row r="2980" spans="1:13">
      <c r="A2980" t="s">
        <v>177</v>
      </c>
      <c r="B2980" t="s">
        <v>177</v>
      </c>
      <c r="C2980" t="s">
        <v>1637</v>
      </c>
      <c r="D2980" t="s">
        <v>153</v>
      </c>
      <c r="E2980" t="s">
        <v>300</v>
      </c>
      <c r="F2980" t="s">
        <v>11</v>
      </c>
      <c r="G2980" t="s">
        <v>35936</v>
      </c>
      <c r="H2980" t="s">
        <v>1981</v>
      </c>
      <c r="I2980" t="s">
        <v>35937</v>
      </c>
      <c r="J2980" t="s">
        <v>1613</v>
      </c>
      <c r="K2980" t="s">
        <v>35938</v>
      </c>
      <c r="L2980" t="s">
        <v>35939</v>
      </c>
      <c r="M2980" t="s">
        <v>35940</v>
      </c>
    </row>
    <row r="2981" spans="1:13">
      <c r="A2981" t="s">
        <v>177</v>
      </c>
      <c r="B2981" t="s">
        <v>177</v>
      </c>
      <c r="C2981" t="s">
        <v>1637</v>
      </c>
      <c r="D2981" t="s">
        <v>153</v>
      </c>
      <c r="E2981" t="s">
        <v>300</v>
      </c>
      <c r="F2981" t="s">
        <v>20</v>
      </c>
      <c r="G2981" t="s">
        <v>35941</v>
      </c>
      <c r="H2981" t="s">
        <v>2384</v>
      </c>
      <c r="I2981" t="s">
        <v>35942</v>
      </c>
      <c r="J2981" t="s">
        <v>1810</v>
      </c>
      <c r="K2981" t="s">
        <v>35838</v>
      </c>
      <c r="L2981" t="s">
        <v>26565</v>
      </c>
      <c r="M2981" t="s">
        <v>35943</v>
      </c>
    </row>
    <row r="2982" spans="1:13">
      <c r="A2982" t="s">
        <v>177</v>
      </c>
      <c r="B2982" t="s">
        <v>177</v>
      </c>
      <c r="C2982" t="s">
        <v>1637</v>
      </c>
      <c r="D2982" t="s">
        <v>154</v>
      </c>
      <c r="E2982" t="s">
        <v>277</v>
      </c>
      <c r="F2982" t="s">
        <v>3</v>
      </c>
      <c r="G2982" t="s">
        <v>35944</v>
      </c>
      <c r="H2982" t="s">
        <v>2994</v>
      </c>
      <c r="I2982" t="s">
        <v>35945</v>
      </c>
      <c r="J2982" t="s">
        <v>1354</v>
      </c>
      <c r="K2982" t="s">
        <v>35946</v>
      </c>
      <c r="L2982" t="s">
        <v>25724</v>
      </c>
      <c r="M2982" t="s">
        <v>35947</v>
      </c>
    </row>
    <row r="2983" spans="1:13">
      <c r="A2983" t="s">
        <v>177</v>
      </c>
      <c r="B2983" t="s">
        <v>177</v>
      </c>
      <c r="C2983" t="s">
        <v>1637</v>
      </c>
      <c r="D2983" t="s">
        <v>154</v>
      </c>
      <c r="E2983" t="s">
        <v>277</v>
      </c>
      <c r="F2983" t="s">
        <v>10</v>
      </c>
      <c r="G2983" t="s">
        <v>35948</v>
      </c>
      <c r="H2983" t="s">
        <v>3783</v>
      </c>
      <c r="I2983" t="s">
        <v>35859</v>
      </c>
      <c r="J2983" t="s">
        <v>4238</v>
      </c>
      <c r="K2983" t="s">
        <v>35949</v>
      </c>
      <c r="L2983" t="s">
        <v>35950</v>
      </c>
      <c r="M2983" t="s">
        <v>35951</v>
      </c>
    </row>
    <row r="2984" spans="1:13">
      <c r="A2984" t="s">
        <v>177</v>
      </c>
      <c r="B2984" t="s">
        <v>177</v>
      </c>
      <c r="C2984" t="s">
        <v>1637</v>
      </c>
      <c r="D2984" t="s">
        <v>154</v>
      </c>
      <c r="E2984" t="s">
        <v>277</v>
      </c>
      <c r="F2984" t="s">
        <v>2</v>
      </c>
      <c r="G2984" t="s">
        <v>35952</v>
      </c>
      <c r="H2984" t="s">
        <v>2371</v>
      </c>
      <c r="I2984" t="s">
        <v>35953</v>
      </c>
      <c r="J2984" t="s">
        <v>5009</v>
      </c>
      <c r="K2984" t="s">
        <v>35954</v>
      </c>
      <c r="L2984" t="s">
        <v>35955</v>
      </c>
      <c r="M2984" t="s">
        <v>35956</v>
      </c>
    </row>
    <row r="2985" spans="1:13">
      <c r="A2985" t="s">
        <v>177</v>
      </c>
      <c r="B2985" t="s">
        <v>177</v>
      </c>
      <c r="C2985" t="s">
        <v>1637</v>
      </c>
      <c r="D2985" t="s">
        <v>154</v>
      </c>
      <c r="E2985" t="s">
        <v>277</v>
      </c>
      <c r="F2985" t="s">
        <v>4</v>
      </c>
      <c r="G2985" t="s">
        <v>35957</v>
      </c>
      <c r="H2985" t="s">
        <v>2352</v>
      </c>
      <c r="I2985" t="s">
        <v>35958</v>
      </c>
      <c r="J2985" t="s">
        <v>1937</v>
      </c>
      <c r="K2985" t="s">
        <v>35959</v>
      </c>
      <c r="L2985" t="s">
        <v>35960</v>
      </c>
      <c r="M2985" t="s">
        <v>35961</v>
      </c>
    </row>
    <row r="2986" spans="1:13">
      <c r="A2986" t="s">
        <v>177</v>
      </c>
      <c r="B2986" t="s">
        <v>177</v>
      </c>
      <c r="C2986" t="s">
        <v>1637</v>
      </c>
      <c r="D2986" t="s">
        <v>154</v>
      </c>
      <c r="E2986" t="s">
        <v>277</v>
      </c>
      <c r="F2986" t="s">
        <v>11</v>
      </c>
      <c r="G2986" t="s">
        <v>35962</v>
      </c>
      <c r="H2986" t="s">
        <v>4203</v>
      </c>
      <c r="I2986" t="s">
        <v>35963</v>
      </c>
      <c r="J2986" t="s">
        <v>2074</v>
      </c>
      <c r="K2986" t="s">
        <v>35964</v>
      </c>
      <c r="L2986" t="s">
        <v>35965</v>
      </c>
      <c r="M2986" t="s">
        <v>35966</v>
      </c>
    </row>
    <row r="2987" spans="1:13">
      <c r="A2987" t="s">
        <v>177</v>
      </c>
      <c r="B2987" t="s">
        <v>177</v>
      </c>
      <c r="C2987" t="s">
        <v>1637</v>
      </c>
      <c r="D2987" t="s">
        <v>154</v>
      </c>
      <c r="E2987" t="s">
        <v>277</v>
      </c>
      <c r="F2987" t="s">
        <v>20</v>
      </c>
      <c r="G2987" t="s">
        <v>35967</v>
      </c>
      <c r="H2987" t="s">
        <v>1982</v>
      </c>
      <c r="I2987" t="s">
        <v>35968</v>
      </c>
      <c r="J2987" t="s">
        <v>2074</v>
      </c>
      <c r="K2987" t="s">
        <v>35964</v>
      </c>
      <c r="L2987" t="s">
        <v>25487</v>
      </c>
      <c r="M2987" t="s">
        <v>35969</v>
      </c>
    </row>
    <row r="2988" spans="1:13">
      <c r="A2988" t="s">
        <v>177</v>
      </c>
      <c r="B2988" t="s">
        <v>177</v>
      </c>
      <c r="C2988" t="s">
        <v>1637</v>
      </c>
      <c r="D2988" t="s">
        <v>154</v>
      </c>
      <c r="E2988" t="s">
        <v>315</v>
      </c>
      <c r="F2988" t="s">
        <v>3</v>
      </c>
      <c r="G2988" t="s">
        <v>35970</v>
      </c>
      <c r="H2988" t="s">
        <v>4325</v>
      </c>
      <c r="I2988" t="s">
        <v>35971</v>
      </c>
      <c r="J2988" t="s">
        <v>1969</v>
      </c>
      <c r="K2988" t="s">
        <v>35972</v>
      </c>
      <c r="L2988" t="s">
        <v>35973</v>
      </c>
      <c r="M2988" t="s">
        <v>35974</v>
      </c>
    </row>
    <row r="2989" spans="1:13">
      <c r="A2989" t="s">
        <v>177</v>
      </c>
      <c r="B2989" t="s">
        <v>177</v>
      </c>
      <c r="C2989" t="s">
        <v>1637</v>
      </c>
      <c r="D2989" t="s">
        <v>154</v>
      </c>
      <c r="E2989" t="s">
        <v>315</v>
      </c>
      <c r="F2989" t="s">
        <v>10</v>
      </c>
      <c r="G2989" t="s">
        <v>35975</v>
      </c>
      <c r="H2989" t="s">
        <v>4447</v>
      </c>
      <c r="I2989" t="s">
        <v>35976</v>
      </c>
      <c r="J2989" t="s">
        <v>3815</v>
      </c>
      <c r="K2989" t="s">
        <v>35977</v>
      </c>
      <c r="L2989" t="s">
        <v>35978</v>
      </c>
      <c r="M2989" t="s">
        <v>35979</v>
      </c>
    </row>
    <row r="2990" spans="1:13">
      <c r="A2990" t="s">
        <v>177</v>
      </c>
      <c r="B2990" t="s">
        <v>177</v>
      </c>
      <c r="C2990" t="s">
        <v>1637</v>
      </c>
      <c r="D2990" t="s">
        <v>154</v>
      </c>
      <c r="E2990" t="s">
        <v>315</v>
      </c>
      <c r="F2990" t="s">
        <v>2</v>
      </c>
      <c r="G2990" t="s">
        <v>35980</v>
      </c>
      <c r="H2990" t="s">
        <v>997</v>
      </c>
      <c r="I2990" t="s">
        <v>35981</v>
      </c>
      <c r="J2990" t="s">
        <v>4323</v>
      </c>
      <c r="K2990" t="s">
        <v>35982</v>
      </c>
      <c r="L2990" t="s">
        <v>35983</v>
      </c>
      <c r="M2990" t="s">
        <v>35984</v>
      </c>
    </row>
    <row r="2991" spans="1:13">
      <c r="A2991" t="s">
        <v>177</v>
      </c>
      <c r="B2991" t="s">
        <v>177</v>
      </c>
      <c r="C2991" t="s">
        <v>1637</v>
      </c>
      <c r="D2991" t="s">
        <v>154</v>
      </c>
      <c r="E2991" t="s">
        <v>315</v>
      </c>
      <c r="F2991" t="s">
        <v>4</v>
      </c>
      <c r="G2991" t="s">
        <v>35985</v>
      </c>
      <c r="H2991" t="s">
        <v>4561</v>
      </c>
      <c r="I2991" t="s">
        <v>35675</v>
      </c>
      <c r="J2991" t="s">
        <v>2060</v>
      </c>
      <c r="K2991" t="s">
        <v>35986</v>
      </c>
      <c r="L2991" t="s">
        <v>35987</v>
      </c>
      <c r="M2991" t="s">
        <v>35988</v>
      </c>
    </row>
    <row r="2992" spans="1:13">
      <c r="A2992" t="s">
        <v>177</v>
      </c>
      <c r="B2992" t="s">
        <v>177</v>
      </c>
      <c r="C2992" t="s">
        <v>1637</v>
      </c>
      <c r="D2992" t="s">
        <v>154</v>
      </c>
      <c r="E2992" t="s">
        <v>315</v>
      </c>
      <c r="F2992" t="s">
        <v>11</v>
      </c>
      <c r="G2992" t="s">
        <v>35989</v>
      </c>
      <c r="H2992" t="s">
        <v>910</v>
      </c>
      <c r="I2992" t="s">
        <v>35990</v>
      </c>
      <c r="J2992" t="s">
        <v>1939</v>
      </c>
      <c r="K2992" t="s">
        <v>35754</v>
      </c>
      <c r="L2992" t="s">
        <v>35991</v>
      </c>
      <c r="M2992" t="s">
        <v>35992</v>
      </c>
    </row>
    <row r="2993" spans="1:13">
      <c r="A2993" t="s">
        <v>177</v>
      </c>
      <c r="B2993" t="s">
        <v>177</v>
      </c>
      <c r="C2993" t="s">
        <v>1637</v>
      </c>
      <c r="D2993" t="s">
        <v>154</v>
      </c>
      <c r="E2993" t="s">
        <v>315</v>
      </c>
      <c r="F2993" t="s">
        <v>20</v>
      </c>
      <c r="G2993" t="s">
        <v>35993</v>
      </c>
      <c r="H2993" t="s">
        <v>2914</v>
      </c>
      <c r="I2993" t="s">
        <v>35994</v>
      </c>
      <c r="J2993" t="s">
        <v>2114</v>
      </c>
      <c r="K2993" t="s">
        <v>35864</v>
      </c>
      <c r="L2993" t="s">
        <v>31704</v>
      </c>
      <c r="M2993" t="s">
        <v>35995</v>
      </c>
    </row>
    <row r="2994" spans="1:13">
      <c r="A2994" t="s">
        <v>177</v>
      </c>
      <c r="B2994" t="s">
        <v>177</v>
      </c>
      <c r="C2994" t="s">
        <v>1637</v>
      </c>
      <c r="D2994" t="s">
        <v>154</v>
      </c>
      <c r="E2994" t="s">
        <v>323</v>
      </c>
      <c r="F2994" t="s">
        <v>3</v>
      </c>
      <c r="G2994" t="s">
        <v>35996</v>
      </c>
      <c r="H2994" t="s">
        <v>1904</v>
      </c>
      <c r="I2994" t="s">
        <v>35997</v>
      </c>
      <c r="J2994" t="s">
        <v>1309</v>
      </c>
      <c r="K2994" t="s">
        <v>35998</v>
      </c>
      <c r="L2994" t="s">
        <v>35999</v>
      </c>
      <c r="M2994" t="s">
        <v>36000</v>
      </c>
    </row>
    <row r="2995" spans="1:13">
      <c r="A2995" t="s">
        <v>177</v>
      </c>
      <c r="B2995" t="s">
        <v>177</v>
      </c>
      <c r="C2995" t="s">
        <v>1637</v>
      </c>
      <c r="D2995" t="s">
        <v>154</v>
      </c>
      <c r="E2995" t="s">
        <v>323</v>
      </c>
      <c r="F2995" t="s">
        <v>10</v>
      </c>
      <c r="G2995" t="s">
        <v>36001</v>
      </c>
      <c r="H2995" t="s">
        <v>2591</v>
      </c>
      <c r="I2995" t="s">
        <v>36002</v>
      </c>
      <c r="J2995" t="s">
        <v>1279</v>
      </c>
      <c r="K2995" t="s">
        <v>35652</v>
      </c>
      <c r="L2995" t="s">
        <v>36003</v>
      </c>
      <c r="M2995" t="s">
        <v>30158</v>
      </c>
    </row>
    <row r="2996" spans="1:13">
      <c r="A2996" t="s">
        <v>177</v>
      </c>
      <c r="B2996" t="s">
        <v>177</v>
      </c>
      <c r="C2996" t="s">
        <v>1637</v>
      </c>
      <c r="D2996" t="s">
        <v>154</v>
      </c>
      <c r="E2996" t="s">
        <v>323</v>
      </c>
      <c r="F2996" t="s">
        <v>2</v>
      </c>
      <c r="G2996" t="s">
        <v>36004</v>
      </c>
      <c r="H2996" t="s">
        <v>2141</v>
      </c>
      <c r="I2996" t="s">
        <v>36005</v>
      </c>
      <c r="J2996" t="s">
        <v>4428</v>
      </c>
      <c r="K2996" t="s">
        <v>36006</v>
      </c>
      <c r="L2996" t="s">
        <v>36007</v>
      </c>
      <c r="M2996" t="s">
        <v>36008</v>
      </c>
    </row>
    <row r="2997" spans="1:13">
      <c r="A2997" t="s">
        <v>177</v>
      </c>
      <c r="B2997" t="s">
        <v>177</v>
      </c>
      <c r="C2997" t="s">
        <v>1637</v>
      </c>
      <c r="D2997" t="s">
        <v>154</v>
      </c>
      <c r="E2997" t="s">
        <v>323</v>
      </c>
      <c r="F2997" t="s">
        <v>4</v>
      </c>
      <c r="G2997" t="s">
        <v>36009</v>
      </c>
      <c r="H2997" t="s">
        <v>2004</v>
      </c>
      <c r="I2997" t="s">
        <v>35909</v>
      </c>
      <c r="J2997" t="s">
        <v>2301</v>
      </c>
      <c r="K2997" t="s">
        <v>36010</v>
      </c>
      <c r="L2997" t="s">
        <v>35911</v>
      </c>
      <c r="M2997" t="s">
        <v>36011</v>
      </c>
    </row>
    <row r="2998" spans="1:13">
      <c r="A2998" t="s">
        <v>177</v>
      </c>
      <c r="B2998" t="s">
        <v>177</v>
      </c>
      <c r="C2998" t="s">
        <v>1637</v>
      </c>
      <c r="D2998" t="s">
        <v>154</v>
      </c>
      <c r="E2998" t="s">
        <v>323</v>
      </c>
      <c r="F2998" t="s">
        <v>11</v>
      </c>
      <c r="G2998" t="s">
        <v>36012</v>
      </c>
      <c r="H2998" t="s">
        <v>3056</v>
      </c>
      <c r="I2998" t="s">
        <v>35863</v>
      </c>
      <c r="J2998" t="s">
        <v>1744</v>
      </c>
      <c r="K2998" t="s">
        <v>35694</v>
      </c>
      <c r="L2998" t="s">
        <v>36013</v>
      </c>
      <c r="M2998" t="s">
        <v>36014</v>
      </c>
    </row>
    <row r="2999" spans="1:13">
      <c r="A2999" t="s">
        <v>177</v>
      </c>
      <c r="B2999" t="s">
        <v>177</v>
      </c>
      <c r="C2999" t="s">
        <v>1637</v>
      </c>
      <c r="D2999" t="s">
        <v>154</v>
      </c>
      <c r="E2999" t="s">
        <v>323</v>
      </c>
      <c r="F2999" t="s">
        <v>20</v>
      </c>
      <c r="G2999" t="s">
        <v>36015</v>
      </c>
      <c r="H2999" t="s">
        <v>2781</v>
      </c>
      <c r="I2999" t="s">
        <v>36016</v>
      </c>
      <c r="J2999" t="s">
        <v>1853</v>
      </c>
      <c r="K2999" t="s">
        <v>36017</v>
      </c>
      <c r="L2999" t="s">
        <v>36018</v>
      </c>
      <c r="M2999" t="s">
        <v>36019</v>
      </c>
    </row>
    <row r="3000" spans="1:13">
      <c r="A3000" t="s">
        <v>177</v>
      </c>
      <c r="B3000" t="s">
        <v>177</v>
      </c>
      <c r="C3000" t="s">
        <v>1637</v>
      </c>
      <c r="D3000" t="s">
        <v>154</v>
      </c>
      <c r="E3000" t="s">
        <v>331</v>
      </c>
      <c r="F3000" t="s">
        <v>3</v>
      </c>
      <c r="G3000" t="s">
        <v>36020</v>
      </c>
      <c r="H3000" t="s">
        <v>4329</v>
      </c>
      <c r="I3000" t="s">
        <v>36021</v>
      </c>
      <c r="J3000" t="s">
        <v>3876</v>
      </c>
      <c r="K3000" t="s">
        <v>36022</v>
      </c>
      <c r="L3000" t="s">
        <v>36023</v>
      </c>
      <c r="M3000" t="s">
        <v>36024</v>
      </c>
    </row>
    <row r="3001" spans="1:13">
      <c r="A3001" t="s">
        <v>177</v>
      </c>
      <c r="B3001" t="s">
        <v>177</v>
      </c>
      <c r="C3001" t="s">
        <v>1637</v>
      </c>
      <c r="D3001" t="s">
        <v>154</v>
      </c>
      <c r="E3001" t="s">
        <v>331</v>
      </c>
      <c r="F3001" t="s">
        <v>10</v>
      </c>
      <c r="G3001" t="s">
        <v>36025</v>
      </c>
      <c r="H3001" t="s">
        <v>1838</v>
      </c>
      <c r="I3001" t="s">
        <v>36026</v>
      </c>
      <c r="J3001" t="s">
        <v>4940</v>
      </c>
      <c r="K3001" t="s">
        <v>36027</v>
      </c>
      <c r="L3001" t="s">
        <v>36028</v>
      </c>
      <c r="M3001" t="s">
        <v>36029</v>
      </c>
    </row>
    <row r="3002" spans="1:13">
      <c r="A3002" t="s">
        <v>177</v>
      </c>
      <c r="B3002" t="s">
        <v>177</v>
      </c>
      <c r="C3002" t="s">
        <v>1637</v>
      </c>
      <c r="D3002" t="s">
        <v>154</v>
      </c>
      <c r="E3002" t="s">
        <v>331</v>
      </c>
      <c r="F3002" t="s">
        <v>2</v>
      </c>
      <c r="G3002" t="s">
        <v>36030</v>
      </c>
      <c r="H3002" t="s">
        <v>2802</v>
      </c>
      <c r="I3002" t="s">
        <v>36031</v>
      </c>
      <c r="J3002" t="s">
        <v>1982</v>
      </c>
      <c r="K3002" t="s">
        <v>35932</v>
      </c>
      <c r="L3002" t="s">
        <v>36032</v>
      </c>
      <c r="M3002" t="s">
        <v>36033</v>
      </c>
    </row>
    <row r="3003" spans="1:13">
      <c r="A3003" t="s">
        <v>177</v>
      </c>
      <c r="B3003" t="s">
        <v>177</v>
      </c>
      <c r="C3003" t="s">
        <v>1637</v>
      </c>
      <c r="D3003" t="s">
        <v>154</v>
      </c>
      <c r="E3003" t="s">
        <v>331</v>
      </c>
      <c r="F3003" t="s">
        <v>4</v>
      </c>
      <c r="G3003" t="s">
        <v>36034</v>
      </c>
      <c r="H3003" t="s">
        <v>3221</v>
      </c>
      <c r="I3003" t="s">
        <v>35833</v>
      </c>
      <c r="J3003" t="s">
        <v>1984</v>
      </c>
      <c r="K3003" t="s">
        <v>35829</v>
      </c>
      <c r="L3003" t="s">
        <v>36035</v>
      </c>
      <c r="M3003" t="s">
        <v>36036</v>
      </c>
    </row>
    <row r="3004" spans="1:13">
      <c r="A3004" t="s">
        <v>177</v>
      </c>
      <c r="B3004" t="s">
        <v>177</v>
      </c>
      <c r="C3004" t="s">
        <v>1637</v>
      </c>
      <c r="D3004" t="s">
        <v>154</v>
      </c>
      <c r="E3004" t="s">
        <v>331</v>
      </c>
      <c r="F3004" t="s">
        <v>11</v>
      </c>
      <c r="G3004" t="s">
        <v>36037</v>
      </c>
      <c r="H3004" t="s">
        <v>2487</v>
      </c>
      <c r="I3004" t="s">
        <v>35805</v>
      </c>
      <c r="J3004" t="s">
        <v>1786</v>
      </c>
      <c r="K3004" t="s">
        <v>35915</v>
      </c>
      <c r="L3004" t="s">
        <v>35807</v>
      </c>
      <c r="M3004" t="s">
        <v>36038</v>
      </c>
    </row>
    <row r="3005" spans="1:13">
      <c r="A3005" t="s">
        <v>177</v>
      </c>
      <c r="B3005" t="s">
        <v>177</v>
      </c>
      <c r="C3005" t="s">
        <v>1637</v>
      </c>
      <c r="D3005" t="s">
        <v>154</v>
      </c>
      <c r="E3005" t="s">
        <v>331</v>
      </c>
      <c r="F3005" t="s">
        <v>20</v>
      </c>
      <c r="G3005" t="s">
        <v>36039</v>
      </c>
      <c r="H3005" t="s">
        <v>2544</v>
      </c>
      <c r="I3005" t="s">
        <v>36040</v>
      </c>
      <c r="J3005" t="s">
        <v>1810</v>
      </c>
      <c r="K3005" t="s">
        <v>35838</v>
      </c>
      <c r="L3005" t="s">
        <v>27150</v>
      </c>
      <c r="M3005" t="s">
        <v>36041</v>
      </c>
    </row>
    <row r="3006" spans="1:13">
      <c r="A3006" t="s">
        <v>177</v>
      </c>
      <c r="B3006" t="s">
        <v>177</v>
      </c>
      <c r="C3006" t="s">
        <v>1637</v>
      </c>
      <c r="D3006" t="s">
        <v>155</v>
      </c>
      <c r="E3006" t="s">
        <v>339</v>
      </c>
      <c r="F3006" t="s">
        <v>3</v>
      </c>
      <c r="G3006" t="s">
        <v>36042</v>
      </c>
      <c r="H3006" t="s">
        <v>2982</v>
      </c>
      <c r="I3006" t="s">
        <v>36043</v>
      </c>
      <c r="J3006" t="s">
        <v>2059</v>
      </c>
      <c r="K3006" t="s">
        <v>36044</v>
      </c>
      <c r="L3006" t="s">
        <v>9962</v>
      </c>
      <c r="M3006" t="s">
        <v>36045</v>
      </c>
    </row>
    <row r="3007" spans="1:13">
      <c r="A3007" t="s">
        <v>177</v>
      </c>
      <c r="B3007" t="s">
        <v>177</v>
      </c>
      <c r="C3007" t="s">
        <v>1637</v>
      </c>
      <c r="D3007" t="s">
        <v>155</v>
      </c>
      <c r="E3007" t="s">
        <v>339</v>
      </c>
      <c r="F3007" t="s">
        <v>10</v>
      </c>
      <c r="G3007" t="s">
        <v>36046</v>
      </c>
      <c r="H3007" t="s">
        <v>1075</v>
      </c>
      <c r="I3007" t="s">
        <v>36047</v>
      </c>
      <c r="J3007" t="s">
        <v>4630</v>
      </c>
      <c r="K3007" t="s">
        <v>36048</v>
      </c>
      <c r="L3007" t="s">
        <v>36049</v>
      </c>
      <c r="M3007" t="s">
        <v>36050</v>
      </c>
    </row>
    <row r="3008" spans="1:13">
      <c r="A3008" t="s">
        <v>177</v>
      </c>
      <c r="B3008" t="s">
        <v>177</v>
      </c>
      <c r="C3008" t="s">
        <v>1637</v>
      </c>
      <c r="D3008" t="s">
        <v>155</v>
      </c>
      <c r="E3008" t="s">
        <v>339</v>
      </c>
      <c r="F3008" t="s">
        <v>2</v>
      </c>
      <c r="G3008" t="s">
        <v>36051</v>
      </c>
      <c r="H3008" t="s">
        <v>8595</v>
      </c>
      <c r="I3008" t="s">
        <v>36052</v>
      </c>
      <c r="J3008" t="s">
        <v>3456</v>
      </c>
      <c r="K3008" t="s">
        <v>36053</v>
      </c>
      <c r="L3008" t="s">
        <v>36054</v>
      </c>
      <c r="M3008" t="s">
        <v>36055</v>
      </c>
    </row>
    <row r="3009" spans="1:13">
      <c r="A3009" t="s">
        <v>177</v>
      </c>
      <c r="B3009" t="s">
        <v>177</v>
      </c>
      <c r="C3009" t="s">
        <v>1637</v>
      </c>
      <c r="D3009" t="s">
        <v>155</v>
      </c>
      <c r="E3009" t="s">
        <v>339</v>
      </c>
      <c r="F3009" t="s">
        <v>4</v>
      </c>
      <c r="G3009" t="s">
        <v>36056</v>
      </c>
      <c r="H3009" t="s">
        <v>3051</v>
      </c>
      <c r="I3009" t="s">
        <v>36057</v>
      </c>
      <c r="J3009" t="s">
        <v>3500</v>
      </c>
      <c r="K3009" t="s">
        <v>36058</v>
      </c>
      <c r="L3009" t="s">
        <v>36059</v>
      </c>
      <c r="M3009" t="s">
        <v>36060</v>
      </c>
    </row>
    <row r="3010" spans="1:13">
      <c r="A3010" t="s">
        <v>177</v>
      </c>
      <c r="B3010" t="s">
        <v>177</v>
      </c>
      <c r="C3010" t="s">
        <v>1637</v>
      </c>
      <c r="D3010" t="s">
        <v>155</v>
      </c>
      <c r="E3010" t="s">
        <v>339</v>
      </c>
      <c r="F3010" t="s">
        <v>11</v>
      </c>
      <c r="G3010" t="s">
        <v>36061</v>
      </c>
      <c r="H3010" t="s">
        <v>3125</v>
      </c>
      <c r="I3010" t="s">
        <v>36062</v>
      </c>
      <c r="J3010" t="s">
        <v>2301</v>
      </c>
      <c r="K3010" t="s">
        <v>36010</v>
      </c>
      <c r="L3010" t="s">
        <v>36063</v>
      </c>
      <c r="M3010" t="s">
        <v>36064</v>
      </c>
    </row>
    <row r="3011" spans="1:13">
      <c r="A3011" t="s">
        <v>177</v>
      </c>
      <c r="B3011" t="s">
        <v>177</v>
      </c>
      <c r="C3011" t="s">
        <v>1637</v>
      </c>
      <c r="D3011" t="s">
        <v>155</v>
      </c>
      <c r="E3011" t="s">
        <v>339</v>
      </c>
      <c r="F3011" t="s">
        <v>20</v>
      </c>
      <c r="G3011" t="s">
        <v>36065</v>
      </c>
      <c r="H3011" t="s">
        <v>2573</v>
      </c>
      <c r="I3011" t="s">
        <v>36066</v>
      </c>
      <c r="J3011" t="s">
        <v>1742</v>
      </c>
      <c r="K3011" t="s">
        <v>35801</v>
      </c>
      <c r="L3011" t="s">
        <v>19935</v>
      </c>
      <c r="M3011" t="s">
        <v>36067</v>
      </c>
    </row>
    <row r="3012" spans="1:13">
      <c r="A3012" t="s">
        <v>177</v>
      </c>
      <c r="B3012" t="s">
        <v>177</v>
      </c>
      <c r="C3012" t="s">
        <v>1637</v>
      </c>
      <c r="D3012" t="s">
        <v>155</v>
      </c>
      <c r="E3012" t="s">
        <v>347</v>
      </c>
      <c r="F3012" t="s">
        <v>3</v>
      </c>
      <c r="G3012" t="s">
        <v>36068</v>
      </c>
      <c r="H3012" t="s">
        <v>3932</v>
      </c>
      <c r="I3012" t="s">
        <v>35888</v>
      </c>
      <c r="J3012" t="s">
        <v>1947</v>
      </c>
      <c r="K3012" t="s">
        <v>36069</v>
      </c>
      <c r="L3012" t="s">
        <v>36070</v>
      </c>
      <c r="M3012" t="s">
        <v>36071</v>
      </c>
    </row>
    <row r="3013" spans="1:13">
      <c r="A3013" t="s">
        <v>177</v>
      </c>
      <c r="B3013" t="s">
        <v>177</v>
      </c>
      <c r="C3013" t="s">
        <v>1637</v>
      </c>
      <c r="D3013" t="s">
        <v>155</v>
      </c>
      <c r="E3013" t="s">
        <v>347</v>
      </c>
      <c r="F3013" t="s">
        <v>10</v>
      </c>
      <c r="G3013" t="s">
        <v>36072</v>
      </c>
      <c r="H3013" t="s">
        <v>2141</v>
      </c>
      <c r="I3013" t="s">
        <v>36005</v>
      </c>
      <c r="J3013" t="s">
        <v>3621</v>
      </c>
      <c r="K3013" t="s">
        <v>36073</v>
      </c>
      <c r="L3013" t="s">
        <v>32112</v>
      </c>
      <c r="M3013" t="s">
        <v>36074</v>
      </c>
    </row>
    <row r="3014" spans="1:13">
      <c r="A3014" t="s">
        <v>177</v>
      </c>
      <c r="B3014" t="s">
        <v>177</v>
      </c>
      <c r="C3014" t="s">
        <v>1637</v>
      </c>
      <c r="D3014" t="s">
        <v>155</v>
      </c>
      <c r="E3014" t="s">
        <v>347</v>
      </c>
      <c r="F3014" t="s">
        <v>2</v>
      </c>
      <c r="G3014" t="s">
        <v>36075</v>
      </c>
      <c r="H3014" t="s">
        <v>1226</v>
      </c>
      <c r="I3014" t="s">
        <v>36076</v>
      </c>
      <c r="J3014" t="s">
        <v>1155</v>
      </c>
      <c r="K3014" t="s">
        <v>35846</v>
      </c>
      <c r="L3014" t="s">
        <v>36077</v>
      </c>
      <c r="M3014" t="s">
        <v>36078</v>
      </c>
    </row>
    <row r="3015" spans="1:13">
      <c r="A3015" t="s">
        <v>177</v>
      </c>
      <c r="B3015" t="s">
        <v>177</v>
      </c>
      <c r="C3015" t="s">
        <v>1637</v>
      </c>
      <c r="D3015" t="s">
        <v>155</v>
      </c>
      <c r="E3015" t="s">
        <v>347</v>
      </c>
      <c r="F3015" t="s">
        <v>4</v>
      </c>
      <c r="G3015" t="s">
        <v>36079</v>
      </c>
      <c r="H3015" t="s">
        <v>2206</v>
      </c>
      <c r="I3015" t="s">
        <v>36080</v>
      </c>
      <c r="J3015" t="s">
        <v>1354</v>
      </c>
      <c r="K3015" t="s">
        <v>35946</v>
      </c>
      <c r="L3015" t="s">
        <v>36081</v>
      </c>
      <c r="M3015" t="s">
        <v>36082</v>
      </c>
    </row>
    <row r="3016" spans="1:13">
      <c r="A3016" t="s">
        <v>177</v>
      </c>
      <c r="B3016" t="s">
        <v>177</v>
      </c>
      <c r="C3016" t="s">
        <v>1637</v>
      </c>
      <c r="D3016" t="s">
        <v>155</v>
      </c>
      <c r="E3016" t="s">
        <v>347</v>
      </c>
      <c r="F3016" t="s">
        <v>11</v>
      </c>
      <c r="G3016" t="s">
        <v>36083</v>
      </c>
      <c r="H3016" t="s">
        <v>2330</v>
      </c>
      <c r="I3016" t="s">
        <v>36084</v>
      </c>
      <c r="J3016" t="s">
        <v>1764</v>
      </c>
      <c r="K3016" t="s">
        <v>35806</v>
      </c>
      <c r="L3016" t="s">
        <v>36085</v>
      </c>
      <c r="M3016" t="s">
        <v>36086</v>
      </c>
    </row>
    <row r="3017" spans="1:13">
      <c r="A3017" t="s">
        <v>177</v>
      </c>
      <c r="B3017" t="s">
        <v>177</v>
      </c>
      <c r="C3017" t="s">
        <v>1637</v>
      </c>
      <c r="D3017" t="s">
        <v>155</v>
      </c>
      <c r="E3017" t="s">
        <v>347</v>
      </c>
      <c r="F3017" t="s">
        <v>20</v>
      </c>
      <c r="G3017" t="s">
        <v>36087</v>
      </c>
      <c r="H3017" t="s">
        <v>2976</v>
      </c>
      <c r="I3017" t="s">
        <v>36088</v>
      </c>
      <c r="J3017" t="s">
        <v>1918</v>
      </c>
      <c r="K3017" t="s">
        <v>36089</v>
      </c>
      <c r="L3017" t="s">
        <v>32953</v>
      </c>
      <c r="M3017" t="s">
        <v>36090</v>
      </c>
    </row>
    <row r="3018" spans="1:13">
      <c r="A3018" t="s">
        <v>177</v>
      </c>
      <c r="B3018" t="s">
        <v>177</v>
      </c>
      <c r="C3018" t="s">
        <v>1637</v>
      </c>
      <c r="D3018" t="s">
        <v>155</v>
      </c>
      <c r="E3018" t="s">
        <v>230</v>
      </c>
      <c r="F3018" t="s">
        <v>3</v>
      </c>
      <c r="G3018" t="s">
        <v>36091</v>
      </c>
      <c r="H3018" t="s">
        <v>2037</v>
      </c>
      <c r="I3018" t="s">
        <v>36092</v>
      </c>
      <c r="J3018" t="s">
        <v>2613</v>
      </c>
      <c r="K3018" t="s">
        <v>36093</v>
      </c>
      <c r="L3018" t="s">
        <v>27515</v>
      </c>
      <c r="M3018" t="s">
        <v>36094</v>
      </c>
    </row>
    <row r="3019" spans="1:13">
      <c r="A3019" t="s">
        <v>177</v>
      </c>
      <c r="B3019" t="s">
        <v>177</v>
      </c>
      <c r="C3019" t="s">
        <v>1637</v>
      </c>
      <c r="D3019" t="s">
        <v>155</v>
      </c>
      <c r="E3019" t="s">
        <v>230</v>
      </c>
      <c r="F3019" t="s">
        <v>10</v>
      </c>
      <c r="G3019" t="s">
        <v>36095</v>
      </c>
      <c r="H3019" t="s">
        <v>6267</v>
      </c>
      <c r="I3019" t="s">
        <v>36096</v>
      </c>
      <c r="J3019" t="s">
        <v>2806</v>
      </c>
      <c r="K3019" t="s">
        <v>36097</v>
      </c>
      <c r="L3019" t="s">
        <v>36098</v>
      </c>
      <c r="M3019" t="s">
        <v>36099</v>
      </c>
    </row>
    <row r="3020" spans="1:13">
      <c r="A3020" t="s">
        <v>177</v>
      </c>
      <c r="B3020" t="s">
        <v>177</v>
      </c>
      <c r="C3020" t="s">
        <v>1637</v>
      </c>
      <c r="D3020" t="s">
        <v>155</v>
      </c>
      <c r="E3020" t="s">
        <v>230</v>
      </c>
      <c r="F3020" t="s">
        <v>2</v>
      </c>
      <c r="G3020" t="s">
        <v>36100</v>
      </c>
      <c r="H3020" t="s">
        <v>1214</v>
      </c>
      <c r="I3020" t="s">
        <v>36101</v>
      </c>
      <c r="J3020" t="s">
        <v>1425</v>
      </c>
      <c r="K3020" t="s">
        <v>36102</v>
      </c>
      <c r="L3020" t="s">
        <v>36103</v>
      </c>
      <c r="M3020" t="s">
        <v>36104</v>
      </c>
    </row>
    <row r="3021" spans="1:13">
      <c r="A3021" t="s">
        <v>177</v>
      </c>
      <c r="B3021" t="s">
        <v>177</v>
      </c>
      <c r="C3021" t="s">
        <v>1637</v>
      </c>
      <c r="D3021" t="s">
        <v>155</v>
      </c>
      <c r="E3021" t="s">
        <v>230</v>
      </c>
      <c r="F3021" t="s">
        <v>4</v>
      </c>
      <c r="G3021" t="s">
        <v>36105</v>
      </c>
      <c r="H3021" t="s">
        <v>1818</v>
      </c>
      <c r="I3021" t="s">
        <v>35666</v>
      </c>
      <c r="J3021" t="s">
        <v>926</v>
      </c>
      <c r="K3021" t="s">
        <v>36106</v>
      </c>
      <c r="L3021" t="s">
        <v>36107</v>
      </c>
      <c r="M3021" t="s">
        <v>36108</v>
      </c>
    </row>
    <row r="3022" spans="1:13">
      <c r="A3022" t="s">
        <v>177</v>
      </c>
      <c r="B3022" t="s">
        <v>177</v>
      </c>
      <c r="C3022" t="s">
        <v>1637</v>
      </c>
      <c r="D3022" t="s">
        <v>155</v>
      </c>
      <c r="E3022" t="s">
        <v>230</v>
      </c>
      <c r="F3022" t="s">
        <v>11</v>
      </c>
      <c r="G3022" t="s">
        <v>36109</v>
      </c>
      <c r="H3022" t="s">
        <v>2907</v>
      </c>
      <c r="I3022" t="s">
        <v>36110</v>
      </c>
      <c r="J3022" t="s">
        <v>1764</v>
      </c>
      <c r="K3022" t="s">
        <v>35806</v>
      </c>
      <c r="L3022" t="s">
        <v>36111</v>
      </c>
      <c r="M3022" t="s">
        <v>36112</v>
      </c>
    </row>
    <row r="3023" spans="1:13">
      <c r="A3023" t="s">
        <v>177</v>
      </c>
      <c r="B3023" t="s">
        <v>177</v>
      </c>
      <c r="C3023" t="s">
        <v>1637</v>
      </c>
      <c r="D3023" t="s">
        <v>155</v>
      </c>
      <c r="E3023" t="s">
        <v>230</v>
      </c>
      <c r="F3023" t="s">
        <v>20</v>
      </c>
      <c r="G3023" t="s">
        <v>36113</v>
      </c>
      <c r="H3023" t="s">
        <v>1968</v>
      </c>
      <c r="I3023" t="s">
        <v>36114</v>
      </c>
      <c r="J3023" t="s">
        <v>2052</v>
      </c>
      <c r="K3023" t="s">
        <v>35920</v>
      </c>
      <c r="L3023" t="s">
        <v>36115</v>
      </c>
      <c r="M3023" t="s">
        <v>36116</v>
      </c>
    </row>
    <row r="3024" spans="1:13">
      <c r="A3024" t="s">
        <v>177</v>
      </c>
      <c r="B3024" t="s">
        <v>177</v>
      </c>
      <c r="C3024" t="s">
        <v>1637</v>
      </c>
      <c r="D3024" t="s">
        <v>155</v>
      </c>
      <c r="E3024" t="s">
        <v>300</v>
      </c>
      <c r="F3024" t="s">
        <v>3</v>
      </c>
      <c r="G3024" t="s">
        <v>36117</v>
      </c>
      <c r="H3024" t="s">
        <v>7659</v>
      </c>
      <c r="I3024" t="s">
        <v>36118</v>
      </c>
      <c r="J3024" t="s">
        <v>3125</v>
      </c>
      <c r="K3024" t="s">
        <v>36119</v>
      </c>
      <c r="L3024" t="s">
        <v>36120</v>
      </c>
      <c r="M3024" t="s">
        <v>36121</v>
      </c>
    </row>
    <row r="3025" spans="1:13">
      <c r="A3025" t="s">
        <v>177</v>
      </c>
      <c r="B3025" t="s">
        <v>177</v>
      </c>
      <c r="C3025" t="s">
        <v>1637</v>
      </c>
      <c r="D3025" t="s">
        <v>155</v>
      </c>
      <c r="E3025" t="s">
        <v>300</v>
      </c>
      <c r="F3025" t="s">
        <v>10</v>
      </c>
      <c r="G3025" t="s">
        <v>36122</v>
      </c>
      <c r="H3025" t="s">
        <v>3691</v>
      </c>
      <c r="I3025" t="s">
        <v>36123</v>
      </c>
      <c r="J3025" t="s">
        <v>4934</v>
      </c>
      <c r="K3025" t="s">
        <v>36124</v>
      </c>
      <c r="L3025" t="s">
        <v>36125</v>
      </c>
      <c r="M3025" t="s">
        <v>36126</v>
      </c>
    </row>
    <row r="3026" spans="1:13">
      <c r="A3026" t="s">
        <v>177</v>
      </c>
      <c r="B3026" t="s">
        <v>177</v>
      </c>
      <c r="C3026" t="s">
        <v>1637</v>
      </c>
      <c r="D3026" t="s">
        <v>155</v>
      </c>
      <c r="E3026" t="s">
        <v>300</v>
      </c>
      <c r="F3026" t="s">
        <v>2</v>
      </c>
      <c r="G3026" t="s">
        <v>36127</v>
      </c>
      <c r="H3026" t="s">
        <v>1309</v>
      </c>
      <c r="I3026" t="s">
        <v>36128</v>
      </c>
      <c r="J3026" t="s">
        <v>3221</v>
      </c>
      <c r="K3026" t="s">
        <v>35855</v>
      </c>
      <c r="L3026" t="s">
        <v>36129</v>
      </c>
      <c r="M3026" t="s">
        <v>36130</v>
      </c>
    </row>
    <row r="3027" spans="1:13">
      <c r="A3027" t="s">
        <v>177</v>
      </c>
      <c r="B3027" t="s">
        <v>177</v>
      </c>
      <c r="C3027" t="s">
        <v>1637</v>
      </c>
      <c r="D3027" t="s">
        <v>155</v>
      </c>
      <c r="E3027" t="s">
        <v>300</v>
      </c>
      <c r="F3027" t="s">
        <v>4</v>
      </c>
      <c r="G3027" t="s">
        <v>36131</v>
      </c>
      <c r="H3027" t="s">
        <v>1937</v>
      </c>
      <c r="I3027" t="s">
        <v>36132</v>
      </c>
      <c r="J3027" t="s">
        <v>1831</v>
      </c>
      <c r="K3027" t="s">
        <v>35716</v>
      </c>
      <c r="L3027" t="s">
        <v>36133</v>
      </c>
      <c r="M3027" t="s">
        <v>36134</v>
      </c>
    </row>
    <row r="3028" spans="1:13">
      <c r="A3028" t="s">
        <v>177</v>
      </c>
      <c r="B3028" t="s">
        <v>177</v>
      </c>
      <c r="C3028" t="s">
        <v>1637</v>
      </c>
      <c r="D3028" t="s">
        <v>155</v>
      </c>
      <c r="E3028" t="s">
        <v>300</v>
      </c>
      <c r="F3028" t="s">
        <v>11</v>
      </c>
      <c r="G3028" t="s">
        <v>36135</v>
      </c>
      <c r="H3028" t="s">
        <v>2781</v>
      </c>
      <c r="I3028" t="s">
        <v>36016</v>
      </c>
      <c r="J3028" t="s">
        <v>1698</v>
      </c>
      <c r="K3028" t="s">
        <v>36136</v>
      </c>
      <c r="L3028" t="s">
        <v>36137</v>
      </c>
      <c r="M3028" t="s">
        <v>36138</v>
      </c>
    </row>
    <row r="3029" spans="1:13">
      <c r="A3029" t="s">
        <v>177</v>
      </c>
      <c r="B3029" t="s">
        <v>177</v>
      </c>
      <c r="C3029" t="s">
        <v>1637</v>
      </c>
      <c r="D3029" t="s">
        <v>155</v>
      </c>
      <c r="E3029" t="s">
        <v>300</v>
      </c>
      <c r="F3029" t="s">
        <v>20</v>
      </c>
      <c r="G3029" t="s">
        <v>36139</v>
      </c>
      <c r="H3029" t="s">
        <v>2404</v>
      </c>
      <c r="I3029" t="s">
        <v>36140</v>
      </c>
      <c r="J3029" t="s">
        <v>1613</v>
      </c>
      <c r="K3029" t="s">
        <v>35938</v>
      </c>
      <c r="L3029" t="s">
        <v>26503</v>
      </c>
      <c r="M3029" t="s">
        <v>36141</v>
      </c>
    </row>
    <row r="3030" spans="1:13">
      <c r="A3030" t="s">
        <v>177</v>
      </c>
      <c r="B3030" t="s">
        <v>177</v>
      </c>
      <c r="C3030" t="s">
        <v>1637</v>
      </c>
      <c r="D3030" t="s">
        <v>156</v>
      </c>
      <c r="E3030" t="s">
        <v>369</v>
      </c>
      <c r="F3030" t="s">
        <v>10</v>
      </c>
      <c r="G3030" t="s">
        <v>36142</v>
      </c>
      <c r="H3030" t="s">
        <v>1051</v>
      </c>
      <c r="I3030" t="s">
        <v>25397</v>
      </c>
      <c r="J3030" t="s">
        <v>1051</v>
      </c>
      <c r="K3030" t="s">
        <v>25397</v>
      </c>
      <c r="L3030" t="s">
        <v>6841</v>
      </c>
      <c r="M3030" t="s">
        <v>6841</v>
      </c>
    </row>
    <row r="3031" spans="1:13">
      <c r="A3031" t="s">
        <v>177</v>
      </c>
      <c r="B3031" t="s">
        <v>177</v>
      </c>
      <c r="C3031" t="s">
        <v>1637</v>
      </c>
      <c r="D3031" t="s">
        <v>161</v>
      </c>
      <c r="E3031" t="s">
        <v>690</v>
      </c>
      <c r="F3031" t="s">
        <v>3</v>
      </c>
      <c r="G3031" t="s">
        <v>36143</v>
      </c>
      <c r="H3031" t="s">
        <v>2114</v>
      </c>
      <c r="I3031" t="s">
        <v>36144</v>
      </c>
      <c r="J3031" t="s">
        <v>1831</v>
      </c>
      <c r="K3031" t="s">
        <v>36145</v>
      </c>
      <c r="L3031" t="s">
        <v>36146</v>
      </c>
      <c r="M3031" t="s">
        <v>36147</v>
      </c>
    </row>
    <row r="3032" spans="1:13">
      <c r="A3032" t="s">
        <v>177</v>
      </c>
      <c r="B3032" t="s">
        <v>177</v>
      </c>
      <c r="C3032" t="s">
        <v>1637</v>
      </c>
      <c r="D3032" t="s">
        <v>161</v>
      </c>
      <c r="E3032" t="s">
        <v>690</v>
      </c>
      <c r="F3032" t="s">
        <v>10</v>
      </c>
      <c r="G3032" t="s">
        <v>36148</v>
      </c>
      <c r="H3032" t="s">
        <v>2877</v>
      </c>
      <c r="I3032" t="s">
        <v>36149</v>
      </c>
      <c r="J3032" t="s">
        <v>2059</v>
      </c>
      <c r="K3032" t="s">
        <v>36150</v>
      </c>
      <c r="L3032" t="s">
        <v>36151</v>
      </c>
      <c r="M3032" t="s">
        <v>36152</v>
      </c>
    </row>
    <row r="3033" spans="1:13">
      <c r="A3033" t="s">
        <v>177</v>
      </c>
      <c r="B3033" t="s">
        <v>177</v>
      </c>
      <c r="C3033" t="s">
        <v>1637</v>
      </c>
      <c r="D3033" t="s">
        <v>161</v>
      </c>
      <c r="E3033" t="s">
        <v>690</v>
      </c>
      <c r="F3033" t="s">
        <v>2</v>
      </c>
      <c r="G3033" t="s">
        <v>36153</v>
      </c>
      <c r="H3033" t="s">
        <v>3589</v>
      </c>
      <c r="I3033" t="s">
        <v>36154</v>
      </c>
      <c r="J3033" t="s">
        <v>1348</v>
      </c>
      <c r="K3033" t="s">
        <v>36155</v>
      </c>
      <c r="L3033" t="s">
        <v>36156</v>
      </c>
      <c r="M3033" t="s">
        <v>36157</v>
      </c>
    </row>
    <row r="3034" spans="1:13">
      <c r="A3034" t="s">
        <v>177</v>
      </c>
      <c r="B3034" t="s">
        <v>177</v>
      </c>
      <c r="C3034" t="s">
        <v>1637</v>
      </c>
      <c r="D3034" t="s">
        <v>161</v>
      </c>
      <c r="E3034" t="s">
        <v>690</v>
      </c>
      <c r="F3034" t="s">
        <v>4</v>
      </c>
      <c r="G3034" t="s">
        <v>36158</v>
      </c>
      <c r="H3034" t="s">
        <v>3221</v>
      </c>
      <c r="I3034" t="s">
        <v>36159</v>
      </c>
      <c r="J3034" t="s">
        <v>2029</v>
      </c>
      <c r="K3034" t="s">
        <v>13720</v>
      </c>
      <c r="L3034" t="s">
        <v>36160</v>
      </c>
      <c r="M3034" t="s">
        <v>36161</v>
      </c>
    </row>
    <row r="3035" spans="1:13">
      <c r="A3035" t="s">
        <v>177</v>
      </c>
      <c r="B3035" t="s">
        <v>177</v>
      </c>
      <c r="C3035" t="s">
        <v>1637</v>
      </c>
      <c r="D3035" t="s">
        <v>161</v>
      </c>
      <c r="E3035" t="s">
        <v>690</v>
      </c>
      <c r="F3035" t="s">
        <v>11</v>
      </c>
      <c r="G3035" t="s">
        <v>36162</v>
      </c>
      <c r="H3035" t="s">
        <v>2059</v>
      </c>
      <c r="I3035" t="s">
        <v>36163</v>
      </c>
      <c r="J3035" t="s">
        <v>1590</v>
      </c>
      <c r="K3035" t="s">
        <v>36164</v>
      </c>
      <c r="L3035" t="s">
        <v>36165</v>
      </c>
      <c r="M3035" t="s">
        <v>36166</v>
      </c>
    </row>
    <row r="3036" spans="1:13">
      <c r="A3036" t="s">
        <v>177</v>
      </c>
      <c r="B3036" t="s">
        <v>177</v>
      </c>
      <c r="C3036" t="s">
        <v>1637</v>
      </c>
      <c r="D3036" t="s">
        <v>161</v>
      </c>
      <c r="E3036" t="s">
        <v>690</v>
      </c>
      <c r="F3036" t="s">
        <v>20</v>
      </c>
      <c r="G3036" t="s">
        <v>36167</v>
      </c>
      <c r="H3036" t="s">
        <v>2281</v>
      </c>
      <c r="I3036" t="s">
        <v>36168</v>
      </c>
      <c r="J3036" t="s">
        <v>1613</v>
      </c>
      <c r="K3036" t="s">
        <v>36169</v>
      </c>
      <c r="L3036" t="s">
        <v>36170</v>
      </c>
      <c r="M3036" t="s">
        <v>36171</v>
      </c>
    </row>
    <row r="3037" spans="1:13">
      <c r="A3037" t="s">
        <v>177</v>
      </c>
      <c r="B3037" t="s">
        <v>177</v>
      </c>
      <c r="C3037" t="s">
        <v>1637</v>
      </c>
      <c r="D3037" t="s">
        <v>161</v>
      </c>
      <c r="E3037" t="s">
        <v>698</v>
      </c>
      <c r="F3037" t="s">
        <v>3</v>
      </c>
      <c r="G3037" t="s">
        <v>36172</v>
      </c>
      <c r="H3037" t="s">
        <v>3271</v>
      </c>
      <c r="I3037" t="s">
        <v>36173</v>
      </c>
      <c r="J3037" t="s">
        <v>2288</v>
      </c>
      <c r="K3037" t="s">
        <v>36174</v>
      </c>
      <c r="L3037" t="s">
        <v>36175</v>
      </c>
      <c r="M3037" t="s">
        <v>36176</v>
      </c>
    </row>
    <row r="3038" spans="1:13">
      <c r="A3038" t="s">
        <v>177</v>
      </c>
      <c r="B3038" t="s">
        <v>177</v>
      </c>
      <c r="C3038" t="s">
        <v>1637</v>
      </c>
      <c r="D3038" t="s">
        <v>161</v>
      </c>
      <c r="E3038" t="s">
        <v>698</v>
      </c>
      <c r="F3038" t="s">
        <v>10</v>
      </c>
      <c r="G3038" t="s">
        <v>36177</v>
      </c>
      <c r="H3038" t="s">
        <v>3219</v>
      </c>
      <c r="I3038" t="s">
        <v>36178</v>
      </c>
      <c r="J3038" t="s">
        <v>2614</v>
      </c>
      <c r="K3038" t="s">
        <v>36179</v>
      </c>
      <c r="L3038" t="s">
        <v>24935</v>
      </c>
      <c r="M3038" t="s">
        <v>36180</v>
      </c>
    </row>
    <row r="3039" spans="1:13">
      <c r="A3039" t="s">
        <v>177</v>
      </c>
      <c r="B3039" t="s">
        <v>177</v>
      </c>
      <c r="C3039" t="s">
        <v>1637</v>
      </c>
      <c r="D3039" t="s">
        <v>161</v>
      </c>
      <c r="E3039" t="s">
        <v>698</v>
      </c>
      <c r="F3039" t="s">
        <v>2</v>
      </c>
      <c r="G3039" t="s">
        <v>36181</v>
      </c>
      <c r="H3039" t="s">
        <v>3905</v>
      </c>
      <c r="I3039" t="s">
        <v>36182</v>
      </c>
      <c r="J3039" t="s">
        <v>2818</v>
      </c>
      <c r="K3039" t="s">
        <v>36183</v>
      </c>
      <c r="L3039" t="s">
        <v>26234</v>
      </c>
      <c r="M3039" t="s">
        <v>25184</v>
      </c>
    </row>
    <row r="3040" spans="1:13">
      <c r="A3040" t="s">
        <v>177</v>
      </c>
      <c r="B3040" t="s">
        <v>177</v>
      </c>
      <c r="C3040" t="s">
        <v>1637</v>
      </c>
      <c r="D3040" t="s">
        <v>161</v>
      </c>
      <c r="E3040" t="s">
        <v>698</v>
      </c>
      <c r="F3040" t="s">
        <v>4</v>
      </c>
      <c r="G3040" t="s">
        <v>36184</v>
      </c>
      <c r="H3040" t="s">
        <v>1968</v>
      </c>
      <c r="I3040" t="s">
        <v>36185</v>
      </c>
      <c r="J3040" t="s">
        <v>1810</v>
      </c>
      <c r="K3040" t="s">
        <v>36186</v>
      </c>
      <c r="L3040" t="s">
        <v>31874</v>
      </c>
      <c r="M3040" t="s">
        <v>36187</v>
      </c>
    </row>
    <row r="3041" spans="1:13">
      <c r="A3041" t="s">
        <v>177</v>
      </c>
      <c r="B3041" t="s">
        <v>177</v>
      </c>
      <c r="C3041" t="s">
        <v>1637</v>
      </c>
      <c r="D3041" t="s">
        <v>161</v>
      </c>
      <c r="E3041" t="s">
        <v>698</v>
      </c>
      <c r="F3041" t="s">
        <v>11</v>
      </c>
      <c r="G3041" t="s">
        <v>36188</v>
      </c>
      <c r="H3041" t="s">
        <v>1968</v>
      </c>
      <c r="I3041" t="s">
        <v>36185</v>
      </c>
      <c r="J3041" t="s">
        <v>1698</v>
      </c>
      <c r="K3041" t="s">
        <v>36189</v>
      </c>
      <c r="L3041" t="s">
        <v>29861</v>
      </c>
      <c r="M3041" t="s">
        <v>36187</v>
      </c>
    </row>
    <row r="3042" spans="1:13">
      <c r="A3042" t="s">
        <v>177</v>
      </c>
      <c r="B3042" t="s">
        <v>177</v>
      </c>
      <c r="C3042" t="s">
        <v>1637</v>
      </c>
      <c r="D3042" t="s">
        <v>161</v>
      </c>
      <c r="E3042" t="s">
        <v>698</v>
      </c>
      <c r="F3042" t="s">
        <v>20</v>
      </c>
      <c r="G3042" t="s">
        <v>36190</v>
      </c>
      <c r="H3042" t="s">
        <v>1961</v>
      </c>
      <c r="I3042" t="s">
        <v>36191</v>
      </c>
      <c r="J3042" t="s">
        <v>1592</v>
      </c>
      <c r="K3042" t="s">
        <v>36192</v>
      </c>
      <c r="L3042" t="s">
        <v>18728</v>
      </c>
      <c r="M3042" t="s">
        <v>36193</v>
      </c>
    </row>
    <row r="3043" spans="1:13">
      <c r="A3043" t="s">
        <v>177</v>
      </c>
      <c r="B3043" t="s">
        <v>177</v>
      </c>
      <c r="C3043" t="s">
        <v>1637</v>
      </c>
      <c r="D3043" t="s">
        <v>161</v>
      </c>
      <c r="E3043" t="s">
        <v>706</v>
      </c>
      <c r="F3043" t="s">
        <v>3</v>
      </c>
      <c r="G3043" t="s">
        <v>36194</v>
      </c>
      <c r="H3043" t="s">
        <v>3258</v>
      </c>
      <c r="I3043" t="s">
        <v>36195</v>
      </c>
      <c r="J3043" t="s">
        <v>3013</v>
      </c>
      <c r="K3043" t="s">
        <v>36196</v>
      </c>
      <c r="L3043" t="s">
        <v>36197</v>
      </c>
      <c r="M3043" t="s">
        <v>36198</v>
      </c>
    </row>
    <row r="3044" spans="1:13">
      <c r="A3044" t="s">
        <v>177</v>
      </c>
      <c r="B3044" t="s">
        <v>177</v>
      </c>
      <c r="C3044" t="s">
        <v>1637</v>
      </c>
      <c r="D3044" t="s">
        <v>161</v>
      </c>
      <c r="E3044" t="s">
        <v>706</v>
      </c>
      <c r="F3044" t="s">
        <v>10</v>
      </c>
      <c r="G3044" t="s">
        <v>36199</v>
      </c>
      <c r="H3044" t="s">
        <v>3720</v>
      </c>
      <c r="I3044" t="s">
        <v>36200</v>
      </c>
      <c r="J3044" t="s">
        <v>3389</v>
      </c>
      <c r="K3044" t="s">
        <v>36201</v>
      </c>
      <c r="L3044" t="s">
        <v>36202</v>
      </c>
      <c r="M3044" t="s">
        <v>36203</v>
      </c>
    </row>
    <row r="3045" spans="1:13">
      <c r="A3045" t="s">
        <v>177</v>
      </c>
      <c r="B3045" t="s">
        <v>177</v>
      </c>
      <c r="C3045" t="s">
        <v>1637</v>
      </c>
      <c r="D3045" t="s">
        <v>161</v>
      </c>
      <c r="E3045" t="s">
        <v>706</v>
      </c>
      <c r="F3045" t="s">
        <v>2</v>
      </c>
      <c r="G3045" t="s">
        <v>36204</v>
      </c>
      <c r="H3045" t="s">
        <v>2595</v>
      </c>
      <c r="I3045" t="s">
        <v>36205</v>
      </c>
      <c r="J3045" t="s">
        <v>2461</v>
      </c>
      <c r="K3045" t="s">
        <v>36206</v>
      </c>
      <c r="L3045" t="s">
        <v>36207</v>
      </c>
      <c r="M3045" t="s">
        <v>36208</v>
      </c>
    </row>
    <row r="3046" spans="1:13">
      <c r="A3046" t="s">
        <v>177</v>
      </c>
      <c r="B3046" t="s">
        <v>177</v>
      </c>
      <c r="C3046" t="s">
        <v>1637</v>
      </c>
      <c r="D3046" t="s">
        <v>161</v>
      </c>
      <c r="E3046" t="s">
        <v>706</v>
      </c>
      <c r="F3046" t="s">
        <v>4</v>
      </c>
      <c r="G3046" t="s">
        <v>36209</v>
      </c>
      <c r="H3046" t="s">
        <v>2502</v>
      </c>
      <c r="I3046" t="s">
        <v>36210</v>
      </c>
      <c r="J3046" t="s">
        <v>1831</v>
      </c>
      <c r="K3046" t="s">
        <v>36145</v>
      </c>
      <c r="L3046" t="s">
        <v>36211</v>
      </c>
      <c r="M3046" t="s">
        <v>36212</v>
      </c>
    </row>
    <row r="3047" spans="1:13">
      <c r="A3047" t="s">
        <v>177</v>
      </c>
      <c r="B3047" t="s">
        <v>177</v>
      </c>
      <c r="C3047" t="s">
        <v>1637</v>
      </c>
      <c r="D3047" t="s">
        <v>161</v>
      </c>
      <c r="E3047" t="s">
        <v>706</v>
      </c>
      <c r="F3047" t="s">
        <v>11</v>
      </c>
      <c r="G3047" t="s">
        <v>36213</v>
      </c>
      <c r="H3047" t="s">
        <v>1984</v>
      </c>
      <c r="I3047" t="s">
        <v>36214</v>
      </c>
      <c r="J3047" t="s">
        <v>1613</v>
      </c>
      <c r="K3047" t="s">
        <v>36169</v>
      </c>
      <c r="L3047" t="s">
        <v>36215</v>
      </c>
      <c r="M3047" t="s">
        <v>36216</v>
      </c>
    </row>
    <row r="3048" spans="1:13">
      <c r="A3048" t="s">
        <v>177</v>
      </c>
      <c r="B3048" t="s">
        <v>177</v>
      </c>
      <c r="C3048" t="s">
        <v>1637</v>
      </c>
      <c r="D3048" t="s">
        <v>161</v>
      </c>
      <c r="E3048" t="s">
        <v>706</v>
      </c>
      <c r="F3048" t="s">
        <v>20</v>
      </c>
      <c r="G3048" t="s">
        <v>36217</v>
      </c>
      <c r="H3048" t="s">
        <v>1786</v>
      </c>
      <c r="I3048" t="s">
        <v>36218</v>
      </c>
      <c r="J3048" t="s">
        <v>1502</v>
      </c>
      <c r="K3048" t="s">
        <v>36219</v>
      </c>
      <c r="L3048" t="s">
        <v>16849</v>
      </c>
      <c r="M3048" t="s">
        <v>29743</v>
      </c>
    </row>
    <row r="3049" spans="1:13">
      <c r="A3049" t="s">
        <v>177</v>
      </c>
      <c r="B3049" t="s">
        <v>177</v>
      </c>
      <c r="C3049" t="s">
        <v>1637</v>
      </c>
      <c r="D3049" t="s">
        <v>161</v>
      </c>
      <c r="E3049" t="s">
        <v>714</v>
      </c>
      <c r="F3049" t="s">
        <v>3</v>
      </c>
      <c r="G3049" t="s">
        <v>36220</v>
      </c>
      <c r="H3049" t="s">
        <v>2166</v>
      </c>
      <c r="I3049" t="s">
        <v>36221</v>
      </c>
      <c r="J3049" t="s">
        <v>2330</v>
      </c>
      <c r="K3049" t="s">
        <v>36222</v>
      </c>
      <c r="L3049" t="s">
        <v>36223</v>
      </c>
      <c r="M3049" t="s">
        <v>36224</v>
      </c>
    </row>
    <row r="3050" spans="1:13">
      <c r="A3050" t="s">
        <v>177</v>
      </c>
      <c r="B3050" t="s">
        <v>177</v>
      </c>
      <c r="C3050" t="s">
        <v>1637</v>
      </c>
      <c r="D3050" t="s">
        <v>161</v>
      </c>
      <c r="E3050" t="s">
        <v>714</v>
      </c>
      <c r="F3050" t="s">
        <v>10</v>
      </c>
      <c r="G3050" t="s">
        <v>36225</v>
      </c>
      <c r="H3050" t="s">
        <v>3720</v>
      </c>
      <c r="I3050" t="s">
        <v>36200</v>
      </c>
      <c r="J3050" t="s">
        <v>2674</v>
      </c>
      <c r="K3050" t="s">
        <v>36226</v>
      </c>
      <c r="L3050" t="s">
        <v>36202</v>
      </c>
      <c r="M3050" t="s">
        <v>36227</v>
      </c>
    </row>
    <row r="3051" spans="1:13">
      <c r="A3051" t="s">
        <v>177</v>
      </c>
      <c r="B3051" t="s">
        <v>177</v>
      </c>
      <c r="C3051" t="s">
        <v>1637</v>
      </c>
      <c r="D3051" t="s">
        <v>161</v>
      </c>
      <c r="E3051" t="s">
        <v>714</v>
      </c>
      <c r="F3051" t="s">
        <v>2</v>
      </c>
      <c r="G3051" t="s">
        <v>36228</v>
      </c>
      <c r="H3051" t="s">
        <v>2853</v>
      </c>
      <c r="I3051" t="s">
        <v>36229</v>
      </c>
      <c r="J3051" t="s">
        <v>2114</v>
      </c>
      <c r="K3051" t="s">
        <v>36230</v>
      </c>
      <c r="L3051" t="s">
        <v>36231</v>
      </c>
      <c r="M3051" t="s">
        <v>36232</v>
      </c>
    </row>
    <row r="3052" spans="1:13">
      <c r="A3052" t="s">
        <v>177</v>
      </c>
      <c r="B3052" t="s">
        <v>177</v>
      </c>
      <c r="C3052" t="s">
        <v>1637</v>
      </c>
      <c r="D3052" t="s">
        <v>161</v>
      </c>
      <c r="E3052" t="s">
        <v>714</v>
      </c>
      <c r="F3052" t="s">
        <v>4</v>
      </c>
      <c r="G3052" t="s">
        <v>36233</v>
      </c>
      <c r="H3052" t="s">
        <v>2074</v>
      </c>
      <c r="I3052" t="s">
        <v>36234</v>
      </c>
      <c r="J3052" t="s">
        <v>1657</v>
      </c>
      <c r="K3052" t="s">
        <v>36235</v>
      </c>
      <c r="L3052" t="s">
        <v>36236</v>
      </c>
      <c r="M3052" t="s">
        <v>36237</v>
      </c>
    </row>
    <row r="3053" spans="1:13">
      <c r="A3053" t="s">
        <v>177</v>
      </c>
      <c r="B3053" t="s">
        <v>177</v>
      </c>
      <c r="C3053" t="s">
        <v>1637</v>
      </c>
      <c r="D3053" t="s">
        <v>161</v>
      </c>
      <c r="E3053" t="s">
        <v>714</v>
      </c>
      <c r="F3053" t="s">
        <v>11</v>
      </c>
      <c r="G3053" t="s">
        <v>36238</v>
      </c>
      <c r="H3053" t="s">
        <v>2052</v>
      </c>
      <c r="I3053" t="s">
        <v>36239</v>
      </c>
      <c r="J3053" t="s">
        <v>1546</v>
      </c>
      <c r="K3053" t="s">
        <v>36240</v>
      </c>
      <c r="L3053" t="s">
        <v>25746</v>
      </c>
      <c r="M3053" t="s">
        <v>6852</v>
      </c>
    </row>
    <row r="3054" spans="1:13">
      <c r="A3054" t="s">
        <v>177</v>
      </c>
      <c r="B3054" t="s">
        <v>177</v>
      </c>
      <c r="C3054" t="s">
        <v>1637</v>
      </c>
      <c r="D3054" t="s">
        <v>161</v>
      </c>
      <c r="E3054" t="s">
        <v>714</v>
      </c>
      <c r="F3054" t="s">
        <v>20</v>
      </c>
      <c r="G3054" t="s">
        <v>36241</v>
      </c>
      <c r="H3054" t="s">
        <v>1810</v>
      </c>
      <c r="I3054" t="s">
        <v>36242</v>
      </c>
      <c r="J3054" t="s">
        <v>1546</v>
      </c>
      <c r="K3054" t="s">
        <v>36240</v>
      </c>
      <c r="L3054" t="s">
        <v>36243</v>
      </c>
      <c r="M3054" t="s">
        <v>36244</v>
      </c>
    </row>
    <row r="3055" spans="1:13">
      <c r="A3055" t="s">
        <v>177</v>
      </c>
      <c r="B3055" t="s">
        <v>177</v>
      </c>
      <c r="C3055" t="s">
        <v>1637</v>
      </c>
      <c r="D3055" t="s">
        <v>162</v>
      </c>
      <c r="E3055" t="s">
        <v>722</v>
      </c>
      <c r="F3055" t="s">
        <v>3</v>
      </c>
      <c r="G3055" t="s">
        <v>36245</v>
      </c>
      <c r="H3055" t="s">
        <v>2027</v>
      </c>
      <c r="I3055" t="s">
        <v>36246</v>
      </c>
      <c r="J3055" t="s">
        <v>1897</v>
      </c>
      <c r="K3055" t="s">
        <v>36247</v>
      </c>
      <c r="L3055" t="s">
        <v>9195</v>
      </c>
      <c r="M3055" t="s">
        <v>26341</v>
      </c>
    </row>
    <row r="3056" spans="1:13">
      <c r="A3056" t="s">
        <v>177</v>
      </c>
      <c r="B3056" t="s">
        <v>177</v>
      </c>
      <c r="C3056" t="s">
        <v>1637</v>
      </c>
      <c r="D3056" t="s">
        <v>162</v>
      </c>
      <c r="E3056" t="s">
        <v>722</v>
      </c>
      <c r="F3056" t="s">
        <v>10</v>
      </c>
      <c r="G3056" t="s">
        <v>36248</v>
      </c>
      <c r="H3056" t="s">
        <v>2551</v>
      </c>
      <c r="I3056" t="s">
        <v>36249</v>
      </c>
      <c r="J3056" t="s">
        <v>2564</v>
      </c>
      <c r="K3056" t="s">
        <v>36250</v>
      </c>
      <c r="L3056" t="s">
        <v>36251</v>
      </c>
      <c r="M3056" t="s">
        <v>36252</v>
      </c>
    </row>
    <row r="3057" spans="1:13">
      <c r="A3057" t="s">
        <v>177</v>
      </c>
      <c r="B3057" t="s">
        <v>177</v>
      </c>
      <c r="C3057" t="s">
        <v>1637</v>
      </c>
      <c r="D3057" t="s">
        <v>162</v>
      </c>
      <c r="E3057" t="s">
        <v>722</v>
      </c>
      <c r="F3057" t="s">
        <v>2</v>
      </c>
      <c r="G3057" t="s">
        <v>36253</v>
      </c>
      <c r="H3057" t="s">
        <v>2186</v>
      </c>
      <c r="I3057" t="s">
        <v>36254</v>
      </c>
      <c r="J3057" t="s">
        <v>1936</v>
      </c>
      <c r="K3057" t="s">
        <v>36255</v>
      </c>
      <c r="L3057" t="s">
        <v>36256</v>
      </c>
      <c r="M3057" t="s">
        <v>36257</v>
      </c>
    </row>
    <row r="3058" spans="1:13">
      <c r="A3058" t="s">
        <v>177</v>
      </c>
      <c r="B3058" t="s">
        <v>177</v>
      </c>
      <c r="C3058" t="s">
        <v>1637</v>
      </c>
      <c r="D3058" t="s">
        <v>162</v>
      </c>
      <c r="E3058" t="s">
        <v>722</v>
      </c>
      <c r="F3058" t="s">
        <v>4</v>
      </c>
      <c r="G3058" t="s">
        <v>36258</v>
      </c>
      <c r="H3058" t="s">
        <v>3191</v>
      </c>
      <c r="I3058" t="s">
        <v>36259</v>
      </c>
      <c r="J3058" t="s">
        <v>2052</v>
      </c>
      <c r="K3058" t="s">
        <v>36260</v>
      </c>
      <c r="L3058" t="s">
        <v>36261</v>
      </c>
      <c r="M3058" t="s">
        <v>36262</v>
      </c>
    </row>
    <row r="3059" spans="1:13">
      <c r="A3059" t="s">
        <v>177</v>
      </c>
      <c r="B3059" t="s">
        <v>177</v>
      </c>
      <c r="C3059" t="s">
        <v>1637</v>
      </c>
      <c r="D3059" t="s">
        <v>162</v>
      </c>
      <c r="E3059" t="s">
        <v>722</v>
      </c>
      <c r="F3059" t="s">
        <v>11</v>
      </c>
      <c r="G3059" t="s">
        <v>36263</v>
      </c>
      <c r="H3059" t="s">
        <v>1937</v>
      </c>
      <c r="I3059" t="s">
        <v>36264</v>
      </c>
      <c r="J3059" t="s">
        <v>1698</v>
      </c>
      <c r="K3059" t="s">
        <v>36189</v>
      </c>
      <c r="L3059" t="s">
        <v>36265</v>
      </c>
      <c r="M3059" t="s">
        <v>36266</v>
      </c>
    </row>
    <row r="3060" spans="1:13">
      <c r="A3060" t="s">
        <v>177</v>
      </c>
      <c r="B3060" t="s">
        <v>177</v>
      </c>
      <c r="C3060" t="s">
        <v>1637</v>
      </c>
      <c r="D3060" t="s">
        <v>162</v>
      </c>
      <c r="E3060" t="s">
        <v>722</v>
      </c>
      <c r="F3060" t="s">
        <v>20</v>
      </c>
      <c r="G3060" t="s">
        <v>36267</v>
      </c>
      <c r="H3060" t="s">
        <v>2404</v>
      </c>
      <c r="I3060" t="s">
        <v>11334</v>
      </c>
      <c r="J3060" t="s">
        <v>1053</v>
      </c>
      <c r="K3060" t="s">
        <v>31560</v>
      </c>
      <c r="L3060" t="s">
        <v>25499</v>
      </c>
      <c r="M3060" t="s">
        <v>36268</v>
      </c>
    </row>
    <row r="3061" spans="1:13">
      <c r="A3061" t="s">
        <v>177</v>
      </c>
      <c r="B3061" t="s">
        <v>177</v>
      </c>
      <c r="C3061" t="s">
        <v>1637</v>
      </c>
      <c r="D3061" t="s">
        <v>162</v>
      </c>
      <c r="E3061" t="s">
        <v>730</v>
      </c>
      <c r="F3061" t="s">
        <v>3</v>
      </c>
      <c r="G3061" t="s">
        <v>36269</v>
      </c>
      <c r="H3061" t="s">
        <v>2853</v>
      </c>
      <c r="I3061" t="s">
        <v>36229</v>
      </c>
      <c r="J3061" t="s">
        <v>2463</v>
      </c>
      <c r="K3061" t="s">
        <v>36270</v>
      </c>
      <c r="L3061" t="s">
        <v>36271</v>
      </c>
      <c r="M3061" t="s">
        <v>36272</v>
      </c>
    </row>
    <row r="3062" spans="1:13">
      <c r="A3062" t="s">
        <v>177</v>
      </c>
      <c r="B3062" t="s">
        <v>177</v>
      </c>
      <c r="C3062" t="s">
        <v>1637</v>
      </c>
      <c r="D3062" t="s">
        <v>162</v>
      </c>
      <c r="E3062" t="s">
        <v>730</v>
      </c>
      <c r="F3062" t="s">
        <v>10</v>
      </c>
      <c r="G3062" t="s">
        <v>36273</v>
      </c>
      <c r="H3062" t="s">
        <v>3438</v>
      </c>
      <c r="I3062" t="s">
        <v>36274</v>
      </c>
      <c r="J3062" t="s">
        <v>2060</v>
      </c>
      <c r="K3062" t="s">
        <v>36275</v>
      </c>
      <c r="L3062" t="s">
        <v>36276</v>
      </c>
      <c r="M3062" t="s">
        <v>36277</v>
      </c>
    </row>
    <row r="3063" spans="1:13">
      <c r="A3063" t="s">
        <v>177</v>
      </c>
      <c r="B3063" t="s">
        <v>177</v>
      </c>
      <c r="C3063" t="s">
        <v>1637</v>
      </c>
      <c r="D3063" t="s">
        <v>162</v>
      </c>
      <c r="E3063" t="s">
        <v>730</v>
      </c>
      <c r="F3063" t="s">
        <v>2</v>
      </c>
      <c r="G3063" t="s">
        <v>36278</v>
      </c>
      <c r="H3063" t="s">
        <v>3438</v>
      </c>
      <c r="I3063" t="s">
        <v>36274</v>
      </c>
      <c r="J3063" t="s">
        <v>3253</v>
      </c>
      <c r="K3063" t="s">
        <v>36279</v>
      </c>
      <c r="L3063" t="s">
        <v>25830</v>
      </c>
      <c r="M3063" t="s">
        <v>36277</v>
      </c>
    </row>
    <row r="3064" spans="1:13">
      <c r="A3064" t="s">
        <v>177</v>
      </c>
      <c r="B3064" t="s">
        <v>177</v>
      </c>
      <c r="C3064" t="s">
        <v>1637</v>
      </c>
      <c r="D3064" t="s">
        <v>162</v>
      </c>
      <c r="E3064" t="s">
        <v>730</v>
      </c>
      <c r="F3064" t="s">
        <v>4</v>
      </c>
      <c r="G3064" t="s">
        <v>36280</v>
      </c>
      <c r="H3064" t="s">
        <v>1808</v>
      </c>
      <c r="I3064" t="s">
        <v>36281</v>
      </c>
      <c r="J3064" t="s">
        <v>1853</v>
      </c>
      <c r="K3064" t="s">
        <v>36282</v>
      </c>
      <c r="L3064" t="s">
        <v>36283</v>
      </c>
      <c r="M3064" t="s">
        <v>36284</v>
      </c>
    </row>
    <row r="3065" spans="1:13">
      <c r="A3065" t="s">
        <v>177</v>
      </c>
      <c r="B3065" t="s">
        <v>177</v>
      </c>
      <c r="C3065" t="s">
        <v>1637</v>
      </c>
      <c r="D3065" t="s">
        <v>162</v>
      </c>
      <c r="E3065" t="s">
        <v>730</v>
      </c>
      <c r="F3065" t="s">
        <v>11</v>
      </c>
      <c r="G3065" t="s">
        <v>36285</v>
      </c>
      <c r="H3065" t="s">
        <v>1807</v>
      </c>
      <c r="I3065" t="s">
        <v>36286</v>
      </c>
      <c r="J3065" t="s">
        <v>1698</v>
      </c>
      <c r="K3065" t="s">
        <v>36189</v>
      </c>
      <c r="L3065" t="s">
        <v>36287</v>
      </c>
      <c r="M3065" t="s">
        <v>11272</v>
      </c>
    </row>
    <row r="3066" spans="1:13">
      <c r="A3066" t="s">
        <v>177</v>
      </c>
      <c r="B3066" t="s">
        <v>177</v>
      </c>
      <c r="C3066" t="s">
        <v>1637</v>
      </c>
      <c r="D3066" t="s">
        <v>162</v>
      </c>
      <c r="E3066" t="s">
        <v>730</v>
      </c>
      <c r="F3066" t="s">
        <v>20</v>
      </c>
      <c r="G3066" t="s">
        <v>36288</v>
      </c>
      <c r="H3066" t="s">
        <v>1831</v>
      </c>
      <c r="I3066" t="s">
        <v>36289</v>
      </c>
      <c r="J3066" t="s">
        <v>1547</v>
      </c>
      <c r="K3066" t="s">
        <v>36290</v>
      </c>
      <c r="L3066" t="s">
        <v>9940</v>
      </c>
      <c r="M3066" t="s">
        <v>36291</v>
      </c>
    </row>
    <row r="3067" spans="1:13">
      <c r="A3067" t="s">
        <v>177</v>
      </c>
      <c r="B3067" t="s">
        <v>177</v>
      </c>
      <c r="C3067" t="s">
        <v>1637</v>
      </c>
      <c r="D3067" t="s">
        <v>162</v>
      </c>
      <c r="E3067" t="s">
        <v>738</v>
      </c>
      <c r="F3067" t="s">
        <v>3</v>
      </c>
      <c r="G3067" t="s">
        <v>36292</v>
      </c>
      <c r="H3067" t="s">
        <v>3056</v>
      </c>
      <c r="I3067" t="s">
        <v>36293</v>
      </c>
      <c r="J3067" t="s">
        <v>2982</v>
      </c>
      <c r="K3067" t="s">
        <v>36294</v>
      </c>
      <c r="L3067" t="s">
        <v>36295</v>
      </c>
      <c r="M3067" t="s">
        <v>25982</v>
      </c>
    </row>
    <row r="3068" spans="1:13">
      <c r="A3068" t="s">
        <v>177</v>
      </c>
      <c r="B3068" t="s">
        <v>177</v>
      </c>
      <c r="C3068" t="s">
        <v>1637</v>
      </c>
      <c r="D3068" t="s">
        <v>162</v>
      </c>
      <c r="E3068" t="s">
        <v>738</v>
      </c>
      <c r="F3068" t="s">
        <v>10</v>
      </c>
      <c r="G3068" t="s">
        <v>36296</v>
      </c>
      <c r="H3068" t="s">
        <v>4543</v>
      </c>
      <c r="I3068" t="s">
        <v>36297</v>
      </c>
      <c r="J3068" t="s">
        <v>2914</v>
      </c>
      <c r="K3068" t="s">
        <v>36298</v>
      </c>
      <c r="L3068" t="s">
        <v>36299</v>
      </c>
      <c r="M3068" t="s">
        <v>36300</v>
      </c>
    </row>
    <row r="3069" spans="1:13">
      <c r="A3069" t="s">
        <v>177</v>
      </c>
      <c r="B3069" t="s">
        <v>177</v>
      </c>
      <c r="C3069" t="s">
        <v>1637</v>
      </c>
      <c r="D3069" t="s">
        <v>162</v>
      </c>
      <c r="E3069" t="s">
        <v>738</v>
      </c>
      <c r="F3069" t="s">
        <v>2</v>
      </c>
      <c r="G3069" t="s">
        <v>36301</v>
      </c>
      <c r="H3069" t="s">
        <v>2674</v>
      </c>
      <c r="I3069" t="s">
        <v>36302</v>
      </c>
      <c r="J3069" t="s">
        <v>1354</v>
      </c>
      <c r="K3069" t="s">
        <v>36303</v>
      </c>
      <c r="L3069" t="s">
        <v>36304</v>
      </c>
      <c r="M3069" t="s">
        <v>36305</v>
      </c>
    </row>
    <row r="3070" spans="1:13">
      <c r="A3070" t="s">
        <v>177</v>
      </c>
      <c r="B3070" t="s">
        <v>177</v>
      </c>
      <c r="C3070" t="s">
        <v>1637</v>
      </c>
      <c r="D3070" t="s">
        <v>162</v>
      </c>
      <c r="E3070" t="s">
        <v>738</v>
      </c>
      <c r="F3070" t="s">
        <v>4</v>
      </c>
      <c r="G3070" t="s">
        <v>36306</v>
      </c>
      <c r="H3070" t="s">
        <v>2279</v>
      </c>
      <c r="I3070" t="s">
        <v>36307</v>
      </c>
      <c r="J3070" t="s">
        <v>1764</v>
      </c>
      <c r="K3070" t="s">
        <v>36308</v>
      </c>
      <c r="L3070" t="s">
        <v>36309</v>
      </c>
      <c r="M3070" t="s">
        <v>36310</v>
      </c>
    </row>
    <row r="3071" spans="1:13">
      <c r="A3071" t="s">
        <v>177</v>
      </c>
      <c r="B3071" t="s">
        <v>177</v>
      </c>
      <c r="C3071" t="s">
        <v>1637</v>
      </c>
      <c r="D3071" t="s">
        <v>162</v>
      </c>
      <c r="E3071" t="s">
        <v>738</v>
      </c>
      <c r="F3071" t="s">
        <v>11</v>
      </c>
      <c r="G3071" t="s">
        <v>36311</v>
      </c>
      <c r="H3071" t="s">
        <v>1984</v>
      </c>
      <c r="I3071" t="s">
        <v>36214</v>
      </c>
      <c r="J3071" t="s">
        <v>1502</v>
      </c>
      <c r="K3071" t="s">
        <v>36219</v>
      </c>
      <c r="L3071" t="s">
        <v>36215</v>
      </c>
      <c r="M3071" t="s">
        <v>25769</v>
      </c>
    </row>
    <row r="3072" spans="1:13">
      <c r="A3072" t="s">
        <v>177</v>
      </c>
      <c r="B3072" t="s">
        <v>177</v>
      </c>
      <c r="C3072" t="s">
        <v>1637</v>
      </c>
      <c r="D3072" t="s">
        <v>162</v>
      </c>
      <c r="E3072" t="s">
        <v>738</v>
      </c>
      <c r="F3072" t="s">
        <v>20</v>
      </c>
      <c r="G3072" t="s">
        <v>36312</v>
      </c>
      <c r="H3072" t="s">
        <v>1810</v>
      </c>
      <c r="I3072" t="s">
        <v>36242</v>
      </c>
      <c r="J3072" t="s">
        <v>1613</v>
      </c>
      <c r="K3072" t="s">
        <v>36169</v>
      </c>
      <c r="L3072" t="s">
        <v>36243</v>
      </c>
      <c r="M3072" t="s">
        <v>36313</v>
      </c>
    </row>
    <row r="3073" spans="1:13">
      <c r="A3073" t="s">
        <v>177</v>
      </c>
      <c r="B3073" t="s">
        <v>177</v>
      </c>
      <c r="C3073" t="s">
        <v>1637</v>
      </c>
      <c r="D3073" t="s">
        <v>162</v>
      </c>
      <c r="E3073" t="s">
        <v>746</v>
      </c>
      <c r="F3073" t="s">
        <v>3</v>
      </c>
      <c r="G3073" t="s">
        <v>36314</v>
      </c>
      <c r="H3073" t="s">
        <v>2343</v>
      </c>
      <c r="I3073" t="s">
        <v>36315</v>
      </c>
      <c r="J3073" t="s">
        <v>2510</v>
      </c>
      <c r="K3073" t="s">
        <v>36316</v>
      </c>
      <c r="L3073" t="s">
        <v>36317</v>
      </c>
      <c r="M3073" t="s">
        <v>19935</v>
      </c>
    </row>
    <row r="3074" spans="1:13">
      <c r="A3074" t="s">
        <v>177</v>
      </c>
      <c r="B3074" t="s">
        <v>177</v>
      </c>
      <c r="C3074" t="s">
        <v>1637</v>
      </c>
      <c r="D3074" t="s">
        <v>162</v>
      </c>
      <c r="E3074" t="s">
        <v>746</v>
      </c>
      <c r="F3074" t="s">
        <v>10</v>
      </c>
      <c r="G3074" t="s">
        <v>36318</v>
      </c>
      <c r="H3074" t="s">
        <v>2351</v>
      </c>
      <c r="I3074" t="s">
        <v>36319</v>
      </c>
      <c r="J3074" t="s">
        <v>3500</v>
      </c>
      <c r="K3074" t="s">
        <v>36320</v>
      </c>
      <c r="L3074" t="s">
        <v>36321</v>
      </c>
      <c r="M3074" t="s">
        <v>36322</v>
      </c>
    </row>
    <row r="3075" spans="1:13">
      <c r="A3075" t="s">
        <v>177</v>
      </c>
      <c r="B3075" t="s">
        <v>177</v>
      </c>
      <c r="C3075" t="s">
        <v>1637</v>
      </c>
      <c r="D3075" t="s">
        <v>162</v>
      </c>
      <c r="E3075" t="s">
        <v>746</v>
      </c>
      <c r="F3075" t="s">
        <v>2</v>
      </c>
      <c r="G3075" t="s">
        <v>36323</v>
      </c>
      <c r="H3075" t="s">
        <v>2781</v>
      </c>
      <c r="I3075" t="s">
        <v>36324</v>
      </c>
      <c r="J3075" t="s">
        <v>2007</v>
      </c>
      <c r="K3075" t="s">
        <v>36325</v>
      </c>
      <c r="L3075" t="s">
        <v>36326</v>
      </c>
      <c r="M3075" t="s">
        <v>17190</v>
      </c>
    </row>
    <row r="3076" spans="1:13">
      <c r="A3076" t="s">
        <v>177</v>
      </c>
      <c r="B3076" t="s">
        <v>177</v>
      </c>
      <c r="C3076" t="s">
        <v>1637</v>
      </c>
      <c r="D3076" t="s">
        <v>162</v>
      </c>
      <c r="E3076" t="s">
        <v>746</v>
      </c>
      <c r="F3076" t="s">
        <v>4</v>
      </c>
      <c r="G3076" t="s">
        <v>36327</v>
      </c>
      <c r="H3076" t="s">
        <v>2159</v>
      </c>
      <c r="I3076" t="s">
        <v>36328</v>
      </c>
      <c r="J3076" t="s">
        <v>1657</v>
      </c>
      <c r="K3076" t="s">
        <v>36235</v>
      </c>
      <c r="L3076" t="s">
        <v>36329</v>
      </c>
      <c r="M3076" t="s">
        <v>8639</v>
      </c>
    </row>
    <row r="3077" spans="1:13">
      <c r="A3077" t="s">
        <v>177</v>
      </c>
      <c r="B3077" t="s">
        <v>177</v>
      </c>
      <c r="C3077" t="s">
        <v>1637</v>
      </c>
      <c r="D3077" t="s">
        <v>162</v>
      </c>
      <c r="E3077" t="s">
        <v>746</v>
      </c>
      <c r="F3077" t="s">
        <v>11</v>
      </c>
      <c r="G3077" t="s">
        <v>36330</v>
      </c>
      <c r="H3077" t="s">
        <v>2159</v>
      </c>
      <c r="I3077" t="s">
        <v>36328</v>
      </c>
      <c r="J3077" t="s">
        <v>1053</v>
      </c>
      <c r="K3077" t="s">
        <v>31560</v>
      </c>
      <c r="L3077" t="s">
        <v>30382</v>
      </c>
      <c r="M3077" t="s">
        <v>8639</v>
      </c>
    </row>
    <row r="3078" spans="1:13">
      <c r="A3078" t="s">
        <v>177</v>
      </c>
      <c r="B3078" t="s">
        <v>177</v>
      </c>
      <c r="C3078" t="s">
        <v>1637</v>
      </c>
      <c r="D3078" t="s">
        <v>162</v>
      </c>
      <c r="E3078" t="s">
        <v>746</v>
      </c>
      <c r="F3078" t="s">
        <v>20</v>
      </c>
      <c r="G3078" t="s">
        <v>36331</v>
      </c>
      <c r="H3078" t="s">
        <v>1786</v>
      </c>
      <c r="I3078" t="s">
        <v>36218</v>
      </c>
      <c r="J3078" t="s">
        <v>1504</v>
      </c>
      <c r="K3078" t="s">
        <v>36332</v>
      </c>
      <c r="L3078" t="s">
        <v>16849</v>
      </c>
      <c r="M3078" t="s">
        <v>9778</v>
      </c>
    </row>
    <row r="3079" spans="1:13">
      <c r="A3079" t="s">
        <v>177</v>
      </c>
      <c r="B3079" t="s">
        <v>177</v>
      </c>
      <c r="C3079" t="s">
        <v>1637</v>
      </c>
      <c r="D3079" t="s">
        <v>163</v>
      </c>
      <c r="E3079" t="s">
        <v>754</v>
      </c>
      <c r="F3079" t="s">
        <v>3</v>
      </c>
      <c r="G3079" t="s">
        <v>36333</v>
      </c>
      <c r="H3079" t="s">
        <v>2137</v>
      </c>
      <c r="I3079" t="s">
        <v>36334</v>
      </c>
      <c r="J3079" t="s">
        <v>1918</v>
      </c>
      <c r="K3079" t="s">
        <v>36335</v>
      </c>
      <c r="L3079" t="s">
        <v>1276</v>
      </c>
      <c r="M3079" t="s">
        <v>36336</v>
      </c>
    </row>
    <row r="3080" spans="1:13">
      <c r="A3080" t="s">
        <v>177</v>
      </c>
      <c r="B3080" t="s">
        <v>177</v>
      </c>
      <c r="C3080" t="s">
        <v>1637</v>
      </c>
      <c r="D3080" t="s">
        <v>163</v>
      </c>
      <c r="E3080" t="s">
        <v>754</v>
      </c>
      <c r="F3080" t="s">
        <v>10</v>
      </c>
      <c r="G3080" t="s">
        <v>36337</v>
      </c>
      <c r="H3080" t="s">
        <v>3473</v>
      </c>
      <c r="I3080" t="s">
        <v>36338</v>
      </c>
      <c r="J3080" t="s">
        <v>2542</v>
      </c>
      <c r="K3080" t="s">
        <v>36339</v>
      </c>
      <c r="L3080" t="s">
        <v>36340</v>
      </c>
      <c r="M3080" t="s">
        <v>36341</v>
      </c>
    </row>
    <row r="3081" spans="1:13">
      <c r="A3081" t="s">
        <v>177</v>
      </c>
      <c r="B3081" t="s">
        <v>177</v>
      </c>
      <c r="C3081" t="s">
        <v>1637</v>
      </c>
      <c r="D3081" t="s">
        <v>163</v>
      </c>
      <c r="E3081" t="s">
        <v>754</v>
      </c>
      <c r="F3081" t="s">
        <v>2</v>
      </c>
      <c r="G3081" t="s">
        <v>36342</v>
      </c>
      <c r="H3081" t="s">
        <v>1332</v>
      </c>
      <c r="I3081" t="s">
        <v>36343</v>
      </c>
      <c r="J3081" t="s">
        <v>2563</v>
      </c>
      <c r="K3081" t="s">
        <v>36344</v>
      </c>
      <c r="L3081" t="s">
        <v>36345</v>
      </c>
      <c r="M3081" t="s">
        <v>36346</v>
      </c>
    </row>
    <row r="3082" spans="1:13">
      <c r="A3082" t="s">
        <v>177</v>
      </c>
      <c r="B3082" t="s">
        <v>177</v>
      </c>
      <c r="C3082" t="s">
        <v>1637</v>
      </c>
      <c r="D3082" t="s">
        <v>163</v>
      </c>
      <c r="E3082" t="s">
        <v>754</v>
      </c>
      <c r="F3082" t="s">
        <v>4</v>
      </c>
      <c r="G3082" t="s">
        <v>36347</v>
      </c>
      <c r="H3082" t="s">
        <v>3271</v>
      </c>
      <c r="I3082" t="s">
        <v>36173</v>
      </c>
      <c r="J3082" t="s">
        <v>2052</v>
      </c>
      <c r="K3082" t="s">
        <v>36260</v>
      </c>
      <c r="L3082" t="s">
        <v>36348</v>
      </c>
      <c r="M3082" t="s">
        <v>36349</v>
      </c>
    </row>
    <row r="3083" spans="1:13">
      <c r="A3083" t="s">
        <v>177</v>
      </c>
      <c r="B3083" t="s">
        <v>177</v>
      </c>
      <c r="C3083" t="s">
        <v>1637</v>
      </c>
      <c r="D3083" t="s">
        <v>163</v>
      </c>
      <c r="E3083" t="s">
        <v>754</v>
      </c>
      <c r="F3083" t="s">
        <v>11</v>
      </c>
      <c r="G3083" t="s">
        <v>36350</v>
      </c>
      <c r="H3083" t="s">
        <v>3104</v>
      </c>
      <c r="I3083" t="s">
        <v>36351</v>
      </c>
      <c r="J3083" t="s">
        <v>1764</v>
      </c>
      <c r="K3083" t="s">
        <v>36308</v>
      </c>
      <c r="L3083" t="s">
        <v>36352</v>
      </c>
      <c r="M3083" t="s">
        <v>36353</v>
      </c>
    </row>
    <row r="3084" spans="1:13">
      <c r="A3084" t="s">
        <v>177</v>
      </c>
      <c r="B3084" t="s">
        <v>177</v>
      </c>
      <c r="C3084" t="s">
        <v>1637</v>
      </c>
      <c r="D3084" t="s">
        <v>163</v>
      </c>
      <c r="E3084" t="s">
        <v>754</v>
      </c>
      <c r="F3084" t="s">
        <v>20</v>
      </c>
      <c r="G3084" t="s">
        <v>36354</v>
      </c>
      <c r="H3084" t="s">
        <v>2301</v>
      </c>
      <c r="I3084" t="s">
        <v>36355</v>
      </c>
      <c r="J3084" t="s">
        <v>1053</v>
      </c>
      <c r="K3084" t="s">
        <v>31560</v>
      </c>
      <c r="L3084" t="s">
        <v>19935</v>
      </c>
      <c r="M3084" t="s">
        <v>36356</v>
      </c>
    </row>
    <row r="3085" spans="1:13">
      <c r="A3085" t="s">
        <v>177</v>
      </c>
      <c r="B3085" t="s">
        <v>177</v>
      </c>
      <c r="C3085" t="s">
        <v>1637</v>
      </c>
      <c r="D3085" t="s">
        <v>163</v>
      </c>
      <c r="E3085" t="s">
        <v>762</v>
      </c>
      <c r="F3085" t="s">
        <v>3</v>
      </c>
      <c r="G3085" t="s">
        <v>36357</v>
      </c>
      <c r="H3085" t="s">
        <v>2994</v>
      </c>
      <c r="I3085" t="s">
        <v>36358</v>
      </c>
      <c r="J3085" t="s">
        <v>2687</v>
      </c>
      <c r="K3085" t="s">
        <v>36359</v>
      </c>
      <c r="L3085" t="s">
        <v>36360</v>
      </c>
      <c r="M3085" t="s">
        <v>36361</v>
      </c>
    </row>
    <row r="3086" spans="1:13">
      <c r="A3086" t="s">
        <v>177</v>
      </c>
      <c r="B3086" t="s">
        <v>177</v>
      </c>
      <c r="C3086" t="s">
        <v>1637</v>
      </c>
      <c r="D3086" t="s">
        <v>163</v>
      </c>
      <c r="E3086" t="s">
        <v>762</v>
      </c>
      <c r="F3086" t="s">
        <v>10</v>
      </c>
      <c r="G3086" t="s">
        <v>36362</v>
      </c>
      <c r="H3086" t="s">
        <v>1337</v>
      </c>
      <c r="I3086" t="s">
        <v>36363</v>
      </c>
      <c r="J3086" t="s">
        <v>2914</v>
      </c>
      <c r="K3086" t="s">
        <v>36298</v>
      </c>
      <c r="L3086" t="s">
        <v>36364</v>
      </c>
      <c r="M3086" t="s">
        <v>36365</v>
      </c>
    </row>
    <row r="3087" spans="1:13">
      <c r="A3087" t="s">
        <v>177</v>
      </c>
      <c r="B3087" t="s">
        <v>177</v>
      </c>
      <c r="C3087" t="s">
        <v>1637</v>
      </c>
      <c r="D3087" t="s">
        <v>163</v>
      </c>
      <c r="E3087" t="s">
        <v>762</v>
      </c>
      <c r="F3087" t="s">
        <v>2</v>
      </c>
      <c r="G3087" t="s">
        <v>36366</v>
      </c>
      <c r="H3087" t="s">
        <v>2005</v>
      </c>
      <c r="I3087" t="s">
        <v>36367</v>
      </c>
      <c r="J3087" t="s">
        <v>3104</v>
      </c>
      <c r="K3087" t="s">
        <v>2624</v>
      </c>
      <c r="L3087" t="s">
        <v>36368</v>
      </c>
      <c r="M3087" t="s">
        <v>36369</v>
      </c>
    </row>
    <row r="3088" spans="1:13">
      <c r="A3088" t="s">
        <v>177</v>
      </c>
      <c r="B3088" t="s">
        <v>177</v>
      </c>
      <c r="C3088" t="s">
        <v>1637</v>
      </c>
      <c r="D3088" t="s">
        <v>163</v>
      </c>
      <c r="E3088" t="s">
        <v>762</v>
      </c>
      <c r="F3088" t="s">
        <v>4</v>
      </c>
      <c r="G3088" t="s">
        <v>36370</v>
      </c>
      <c r="H3088" t="s">
        <v>1968</v>
      </c>
      <c r="I3088" t="s">
        <v>36185</v>
      </c>
      <c r="J3088" t="s">
        <v>1918</v>
      </c>
      <c r="K3088" t="s">
        <v>36335</v>
      </c>
      <c r="L3088" t="s">
        <v>31874</v>
      </c>
      <c r="M3088" t="s">
        <v>36371</v>
      </c>
    </row>
    <row r="3089" spans="1:13">
      <c r="A3089" t="s">
        <v>177</v>
      </c>
      <c r="B3089" t="s">
        <v>177</v>
      </c>
      <c r="C3089" t="s">
        <v>1637</v>
      </c>
      <c r="D3089" t="s">
        <v>163</v>
      </c>
      <c r="E3089" t="s">
        <v>762</v>
      </c>
      <c r="F3089" t="s">
        <v>11</v>
      </c>
      <c r="G3089" t="s">
        <v>36372</v>
      </c>
      <c r="H3089" t="s">
        <v>2324</v>
      </c>
      <c r="I3089" t="s">
        <v>36373</v>
      </c>
      <c r="J3089" t="s">
        <v>1546</v>
      </c>
      <c r="K3089" t="s">
        <v>36240</v>
      </c>
      <c r="L3089" t="s">
        <v>36374</v>
      </c>
      <c r="M3089" t="s">
        <v>36375</v>
      </c>
    </row>
    <row r="3090" spans="1:13">
      <c r="A3090" t="s">
        <v>177</v>
      </c>
      <c r="B3090" t="s">
        <v>177</v>
      </c>
      <c r="C3090" t="s">
        <v>1637</v>
      </c>
      <c r="D3090" t="s">
        <v>163</v>
      </c>
      <c r="E3090" t="s">
        <v>762</v>
      </c>
      <c r="F3090" t="s">
        <v>20</v>
      </c>
      <c r="G3090" t="s">
        <v>36376</v>
      </c>
      <c r="H3090" t="s">
        <v>1984</v>
      </c>
      <c r="I3090" t="s">
        <v>36214</v>
      </c>
      <c r="J3090" t="s">
        <v>1613</v>
      </c>
      <c r="K3090" t="s">
        <v>36169</v>
      </c>
      <c r="L3090" t="s">
        <v>32101</v>
      </c>
      <c r="M3090" t="s">
        <v>36377</v>
      </c>
    </row>
    <row r="3091" spans="1:13">
      <c r="A3091" t="s">
        <v>177</v>
      </c>
      <c r="B3091" t="s">
        <v>177</v>
      </c>
      <c r="C3091" t="s">
        <v>1637</v>
      </c>
      <c r="D3091" t="s">
        <v>163</v>
      </c>
      <c r="E3091" t="s">
        <v>770</v>
      </c>
      <c r="F3091" t="s">
        <v>3</v>
      </c>
      <c r="G3091" t="s">
        <v>36378</v>
      </c>
      <c r="H3091" t="s">
        <v>2877</v>
      </c>
      <c r="I3091" t="s">
        <v>36149</v>
      </c>
      <c r="J3091" t="s">
        <v>2818</v>
      </c>
      <c r="K3091" t="s">
        <v>36183</v>
      </c>
      <c r="L3091" t="s">
        <v>36379</v>
      </c>
      <c r="M3091" t="s">
        <v>36380</v>
      </c>
    </row>
    <row r="3092" spans="1:13">
      <c r="A3092" t="s">
        <v>177</v>
      </c>
      <c r="B3092" t="s">
        <v>177</v>
      </c>
      <c r="C3092" t="s">
        <v>1637</v>
      </c>
      <c r="D3092" t="s">
        <v>163</v>
      </c>
      <c r="E3092" t="s">
        <v>770</v>
      </c>
      <c r="F3092" t="s">
        <v>10</v>
      </c>
      <c r="G3092" t="s">
        <v>36381</v>
      </c>
      <c r="H3092" t="s">
        <v>2351</v>
      </c>
      <c r="I3092" t="s">
        <v>36319</v>
      </c>
      <c r="J3092" t="s">
        <v>3271</v>
      </c>
      <c r="K3092" t="s">
        <v>36382</v>
      </c>
      <c r="L3092" t="s">
        <v>36321</v>
      </c>
      <c r="M3092" t="s">
        <v>36383</v>
      </c>
    </row>
    <row r="3093" spans="1:13">
      <c r="A3093" t="s">
        <v>177</v>
      </c>
      <c r="B3093" t="s">
        <v>177</v>
      </c>
      <c r="C3093" t="s">
        <v>1637</v>
      </c>
      <c r="D3093" t="s">
        <v>163</v>
      </c>
      <c r="E3093" t="s">
        <v>770</v>
      </c>
      <c r="F3093" t="s">
        <v>2</v>
      </c>
      <c r="G3093" t="s">
        <v>36384</v>
      </c>
      <c r="H3093" t="s">
        <v>2614</v>
      </c>
      <c r="I3093" t="s">
        <v>36385</v>
      </c>
      <c r="J3093" t="s">
        <v>1807</v>
      </c>
      <c r="K3093" t="s">
        <v>36386</v>
      </c>
      <c r="L3093" t="s">
        <v>36387</v>
      </c>
      <c r="M3093" t="s">
        <v>29294</v>
      </c>
    </row>
    <row r="3094" spans="1:13">
      <c r="A3094" t="s">
        <v>177</v>
      </c>
      <c r="B3094" t="s">
        <v>177</v>
      </c>
      <c r="C3094" t="s">
        <v>1637</v>
      </c>
      <c r="D3094" t="s">
        <v>163</v>
      </c>
      <c r="E3094" t="s">
        <v>770</v>
      </c>
      <c r="F3094" t="s">
        <v>4</v>
      </c>
      <c r="G3094" t="s">
        <v>36388</v>
      </c>
      <c r="H3094" t="s">
        <v>1360</v>
      </c>
      <c r="I3094" t="s">
        <v>36389</v>
      </c>
      <c r="J3094" t="s">
        <v>1764</v>
      </c>
      <c r="K3094" t="s">
        <v>36308</v>
      </c>
      <c r="L3094" t="s">
        <v>36390</v>
      </c>
      <c r="M3094" t="s">
        <v>36391</v>
      </c>
    </row>
    <row r="3095" spans="1:13">
      <c r="A3095" t="s">
        <v>177</v>
      </c>
      <c r="B3095" t="s">
        <v>177</v>
      </c>
      <c r="C3095" t="s">
        <v>1637</v>
      </c>
      <c r="D3095" t="s">
        <v>163</v>
      </c>
      <c r="E3095" t="s">
        <v>770</v>
      </c>
      <c r="F3095" t="s">
        <v>11</v>
      </c>
      <c r="G3095" t="s">
        <v>36392</v>
      </c>
      <c r="H3095" t="s">
        <v>1719</v>
      </c>
      <c r="I3095" t="s">
        <v>36393</v>
      </c>
      <c r="J3095" t="s">
        <v>1592</v>
      </c>
      <c r="K3095" t="s">
        <v>36192</v>
      </c>
      <c r="L3095" t="s">
        <v>36243</v>
      </c>
      <c r="M3095" t="s">
        <v>36394</v>
      </c>
    </row>
    <row r="3096" spans="1:13">
      <c r="A3096" t="s">
        <v>177</v>
      </c>
      <c r="B3096" t="s">
        <v>177</v>
      </c>
      <c r="C3096" t="s">
        <v>1637</v>
      </c>
      <c r="D3096" t="s">
        <v>163</v>
      </c>
      <c r="E3096" t="s">
        <v>770</v>
      </c>
      <c r="F3096" t="s">
        <v>20</v>
      </c>
      <c r="G3096" t="s">
        <v>36395</v>
      </c>
      <c r="H3096" t="s">
        <v>1744</v>
      </c>
      <c r="I3096" t="s">
        <v>36396</v>
      </c>
      <c r="J3096" t="s">
        <v>1546</v>
      </c>
      <c r="K3096" t="s">
        <v>36240</v>
      </c>
      <c r="L3096" t="s">
        <v>25746</v>
      </c>
      <c r="M3096" t="s">
        <v>36397</v>
      </c>
    </row>
    <row r="3097" spans="1:13">
      <c r="A3097" t="s">
        <v>177</v>
      </c>
      <c r="B3097" t="s">
        <v>177</v>
      </c>
      <c r="C3097" t="s">
        <v>1637</v>
      </c>
      <c r="D3097" t="s">
        <v>163</v>
      </c>
      <c r="E3097" t="s">
        <v>778</v>
      </c>
      <c r="F3097" t="s">
        <v>3</v>
      </c>
      <c r="G3097" t="s">
        <v>36398</v>
      </c>
      <c r="H3097" t="s">
        <v>1903</v>
      </c>
      <c r="I3097" t="s">
        <v>36399</v>
      </c>
      <c r="J3097" t="s">
        <v>916</v>
      </c>
      <c r="K3097" t="s">
        <v>36400</v>
      </c>
      <c r="L3097" t="s">
        <v>36401</v>
      </c>
      <c r="M3097" t="s">
        <v>36402</v>
      </c>
    </row>
    <row r="3098" spans="1:13">
      <c r="A3098" t="s">
        <v>177</v>
      </c>
      <c r="B3098" t="s">
        <v>177</v>
      </c>
      <c r="C3098" t="s">
        <v>1637</v>
      </c>
      <c r="D3098" t="s">
        <v>163</v>
      </c>
      <c r="E3098" t="s">
        <v>778</v>
      </c>
      <c r="F3098" t="s">
        <v>10</v>
      </c>
      <c r="G3098" t="s">
        <v>36403</v>
      </c>
      <c r="H3098" t="s">
        <v>3720</v>
      </c>
      <c r="I3098" t="s">
        <v>36200</v>
      </c>
      <c r="J3098" t="s">
        <v>3500</v>
      </c>
      <c r="K3098" t="s">
        <v>36320</v>
      </c>
      <c r="L3098" t="s">
        <v>36202</v>
      </c>
      <c r="M3098" t="s">
        <v>36404</v>
      </c>
    </row>
    <row r="3099" spans="1:13">
      <c r="A3099" t="s">
        <v>177</v>
      </c>
      <c r="B3099" t="s">
        <v>177</v>
      </c>
      <c r="C3099" t="s">
        <v>1637</v>
      </c>
      <c r="D3099" t="s">
        <v>163</v>
      </c>
      <c r="E3099" t="s">
        <v>778</v>
      </c>
      <c r="F3099" t="s">
        <v>2</v>
      </c>
      <c r="G3099" t="s">
        <v>36405</v>
      </c>
      <c r="H3099" t="s">
        <v>1981</v>
      </c>
      <c r="I3099" t="s">
        <v>36406</v>
      </c>
      <c r="J3099" t="s">
        <v>1961</v>
      </c>
      <c r="K3099" t="s">
        <v>36407</v>
      </c>
      <c r="L3099" t="s">
        <v>36408</v>
      </c>
      <c r="M3099" t="s">
        <v>36409</v>
      </c>
    </row>
    <row r="3100" spans="1:13">
      <c r="A3100" t="s">
        <v>177</v>
      </c>
      <c r="B3100" t="s">
        <v>177</v>
      </c>
      <c r="C3100" t="s">
        <v>1637</v>
      </c>
      <c r="D3100" t="s">
        <v>163</v>
      </c>
      <c r="E3100" t="s">
        <v>778</v>
      </c>
      <c r="F3100" t="s">
        <v>4</v>
      </c>
      <c r="G3100" t="s">
        <v>36410</v>
      </c>
      <c r="H3100" t="s">
        <v>2159</v>
      </c>
      <c r="I3100" t="s">
        <v>36328</v>
      </c>
      <c r="J3100" t="s">
        <v>1592</v>
      </c>
      <c r="K3100" t="s">
        <v>36192</v>
      </c>
      <c r="L3100" t="s">
        <v>36329</v>
      </c>
      <c r="M3100" t="s">
        <v>36411</v>
      </c>
    </row>
    <row r="3101" spans="1:13">
      <c r="A3101" t="s">
        <v>177</v>
      </c>
      <c r="B3101" t="s">
        <v>177</v>
      </c>
      <c r="C3101" t="s">
        <v>1637</v>
      </c>
      <c r="D3101" t="s">
        <v>163</v>
      </c>
      <c r="E3101" t="s">
        <v>778</v>
      </c>
      <c r="F3101" t="s">
        <v>11</v>
      </c>
      <c r="G3101" t="s">
        <v>36412</v>
      </c>
      <c r="H3101" t="s">
        <v>2050</v>
      </c>
      <c r="I3101" t="s">
        <v>36413</v>
      </c>
      <c r="J3101" t="s">
        <v>1053</v>
      </c>
      <c r="K3101" t="s">
        <v>31560</v>
      </c>
      <c r="L3101" t="s">
        <v>36414</v>
      </c>
      <c r="M3101" t="s">
        <v>36415</v>
      </c>
    </row>
    <row r="3102" spans="1:13">
      <c r="A3102" t="s">
        <v>177</v>
      </c>
      <c r="B3102" t="s">
        <v>177</v>
      </c>
      <c r="C3102" t="s">
        <v>1637</v>
      </c>
      <c r="D3102" t="s">
        <v>163</v>
      </c>
      <c r="E3102" t="s">
        <v>778</v>
      </c>
      <c r="F3102" t="s">
        <v>20</v>
      </c>
      <c r="G3102" t="s">
        <v>36416</v>
      </c>
      <c r="H3102" t="s">
        <v>1810</v>
      </c>
      <c r="I3102" t="s">
        <v>36242</v>
      </c>
      <c r="J3102" t="s">
        <v>1482</v>
      </c>
      <c r="K3102" t="s">
        <v>36417</v>
      </c>
      <c r="L3102" t="s">
        <v>36243</v>
      </c>
      <c r="M3102" t="s">
        <v>36418</v>
      </c>
    </row>
    <row r="3103" spans="1:13">
      <c r="A3103" t="s">
        <v>177</v>
      </c>
      <c r="B3103" t="s">
        <v>177</v>
      </c>
      <c r="C3103" t="s">
        <v>1637</v>
      </c>
      <c r="D3103" t="s">
        <v>164</v>
      </c>
      <c r="E3103" t="s">
        <v>785</v>
      </c>
      <c r="F3103" t="s">
        <v>3</v>
      </c>
      <c r="G3103" t="s">
        <v>36419</v>
      </c>
      <c r="H3103" t="s">
        <v>1721</v>
      </c>
      <c r="I3103" t="s">
        <v>36420</v>
      </c>
      <c r="J3103" t="s">
        <v>1657</v>
      </c>
      <c r="K3103" t="s">
        <v>36421</v>
      </c>
      <c r="L3103" t="s">
        <v>36422</v>
      </c>
      <c r="M3103" t="s">
        <v>7832</v>
      </c>
    </row>
    <row r="3104" spans="1:13">
      <c r="A3104" t="s">
        <v>177</v>
      </c>
      <c r="B3104" t="s">
        <v>177</v>
      </c>
      <c r="C3104" t="s">
        <v>1637</v>
      </c>
      <c r="D3104" t="s">
        <v>164</v>
      </c>
      <c r="E3104" t="s">
        <v>785</v>
      </c>
      <c r="F3104" t="s">
        <v>10</v>
      </c>
      <c r="G3104" t="s">
        <v>36423</v>
      </c>
      <c r="H3104" t="s">
        <v>1742</v>
      </c>
      <c r="I3104" t="s">
        <v>36424</v>
      </c>
      <c r="J3104" t="s">
        <v>1918</v>
      </c>
      <c r="K3104" t="s">
        <v>36425</v>
      </c>
      <c r="L3104" t="s">
        <v>32112</v>
      </c>
      <c r="M3104" t="s">
        <v>28306</v>
      </c>
    </row>
    <row r="3105" spans="1:13">
      <c r="A3105" t="s">
        <v>177</v>
      </c>
      <c r="B3105" t="s">
        <v>177</v>
      </c>
      <c r="C3105" t="s">
        <v>1637</v>
      </c>
      <c r="D3105" t="s">
        <v>164</v>
      </c>
      <c r="E3105" t="s">
        <v>785</v>
      </c>
      <c r="F3105" t="s">
        <v>2</v>
      </c>
      <c r="G3105" t="s">
        <v>36426</v>
      </c>
      <c r="H3105" t="s">
        <v>2301</v>
      </c>
      <c r="I3105" t="s">
        <v>36427</v>
      </c>
      <c r="J3105" t="s">
        <v>1786</v>
      </c>
      <c r="K3105" t="s">
        <v>36428</v>
      </c>
      <c r="L3105" t="s">
        <v>36429</v>
      </c>
      <c r="M3105" t="s">
        <v>28203</v>
      </c>
    </row>
    <row r="3106" spans="1:13">
      <c r="A3106" t="s">
        <v>177</v>
      </c>
      <c r="B3106" t="s">
        <v>177</v>
      </c>
      <c r="C3106" t="s">
        <v>1637</v>
      </c>
      <c r="D3106" t="s">
        <v>164</v>
      </c>
      <c r="E3106" t="s">
        <v>785</v>
      </c>
      <c r="F3106" t="s">
        <v>4</v>
      </c>
      <c r="G3106" t="s">
        <v>36430</v>
      </c>
      <c r="H3106" t="s">
        <v>1853</v>
      </c>
      <c r="I3106" t="s">
        <v>36431</v>
      </c>
      <c r="J3106" t="s">
        <v>1051</v>
      </c>
      <c r="K3106" t="s">
        <v>36432</v>
      </c>
      <c r="L3106" t="s">
        <v>31145</v>
      </c>
      <c r="M3106" t="s">
        <v>36433</v>
      </c>
    </row>
    <row r="3107" spans="1:13">
      <c r="A3107" t="s">
        <v>177</v>
      </c>
      <c r="B3107" t="s">
        <v>177</v>
      </c>
      <c r="C3107" t="s">
        <v>1637</v>
      </c>
      <c r="D3107" t="s">
        <v>164</v>
      </c>
      <c r="E3107" t="s">
        <v>785</v>
      </c>
      <c r="F3107" t="s">
        <v>11</v>
      </c>
      <c r="G3107" t="s">
        <v>36434</v>
      </c>
      <c r="H3107" t="s">
        <v>1719</v>
      </c>
      <c r="I3107" t="s">
        <v>36435</v>
      </c>
      <c r="J3107" t="s">
        <v>1502</v>
      </c>
      <c r="K3107" t="s">
        <v>36436</v>
      </c>
      <c r="L3107" t="s">
        <v>36437</v>
      </c>
      <c r="M3107" t="s">
        <v>28300</v>
      </c>
    </row>
    <row r="3108" spans="1:13">
      <c r="A3108" t="s">
        <v>177</v>
      </c>
      <c r="B3108" t="s">
        <v>177</v>
      </c>
      <c r="C3108" t="s">
        <v>1637</v>
      </c>
      <c r="D3108" t="s">
        <v>164</v>
      </c>
      <c r="E3108" t="s">
        <v>785</v>
      </c>
      <c r="F3108" t="s">
        <v>20</v>
      </c>
      <c r="G3108" t="s">
        <v>36438</v>
      </c>
      <c r="H3108" t="s">
        <v>1744</v>
      </c>
      <c r="I3108" t="s">
        <v>36439</v>
      </c>
      <c r="J3108" t="s">
        <v>1051</v>
      </c>
      <c r="K3108" t="s">
        <v>36432</v>
      </c>
      <c r="L3108" t="s">
        <v>32011</v>
      </c>
      <c r="M3108" t="s">
        <v>13914</v>
      </c>
    </row>
    <row r="3109" spans="1:13">
      <c r="A3109" t="s">
        <v>177</v>
      </c>
      <c r="B3109" t="s">
        <v>177</v>
      </c>
      <c r="C3109" t="s">
        <v>1637</v>
      </c>
      <c r="D3109" t="s">
        <v>164</v>
      </c>
      <c r="E3109" t="s">
        <v>793</v>
      </c>
      <c r="F3109" t="s">
        <v>3</v>
      </c>
      <c r="G3109" t="s">
        <v>36440</v>
      </c>
      <c r="H3109" t="s">
        <v>1875</v>
      </c>
      <c r="I3109" t="s">
        <v>36441</v>
      </c>
      <c r="J3109" t="s">
        <v>1590</v>
      </c>
      <c r="K3109" t="s">
        <v>36442</v>
      </c>
      <c r="L3109" t="s">
        <v>4868</v>
      </c>
      <c r="M3109" t="s">
        <v>36443</v>
      </c>
    </row>
    <row r="3110" spans="1:13">
      <c r="A3110" t="s">
        <v>177</v>
      </c>
      <c r="B3110" t="s">
        <v>177</v>
      </c>
      <c r="C3110" t="s">
        <v>1637</v>
      </c>
      <c r="D3110" t="s">
        <v>164</v>
      </c>
      <c r="E3110" t="s">
        <v>793</v>
      </c>
      <c r="F3110" t="s">
        <v>10</v>
      </c>
      <c r="G3110" t="s">
        <v>36444</v>
      </c>
      <c r="H3110" t="s">
        <v>2301</v>
      </c>
      <c r="I3110" t="s">
        <v>36427</v>
      </c>
      <c r="J3110" t="s">
        <v>1853</v>
      </c>
      <c r="K3110" t="s">
        <v>36445</v>
      </c>
      <c r="L3110" t="s">
        <v>18994</v>
      </c>
      <c r="M3110" t="s">
        <v>36446</v>
      </c>
    </row>
    <row r="3111" spans="1:13">
      <c r="A3111" t="s">
        <v>177</v>
      </c>
      <c r="B3111" t="s">
        <v>177</v>
      </c>
      <c r="C3111" t="s">
        <v>1637</v>
      </c>
      <c r="D3111" t="s">
        <v>164</v>
      </c>
      <c r="E3111" t="s">
        <v>793</v>
      </c>
      <c r="F3111" t="s">
        <v>2</v>
      </c>
      <c r="G3111" t="s">
        <v>36447</v>
      </c>
      <c r="H3111" t="s">
        <v>2137</v>
      </c>
      <c r="I3111" t="s">
        <v>36448</v>
      </c>
      <c r="J3111" t="s">
        <v>1698</v>
      </c>
      <c r="K3111" t="s">
        <v>36449</v>
      </c>
      <c r="L3111" t="s">
        <v>26470</v>
      </c>
      <c r="M3111" t="s">
        <v>36450</v>
      </c>
    </row>
    <row r="3112" spans="1:13">
      <c r="A3112" t="s">
        <v>177</v>
      </c>
      <c r="B3112" t="s">
        <v>177</v>
      </c>
      <c r="C3112" t="s">
        <v>1637</v>
      </c>
      <c r="D3112" t="s">
        <v>164</v>
      </c>
      <c r="E3112" t="s">
        <v>793</v>
      </c>
      <c r="F3112" t="s">
        <v>4</v>
      </c>
      <c r="G3112" t="s">
        <v>36451</v>
      </c>
      <c r="H3112" t="s">
        <v>1875</v>
      </c>
      <c r="I3112" t="s">
        <v>36441</v>
      </c>
      <c r="J3112" t="s">
        <v>1547</v>
      </c>
      <c r="K3112" t="s">
        <v>36452</v>
      </c>
      <c r="L3112" t="s">
        <v>26687</v>
      </c>
      <c r="M3112" t="s">
        <v>36443</v>
      </c>
    </row>
    <row r="3113" spans="1:13">
      <c r="A3113" t="s">
        <v>177</v>
      </c>
      <c r="B3113" t="s">
        <v>177</v>
      </c>
      <c r="C3113" t="s">
        <v>1637</v>
      </c>
      <c r="D3113" t="s">
        <v>164</v>
      </c>
      <c r="E3113" t="s">
        <v>793</v>
      </c>
      <c r="F3113" t="s">
        <v>11</v>
      </c>
      <c r="G3113" t="s">
        <v>36453</v>
      </c>
      <c r="H3113" t="s">
        <v>2052</v>
      </c>
      <c r="I3113" t="s">
        <v>36454</v>
      </c>
      <c r="J3113" t="s">
        <v>1502</v>
      </c>
      <c r="K3113" t="s">
        <v>36436</v>
      </c>
      <c r="L3113" t="s">
        <v>28971</v>
      </c>
      <c r="M3113" t="s">
        <v>25457</v>
      </c>
    </row>
    <row r="3114" spans="1:13">
      <c r="A3114" t="s">
        <v>177</v>
      </c>
      <c r="B3114" t="s">
        <v>177</v>
      </c>
      <c r="C3114" t="s">
        <v>1637</v>
      </c>
      <c r="D3114" t="s">
        <v>164</v>
      </c>
      <c r="E3114" t="s">
        <v>793</v>
      </c>
      <c r="F3114" t="s">
        <v>20</v>
      </c>
      <c r="G3114" t="s">
        <v>36455</v>
      </c>
      <c r="H3114" t="s">
        <v>1592</v>
      </c>
      <c r="I3114" t="s">
        <v>36456</v>
      </c>
      <c r="J3114" t="s">
        <v>1482</v>
      </c>
      <c r="K3114" t="s">
        <v>36457</v>
      </c>
      <c r="L3114" t="s">
        <v>25461</v>
      </c>
      <c r="M3114" t="s">
        <v>4355</v>
      </c>
    </row>
    <row r="3115" spans="1:13">
      <c r="A3115" t="s">
        <v>177</v>
      </c>
      <c r="B3115" t="s">
        <v>177</v>
      </c>
      <c r="C3115" t="s">
        <v>1637</v>
      </c>
      <c r="D3115" t="s">
        <v>164</v>
      </c>
      <c r="E3115" t="s">
        <v>801</v>
      </c>
      <c r="F3115" t="s">
        <v>3</v>
      </c>
      <c r="G3115" t="s">
        <v>36458</v>
      </c>
      <c r="H3115" t="s">
        <v>2301</v>
      </c>
      <c r="I3115" t="s">
        <v>36427</v>
      </c>
      <c r="J3115" t="s">
        <v>2159</v>
      </c>
      <c r="K3115" t="s">
        <v>36459</v>
      </c>
      <c r="L3115" t="s">
        <v>26399</v>
      </c>
      <c r="M3115" t="s">
        <v>36460</v>
      </c>
    </row>
    <row r="3116" spans="1:13">
      <c r="A3116" t="s">
        <v>177</v>
      </c>
      <c r="B3116" t="s">
        <v>177</v>
      </c>
      <c r="C3116" t="s">
        <v>1637</v>
      </c>
      <c r="D3116" t="s">
        <v>164</v>
      </c>
      <c r="E3116" t="s">
        <v>801</v>
      </c>
      <c r="F3116" t="s">
        <v>10</v>
      </c>
      <c r="G3116" t="s">
        <v>36461</v>
      </c>
      <c r="H3116" t="s">
        <v>2566</v>
      </c>
      <c r="I3116" t="s">
        <v>36462</v>
      </c>
      <c r="J3116" t="s">
        <v>2074</v>
      </c>
      <c r="K3116" t="s">
        <v>36463</v>
      </c>
      <c r="L3116" t="s">
        <v>25013</v>
      </c>
      <c r="M3116" t="s">
        <v>24911</v>
      </c>
    </row>
    <row r="3117" spans="1:13">
      <c r="A3117" t="s">
        <v>177</v>
      </c>
      <c r="B3117" t="s">
        <v>177</v>
      </c>
      <c r="C3117" t="s">
        <v>1637</v>
      </c>
      <c r="D3117" t="s">
        <v>164</v>
      </c>
      <c r="E3117" t="s">
        <v>801</v>
      </c>
      <c r="F3117" t="s">
        <v>2</v>
      </c>
      <c r="G3117" t="s">
        <v>36464</v>
      </c>
      <c r="H3117" t="s">
        <v>2159</v>
      </c>
      <c r="I3117" t="s">
        <v>36465</v>
      </c>
      <c r="J3117" t="s">
        <v>1786</v>
      </c>
      <c r="K3117" t="s">
        <v>36428</v>
      </c>
      <c r="L3117" t="s">
        <v>25585</v>
      </c>
      <c r="M3117" t="s">
        <v>27443</v>
      </c>
    </row>
    <row r="3118" spans="1:13">
      <c r="A3118" t="s">
        <v>177</v>
      </c>
      <c r="B3118" t="s">
        <v>177</v>
      </c>
      <c r="C3118" t="s">
        <v>1637</v>
      </c>
      <c r="D3118" t="s">
        <v>164</v>
      </c>
      <c r="E3118" t="s">
        <v>801</v>
      </c>
      <c r="F3118" t="s">
        <v>4</v>
      </c>
      <c r="G3118" t="s">
        <v>36466</v>
      </c>
      <c r="H3118" t="s">
        <v>1786</v>
      </c>
      <c r="I3118" t="s">
        <v>36467</v>
      </c>
      <c r="J3118" t="s">
        <v>1547</v>
      </c>
      <c r="K3118" t="s">
        <v>36452</v>
      </c>
      <c r="L3118" t="s">
        <v>27117</v>
      </c>
      <c r="M3118" t="s">
        <v>32676</v>
      </c>
    </row>
    <row r="3119" spans="1:13">
      <c r="A3119" t="s">
        <v>177</v>
      </c>
      <c r="B3119" t="s">
        <v>177</v>
      </c>
      <c r="C3119" t="s">
        <v>1637</v>
      </c>
      <c r="D3119" t="s">
        <v>164</v>
      </c>
      <c r="E3119" t="s">
        <v>801</v>
      </c>
      <c r="F3119" t="s">
        <v>11</v>
      </c>
      <c r="G3119" t="s">
        <v>36468</v>
      </c>
      <c r="H3119" t="s">
        <v>1698</v>
      </c>
      <c r="I3119" t="s">
        <v>36469</v>
      </c>
      <c r="J3119" t="s">
        <v>1051</v>
      </c>
      <c r="K3119" t="s">
        <v>36432</v>
      </c>
      <c r="L3119" t="s">
        <v>31918</v>
      </c>
      <c r="M3119" t="s">
        <v>15512</v>
      </c>
    </row>
    <row r="3120" spans="1:13">
      <c r="A3120" t="s">
        <v>177</v>
      </c>
      <c r="B3120" t="s">
        <v>177</v>
      </c>
      <c r="C3120" t="s">
        <v>1637</v>
      </c>
      <c r="D3120" t="s">
        <v>164</v>
      </c>
      <c r="E3120" t="s">
        <v>801</v>
      </c>
      <c r="F3120" t="s">
        <v>20</v>
      </c>
      <c r="G3120" t="s">
        <v>36470</v>
      </c>
      <c r="H3120" t="s">
        <v>1547</v>
      </c>
      <c r="I3120" t="s">
        <v>36471</v>
      </c>
      <c r="J3120" t="s">
        <v>1482</v>
      </c>
      <c r="K3120" t="s">
        <v>36457</v>
      </c>
      <c r="L3120" t="s">
        <v>17446</v>
      </c>
      <c r="M3120" t="s">
        <v>36472</v>
      </c>
    </row>
    <row r="3121" spans="1:13">
      <c r="A3121" t="s">
        <v>177</v>
      </c>
      <c r="B3121" t="s">
        <v>177</v>
      </c>
      <c r="C3121" t="s">
        <v>1637</v>
      </c>
      <c r="D3121" t="s">
        <v>164</v>
      </c>
      <c r="E3121" t="s">
        <v>809</v>
      </c>
      <c r="F3121" t="s">
        <v>3</v>
      </c>
      <c r="G3121" t="s">
        <v>36473</v>
      </c>
      <c r="H3121" t="s">
        <v>2564</v>
      </c>
      <c r="I3121" t="s">
        <v>36474</v>
      </c>
      <c r="J3121" t="s">
        <v>2687</v>
      </c>
      <c r="K3121" t="s">
        <v>36475</v>
      </c>
      <c r="L3121" t="s">
        <v>36476</v>
      </c>
      <c r="M3121" t="s">
        <v>36477</v>
      </c>
    </row>
    <row r="3122" spans="1:13">
      <c r="A3122" t="s">
        <v>177</v>
      </c>
      <c r="B3122" t="s">
        <v>177</v>
      </c>
      <c r="C3122" t="s">
        <v>1637</v>
      </c>
      <c r="D3122" t="s">
        <v>164</v>
      </c>
      <c r="E3122" t="s">
        <v>809</v>
      </c>
      <c r="F3122" t="s">
        <v>10</v>
      </c>
      <c r="G3122" t="s">
        <v>36478</v>
      </c>
      <c r="H3122" t="s">
        <v>2481</v>
      </c>
      <c r="I3122" t="s">
        <v>36479</v>
      </c>
      <c r="J3122" t="s">
        <v>1984</v>
      </c>
      <c r="K3122" t="s">
        <v>36480</v>
      </c>
      <c r="L3122" t="s">
        <v>36481</v>
      </c>
      <c r="M3122" t="s">
        <v>27030</v>
      </c>
    </row>
    <row r="3123" spans="1:13">
      <c r="A3123" t="s">
        <v>177</v>
      </c>
      <c r="B3123" t="s">
        <v>177</v>
      </c>
      <c r="C3123" t="s">
        <v>1637</v>
      </c>
      <c r="D3123" t="s">
        <v>164</v>
      </c>
      <c r="E3123" t="s">
        <v>809</v>
      </c>
      <c r="F3123" t="s">
        <v>2</v>
      </c>
      <c r="G3123" t="s">
        <v>36482</v>
      </c>
      <c r="H3123" t="s">
        <v>1897</v>
      </c>
      <c r="I3123" t="s">
        <v>36483</v>
      </c>
      <c r="J3123" t="s">
        <v>1592</v>
      </c>
      <c r="K3123" t="s">
        <v>13720</v>
      </c>
      <c r="L3123" t="s">
        <v>16849</v>
      </c>
      <c r="M3123" t="s">
        <v>27922</v>
      </c>
    </row>
    <row r="3124" spans="1:13">
      <c r="A3124" t="s">
        <v>177</v>
      </c>
      <c r="B3124" t="s">
        <v>177</v>
      </c>
      <c r="C3124" t="s">
        <v>1637</v>
      </c>
      <c r="D3124" t="s">
        <v>164</v>
      </c>
      <c r="E3124" t="s">
        <v>809</v>
      </c>
      <c r="F3124" t="s">
        <v>4</v>
      </c>
      <c r="G3124" t="s">
        <v>36484</v>
      </c>
      <c r="H3124" t="s">
        <v>1590</v>
      </c>
      <c r="I3124" t="s">
        <v>36485</v>
      </c>
      <c r="J3124" t="s">
        <v>1051</v>
      </c>
      <c r="K3124" t="s">
        <v>36432</v>
      </c>
      <c r="L3124" t="s">
        <v>16849</v>
      </c>
      <c r="M3124" t="s">
        <v>993</v>
      </c>
    </row>
    <row r="3125" spans="1:13">
      <c r="A3125" t="s">
        <v>177</v>
      </c>
      <c r="B3125" t="s">
        <v>177</v>
      </c>
      <c r="C3125" t="s">
        <v>1637</v>
      </c>
      <c r="D3125" t="s">
        <v>164</v>
      </c>
      <c r="E3125" t="s">
        <v>809</v>
      </c>
      <c r="F3125" t="s">
        <v>11</v>
      </c>
      <c r="G3125" t="s">
        <v>36486</v>
      </c>
      <c r="H3125" t="s">
        <v>1764</v>
      </c>
      <c r="I3125" t="s">
        <v>36487</v>
      </c>
      <c r="J3125" t="s">
        <v>1482</v>
      </c>
      <c r="K3125" t="s">
        <v>36457</v>
      </c>
      <c r="L3125" t="s">
        <v>36488</v>
      </c>
      <c r="M3125" t="s">
        <v>36489</v>
      </c>
    </row>
    <row r="3126" spans="1:13">
      <c r="A3126" t="s">
        <v>177</v>
      </c>
      <c r="B3126" t="s">
        <v>177</v>
      </c>
      <c r="C3126" t="s">
        <v>1637</v>
      </c>
      <c r="D3126" t="s">
        <v>164</v>
      </c>
      <c r="E3126" t="s">
        <v>809</v>
      </c>
      <c r="F3126" t="s">
        <v>20</v>
      </c>
      <c r="G3126" t="s">
        <v>36490</v>
      </c>
      <c r="H3126" t="s">
        <v>1546</v>
      </c>
      <c r="I3126" t="s">
        <v>36491</v>
      </c>
      <c r="J3126" t="s">
        <v>3800</v>
      </c>
      <c r="K3126" t="s">
        <v>3808</v>
      </c>
      <c r="L3126" t="s">
        <v>9940</v>
      </c>
      <c r="M3126" t="s">
        <v>32201</v>
      </c>
    </row>
    <row r="3127" spans="1:13">
      <c r="A3127" t="s">
        <v>177</v>
      </c>
      <c r="B3127" t="s">
        <v>177</v>
      </c>
      <c r="C3127" t="s">
        <v>1594</v>
      </c>
      <c r="D3127" t="s">
        <v>150</v>
      </c>
      <c r="E3127" t="s">
        <v>179</v>
      </c>
      <c r="F3127" t="s">
        <v>3</v>
      </c>
      <c r="G3127" t="s">
        <v>36492</v>
      </c>
      <c r="H3127" t="s">
        <v>2279</v>
      </c>
      <c r="I3127" t="s">
        <v>36493</v>
      </c>
      <c r="J3127" t="s">
        <v>1939</v>
      </c>
      <c r="K3127" t="s">
        <v>36494</v>
      </c>
      <c r="L3127" t="s">
        <v>36495</v>
      </c>
      <c r="M3127" t="s">
        <v>36496</v>
      </c>
    </row>
    <row r="3128" spans="1:13">
      <c r="A3128" t="s">
        <v>177</v>
      </c>
      <c r="B3128" t="s">
        <v>177</v>
      </c>
      <c r="C3128" t="s">
        <v>1594</v>
      </c>
      <c r="D3128" t="s">
        <v>150</v>
      </c>
      <c r="E3128" t="s">
        <v>179</v>
      </c>
      <c r="F3128" t="s">
        <v>10</v>
      </c>
      <c r="G3128" t="s">
        <v>36497</v>
      </c>
      <c r="H3128" t="s">
        <v>2779</v>
      </c>
      <c r="I3128" t="s">
        <v>36498</v>
      </c>
      <c r="J3128" t="s">
        <v>2239</v>
      </c>
      <c r="K3128" t="s">
        <v>36499</v>
      </c>
      <c r="L3128" t="s">
        <v>36500</v>
      </c>
      <c r="M3128" t="s">
        <v>36501</v>
      </c>
    </row>
    <row r="3129" spans="1:13">
      <c r="A3129" t="s">
        <v>177</v>
      </c>
      <c r="B3129" t="s">
        <v>177</v>
      </c>
      <c r="C3129" t="s">
        <v>1594</v>
      </c>
      <c r="D3129" t="s">
        <v>150</v>
      </c>
      <c r="E3129" t="s">
        <v>179</v>
      </c>
      <c r="F3129" t="s">
        <v>2</v>
      </c>
      <c r="G3129" t="s">
        <v>36502</v>
      </c>
      <c r="H3129" t="s">
        <v>2330</v>
      </c>
      <c r="I3129" t="s">
        <v>36503</v>
      </c>
      <c r="J3129" t="s">
        <v>2404</v>
      </c>
      <c r="K3129" t="s">
        <v>36504</v>
      </c>
      <c r="L3129" t="s">
        <v>34894</v>
      </c>
      <c r="M3129" t="s">
        <v>36505</v>
      </c>
    </row>
    <row r="3130" spans="1:13">
      <c r="A3130" t="s">
        <v>177</v>
      </c>
      <c r="B3130" t="s">
        <v>177</v>
      </c>
      <c r="C3130" t="s">
        <v>1594</v>
      </c>
      <c r="D3130" t="s">
        <v>150</v>
      </c>
      <c r="E3130" t="s">
        <v>179</v>
      </c>
      <c r="F3130" t="s">
        <v>4</v>
      </c>
      <c r="G3130" t="s">
        <v>36506</v>
      </c>
      <c r="H3130" t="s">
        <v>3056</v>
      </c>
      <c r="I3130" t="s">
        <v>36507</v>
      </c>
      <c r="J3130" t="s">
        <v>2029</v>
      </c>
      <c r="K3130" t="s">
        <v>36508</v>
      </c>
      <c r="L3130" t="s">
        <v>36509</v>
      </c>
      <c r="M3130" t="s">
        <v>36510</v>
      </c>
    </row>
    <row r="3131" spans="1:13">
      <c r="A3131" t="s">
        <v>177</v>
      </c>
      <c r="B3131" t="s">
        <v>177</v>
      </c>
      <c r="C3131" t="s">
        <v>1594</v>
      </c>
      <c r="D3131" t="s">
        <v>150</v>
      </c>
      <c r="E3131" t="s">
        <v>179</v>
      </c>
      <c r="F3131" t="s">
        <v>11</v>
      </c>
      <c r="G3131" t="s">
        <v>36511</v>
      </c>
      <c r="H3131" t="s">
        <v>1981</v>
      </c>
      <c r="I3131" t="s">
        <v>36512</v>
      </c>
      <c r="J3131" t="s">
        <v>1504</v>
      </c>
      <c r="K3131" t="s">
        <v>36513</v>
      </c>
      <c r="L3131" t="s">
        <v>36514</v>
      </c>
      <c r="M3131" t="s">
        <v>36515</v>
      </c>
    </row>
    <row r="3132" spans="1:13">
      <c r="A3132" t="s">
        <v>177</v>
      </c>
      <c r="B3132" t="s">
        <v>177</v>
      </c>
      <c r="C3132" t="s">
        <v>1594</v>
      </c>
      <c r="D3132" t="s">
        <v>150</v>
      </c>
      <c r="E3132" t="s">
        <v>179</v>
      </c>
      <c r="F3132" t="s">
        <v>20</v>
      </c>
      <c r="G3132" t="s">
        <v>36516</v>
      </c>
      <c r="H3132" t="s">
        <v>2544</v>
      </c>
      <c r="I3132" t="s">
        <v>36517</v>
      </c>
      <c r="J3132" t="s">
        <v>1592</v>
      </c>
      <c r="K3132" t="s">
        <v>36518</v>
      </c>
      <c r="L3132" t="s">
        <v>30290</v>
      </c>
      <c r="M3132" t="s">
        <v>36519</v>
      </c>
    </row>
    <row r="3133" spans="1:13">
      <c r="A3133" t="s">
        <v>177</v>
      </c>
      <c r="B3133" t="s">
        <v>177</v>
      </c>
      <c r="C3133" t="s">
        <v>1594</v>
      </c>
      <c r="D3133" t="s">
        <v>150</v>
      </c>
      <c r="E3133" t="s">
        <v>188</v>
      </c>
      <c r="F3133" t="s">
        <v>3</v>
      </c>
      <c r="G3133" t="s">
        <v>36520</v>
      </c>
      <c r="H3133" t="s">
        <v>2059</v>
      </c>
      <c r="I3133" t="s">
        <v>36521</v>
      </c>
      <c r="J3133" t="s">
        <v>1360</v>
      </c>
      <c r="K3133" t="s">
        <v>36522</v>
      </c>
      <c r="L3133" t="s">
        <v>36523</v>
      </c>
      <c r="M3133" t="s">
        <v>17054</v>
      </c>
    </row>
    <row r="3134" spans="1:13">
      <c r="A3134" t="s">
        <v>177</v>
      </c>
      <c r="B3134" t="s">
        <v>177</v>
      </c>
      <c r="C3134" t="s">
        <v>1594</v>
      </c>
      <c r="D3134" t="s">
        <v>150</v>
      </c>
      <c r="E3134" t="s">
        <v>188</v>
      </c>
      <c r="F3134" t="s">
        <v>10</v>
      </c>
      <c r="G3134" t="s">
        <v>36524</v>
      </c>
      <c r="H3134" t="s">
        <v>2914</v>
      </c>
      <c r="I3134" t="s">
        <v>36525</v>
      </c>
      <c r="J3134" t="s">
        <v>2608</v>
      </c>
      <c r="K3134" t="s">
        <v>36526</v>
      </c>
      <c r="L3134" t="s">
        <v>36527</v>
      </c>
      <c r="M3134" t="s">
        <v>36528</v>
      </c>
    </row>
    <row r="3135" spans="1:13">
      <c r="A3135" t="s">
        <v>177</v>
      </c>
      <c r="B3135" t="s">
        <v>177</v>
      </c>
      <c r="C3135" t="s">
        <v>1594</v>
      </c>
      <c r="D3135" t="s">
        <v>150</v>
      </c>
      <c r="E3135" t="s">
        <v>188</v>
      </c>
      <c r="F3135" t="s">
        <v>2</v>
      </c>
      <c r="G3135" t="s">
        <v>36529</v>
      </c>
      <c r="H3135" t="s">
        <v>3917</v>
      </c>
      <c r="I3135" t="s">
        <v>36530</v>
      </c>
      <c r="J3135" t="s">
        <v>2279</v>
      </c>
      <c r="K3135" t="s">
        <v>36531</v>
      </c>
      <c r="L3135" t="s">
        <v>36532</v>
      </c>
      <c r="M3135" t="s">
        <v>32508</v>
      </c>
    </row>
    <row r="3136" spans="1:13">
      <c r="A3136" t="s">
        <v>177</v>
      </c>
      <c r="B3136" t="s">
        <v>177</v>
      </c>
      <c r="C3136" t="s">
        <v>1594</v>
      </c>
      <c r="D3136" t="s">
        <v>150</v>
      </c>
      <c r="E3136" t="s">
        <v>188</v>
      </c>
      <c r="F3136" t="s">
        <v>4</v>
      </c>
      <c r="G3136" t="s">
        <v>36533</v>
      </c>
      <c r="H3136" t="s">
        <v>3500</v>
      </c>
      <c r="I3136" t="s">
        <v>36534</v>
      </c>
      <c r="J3136" t="s">
        <v>1831</v>
      </c>
      <c r="K3136" t="s">
        <v>36535</v>
      </c>
      <c r="L3136" t="s">
        <v>36536</v>
      </c>
      <c r="M3136" t="s">
        <v>36537</v>
      </c>
    </row>
    <row r="3137" spans="1:13">
      <c r="A3137" t="s">
        <v>177</v>
      </c>
      <c r="B3137" t="s">
        <v>177</v>
      </c>
      <c r="C3137" t="s">
        <v>1594</v>
      </c>
      <c r="D3137" t="s">
        <v>150</v>
      </c>
      <c r="E3137" t="s">
        <v>188</v>
      </c>
      <c r="F3137" t="s">
        <v>11</v>
      </c>
      <c r="G3137" t="s">
        <v>36538</v>
      </c>
      <c r="H3137" t="s">
        <v>2029</v>
      </c>
      <c r="I3137" t="s">
        <v>36539</v>
      </c>
      <c r="J3137" t="s">
        <v>1482</v>
      </c>
      <c r="K3137" t="s">
        <v>36540</v>
      </c>
      <c r="L3137" t="s">
        <v>25750</v>
      </c>
      <c r="M3137" t="s">
        <v>36541</v>
      </c>
    </row>
    <row r="3138" spans="1:13">
      <c r="A3138" t="s">
        <v>177</v>
      </c>
      <c r="B3138" t="s">
        <v>177</v>
      </c>
      <c r="C3138" t="s">
        <v>1594</v>
      </c>
      <c r="D3138" t="s">
        <v>150</v>
      </c>
      <c r="E3138" t="s">
        <v>188</v>
      </c>
      <c r="F3138" t="s">
        <v>20</v>
      </c>
      <c r="G3138" t="s">
        <v>36542</v>
      </c>
      <c r="H3138" t="s">
        <v>2159</v>
      </c>
      <c r="I3138" t="s">
        <v>36543</v>
      </c>
      <c r="J3138" t="s">
        <v>1657</v>
      </c>
      <c r="K3138" t="s">
        <v>36544</v>
      </c>
      <c r="L3138" t="s">
        <v>36545</v>
      </c>
      <c r="M3138" t="s">
        <v>36546</v>
      </c>
    </row>
    <row r="3139" spans="1:13">
      <c r="A3139" t="s">
        <v>177</v>
      </c>
      <c r="B3139" t="s">
        <v>177</v>
      </c>
      <c r="C3139" t="s">
        <v>1594</v>
      </c>
      <c r="D3139" t="s">
        <v>150</v>
      </c>
      <c r="E3139" t="s">
        <v>197</v>
      </c>
      <c r="F3139" t="s">
        <v>3</v>
      </c>
      <c r="G3139" t="s">
        <v>36547</v>
      </c>
      <c r="H3139" t="s">
        <v>3500</v>
      </c>
      <c r="I3139" t="s">
        <v>36534</v>
      </c>
      <c r="J3139" t="s">
        <v>1936</v>
      </c>
      <c r="K3139" t="s">
        <v>36548</v>
      </c>
      <c r="L3139" t="s">
        <v>36549</v>
      </c>
      <c r="M3139" t="s">
        <v>36550</v>
      </c>
    </row>
    <row r="3140" spans="1:13">
      <c r="A3140" t="s">
        <v>177</v>
      </c>
      <c r="B3140" t="s">
        <v>177</v>
      </c>
      <c r="C3140" t="s">
        <v>1594</v>
      </c>
      <c r="D3140" t="s">
        <v>150</v>
      </c>
      <c r="E3140" t="s">
        <v>197</v>
      </c>
      <c r="F3140" t="s">
        <v>10</v>
      </c>
      <c r="G3140" t="s">
        <v>36551</v>
      </c>
      <c r="H3140" t="s">
        <v>3258</v>
      </c>
      <c r="I3140" t="s">
        <v>36552</v>
      </c>
      <c r="J3140" t="s">
        <v>2608</v>
      </c>
      <c r="K3140" t="s">
        <v>36526</v>
      </c>
      <c r="L3140" t="s">
        <v>36553</v>
      </c>
      <c r="M3140" t="s">
        <v>36554</v>
      </c>
    </row>
    <row r="3141" spans="1:13">
      <c r="A3141" t="s">
        <v>177</v>
      </c>
      <c r="B3141" t="s">
        <v>177</v>
      </c>
      <c r="C3141" t="s">
        <v>1594</v>
      </c>
      <c r="D3141" t="s">
        <v>150</v>
      </c>
      <c r="E3141" t="s">
        <v>197</v>
      </c>
      <c r="F3141" t="s">
        <v>2</v>
      </c>
      <c r="G3141" t="s">
        <v>36555</v>
      </c>
      <c r="H3141" t="s">
        <v>2674</v>
      </c>
      <c r="I3141" t="s">
        <v>36556</v>
      </c>
      <c r="J3141" t="s">
        <v>2281</v>
      </c>
      <c r="K3141" t="s">
        <v>36557</v>
      </c>
      <c r="L3141" t="s">
        <v>34991</v>
      </c>
      <c r="M3141" t="s">
        <v>36558</v>
      </c>
    </row>
    <row r="3142" spans="1:13">
      <c r="A3142" t="s">
        <v>177</v>
      </c>
      <c r="B3142" t="s">
        <v>177</v>
      </c>
      <c r="C3142" t="s">
        <v>1594</v>
      </c>
      <c r="D3142" t="s">
        <v>150</v>
      </c>
      <c r="E3142" t="s">
        <v>197</v>
      </c>
      <c r="F3142" t="s">
        <v>4</v>
      </c>
      <c r="G3142" t="s">
        <v>36559</v>
      </c>
      <c r="H3142" t="s">
        <v>1968</v>
      </c>
      <c r="I3142" t="s">
        <v>36560</v>
      </c>
      <c r="J3142" t="s">
        <v>1721</v>
      </c>
      <c r="K3142" t="s">
        <v>36561</v>
      </c>
      <c r="L3142" t="s">
        <v>36562</v>
      </c>
      <c r="M3142" t="s">
        <v>36563</v>
      </c>
    </row>
    <row r="3143" spans="1:13">
      <c r="A3143" t="s">
        <v>177</v>
      </c>
      <c r="B3143" t="s">
        <v>177</v>
      </c>
      <c r="C3143" t="s">
        <v>1594</v>
      </c>
      <c r="D3143" t="s">
        <v>150</v>
      </c>
      <c r="E3143" t="s">
        <v>197</v>
      </c>
      <c r="F3143" t="s">
        <v>11</v>
      </c>
      <c r="G3143" t="s">
        <v>36564</v>
      </c>
      <c r="H3143" t="s">
        <v>1961</v>
      </c>
      <c r="I3143" t="s">
        <v>36565</v>
      </c>
      <c r="J3143" t="s">
        <v>1482</v>
      </c>
      <c r="K3143" t="s">
        <v>36540</v>
      </c>
      <c r="L3143" t="s">
        <v>34762</v>
      </c>
      <c r="M3143" t="s">
        <v>15117</v>
      </c>
    </row>
    <row r="3144" spans="1:13">
      <c r="A3144" t="s">
        <v>177</v>
      </c>
      <c r="B3144" t="s">
        <v>177</v>
      </c>
      <c r="C3144" t="s">
        <v>1594</v>
      </c>
      <c r="D3144" t="s">
        <v>150</v>
      </c>
      <c r="E3144" t="s">
        <v>197</v>
      </c>
      <c r="F3144" t="s">
        <v>20</v>
      </c>
      <c r="G3144" t="s">
        <v>36566</v>
      </c>
      <c r="H3144" t="s">
        <v>2052</v>
      </c>
      <c r="I3144" t="s">
        <v>36567</v>
      </c>
      <c r="J3144" t="s">
        <v>1546</v>
      </c>
      <c r="K3144" t="s">
        <v>36568</v>
      </c>
      <c r="L3144" t="s">
        <v>28351</v>
      </c>
      <c r="M3144" t="s">
        <v>9032</v>
      </c>
    </row>
    <row r="3145" spans="1:13">
      <c r="A3145" t="s">
        <v>177</v>
      </c>
      <c r="B3145" t="s">
        <v>177</v>
      </c>
      <c r="C3145" t="s">
        <v>1594</v>
      </c>
      <c r="D3145" t="s">
        <v>150</v>
      </c>
      <c r="E3145" t="s">
        <v>206</v>
      </c>
      <c r="F3145" t="s">
        <v>3</v>
      </c>
      <c r="G3145" t="s">
        <v>36569</v>
      </c>
      <c r="H3145" t="s">
        <v>1860</v>
      </c>
      <c r="I3145" t="s">
        <v>36570</v>
      </c>
      <c r="J3145" t="s">
        <v>1343</v>
      </c>
      <c r="K3145" t="s">
        <v>36571</v>
      </c>
      <c r="L3145" t="s">
        <v>36572</v>
      </c>
      <c r="M3145" t="s">
        <v>36573</v>
      </c>
    </row>
    <row r="3146" spans="1:13">
      <c r="A3146" t="s">
        <v>177</v>
      </c>
      <c r="B3146" t="s">
        <v>177</v>
      </c>
      <c r="C3146" t="s">
        <v>1594</v>
      </c>
      <c r="D3146" t="s">
        <v>150</v>
      </c>
      <c r="E3146" t="s">
        <v>206</v>
      </c>
      <c r="F3146" t="s">
        <v>10</v>
      </c>
      <c r="G3146" t="s">
        <v>36574</v>
      </c>
      <c r="H3146" t="s">
        <v>2853</v>
      </c>
      <c r="I3146" t="s">
        <v>36575</v>
      </c>
      <c r="J3146" t="s">
        <v>2502</v>
      </c>
      <c r="K3146" t="s">
        <v>36576</v>
      </c>
      <c r="L3146" t="s">
        <v>36577</v>
      </c>
      <c r="M3146" t="s">
        <v>36578</v>
      </c>
    </row>
    <row r="3147" spans="1:13">
      <c r="A3147" t="s">
        <v>177</v>
      </c>
      <c r="B3147" t="s">
        <v>177</v>
      </c>
      <c r="C3147" t="s">
        <v>1594</v>
      </c>
      <c r="D3147" t="s">
        <v>150</v>
      </c>
      <c r="E3147" t="s">
        <v>206</v>
      </c>
      <c r="F3147" t="s">
        <v>2</v>
      </c>
      <c r="G3147" t="s">
        <v>36579</v>
      </c>
      <c r="H3147" t="s">
        <v>2404</v>
      </c>
      <c r="I3147" t="s">
        <v>36580</v>
      </c>
      <c r="J3147" t="s">
        <v>1939</v>
      </c>
      <c r="K3147" t="s">
        <v>36494</v>
      </c>
      <c r="L3147" t="s">
        <v>36581</v>
      </c>
      <c r="M3147" t="s">
        <v>36582</v>
      </c>
    </row>
    <row r="3148" spans="1:13">
      <c r="A3148" t="s">
        <v>177</v>
      </c>
      <c r="B3148" t="s">
        <v>177</v>
      </c>
      <c r="C3148" t="s">
        <v>1594</v>
      </c>
      <c r="D3148" t="s">
        <v>150</v>
      </c>
      <c r="E3148" t="s">
        <v>206</v>
      </c>
      <c r="F3148" t="s">
        <v>4</v>
      </c>
      <c r="G3148" t="s">
        <v>36583</v>
      </c>
      <c r="H3148" t="s">
        <v>1786</v>
      </c>
      <c r="I3148" t="s">
        <v>36584</v>
      </c>
      <c r="J3148" t="s">
        <v>1546</v>
      </c>
      <c r="K3148" t="s">
        <v>36568</v>
      </c>
      <c r="L3148" t="s">
        <v>33424</v>
      </c>
      <c r="M3148" t="s">
        <v>36585</v>
      </c>
    </row>
    <row r="3149" spans="1:13">
      <c r="A3149" t="s">
        <v>177</v>
      </c>
      <c r="B3149" t="s">
        <v>177</v>
      </c>
      <c r="C3149" t="s">
        <v>1594</v>
      </c>
      <c r="D3149" t="s">
        <v>150</v>
      </c>
      <c r="E3149" t="s">
        <v>206</v>
      </c>
      <c r="F3149" t="s">
        <v>11</v>
      </c>
      <c r="G3149" t="s">
        <v>36586</v>
      </c>
      <c r="H3149" t="s">
        <v>1592</v>
      </c>
      <c r="I3149" t="s">
        <v>36587</v>
      </c>
      <c r="J3149" t="s">
        <v>3800</v>
      </c>
      <c r="K3149" t="s">
        <v>3808</v>
      </c>
      <c r="L3149" t="s">
        <v>30047</v>
      </c>
      <c r="M3149" t="s">
        <v>36588</v>
      </c>
    </row>
    <row r="3150" spans="1:13">
      <c r="A3150" t="s">
        <v>177</v>
      </c>
      <c r="B3150" t="s">
        <v>177</v>
      </c>
      <c r="C3150" t="s">
        <v>1594</v>
      </c>
      <c r="D3150" t="s">
        <v>150</v>
      </c>
      <c r="E3150" t="s">
        <v>206</v>
      </c>
      <c r="F3150" t="s">
        <v>20</v>
      </c>
      <c r="G3150" t="s">
        <v>36589</v>
      </c>
      <c r="H3150" t="s">
        <v>1831</v>
      </c>
      <c r="I3150" t="s">
        <v>36590</v>
      </c>
      <c r="J3150" t="s">
        <v>1546</v>
      </c>
      <c r="K3150" t="s">
        <v>36568</v>
      </c>
      <c r="L3150" t="s">
        <v>36591</v>
      </c>
      <c r="M3150" t="s">
        <v>1134</v>
      </c>
    </row>
    <row r="3151" spans="1:13">
      <c r="A3151" t="s">
        <v>177</v>
      </c>
      <c r="B3151" t="s">
        <v>177</v>
      </c>
      <c r="C3151" t="s">
        <v>1594</v>
      </c>
      <c r="D3151" t="s">
        <v>151</v>
      </c>
      <c r="E3151" t="s">
        <v>214</v>
      </c>
      <c r="F3151" t="s">
        <v>3</v>
      </c>
      <c r="G3151" t="s">
        <v>36592</v>
      </c>
      <c r="H3151" t="s">
        <v>2674</v>
      </c>
      <c r="I3151" t="s">
        <v>36593</v>
      </c>
      <c r="J3151" t="s">
        <v>1137</v>
      </c>
      <c r="K3151" t="s">
        <v>36594</v>
      </c>
      <c r="L3151" t="s">
        <v>36595</v>
      </c>
      <c r="M3151" t="s">
        <v>36596</v>
      </c>
    </row>
    <row r="3152" spans="1:13">
      <c r="A3152" t="s">
        <v>177</v>
      </c>
      <c r="B3152" t="s">
        <v>177</v>
      </c>
      <c r="C3152" t="s">
        <v>1594</v>
      </c>
      <c r="D3152" t="s">
        <v>151</v>
      </c>
      <c r="E3152" t="s">
        <v>214</v>
      </c>
      <c r="F3152" t="s">
        <v>10</v>
      </c>
      <c r="G3152" t="s">
        <v>36597</v>
      </c>
      <c r="H3152" t="s">
        <v>6524</v>
      </c>
      <c r="I3152" t="s">
        <v>36598</v>
      </c>
      <c r="J3152" t="s">
        <v>1309</v>
      </c>
      <c r="K3152" t="s">
        <v>36599</v>
      </c>
      <c r="L3152" t="s">
        <v>36600</v>
      </c>
      <c r="M3152" t="s">
        <v>36601</v>
      </c>
    </row>
    <row r="3153" spans="1:13">
      <c r="A3153" t="s">
        <v>177</v>
      </c>
      <c r="B3153" t="s">
        <v>177</v>
      </c>
      <c r="C3153" t="s">
        <v>1594</v>
      </c>
      <c r="D3153" t="s">
        <v>151</v>
      </c>
      <c r="E3153" t="s">
        <v>214</v>
      </c>
      <c r="F3153" t="s">
        <v>2</v>
      </c>
      <c r="G3153" t="s">
        <v>36602</v>
      </c>
      <c r="H3153" t="s">
        <v>9628</v>
      </c>
      <c r="I3153" t="s">
        <v>36603</v>
      </c>
      <c r="J3153" t="s">
        <v>4612</v>
      </c>
      <c r="K3153" t="s">
        <v>36604</v>
      </c>
      <c r="L3153" t="s">
        <v>36605</v>
      </c>
      <c r="M3153" t="s">
        <v>36606</v>
      </c>
    </row>
    <row r="3154" spans="1:13">
      <c r="A3154" t="s">
        <v>177</v>
      </c>
      <c r="B3154" t="s">
        <v>177</v>
      </c>
      <c r="C3154" t="s">
        <v>1594</v>
      </c>
      <c r="D3154" t="s">
        <v>151</v>
      </c>
      <c r="E3154" t="s">
        <v>214</v>
      </c>
      <c r="F3154" t="s">
        <v>4</v>
      </c>
      <c r="G3154" t="s">
        <v>36607</v>
      </c>
      <c r="H3154" t="s">
        <v>9127</v>
      </c>
      <c r="I3154" t="s">
        <v>36608</v>
      </c>
      <c r="J3154" t="s">
        <v>3905</v>
      </c>
      <c r="K3154" t="s">
        <v>36609</v>
      </c>
      <c r="L3154" t="s">
        <v>36610</v>
      </c>
      <c r="M3154" t="s">
        <v>36611</v>
      </c>
    </row>
    <row r="3155" spans="1:13">
      <c r="A3155" t="s">
        <v>177</v>
      </c>
      <c r="B3155" t="s">
        <v>177</v>
      </c>
      <c r="C3155" t="s">
        <v>1594</v>
      </c>
      <c r="D3155" t="s">
        <v>151</v>
      </c>
      <c r="E3155" t="s">
        <v>214</v>
      </c>
      <c r="F3155" t="s">
        <v>11</v>
      </c>
      <c r="G3155" t="s">
        <v>36612</v>
      </c>
      <c r="H3155" t="s">
        <v>1884</v>
      </c>
      <c r="I3155" t="s">
        <v>36613</v>
      </c>
      <c r="J3155" t="s">
        <v>2301</v>
      </c>
      <c r="K3155" t="s">
        <v>36614</v>
      </c>
      <c r="L3155" t="s">
        <v>36615</v>
      </c>
      <c r="M3155" t="s">
        <v>36616</v>
      </c>
    </row>
    <row r="3156" spans="1:13">
      <c r="A3156" t="s">
        <v>177</v>
      </c>
      <c r="B3156" t="s">
        <v>177</v>
      </c>
      <c r="C3156" t="s">
        <v>1594</v>
      </c>
      <c r="D3156" t="s">
        <v>151</v>
      </c>
      <c r="E3156" t="s">
        <v>214</v>
      </c>
      <c r="F3156" t="s">
        <v>20</v>
      </c>
      <c r="G3156" t="s">
        <v>36617</v>
      </c>
      <c r="H3156" t="s">
        <v>2206</v>
      </c>
      <c r="I3156" t="s">
        <v>36618</v>
      </c>
      <c r="J3156" t="s">
        <v>2239</v>
      </c>
      <c r="K3156" t="s">
        <v>36619</v>
      </c>
      <c r="L3156" t="s">
        <v>36620</v>
      </c>
      <c r="M3156" t="s">
        <v>36621</v>
      </c>
    </row>
    <row r="3157" spans="1:13">
      <c r="A3157" t="s">
        <v>177</v>
      </c>
      <c r="B3157" t="s">
        <v>177</v>
      </c>
      <c r="C3157" t="s">
        <v>1594</v>
      </c>
      <c r="D3157" t="s">
        <v>151</v>
      </c>
      <c r="E3157" t="s">
        <v>222</v>
      </c>
      <c r="F3157" t="s">
        <v>3</v>
      </c>
      <c r="G3157" t="s">
        <v>36622</v>
      </c>
      <c r="H3157" t="s">
        <v>1401</v>
      </c>
      <c r="I3157" t="s">
        <v>36623</v>
      </c>
      <c r="J3157" t="s">
        <v>3905</v>
      </c>
      <c r="K3157" t="s">
        <v>36609</v>
      </c>
      <c r="L3157" t="s">
        <v>36624</v>
      </c>
      <c r="M3157" t="s">
        <v>36625</v>
      </c>
    </row>
    <row r="3158" spans="1:13">
      <c r="A3158" t="s">
        <v>177</v>
      </c>
      <c r="B3158" t="s">
        <v>177</v>
      </c>
      <c r="C3158" t="s">
        <v>1594</v>
      </c>
      <c r="D3158" t="s">
        <v>151</v>
      </c>
      <c r="E3158" t="s">
        <v>222</v>
      </c>
      <c r="F3158" t="s">
        <v>10</v>
      </c>
      <c r="G3158" t="s">
        <v>36626</v>
      </c>
      <c r="H3158" t="s">
        <v>8595</v>
      </c>
      <c r="I3158" t="s">
        <v>36627</v>
      </c>
      <c r="J3158" t="s">
        <v>6524</v>
      </c>
      <c r="K3158" t="s">
        <v>36628</v>
      </c>
      <c r="L3158" t="s">
        <v>36629</v>
      </c>
      <c r="M3158" t="s">
        <v>36630</v>
      </c>
    </row>
    <row r="3159" spans="1:13">
      <c r="A3159" t="s">
        <v>177</v>
      </c>
      <c r="B3159" t="s">
        <v>177</v>
      </c>
      <c r="C3159" t="s">
        <v>1594</v>
      </c>
      <c r="D3159" t="s">
        <v>151</v>
      </c>
      <c r="E3159" t="s">
        <v>222</v>
      </c>
      <c r="F3159" t="s">
        <v>2</v>
      </c>
      <c r="G3159" t="s">
        <v>36631</v>
      </c>
      <c r="H3159" t="s">
        <v>2999</v>
      </c>
      <c r="I3159" t="s">
        <v>36632</v>
      </c>
      <c r="J3159" t="s">
        <v>1320</v>
      </c>
      <c r="K3159" t="s">
        <v>36633</v>
      </c>
      <c r="L3159" t="s">
        <v>36634</v>
      </c>
      <c r="M3159" t="s">
        <v>36635</v>
      </c>
    </row>
    <row r="3160" spans="1:13">
      <c r="A3160" t="s">
        <v>177</v>
      </c>
      <c r="B3160" t="s">
        <v>177</v>
      </c>
      <c r="C3160" t="s">
        <v>1594</v>
      </c>
      <c r="D3160" t="s">
        <v>151</v>
      </c>
      <c r="E3160" t="s">
        <v>222</v>
      </c>
      <c r="F3160" t="s">
        <v>4</v>
      </c>
      <c r="G3160" t="s">
        <v>36636</v>
      </c>
      <c r="H3160" t="s">
        <v>3269</v>
      </c>
      <c r="I3160" t="s">
        <v>36637</v>
      </c>
      <c r="J3160" t="s">
        <v>2499</v>
      </c>
      <c r="K3160" t="s">
        <v>36638</v>
      </c>
      <c r="L3160" t="s">
        <v>36639</v>
      </c>
      <c r="M3160" t="s">
        <v>36640</v>
      </c>
    </row>
    <row r="3161" spans="1:13">
      <c r="A3161" t="s">
        <v>177</v>
      </c>
      <c r="B3161" t="s">
        <v>177</v>
      </c>
      <c r="C3161" t="s">
        <v>1594</v>
      </c>
      <c r="D3161" t="s">
        <v>151</v>
      </c>
      <c r="E3161" t="s">
        <v>222</v>
      </c>
      <c r="F3161" t="s">
        <v>11</v>
      </c>
      <c r="G3161" t="s">
        <v>36641</v>
      </c>
      <c r="H3161" t="s">
        <v>3473</v>
      </c>
      <c r="I3161" t="s">
        <v>36642</v>
      </c>
      <c r="J3161" t="s">
        <v>1918</v>
      </c>
      <c r="K3161" t="s">
        <v>36643</v>
      </c>
      <c r="L3161" t="s">
        <v>36644</v>
      </c>
      <c r="M3161" t="s">
        <v>36645</v>
      </c>
    </row>
    <row r="3162" spans="1:13">
      <c r="A3162" t="s">
        <v>177</v>
      </c>
      <c r="B3162" t="s">
        <v>177</v>
      </c>
      <c r="C3162" t="s">
        <v>1594</v>
      </c>
      <c r="D3162" t="s">
        <v>151</v>
      </c>
      <c r="E3162" t="s">
        <v>222</v>
      </c>
      <c r="F3162" t="s">
        <v>20</v>
      </c>
      <c r="G3162" t="s">
        <v>36646</v>
      </c>
      <c r="H3162" t="s">
        <v>3917</v>
      </c>
      <c r="I3162" t="s">
        <v>36647</v>
      </c>
      <c r="J3162" t="s">
        <v>1742</v>
      </c>
      <c r="K3162" t="s">
        <v>36648</v>
      </c>
      <c r="L3162" t="s">
        <v>36649</v>
      </c>
      <c r="M3162" t="s">
        <v>36650</v>
      </c>
    </row>
    <row r="3163" spans="1:13">
      <c r="A3163" t="s">
        <v>177</v>
      </c>
      <c r="B3163" t="s">
        <v>177</v>
      </c>
      <c r="C3163" t="s">
        <v>1594</v>
      </c>
      <c r="D3163" t="s">
        <v>151</v>
      </c>
      <c r="E3163" t="s">
        <v>230</v>
      </c>
      <c r="F3163" t="s">
        <v>3</v>
      </c>
      <c r="G3163" t="s">
        <v>36651</v>
      </c>
      <c r="H3163" t="s">
        <v>2081</v>
      </c>
      <c r="I3163" t="s">
        <v>36652</v>
      </c>
      <c r="J3163" t="s">
        <v>1326</v>
      </c>
      <c r="K3163" t="s">
        <v>36653</v>
      </c>
      <c r="L3163" t="s">
        <v>36654</v>
      </c>
      <c r="M3163" t="s">
        <v>36655</v>
      </c>
    </row>
    <row r="3164" spans="1:13">
      <c r="A3164" t="s">
        <v>177</v>
      </c>
      <c r="B3164" t="s">
        <v>177</v>
      </c>
      <c r="C3164" t="s">
        <v>1594</v>
      </c>
      <c r="D3164" t="s">
        <v>151</v>
      </c>
      <c r="E3164" t="s">
        <v>230</v>
      </c>
      <c r="F3164" t="s">
        <v>10</v>
      </c>
      <c r="G3164" t="s">
        <v>36656</v>
      </c>
      <c r="H3164" t="s">
        <v>3921</v>
      </c>
      <c r="I3164" t="s">
        <v>36657</v>
      </c>
      <c r="J3164" t="s">
        <v>2653</v>
      </c>
      <c r="K3164" t="s">
        <v>36658</v>
      </c>
      <c r="L3164" t="s">
        <v>36659</v>
      </c>
      <c r="M3164" t="s">
        <v>36660</v>
      </c>
    </row>
    <row r="3165" spans="1:13">
      <c r="A3165" t="s">
        <v>177</v>
      </c>
      <c r="B3165" t="s">
        <v>177</v>
      </c>
      <c r="C3165" t="s">
        <v>1594</v>
      </c>
      <c r="D3165" t="s">
        <v>151</v>
      </c>
      <c r="E3165" t="s">
        <v>230</v>
      </c>
      <c r="F3165" t="s">
        <v>2</v>
      </c>
      <c r="G3165" t="s">
        <v>36661</v>
      </c>
      <c r="H3165" t="s">
        <v>7554</v>
      </c>
      <c r="I3165" t="s">
        <v>36662</v>
      </c>
      <c r="J3165" t="s">
        <v>3621</v>
      </c>
      <c r="K3165" t="s">
        <v>36663</v>
      </c>
      <c r="L3165" t="s">
        <v>36664</v>
      </c>
      <c r="M3165" t="s">
        <v>36665</v>
      </c>
    </row>
    <row r="3166" spans="1:13">
      <c r="A3166" t="s">
        <v>177</v>
      </c>
      <c r="B3166" t="s">
        <v>177</v>
      </c>
      <c r="C3166" t="s">
        <v>1594</v>
      </c>
      <c r="D3166" t="s">
        <v>151</v>
      </c>
      <c r="E3166" t="s">
        <v>230</v>
      </c>
      <c r="F3166" t="s">
        <v>4</v>
      </c>
      <c r="G3166" t="s">
        <v>36666</v>
      </c>
      <c r="H3166" t="s">
        <v>4325</v>
      </c>
      <c r="I3166" t="s">
        <v>36667</v>
      </c>
      <c r="J3166" t="s">
        <v>2544</v>
      </c>
      <c r="K3166" t="s">
        <v>36668</v>
      </c>
      <c r="L3166" t="s">
        <v>36669</v>
      </c>
      <c r="M3166" t="s">
        <v>36670</v>
      </c>
    </row>
    <row r="3167" spans="1:13">
      <c r="A3167" t="s">
        <v>177</v>
      </c>
      <c r="B3167" t="s">
        <v>177</v>
      </c>
      <c r="C3167" t="s">
        <v>1594</v>
      </c>
      <c r="D3167" t="s">
        <v>151</v>
      </c>
      <c r="E3167" t="s">
        <v>230</v>
      </c>
      <c r="F3167" t="s">
        <v>11</v>
      </c>
      <c r="G3167" t="s">
        <v>36671</v>
      </c>
      <c r="H3167" t="s">
        <v>1968</v>
      </c>
      <c r="I3167" t="s">
        <v>36672</v>
      </c>
      <c r="J3167" t="s">
        <v>1657</v>
      </c>
      <c r="K3167" t="s">
        <v>36673</v>
      </c>
      <c r="L3167" t="s">
        <v>36674</v>
      </c>
      <c r="M3167" t="s">
        <v>36675</v>
      </c>
    </row>
    <row r="3168" spans="1:13">
      <c r="A3168" t="s">
        <v>177</v>
      </c>
      <c r="B3168" t="s">
        <v>177</v>
      </c>
      <c r="C3168" t="s">
        <v>1594</v>
      </c>
      <c r="D3168" t="s">
        <v>151</v>
      </c>
      <c r="E3168" t="s">
        <v>230</v>
      </c>
      <c r="F3168" t="s">
        <v>20</v>
      </c>
      <c r="G3168" t="s">
        <v>36676</v>
      </c>
      <c r="H3168" t="s">
        <v>2976</v>
      </c>
      <c r="I3168" t="s">
        <v>36677</v>
      </c>
      <c r="J3168" t="s">
        <v>2114</v>
      </c>
      <c r="K3168" t="s">
        <v>36678</v>
      </c>
      <c r="L3168" t="s">
        <v>36679</v>
      </c>
      <c r="M3168" t="s">
        <v>36680</v>
      </c>
    </row>
    <row r="3169" spans="1:13">
      <c r="A3169" t="s">
        <v>177</v>
      </c>
      <c r="B3169" t="s">
        <v>177</v>
      </c>
      <c r="C3169" t="s">
        <v>1594</v>
      </c>
      <c r="D3169" t="s">
        <v>151</v>
      </c>
      <c r="E3169" t="s">
        <v>238</v>
      </c>
      <c r="F3169" t="s">
        <v>3</v>
      </c>
      <c r="G3169" t="s">
        <v>36681</v>
      </c>
      <c r="H3169" t="s">
        <v>3091</v>
      </c>
      <c r="I3169" t="s">
        <v>36682</v>
      </c>
      <c r="J3169" t="s">
        <v>3018</v>
      </c>
      <c r="K3169" t="s">
        <v>36683</v>
      </c>
      <c r="L3169" t="s">
        <v>36684</v>
      </c>
      <c r="M3169" t="s">
        <v>36685</v>
      </c>
    </row>
    <row r="3170" spans="1:13">
      <c r="A3170" t="s">
        <v>177</v>
      </c>
      <c r="B3170" t="s">
        <v>177</v>
      </c>
      <c r="C3170" t="s">
        <v>1594</v>
      </c>
      <c r="D3170" t="s">
        <v>151</v>
      </c>
      <c r="E3170" t="s">
        <v>238</v>
      </c>
      <c r="F3170" t="s">
        <v>10</v>
      </c>
      <c r="G3170" t="s">
        <v>36686</v>
      </c>
      <c r="H3170" t="s">
        <v>3257</v>
      </c>
      <c r="I3170" t="s">
        <v>36687</v>
      </c>
      <c r="J3170" t="s">
        <v>4934</v>
      </c>
      <c r="K3170" t="s">
        <v>36688</v>
      </c>
      <c r="L3170" t="s">
        <v>36689</v>
      </c>
      <c r="M3170" t="s">
        <v>36690</v>
      </c>
    </row>
    <row r="3171" spans="1:13">
      <c r="A3171" t="s">
        <v>177</v>
      </c>
      <c r="B3171" t="s">
        <v>177</v>
      </c>
      <c r="C3171" t="s">
        <v>1594</v>
      </c>
      <c r="D3171" t="s">
        <v>151</v>
      </c>
      <c r="E3171" t="s">
        <v>238</v>
      </c>
      <c r="F3171" t="s">
        <v>2</v>
      </c>
      <c r="G3171" t="s">
        <v>36691</v>
      </c>
      <c r="H3171" t="s">
        <v>4100</v>
      </c>
      <c r="I3171" t="s">
        <v>36692</v>
      </c>
      <c r="J3171" t="s">
        <v>3389</v>
      </c>
      <c r="K3171" t="s">
        <v>36693</v>
      </c>
      <c r="L3171" t="s">
        <v>36694</v>
      </c>
      <c r="M3171" t="s">
        <v>36695</v>
      </c>
    </row>
    <row r="3172" spans="1:13">
      <c r="A3172" t="s">
        <v>177</v>
      </c>
      <c r="B3172" t="s">
        <v>177</v>
      </c>
      <c r="C3172" t="s">
        <v>1594</v>
      </c>
      <c r="D3172" t="s">
        <v>151</v>
      </c>
      <c r="E3172" t="s">
        <v>238</v>
      </c>
      <c r="F3172" t="s">
        <v>4</v>
      </c>
      <c r="G3172" t="s">
        <v>36696</v>
      </c>
      <c r="H3172" t="s">
        <v>926</v>
      </c>
      <c r="I3172" t="s">
        <v>36697</v>
      </c>
      <c r="J3172" t="s">
        <v>1918</v>
      </c>
      <c r="K3172" t="s">
        <v>36643</v>
      </c>
      <c r="L3172" t="s">
        <v>36698</v>
      </c>
      <c r="M3172" t="s">
        <v>36699</v>
      </c>
    </row>
    <row r="3173" spans="1:13">
      <c r="A3173" t="s">
        <v>177</v>
      </c>
      <c r="B3173" t="s">
        <v>177</v>
      </c>
      <c r="C3173" t="s">
        <v>1594</v>
      </c>
      <c r="D3173" t="s">
        <v>151</v>
      </c>
      <c r="E3173" t="s">
        <v>238</v>
      </c>
      <c r="F3173" t="s">
        <v>11</v>
      </c>
      <c r="G3173" t="s">
        <v>36700</v>
      </c>
      <c r="H3173" t="s">
        <v>2029</v>
      </c>
      <c r="I3173" t="s">
        <v>36701</v>
      </c>
      <c r="J3173" t="s">
        <v>1502</v>
      </c>
      <c r="K3173" t="s">
        <v>36702</v>
      </c>
      <c r="L3173" t="s">
        <v>36703</v>
      </c>
      <c r="M3173" t="s">
        <v>36704</v>
      </c>
    </row>
    <row r="3174" spans="1:13">
      <c r="A3174" t="s">
        <v>177</v>
      </c>
      <c r="B3174" t="s">
        <v>177</v>
      </c>
      <c r="C3174" t="s">
        <v>1594</v>
      </c>
      <c r="D3174" t="s">
        <v>151</v>
      </c>
      <c r="E3174" t="s">
        <v>238</v>
      </c>
      <c r="F3174" t="s">
        <v>20</v>
      </c>
      <c r="G3174" t="s">
        <v>36705</v>
      </c>
      <c r="H3174" t="s">
        <v>1360</v>
      </c>
      <c r="I3174" t="s">
        <v>36706</v>
      </c>
      <c r="J3174" t="s">
        <v>1053</v>
      </c>
      <c r="K3174" t="s">
        <v>36707</v>
      </c>
      <c r="L3174" t="s">
        <v>36708</v>
      </c>
      <c r="M3174" t="s">
        <v>36709</v>
      </c>
    </row>
    <row r="3175" spans="1:13">
      <c r="A3175" t="s">
        <v>177</v>
      </c>
      <c r="B3175" t="s">
        <v>177</v>
      </c>
      <c r="C3175" t="s">
        <v>1594</v>
      </c>
      <c r="D3175" t="s">
        <v>152</v>
      </c>
      <c r="E3175" t="s">
        <v>246</v>
      </c>
      <c r="F3175" t="s">
        <v>3</v>
      </c>
      <c r="G3175" t="s">
        <v>36710</v>
      </c>
      <c r="H3175" t="s">
        <v>2878</v>
      </c>
      <c r="I3175" t="s">
        <v>36711</v>
      </c>
      <c r="J3175" t="s">
        <v>1936</v>
      </c>
      <c r="K3175" t="s">
        <v>36712</v>
      </c>
      <c r="L3175" t="s">
        <v>36713</v>
      </c>
      <c r="M3175" t="s">
        <v>36714</v>
      </c>
    </row>
    <row r="3176" spans="1:13">
      <c r="A3176" t="s">
        <v>177</v>
      </c>
      <c r="B3176" t="s">
        <v>177</v>
      </c>
      <c r="C3176" t="s">
        <v>1594</v>
      </c>
      <c r="D3176" t="s">
        <v>152</v>
      </c>
      <c r="E3176" t="s">
        <v>246</v>
      </c>
      <c r="F3176" t="s">
        <v>10</v>
      </c>
      <c r="G3176" t="s">
        <v>36715</v>
      </c>
      <c r="H3176" t="s">
        <v>2225</v>
      </c>
      <c r="I3176" t="s">
        <v>36716</v>
      </c>
      <c r="J3176" t="s">
        <v>4543</v>
      </c>
      <c r="K3176" t="s">
        <v>36717</v>
      </c>
      <c r="L3176" t="s">
        <v>36718</v>
      </c>
      <c r="M3176" t="s">
        <v>36719</v>
      </c>
    </row>
    <row r="3177" spans="1:13">
      <c r="A3177" t="s">
        <v>177</v>
      </c>
      <c r="B3177" t="s">
        <v>177</v>
      </c>
      <c r="C3177" t="s">
        <v>1594</v>
      </c>
      <c r="D3177" t="s">
        <v>152</v>
      </c>
      <c r="E3177" t="s">
        <v>246</v>
      </c>
      <c r="F3177" t="s">
        <v>2</v>
      </c>
      <c r="G3177" t="s">
        <v>36720</v>
      </c>
      <c r="H3177" t="s">
        <v>8532</v>
      </c>
      <c r="I3177" t="s">
        <v>36721</v>
      </c>
      <c r="J3177" t="s">
        <v>2469</v>
      </c>
      <c r="K3177" t="s">
        <v>36722</v>
      </c>
      <c r="L3177" t="s">
        <v>36723</v>
      </c>
      <c r="M3177" t="s">
        <v>36724</v>
      </c>
    </row>
    <row r="3178" spans="1:13">
      <c r="A3178" t="s">
        <v>177</v>
      </c>
      <c r="B3178" t="s">
        <v>177</v>
      </c>
      <c r="C3178" t="s">
        <v>1594</v>
      </c>
      <c r="D3178" t="s">
        <v>152</v>
      </c>
      <c r="E3178" t="s">
        <v>246</v>
      </c>
      <c r="F3178" t="s">
        <v>4</v>
      </c>
      <c r="G3178" t="s">
        <v>36725</v>
      </c>
      <c r="H3178" t="s">
        <v>1839</v>
      </c>
      <c r="I3178" t="s">
        <v>36726</v>
      </c>
      <c r="J3178" t="s">
        <v>2907</v>
      </c>
      <c r="K3178" t="s">
        <v>36727</v>
      </c>
      <c r="L3178" t="s">
        <v>36728</v>
      </c>
      <c r="M3178" t="s">
        <v>36729</v>
      </c>
    </row>
    <row r="3179" spans="1:13">
      <c r="A3179" t="s">
        <v>177</v>
      </c>
      <c r="B3179" t="s">
        <v>177</v>
      </c>
      <c r="C3179" t="s">
        <v>1594</v>
      </c>
      <c r="D3179" t="s">
        <v>152</v>
      </c>
      <c r="E3179" t="s">
        <v>246</v>
      </c>
      <c r="F3179" t="s">
        <v>11</v>
      </c>
      <c r="G3179" t="s">
        <v>36730</v>
      </c>
      <c r="H3179" t="s">
        <v>1149</v>
      </c>
      <c r="I3179" t="s">
        <v>36731</v>
      </c>
      <c r="J3179" t="s">
        <v>1719</v>
      </c>
      <c r="K3179" t="s">
        <v>36732</v>
      </c>
      <c r="L3179" t="s">
        <v>36733</v>
      </c>
      <c r="M3179" t="s">
        <v>36734</v>
      </c>
    </row>
    <row r="3180" spans="1:13">
      <c r="A3180" t="s">
        <v>177</v>
      </c>
      <c r="B3180" t="s">
        <v>177</v>
      </c>
      <c r="C3180" t="s">
        <v>1594</v>
      </c>
      <c r="D3180" t="s">
        <v>152</v>
      </c>
      <c r="E3180" t="s">
        <v>246</v>
      </c>
      <c r="F3180" t="s">
        <v>20</v>
      </c>
      <c r="G3180" t="s">
        <v>36735</v>
      </c>
      <c r="H3180" t="s">
        <v>2510</v>
      </c>
      <c r="I3180" t="s">
        <v>36736</v>
      </c>
      <c r="J3180" t="s">
        <v>1719</v>
      </c>
      <c r="K3180" t="s">
        <v>36732</v>
      </c>
      <c r="L3180" t="s">
        <v>36737</v>
      </c>
      <c r="M3180" t="s">
        <v>36738</v>
      </c>
    </row>
    <row r="3181" spans="1:13">
      <c r="A3181" t="s">
        <v>177</v>
      </c>
      <c r="B3181" t="s">
        <v>177</v>
      </c>
      <c r="C3181" t="s">
        <v>1594</v>
      </c>
      <c r="D3181" t="s">
        <v>152</v>
      </c>
      <c r="E3181" t="s">
        <v>254</v>
      </c>
      <c r="F3181" t="s">
        <v>3</v>
      </c>
      <c r="G3181" t="s">
        <v>36739</v>
      </c>
      <c r="H3181" t="s">
        <v>1326</v>
      </c>
      <c r="I3181" t="s">
        <v>36740</v>
      </c>
      <c r="J3181" t="s">
        <v>3905</v>
      </c>
      <c r="K3181" t="s">
        <v>36609</v>
      </c>
      <c r="L3181" t="s">
        <v>36741</v>
      </c>
      <c r="M3181" t="s">
        <v>36742</v>
      </c>
    </row>
    <row r="3182" spans="1:13">
      <c r="A3182" t="s">
        <v>177</v>
      </c>
      <c r="B3182" t="s">
        <v>177</v>
      </c>
      <c r="C3182" t="s">
        <v>1594</v>
      </c>
      <c r="D3182" t="s">
        <v>152</v>
      </c>
      <c r="E3182" t="s">
        <v>254</v>
      </c>
      <c r="F3182" t="s">
        <v>10</v>
      </c>
      <c r="G3182" t="s">
        <v>36743</v>
      </c>
      <c r="H3182" t="s">
        <v>2142</v>
      </c>
      <c r="I3182" t="s">
        <v>36744</v>
      </c>
      <c r="J3182" t="s">
        <v>4582</v>
      </c>
      <c r="K3182" t="s">
        <v>36745</v>
      </c>
      <c r="L3182" t="s">
        <v>36746</v>
      </c>
      <c r="M3182" t="s">
        <v>36747</v>
      </c>
    </row>
    <row r="3183" spans="1:13">
      <c r="A3183" t="s">
        <v>177</v>
      </c>
      <c r="B3183" t="s">
        <v>177</v>
      </c>
      <c r="C3183" t="s">
        <v>1594</v>
      </c>
      <c r="D3183" t="s">
        <v>152</v>
      </c>
      <c r="E3183" t="s">
        <v>254</v>
      </c>
      <c r="F3183" t="s">
        <v>2</v>
      </c>
      <c r="G3183" t="s">
        <v>36748</v>
      </c>
      <c r="H3183" t="s">
        <v>10031</v>
      </c>
      <c r="I3183" t="s">
        <v>36749</v>
      </c>
      <c r="J3183" t="s">
        <v>1220</v>
      </c>
      <c r="K3183" t="s">
        <v>36750</v>
      </c>
      <c r="L3183" t="s">
        <v>36751</v>
      </c>
      <c r="M3183" t="s">
        <v>36752</v>
      </c>
    </row>
    <row r="3184" spans="1:13">
      <c r="A3184" t="s">
        <v>177</v>
      </c>
      <c r="B3184" t="s">
        <v>177</v>
      </c>
      <c r="C3184" t="s">
        <v>1594</v>
      </c>
      <c r="D3184" t="s">
        <v>152</v>
      </c>
      <c r="E3184" t="s">
        <v>254</v>
      </c>
      <c r="F3184" t="s">
        <v>4</v>
      </c>
      <c r="G3184" t="s">
        <v>36753</v>
      </c>
      <c r="H3184" t="s">
        <v>3988</v>
      </c>
      <c r="I3184" t="s">
        <v>36754</v>
      </c>
      <c r="J3184" t="s">
        <v>3109</v>
      </c>
      <c r="K3184" t="s">
        <v>36755</v>
      </c>
      <c r="L3184" t="s">
        <v>36756</v>
      </c>
      <c r="M3184" t="s">
        <v>36757</v>
      </c>
    </row>
    <row r="3185" spans="1:13">
      <c r="A3185" t="s">
        <v>177</v>
      </c>
      <c r="B3185" t="s">
        <v>177</v>
      </c>
      <c r="C3185" t="s">
        <v>1594</v>
      </c>
      <c r="D3185" t="s">
        <v>152</v>
      </c>
      <c r="E3185" t="s">
        <v>254</v>
      </c>
      <c r="F3185" t="s">
        <v>11</v>
      </c>
      <c r="G3185" t="s">
        <v>36758</v>
      </c>
      <c r="H3185" t="s">
        <v>3720</v>
      </c>
      <c r="I3185" t="s">
        <v>36759</v>
      </c>
      <c r="J3185" t="s">
        <v>2007</v>
      </c>
      <c r="K3185" t="s">
        <v>36760</v>
      </c>
      <c r="L3185" t="s">
        <v>36761</v>
      </c>
      <c r="M3185" t="s">
        <v>36762</v>
      </c>
    </row>
    <row r="3186" spans="1:13">
      <c r="A3186" t="s">
        <v>177</v>
      </c>
      <c r="B3186" t="s">
        <v>177</v>
      </c>
      <c r="C3186" t="s">
        <v>1594</v>
      </c>
      <c r="D3186" t="s">
        <v>152</v>
      </c>
      <c r="E3186" t="s">
        <v>254</v>
      </c>
      <c r="F3186" t="s">
        <v>20</v>
      </c>
      <c r="G3186" t="s">
        <v>36763</v>
      </c>
      <c r="H3186" t="s">
        <v>3258</v>
      </c>
      <c r="I3186" t="s">
        <v>36764</v>
      </c>
      <c r="J3186" t="s">
        <v>2301</v>
      </c>
      <c r="K3186" t="s">
        <v>36614</v>
      </c>
      <c r="L3186" t="s">
        <v>36765</v>
      </c>
      <c r="M3186" t="s">
        <v>36766</v>
      </c>
    </row>
    <row r="3187" spans="1:13">
      <c r="A3187" t="s">
        <v>177</v>
      </c>
      <c r="B3187" t="s">
        <v>177</v>
      </c>
      <c r="C3187" t="s">
        <v>1594</v>
      </c>
      <c r="D3187" t="s">
        <v>152</v>
      </c>
      <c r="E3187" t="s">
        <v>197</v>
      </c>
      <c r="F3187" t="s">
        <v>3</v>
      </c>
      <c r="G3187" t="s">
        <v>36767</v>
      </c>
      <c r="H3187" t="s">
        <v>4582</v>
      </c>
      <c r="I3187" t="s">
        <v>36768</v>
      </c>
      <c r="J3187" t="s">
        <v>3675</v>
      </c>
      <c r="K3187" t="s">
        <v>36769</v>
      </c>
      <c r="L3187" t="s">
        <v>36770</v>
      </c>
      <c r="M3187" t="s">
        <v>36771</v>
      </c>
    </row>
    <row r="3188" spans="1:13">
      <c r="A3188" t="s">
        <v>177</v>
      </c>
      <c r="B3188" t="s">
        <v>177</v>
      </c>
      <c r="C3188" t="s">
        <v>1594</v>
      </c>
      <c r="D3188" t="s">
        <v>152</v>
      </c>
      <c r="E3188" t="s">
        <v>197</v>
      </c>
      <c r="F3188" t="s">
        <v>10</v>
      </c>
      <c r="G3188" t="s">
        <v>36772</v>
      </c>
      <c r="H3188" t="s">
        <v>1075</v>
      </c>
      <c r="I3188" t="s">
        <v>36773</v>
      </c>
      <c r="J3188" t="s">
        <v>2381</v>
      </c>
      <c r="K3188" t="s">
        <v>36774</v>
      </c>
      <c r="L3188" t="s">
        <v>36775</v>
      </c>
      <c r="M3188" t="s">
        <v>36776</v>
      </c>
    </row>
    <row r="3189" spans="1:13">
      <c r="A3189" t="s">
        <v>177</v>
      </c>
      <c r="B3189" t="s">
        <v>177</v>
      </c>
      <c r="C3189" t="s">
        <v>1594</v>
      </c>
      <c r="D3189" t="s">
        <v>152</v>
      </c>
      <c r="E3189" t="s">
        <v>197</v>
      </c>
      <c r="F3189" t="s">
        <v>2</v>
      </c>
      <c r="G3189" t="s">
        <v>36777</v>
      </c>
      <c r="H3189" t="s">
        <v>2743</v>
      </c>
      <c r="I3189" t="s">
        <v>36778</v>
      </c>
      <c r="J3189" t="s">
        <v>4100</v>
      </c>
      <c r="K3189" t="s">
        <v>36779</v>
      </c>
      <c r="L3189" t="s">
        <v>36780</v>
      </c>
      <c r="M3189" t="s">
        <v>36781</v>
      </c>
    </row>
    <row r="3190" spans="1:13">
      <c r="A3190" t="s">
        <v>177</v>
      </c>
      <c r="B3190" t="s">
        <v>177</v>
      </c>
      <c r="C3190" t="s">
        <v>1594</v>
      </c>
      <c r="D3190" t="s">
        <v>152</v>
      </c>
      <c r="E3190" t="s">
        <v>197</v>
      </c>
      <c r="F3190" t="s">
        <v>4</v>
      </c>
      <c r="G3190" t="s">
        <v>36782</v>
      </c>
      <c r="H3190" t="s">
        <v>2673</v>
      </c>
      <c r="I3190" t="s">
        <v>36783</v>
      </c>
      <c r="J3190" t="s">
        <v>2853</v>
      </c>
      <c r="K3190" t="s">
        <v>36784</v>
      </c>
      <c r="L3190" t="s">
        <v>36785</v>
      </c>
      <c r="M3190" t="s">
        <v>36786</v>
      </c>
    </row>
    <row r="3191" spans="1:13">
      <c r="A3191" t="s">
        <v>177</v>
      </c>
      <c r="B3191" t="s">
        <v>177</v>
      </c>
      <c r="C3191" t="s">
        <v>1594</v>
      </c>
      <c r="D3191" t="s">
        <v>152</v>
      </c>
      <c r="E3191" t="s">
        <v>197</v>
      </c>
      <c r="F3191" t="s">
        <v>11</v>
      </c>
      <c r="G3191" t="s">
        <v>36787</v>
      </c>
      <c r="H3191" t="s">
        <v>3221</v>
      </c>
      <c r="I3191" t="s">
        <v>36788</v>
      </c>
      <c r="J3191" t="s">
        <v>1590</v>
      </c>
      <c r="K3191" t="s">
        <v>36789</v>
      </c>
      <c r="L3191" t="s">
        <v>36790</v>
      </c>
      <c r="M3191" t="s">
        <v>36791</v>
      </c>
    </row>
    <row r="3192" spans="1:13">
      <c r="A3192" t="s">
        <v>177</v>
      </c>
      <c r="B3192" t="s">
        <v>177</v>
      </c>
      <c r="C3192" t="s">
        <v>1594</v>
      </c>
      <c r="D3192" t="s">
        <v>152</v>
      </c>
      <c r="E3192" t="s">
        <v>197</v>
      </c>
      <c r="F3192" t="s">
        <v>20</v>
      </c>
      <c r="G3192" t="s">
        <v>36792</v>
      </c>
      <c r="H3192" t="s">
        <v>2541</v>
      </c>
      <c r="I3192" t="s">
        <v>36793</v>
      </c>
      <c r="J3192" t="s">
        <v>1897</v>
      </c>
      <c r="K3192" t="s">
        <v>36794</v>
      </c>
      <c r="L3192" t="s">
        <v>36795</v>
      </c>
      <c r="M3192" t="s">
        <v>36796</v>
      </c>
    </row>
    <row r="3193" spans="1:13">
      <c r="A3193" t="s">
        <v>177</v>
      </c>
      <c r="B3193" t="s">
        <v>177</v>
      </c>
      <c r="C3193" t="s">
        <v>1594</v>
      </c>
      <c r="D3193" t="s">
        <v>152</v>
      </c>
      <c r="E3193" t="s">
        <v>269</v>
      </c>
      <c r="F3193" t="s">
        <v>3</v>
      </c>
      <c r="G3193" t="s">
        <v>36797</v>
      </c>
      <c r="H3193" t="s">
        <v>6161</v>
      </c>
      <c r="I3193" t="s">
        <v>36798</v>
      </c>
      <c r="J3193" t="s">
        <v>2709</v>
      </c>
      <c r="K3193" t="s">
        <v>36799</v>
      </c>
      <c r="L3193" t="s">
        <v>36800</v>
      </c>
      <c r="M3193" t="s">
        <v>29132</v>
      </c>
    </row>
    <row r="3194" spans="1:13">
      <c r="A3194" t="s">
        <v>177</v>
      </c>
      <c r="B3194" t="s">
        <v>177</v>
      </c>
      <c r="C3194" t="s">
        <v>1594</v>
      </c>
      <c r="D3194" t="s">
        <v>152</v>
      </c>
      <c r="E3194" t="s">
        <v>269</v>
      </c>
      <c r="F3194" t="s">
        <v>10</v>
      </c>
      <c r="G3194" t="s">
        <v>36801</v>
      </c>
      <c r="H3194" t="s">
        <v>2591</v>
      </c>
      <c r="I3194" t="s">
        <v>36802</v>
      </c>
      <c r="J3194" t="s">
        <v>2633</v>
      </c>
      <c r="K3194" t="s">
        <v>36803</v>
      </c>
      <c r="L3194" t="s">
        <v>36804</v>
      </c>
      <c r="M3194" t="s">
        <v>36805</v>
      </c>
    </row>
    <row r="3195" spans="1:13">
      <c r="A3195" t="s">
        <v>177</v>
      </c>
      <c r="B3195" t="s">
        <v>177</v>
      </c>
      <c r="C3195" t="s">
        <v>1594</v>
      </c>
      <c r="D3195" t="s">
        <v>152</v>
      </c>
      <c r="E3195" t="s">
        <v>269</v>
      </c>
      <c r="F3195" t="s">
        <v>2</v>
      </c>
      <c r="G3195" t="s">
        <v>36806</v>
      </c>
      <c r="H3195" t="s">
        <v>3701</v>
      </c>
      <c r="I3195" t="s">
        <v>36807</v>
      </c>
      <c r="J3195" t="s">
        <v>3731</v>
      </c>
      <c r="K3195" t="s">
        <v>36808</v>
      </c>
      <c r="L3195" t="s">
        <v>36809</v>
      </c>
      <c r="M3195" t="s">
        <v>36810</v>
      </c>
    </row>
    <row r="3196" spans="1:13">
      <c r="A3196" t="s">
        <v>177</v>
      </c>
      <c r="B3196" t="s">
        <v>177</v>
      </c>
      <c r="C3196" t="s">
        <v>1594</v>
      </c>
      <c r="D3196" t="s">
        <v>152</v>
      </c>
      <c r="E3196" t="s">
        <v>269</v>
      </c>
      <c r="F3196" t="s">
        <v>4</v>
      </c>
      <c r="G3196" t="s">
        <v>36811</v>
      </c>
      <c r="H3196" t="s">
        <v>2818</v>
      </c>
      <c r="I3196" t="s">
        <v>36812</v>
      </c>
      <c r="J3196" t="s">
        <v>2052</v>
      </c>
      <c r="K3196" t="s">
        <v>36813</v>
      </c>
      <c r="L3196" t="s">
        <v>36814</v>
      </c>
      <c r="M3196" t="s">
        <v>36815</v>
      </c>
    </row>
    <row r="3197" spans="1:13">
      <c r="A3197" t="s">
        <v>177</v>
      </c>
      <c r="B3197" t="s">
        <v>177</v>
      </c>
      <c r="C3197" t="s">
        <v>1594</v>
      </c>
      <c r="D3197" t="s">
        <v>152</v>
      </c>
      <c r="E3197" t="s">
        <v>269</v>
      </c>
      <c r="F3197" t="s">
        <v>11</v>
      </c>
      <c r="G3197" t="s">
        <v>36816</v>
      </c>
      <c r="H3197" t="s">
        <v>2324</v>
      </c>
      <c r="I3197" t="s">
        <v>36817</v>
      </c>
      <c r="J3197" t="s">
        <v>1547</v>
      </c>
      <c r="K3197" t="s">
        <v>36818</v>
      </c>
      <c r="L3197" t="s">
        <v>36819</v>
      </c>
      <c r="M3197" t="s">
        <v>36820</v>
      </c>
    </row>
    <row r="3198" spans="1:13">
      <c r="A3198" t="s">
        <v>177</v>
      </c>
      <c r="B3198" t="s">
        <v>177</v>
      </c>
      <c r="C3198" t="s">
        <v>1594</v>
      </c>
      <c r="D3198" t="s">
        <v>152</v>
      </c>
      <c r="E3198" t="s">
        <v>269</v>
      </c>
      <c r="F3198" t="s">
        <v>20</v>
      </c>
      <c r="G3198" t="s">
        <v>36821</v>
      </c>
      <c r="H3198" t="s">
        <v>1808</v>
      </c>
      <c r="I3198" t="s">
        <v>36822</v>
      </c>
      <c r="J3198" t="s">
        <v>1875</v>
      </c>
      <c r="K3198" t="s">
        <v>36823</v>
      </c>
      <c r="L3198" t="s">
        <v>36824</v>
      </c>
      <c r="M3198" t="s">
        <v>36825</v>
      </c>
    </row>
    <row r="3199" spans="1:13">
      <c r="A3199" t="s">
        <v>177</v>
      </c>
      <c r="B3199" t="s">
        <v>177</v>
      </c>
      <c r="C3199" t="s">
        <v>1594</v>
      </c>
      <c r="D3199" t="s">
        <v>153</v>
      </c>
      <c r="E3199" t="s">
        <v>277</v>
      </c>
      <c r="F3199" t="s">
        <v>3</v>
      </c>
      <c r="G3199" t="s">
        <v>36826</v>
      </c>
      <c r="H3199" t="s">
        <v>1291</v>
      </c>
      <c r="I3199" t="s">
        <v>36827</v>
      </c>
      <c r="J3199" t="s">
        <v>2542</v>
      </c>
      <c r="K3199" t="s">
        <v>36828</v>
      </c>
      <c r="L3199" t="s">
        <v>36829</v>
      </c>
      <c r="M3199" t="s">
        <v>36830</v>
      </c>
    </row>
    <row r="3200" spans="1:13">
      <c r="A3200" t="s">
        <v>177</v>
      </c>
      <c r="B3200" t="s">
        <v>177</v>
      </c>
      <c r="C3200" t="s">
        <v>1594</v>
      </c>
      <c r="D3200" t="s">
        <v>153</v>
      </c>
      <c r="E3200" t="s">
        <v>277</v>
      </c>
      <c r="F3200" t="s">
        <v>10</v>
      </c>
      <c r="G3200" t="s">
        <v>36831</v>
      </c>
      <c r="H3200" t="s">
        <v>3876</v>
      </c>
      <c r="I3200" t="s">
        <v>36832</v>
      </c>
      <c r="J3200" t="s">
        <v>4386</v>
      </c>
      <c r="K3200" t="s">
        <v>36833</v>
      </c>
      <c r="L3200" t="s">
        <v>36834</v>
      </c>
      <c r="M3200" t="s">
        <v>36835</v>
      </c>
    </row>
    <row r="3201" spans="1:13">
      <c r="A3201" t="s">
        <v>177</v>
      </c>
      <c r="B3201" t="s">
        <v>177</v>
      </c>
      <c r="C3201" t="s">
        <v>1594</v>
      </c>
      <c r="D3201" t="s">
        <v>153</v>
      </c>
      <c r="E3201" t="s">
        <v>277</v>
      </c>
      <c r="F3201" t="s">
        <v>2</v>
      </c>
      <c r="G3201" t="s">
        <v>36836</v>
      </c>
      <c r="H3201" t="s">
        <v>2874</v>
      </c>
      <c r="I3201" t="s">
        <v>36837</v>
      </c>
      <c r="J3201" t="s">
        <v>2767</v>
      </c>
      <c r="K3201" t="s">
        <v>36838</v>
      </c>
      <c r="L3201" t="s">
        <v>36839</v>
      </c>
      <c r="M3201" t="s">
        <v>36840</v>
      </c>
    </row>
    <row r="3202" spans="1:13">
      <c r="A3202" t="s">
        <v>177</v>
      </c>
      <c r="B3202" t="s">
        <v>177</v>
      </c>
      <c r="C3202" t="s">
        <v>1594</v>
      </c>
      <c r="D3202" t="s">
        <v>153</v>
      </c>
      <c r="E3202" t="s">
        <v>277</v>
      </c>
      <c r="F3202" t="s">
        <v>4</v>
      </c>
      <c r="G3202" t="s">
        <v>36841</v>
      </c>
      <c r="H3202" t="s">
        <v>9107</v>
      </c>
      <c r="I3202" t="s">
        <v>36842</v>
      </c>
      <c r="J3202" t="s">
        <v>2226</v>
      </c>
      <c r="K3202" t="s">
        <v>36843</v>
      </c>
      <c r="L3202" t="s">
        <v>36844</v>
      </c>
      <c r="M3202" t="s">
        <v>36845</v>
      </c>
    </row>
    <row r="3203" spans="1:13">
      <c r="A3203" t="s">
        <v>177</v>
      </c>
      <c r="B3203" t="s">
        <v>177</v>
      </c>
      <c r="C3203" t="s">
        <v>1594</v>
      </c>
      <c r="D3203" t="s">
        <v>153</v>
      </c>
      <c r="E3203" t="s">
        <v>277</v>
      </c>
      <c r="F3203" t="s">
        <v>11</v>
      </c>
      <c r="G3203" t="s">
        <v>36846</v>
      </c>
      <c r="H3203" t="s">
        <v>2742</v>
      </c>
      <c r="I3203" t="s">
        <v>36847</v>
      </c>
      <c r="J3203" t="s">
        <v>2281</v>
      </c>
      <c r="K3203" t="s">
        <v>36848</v>
      </c>
      <c r="L3203" t="s">
        <v>36849</v>
      </c>
      <c r="M3203" t="s">
        <v>36850</v>
      </c>
    </row>
    <row r="3204" spans="1:13">
      <c r="A3204" t="s">
        <v>177</v>
      </c>
      <c r="B3204" t="s">
        <v>177</v>
      </c>
      <c r="C3204" t="s">
        <v>1594</v>
      </c>
      <c r="D3204" t="s">
        <v>153</v>
      </c>
      <c r="E3204" t="s">
        <v>277</v>
      </c>
      <c r="F3204" t="s">
        <v>20</v>
      </c>
      <c r="G3204" t="s">
        <v>36851</v>
      </c>
      <c r="H3204" t="s">
        <v>1407</v>
      </c>
      <c r="I3204" t="s">
        <v>36852</v>
      </c>
      <c r="J3204" t="s">
        <v>2324</v>
      </c>
      <c r="K3204" t="s">
        <v>36853</v>
      </c>
      <c r="L3204" t="s">
        <v>25249</v>
      </c>
      <c r="M3204" t="s">
        <v>36854</v>
      </c>
    </row>
    <row r="3205" spans="1:13">
      <c r="A3205" t="s">
        <v>177</v>
      </c>
      <c r="B3205" t="s">
        <v>177</v>
      </c>
      <c r="C3205" t="s">
        <v>1594</v>
      </c>
      <c r="D3205" t="s">
        <v>153</v>
      </c>
      <c r="E3205" t="s">
        <v>188</v>
      </c>
      <c r="F3205" t="s">
        <v>3</v>
      </c>
      <c r="G3205" t="s">
        <v>36855</v>
      </c>
      <c r="H3205" t="s">
        <v>1903</v>
      </c>
      <c r="I3205" t="s">
        <v>36856</v>
      </c>
      <c r="J3205" t="s">
        <v>921</v>
      </c>
      <c r="K3205" t="s">
        <v>36857</v>
      </c>
      <c r="L3205" t="s">
        <v>36858</v>
      </c>
      <c r="M3205" t="s">
        <v>36859</v>
      </c>
    </row>
    <row r="3206" spans="1:13">
      <c r="A3206" t="s">
        <v>177</v>
      </c>
      <c r="B3206" t="s">
        <v>177</v>
      </c>
      <c r="C3206" t="s">
        <v>1594</v>
      </c>
      <c r="D3206" t="s">
        <v>153</v>
      </c>
      <c r="E3206" t="s">
        <v>188</v>
      </c>
      <c r="F3206" t="s">
        <v>10</v>
      </c>
      <c r="G3206" t="s">
        <v>36860</v>
      </c>
      <c r="H3206" t="s">
        <v>2744</v>
      </c>
      <c r="I3206" t="s">
        <v>36861</v>
      </c>
      <c r="J3206" t="s">
        <v>2411</v>
      </c>
      <c r="K3206" t="s">
        <v>36862</v>
      </c>
      <c r="L3206" t="s">
        <v>36863</v>
      </c>
      <c r="M3206" t="s">
        <v>36864</v>
      </c>
    </row>
    <row r="3207" spans="1:13">
      <c r="A3207" t="s">
        <v>177</v>
      </c>
      <c r="B3207" t="s">
        <v>177</v>
      </c>
      <c r="C3207" t="s">
        <v>1594</v>
      </c>
      <c r="D3207" t="s">
        <v>153</v>
      </c>
      <c r="E3207" t="s">
        <v>188</v>
      </c>
      <c r="F3207" t="s">
        <v>2</v>
      </c>
      <c r="G3207" t="s">
        <v>36865</v>
      </c>
      <c r="H3207" t="s">
        <v>1021</v>
      </c>
      <c r="I3207" t="s">
        <v>36866</v>
      </c>
      <c r="J3207" t="s">
        <v>2381</v>
      </c>
      <c r="K3207" t="s">
        <v>36774</v>
      </c>
      <c r="L3207" t="s">
        <v>36867</v>
      </c>
      <c r="M3207" t="s">
        <v>36868</v>
      </c>
    </row>
    <row r="3208" spans="1:13">
      <c r="A3208" t="s">
        <v>177</v>
      </c>
      <c r="B3208" t="s">
        <v>177</v>
      </c>
      <c r="C3208" t="s">
        <v>1594</v>
      </c>
      <c r="D3208" t="s">
        <v>153</v>
      </c>
      <c r="E3208" t="s">
        <v>188</v>
      </c>
      <c r="F3208" t="s">
        <v>4</v>
      </c>
      <c r="G3208" t="s">
        <v>36869</v>
      </c>
      <c r="H3208" t="s">
        <v>1729</v>
      </c>
      <c r="I3208" t="s">
        <v>36870</v>
      </c>
      <c r="J3208" t="s">
        <v>2615</v>
      </c>
      <c r="K3208" t="s">
        <v>36871</v>
      </c>
      <c r="L3208" t="s">
        <v>36872</v>
      </c>
      <c r="M3208" t="s">
        <v>28078</v>
      </c>
    </row>
    <row r="3209" spans="1:13">
      <c r="A3209" t="s">
        <v>177</v>
      </c>
      <c r="B3209" t="s">
        <v>177</v>
      </c>
      <c r="C3209" t="s">
        <v>1594</v>
      </c>
      <c r="D3209" t="s">
        <v>153</v>
      </c>
      <c r="E3209" t="s">
        <v>188</v>
      </c>
      <c r="F3209" t="s">
        <v>11</v>
      </c>
      <c r="G3209" t="s">
        <v>36873</v>
      </c>
      <c r="H3209" t="s">
        <v>2390</v>
      </c>
      <c r="I3209" t="s">
        <v>36874</v>
      </c>
      <c r="J3209" t="s">
        <v>1786</v>
      </c>
      <c r="K3209" t="s">
        <v>36875</v>
      </c>
      <c r="L3209" t="s">
        <v>36876</v>
      </c>
      <c r="M3209" t="s">
        <v>36877</v>
      </c>
    </row>
    <row r="3210" spans="1:13">
      <c r="A3210" t="s">
        <v>177</v>
      </c>
      <c r="B3210" t="s">
        <v>177</v>
      </c>
      <c r="C3210" t="s">
        <v>1594</v>
      </c>
      <c r="D3210" t="s">
        <v>153</v>
      </c>
      <c r="E3210" t="s">
        <v>188</v>
      </c>
      <c r="F3210" t="s">
        <v>20</v>
      </c>
      <c r="G3210" t="s">
        <v>36878</v>
      </c>
      <c r="H3210" t="s">
        <v>3623</v>
      </c>
      <c r="I3210" t="s">
        <v>36879</v>
      </c>
      <c r="J3210" t="s">
        <v>2029</v>
      </c>
      <c r="K3210" t="s">
        <v>36880</v>
      </c>
      <c r="L3210" t="s">
        <v>36881</v>
      </c>
      <c r="M3210" t="s">
        <v>36882</v>
      </c>
    </row>
    <row r="3211" spans="1:13">
      <c r="A3211" t="s">
        <v>177</v>
      </c>
      <c r="B3211" t="s">
        <v>177</v>
      </c>
      <c r="C3211" t="s">
        <v>1594</v>
      </c>
      <c r="D3211" t="s">
        <v>153</v>
      </c>
      <c r="E3211" t="s">
        <v>292</v>
      </c>
      <c r="F3211" t="s">
        <v>3</v>
      </c>
      <c r="G3211" t="s">
        <v>36883</v>
      </c>
      <c r="H3211" t="s">
        <v>7634</v>
      </c>
      <c r="I3211" t="s">
        <v>36884</v>
      </c>
      <c r="J3211" t="s">
        <v>1884</v>
      </c>
      <c r="K3211" t="s">
        <v>36885</v>
      </c>
      <c r="L3211" t="s">
        <v>36886</v>
      </c>
      <c r="M3211" t="s">
        <v>36887</v>
      </c>
    </row>
    <row r="3212" spans="1:13">
      <c r="A3212" t="s">
        <v>177</v>
      </c>
      <c r="B3212" t="s">
        <v>177</v>
      </c>
      <c r="C3212" t="s">
        <v>1594</v>
      </c>
      <c r="D3212" t="s">
        <v>153</v>
      </c>
      <c r="E3212" t="s">
        <v>292</v>
      </c>
      <c r="F3212" t="s">
        <v>10</v>
      </c>
      <c r="G3212" t="s">
        <v>36888</v>
      </c>
      <c r="H3212" t="s">
        <v>6267</v>
      </c>
      <c r="I3212" t="s">
        <v>36889</v>
      </c>
      <c r="J3212" t="s">
        <v>3001</v>
      </c>
      <c r="K3212" t="s">
        <v>36890</v>
      </c>
      <c r="L3212" t="s">
        <v>36891</v>
      </c>
      <c r="M3212" t="s">
        <v>36892</v>
      </c>
    </row>
    <row r="3213" spans="1:13">
      <c r="A3213" t="s">
        <v>177</v>
      </c>
      <c r="B3213" t="s">
        <v>177</v>
      </c>
      <c r="C3213" t="s">
        <v>1594</v>
      </c>
      <c r="D3213" t="s">
        <v>153</v>
      </c>
      <c r="E3213" t="s">
        <v>292</v>
      </c>
      <c r="F3213" t="s">
        <v>2</v>
      </c>
      <c r="G3213" t="s">
        <v>36893</v>
      </c>
      <c r="H3213" t="s">
        <v>2468</v>
      </c>
      <c r="I3213" t="s">
        <v>36894</v>
      </c>
      <c r="J3213" t="s">
        <v>4934</v>
      </c>
      <c r="K3213" t="s">
        <v>36688</v>
      </c>
      <c r="L3213" t="s">
        <v>36895</v>
      </c>
      <c r="M3213" t="s">
        <v>36896</v>
      </c>
    </row>
    <row r="3214" spans="1:13">
      <c r="A3214" t="s">
        <v>177</v>
      </c>
      <c r="B3214" t="s">
        <v>177</v>
      </c>
      <c r="C3214" t="s">
        <v>1594</v>
      </c>
      <c r="D3214" t="s">
        <v>153</v>
      </c>
      <c r="E3214" t="s">
        <v>292</v>
      </c>
      <c r="F3214" t="s">
        <v>4</v>
      </c>
      <c r="G3214" t="s">
        <v>36897</v>
      </c>
      <c r="H3214" t="s">
        <v>5340</v>
      </c>
      <c r="I3214" t="s">
        <v>36898</v>
      </c>
      <c r="J3214" t="s">
        <v>3289</v>
      </c>
      <c r="K3214" t="s">
        <v>36899</v>
      </c>
      <c r="L3214" t="s">
        <v>36900</v>
      </c>
      <c r="M3214" t="s">
        <v>36901</v>
      </c>
    </row>
    <row r="3215" spans="1:13">
      <c r="A3215" t="s">
        <v>177</v>
      </c>
      <c r="B3215" t="s">
        <v>177</v>
      </c>
      <c r="C3215" t="s">
        <v>1594</v>
      </c>
      <c r="D3215" t="s">
        <v>153</v>
      </c>
      <c r="E3215" t="s">
        <v>292</v>
      </c>
      <c r="F3215" t="s">
        <v>11</v>
      </c>
      <c r="G3215" t="s">
        <v>36902</v>
      </c>
      <c r="H3215" t="s">
        <v>3253</v>
      </c>
      <c r="I3215" t="s">
        <v>36903</v>
      </c>
      <c r="J3215" t="s">
        <v>1831</v>
      </c>
      <c r="K3215" t="s">
        <v>36904</v>
      </c>
      <c r="L3215" t="s">
        <v>35402</v>
      </c>
      <c r="M3215" t="s">
        <v>36905</v>
      </c>
    </row>
    <row r="3216" spans="1:13">
      <c r="A3216" t="s">
        <v>177</v>
      </c>
      <c r="B3216" t="s">
        <v>177</v>
      </c>
      <c r="C3216" t="s">
        <v>1594</v>
      </c>
      <c r="D3216" t="s">
        <v>153</v>
      </c>
      <c r="E3216" t="s">
        <v>292</v>
      </c>
      <c r="F3216" t="s">
        <v>20</v>
      </c>
      <c r="G3216" t="s">
        <v>36906</v>
      </c>
      <c r="H3216" t="s">
        <v>2450</v>
      </c>
      <c r="I3216" t="s">
        <v>36907</v>
      </c>
      <c r="J3216" t="s">
        <v>1719</v>
      </c>
      <c r="K3216" t="s">
        <v>36732</v>
      </c>
      <c r="L3216" t="s">
        <v>36908</v>
      </c>
      <c r="M3216" t="s">
        <v>36909</v>
      </c>
    </row>
    <row r="3217" spans="1:13">
      <c r="A3217" t="s">
        <v>177</v>
      </c>
      <c r="B3217" t="s">
        <v>177</v>
      </c>
      <c r="C3217" t="s">
        <v>1594</v>
      </c>
      <c r="D3217" t="s">
        <v>153</v>
      </c>
      <c r="E3217" t="s">
        <v>300</v>
      </c>
      <c r="F3217" t="s">
        <v>3</v>
      </c>
      <c r="G3217" t="s">
        <v>36910</v>
      </c>
      <c r="H3217" t="s">
        <v>9127</v>
      </c>
      <c r="I3217" t="s">
        <v>36608</v>
      </c>
      <c r="J3217" t="s">
        <v>4476</v>
      </c>
      <c r="K3217" t="s">
        <v>36911</v>
      </c>
      <c r="L3217" t="s">
        <v>36912</v>
      </c>
      <c r="M3217" t="s">
        <v>36913</v>
      </c>
    </row>
    <row r="3218" spans="1:13">
      <c r="A3218" t="s">
        <v>177</v>
      </c>
      <c r="B3218" t="s">
        <v>177</v>
      </c>
      <c r="C3218" t="s">
        <v>1594</v>
      </c>
      <c r="D3218" t="s">
        <v>153</v>
      </c>
      <c r="E3218" t="s">
        <v>300</v>
      </c>
      <c r="F3218" t="s">
        <v>10</v>
      </c>
      <c r="G3218" t="s">
        <v>36914</v>
      </c>
      <c r="H3218" t="s">
        <v>2348</v>
      </c>
      <c r="I3218" t="s">
        <v>36915</v>
      </c>
      <c r="J3218" t="s">
        <v>2225</v>
      </c>
      <c r="K3218" t="s">
        <v>36916</v>
      </c>
      <c r="L3218" t="s">
        <v>36917</v>
      </c>
      <c r="M3218" t="s">
        <v>36918</v>
      </c>
    </row>
    <row r="3219" spans="1:13">
      <c r="A3219" t="s">
        <v>177</v>
      </c>
      <c r="B3219" t="s">
        <v>177</v>
      </c>
      <c r="C3219" t="s">
        <v>1594</v>
      </c>
      <c r="D3219" t="s">
        <v>153</v>
      </c>
      <c r="E3219" t="s">
        <v>300</v>
      </c>
      <c r="F3219" t="s">
        <v>2</v>
      </c>
      <c r="G3219" t="s">
        <v>36919</v>
      </c>
      <c r="H3219" t="s">
        <v>1303</v>
      </c>
      <c r="I3219" t="s">
        <v>36920</v>
      </c>
      <c r="J3219" t="s">
        <v>3054</v>
      </c>
      <c r="K3219" t="s">
        <v>36921</v>
      </c>
      <c r="L3219" t="s">
        <v>36922</v>
      </c>
      <c r="M3219" t="s">
        <v>36923</v>
      </c>
    </row>
    <row r="3220" spans="1:13">
      <c r="A3220" t="s">
        <v>177</v>
      </c>
      <c r="B3220" t="s">
        <v>177</v>
      </c>
      <c r="C3220" t="s">
        <v>1594</v>
      </c>
      <c r="D3220" t="s">
        <v>153</v>
      </c>
      <c r="E3220" t="s">
        <v>300</v>
      </c>
      <c r="F3220" t="s">
        <v>4</v>
      </c>
      <c r="G3220" t="s">
        <v>36924</v>
      </c>
      <c r="H3220" t="s">
        <v>2487</v>
      </c>
      <c r="I3220" t="s">
        <v>36925</v>
      </c>
      <c r="J3220" t="s">
        <v>1939</v>
      </c>
      <c r="K3220" t="s">
        <v>36926</v>
      </c>
      <c r="L3220" t="s">
        <v>36927</v>
      </c>
      <c r="M3220" t="s">
        <v>36928</v>
      </c>
    </row>
    <row r="3221" spans="1:13">
      <c r="A3221" t="s">
        <v>177</v>
      </c>
      <c r="B3221" t="s">
        <v>177</v>
      </c>
      <c r="C3221" t="s">
        <v>1594</v>
      </c>
      <c r="D3221" t="s">
        <v>153</v>
      </c>
      <c r="E3221" t="s">
        <v>300</v>
      </c>
      <c r="F3221" t="s">
        <v>11</v>
      </c>
      <c r="G3221" t="s">
        <v>36929</v>
      </c>
      <c r="H3221" t="s">
        <v>2239</v>
      </c>
      <c r="I3221" t="s">
        <v>36930</v>
      </c>
      <c r="J3221" t="s">
        <v>1504</v>
      </c>
      <c r="K3221" t="s">
        <v>36931</v>
      </c>
      <c r="L3221" t="s">
        <v>36932</v>
      </c>
      <c r="M3221" t="s">
        <v>36933</v>
      </c>
    </row>
    <row r="3222" spans="1:13">
      <c r="A3222" t="s">
        <v>177</v>
      </c>
      <c r="B3222" t="s">
        <v>177</v>
      </c>
      <c r="C3222" t="s">
        <v>1594</v>
      </c>
      <c r="D3222" t="s">
        <v>153</v>
      </c>
      <c r="E3222" t="s">
        <v>300</v>
      </c>
      <c r="F3222" t="s">
        <v>20</v>
      </c>
      <c r="G3222" t="s">
        <v>36934</v>
      </c>
      <c r="H3222" t="s">
        <v>2134</v>
      </c>
      <c r="I3222" t="s">
        <v>36935</v>
      </c>
      <c r="J3222" t="s">
        <v>1721</v>
      </c>
      <c r="K3222" t="s">
        <v>36936</v>
      </c>
      <c r="L3222" t="s">
        <v>36937</v>
      </c>
      <c r="M3222" t="s">
        <v>36938</v>
      </c>
    </row>
    <row r="3223" spans="1:13">
      <c r="A3223" t="s">
        <v>177</v>
      </c>
      <c r="B3223" t="s">
        <v>177</v>
      </c>
      <c r="C3223" t="s">
        <v>1594</v>
      </c>
      <c r="D3223" t="s">
        <v>154</v>
      </c>
      <c r="E3223" t="s">
        <v>277</v>
      </c>
      <c r="F3223" t="s">
        <v>3</v>
      </c>
      <c r="G3223" t="s">
        <v>36939</v>
      </c>
      <c r="H3223" t="s">
        <v>3574</v>
      </c>
      <c r="I3223" t="s">
        <v>36940</v>
      </c>
      <c r="J3223" t="s">
        <v>1937</v>
      </c>
      <c r="K3223" t="s">
        <v>36941</v>
      </c>
      <c r="L3223" t="s">
        <v>36942</v>
      </c>
      <c r="M3223" t="s">
        <v>31761</v>
      </c>
    </row>
    <row r="3224" spans="1:13">
      <c r="A3224" t="s">
        <v>177</v>
      </c>
      <c r="B3224" t="s">
        <v>177</v>
      </c>
      <c r="C3224" t="s">
        <v>1594</v>
      </c>
      <c r="D3224" t="s">
        <v>154</v>
      </c>
      <c r="E3224" t="s">
        <v>277</v>
      </c>
      <c r="F3224" t="s">
        <v>10</v>
      </c>
      <c r="G3224" t="s">
        <v>36943</v>
      </c>
      <c r="H3224" t="s">
        <v>2328</v>
      </c>
      <c r="I3224" t="s">
        <v>36944</v>
      </c>
      <c r="J3224" t="s">
        <v>2594</v>
      </c>
      <c r="K3224" t="s">
        <v>36945</v>
      </c>
      <c r="L3224" t="s">
        <v>36946</v>
      </c>
      <c r="M3224" t="s">
        <v>36947</v>
      </c>
    </row>
    <row r="3225" spans="1:13">
      <c r="A3225" t="s">
        <v>177</v>
      </c>
      <c r="B3225" t="s">
        <v>177</v>
      </c>
      <c r="C3225" t="s">
        <v>1594</v>
      </c>
      <c r="D3225" t="s">
        <v>154</v>
      </c>
      <c r="E3225" t="s">
        <v>277</v>
      </c>
      <c r="F3225" t="s">
        <v>2</v>
      </c>
      <c r="G3225" t="s">
        <v>36948</v>
      </c>
      <c r="H3225" t="s">
        <v>4329</v>
      </c>
      <c r="I3225" t="s">
        <v>36949</v>
      </c>
      <c r="J3225" t="s">
        <v>4307</v>
      </c>
      <c r="K3225" t="s">
        <v>36950</v>
      </c>
      <c r="L3225" t="s">
        <v>36951</v>
      </c>
      <c r="M3225" t="s">
        <v>36952</v>
      </c>
    </row>
    <row r="3226" spans="1:13">
      <c r="A3226" t="s">
        <v>177</v>
      </c>
      <c r="B3226" t="s">
        <v>177</v>
      </c>
      <c r="C3226" t="s">
        <v>1594</v>
      </c>
      <c r="D3226" t="s">
        <v>154</v>
      </c>
      <c r="E3226" t="s">
        <v>277</v>
      </c>
      <c r="F3226" t="s">
        <v>4</v>
      </c>
      <c r="G3226" t="s">
        <v>36953</v>
      </c>
      <c r="H3226" t="s">
        <v>1795</v>
      </c>
      <c r="I3226" t="s">
        <v>36954</v>
      </c>
      <c r="J3226" t="s">
        <v>3055</v>
      </c>
      <c r="K3226" t="s">
        <v>36955</v>
      </c>
      <c r="L3226" t="s">
        <v>36956</v>
      </c>
      <c r="M3226" t="s">
        <v>36957</v>
      </c>
    </row>
    <row r="3227" spans="1:13">
      <c r="A3227" t="s">
        <v>177</v>
      </c>
      <c r="B3227" t="s">
        <v>177</v>
      </c>
      <c r="C3227" t="s">
        <v>1594</v>
      </c>
      <c r="D3227" t="s">
        <v>154</v>
      </c>
      <c r="E3227" t="s">
        <v>277</v>
      </c>
      <c r="F3227" t="s">
        <v>11</v>
      </c>
      <c r="G3227" t="s">
        <v>36958</v>
      </c>
      <c r="H3227" t="s">
        <v>5405</v>
      </c>
      <c r="I3227" t="s">
        <v>36959</v>
      </c>
      <c r="J3227" t="s">
        <v>2281</v>
      </c>
      <c r="K3227" t="s">
        <v>36848</v>
      </c>
      <c r="L3227" t="s">
        <v>36960</v>
      </c>
      <c r="M3227" t="s">
        <v>36961</v>
      </c>
    </row>
    <row r="3228" spans="1:13">
      <c r="A3228" t="s">
        <v>177</v>
      </c>
      <c r="B3228" t="s">
        <v>177</v>
      </c>
      <c r="C3228" t="s">
        <v>1594</v>
      </c>
      <c r="D3228" t="s">
        <v>154</v>
      </c>
      <c r="E3228" t="s">
        <v>277</v>
      </c>
      <c r="F3228" t="s">
        <v>20</v>
      </c>
      <c r="G3228" t="s">
        <v>36962</v>
      </c>
      <c r="H3228" t="s">
        <v>2004</v>
      </c>
      <c r="I3228" t="s">
        <v>36963</v>
      </c>
      <c r="J3228" t="s">
        <v>2134</v>
      </c>
      <c r="K3228" t="s">
        <v>36964</v>
      </c>
      <c r="L3228" t="s">
        <v>25858</v>
      </c>
      <c r="M3228" t="s">
        <v>36965</v>
      </c>
    </row>
    <row r="3229" spans="1:13">
      <c r="A3229" t="s">
        <v>177</v>
      </c>
      <c r="B3229" t="s">
        <v>177</v>
      </c>
      <c r="C3229" t="s">
        <v>1594</v>
      </c>
      <c r="D3229" t="s">
        <v>154</v>
      </c>
      <c r="E3229" t="s">
        <v>315</v>
      </c>
      <c r="F3229" t="s">
        <v>3</v>
      </c>
      <c r="G3229" t="s">
        <v>36966</v>
      </c>
      <c r="H3229" t="s">
        <v>4203</v>
      </c>
      <c r="I3229" t="s">
        <v>36967</v>
      </c>
      <c r="J3229" t="s">
        <v>2402</v>
      </c>
      <c r="K3229" t="s">
        <v>36968</v>
      </c>
      <c r="L3229" t="s">
        <v>36969</v>
      </c>
      <c r="M3229" t="s">
        <v>36970</v>
      </c>
    </row>
    <row r="3230" spans="1:13">
      <c r="A3230" t="s">
        <v>177</v>
      </c>
      <c r="B3230" t="s">
        <v>177</v>
      </c>
      <c r="C3230" t="s">
        <v>1594</v>
      </c>
      <c r="D3230" t="s">
        <v>154</v>
      </c>
      <c r="E3230" t="s">
        <v>315</v>
      </c>
      <c r="F3230" t="s">
        <v>10</v>
      </c>
      <c r="G3230" t="s">
        <v>36971</v>
      </c>
      <c r="H3230" t="s">
        <v>3609</v>
      </c>
      <c r="I3230" t="s">
        <v>36972</v>
      </c>
      <c r="J3230" t="s">
        <v>4518</v>
      </c>
      <c r="K3230" t="s">
        <v>36973</v>
      </c>
      <c r="L3230" t="s">
        <v>36974</v>
      </c>
      <c r="M3230" t="s">
        <v>36975</v>
      </c>
    </row>
    <row r="3231" spans="1:13">
      <c r="A3231" t="s">
        <v>177</v>
      </c>
      <c r="B3231" t="s">
        <v>177</v>
      </c>
      <c r="C3231" t="s">
        <v>1594</v>
      </c>
      <c r="D3231" t="s">
        <v>154</v>
      </c>
      <c r="E3231" t="s">
        <v>315</v>
      </c>
      <c r="F3231" t="s">
        <v>2</v>
      </c>
      <c r="G3231" t="s">
        <v>36976</v>
      </c>
      <c r="H3231" t="s">
        <v>6929</v>
      </c>
      <c r="I3231" t="s">
        <v>36977</v>
      </c>
      <c r="J3231" t="s">
        <v>4038</v>
      </c>
      <c r="K3231" t="s">
        <v>36978</v>
      </c>
      <c r="L3231" t="s">
        <v>36979</v>
      </c>
      <c r="M3231" t="s">
        <v>36980</v>
      </c>
    </row>
    <row r="3232" spans="1:13">
      <c r="A3232" t="s">
        <v>177</v>
      </c>
      <c r="B3232" t="s">
        <v>177</v>
      </c>
      <c r="C3232" t="s">
        <v>1594</v>
      </c>
      <c r="D3232" t="s">
        <v>154</v>
      </c>
      <c r="E3232" t="s">
        <v>315</v>
      </c>
      <c r="F3232" t="s">
        <v>4</v>
      </c>
      <c r="G3232" t="s">
        <v>36981</v>
      </c>
      <c r="H3232" t="s">
        <v>6288</v>
      </c>
      <c r="I3232" t="s">
        <v>36982</v>
      </c>
      <c r="J3232" t="s">
        <v>2442</v>
      </c>
      <c r="K3232" t="s">
        <v>36983</v>
      </c>
      <c r="L3232" t="s">
        <v>36984</v>
      </c>
      <c r="M3232" t="s">
        <v>36985</v>
      </c>
    </row>
    <row r="3233" spans="1:13">
      <c r="A3233" t="s">
        <v>177</v>
      </c>
      <c r="B3233" t="s">
        <v>177</v>
      </c>
      <c r="C3233" t="s">
        <v>1594</v>
      </c>
      <c r="D3233" t="s">
        <v>154</v>
      </c>
      <c r="E3233" t="s">
        <v>315</v>
      </c>
      <c r="F3233" t="s">
        <v>11</v>
      </c>
      <c r="G3233" t="s">
        <v>36986</v>
      </c>
      <c r="H3233" t="s">
        <v>2510</v>
      </c>
      <c r="I3233" t="s">
        <v>36736</v>
      </c>
      <c r="J3233" t="s">
        <v>1918</v>
      </c>
      <c r="K3233" t="s">
        <v>36643</v>
      </c>
      <c r="L3233" t="s">
        <v>36987</v>
      </c>
      <c r="M3233" t="s">
        <v>36988</v>
      </c>
    </row>
    <row r="3234" spans="1:13">
      <c r="A3234" t="s">
        <v>177</v>
      </c>
      <c r="B3234" t="s">
        <v>177</v>
      </c>
      <c r="C3234" t="s">
        <v>1594</v>
      </c>
      <c r="D3234" t="s">
        <v>154</v>
      </c>
      <c r="E3234" t="s">
        <v>315</v>
      </c>
      <c r="F3234" t="s">
        <v>20</v>
      </c>
      <c r="G3234" t="s">
        <v>36989</v>
      </c>
      <c r="H3234" t="s">
        <v>2187</v>
      </c>
      <c r="I3234" t="s">
        <v>36990</v>
      </c>
      <c r="J3234" t="s">
        <v>2137</v>
      </c>
      <c r="K3234" t="s">
        <v>36991</v>
      </c>
      <c r="L3234" t="s">
        <v>36992</v>
      </c>
      <c r="M3234" t="s">
        <v>36993</v>
      </c>
    </row>
    <row r="3235" spans="1:13">
      <c r="A3235" t="s">
        <v>177</v>
      </c>
      <c r="B3235" t="s">
        <v>177</v>
      </c>
      <c r="C3235" t="s">
        <v>1594</v>
      </c>
      <c r="D3235" t="s">
        <v>154</v>
      </c>
      <c r="E3235" t="s">
        <v>323</v>
      </c>
      <c r="F3235" t="s">
        <v>3</v>
      </c>
      <c r="G3235" t="s">
        <v>36994</v>
      </c>
      <c r="H3235" t="s">
        <v>5607</v>
      </c>
      <c r="I3235" t="s">
        <v>36995</v>
      </c>
      <c r="J3235" t="s">
        <v>4067</v>
      </c>
      <c r="K3235" t="s">
        <v>36996</v>
      </c>
      <c r="L3235" t="s">
        <v>36997</v>
      </c>
      <c r="M3235" t="s">
        <v>36998</v>
      </c>
    </row>
    <row r="3236" spans="1:13">
      <c r="A3236" t="s">
        <v>177</v>
      </c>
      <c r="B3236" t="s">
        <v>177</v>
      </c>
      <c r="C3236" t="s">
        <v>1594</v>
      </c>
      <c r="D3236" t="s">
        <v>154</v>
      </c>
      <c r="E3236" t="s">
        <v>323</v>
      </c>
      <c r="F3236" t="s">
        <v>10</v>
      </c>
      <c r="G3236" t="s">
        <v>36999</v>
      </c>
      <c r="H3236" t="s">
        <v>8199</v>
      </c>
      <c r="I3236" t="s">
        <v>37000</v>
      </c>
      <c r="J3236" t="s">
        <v>4462</v>
      </c>
      <c r="K3236" t="s">
        <v>37001</v>
      </c>
      <c r="L3236" t="s">
        <v>37002</v>
      </c>
      <c r="M3236" t="s">
        <v>37003</v>
      </c>
    </row>
    <row r="3237" spans="1:13">
      <c r="A3237" t="s">
        <v>177</v>
      </c>
      <c r="B3237" t="s">
        <v>177</v>
      </c>
      <c r="C3237" t="s">
        <v>1594</v>
      </c>
      <c r="D3237" t="s">
        <v>154</v>
      </c>
      <c r="E3237" t="s">
        <v>323</v>
      </c>
      <c r="F3237" t="s">
        <v>2</v>
      </c>
      <c r="G3237" t="s">
        <v>37004</v>
      </c>
      <c r="H3237" t="s">
        <v>3670</v>
      </c>
      <c r="I3237" t="s">
        <v>37005</v>
      </c>
      <c r="J3237" t="s">
        <v>4643</v>
      </c>
      <c r="K3237" t="s">
        <v>37006</v>
      </c>
      <c r="L3237" t="s">
        <v>37007</v>
      </c>
      <c r="M3237" t="s">
        <v>37008</v>
      </c>
    </row>
    <row r="3238" spans="1:13">
      <c r="A3238" t="s">
        <v>177</v>
      </c>
      <c r="B3238" t="s">
        <v>177</v>
      </c>
      <c r="C3238" t="s">
        <v>1594</v>
      </c>
      <c r="D3238" t="s">
        <v>154</v>
      </c>
      <c r="E3238" t="s">
        <v>323</v>
      </c>
      <c r="F3238" t="s">
        <v>4</v>
      </c>
      <c r="G3238" t="s">
        <v>37009</v>
      </c>
      <c r="H3238" t="s">
        <v>3700</v>
      </c>
      <c r="I3238" t="s">
        <v>37010</v>
      </c>
      <c r="J3238" t="s">
        <v>2461</v>
      </c>
      <c r="K3238" t="s">
        <v>37011</v>
      </c>
      <c r="L3238" t="s">
        <v>37012</v>
      </c>
      <c r="M3238" t="s">
        <v>37013</v>
      </c>
    </row>
    <row r="3239" spans="1:13">
      <c r="A3239" t="s">
        <v>177</v>
      </c>
      <c r="B3239" t="s">
        <v>177</v>
      </c>
      <c r="C3239" t="s">
        <v>1594</v>
      </c>
      <c r="D3239" t="s">
        <v>154</v>
      </c>
      <c r="E3239" t="s">
        <v>323</v>
      </c>
      <c r="F3239" t="s">
        <v>11</v>
      </c>
      <c r="G3239" t="s">
        <v>37014</v>
      </c>
      <c r="H3239" t="s">
        <v>2615</v>
      </c>
      <c r="I3239" t="s">
        <v>37015</v>
      </c>
      <c r="J3239" t="s">
        <v>1657</v>
      </c>
      <c r="K3239" t="s">
        <v>36673</v>
      </c>
      <c r="L3239" t="s">
        <v>37016</v>
      </c>
      <c r="M3239" t="s">
        <v>37017</v>
      </c>
    </row>
    <row r="3240" spans="1:13">
      <c r="A3240" t="s">
        <v>177</v>
      </c>
      <c r="B3240" t="s">
        <v>177</v>
      </c>
      <c r="C3240" t="s">
        <v>1594</v>
      </c>
      <c r="D3240" t="s">
        <v>154</v>
      </c>
      <c r="E3240" t="s">
        <v>323</v>
      </c>
      <c r="F3240" t="s">
        <v>20</v>
      </c>
      <c r="G3240" t="s">
        <v>37018</v>
      </c>
      <c r="H3240" t="s">
        <v>2758</v>
      </c>
      <c r="I3240" t="s">
        <v>37019</v>
      </c>
      <c r="J3240" t="s">
        <v>2007</v>
      </c>
      <c r="K3240" t="s">
        <v>36760</v>
      </c>
      <c r="L3240" t="s">
        <v>37020</v>
      </c>
      <c r="M3240" t="s">
        <v>37021</v>
      </c>
    </row>
    <row r="3241" spans="1:13">
      <c r="A3241" t="s">
        <v>177</v>
      </c>
      <c r="B3241" t="s">
        <v>177</v>
      </c>
      <c r="C3241" t="s">
        <v>1594</v>
      </c>
      <c r="D3241" t="s">
        <v>154</v>
      </c>
      <c r="E3241" t="s">
        <v>331</v>
      </c>
      <c r="F3241" t="s">
        <v>3</v>
      </c>
      <c r="G3241" t="s">
        <v>37022</v>
      </c>
      <c r="H3241" t="s">
        <v>9022</v>
      </c>
      <c r="I3241" t="s">
        <v>37023</v>
      </c>
      <c r="J3241" t="s">
        <v>2371</v>
      </c>
      <c r="K3241" t="s">
        <v>37024</v>
      </c>
      <c r="L3241" t="s">
        <v>37025</v>
      </c>
      <c r="M3241" t="s">
        <v>37026</v>
      </c>
    </row>
    <row r="3242" spans="1:13">
      <c r="A3242" t="s">
        <v>177</v>
      </c>
      <c r="B3242" t="s">
        <v>177</v>
      </c>
      <c r="C3242" t="s">
        <v>1594</v>
      </c>
      <c r="D3242" t="s">
        <v>154</v>
      </c>
      <c r="E3242" t="s">
        <v>331</v>
      </c>
      <c r="F3242" t="s">
        <v>10</v>
      </c>
      <c r="G3242" t="s">
        <v>37027</v>
      </c>
      <c r="H3242" t="s">
        <v>4433</v>
      </c>
      <c r="I3242" t="s">
        <v>37028</v>
      </c>
      <c r="J3242" t="s">
        <v>1389</v>
      </c>
      <c r="K3242" t="s">
        <v>37029</v>
      </c>
      <c r="L3242" t="s">
        <v>37030</v>
      </c>
      <c r="M3242" t="s">
        <v>37031</v>
      </c>
    </row>
    <row r="3243" spans="1:13">
      <c r="A3243" t="s">
        <v>177</v>
      </c>
      <c r="B3243" t="s">
        <v>177</v>
      </c>
      <c r="C3243" t="s">
        <v>1594</v>
      </c>
      <c r="D3243" t="s">
        <v>154</v>
      </c>
      <c r="E3243" t="s">
        <v>331</v>
      </c>
      <c r="F3243" t="s">
        <v>2</v>
      </c>
      <c r="G3243" t="s">
        <v>37032</v>
      </c>
      <c r="H3243" t="s">
        <v>2742</v>
      </c>
      <c r="I3243" t="s">
        <v>36847</v>
      </c>
      <c r="J3243" t="s">
        <v>3056</v>
      </c>
      <c r="K3243" t="s">
        <v>37033</v>
      </c>
      <c r="L3243" t="s">
        <v>37034</v>
      </c>
      <c r="M3243" t="s">
        <v>29718</v>
      </c>
    </row>
    <row r="3244" spans="1:13">
      <c r="A3244" t="s">
        <v>177</v>
      </c>
      <c r="B3244" t="s">
        <v>177</v>
      </c>
      <c r="C3244" t="s">
        <v>1594</v>
      </c>
      <c r="D3244" t="s">
        <v>154</v>
      </c>
      <c r="E3244" t="s">
        <v>331</v>
      </c>
      <c r="F3244" t="s">
        <v>4</v>
      </c>
      <c r="G3244" t="s">
        <v>37035</v>
      </c>
      <c r="H3244" t="s">
        <v>2877</v>
      </c>
      <c r="I3244" t="s">
        <v>37036</v>
      </c>
      <c r="J3244" t="s">
        <v>2281</v>
      </c>
      <c r="K3244" t="s">
        <v>36848</v>
      </c>
      <c r="L3244" t="s">
        <v>37037</v>
      </c>
      <c r="M3244" t="s">
        <v>37038</v>
      </c>
    </row>
    <row r="3245" spans="1:13">
      <c r="A3245" t="s">
        <v>177</v>
      </c>
      <c r="B3245" t="s">
        <v>177</v>
      </c>
      <c r="C3245" t="s">
        <v>1594</v>
      </c>
      <c r="D3245" t="s">
        <v>154</v>
      </c>
      <c r="E3245" t="s">
        <v>331</v>
      </c>
      <c r="F3245" t="s">
        <v>11</v>
      </c>
      <c r="G3245" t="s">
        <v>37039</v>
      </c>
      <c r="H3245" t="s">
        <v>2384</v>
      </c>
      <c r="I3245" t="s">
        <v>37040</v>
      </c>
      <c r="J3245" t="s">
        <v>1547</v>
      </c>
      <c r="K3245" t="s">
        <v>36818</v>
      </c>
      <c r="L3245" t="s">
        <v>37041</v>
      </c>
      <c r="M3245" t="s">
        <v>37042</v>
      </c>
    </row>
    <row r="3246" spans="1:13">
      <c r="A3246" t="s">
        <v>177</v>
      </c>
      <c r="B3246" t="s">
        <v>177</v>
      </c>
      <c r="C3246" t="s">
        <v>1594</v>
      </c>
      <c r="D3246" t="s">
        <v>154</v>
      </c>
      <c r="E3246" t="s">
        <v>331</v>
      </c>
      <c r="F3246" t="s">
        <v>20</v>
      </c>
      <c r="G3246" t="s">
        <v>37043</v>
      </c>
      <c r="H3246" t="s">
        <v>2587</v>
      </c>
      <c r="I3246" t="s">
        <v>37044</v>
      </c>
      <c r="J3246" t="s">
        <v>1764</v>
      </c>
      <c r="K3246" t="s">
        <v>37045</v>
      </c>
      <c r="L3246" t="s">
        <v>37046</v>
      </c>
      <c r="M3246" t="s">
        <v>37047</v>
      </c>
    </row>
    <row r="3247" spans="1:13">
      <c r="A3247" t="s">
        <v>177</v>
      </c>
      <c r="B3247" t="s">
        <v>177</v>
      </c>
      <c r="C3247" t="s">
        <v>1594</v>
      </c>
      <c r="D3247" t="s">
        <v>155</v>
      </c>
      <c r="E3247" t="s">
        <v>339</v>
      </c>
      <c r="F3247" t="s">
        <v>3</v>
      </c>
      <c r="G3247" t="s">
        <v>37048</v>
      </c>
      <c r="H3247" t="s">
        <v>1425</v>
      </c>
      <c r="I3247" t="s">
        <v>37049</v>
      </c>
      <c r="J3247" t="s">
        <v>1969</v>
      </c>
      <c r="K3247" t="s">
        <v>37050</v>
      </c>
      <c r="L3247" t="s">
        <v>37051</v>
      </c>
      <c r="M3247" t="s">
        <v>37052</v>
      </c>
    </row>
    <row r="3248" spans="1:13">
      <c r="A3248" t="s">
        <v>177</v>
      </c>
      <c r="B3248" t="s">
        <v>177</v>
      </c>
      <c r="C3248" t="s">
        <v>1594</v>
      </c>
      <c r="D3248" t="s">
        <v>155</v>
      </c>
      <c r="E3248" t="s">
        <v>339</v>
      </c>
      <c r="F3248" t="s">
        <v>10</v>
      </c>
      <c r="G3248" t="s">
        <v>37053</v>
      </c>
      <c r="H3248" t="s">
        <v>7029</v>
      </c>
      <c r="I3248" t="s">
        <v>37054</v>
      </c>
      <c r="J3248" t="s">
        <v>1303</v>
      </c>
      <c r="K3248" t="s">
        <v>37055</v>
      </c>
      <c r="L3248" t="s">
        <v>37056</v>
      </c>
      <c r="M3248" t="s">
        <v>37057</v>
      </c>
    </row>
    <row r="3249" spans="1:13">
      <c r="A3249" t="s">
        <v>177</v>
      </c>
      <c r="B3249" t="s">
        <v>177</v>
      </c>
      <c r="C3249" t="s">
        <v>1594</v>
      </c>
      <c r="D3249" t="s">
        <v>155</v>
      </c>
      <c r="E3249" t="s">
        <v>339</v>
      </c>
      <c r="F3249" t="s">
        <v>2</v>
      </c>
      <c r="G3249" t="s">
        <v>37058</v>
      </c>
      <c r="H3249" t="s">
        <v>2526</v>
      </c>
      <c r="I3249" t="s">
        <v>37059</v>
      </c>
      <c r="J3249" t="s">
        <v>1279</v>
      </c>
      <c r="K3249" t="s">
        <v>37060</v>
      </c>
      <c r="L3249" t="s">
        <v>37061</v>
      </c>
      <c r="M3249" t="s">
        <v>37062</v>
      </c>
    </row>
    <row r="3250" spans="1:13">
      <c r="A3250" t="s">
        <v>177</v>
      </c>
      <c r="B3250" t="s">
        <v>177</v>
      </c>
      <c r="C3250" t="s">
        <v>1594</v>
      </c>
      <c r="D3250" t="s">
        <v>155</v>
      </c>
      <c r="E3250" t="s">
        <v>339</v>
      </c>
      <c r="F3250" t="s">
        <v>4</v>
      </c>
      <c r="G3250" t="s">
        <v>37063</v>
      </c>
      <c r="H3250" t="s">
        <v>1922</v>
      </c>
      <c r="I3250" t="s">
        <v>37064</v>
      </c>
      <c r="J3250" t="s">
        <v>2309</v>
      </c>
      <c r="K3250" t="s">
        <v>37065</v>
      </c>
      <c r="L3250" t="s">
        <v>37066</v>
      </c>
      <c r="M3250" t="s">
        <v>37067</v>
      </c>
    </row>
    <row r="3251" spans="1:13">
      <c r="A3251" t="s">
        <v>177</v>
      </c>
      <c r="B3251" t="s">
        <v>177</v>
      </c>
      <c r="C3251" t="s">
        <v>1594</v>
      </c>
      <c r="D3251" t="s">
        <v>155</v>
      </c>
      <c r="E3251" t="s">
        <v>339</v>
      </c>
      <c r="F3251" t="s">
        <v>11</v>
      </c>
      <c r="G3251" t="s">
        <v>37068</v>
      </c>
      <c r="H3251" t="s">
        <v>2742</v>
      </c>
      <c r="I3251" t="s">
        <v>36847</v>
      </c>
      <c r="J3251" t="s">
        <v>2384</v>
      </c>
      <c r="K3251" t="s">
        <v>37069</v>
      </c>
      <c r="L3251" t="s">
        <v>36849</v>
      </c>
      <c r="M3251" t="s">
        <v>37070</v>
      </c>
    </row>
    <row r="3252" spans="1:13">
      <c r="A3252" t="s">
        <v>177</v>
      </c>
      <c r="B3252" t="s">
        <v>177</v>
      </c>
      <c r="C3252" t="s">
        <v>1594</v>
      </c>
      <c r="D3252" t="s">
        <v>155</v>
      </c>
      <c r="E3252" t="s">
        <v>339</v>
      </c>
      <c r="F3252" t="s">
        <v>20</v>
      </c>
      <c r="G3252" t="s">
        <v>37071</v>
      </c>
      <c r="H3252" t="s">
        <v>3321</v>
      </c>
      <c r="I3252" t="s">
        <v>37072</v>
      </c>
      <c r="J3252" t="s">
        <v>2050</v>
      </c>
      <c r="K3252" t="s">
        <v>37073</v>
      </c>
      <c r="L3252" t="s">
        <v>37074</v>
      </c>
      <c r="M3252" t="s">
        <v>37075</v>
      </c>
    </row>
    <row r="3253" spans="1:13">
      <c r="A3253" t="s">
        <v>177</v>
      </c>
      <c r="B3253" t="s">
        <v>177</v>
      </c>
      <c r="C3253" t="s">
        <v>1594</v>
      </c>
      <c r="D3253" t="s">
        <v>155</v>
      </c>
      <c r="E3253" t="s">
        <v>347</v>
      </c>
      <c r="F3253" t="s">
        <v>3</v>
      </c>
      <c r="G3253" t="s">
        <v>37076</v>
      </c>
      <c r="H3253" t="s">
        <v>5367</v>
      </c>
      <c r="I3253" t="s">
        <v>37077</v>
      </c>
      <c r="J3253" t="s">
        <v>3731</v>
      </c>
      <c r="K3253" t="s">
        <v>36808</v>
      </c>
      <c r="L3253" t="s">
        <v>37078</v>
      </c>
      <c r="M3253" t="s">
        <v>37079</v>
      </c>
    </row>
    <row r="3254" spans="1:13">
      <c r="A3254" t="s">
        <v>177</v>
      </c>
      <c r="B3254" t="s">
        <v>177</v>
      </c>
      <c r="C3254" t="s">
        <v>1594</v>
      </c>
      <c r="D3254" t="s">
        <v>155</v>
      </c>
      <c r="E3254" t="s">
        <v>347</v>
      </c>
      <c r="F3254" t="s">
        <v>10</v>
      </c>
      <c r="G3254" t="s">
        <v>37080</v>
      </c>
      <c r="H3254" t="s">
        <v>3276</v>
      </c>
      <c r="I3254" t="s">
        <v>37081</v>
      </c>
      <c r="J3254" t="s">
        <v>4296</v>
      </c>
      <c r="K3254" t="s">
        <v>37082</v>
      </c>
      <c r="L3254" t="s">
        <v>37083</v>
      </c>
      <c r="M3254" t="s">
        <v>37084</v>
      </c>
    </row>
    <row r="3255" spans="1:13">
      <c r="A3255" t="s">
        <v>177</v>
      </c>
      <c r="B3255" t="s">
        <v>177</v>
      </c>
      <c r="C3255" t="s">
        <v>1594</v>
      </c>
      <c r="D3255" t="s">
        <v>155</v>
      </c>
      <c r="E3255" t="s">
        <v>347</v>
      </c>
      <c r="F3255" t="s">
        <v>2</v>
      </c>
      <c r="G3255" t="s">
        <v>37085</v>
      </c>
      <c r="H3255" t="s">
        <v>1838</v>
      </c>
      <c r="I3255" t="s">
        <v>37086</v>
      </c>
      <c r="J3255" t="s">
        <v>5340</v>
      </c>
      <c r="K3255" t="s">
        <v>37087</v>
      </c>
      <c r="L3255" t="s">
        <v>37088</v>
      </c>
      <c r="M3255" t="s">
        <v>37089</v>
      </c>
    </row>
    <row r="3256" spans="1:13">
      <c r="A3256" t="s">
        <v>177</v>
      </c>
      <c r="B3256" t="s">
        <v>177</v>
      </c>
      <c r="C3256" t="s">
        <v>1594</v>
      </c>
      <c r="D3256" t="s">
        <v>155</v>
      </c>
      <c r="E3256" t="s">
        <v>347</v>
      </c>
      <c r="F3256" t="s">
        <v>4</v>
      </c>
      <c r="G3256" t="s">
        <v>37090</v>
      </c>
      <c r="H3256" t="s">
        <v>2764</v>
      </c>
      <c r="I3256" t="s">
        <v>37091</v>
      </c>
      <c r="J3256" t="s">
        <v>2779</v>
      </c>
      <c r="K3256" t="s">
        <v>37092</v>
      </c>
      <c r="L3256" t="s">
        <v>37093</v>
      </c>
      <c r="M3256" t="s">
        <v>37094</v>
      </c>
    </row>
    <row r="3257" spans="1:13">
      <c r="A3257" t="s">
        <v>177</v>
      </c>
      <c r="B3257" t="s">
        <v>177</v>
      </c>
      <c r="C3257" t="s">
        <v>1594</v>
      </c>
      <c r="D3257" t="s">
        <v>155</v>
      </c>
      <c r="E3257" t="s">
        <v>347</v>
      </c>
      <c r="F3257" t="s">
        <v>11</v>
      </c>
      <c r="G3257" t="s">
        <v>37095</v>
      </c>
      <c r="H3257" t="s">
        <v>2595</v>
      </c>
      <c r="I3257" t="s">
        <v>37096</v>
      </c>
      <c r="J3257" t="s">
        <v>1657</v>
      </c>
      <c r="K3257" t="s">
        <v>36673</v>
      </c>
      <c r="L3257" t="s">
        <v>37097</v>
      </c>
      <c r="M3257" t="s">
        <v>37098</v>
      </c>
    </row>
    <row r="3258" spans="1:13">
      <c r="A3258" t="s">
        <v>177</v>
      </c>
      <c r="B3258" t="s">
        <v>177</v>
      </c>
      <c r="C3258" t="s">
        <v>1594</v>
      </c>
      <c r="D3258" t="s">
        <v>155</v>
      </c>
      <c r="E3258" t="s">
        <v>347</v>
      </c>
      <c r="F3258" t="s">
        <v>20</v>
      </c>
      <c r="G3258" t="s">
        <v>37099</v>
      </c>
      <c r="H3258" t="s">
        <v>3389</v>
      </c>
      <c r="I3258" t="s">
        <v>37100</v>
      </c>
      <c r="J3258" t="s">
        <v>2159</v>
      </c>
      <c r="K3258" t="s">
        <v>37101</v>
      </c>
      <c r="L3258" t="s">
        <v>37102</v>
      </c>
      <c r="M3258" t="s">
        <v>37103</v>
      </c>
    </row>
    <row r="3259" spans="1:13">
      <c r="A3259" t="s">
        <v>177</v>
      </c>
      <c r="B3259" t="s">
        <v>177</v>
      </c>
      <c r="C3259" t="s">
        <v>1594</v>
      </c>
      <c r="D3259" t="s">
        <v>155</v>
      </c>
      <c r="E3259" t="s">
        <v>230</v>
      </c>
      <c r="F3259" t="s">
        <v>3</v>
      </c>
      <c r="G3259" t="s">
        <v>37104</v>
      </c>
      <c r="H3259" t="s">
        <v>2408</v>
      </c>
      <c r="I3259" t="s">
        <v>37105</v>
      </c>
      <c r="J3259" t="s">
        <v>4518</v>
      </c>
      <c r="K3259" t="s">
        <v>36973</v>
      </c>
      <c r="L3259" t="s">
        <v>37106</v>
      </c>
      <c r="M3259" t="s">
        <v>37107</v>
      </c>
    </row>
    <row r="3260" spans="1:13">
      <c r="A3260" t="s">
        <v>177</v>
      </c>
      <c r="B3260" t="s">
        <v>177</v>
      </c>
      <c r="C3260" t="s">
        <v>1594</v>
      </c>
      <c r="D3260" t="s">
        <v>155</v>
      </c>
      <c r="E3260" t="s">
        <v>230</v>
      </c>
      <c r="F3260" t="s">
        <v>10</v>
      </c>
      <c r="G3260" t="s">
        <v>37108</v>
      </c>
      <c r="H3260" t="s">
        <v>8532</v>
      </c>
      <c r="I3260" t="s">
        <v>36721</v>
      </c>
      <c r="J3260" t="s">
        <v>1166</v>
      </c>
      <c r="K3260" t="s">
        <v>37109</v>
      </c>
      <c r="L3260" t="s">
        <v>37110</v>
      </c>
      <c r="M3260" t="s">
        <v>37111</v>
      </c>
    </row>
    <row r="3261" spans="1:13">
      <c r="A3261" t="s">
        <v>177</v>
      </c>
      <c r="B3261" t="s">
        <v>177</v>
      </c>
      <c r="C3261" t="s">
        <v>1594</v>
      </c>
      <c r="D3261" t="s">
        <v>155</v>
      </c>
      <c r="E3261" t="s">
        <v>230</v>
      </c>
      <c r="F3261" t="s">
        <v>2</v>
      </c>
      <c r="G3261" t="s">
        <v>37112</v>
      </c>
      <c r="H3261" t="s">
        <v>1795</v>
      </c>
      <c r="I3261" t="s">
        <v>36954</v>
      </c>
      <c r="J3261" t="s">
        <v>3564</v>
      </c>
      <c r="K3261" t="s">
        <v>37113</v>
      </c>
      <c r="L3261" t="s">
        <v>37114</v>
      </c>
      <c r="M3261" t="s">
        <v>37115</v>
      </c>
    </row>
    <row r="3262" spans="1:13">
      <c r="A3262" t="s">
        <v>177</v>
      </c>
      <c r="B3262" t="s">
        <v>177</v>
      </c>
      <c r="C3262" t="s">
        <v>1594</v>
      </c>
      <c r="D3262" t="s">
        <v>155</v>
      </c>
      <c r="E3262" t="s">
        <v>230</v>
      </c>
      <c r="F3262" t="s">
        <v>4</v>
      </c>
      <c r="G3262" t="s">
        <v>37116</v>
      </c>
      <c r="H3262" t="s">
        <v>2572</v>
      </c>
      <c r="I3262" t="s">
        <v>37117</v>
      </c>
      <c r="J3262" t="s">
        <v>3221</v>
      </c>
      <c r="K3262" t="s">
        <v>37118</v>
      </c>
      <c r="L3262" t="s">
        <v>37119</v>
      </c>
      <c r="M3262" t="s">
        <v>37120</v>
      </c>
    </row>
    <row r="3263" spans="1:13">
      <c r="A3263" t="s">
        <v>177</v>
      </c>
      <c r="B3263" t="s">
        <v>177</v>
      </c>
      <c r="C3263" t="s">
        <v>1594</v>
      </c>
      <c r="D3263" t="s">
        <v>155</v>
      </c>
      <c r="E3263" t="s">
        <v>230</v>
      </c>
      <c r="F3263" t="s">
        <v>11</v>
      </c>
      <c r="G3263" t="s">
        <v>37121</v>
      </c>
      <c r="H3263" t="s">
        <v>2487</v>
      </c>
      <c r="I3263" t="s">
        <v>36925</v>
      </c>
      <c r="J3263" t="s">
        <v>1764</v>
      </c>
      <c r="K3263" t="s">
        <v>37045</v>
      </c>
      <c r="L3263" t="s">
        <v>37122</v>
      </c>
      <c r="M3263" t="s">
        <v>37123</v>
      </c>
    </row>
    <row r="3264" spans="1:13">
      <c r="A3264" t="s">
        <v>177</v>
      </c>
      <c r="B3264" t="s">
        <v>177</v>
      </c>
      <c r="C3264" t="s">
        <v>1594</v>
      </c>
      <c r="D3264" t="s">
        <v>155</v>
      </c>
      <c r="E3264" t="s">
        <v>230</v>
      </c>
      <c r="F3264" t="s">
        <v>20</v>
      </c>
      <c r="G3264" t="s">
        <v>37124</v>
      </c>
      <c r="H3264" t="s">
        <v>2982</v>
      </c>
      <c r="I3264" t="s">
        <v>37125</v>
      </c>
      <c r="J3264" t="s">
        <v>2159</v>
      </c>
      <c r="K3264" t="s">
        <v>37101</v>
      </c>
      <c r="L3264" t="s">
        <v>37126</v>
      </c>
      <c r="M3264" t="s">
        <v>37127</v>
      </c>
    </row>
    <row r="3265" spans="1:13">
      <c r="A3265" t="s">
        <v>177</v>
      </c>
      <c r="B3265" t="s">
        <v>177</v>
      </c>
      <c r="C3265" t="s">
        <v>1594</v>
      </c>
      <c r="D3265" t="s">
        <v>155</v>
      </c>
      <c r="E3265" t="s">
        <v>300</v>
      </c>
      <c r="F3265" t="s">
        <v>3</v>
      </c>
      <c r="G3265" t="s">
        <v>37128</v>
      </c>
      <c r="H3265" t="s">
        <v>8622</v>
      </c>
      <c r="I3265" t="s">
        <v>37129</v>
      </c>
      <c r="J3265" t="s">
        <v>3276</v>
      </c>
      <c r="K3265" t="s">
        <v>37130</v>
      </c>
      <c r="L3265" t="s">
        <v>37131</v>
      </c>
      <c r="M3265" t="s">
        <v>37132</v>
      </c>
    </row>
    <row r="3266" spans="1:13">
      <c r="A3266" t="s">
        <v>177</v>
      </c>
      <c r="B3266" t="s">
        <v>177</v>
      </c>
      <c r="C3266" t="s">
        <v>1594</v>
      </c>
      <c r="D3266" t="s">
        <v>155</v>
      </c>
      <c r="E3266" t="s">
        <v>300</v>
      </c>
      <c r="F3266" t="s">
        <v>10</v>
      </c>
      <c r="G3266" t="s">
        <v>37133</v>
      </c>
      <c r="H3266" t="s">
        <v>3691</v>
      </c>
      <c r="I3266" t="s">
        <v>37134</v>
      </c>
      <c r="J3266" t="s">
        <v>2913</v>
      </c>
      <c r="K3266" t="s">
        <v>37135</v>
      </c>
      <c r="L3266" t="s">
        <v>37136</v>
      </c>
      <c r="M3266" t="s">
        <v>37137</v>
      </c>
    </row>
    <row r="3267" spans="1:13">
      <c r="A3267" t="s">
        <v>177</v>
      </c>
      <c r="B3267" t="s">
        <v>177</v>
      </c>
      <c r="C3267" t="s">
        <v>1594</v>
      </c>
      <c r="D3267" t="s">
        <v>155</v>
      </c>
      <c r="E3267" t="s">
        <v>300</v>
      </c>
      <c r="F3267" t="s">
        <v>2</v>
      </c>
      <c r="G3267" t="s">
        <v>37138</v>
      </c>
      <c r="H3267" t="s">
        <v>1273</v>
      </c>
      <c r="I3267" t="s">
        <v>37139</v>
      </c>
      <c r="J3267" t="s">
        <v>3574</v>
      </c>
      <c r="K3267" t="s">
        <v>37140</v>
      </c>
      <c r="L3267" t="s">
        <v>37141</v>
      </c>
      <c r="M3267" t="s">
        <v>37142</v>
      </c>
    </row>
    <row r="3268" spans="1:13">
      <c r="A3268" t="s">
        <v>177</v>
      </c>
      <c r="B3268" t="s">
        <v>177</v>
      </c>
      <c r="C3268" t="s">
        <v>1594</v>
      </c>
      <c r="D3268" t="s">
        <v>155</v>
      </c>
      <c r="E3268" t="s">
        <v>300</v>
      </c>
      <c r="F3268" t="s">
        <v>4</v>
      </c>
      <c r="G3268" t="s">
        <v>37143</v>
      </c>
      <c r="H3268" t="s">
        <v>3104</v>
      </c>
      <c r="I3268" t="s">
        <v>37144</v>
      </c>
      <c r="J3268" t="s">
        <v>1897</v>
      </c>
      <c r="K3268" t="s">
        <v>36794</v>
      </c>
      <c r="L3268" t="s">
        <v>37145</v>
      </c>
      <c r="M3268" t="s">
        <v>37146</v>
      </c>
    </row>
    <row r="3269" spans="1:13">
      <c r="A3269" t="s">
        <v>177</v>
      </c>
      <c r="B3269" t="s">
        <v>177</v>
      </c>
      <c r="C3269" t="s">
        <v>1594</v>
      </c>
      <c r="D3269" t="s">
        <v>155</v>
      </c>
      <c r="E3269" t="s">
        <v>300</v>
      </c>
      <c r="F3269" t="s">
        <v>11</v>
      </c>
      <c r="G3269" t="s">
        <v>37147</v>
      </c>
      <c r="H3269" t="s">
        <v>2301</v>
      </c>
      <c r="I3269" t="s">
        <v>37148</v>
      </c>
      <c r="J3269" t="s">
        <v>1592</v>
      </c>
      <c r="K3269" t="s">
        <v>37149</v>
      </c>
      <c r="L3269" t="s">
        <v>37150</v>
      </c>
      <c r="M3269" t="s">
        <v>37151</v>
      </c>
    </row>
    <row r="3270" spans="1:13">
      <c r="A3270" t="s">
        <v>177</v>
      </c>
      <c r="B3270" t="s">
        <v>177</v>
      </c>
      <c r="C3270" t="s">
        <v>1594</v>
      </c>
      <c r="D3270" t="s">
        <v>155</v>
      </c>
      <c r="E3270" t="s">
        <v>300</v>
      </c>
      <c r="F3270" t="s">
        <v>20</v>
      </c>
      <c r="G3270" t="s">
        <v>37152</v>
      </c>
      <c r="H3270" t="s">
        <v>2502</v>
      </c>
      <c r="I3270" t="s">
        <v>37153</v>
      </c>
      <c r="J3270" t="s">
        <v>1744</v>
      </c>
      <c r="K3270" t="s">
        <v>37154</v>
      </c>
      <c r="L3270" t="s">
        <v>25099</v>
      </c>
      <c r="M3270" t="s">
        <v>37155</v>
      </c>
    </row>
    <row r="3271" spans="1:13">
      <c r="A3271" t="s">
        <v>177</v>
      </c>
      <c r="B3271" t="s">
        <v>177</v>
      </c>
      <c r="C3271" t="s">
        <v>1594</v>
      </c>
      <c r="D3271" t="s">
        <v>156</v>
      </c>
      <c r="E3271" t="s">
        <v>369</v>
      </c>
      <c r="F3271" t="s">
        <v>2</v>
      </c>
      <c r="G3271" t="s">
        <v>37156</v>
      </c>
      <c r="H3271" t="s">
        <v>1482</v>
      </c>
      <c r="I3271" t="s">
        <v>25397</v>
      </c>
      <c r="J3271" t="s">
        <v>1051</v>
      </c>
      <c r="K3271" t="s">
        <v>25397</v>
      </c>
      <c r="L3271" t="s">
        <v>6841</v>
      </c>
      <c r="M3271" t="s">
        <v>6841</v>
      </c>
    </row>
    <row r="3272" spans="1:13">
      <c r="A3272" t="s">
        <v>177</v>
      </c>
      <c r="B3272" t="s">
        <v>177</v>
      </c>
      <c r="C3272" t="s">
        <v>1594</v>
      </c>
      <c r="D3272" t="s">
        <v>161</v>
      </c>
      <c r="E3272" t="s">
        <v>690</v>
      </c>
      <c r="F3272" t="s">
        <v>3</v>
      </c>
      <c r="G3272" t="s">
        <v>37157</v>
      </c>
      <c r="H3272" t="s">
        <v>2544</v>
      </c>
      <c r="I3272" t="s">
        <v>37158</v>
      </c>
      <c r="J3272" t="s">
        <v>1719</v>
      </c>
      <c r="K3272" t="s">
        <v>4606</v>
      </c>
      <c r="L3272" t="s">
        <v>37159</v>
      </c>
      <c r="M3272" t="s">
        <v>37160</v>
      </c>
    </row>
    <row r="3273" spans="1:13">
      <c r="A3273" t="s">
        <v>177</v>
      </c>
      <c r="B3273" t="s">
        <v>177</v>
      </c>
      <c r="C3273" t="s">
        <v>1594</v>
      </c>
      <c r="D3273" t="s">
        <v>161</v>
      </c>
      <c r="E3273" t="s">
        <v>690</v>
      </c>
      <c r="F3273" t="s">
        <v>10</v>
      </c>
      <c r="G3273" t="s">
        <v>37161</v>
      </c>
      <c r="H3273" t="s">
        <v>2692</v>
      </c>
      <c r="I3273" t="s">
        <v>37162</v>
      </c>
      <c r="J3273" t="s">
        <v>2247</v>
      </c>
      <c r="K3273" t="s">
        <v>37163</v>
      </c>
      <c r="L3273" t="s">
        <v>37164</v>
      </c>
      <c r="M3273" t="s">
        <v>37165</v>
      </c>
    </row>
    <row r="3274" spans="1:13">
      <c r="A3274" t="s">
        <v>177</v>
      </c>
      <c r="B3274" t="s">
        <v>177</v>
      </c>
      <c r="C3274" t="s">
        <v>1594</v>
      </c>
      <c r="D3274" t="s">
        <v>161</v>
      </c>
      <c r="E3274" t="s">
        <v>690</v>
      </c>
      <c r="F3274" t="s">
        <v>2</v>
      </c>
      <c r="G3274" t="s">
        <v>37166</v>
      </c>
      <c r="H3274" t="s">
        <v>4238</v>
      </c>
      <c r="I3274" t="s">
        <v>37167</v>
      </c>
      <c r="J3274" t="s">
        <v>3289</v>
      </c>
      <c r="K3274" t="s">
        <v>37168</v>
      </c>
      <c r="L3274" t="s">
        <v>37169</v>
      </c>
      <c r="M3274" t="s">
        <v>37170</v>
      </c>
    </row>
    <row r="3275" spans="1:13">
      <c r="A3275" t="s">
        <v>177</v>
      </c>
      <c r="B3275" t="s">
        <v>177</v>
      </c>
      <c r="C3275" t="s">
        <v>1594</v>
      </c>
      <c r="D3275" t="s">
        <v>161</v>
      </c>
      <c r="E3275" t="s">
        <v>690</v>
      </c>
      <c r="F3275" t="s">
        <v>4</v>
      </c>
      <c r="G3275" t="s">
        <v>37171</v>
      </c>
      <c r="H3275" t="s">
        <v>3055</v>
      </c>
      <c r="I3275" t="s">
        <v>37172</v>
      </c>
      <c r="J3275" t="s">
        <v>2502</v>
      </c>
      <c r="K3275" t="s">
        <v>12795</v>
      </c>
      <c r="L3275" t="s">
        <v>37173</v>
      </c>
      <c r="M3275" t="s">
        <v>37174</v>
      </c>
    </row>
    <row r="3276" spans="1:13">
      <c r="A3276" t="s">
        <v>177</v>
      </c>
      <c r="B3276" t="s">
        <v>177</v>
      </c>
      <c r="C3276" t="s">
        <v>1594</v>
      </c>
      <c r="D3276" t="s">
        <v>161</v>
      </c>
      <c r="E3276" t="s">
        <v>690</v>
      </c>
      <c r="F3276" t="s">
        <v>11</v>
      </c>
      <c r="G3276" t="s">
        <v>37175</v>
      </c>
      <c r="H3276" t="s">
        <v>1137</v>
      </c>
      <c r="I3276" t="s">
        <v>37176</v>
      </c>
      <c r="J3276" t="s">
        <v>1590</v>
      </c>
      <c r="K3276" t="s">
        <v>37177</v>
      </c>
      <c r="L3276" t="s">
        <v>37178</v>
      </c>
      <c r="M3276" t="s">
        <v>37179</v>
      </c>
    </row>
    <row r="3277" spans="1:13">
      <c r="A3277" t="s">
        <v>177</v>
      </c>
      <c r="B3277" t="s">
        <v>177</v>
      </c>
      <c r="C3277" t="s">
        <v>1594</v>
      </c>
      <c r="D3277" t="s">
        <v>161</v>
      </c>
      <c r="E3277" t="s">
        <v>690</v>
      </c>
      <c r="F3277" t="s">
        <v>20</v>
      </c>
      <c r="G3277" t="s">
        <v>37180</v>
      </c>
      <c r="H3277" t="s">
        <v>2530</v>
      </c>
      <c r="I3277" t="s">
        <v>37181</v>
      </c>
      <c r="J3277" t="s">
        <v>1744</v>
      </c>
      <c r="K3277" t="s">
        <v>37182</v>
      </c>
      <c r="L3277" t="s">
        <v>37183</v>
      </c>
      <c r="M3277" t="s">
        <v>37184</v>
      </c>
    </row>
    <row r="3278" spans="1:13">
      <c r="A3278" t="s">
        <v>177</v>
      </c>
      <c r="B3278" t="s">
        <v>177</v>
      </c>
      <c r="C3278" t="s">
        <v>1594</v>
      </c>
      <c r="D3278" t="s">
        <v>161</v>
      </c>
      <c r="E3278" t="s">
        <v>698</v>
      </c>
      <c r="F3278" t="s">
        <v>3</v>
      </c>
      <c r="G3278" t="s">
        <v>37185</v>
      </c>
      <c r="H3278" t="s">
        <v>2877</v>
      </c>
      <c r="I3278" t="s">
        <v>37186</v>
      </c>
      <c r="J3278" t="s">
        <v>2564</v>
      </c>
      <c r="K3278" t="s">
        <v>37187</v>
      </c>
      <c r="L3278" t="s">
        <v>37188</v>
      </c>
      <c r="M3278" t="s">
        <v>37189</v>
      </c>
    </row>
    <row r="3279" spans="1:13">
      <c r="A3279" t="s">
        <v>177</v>
      </c>
      <c r="B3279" t="s">
        <v>177</v>
      </c>
      <c r="C3279" t="s">
        <v>1594</v>
      </c>
      <c r="D3279" t="s">
        <v>161</v>
      </c>
      <c r="E3279" t="s">
        <v>698</v>
      </c>
      <c r="F3279" t="s">
        <v>10</v>
      </c>
      <c r="G3279" t="s">
        <v>37190</v>
      </c>
      <c r="H3279" t="s">
        <v>910</v>
      </c>
      <c r="I3279" t="s">
        <v>37191</v>
      </c>
      <c r="J3279" t="s">
        <v>2595</v>
      </c>
      <c r="K3279" t="s">
        <v>37192</v>
      </c>
      <c r="L3279" t="s">
        <v>37193</v>
      </c>
      <c r="M3279" t="s">
        <v>37194</v>
      </c>
    </row>
    <row r="3280" spans="1:13">
      <c r="A3280" t="s">
        <v>177</v>
      </c>
      <c r="B3280" t="s">
        <v>177</v>
      </c>
      <c r="C3280" t="s">
        <v>1594</v>
      </c>
      <c r="D3280" t="s">
        <v>161</v>
      </c>
      <c r="E3280" t="s">
        <v>698</v>
      </c>
      <c r="F3280" t="s">
        <v>2</v>
      </c>
      <c r="G3280" t="s">
        <v>37195</v>
      </c>
      <c r="H3280" t="s">
        <v>3675</v>
      </c>
      <c r="I3280" t="s">
        <v>37196</v>
      </c>
      <c r="J3280" t="s">
        <v>1948</v>
      </c>
      <c r="K3280" t="s">
        <v>37197</v>
      </c>
      <c r="L3280" t="s">
        <v>37198</v>
      </c>
      <c r="M3280" t="s">
        <v>37199</v>
      </c>
    </row>
    <row r="3281" spans="1:13">
      <c r="A3281" t="s">
        <v>177</v>
      </c>
      <c r="B3281" t="s">
        <v>177</v>
      </c>
      <c r="C3281" t="s">
        <v>1594</v>
      </c>
      <c r="D3281" t="s">
        <v>161</v>
      </c>
      <c r="E3281" t="s">
        <v>698</v>
      </c>
      <c r="F3281" t="s">
        <v>4</v>
      </c>
      <c r="G3281" t="s">
        <v>37200</v>
      </c>
      <c r="H3281" t="s">
        <v>3623</v>
      </c>
      <c r="I3281" t="s">
        <v>37201</v>
      </c>
      <c r="J3281" t="s">
        <v>2159</v>
      </c>
      <c r="K3281" t="s">
        <v>37202</v>
      </c>
      <c r="L3281" t="s">
        <v>34976</v>
      </c>
      <c r="M3281" t="s">
        <v>37203</v>
      </c>
    </row>
    <row r="3282" spans="1:13">
      <c r="A3282" t="s">
        <v>177</v>
      </c>
      <c r="B3282" t="s">
        <v>177</v>
      </c>
      <c r="C3282" t="s">
        <v>1594</v>
      </c>
      <c r="D3282" t="s">
        <v>161</v>
      </c>
      <c r="E3282" t="s">
        <v>698</v>
      </c>
      <c r="F3282" t="s">
        <v>11</v>
      </c>
      <c r="G3282" t="s">
        <v>37204</v>
      </c>
      <c r="H3282" t="s">
        <v>2384</v>
      </c>
      <c r="I3282" t="s">
        <v>37205</v>
      </c>
      <c r="J3282" t="s">
        <v>1546</v>
      </c>
      <c r="K3282" t="s">
        <v>37206</v>
      </c>
      <c r="L3282" t="s">
        <v>30158</v>
      </c>
      <c r="M3282" t="s">
        <v>945</v>
      </c>
    </row>
    <row r="3283" spans="1:13">
      <c r="A3283" t="s">
        <v>177</v>
      </c>
      <c r="B3283" t="s">
        <v>177</v>
      </c>
      <c r="C3283" t="s">
        <v>1594</v>
      </c>
      <c r="D3283" t="s">
        <v>161</v>
      </c>
      <c r="E3283" t="s">
        <v>698</v>
      </c>
      <c r="F3283" t="s">
        <v>20</v>
      </c>
      <c r="G3283" t="s">
        <v>37207</v>
      </c>
      <c r="H3283" t="s">
        <v>2114</v>
      </c>
      <c r="I3283" t="s">
        <v>37208</v>
      </c>
      <c r="J3283" t="s">
        <v>1721</v>
      </c>
      <c r="K3283" t="s">
        <v>37209</v>
      </c>
      <c r="L3283" t="s">
        <v>18728</v>
      </c>
      <c r="M3283" t="s">
        <v>37210</v>
      </c>
    </row>
    <row r="3284" spans="1:13">
      <c r="A3284" t="s">
        <v>177</v>
      </c>
      <c r="B3284" t="s">
        <v>177</v>
      </c>
      <c r="C3284" t="s">
        <v>1594</v>
      </c>
      <c r="D3284" t="s">
        <v>161</v>
      </c>
      <c r="E3284" t="s">
        <v>706</v>
      </c>
      <c r="F3284" t="s">
        <v>3</v>
      </c>
      <c r="G3284" t="s">
        <v>37211</v>
      </c>
      <c r="H3284" t="s">
        <v>1291</v>
      </c>
      <c r="I3284" t="s">
        <v>37212</v>
      </c>
      <c r="J3284" t="s">
        <v>3073</v>
      </c>
      <c r="K3284" t="s">
        <v>37213</v>
      </c>
      <c r="L3284" t="s">
        <v>37214</v>
      </c>
      <c r="M3284" t="s">
        <v>37215</v>
      </c>
    </row>
    <row r="3285" spans="1:13">
      <c r="A3285" t="s">
        <v>177</v>
      </c>
      <c r="B3285" t="s">
        <v>177</v>
      </c>
      <c r="C3285" t="s">
        <v>1594</v>
      </c>
      <c r="D3285" t="s">
        <v>161</v>
      </c>
      <c r="E3285" t="s">
        <v>706</v>
      </c>
      <c r="F3285" t="s">
        <v>10</v>
      </c>
      <c r="G3285" t="s">
        <v>37216</v>
      </c>
      <c r="H3285" t="s">
        <v>2941</v>
      </c>
      <c r="I3285" t="s">
        <v>37217</v>
      </c>
      <c r="J3285" t="s">
        <v>2157</v>
      </c>
      <c r="K3285" t="s">
        <v>37218</v>
      </c>
      <c r="L3285" t="s">
        <v>37219</v>
      </c>
      <c r="M3285" t="s">
        <v>37220</v>
      </c>
    </row>
    <row r="3286" spans="1:13">
      <c r="A3286" t="s">
        <v>177</v>
      </c>
      <c r="B3286" t="s">
        <v>177</v>
      </c>
      <c r="C3286" t="s">
        <v>1594</v>
      </c>
      <c r="D3286" t="s">
        <v>161</v>
      </c>
      <c r="E3286" t="s">
        <v>706</v>
      </c>
      <c r="F3286" t="s">
        <v>2</v>
      </c>
      <c r="G3286" t="s">
        <v>37221</v>
      </c>
      <c r="H3286" t="s">
        <v>3258</v>
      </c>
      <c r="I3286" t="s">
        <v>37222</v>
      </c>
      <c r="J3286" t="s">
        <v>2853</v>
      </c>
      <c r="K3286" t="s">
        <v>10937</v>
      </c>
      <c r="L3286" t="s">
        <v>37223</v>
      </c>
      <c r="M3286" t="s">
        <v>37224</v>
      </c>
    </row>
    <row r="3287" spans="1:13">
      <c r="A3287" t="s">
        <v>177</v>
      </c>
      <c r="B3287" t="s">
        <v>177</v>
      </c>
      <c r="C3287" t="s">
        <v>1594</v>
      </c>
      <c r="D3287" t="s">
        <v>161</v>
      </c>
      <c r="E3287" t="s">
        <v>706</v>
      </c>
      <c r="F3287" t="s">
        <v>4</v>
      </c>
      <c r="G3287" t="s">
        <v>37225</v>
      </c>
      <c r="H3287" t="s">
        <v>2135</v>
      </c>
      <c r="I3287" t="s">
        <v>13167</v>
      </c>
      <c r="J3287" t="s">
        <v>1831</v>
      </c>
      <c r="K3287" t="s">
        <v>37226</v>
      </c>
      <c r="L3287" t="s">
        <v>37227</v>
      </c>
      <c r="M3287" t="s">
        <v>37228</v>
      </c>
    </row>
    <row r="3288" spans="1:13">
      <c r="A3288" t="s">
        <v>177</v>
      </c>
      <c r="B3288" t="s">
        <v>177</v>
      </c>
      <c r="C3288" t="s">
        <v>1594</v>
      </c>
      <c r="D3288" t="s">
        <v>161</v>
      </c>
      <c r="E3288" t="s">
        <v>706</v>
      </c>
      <c r="F3288" t="s">
        <v>11</v>
      </c>
      <c r="G3288" t="s">
        <v>37229</v>
      </c>
      <c r="H3288" t="s">
        <v>1764</v>
      </c>
      <c r="I3288" t="s">
        <v>37230</v>
      </c>
      <c r="J3288" t="s">
        <v>1504</v>
      </c>
      <c r="K3288" t="s">
        <v>37231</v>
      </c>
      <c r="L3288" t="s">
        <v>27559</v>
      </c>
      <c r="M3288" t="s">
        <v>37232</v>
      </c>
    </row>
    <row r="3289" spans="1:13">
      <c r="A3289" t="s">
        <v>177</v>
      </c>
      <c r="B3289" t="s">
        <v>177</v>
      </c>
      <c r="C3289" t="s">
        <v>1594</v>
      </c>
      <c r="D3289" t="s">
        <v>161</v>
      </c>
      <c r="E3289" t="s">
        <v>706</v>
      </c>
      <c r="F3289" t="s">
        <v>20</v>
      </c>
      <c r="G3289" t="s">
        <v>37233</v>
      </c>
      <c r="H3289" t="s">
        <v>1875</v>
      </c>
      <c r="I3289" t="s">
        <v>37234</v>
      </c>
      <c r="J3289" t="s">
        <v>1547</v>
      </c>
      <c r="K3289" t="s">
        <v>8691</v>
      </c>
      <c r="L3289" t="s">
        <v>26552</v>
      </c>
      <c r="M3289" t="s">
        <v>37235</v>
      </c>
    </row>
    <row r="3290" spans="1:13">
      <c r="A3290" t="s">
        <v>177</v>
      </c>
      <c r="B3290" t="s">
        <v>177</v>
      </c>
      <c r="C3290" t="s">
        <v>1594</v>
      </c>
      <c r="D3290" t="s">
        <v>161</v>
      </c>
      <c r="E3290" t="s">
        <v>714</v>
      </c>
      <c r="F3290" t="s">
        <v>3</v>
      </c>
      <c r="G3290" t="s">
        <v>37236</v>
      </c>
      <c r="H3290" t="s">
        <v>1903</v>
      </c>
      <c r="I3290" t="s">
        <v>37237</v>
      </c>
      <c r="J3290" t="s">
        <v>3720</v>
      </c>
      <c r="K3290" t="s">
        <v>37238</v>
      </c>
      <c r="L3290" t="s">
        <v>36402</v>
      </c>
      <c r="M3290" t="s">
        <v>37239</v>
      </c>
    </row>
    <row r="3291" spans="1:13">
      <c r="A3291" t="s">
        <v>177</v>
      </c>
      <c r="B3291" t="s">
        <v>177</v>
      </c>
      <c r="C3291" t="s">
        <v>1594</v>
      </c>
      <c r="D3291" t="s">
        <v>161</v>
      </c>
      <c r="E3291" t="s">
        <v>714</v>
      </c>
      <c r="F3291" t="s">
        <v>10</v>
      </c>
      <c r="G3291" t="s">
        <v>37240</v>
      </c>
      <c r="H3291" t="s">
        <v>2330</v>
      </c>
      <c r="I3291" t="s">
        <v>37241</v>
      </c>
      <c r="J3291" t="s">
        <v>3271</v>
      </c>
      <c r="K3291" t="s">
        <v>37242</v>
      </c>
      <c r="L3291" t="s">
        <v>37243</v>
      </c>
      <c r="M3291" t="s">
        <v>37244</v>
      </c>
    </row>
    <row r="3292" spans="1:13">
      <c r="A3292" t="s">
        <v>177</v>
      </c>
      <c r="B3292" t="s">
        <v>177</v>
      </c>
      <c r="C3292" t="s">
        <v>1594</v>
      </c>
      <c r="D3292" t="s">
        <v>161</v>
      </c>
      <c r="E3292" t="s">
        <v>714</v>
      </c>
      <c r="F3292" t="s">
        <v>2</v>
      </c>
      <c r="G3292" t="s">
        <v>37245</v>
      </c>
      <c r="H3292" t="s">
        <v>1936</v>
      </c>
      <c r="I3292" t="s">
        <v>37246</v>
      </c>
      <c r="J3292" t="s">
        <v>2049</v>
      </c>
      <c r="K3292" t="s">
        <v>37247</v>
      </c>
      <c r="L3292" t="s">
        <v>37248</v>
      </c>
      <c r="M3292" t="s">
        <v>37249</v>
      </c>
    </row>
    <row r="3293" spans="1:13">
      <c r="A3293" t="s">
        <v>177</v>
      </c>
      <c r="B3293" t="s">
        <v>177</v>
      </c>
      <c r="C3293" t="s">
        <v>1594</v>
      </c>
      <c r="D3293" t="s">
        <v>161</v>
      </c>
      <c r="E3293" t="s">
        <v>714</v>
      </c>
      <c r="F3293" t="s">
        <v>4</v>
      </c>
      <c r="G3293" t="s">
        <v>37250</v>
      </c>
      <c r="H3293" t="s">
        <v>1961</v>
      </c>
      <c r="I3293" t="s">
        <v>37251</v>
      </c>
      <c r="J3293" t="s">
        <v>1053</v>
      </c>
      <c r="K3293" t="s">
        <v>37252</v>
      </c>
      <c r="L3293" t="s">
        <v>37253</v>
      </c>
      <c r="M3293" t="s">
        <v>13773</v>
      </c>
    </row>
    <row r="3294" spans="1:13">
      <c r="A3294" t="s">
        <v>177</v>
      </c>
      <c r="B3294" t="s">
        <v>177</v>
      </c>
      <c r="C3294" t="s">
        <v>1594</v>
      </c>
      <c r="D3294" t="s">
        <v>161</v>
      </c>
      <c r="E3294" t="s">
        <v>714</v>
      </c>
      <c r="F3294" t="s">
        <v>11</v>
      </c>
      <c r="G3294" t="s">
        <v>37254</v>
      </c>
      <c r="H3294" t="s">
        <v>1698</v>
      </c>
      <c r="I3294" t="s">
        <v>37255</v>
      </c>
      <c r="J3294" t="s">
        <v>1504</v>
      </c>
      <c r="K3294" t="s">
        <v>37231</v>
      </c>
      <c r="L3294" t="s">
        <v>9580</v>
      </c>
      <c r="M3294" t="s">
        <v>13786</v>
      </c>
    </row>
    <row r="3295" spans="1:13">
      <c r="A3295" t="s">
        <v>177</v>
      </c>
      <c r="B3295" t="s">
        <v>177</v>
      </c>
      <c r="C3295" t="s">
        <v>1594</v>
      </c>
      <c r="D3295" t="s">
        <v>161</v>
      </c>
      <c r="E3295" t="s">
        <v>714</v>
      </c>
      <c r="F3295" t="s">
        <v>20</v>
      </c>
      <c r="G3295" t="s">
        <v>37256</v>
      </c>
      <c r="H3295" t="s">
        <v>1786</v>
      </c>
      <c r="I3295" t="s">
        <v>37257</v>
      </c>
      <c r="J3295" t="s">
        <v>1546</v>
      </c>
      <c r="K3295" t="s">
        <v>37206</v>
      </c>
      <c r="L3295" t="s">
        <v>17470</v>
      </c>
      <c r="M3295" t="s">
        <v>37258</v>
      </c>
    </row>
    <row r="3296" spans="1:13">
      <c r="A3296" t="s">
        <v>177</v>
      </c>
      <c r="B3296" t="s">
        <v>177</v>
      </c>
      <c r="C3296" t="s">
        <v>1594</v>
      </c>
      <c r="D3296" t="s">
        <v>162</v>
      </c>
      <c r="E3296" t="s">
        <v>722</v>
      </c>
      <c r="F3296" t="s">
        <v>3</v>
      </c>
      <c r="G3296" t="s">
        <v>37259</v>
      </c>
      <c r="H3296" t="s">
        <v>2463</v>
      </c>
      <c r="I3296" t="s">
        <v>37260</v>
      </c>
      <c r="J3296" t="s">
        <v>2049</v>
      </c>
      <c r="K3296" t="s">
        <v>37247</v>
      </c>
      <c r="L3296" t="s">
        <v>37261</v>
      </c>
      <c r="M3296" t="s">
        <v>37262</v>
      </c>
    </row>
    <row r="3297" spans="1:13">
      <c r="A3297" t="s">
        <v>177</v>
      </c>
      <c r="B3297" t="s">
        <v>177</v>
      </c>
      <c r="C3297" t="s">
        <v>1594</v>
      </c>
      <c r="D3297" t="s">
        <v>162</v>
      </c>
      <c r="E3297" t="s">
        <v>722</v>
      </c>
      <c r="F3297" t="s">
        <v>10</v>
      </c>
      <c r="G3297" t="s">
        <v>37263</v>
      </c>
      <c r="H3297" t="s">
        <v>2692</v>
      </c>
      <c r="I3297" t="s">
        <v>37162</v>
      </c>
      <c r="J3297" t="s">
        <v>2541</v>
      </c>
      <c r="K3297" t="s">
        <v>37264</v>
      </c>
      <c r="L3297" t="s">
        <v>37164</v>
      </c>
      <c r="M3297" t="s">
        <v>37265</v>
      </c>
    </row>
    <row r="3298" spans="1:13">
      <c r="A3298" t="s">
        <v>177</v>
      </c>
      <c r="B3298" t="s">
        <v>177</v>
      </c>
      <c r="C3298" t="s">
        <v>1594</v>
      </c>
      <c r="D3298" t="s">
        <v>162</v>
      </c>
      <c r="E3298" t="s">
        <v>722</v>
      </c>
      <c r="F3298" t="s">
        <v>2</v>
      </c>
      <c r="G3298" t="s">
        <v>37266</v>
      </c>
      <c r="H3298" t="s">
        <v>1267</v>
      </c>
      <c r="I3298" t="s">
        <v>37267</v>
      </c>
      <c r="J3298" t="s">
        <v>3500</v>
      </c>
      <c r="K3298" t="s">
        <v>37268</v>
      </c>
      <c r="L3298" t="s">
        <v>37269</v>
      </c>
      <c r="M3298" t="s">
        <v>37270</v>
      </c>
    </row>
    <row r="3299" spans="1:13">
      <c r="A3299" t="s">
        <v>177</v>
      </c>
      <c r="B3299" t="s">
        <v>177</v>
      </c>
      <c r="C3299" t="s">
        <v>1594</v>
      </c>
      <c r="D3299" t="s">
        <v>162</v>
      </c>
      <c r="E3299" t="s">
        <v>722</v>
      </c>
      <c r="F3299" t="s">
        <v>4</v>
      </c>
      <c r="G3299" t="s">
        <v>37271</v>
      </c>
      <c r="H3299" t="s">
        <v>1818</v>
      </c>
      <c r="I3299" t="s">
        <v>37272</v>
      </c>
      <c r="J3299" t="s">
        <v>2279</v>
      </c>
      <c r="K3299" t="s">
        <v>37273</v>
      </c>
      <c r="L3299" t="s">
        <v>37274</v>
      </c>
      <c r="M3299" t="s">
        <v>28017</v>
      </c>
    </row>
    <row r="3300" spans="1:13">
      <c r="A3300" t="s">
        <v>177</v>
      </c>
      <c r="B3300" t="s">
        <v>177</v>
      </c>
      <c r="C3300" t="s">
        <v>1594</v>
      </c>
      <c r="D3300" t="s">
        <v>162</v>
      </c>
      <c r="E3300" t="s">
        <v>722</v>
      </c>
      <c r="F3300" t="s">
        <v>11</v>
      </c>
      <c r="G3300" t="s">
        <v>37275</v>
      </c>
      <c r="H3300" t="s">
        <v>2541</v>
      </c>
      <c r="I3300" t="s">
        <v>37276</v>
      </c>
      <c r="J3300" t="s">
        <v>1590</v>
      </c>
      <c r="K3300" t="s">
        <v>37177</v>
      </c>
      <c r="L3300" t="s">
        <v>37277</v>
      </c>
      <c r="M3300" t="s">
        <v>13956</v>
      </c>
    </row>
    <row r="3301" spans="1:13">
      <c r="A3301" t="s">
        <v>177</v>
      </c>
      <c r="B3301" t="s">
        <v>177</v>
      </c>
      <c r="C3301" t="s">
        <v>1594</v>
      </c>
      <c r="D3301" t="s">
        <v>162</v>
      </c>
      <c r="E3301" t="s">
        <v>722</v>
      </c>
      <c r="F3301" t="s">
        <v>20</v>
      </c>
      <c r="G3301" t="s">
        <v>37278</v>
      </c>
      <c r="H3301" t="s">
        <v>2461</v>
      </c>
      <c r="I3301" t="s">
        <v>37279</v>
      </c>
      <c r="J3301" t="s">
        <v>1744</v>
      </c>
      <c r="K3301" t="s">
        <v>37182</v>
      </c>
      <c r="L3301" t="s">
        <v>373</v>
      </c>
      <c r="M3301" t="s">
        <v>27389</v>
      </c>
    </row>
    <row r="3302" spans="1:13">
      <c r="A3302" t="s">
        <v>177</v>
      </c>
      <c r="B3302" t="s">
        <v>177</v>
      </c>
      <c r="C3302" t="s">
        <v>1594</v>
      </c>
      <c r="D3302" t="s">
        <v>162</v>
      </c>
      <c r="E3302" t="s">
        <v>730</v>
      </c>
      <c r="F3302" t="s">
        <v>3</v>
      </c>
      <c r="G3302" t="s">
        <v>37280</v>
      </c>
      <c r="H3302" t="s">
        <v>2759</v>
      </c>
      <c r="I3302" t="s">
        <v>37281</v>
      </c>
      <c r="J3302" t="s">
        <v>1354</v>
      </c>
      <c r="K3302" t="s">
        <v>37282</v>
      </c>
      <c r="L3302" t="s">
        <v>37283</v>
      </c>
      <c r="M3302" t="s">
        <v>26764</v>
      </c>
    </row>
    <row r="3303" spans="1:13">
      <c r="A3303" t="s">
        <v>177</v>
      </c>
      <c r="B3303" t="s">
        <v>177</v>
      </c>
      <c r="C3303" t="s">
        <v>1594</v>
      </c>
      <c r="D3303" t="s">
        <v>162</v>
      </c>
      <c r="E3303" t="s">
        <v>730</v>
      </c>
      <c r="F3303" t="s">
        <v>10</v>
      </c>
      <c r="G3303" t="s">
        <v>37284</v>
      </c>
      <c r="H3303" t="s">
        <v>1155</v>
      </c>
      <c r="I3303" t="s">
        <v>37285</v>
      </c>
      <c r="J3303" t="s">
        <v>3623</v>
      </c>
      <c r="K3303" t="s">
        <v>37286</v>
      </c>
      <c r="L3303" t="s">
        <v>37287</v>
      </c>
      <c r="M3303" t="s">
        <v>36055</v>
      </c>
    </row>
    <row r="3304" spans="1:13">
      <c r="A3304" t="s">
        <v>177</v>
      </c>
      <c r="B3304" t="s">
        <v>177</v>
      </c>
      <c r="C3304" t="s">
        <v>1594</v>
      </c>
      <c r="D3304" t="s">
        <v>162</v>
      </c>
      <c r="E3304" t="s">
        <v>730</v>
      </c>
      <c r="F3304" t="s">
        <v>2</v>
      </c>
      <c r="G3304" t="s">
        <v>37288</v>
      </c>
      <c r="H3304" t="s">
        <v>1285</v>
      </c>
      <c r="I3304" t="s">
        <v>37289</v>
      </c>
      <c r="J3304" t="s">
        <v>2878</v>
      </c>
      <c r="K3304" t="s">
        <v>37290</v>
      </c>
      <c r="L3304" t="s">
        <v>37291</v>
      </c>
      <c r="M3304" t="s">
        <v>37292</v>
      </c>
    </row>
    <row r="3305" spans="1:13">
      <c r="A3305" t="s">
        <v>177</v>
      </c>
      <c r="B3305" t="s">
        <v>177</v>
      </c>
      <c r="C3305" t="s">
        <v>1594</v>
      </c>
      <c r="D3305" t="s">
        <v>162</v>
      </c>
      <c r="E3305" t="s">
        <v>730</v>
      </c>
      <c r="F3305" t="s">
        <v>4</v>
      </c>
      <c r="G3305" t="s">
        <v>37293</v>
      </c>
      <c r="H3305" t="s">
        <v>3389</v>
      </c>
      <c r="I3305" t="s">
        <v>37294</v>
      </c>
      <c r="J3305" t="s">
        <v>2134</v>
      </c>
      <c r="K3305" t="s">
        <v>37295</v>
      </c>
      <c r="L3305" t="s">
        <v>37296</v>
      </c>
      <c r="M3305" t="s">
        <v>37297</v>
      </c>
    </row>
    <row r="3306" spans="1:13">
      <c r="A3306" t="s">
        <v>177</v>
      </c>
      <c r="B3306" t="s">
        <v>177</v>
      </c>
      <c r="C3306" t="s">
        <v>1594</v>
      </c>
      <c r="D3306" t="s">
        <v>162</v>
      </c>
      <c r="E3306" t="s">
        <v>730</v>
      </c>
      <c r="F3306" t="s">
        <v>11</v>
      </c>
      <c r="G3306" t="s">
        <v>37298</v>
      </c>
      <c r="H3306" t="s">
        <v>2052</v>
      </c>
      <c r="I3306" t="s">
        <v>37299</v>
      </c>
      <c r="J3306" t="s">
        <v>1613</v>
      </c>
      <c r="K3306" t="s">
        <v>37300</v>
      </c>
      <c r="L3306" t="s">
        <v>37301</v>
      </c>
      <c r="M3306" t="s">
        <v>37302</v>
      </c>
    </row>
    <row r="3307" spans="1:13">
      <c r="A3307" t="s">
        <v>177</v>
      </c>
      <c r="B3307" t="s">
        <v>177</v>
      </c>
      <c r="C3307" t="s">
        <v>1594</v>
      </c>
      <c r="D3307" t="s">
        <v>162</v>
      </c>
      <c r="E3307" t="s">
        <v>730</v>
      </c>
      <c r="F3307" t="s">
        <v>20</v>
      </c>
      <c r="G3307" t="s">
        <v>37303</v>
      </c>
      <c r="H3307" t="s">
        <v>2007</v>
      </c>
      <c r="I3307" t="s">
        <v>37304</v>
      </c>
      <c r="J3307" t="s">
        <v>1590</v>
      </c>
      <c r="K3307" t="s">
        <v>37177</v>
      </c>
      <c r="L3307" t="s">
        <v>37305</v>
      </c>
      <c r="M3307" t="s">
        <v>37306</v>
      </c>
    </row>
    <row r="3308" spans="1:13">
      <c r="A3308" t="s">
        <v>177</v>
      </c>
      <c r="B3308" t="s">
        <v>177</v>
      </c>
      <c r="C3308" t="s">
        <v>1594</v>
      </c>
      <c r="D3308" t="s">
        <v>162</v>
      </c>
      <c r="E3308" t="s">
        <v>738</v>
      </c>
      <c r="F3308" t="s">
        <v>3</v>
      </c>
      <c r="G3308" t="s">
        <v>37307</v>
      </c>
      <c r="H3308" t="s">
        <v>3720</v>
      </c>
      <c r="I3308" t="s">
        <v>37308</v>
      </c>
      <c r="J3308" t="s">
        <v>3377</v>
      </c>
      <c r="K3308" t="s">
        <v>37309</v>
      </c>
      <c r="L3308" t="s">
        <v>36404</v>
      </c>
      <c r="M3308" t="s">
        <v>37310</v>
      </c>
    </row>
    <row r="3309" spans="1:13">
      <c r="A3309" t="s">
        <v>177</v>
      </c>
      <c r="B3309" t="s">
        <v>177</v>
      </c>
      <c r="C3309" t="s">
        <v>1594</v>
      </c>
      <c r="D3309" t="s">
        <v>162</v>
      </c>
      <c r="E3309" t="s">
        <v>738</v>
      </c>
      <c r="F3309" t="s">
        <v>10</v>
      </c>
      <c r="G3309" t="s">
        <v>37311</v>
      </c>
      <c r="H3309" t="s">
        <v>3720</v>
      </c>
      <c r="I3309" t="s">
        <v>37308</v>
      </c>
      <c r="J3309" t="s">
        <v>3013</v>
      </c>
      <c r="K3309" t="s">
        <v>37312</v>
      </c>
      <c r="L3309" t="s">
        <v>37313</v>
      </c>
      <c r="M3309" t="s">
        <v>37310</v>
      </c>
    </row>
    <row r="3310" spans="1:13">
      <c r="A3310" t="s">
        <v>177</v>
      </c>
      <c r="B3310" t="s">
        <v>177</v>
      </c>
      <c r="C3310" t="s">
        <v>1594</v>
      </c>
      <c r="D3310" t="s">
        <v>162</v>
      </c>
      <c r="E3310" t="s">
        <v>738</v>
      </c>
      <c r="F3310" t="s">
        <v>2</v>
      </c>
      <c r="G3310" t="s">
        <v>37314</v>
      </c>
      <c r="H3310" t="s">
        <v>3990</v>
      </c>
      <c r="I3310" t="s">
        <v>37315</v>
      </c>
      <c r="J3310" t="s">
        <v>2853</v>
      </c>
      <c r="K3310" t="s">
        <v>10937</v>
      </c>
      <c r="L3310" t="s">
        <v>37316</v>
      </c>
      <c r="M3310" t="s">
        <v>37317</v>
      </c>
    </row>
    <row r="3311" spans="1:13">
      <c r="A3311" t="s">
        <v>177</v>
      </c>
      <c r="B3311" t="s">
        <v>177</v>
      </c>
      <c r="C3311" t="s">
        <v>1594</v>
      </c>
      <c r="D3311" t="s">
        <v>162</v>
      </c>
      <c r="E3311" t="s">
        <v>738</v>
      </c>
      <c r="F3311" t="s">
        <v>4</v>
      </c>
      <c r="G3311" t="s">
        <v>37318</v>
      </c>
      <c r="H3311" t="s">
        <v>2481</v>
      </c>
      <c r="I3311" t="s">
        <v>37319</v>
      </c>
      <c r="J3311" t="s">
        <v>1764</v>
      </c>
      <c r="K3311" t="s">
        <v>37320</v>
      </c>
      <c r="L3311" t="s">
        <v>37321</v>
      </c>
      <c r="M3311" t="s">
        <v>37322</v>
      </c>
    </row>
    <row r="3312" spans="1:13">
      <c r="A3312" t="s">
        <v>177</v>
      </c>
      <c r="B3312" t="s">
        <v>177</v>
      </c>
      <c r="C3312" t="s">
        <v>1594</v>
      </c>
      <c r="D3312" t="s">
        <v>162</v>
      </c>
      <c r="E3312" t="s">
        <v>738</v>
      </c>
      <c r="F3312" t="s">
        <v>11</v>
      </c>
      <c r="G3312" t="s">
        <v>37323</v>
      </c>
      <c r="H3312" t="s">
        <v>1810</v>
      </c>
      <c r="I3312" t="s">
        <v>11246</v>
      </c>
      <c r="J3312" t="s">
        <v>1482</v>
      </c>
      <c r="K3312" t="s">
        <v>37324</v>
      </c>
      <c r="L3312" t="s">
        <v>37325</v>
      </c>
      <c r="M3312" t="s">
        <v>37326</v>
      </c>
    </row>
    <row r="3313" spans="1:13">
      <c r="A3313" t="s">
        <v>177</v>
      </c>
      <c r="B3313" t="s">
        <v>177</v>
      </c>
      <c r="C3313" t="s">
        <v>1594</v>
      </c>
      <c r="D3313" t="s">
        <v>162</v>
      </c>
      <c r="E3313" t="s">
        <v>738</v>
      </c>
      <c r="F3313" t="s">
        <v>20</v>
      </c>
      <c r="G3313" t="s">
        <v>37327</v>
      </c>
      <c r="H3313" t="s">
        <v>1853</v>
      </c>
      <c r="I3313" t="s">
        <v>37328</v>
      </c>
      <c r="J3313" t="s">
        <v>1592</v>
      </c>
      <c r="K3313" t="s">
        <v>37329</v>
      </c>
      <c r="L3313" t="s">
        <v>37330</v>
      </c>
      <c r="M3313" t="s">
        <v>5019</v>
      </c>
    </row>
    <row r="3314" spans="1:13">
      <c r="A3314" t="s">
        <v>177</v>
      </c>
      <c r="B3314" t="s">
        <v>177</v>
      </c>
      <c r="C3314" t="s">
        <v>1594</v>
      </c>
      <c r="D3314" t="s">
        <v>162</v>
      </c>
      <c r="E3314" t="s">
        <v>746</v>
      </c>
      <c r="F3314" t="s">
        <v>3</v>
      </c>
      <c r="G3314" t="s">
        <v>37331</v>
      </c>
      <c r="H3314" t="s">
        <v>2613</v>
      </c>
      <c r="I3314" t="s">
        <v>10857</v>
      </c>
      <c r="J3314" t="s">
        <v>4543</v>
      </c>
      <c r="K3314" t="s">
        <v>37332</v>
      </c>
      <c r="L3314" t="s">
        <v>37333</v>
      </c>
      <c r="M3314" t="s">
        <v>35925</v>
      </c>
    </row>
    <row r="3315" spans="1:13">
      <c r="A3315" t="s">
        <v>177</v>
      </c>
      <c r="B3315" t="s">
        <v>177</v>
      </c>
      <c r="C3315" t="s">
        <v>1594</v>
      </c>
      <c r="D3315" t="s">
        <v>162</v>
      </c>
      <c r="E3315" t="s">
        <v>746</v>
      </c>
      <c r="F3315" t="s">
        <v>10</v>
      </c>
      <c r="G3315" t="s">
        <v>37334</v>
      </c>
      <c r="H3315" t="s">
        <v>2596</v>
      </c>
      <c r="I3315" t="s">
        <v>37335</v>
      </c>
      <c r="J3315" t="s">
        <v>2654</v>
      </c>
      <c r="K3315" t="s">
        <v>37336</v>
      </c>
      <c r="L3315" t="s">
        <v>37337</v>
      </c>
      <c r="M3315" t="s">
        <v>37338</v>
      </c>
    </row>
    <row r="3316" spans="1:13">
      <c r="A3316" t="s">
        <v>177</v>
      </c>
      <c r="B3316" t="s">
        <v>177</v>
      </c>
      <c r="C3316" t="s">
        <v>1594</v>
      </c>
      <c r="D3316" t="s">
        <v>162</v>
      </c>
      <c r="E3316" t="s">
        <v>746</v>
      </c>
      <c r="F3316" t="s">
        <v>2</v>
      </c>
      <c r="G3316" t="s">
        <v>37339</v>
      </c>
      <c r="H3316" t="s">
        <v>2976</v>
      </c>
      <c r="I3316" t="s">
        <v>37340</v>
      </c>
      <c r="J3316" t="s">
        <v>1719</v>
      </c>
      <c r="K3316" t="s">
        <v>4606</v>
      </c>
      <c r="L3316" t="s">
        <v>37341</v>
      </c>
      <c r="M3316" t="s">
        <v>17054</v>
      </c>
    </row>
    <row r="3317" spans="1:13">
      <c r="A3317" t="s">
        <v>177</v>
      </c>
      <c r="B3317" t="s">
        <v>177</v>
      </c>
      <c r="C3317" t="s">
        <v>1594</v>
      </c>
      <c r="D3317" t="s">
        <v>162</v>
      </c>
      <c r="E3317" t="s">
        <v>746</v>
      </c>
      <c r="F3317" t="s">
        <v>4</v>
      </c>
      <c r="G3317" t="s">
        <v>37342</v>
      </c>
      <c r="H3317" t="s">
        <v>1918</v>
      </c>
      <c r="I3317" t="s">
        <v>37343</v>
      </c>
      <c r="J3317" t="s">
        <v>1592</v>
      </c>
      <c r="K3317" t="s">
        <v>37329</v>
      </c>
      <c r="L3317" t="s">
        <v>37344</v>
      </c>
      <c r="M3317" t="s">
        <v>8680</v>
      </c>
    </row>
    <row r="3318" spans="1:13">
      <c r="A3318" t="s">
        <v>177</v>
      </c>
      <c r="B3318" t="s">
        <v>177</v>
      </c>
      <c r="C3318" t="s">
        <v>1594</v>
      </c>
      <c r="D3318" t="s">
        <v>162</v>
      </c>
      <c r="E3318" t="s">
        <v>746</v>
      </c>
      <c r="F3318" t="s">
        <v>11</v>
      </c>
      <c r="G3318" t="s">
        <v>37345</v>
      </c>
      <c r="H3318" t="s">
        <v>1698</v>
      </c>
      <c r="I3318" t="s">
        <v>37255</v>
      </c>
      <c r="J3318" t="s">
        <v>1482</v>
      </c>
      <c r="K3318" t="s">
        <v>37324</v>
      </c>
      <c r="L3318" t="s">
        <v>9580</v>
      </c>
      <c r="M3318" t="s">
        <v>5181</v>
      </c>
    </row>
    <row r="3319" spans="1:13">
      <c r="A3319" t="s">
        <v>177</v>
      </c>
      <c r="B3319" t="s">
        <v>177</v>
      </c>
      <c r="C3319" t="s">
        <v>1594</v>
      </c>
      <c r="D3319" t="s">
        <v>162</v>
      </c>
      <c r="E3319" t="s">
        <v>746</v>
      </c>
      <c r="F3319" t="s">
        <v>20</v>
      </c>
      <c r="G3319" t="s">
        <v>37346</v>
      </c>
      <c r="H3319" t="s">
        <v>1810</v>
      </c>
      <c r="I3319" t="s">
        <v>11246</v>
      </c>
      <c r="J3319" t="s">
        <v>1546</v>
      </c>
      <c r="K3319" t="s">
        <v>37206</v>
      </c>
      <c r="L3319" t="s">
        <v>37347</v>
      </c>
      <c r="M3319" t="s">
        <v>15074</v>
      </c>
    </row>
    <row r="3320" spans="1:13">
      <c r="A3320" t="s">
        <v>177</v>
      </c>
      <c r="B3320" t="s">
        <v>177</v>
      </c>
      <c r="C3320" t="s">
        <v>1594</v>
      </c>
      <c r="D3320" t="s">
        <v>163</v>
      </c>
      <c r="E3320" t="s">
        <v>754</v>
      </c>
      <c r="F3320" t="s">
        <v>3</v>
      </c>
      <c r="G3320" t="s">
        <v>37348</v>
      </c>
      <c r="H3320" t="s">
        <v>2135</v>
      </c>
      <c r="I3320" t="s">
        <v>13167</v>
      </c>
      <c r="J3320" t="s">
        <v>1742</v>
      </c>
      <c r="K3320" t="s">
        <v>37349</v>
      </c>
      <c r="L3320" t="s">
        <v>37350</v>
      </c>
      <c r="M3320" t="s">
        <v>37351</v>
      </c>
    </row>
    <row r="3321" spans="1:13">
      <c r="A3321" t="s">
        <v>177</v>
      </c>
      <c r="B3321" t="s">
        <v>177</v>
      </c>
      <c r="C3321" t="s">
        <v>1594</v>
      </c>
      <c r="D3321" t="s">
        <v>163</v>
      </c>
      <c r="E3321" t="s">
        <v>754</v>
      </c>
      <c r="F3321" t="s">
        <v>10</v>
      </c>
      <c r="G3321" t="s">
        <v>37352</v>
      </c>
      <c r="H3321" t="s">
        <v>2573</v>
      </c>
      <c r="I3321" t="s">
        <v>37353</v>
      </c>
      <c r="J3321" t="s">
        <v>2654</v>
      </c>
      <c r="K3321" t="s">
        <v>37336</v>
      </c>
      <c r="L3321" t="s">
        <v>37354</v>
      </c>
      <c r="M3321" t="s">
        <v>37355</v>
      </c>
    </row>
    <row r="3322" spans="1:13">
      <c r="A3322" t="s">
        <v>177</v>
      </c>
      <c r="B3322" t="s">
        <v>177</v>
      </c>
      <c r="C3322" t="s">
        <v>1594</v>
      </c>
      <c r="D3322" t="s">
        <v>163</v>
      </c>
      <c r="E3322" t="s">
        <v>754</v>
      </c>
      <c r="F3322" t="s">
        <v>2</v>
      </c>
      <c r="G3322" t="s">
        <v>37356</v>
      </c>
      <c r="H3322" t="s">
        <v>1751</v>
      </c>
      <c r="I3322" t="s">
        <v>37357</v>
      </c>
      <c r="J3322" t="s">
        <v>2674</v>
      </c>
      <c r="K3322" t="s">
        <v>37358</v>
      </c>
      <c r="L3322" t="s">
        <v>37359</v>
      </c>
      <c r="M3322" t="s">
        <v>37360</v>
      </c>
    </row>
    <row r="3323" spans="1:13">
      <c r="A3323" t="s">
        <v>177</v>
      </c>
      <c r="B3323" t="s">
        <v>177</v>
      </c>
      <c r="C3323" t="s">
        <v>1594</v>
      </c>
      <c r="D3323" t="s">
        <v>163</v>
      </c>
      <c r="E3323" t="s">
        <v>754</v>
      </c>
      <c r="F3323" t="s">
        <v>4</v>
      </c>
      <c r="G3323" t="s">
        <v>37361</v>
      </c>
      <c r="H3323" t="s">
        <v>1413</v>
      </c>
      <c r="I3323" t="s">
        <v>37362</v>
      </c>
      <c r="J3323" t="s">
        <v>2481</v>
      </c>
      <c r="K3323" t="s">
        <v>37363</v>
      </c>
      <c r="L3323" t="s">
        <v>37364</v>
      </c>
      <c r="M3323" t="s">
        <v>37365</v>
      </c>
    </row>
    <row r="3324" spans="1:13">
      <c r="A3324" t="s">
        <v>177</v>
      </c>
      <c r="B3324" t="s">
        <v>177</v>
      </c>
      <c r="C3324" t="s">
        <v>1594</v>
      </c>
      <c r="D3324" t="s">
        <v>163</v>
      </c>
      <c r="E3324" t="s">
        <v>754</v>
      </c>
      <c r="F3324" t="s">
        <v>11</v>
      </c>
      <c r="G3324" t="s">
        <v>37366</v>
      </c>
      <c r="H3324" t="s">
        <v>1937</v>
      </c>
      <c r="I3324" t="s">
        <v>37367</v>
      </c>
      <c r="J3324" t="s">
        <v>1764</v>
      </c>
      <c r="K3324" t="s">
        <v>37320</v>
      </c>
      <c r="L3324" t="s">
        <v>37368</v>
      </c>
      <c r="M3324" t="s">
        <v>37369</v>
      </c>
    </row>
    <row r="3325" spans="1:13">
      <c r="A3325" t="s">
        <v>177</v>
      </c>
      <c r="B3325" t="s">
        <v>177</v>
      </c>
      <c r="C3325" t="s">
        <v>1594</v>
      </c>
      <c r="D3325" t="s">
        <v>163</v>
      </c>
      <c r="E3325" t="s">
        <v>754</v>
      </c>
      <c r="F3325" t="s">
        <v>20</v>
      </c>
      <c r="G3325" t="s">
        <v>37370</v>
      </c>
      <c r="H3325" t="s">
        <v>2135</v>
      </c>
      <c r="I3325" t="s">
        <v>13167</v>
      </c>
      <c r="J3325" t="s">
        <v>1698</v>
      </c>
      <c r="K3325" t="s">
        <v>37371</v>
      </c>
      <c r="L3325" t="s">
        <v>37372</v>
      </c>
      <c r="M3325" t="s">
        <v>37351</v>
      </c>
    </row>
    <row r="3326" spans="1:13">
      <c r="A3326" t="s">
        <v>177</v>
      </c>
      <c r="B3326" t="s">
        <v>177</v>
      </c>
      <c r="C3326" t="s">
        <v>1594</v>
      </c>
      <c r="D3326" t="s">
        <v>163</v>
      </c>
      <c r="E3326" t="s">
        <v>762</v>
      </c>
      <c r="F3326" t="s">
        <v>3</v>
      </c>
      <c r="G3326" t="s">
        <v>37373</v>
      </c>
      <c r="H3326" t="s">
        <v>2071</v>
      </c>
      <c r="I3326" t="s">
        <v>37374</v>
      </c>
      <c r="J3326" t="s">
        <v>2853</v>
      </c>
      <c r="K3326" t="s">
        <v>10937</v>
      </c>
      <c r="L3326" t="s">
        <v>37375</v>
      </c>
      <c r="M3326" t="s">
        <v>37330</v>
      </c>
    </row>
    <row r="3327" spans="1:13">
      <c r="A3327" t="s">
        <v>177</v>
      </c>
      <c r="B3327" t="s">
        <v>177</v>
      </c>
      <c r="C3327" t="s">
        <v>1594</v>
      </c>
      <c r="D3327" t="s">
        <v>163</v>
      </c>
      <c r="E3327" t="s">
        <v>762</v>
      </c>
      <c r="F3327" t="s">
        <v>10</v>
      </c>
      <c r="G3327" t="s">
        <v>37376</v>
      </c>
      <c r="H3327" t="s">
        <v>916</v>
      </c>
      <c r="I3327" t="s">
        <v>37377</v>
      </c>
      <c r="J3327" t="s">
        <v>3500</v>
      </c>
      <c r="K3327" t="s">
        <v>37268</v>
      </c>
      <c r="L3327" t="s">
        <v>37378</v>
      </c>
      <c r="M3327" t="s">
        <v>29286</v>
      </c>
    </row>
    <row r="3328" spans="1:13">
      <c r="A3328" t="s">
        <v>177</v>
      </c>
      <c r="B3328" t="s">
        <v>177</v>
      </c>
      <c r="C3328" t="s">
        <v>1594</v>
      </c>
      <c r="D3328" t="s">
        <v>163</v>
      </c>
      <c r="E3328" t="s">
        <v>762</v>
      </c>
      <c r="F3328" t="s">
        <v>2</v>
      </c>
      <c r="G3328" t="s">
        <v>37379</v>
      </c>
      <c r="H3328" t="s">
        <v>1161</v>
      </c>
      <c r="I3328" t="s">
        <v>37380</v>
      </c>
      <c r="J3328" t="s">
        <v>3389</v>
      </c>
      <c r="K3328" t="s">
        <v>37381</v>
      </c>
      <c r="L3328" t="s">
        <v>37382</v>
      </c>
      <c r="M3328" t="s">
        <v>37383</v>
      </c>
    </row>
    <row r="3329" spans="1:13">
      <c r="A3329" t="s">
        <v>177</v>
      </c>
      <c r="B3329" t="s">
        <v>177</v>
      </c>
      <c r="C3329" t="s">
        <v>1594</v>
      </c>
      <c r="D3329" t="s">
        <v>163</v>
      </c>
      <c r="E3329" t="s">
        <v>762</v>
      </c>
      <c r="F3329" t="s">
        <v>4</v>
      </c>
      <c r="G3329" t="s">
        <v>37384</v>
      </c>
      <c r="H3329" t="s">
        <v>2654</v>
      </c>
      <c r="I3329" t="s">
        <v>12795</v>
      </c>
      <c r="J3329" t="s">
        <v>2239</v>
      </c>
      <c r="K3329" t="s">
        <v>37385</v>
      </c>
      <c r="L3329" t="s">
        <v>37386</v>
      </c>
      <c r="M3329" t="s">
        <v>30911</v>
      </c>
    </row>
    <row r="3330" spans="1:13">
      <c r="A3330" t="s">
        <v>177</v>
      </c>
      <c r="B3330" t="s">
        <v>177</v>
      </c>
      <c r="C3330" t="s">
        <v>1594</v>
      </c>
      <c r="D3330" t="s">
        <v>163</v>
      </c>
      <c r="E3330" t="s">
        <v>762</v>
      </c>
      <c r="F3330" t="s">
        <v>11</v>
      </c>
      <c r="G3330" t="s">
        <v>37387</v>
      </c>
      <c r="H3330" t="s">
        <v>2052</v>
      </c>
      <c r="I3330" t="s">
        <v>37299</v>
      </c>
      <c r="J3330" t="s">
        <v>1482</v>
      </c>
      <c r="K3330" t="s">
        <v>37324</v>
      </c>
      <c r="L3330" t="s">
        <v>37301</v>
      </c>
      <c r="M3330" t="s">
        <v>7940</v>
      </c>
    </row>
    <row r="3331" spans="1:13">
      <c r="A3331" t="s">
        <v>177</v>
      </c>
      <c r="B3331" t="s">
        <v>177</v>
      </c>
      <c r="C3331" t="s">
        <v>1594</v>
      </c>
      <c r="D3331" t="s">
        <v>163</v>
      </c>
      <c r="E3331" t="s">
        <v>762</v>
      </c>
      <c r="F3331" t="s">
        <v>20</v>
      </c>
      <c r="G3331" t="s">
        <v>37388</v>
      </c>
      <c r="H3331" t="s">
        <v>2050</v>
      </c>
      <c r="I3331" t="s">
        <v>37389</v>
      </c>
      <c r="J3331" t="s">
        <v>1721</v>
      </c>
      <c r="K3331" t="s">
        <v>37209</v>
      </c>
      <c r="L3331" t="s">
        <v>37390</v>
      </c>
      <c r="M3331" t="s">
        <v>888</v>
      </c>
    </row>
    <row r="3332" spans="1:13">
      <c r="A3332" t="s">
        <v>177</v>
      </c>
      <c r="B3332" t="s">
        <v>177</v>
      </c>
      <c r="C3332" t="s">
        <v>1594</v>
      </c>
      <c r="D3332" t="s">
        <v>163</v>
      </c>
      <c r="E3332" t="s">
        <v>770</v>
      </c>
      <c r="F3332" t="s">
        <v>3</v>
      </c>
      <c r="G3332" t="s">
        <v>37391</v>
      </c>
      <c r="H3332" t="s">
        <v>2655</v>
      </c>
      <c r="I3332" t="s">
        <v>37392</v>
      </c>
      <c r="J3332" t="s">
        <v>2442</v>
      </c>
      <c r="K3332" t="s">
        <v>37393</v>
      </c>
      <c r="L3332" t="s">
        <v>37394</v>
      </c>
      <c r="M3332" t="s">
        <v>37395</v>
      </c>
    </row>
    <row r="3333" spans="1:13">
      <c r="A3333" t="s">
        <v>177</v>
      </c>
      <c r="B3333" t="s">
        <v>177</v>
      </c>
      <c r="C3333" t="s">
        <v>1594</v>
      </c>
      <c r="D3333" t="s">
        <v>163</v>
      </c>
      <c r="E3333" t="s">
        <v>770</v>
      </c>
      <c r="F3333" t="s">
        <v>10</v>
      </c>
      <c r="G3333" t="s">
        <v>37396</v>
      </c>
      <c r="H3333" t="s">
        <v>2205</v>
      </c>
      <c r="I3333" t="s">
        <v>37397</v>
      </c>
      <c r="J3333" t="s">
        <v>2442</v>
      </c>
      <c r="K3333" t="s">
        <v>37393</v>
      </c>
      <c r="L3333" t="s">
        <v>37398</v>
      </c>
      <c r="M3333" t="s">
        <v>37399</v>
      </c>
    </row>
    <row r="3334" spans="1:13">
      <c r="A3334" t="s">
        <v>177</v>
      </c>
      <c r="B3334" t="s">
        <v>177</v>
      </c>
      <c r="C3334" t="s">
        <v>1594</v>
      </c>
      <c r="D3334" t="s">
        <v>163</v>
      </c>
      <c r="E3334" t="s">
        <v>770</v>
      </c>
      <c r="F3334" t="s">
        <v>2</v>
      </c>
      <c r="G3334" t="s">
        <v>37400</v>
      </c>
      <c r="H3334" t="s">
        <v>3917</v>
      </c>
      <c r="I3334" t="s">
        <v>37401</v>
      </c>
      <c r="J3334" t="s">
        <v>1981</v>
      </c>
      <c r="K3334" t="s">
        <v>37402</v>
      </c>
      <c r="L3334" t="s">
        <v>37403</v>
      </c>
      <c r="M3334" t="s">
        <v>37404</v>
      </c>
    </row>
    <row r="3335" spans="1:13">
      <c r="A3335" t="s">
        <v>177</v>
      </c>
      <c r="B3335" t="s">
        <v>177</v>
      </c>
      <c r="C3335" t="s">
        <v>1594</v>
      </c>
      <c r="D3335" t="s">
        <v>163</v>
      </c>
      <c r="E3335" t="s">
        <v>770</v>
      </c>
      <c r="F3335" t="s">
        <v>4</v>
      </c>
      <c r="G3335" t="s">
        <v>37405</v>
      </c>
      <c r="H3335" t="s">
        <v>2566</v>
      </c>
      <c r="I3335" t="s">
        <v>37406</v>
      </c>
      <c r="J3335" t="s">
        <v>1810</v>
      </c>
      <c r="K3335" t="s">
        <v>14112</v>
      </c>
      <c r="L3335" t="s">
        <v>28060</v>
      </c>
      <c r="M3335" t="s">
        <v>37407</v>
      </c>
    </row>
    <row r="3336" spans="1:13">
      <c r="A3336" t="s">
        <v>177</v>
      </c>
      <c r="B3336" t="s">
        <v>177</v>
      </c>
      <c r="C3336" t="s">
        <v>1594</v>
      </c>
      <c r="D3336" t="s">
        <v>163</v>
      </c>
      <c r="E3336" t="s">
        <v>770</v>
      </c>
      <c r="F3336" t="s">
        <v>11</v>
      </c>
      <c r="G3336" t="s">
        <v>37408</v>
      </c>
      <c r="H3336" t="s">
        <v>1786</v>
      </c>
      <c r="I3336" t="s">
        <v>37257</v>
      </c>
      <c r="J3336" t="s">
        <v>1547</v>
      </c>
      <c r="K3336" t="s">
        <v>8691</v>
      </c>
      <c r="L3336" t="s">
        <v>30181</v>
      </c>
      <c r="M3336" t="s">
        <v>37409</v>
      </c>
    </row>
    <row r="3337" spans="1:13">
      <c r="A3337" t="s">
        <v>177</v>
      </c>
      <c r="B3337" t="s">
        <v>177</v>
      </c>
      <c r="C3337" t="s">
        <v>1594</v>
      </c>
      <c r="D3337" t="s">
        <v>163</v>
      </c>
      <c r="E3337" t="s">
        <v>770</v>
      </c>
      <c r="F3337" t="s">
        <v>20</v>
      </c>
      <c r="G3337" t="s">
        <v>37410</v>
      </c>
      <c r="H3337" t="s">
        <v>1961</v>
      </c>
      <c r="I3337" t="s">
        <v>37251</v>
      </c>
      <c r="J3337" t="s">
        <v>1590</v>
      </c>
      <c r="K3337" t="s">
        <v>37177</v>
      </c>
      <c r="L3337" t="s">
        <v>37411</v>
      </c>
      <c r="M3337" t="s">
        <v>37412</v>
      </c>
    </row>
    <row r="3338" spans="1:13">
      <c r="A3338" t="s">
        <v>177</v>
      </c>
      <c r="B3338" t="s">
        <v>177</v>
      </c>
      <c r="C3338" t="s">
        <v>1594</v>
      </c>
      <c r="D3338" t="s">
        <v>163</v>
      </c>
      <c r="E3338" t="s">
        <v>778</v>
      </c>
      <c r="F3338" t="s">
        <v>3</v>
      </c>
      <c r="G3338" t="s">
        <v>37413</v>
      </c>
      <c r="H3338" t="s">
        <v>5405</v>
      </c>
      <c r="I3338" t="s">
        <v>37414</v>
      </c>
      <c r="J3338" t="s">
        <v>2941</v>
      </c>
      <c r="K3338" t="s">
        <v>37415</v>
      </c>
      <c r="L3338" t="s">
        <v>37416</v>
      </c>
      <c r="M3338" t="s">
        <v>37417</v>
      </c>
    </row>
    <row r="3339" spans="1:13">
      <c r="A3339" t="s">
        <v>177</v>
      </c>
      <c r="B3339" t="s">
        <v>177</v>
      </c>
      <c r="C3339" t="s">
        <v>1594</v>
      </c>
      <c r="D3339" t="s">
        <v>163</v>
      </c>
      <c r="E3339" t="s">
        <v>778</v>
      </c>
      <c r="F3339" t="s">
        <v>10</v>
      </c>
      <c r="G3339" t="s">
        <v>37418</v>
      </c>
      <c r="H3339" t="s">
        <v>3258</v>
      </c>
      <c r="I3339" t="s">
        <v>37222</v>
      </c>
      <c r="J3339" t="s">
        <v>2759</v>
      </c>
      <c r="K3339" t="s">
        <v>37419</v>
      </c>
      <c r="L3339" t="s">
        <v>37420</v>
      </c>
      <c r="M3339" t="s">
        <v>37421</v>
      </c>
    </row>
    <row r="3340" spans="1:13">
      <c r="A3340" t="s">
        <v>177</v>
      </c>
      <c r="B3340" t="s">
        <v>177</v>
      </c>
      <c r="C3340" t="s">
        <v>1594</v>
      </c>
      <c r="D3340" t="s">
        <v>163</v>
      </c>
      <c r="E3340" t="s">
        <v>778</v>
      </c>
      <c r="F3340" t="s">
        <v>2</v>
      </c>
      <c r="G3340" t="s">
        <v>37422</v>
      </c>
      <c r="H3340" t="s">
        <v>2615</v>
      </c>
      <c r="I3340" t="s">
        <v>37423</v>
      </c>
      <c r="J3340" t="s">
        <v>2239</v>
      </c>
      <c r="K3340" t="s">
        <v>37385</v>
      </c>
      <c r="L3340" t="s">
        <v>37424</v>
      </c>
      <c r="M3340" t="s">
        <v>37425</v>
      </c>
    </row>
    <row r="3341" spans="1:13">
      <c r="A3341" t="s">
        <v>177</v>
      </c>
      <c r="B3341" t="s">
        <v>177</v>
      </c>
      <c r="C3341" t="s">
        <v>1594</v>
      </c>
      <c r="D3341" t="s">
        <v>163</v>
      </c>
      <c r="E3341" t="s">
        <v>778</v>
      </c>
      <c r="F3341" t="s">
        <v>4</v>
      </c>
      <c r="G3341" t="s">
        <v>37426</v>
      </c>
      <c r="H3341" t="s">
        <v>2027</v>
      </c>
      <c r="I3341" t="s">
        <v>37427</v>
      </c>
      <c r="J3341" t="s">
        <v>1592</v>
      </c>
      <c r="K3341" t="s">
        <v>37329</v>
      </c>
      <c r="L3341" t="s">
        <v>37428</v>
      </c>
      <c r="M3341" t="s">
        <v>15615</v>
      </c>
    </row>
    <row r="3342" spans="1:13">
      <c r="A3342" t="s">
        <v>177</v>
      </c>
      <c r="B3342" t="s">
        <v>177</v>
      </c>
      <c r="C3342" t="s">
        <v>1594</v>
      </c>
      <c r="D3342" t="s">
        <v>163</v>
      </c>
      <c r="E3342" t="s">
        <v>778</v>
      </c>
      <c r="F3342" t="s">
        <v>11</v>
      </c>
      <c r="G3342" t="s">
        <v>37429</v>
      </c>
      <c r="H3342" t="s">
        <v>1764</v>
      </c>
      <c r="I3342" t="s">
        <v>37230</v>
      </c>
      <c r="J3342" t="s">
        <v>1051</v>
      </c>
      <c r="K3342" t="s">
        <v>37430</v>
      </c>
      <c r="L3342" t="s">
        <v>27559</v>
      </c>
      <c r="M3342" t="s">
        <v>9566</v>
      </c>
    </row>
    <row r="3343" spans="1:13">
      <c r="A3343" t="s">
        <v>177</v>
      </c>
      <c r="B3343" t="s">
        <v>177</v>
      </c>
      <c r="C3343" t="s">
        <v>1594</v>
      </c>
      <c r="D3343" t="s">
        <v>163</v>
      </c>
      <c r="E3343" t="s">
        <v>778</v>
      </c>
      <c r="F3343" t="s">
        <v>20</v>
      </c>
      <c r="G3343" t="s">
        <v>37431</v>
      </c>
      <c r="H3343" t="s">
        <v>1744</v>
      </c>
      <c r="I3343" t="s">
        <v>37432</v>
      </c>
      <c r="J3343" t="s">
        <v>1482</v>
      </c>
      <c r="K3343" t="s">
        <v>37324</v>
      </c>
      <c r="L3343" t="s">
        <v>32555</v>
      </c>
      <c r="M3343" t="s">
        <v>37433</v>
      </c>
    </row>
    <row r="3344" spans="1:13">
      <c r="A3344" t="s">
        <v>177</v>
      </c>
      <c r="B3344" t="s">
        <v>177</v>
      </c>
      <c r="C3344" t="s">
        <v>1594</v>
      </c>
      <c r="D3344" t="s">
        <v>164</v>
      </c>
      <c r="E3344" t="s">
        <v>785</v>
      </c>
      <c r="F3344" t="s">
        <v>3</v>
      </c>
      <c r="G3344" t="s">
        <v>37434</v>
      </c>
      <c r="H3344" t="s">
        <v>1831</v>
      </c>
      <c r="I3344" t="s">
        <v>37435</v>
      </c>
      <c r="J3344" t="s">
        <v>1744</v>
      </c>
      <c r="K3344" t="s">
        <v>37436</v>
      </c>
      <c r="L3344" t="s">
        <v>13469</v>
      </c>
      <c r="M3344" t="s">
        <v>1276</v>
      </c>
    </row>
    <row r="3345" spans="1:13">
      <c r="A3345" t="s">
        <v>177</v>
      </c>
      <c r="B3345" t="s">
        <v>177</v>
      </c>
      <c r="C3345" t="s">
        <v>1594</v>
      </c>
      <c r="D3345" t="s">
        <v>164</v>
      </c>
      <c r="E3345" t="s">
        <v>785</v>
      </c>
      <c r="F3345" t="s">
        <v>10</v>
      </c>
      <c r="G3345" t="s">
        <v>37437</v>
      </c>
      <c r="H3345" t="s">
        <v>2404</v>
      </c>
      <c r="I3345" t="s">
        <v>31478</v>
      </c>
      <c r="J3345" t="s">
        <v>1984</v>
      </c>
      <c r="K3345" t="s">
        <v>37438</v>
      </c>
      <c r="L3345" t="s">
        <v>25209</v>
      </c>
      <c r="M3345" t="s">
        <v>17792</v>
      </c>
    </row>
    <row r="3346" spans="1:13">
      <c r="A3346" t="s">
        <v>177</v>
      </c>
      <c r="B3346" t="s">
        <v>177</v>
      </c>
      <c r="C3346" t="s">
        <v>1594</v>
      </c>
      <c r="D3346" t="s">
        <v>164</v>
      </c>
      <c r="E3346" t="s">
        <v>785</v>
      </c>
      <c r="F3346" t="s">
        <v>2</v>
      </c>
      <c r="G3346" t="s">
        <v>37439</v>
      </c>
      <c r="H3346" t="s">
        <v>2287</v>
      </c>
      <c r="I3346" t="s">
        <v>31468</v>
      </c>
      <c r="J3346" t="s">
        <v>2074</v>
      </c>
      <c r="K3346" t="s">
        <v>37440</v>
      </c>
      <c r="L3346" t="s">
        <v>25413</v>
      </c>
      <c r="M3346" t="s">
        <v>36429</v>
      </c>
    </row>
    <row r="3347" spans="1:13">
      <c r="A3347" t="s">
        <v>177</v>
      </c>
      <c r="B3347" t="s">
        <v>177</v>
      </c>
      <c r="C3347" t="s">
        <v>1594</v>
      </c>
      <c r="D3347" t="s">
        <v>164</v>
      </c>
      <c r="E3347" t="s">
        <v>785</v>
      </c>
      <c r="F3347" t="s">
        <v>4</v>
      </c>
      <c r="G3347" t="s">
        <v>37441</v>
      </c>
      <c r="H3347" t="s">
        <v>1348</v>
      </c>
      <c r="I3347" t="s">
        <v>37442</v>
      </c>
      <c r="J3347" t="s">
        <v>1721</v>
      </c>
      <c r="K3347" t="s">
        <v>37443</v>
      </c>
      <c r="L3347" t="s">
        <v>37444</v>
      </c>
      <c r="M3347" t="s">
        <v>25585</v>
      </c>
    </row>
    <row r="3348" spans="1:13">
      <c r="A3348" t="s">
        <v>177</v>
      </c>
      <c r="B3348" t="s">
        <v>177</v>
      </c>
      <c r="C3348" t="s">
        <v>1594</v>
      </c>
      <c r="D3348" t="s">
        <v>164</v>
      </c>
      <c r="E3348" t="s">
        <v>785</v>
      </c>
      <c r="F3348" t="s">
        <v>11</v>
      </c>
      <c r="G3348" t="s">
        <v>37445</v>
      </c>
      <c r="H3348" t="s">
        <v>1984</v>
      </c>
      <c r="I3348" t="s">
        <v>37446</v>
      </c>
      <c r="J3348" t="s">
        <v>1482</v>
      </c>
      <c r="K3348" t="s">
        <v>37447</v>
      </c>
      <c r="L3348" t="s">
        <v>37448</v>
      </c>
      <c r="M3348" t="s">
        <v>37449</v>
      </c>
    </row>
    <row r="3349" spans="1:13">
      <c r="A3349" t="s">
        <v>177</v>
      </c>
      <c r="B3349" t="s">
        <v>177</v>
      </c>
      <c r="C3349" t="s">
        <v>1594</v>
      </c>
      <c r="D3349" t="s">
        <v>164</v>
      </c>
      <c r="E3349" t="s">
        <v>785</v>
      </c>
      <c r="F3349" t="s">
        <v>20</v>
      </c>
      <c r="G3349" t="s">
        <v>37450</v>
      </c>
      <c r="H3349" t="s">
        <v>1831</v>
      </c>
      <c r="I3349" t="s">
        <v>37435</v>
      </c>
      <c r="J3349" t="s">
        <v>1547</v>
      </c>
      <c r="K3349" t="s">
        <v>37451</v>
      </c>
      <c r="L3349" t="s">
        <v>29198</v>
      </c>
      <c r="M3349" t="s">
        <v>1276</v>
      </c>
    </row>
    <row r="3350" spans="1:13">
      <c r="A3350" t="s">
        <v>177</v>
      </c>
      <c r="B3350" t="s">
        <v>177</v>
      </c>
      <c r="C3350" t="s">
        <v>1594</v>
      </c>
      <c r="D3350" t="s">
        <v>164</v>
      </c>
      <c r="E3350" t="s">
        <v>793</v>
      </c>
      <c r="F3350" t="s">
        <v>3</v>
      </c>
      <c r="G3350" t="s">
        <v>37452</v>
      </c>
      <c r="H3350" t="s">
        <v>2239</v>
      </c>
      <c r="I3350" t="s">
        <v>37453</v>
      </c>
      <c r="J3350" t="s">
        <v>1918</v>
      </c>
      <c r="K3350" t="s">
        <v>37454</v>
      </c>
      <c r="L3350" t="s">
        <v>37455</v>
      </c>
      <c r="M3350" t="s">
        <v>37456</v>
      </c>
    </row>
    <row r="3351" spans="1:13">
      <c r="A3351" t="s">
        <v>177</v>
      </c>
      <c r="B3351" t="s">
        <v>177</v>
      </c>
      <c r="C3351" t="s">
        <v>1594</v>
      </c>
      <c r="D3351" t="s">
        <v>164</v>
      </c>
      <c r="E3351" t="s">
        <v>793</v>
      </c>
      <c r="F3351" t="s">
        <v>10</v>
      </c>
      <c r="G3351" t="s">
        <v>37457</v>
      </c>
      <c r="H3351" t="s">
        <v>2404</v>
      </c>
      <c r="I3351" t="s">
        <v>31478</v>
      </c>
      <c r="J3351" t="s">
        <v>1875</v>
      </c>
      <c r="K3351" t="s">
        <v>37458</v>
      </c>
      <c r="L3351" t="s">
        <v>25209</v>
      </c>
      <c r="M3351" t="s">
        <v>25750</v>
      </c>
    </row>
    <row r="3352" spans="1:13">
      <c r="A3352" t="s">
        <v>177</v>
      </c>
      <c r="B3352" t="s">
        <v>177</v>
      </c>
      <c r="C3352" t="s">
        <v>1594</v>
      </c>
      <c r="D3352" t="s">
        <v>164</v>
      </c>
      <c r="E3352" t="s">
        <v>793</v>
      </c>
      <c r="F3352" t="s">
        <v>2</v>
      </c>
      <c r="G3352" t="s">
        <v>37459</v>
      </c>
      <c r="H3352" t="s">
        <v>2687</v>
      </c>
      <c r="I3352" t="s">
        <v>37460</v>
      </c>
      <c r="J3352" t="s">
        <v>1853</v>
      </c>
      <c r="K3352" t="s">
        <v>7721</v>
      </c>
      <c r="L3352" t="s">
        <v>37461</v>
      </c>
      <c r="M3352" t="s">
        <v>37462</v>
      </c>
    </row>
    <row r="3353" spans="1:13">
      <c r="A3353" t="s">
        <v>177</v>
      </c>
      <c r="B3353" t="s">
        <v>177</v>
      </c>
      <c r="C3353" t="s">
        <v>1594</v>
      </c>
      <c r="D3353" t="s">
        <v>164</v>
      </c>
      <c r="E3353" t="s">
        <v>793</v>
      </c>
      <c r="F3353" t="s">
        <v>4</v>
      </c>
      <c r="G3353" t="s">
        <v>37463</v>
      </c>
      <c r="H3353" t="s">
        <v>2281</v>
      </c>
      <c r="I3353" t="s">
        <v>37464</v>
      </c>
      <c r="J3353" t="s">
        <v>1592</v>
      </c>
      <c r="K3353" t="s">
        <v>37465</v>
      </c>
      <c r="L3353" t="s">
        <v>33567</v>
      </c>
      <c r="M3353" t="s">
        <v>37466</v>
      </c>
    </row>
    <row r="3354" spans="1:13">
      <c r="A3354" t="s">
        <v>177</v>
      </c>
      <c r="B3354" t="s">
        <v>177</v>
      </c>
      <c r="C3354" t="s">
        <v>1594</v>
      </c>
      <c r="D3354" t="s">
        <v>164</v>
      </c>
      <c r="E3354" t="s">
        <v>793</v>
      </c>
      <c r="F3354" t="s">
        <v>11</v>
      </c>
      <c r="G3354" t="s">
        <v>37467</v>
      </c>
      <c r="H3354" t="s">
        <v>1592</v>
      </c>
      <c r="I3354" t="s">
        <v>37468</v>
      </c>
      <c r="J3354" t="s">
        <v>3800</v>
      </c>
      <c r="K3354" t="s">
        <v>3808</v>
      </c>
      <c r="L3354" t="s">
        <v>16015</v>
      </c>
      <c r="M3354" t="s">
        <v>37469</v>
      </c>
    </row>
    <row r="3355" spans="1:13">
      <c r="A3355" t="s">
        <v>177</v>
      </c>
      <c r="B3355" t="s">
        <v>177</v>
      </c>
      <c r="C3355" t="s">
        <v>1594</v>
      </c>
      <c r="D3355" t="s">
        <v>164</v>
      </c>
      <c r="E3355" t="s">
        <v>793</v>
      </c>
      <c r="F3355" t="s">
        <v>20</v>
      </c>
      <c r="G3355" t="s">
        <v>37470</v>
      </c>
      <c r="H3355" t="s">
        <v>1831</v>
      </c>
      <c r="I3355" t="s">
        <v>37435</v>
      </c>
      <c r="J3355" t="s">
        <v>1504</v>
      </c>
      <c r="K3355" t="s">
        <v>37471</v>
      </c>
      <c r="L3355" t="s">
        <v>29198</v>
      </c>
      <c r="M3355" t="s">
        <v>37472</v>
      </c>
    </row>
    <row r="3356" spans="1:13">
      <c r="A3356" t="s">
        <v>177</v>
      </c>
      <c r="B3356" t="s">
        <v>177</v>
      </c>
      <c r="C3356" t="s">
        <v>1594</v>
      </c>
      <c r="D3356" t="s">
        <v>164</v>
      </c>
      <c r="E3356" t="s">
        <v>801</v>
      </c>
      <c r="F3356" t="s">
        <v>3</v>
      </c>
      <c r="G3356" t="s">
        <v>37473</v>
      </c>
      <c r="H3356" t="s">
        <v>1360</v>
      </c>
      <c r="I3356" t="s">
        <v>37474</v>
      </c>
      <c r="J3356" t="s">
        <v>2159</v>
      </c>
      <c r="K3356" t="s">
        <v>37475</v>
      </c>
      <c r="L3356" t="s">
        <v>37476</v>
      </c>
      <c r="M3356" t="s">
        <v>37477</v>
      </c>
    </row>
    <row r="3357" spans="1:13">
      <c r="A3357" t="s">
        <v>177</v>
      </c>
      <c r="B3357" t="s">
        <v>177</v>
      </c>
      <c r="C3357" t="s">
        <v>1594</v>
      </c>
      <c r="D3357" t="s">
        <v>164</v>
      </c>
      <c r="E3357" t="s">
        <v>801</v>
      </c>
      <c r="F3357" t="s">
        <v>10</v>
      </c>
      <c r="G3357" t="s">
        <v>37478</v>
      </c>
      <c r="H3357" t="s">
        <v>2687</v>
      </c>
      <c r="I3357" t="s">
        <v>37460</v>
      </c>
      <c r="J3357" t="s">
        <v>2074</v>
      </c>
      <c r="K3357" t="s">
        <v>37440</v>
      </c>
      <c r="L3357" t="s">
        <v>37479</v>
      </c>
      <c r="M3357" t="s">
        <v>37480</v>
      </c>
    </row>
    <row r="3358" spans="1:13">
      <c r="A3358" t="s">
        <v>177</v>
      </c>
      <c r="B3358" t="s">
        <v>177</v>
      </c>
      <c r="C3358" t="s">
        <v>1594</v>
      </c>
      <c r="D3358" t="s">
        <v>164</v>
      </c>
      <c r="E3358" t="s">
        <v>801</v>
      </c>
      <c r="F3358" t="s">
        <v>2</v>
      </c>
      <c r="G3358" t="s">
        <v>37481</v>
      </c>
      <c r="H3358" t="s">
        <v>2324</v>
      </c>
      <c r="I3358" t="s">
        <v>12848</v>
      </c>
      <c r="J3358" t="s">
        <v>1786</v>
      </c>
      <c r="K3358" t="s">
        <v>37482</v>
      </c>
      <c r="L3358" t="s">
        <v>37483</v>
      </c>
      <c r="M3358" t="s">
        <v>25164</v>
      </c>
    </row>
    <row r="3359" spans="1:13">
      <c r="A3359" t="s">
        <v>177</v>
      </c>
      <c r="B3359" t="s">
        <v>177</v>
      </c>
      <c r="C3359" t="s">
        <v>1594</v>
      </c>
      <c r="D3359" t="s">
        <v>164</v>
      </c>
      <c r="E3359" t="s">
        <v>801</v>
      </c>
      <c r="F3359" t="s">
        <v>4</v>
      </c>
      <c r="G3359" t="s">
        <v>37484</v>
      </c>
      <c r="H3359" t="s">
        <v>1897</v>
      </c>
      <c r="I3359" t="s">
        <v>37485</v>
      </c>
      <c r="J3359" t="s">
        <v>1502</v>
      </c>
      <c r="K3359" t="s">
        <v>13668</v>
      </c>
      <c r="L3359" t="s">
        <v>15945</v>
      </c>
      <c r="M3359" t="s">
        <v>15057</v>
      </c>
    </row>
    <row r="3360" spans="1:13">
      <c r="A3360" t="s">
        <v>177</v>
      </c>
      <c r="B3360" t="s">
        <v>177</v>
      </c>
      <c r="C3360" t="s">
        <v>1594</v>
      </c>
      <c r="D3360" t="s">
        <v>164</v>
      </c>
      <c r="E3360" t="s">
        <v>801</v>
      </c>
      <c r="F3360" t="s">
        <v>11</v>
      </c>
      <c r="G3360" t="s">
        <v>37486</v>
      </c>
      <c r="H3360" t="s">
        <v>1592</v>
      </c>
      <c r="I3360" t="s">
        <v>37468</v>
      </c>
      <c r="J3360" t="s">
        <v>3800</v>
      </c>
      <c r="K3360" t="s">
        <v>3808</v>
      </c>
      <c r="L3360" t="s">
        <v>16015</v>
      </c>
      <c r="M3360" t="s">
        <v>37487</v>
      </c>
    </row>
    <row r="3361" spans="1:13">
      <c r="A3361" t="s">
        <v>177</v>
      </c>
      <c r="B3361" t="s">
        <v>177</v>
      </c>
      <c r="C3361" t="s">
        <v>1594</v>
      </c>
      <c r="D3361" t="s">
        <v>164</v>
      </c>
      <c r="E3361" t="s">
        <v>801</v>
      </c>
      <c r="F3361" t="s">
        <v>20</v>
      </c>
      <c r="G3361" t="s">
        <v>37488</v>
      </c>
      <c r="H3361" t="s">
        <v>1053</v>
      </c>
      <c r="I3361" t="s">
        <v>37489</v>
      </c>
      <c r="J3361" t="s">
        <v>1504</v>
      </c>
      <c r="K3361" t="s">
        <v>37471</v>
      </c>
      <c r="L3361" t="s">
        <v>30285</v>
      </c>
      <c r="M3361" t="s">
        <v>11931</v>
      </c>
    </row>
    <row r="3362" spans="1:13">
      <c r="A3362" t="s">
        <v>177</v>
      </c>
      <c r="B3362" t="s">
        <v>177</v>
      </c>
      <c r="C3362" t="s">
        <v>1594</v>
      </c>
      <c r="D3362" t="s">
        <v>164</v>
      </c>
      <c r="E3362" t="s">
        <v>809</v>
      </c>
      <c r="F3362" t="s">
        <v>3</v>
      </c>
      <c r="G3362" t="s">
        <v>37490</v>
      </c>
      <c r="H3362" t="s">
        <v>2994</v>
      </c>
      <c r="I3362" t="s">
        <v>37491</v>
      </c>
      <c r="J3362" t="s">
        <v>2481</v>
      </c>
      <c r="K3362" t="s">
        <v>37492</v>
      </c>
      <c r="L3362" t="s">
        <v>37493</v>
      </c>
      <c r="M3362" t="s">
        <v>26268</v>
      </c>
    </row>
    <row r="3363" spans="1:13">
      <c r="A3363" t="s">
        <v>177</v>
      </c>
      <c r="B3363" t="s">
        <v>177</v>
      </c>
      <c r="C3363" t="s">
        <v>1594</v>
      </c>
      <c r="D3363" t="s">
        <v>164</v>
      </c>
      <c r="E3363" t="s">
        <v>809</v>
      </c>
      <c r="F3363" t="s">
        <v>10</v>
      </c>
      <c r="G3363" t="s">
        <v>37494</v>
      </c>
      <c r="H3363" t="s">
        <v>2544</v>
      </c>
      <c r="I3363" t="s">
        <v>37495</v>
      </c>
      <c r="J3363" t="s">
        <v>1918</v>
      </c>
      <c r="K3363" t="s">
        <v>37454</v>
      </c>
      <c r="L3363" t="s">
        <v>37496</v>
      </c>
      <c r="M3363" t="s">
        <v>31513</v>
      </c>
    </row>
    <row r="3364" spans="1:13">
      <c r="A3364" t="s">
        <v>177</v>
      </c>
      <c r="B3364" t="s">
        <v>177</v>
      </c>
      <c r="C3364" t="s">
        <v>1594</v>
      </c>
      <c r="D3364" t="s">
        <v>164</v>
      </c>
      <c r="E3364" t="s">
        <v>809</v>
      </c>
      <c r="F3364" t="s">
        <v>2</v>
      </c>
      <c r="G3364" t="s">
        <v>37497</v>
      </c>
      <c r="H3364" t="s">
        <v>2027</v>
      </c>
      <c r="I3364" t="s">
        <v>13751</v>
      </c>
      <c r="J3364" t="s">
        <v>1698</v>
      </c>
      <c r="K3364" t="s">
        <v>13692</v>
      </c>
      <c r="L3364" t="s">
        <v>16337</v>
      </c>
      <c r="M3364" t="s">
        <v>28397</v>
      </c>
    </row>
    <row r="3365" spans="1:13">
      <c r="A3365" t="s">
        <v>177</v>
      </c>
      <c r="B3365" t="s">
        <v>177</v>
      </c>
      <c r="C3365" t="s">
        <v>1594</v>
      </c>
      <c r="D3365" t="s">
        <v>164</v>
      </c>
      <c r="E3365" t="s">
        <v>809</v>
      </c>
      <c r="F3365" t="s">
        <v>4</v>
      </c>
      <c r="G3365" t="s">
        <v>37498</v>
      </c>
      <c r="H3365" t="s">
        <v>1698</v>
      </c>
      <c r="I3365" t="s">
        <v>37499</v>
      </c>
      <c r="J3365" t="s">
        <v>1504</v>
      </c>
      <c r="K3365" t="s">
        <v>37471</v>
      </c>
      <c r="L3365" t="s">
        <v>9580</v>
      </c>
      <c r="M3365" t="s">
        <v>11872</v>
      </c>
    </row>
    <row r="3366" spans="1:13">
      <c r="A3366" t="s">
        <v>177</v>
      </c>
      <c r="B3366" t="s">
        <v>177</v>
      </c>
      <c r="C3366" t="s">
        <v>1594</v>
      </c>
      <c r="D3366" t="s">
        <v>164</v>
      </c>
      <c r="E3366" t="s">
        <v>809</v>
      </c>
      <c r="F3366" t="s">
        <v>11</v>
      </c>
      <c r="G3366" t="s">
        <v>37500</v>
      </c>
      <c r="H3366" t="s">
        <v>1546</v>
      </c>
      <c r="I3366" t="s">
        <v>37501</v>
      </c>
      <c r="J3366" t="s">
        <v>3800</v>
      </c>
      <c r="K3366" t="s">
        <v>3808</v>
      </c>
      <c r="L3366" t="s">
        <v>4868</v>
      </c>
      <c r="M3366" t="s">
        <v>10168</v>
      </c>
    </row>
    <row r="3367" spans="1:13">
      <c r="A3367" t="s">
        <v>177</v>
      </c>
      <c r="B3367" t="s">
        <v>177</v>
      </c>
      <c r="C3367" t="s">
        <v>1594</v>
      </c>
      <c r="D3367" t="s">
        <v>164</v>
      </c>
      <c r="E3367" t="s">
        <v>809</v>
      </c>
      <c r="F3367" t="s">
        <v>20</v>
      </c>
      <c r="G3367" t="s">
        <v>37502</v>
      </c>
      <c r="H3367" t="s">
        <v>1547</v>
      </c>
      <c r="I3367" t="s">
        <v>37503</v>
      </c>
      <c r="J3367" t="s">
        <v>1482</v>
      </c>
      <c r="K3367" t="s">
        <v>37447</v>
      </c>
      <c r="L3367" t="s">
        <v>9962</v>
      </c>
      <c r="M3367" t="s">
        <v>37504</v>
      </c>
    </row>
    <row r="3368" spans="1:13">
      <c r="A3368" t="s">
        <v>177</v>
      </c>
      <c r="B3368" t="s">
        <v>177</v>
      </c>
      <c r="C3368" t="s">
        <v>1659</v>
      </c>
      <c r="D3368" t="s">
        <v>150</v>
      </c>
      <c r="E3368" t="s">
        <v>179</v>
      </c>
      <c r="F3368" t="s">
        <v>3</v>
      </c>
      <c r="G3368" t="s">
        <v>37505</v>
      </c>
      <c r="H3368" t="s">
        <v>1810</v>
      </c>
      <c r="I3368" t="s">
        <v>37506</v>
      </c>
      <c r="J3368" t="s">
        <v>1698</v>
      </c>
      <c r="K3368" t="s">
        <v>37507</v>
      </c>
      <c r="L3368" t="s">
        <v>37508</v>
      </c>
      <c r="M3368" t="s">
        <v>37509</v>
      </c>
    </row>
    <row r="3369" spans="1:13">
      <c r="A3369" t="s">
        <v>177</v>
      </c>
      <c r="B3369" t="s">
        <v>177</v>
      </c>
      <c r="C3369" t="s">
        <v>1659</v>
      </c>
      <c r="D3369" t="s">
        <v>150</v>
      </c>
      <c r="E3369" t="s">
        <v>179</v>
      </c>
      <c r="F3369" t="s">
        <v>10</v>
      </c>
      <c r="G3369" t="s">
        <v>37510</v>
      </c>
      <c r="H3369" t="s">
        <v>2404</v>
      </c>
      <c r="I3369" t="s">
        <v>37511</v>
      </c>
      <c r="J3369" t="s">
        <v>2007</v>
      </c>
      <c r="K3369" t="s">
        <v>37512</v>
      </c>
      <c r="L3369" t="s">
        <v>37513</v>
      </c>
      <c r="M3369" t="s">
        <v>16711</v>
      </c>
    </row>
    <row r="3370" spans="1:13">
      <c r="A3370" t="s">
        <v>177</v>
      </c>
      <c r="B3370" t="s">
        <v>177</v>
      </c>
      <c r="C3370" t="s">
        <v>1659</v>
      </c>
      <c r="D3370" t="s">
        <v>150</v>
      </c>
      <c r="E3370" t="s">
        <v>179</v>
      </c>
      <c r="F3370" t="s">
        <v>2</v>
      </c>
      <c r="G3370" t="s">
        <v>37514</v>
      </c>
      <c r="H3370" t="s">
        <v>3271</v>
      </c>
      <c r="I3370" t="s">
        <v>12167</v>
      </c>
      <c r="J3370" t="s">
        <v>2281</v>
      </c>
      <c r="K3370" t="s">
        <v>37515</v>
      </c>
      <c r="L3370" t="s">
        <v>31062</v>
      </c>
      <c r="M3370" t="s">
        <v>37516</v>
      </c>
    </row>
    <row r="3371" spans="1:13">
      <c r="A3371" t="s">
        <v>177</v>
      </c>
      <c r="B3371" t="s">
        <v>177</v>
      </c>
      <c r="C3371" t="s">
        <v>1659</v>
      </c>
      <c r="D3371" t="s">
        <v>150</v>
      </c>
      <c r="E3371" t="s">
        <v>179</v>
      </c>
      <c r="F3371" t="s">
        <v>4</v>
      </c>
      <c r="G3371" t="s">
        <v>37517</v>
      </c>
      <c r="H3371" t="s">
        <v>3104</v>
      </c>
      <c r="I3371" t="s">
        <v>37518</v>
      </c>
      <c r="J3371" t="s">
        <v>1831</v>
      </c>
      <c r="K3371" t="s">
        <v>37519</v>
      </c>
      <c r="L3371" t="s">
        <v>37520</v>
      </c>
      <c r="M3371" t="s">
        <v>32620</v>
      </c>
    </row>
    <row r="3372" spans="1:13">
      <c r="A3372" t="s">
        <v>177</v>
      </c>
      <c r="B3372" t="s">
        <v>177</v>
      </c>
      <c r="C3372" t="s">
        <v>1659</v>
      </c>
      <c r="D3372" t="s">
        <v>150</v>
      </c>
      <c r="E3372" t="s">
        <v>179</v>
      </c>
      <c r="F3372" t="s">
        <v>11</v>
      </c>
      <c r="G3372" t="s">
        <v>37521</v>
      </c>
      <c r="H3372" t="s">
        <v>1137</v>
      </c>
      <c r="I3372" t="s">
        <v>37522</v>
      </c>
      <c r="J3372" t="s">
        <v>1482</v>
      </c>
      <c r="K3372" t="s">
        <v>37523</v>
      </c>
      <c r="L3372" t="s">
        <v>37524</v>
      </c>
      <c r="M3372" t="s">
        <v>37525</v>
      </c>
    </row>
    <row r="3373" spans="1:13">
      <c r="A3373" t="s">
        <v>177</v>
      </c>
      <c r="B3373" t="s">
        <v>177</v>
      </c>
      <c r="C3373" t="s">
        <v>1659</v>
      </c>
      <c r="D3373" t="s">
        <v>150</v>
      </c>
      <c r="E3373" t="s">
        <v>179</v>
      </c>
      <c r="F3373" t="s">
        <v>20</v>
      </c>
      <c r="G3373" t="s">
        <v>37526</v>
      </c>
      <c r="H3373" t="s">
        <v>2281</v>
      </c>
      <c r="I3373" t="s">
        <v>37527</v>
      </c>
      <c r="J3373" t="s">
        <v>1546</v>
      </c>
      <c r="K3373" t="s">
        <v>37528</v>
      </c>
      <c r="L3373" t="s">
        <v>37529</v>
      </c>
      <c r="M3373" t="s">
        <v>37530</v>
      </c>
    </row>
    <row r="3374" spans="1:13">
      <c r="A3374" t="s">
        <v>177</v>
      </c>
      <c r="B3374" t="s">
        <v>177</v>
      </c>
      <c r="C3374" t="s">
        <v>1659</v>
      </c>
      <c r="D3374" t="s">
        <v>150</v>
      </c>
      <c r="E3374" t="s">
        <v>188</v>
      </c>
      <c r="F3374" t="s">
        <v>3</v>
      </c>
      <c r="G3374" t="s">
        <v>37531</v>
      </c>
      <c r="H3374" t="s">
        <v>1742</v>
      </c>
      <c r="I3374" t="s">
        <v>11370</v>
      </c>
      <c r="J3374" t="s">
        <v>2007</v>
      </c>
      <c r="K3374" t="s">
        <v>37512</v>
      </c>
      <c r="L3374" t="s">
        <v>37532</v>
      </c>
      <c r="M3374" t="s">
        <v>37533</v>
      </c>
    </row>
    <row r="3375" spans="1:13">
      <c r="A3375" t="s">
        <v>177</v>
      </c>
      <c r="B3375" t="s">
        <v>177</v>
      </c>
      <c r="C3375" t="s">
        <v>1659</v>
      </c>
      <c r="D3375" t="s">
        <v>150</v>
      </c>
      <c r="E3375" t="s">
        <v>188</v>
      </c>
      <c r="F3375" t="s">
        <v>10</v>
      </c>
      <c r="G3375" t="s">
        <v>37534</v>
      </c>
      <c r="H3375" t="s">
        <v>2976</v>
      </c>
      <c r="I3375" t="s">
        <v>37535</v>
      </c>
      <c r="J3375" t="s">
        <v>1360</v>
      </c>
      <c r="K3375" t="s">
        <v>37536</v>
      </c>
      <c r="L3375" t="s">
        <v>37537</v>
      </c>
      <c r="M3375" t="s">
        <v>37538</v>
      </c>
    </row>
    <row r="3376" spans="1:13">
      <c r="A3376" t="s">
        <v>177</v>
      </c>
      <c r="B3376" t="s">
        <v>177</v>
      </c>
      <c r="C3376" t="s">
        <v>1659</v>
      </c>
      <c r="D3376" t="s">
        <v>150</v>
      </c>
      <c r="E3376" t="s">
        <v>188</v>
      </c>
      <c r="F3376" t="s">
        <v>2</v>
      </c>
      <c r="G3376" t="s">
        <v>37539</v>
      </c>
      <c r="H3376" t="s">
        <v>2390</v>
      </c>
      <c r="I3376" t="s">
        <v>37540</v>
      </c>
      <c r="J3376" t="s">
        <v>1807</v>
      </c>
      <c r="K3376" t="s">
        <v>37541</v>
      </c>
      <c r="L3376" t="s">
        <v>37542</v>
      </c>
      <c r="M3376" t="s">
        <v>37543</v>
      </c>
    </row>
    <row r="3377" spans="1:13">
      <c r="A3377" t="s">
        <v>177</v>
      </c>
      <c r="B3377" t="s">
        <v>177</v>
      </c>
      <c r="C3377" t="s">
        <v>1659</v>
      </c>
      <c r="D3377" t="s">
        <v>150</v>
      </c>
      <c r="E3377" t="s">
        <v>188</v>
      </c>
      <c r="F3377" t="s">
        <v>4</v>
      </c>
      <c r="G3377" t="s">
        <v>37544</v>
      </c>
      <c r="H3377" t="s">
        <v>1348</v>
      </c>
      <c r="I3377" t="s">
        <v>37545</v>
      </c>
      <c r="J3377" t="s">
        <v>1698</v>
      </c>
      <c r="K3377" t="s">
        <v>37507</v>
      </c>
      <c r="L3377" t="s">
        <v>25916</v>
      </c>
      <c r="M3377" t="s">
        <v>37546</v>
      </c>
    </row>
    <row r="3378" spans="1:13">
      <c r="A3378" t="s">
        <v>177</v>
      </c>
      <c r="B3378" t="s">
        <v>177</v>
      </c>
      <c r="C3378" t="s">
        <v>1659</v>
      </c>
      <c r="D3378" t="s">
        <v>150</v>
      </c>
      <c r="E3378" t="s">
        <v>188</v>
      </c>
      <c r="F3378" t="s">
        <v>11</v>
      </c>
      <c r="G3378" t="s">
        <v>37547</v>
      </c>
      <c r="H3378" t="s">
        <v>2281</v>
      </c>
      <c r="I3378" t="s">
        <v>37527</v>
      </c>
      <c r="J3378" t="s">
        <v>1482</v>
      </c>
      <c r="K3378" t="s">
        <v>37523</v>
      </c>
      <c r="L3378" t="s">
        <v>37548</v>
      </c>
      <c r="M3378" t="s">
        <v>1357</v>
      </c>
    </row>
    <row r="3379" spans="1:13">
      <c r="A3379" t="s">
        <v>177</v>
      </c>
      <c r="B3379" t="s">
        <v>177</v>
      </c>
      <c r="C3379" t="s">
        <v>1659</v>
      </c>
      <c r="D3379" t="s">
        <v>150</v>
      </c>
      <c r="E3379" t="s">
        <v>188</v>
      </c>
      <c r="F3379" t="s">
        <v>20</v>
      </c>
      <c r="G3379" t="s">
        <v>37549</v>
      </c>
      <c r="H3379" t="s">
        <v>2159</v>
      </c>
      <c r="I3379" t="s">
        <v>37550</v>
      </c>
      <c r="J3379" t="s">
        <v>1502</v>
      </c>
      <c r="K3379" t="s">
        <v>37551</v>
      </c>
      <c r="L3379" t="s">
        <v>37552</v>
      </c>
      <c r="M3379" t="s">
        <v>37553</v>
      </c>
    </row>
    <row r="3380" spans="1:13">
      <c r="A3380" t="s">
        <v>177</v>
      </c>
      <c r="B3380" t="s">
        <v>177</v>
      </c>
      <c r="C3380" t="s">
        <v>1659</v>
      </c>
      <c r="D3380" t="s">
        <v>150</v>
      </c>
      <c r="E3380" t="s">
        <v>197</v>
      </c>
      <c r="F3380" t="s">
        <v>3</v>
      </c>
      <c r="G3380" t="s">
        <v>37554</v>
      </c>
      <c r="H3380" t="s">
        <v>2687</v>
      </c>
      <c r="I3380" t="s">
        <v>37555</v>
      </c>
      <c r="J3380" t="s">
        <v>2281</v>
      </c>
      <c r="K3380" t="s">
        <v>37515</v>
      </c>
      <c r="L3380" t="s">
        <v>37556</v>
      </c>
      <c r="M3380" t="s">
        <v>37557</v>
      </c>
    </row>
    <row r="3381" spans="1:13">
      <c r="A3381" t="s">
        <v>177</v>
      </c>
      <c r="B3381" t="s">
        <v>177</v>
      </c>
      <c r="C3381" t="s">
        <v>1659</v>
      </c>
      <c r="D3381" t="s">
        <v>150</v>
      </c>
      <c r="E3381" t="s">
        <v>197</v>
      </c>
      <c r="F3381" t="s">
        <v>10</v>
      </c>
      <c r="G3381" t="s">
        <v>37558</v>
      </c>
      <c r="H3381" t="s">
        <v>2060</v>
      </c>
      <c r="I3381" t="s">
        <v>37559</v>
      </c>
      <c r="J3381" t="s">
        <v>2646</v>
      </c>
      <c r="K3381" t="s">
        <v>37560</v>
      </c>
      <c r="L3381" t="s">
        <v>37561</v>
      </c>
      <c r="M3381" t="s">
        <v>33681</v>
      </c>
    </row>
    <row r="3382" spans="1:13">
      <c r="A3382" t="s">
        <v>177</v>
      </c>
      <c r="B3382" t="s">
        <v>177</v>
      </c>
      <c r="C3382" t="s">
        <v>1659</v>
      </c>
      <c r="D3382" t="s">
        <v>150</v>
      </c>
      <c r="E3382" t="s">
        <v>197</v>
      </c>
      <c r="F3382" t="s">
        <v>2</v>
      </c>
      <c r="G3382" t="s">
        <v>37562</v>
      </c>
      <c r="H3382" t="s">
        <v>2758</v>
      </c>
      <c r="I3382" t="s">
        <v>37563</v>
      </c>
      <c r="J3382" t="s">
        <v>2544</v>
      </c>
      <c r="K3382" t="s">
        <v>37564</v>
      </c>
      <c r="L3382" t="s">
        <v>27210</v>
      </c>
      <c r="M3382" t="s">
        <v>27291</v>
      </c>
    </row>
    <row r="3383" spans="1:13">
      <c r="A3383" t="s">
        <v>177</v>
      </c>
      <c r="B3383" t="s">
        <v>177</v>
      </c>
      <c r="C3383" t="s">
        <v>1659</v>
      </c>
      <c r="D3383" t="s">
        <v>150</v>
      </c>
      <c r="E3383" t="s">
        <v>197</v>
      </c>
      <c r="F3383" t="s">
        <v>4</v>
      </c>
      <c r="G3383" t="s">
        <v>37565</v>
      </c>
      <c r="H3383" t="s">
        <v>2384</v>
      </c>
      <c r="I3383" t="s">
        <v>37566</v>
      </c>
      <c r="J3383" t="s">
        <v>1053</v>
      </c>
      <c r="K3383" t="s">
        <v>37567</v>
      </c>
      <c r="L3383" t="s">
        <v>32052</v>
      </c>
      <c r="M3383" t="s">
        <v>37568</v>
      </c>
    </row>
    <row r="3384" spans="1:13">
      <c r="A3384" t="s">
        <v>177</v>
      </c>
      <c r="B3384" t="s">
        <v>177</v>
      </c>
      <c r="C3384" t="s">
        <v>1659</v>
      </c>
      <c r="D3384" t="s">
        <v>150</v>
      </c>
      <c r="E3384" t="s">
        <v>197</v>
      </c>
      <c r="F3384" t="s">
        <v>11</v>
      </c>
      <c r="G3384" t="s">
        <v>37569</v>
      </c>
      <c r="H3384" t="s">
        <v>1939</v>
      </c>
      <c r="I3384" t="s">
        <v>7542</v>
      </c>
      <c r="J3384" t="s">
        <v>1051</v>
      </c>
      <c r="K3384" t="s">
        <v>37570</v>
      </c>
      <c r="L3384" t="s">
        <v>37571</v>
      </c>
      <c r="M3384" t="s">
        <v>28064</v>
      </c>
    </row>
    <row r="3385" spans="1:13">
      <c r="A3385" t="s">
        <v>177</v>
      </c>
      <c r="B3385" t="s">
        <v>177</v>
      </c>
      <c r="C3385" t="s">
        <v>1659</v>
      </c>
      <c r="D3385" t="s">
        <v>150</v>
      </c>
      <c r="E3385" t="s">
        <v>197</v>
      </c>
      <c r="F3385" t="s">
        <v>20</v>
      </c>
      <c r="G3385" t="s">
        <v>37572</v>
      </c>
      <c r="H3385" t="s">
        <v>1918</v>
      </c>
      <c r="I3385" t="s">
        <v>37573</v>
      </c>
      <c r="J3385" t="s">
        <v>1547</v>
      </c>
      <c r="K3385" t="s">
        <v>37574</v>
      </c>
      <c r="L3385" t="s">
        <v>37575</v>
      </c>
      <c r="M3385" t="s">
        <v>37576</v>
      </c>
    </row>
    <row r="3386" spans="1:13">
      <c r="A3386" t="s">
        <v>177</v>
      </c>
      <c r="B3386" t="s">
        <v>177</v>
      </c>
      <c r="C3386" t="s">
        <v>1659</v>
      </c>
      <c r="D3386" t="s">
        <v>150</v>
      </c>
      <c r="E3386" t="s">
        <v>206</v>
      </c>
      <c r="F3386" t="s">
        <v>3</v>
      </c>
      <c r="G3386" t="s">
        <v>37577</v>
      </c>
      <c r="H3386" t="s">
        <v>1982</v>
      </c>
      <c r="I3386" t="s">
        <v>37578</v>
      </c>
      <c r="J3386" t="s">
        <v>2563</v>
      </c>
      <c r="K3386" t="s">
        <v>37579</v>
      </c>
      <c r="L3386" t="s">
        <v>37580</v>
      </c>
      <c r="M3386" t="s">
        <v>37581</v>
      </c>
    </row>
    <row r="3387" spans="1:13">
      <c r="A3387" t="s">
        <v>177</v>
      </c>
      <c r="B3387" t="s">
        <v>177</v>
      </c>
      <c r="C3387" t="s">
        <v>1659</v>
      </c>
      <c r="D3387" t="s">
        <v>150</v>
      </c>
      <c r="E3387" t="s">
        <v>206</v>
      </c>
      <c r="F3387" t="s">
        <v>10</v>
      </c>
      <c r="G3387" t="s">
        <v>37582</v>
      </c>
      <c r="H3387" t="s">
        <v>2059</v>
      </c>
      <c r="I3387" t="s">
        <v>37583</v>
      </c>
      <c r="J3387" t="s">
        <v>1360</v>
      </c>
      <c r="K3387" t="s">
        <v>37536</v>
      </c>
      <c r="L3387" t="s">
        <v>37584</v>
      </c>
      <c r="M3387" t="s">
        <v>37585</v>
      </c>
    </row>
    <row r="3388" spans="1:13">
      <c r="A3388" t="s">
        <v>177</v>
      </c>
      <c r="B3388" t="s">
        <v>177</v>
      </c>
      <c r="C3388" t="s">
        <v>1659</v>
      </c>
      <c r="D3388" t="s">
        <v>150</v>
      </c>
      <c r="E3388" t="s">
        <v>206</v>
      </c>
      <c r="F3388" t="s">
        <v>2</v>
      </c>
      <c r="G3388" t="s">
        <v>37586</v>
      </c>
      <c r="H3388" t="s">
        <v>1360</v>
      </c>
      <c r="I3388" t="s">
        <v>37587</v>
      </c>
      <c r="J3388" t="s">
        <v>1897</v>
      </c>
      <c r="K3388" t="s">
        <v>37588</v>
      </c>
      <c r="L3388" t="s">
        <v>37589</v>
      </c>
      <c r="M3388" t="s">
        <v>37590</v>
      </c>
    </row>
    <row r="3389" spans="1:13">
      <c r="A3389" t="s">
        <v>177</v>
      </c>
      <c r="B3389" t="s">
        <v>177</v>
      </c>
      <c r="C3389" t="s">
        <v>1659</v>
      </c>
      <c r="D3389" t="s">
        <v>150</v>
      </c>
      <c r="E3389" t="s">
        <v>206</v>
      </c>
      <c r="F3389" t="s">
        <v>4</v>
      </c>
      <c r="G3389" t="s">
        <v>37591</v>
      </c>
      <c r="H3389" t="s">
        <v>1698</v>
      </c>
      <c r="I3389" t="s">
        <v>37592</v>
      </c>
      <c r="J3389" t="s">
        <v>1504</v>
      </c>
      <c r="K3389" t="s">
        <v>37593</v>
      </c>
      <c r="L3389" t="s">
        <v>8700</v>
      </c>
      <c r="M3389" t="s">
        <v>7243</v>
      </c>
    </row>
    <row r="3390" spans="1:13">
      <c r="A3390" t="s">
        <v>177</v>
      </c>
      <c r="B3390" t="s">
        <v>177</v>
      </c>
      <c r="C3390" t="s">
        <v>1659</v>
      </c>
      <c r="D3390" t="s">
        <v>150</v>
      </c>
      <c r="E3390" t="s">
        <v>206</v>
      </c>
      <c r="F3390" t="s">
        <v>11</v>
      </c>
      <c r="G3390" t="s">
        <v>37594</v>
      </c>
      <c r="H3390" t="s">
        <v>1853</v>
      </c>
      <c r="I3390" t="s">
        <v>11352</v>
      </c>
      <c r="J3390" t="s">
        <v>1482</v>
      </c>
      <c r="K3390" t="s">
        <v>37523</v>
      </c>
      <c r="L3390" t="s">
        <v>37595</v>
      </c>
      <c r="M3390" t="s">
        <v>37596</v>
      </c>
    </row>
    <row r="3391" spans="1:13">
      <c r="A3391" t="s">
        <v>177</v>
      </c>
      <c r="B3391" t="s">
        <v>177</v>
      </c>
      <c r="C3391" t="s">
        <v>1659</v>
      </c>
      <c r="D3391" t="s">
        <v>150</v>
      </c>
      <c r="E3391" t="s">
        <v>206</v>
      </c>
      <c r="F3391" t="s">
        <v>20</v>
      </c>
      <c r="G3391" t="s">
        <v>37597</v>
      </c>
      <c r="H3391" t="s">
        <v>1053</v>
      </c>
      <c r="I3391" t="s">
        <v>37598</v>
      </c>
      <c r="J3391" t="s">
        <v>1502</v>
      </c>
      <c r="K3391" t="s">
        <v>37551</v>
      </c>
      <c r="L3391" t="s">
        <v>37599</v>
      </c>
      <c r="M3391" t="s">
        <v>37600</v>
      </c>
    </row>
    <row r="3392" spans="1:13">
      <c r="A3392" t="s">
        <v>177</v>
      </c>
      <c r="B3392" t="s">
        <v>177</v>
      </c>
      <c r="C3392" t="s">
        <v>1659</v>
      </c>
      <c r="D3392" t="s">
        <v>151</v>
      </c>
      <c r="E3392" t="s">
        <v>214</v>
      </c>
      <c r="F3392" t="s">
        <v>3</v>
      </c>
      <c r="G3392" t="s">
        <v>37601</v>
      </c>
      <c r="H3392" t="s">
        <v>2608</v>
      </c>
      <c r="I3392" t="s">
        <v>37602</v>
      </c>
      <c r="J3392" t="s">
        <v>2281</v>
      </c>
      <c r="K3392" t="s">
        <v>37603</v>
      </c>
      <c r="L3392" t="s">
        <v>31234</v>
      </c>
      <c r="M3392" t="s">
        <v>37604</v>
      </c>
    </row>
    <row r="3393" spans="1:13">
      <c r="A3393" t="s">
        <v>177</v>
      </c>
      <c r="B3393" t="s">
        <v>177</v>
      </c>
      <c r="C3393" t="s">
        <v>1659</v>
      </c>
      <c r="D3393" t="s">
        <v>151</v>
      </c>
      <c r="E3393" t="s">
        <v>214</v>
      </c>
      <c r="F3393" t="s">
        <v>10</v>
      </c>
      <c r="G3393" t="s">
        <v>37605</v>
      </c>
      <c r="H3393" t="s">
        <v>2402</v>
      </c>
      <c r="I3393" t="s">
        <v>37606</v>
      </c>
      <c r="J3393" t="s">
        <v>3377</v>
      </c>
      <c r="K3393" t="s">
        <v>37607</v>
      </c>
      <c r="L3393" t="s">
        <v>37608</v>
      </c>
      <c r="M3393" t="s">
        <v>37609</v>
      </c>
    </row>
    <row r="3394" spans="1:13">
      <c r="A3394" t="s">
        <v>177</v>
      </c>
      <c r="B3394" t="s">
        <v>177</v>
      </c>
      <c r="C3394" t="s">
        <v>1659</v>
      </c>
      <c r="D3394" t="s">
        <v>151</v>
      </c>
      <c r="E3394" t="s">
        <v>214</v>
      </c>
      <c r="F3394" t="s">
        <v>2</v>
      </c>
      <c r="G3394" t="s">
        <v>37610</v>
      </c>
      <c r="H3394" t="s">
        <v>2631</v>
      </c>
      <c r="I3394" t="s">
        <v>37611</v>
      </c>
      <c r="J3394" t="s">
        <v>5009</v>
      </c>
      <c r="K3394" t="s">
        <v>37612</v>
      </c>
      <c r="L3394" t="s">
        <v>37613</v>
      </c>
      <c r="M3394" t="s">
        <v>37614</v>
      </c>
    </row>
    <row r="3395" spans="1:13">
      <c r="A3395" t="s">
        <v>177</v>
      </c>
      <c r="B3395" t="s">
        <v>177</v>
      </c>
      <c r="C3395" t="s">
        <v>1659</v>
      </c>
      <c r="D3395" t="s">
        <v>151</v>
      </c>
      <c r="E3395" t="s">
        <v>214</v>
      </c>
      <c r="F3395" t="s">
        <v>4</v>
      </c>
      <c r="G3395" t="s">
        <v>37615</v>
      </c>
      <c r="H3395" t="s">
        <v>5544</v>
      </c>
      <c r="I3395" t="s">
        <v>37616</v>
      </c>
      <c r="J3395" t="s">
        <v>2186</v>
      </c>
      <c r="K3395" t="s">
        <v>37617</v>
      </c>
      <c r="L3395" t="s">
        <v>37618</v>
      </c>
      <c r="M3395" t="s">
        <v>37619</v>
      </c>
    </row>
    <row r="3396" spans="1:13">
      <c r="A3396" t="s">
        <v>177</v>
      </c>
      <c r="B3396" t="s">
        <v>177</v>
      </c>
      <c r="C3396" t="s">
        <v>1659</v>
      </c>
      <c r="D3396" t="s">
        <v>151</v>
      </c>
      <c r="E3396" t="s">
        <v>214</v>
      </c>
      <c r="F3396" t="s">
        <v>11</v>
      </c>
      <c r="G3396" t="s">
        <v>37620</v>
      </c>
      <c r="H3396" t="s">
        <v>3376</v>
      </c>
      <c r="I3396" t="s">
        <v>37621</v>
      </c>
      <c r="J3396" t="s">
        <v>1137</v>
      </c>
      <c r="K3396" t="s">
        <v>37622</v>
      </c>
      <c r="L3396" t="s">
        <v>37623</v>
      </c>
      <c r="M3396" t="s">
        <v>37624</v>
      </c>
    </row>
    <row r="3397" spans="1:13">
      <c r="A3397" t="s">
        <v>177</v>
      </c>
      <c r="B3397" t="s">
        <v>177</v>
      </c>
      <c r="C3397" t="s">
        <v>1659</v>
      </c>
      <c r="D3397" t="s">
        <v>151</v>
      </c>
      <c r="E3397" t="s">
        <v>214</v>
      </c>
      <c r="F3397" t="s">
        <v>20</v>
      </c>
      <c r="G3397" t="s">
        <v>37625</v>
      </c>
      <c r="H3397" t="s">
        <v>2673</v>
      </c>
      <c r="I3397" t="s">
        <v>37626</v>
      </c>
      <c r="J3397" t="s">
        <v>1808</v>
      </c>
      <c r="K3397" t="s">
        <v>37627</v>
      </c>
      <c r="L3397" t="s">
        <v>37628</v>
      </c>
      <c r="M3397" t="s">
        <v>37629</v>
      </c>
    </row>
    <row r="3398" spans="1:13">
      <c r="A3398" t="s">
        <v>177</v>
      </c>
      <c r="B3398" t="s">
        <v>177</v>
      </c>
      <c r="C3398" t="s">
        <v>1659</v>
      </c>
      <c r="D3398" t="s">
        <v>151</v>
      </c>
      <c r="E3398" t="s">
        <v>222</v>
      </c>
      <c r="F3398" t="s">
        <v>3</v>
      </c>
      <c r="G3398" t="s">
        <v>37630</v>
      </c>
      <c r="H3398" t="s">
        <v>2246</v>
      </c>
      <c r="I3398" t="s">
        <v>37631</v>
      </c>
      <c r="J3398" t="s">
        <v>2779</v>
      </c>
      <c r="K3398" t="s">
        <v>37632</v>
      </c>
      <c r="L3398" t="s">
        <v>37633</v>
      </c>
      <c r="M3398" t="s">
        <v>37634</v>
      </c>
    </row>
    <row r="3399" spans="1:13">
      <c r="A3399" t="s">
        <v>177</v>
      </c>
      <c r="B3399" t="s">
        <v>177</v>
      </c>
      <c r="C3399" t="s">
        <v>1659</v>
      </c>
      <c r="D3399" t="s">
        <v>151</v>
      </c>
      <c r="E3399" t="s">
        <v>222</v>
      </c>
      <c r="F3399" t="s">
        <v>10</v>
      </c>
      <c r="G3399" t="s">
        <v>37635</v>
      </c>
      <c r="H3399" t="s">
        <v>1991</v>
      </c>
      <c r="I3399" t="s">
        <v>37636</v>
      </c>
      <c r="J3399" t="s">
        <v>2673</v>
      </c>
      <c r="K3399" t="s">
        <v>37637</v>
      </c>
      <c r="L3399" t="s">
        <v>37638</v>
      </c>
      <c r="M3399" t="s">
        <v>37639</v>
      </c>
    </row>
    <row r="3400" spans="1:13">
      <c r="A3400" t="s">
        <v>177</v>
      </c>
      <c r="B3400" t="s">
        <v>177</v>
      </c>
      <c r="C3400" t="s">
        <v>1659</v>
      </c>
      <c r="D3400" t="s">
        <v>151</v>
      </c>
      <c r="E3400" t="s">
        <v>222</v>
      </c>
      <c r="F3400" t="s">
        <v>2</v>
      </c>
      <c r="G3400" t="s">
        <v>37640</v>
      </c>
      <c r="H3400" t="s">
        <v>8337</v>
      </c>
      <c r="I3400" t="s">
        <v>37641</v>
      </c>
      <c r="J3400" t="s">
        <v>3456</v>
      </c>
      <c r="K3400" t="s">
        <v>37642</v>
      </c>
      <c r="L3400" t="s">
        <v>37643</v>
      </c>
      <c r="M3400" t="s">
        <v>37644</v>
      </c>
    </row>
    <row r="3401" spans="1:13">
      <c r="A3401" t="s">
        <v>177</v>
      </c>
      <c r="B3401" t="s">
        <v>177</v>
      </c>
      <c r="C3401" t="s">
        <v>1659</v>
      </c>
      <c r="D3401" t="s">
        <v>151</v>
      </c>
      <c r="E3401" t="s">
        <v>222</v>
      </c>
      <c r="F3401" t="s">
        <v>4</v>
      </c>
      <c r="G3401" t="s">
        <v>37645</v>
      </c>
      <c r="H3401" t="s">
        <v>3455</v>
      </c>
      <c r="I3401" t="s">
        <v>37646</v>
      </c>
      <c r="J3401" t="s">
        <v>3055</v>
      </c>
      <c r="K3401" t="s">
        <v>37647</v>
      </c>
      <c r="L3401" t="s">
        <v>37648</v>
      </c>
      <c r="M3401" t="s">
        <v>37649</v>
      </c>
    </row>
    <row r="3402" spans="1:13">
      <c r="A3402" t="s">
        <v>177</v>
      </c>
      <c r="B3402" t="s">
        <v>177</v>
      </c>
      <c r="C3402" t="s">
        <v>1659</v>
      </c>
      <c r="D3402" t="s">
        <v>151</v>
      </c>
      <c r="E3402" t="s">
        <v>222</v>
      </c>
      <c r="F3402" t="s">
        <v>11</v>
      </c>
      <c r="G3402" t="s">
        <v>37650</v>
      </c>
      <c r="H3402" t="s">
        <v>1285</v>
      </c>
      <c r="I3402" t="s">
        <v>37651</v>
      </c>
      <c r="J3402" t="s">
        <v>2135</v>
      </c>
      <c r="K3402" t="s">
        <v>37652</v>
      </c>
      <c r="L3402" t="s">
        <v>37653</v>
      </c>
      <c r="M3402" t="s">
        <v>37654</v>
      </c>
    </row>
    <row r="3403" spans="1:13">
      <c r="A3403" t="s">
        <v>177</v>
      </c>
      <c r="B3403" t="s">
        <v>177</v>
      </c>
      <c r="C3403" t="s">
        <v>1659</v>
      </c>
      <c r="D3403" t="s">
        <v>151</v>
      </c>
      <c r="E3403" t="s">
        <v>222</v>
      </c>
      <c r="F3403" t="s">
        <v>20</v>
      </c>
      <c r="G3403" t="s">
        <v>37655</v>
      </c>
      <c r="H3403" t="s">
        <v>2655</v>
      </c>
      <c r="I3403" t="s">
        <v>37656</v>
      </c>
      <c r="J3403" t="s">
        <v>1807</v>
      </c>
      <c r="K3403" t="s">
        <v>37657</v>
      </c>
      <c r="L3403" t="s">
        <v>37658</v>
      </c>
      <c r="M3403" t="s">
        <v>37659</v>
      </c>
    </row>
    <row r="3404" spans="1:13">
      <c r="A3404" t="s">
        <v>177</v>
      </c>
      <c r="B3404" t="s">
        <v>177</v>
      </c>
      <c r="C3404" t="s">
        <v>1659</v>
      </c>
      <c r="D3404" t="s">
        <v>151</v>
      </c>
      <c r="E3404" t="s">
        <v>230</v>
      </c>
      <c r="F3404" t="s">
        <v>3</v>
      </c>
      <c r="G3404" t="s">
        <v>37660</v>
      </c>
      <c r="H3404" t="s">
        <v>1149</v>
      </c>
      <c r="I3404" t="s">
        <v>37661</v>
      </c>
      <c r="J3404" t="s">
        <v>1155</v>
      </c>
      <c r="K3404" t="s">
        <v>37662</v>
      </c>
      <c r="L3404" t="s">
        <v>33671</v>
      </c>
      <c r="M3404" t="s">
        <v>37663</v>
      </c>
    </row>
    <row r="3405" spans="1:13">
      <c r="A3405" t="s">
        <v>177</v>
      </c>
      <c r="B3405" t="s">
        <v>177</v>
      </c>
      <c r="C3405" t="s">
        <v>1659</v>
      </c>
      <c r="D3405" t="s">
        <v>151</v>
      </c>
      <c r="E3405" t="s">
        <v>230</v>
      </c>
      <c r="F3405" t="s">
        <v>10</v>
      </c>
      <c r="G3405" t="s">
        <v>37664</v>
      </c>
      <c r="H3405" t="s">
        <v>3471</v>
      </c>
      <c r="I3405" t="s">
        <v>37665</v>
      </c>
      <c r="J3405" t="s">
        <v>1326</v>
      </c>
      <c r="K3405" t="s">
        <v>37666</v>
      </c>
      <c r="L3405" t="s">
        <v>37667</v>
      </c>
      <c r="M3405" t="s">
        <v>37668</v>
      </c>
    </row>
    <row r="3406" spans="1:13">
      <c r="A3406" t="s">
        <v>177</v>
      </c>
      <c r="B3406" t="s">
        <v>177</v>
      </c>
      <c r="C3406" t="s">
        <v>1659</v>
      </c>
      <c r="D3406" t="s">
        <v>151</v>
      </c>
      <c r="E3406" t="s">
        <v>230</v>
      </c>
      <c r="F3406" t="s">
        <v>2</v>
      </c>
      <c r="G3406" t="s">
        <v>37669</v>
      </c>
      <c r="H3406" t="s">
        <v>1226</v>
      </c>
      <c r="I3406" t="s">
        <v>37670</v>
      </c>
      <c r="J3406" t="s">
        <v>4323</v>
      </c>
      <c r="K3406" t="s">
        <v>37671</v>
      </c>
      <c r="L3406" t="s">
        <v>37672</v>
      </c>
      <c r="M3406" t="s">
        <v>37673</v>
      </c>
    </row>
    <row r="3407" spans="1:13">
      <c r="A3407" t="s">
        <v>177</v>
      </c>
      <c r="B3407" t="s">
        <v>177</v>
      </c>
      <c r="C3407" t="s">
        <v>1659</v>
      </c>
      <c r="D3407" t="s">
        <v>151</v>
      </c>
      <c r="E3407" t="s">
        <v>230</v>
      </c>
      <c r="F3407" t="s">
        <v>4</v>
      </c>
      <c r="G3407" t="s">
        <v>37674</v>
      </c>
      <c r="H3407" t="s">
        <v>3932</v>
      </c>
      <c r="I3407" t="s">
        <v>37675</v>
      </c>
      <c r="J3407" t="s">
        <v>1937</v>
      </c>
      <c r="K3407" t="s">
        <v>37676</v>
      </c>
      <c r="L3407" t="s">
        <v>37677</v>
      </c>
      <c r="M3407" t="s">
        <v>37678</v>
      </c>
    </row>
    <row r="3408" spans="1:13">
      <c r="A3408" t="s">
        <v>177</v>
      </c>
      <c r="B3408" t="s">
        <v>177</v>
      </c>
      <c r="C3408" t="s">
        <v>1659</v>
      </c>
      <c r="D3408" t="s">
        <v>151</v>
      </c>
      <c r="E3408" t="s">
        <v>230</v>
      </c>
      <c r="F3408" t="s">
        <v>11</v>
      </c>
      <c r="G3408" t="s">
        <v>37679</v>
      </c>
      <c r="H3408" t="s">
        <v>2563</v>
      </c>
      <c r="I3408" t="s">
        <v>37680</v>
      </c>
      <c r="J3408" t="s">
        <v>1853</v>
      </c>
      <c r="K3408" t="s">
        <v>37681</v>
      </c>
      <c r="L3408" t="s">
        <v>37682</v>
      </c>
      <c r="M3408" t="s">
        <v>30956</v>
      </c>
    </row>
    <row r="3409" spans="1:13">
      <c r="A3409" t="s">
        <v>177</v>
      </c>
      <c r="B3409" t="s">
        <v>177</v>
      </c>
      <c r="C3409" t="s">
        <v>1659</v>
      </c>
      <c r="D3409" t="s">
        <v>151</v>
      </c>
      <c r="E3409" t="s">
        <v>230</v>
      </c>
      <c r="F3409" t="s">
        <v>20</v>
      </c>
      <c r="G3409" t="s">
        <v>37683</v>
      </c>
      <c r="H3409" t="s">
        <v>2759</v>
      </c>
      <c r="I3409" t="s">
        <v>37684</v>
      </c>
      <c r="J3409" t="s">
        <v>1719</v>
      </c>
      <c r="K3409" t="s">
        <v>37685</v>
      </c>
      <c r="L3409" t="s">
        <v>37686</v>
      </c>
      <c r="M3409" t="s">
        <v>25225</v>
      </c>
    </row>
    <row r="3410" spans="1:13">
      <c r="A3410" t="s">
        <v>177</v>
      </c>
      <c r="B3410" t="s">
        <v>177</v>
      </c>
      <c r="C3410" t="s">
        <v>1659</v>
      </c>
      <c r="D3410" t="s">
        <v>151</v>
      </c>
      <c r="E3410" t="s">
        <v>238</v>
      </c>
      <c r="F3410" t="s">
        <v>3</v>
      </c>
      <c r="G3410" t="s">
        <v>37687</v>
      </c>
      <c r="H3410" t="s">
        <v>3018</v>
      </c>
      <c r="I3410" t="s">
        <v>37688</v>
      </c>
      <c r="J3410" t="s">
        <v>1232</v>
      </c>
      <c r="K3410" t="s">
        <v>37689</v>
      </c>
      <c r="L3410" t="s">
        <v>37690</v>
      </c>
      <c r="M3410" t="s">
        <v>37691</v>
      </c>
    </row>
    <row r="3411" spans="1:13">
      <c r="A3411" t="s">
        <v>177</v>
      </c>
      <c r="B3411" t="s">
        <v>177</v>
      </c>
      <c r="C3411" t="s">
        <v>1659</v>
      </c>
      <c r="D3411" t="s">
        <v>151</v>
      </c>
      <c r="E3411" t="s">
        <v>238</v>
      </c>
      <c r="F3411" t="s">
        <v>10</v>
      </c>
      <c r="G3411" t="s">
        <v>37692</v>
      </c>
      <c r="H3411" t="s">
        <v>3376</v>
      </c>
      <c r="I3411" t="s">
        <v>37621</v>
      </c>
      <c r="J3411" t="s">
        <v>4307</v>
      </c>
      <c r="K3411" t="s">
        <v>37693</v>
      </c>
      <c r="L3411" t="s">
        <v>37694</v>
      </c>
      <c r="M3411" t="s">
        <v>37695</v>
      </c>
    </row>
    <row r="3412" spans="1:13">
      <c r="A3412" t="s">
        <v>177</v>
      </c>
      <c r="B3412" t="s">
        <v>177</v>
      </c>
      <c r="C3412" t="s">
        <v>1659</v>
      </c>
      <c r="D3412" t="s">
        <v>151</v>
      </c>
      <c r="E3412" t="s">
        <v>238</v>
      </c>
      <c r="F3412" t="s">
        <v>2</v>
      </c>
      <c r="G3412" t="s">
        <v>37696</v>
      </c>
      <c r="H3412" t="s">
        <v>4100</v>
      </c>
      <c r="I3412" t="s">
        <v>37697</v>
      </c>
      <c r="J3412" t="s">
        <v>2674</v>
      </c>
      <c r="K3412" t="s">
        <v>37698</v>
      </c>
      <c r="L3412" t="s">
        <v>14391</v>
      </c>
      <c r="M3412" t="s">
        <v>37699</v>
      </c>
    </row>
    <row r="3413" spans="1:13">
      <c r="A3413" t="s">
        <v>177</v>
      </c>
      <c r="B3413" t="s">
        <v>177</v>
      </c>
      <c r="C3413" t="s">
        <v>1659</v>
      </c>
      <c r="D3413" t="s">
        <v>151</v>
      </c>
      <c r="E3413" t="s">
        <v>238</v>
      </c>
      <c r="F3413" t="s">
        <v>4</v>
      </c>
      <c r="G3413" t="s">
        <v>37700</v>
      </c>
      <c r="H3413" t="s">
        <v>2541</v>
      </c>
      <c r="I3413" t="s">
        <v>37701</v>
      </c>
      <c r="J3413" t="s">
        <v>2052</v>
      </c>
      <c r="K3413" t="s">
        <v>37702</v>
      </c>
      <c r="L3413" t="s">
        <v>37703</v>
      </c>
      <c r="M3413" t="s">
        <v>37704</v>
      </c>
    </row>
    <row r="3414" spans="1:13">
      <c r="A3414" t="s">
        <v>177</v>
      </c>
      <c r="B3414" t="s">
        <v>177</v>
      </c>
      <c r="C3414" t="s">
        <v>1659</v>
      </c>
      <c r="D3414" t="s">
        <v>151</v>
      </c>
      <c r="E3414" t="s">
        <v>238</v>
      </c>
      <c r="F3414" t="s">
        <v>11</v>
      </c>
      <c r="G3414" t="s">
        <v>37705</v>
      </c>
      <c r="H3414" t="s">
        <v>2301</v>
      </c>
      <c r="I3414" t="s">
        <v>37706</v>
      </c>
      <c r="J3414" t="s">
        <v>1613</v>
      </c>
      <c r="K3414" t="s">
        <v>37707</v>
      </c>
      <c r="L3414" t="s">
        <v>37708</v>
      </c>
      <c r="M3414" t="s">
        <v>37709</v>
      </c>
    </row>
    <row r="3415" spans="1:13">
      <c r="A3415" t="s">
        <v>177</v>
      </c>
      <c r="B3415" t="s">
        <v>177</v>
      </c>
      <c r="C3415" t="s">
        <v>1659</v>
      </c>
      <c r="D3415" t="s">
        <v>151</v>
      </c>
      <c r="E3415" t="s">
        <v>238</v>
      </c>
      <c r="F3415" t="s">
        <v>20</v>
      </c>
      <c r="G3415" t="s">
        <v>37710</v>
      </c>
      <c r="H3415" t="s">
        <v>1807</v>
      </c>
      <c r="I3415" t="s">
        <v>37711</v>
      </c>
      <c r="J3415" t="s">
        <v>1853</v>
      </c>
      <c r="K3415" t="s">
        <v>37681</v>
      </c>
      <c r="L3415" t="s">
        <v>37712</v>
      </c>
      <c r="M3415" t="s">
        <v>37713</v>
      </c>
    </row>
    <row r="3416" spans="1:13">
      <c r="A3416" t="s">
        <v>177</v>
      </c>
      <c r="B3416" t="s">
        <v>177</v>
      </c>
      <c r="C3416" t="s">
        <v>1659</v>
      </c>
      <c r="D3416" t="s">
        <v>152</v>
      </c>
      <c r="E3416" t="s">
        <v>246</v>
      </c>
      <c r="F3416" t="s">
        <v>3</v>
      </c>
      <c r="G3416" t="s">
        <v>37714</v>
      </c>
      <c r="H3416" t="s">
        <v>2135</v>
      </c>
      <c r="I3416" t="s">
        <v>37715</v>
      </c>
      <c r="J3416" t="s">
        <v>2159</v>
      </c>
      <c r="K3416" t="s">
        <v>37716</v>
      </c>
      <c r="L3416" t="s">
        <v>37717</v>
      </c>
      <c r="M3416" t="s">
        <v>8291</v>
      </c>
    </row>
    <row r="3417" spans="1:13">
      <c r="A3417" t="s">
        <v>177</v>
      </c>
      <c r="B3417" t="s">
        <v>177</v>
      </c>
      <c r="C3417" t="s">
        <v>1659</v>
      </c>
      <c r="D3417" t="s">
        <v>152</v>
      </c>
      <c r="E3417" t="s">
        <v>246</v>
      </c>
      <c r="F3417" t="s">
        <v>10</v>
      </c>
      <c r="G3417" t="s">
        <v>37718</v>
      </c>
      <c r="H3417" t="s">
        <v>2186</v>
      </c>
      <c r="I3417" t="s">
        <v>37719</v>
      </c>
      <c r="J3417" t="s">
        <v>2390</v>
      </c>
      <c r="K3417" t="s">
        <v>37720</v>
      </c>
      <c r="L3417" t="s">
        <v>37721</v>
      </c>
      <c r="M3417" t="s">
        <v>37722</v>
      </c>
    </row>
    <row r="3418" spans="1:13">
      <c r="A3418" t="s">
        <v>177</v>
      </c>
      <c r="B3418" t="s">
        <v>177</v>
      </c>
      <c r="C3418" t="s">
        <v>1659</v>
      </c>
      <c r="D3418" t="s">
        <v>152</v>
      </c>
      <c r="E3418" t="s">
        <v>246</v>
      </c>
      <c r="F3418" t="s">
        <v>2</v>
      </c>
      <c r="G3418" t="s">
        <v>37723</v>
      </c>
      <c r="H3418" t="s">
        <v>2806</v>
      </c>
      <c r="I3418" t="s">
        <v>37724</v>
      </c>
      <c r="J3418" t="s">
        <v>4587</v>
      </c>
      <c r="K3418" t="s">
        <v>37725</v>
      </c>
      <c r="L3418" t="s">
        <v>29603</v>
      </c>
      <c r="M3418" t="s">
        <v>37726</v>
      </c>
    </row>
    <row r="3419" spans="1:13">
      <c r="A3419" t="s">
        <v>177</v>
      </c>
      <c r="B3419" t="s">
        <v>177</v>
      </c>
      <c r="C3419" t="s">
        <v>1659</v>
      </c>
      <c r="D3419" t="s">
        <v>152</v>
      </c>
      <c r="E3419" t="s">
        <v>246</v>
      </c>
      <c r="F3419" t="s">
        <v>4</v>
      </c>
      <c r="G3419" t="s">
        <v>37727</v>
      </c>
      <c r="H3419" t="s">
        <v>3125</v>
      </c>
      <c r="I3419" t="s">
        <v>37728</v>
      </c>
      <c r="J3419" t="s">
        <v>1969</v>
      </c>
      <c r="K3419" t="s">
        <v>37729</v>
      </c>
      <c r="L3419" t="s">
        <v>37730</v>
      </c>
      <c r="M3419" t="s">
        <v>37731</v>
      </c>
    </row>
    <row r="3420" spans="1:13">
      <c r="A3420" t="s">
        <v>177</v>
      </c>
      <c r="B3420" t="s">
        <v>177</v>
      </c>
      <c r="C3420" t="s">
        <v>1659</v>
      </c>
      <c r="D3420" t="s">
        <v>152</v>
      </c>
      <c r="E3420" t="s">
        <v>246</v>
      </c>
      <c r="F3420" t="s">
        <v>11</v>
      </c>
      <c r="G3420" t="s">
        <v>37732</v>
      </c>
      <c r="H3420" t="s">
        <v>2122</v>
      </c>
      <c r="I3420" t="s">
        <v>37733</v>
      </c>
      <c r="J3420" t="s">
        <v>2463</v>
      </c>
      <c r="K3420" t="s">
        <v>37734</v>
      </c>
      <c r="L3420" t="s">
        <v>37735</v>
      </c>
      <c r="M3420" t="s">
        <v>37736</v>
      </c>
    </row>
    <row r="3421" spans="1:13">
      <c r="A3421" t="s">
        <v>177</v>
      </c>
      <c r="B3421" t="s">
        <v>177</v>
      </c>
      <c r="C3421" t="s">
        <v>1659</v>
      </c>
      <c r="D3421" t="s">
        <v>152</v>
      </c>
      <c r="E3421" t="s">
        <v>246</v>
      </c>
      <c r="F3421" t="s">
        <v>20</v>
      </c>
      <c r="G3421" t="s">
        <v>37737</v>
      </c>
      <c r="H3421" t="s">
        <v>4428</v>
      </c>
      <c r="I3421" t="s">
        <v>37738</v>
      </c>
      <c r="J3421" t="s">
        <v>2384</v>
      </c>
      <c r="K3421" t="s">
        <v>37739</v>
      </c>
      <c r="L3421" t="s">
        <v>37740</v>
      </c>
      <c r="M3421" t="s">
        <v>37741</v>
      </c>
    </row>
    <row r="3422" spans="1:13">
      <c r="A3422" t="s">
        <v>177</v>
      </c>
      <c r="B3422" t="s">
        <v>177</v>
      </c>
      <c r="C3422" t="s">
        <v>1659</v>
      </c>
      <c r="D3422" t="s">
        <v>152</v>
      </c>
      <c r="E3422" t="s">
        <v>254</v>
      </c>
      <c r="F3422" t="s">
        <v>3</v>
      </c>
      <c r="G3422" t="s">
        <v>37742</v>
      </c>
      <c r="H3422" t="s">
        <v>2186</v>
      </c>
      <c r="I3422" t="s">
        <v>37719</v>
      </c>
      <c r="J3422" t="s">
        <v>2157</v>
      </c>
      <c r="K3422" t="s">
        <v>37743</v>
      </c>
      <c r="L3422" t="s">
        <v>31228</v>
      </c>
      <c r="M3422" t="s">
        <v>10457</v>
      </c>
    </row>
    <row r="3423" spans="1:13">
      <c r="A3423" t="s">
        <v>177</v>
      </c>
      <c r="B3423" t="s">
        <v>177</v>
      </c>
      <c r="C3423" t="s">
        <v>1659</v>
      </c>
      <c r="D3423" t="s">
        <v>152</v>
      </c>
      <c r="E3423" t="s">
        <v>254</v>
      </c>
      <c r="F3423" t="s">
        <v>10</v>
      </c>
      <c r="G3423" t="s">
        <v>37744</v>
      </c>
      <c r="H3423" t="s">
        <v>1794</v>
      </c>
      <c r="I3423" t="s">
        <v>37745</v>
      </c>
      <c r="J3423" t="s">
        <v>2469</v>
      </c>
      <c r="K3423" t="s">
        <v>37746</v>
      </c>
      <c r="L3423" t="s">
        <v>37747</v>
      </c>
      <c r="M3423" t="s">
        <v>37748</v>
      </c>
    </row>
    <row r="3424" spans="1:13">
      <c r="A3424" t="s">
        <v>177</v>
      </c>
      <c r="B3424" t="s">
        <v>177</v>
      </c>
      <c r="C3424" t="s">
        <v>1659</v>
      </c>
      <c r="D3424" t="s">
        <v>152</v>
      </c>
      <c r="E3424" t="s">
        <v>254</v>
      </c>
      <c r="F3424" t="s">
        <v>2</v>
      </c>
      <c r="G3424" t="s">
        <v>37749</v>
      </c>
      <c r="H3424" t="s">
        <v>7608</v>
      </c>
      <c r="I3424" t="s">
        <v>37750</v>
      </c>
      <c r="J3424" t="s">
        <v>3089</v>
      </c>
      <c r="K3424" t="s">
        <v>37751</v>
      </c>
      <c r="L3424" t="s">
        <v>37752</v>
      </c>
      <c r="M3424" t="s">
        <v>37753</v>
      </c>
    </row>
    <row r="3425" spans="1:13">
      <c r="A3425" t="s">
        <v>177</v>
      </c>
      <c r="B3425" t="s">
        <v>177</v>
      </c>
      <c r="C3425" t="s">
        <v>1659</v>
      </c>
      <c r="D3425" t="s">
        <v>152</v>
      </c>
      <c r="E3425" t="s">
        <v>254</v>
      </c>
      <c r="F3425" t="s">
        <v>4</v>
      </c>
      <c r="G3425" t="s">
        <v>37754</v>
      </c>
      <c r="H3425" t="s">
        <v>2895</v>
      </c>
      <c r="I3425" t="s">
        <v>37755</v>
      </c>
      <c r="J3425" t="s">
        <v>2655</v>
      </c>
      <c r="K3425" t="s">
        <v>37756</v>
      </c>
      <c r="L3425" t="s">
        <v>37740</v>
      </c>
      <c r="M3425" t="s">
        <v>37757</v>
      </c>
    </row>
    <row r="3426" spans="1:13">
      <c r="A3426" t="s">
        <v>177</v>
      </c>
      <c r="B3426" t="s">
        <v>177</v>
      </c>
      <c r="C3426" t="s">
        <v>1659</v>
      </c>
      <c r="D3426" t="s">
        <v>152</v>
      </c>
      <c r="E3426" t="s">
        <v>254</v>
      </c>
      <c r="F3426" t="s">
        <v>11</v>
      </c>
      <c r="G3426" t="s">
        <v>37758</v>
      </c>
      <c r="H3426" t="s">
        <v>1250</v>
      </c>
      <c r="I3426" t="s">
        <v>37759</v>
      </c>
      <c r="J3426" t="s">
        <v>1807</v>
      </c>
      <c r="K3426" t="s">
        <v>37657</v>
      </c>
      <c r="L3426" t="s">
        <v>37760</v>
      </c>
      <c r="M3426" t="s">
        <v>37761</v>
      </c>
    </row>
    <row r="3427" spans="1:13">
      <c r="A3427" t="s">
        <v>177</v>
      </c>
      <c r="B3427" t="s">
        <v>177</v>
      </c>
      <c r="C3427" t="s">
        <v>1659</v>
      </c>
      <c r="D3427" t="s">
        <v>152</v>
      </c>
      <c r="E3427" t="s">
        <v>254</v>
      </c>
      <c r="F3427" t="s">
        <v>20</v>
      </c>
      <c r="G3427" t="s">
        <v>37762</v>
      </c>
      <c r="H3427" t="s">
        <v>2309</v>
      </c>
      <c r="I3427" t="s">
        <v>37763</v>
      </c>
      <c r="J3427" t="s">
        <v>1981</v>
      </c>
      <c r="K3427" t="s">
        <v>37764</v>
      </c>
      <c r="L3427" t="s">
        <v>37765</v>
      </c>
      <c r="M3427" t="s">
        <v>37766</v>
      </c>
    </row>
    <row r="3428" spans="1:13">
      <c r="A3428" t="s">
        <v>177</v>
      </c>
      <c r="B3428" t="s">
        <v>177</v>
      </c>
      <c r="C3428" t="s">
        <v>1659</v>
      </c>
      <c r="D3428" t="s">
        <v>152</v>
      </c>
      <c r="E3428" t="s">
        <v>197</v>
      </c>
      <c r="F3428" t="s">
        <v>3</v>
      </c>
      <c r="G3428" t="s">
        <v>37767</v>
      </c>
      <c r="H3428" t="s">
        <v>3322</v>
      </c>
      <c r="I3428" t="s">
        <v>37768</v>
      </c>
      <c r="J3428" t="s">
        <v>2330</v>
      </c>
      <c r="K3428" t="s">
        <v>37769</v>
      </c>
      <c r="L3428" t="s">
        <v>37770</v>
      </c>
      <c r="M3428" t="s">
        <v>37771</v>
      </c>
    </row>
    <row r="3429" spans="1:13">
      <c r="A3429" t="s">
        <v>177</v>
      </c>
      <c r="B3429" t="s">
        <v>177</v>
      </c>
      <c r="C3429" t="s">
        <v>1659</v>
      </c>
      <c r="D3429" t="s">
        <v>152</v>
      </c>
      <c r="E3429" t="s">
        <v>197</v>
      </c>
      <c r="F3429" t="s">
        <v>10</v>
      </c>
      <c r="G3429" t="s">
        <v>37772</v>
      </c>
      <c r="H3429" t="s">
        <v>4462</v>
      </c>
      <c r="I3429" t="s">
        <v>37773</v>
      </c>
      <c r="J3429" t="s">
        <v>2469</v>
      </c>
      <c r="K3429" t="s">
        <v>37746</v>
      </c>
      <c r="L3429" t="s">
        <v>37774</v>
      </c>
      <c r="M3429" t="s">
        <v>37775</v>
      </c>
    </row>
    <row r="3430" spans="1:13">
      <c r="A3430" t="s">
        <v>177</v>
      </c>
      <c r="B3430" t="s">
        <v>177</v>
      </c>
      <c r="C3430" t="s">
        <v>1659</v>
      </c>
      <c r="D3430" t="s">
        <v>152</v>
      </c>
      <c r="E3430" t="s">
        <v>197</v>
      </c>
      <c r="F3430" t="s">
        <v>2</v>
      </c>
      <c r="G3430" t="s">
        <v>37776</v>
      </c>
      <c r="H3430" t="s">
        <v>1883</v>
      </c>
      <c r="I3430" t="s">
        <v>37777</v>
      </c>
      <c r="J3430" t="s">
        <v>4115</v>
      </c>
      <c r="K3430" t="s">
        <v>37778</v>
      </c>
      <c r="L3430" t="s">
        <v>37779</v>
      </c>
      <c r="M3430" t="s">
        <v>37780</v>
      </c>
    </row>
    <row r="3431" spans="1:13">
      <c r="A3431" t="s">
        <v>177</v>
      </c>
      <c r="B3431" t="s">
        <v>177</v>
      </c>
      <c r="C3431" t="s">
        <v>1659</v>
      </c>
      <c r="D3431" t="s">
        <v>152</v>
      </c>
      <c r="E3431" t="s">
        <v>197</v>
      </c>
      <c r="F3431" t="s">
        <v>4</v>
      </c>
      <c r="G3431" t="s">
        <v>37781</v>
      </c>
      <c r="H3431" t="s">
        <v>4100</v>
      </c>
      <c r="I3431" t="s">
        <v>37697</v>
      </c>
      <c r="J3431" t="s">
        <v>1982</v>
      </c>
      <c r="K3431" t="s">
        <v>37782</v>
      </c>
      <c r="L3431" t="s">
        <v>37783</v>
      </c>
      <c r="M3431" t="s">
        <v>37784</v>
      </c>
    </row>
    <row r="3432" spans="1:13">
      <c r="A3432" t="s">
        <v>177</v>
      </c>
      <c r="B3432" t="s">
        <v>177</v>
      </c>
      <c r="C3432" t="s">
        <v>1659</v>
      </c>
      <c r="D3432" t="s">
        <v>152</v>
      </c>
      <c r="E3432" t="s">
        <v>197</v>
      </c>
      <c r="F3432" t="s">
        <v>11</v>
      </c>
      <c r="G3432" t="s">
        <v>37785</v>
      </c>
      <c r="H3432" t="s">
        <v>3221</v>
      </c>
      <c r="I3432" t="s">
        <v>37786</v>
      </c>
      <c r="J3432" t="s">
        <v>2027</v>
      </c>
      <c r="K3432" t="s">
        <v>37787</v>
      </c>
      <c r="L3432" t="s">
        <v>37788</v>
      </c>
      <c r="M3432" t="s">
        <v>37789</v>
      </c>
    </row>
    <row r="3433" spans="1:13">
      <c r="A3433" t="s">
        <v>177</v>
      </c>
      <c r="B3433" t="s">
        <v>177</v>
      </c>
      <c r="C3433" t="s">
        <v>1659</v>
      </c>
      <c r="D3433" t="s">
        <v>152</v>
      </c>
      <c r="E3433" t="s">
        <v>197</v>
      </c>
      <c r="F3433" t="s">
        <v>20</v>
      </c>
      <c r="G3433" t="s">
        <v>37790</v>
      </c>
      <c r="H3433" t="s">
        <v>3221</v>
      </c>
      <c r="I3433" t="s">
        <v>37786</v>
      </c>
      <c r="J3433" t="s">
        <v>2074</v>
      </c>
      <c r="K3433" t="s">
        <v>37791</v>
      </c>
      <c r="L3433" t="s">
        <v>37792</v>
      </c>
      <c r="M3433" t="s">
        <v>37789</v>
      </c>
    </row>
    <row r="3434" spans="1:13">
      <c r="A3434" t="s">
        <v>177</v>
      </c>
      <c r="B3434" t="s">
        <v>177</v>
      </c>
      <c r="C3434" t="s">
        <v>1659</v>
      </c>
      <c r="D3434" t="s">
        <v>152</v>
      </c>
      <c r="E3434" t="s">
        <v>269</v>
      </c>
      <c r="F3434" t="s">
        <v>3</v>
      </c>
      <c r="G3434" t="s">
        <v>37793</v>
      </c>
      <c r="H3434" t="s">
        <v>6725</v>
      </c>
      <c r="I3434" t="s">
        <v>37794</v>
      </c>
      <c r="J3434" t="s">
        <v>3937</v>
      </c>
      <c r="K3434" t="s">
        <v>37795</v>
      </c>
      <c r="L3434" t="s">
        <v>37796</v>
      </c>
      <c r="M3434" t="s">
        <v>37797</v>
      </c>
    </row>
    <row r="3435" spans="1:13">
      <c r="A3435" t="s">
        <v>177</v>
      </c>
      <c r="B3435" t="s">
        <v>177</v>
      </c>
      <c r="C3435" t="s">
        <v>1659</v>
      </c>
      <c r="D3435" t="s">
        <v>152</v>
      </c>
      <c r="E3435" t="s">
        <v>269</v>
      </c>
      <c r="F3435" t="s">
        <v>10</v>
      </c>
      <c r="G3435" t="s">
        <v>37798</v>
      </c>
      <c r="H3435" t="s">
        <v>7245</v>
      </c>
      <c r="I3435" t="s">
        <v>37799</v>
      </c>
      <c r="J3435" t="s">
        <v>3370</v>
      </c>
      <c r="K3435" t="s">
        <v>37800</v>
      </c>
      <c r="L3435" t="s">
        <v>37801</v>
      </c>
      <c r="M3435" t="s">
        <v>26378</v>
      </c>
    </row>
    <row r="3436" spans="1:13">
      <c r="A3436" t="s">
        <v>177</v>
      </c>
      <c r="B3436" t="s">
        <v>177</v>
      </c>
      <c r="C3436" t="s">
        <v>1659</v>
      </c>
      <c r="D3436" t="s">
        <v>152</v>
      </c>
      <c r="E3436" t="s">
        <v>269</v>
      </c>
      <c r="F3436" t="s">
        <v>2</v>
      </c>
      <c r="G3436" t="s">
        <v>37802</v>
      </c>
      <c r="H3436" t="s">
        <v>3701</v>
      </c>
      <c r="I3436" t="s">
        <v>37803</v>
      </c>
      <c r="J3436" t="s">
        <v>3731</v>
      </c>
      <c r="K3436" t="s">
        <v>37804</v>
      </c>
      <c r="L3436" t="s">
        <v>37805</v>
      </c>
      <c r="M3436" t="s">
        <v>37806</v>
      </c>
    </row>
    <row r="3437" spans="1:13">
      <c r="A3437" t="s">
        <v>177</v>
      </c>
      <c r="B3437" t="s">
        <v>177</v>
      </c>
      <c r="C3437" t="s">
        <v>1659</v>
      </c>
      <c r="D3437" t="s">
        <v>152</v>
      </c>
      <c r="E3437" t="s">
        <v>269</v>
      </c>
      <c r="F3437" t="s">
        <v>4</v>
      </c>
      <c r="G3437" t="s">
        <v>37807</v>
      </c>
      <c r="H3437" t="s">
        <v>2551</v>
      </c>
      <c r="I3437" t="s">
        <v>37808</v>
      </c>
      <c r="J3437" t="s">
        <v>2481</v>
      </c>
      <c r="K3437" t="s">
        <v>37809</v>
      </c>
      <c r="L3437" t="s">
        <v>37810</v>
      </c>
      <c r="M3437" t="s">
        <v>37811</v>
      </c>
    </row>
    <row r="3438" spans="1:13">
      <c r="A3438" t="s">
        <v>177</v>
      </c>
      <c r="B3438" t="s">
        <v>177</v>
      </c>
      <c r="C3438" t="s">
        <v>1659</v>
      </c>
      <c r="D3438" t="s">
        <v>152</v>
      </c>
      <c r="E3438" t="s">
        <v>269</v>
      </c>
      <c r="F3438" t="s">
        <v>11</v>
      </c>
      <c r="G3438" t="s">
        <v>37812</v>
      </c>
      <c r="H3438" t="s">
        <v>2781</v>
      </c>
      <c r="I3438" t="s">
        <v>37813</v>
      </c>
      <c r="J3438" t="s">
        <v>1698</v>
      </c>
      <c r="K3438" t="s">
        <v>37814</v>
      </c>
      <c r="L3438" t="s">
        <v>37815</v>
      </c>
      <c r="M3438" t="s">
        <v>1351</v>
      </c>
    </row>
    <row r="3439" spans="1:13">
      <c r="A3439" t="s">
        <v>177</v>
      </c>
      <c r="B3439" t="s">
        <v>177</v>
      </c>
      <c r="C3439" t="s">
        <v>1659</v>
      </c>
      <c r="D3439" t="s">
        <v>152</v>
      </c>
      <c r="E3439" t="s">
        <v>269</v>
      </c>
      <c r="F3439" t="s">
        <v>20</v>
      </c>
      <c r="G3439" t="s">
        <v>37816</v>
      </c>
      <c r="H3439" t="s">
        <v>1968</v>
      </c>
      <c r="I3439" t="s">
        <v>37817</v>
      </c>
      <c r="J3439" t="s">
        <v>2052</v>
      </c>
      <c r="K3439" t="s">
        <v>37702</v>
      </c>
      <c r="L3439" t="s">
        <v>37818</v>
      </c>
      <c r="M3439" t="s">
        <v>37819</v>
      </c>
    </row>
    <row r="3440" spans="1:13">
      <c r="A3440" t="s">
        <v>177</v>
      </c>
      <c r="B3440" t="s">
        <v>177</v>
      </c>
      <c r="C3440" t="s">
        <v>1659</v>
      </c>
      <c r="D3440" t="s">
        <v>153</v>
      </c>
      <c r="E3440" t="s">
        <v>277</v>
      </c>
      <c r="F3440" t="s">
        <v>3</v>
      </c>
      <c r="G3440" t="s">
        <v>37820</v>
      </c>
      <c r="H3440" t="s">
        <v>2247</v>
      </c>
      <c r="I3440" t="s">
        <v>37821</v>
      </c>
      <c r="J3440" t="s">
        <v>2135</v>
      </c>
      <c r="K3440" t="s">
        <v>37652</v>
      </c>
      <c r="L3440" t="s">
        <v>37822</v>
      </c>
      <c r="M3440" t="s">
        <v>37823</v>
      </c>
    </row>
    <row r="3441" spans="1:13">
      <c r="A3441" t="s">
        <v>177</v>
      </c>
      <c r="B3441" t="s">
        <v>177</v>
      </c>
      <c r="C3441" t="s">
        <v>1659</v>
      </c>
      <c r="D3441" t="s">
        <v>153</v>
      </c>
      <c r="E3441" t="s">
        <v>277</v>
      </c>
      <c r="F3441" t="s">
        <v>10</v>
      </c>
      <c r="G3441" t="s">
        <v>37824</v>
      </c>
      <c r="H3441" t="s">
        <v>4238</v>
      </c>
      <c r="I3441" t="s">
        <v>37825</v>
      </c>
      <c r="J3441" t="s">
        <v>2551</v>
      </c>
      <c r="K3441" t="s">
        <v>37826</v>
      </c>
      <c r="L3441" t="s">
        <v>37827</v>
      </c>
      <c r="M3441" t="s">
        <v>37828</v>
      </c>
    </row>
    <row r="3442" spans="1:13">
      <c r="A3442" t="s">
        <v>177</v>
      </c>
      <c r="B3442" t="s">
        <v>177</v>
      </c>
      <c r="C3442" t="s">
        <v>1659</v>
      </c>
      <c r="D3442" t="s">
        <v>153</v>
      </c>
      <c r="E3442" t="s">
        <v>277</v>
      </c>
      <c r="F3442" t="s">
        <v>2</v>
      </c>
      <c r="G3442" t="s">
        <v>37829</v>
      </c>
      <c r="H3442" t="s">
        <v>3706</v>
      </c>
      <c r="I3442" t="s">
        <v>37830</v>
      </c>
      <c r="J3442" t="s">
        <v>1309</v>
      </c>
      <c r="K3442" t="s">
        <v>37831</v>
      </c>
      <c r="L3442" t="s">
        <v>37832</v>
      </c>
      <c r="M3442" t="s">
        <v>37833</v>
      </c>
    </row>
    <row r="3443" spans="1:13">
      <c r="A3443" t="s">
        <v>177</v>
      </c>
      <c r="B3443" t="s">
        <v>177</v>
      </c>
      <c r="C3443" t="s">
        <v>1659</v>
      </c>
      <c r="D3443" t="s">
        <v>153</v>
      </c>
      <c r="E3443" t="s">
        <v>277</v>
      </c>
      <c r="F3443" t="s">
        <v>4</v>
      </c>
      <c r="G3443" t="s">
        <v>37834</v>
      </c>
      <c r="H3443" t="s">
        <v>2350</v>
      </c>
      <c r="I3443" t="s">
        <v>37835</v>
      </c>
      <c r="J3443" t="s">
        <v>3054</v>
      </c>
      <c r="K3443" t="s">
        <v>16252</v>
      </c>
      <c r="L3443" t="s">
        <v>37836</v>
      </c>
      <c r="M3443" t="s">
        <v>37837</v>
      </c>
    </row>
    <row r="3444" spans="1:13">
      <c r="A3444" t="s">
        <v>177</v>
      </c>
      <c r="B3444" t="s">
        <v>177</v>
      </c>
      <c r="C3444" t="s">
        <v>1659</v>
      </c>
      <c r="D3444" t="s">
        <v>153</v>
      </c>
      <c r="E3444" t="s">
        <v>277</v>
      </c>
      <c r="F3444" t="s">
        <v>11</v>
      </c>
      <c r="G3444" t="s">
        <v>37838</v>
      </c>
      <c r="H3444" t="s">
        <v>5785</v>
      </c>
      <c r="I3444" t="s">
        <v>37839</v>
      </c>
      <c r="J3444" t="s">
        <v>926</v>
      </c>
      <c r="K3444" t="s">
        <v>37840</v>
      </c>
      <c r="L3444" t="s">
        <v>37841</v>
      </c>
      <c r="M3444" t="s">
        <v>37842</v>
      </c>
    </row>
    <row r="3445" spans="1:13">
      <c r="A3445" t="s">
        <v>177</v>
      </c>
      <c r="B3445" t="s">
        <v>177</v>
      </c>
      <c r="C3445" t="s">
        <v>1659</v>
      </c>
      <c r="D3445" t="s">
        <v>153</v>
      </c>
      <c r="E3445" t="s">
        <v>277</v>
      </c>
      <c r="F3445" t="s">
        <v>20</v>
      </c>
      <c r="G3445" t="s">
        <v>37843</v>
      </c>
      <c r="H3445" t="s">
        <v>1309</v>
      </c>
      <c r="I3445" t="s">
        <v>37844</v>
      </c>
      <c r="J3445" t="s">
        <v>2566</v>
      </c>
      <c r="K3445" t="s">
        <v>37845</v>
      </c>
      <c r="L3445" t="s">
        <v>37846</v>
      </c>
      <c r="M3445" t="s">
        <v>37847</v>
      </c>
    </row>
    <row r="3446" spans="1:13">
      <c r="A3446" t="s">
        <v>177</v>
      </c>
      <c r="B3446" t="s">
        <v>177</v>
      </c>
      <c r="C3446" t="s">
        <v>1659</v>
      </c>
      <c r="D3446" t="s">
        <v>153</v>
      </c>
      <c r="E3446" t="s">
        <v>188</v>
      </c>
      <c r="F3446" t="s">
        <v>3</v>
      </c>
      <c r="G3446" t="s">
        <v>37848</v>
      </c>
      <c r="H3446" t="s">
        <v>3589</v>
      </c>
      <c r="I3446" t="s">
        <v>37849</v>
      </c>
      <c r="J3446" t="s">
        <v>2779</v>
      </c>
      <c r="K3446" t="s">
        <v>37632</v>
      </c>
      <c r="L3446" t="s">
        <v>15069</v>
      </c>
      <c r="M3446" t="s">
        <v>37850</v>
      </c>
    </row>
    <row r="3447" spans="1:13">
      <c r="A3447" t="s">
        <v>177</v>
      </c>
      <c r="B3447" t="s">
        <v>177</v>
      </c>
      <c r="C3447" t="s">
        <v>1659</v>
      </c>
      <c r="D3447" t="s">
        <v>153</v>
      </c>
      <c r="E3447" t="s">
        <v>188</v>
      </c>
      <c r="F3447" t="s">
        <v>10</v>
      </c>
      <c r="G3447" t="s">
        <v>37851</v>
      </c>
      <c r="H3447" t="s">
        <v>3701</v>
      </c>
      <c r="I3447" t="s">
        <v>37803</v>
      </c>
      <c r="J3447" t="s">
        <v>1309</v>
      </c>
      <c r="K3447" t="s">
        <v>37831</v>
      </c>
      <c r="L3447" t="s">
        <v>37852</v>
      </c>
      <c r="M3447" t="s">
        <v>37853</v>
      </c>
    </row>
    <row r="3448" spans="1:13">
      <c r="A3448" t="s">
        <v>177</v>
      </c>
      <c r="B3448" t="s">
        <v>177</v>
      </c>
      <c r="C3448" t="s">
        <v>1659</v>
      </c>
      <c r="D3448" t="s">
        <v>153</v>
      </c>
      <c r="E3448" t="s">
        <v>188</v>
      </c>
      <c r="F3448" t="s">
        <v>2</v>
      </c>
      <c r="G3448" t="s">
        <v>37854</v>
      </c>
      <c r="H3448" t="s">
        <v>7554</v>
      </c>
      <c r="I3448" t="s">
        <v>37855</v>
      </c>
      <c r="J3448" t="s">
        <v>2343</v>
      </c>
      <c r="K3448" t="s">
        <v>37856</v>
      </c>
      <c r="L3448" t="s">
        <v>37857</v>
      </c>
      <c r="M3448" t="s">
        <v>37858</v>
      </c>
    </row>
    <row r="3449" spans="1:13">
      <c r="A3449" t="s">
        <v>177</v>
      </c>
      <c r="B3449" t="s">
        <v>177</v>
      </c>
      <c r="C3449" t="s">
        <v>1659</v>
      </c>
      <c r="D3449" t="s">
        <v>153</v>
      </c>
      <c r="E3449" t="s">
        <v>188</v>
      </c>
      <c r="F3449" t="s">
        <v>4</v>
      </c>
      <c r="G3449" t="s">
        <v>37859</v>
      </c>
      <c r="H3449" t="s">
        <v>1389</v>
      </c>
      <c r="I3449" t="s">
        <v>37860</v>
      </c>
      <c r="J3449" t="s">
        <v>2246</v>
      </c>
      <c r="K3449" t="s">
        <v>37861</v>
      </c>
      <c r="L3449" t="s">
        <v>37658</v>
      </c>
      <c r="M3449" t="s">
        <v>18865</v>
      </c>
    </row>
    <row r="3450" spans="1:13">
      <c r="A3450" t="s">
        <v>177</v>
      </c>
      <c r="B3450" t="s">
        <v>177</v>
      </c>
      <c r="C3450" t="s">
        <v>1659</v>
      </c>
      <c r="D3450" t="s">
        <v>153</v>
      </c>
      <c r="E3450" t="s">
        <v>188</v>
      </c>
      <c r="F3450" t="s">
        <v>11</v>
      </c>
      <c r="G3450" t="s">
        <v>37862</v>
      </c>
      <c r="H3450" t="s">
        <v>2596</v>
      </c>
      <c r="I3450" t="s">
        <v>37863</v>
      </c>
      <c r="J3450" t="s">
        <v>2324</v>
      </c>
      <c r="K3450" t="s">
        <v>37864</v>
      </c>
      <c r="L3450" t="s">
        <v>37865</v>
      </c>
      <c r="M3450" t="s">
        <v>37866</v>
      </c>
    </row>
    <row r="3451" spans="1:13">
      <c r="A3451" t="s">
        <v>177</v>
      </c>
      <c r="B3451" t="s">
        <v>177</v>
      </c>
      <c r="C3451" t="s">
        <v>1659</v>
      </c>
      <c r="D3451" t="s">
        <v>153</v>
      </c>
      <c r="E3451" t="s">
        <v>188</v>
      </c>
      <c r="F3451" t="s">
        <v>20</v>
      </c>
      <c r="G3451" t="s">
        <v>37867</v>
      </c>
      <c r="H3451" t="s">
        <v>3056</v>
      </c>
      <c r="I3451" t="s">
        <v>37868</v>
      </c>
      <c r="J3451" t="s">
        <v>2463</v>
      </c>
      <c r="K3451" t="s">
        <v>37734</v>
      </c>
      <c r="L3451" t="s">
        <v>37869</v>
      </c>
      <c r="M3451" t="s">
        <v>37870</v>
      </c>
    </row>
    <row r="3452" spans="1:13">
      <c r="A3452" t="s">
        <v>177</v>
      </c>
      <c r="B3452" t="s">
        <v>177</v>
      </c>
      <c r="C3452" t="s">
        <v>1659</v>
      </c>
      <c r="D3452" t="s">
        <v>153</v>
      </c>
      <c r="E3452" t="s">
        <v>292</v>
      </c>
      <c r="F3452" t="s">
        <v>3</v>
      </c>
      <c r="G3452" t="s">
        <v>37871</v>
      </c>
      <c r="H3452" t="s">
        <v>5367</v>
      </c>
      <c r="I3452" t="s">
        <v>37872</v>
      </c>
      <c r="J3452" t="s">
        <v>3219</v>
      </c>
      <c r="K3452" t="s">
        <v>37873</v>
      </c>
      <c r="L3452" t="s">
        <v>37874</v>
      </c>
      <c r="M3452" t="s">
        <v>37875</v>
      </c>
    </row>
    <row r="3453" spans="1:13">
      <c r="A3453" t="s">
        <v>177</v>
      </c>
      <c r="B3453" t="s">
        <v>177</v>
      </c>
      <c r="C3453" t="s">
        <v>1659</v>
      </c>
      <c r="D3453" t="s">
        <v>153</v>
      </c>
      <c r="E3453" t="s">
        <v>292</v>
      </c>
      <c r="F3453" t="s">
        <v>10</v>
      </c>
      <c r="G3453" t="s">
        <v>37876</v>
      </c>
      <c r="H3453" t="s">
        <v>6288</v>
      </c>
      <c r="I3453" t="s">
        <v>37877</v>
      </c>
      <c r="J3453" t="s">
        <v>2767</v>
      </c>
      <c r="K3453" t="s">
        <v>37878</v>
      </c>
      <c r="L3453" t="s">
        <v>37879</v>
      </c>
      <c r="M3453" t="s">
        <v>37880</v>
      </c>
    </row>
    <row r="3454" spans="1:13">
      <c r="A3454" t="s">
        <v>177</v>
      </c>
      <c r="B3454" t="s">
        <v>177</v>
      </c>
      <c r="C3454" t="s">
        <v>1659</v>
      </c>
      <c r="D3454" t="s">
        <v>153</v>
      </c>
      <c r="E3454" t="s">
        <v>292</v>
      </c>
      <c r="F3454" t="s">
        <v>2</v>
      </c>
      <c r="G3454" t="s">
        <v>37881</v>
      </c>
      <c r="H3454" t="s">
        <v>7659</v>
      </c>
      <c r="I3454" t="s">
        <v>37882</v>
      </c>
      <c r="J3454" t="s">
        <v>4203</v>
      </c>
      <c r="K3454" t="s">
        <v>37883</v>
      </c>
      <c r="L3454" t="s">
        <v>37884</v>
      </c>
      <c r="M3454" t="s">
        <v>37885</v>
      </c>
    </row>
    <row r="3455" spans="1:13">
      <c r="A3455" t="s">
        <v>177</v>
      </c>
      <c r="B3455" t="s">
        <v>177</v>
      </c>
      <c r="C3455" t="s">
        <v>1659</v>
      </c>
      <c r="D3455" t="s">
        <v>153</v>
      </c>
      <c r="E3455" t="s">
        <v>292</v>
      </c>
      <c r="F3455" t="s">
        <v>4</v>
      </c>
      <c r="G3455" t="s">
        <v>37886</v>
      </c>
      <c r="H3455" t="s">
        <v>5009</v>
      </c>
      <c r="I3455" t="s">
        <v>37887</v>
      </c>
      <c r="J3455" t="s">
        <v>2914</v>
      </c>
      <c r="K3455" t="s">
        <v>37888</v>
      </c>
      <c r="L3455" t="s">
        <v>37889</v>
      </c>
      <c r="M3455" t="s">
        <v>37890</v>
      </c>
    </row>
    <row r="3456" spans="1:13">
      <c r="A3456" t="s">
        <v>177</v>
      </c>
      <c r="B3456" t="s">
        <v>177</v>
      </c>
      <c r="C3456" t="s">
        <v>1659</v>
      </c>
      <c r="D3456" t="s">
        <v>153</v>
      </c>
      <c r="E3456" t="s">
        <v>292</v>
      </c>
      <c r="F3456" t="s">
        <v>11</v>
      </c>
      <c r="G3456" t="s">
        <v>37891</v>
      </c>
      <c r="H3456" t="s">
        <v>3073</v>
      </c>
      <c r="I3456" t="s">
        <v>37892</v>
      </c>
      <c r="J3456" t="s">
        <v>2029</v>
      </c>
      <c r="K3456" t="s">
        <v>37893</v>
      </c>
      <c r="L3456" t="s">
        <v>37894</v>
      </c>
      <c r="M3456" t="s">
        <v>37895</v>
      </c>
    </row>
    <row r="3457" spans="1:13">
      <c r="A3457" t="s">
        <v>177</v>
      </c>
      <c r="B3457" t="s">
        <v>177</v>
      </c>
      <c r="C3457" t="s">
        <v>1659</v>
      </c>
      <c r="D3457" t="s">
        <v>153</v>
      </c>
      <c r="E3457" t="s">
        <v>292</v>
      </c>
      <c r="F3457" t="s">
        <v>20</v>
      </c>
      <c r="G3457" t="s">
        <v>37896</v>
      </c>
      <c r="H3457" t="s">
        <v>2914</v>
      </c>
      <c r="I3457" t="s">
        <v>37897</v>
      </c>
      <c r="J3457" t="s">
        <v>2324</v>
      </c>
      <c r="K3457" t="s">
        <v>37864</v>
      </c>
      <c r="L3457" t="s">
        <v>37898</v>
      </c>
      <c r="M3457" t="s">
        <v>37899</v>
      </c>
    </row>
    <row r="3458" spans="1:13">
      <c r="A3458" t="s">
        <v>177</v>
      </c>
      <c r="B3458" t="s">
        <v>177</v>
      </c>
      <c r="C3458" t="s">
        <v>1659</v>
      </c>
      <c r="D3458" t="s">
        <v>153</v>
      </c>
      <c r="E3458" t="s">
        <v>300</v>
      </c>
      <c r="F3458" t="s">
        <v>3</v>
      </c>
      <c r="G3458" t="s">
        <v>37900</v>
      </c>
      <c r="H3458" t="s">
        <v>7607</v>
      </c>
      <c r="I3458" t="s">
        <v>37901</v>
      </c>
      <c r="J3458" t="s">
        <v>3185</v>
      </c>
      <c r="K3458" t="s">
        <v>37902</v>
      </c>
      <c r="L3458" t="s">
        <v>37903</v>
      </c>
      <c r="M3458" t="s">
        <v>37904</v>
      </c>
    </row>
    <row r="3459" spans="1:13">
      <c r="A3459" t="s">
        <v>177</v>
      </c>
      <c r="B3459" t="s">
        <v>177</v>
      </c>
      <c r="C3459" t="s">
        <v>1659</v>
      </c>
      <c r="D3459" t="s">
        <v>153</v>
      </c>
      <c r="E3459" t="s">
        <v>300</v>
      </c>
      <c r="F3459" t="s">
        <v>10</v>
      </c>
      <c r="G3459" t="s">
        <v>37905</v>
      </c>
      <c r="H3459" t="s">
        <v>4939</v>
      </c>
      <c r="I3459" t="s">
        <v>37906</v>
      </c>
      <c r="J3459" t="s">
        <v>1120</v>
      </c>
      <c r="K3459" t="s">
        <v>37907</v>
      </c>
      <c r="L3459" t="s">
        <v>37908</v>
      </c>
      <c r="M3459" t="s">
        <v>37909</v>
      </c>
    </row>
    <row r="3460" spans="1:13">
      <c r="A3460" t="s">
        <v>177</v>
      </c>
      <c r="B3460" t="s">
        <v>177</v>
      </c>
      <c r="C3460" t="s">
        <v>1659</v>
      </c>
      <c r="D3460" t="s">
        <v>153</v>
      </c>
      <c r="E3460" t="s">
        <v>300</v>
      </c>
      <c r="F3460" t="s">
        <v>2</v>
      </c>
      <c r="G3460" t="s">
        <v>37910</v>
      </c>
      <c r="H3460" t="s">
        <v>2802</v>
      </c>
      <c r="I3460" t="s">
        <v>37911</v>
      </c>
      <c r="J3460" t="s">
        <v>3990</v>
      </c>
      <c r="K3460" t="s">
        <v>37912</v>
      </c>
      <c r="L3460" t="s">
        <v>37913</v>
      </c>
      <c r="M3460" t="s">
        <v>37914</v>
      </c>
    </row>
    <row r="3461" spans="1:13">
      <c r="A3461" t="s">
        <v>177</v>
      </c>
      <c r="B3461" t="s">
        <v>177</v>
      </c>
      <c r="C3461" t="s">
        <v>1659</v>
      </c>
      <c r="D3461" t="s">
        <v>153</v>
      </c>
      <c r="E3461" t="s">
        <v>300</v>
      </c>
      <c r="F3461" t="s">
        <v>4</v>
      </c>
      <c r="G3461" t="s">
        <v>37915</v>
      </c>
      <c r="H3461" t="s">
        <v>2060</v>
      </c>
      <c r="I3461" t="s">
        <v>37916</v>
      </c>
      <c r="J3461" t="s">
        <v>2404</v>
      </c>
      <c r="K3461" t="s">
        <v>37917</v>
      </c>
      <c r="L3461" t="s">
        <v>37918</v>
      </c>
      <c r="M3461" t="s">
        <v>37919</v>
      </c>
    </row>
    <row r="3462" spans="1:13">
      <c r="A3462" t="s">
        <v>177</v>
      </c>
      <c r="B3462" t="s">
        <v>177</v>
      </c>
      <c r="C3462" t="s">
        <v>1659</v>
      </c>
      <c r="D3462" t="s">
        <v>153</v>
      </c>
      <c r="E3462" t="s">
        <v>300</v>
      </c>
      <c r="F3462" t="s">
        <v>11</v>
      </c>
      <c r="G3462" t="s">
        <v>37920</v>
      </c>
      <c r="H3462" t="s">
        <v>2608</v>
      </c>
      <c r="I3462" t="s">
        <v>37602</v>
      </c>
      <c r="J3462" t="s">
        <v>1744</v>
      </c>
      <c r="K3462" t="s">
        <v>37921</v>
      </c>
      <c r="L3462" t="s">
        <v>37922</v>
      </c>
      <c r="M3462" t="s">
        <v>37923</v>
      </c>
    </row>
    <row r="3463" spans="1:13">
      <c r="A3463" t="s">
        <v>177</v>
      </c>
      <c r="B3463" t="s">
        <v>177</v>
      </c>
      <c r="C3463" t="s">
        <v>1659</v>
      </c>
      <c r="D3463" t="s">
        <v>153</v>
      </c>
      <c r="E3463" t="s">
        <v>300</v>
      </c>
      <c r="F3463" t="s">
        <v>20</v>
      </c>
      <c r="G3463" t="s">
        <v>37924</v>
      </c>
      <c r="H3463" t="s">
        <v>926</v>
      </c>
      <c r="I3463" t="s">
        <v>37925</v>
      </c>
      <c r="J3463" t="s">
        <v>1961</v>
      </c>
      <c r="K3463" t="s">
        <v>37926</v>
      </c>
      <c r="L3463" t="s">
        <v>37810</v>
      </c>
      <c r="M3463" t="s">
        <v>37927</v>
      </c>
    </row>
    <row r="3464" spans="1:13">
      <c r="A3464" t="s">
        <v>177</v>
      </c>
      <c r="B3464" t="s">
        <v>177</v>
      </c>
      <c r="C3464" t="s">
        <v>1659</v>
      </c>
      <c r="D3464" t="s">
        <v>154</v>
      </c>
      <c r="E3464" t="s">
        <v>277</v>
      </c>
      <c r="F3464" t="s">
        <v>3</v>
      </c>
      <c r="G3464" t="s">
        <v>37928</v>
      </c>
      <c r="H3464" t="s">
        <v>2135</v>
      </c>
      <c r="I3464" t="s">
        <v>37715</v>
      </c>
      <c r="J3464" t="s">
        <v>2239</v>
      </c>
      <c r="K3464" t="s">
        <v>37929</v>
      </c>
      <c r="L3464" t="s">
        <v>37717</v>
      </c>
      <c r="M3464" t="s">
        <v>37930</v>
      </c>
    </row>
    <row r="3465" spans="1:13">
      <c r="A3465" t="s">
        <v>177</v>
      </c>
      <c r="B3465" t="s">
        <v>177</v>
      </c>
      <c r="C3465" t="s">
        <v>1659</v>
      </c>
      <c r="D3465" t="s">
        <v>154</v>
      </c>
      <c r="E3465" t="s">
        <v>277</v>
      </c>
      <c r="F3465" t="s">
        <v>10</v>
      </c>
      <c r="G3465" t="s">
        <v>37931</v>
      </c>
      <c r="H3465" t="s">
        <v>2510</v>
      </c>
      <c r="I3465" t="s">
        <v>37932</v>
      </c>
      <c r="J3465" t="s">
        <v>1948</v>
      </c>
      <c r="K3465" t="s">
        <v>37933</v>
      </c>
      <c r="L3465" t="s">
        <v>37934</v>
      </c>
      <c r="M3465" t="s">
        <v>37935</v>
      </c>
    </row>
    <row r="3466" spans="1:13">
      <c r="A3466" t="s">
        <v>177</v>
      </c>
      <c r="B3466" t="s">
        <v>177</v>
      </c>
      <c r="C3466" t="s">
        <v>1659</v>
      </c>
      <c r="D3466" t="s">
        <v>154</v>
      </c>
      <c r="E3466" t="s">
        <v>277</v>
      </c>
      <c r="F3466" t="s">
        <v>2</v>
      </c>
      <c r="G3466" t="s">
        <v>37936</v>
      </c>
      <c r="H3466" t="s">
        <v>7008</v>
      </c>
      <c r="I3466" t="s">
        <v>37937</v>
      </c>
      <c r="J3466" t="s">
        <v>1623</v>
      </c>
      <c r="K3466" t="s">
        <v>11673</v>
      </c>
      <c r="L3466" t="s">
        <v>37938</v>
      </c>
      <c r="M3466" t="s">
        <v>37939</v>
      </c>
    </row>
    <row r="3467" spans="1:13">
      <c r="A3467" t="s">
        <v>177</v>
      </c>
      <c r="B3467" t="s">
        <v>177</v>
      </c>
      <c r="C3467" t="s">
        <v>1659</v>
      </c>
      <c r="D3467" t="s">
        <v>154</v>
      </c>
      <c r="E3467" t="s">
        <v>277</v>
      </c>
      <c r="F3467" t="s">
        <v>4</v>
      </c>
      <c r="G3467" t="s">
        <v>37940</v>
      </c>
      <c r="H3467" t="s">
        <v>4038</v>
      </c>
      <c r="I3467" t="s">
        <v>37941</v>
      </c>
      <c r="J3467" t="s">
        <v>2187</v>
      </c>
      <c r="K3467" t="s">
        <v>37942</v>
      </c>
      <c r="L3467" t="s">
        <v>37943</v>
      </c>
      <c r="M3467" t="s">
        <v>37944</v>
      </c>
    </row>
    <row r="3468" spans="1:13">
      <c r="A3468" t="s">
        <v>177</v>
      </c>
      <c r="B3468" t="s">
        <v>177</v>
      </c>
      <c r="C3468" t="s">
        <v>1659</v>
      </c>
      <c r="D3468" t="s">
        <v>154</v>
      </c>
      <c r="E3468" t="s">
        <v>277</v>
      </c>
      <c r="F3468" t="s">
        <v>11</v>
      </c>
      <c r="G3468" t="s">
        <v>37945</v>
      </c>
      <c r="H3468" t="s">
        <v>5857</v>
      </c>
      <c r="I3468" t="s">
        <v>37946</v>
      </c>
      <c r="J3468" t="s">
        <v>2646</v>
      </c>
      <c r="K3468" t="s">
        <v>37947</v>
      </c>
      <c r="L3468" t="s">
        <v>37948</v>
      </c>
      <c r="M3468" t="s">
        <v>37949</v>
      </c>
    </row>
    <row r="3469" spans="1:13">
      <c r="A3469" t="s">
        <v>177</v>
      </c>
      <c r="B3469" t="s">
        <v>177</v>
      </c>
      <c r="C3469" t="s">
        <v>1659</v>
      </c>
      <c r="D3469" t="s">
        <v>154</v>
      </c>
      <c r="E3469" t="s">
        <v>277</v>
      </c>
      <c r="F3469" t="s">
        <v>20</v>
      </c>
      <c r="G3469" t="s">
        <v>37950</v>
      </c>
      <c r="H3469" t="s">
        <v>916</v>
      </c>
      <c r="I3469" t="s">
        <v>37951</v>
      </c>
      <c r="J3469" t="s">
        <v>2566</v>
      </c>
      <c r="K3469" t="s">
        <v>37845</v>
      </c>
      <c r="L3469" t="s">
        <v>37952</v>
      </c>
      <c r="M3469" t="s">
        <v>29084</v>
      </c>
    </row>
    <row r="3470" spans="1:13">
      <c r="A3470" t="s">
        <v>177</v>
      </c>
      <c r="B3470" t="s">
        <v>177</v>
      </c>
      <c r="C3470" t="s">
        <v>1659</v>
      </c>
      <c r="D3470" t="s">
        <v>154</v>
      </c>
      <c r="E3470" t="s">
        <v>315</v>
      </c>
      <c r="F3470" t="s">
        <v>3</v>
      </c>
      <c r="G3470" t="s">
        <v>37953</v>
      </c>
      <c r="H3470" t="s">
        <v>2330</v>
      </c>
      <c r="I3470" t="s">
        <v>37954</v>
      </c>
      <c r="J3470" t="s">
        <v>2982</v>
      </c>
      <c r="K3470" t="s">
        <v>37955</v>
      </c>
      <c r="L3470" t="s">
        <v>37956</v>
      </c>
      <c r="M3470" t="s">
        <v>485</v>
      </c>
    </row>
    <row r="3471" spans="1:13">
      <c r="A3471" t="s">
        <v>177</v>
      </c>
      <c r="B3471" t="s">
        <v>177</v>
      </c>
      <c r="C3471" t="s">
        <v>1659</v>
      </c>
      <c r="D3471" t="s">
        <v>154</v>
      </c>
      <c r="E3471" t="s">
        <v>315</v>
      </c>
      <c r="F3471" t="s">
        <v>10</v>
      </c>
      <c r="G3471" t="s">
        <v>37957</v>
      </c>
      <c r="H3471" t="s">
        <v>4561</v>
      </c>
      <c r="I3471" t="s">
        <v>37958</v>
      </c>
      <c r="J3471" t="s">
        <v>3322</v>
      </c>
      <c r="K3471" t="s">
        <v>37959</v>
      </c>
      <c r="L3471" t="s">
        <v>37960</v>
      </c>
      <c r="M3471" t="s">
        <v>37961</v>
      </c>
    </row>
    <row r="3472" spans="1:13">
      <c r="A3472" t="s">
        <v>177</v>
      </c>
      <c r="B3472" t="s">
        <v>177</v>
      </c>
      <c r="C3472" t="s">
        <v>1659</v>
      </c>
      <c r="D3472" t="s">
        <v>154</v>
      </c>
      <c r="E3472" t="s">
        <v>315</v>
      </c>
      <c r="F3472" t="s">
        <v>2</v>
      </c>
      <c r="G3472" t="s">
        <v>37962</v>
      </c>
      <c r="H3472" t="s">
        <v>7610</v>
      </c>
      <c r="I3472" t="s">
        <v>37963</v>
      </c>
      <c r="J3472" t="s">
        <v>2572</v>
      </c>
      <c r="K3472" t="s">
        <v>37964</v>
      </c>
      <c r="L3472" t="s">
        <v>37965</v>
      </c>
      <c r="M3472" t="s">
        <v>37966</v>
      </c>
    </row>
    <row r="3473" spans="1:13">
      <c r="A3473" t="s">
        <v>177</v>
      </c>
      <c r="B3473" t="s">
        <v>177</v>
      </c>
      <c r="C3473" t="s">
        <v>1659</v>
      </c>
      <c r="D3473" t="s">
        <v>154</v>
      </c>
      <c r="E3473" t="s">
        <v>315</v>
      </c>
      <c r="F3473" t="s">
        <v>4</v>
      </c>
      <c r="G3473" t="s">
        <v>37967</v>
      </c>
      <c r="H3473" t="s">
        <v>1840</v>
      </c>
      <c r="I3473" t="s">
        <v>37968</v>
      </c>
      <c r="J3473" t="s">
        <v>1419</v>
      </c>
      <c r="K3473" t="s">
        <v>37969</v>
      </c>
      <c r="L3473" t="s">
        <v>37970</v>
      </c>
      <c r="M3473" t="s">
        <v>31148</v>
      </c>
    </row>
    <row r="3474" spans="1:13">
      <c r="A3474" t="s">
        <v>177</v>
      </c>
      <c r="B3474" t="s">
        <v>177</v>
      </c>
      <c r="C3474" t="s">
        <v>1659</v>
      </c>
      <c r="D3474" t="s">
        <v>154</v>
      </c>
      <c r="E3474" t="s">
        <v>315</v>
      </c>
      <c r="F3474" t="s">
        <v>11</v>
      </c>
      <c r="G3474" t="s">
        <v>37971</v>
      </c>
      <c r="H3474" t="s">
        <v>1623</v>
      </c>
      <c r="I3474" t="s">
        <v>37972</v>
      </c>
      <c r="J3474" t="s">
        <v>2502</v>
      </c>
      <c r="K3474" t="s">
        <v>37973</v>
      </c>
      <c r="L3474" t="s">
        <v>37974</v>
      </c>
      <c r="M3474" t="s">
        <v>37975</v>
      </c>
    </row>
    <row r="3475" spans="1:13">
      <c r="A3475" t="s">
        <v>177</v>
      </c>
      <c r="B3475" t="s">
        <v>177</v>
      </c>
      <c r="C3475" t="s">
        <v>1659</v>
      </c>
      <c r="D3475" t="s">
        <v>154</v>
      </c>
      <c r="E3475" t="s">
        <v>315</v>
      </c>
      <c r="F3475" t="s">
        <v>20</v>
      </c>
      <c r="G3475" t="s">
        <v>37976</v>
      </c>
      <c r="H3475" t="s">
        <v>2351</v>
      </c>
      <c r="I3475" t="s">
        <v>37977</v>
      </c>
      <c r="J3475" t="s">
        <v>2687</v>
      </c>
      <c r="K3475" t="s">
        <v>37978</v>
      </c>
      <c r="L3475" t="s">
        <v>37979</v>
      </c>
      <c r="M3475" t="s">
        <v>37980</v>
      </c>
    </row>
    <row r="3476" spans="1:13">
      <c r="A3476" t="s">
        <v>177</v>
      </c>
      <c r="B3476" t="s">
        <v>177</v>
      </c>
      <c r="C3476" t="s">
        <v>1659</v>
      </c>
      <c r="D3476" t="s">
        <v>154</v>
      </c>
      <c r="E3476" t="s">
        <v>323</v>
      </c>
      <c r="F3476" t="s">
        <v>3</v>
      </c>
      <c r="G3476" t="s">
        <v>37981</v>
      </c>
      <c r="H3476" t="s">
        <v>3675</v>
      </c>
      <c r="I3476" t="s">
        <v>37982</v>
      </c>
      <c r="J3476" t="s">
        <v>1332</v>
      </c>
      <c r="K3476" t="s">
        <v>37983</v>
      </c>
      <c r="L3476" t="s">
        <v>36881</v>
      </c>
      <c r="M3476" t="s">
        <v>37984</v>
      </c>
    </row>
    <row r="3477" spans="1:13">
      <c r="A3477" t="s">
        <v>177</v>
      </c>
      <c r="B3477" t="s">
        <v>177</v>
      </c>
      <c r="C3477" t="s">
        <v>1659</v>
      </c>
      <c r="D3477" t="s">
        <v>154</v>
      </c>
      <c r="E3477" t="s">
        <v>323</v>
      </c>
      <c r="F3477" t="s">
        <v>10</v>
      </c>
      <c r="G3477" t="s">
        <v>37985</v>
      </c>
      <c r="H3477" t="s">
        <v>3125</v>
      </c>
      <c r="I3477" t="s">
        <v>37728</v>
      </c>
      <c r="J3477" t="s">
        <v>4257</v>
      </c>
      <c r="K3477" t="s">
        <v>37986</v>
      </c>
      <c r="L3477" t="s">
        <v>37987</v>
      </c>
      <c r="M3477" t="s">
        <v>37988</v>
      </c>
    </row>
    <row r="3478" spans="1:13">
      <c r="A3478" t="s">
        <v>177</v>
      </c>
      <c r="B3478" t="s">
        <v>177</v>
      </c>
      <c r="C3478" t="s">
        <v>1659</v>
      </c>
      <c r="D3478" t="s">
        <v>154</v>
      </c>
      <c r="E3478" t="s">
        <v>323</v>
      </c>
      <c r="F3478" t="s">
        <v>2</v>
      </c>
      <c r="G3478" t="s">
        <v>37989</v>
      </c>
      <c r="H3478" t="s">
        <v>2121</v>
      </c>
      <c r="I3478" t="s">
        <v>37990</v>
      </c>
      <c r="J3478" t="s">
        <v>2613</v>
      </c>
      <c r="K3478" t="s">
        <v>37991</v>
      </c>
      <c r="L3478" t="s">
        <v>37992</v>
      </c>
      <c r="M3478" t="s">
        <v>37993</v>
      </c>
    </row>
    <row r="3479" spans="1:13">
      <c r="A3479" t="s">
        <v>177</v>
      </c>
      <c r="B3479" t="s">
        <v>177</v>
      </c>
      <c r="C3479" t="s">
        <v>1659</v>
      </c>
      <c r="D3479" t="s">
        <v>154</v>
      </c>
      <c r="E3479" t="s">
        <v>323</v>
      </c>
      <c r="F3479" t="s">
        <v>4</v>
      </c>
      <c r="G3479" t="s">
        <v>37994</v>
      </c>
      <c r="H3479" t="s">
        <v>5340</v>
      </c>
      <c r="I3479" t="s">
        <v>37995</v>
      </c>
      <c r="J3479" t="s">
        <v>3389</v>
      </c>
      <c r="K3479" t="s">
        <v>37996</v>
      </c>
      <c r="L3479" t="s">
        <v>37997</v>
      </c>
      <c r="M3479" t="s">
        <v>37998</v>
      </c>
    </row>
    <row r="3480" spans="1:13">
      <c r="A3480" t="s">
        <v>177</v>
      </c>
      <c r="B3480" t="s">
        <v>177</v>
      </c>
      <c r="C3480" t="s">
        <v>1659</v>
      </c>
      <c r="D3480" t="s">
        <v>154</v>
      </c>
      <c r="E3480" t="s">
        <v>323</v>
      </c>
      <c r="F3480" t="s">
        <v>11</v>
      </c>
      <c r="G3480" t="s">
        <v>37999</v>
      </c>
      <c r="H3480" t="s">
        <v>3500</v>
      </c>
      <c r="I3480" t="s">
        <v>38000</v>
      </c>
      <c r="J3480" t="s">
        <v>1961</v>
      </c>
      <c r="K3480" t="s">
        <v>37926</v>
      </c>
      <c r="L3480" t="s">
        <v>38001</v>
      </c>
      <c r="M3480" t="s">
        <v>38002</v>
      </c>
    </row>
    <row r="3481" spans="1:13">
      <c r="A3481" t="s">
        <v>177</v>
      </c>
      <c r="B3481" t="s">
        <v>177</v>
      </c>
      <c r="C3481" t="s">
        <v>1659</v>
      </c>
      <c r="D3481" t="s">
        <v>154</v>
      </c>
      <c r="E3481" t="s">
        <v>323</v>
      </c>
      <c r="F3481" t="s">
        <v>20</v>
      </c>
      <c r="G3481" t="s">
        <v>38003</v>
      </c>
      <c r="H3481" t="s">
        <v>3191</v>
      </c>
      <c r="I3481" t="s">
        <v>38004</v>
      </c>
      <c r="J3481" t="s">
        <v>2114</v>
      </c>
      <c r="K3481" t="s">
        <v>38005</v>
      </c>
      <c r="L3481" t="s">
        <v>38006</v>
      </c>
      <c r="M3481" t="s">
        <v>38007</v>
      </c>
    </row>
    <row r="3482" spans="1:13">
      <c r="A3482" t="s">
        <v>177</v>
      </c>
      <c r="B3482" t="s">
        <v>177</v>
      </c>
      <c r="C3482" t="s">
        <v>1659</v>
      </c>
      <c r="D3482" t="s">
        <v>154</v>
      </c>
      <c r="E3482" t="s">
        <v>331</v>
      </c>
      <c r="F3482" t="s">
        <v>3</v>
      </c>
      <c r="G3482" t="s">
        <v>38008</v>
      </c>
      <c r="H3482" t="s">
        <v>3752</v>
      </c>
      <c r="I3482" t="s">
        <v>38009</v>
      </c>
      <c r="J3482" t="s">
        <v>3471</v>
      </c>
      <c r="K3482" t="s">
        <v>38010</v>
      </c>
      <c r="L3482" t="s">
        <v>38011</v>
      </c>
      <c r="M3482" t="s">
        <v>38012</v>
      </c>
    </row>
    <row r="3483" spans="1:13">
      <c r="A3483" t="s">
        <v>177</v>
      </c>
      <c r="B3483" t="s">
        <v>177</v>
      </c>
      <c r="C3483" t="s">
        <v>1659</v>
      </c>
      <c r="D3483" t="s">
        <v>154</v>
      </c>
      <c r="E3483" t="s">
        <v>331</v>
      </c>
      <c r="F3483" t="s">
        <v>10</v>
      </c>
      <c r="G3483" t="s">
        <v>38013</v>
      </c>
      <c r="H3483" t="s">
        <v>3394</v>
      </c>
      <c r="I3483" t="s">
        <v>38014</v>
      </c>
      <c r="J3483" t="s">
        <v>1326</v>
      </c>
      <c r="K3483" t="s">
        <v>37666</v>
      </c>
      <c r="L3483" t="s">
        <v>38015</v>
      </c>
      <c r="M3483" t="s">
        <v>31372</v>
      </c>
    </row>
    <row r="3484" spans="1:13">
      <c r="A3484" t="s">
        <v>177</v>
      </c>
      <c r="B3484" t="s">
        <v>177</v>
      </c>
      <c r="C3484" t="s">
        <v>1659</v>
      </c>
      <c r="D3484" t="s">
        <v>154</v>
      </c>
      <c r="E3484" t="s">
        <v>331</v>
      </c>
      <c r="F3484" t="s">
        <v>2</v>
      </c>
      <c r="G3484" t="s">
        <v>38016</v>
      </c>
      <c r="H3484" t="s">
        <v>1904</v>
      </c>
      <c r="I3484" t="s">
        <v>38017</v>
      </c>
      <c r="J3484" t="s">
        <v>3109</v>
      </c>
      <c r="K3484" t="s">
        <v>38018</v>
      </c>
      <c r="L3484" t="s">
        <v>38019</v>
      </c>
      <c r="M3484" t="s">
        <v>469</v>
      </c>
    </row>
    <row r="3485" spans="1:13">
      <c r="A3485" t="s">
        <v>177</v>
      </c>
      <c r="B3485" t="s">
        <v>177</v>
      </c>
      <c r="C3485" t="s">
        <v>1659</v>
      </c>
      <c r="D3485" t="s">
        <v>154</v>
      </c>
      <c r="E3485" t="s">
        <v>331</v>
      </c>
      <c r="F3485" t="s">
        <v>4</v>
      </c>
      <c r="G3485" t="s">
        <v>38020</v>
      </c>
      <c r="H3485" t="s">
        <v>1982</v>
      </c>
      <c r="I3485" t="s">
        <v>38021</v>
      </c>
      <c r="J3485" t="s">
        <v>2239</v>
      </c>
      <c r="K3485" t="s">
        <v>37929</v>
      </c>
      <c r="L3485" t="s">
        <v>38022</v>
      </c>
      <c r="M3485" t="s">
        <v>38023</v>
      </c>
    </row>
    <row r="3486" spans="1:13">
      <c r="A3486" t="s">
        <v>177</v>
      </c>
      <c r="B3486" t="s">
        <v>177</v>
      </c>
      <c r="C3486" t="s">
        <v>1659</v>
      </c>
      <c r="D3486" t="s">
        <v>154</v>
      </c>
      <c r="E3486" t="s">
        <v>331</v>
      </c>
      <c r="F3486" t="s">
        <v>11</v>
      </c>
      <c r="G3486" t="s">
        <v>38024</v>
      </c>
      <c r="H3486" t="s">
        <v>1137</v>
      </c>
      <c r="I3486" t="s">
        <v>38025</v>
      </c>
      <c r="J3486" t="s">
        <v>1590</v>
      </c>
      <c r="K3486" t="s">
        <v>38026</v>
      </c>
      <c r="L3486" t="s">
        <v>38027</v>
      </c>
      <c r="M3486" t="s">
        <v>38028</v>
      </c>
    </row>
    <row r="3487" spans="1:13">
      <c r="A3487" t="s">
        <v>177</v>
      </c>
      <c r="B3487" t="s">
        <v>177</v>
      </c>
      <c r="C3487" t="s">
        <v>1659</v>
      </c>
      <c r="D3487" t="s">
        <v>154</v>
      </c>
      <c r="E3487" t="s">
        <v>331</v>
      </c>
      <c r="F3487" t="s">
        <v>20</v>
      </c>
      <c r="G3487" t="s">
        <v>38029</v>
      </c>
      <c r="H3487" t="s">
        <v>2288</v>
      </c>
      <c r="I3487" t="s">
        <v>38030</v>
      </c>
      <c r="J3487" t="s">
        <v>1939</v>
      </c>
      <c r="K3487" t="s">
        <v>38031</v>
      </c>
      <c r="L3487" t="s">
        <v>38032</v>
      </c>
      <c r="M3487" t="s">
        <v>38033</v>
      </c>
    </row>
    <row r="3488" spans="1:13">
      <c r="A3488" t="s">
        <v>177</v>
      </c>
      <c r="B3488" t="s">
        <v>177</v>
      </c>
      <c r="C3488" t="s">
        <v>1659</v>
      </c>
      <c r="D3488" t="s">
        <v>155</v>
      </c>
      <c r="E3488" t="s">
        <v>339</v>
      </c>
      <c r="F3488" t="s">
        <v>3</v>
      </c>
      <c r="G3488" t="s">
        <v>38034</v>
      </c>
      <c r="H3488" t="s">
        <v>2758</v>
      </c>
      <c r="I3488" t="s">
        <v>38035</v>
      </c>
      <c r="J3488" t="s">
        <v>2529</v>
      </c>
      <c r="K3488" t="s">
        <v>38036</v>
      </c>
      <c r="L3488" t="s">
        <v>38037</v>
      </c>
      <c r="M3488" t="s">
        <v>38038</v>
      </c>
    </row>
    <row r="3489" spans="1:13">
      <c r="A3489" t="s">
        <v>177</v>
      </c>
      <c r="B3489" t="s">
        <v>177</v>
      </c>
      <c r="C3489" t="s">
        <v>1659</v>
      </c>
      <c r="D3489" t="s">
        <v>155</v>
      </c>
      <c r="E3489" t="s">
        <v>339</v>
      </c>
      <c r="F3489" t="s">
        <v>10</v>
      </c>
      <c r="G3489" t="s">
        <v>38039</v>
      </c>
      <c r="H3489" t="s">
        <v>5367</v>
      </c>
      <c r="I3489" t="s">
        <v>37872</v>
      </c>
      <c r="J3489" t="s">
        <v>3720</v>
      </c>
      <c r="K3489" t="s">
        <v>38040</v>
      </c>
      <c r="L3489" t="s">
        <v>38041</v>
      </c>
      <c r="M3489" t="s">
        <v>27240</v>
      </c>
    </row>
    <row r="3490" spans="1:13">
      <c r="A3490" t="s">
        <v>177</v>
      </c>
      <c r="B3490" t="s">
        <v>177</v>
      </c>
      <c r="C3490" t="s">
        <v>1659</v>
      </c>
      <c r="D3490" t="s">
        <v>155</v>
      </c>
      <c r="E3490" t="s">
        <v>339</v>
      </c>
      <c r="F3490" t="s">
        <v>2</v>
      </c>
      <c r="G3490" t="s">
        <v>38042</v>
      </c>
      <c r="H3490" t="s">
        <v>3670</v>
      </c>
      <c r="I3490" t="s">
        <v>38043</v>
      </c>
      <c r="J3490" t="s">
        <v>1303</v>
      </c>
      <c r="K3490" t="s">
        <v>38044</v>
      </c>
      <c r="L3490" t="s">
        <v>38045</v>
      </c>
      <c r="M3490" t="s">
        <v>38046</v>
      </c>
    </row>
    <row r="3491" spans="1:13">
      <c r="A3491" t="s">
        <v>177</v>
      </c>
      <c r="B3491" t="s">
        <v>177</v>
      </c>
      <c r="C3491" t="s">
        <v>1659</v>
      </c>
      <c r="D3491" t="s">
        <v>155</v>
      </c>
      <c r="E3491" t="s">
        <v>339</v>
      </c>
      <c r="F3491" t="s">
        <v>4</v>
      </c>
      <c r="G3491" t="s">
        <v>38047</v>
      </c>
      <c r="H3491" t="s">
        <v>7585</v>
      </c>
      <c r="I3491" t="s">
        <v>38048</v>
      </c>
      <c r="J3491" t="s">
        <v>1332</v>
      </c>
      <c r="K3491" t="s">
        <v>37983</v>
      </c>
      <c r="L3491" t="s">
        <v>38049</v>
      </c>
      <c r="M3491" t="s">
        <v>38050</v>
      </c>
    </row>
    <row r="3492" spans="1:13">
      <c r="A3492" t="s">
        <v>177</v>
      </c>
      <c r="B3492" t="s">
        <v>177</v>
      </c>
      <c r="C3492" t="s">
        <v>1659</v>
      </c>
      <c r="D3492" t="s">
        <v>155</v>
      </c>
      <c r="E3492" t="s">
        <v>339</v>
      </c>
      <c r="F3492" t="s">
        <v>11</v>
      </c>
      <c r="G3492" t="s">
        <v>38051</v>
      </c>
      <c r="H3492" t="s">
        <v>1220</v>
      </c>
      <c r="I3492" t="s">
        <v>38052</v>
      </c>
      <c r="J3492" t="s">
        <v>2059</v>
      </c>
      <c r="K3492" t="s">
        <v>38053</v>
      </c>
      <c r="L3492" t="s">
        <v>38054</v>
      </c>
      <c r="M3492" t="s">
        <v>38055</v>
      </c>
    </row>
    <row r="3493" spans="1:13">
      <c r="A3493" t="s">
        <v>177</v>
      </c>
      <c r="B3493" t="s">
        <v>177</v>
      </c>
      <c r="C3493" t="s">
        <v>1659</v>
      </c>
      <c r="D3493" t="s">
        <v>155</v>
      </c>
      <c r="E3493" t="s">
        <v>339</v>
      </c>
      <c r="F3493" t="s">
        <v>20</v>
      </c>
      <c r="G3493" t="s">
        <v>38056</v>
      </c>
      <c r="H3493" t="s">
        <v>2572</v>
      </c>
      <c r="I3493" t="s">
        <v>12859</v>
      </c>
      <c r="J3493" t="s">
        <v>1981</v>
      </c>
      <c r="K3493" t="s">
        <v>37764</v>
      </c>
      <c r="L3493" t="s">
        <v>38057</v>
      </c>
      <c r="M3493" t="s">
        <v>38058</v>
      </c>
    </row>
    <row r="3494" spans="1:13">
      <c r="A3494" t="s">
        <v>177</v>
      </c>
      <c r="B3494" t="s">
        <v>177</v>
      </c>
      <c r="C3494" t="s">
        <v>1659</v>
      </c>
      <c r="D3494" t="s">
        <v>155</v>
      </c>
      <c r="E3494" t="s">
        <v>347</v>
      </c>
      <c r="F3494" t="s">
        <v>3</v>
      </c>
      <c r="G3494" t="s">
        <v>38059</v>
      </c>
      <c r="H3494" t="s">
        <v>3056</v>
      </c>
      <c r="I3494" t="s">
        <v>37868</v>
      </c>
      <c r="J3494" t="s">
        <v>3221</v>
      </c>
      <c r="K3494" t="s">
        <v>38060</v>
      </c>
      <c r="L3494" t="s">
        <v>26582</v>
      </c>
      <c r="M3494" t="s">
        <v>38061</v>
      </c>
    </row>
    <row r="3495" spans="1:13">
      <c r="A3495" t="s">
        <v>177</v>
      </c>
      <c r="B3495" t="s">
        <v>177</v>
      </c>
      <c r="C3495" t="s">
        <v>1659</v>
      </c>
      <c r="D3495" t="s">
        <v>155</v>
      </c>
      <c r="E3495" t="s">
        <v>347</v>
      </c>
      <c r="F3495" t="s">
        <v>10</v>
      </c>
      <c r="G3495" t="s">
        <v>38062</v>
      </c>
      <c r="H3495" t="s">
        <v>1104</v>
      </c>
      <c r="I3495" t="s">
        <v>38063</v>
      </c>
      <c r="J3495" t="s">
        <v>1817</v>
      </c>
      <c r="K3495" t="s">
        <v>38064</v>
      </c>
      <c r="L3495" t="s">
        <v>38065</v>
      </c>
      <c r="M3495" t="s">
        <v>38066</v>
      </c>
    </row>
    <row r="3496" spans="1:13">
      <c r="A3496" t="s">
        <v>177</v>
      </c>
      <c r="B3496" t="s">
        <v>177</v>
      </c>
      <c r="C3496" t="s">
        <v>1659</v>
      </c>
      <c r="D3496" t="s">
        <v>155</v>
      </c>
      <c r="E3496" t="s">
        <v>347</v>
      </c>
      <c r="F3496" t="s">
        <v>2</v>
      </c>
      <c r="G3496" t="s">
        <v>38067</v>
      </c>
      <c r="H3496" t="s">
        <v>7008</v>
      </c>
      <c r="I3496" t="s">
        <v>37937</v>
      </c>
      <c r="J3496" t="s">
        <v>3322</v>
      </c>
      <c r="K3496" t="s">
        <v>37959</v>
      </c>
      <c r="L3496" t="s">
        <v>37938</v>
      </c>
      <c r="M3496" t="s">
        <v>38068</v>
      </c>
    </row>
    <row r="3497" spans="1:13">
      <c r="A3497" t="s">
        <v>177</v>
      </c>
      <c r="B3497" t="s">
        <v>177</v>
      </c>
      <c r="C3497" t="s">
        <v>1659</v>
      </c>
      <c r="D3497" t="s">
        <v>155</v>
      </c>
      <c r="E3497" t="s">
        <v>347</v>
      </c>
      <c r="F3497" t="s">
        <v>4</v>
      </c>
      <c r="G3497" t="s">
        <v>38069</v>
      </c>
      <c r="H3497" t="s">
        <v>2431</v>
      </c>
      <c r="I3497" t="s">
        <v>38070</v>
      </c>
      <c r="J3497" t="s">
        <v>2758</v>
      </c>
      <c r="K3497" t="s">
        <v>38071</v>
      </c>
      <c r="L3497" t="s">
        <v>38072</v>
      </c>
      <c r="M3497" t="s">
        <v>38073</v>
      </c>
    </row>
    <row r="3498" spans="1:13">
      <c r="A3498" t="s">
        <v>177</v>
      </c>
      <c r="B3498" t="s">
        <v>177</v>
      </c>
      <c r="C3498" t="s">
        <v>1659</v>
      </c>
      <c r="D3498" t="s">
        <v>155</v>
      </c>
      <c r="E3498" t="s">
        <v>347</v>
      </c>
      <c r="F3498" t="s">
        <v>11</v>
      </c>
      <c r="G3498" t="s">
        <v>38074</v>
      </c>
      <c r="H3498" t="s">
        <v>2655</v>
      </c>
      <c r="I3498" t="s">
        <v>37656</v>
      </c>
      <c r="J3498" t="s">
        <v>2239</v>
      </c>
      <c r="K3498" t="s">
        <v>37929</v>
      </c>
      <c r="L3498" t="s">
        <v>38075</v>
      </c>
      <c r="M3498" t="s">
        <v>38076</v>
      </c>
    </row>
    <row r="3499" spans="1:13">
      <c r="A3499" t="s">
        <v>177</v>
      </c>
      <c r="B3499" t="s">
        <v>177</v>
      </c>
      <c r="C3499" t="s">
        <v>1659</v>
      </c>
      <c r="D3499" t="s">
        <v>155</v>
      </c>
      <c r="E3499" t="s">
        <v>347</v>
      </c>
      <c r="F3499" t="s">
        <v>20</v>
      </c>
      <c r="G3499" t="s">
        <v>38077</v>
      </c>
      <c r="H3499" t="s">
        <v>2614</v>
      </c>
      <c r="I3499" t="s">
        <v>38078</v>
      </c>
      <c r="J3499" t="s">
        <v>2050</v>
      </c>
      <c r="K3499" t="s">
        <v>38079</v>
      </c>
      <c r="L3499" t="s">
        <v>37783</v>
      </c>
      <c r="M3499" t="s">
        <v>38080</v>
      </c>
    </row>
    <row r="3500" spans="1:13">
      <c r="A3500" t="s">
        <v>177</v>
      </c>
      <c r="B3500" t="s">
        <v>177</v>
      </c>
      <c r="C3500" t="s">
        <v>1659</v>
      </c>
      <c r="D3500" t="s">
        <v>155</v>
      </c>
      <c r="E3500" t="s">
        <v>230</v>
      </c>
      <c r="F3500" t="s">
        <v>3</v>
      </c>
      <c r="G3500" t="s">
        <v>38081</v>
      </c>
      <c r="H3500" t="s">
        <v>1904</v>
      </c>
      <c r="I3500" t="s">
        <v>38017</v>
      </c>
      <c r="J3500" t="s">
        <v>1751</v>
      </c>
      <c r="K3500" t="s">
        <v>38082</v>
      </c>
      <c r="L3500" t="s">
        <v>38083</v>
      </c>
      <c r="M3500" t="s">
        <v>38084</v>
      </c>
    </row>
    <row r="3501" spans="1:13">
      <c r="A3501" t="s">
        <v>177</v>
      </c>
      <c r="B3501" t="s">
        <v>177</v>
      </c>
      <c r="C3501" t="s">
        <v>1659</v>
      </c>
      <c r="D3501" t="s">
        <v>155</v>
      </c>
      <c r="E3501" t="s">
        <v>230</v>
      </c>
      <c r="F3501" t="s">
        <v>10</v>
      </c>
      <c r="G3501" t="s">
        <v>38085</v>
      </c>
      <c r="H3501" t="s">
        <v>3051</v>
      </c>
      <c r="I3501" t="s">
        <v>38086</v>
      </c>
      <c r="J3501" t="s">
        <v>1326</v>
      </c>
      <c r="K3501" t="s">
        <v>37666</v>
      </c>
      <c r="L3501" t="s">
        <v>38087</v>
      </c>
      <c r="M3501" t="s">
        <v>38088</v>
      </c>
    </row>
    <row r="3502" spans="1:13">
      <c r="A3502" t="s">
        <v>177</v>
      </c>
      <c r="B3502" t="s">
        <v>177</v>
      </c>
      <c r="C3502" t="s">
        <v>1659</v>
      </c>
      <c r="D3502" t="s">
        <v>155</v>
      </c>
      <c r="E3502" t="s">
        <v>230</v>
      </c>
      <c r="F3502" t="s">
        <v>2</v>
      </c>
      <c r="G3502" t="s">
        <v>38089</v>
      </c>
      <c r="H3502" t="s">
        <v>4921</v>
      </c>
      <c r="I3502" t="s">
        <v>38090</v>
      </c>
      <c r="J3502" t="s">
        <v>1623</v>
      </c>
      <c r="K3502" t="s">
        <v>11673</v>
      </c>
      <c r="L3502" t="s">
        <v>34812</v>
      </c>
      <c r="M3502" t="s">
        <v>38091</v>
      </c>
    </row>
    <row r="3503" spans="1:13">
      <c r="A3503" t="s">
        <v>177</v>
      </c>
      <c r="B3503" t="s">
        <v>177</v>
      </c>
      <c r="C3503" t="s">
        <v>1659</v>
      </c>
      <c r="D3503" t="s">
        <v>155</v>
      </c>
      <c r="E3503" t="s">
        <v>230</v>
      </c>
      <c r="F3503" t="s">
        <v>4</v>
      </c>
      <c r="G3503" t="s">
        <v>38092</v>
      </c>
      <c r="H3503" t="s">
        <v>4100</v>
      </c>
      <c r="I3503" t="s">
        <v>37697</v>
      </c>
      <c r="J3503" t="s">
        <v>3389</v>
      </c>
      <c r="K3503" t="s">
        <v>37996</v>
      </c>
      <c r="L3503" t="s">
        <v>37783</v>
      </c>
      <c r="M3503" t="s">
        <v>38093</v>
      </c>
    </row>
    <row r="3504" spans="1:13">
      <c r="A3504" t="s">
        <v>177</v>
      </c>
      <c r="B3504" t="s">
        <v>177</v>
      </c>
      <c r="C3504" t="s">
        <v>1659</v>
      </c>
      <c r="D3504" t="s">
        <v>155</v>
      </c>
      <c r="E3504" t="s">
        <v>230</v>
      </c>
      <c r="F3504" t="s">
        <v>11</v>
      </c>
      <c r="G3504" t="s">
        <v>38094</v>
      </c>
      <c r="H3504" t="s">
        <v>1969</v>
      </c>
      <c r="I3504" t="s">
        <v>38095</v>
      </c>
      <c r="J3504" t="s">
        <v>2029</v>
      </c>
      <c r="K3504" t="s">
        <v>37893</v>
      </c>
      <c r="L3504" t="s">
        <v>38096</v>
      </c>
      <c r="M3504" t="s">
        <v>38097</v>
      </c>
    </row>
    <row r="3505" spans="1:13">
      <c r="A3505" t="s">
        <v>177</v>
      </c>
      <c r="B3505" t="s">
        <v>177</v>
      </c>
      <c r="C3505" t="s">
        <v>1659</v>
      </c>
      <c r="D3505" t="s">
        <v>155</v>
      </c>
      <c r="E3505" t="s">
        <v>230</v>
      </c>
      <c r="F3505" t="s">
        <v>20</v>
      </c>
      <c r="G3505" t="s">
        <v>38098</v>
      </c>
      <c r="H3505" t="s">
        <v>1948</v>
      </c>
      <c r="I3505" t="s">
        <v>38099</v>
      </c>
      <c r="J3505" t="s">
        <v>2502</v>
      </c>
      <c r="K3505" t="s">
        <v>37973</v>
      </c>
      <c r="L3505" t="s">
        <v>38100</v>
      </c>
      <c r="M3505" t="s">
        <v>38101</v>
      </c>
    </row>
    <row r="3506" spans="1:13">
      <c r="A3506" t="s">
        <v>177</v>
      </c>
      <c r="B3506" t="s">
        <v>177</v>
      </c>
      <c r="C3506" t="s">
        <v>1659</v>
      </c>
      <c r="D3506" t="s">
        <v>155</v>
      </c>
      <c r="E3506" t="s">
        <v>300</v>
      </c>
      <c r="F3506" t="s">
        <v>3</v>
      </c>
      <c r="G3506" t="s">
        <v>38102</v>
      </c>
      <c r="H3506" t="s">
        <v>2382</v>
      </c>
      <c r="I3506" t="s">
        <v>38103</v>
      </c>
      <c r="J3506" t="s">
        <v>4940</v>
      </c>
      <c r="K3506" t="s">
        <v>38104</v>
      </c>
      <c r="L3506" t="s">
        <v>38105</v>
      </c>
      <c r="M3506" t="s">
        <v>38106</v>
      </c>
    </row>
    <row r="3507" spans="1:13">
      <c r="A3507" t="s">
        <v>177</v>
      </c>
      <c r="B3507" t="s">
        <v>177</v>
      </c>
      <c r="C3507" t="s">
        <v>1659</v>
      </c>
      <c r="D3507" t="s">
        <v>155</v>
      </c>
      <c r="E3507" t="s">
        <v>300</v>
      </c>
      <c r="F3507" t="s">
        <v>10</v>
      </c>
      <c r="G3507" t="s">
        <v>38107</v>
      </c>
      <c r="H3507" t="s">
        <v>3125</v>
      </c>
      <c r="I3507" t="s">
        <v>37728</v>
      </c>
      <c r="J3507" t="s">
        <v>4417</v>
      </c>
      <c r="K3507" t="s">
        <v>38108</v>
      </c>
      <c r="L3507" t="s">
        <v>37987</v>
      </c>
      <c r="M3507" t="s">
        <v>38109</v>
      </c>
    </row>
    <row r="3508" spans="1:13">
      <c r="A3508" t="s">
        <v>177</v>
      </c>
      <c r="B3508" t="s">
        <v>177</v>
      </c>
      <c r="C3508" t="s">
        <v>1659</v>
      </c>
      <c r="D3508" t="s">
        <v>155</v>
      </c>
      <c r="E3508" t="s">
        <v>300</v>
      </c>
      <c r="F3508" t="s">
        <v>2</v>
      </c>
      <c r="G3508" t="s">
        <v>38110</v>
      </c>
      <c r="H3508" t="s">
        <v>2802</v>
      </c>
      <c r="I3508" t="s">
        <v>37911</v>
      </c>
      <c r="J3508" t="s">
        <v>2330</v>
      </c>
      <c r="K3508" t="s">
        <v>37769</v>
      </c>
      <c r="L3508" t="s">
        <v>37913</v>
      </c>
      <c r="M3508" t="s">
        <v>38111</v>
      </c>
    </row>
    <row r="3509" spans="1:13">
      <c r="A3509" t="s">
        <v>177</v>
      </c>
      <c r="B3509" t="s">
        <v>177</v>
      </c>
      <c r="C3509" t="s">
        <v>1659</v>
      </c>
      <c r="D3509" t="s">
        <v>155</v>
      </c>
      <c r="E3509" t="s">
        <v>300</v>
      </c>
      <c r="F3509" t="s">
        <v>4</v>
      </c>
      <c r="G3509" t="s">
        <v>38112</v>
      </c>
      <c r="H3509" t="s">
        <v>3389</v>
      </c>
      <c r="I3509" t="s">
        <v>38113</v>
      </c>
      <c r="J3509" t="s">
        <v>2281</v>
      </c>
      <c r="K3509" t="s">
        <v>37603</v>
      </c>
      <c r="L3509" t="s">
        <v>38114</v>
      </c>
      <c r="M3509" t="s">
        <v>38115</v>
      </c>
    </row>
    <row r="3510" spans="1:13">
      <c r="A3510" t="s">
        <v>177</v>
      </c>
      <c r="B3510" t="s">
        <v>177</v>
      </c>
      <c r="C3510" t="s">
        <v>1659</v>
      </c>
      <c r="D3510" t="s">
        <v>155</v>
      </c>
      <c r="E3510" t="s">
        <v>300</v>
      </c>
      <c r="F3510" t="s">
        <v>11</v>
      </c>
      <c r="G3510" t="s">
        <v>38116</v>
      </c>
      <c r="H3510" t="s">
        <v>2566</v>
      </c>
      <c r="I3510" t="s">
        <v>38117</v>
      </c>
      <c r="J3510" t="s">
        <v>1590</v>
      </c>
      <c r="K3510" t="s">
        <v>38026</v>
      </c>
      <c r="L3510" t="s">
        <v>38118</v>
      </c>
      <c r="M3510" t="s">
        <v>38119</v>
      </c>
    </row>
    <row r="3511" spans="1:13">
      <c r="A3511" t="s">
        <v>177</v>
      </c>
      <c r="B3511" t="s">
        <v>177</v>
      </c>
      <c r="C3511" t="s">
        <v>1659</v>
      </c>
      <c r="D3511" t="s">
        <v>155</v>
      </c>
      <c r="E3511" t="s">
        <v>300</v>
      </c>
      <c r="F3511" t="s">
        <v>20</v>
      </c>
      <c r="G3511" t="s">
        <v>38120</v>
      </c>
      <c r="H3511" t="s">
        <v>2502</v>
      </c>
      <c r="I3511" t="s">
        <v>38121</v>
      </c>
      <c r="J3511" t="s">
        <v>1786</v>
      </c>
      <c r="K3511" t="s">
        <v>38122</v>
      </c>
      <c r="L3511" t="s">
        <v>38123</v>
      </c>
      <c r="M3511" t="s">
        <v>38124</v>
      </c>
    </row>
    <row r="3512" spans="1:13">
      <c r="A3512" t="s">
        <v>177</v>
      </c>
      <c r="B3512" t="s">
        <v>177</v>
      </c>
      <c r="C3512" t="s">
        <v>1659</v>
      </c>
      <c r="D3512" t="s">
        <v>156</v>
      </c>
      <c r="E3512" t="s">
        <v>369</v>
      </c>
      <c r="F3512" t="s">
        <v>3</v>
      </c>
      <c r="G3512" t="s">
        <v>38125</v>
      </c>
      <c r="H3512" t="s">
        <v>1051</v>
      </c>
      <c r="I3512" t="s">
        <v>16117</v>
      </c>
      <c r="J3512" t="s">
        <v>1051</v>
      </c>
      <c r="K3512" t="s">
        <v>25397</v>
      </c>
      <c r="L3512" t="s">
        <v>6841</v>
      </c>
      <c r="M3512" t="s">
        <v>6841</v>
      </c>
    </row>
    <row r="3513" spans="1:13">
      <c r="A3513" t="s">
        <v>177</v>
      </c>
      <c r="B3513" t="s">
        <v>177</v>
      </c>
      <c r="C3513" t="s">
        <v>1659</v>
      </c>
      <c r="D3513" t="s">
        <v>156</v>
      </c>
      <c r="E3513" t="s">
        <v>377</v>
      </c>
      <c r="F3513" t="s">
        <v>2</v>
      </c>
      <c r="G3513" t="s">
        <v>38126</v>
      </c>
      <c r="H3513" t="s">
        <v>1051</v>
      </c>
      <c r="I3513" t="s">
        <v>16117</v>
      </c>
      <c r="J3513" t="s">
        <v>3800</v>
      </c>
      <c r="K3513" t="s">
        <v>3808</v>
      </c>
      <c r="L3513" t="s">
        <v>6841</v>
      </c>
      <c r="M3513" t="s">
        <v>6841</v>
      </c>
    </row>
    <row r="3514" spans="1:13">
      <c r="A3514" t="s">
        <v>177</v>
      </c>
      <c r="B3514" t="s">
        <v>177</v>
      </c>
      <c r="C3514" t="s">
        <v>1659</v>
      </c>
      <c r="D3514" t="s">
        <v>156</v>
      </c>
      <c r="E3514" t="s">
        <v>383</v>
      </c>
      <c r="F3514" t="s">
        <v>10</v>
      </c>
      <c r="G3514" t="s">
        <v>38127</v>
      </c>
      <c r="H3514" t="s">
        <v>1051</v>
      </c>
      <c r="I3514" t="s">
        <v>16117</v>
      </c>
      <c r="J3514" t="s">
        <v>3800</v>
      </c>
      <c r="K3514" t="s">
        <v>3808</v>
      </c>
      <c r="L3514" t="s">
        <v>6841</v>
      </c>
      <c r="M3514" t="s">
        <v>6841</v>
      </c>
    </row>
    <row r="3515" spans="1:13">
      <c r="A3515" t="s">
        <v>177</v>
      </c>
      <c r="B3515" t="s">
        <v>177</v>
      </c>
      <c r="C3515" t="s">
        <v>1659</v>
      </c>
      <c r="D3515" t="s">
        <v>161</v>
      </c>
      <c r="E3515" t="s">
        <v>690</v>
      </c>
      <c r="F3515" t="s">
        <v>3</v>
      </c>
      <c r="G3515" t="s">
        <v>38128</v>
      </c>
      <c r="H3515" t="s">
        <v>2029</v>
      </c>
      <c r="I3515" t="s">
        <v>28353</v>
      </c>
      <c r="J3515" t="s">
        <v>1764</v>
      </c>
      <c r="K3515" t="s">
        <v>38129</v>
      </c>
      <c r="L3515" t="s">
        <v>38130</v>
      </c>
      <c r="M3515" t="s">
        <v>38131</v>
      </c>
    </row>
    <row r="3516" spans="1:13">
      <c r="A3516" t="s">
        <v>177</v>
      </c>
      <c r="B3516" t="s">
        <v>177</v>
      </c>
      <c r="C3516" t="s">
        <v>1659</v>
      </c>
      <c r="D3516" t="s">
        <v>161</v>
      </c>
      <c r="E3516" t="s">
        <v>690</v>
      </c>
      <c r="F3516" t="s">
        <v>10</v>
      </c>
      <c r="G3516" t="s">
        <v>38132</v>
      </c>
      <c r="H3516" t="s">
        <v>1937</v>
      </c>
      <c r="I3516" t="s">
        <v>38133</v>
      </c>
      <c r="J3516" t="s">
        <v>2481</v>
      </c>
      <c r="K3516" t="s">
        <v>38134</v>
      </c>
      <c r="L3516" t="s">
        <v>38135</v>
      </c>
      <c r="M3516" t="s">
        <v>38136</v>
      </c>
    </row>
    <row r="3517" spans="1:13">
      <c r="A3517" t="s">
        <v>177</v>
      </c>
      <c r="B3517" t="s">
        <v>177</v>
      </c>
      <c r="C3517" t="s">
        <v>1659</v>
      </c>
      <c r="D3517" t="s">
        <v>161</v>
      </c>
      <c r="E3517" t="s">
        <v>690</v>
      </c>
      <c r="F3517" t="s">
        <v>2</v>
      </c>
      <c r="G3517" t="s">
        <v>38137</v>
      </c>
      <c r="H3517" t="s">
        <v>2005</v>
      </c>
      <c r="I3517" t="s">
        <v>38138</v>
      </c>
      <c r="J3517" t="s">
        <v>2759</v>
      </c>
      <c r="K3517" t="s">
        <v>38139</v>
      </c>
      <c r="L3517" t="s">
        <v>31551</v>
      </c>
      <c r="M3517" t="s">
        <v>38140</v>
      </c>
    </row>
    <row r="3518" spans="1:13">
      <c r="A3518" t="s">
        <v>177</v>
      </c>
      <c r="B3518" t="s">
        <v>177</v>
      </c>
      <c r="C3518" t="s">
        <v>1659</v>
      </c>
      <c r="D3518" t="s">
        <v>161</v>
      </c>
      <c r="E3518" t="s">
        <v>690</v>
      </c>
      <c r="F3518" t="s">
        <v>4</v>
      </c>
      <c r="G3518" t="s">
        <v>38141</v>
      </c>
      <c r="H3518" t="s">
        <v>3589</v>
      </c>
      <c r="I3518" t="s">
        <v>38142</v>
      </c>
      <c r="J3518" t="s">
        <v>2566</v>
      </c>
      <c r="K3518" t="s">
        <v>38143</v>
      </c>
      <c r="L3518" t="s">
        <v>38144</v>
      </c>
      <c r="M3518" t="s">
        <v>38145</v>
      </c>
    </row>
    <row r="3519" spans="1:13">
      <c r="A3519" t="s">
        <v>177</v>
      </c>
      <c r="B3519" t="s">
        <v>177</v>
      </c>
      <c r="C3519" t="s">
        <v>1659</v>
      </c>
      <c r="D3519" t="s">
        <v>161</v>
      </c>
      <c r="E3519" t="s">
        <v>690</v>
      </c>
      <c r="F3519" t="s">
        <v>11</v>
      </c>
      <c r="G3519" t="s">
        <v>38146</v>
      </c>
      <c r="H3519" t="s">
        <v>2450</v>
      </c>
      <c r="I3519" t="s">
        <v>38147</v>
      </c>
      <c r="J3519" t="s">
        <v>1853</v>
      </c>
      <c r="K3519" t="s">
        <v>38148</v>
      </c>
      <c r="L3519" t="s">
        <v>38149</v>
      </c>
      <c r="M3519" t="s">
        <v>38150</v>
      </c>
    </row>
    <row r="3520" spans="1:13">
      <c r="A3520" t="s">
        <v>177</v>
      </c>
      <c r="B3520" t="s">
        <v>177</v>
      </c>
      <c r="C3520" t="s">
        <v>1659</v>
      </c>
      <c r="D3520" t="s">
        <v>161</v>
      </c>
      <c r="E3520" t="s">
        <v>690</v>
      </c>
      <c r="F3520" t="s">
        <v>20</v>
      </c>
      <c r="G3520" t="s">
        <v>38151</v>
      </c>
      <c r="H3520" t="s">
        <v>2481</v>
      </c>
      <c r="I3520" t="s">
        <v>38152</v>
      </c>
      <c r="J3520" t="s">
        <v>1721</v>
      </c>
      <c r="K3520" t="s">
        <v>38153</v>
      </c>
      <c r="L3520" t="s">
        <v>28328</v>
      </c>
      <c r="M3520" t="s">
        <v>38154</v>
      </c>
    </row>
    <row r="3521" spans="1:13">
      <c r="A3521" t="s">
        <v>177</v>
      </c>
      <c r="B3521" t="s">
        <v>177</v>
      </c>
      <c r="C3521" t="s">
        <v>1659</v>
      </c>
      <c r="D3521" t="s">
        <v>161</v>
      </c>
      <c r="E3521" t="s">
        <v>698</v>
      </c>
      <c r="F3521" t="s">
        <v>3</v>
      </c>
      <c r="G3521" t="s">
        <v>38155</v>
      </c>
      <c r="H3521" t="s">
        <v>2646</v>
      </c>
      <c r="I3521" t="s">
        <v>11370</v>
      </c>
      <c r="J3521" t="s">
        <v>2404</v>
      </c>
      <c r="K3521" t="s">
        <v>28242</v>
      </c>
      <c r="L3521" t="s">
        <v>24879</v>
      </c>
      <c r="M3521" t="s">
        <v>38156</v>
      </c>
    </row>
    <row r="3522" spans="1:13">
      <c r="A3522" t="s">
        <v>177</v>
      </c>
      <c r="B3522" t="s">
        <v>177</v>
      </c>
      <c r="C3522" t="s">
        <v>1659</v>
      </c>
      <c r="D3522" t="s">
        <v>161</v>
      </c>
      <c r="E3522" t="s">
        <v>698</v>
      </c>
      <c r="F3522" t="s">
        <v>10</v>
      </c>
      <c r="G3522" t="s">
        <v>38157</v>
      </c>
      <c r="H3522" t="s">
        <v>2573</v>
      </c>
      <c r="I3522" t="s">
        <v>15982</v>
      </c>
      <c r="J3522" t="s">
        <v>3191</v>
      </c>
      <c r="K3522" t="s">
        <v>38158</v>
      </c>
      <c r="L3522" t="s">
        <v>38159</v>
      </c>
      <c r="M3522" t="s">
        <v>38160</v>
      </c>
    </row>
    <row r="3523" spans="1:13">
      <c r="A3523" t="s">
        <v>177</v>
      </c>
      <c r="B3523" t="s">
        <v>177</v>
      </c>
      <c r="C3523" t="s">
        <v>1659</v>
      </c>
      <c r="D3523" t="s">
        <v>161</v>
      </c>
      <c r="E3523" t="s">
        <v>698</v>
      </c>
      <c r="F3523" t="s">
        <v>2</v>
      </c>
      <c r="G3523" t="s">
        <v>38161</v>
      </c>
      <c r="H3523" t="s">
        <v>1337</v>
      </c>
      <c r="I3523" t="s">
        <v>28388</v>
      </c>
      <c r="J3523" t="s">
        <v>2818</v>
      </c>
      <c r="K3523" t="s">
        <v>38162</v>
      </c>
      <c r="L3523" t="s">
        <v>38163</v>
      </c>
      <c r="M3523" t="s">
        <v>38164</v>
      </c>
    </row>
    <row r="3524" spans="1:13">
      <c r="A3524" t="s">
        <v>177</v>
      </c>
      <c r="B3524" t="s">
        <v>177</v>
      </c>
      <c r="C3524" t="s">
        <v>1659</v>
      </c>
      <c r="D3524" t="s">
        <v>161</v>
      </c>
      <c r="E3524" t="s">
        <v>698</v>
      </c>
      <c r="F3524" t="s">
        <v>4</v>
      </c>
      <c r="G3524" t="s">
        <v>38165</v>
      </c>
      <c r="H3524" t="s">
        <v>2390</v>
      </c>
      <c r="I3524" t="s">
        <v>38166</v>
      </c>
      <c r="J3524" t="s">
        <v>2135</v>
      </c>
      <c r="K3524" t="s">
        <v>38167</v>
      </c>
      <c r="L3524" t="s">
        <v>38168</v>
      </c>
      <c r="M3524" t="s">
        <v>38169</v>
      </c>
    </row>
    <row r="3525" spans="1:13">
      <c r="A3525" t="s">
        <v>177</v>
      </c>
      <c r="B3525" t="s">
        <v>177</v>
      </c>
      <c r="C3525" t="s">
        <v>1659</v>
      </c>
      <c r="D3525" t="s">
        <v>161</v>
      </c>
      <c r="E3525" t="s">
        <v>698</v>
      </c>
      <c r="F3525" t="s">
        <v>11</v>
      </c>
      <c r="G3525" t="s">
        <v>38170</v>
      </c>
      <c r="H3525" t="s">
        <v>2587</v>
      </c>
      <c r="I3525" t="s">
        <v>12103</v>
      </c>
      <c r="J3525" t="s">
        <v>1786</v>
      </c>
      <c r="K3525" t="s">
        <v>38171</v>
      </c>
      <c r="L3525" t="s">
        <v>18728</v>
      </c>
      <c r="M3525" t="s">
        <v>38172</v>
      </c>
    </row>
    <row r="3526" spans="1:13">
      <c r="A3526" t="s">
        <v>177</v>
      </c>
      <c r="B3526" t="s">
        <v>177</v>
      </c>
      <c r="C3526" t="s">
        <v>1659</v>
      </c>
      <c r="D3526" t="s">
        <v>161</v>
      </c>
      <c r="E3526" t="s">
        <v>698</v>
      </c>
      <c r="F3526" t="s">
        <v>20</v>
      </c>
      <c r="G3526" t="s">
        <v>38173</v>
      </c>
      <c r="H3526" t="s">
        <v>2384</v>
      </c>
      <c r="I3526" t="s">
        <v>38174</v>
      </c>
      <c r="J3526" t="s">
        <v>1897</v>
      </c>
      <c r="K3526" t="s">
        <v>38175</v>
      </c>
      <c r="L3526" t="s">
        <v>24935</v>
      </c>
      <c r="M3526" t="s">
        <v>38176</v>
      </c>
    </row>
    <row r="3527" spans="1:13">
      <c r="A3527" t="s">
        <v>177</v>
      </c>
      <c r="B3527" t="s">
        <v>177</v>
      </c>
      <c r="C3527" t="s">
        <v>1659</v>
      </c>
      <c r="D3527" t="s">
        <v>161</v>
      </c>
      <c r="E3527" t="s">
        <v>706</v>
      </c>
      <c r="F3527" t="s">
        <v>3</v>
      </c>
      <c r="G3527" t="s">
        <v>38177</v>
      </c>
      <c r="H3527" t="s">
        <v>2674</v>
      </c>
      <c r="I3527" t="s">
        <v>38178</v>
      </c>
      <c r="J3527" t="s">
        <v>3221</v>
      </c>
      <c r="K3527" t="s">
        <v>38179</v>
      </c>
      <c r="L3527" t="s">
        <v>38180</v>
      </c>
      <c r="M3527" t="s">
        <v>38181</v>
      </c>
    </row>
    <row r="3528" spans="1:13">
      <c r="A3528" t="s">
        <v>177</v>
      </c>
      <c r="B3528" t="s">
        <v>177</v>
      </c>
      <c r="C3528" t="s">
        <v>1659</v>
      </c>
      <c r="D3528" t="s">
        <v>161</v>
      </c>
      <c r="E3528" t="s">
        <v>706</v>
      </c>
      <c r="F3528" t="s">
        <v>10</v>
      </c>
      <c r="G3528" t="s">
        <v>38182</v>
      </c>
      <c r="H3528" t="s">
        <v>2015</v>
      </c>
      <c r="I3528" t="s">
        <v>38183</v>
      </c>
      <c r="J3528" t="s">
        <v>2759</v>
      </c>
      <c r="K3528" t="s">
        <v>38139</v>
      </c>
      <c r="L3528" t="s">
        <v>38184</v>
      </c>
      <c r="M3528" t="s">
        <v>38185</v>
      </c>
    </row>
    <row r="3529" spans="1:13">
      <c r="A3529" t="s">
        <v>177</v>
      </c>
      <c r="B3529" t="s">
        <v>177</v>
      </c>
      <c r="C3529" t="s">
        <v>1659</v>
      </c>
      <c r="D3529" t="s">
        <v>161</v>
      </c>
      <c r="E3529" t="s">
        <v>706</v>
      </c>
      <c r="F3529" t="s">
        <v>2</v>
      </c>
      <c r="G3529" t="s">
        <v>38186</v>
      </c>
      <c r="H3529" t="s">
        <v>2015</v>
      </c>
      <c r="I3529" t="s">
        <v>38183</v>
      </c>
      <c r="J3529" t="s">
        <v>2247</v>
      </c>
      <c r="K3529" t="s">
        <v>38187</v>
      </c>
      <c r="L3529" t="s">
        <v>38188</v>
      </c>
      <c r="M3529" t="s">
        <v>38185</v>
      </c>
    </row>
    <row r="3530" spans="1:13">
      <c r="A3530" t="s">
        <v>177</v>
      </c>
      <c r="B3530" t="s">
        <v>177</v>
      </c>
      <c r="C3530" t="s">
        <v>1659</v>
      </c>
      <c r="D3530" t="s">
        <v>161</v>
      </c>
      <c r="E3530" t="s">
        <v>706</v>
      </c>
      <c r="F3530" t="s">
        <v>4</v>
      </c>
      <c r="G3530" t="s">
        <v>38189</v>
      </c>
      <c r="H3530" t="s">
        <v>926</v>
      </c>
      <c r="I3530" t="s">
        <v>28392</v>
      </c>
      <c r="J3530" t="s">
        <v>2114</v>
      </c>
      <c r="K3530" t="s">
        <v>38190</v>
      </c>
      <c r="L3530" t="s">
        <v>28457</v>
      </c>
      <c r="M3530" t="s">
        <v>38191</v>
      </c>
    </row>
    <row r="3531" spans="1:13">
      <c r="A3531" t="s">
        <v>177</v>
      </c>
      <c r="B3531" t="s">
        <v>177</v>
      </c>
      <c r="C3531" t="s">
        <v>1659</v>
      </c>
      <c r="D3531" t="s">
        <v>161</v>
      </c>
      <c r="E3531" t="s">
        <v>706</v>
      </c>
      <c r="F3531" t="s">
        <v>11</v>
      </c>
      <c r="G3531" t="s">
        <v>38192</v>
      </c>
      <c r="H3531" t="s">
        <v>1742</v>
      </c>
      <c r="I3531" t="s">
        <v>38193</v>
      </c>
      <c r="J3531" t="s">
        <v>1592</v>
      </c>
      <c r="K3531" t="s">
        <v>38194</v>
      </c>
      <c r="L3531" t="s">
        <v>38195</v>
      </c>
      <c r="M3531" t="s">
        <v>38196</v>
      </c>
    </row>
    <row r="3532" spans="1:13">
      <c r="A3532" t="s">
        <v>177</v>
      </c>
      <c r="B3532" t="s">
        <v>177</v>
      </c>
      <c r="C3532" t="s">
        <v>1659</v>
      </c>
      <c r="D3532" t="s">
        <v>161</v>
      </c>
      <c r="E3532" t="s">
        <v>706</v>
      </c>
      <c r="F3532" t="s">
        <v>20</v>
      </c>
      <c r="G3532" t="s">
        <v>38197</v>
      </c>
      <c r="H3532" t="s">
        <v>1719</v>
      </c>
      <c r="I3532" t="s">
        <v>38198</v>
      </c>
      <c r="J3532" t="s">
        <v>1657</v>
      </c>
      <c r="K3532" t="s">
        <v>38199</v>
      </c>
      <c r="L3532" t="s">
        <v>38200</v>
      </c>
      <c r="M3532" t="s">
        <v>38201</v>
      </c>
    </row>
    <row r="3533" spans="1:13">
      <c r="A3533" t="s">
        <v>177</v>
      </c>
      <c r="B3533" t="s">
        <v>177</v>
      </c>
      <c r="C3533" t="s">
        <v>1659</v>
      </c>
      <c r="D3533" t="s">
        <v>161</v>
      </c>
      <c r="E3533" t="s">
        <v>714</v>
      </c>
      <c r="F3533" t="s">
        <v>3</v>
      </c>
      <c r="G3533" t="s">
        <v>38202</v>
      </c>
      <c r="H3533" t="s">
        <v>1261</v>
      </c>
      <c r="I3533" t="s">
        <v>38203</v>
      </c>
      <c r="J3533" t="s">
        <v>2015</v>
      </c>
      <c r="K3533" t="s">
        <v>38204</v>
      </c>
      <c r="L3533" t="s">
        <v>38205</v>
      </c>
      <c r="M3533" t="s">
        <v>38206</v>
      </c>
    </row>
    <row r="3534" spans="1:13">
      <c r="A3534" t="s">
        <v>177</v>
      </c>
      <c r="B3534" t="s">
        <v>177</v>
      </c>
      <c r="C3534" t="s">
        <v>1659</v>
      </c>
      <c r="D3534" t="s">
        <v>161</v>
      </c>
      <c r="E3534" t="s">
        <v>714</v>
      </c>
      <c r="F3534" t="s">
        <v>10</v>
      </c>
      <c r="G3534" t="s">
        <v>38207</v>
      </c>
      <c r="H3534" t="s">
        <v>2330</v>
      </c>
      <c r="I3534" t="s">
        <v>38208</v>
      </c>
      <c r="J3534" t="s">
        <v>2982</v>
      </c>
      <c r="K3534" t="s">
        <v>38209</v>
      </c>
      <c r="L3534" t="s">
        <v>38210</v>
      </c>
      <c r="M3534" t="s">
        <v>38210</v>
      </c>
    </row>
    <row r="3535" spans="1:13">
      <c r="A3535" t="s">
        <v>177</v>
      </c>
      <c r="B3535" t="s">
        <v>177</v>
      </c>
      <c r="C3535" t="s">
        <v>1659</v>
      </c>
      <c r="D3535" t="s">
        <v>161</v>
      </c>
      <c r="E3535" t="s">
        <v>714</v>
      </c>
      <c r="F3535" t="s">
        <v>2</v>
      </c>
      <c r="G3535" t="s">
        <v>38211</v>
      </c>
      <c r="H3535" t="s">
        <v>2779</v>
      </c>
      <c r="I3535" t="s">
        <v>9153</v>
      </c>
      <c r="J3535" t="s">
        <v>2530</v>
      </c>
      <c r="K3535" t="s">
        <v>38212</v>
      </c>
      <c r="L3535" t="s">
        <v>38213</v>
      </c>
      <c r="M3535" t="s">
        <v>38214</v>
      </c>
    </row>
    <row r="3536" spans="1:13">
      <c r="A3536" t="s">
        <v>177</v>
      </c>
      <c r="B3536" t="s">
        <v>177</v>
      </c>
      <c r="C3536" t="s">
        <v>1659</v>
      </c>
      <c r="D3536" t="s">
        <v>161</v>
      </c>
      <c r="E3536" t="s">
        <v>714</v>
      </c>
      <c r="F3536" t="s">
        <v>4</v>
      </c>
      <c r="G3536" t="s">
        <v>38215</v>
      </c>
      <c r="H3536" t="s">
        <v>2239</v>
      </c>
      <c r="I3536" t="s">
        <v>38216</v>
      </c>
      <c r="J3536" t="s">
        <v>1744</v>
      </c>
      <c r="K3536" t="s">
        <v>38217</v>
      </c>
      <c r="L3536" t="s">
        <v>38218</v>
      </c>
      <c r="M3536" t="s">
        <v>964</v>
      </c>
    </row>
    <row r="3537" spans="1:13">
      <c r="A3537" t="s">
        <v>177</v>
      </c>
      <c r="B3537" t="s">
        <v>177</v>
      </c>
      <c r="C3537" t="s">
        <v>1659</v>
      </c>
      <c r="D3537" t="s">
        <v>161</v>
      </c>
      <c r="E3537" t="s">
        <v>714</v>
      </c>
      <c r="F3537" t="s">
        <v>11</v>
      </c>
      <c r="G3537" t="s">
        <v>38219</v>
      </c>
      <c r="H3537" t="s">
        <v>2029</v>
      </c>
      <c r="I3537" t="s">
        <v>28353</v>
      </c>
      <c r="J3537" t="s">
        <v>1657</v>
      </c>
      <c r="K3537" t="s">
        <v>38199</v>
      </c>
      <c r="L3537" t="s">
        <v>429</v>
      </c>
      <c r="M3537" t="s">
        <v>38220</v>
      </c>
    </row>
    <row r="3538" spans="1:13">
      <c r="A3538" t="s">
        <v>177</v>
      </c>
      <c r="B3538" t="s">
        <v>177</v>
      </c>
      <c r="C3538" t="s">
        <v>1659</v>
      </c>
      <c r="D3538" t="s">
        <v>161</v>
      </c>
      <c r="E3538" t="s">
        <v>714</v>
      </c>
      <c r="F3538" t="s">
        <v>20</v>
      </c>
      <c r="G3538" t="s">
        <v>38221</v>
      </c>
      <c r="H3538" t="s">
        <v>2029</v>
      </c>
      <c r="I3538" t="s">
        <v>28353</v>
      </c>
      <c r="J3538" t="s">
        <v>1590</v>
      </c>
      <c r="K3538" t="s">
        <v>38222</v>
      </c>
      <c r="L3538" t="s">
        <v>38223</v>
      </c>
      <c r="M3538" t="s">
        <v>38220</v>
      </c>
    </row>
    <row r="3539" spans="1:13">
      <c r="A3539" t="s">
        <v>177</v>
      </c>
      <c r="B3539" t="s">
        <v>177</v>
      </c>
      <c r="C3539" t="s">
        <v>1659</v>
      </c>
      <c r="D3539" t="s">
        <v>162</v>
      </c>
      <c r="E3539" t="s">
        <v>722</v>
      </c>
      <c r="F3539" t="s">
        <v>3</v>
      </c>
      <c r="G3539" t="s">
        <v>38224</v>
      </c>
      <c r="H3539" t="s">
        <v>1897</v>
      </c>
      <c r="I3539" t="s">
        <v>38225</v>
      </c>
      <c r="J3539" t="s">
        <v>1786</v>
      </c>
      <c r="K3539" t="s">
        <v>38171</v>
      </c>
      <c r="L3539" t="s">
        <v>38226</v>
      </c>
      <c r="M3539" t="s">
        <v>38227</v>
      </c>
    </row>
    <row r="3540" spans="1:13">
      <c r="A3540" t="s">
        <v>177</v>
      </c>
      <c r="B3540" t="s">
        <v>177</v>
      </c>
      <c r="C3540" t="s">
        <v>1659</v>
      </c>
      <c r="D3540" t="s">
        <v>162</v>
      </c>
      <c r="E3540" t="s">
        <v>722</v>
      </c>
      <c r="F3540" t="s">
        <v>10</v>
      </c>
      <c r="G3540" t="s">
        <v>38228</v>
      </c>
      <c r="H3540" t="s">
        <v>2541</v>
      </c>
      <c r="I3540" t="s">
        <v>38229</v>
      </c>
      <c r="J3540" t="s">
        <v>2566</v>
      </c>
      <c r="K3540" t="s">
        <v>38143</v>
      </c>
      <c r="L3540" t="s">
        <v>38230</v>
      </c>
      <c r="M3540" t="s">
        <v>38231</v>
      </c>
    </row>
    <row r="3541" spans="1:13">
      <c r="A3541" t="s">
        <v>177</v>
      </c>
      <c r="B3541" t="s">
        <v>177</v>
      </c>
      <c r="C3541" t="s">
        <v>1659</v>
      </c>
      <c r="D3541" t="s">
        <v>162</v>
      </c>
      <c r="E3541" t="s">
        <v>722</v>
      </c>
      <c r="F3541" t="s">
        <v>2</v>
      </c>
      <c r="G3541" t="s">
        <v>38232</v>
      </c>
      <c r="H3541" t="s">
        <v>3720</v>
      </c>
      <c r="I3541" t="s">
        <v>38233</v>
      </c>
      <c r="J3541" t="s">
        <v>1343</v>
      </c>
      <c r="K3541" t="s">
        <v>38234</v>
      </c>
      <c r="L3541" t="s">
        <v>38235</v>
      </c>
      <c r="M3541" t="s">
        <v>38236</v>
      </c>
    </row>
    <row r="3542" spans="1:13">
      <c r="A3542" t="s">
        <v>177</v>
      </c>
      <c r="B3542" t="s">
        <v>177</v>
      </c>
      <c r="C3542" t="s">
        <v>1659</v>
      </c>
      <c r="D3542" t="s">
        <v>162</v>
      </c>
      <c r="E3542" t="s">
        <v>722</v>
      </c>
      <c r="F3542" t="s">
        <v>4</v>
      </c>
      <c r="G3542" t="s">
        <v>38237</v>
      </c>
      <c r="H3542" t="s">
        <v>2330</v>
      </c>
      <c r="I3542" t="s">
        <v>38208</v>
      </c>
      <c r="J3542" t="s">
        <v>2687</v>
      </c>
      <c r="K3542" t="s">
        <v>38238</v>
      </c>
      <c r="L3542" t="s">
        <v>38239</v>
      </c>
      <c r="M3542" t="s">
        <v>37584</v>
      </c>
    </row>
    <row r="3543" spans="1:13">
      <c r="A3543" t="s">
        <v>177</v>
      </c>
      <c r="B3543" t="s">
        <v>177</v>
      </c>
      <c r="C3543" t="s">
        <v>1659</v>
      </c>
      <c r="D3543" t="s">
        <v>162</v>
      </c>
      <c r="E3543" t="s">
        <v>722</v>
      </c>
      <c r="F3543" t="s">
        <v>11</v>
      </c>
      <c r="G3543" t="s">
        <v>38240</v>
      </c>
      <c r="H3543" t="s">
        <v>2157</v>
      </c>
      <c r="I3543" t="s">
        <v>38241</v>
      </c>
      <c r="J3543" t="s">
        <v>1918</v>
      </c>
      <c r="K3543" t="s">
        <v>38242</v>
      </c>
      <c r="L3543" t="s">
        <v>38243</v>
      </c>
      <c r="M3543" t="s">
        <v>38244</v>
      </c>
    </row>
    <row r="3544" spans="1:13">
      <c r="A3544" t="s">
        <v>177</v>
      </c>
      <c r="B3544" t="s">
        <v>177</v>
      </c>
      <c r="C3544" t="s">
        <v>1659</v>
      </c>
      <c r="D3544" t="s">
        <v>162</v>
      </c>
      <c r="E3544" t="s">
        <v>722</v>
      </c>
      <c r="F3544" t="s">
        <v>20</v>
      </c>
      <c r="G3544" t="s">
        <v>38245</v>
      </c>
      <c r="H3544" t="s">
        <v>2646</v>
      </c>
      <c r="I3544" t="s">
        <v>11370</v>
      </c>
      <c r="J3544" t="s">
        <v>1875</v>
      </c>
      <c r="K3544" t="s">
        <v>38246</v>
      </c>
      <c r="L3544" t="s">
        <v>38247</v>
      </c>
      <c r="M3544" t="s">
        <v>38248</v>
      </c>
    </row>
    <row r="3545" spans="1:13">
      <c r="A3545" t="s">
        <v>177</v>
      </c>
      <c r="B3545" t="s">
        <v>177</v>
      </c>
      <c r="C3545" t="s">
        <v>1659</v>
      </c>
      <c r="D3545" t="s">
        <v>162</v>
      </c>
      <c r="E3545" t="s">
        <v>730</v>
      </c>
      <c r="F3545" t="s">
        <v>3</v>
      </c>
      <c r="G3545" t="s">
        <v>38249</v>
      </c>
      <c r="H3545" t="s">
        <v>2279</v>
      </c>
      <c r="I3545" t="s">
        <v>8472</v>
      </c>
      <c r="J3545" t="s">
        <v>2027</v>
      </c>
      <c r="K3545" t="s">
        <v>38250</v>
      </c>
      <c r="L3545" t="s">
        <v>38251</v>
      </c>
      <c r="M3545" t="s">
        <v>38252</v>
      </c>
    </row>
    <row r="3546" spans="1:13">
      <c r="A3546" t="s">
        <v>177</v>
      </c>
      <c r="B3546" t="s">
        <v>177</v>
      </c>
      <c r="C3546" t="s">
        <v>1659</v>
      </c>
      <c r="D3546" t="s">
        <v>162</v>
      </c>
      <c r="E3546" t="s">
        <v>730</v>
      </c>
      <c r="F3546" t="s">
        <v>10</v>
      </c>
      <c r="G3546" t="s">
        <v>38253</v>
      </c>
      <c r="H3546" t="s">
        <v>1969</v>
      </c>
      <c r="I3546" t="s">
        <v>38254</v>
      </c>
      <c r="J3546" t="s">
        <v>2779</v>
      </c>
      <c r="K3546" t="s">
        <v>28228</v>
      </c>
      <c r="L3546" t="s">
        <v>38255</v>
      </c>
      <c r="M3546" t="s">
        <v>38256</v>
      </c>
    </row>
    <row r="3547" spans="1:13">
      <c r="A3547" t="s">
        <v>177</v>
      </c>
      <c r="B3547" t="s">
        <v>177</v>
      </c>
      <c r="C3547" t="s">
        <v>1659</v>
      </c>
      <c r="D3547" t="s">
        <v>162</v>
      </c>
      <c r="E3547" t="s">
        <v>730</v>
      </c>
      <c r="F3547" t="s">
        <v>2</v>
      </c>
      <c r="G3547" t="s">
        <v>38257</v>
      </c>
      <c r="H3547" t="s">
        <v>3473</v>
      </c>
      <c r="I3547" t="s">
        <v>28349</v>
      </c>
      <c r="J3547" t="s">
        <v>2615</v>
      </c>
      <c r="K3547" t="s">
        <v>38258</v>
      </c>
      <c r="L3547" t="s">
        <v>31540</v>
      </c>
      <c r="M3547" t="s">
        <v>38259</v>
      </c>
    </row>
    <row r="3548" spans="1:13">
      <c r="A3548" t="s">
        <v>177</v>
      </c>
      <c r="B3548" t="s">
        <v>177</v>
      </c>
      <c r="C3548" t="s">
        <v>1659</v>
      </c>
      <c r="D3548" t="s">
        <v>162</v>
      </c>
      <c r="E3548" t="s">
        <v>730</v>
      </c>
      <c r="F3548" t="s">
        <v>4</v>
      </c>
      <c r="G3548" t="s">
        <v>38260</v>
      </c>
      <c r="H3548" t="s">
        <v>2758</v>
      </c>
      <c r="I3548" t="s">
        <v>38261</v>
      </c>
      <c r="J3548" t="s">
        <v>1360</v>
      </c>
      <c r="K3548" t="s">
        <v>38262</v>
      </c>
      <c r="L3548" t="s">
        <v>38263</v>
      </c>
      <c r="M3548" t="s">
        <v>38264</v>
      </c>
    </row>
    <row r="3549" spans="1:13">
      <c r="A3549" t="s">
        <v>177</v>
      </c>
      <c r="B3549" t="s">
        <v>177</v>
      </c>
      <c r="C3549" t="s">
        <v>1659</v>
      </c>
      <c r="D3549" t="s">
        <v>162</v>
      </c>
      <c r="E3549" t="s">
        <v>730</v>
      </c>
      <c r="F3549" t="s">
        <v>11</v>
      </c>
      <c r="G3549" t="s">
        <v>38265</v>
      </c>
      <c r="H3549" t="s">
        <v>2278</v>
      </c>
      <c r="I3549" t="s">
        <v>38266</v>
      </c>
      <c r="J3549" t="s">
        <v>1590</v>
      </c>
      <c r="K3549" t="s">
        <v>38222</v>
      </c>
      <c r="L3549" t="s">
        <v>38267</v>
      </c>
      <c r="M3549" t="s">
        <v>38268</v>
      </c>
    </row>
    <row r="3550" spans="1:13">
      <c r="A3550" t="s">
        <v>177</v>
      </c>
      <c r="B3550" t="s">
        <v>177</v>
      </c>
      <c r="C3550" t="s">
        <v>1659</v>
      </c>
      <c r="D3550" t="s">
        <v>162</v>
      </c>
      <c r="E3550" t="s">
        <v>730</v>
      </c>
      <c r="F3550" t="s">
        <v>20</v>
      </c>
      <c r="G3550" t="s">
        <v>38269</v>
      </c>
      <c r="H3550" t="s">
        <v>2324</v>
      </c>
      <c r="I3550" t="s">
        <v>38270</v>
      </c>
      <c r="J3550" t="s">
        <v>1764</v>
      </c>
      <c r="K3550" t="s">
        <v>38129</v>
      </c>
      <c r="L3550" t="s">
        <v>38271</v>
      </c>
      <c r="M3550" t="s">
        <v>38272</v>
      </c>
    </row>
    <row r="3551" spans="1:13">
      <c r="A3551" t="s">
        <v>177</v>
      </c>
      <c r="B3551" t="s">
        <v>177</v>
      </c>
      <c r="C3551" t="s">
        <v>1659</v>
      </c>
      <c r="D3551" t="s">
        <v>162</v>
      </c>
      <c r="E3551" t="s">
        <v>738</v>
      </c>
      <c r="F3551" t="s">
        <v>3</v>
      </c>
      <c r="G3551" t="s">
        <v>38273</v>
      </c>
      <c r="H3551" t="s">
        <v>2442</v>
      </c>
      <c r="I3551" t="s">
        <v>9588</v>
      </c>
      <c r="J3551" t="s">
        <v>2563</v>
      </c>
      <c r="K3551" t="s">
        <v>38274</v>
      </c>
      <c r="L3551" t="s">
        <v>38275</v>
      </c>
      <c r="M3551" t="s">
        <v>38276</v>
      </c>
    </row>
    <row r="3552" spans="1:13">
      <c r="A3552" t="s">
        <v>177</v>
      </c>
      <c r="B3552" t="s">
        <v>177</v>
      </c>
      <c r="C3552" t="s">
        <v>1659</v>
      </c>
      <c r="D3552" t="s">
        <v>162</v>
      </c>
      <c r="E3552" t="s">
        <v>738</v>
      </c>
      <c r="F3552" t="s">
        <v>10</v>
      </c>
      <c r="G3552" t="s">
        <v>38277</v>
      </c>
      <c r="H3552" t="s">
        <v>3054</v>
      </c>
      <c r="I3552" t="s">
        <v>38278</v>
      </c>
      <c r="J3552" t="s">
        <v>1982</v>
      </c>
      <c r="K3552" t="s">
        <v>38279</v>
      </c>
      <c r="L3552" t="s">
        <v>38280</v>
      </c>
      <c r="M3552" t="s">
        <v>38281</v>
      </c>
    </row>
    <row r="3553" spans="1:13">
      <c r="A3553" t="s">
        <v>177</v>
      </c>
      <c r="B3553" t="s">
        <v>177</v>
      </c>
      <c r="C3553" t="s">
        <v>1659</v>
      </c>
      <c r="D3553" t="s">
        <v>162</v>
      </c>
      <c r="E3553" t="s">
        <v>738</v>
      </c>
      <c r="F3553" t="s">
        <v>2</v>
      </c>
      <c r="G3553" t="s">
        <v>38282</v>
      </c>
      <c r="H3553" t="s">
        <v>3377</v>
      </c>
      <c r="I3553" t="s">
        <v>38283</v>
      </c>
      <c r="J3553" t="s">
        <v>2994</v>
      </c>
      <c r="K3553" t="s">
        <v>38284</v>
      </c>
      <c r="L3553" t="s">
        <v>38285</v>
      </c>
      <c r="M3553" t="s">
        <v>38286</v>
      </c>
    </row>
    <row r="3554" spans="1:13">
      <c r="A3554" t="s">
        <v>177</v>
      </c>
      <c r="B3554" t="s">
        <v>177</v>
      </c>
      <c r="C3554" t="s">
        <v>1659</v>
      </c>
      <c r="D3554" t="s">
        <v>162</v>
      </c>
      <c r="E3554" t="s">
        <v>738</v>
      </c>
      <c r="F3554" t="s">
        <v>4</v>
      </c>
      <c r="G3554" t="s">
        <v>38287</v>
      </c>
      <c r="H3554" t="s">
        <v>2288</v>
      </c>
      <c r="I3554" t="s">
        <v>38288</v>
      </c>
      <c r="J3554" t="s">
        <v>2281</v>
      </c>
      <c r="K3554" t="s">
        <v>38289</v>
      </c>
      <c r="L3554" t="s">
        <v>38290</v>
      </c>
      <c r="M3554" t="s">
        <v>38291</v>
      </c>
    </row>
    <row r="3555" spans="1:13">
      <c r="A3555" t="s">
        <v>177</v>
      </c>
      <c r="B3555" t="s">
        <v>177</v>
      </c>
      <c r="C3555" t="s">
        <v>1659</v>
      </c>
      <c r="D3555" t="s">
        <v>162</v>
      </c>
      <c r="E3555" t="s">
        <v>738</v>
      </c>
      <c r="F3555" t="s">
        <v>11</v>
      </c>
      <c r="G3555" t="s">
        <v>38292</v>
      </c>
      <c r="H3555" t="s">
        <v>2159</v>
      </c>
      <c r="I3555" t="s">
        <v>38293</v>
      </c>
      <c r="J3555" t="s">
        <v>1721</v>
      </c>
      <c r="K3555" t="s">
        <v>38153</v>
      </c>
      <c r="L3555" t="s">
        <v>32900</v>
      </c>
      <c r="M3555" t="s">
        <v>38294</v>
      </c>
    </row>
    <row r="3556" spans="1:13">
      <c r="A3556" t="s">
        <v>177</v>
      </c>
      <c r="B3556" t="s">
        <v>177</v>
      </c>
      <c r="C3556" t="s">
        <v>1659</v>
      </c>
      <c r="D3556" t="s">
        <v>162</v>
      </c>
      <c r="E3556" t="s">
        <v>738</v>
      </c>
      <c r="F3556" t="s">
        <v>20</v>
      </c>
      <c r="G3556" t="s">
        <v>38295</v>
      </c>
      <c r="H3556" t="s">
        <v>2114</v>
      </c>
      <c r="I3556" t="s">
        <v>38296</v>
      </c>
      <c r="J3556" t="s">
        <v>1721</v>
      </c>
      <c r="K3556" t="s">
        <v>38153</v>
      </c>
      <c r="L3556" t="s">
        <v>38297</v>
      </c>
      <c r="M3556" t="s">
        <v>38298</v>
      </c>
    </row>
    <row r="3557" spans="1:13">
      <c r="A3557" t="s">
        <v>177</v>
      </c>
      <c r="B3557" t="s">
        <v>177</v>
      </c>
      <c r="C3557" t="s">
        <v>1659</v>
      </c>
      <c r="D3557" t="s">
        <v>162</v>
      </c>
      <c r="E3557" t="s">
        <v>746</v>
      </c>
      <c r="F3557" t="s">
        <v>3</v>
      </c>
      <c r="G3557" t="s">
        <v>38299</v>
      </c>
      <c r="H3557" t="s">
        <v>910</v>
      </c>
      <c r="I3557" t="s">
        <v>38300</v>
      </c>
      <c r="J3557" t="s">
        <v>1291</v>
      </c>
      <c r="K3557" t="s">
        <v>38301</v>
      </c>
      <c r="L3557" t="s">
        <v>38302</v>
      </c>
      <c r="M3557" t="s">
        <v>38303</v>
      </c>
    </row>
    <row r="3558" spans="1:13">
      <c r="A3558" t="s">
        <v>177</v>
      </c>
      <c r="B3558" t="s">
        <v>177</v>
      </c>
      <c r="C3558" t="s">
        <v>1659</v>
      </c>
      <c r="D3558" t="s">
        <v>162</v>
      </c>
      <c r="E3558" t="s">
        <v>746</v>
      </c>
      <c r="F3558" t="s">
        <v>10</v>
      </c>
      <c r="G3558" t="s">
        <v>38304</v>
      </c>
      <c r="H3558" t="s">
        <v>1860</v>
      </c>
      <c r="I3558" t="s">
        <v>38305</v>
      </c>
      <c r="J3558" t="s">
        <v>2071</v>
      </c>
      <c r="K3558" t="s">
        <v>38306</v>
      </c>
      <c r="L3558" t="s">
        <v>35768</v>
      </c>
      <c r="M3558" t="s">
        <v>38307</v>
      </c>
    </row>
    <row r="3559" spans="1:13">
      <c r="A3559" t="s">
        <v>177</v>
      </c>
      <c r="B3559" t="s">
        <v>177</v>
      </c>
      <c r="C3559" t="s">
        <v>1659</v>
      </c>
      <c r="D3559" t="s">
        <v>162</v>
      </c>
      <c r="E3559" t="s">
        <v>746</v>
      </c>
      <c r="F3559" t="s">
        <v>2</v>
      </c>
      <c r="G3559" t="s">
        <v>38308</v>
      </c>
      <c r="H3559" t="s">
        <v>2615</v>
      </c>
      <c r="I3559" t="s">
        <v>38309</v>
      </c>
      <c r="J3559" t="s">
        <v>2463</v>
      </c>
      <c r="K3559" t="s">
        <v>38310</v>
      </c>
      <c r="L3559" t="s">
        <v>16849</v>
      </c>
      <c r="M3559" t="s">
        <v>38311</v>
      </c>
    </row>
    <row r="3560" spans="1:13">
      <c r="A3560" t="s">
        <v>177</v>
      </c>
      <c r="B3560" t="s">
        <v>177</v>
      </c>
      <c r="C3560" t="s">
        <v>1659</v>
      </c>
      <c r="D3560" t="s">
        <v>162</v>
      </c>
      <c r="E3560" t="s">
        <v>746</v>
      </c>
      <c r="F3560" t="s">
        <v>4</v>
      </c>
      <c r="G3560" t="s">
        <v>38312</v>
      </c>
      <c r="H3560" t="s">
        <v>2027</v>
      </c>
      <c r="I3560" t="s">
        <v>11352</v>
      </c>
      <c r="J3560" t="s">
        <v>1613</v>
      </c>
      <c r="K3560" t="s">
        <v>38313</v>
      </c>
      <c r="L3560" t="s">
        <v>9580</v>
      </c>
      <c r="M3560" t="s">
        <v>8639</v>
      </c>
    </row>
    <row r="3561" spans="1:13">
      <c r="A3561" t="s">
        <v>177</v>
      </c>
      <c r="B3561" t="s">
        <v>177</v>
      </c>
      <c r="C3561" t="s">
        <v>1659</v>
      </c>
      <c r="D3561" t="s">
        <v>162</v>
      </c>
      <c r="E3561" t="s">
        <v>746</v>
      </c>
      <c r="F3561" t="s">
        <v>11</v>
      </c>
      <c r="G3561" t="s">
        <v>38314</v>
      </c>
      <c r="H3561" t="s">
        <v>1961</v>
      </c>
      <c r="I3561" t="s">
        <v>38315</v>
      </c>
      <c r="J3561" t="s">
        <v>1546</v>
      </c>
      <c r="K3561" t="s">
        <v>38316</v>
      </c>
      <c r="L3561" t="s">
        <v>14877</v>
      </c>
      <c r="M3561" t="s">
        <v>11931</v>
      </c>
    </row>
    <row r="3562" spans="1:13">
      <c r="A3562" t="s">
        <v>177</v>
      </c>
      <c r="B3562" t="s">
        <v>177</v>
      </c>
      <c r="C3562" t="s">
        <v>1659</v>
      </c>
      <c r="D3562" t="s">
        <v>162</v>
      </c>
      <c r="E3562" t="s">
        <v>746</v>
      </c>
      <c r="F3562" t="s">
        <v>20</v>
      </c>
      <c r="G3562" t="s">
        <v>38317</v>
      </c>
      <c r="H3562" t="s">
        <v>1918</v>
      </c>
      <c r="I3562" t="s">
        <v>38318</v>
      </c>
      <c r="J3562" t="s">
        <v>1592</v>
      </c>
      <c r="K3562" t="s">
        <v>38194</v>
      </c>
      <c r="L3562" t="s">
        <v>16337</v>
      </c>
      <c r="M3562" t="s">
        <v>38319</v>
      </c>
    </row>
    <row r="3563" spans="1:13">
      <c r="A3563" t="s">
        <v>177</v>
      </c>
      <c r="B3563" t="s">
        <v>177</v>
      </c>
      <c r="C3563" t="s">
        <v>1659</v>
      </c>
      <c r="D3563" t="s">
        <v>163</v>
      </c>
      <c r="E3563" t="s">
        <v>754</v>
      </c>
      <c r="F3563" t="s">
        <v>3</v>
      </c>
      <c r="G3563" t="s">
        <v>38320</v>
      </c>
      <c r="H3563" t="s">
        <v>1853</v>
      </c>
      <c r="I3563" t="s">
        <v>38321</v>
      </c>
      <c r="J3563" t="s">
        <v>1786</v>
      </c>
      <c r="K3563" t="s">
        <v>38171</v>
      </c>
      <c r="L3563" t="s">
        <v>38322</v>
      </c>
      <c r="M3563" t="s">
        <v>38323</v>
      </c>
    </row>
    <row r="3564" spans="1:13">
      <c r="A3564" t="s">
        <v>177</v>
      </c>
      <c r="B3564" t="s">
        <v>177</v>
      </c>
      <c r="C3564" t="s">
        <v>1659</v>
      </c>
      <c r="D3564" t="s">
        <v>163</v>
      </c>
      <c r="E3564" t="s">
        <v>754</v>
      </c>
      <c r="F3564" t="s">
        <v>10</v>
      </c>
      <c r="G3564" t="s">
        <v>38324</v>
      </c>
      <c r="H3564" t="s">
        <v>2247</v>
      </c>
      <c r="I3564" t="s">
        <v>38325</v>
      </c>
      <c r="J3564" t="s">
        <v>2530</v>
      </c>
      <c r="K3564" t="s">
        <v>38212</v>
      </c>
      <c r="L3564" t="s">
        <v>38326</v>
      </c>
      <c r="M3564" t="s">
        <v>38327</v>
      </c>
    </row>
    <row r="3565" spans="1:13">
      <c r="A3565" t="s">
        <v>177</v>
      </c>
      <c r="B3565" t="s">
        <v>177</v>
      </c>
      <c r="C3565" t="s">
        <v>1659</v>
      </c>
      <c r="D3565" t="s">
        <v>163</v>
      </c>
      <c r="E3565" t="s">
        <v>754</v>
      </c>
      <c r="F3565" t="s">
        <v>2</v>
      </c>
      <c r="G3565" t="s">
        <v>38328</v>
      </c>
      <c r="H3565" t="s">
        <v>3905</v>
      </c>
      <c r="I3565" t="s">
        <v>38329</v>
      </c>
      <c r="J3565" t="s">
        <v>3500</v>
      </c>
      <c r="K3565" t="s">
        <v>38330</v>
      </c>
      <c r="L3565" t="s">
        <v>38331</v>
      </c>
      <c r="M3565" t="s">
        <v>38332</v>
      </c>
    </row>
    <row r="3566" spans="1:13">
      <c r="A3566" t="s">
        <v>177</v>
      </c>
      <c r="B3566" t="s">
        <v>177</v>
      </c>
      <c r="C3566" t="s">
        <v>1659</v>
      </c>
      <c r="D3566" t="s">
        <v>163</v>
      </c>
      <c r="E3566" t="s">
        <v>754</v>
      </c>
      <c r="F3566" t="s">
        <v>4</v>
      </c>
      <c r="G3566" t="s">
        <v>38333</v>
      </c>
      <c r="H3566" t="s">
        <v>2574</v>
      </c>
      <c r="I3566" t="s">
        <v>38334</v>
      </c>
      <c r="J3566" t="s">
        <v>2646</v>
      </c>
      <c r="K3566" t="s">
        <v>38335</v>
      </c>
      <c r="L3566" t="s">
        <v>38336</v>
      </c>
      <c r="M3566" t="s">
        <v>38337</v>
      </c>
    </row>
    <row r="3567" spans="1:13">
      <c r="A3567" t="s">
        <v>177</v>
      </c>
      <c r="B3567" t="s">
        <v>177</v>
      </c>
      <c r="C3567" t="s">
        <v>1659</v>
      </c>
      <c r="D3567" t="s">
        <v>163</v>
      </c>
      <c r="E3567" t="s">
        <v>754</v>
      </c>
      <c r="F3567" t="s">
        <v>11</v>
      </c>
      <c r="G3567" t="s">
        <v>38338</v>
      </c>
      <c r="H3567" t="s">
        <v>2982</v>
      </c>
      <c r="I3567" t="s">
        <v>38339</v>
      </c>
      <c r="J3567" t="s">
        <v>1875</v>
      </c>
      <c r="K3567" t="s">
        <v>38246</v>
      </c>
      <c r="L3567" t="s">
        <v>38340</v>
      </c>
      <c r="M3567" t="s">
        <v>38341</v>
      </c>
    </row>
    <row r="3568" spans="1:13">
      <c r="A3568" t="s">
        <v>177</v>
      </c>
      <c r="B3568" t="s">
        <v>177</v>
      </c>
      <c r="C3568" t="s">
        <v>1659</v>
      </c>
      <c r="D3568" t="s">
        <v>163</v>
      </c>
      <c r="E3568" t="s">
        <v>754</v>
      </c>
      <c r="F3568" t="s">
        <v>20</v>
      </c>
      <c r="G3568" t="s">
        <v>38342</v>
      </c>
      <c r="H3568" t="s">
        <v>2687</v>
      </c>
      <c r="I3568" t="s">
        <v>38343</v>
      </c>
      <c r="J3568" t="s">
        <v>1897</v>
      </c>
      <c r="K3568" t="s">
        <v>38175</v>
      </c>
      <c r="L3568" t="s">
        <v>38344</v>
      </c>
      <c r="M3568" t="s">
        <v>38345</v>
      </c>
    </row>
    <row r="3569" spans="1:13">
      <c r="A3569" t="s">
        <v>177</v>
      </c>
      <c r="B3569" t="s">
        <v>177</v>
      </c>
      <c r="C3569" t="s">
        <v>1659</v>
      </c>
      <c r="D3569" t="s">
        <v>163</v>
      </c>
      <c r="E3569" t="s">
        <v>762</v>
      </c>
      <c r="F3569" t="s">
        <v>3</v>
      </c>
      <c r="G3569" t="s">
        <v>38346</v>
      </c>
      <c r="H3569" t="s">
        <v>2566</v>
      </c>
      <c r="I3569" t="s">
        <v>38347</v>
      </c>
      <c r="J3569" t="s">
        <v>2301</v>
      </c>
      <c r="K3569" t="s">
        <v>38348</v>
      </c>
      <c r="L3569" t="s">
        <v>38349</v>
      </c>
      <c r="M3569" t="s">
        <v>38350</v>
      </c>
    </row>
    <row r="3570" spans="1:13">
      <c r="A3570" t="s">
        <v>177</v>
      </c>
      <c r="B3570" t="s">
        <v>177</v>
      </c>
      <c r="C3570" t="s">
        <v>1659</v>
      </c>
      <c r="D3570" t="s">
        <v>163</v>
      </c>
      <c r="E3570" t="s">
        <v>762</v>
      </c>
      <c r="F3570" t="s">
        <v>10</v>
      </c>
      <c r="G3570" t="s">
        <v>38351</v>
      </c>
      <c r="H3570" t="s">
        <v>2246</v>
      </c>
      <c r="I3570" t="s">
        <v>38352</v>
      </c>
      <c r="J3570" t="s">
        <v>2563</v>
      </c>
      <c r="K3570" t="s">
        <v>38274</v>
      </c>
      <c r="L3570" t="s">
        <v>38353</v>
      </c>
      <c r="M3570" t="s">
        <v>38354</v>
      </c>
    </row>
    <row r="3571" spans="1:13">
      <c r="A3571" t="s">
        <v>177</v>
      </c>
      <c r="B3571" t="s">
        <v>177</v>
      </c>
      <c r="C3571" t="s">
        <v>1659</v>
      </c>
      <c r="D3571" t="s">
        <v>163</v>
      </c>
      <c r="E3571" t="s">
        <v>762</v>
      </c>
      <c r="F3571" t="s">
        <v>2</v>
      </c>
      <c r="G3571" t="s">
        <v>38355</v>
      </c>
      <c r="H3571" t="s">
        <v>3054</v>
      </c>
      <c r="I3571" t="s">
        <v>38278</v>
      </c>
      <c r="J3571" t="s">
        <v>2615</v>
      </c>
      <c r="K3571" t="s">
        <v>38258</v>
      </c>
      <c r="L3571" t="s">
        <v>38356</v>
      </c>
      <c r="M3571" t="s">
        <v>38357</v>
      </c>
    </row>
    <row r="3572" spans="1:13">
      <c r="A3572" t="s">
        <v>177</v>
      </c>
      <c r="B3572" t="s">
        <v>177</v>
      </c>
      <c r="C3572" t="s">
        <v>1659</v>
      </c>
      <c r="D3572" t="s">
        <v>163</v>
      </c>
      <c r="E3572" t="s">
        <v>762</v>
      </c>
      <c r="F3572" t="s">
        <v>4</v>
      </c>
      <c r="G3572" t="s">
        <v>38358</v>
      </c>
      <c r="H3572" t="s">
        <v>2614</v>
      </c>
      <c r="I3572" t="s">
        <v>11380</v>
      </c>
      <c r="J3572" t="s">
        <v>2384</v>
      </c>
      <c r="K3572" t="s">
        <v>38359</v>
      </c>
      <c r="L3572" t="s">
        <v>18398</v>
      </c>
      <c r="M3572" t="s">
        <v>38360</v>
      </c>
    </row>
    <row r="3573" spans="1:13">
      <c r="A3573" t="s">
        <v>177</v>
      </c>
      <c r="B3573" t="s">
        <v>177</v>
      </c>
      <c r="C3573" t="s">
        <v>1659</v>
      </c>
      <c r="D3573" t="s">
        <v>163</v>
      </c>
      <c r="E3573" t="s">
        <v>762</v>
      </c>
      <c r="F3573" t="s">
        <v>11</v>
      </c>
      <c r="G3573" t="s">
        <v>38361</v>
      </c>
      <c r="H3573" t="s">
        <v>1808</v>
      </c>
      <c r="I3573" t="s">
        <v>38362</v>
      </c>
      <c r="J3573" t="s">
        <v>1810</v>
      </c>
      <c r="K3573" t="s">
        <v>38363</v>
      </c>
      <c r="L3573" t="s">
        <v>25281</v>
      </c>
      <c r="M3573" t="s">
        <v>38364</v>
      </c>
    </row>
    <row r="3574" spans="1:13">
      <c r="A3574" t="s">
        <v>177</v>
      </c>
      <c r="B3574" t="s">
        <v>177</v>
      </c>
      <c r="C3574" t="s">
        <v>1659</v>
      </c>
      <c r="D3574" t="s">
        <v>163</v>
      </c>
      <c r="E3574" t="s">
        <v>762</v>
      </c>
      <c r="F3574" t="s">
        <v>20</v>
      </c>
      <c r="G3574" t="s">
        <v>38365</v>
      </c>
      <c r="H3574" t="s">
        <v>2502</v>
      </c>
      <c r="I3574" t="s">
        <v>30989</v>
      </c>
      <c r="J3574" t="s">
        <v>1853</v>
      </c>
      <c r="K3574" t="s">
        <v>38148</v>
      </c>
      <c r="L3574" t="s">
        <v>38366</v>
      </c>
      <c r="M3574" t="s">
        <v>38367</v>
      </c>
    </row>
    <row r="3575" spans="1:13">
      <c r="A3575" t="s">
        <v>177</v>
      </c>
      <c r="B3575" t="s">
        <v>177</v>
      </c>
      <c r="C3575" t="s">
        <v>1659</v>
      </c>
      <c r="D3575" t="s">
        <v>163</v>
      </c>
      <c r="E3575" t="s">
        <v>770</v>
      </c>
      <c r="F3575" t="s">
        <v>3</v>
      </c>
      <c r="G3575" t="s">
        <v>38368</v>
      </c>
      <c r="H3575" t="s">
        <v>2442</v>
      </c>
      <c r="I3575" t="s">
        <v>9588</v>
      </c>
      <c r="J3575" t="s">
        <v>2994</v>
      </c>
      <c r="K3575" t="s">
        <v>38284</v>
      </c>
      <c r="L3575" t="s">
        <v>38275</v>
      </c>
      <c r="M3575" t="s">
        <v>38369</v>
      </c>
    </row>
    <row r="3576" spans="1:13">
      <c r="A3576" t="s">
        <v>177</v>
      </c>
      <c r="B3576" t="s">
        <v>177</v>
      </c>
      <c r="C3576" t="s">
        <v>1659</v>
      </c>
      <c r="D3576" t="s">
        <v>163</v>
      </c>
      <c r="E3576" t="s">
        <v>770</v>
      </c>
      <c r="F3576" t="s">
        <v>10</v>
      </c>
      <c r="G3576" t="s">
        <v>38370</v>
      </c>
      <c r="H3576" t="s">
        <v>1315</v>
      </c>
      <c r="I3576" t="s">
        <v>38371</v>
      </c>
      <c r="J3576" t="s">
        <v>2614</v>
      </c>
      <c r="K3576" t="s">
        <v>38372</v>
      </c>
      <c r="L3576" t="s">
        <v>30094</v>
      </c>
      <c r="M3576" t="s">
        <v>38373</v>
      </c>
    </row>
    <row r="3577" spans="1:13">
      <c r="A3577" t="s">
        <v>177</v>
      </c>
      <c r="B3577" t="s">
        <v>177</v>
      </c>
      <c r="C3577" t="s">
        <v>1659</v>
      </c>
      <c r="D3577" t="s">
        <v>163</v>
      </c>
      <c r="E3577" t="s">
        <v>770</v>
      </c>
      <c r="F3577" t="s">
        <v>2</v>
      </c>
      <c r="G3577" t="s">
        <v>38374</v>
      </c>
      <c r="H3577" t="s">
        <v>2499</v>
      </c>
      <c r="I3577" t="s">
        <v>38375</v>
      </c>
      <c r="J3577" t="s">
        <v>2247</v>
      </c>
      <c r="K3577" t="s">
        <v>38187</v>
      </c>
      <c r="L3577" t="s">
        <v>38376</v>
      </c>
      <c r="M3577" t="s">
        <v>38377</v>
      </c>
    </row>
    <row r="3578" spans="1:13">
      <c r="A3578" t="s">
        <v>177</v>
      </c>
      <c r="B3578" t="s">
        <v>177</v>
      </c>
      <c r="C3578" t="s">
        <v>1659</v>
      </c>
      <c r="D3578" t="s">
        <v>163</v>
      </c>
      <c r="E3578" t="s">
        <v>770</v>
      </c>
      <c r="F3578" t="s">
        <v>4</v>
      </c>
      <c r="G3578" t="s">
        <v>38378</v>
      </c>
      <c r="H3578" t="s">
        <v>2059</v>
      </c>
      <c r="I3578" t="s">
        <v>30835</v>
      </c>
      <c r="J3578" t="s">
        <v>1719</v>
      </c>
      <c r="K3578" t="s">
        <v>38379</v>
      </c>
      <c r="L3578" t="s">
        <v>37301</v>
      </c>
      <c r="M3578" t="s">
        <v>38380</v>
      </c>
    </row>
    <row r="3579" spans="1:13">
      <c r="A3579" t="s">
        <v>177</v>
      </c>
      <c r="B3579" t="s">
        <v>177</v>
      </c>
      <c r="C3579" t="s">
        <v>1659</v>
      </c>
      <c r="D3579" t="s">
        <v>163</v>
      </c>
      <c r="E3579" t="s">
        <v>770</v>
      </c>
      <c r="F3579" t="s">
        <v>11</v>
      </c>
      <c r="G3579" t="s">
        <v>38381</v>
      </c>
      <c r="H3579" t="s">
        <v>2027</v>
      </c>
      <c r="I3579" t="s">
        <v>11352</v>
      </c>
      <c r="J3579" t="s">
        <v>1053</v>
      </c>
      <c r="K3579" t="s">
        <v>11644</v>
      </c>
      <c r="L3579" t="s">
        <v>26503</v>
      </c>
      <c r="M3579" t="s">
        <v>38382</v>
      </c>
    </row>
    <row r="3580" spans="1:13">
      <c r="A3580" t="s">
        <v>177</v>
      </c>
      <c r="B3580" t="s">
        <v>177</v>
      </c>
      <c r="C3580" t="s">
        <v>1659</v>
      </c>
      <c r="D3580" t="s">
        <v>163</v>
      </c>
      <c r="E3580" t="s">
        <v>770</v>
      </c>
      <c r="F3580" t="s">
        <v>20</v>
      </c>
      <c r="G3580" t="s">
        <v>38383</v>
      </c>
      <c r="H3580" t="s">
        <v>1875</v>
      </c>
      <c r="I3580" t="s">
        <v>9604</v>
      </c>
      <c r="J3580" t="s">
        <v>1657</v>
      </c>
      <c r="K3580" t="s">
        <v>38199</v>
      </c>
      <c r="L3580" t="s">
        <v>5156</v>
      </c>
      <c r="M3580" t="s">
        <v>38384</v>
      </c>
    </row>
    <row r="3581" spans="1:13">
      <c r="A3581" t="s">
        <v>177</v>
      </c>
      <c r="B3581" t="s">
        <v>177</v>
      </c>
      <c r="C3581" t="s">
        <v>1659</v>
      </c>
      <c r="D3581" t="s">
        <v>163</v>
      </c>
      <c r="E3581" t="s">
        <v>778</v>
      </c>
      <c r="F3581" t="s">
        <v>3</v>
      </c>
      <c r="G3581" t="s">
        <v>38385</v>
      </c>
      <c r="H3581" t="s">
        <v>4543</v>
      </c>
      <c r="I3581" t="s">
        <v>38386</v>
      </c>
      <c r="J3581" t="s">
        <v>3054</v>
      </c>
      <c r="K3581" t="s">
        <v>38387</v>
      </c>
      <c r="L3581" t="s">
        <v>32985</v>
      </c>
      <c r="M3581" t="s">
        <v>38388</v>
      </c>
    </row>
    <row r="3582" spans="1:13">
      <c r="A3582" t="s">
        <v>177</v>
      </c>
      <c r="B3582" t="s">
        <v>177</v>
      </c>
      <c r="C3582" t="s">
        <v>1659</v>
      </c>
      <c r="D3582" t="s">
        <v>163</v>
      </c>
      <c r="E3582" t="s">
        <v>778</v>
      </c>
      <c r="F3582" t="s">
        <v>10</v>
      </c>
      <c r="G3582" t="s">
        <v>38389</v>
      </c>
      <c r="H3582" t="s">
        <v>1860</v>
      </c>
      <c r="I3582" t="s">
        <v>38305</v>
      </c>
      <c r="J3582" t="s">
        <v>3271</v>
      </c>
      <c r="K3582" t="s">
        <v>38390</v>
      </c>
      <c r="L3582" t="s">
        <v>35768</v>
      </c>
      <c r="M3582" t="s">
        <v>38391</v>
      </c>
    </row>
    <row r="3583" spans="1:13">
      <c r="A3583" t="s">
        <v>177</v>
      </c>
      <c r="B3583" t="s">
        <v>177</v>
      </c>
      <c r="C3583" t="s">
        <v>1659</v>
      </c>
      <c r="D3583" t="s">
        <v>163</v>
      </c>
      <c r="E3583" t="s">
        <v>778</v>
      </c>
      <c r="F3583" t="s">
        <v>2</v>
      </c>
      <c r="G3583" t="s">
        <v>38392</v>
      </c>
      <c r="H3583" t="s">
        <v>2287</v>
      </c>
      <c r="I3583" t="s">
        <v>9625</v>
      </c>
      <c r="J3583" t="s">
        <v>2301</v>
      </c>
      <c r="K3583" t="s">
        <v>38348</v>
      </c>
      <c r="L3583" t="s">
        <v>31541</v>
      </c>
      <c r="M3583" t="s">
        <v>25531</v>
      </c>
    </row>
    <row r="3584" spans="1:13">
      <c r="A3584" t="s">
        <v>177</v>
      </c>
      <c r="B3584" t="s">
        <v>177</v>
      </c>
      <c r="C3584" t="s">
        <v>1659</v>
      </c>
      <c r="D3584" t="s">
        <v>163</v>
      </c>
      <c r="E3584" t="s">
        <v>778</v>
      </c>
      <c r="F3584" t="s">
        <v>4</v>
      </c>
      <c r="G3584" t="s">
        <v>38393</v>
      </c>
      <c r="H3584" t="s">
        <v>2114</v>
      </c>
      <c r="I3584" t="s">
        <v>38296</v>
      </c>
      <c r="J3584" t="s">
        <v>1590</v>
      </c>
      <c r="K3584" t="s">
        <v>38222</v>
      </c>
      <c r="L3584" t="s">
        <v>38394</v>
      </c>
      <c r="M3584" t="s">
        <v>38395</v>
      </c>
    </row>
    <row r="3585" spans="1:13">
      <c r="A3585" t="s">
        <v>177</v>
      </c>
      <c r="B3585" t="s">
        <v>177</v>
      </c>
      <c r="C3585" t="s">
        <v>1659</v>
      </c>
      <c r="D3585" t="s">
        <v>163</v>
      </c>
      <c r="E3585" t="s">
        <v>778</v>
      </c>
      <c r="F3585" t="s">
        <v>11</v>
      </c>
      <c r="G3585" t="s">
        <v>38396</v>
      </c>
      <c r="H3585" t="s">
        <v>2007</v>
      </c>
      <c r="I3585" t="s">
        <v>38397</v>
      </c>
      <c r="J3585" t="s">
        <v>1546</v>
      </c>
      <c r="K3585" t="s">
        <v>38316</v>
      </c>
      <c r="L3585" t="s">
        <v>38398</v>
      </c>
      <c r="M3585" t="s">
        <v>38399</v>
      </c>
    </row>
    <row r="3586" spans="1:13">
      <c r="A3586" t="s">
        <v>177</v>
      </c>
      <c r="B3586" t="s">
        <v>177</v>
      </c>
      <c r="C3586" t="s">
        <v>1659</v>
      </c>
      <c r="D3586" t="s">
        <v>163</v>
      </c>
      <c r="E3586" t="s">
        <v>778</v>
      </c>
      <c r="F3586" t="s">
        <v>20</v>
      </c>
      <c r="G3586" t="s">
        <v>38400</v>
      </c>
      <c r="H3586" t="s">
        <v>1984</v>
      </c>
      <c r="I3586" t="s">
        <v>30798</v>
      </c>
      <c r="J3586" t="s">
        <v>1547</v>
      </c>
      <c r="K3586" t="s">
        <v>38401</v>
      </c>
      <c r="L3586" t="s">
        <v>30945</v>
      </c>
      <c r="M3586" t="s">
        <v>9981</v>
      </c>
    </row>
    <row r="3587" spans="1:13">
      <c r="A3587" t="s">
        <v>177</v>
      </c>
      <c r="B3587" t="s">
        <v>177</v>
      </c>
      <c r="C3587" t="s">
        <v>1659</v>
      </c>
      <c r="D3587" t="s">
        <v>164</v>
      </c>
      <c r="E3587" t="s">
        <v>785</v>
      </c>
      <c r="F3587" t="s">
        <v>3</v>
      </c>
      <c r="G3587" t="s">
        <v>38402</v>
      </c>
      <c r="H3587" t="s">
        <v>1657</v>
      </c>
      <c r="I3587" t="s">
        <v>11441</v>
      </c>
      <c r="J3587" t="s">
        <v>1657</v>
      </c>
      <c r="K3587" t="s">
        <v>38403</v>
      </c>
      <c r="L3587" t="s">
        <v>38404</v>
      </c>
      <c r="M3587" t="s">
        <v>38405</v>
      </c>
    </row>
    <row r="3588" spans="1:13">
      <c r="A3588" t="s">
        <v>177</v>
      </c>
      <c r="B3588" t="s">
        <v>177</v>
      </c>
      <c r="C3588" t="s">
        <v>1659</v>
      </c>
      <c r="D3588" t="s">
        <v>164</v>
      </c>
      <c r="E3588" t="s">
        <v>785</v>
      </c>
      <c r="F3588" t="s">
        <v>10</v>
      </c>
      <c r="G3588" t="s">
        <v>38406</v>
      </c>
      <c r="H3588" t="s">
        <v>1961</v>
      </c>
      <c r="I3588" t="s">
        <v>8679</v>
      </c>
      <c r="J3588" t="s">
        <v>1721</v>
      </c>
      <c r="K3588" t="s">
        <v>18183</v>
      </c>
      <c r="L3588" t="s">
        <v>38407</v>
      </c>
      <c r="M3588" t="s">
        <v>26314</v>
      </c>
    </row>
    <row r="3589" spans="1:13">
      <c r="A3589" t="s">
        <v>177</v>
      </c>
      <c r="B3589" t="s">
        <v>177</v>
      </c>
      <c r="C3589" t="s">
        <v>1659</v>
      </c>
      <c r="D3589" t="s">
        <v>164</v>
      </c>
      <c r="E3589" t="s">
        <v>785</v>
      </c>
      <c r="F3589" t="s">
        <v>2</v>
      </c>
      <c r="G3589" t="s">
        <v>38408</v>
      </c>
      <c r="H3589" t="s">
        <v>2587</v>
      </c>
      <c r="I3589" t="s">
        <v>38409</v>
      </c>
      <c r="J3589" t="s">
        <v>2137</v>
      </c>
      <c r="K3589" t="s">
        <v>8430</v>
      </c>
      <c r="L3589" t="s">
        <v>25672</v>
      </c>
      <c r="M3589" t="s">
        <v>30224</v>
      </c>
    </row>
    <row r="3590" spans="1:13">
      <c r="A3590" t="s">
        <v>177</v>
      </c>
      <c r="B3590" t="s">
        <v>177</v>
      </c>
      <c r="C3590" t="s">
        <v>1659</v>
      </c>
      <c r="D3590" t="s">
        <v>164</v>
      </c>
      <c r="E3590" t="s">
        <v>785</v>
      </c>
      <c r="F3590" t="s">
        <v>4</v>
      </c>
      <c r="G3590" t="s">
        <v>38410</v>
      </c>
      <c r="H3590" t="s">
        <v>2384</v>
      </c>
      <c r="I3590" t="s">
        <v>10475</v>
      </c>
      <c r="J3590" t="s">
        <v>1764</v>
      </c>
      <c r="K3590" t="s">
        <v>38411</v>
      </c>
      <c r="L3590" t="s">
        <v>38412</v>
      </c>
      <c r="M3590" t="s">
        <v>31464</v>
      </c>
    </row>
    <row r="3591" spans="1:13">
      <c r="A3591" t="s">
        <v>177</v>
      </c>
      <c r="B3591" t="s">
        <v>177</v>
      </c>
      <c r="C3591" t="s">
        <v>1659</v>
      </c>
      <c r="D3591" t="s">
        <v>164</v>
      </c>
      <c r="E3591" t="s">
        <v>785</v>
      </c>
      <c r="F3591" t="s">
        <v>11</v>
      </c>
      <c r="G3591" t="s">
        <v>38413</v>
      </c>
      <c r="H3591" t="s">
        <v>1719</v>
      </c>
      <c r="I3591" t="s">
        <v>12848</v>
      </c>
      <c r="J3591" t="s">
        <v>3800</v>
      </c>
      <c r="K3591" t="s">
        <v>3808</v>
      </c>
      <c r="L3591" t="s">
        <v>26502</v>
      </c>
      <c r="M3591" t="s">
        <v>38414</v>
      </c>
    </row>
    <row r="3592" spans="1:13">
      <c r="A3592" t="s">
        <v>177</v>
      </c>
      <c r="B3592" t="s">
        <v>177</v>
      </c>
      <c r="C3592" t="s">
        <v>1659</v>
      </c>
      <c r="D3592" t="s">
        <v>164</v>
      </c>
      <c r="E3592" t="s">
        <v>785</v>
      </c>
      <c r="F3592" t="s">
        <v>20</v>
      </c>
      <c r="G3592" t="s">
        <v>38415</v>
      </c>
      <c r="H3592" t="s">
        <v>1810</v>
      </c>
      <c r="I3592" t="s">
        <v>6745</v>
      </c>
      <c r="J3592" t="s">
        <v>1547</v>
      </c>
      <c r="K3592" t="s">
        <v>38416</v>
      </c>
      <c r="L3592" t="s">
        <v>31984</v>
      </c>
      <c r="M3592" t="s">
        <v>38417</v>
      </c>
    </row>
    <row r="3593" spans="1:13">
      <c r="A3593" t="s">
        <v>177</v>
      </c>
      <c r="B3593" t="s">
        <v>177</v>
      </c>
      <c r="C3593" t="s">
        <v>1659</v>
      </c>
      <c r="D3593" t="s">
        <v>164</v>
      </c>
      <c r="E3593" t="s">
        <v>793</v>
      </c>
      <c r="F3593" t="s">
        <v>3</v>
      </c>
      <c r="G3593" t="s">
        <v>38418</v>
      </c>
      <c r="H3593" t="s">
        <v>1853</v>
      </c>
      <c r="I3593" t="s">
        <v>38419</v>
      </c>
      <c r="J3593" t="s">
        <v>1590</v>
      </c>
      <c r="K3593" t="s">
        <v>38420</v>
      </c>
      <c r="L3593" t="s">
        <v>38421</v>
      </c>
      <c r="M3593" t="s">
        <v>38422</v>
      </c>
    </row>
    <row r="3594" spans="1:13">
      <c r="A3594" t="s">
        <v>177</v>
      </c>
      <c r="B3594" t="s">
        <v>177</v>
      </c>
      <c r="C3594" t="s">
        <v>1659</v>
      </c>
      <c r="D3594" t="s">
        <v>164</v>
      </c>
      <c r="E3594" t="s">
        <v>793</v>
      </c>
      <c r="F3594" t="s">
        <v>10</v>
      </c>
      <c r="G3594" t="s">
        <v>38423</v>
      </c>
      <c r="H3594" t="s">
        <v>1939</v>
      </c>
      <c r="I3594" t="s">
        <v>38424</v>
      </c>
      <c r="J3594" t="s">
        <v>1657</v>
      </c>
      <c r="K3594" t="s">
        <v>38403</v>
      </c>
      <c r="L3594" t="s">
        <v>38425</v>
      </c>
      <c r="M3594" t="s">
        <v>38426</v>
      </c>
    </row>
    <row r="3595" spans="1:13">
      <c r="A3595" t="s">
        <v>177</v>
      </c>
      <c r="B3595" t="s">
        <v>177</v>
      </c>
      <c r="C3595" t="s">
        <v>1659</v>
      </c>
      <c r="D3595" t="s">
        <v>164</v>
      </c>
      <c r="E3595" t="s">
        <v>793</v>
      </c>
      <c r="F3595" t="s">
        <v>2</v>
      </c>
      <c r="G3595" t="s">
        <v>38427</v>
      </c>
      <c r="H3595" t="s">
        <v>2566</v>
      </c>
      <c r="I3595" t="s">
        <v>38428</v>
      </c>
      <c r="J3595" t="s">
        <v>1961</v>
      </c>
      <c r="K3595" t="s">
        <v>12043</v>
      </c>
      <c r="L3595" t="s">
        <v>38429</v>
      </c>
      <c r="M3595" t="s">
        <v>38430</v>
      </c>
    </row>
    <row r="3596" spans="1:13">
      <c r="A3596" t="s">
        <v>177</v>
      </c>
      <c r="B3596" t="s">
        <v>177</v>
      </c>
      <c r="C3596" t="s">
        <v>1659</v>
      </c>
      <c r="D3596" t="s">
        <v>164</v>
      </c>
      <c r="E3596" t="s">
        <v>793</v>
      </c>
      <c r="F3596" t="s">
        <v>4</v>
      </c>
      <c r="G3596" t="s">
        <v>38431</v>
      </c>
      <c r="H3596" t="s">
        <v>1810</v>
      </c>
      <c r="I3596" t="s">
        <v>6745</v>
      </c>
      <c r="J3596" t="s">
        <v>1502</v>
      </c>
      <c r="K3596" t="s">
        <v>10814</v>
      </c>
      <c r="L3596" t="s">
        <v>38432</v>
      </c>
      <c r="M3596" t="s">
        <v>38433</v>
      </c>
    </row>
    <row r="3597" spans="1:13">
      <c r="A3597" t="s">
        <v>177</v>
      </c>
      <c r="B3597" t="s">
        <v>177</v>
      </c>
      <c r="C3597" t="s">
        <v>1659</v>
      </c>
      <c r="D3597" t="s">
        <v>164</v>
      </c>
      <c r="E3597" t="s">
        <v>793</v>
      </c>
      <c r="F3597" t="s">
        <v>11</v>
      </c>
      <c r="G3597" t="s">
        <v>38434</v>
      </c>
      <c r="H3597" t="s">
        <v>1897</v>
      </c>
      <c r="I3597" t="s">
        <v>38435</v>
      </c>
      <c r="J3597" t="s">
        <v>1051</v>
      </c>
      <c r="K3597" t="s">
        <v>38436</v>
      </c>
      <c r="L3597" t="s">
        <v>27412</v>
      </c>
      <c r="M3597" t="s">
        <v>26669</v>
      </c>
    </row>
    <row r="3598" spans="1:13">
      <c r="A3598" t="s">
        <v>177</v>
      </c>
      <c r="B3598" t="s">
        <v>177</v>
      </c>
      <c r="C3598" t="s">
        <v>1659</v>
      </c>
      <c r="D3598" t="s">
        <v>164</v>
      </c>
      <c r="E3598" t="s">
        <v>793</v>
      </c>
      <c r="F3598" t="s">
        <v>20</v>
      </c>
      <c r="G3598" t="s">
        <v>38437</v>
      </c>
      <c r="H3598" t="s">
        <v>1831</v>
      </c>
      <c r="I3598" t="s">
        <v>38438</v>
      </c>
      <c r="J3598" t="s">
        <v>1502</v>
      </c>
      <c r="K3598" t="s">
        <v>10814</v>
      </c>
      <c r="L3598" t="s">
        <v>25368</v>
      </c>
      <c r="M3598" t="s">
        <v>38439</v>
      </c>
    </row>
    <row r="3599" spans="1:13">
      <c r="A3599" t="s">
        <v>177</v>
      </c>
      <c r="B3599" t="s">
        <v>177</v>
      </c>
      <c r="C3599" t="s">
        <v>1659</v>
      </c>
      <c r="D3599" t="s">
        <v>164</v>
      </c>
      <c r="E3599" t="s">
        <v>801</v>
      </c>
      <c r="F3599" t="s">
        <v>3</v>
      </c>
      <c r="G3599" t="s">
        <v>38440</v>
      </c>
      <c r="H3599" t="s">
        <v>2029</v>
      </c>
      <c r="I3599" t="s">
        <v>38441</v>
      </c>
      <c r="J3599" t="s">
        <v>1853</v>
      </c>
      <c r="K3599" t="s">
        <v>38442</v>
      </c>
      <c r="L3599" t="s">
        <v>38443</v>
      </c>
      <c r="M3599" t="s">
        <v>28989</v>
      </c>
    </row>
    <row r="3600" spans="1:13">
      <c r="A3600" t="s">
        <v>177</v>
      </c>
      <c r="B3600" t="s">
        <v>177</v>
      </c>
      <c r="C3600" t="s">
        <v>1659</v>
      </c>
      <c r="D3600" t="s">
        <v>164</v>
      </c>
      <c r="E3600" t="s">
        <v>801</v>
      </c>
      <c r="F3600" t="s">
        <v>10</v>
      </c>
      <c r="G3600" t="s">
        <v>38444</v>
      </c>
      <c r="H3600" t="s">
        <v>2530</v>
      </c>
      <c r="I3600" t="s">
        <v>38445</v>
      </c>
      <c r="J3600" t="s">
        <v>1742</v>
      </c>
      <c r="K3600" t="s">
        <v>38446</v>
      </c>
      <c r="L3600" t="s">
        <v>38447</v>
      </c>
      <c r="M3600" t="s">
        <v>38448</v>
      </c>
    </row>
    <row r="3601" spans="1:13">
      <c r="A3601" t="s">
        <v>177</v>
      </c>
      <c r="B3601" t="s">
        <v>177</v>
      </c>
      <c r="C3601" t="s">
        <v>1659</v>
      </c>
      <c r="D3601" t="s">
        <v>164</v>
      </c>
      <c r="E3601" t="s">
        <v>801</v>
      </c>
      <c r="F3601" t="s">
        <v>2</v>
      </c>
      <c r="G3601" t="s">
        <v>38449</v>
      </c>
      <c r="H3601" t="s">
        <v>1742</v>
      </c>
      <c r="I3601" t="s">
        <v>7572</v>
      </c>
      <c r="J3601" t="s">
        <v>1875</v>
      </c>
      <c r="K3601" t="s">
        <v>10807</v>
      </c>
      <c r="L3601" t="s">
        <v>38450</v>
      </c>
      <c r="M3601" t="s">
        <v>38451</v>
      </c>
    </row>
    <row r="3602" spans="1:13">
      <c r="A3602" t="s">
        <v>177</v>
      </c>
      <c r="B3602" t="s">
        <v>177</v>
      </c>
      <c r="C3602" t="s">
        <v>1659</v>
      </c>
      <c r="D3602" t="s">
        <v>164</v>
      </c>
      <c r="E3602" t="s">
        <v>801</v>
      </c>
      <c r="F3602" t="s">
        <v>4</v>
      </c>
      <c r="G3602" t="s">
        <v>38452</v>
      </c>
      <c r="H3602" t="s">
        <v>1853</v>
      </c>
      <c r="I3602" t="s">
        <v>38419</v>
      </c>
      <c r="J3602" t="s">
        <v>1546</v>
      </c>
      <c r="K3602" t="s">
        <v>12666</v>
      </c>
      <c r="L3602" t="s">
        <v>469</v>
      </c>
      <c r="M3602" t="s">
        <v>38453</v>
      </c>
    </row>
    <row r="3603" spans="1:13">
      <c r="A3603" t="s">
        <v>177</v>
      </c>
      <c r="B3603" t="s">
        <v>177</v>
      </c>
      <c r="C3603" t="s">
        <v>1659</v>
      </c>
      <c r="D3603" t="s">
        <v>164</v>
      </c>
      <c r="E3603" t="s">
        <v>801</v>
      </c>
      <c r="F3603" t="s">
        <v>11</v>
      </c>
      <c r="G3603" t="s">
        <v>38454</v>
      </c>
      <c r="H3603" t="s">
        <v>1764</v>
      </c>
      <c r="I3603" t="s">
        <v>38455</v>
      </c>
      <c r="J3603" t="s">
        <v>1504</v>
      </c>
      <c r="K3603" t="s">
        <v>38456</v>
      </c>
      <c r="L3603" t="s">
        <v>11472</v>
      </c>
      <c r="M3603" t="s">
        <v>1356</v>
      </c>
    </row>
    <row r="3604" spans="1:13">
      <c r="A3604" t="s">
        <v>177</v>
      </c>
      <c r="B3604" t="s">
        <v>177</v>
      </c>
      <c r="C3604" t="s">
        <v>1659</v>
      </c>
      <c r="D3604" t="s">
        <v>164</v>
      </c>
      <c r="E3604" t="s">
        <v>801</v>
      </c>
      <c r="F3604" t="s">
        <v>20</v>
      </c>
      <c r="G3604" t="s">
        <v>38457</v>
      </c>
      <c r="H3604" t="s">
        <v>1698</v>
      </c>
      <c r="I3604" t="s">
        <v>38458</v>
      </c>
      <c r="J3604" t="s">
        <v>1051</v>
      </c>
      <c r="K3604" t="s">
        <v>38436</v>
      </c>
      <c r="L3604" t="s">
        <v>19830</v>
      </c>
      <c r="M3604" t="s">
        <v>1276</v>
      </c>
    </row>
    <row r="3605" spans="1:13">
      <c r="A3605" t="s">
        <v>177</v>
      </c>
      <c r="B3605" t="s">
        <v>177</v>
      </c>
      <c r="C3605" t="s">
        <v>1659</v>
      </c>
      <c r="D3605" t="s">
        <v>164</v>
      </c>
      <c r="E3605" t="s">
        <v>809</v>
      </c>
      <c r="F3605" t="s">
        <v>3</v>
      </c>
      <c r="G3605" t="s">
        <v>38459</v>
      </c>
      <c r="H3605" t="s">
        <v>2288</v>
      </c>
      <c r="I3605" t="s">
        <v>38460</v>
      </c>
      <c r="J3605" t="s">
        <v>2481</v>
      </c>
      <c r="K3605" t="s">
        <v>38461</v>
      </c>
      <c r="L3605" t="s">
        <v>38462</v>
      </c>
      <c r="M3605" t="s">
        <v>38463</v>
      </c>
    </row>
    <row r="3606" spans="1:13">
      <c r="A3606" t="s">
        <v>177</v>
      </c>
      <c r="B3606" t="s">
        <v>177</v>
      </c>
      <c r="C3606" t="s">
        <v>1659</v>
      </c>
      <c r="D3606" t="s">
        <v>164</v>
      </c>
      <c r="E3606" t="s">
        <v>809</v>
      </c>
      <c r="F3606" t="s">
        <v>10</v>
      </c>
      <c r="G3606" t="s">
        <v>38464</v>
      </c>
      <c r="H3606" t="s">
        <v>1360</v>
      </c>
      <c r="I3606" t="s">
        <v>38465</v>
      </c>
      <c r="J3606" t="s">
        <v>1961</v>
      </c>
      <c r="K3606" t="s">
        <v>12043</v>
      </c>
      <c r="L3606" t="s">
        <v>38466</v>
      </c>
      <c r="M3606" t="s">
        <v>38467</v>
      </c>
    </row>
    <row r="3607" spans="1:13">
      <c r="A3607" t="s">
        <v>177</v>
      </c>
      <c r="B3607" t="s">
        <v>177</v>
      </c>
      <c r="C3607" t="s">
        <v>1659</v>
      </c>
      <c r="D3607" t="s">
        <v>164</v>
      </c>
      <c r="E3607" t="s">
        <v>809</v>
      </c>
      <c r="F3607" t="s">
        <v>2</v>
      </c>
      <c r="G3607" t="s">
        <v>38468</v>
      </c>
      <c r="H3607" t="s">
        <v>2074</v>
      </c>
      <c r="I3607" t="s">
        <v>38469</v>
      </c>
      <c r="J3607" t="s">
        <v>1810</v>
      </c>
      <c r="K3607" t="s">
        <v>38470</v>
      </c>
      <c r="L3607" t="s">
        <v>16849</v>
      </c>
      <c r="M3607" t="s">
        <v>38471</v>
      </c>
    </row>
    <row r="3608" spans="1:13">
      <c r="A3608" t="s">
        <v>177</v>
      </c>
      <c r="B3608" t="s">
        <v>177</v>
      </c>
      <c r="C3608" t="s">
        <v>1659</v>
      </c>
      <c r="D3608" t="s">
        <v>164</v>
      </c>
      <c r="E3608" t="s">
        <v>809</v>
      </c>
      <c r="F3608" t="s">
        <v>4</v>
      </c>
      <c r="G3608" t="s">
        <v>38472</v>
      </c>
      <c r="H3608" t="s">
        <v>1764</v>
      </c>
      <c r="I3608" t="s">
        <v>38455</v>
      </c>
      <c r="J3608" t="s">
        <v>1482</v>
      </c>
      <c r="K3608" t="s">
        <v>38473</v>
      </c>
      <c r="L3608" t="s">
        <v>12191</v>
      </c>
      <c r="M3608" t="s">
        <v>38474</v>
      </c>
    </row>
    <row r="3609" spans="1:13">
      <c r="A3609" t="s">
        <v>177</v>
      </c>
      <c r="B3609" t="s">
        <v>177</v>
      </c>
      <c r="C3609" t="s">
        <v>1659</v>
      </c>
      <c r="D3609" t="s">
        <v>164</v>
      </c>
      <c r="E3609" t="s">
        <v>809</v>
      </c>
      <c r="F3609" t="s">
        <v>11</v>
      </c>
      <c r="G3609" t="s">
        <v>38475</v>
      </c>
      <c r="H3609" t="s">
        <v>1764</v>
      </c>
      <c r="I3609" t="s">
        <v>38455</v>
      </c>
      <c r="J3609" t="s">
        <v>1504</v>
      </c>
      <c r="K3609" t="s">
        <v>38456</v>
      </c>
      <c r="L3609" t="s">
        <v>11472</v>
      </c>
      <c r="M3609" t="s">
        <v>38474</v>
      </c>
    </row>
    <row r="3610" spans="1:13">
      <c r="A3610" t="s">
        <v>177</v>
      </c>
      <c r="B3610" t="s">
        <v>177</v>
      </c>
      <c r="C3610" t="s">
        <v>1659</v>
      </c>
      <c r="D3610" t="s">
        <v>164</v>
      </c>
      <c r="E3610" t="s">
        <v>809</v>
      </c>
      <c r="F3610" t="s">
        <v>20</v>
      </c>
      <c r="G3610" t="s">
        <v>38476</v>
      </c>
      <c r="H3610" t="s">
        <v>1547</v>
      </c>
      <c r="I3610" t="s">
        <v>8439</v>
      </c>
      <c r="J3610" t="s">
        <v>1051</v>
      </c>
      <c r="K3610" t="s">
        <v>38436</v>
      </c>
      <c r="L3610" t="s">
        <v>15622</v>
      </c>
      <c r="M3610" t="s">
        <v>10281</v>
      </c>
    </row>
    <row r="3611" spans="1:13">
      <c r="A3611" t="s">
        <v>177</v>
      </c>
      <c r="B3611" t="s">
        <v>177</v>
      </c>
      <c r="C3611" t="s">
        <v>1616</v>
      </c>
      <c r="D3611" t="s">
        <v>150</v>
      </c>
      <c r="E3611" t="s">
        <v>179</v>
      </c>
      <c r="F3611" t="s">
        <v>3</v>
      </c>
      <c r="G3611" t="s">
        <v>38477</v>
      </c>
      <c r="H3611" t="s">
        <v>1818</v>
      </c>
      <c r="I3611" t="s">
        <v>38478</v>
      </c>
      <c r="J3611" t="s">
        <v>1936</v>
      </c>
      <c r="K3611" t="s">
        <v>38479</v>
      </c>
      <c r="L3611" t="s">
        <v>38480</v>
      </c>
      <c r="M3611" t="s">
        <v>38481</v>
      </c>
    </row>
    <row r="3612" spans="1:13">
      <c r="A3612" t="s">
        <v>177</v>
      </c>
      <c r="B3612" t="s">
        <v>177</v>
      </c>
      <c r="C3612" t="s">
        <v>1616</v>
      </c>
      <c r="D3612" t="s">
        <v>150</v>
      </c>
      <c r="E3612" t="s">
        <v>179</v>
      </c>
      <c r="F3612" t="s">
        <v>10</v>
      </c>
      <c r="G3612" t="s">
        <v>38482</v>
      </c>
      <c r="H3612" t="s">
        <v>2166</v>
      </c>
      <c r="I3612" t="s">
        <v>38483</v>
      </c>
      <c r="J3612" t="s">
        <v>2481</v>
      </c>
      <c r="K3612" t="s">
        <v>38484</v>
      </c>
      <c r="L3612" t="s">
        <v>38485</v>
      </c>
      <c r="M3612" t="s">
        <v>38486</v>
      </c>
    </row>
    <row r="3613" spans="1:13">
      <c r="A3613" t="s">
        <v>177</v>
      </c>
      <c r="B3613" t="s">
        <v>177</v>
      </c>
      <c r="C3613" t="s">
        <v>1616</v>
      </c>
      <c r="D3613" t="s">
        <v>150</v>
      </c>
      <c r="E3613" t="s">
        <v>179</v>
      </c>
      <c r="F3613" t="s">
        <v>2</v>
      </c>
      <c r="G3613" t="s">
        <v>38487</v>
      </c>
      <c r="H3613" t="s">
        <v>3271</v>
      </c>
      <c r="I3613" t="s">
        <v>38488</v>
      </c>
      <c r="J3613" t="s">
        <v>1764</v>
      </c>
      <c r="K3613" t="s">
        <v>26966</v>
      </c>
      <c r="L3613" t="s">
        <v>38489</v>
      </c>
      <c r="M3613" t="s">
        <v>38490</v>
      </c>
    </row>
    <row r="3614" spans="1:13">
      <c r="A3614" t="s">
        <v>177</v>
      </c>
      <c r="B3614" t="s">
        <v>177</v>
      </c>
      <c r="C3614" t="s">
        <v>1616</v>
      </c>
      <c r="D3614" t="s">
        <v>150</v>
      </c>
      <c r="E3614" t="s">
        <v>179</v>
      </c>
      <c r="F3614" t="s">
        <v>4</v>
      </c>
      <c r="G3614" t="s">
        <v>38491</v>
      </c>
      <c r="H3614" t="s">
        <v>2137</v>
      </c>
      <c r="I3614" t="s">
        <v>38492</v>
      </c>
      <c r="J3614" t="s">
        <v>1482</v>
      </c>
      <c r="K3614" t="s">
        <v>38493</v>
      </c>
      <c r="L3614" t="s">
        <v>25413</v>
      </c>
      <c r="M3614" t="s">
        <v>38494</v>
      </c>
    </row>
    <row r="3615" spans="1:13">
      <c r="A3615" t="s">
        <v>177</v>
      </c>
      <c r="B3615" t="s">
        <v>177</v>
      </c>
      <c r="C3615" t="s">
        <v>1616</v>
      </c>
      <c r="D3615" t="s">
        <v>150</v>
      </c>
      <c r="E3615" t="s">
        <v>179</v>
      </c>
      <c r="F3615" t="s">
        <v>11</v>
      </c>
      <c r="G3615" t="s">
        <v>38495</v>
      </c>
      <c r="H3615" t="s">
        <v>2566</v>
      </c>
      <c r="I3615" t="s">
        <v>38496</v>
      </c>
      <c r="J3615" t="s">
        <v>1504</v>
      </c>
      <c r="K3615" t="s">
        <v>38497</v>
      </c>
      <c r="L3615" t="s">
        <v>38498</v>
      </c>
      <c r="M3615" t="s">
        <v>38499</v>
      </c>
    </row>
    <row r="3616" spans="1:13">
      <c r="A3616" t="s">
        <v>177</v>
      </c>
      <c r="B3616" t="s">
        <v>177</v>
      </c>
      <c r="C3616" t="s">
        <v>1616</v>
      </c>
      <c r="D3616" t="s">
        <v>150</v>
      </c>
      <c r="E3616" t="s">
        <v>179</v>
      </c>
      <c r="F3616" t="s">
        <v>20</v>
      </c>
      <c r="G3616" t="s">
        <v>38500</v>
      </c>
      <c r="H3616" t="s">
        <v>1721</v>
      </c>
      <c r="I3616" t="s">
        <v>38501</v>
      </c>
      <c r="J3616" t="s">
        <v>1482</v>
      </c>
      <c r="K3616" t="s">
        <v>38493</v>
      </c>
      <c r="L3616" t="s">
        <v>38502</v>
      </c>
      <c r="M3616" t="s">
        <v>38503</v>
      </c>
    </row>
    <row r="3617" spans="1:13">
      <c r="A3617" t="s">
        <v>177</v>
      </c>
      <c r="B3617" t="s">
        <v>177</v>
      </c>
      <c r="C3617" t="s">
        <v>1616</v>
      </c>
      <c r="D3617" t="s">
        <v>150</v>
      </c>
      <c r="E3617" t="s">
        <v>188</v>
      </c>
      <c r="F3617" t="s">
        <v>3</v>
      </c>
      <c r="G3617" t="s">
        <v>38504</v>
      </c>
      <c r="H3617" t="s">
        <v>1267</v>
      </c>
      <c r="I3617" t="s">
        <v>38505</v>
      </c>
      <c r="J3617" t="s">
        <v>2157</v>
      </c>
      <c r="K3617" t="s">
        <v>38506</v>
      </c>
      <c r="L3617" t="s">
        <v>38507</v>
      </c>
      <c r="M3617" t="s">
        <v>38508</v>
      </c>
    </row>
    <row r="3618" spans="1:13">
      <c r="A3618" t="s">
        <v>177</v>
      </c>
      <c r="B3618" t="s">
        <v>177</v>
      </c>
      <c r="C3618" t="s">
        <v>1616</v>
      </c>
      <c r="D3618" t="s">
        <v>150</v>
      </c>
      <c r="E3618" t="s">
        <v>188</v>
      </c>
      <c r="F3618" t="s">
        <v>10</v>
      </c>
      <c r="G3618" t="s">
        <v>38509</v>
      </c>
      <c r="H3618" t="s">
        <v>1291</v>
      </c>
      <c r="I3618" t="s">
        <v>38510</v>
      </c>
      <c r="J3618" t="s">
        <v>2566</v>
      </c>
      <c r="K3618" t="s">
        <v>38511</v>
      </c>
      <c r="L3618" t="s">
        <v>38512</v>
      </c>
      <c r="M3618" t="s">
        <v>38513</v>
      </c>
    </row>
    <row r="3619" spans="1:13">
      <c r="A3619" t="s">
        <v>177</v>
      </c>
      <c r="B3619" t="s">
        <v>177</v>
      </c>
      <c r="C3619" t="s">
        <v>1616</v>
      </c>
      <c r="D3619" t="s">
        <v>150</v>
      </c>
      <c r="E3619" t="s">
        <v>188</v>
      </c>
      <c r="F3619" t="s">
        <v>2</v>
      </c>
      <c r="G3619" t="s">
        <v>38514</v>
      </c>
      <c r="H3619" t="s">
        <v>1354</v>
      </c>
      <c r="I3619" t="s">
        <v>38515</v>
      </c>
      <c r="J3619" t="s">
        <v>1831</v>
      </c>
      <c r="K3619" t="s">
        <v>38516</v>
      </c>
      <c r="L3619" t="s">
        <v>31238</v>
      </c>
      <c r="M3619" t="s">
        <v>38517</v>
      </c>
    </row>
    <row r="3620" spans="1:13">
      <c r="A3620" t="s">
        <v>177</v>
      </c>
      <c r="B3620" t="s">
        <v>177</v>
      </c>
      <c r="C3620" t="s">
        <v>1616</v>
      </c>
      <c r="D3620" t="s">
        <v>150</v>
      </c>
      <c r="E3620" t="s">
        <v>188</v>
      </c>
      <c r="F3620" t="s">
        <v>4</v>
      </c>
      <c r="G3620" t="s">
        <v>38518</v>
      </c>
      <c r="H3620" t="s">
        <v>1984</v>
      </c>
      <c r="I3620" t="s">
        <v>38519</v>
      </c>
      <c r="J3620" t="s">
        <v>1482</v>
      </c>
      <c r="K3620" t="s">
        <v>38493</v>
      </c>
      <c r="L3620" t="s">
        <v>38520</v>
      </c>
      <c r="M3620" t="s">
        <v>38521</v>
      </c>
    </row>
    <row r="3621" spans="1:13">
      <c r="A3621" t="s">
        <v>177</v>
      </c>
      <c r="B3621" t="s">
        <v>177</v>
      </c>
      <c r="C3621" t="s">
        <v>1616</v>
      </c>
      <c r="D3621" t="s">
        <v>150</v>
      </c>
      <c r="E3621" t="s">
        <v>188</v>
      </c>
      <c r="F3621" t="s">
        <v>11</v>
      </c>
      <c r="G3621" t="s">
        <v>38522</v>
      </c>
      <c r="H3621" t="s">
        <v>1742</v>
      </c>
      <c r="I3621" t="s">
        <v>38523</v>
      </c>
      <c r="J3621" t="s">
        <v>1482</v>
      </c>
      <c r="K3621" t="s">
        <v>38493</v>
      </c>
      <c r="L3621" t="s">
        <v>32428</v>
      </c>
      <c r="M3621" t="s">
        <v>38524</v>
      </c>
    </row>
    <row r="3622" spans="1:13">
      <c r="A3622" t="s">
        <v>177</v>
      </c>
      <c r="B3622" t="s">
        <v>177</v>
      </c>
      <c r="C3622" t="s">
        <v>1616</v>
      </c>
      <c r="D3622" t="s">
        <v>150</v>
      </c>
      <c r="E3622" t="s">
        <v>188</v>
      </c>
      <c r="F3622" t="s">
        <v>20</v>
      </c>
      <c r="G3622" t="s">
        <v>38525</v>
      </c>
      <c r="H3622" t="s">
        <v>1698</v>
      </c>
      <c r="I3622" t="s">
        <v>38526</v>
      </c>
      <c r="J3622" t="s">
        <v>1482</v>
      </c>
      <c r="K3622" t="s">
        <v>38493</v>
      </c>
      <c r="L3622" t="s">
        <v>31068</v>
      </c>
      <c r="M3622" t="s">
        <v>38527</v>
      </c>
    </row>
    <row r="3623" spans="1:13">
      <c r="A3623" t="s">
        <v>177</v>
      </c>
      <c r="B3623" t="s">
        <v>177</v>
      </c>
      <c r="C3623" t="s">
        <v>1616</v>
      </c>
      <c r="D3623" t="s">
        <v>150</v>
      </c>
      <c r="E3623" t="s">
        <v>197</v>
      </c>
      <c r="F3623" t="s">
        <v>3</v>
      </c>
      <c r="G3623" t="s">
        <v>38528</v>
      </c>
      <c r="H3623" t="s">
        <v>4323</v>
      </c>
      <c r="I3623" t="s">
        <v>38529</v>
      </c>
      <c r="J3623" t="s">
        <v>2907</v>
      </c>
      <c r="K3623" t="s">
        <v>38530</v>
      </c>
      <c r="L3623" t="s">
        <v>38531</v>
      </c>
      <c r="M3623" t="s">
        <v>38532</v>
      </c>
    </row>
    <row r="3624" spans="1:13">
      <c r="A3624" t="s">
        <v>177</v>
      </c>
      <c r="B3624" t="s">
        <v>177</v>
      </c>
      <c r="C3624" t="s">
        <v>1616</v>
      </c>
      <c r="D3624" t="s">
        <v>150</v>
      </c>
      <c r="E3624" t="s">
        <v>197</v>
      </c>
      <c r="F3624" t="s">
        <v>10</v>
      </c>
      <c r="G3624" t="s">
        <v>38533</v>
      </c>
      <c r="H3624" t="s">
        <v>3056</v>
      </c>
      <c r="I3624" t="s">
        <v>38534</v>
      </c>
      <c r="J3624" t="s">
        <v>2281</v>
      </c>
      <c r="K3624" t="s">
        <v>26681</v>
      </c>
      <c r="L3624" t="s">
        <v>38535</v>
      </c>
      <c r="M3624" t="s">
        <v>27439</v>
      </c>
    </row>
    <row r="3625" spans="1:13">
      <c r="A3625" t="s">
        <v>177</v>
      </c>
      <c r="B3625" t="s">
        <v>177</v>
      </c>
      <c r="C3625" t="s">
        <v>1616</v>
      </c>
      <c r="D3625" t="s">
        <v>150</v>
      </c>
      <c r="E3625" t="s">
        <v>197</v>
      </c>
      <c r="F3625" t="s">
        <v>2</v>
      </c>
      <c r="G3625" t="s">
        <v>38536</v>
      </c>
      <c r="H3625" t="s">
        <v>2587</v>
      </c>
      <c r="I3625" t="s">
        <v>38537</v>
      </c>
      <c r="J3625" t="s">
        <v>1744</v>
      </c>
      <c r="K3625" t="s">
        <v>38538</v>
      </c>
      <c r="L3625" t="s">
        <v>38539</v>
      </c>
      <c r="M3625" t="s">
        <v>10910</v>
      </c>
    </row>
    <row r="3626" spans="1:13">
      <c r="A3626" t="s">
        <v>177</v>
      </c>
      <c r="B3626" t="s">
        <v>177</v>
      </c>
      <c r="C3626" t="s">
        <v>1616</v>
      </c>
      <c r="D3626" t="s">
        <v>150</v>
      </c>
      <c r="E3626" t="s">
        <v>197</v>
      </c>
      <c r="F3626" t="s">
        <v>4</v>
      </c>
      <c r="G3626" t="s">
        <v>38540</v>
      </c>
      <c r="H3626" t="s">
        <v>1853</v>
      </c>
      <c r="I3626" t="s">
        <v>38541</v>
      </c>
      <c r="J3626" t="s">
        <v>1504</v>
      </c>
      <c r="K3626" t="s">
        <v>38497</v>
      </c>
      <c r="L3626" t="s">
        <v>38451</v>
      </c>
      <c r="M3626" t="s">
        <v>38542</v>
      </c>
    </row>
    <row r="3627" spans="1:13">
      <c r="A3627" t="s">
        <v>177</v>
      </c>
      <c r="B3627" t="s">
        <v>177</v>
      </c>
      <c r="C3627" t="s">
        <v>1616</v>
      </c>
      <c r="D3627" t="s">
        <v>150</v>
      </c>
      <c r="E3627" t="s">
        <v>197</v>
      </c>
      <c r="F3627" t="s">
        <v>11</v>
      </c>
      <c r="G3627" t="s">
        <v>38543</v>
      </c>
      <c r="H3627" t="s">
        <v>2007</v>
      </c>
      <c r="I3627" t="s">
        <v>38544</v>
      </c>
      <c r="J3627" t="s">
        <v>3800</v>
      </c>
      <c r="K3627" t="s">
        <v>3808</v>
      </c>
      <c r="L3627" t="s">
        <v>37305</v>
      </c>
      <c r="M3627" t="s">
        <v>38545</v>
      </c>
    </row>
    <row r="3628" spans="1:13">
      <c r="A3628" t="s">
        <v>177</v>
      </c>
      <c r="B3628" t="s">
        <v>177</v>
      </c>
      <c r="C3628" t="s">
        <v>1616</v>
      </c>
      <c r="D3628" t="s">
        <v>150</v>
      </c>
      <c r="E3628" t="s">
        <v>197</v>
      </c>
      <c r="F3628" t="s">
        <v>20</v>
      </c>
      <c r="G3628" t="s">
        <v>38546</v>
      </c>
      <c r="H3628" t="s">
        <v>1502</v>
      </c>
      <c r="I3628" t="s">
        <v>38547</v>
      </c>
      <c r="J3628" t="s">
        <v>1051</v>
      </c>
      <c r="K3628" t="s">
        <v>38548</v>
      </c>
      <c r="L3628" t="s">
        <v>17084</v>
      </c>
      <c r="M3628" t="s">
        <v>38549</v>
      </c>
    </row>
    <row r="3629" spans="1:13">
      <c r="A3629" t="s">
        <v>177</v>
      </c>
      <c r="B3629" t="s">
        <v>177</v>
      </c>
      <c r="C3629" t="s">
        <v>1616</v>
      </c>
      <c r="D3629" t="s">
        <v>150</v>
      </c>
      <c r="E3629" t="s">
        <v>206</v>
      </c>
      <c r="F3629" t="s">
        <v>3</v>
      </c>
      <c r="G3629" t="s">
        <v>38550</v>
      </c>
      <c r="H3629" t="s">
        <v>3219</v>
      </c>
      <c r="I3629" t="s">
        <v>38551</v>
      </c>
      <c r="J3629" t="s">
        <v>2907</v>
      </c>
      <c r="K3629" t="s">
        <v>38530</v>
      </c>
      <c r="L3629" t="s">
        <v>38552</v>
      </c>
      <c r="M3629" t="s">
        <v>38553</v>
      </c>
    </row>
    <row r="3630" spans="1:13">
      <c r="A3630" t="s">
        <v>177</v>
      </c>
      <c r="B3630" t="s">
        <v>177</v>
      </c>
      <c r="C3630" t="s">
        <v>1616</v>
      </c>
      <c r="D3630" t="s">
        <v>150</v>
      </c>
      <c r="E3630" t="s">
        <v>206</v>
      </c>
      <c r="F3630" t="s">
        <v>10</v>
      </c>
      <c r="G3630" t="s">
        <v>38554</v>
      </c>
      <c r="H3630" t="s">
        <v>1981</v>
      </c>
      <c r="I3630" t="s">
        <v>38555</v>
      </c>
      <c r="J3630" t="s">
        <v>2159</v>
      </c>
      <c r="K3630" t="s">
        <v>38556</v>
      </c>
      <c r="L3630" t="s">
        <v>38557</v>
      </c>
      <c r="M3630" t="s">
        <v>31880</v>
      </c>
    </row>
    <row r="3631" spans="1:13">
      <c r="A3631" t="s">
        <v>177</v>
      </c>
      <c r="B3631" t="s">
        <v>177</v>
      </c>
      <c r="C3631" t="s">
        <v>1616</v>
      </c>
      <c r="D3631" t="s">
        <v>150</v>
      </c>
      <c r="E3631" t="s">
        <v>206</v>
      </c>
      <c r="F3631" t="s">
        <v>2</v>
      </c>
      <c r="G3631" t="s">
        <v>38558</v>
      </c>
      <c r="H3631" t="s">
        <v>1721</v>
      </c>
      <c r="I3631" t="s">
        <v>38501</v>
      </c>
      <c r="J3631" t="s">
        <v>1547</v>
      </c>
      <c r="K3631" t="s">
        <v>26747</v>
      </c>
      <c r="L3631" t="s">
        <v>38559</v>
      </c>
      <c r="M3631" t="s">
        <v>8364</v>
      </c>
    </row>
    <row r="3632" spans="1:13">
      <c r="A3632" t="s">
        <v>177</v>
      </c>
      <c r="B3632" t="s">
        <v>177</v>
      </c>
      <c r="C3632" t="s">
        <v>1616</v>
      </c>
      <c r="D3632" t="s">
        <v>150</v>
      </c>
      <c r="E3632" t="s">
        <v>206</v>
      </c>
      <c r="F3632" t="s">
        <v>4</v>
      </c>
      <c r="G3632" t="s">
        <v>38560</v>
      </c>
      <c r="H3632" t="s">
        <v>1613</v>
      </c>
      <c r="I3632" t="s">
        <v>38561</v>
      </c>
      <c r="J3632" t="s">
        <v>1051</v>
      </c>
      <c r="K3632" t="s">
        <v>38548</v>
      </c>
      <c r="L3632" t="s">
        <v>16331</v>
      </c>
      <c r="M3632" t="s">
        <v>38562</v>
      </c>
    </row>
    <row r="3633" spans="1:13">
      <c r="A3633" t="s">
        <v>177</v>
      </c>
      <c r="B3633" t="s">
        <v>177</v>
      </c>
      <c r="C3633" t="s">
        <v>1616</v>
      </c>
      <c r="D3633" t="s">
        <v>150</v>
      </c>
      <c r="E3633" t="s">
        <v>206</v>
      </c>
      <c r="F3633" t="s">
        <v>11</v>
      </c>
      <c r="G3633" t="s">
        <v>38563</v>
      </c>
      <c r="H3633" t="s">
        <v>1592</v>
      </c>
      <c r="I3633" t="s">
        <v>38564</v>
      </c>
      <c r="J3633" t="s">
        <v>3800</v>
      </c>
      <c r="K3633" t="s">
        <v>3808</v>
      </c>
      <c r="L3633" t="s">
        <v>888</v>
      </c>
      <c r="M3633" t="s">
        <v>38565</v>
      </c>
    </row>
    <row r="3634" spans="1:13">
      <c r="A3634" t="s">
        <v>177</v>
      </c>
      <c r="B3634" t="s">
        <v>177</v>
      </c>
      <c r="C3634" t="s">
        <v>1616</v>
      </c>
      <c r="D3634" t="s">
        <v>150</v>
      </c>
      <c r="E3634" t="s">
        <v>206</v>
      </c>
      <c r="F3634" t="s">
        <v>20</v>
      </c>
      <c r="G3634" t="s">
        <v>38566</v>
      </c>
      <c r="H3634" t="s">
        <v>1547</v>
      </c>
      <c r="I3634" t="s">
        <v>38567</v>
      </c>
      <c r="J3634" t="s">
        <v>1051</v>
      </c>
      <c r="K3634" t="s">
        <v>38548</v>
      </c>
      <c r="L3634" t="s">
        <v>17054</v>
      </c>
      <c r="M3634" t="s">
        <v>38568</v>
      </c>
    </row>
    <row r="3635" spans="1:13">
      <c r="A3635" t="s">
        <v>177</v>
      </c>
      <c r="B3635" t="s">
        <v>177</v>
      </c>
      <c r="C3635" t="s">
        <v>1616</v>
      </c>
      <c r="D3635" t="s">
        <v>151</v>
      </c>
      <c r="E3635" t="s">
        <v>214</v>
      </c>
      <c r="F3635" t="s">
        <v>3</v>
      </c>
      <c r="G3635" t="s">
        <v>38569</v>
      </c>
      <c r="H3635" t="s">
        <v>7631</v>
      </c>
      <c r="I3635" t="s">
        <v>38570</v>
      </c>
      <c r="J3635" t="s">
        <v>2308</v>
      </c>
      <c r="K3635" t="s">
        <v>38571</v>
      </c>
      <c r="L3635" t="s">
        <v>38572</v>
      </c>
      <c r="M3635" t="s">
        <v>38573</v>
      </c>
    </row>
    <row r="3636" spans="1:13">
      <c r="A3636" t="s">
        <v>177</v>
      </c>
      <c r="B3636" t="s">
        <v>177</v>
      </c>
      <c r="C3636" t="s">
        <v>1616</v>
      </c>
      <c r="D3636" t="s">
        <v>151</v>
      </c>
      <c r="E3636" t="s">
        <v>214</v>
      </c>
      <c r="F3636" t="s">
        <v>10</v>
      </c>
      <c r="G3636" t="s">
        <v>38574</v>
      </c>
      <c r="H3636" t="s">
        <v>10159</v>
      </c>
      <c r="I3636" t="s">
        <v>38575</v>
      </c>
      <c r="J3636" t="s">
        <v>5367</v>
      </c>
      <c r="K3636" t="s">
        <v>38576</v>
      </c>
      <c r="L3636" t="s">
        <v>38577</v>
      </c>
      <c r="M3636" t="s">
        <v>38578</v>
      </c>
    </row>
    <row r="3637" spans="1:13">
      <c r="A3637" t="s">
        <v>177</v>
      </c>
      <c r="B3637" t="s">
        <v>177</v>
      </c>
      <c r="C3637" t="s">
        <v>1616</v>
      </c>
      <c r="D3637" t="s">
        <v>151</v>
      </c>
      <c r="E3637" t="s">
        <v>214</v>
      </c>
      <c r="F3637" t="s">
        <v>2</v>
      </c>
      <c r="G3637" t="s">
        <v>38579</v>
      </c>
      <c r="H3637" t="s">
        <v>1794</v>
      </c>
      <c r="I3637" t="s">
        <v>38580</v>
      </c>
      <c r="J3637" t="s">
        <v>3271</v>
      </c>
      <c r="K3637" t="s">
        <v>38581</v>
      </c>
      <c r="L3637" t="s">
        <v>38582</v>
      </c>
      <c r="M3637" t="s">
        <v>38583</v>
      </c>
    </row>
    <row r="3638" spans="1:13">
      <c r="A3638" t="s">
        <v>177</v>
      </c>
      <c r="B3638" t="s">
        <v>177</v>
      </c>
      <c r="C3638" t="s">
        <v>1616</v>
      </c>
      <c r="D3638" t="s">
        <v>151</v>
      </c>
      <c r="E3638" t="s">
        <v>214</v>
      </c>
      <c r="F3638" t="s">
        <v>4</v>
      </c>
      <c r="G3638" t="s">
        <v>38584</v>
      </c>
      <c r="H3638" t="s">
        <v>2907</v>
      </c>
      <c r="I3638" t="s">
        <v>38585</v>
      </c>
      <c r="J3638" t="s">
        <v>1831</v>
      </c>
      <c r="K3638" t="s">
        <v>38586</v>
      </c>
      <c r="L3638" t="s">
        <v>38587</v>
      </c>
      <c r="M3638" t="s">
        <v>38588</v>
      </c>
    </row>
    <row r="3639" spans="1:13">
      <c r="A3639" t="s">
        <v>177</v>
      </c>
      <c r="B3639" t="s">
        <v>177</v>
      </c>
      <c r="C3639" t="s">
        <v>1616</v>
      </c>
      <c r="D3639" t="s">
        <v>151</v>
      </c>
      <c r="E3639" t="s">
        <v>214</v>
      </c>
      <c r="F3639" t="s">
        <v>11</v>
      </c>
      <c r="G3639" t="s">
        <v>38589</v>
      </c>
      <c r="H3639" t="s">
        <v>2469</v>
      </c>
      <c r="I3639" t="s">
        <v>38590</v>
      </c>
      <c r="J3639" t="s">
        <v>1698</v>
      </c>
      <c r="K3639" t="s">
        <v>38591</v>
      </c>
      <c r="L3639" t="s">
        <v>38592</v>
      </c>
      <c r="M3639" t="s">
        <v>38593</v>
      </c>
    </row>
    <row r="3640" spans="1:13">
      <c r="A3640" t="s">
        <v>177</v>
      </c>
      <c r="B3640" t="s">
        <v>177</v>
      </c>
      <c r="C3640" t="s">
        <v>1616</v>
      </c>
      <c r="D3640" t="s">
        <v>151</v>
      </c>
      <c r="E3640" t="s">
        <v>214</v>
      </c>
      <c r="F3640" t="s">
        <v>20</v>
      </c>
      <c r="G3640" t="s">
        <v>38594</v>
      </c>
      <c r="H3640" t="s">
        <v>2687</v>
      </c>
      <c r="I3640" t="s">
        <v>38595</v>
      </c>
      <c r="J3640" t="s">
        <v>1698</v>
      </c>
      <c r="K3640" t="s">
        <v>38591</v>
      </c>
      <c r="L3640" t="s">
        <v>38596</v>
      </c>
      <c r="M3640" t="s">
        <v>38597</v>
      </c>
    </row>
    <row r="3641" spans="1:13">
      <c r="A3641" t="s">
        <v>177</v>
      </c>
      <c r="B3641" t="s">
        <v>177</v>
      </c>
      <c r="C3641" t="s">
        <v>1616</v>
      </c>
      <c r="D3641" t="s">
        <v>151</v>
      </c>
      <c r="E3641" t="s">
        <v>222</v>
      </c>
      <c r="F3641" t="s">
        <v>3</v>
      </c>
      <c r="G3641" t="s">
        <v>38598</v>
      </c>
      <c r="H3641" t="s">
        <v>8788</v>
      </c>
      <c r="I3641" t="s">
        <v>38599</v>
      </c>
      <c r="J3641" t="s">
        <v>7881</v>
      </c>
      <c r="K3641" t="s">
        <v>38600</v>
      </c>
      <c r="L3641" t="s">
        <v>31441</v>
      </c>
      <c r="M3641" t="s">
        <v>38601</v>
      </c>
    </row>
    <row r="3642" spans="1:13">
      <c r="A3642" t="s">
        <v>177</v>
      </c>
      <c r="B3642" t="s">
        <v>177</v>
      </c>
      <c r="C3642" t="s">
        <v>1616</v>
      </c>
      <c r="D3642" t="s">
        <v>151</v>
      </c>
      <c r="E3642" t="s">
        <v>222</v>
      </c>
      <c r="F3642" t="s">
        <v>10</v>
      </c>
      <c r="G3642" t="s">
        <v>38602</v>
      </c>
      <c r="H3642" t="s">
        <v>3052</v>
      </c>
      <c r="I3642" t="s">
        <v>38603</v>
      </c>
      <c r="J3642" t="s">
        <v>4131</v>
      </c>
      <c r="K3642" t="s">
        <v>38604</v>
      </c>
      <c r="L3642" t="s">
        <v>38605</v>
      </c>
      <c r="M3642" t="s">
        <v>38606</v>
      </c>
    </row>
    <row r="3643" spans="1:13">
      <c r="A3643" t="s">
        <v>177</v>
      </c>
      <c r="B3643" t="s">
        <v>177</v>
      </c>
      <c r="C3643" t="s">
        <v>1616</v>
      </c>
      <c r="D3643" t="s">
        <v>151</v>
      </c>
      <c r="E3643" t="s">
        <v>222</v>
      </c>
      <c r="F3643" t="s">
        <v>2</v>
      </c>
      <c r="G3643" t="s">
        <v>38607</v>
      </c>
      <c r="H3643" t="s">
        <v>2767</v>
      </c>
      <c r="I3643" t="s">
        <v>38608</v>
      </c>
      <c r="J3643" t="s">
        <v>2853</v>
      </c>
      <c r="K3643" t="s">
        <v>38609</v>
      </c>
      <c r="L3643" t="s">
        <v>38610</v>
      </c>
      <c r="M3643" t="s">
        <v>38611</v>
      </c>
    </row>
    <row r="3644" spans="1:13">
      <c r="A3644" t="s">
        <v>177</v>
      </c>
      <c r="B3644" t="s">
        <v>177</v>
      </c>
      <c r="C3644" t="s">
        <v>1616</v>
      </c>
      <c r="D3644" t="s">
        <v>151</v>
      </c>
      <c r="E3644" t="s">
        <v>222</v>
      </c>
      <c r="F3644" t="s">
        <v>4</v>
      </c>
      <c r="G3644" t="s">
        <v>38612</v>
      </c>
      <c r="H3644" t="s">
        <v>2779</v>
      </c>
      <c r="I3644" t="s">
        <v>38613</v>
      </c>
      <c r="J3644" t="s">
        <v>1744</v>
      </c>
      <c r="K3644" t="s">
        <v>38614</v>
      </c>
      <c r="L3644" t="s">
        <v>38615</v>
      </c>
      <c r="M3644" t="s">
        <v>38616</v>
      </c>
    </row>
    <row r="3645" spans="1:13">
      <c r="A3645" t="s">
        <v>177</v>
      </c>
      <c r="B3645" t="s">
        <v>177</v>
      </c>
      <c r="C3645" t="s">
        <v>1616</v>
      </c>
      <c r="D3645" t="s">
        <v>151</v>
      </c>
      <c r="E3645" t="s">
        <v>222</v>
      </c>
      <c r="F3645" t="s">
        <v>11</v>
      </c>
      <c r="G3645" t="s">
        <v>38617</v>
      </c>
      <c r="H3645" t="s">
        <v>2573</v>
      </c>
      <c r="I3645" t="s">
        <v>38618</v>
      </c>
      <c r="J3645" t="s">
        <v>1613</v>
      </c>
      <c r="K3645" t="s">
        <v>38619</v>
      </c>
      <c r="L3645" t="s">
        <v>38620</v>
      </c>
      <c r="M3645" t="s">
        <v>25602</v>
      </c>
    </row>
    <row r="3646" spans="1:13">
      <c r="A3646" t="s">
        <v>177</v>
      </c>
      <c r="B3646" t="s">
        <v>177</v>
      </c>
      <c r="C3646" t="s">
        <v>1616</v>
      </c>
      <c r="D3646" t="s">
        <v>151</v>
      </c>
      <c r="E3646" t="s">
        <v>222</v>
      </c>
      <c r="F3646" t="s">
        <v>20</v>
      </c>
      <c r="G3646" t="s">
        <v>38621</v>
      </c>
      <c r="H3646" t="s">
        <v>2134</v>
      </c>
      <c r="I3646" t="s">
        <v>38622</v>
      </c>
      <c r="J3646" t="s">
        <v>1547</v>
      </c>
      <c r="K3646" t="s">
        <v>38623</v>
      </c>
      <c r="L3646" t="s">
        <v>26306</v>
      </c>
      <c r="M3646" t="s">
        <v>38624</v>
      </c>
    </row>
    <row r="3647" spans="1:13">
      <c r="A3647" t="s">
        <v>177</v>
      </c>
      <c r="B3647" t="s">
        <v>177</v>
      </c>
      <c r="C3647" t="s">
        <v>1616</v>
      </c>
      <c r="D3647" t="s">
        <v>151</v>
      </c>
      <c r="E3647" t="s">
        <v>230</v>
      </c>
      <c r="F3647" t="s">
        <v>3</v>
      </c>
      <c r="G3647" t="s">
        <v>38625</v>
      </c>
      <c r="H3647" t="s">
        <v>4004</v>
      </c>
      <c r="I3647" t="s">
        <v>38626</v>
      </c>
      <c r="J3647" t="s">
        <v>8575</v>
      </c>
      <c r="K3647" t="s">
        <v>38627</v>
      </c>
      <c r="L3647" t="s">
        <v>38628</v>
      </c>
      <c r="M3647" t="s">
        <v>38629</v>
      </c>
    </row>
    <row r="3648" spans="1:13">
      <c r="A3648" t="s">
        <v>177</v>
      </c>
      <c r="B3648" t="s">
        <v>177</v>
      </c>
      <c r="C3648" t="s">
        <v>1616</v>
      </c>
      <c r="D3648" t="s">
        <v>151</v>
      </c>
      <c r="E3648" t="s">
        <v>230</v>
      </c>
      <c r="F3648" t="s">
        <v>10</v>
      </c>
      <c r="G3648" t="s">
        <v>38630</v>
      </c>
      <c r="H3648" t="s">
        <v>1214</v>
      </c>
      <c r="I3648" t="s">
        <v>38631</v>
      </c>
      <c r="J3648" t="s">
        <v>4428</v>
      </c>
      <c r="K3648" t="s">
        <v>38632</v>
      </c>
      <c r="L3648" t="s">
        <v>38633</v>
      </c>
      <c r="M3648" t="s">
        <v>38634</v>
      </c>
    </row>
    <row r="3649" spans="1:13">
      <c r="A3649" t="s">
        <v>177</v>
      </c>
      <c r="B3649" t="s">
        <v>177</v>
      </c>
      <c r="C3649" t="s">
        <v>1616</v>
      </c>
      <c r="D3649" t="s">
        <v>151</v>
      </c>
      <c r="E3649" t="s">
        <v>230</v>
      </c>
      <c r="F3649" t="s">
        <v>2</v>
      </c>
      <c r="G3649" t="s">
        <v>38635</v>
      </c>
      <c r="H3649" t="s">
        <v>921</v>
      </c>
      <c r="I3649" t="s">
        <v>38636</v>
      </c>
      <c r="J3649" t="s">
        <v>2384</v>
      </c>
      <c r="K3649" t="s">
        <v>38637</v>
      </c>
      <c r="L3649" t="s">
        <v>38638</v>
      </c>
      <c r="M3649" t="s">
        <v>38639</v>
      </c>
    </row>
    <row r="3650" spans="1:13">
      <c r="A3650" t="s">
        <v>177</v>
      </c>
      <c r="B3650" t="s">
        <v>177</v>
      </c>
      <c r="C3650" t="s">
        <v>1616</v>
      </c>
      <c r="D3650" t="s">
        <v>151</v>
      </c>
      <c r="E3650" t="s">
        <v>230</v>
      </c>
      <c r="F3650" t="s">
        <v>4</v>
      </c>
      <c r="G3650" t="s">
        <v>38640</v>
      </c>
      <c r="H3650" t="s">
        <v>2324</v>
      </c>
      <c r="I3650" t="s">
        <v>38641</v>
      </c>
      <c r="J3650" t="s">
        <v>1592</v>
      </c>
      <c r="K3650" t="s">
        <v>38642</v>
      </c>
      <c r="L3650" t="s">
        <v>38643</v>
      </c>
      <c r="M3650" t="s">
        <v>38644</v>
      </c>
    </row>
    <row r="3651" spans="1:13">
      <c r="A3651" t="s">
        <v>177</v>
      </c>
      <c r="B3651" t="s">
        <v>177</v>
      </c>
      <c r="C3651" t="s">
        <v>1616</v>
      </c>
      <c r="D3651" t="s">
        <v>151</v>
      </c>
      <c r="E3651" t="s">
        <v>230</v>
      </c>
      <c r="F3651" t="s">
        <v>11</v>
      </c>
      <c r="G3651" t="s">
        <v>38645</v>
      </c>
      <c r="H3651" t="s">
        <v>2853</v>
      </c>
      <c r="I3651" t="s">
        <v>38646</v>
      </c>
      <c r="J3651" t="s">
        <v>1546</v>
      </c>
      <c r="K3651" t="s">
        <v>38647</v>
      </c>
      <c r="L3651" t="s">
        <v>38648</v>
      </c>
      <c r="M3651" t="s">
        <v>7488</v>
      </c>
    </row>
    <row r="3652" spans="1:13">
      <c r="A3652" t="s">
        <v>177</v>
      </c>
      <c r="B3652" t="s">
        <v>177</v>
      </c>
      <c r="C3652" t="s">
        <v>1616</v>
      </c>
      <c r="D3652" t="s">
        <v>151</v>
      </c>
      <c r="E3652" t="s">
        <v>230</v>
      </c>
      <c r="F3652" t="s">
        <v>20</v>
      </c>
      <c r="G3652" t="s">
        <v>38649</v>
      </c>
      <c r="H3652" t="s">
        <v>1897</v>
      </c>
      <c r="I3652" t="s">
        <v>38650</v>
      </c>
      <c r="J3652" t="s">
        <v>1502</v>
      </c>
      <c r="K3652" t="s">
        <v>38651</v>
      </c>
      <c r="L3652" t="s">
        <v>26329</v>
      </c>
      <c r="M3652" t="s">
        <v>38652</v>
      </c>
    </row>
    <row r="3653" spans="1:13">
      <c r="A3653" t="s">
        <v>177</v>
      </c>
      <c r="B3653" t="s">
        <v>177</v>
      </c>
      <c r="C3653" t="s">
        <v>1616</v>
      </c>
      <c r="D3653" t="s">
        <v>151</v>
      </c>
      <c r="E3653" t="s">
        <v>238</v>
      </c>
      <c r="F3653" t="s">
        <v>3</v>
      </c>
      <c r="G3653" t="s">
        <v>38653</v>
      </c>
      <c r="H3653" t="s">
        <v>10200</v>
      </c>
      <c r="I3653" t="s">
        <v>38654</v>
      </c>
      <c r="J3653" t="s">
        <v>8486</v>
      </c>
      <c r="K3653" t="s">
        <v>38655</v>
      </c>
      <c r="L3653" t="s">
        <v>38656</v>
      </c>
      <c r="M3653" t="s">
        <v>38657</v>
      </c>
    </row>
    <row r="3654" spans="1:13">
      <c r="A3654" t="s">
        <v>177</v>
      </c>
      <c r="B3654" t="s">
        <v>177</v>
      </c>
      <c r="C3654" t="s">
        <v>1616</v>
      </c>
      <c r="D3654" t="s">
        <v>151</v>
      </c>
      <c r="E3654" t="s">
        <v>238</v>
      </c>
      <c r="F3654" t="s">
        <v>10</v>
      </c>
      <c r="G3654" t="s">
        <v>38658</v>
      </c>
      <c r="H3654" t="s">
        <v>1395</v>
      </c>
      <c r="I3654" t="s">
        <v>38659</v>
      </c>
      <c r="J3654" t="s">
        <v>3073</v>
      </c>
      <c r="K3654" t="s">
        <v>38660</v>
      </c>
      <c r="L3654" t="s">
        <v>38661</v>
      </c>
      <c r="M3654" t="s">
        <v>38662</v>
      </c>
    </row>
    <row r="3655" spans="1:13">
      <c r="A3655" t="s">
        <v>177</v>
      </c>
      <c r="B3655" t="s">
        <v>177</v>
      </c>
      <c r="C3655" t="s">
        <v>1616</v>
      </c>
      <c r="D3655" t="s">
        <v>151</v>
      </c>
      <c r="E3655" t="s">
        <v>238</v>
      </c>
      <c r="F3655" t="s">
        <v>2</v>
      </c>
      <c r="G3655" t="s">
        <v>38663</v>
      </c>
      <c r="H3655" t="s">
        <v>2541</v>
      </c>
      <c r="I3655" t="s">
        <v>38664</v>
      </c>
      <c r="J3655" t="s">
        <v>2137</v>
      </c>
      <c r="K3655" t="s">
        <v>38665</v>
      </c>
      <c r="L3655" t="s">
        <v>37980</v>
      </c>
      <c r="M3655" t="s">
        <v>38666</v>
      </c>
    </row>
    <row r="3656" spans="1:13">
      <c r="A3656" t="s">
        <v>177</v>
      </c>
      <c r="B3656" t="s">
        <v>177</v>
      </c>
      <c r="C3656" t="s">
        <v>1616</v>
      </c>
      <c r="D3656" t="s">
        <v>151</v>
      </c>
      <c r="E3656" t="s">
        <v>238</v>
      </c>
      <c r="F3656" t="s">
        <v>4</v>
      </c>
      <c r="G3656" t="s">
        <v>38667</v>
      </c>
      <c r="H3656" t="s">
        <v>2029</v>
      </c>
      <c r="I3656" t="s">
        <v>38668</v>
      </c>
      <c r="J3656" t="s">
        <v>1592</v>
      </c>
      <c r="K3656" t="s">
        <v>38642</v>
      </c>
      <c r="L3656" t="s">
        <v>38669</v>
      </c>
      <c r="M3656" t="s">
        <v>38670</v>
      </c>
    </row>
    <row r="3657" spans="1:13">
      <c r="A3657" t="s">
        <v>177</v>
      </c>
      <c r="B3657" t="s">
        <v>177</v>
      </c>
      <c r="C3657" t="s">
        <v>1616</v>
      </c>
      <c r="D3657" t="s">
        <v>151</v>
      </c>
      <c r="E3657" t="s">
        <v>238</v>
      </c>
      <c r="F3657" t="s">
        <v>11</v>
      </c>
      <c r="G3657" t="s">
        <v>38671</v>
      </c>
      <c r="H3657" t="s">
        <v>2052</v>
      </c>
      <c r="I3657" t="s">
        <v>38672</v>
      </c>
      <c r="J3657" t="s">
        <v>1051</v>
      </c>
      <c r="K3657" t="s">
        <v>38673</v>
      </c>
      <c r="L3657" t="s">
        <v>38674</v>
      </c>
      <c r="M3657" t="s">
        <v>38675</v>
      </c>
    </row>
    <row r="3658" spans="1:13">
      <c r="A3658" t="s">
        <v>177</v>
      </c>
      <c r="B3658" t="s">
        <v>177</v>
      </c>
      <c r="C3658" t="s">
        <v>1616</v>
      </c>
      <c r="D3658" t="s">
        <v>151</v>
      </c>
      <c r="E3658" t="s">
        <v>238</v>
      </c>
      <c r="F3658" t="s">
        <v>20</v>
      </c>
      <c r="G3658" t="s">
        <v>38676</v>
      </c>
      <c r="H3658" t="s">
        <v>1853</v>
      </c>
      <c r="I3658" t="s">
        <v>38677</v>
      </c>
      <c r="J3658" t="s">
        <v>1053</v>
      </c>
      <c r="K3658" t="s">
        <v>38678</v>
      </c>
      <c r="L3658" t="s">
        <v>38679</v>
      </c>
      <c r="M3658" t="s">
        <v>38680</v>
      </c>
    </row>
    <row r="3659" spans="1:13">
      <c r="A3659" t="s">
        <v>177</v>
      </c>
      <c r="B3659" t="s">
        <v>177</v>
      </c>
      <c r="C3659" t="s">
        <v>1616</v>
      </c>
      <c r="D3659" t="s">
        <v>152</v>
      </c>
      <c r="E3659" t="s">
        <v>246</v>
      </c>
      <c r="F3659" t="s">
        <v>3</v>
      </c>
      <c r="G3659" t="s">
        <v>38681</v>
      </c>
      <c r="H3659" t="s">
        <v>8139</v>
      </c>
      <c r="I3659" t="s">
        <v>38682</v>
      </c>
      <c r="J3659" t="s">
        <v>5857</v>
      </c>
      <c r="K3659" t="s">
        <v>38683</v>
      </c>
      <c r="L3659" t="s">
        <v>38684</v>
      </c>
      <c r="M3659" t="s">
        <v>38685</v>
      </c>
    </row>
    <row r="3660" spans="1:13">
      <c r="A3660" t="s">
        <v>177</v>
      </c>
      <c r="B3660" t="s">
        <v>177</v>
      </c>
      <c r="C3660" t="s">
        <v>1616</v>
      </c>
      <c r="D3660" t="s">
        <v>152</v>
      </c>
      <c r="E3660" t="s">
        <v>246</v>
      </c>
      <c r="F3660" t="s">
        <v>10</v>
      </c>
      <c r="G3660" t="s">
        <v>38686</v>
      </c>
      <c r="H3660" t="s">
        <v>7987</v>
      </c>
      <c r="I3660" t="s">
        <v>38687</v>
      </c>
      <c r="J3660" t="s">
        <v>1407</v>
      </c>
      <c r="K3660" t="s">
        <v>38688</v>
      </c>
      <c r="L3660" t="s">
        <v>38689</v>
      </c>
      <c r="M3660" t="s">
        <v>38690</v>
      </c>
    </row>
    <row r="3661" spans="1:13">
      <c r="A3661" t="s">
        <v>177</v>
      </c>
      <c r="B3661" t="s">
        <v>177</v>
      </c>
      <c r="C3661" t="s">
        <v>1616</v>
      </c>
      <c r="D3661" t="s">
        <v>152</v>
      </c>
      <c r="E3661" t="s">
        <v>246</v>
      </c>
      <c r="F3661" t="s">
        <v>2</v>
      </c>
      <c r="G3661" t="s">
        <v>38691</v>
      </c>
      <c r="H3661" t="s">
        <v>2745</v>
      </c>
      <c r="I3661" t="s">
        <v>38692</v>
      </c>
      <c r="J3661" t="s">
        <v>2853</v>
      </c>
      <c r="K3661" t="s">
        <v>38609</v>
      </c>
      <c r="L3661" t="s">
        <v>38693</v>
      </c>
      <c r="M3661" t="s">
        <v>38694</v>
      </c>
    </row>
    <row r="3662" spans="1:13">
      <c r="A3662" t="s">
        <v>177</v>
      </c>
      <c r="B3662" t="s">
        <v>177</v>
      </c>
      <c r="C3662" t="s">
        <v>1616</v>
      </c>
      <c r="D3662" t="s">
        <v>152</v>
      </c>
      <c r="E3662" t="s">
        <v>246</v>
      </c>
      <c r="F3662" t="s">
        <v>4</v>
      </c>
      <c r="G3662" t="s">
        <v>38695</v>
      </c>
      <c r="H3662" t="s">
        <v>2157</v>
      </c>
      <c r="I3662" t="s">
        <v>28313</v>
      </c>
      <c r="J3662" t="s">
        <v>1786</v>
      </c>
      <c r="K3662" t="s">
        <v>38696</v>
      </c>
      <c r="L3662" t="s">
        <v>38697</v>
      </c>
      <c r="M3662" t="s">
        <v>1270</v>
      </c>
    </row>
    <row r="3663" spans="1:13">
      <c r="A3663" t="s">
        <v>177</v>
      </c>
      <c r="B3663" t="s">
        <v>177</v>
      </c>
      <c r="C3663" t="s">
        <v>1616</v>
      </c>
      <c r="D3663" t="s">
        <v>152</v>
      </c>
      <c r="E3663" t="s">
        <v>246</v>
      </c>
      <c r="F3663" t="s">
        <v>11</v>
      </c>
      <c r="G3663" t="s">
        <v>38698</v>
      </c>
      <c r="H3663" t="s">
        <v>2402</v>
      </c>
      <c r="I3663" t="s">
        <v>38699</v>
      </c>
      <c r="J3663" t="s">
        <v>1698</v>
      </c>
      <c r="K3663" t="s">
        <v>38591</v>
      </c>
      <c r="L3663" t="s">
        <v>38700</v>
      </c>
      <c r="M3663" t="s">
        <v>38701</v>
      </c>
    </row>
    <row r="3664" spans="1:13">
      <c r="A3664" t="s">
        <v>177</v>
      </c>
      <c r="B3664" t="s">
        <v>177</v>
      </c>
      <c r="C3664" t="s">
        <v>1616</v>
      </c>
      <c r="D3664" t="s">
        <v>152</v>
      </c>
      <c r="E3664" t="s">
        <v>246</v>
      </c>
      <c r="F3664" t="s">
        <v>20</v>
      </c>
      <c r="G3664" t="s">
        <v>38702</v>
      </c>
      <c r="H3664" t="s">
        <v>2502</v>
      </c>
      <c r="I3664" t="s">
        <v>38703</v>
      </c>
      <c r="J3664" t="s">
        <v>1592</v>
      </c>
      <c r="K3664" t="s">
        <v>38642</v>
      </c>
      <c r="L3664" t="s">
        <v>38704</v>
      </c>
      <c r="M3664" t="s">
        <v>38705</v>
      </c>
    </row>
    <row r="3665" spans="1:13">
      <c r="A3665" t="s">
        <v>177</v>
      </c>
      <c r="B3665" t="s">
        <v>177</v>
      </c>
      <c r="C3665" t="s">
        <v>1616</v>
      </c>
      <c r="D3665" t="s">
        <v>152</v>
      </c>
      <c r="E3665" t="s">
        <v>254</v>
      </c>
      <c r="F3665" t="s">
        <v>3</v>
      </c>
      <c r="G3665" t="s">
        <v>38706</v>
      </c>
      <c r="H3665" t="s">
        <v>9365</v>
      </c>
      <c r="I3665" t="s">
        <v>38707</v>
      </c>
      <c r="J3665" t="s">
        <v>1184</v>
      </c>
      <c r="K3665" t="s">
        <v>38708</v>
      </c>
      <c r="L3665" t="s">
        <v>38709</v>
      </c>
      <c r="M3665" t="s">
        <v>38710</v>
      </c>
    </row>
    <row r="3666" spans="1:13">
      <c r="A3666" t="s">
        <v>177</v>
      </c>
      <c r="B3666" t="s">
        <v>177</v>
      </c>
      <c r="C3666" t="s">
        <v>1616</v>
      </c>
      <c r="D3666" t="s">
        <v>152</v>
      </c>
      <c r="E3666" t="s">
        <v>254</v>
      </c>
      <c r="F3666" t="s">
        <v>10</v>
      </c>
      <c r="G3666" t="s">
        <v>38711</v>
      </c>
      <c r="H3666" t="s">
        <v>9870</v>
      </c>
      <c r="I3666" t="s">
        <v>38712</v>
      </c>
      <c r="J3666" t="s">
        <v>2742</v>
      </c>
      <c r="K3666" t="s">
        <v>38713</v>
      </c>
      <c r="L3666" t="s">
        <v>38714</v>
      </c>
      <c r="M3666" t="s">
        <v>38715</v>
      </c>
    </row>
    <row r="3667" spans="1:13">
      <c r="A3667" t="s">
        <v>177</v>
      </c>
      <c r="B3667" t="s">
        <v>177</v>
      </c>
      <c r="C3667" t="s">
        <v>1616</v>
      </c>
      <c r="D3667" t="s">
        <v>152</v>
      </c>
      <c r="E3667" t="s">
        <v>254</v>
      </c>
      <c r="F3667" t="s">
        <v>2</v>
      </c>
      <c r="G3667" t="s">
        <v>38716</v>
      </c>
      <c r="H3667" t="s">
        <v>4710</v>
      </c>
      <c r="I3667" t="s">
        <v>38717</v>
      </c>
      <c r="J3667" t="s">
        <v>3221</v>
      </c>
      <c r="K3667" t="s">
        <v>38718</v>
      </c>
      <c r="L3667" t="s">
        <v>38719</v>
      </c>
      <c r="M3667" t="s">
        <v>38720</v>
      </c>
    </row>
    <row r="3668" spans="1:13">
      <c r="A3668" t="s">
        <v>177</v>
      </c>
      <c r="B3668" t="s">
        <v>177</v>
      </c>
      <c r="C3668" t="s">
        <v>1616</v>
      </c>
      <c r="D3668" t="s">
        <v>152</v>
      </c>
      <c r="E3668" t="s">
        <v>254</v>
      </c>
      <c r="F3668" t="s">
        <v>4</v>
      </c>
      <c r="G3668" t="s">
        <v>38721</v>
      </c>
      <c r="H3668" t="s">
        <v>3289</v>
      </c>
      <c r="I3668" t="s">
        <v>38722</v>
      </c>
      <c r="J3668" t="s">
        <v>1764</v>
      </c>
      <c r="K3668" t="s">
        <v>38723</v>
      </c>
      <c r="L3668" t="s">
        <v>38724</v>
      </c>
      <c r="M3668" t="s">
        <v>38725</v>
      </c>
    </row>
    <row r="3669" spans="1:13">
      <c r="A3669" t="s">
        <v>177</v>
      </c>
      <c r="B3669" t="s">
        <v>177</v>
      </c>
      <c r="C3669" t="s">
        <v>1616</v>
      </c>
      <c r="D3669" t="s">
        <v>152</v>
      </c>
      <c r="E3669" t="s">
        <v>254</v>
      </c>
      <c r="F3669" t="s">
        <v>11</v>
      </c>
      <c r="G3669" t="s">
        <v>38726</v>
      </c>
      <c r="H3669" t="s">
        <v>2186</v>
      </c>
      <c r="I3669" t="s">
        <v>38727</v>
      </c>
      <c r="J3669" t="s">
        <v>1592</v>
      </c>
      <c r="K3669" t="s">
        <v>38642</v>
      </c>
      <c r="L3669" t="s">
        <v>31970</v>
      </c>
      <c r="M3669" t="s">
        <v>38728</v>
      </c>
    </row>
    <row r="3670" spans="1:13">
      <c r="A3670" t="s">
        <v>177</v>
      </c>
      <c r="B3670" t="s">
        <v>177</v>
      </c>
      <c r="C3670" t="s">
        <v>1616</v>
      </c>
      <c r="D3670" t="s">
        <v>152</v>
      </c>
      <c r="E3670" t="s">
        <v>254</v>
      </c>
      <c r="F3670" t="s">
        <v>20</v>
      </c>
      <c r="G3670" t="s">
        <v>38729</v>
      </c>
      <c r="H3670" t="s">
        <v>2278</v>
      </c>
      <c r="I3670" t="s">
        <v>38730</v>
      </c>
      <c r="J3670" t="s">
        <v>1657</v>
      </c>
      <c r="K3670" t="s">
        <v>38731</v>
      </c>
      <c r="L3670" t="s">
        <v>24911</v>
      </c>
      <c r="M3670" t="s">
        <v>38732</v>
      </c>
    </row>
    <row r="3671" spans="1:13">
      <c r="A3671" t="s">
        <v>177</v>
      </c>
      <c r="B3671" t="s">
        <v>177</v>
      </c>
      <c r="C3671" t="s">
        <v>1616</v>
      </c>
      <c r="D3671" t="s">
        <v>152</v>
      </c>
      <c r="E3671" t="s">
        <v>197</v>
      </c>
      <c r="F3671" t="s">
        <v>3</v>
      </c>
      <c r="G3671" t="s">
        <v>38733</v>
      </c>
      <c r="H3671" t="s">
        <v>1879</v>
      </c>
      <c r="I3671" t="s">
        <v>38734</v>
      </c>
      <c r="J3671" t="s">
        <v>1045</v>
      </c>
      <c r="K3671" t="s">
        <v>38735</v>
      </c>
      <c r="L3671" t="s">
        <v>38736</v>
      </c>
      <c r="M3671" t="s">
        <v>38737</v>
      </c>
    </row>
    <row r="3672" spans="1:13">
      <c r="A3672" t="s">
        <v>177</v>
      </c>
      <c r="B3672" t="s">
        <v>177</v>
      </c>
      <c r="C3672" t="s">
        <v>1616</v>
      </c>
      <c r="D3672" t="s">
        <v>152</v>
      </c>
      <c r="E3672" t="s">
        <v>197</v>
      </c>
      <c r="F3672" t="s">
        <v>10</v>
      </c>
      <c r="G3672" t="s">
        <v>38738</v>
      </c>
      <c r="H3672" t="s">
        <v>1621</v>
      </c>
      <c r="I3672" t="s">
        <v>38739</v>
      </c>
      <c r="J3672" t="s">
        <v>1425</v>
      </c>
      <c r="K3672" t="s">
        <v>38740</v>
      </c>
      <c r="L3672" t="s">
        <v>38741</v>
      </c>
      <c r="M3672" t="s">
        <v>38742</v>
      </c>
    </row>
    <row r="3673" spans="1:13">
      <c r="A3673" t="s">
        <v>177</v>
      </c>
      <c r="B3673" t="s">
        <v>177</v>
      </c>
      <c r="C3673" t="s">
        <v>1616</v>
      </c>
      <c r="D3673" t="s">
        <v>152</v>
      </c>
      <c r="E3673" t="s">
        <v>197</v>
      </c>
      <c r="F3673" t="s">
        <v>2</v>
      </c>
      <c r="G3673" t="s">
        <v>38743</v>
      </c>
      <c r="H3673" t="s">
        <v>2655</v>
      </c>
      <c r="I3673" t="s">
        <v>38744</v>
      </c>
      <c r="J3673" t="s">
        <v>2279</v>
      </c>
      <c r="K3673" t="s">
        <v>38745</v>
      </c>
      <c r="L3673" t="s">
        <v>38746</v>
      </c>
      <c r="M3673" t="s">
        <v>38747</v>
      </c>
    </row>
    <row r="3674" spans="1:13">
      <c r="A3674" t="s">
        <v>177</v>
      </c>
      <c r="B3674" t="s">
        <v>177</v>
      </c>
      <c r="C3674" t="s">
        <v>1616</v>
      </c>
      <c r="D3674" t="s">
        <v>152</v>
      </c>
      <c r="E3674" t="s">
        <v>197</v>
      </c>
      <c r="F3674" t="s">
        <v>4</v>
      </c>
      <c r="G3674" t="s">
        <v>38748</v>
      </c>
      <c r="H3674" t="s">
        <v>2135</v>
      </c>
      <c r="I3674" t="s">
        <v>38749</v>
      </c>
      <c r="J3674" t="s">
        <v>1053</v>
      </c>
      <c r="K3674" t="s">
        <v>38678</v>
      </c>
      <c r="L3674" t="s">
        <v>11472</v>
      </c>
      <c r="M3674" t="s">
        <v>38750</v>
      </c>
    </row>
    <row r="3675" spans="1:13">
      <c r="A3675" t="s">
        <v>177</v>
      </c>
      <c r="B3675" t="s">
        <v>177</v>
      </c>
      <c r="C3675" t="s">
        <v>1616</v>
      </c>
      <c r="D3675" t="s">
        <v>152</v>
      </c>
      <c r="E3675" t="s">
        <v>197</v>
      </c>
      <c r="F3675" t="s">
        <v>11</v>
      </c>
      <c r="G3675" t="s">
        <v>38751</v>
      </c>
      <c r="H3675" t="s">
        <v>2994</v>
      </c>
      <c r="I3675" t="s">
        <v>38752</v>
      </c>
      <c r="J3675" t="s">
        <v>1502</v>
      </c>
      <c r="K3675" t="s">
        <v>38651</v>
      </c>
      <c r="L3675" t="s">
        <v>38753</v>
      </c>
      <c r="M3675" t="s">
        <v>38754</v>
      </c>
    </row>
    <row r="3676" spans="1:13">
      <c r="A3676" t="s">
        <v>177</v>
      </c>
      <c r="B3676" t="s">
        <v>177</v>
      </c>
      <c r="C3676" t="s">
        <v>1616</v>
      </c>
      <c r="D3676" t="s">
        <v>152</v>
      </c>
      <c r="E3676" t="s">
        <v>197</v>
      </c>
      <c r="F3676" t="s">
        <v>20</v>
      </c>
      <c r="G3676" t="s">
        <v>38755</v>
      </c>
      <c r="H3676" t="s">
        <v>1764</v>
      </c>
      <c r="I3676" t="s">
        <v>38756</v>
      </c>
      <c r="J3676" t="s">
        <v>1051</v>
      </c>
      <c r="K3676" t="s">
        <v>38673</v>
      </c>
      <c r="L3676" t="s">
        <v>11272</v>
      </c>
      <c r="M3676" t="s">
        <v>38757</v>
      </c>
    </row>
    <row r="3677" spans="1:13">
      <c r="A3677" t="s">
        <v>177</v>
      </c>
      <c r="B3677" t="s">
        <v>177</v>
      </c>
      <c r="C3677" t="s">
        <v>1616</v>
      </c>
      <c r="D3677" t="s">
        <v>152</v>
      </c>
      <c r="E3677" t="s">
        <v>269</v>
      </c>
      <c r="F3677" t="s">
        <v>3</v>
      </c>
      <c r="G3677" t="s">
        <v>38758</v>
      </c>
      <c r="H3677" t="s">
        <v>2388</v>
      </c>
      <c r="I3677" t="s">
        <v>38759</v>
      </c>
      <c r="J3677" t="s">
        <v>8374</v>
      </c>
      <c r="K3677" t="s">
        <v>38760</v>
      </c>
      <c r="L3677" t="s">
        <v>38761</v>
      </c>
      <c r="M3677" t="s">
        <v>38762</v>
      </c>
    </row>
    <row r="3678" spans="1:13">
      <c r="A3678" t="s">
        <v>177</v>
      </c>
      <c r="B3678" t="s">
        <v>177</v>
      </c>
      <c r="C3678" t="s">
        <v>1616</v>
      </c>
      <c r="D3678" t="s">
        <v>152</v>
      </c>
      <c r="E3678" t="s">
        <v>269</v>
      </c>
      <c r="F3678" t="s">
        <v>10</v>
      </c>
      <c r="G3678" t="s">
        <v>38763</v>
      </c>
      <c r="H3678" t="s">
        <v>4518</v>
      </c>
      <c r="I3678" t="s">
        <v>38764</v>
      </c>
      <c r="J3678" t="s">
        <v>2655</v>
      </c>
      <c r="K3678" t="s">
        <v>38765</v>
      </c>
      <c r="L3678" t="s">
        <v>38766</v>
      </c>
      <c r="M3678" t="s">
        <v>38767</v>
      </c>
    </row>
    <row r="3679" spans="1:13">
      <c r="A3679" t="s">
        <v>177</v>
      </c>
      <c r="B3679" t="s">
        <v>177</v>
      </c>
      <c r="C3679" t="s">
        <v>1616</v>
      </c>
      <c r="D3679" t="s">
        <v>152</v>
      </c>
      <c r="E3679" t="s">
        <v>269</v>
      </c>
      <c r="F3679" t="s">
        <v>2</v>
      </c>
      <c r="G3679" t="s">
        <v>38768</v>
      </c>
      <c r="H3679" t="s">
        <v>3191</v>
      </c>
      <c r="I3679" t="s">
        <v>38769</v>
      </c>
      <c r="J3679" t="s">
        <v>2159</v>
      </c>
      <c r="K3679" t="s">
        <v>38770</v>
      </c>
      <c r="L3679" t="s">
        <v>38771</v>
      </c>
      <c r="M3679" t="s">
        <v>38772</v>
      </c>
    </row>
    <row r="3680" spans="1:13">
      <c r="A3680" t="s">
        <v>177</v>
      </c>
      <c r="B3680" t="s">
        <v>177</v>
      </c>
      <c r="C3680" t="s">
        <v>1616</v>
      </c>
      <c r="D3680" t="s">
        <v>152</v>
      </c>
      <c r="E3680" t="s">
        <v>269</v>
      </c>
      <c r="F3680" t="s">
        <v>4</v>
      </c>
      <c r="G3680" t="s">
        <v>38773</v>
      </c>
      <c r="H3680" t="s">
        <v>2159</v>
      </c>
      <c r="I3680" t="s">
        <v>38774</v>
      </c>
      <c r="J3680" t="s">
        <v>1546</v>
      </c>
      <c r="K3680" t="s">
        <v>38647</v>
      </c>
      <c r="L3680" t="s">
        <v>38775</v>
      </c>
      <c r="M3680" t="s">
        <v>38776</v>
      </c>
    </row>
    <row r="3681" spans="1:13">
      <c r="A3681" t="s">
        <v>177</v>
      </c>
      <c r="B3681" t="s">
        <v>177</v>
      </c>
      <c r="C3681" t="s">
        <v>1616</v>
      </c>
      <c r="D3681" t="s">
        <v>152</v>
      </c>
      <c r="E3681" t="s">
        <v>269</v>
      </c>
      <c r="F3681" t="s">
        <v>11</v>
      </c>
      <c r="G3681" t="s">
        <v>38777</v>
      </c>
      <c r="H3681" t="s">
        <v>2239</v>
      </c>
      <c r="I3681" t="s">
        <v>38778</v>
      </c>
      <c r="J3681" t="s">
        <v>1502</v>
      </c>
      <c r="K3681" t="s">
        <v>38651</v>
      </c>
      <c r="L3681" t="s">
        <v>38779</v>
      </c>
      <c r="M3681" t="s">
        <v>6485</v>
      </c>
    </row>
    <row r="3682" spans="1:13">
      <c r="A3682" t="s">
        <v>177</v>
      </c>
      <c r="B3682" t="s">
        <v>177</v>
      </c>
      <c r="C3682" t="s">
        <v>1616</v>
      </c>
      <c r="D3682" t="s">
        <v>152</v>
      </c>
      <c r="E3682" t="s">
        <v>269</v>
      </c>
      <c r="F3682" t="s">
        <v>20</v>
      </c>
      <c r="G3682" t="s">
        <v>38780</v>
      </c>
      <c r="H3682" t="s">
        <v>2074</v>
      </c>
      <c r="I3682" t="s">
        <v>38781</v>
      </c>
      <c r="J3682" t="s">
        <v>1698</v>
      </c>
      <c r="K3682" t="s">
        <v>38591</v>
      </c>
      <c r="L3682" t="s">
        <v>38782</v>
      </c>
      <c r="M3682" t="s">
        <v>38783</v>
      </c>
    </row>
    <row r="3683" spans="1:13">
      <c r="A3683" t="s">
        <v>177</v>
      </c>
      <c r="B3683" t="s">
        <v>177</v>
      </c>
      <c r="C3683" t="s">
        <v>1616</v>
      </c>
      <c r="D3683" t="s">
        <v>153</v>
      </c>
      <c r="E3683" t="s">
        <v>277</v>
      </c>
      <c r="F3683" t="s">
        <v>3</v>
      </c>
      <c r="G3683" t="s">
        <v>38784</v>
      </c>
      <c r="H3683" t="s">
        <v>3207</v>
      </c>
      <c r="I3683" t="s">
        <v>38785</v>
      </c>
      <c r="J3683" t="s">
        <v>3396</v>
      </c>
      <c r="K3683" t="s">
        <v>38786</v>
      </c>
      <c r="L3683" t="s">
        <v>38787</v>
      </c>
      <c r="M3683" t="s">
        <v>31571</v>
      </c>
    </row>
    <row r="3684" spans="1:13">
      <c r="A3684" t="s">
        <v>177</v>
      </c>
      <c r="B3684" t="s">
        <v>177</v>
      </c>
      <c r="C3684" t="s">
        <v>1616</v>
      </c>
      <c r="D3684" t="s">
        <v>153</v>
      </c>
      <c r="E3684" t="s">
        <v>277</v>
      </c>
      <c r="F3684" t="s">
        <v>10</v>
      </c>
      <c r="G3684" t="s">
        <v>38788</v>
      </c>
      <c r="H3684" t="s">
        <v>3225</v>
      </c>
      <c r="I3684" t="s">
        <v>38789</v>
      </c>
      <c r="J3684" t="s">
        <v>1250</v>
      </c>
      <c r="K3684" t="s">
        <v>38790</v>
      </c>
      <c r="L3684" t="s">
        <v>38791</v>
      </c>
      <c r="M3684" t="s">
        <v>38792</v>
      </c>
    </row>
    <row r="3685" spans="1:13">
      <c r="A3685" t="s">
        <v>177</v>
      </c>
      <c r="B3685" t="s">
        <v>177</v>
      </c>
      <c r="C3685" t="s">
        <v>1616</v>
      </c>
      <c r="D3685" t="s">
        <v>153</v>
      </c>
      <c r="E3685" t="s">
        <v>277</v>
      </c>
      <c r="F3685" t="s">
        <v>2</v>
      </c>
      <c r="G3685" t="s">
        <v>38793</v>
      </c>
      <c r="H3685" t="s">
        <v>5785</v>
      </c>
      <c r="I3685" t="s">
        <v>38794</v>
      </c>
      <c r="J3685" t="s">
        <v>3289</v>
      </c>
      <c r="K3685" t="s">
        <v>38795</v>
      </c>
      <c r="L3685" t="s">
        <v>38796</v>
      </c>
      <c r="M3685" t="s">
        <v>38797</v>
      </c>
    </row>
    <row r="3686" spans="1:13">
      <c r="A3686" t="s">
        <v>177</v>
      </c>
      <c r="B3686" t="s">
        <v>177</v>
      </c>
      <c r="C3686" t="s">
        <v>1616</v>
      </c>
      <c r="D3686" t="s">
        <v>153</v>
      </c>
      <c r="E3686" t="s">
        <v>277</v>
      </c>
      <c r="F3686" t="s">
        <v>4</v>
      </c>
      <c r="G3686" t="s">
        <v>38798</v>
      </c>
      <c r="H3686" t="s">
        <v>2573</v>
      </c>
      <c r="I3686" t="s">
        <v>38618</v>
      </c>
      <c r="J3686" t="s">
        <v>1810</v>
      </c>
      <c r="K3686" t="s">
        <v>38799</v>
      </c>
      <c r="L3686" t="s">
        <v>38800</v>
      </c>
      <c r="M3686" t="s">
        <v>13143</v>
      </c>
    </row>
    <row r="3687" spans="1:13">
      <c r="A3687" t="s">
        <v>177</v>
      </c>
      <c r="B3687" t="s">
        <v>177</v>
      </c>
      <c r="C3687" t="s">
        <v>1616</v>
      </c>
      <c r="D3687" t="s">
        <v>153</v>
      </c>
      <c r="E3687" t="s">
        <v>277</v>
      </c>
      <c r="F3687" t="s">
        <v>11</v>
      </c>
      <c r="G3687" t="s">
        <v>38801</v>
      </c>
      <c r="H3687" t="s">
        <v>3158</v>
      </c>
      <c r="I3687" t="s">
        <v>38802</v>
      </c>
      <c r="J3687" t="s">
        <v>1590</v>
      </c>
      <c r="K3687" t="s">
        <v>38803</v>
      </c>
      <c r="L3687" t="s">
        <v>38804</v>
      </c>
      <c r="M3687" t="s">
        <v>38805</v>
      </c>
    </row>
    <row r="3688" spans="1:13">
      <c r="A3688" t="s">
        <v>177</v>
      </c>
      <c r="B3688" t="s">
        <v>177</v>
      </c>
      <c r="C3688" t="s">
        <v>1616</v>
      </c>
      <c r="D3688" t="s">
        <v>153</v>
      </c>
      <c r="E3688" t="s">
        <v>277</v>
      </c>
      <c r="F3688" t="s">
        <v>20</v>
      </c>
      <c r="G3688" t="s">
        <v>38806</v>
      </c>
      <c r="H3688" t="s">
        <v>2566</v>
      </c>
      <c r="I3688" t="s">
        <v>38807</v>
      </c>
      <c r="J3688" t="s">
        <v>1657</v>
      </c>
      <c r="K3688" t="s">
        <v>38731</v>
      </c>
      <c r="L3688" t="s">
        <v>38808</v>
      </c>
      <c r="M3688" t="s">
        <v>38809</v>
      </c>
    </row>
    <row r="3689" spans="1:13">
      <c r="A3689" t="s">
        <v>177</v>
      </c>
      <c r="B3689" t="s">
        <v>177</v>
      </c>
      <c r="C3689" t="s">
        <v>1616</v>
      </c>
      <c r="D3689" t="s">
        <v>153</v>
      </c>
      <c r="E3689" t="s">
        <v>188</v>
      </c>
      <c r="F3689" t="s">
        <v>3</v>
      </c>
      <c r="G3689" t="s">
        <v>38810</v>
      </c>
      <c r="H3689" t="s">
        <v>9807</v>
      </c>
      <c r="I3689" t="s">
        <v>38811</v>
      </c>
      <c r="J3689" t="s">
        <v>5098</v>
      </c>
      <c r="K3689" t="s">
        <v>38812</v>
      </c>
      <c r="L3689" t="s">
        <v>38813</v>
      </c>
      <c r="M3689" t="s">
        <v>38814</v>
      </c>
    </row>
    <row r="3690" spans="1:13">
      <c r="A3690" t="s">
        <v>177</v>
      </c>
      <c r="B3690" t="s">
        <v>177</v>
      </c>
      <c r="C3690" t="s">
        <v>1616</v>
      </c>
      <c r="D3690" t="s">
        <v>153</v>
      </c>
      <c r="E3690" t="s">
        <v>188</v>
      </c>
      <c r="F3690" t="s">
        <v>10</v>
      </c>
      <c r="G3690" t="s">
        <v>38815</v>
      </c>
      <c r="H3690" t="s">
        <v>3609</v>
      </c>
      <c r="I3690" t="s">
        <v>38816</v>
      </c>
      <c r="J3690" t="s">
        <v>1395</v>
      </c>
      <c r="K3690" t="s">
        <v>38817</v>
      </c>
      <c r="L3690" t="s">
        <v>38818</v>
      </c>
      <c r="M3690" t="s">
        <v>38819</v>
      </c>
    </row>
    <row r="3691" spans="1:13">
      <c r="A3691" t="s">
        <v>177</v>
      </c>
      <c r="B3691" t="s">
        <v>177</v>
      </c>
      <c r="C3691" t="s">
        <v>1616</v>
      </c>
      <c r="D3691" t="s">
        <v>153</v>
      </c>
      <c r="E3691" t="s">
        <v>188</v>
      </c>
      <c r="F3691" t="s">
        <v>2</v>
      </c>
      <c r="G3691" t="s">
        <v>38820</v>
      </c>
      <c r="H3691" t="s">
        <v>4172</v>
      </c>
      <c r="I3691" t="s">
        <v>38821</v>
      </c>
      <c r="J3691" t="s">
        <v>2461</v>
      </c>
      <c r="K3691" t="s">
        <v>38822</v>
      </c>
      <c r="L3691" t="s">
        <v>38823</v>
      </c>
      <c r="M3691" t="s">
        <v>38824</v>
      </c>
    </row>
    <row r="3692" spans="1:13">
      <c r="A3692" t="s">
        <v>177</v>
      </c>
      <c r="B3692" t="s">
        <v>177</v>
      </c>
      <c r="C3692" t="s">
        <v>1616</v>
      </c>
      <c r="D3692" t="s">
        <v>153</v>
      </c>
      <c r="E3692" t="s">
        <v>188</v>
      </c>
      <c r="F3692" t="s">
        <v>4</v>
      </c>
      <c r="G3692" t="s">
        <v>38825</v>
      </c>
      <c r="H3692" t="s">
        <v>1137</v>
      </c>
      <c r="I3692" t="s">
        <v>38826</v>
      </c>
      <c r="J3692" t="s">
        <v>1590</v>
      </c>
      <c r="K3692" t="s">
        <v>38803</v>
      </c>
      <c r="L3692" t="s">
        <v>38827</v>
      </c>
      <c r="M3692" t="s">
        <v>38828</v>
      </c>
    </row>
    <row r="3693" spans="1:13">
      <c r="A3693" t="s">
        <v>177</v>
      </c>
      <c r="B3693" t="s">
        <v>177</v>
      </c>
      <c r="C3693" t="s">
        <v>1616</v>
      </c>
      <c r="D3693" t="s">
        <v>153</v>
      </c>
      <c r="E3693" t="s">
        <v>188</v>
      </c>
      <c r="F3693" t="s">
        <v>11</v>
      </c>
      <c r="G3693" t="s">
        <v>38829</v>
      </c>
      <c r="H3693" t="s">
        <v>3191</v>
      </c>
      <c r="I3693" t="s">
        <v>38769</v>
      </c>
      <c r="J3693" t="s">
        <v>1592</v>
      </c>
      <c r="K3693" t="s">
        <v>38642</v>
      </c>
      <c r="L3693" t="s">
        <v>38830</v>
      </c>
      <c r="M3693" t="s">
        <v>7966</v>
      </c>
    </row>
    <row r="3694" spans="1:13">
      <c r="A3694" t="s">
        <v>177</v>
      </c>
      <c r="B3694" t="s">
        <v>177</v>
      </c>
      <c r="C3694" t="s">
        <v>1616</v>
      </c>
      <c r="D3694" t="s">
        <v>153</v>
      </c>
      <c r="E3694" t="s">
        <v>188</v>
      </c>
      <c r="F3694" t="s">
        <v>20</v>
      </c>
      <c r="G3694" t="s">
        <v>38831</v>
      </c>
      <c r="H3694" t="s">
        <v>2159</v>
      </c>
      <c r="I3694" t="s">
        <v>38774</v>
      </c>
      <c r="J3694" t="s">
        <v>1547</v>
      </c>
      <c r="K3694" t="s">
        <v>38623</v>
      </c>
      <c r="L3694" t="s">
        <v>25048</v>
      </c>
      <c r="M3694" t="s">
        <v>38832</v>
      </c>
    </row>
    <row r="3695" spans="1:13">
      <c r="A3695" t="s">
        <v>177</v>
      </c>
      <c r="B3695" t="s">
        <v>177</v>
      </c>
      <c r="C3695" t="s">
        <v>1616</v>
      </c>
      <c r="D3695" t="s">
        <v>153</v>
      </c>
      <c r="E3695" t="s">
        <v>292</v>
      </c>
      <c r="F3695" t="s">
        <v>3</v>
      </c>
      <c r="G3695" t="s">
        <v>38833</v>
      </c>
      <c r="H3695" t="s">
        <v>9952</v>
      </c>
      <c r="I3695" t="s">
        <v>38834</v>
      </c>
      <c r="J3695" t="s">
        <v>2980</v>
      </c>
      <c r="K3695" t="s">
        <v>38835</v>
      </c>
      <c r="L3695" t="s">
        <v>38836</v>
      </c>
      <c r="M3695" t="s">
        <v>38837</v>
      </c>
    </row>
    <row r="3696" spans="1:13">
      <c r="A3696" t="s">
        <v>177</v>
      </c>
      <c r="B3696" t="s">
        <v>177</v>
      </c>
      <c r="C3696" t="s">
        <v>1616</v>
      </c>
      <c r="D3696" t="s">
        <v>153</v>
      </c>
      <c r="E3696" t="s">
        <v>292</v>
      </c>
      <c r="F3696" t="s">
        <v>10</v>
      </c>
      <c r="G3696" t="s">
        <v>38838</v>
      </c>
      <c r="H3696" t="s">
        <v>7881</v>
      </c>
      <c r="I3696" t="s">
        <v>38839</v>
      </c>
      <c r="J3696" t="s">
        <v>2058</v>
      </c>
      <c r="K3696" t="s">
        <v>38840</v>
      </c>
      <c r="L3696" t="s">
        <v>38841</v>
      </c>
      <c r="M3696" t="s">
        <v>38842</v>
      </c>
    </row>
    <row r="3697" spans="1:13">
      <c r="A3697" t="s">
        <v>177</v>
      </c>
      <c r="B3697" t="s">
        <v>177</v>
      </c>
      <c r="C3697" t="s">
        <v>1616</v>
      </c>
      <c r="D3697" t="s">
        <v>153</v>
      </c>
      <c r="E3697" t="s">
        <v>292</v>
      </c>
      <c r="F3697" t="s">
        <v>2</v>
      </c>
      <c r="G3697" t="s">
        <v>38843</v>
      </c>
      <c r="H3697" t="s">
        <v>3720</v>
      </c>
      <c r="I3697" t="s">
        <v>38844</v>
      </c>
      <c r="J3697" t="s">
        <v>2481</v>
      </c>
      <c r="K3697" t="s">
        <v>38845</v>
      </c>
      <c r="L3697" t="s">
        <v>38846</v>
      </c>
      <c r="M3697" t="s">
        <v>38847</v>
      </c>
    </row>
    <row r="3698" spans="1:13">
      <c r="A3698" t="s">
        <v>177</v>
      </c>
      <c r="B3698" t="s">
        <v>177</v>
      </c>
      <c r="C3698" t="s">
        <v>1616</v>
      </c>
      <c r="D3698" t="s">
        <v>153</v>
      </c>
      <c r="E3698" t="s">
        <v>292</v>
      </c>
      <c r="F3698" t="s">
        <v>4</v>
      </c>
      <c r="G3698" t="s">
        <v>38848</v>
      </c>
      <c r="H3698" t="s">
        <v>1808</v>
      </c>
      <c r="I3698" t="s">
        <v>38849</v>
      </c>
      <c r="J3698" t="s">
        <v>1698</v>
      </c>
      <c r="K3698" t="s">
        <v>38591</v>
      </c>
      <c r="L3698" t="s">
        <v>38850</v>
      </c>
      <c r="M3698" t="s">
        <v>38851</v>
      </c>
    </row>
    <row r="3699" spans="1:13">
      <c r="A3699" t="s">
        <v>177</v>
      </c>
      <c r="B3699" t="s">
        <v>177</v>
      </c>
      <c r="C3699" t="s">
        <v>1616</v>
      </c>
      <c r="D3699" t="s">
        <v>153</v>
      </c>
      <c r="E3699" t="s">
        <v>292</v>
      </c>
      <c r="F3699" t="s">
        <v>11</v>
      </c>
      <c r="G3699" t="s">
        <v>38852</v>
      </c>
      <c r="H3699" t="s">
        <v>2781</v>
      </c>
      <c r="I3699" t="s">
        <v>38853</v>
      </c>
      <c r="J3699" t="s">
        <v>1546</v>
      </c>
      <c r="K3699" t="s">
        <v>38647</v>
      </c>
      <c r="L3699" t="s">
        <v>38854</v>
      </c>
      <c r="M3699" t="s">
        <v>38855</v>
      </c>
    </row>
    <row r="3700" spans="1:13">
      <c r="A3700" t="s">
        <v>177</v>
      </c>
      <c r="B3700" t="s">
        <v>177</v>
      </c>
      <c r="C3700" t="s">
        <v>1616</v>
      </c>
      <c r="D3700" t="s">
        <v>153</v>
      </c>
      <c r="E3700" t="s">
        <v>292</v>
      </c>
      <c r="F3700" t="s">
        <v>20</v>
      </c>
      <c r="G3700" t="s">
        <v>38856</v>
      </c>
      <c r="H3700" t="s">
        <v>2324</v>
      </c>
      <c r="I3700" t="s">
        <v>38641</v>
      </c>
      <c r="J3700" t="s">
        <v>1053</v>
      </c>
      <c r="K3700" t="s">
        <v>38678</v>
      </c>
      <c r="L3700" t="s">
        <v>26366</v>
      </c>
      <c r="M3700" t="s">
        <v>38857</v>
      </c>
    </row>
    <row r="3701" spans="1:13">
      <c r="A3701" t="s">
        <v>177</v>
      </c>
      <c r="B3701" t="s">
        <v>177</v>
      </c>
      <c r="C3701" t="s">
        <v>1616</v>
      </c>
      <c r="D3701" t="s">
        <v>153</v>
      </c>
      <c r="E3701" t="s">
        <v>300</v>
      </c>
      <c r="F3701" t="s">
        <v>3</v>
      </c>
      <c r="G3701" t="s">
        <v>38858</v>
      </c>
      <c r="H3701" t="s">
        <v>2184</v>
      </c>
      <c r="I3701" t="s">
        <v>38859</v>
      </c>
      <c r="J3701" t="s">
        <v>3810</v>
      </c>
      <c r="K3701" t="s">
        <v>38860</v>
      </c>
      <c r="L3701" t="s">
        <v>38861</v>
      </c>
      <c r="M3701" t="s">
        <v>38862</v>
      </c>
    </row>
    <row r="3702" spans="1:13">
      <c r="A3702" t="s">
        <v>177</v>
      </c>
      <c r="B3702" t="s">
        <v>177</v>
      </c>
      <c r="C3702" t="s">
        <v>1616</v>
      </c>
      <c r="D3702" t="s">
        <v>153</v>
      </c>
      <c r="E3702" t="s">
        <v>300</v>
      </c>
      <c r="F3702" t="s">
        <v>10</v>
      </c>
      <c r="G3702" t="s">
        <v>38863</v>
      </c>
      <c r="H3702" t="s">
        <v>2331</v>
      </c>
      <c r="I3702" t="s">
        <v>38864</v>
      </c>
      <c r="J3702" t="s">
        <v>3258</v>
      </c>
      <c r="K3702" t="s">
        <v>38865</v>
      </c>
      <c r="L3702" t="s">
        <v>38866</v>
      </c>
      <c r="M3702" t="s">
        <v>38867</v>
      </c>
    </row>
    <row r="3703" spans="1:13">
      <c r="A3703" t="s">
        <v>177</v>
      </c>
      <c r="B3703" t="s">
        <v>177</v>
      </c>
      <c r="C3703" t="s">
        <v>1616</v>
      </c>
      <c r="D3703" t="s">
        <v>153</v>
      </c>
      <c r="E3703" t="s">
        <v>300</v>
      </c>
      <c r="F3703" t="s">
        <v>2</v>
      </c>
      <c r="G3703" t="s">
        <v>38868</v>
      </c>
      <c r="H3703" t="s">
        <v>2563</v>
      </c>
      <c r="I3703" t="s">
        <v>38869</v>
      </c>
      <c r="J3703" t="s">
        <v>2137</v>
      </c>
      <c r="K3703" t="s">
        <v>38665</v>
      </c>
      <c r="L3703" t="s">
        <v>38870</v>
      </c>
      <c r="M3703" t="s">
        <v>38871</v>
      </c>
    </row>
    <row r="3704" spans="1:13">
      <c r="A3704" t="s">
        <v>177</v>
      </c>
      <c r="B3704" t="s">
        <v>177</v>
      </c>
      <c r="C3704" t="s">
        <v>1616</v>
      </c>
      <c r="D3704" t="s">
        <v>153</v>
      </c>
      <c r="E3704" t="s">
        <v>300</v>
      </c>
      <c r="F3704" t="s">
        <v>4</v>
      </c>
      <c r="G3704" t="s">
        <v>38872</v>
      </c>
      <c r="H3704" t="s">
        <v>2074</v>
      </c>
      <c r="I3704" t="s">
        <v>38781</v>
      </c>
      <c r="J3704" t="s">
        <v>1546</v>
      </c>
      <c r="K3704" t="s">
        <v>38647</v>
      </c>
      <c r="L3704" t="s">
        <v>38873</v>
      </c>
      <c r="M3704" t="s">
        <v>38874</v>
      </c>
    </row>
    <row r="3705" spans="1:13">
      <c r="A3705" t="s">
        <v>177</v>
      </c>
      <c r="B3705" t="s">
        <v>177</v>
      </c>
      <c r="C3705" t="s">
        <v>1616</v>
      </c>
      <c r="D3705" t="s">
        <v>153</v>
      </c>
      <c r="E3705" t="s">
        <v>300</v>
      </c>
      <c r="F3705" t="s">
        <v>11</v>
      </c>
      <c r="G3705" t="s">
        <v>38875</v>
      </c>
      <c r="H3705" t="s">
        <v>2384</v>
      </c>
      <c r="I3705" t="s">
        <v>38876</v>
      </c>
      <c r="J3705" t="s">
        <v>1504</v>
      </c>
      <c r="K3705" t="s">
        <v>38877</v>
      </c>
      <c r="L3705" t="s">
        <v>38878</v>
      </c>
      <c r="M3705" t="s">
        <v>38879</v>
      </c>
    </row>
    <row r="3706" spans="1:13">
      <c r="A3706" t="s">
        <v>177</v>
      </c>
      <c r="B3706" t="s">
        <v>177</v>
      </c>
      <c r="C3706" t="s">
        <v>1616</v>
      </c>
      <c r="D3706" t="s">
        <v>153</v>
      </c>
      <c r="E3706" t="s">
        <v>300</v>
      </c>
      <c r="F3706" t="s">
        <v>20</v>
      </c>
      <c r="G3706" t="s">
        <v>38880</v>
      </c>
      <c r="H3706" t="s">
        <v>1744</v>
      </c>
      <c r="I3706" t="s">
        <v>38881</v>
      </c>
      <c r="J3706" t="s">
        <v>1546</v>
      </c>
      <c r="K3706" t="s">
        <v>38647</v>
      </c>
      <c r="L3706" t="s">
        <v>38882</v>
      </c>
      <c r="M3706" t="s">
        <v>38883</v>
      </c>
    </row>
    <row r="3707" spans="1:13">
      <c r="A3707" t="s">
        <v>177</v>
      </c>
      <c r="B3707" t="s">
        <v>177</v>
      </c>
      <c r="C3707" t="s">
        <v>1616</v>
      </c>
      <c r="D3707" t="s">
        <v>154</v>
      </c>
      <c r="E3707" t="s">
        <v>277</v>
      </c>
      <c r="F3707" t="s">
        <v>3</v>
      </c>
      <c r="G3707" t="s">
        <v>38884</v>
      </c>
      <c r="H3707" t="s">
        <v>2349</v>
      </c>
      <c r="I3707" t="s">
        <v>38885</v>
      </c>
      <c r="J3707" t="s">
        <v>1772</v>
      </c>
      <c r="K3707" t="s">
        <v>38886</v>
      </c>
      <c r="L3707" t="s">
        <v>38887</v>
      </c>
      <c r="M3707" t="s">
        <v>38888</v>
      </c>
    </row>
    <row r="3708" spans="1:13">
      <c r="A3708" t="s">
        <v>177</v>
      </c>
      <c r="B3708" t="s">
        <v>177</v>
      </c>
      <c r="C3708" t="s">
        <v>1616</v>
      </c>
      <c r="D3708" t="s">
        <v>154</v>
      </c>
      <c r="E3708" t="s">
        <v>277</v>
      </c>
      <c r="F3708" t="s">
        <v>10</v>
      </c>
      <c r="G3708" t="s">
        <v>38889</v>
      </c>
      <c r="H3708" t="s">
        <v>2785</v>
      </c>
      <c r="I3708" t="s">
        <v>38890</v>
      </c>
      <c r="J3708" t="s">
        <v>1309</v>
      </c>
      <c r="K3708" t="s">
        <v>38891</v>
      </c>
      <c r="L3708" t="s">
        <v>38892</v>
      </c>
      <c r="M3708" t="s">
        <v>38893</v>
      </c>
    </row>
    <row r="3709" spans="1:13">
      <c r="A3709" t="s">
        <v>177</v>
      </c>
      <c r="B3709" t="s">
        <v>177</v>
      </c>
      <c r="C3709" t="s">
        <v>1616</v>
      </c>
      <c r="D3709" t="s">
        <v>154</v>
      </c>
      <c r="E3709" t="s">
        <v>277</v>
      </c>
      <c r="F3709" t="s">
        <v>2</v>
      </c>
      <c r="G3709" t="s">
        <v>38894</v>
      </c>
      <c r="H3709" t="s">
        <v>4643</v>
      </c>
      <c r="I3709" t="s">
        <v>38895</v>
      </c>
      <c r="J3709" t="s">
        <v>2101</v>
      </c>
      <c r="K3709" t="s">
        <v>38896</v>
      </c>
      <c r="L3709" t="s">
        <v>38897</v>
      </c>
      <c r="M3709" t="s">
        <v>38898</v>
      </c>
    </row>
    <row r="3710" spans="1:13">
      <c r="A3710" t="s">
        <v>177</v>
      </c>
      <c r="B3710" t="s">
        <v>177</v>
      </c>
      <c r="C3710" t="s">
        <v>1616</v>
      </c>
      <c r="D3710" t="s">
        <v>154</v>
      </c>
      <c r="E3710" t="s">
        <v>277</v>
      </c>
      <c r="F3710" t="s">
        <v>4</v>
      </c>
      <c r="G3710" t="s">
        <v>38899</v>
      </c>
      <c r="H3710" t="s">
        <v>2060</v>
      </c>
      <c r="I3710" t="s">
        <v>38900</v>
      </c>
      <c r="J3710" t="s">
        <v>1764</v>
      </c>
      <c r="K3710" t="s">
        <v>38723</v>
      </c>
      <c r="L3710" t="s">
        <v>37561</v>
      </c>
      <c r="M3710" t="s">
        <v>38901</v>
      </c>
    </row>
    <row r="3711" spans="1:13">
      <c r="A3711" t="s">
        <v>177</v>
      </c>
      <c r="B3711" t="s">
        <v>177</v>
      </c>
      <c r="C3711" t="s">
        <v>1616</v>
      </c>
      <c r="D3711" t="s">
        <v>154</v>
      </c>
      <c r="E3711" t="s">
        <v>277</v>
      </c>
      <c r="F3711" t="s">
        <v>11</v>
      </c>
      <c r="G3711" t="s">
        <v>38902</v>
      </c>
      <c r="H3711" t="s">
        <v>2004</v>
      </c>
      <c r="I3711" t="s">
        <v>38903</v>
      </c>
      <c r="J3711" t="s">
        <v>1590</v>
      </c>
      <c r="K3711" t="s">
        <v>38803</v>
      </c>
      <c r="L3711" t="s">
        <v>38904</v>
      </c>
      <c r="M3711" t="s">
        <v>38905</v>
      </c>
    </row>
    <row r="3712" spans="1:13">
      <c r="A3712" t="s">
        <v>177</v>
      </c>
      <c r="B3712" t="s">
        <v>177</v>
      </c>
      <c r="C3712" t="s">
        <v>1616</v>
      </c>
      <c r="D3712" t="s">
        <v>154</v>
      </c>
      <c r="E3712" t="s">
        <v>277</v>
      </c>
      <c r="F3712" t="s">
        <v>20</v>
      </c>
      <c r="G3712" t="s">
        <v>38906</v>
      </c>
      <c r="H3712" t="s">
        <v>2278</v>
      </c>
      <c r="I3712" t="s">
        <v>38730</v>
      </c>
      <c r="J3712" t="s">
        <v>1546</v>
      </c>
      <c r="K3712" t="s">
        <v>38647</v>
      </c>
      <c r="L3712" t="s">
        <v>24911</v>
      </c>
      <c r="M3712" t="s">
        <v>38907</v>
      </c>
    </row>
    <row r="3713" spans="1:13">
      <c r="A3713" t="s">
        <v>177</v>
      </c>
      <c r="B3713" t="s">
        <v>177</v>
      </c>
      <c r="C3713" t="s">
        <v>1616</v>
      </c>
      <c r="D3713" t="s">
        <v>154</v>
      </c>
      <c r="E3713" t="s">
        <v>315</v>
      </c>
      <c r="F3713" t="s">
        <v>3</v>
      </c>
      <c r="G3713" t="s">
        <v>38908</v>
      </c>
      <c r="H3713" t="s">
        <v>9218</v>
      </c>
      <c r="I3713" t="s">
        <v>38909</v>
      </c>
      <c r="J3713" t="s">
        <v>2765</v>
      </c>
      <c r="K3713" t="s">
        <v>38910</v>
      </c>
      <c r="L3713" t="s">
        <v>38911</v>
      </c>
      <c r="M3713" t="s">
        <v>38912</v>
      </c>
    </row>
    <row r="3714" spans="1:13">
      <c r="A3714" t="s">
        <v>177</v>
      </c>
      <c r="B3714" t="s">
        <v>177</v>
      </c>
      <c r="C3714" t="s">
        <v>1616</v>
      </c>
      <c r="D3714" t="s">
        <v>154</v>
      </c>
      <c r="E3714" t="s">
        <v>315</v>
      </c>
      <c r="F3714" t="s">
        <v>10</v>
      </c>
      <c r="G3714" t="s">
        <v>38913</v>
      </c>
      <c r="H3714" t="s">
        <v>9198</v>
      </c>
      <c r="I3714" t="s">
        <v>38914</v>
      </c>
      <c r="J3714" t="s">
        <v>2411</v>
      </c>
      <c r="K3714" t="s">
        <v>38915</v>
      </c>
      <c r="L3714" t="s">
        <v>38916</v>
      </c>
      <c r="M3714" t="s">
        <v>38917</v>
      </c>
    </row>
    <row r="3715" spans="1:13">
      <c r="A3715" t="s">
        <v>177</v>
      </c>
      <c r="B3715" t="s">
        <v>177</v>
      </c>
      <c r="C3715" t="s">
        <v>1616</v>
      </c>
      <c r="D3715" t="s">
        <v>154</v>
      </c>
      <c r="E3715" t="s">
        <v>315</v>
      </c>
      <c r="F3715" t="s">
        <v>2</v>
      </c>
      <c r="G3715" t="s">
        <v>38918</v>
      </c>
      <c r="H3715" t="s">
        <v>2745</v>
      </c>
      <c r="I3715" t="s">
        <v>38692</v>
      </c>
      <c r="J3715" t="s">
        <v>1937</v>
      </c>
      <c r="K3715" t="s">
        <v>38919</v>
      </c>
      <c r="L3715" t="s">
        <v>38693</v>
      </c>
      <c r="M3715" t="s">
        <v>38920</v>
      </c>
    </row>
    <row r="3716" spans="1:13">
      <c r="A3716" t="s">
        <v>177</v>
      </c>
      <c r="B3716" t="s">
        <v>177</v>
      </c>
      <c r="C3716" t="s">
        <v>1616</v>
      </c>
      <c r="D3716" t="s">
        <v>154</v>
      </c>
      <c r="E3716" t="s">
        <v>315</v>
      </c>
      <c r="F3716" t="s">
        <v>4</v>
      </c>
      <c r="G3716" t="s">
        <v>38921</v>
      </c>
      <c r="H3716" t="s">
        <v>2487</v>
      </c>
      <c r="I3716" t="s">
        <v>38922</v>
      </c>
      <c r="J3716" t="s">
        <v>1698</v>
      </c>
      <c r="K3716" t="s">
        <v>38591</v>
      </c>
      <c r="L3716" t="s">
        <v>38923</v>
      </c>
      <c r="M3716" t="s">
        <v>38924</v>
      </c>
    </row>
    <row r="3717" spans="1:13">
      <c r="A3717" t="s">
        <v>177</v>
      </c>
      <c r="B3717" t="s">
        <v>177</v>
      </c>
      <c r="C3717" t="s">
        <v>1616</v>
      </c>
      <c r="D3717" t="s">
        <v>154</v>
      </c>
      <c r="E3717" t="s">
        <v>315</v>
      </c>
      <c r="F3717" t="s">
        <v>11</v>
      </c>
      <c r="G3717" t="s">
        <v>38925</v>
      </c>
      <c r="H3717" t="s">
        <v>2596</v>
      </c>
      <c r="I3717" t="s">
        <v>38926</v>
      </c>
      <c r="J3717" t="s">
        <v>1053</v>
      </c>
      <c r="K3717" t="s">
        <v>38678</v>
      </c>
      <c r="L3717" t="s">
        <v>38927</v>
      </c>
      <c r="M3717" t="s">
        <v>38928</v>
      </c>
    </row>
    <row r="3718" spans="1:13">
      <c r="A3718" t="s">
        <v>177</v>
      </c>
      <c r="B3718" t="s">
        <v>177</v>
      </c>
      <c r="C3718" t="s">
        <v>1616</v>
      </c>
      <c r="D3718" t="s">
        <v>154</v>
      </c>
      <c r="E3718" t="s">
        <v>315</v>
      </c>
      <c r="F3718" t="s">
        <v>20</v>
      </c>
      <c r="G3718" t="s">
        <v>38929</v>
      </c>
      <c r="H3718" t="s">
        <v>2384</v>
      </c>
      <c r="I3718" t="s">
        <v>38876</v>
      </c>
      <c r="J3718" t="s">
        <v>1053</v>
      </c>
      <c r="K3718" t="s">
        <v>38678</v>
      </c>
      <c r="L3718" t="s">
        <v>38930</v>
      </c>
      <c r="M3718" t="s">
        <v>38931</v>
      </c>
    </row>
    <row r="3719" spans="1:13">
      <c r="A3719" t="s">
        <v>177</v>
      </c>
      <c r="B3719" t="s">
        <v>177</v>
      </c>
      <c r="C3719" t="s">
        <v>1616</v>
      </c>
      <c r="D3719" t="s">
        <v>154</v>
      </c>
      <c r="E3719" t="s">
        <v>323</v>
      </c>
      <c r="F3719" t="s">
        <v>3</v>
      </c>
      <c r="G3719" t="s">
        <v>38932</v>
      </c>
      <c r="H3719" t="s">
        <v>1533</v>
      </c>
      <c r="I3719" t="s">
        <v>38933</v>
      </c>
      <c r="J3719" t="s">
        <v>8486</v>
      </c>
      <c r="K3719" t="s">
        <v>38655</v>
      </c>
      <c r="L3719" t="s">
        <v>38934</v>
      </c>
      <c r="M3719" t="s">
        <v>38935</v>
      </c>
    </row>
    <row r="3720" spans="1:13">
      <c r="A3720" t="s">
        <v>177</v>
      </c>
      <c r="B3720" t="s">
        <v>177</v>
      </c>
      <c r="C3720" t="s">
        <v>1616</v>
      </c>
      <c r="D3720" t="s">
        <v>154</v>
      </c>
      <c r="E3720" t="s">
        <v>323</v>
      </c>
      <c r="F3720" t="s">
        <v>10</v>
      </c>
      <c r="G3720" t="s">
        <v>38936</v>
      </c>
      <c r="H3720" t="s">
        <v>7659</v>
      </c>
      <c r="I3720" t="s">
        <v>38937</v>
      </c>
      <c r="J3720" t="s">
        <v>1057</v>
      </c>
      <c r="K3720" t="s">
        <v>38938</v>
      </c>
      <c r="L3720" t="s">
        <v>38939</v>
      </c>
      <c r="M3720" t="s">
        <v>38940</v>
      </c>
    </row>
    <row r="3721" spans="1:13">
      <c r="A3721" t="s">
        <v>177</v>
      </c>
      <c r="B3721" t="s">
        <v>177</v>
      </c>
      <c r="C3721" t="s">
        <v>1616</v>
      </c>
      <c r="D3721" t="s">
        <v>154</v>
      </c>
      <c r="E3721" t="s">
        <v>323</v>
      </c>
      <c r="F3721" t="s">
        <v>2</v>
      </c>
      <c r="G3721" t="s">
        <v>38941</v>
      </c>
      <c r="H3721" t="s">
        <v>3720</v>
      </c>
      <c r="I3721" t="s">
        <v>38844</v>
      </c>
      <c r="J3721" t="s">
        <v>2481</v>
      </c>
      <c r="K3721" t="s">
        <v>38845</v>
      </c>
      <c r="L3721" t="s">
        <v>38846</v>
      </c>
      <c r="M3721" t="s">
        <v>38942</v>
      </c>
    </row>
    <row r="3722" spans="1:13">
      <c r="A3722" t="s">
        <v>177</v>
      </c>
      <c r="B3722" t="s">
        <v>177</v>
      </c>
      <c r="C3722" t="s">
        <v>1616</v>
      </c>
      <c r="D3722" t="s">
        <v>154</v>
      </c>
      <c r="E3722" t="s">
        <v>323</v>
      </c>
      <c r="F3722" t="s">
        <v>4</v>
      </c>
      <c r="G3722" t="s">
        <v>38943</v>
      </c>
      <c r="H3722" t="s">
        <v>2781</v>
      </c>
      <c r="I3722" t="s">
        <v>38853</v>
      </c>
      <c r="J3722" t="s">
        <v>1053</v>
      </c>
      <c r="K3722" t="s">
        <v>38678</v>
      </c>
      <c r="L3722" t="s">
        <v>38944</v>
      </c>
      <c r="M3722" t="s">
        <v>38945</v>
      </c>
    </row>
    <row r="3723" spans="1:13">
      <c r="A3723" t="s">
        <v>177</v>
      </c>
      <c r="B3723" t="s">
        <v>177</v>
      </c>
      <c r="C3723" t="s">
        <v>1616</v>
      </c>
      <c r="D3723" t="s">
        <v>154</v>
      </c>
      <c r="E3723" t="s">
        <v>323</v>
      </c>
      <c r="F3723" t="s">
        <v>11</v>
      </c>
      <c r="G3723" t="s">
        <v>38946</v>
      </c>
      <c r="H3723" t="s">
        <v>2563</v>
      </c>
      <c r="I3723" t="s">
        <v>38869</v>
      </c>
      <c r="J3723" t="s">
        <v>1546</v>
      </c>
      <c r="K3723" t="s">
        <v>38647</v>
      </c>
      <c r="L3723" t="s">
        <v>38947</v>
      </c>
      <c r="M3723" t="s">
        <v>38948</v>
      </c>
    </row>
    <row r="3724" spans="1:13">
      <c r="A3724" t="s">
        <v>177</v>
      </c>
      <c r="B3724" t="s">
        <v>177</v>
      </c>
      <c r="C3724" t="s">
        <v>1616</v>
      </c>
      <c r="D3724" t="s">
        <v>154</v>
      </c>
      <c r="E3724" t="s">
        <v>323</v>
      </c>
      <c r="F3724" t="s">
        <v>20</v>
      </c>
      <c r="G3724" t="s">
        <v>38949</v>
      </c>
      <c r="H3724" t="s">
        <v>2052</v>
      </c>
      <c r="I3724" t="s">
        <v>38672</v>
      </c>
      <c r="J3724" t="s">
        <v>1592</v>
      </c>
      <c r="K3724" t="s">
        <v>38642</v>
      </c>
      <c r="L3724" t="s">
        <v>38950</v>
      </c>
      <c r="M3724" t="s">
        <v>7219</v>
      </c>
    </row>
    <row r="3725" spans="1:13">
      <c r="A3725" t="s">
        <v>177</v>
      </c>
      <c r="B3725" t="s">
        <v>177</v>
      </c>
      <c r="C3725" t="s">
        <v>1616</v>
      </c>
      <c r="D3725" t="s">
        <v>154</v>
      </c>
      <c r="E3725" t="s">
        <v>331</v>
      </c>
      <c r="F3725" t="s">
        <v>3</v>
      </c>
      <c r="G3725" t="s">
        <v>38951</v>
      </c>
      <c r="H3725" t="s">
        <v>4004</v>
      </c>
      <c r="I3725" t="s">
        <v>38626</v>
      </c>
      <c r="J3725" t="s">
        <v>8684</v>
      </c>
      <c r="K3725" t="s">
        <v>38952</v>
      </c>
      <c r="L3725" t="s">
        <v>38628</v>
      </c>
      <c r="M3725" t="s">
        <v>38953</v>
      </c>
    </row>
    <row r="3726" spans="1:13">
      <c r="A3726" t="s">
        <v>177</v>
      </c>
      <c r="B3726" t="s">
        <v>177</v>
      </c>
      <c r="C3726" t="s">
        <v>1616</v>
      </c>
      <c r="D3726" t="s">
        <v>154</v>
      </c>
      <c r="E3726" t="s">
        <v>331</v>
      </c>
      <c r="F3726" t="s">
        <v>10</v>
      </c>
      <c r="G3726" t="s">
        <v>38954</v>
      </c>
      <c r="H3726" t="s">
        <v>2876</v>
      </c>
      <c r="I3726" t="s">
        <v>38955</v>
      </c>
      <c r="J3726" t="s">
        <v>2072</v>
      </c>
      <c r="K3726" t="s">
        <v>38956</v>
      </c>
      <c r="L3726" t="s">
        <v>38957</v>
      </c>
      <c r="M3726" t="s">
        <v>38958</v>
      </c>
    </row>
    <row r="3727" spans="1:13">
      <c r="A3727" t="s">
        <v>177</v>
      </c>
      <c r="B3727" t="s">
        <v>177</v>
      </c>
      <c r="C3727" t="s">
        <v>1616</v>
      </c>
      <c r="D3727" t="s">
        <v>154</v>
      </c>
      <c r="E3727" t="s">
        <v>331</v>
      </c>
      <c r="F3727" t="s">
        <v>2</v>
      </c>
      <c r="G3727" t="s">
        <v>38959</v>
      </c>
      <c r="H3727" t="s">
        <v>3623</v>
      </c>
      <c r="I3727" t="s">
        <v>38960</v>
      </c>
      <c r="J3727" t="s">
        <v>2049</v>
      </c>
      <c r="K3727" t="s">
        <v>38961</v>
      </c>
      <c r="L3727" t="s">
        <v>38962</v>
      </c>
      <c r="M3727" t="s">
        <v>38963</v>
      </c>
    </row>
    <row r="3728" spans="1:13">
      <c r="A3728" t="s">
        <v>177</v>
      </c>
      <c r="B3728" t="s">
        <v>177</v>
      </c>
      <c r="C3728" t="s">
        <v>1616</v>
      </c>
      <c r="D3728" t="s">
        <v>154</v>
      </c>
      <c r="E3728" t="s">
        <v>331</v>
      </c>
      <c r="F3728" t="s">
        <v>4</v>
      </c>
      <c r="G3728" t="s">
        <v>38964</v>
      </c>
      <c r="H3728" t="s">
        <v>1360</v>
      </c>
      <c r="I3728" t="s">
        <v>38965</v>
      </c>
      <c r="J3728" t="s">
        <v>1657</v>
      </c>
      <c r="K3728" t="s">
        <v>38731</v>
      </c>
      <c r="L3728" t="s">
        <v>38966</v>
      </c>
      <c r="M3728" t="s">
        <v>38967</v>
      </c>
    </row>
    <row r="3729" spans="1:13">
      <c r="A3729" t="s">
        <v>177</v>
      </c>
      <c r="B3729" t="s">
        <v>177</v>
      </c>
      <c r="C3729" t="s">
        <v>1616</v>
      </c>
      <c r="D3729" t="s">
        <v>154</v>
      </c>
      <c r="E3729" t="s">
        <v>331</v>
      </c>
      <c r="F3729" t="s">
        <v>11</v>
      </c>
      <c r="G3729" t="s">
        <v>38968</v>
      </c>
      <c r="H3729" t="s">
        <v>2530</v>
      </c>
      <c r="I3729" t="s">
        <v>38969</v>
      </c>
      <c r="J3729" t="s">
        <v>1051</v>
      </c>
      <c r="K3729" t="s">
        <v>38673</v>
      </c>
      <c r="L3729" t="s">
        <v>38970</v>
      </c>
      <c r="M3729" t="s">
        <v>38971</v>
      </c>
    </row>
    <row r="3730" spans="1:13">
      <c r="A3730" t="s">
        <v>177</v>
      </c>
      <c r="B3730" t="s">
        <v>177</v>
      </c>
      <c r="C3730" t="s">
        <v>1616</v>
      </c>
      <c r="D3730" t="s">
        <v>154</v>
      </c>
      <c r="E3730" t="s">
        <v>331</v>
      </c>
      <c r="F3730" t="s">
        <v>20</v>
      </c>
      <c r="G3730" t="s">
        <v>38972</v>
      </c>
      <c r="H3730" t="s">
        <v>1918</v>
      </c>
      <c r="I3730" t="s">
        <v>38973</v>
      </c>
      <c r="J3730" t="s">
        <v>1613</v>
      </c>
      <c r="K3730" t="s">
        <v>38619</v>
      </c>
      <c r="L3730" t="s">
        <v>31435</v>
      </c>
      <c r="M3730" t="s">
        <v>38974</v>
      </c>
    </row>
    <row r="3731" spans="1:13">
      <c r="A3731" t="s">
        <v>177</v>
      </c>
      <c r="B3731" t="s">
        <v>177</v>
      </c>
      <c r="C3731" t="s">
        <v>1616</v>
      </c>
      <c r="D3731" t="s">
        <v>155</v>
      </c>
      <c r="E3731" t="s">
        <v>339</v>
      </c>
      <c r="F3731" t="s">
        <v>3</v>
      </c>
      <c r="G3731" t="s">
        <v>38975</v>
      </c>
      <c r="H3731" t="s">
        <v>10835</v>
      </c>
      <c r="I3731" t="s">
        <v>38976</v>
      </c>
      <c r="J3731" t="s">
        <v>7325</v>
      </c>
      <c r="K3731" t="s">
        <v>38977</v>
      </c>
      <c r="L3731" t="s">
        <v>38978</v>
      </c>
      <c r="M3731" t="s">
        <v>38979</v>
      </c>
    </row>
    <row r="3732" spans="1:13">
      <c r="A3732" t="s">
        <v>177</v>
      </c>
      <c r="B3732" t="s">
        <v>177</v>
      </c>
      <c r="C3732" t="s">
        <v>1616</v>
      </c>
      <c r="D3732" t="s">
        <v>155</v>
      </c>
      <c r="E3732" t="s">
        <v>339</v>
      </c>
      <c r="F3732" t="s">
        <v>10</v>
      </c>
      <c r="G3732" t="s">
        <v>38980</v>
      </c>
      <c r="H3732" t="s">
        <v>10001</v>
      </c>
      <c r="I3732" t="s">
        <v>28143</v>
      </c>
      <c r="J3732" t="s">
        <v>2364</v>
      </c>
      <c r="K3732" t="s">
        <v>38981</v>
      </c>
      <c r="L3732" t="s">
        <v>38982</v>
      </c>
      <c r="M3732" t="s">
        <v>38983</v>
      </c>
    </row>
    <row r="3733" spans="1:13">
      <c r="A3733" t="s">
        <v>177</v>
      </c>
      <c r="B3733" t="s">
        <v>177</v>
      </c>
      <c r="C3733" t="s">
        <v>1616</v>
      </c>
      <c r="D3733" t="s">
        <v>155</v>
      </c>
      <c r="E3733" t="s">
        <v>339</v>
      </c>
      <c r="F3733" t="s">
        <v>2</v>
      </c>
      <c r="G3733" t="s">
        <v>38984</v>
      </c>
      <c r="H3733" t="s">
        <v>3396</v>
      </c>
      <c r="I3733" t="s">
        <v>38985</v>
      </c>
      <c r="J3733" t="s">
        <v>3221</v>
      </c>
      <c r="K3733" t="s">
        <v>38718</v>
      </c>
      <c r="L3733" t="s">
        <v>38986</v>
      </c>
      <c r="M3733" t="s">
        <v>38987</v>
      </c>
    </row>
    <row r="3734" spans="1:13">
      <c r="A3734" t="s">
        <v>177</v>
      </c>
      <c r="B3734" t="s">
        <v>177</v>
      </c>
      <c r="C3734" t="s">
        <v>1616</v>
      </c>
      <c r="D3734" t="s">
        <v>155</v>
      </c>
      <c r="E3734" t="s">
        <v>339</v>
      </c>
      <c r="F3734" t="s">
        <v>4</v>
      </c>
      <c r="G3734" t="s">
        <v>38988</v>
      </c>
      <c r="H3734" t="s">
        <v>2574</v>
      </c>
      <c r="I3734" t="s">
        <v>38989</v>
      </c>
      <c r="J3734" t="s">
        <v>1897</v>
      </c>
      <c r="K3734" t="s">
        <v>38990</v>
      </c>
      <c r="L3734" t="s">
        <v>38991</v>
      </c>
      <c r="M3734" t="s">
        <v>38992</v>
      </c>
    </row>
    <row r="3735" spans="1:13">
      <c r="A3735" t="s">
        <v>177</v>
      </c>
      <c r="B3735" t="s">
        <v>177</v>
      </c>
      <c r="C3735" t="s">
        <v>1616</v>
      </c>
      <c r="D3735" t="s">
        <v>155</v>
      </c>
      <c r="E3735" t="s">
        <v>339</v>
      </c>
      <c r="F3735" t="s">
        <v>11</v>
      </c>
      <c r="G3735" t="s">
        <v>38993</v>
      </c>
      <c r="H3735" t="s">
        <v>1861</v>
      </c>
      <c r="I3735" t="s">
        <v>28241</v>
      </c>
      <c r="J3735" t="s">
        <v>1786</v>
      </c>
      <c r="K3735" t="s">
        <v>38696</v>
      </c>
      <c r="L3735" t="s">
        <v>38994</v>
      </c>
      <c r="M3735" t="s">
        <v>38995</v>
      </c>
    </row>
    <row r="3736" spans="1:13">
      <c r="A3736" t="s">
        <v>177</v>
      </c>
      <c r="B3736" t="s">
        <v>177</v>
      </c>
      <c r="C3736" t="s">
        <v>1616</v>
      </c>
      <c r="D3736" t="s">
        <v>155</v>
      </c>
      <c r="E3736" t="s">
        <v>339</v>
      </c>
      <c r="F3736" t="s">
        <v>20</v>
      </c>
      <c r="G3736" t="s">
        <v>38996</v>
      </c>
      <c r="H3736" t="s">
        <v>1808</v>
      </c>
      <c r="I3736" t="s">
        <v>38849</v>
      </c>
      <c r="J3736" t="s">
        <v>1590</v>
      </c>
      <c r="K3736" t="s">
        <v>38803</v>
      </c>
      <c r="L3736" t="s">
        <v>38997</v>
      </c>
      <c r="M3736" t="s">
        <v>38998</v>
      </c>
    </row>
    <row r="3737" spans="1:13">
      <c r="A3737" t="s">
        <v>177</v>
      </c>
      <c r="B3737" t="s">
        <v>177</v>
      </c>
      <c r="C3737" t="s">
        <v>1616</v>
      </c>
      <c r="D3737" t="s">
        <v>155</v>
      </c>
      <c r="E3737" t="s">
        <v>347</v>
      </c>
      <c r="F3737" t="s">
        <v>3</v>
      </c>
      <c r="G3737" t="s">
        <v>38999</v>
      </c>
      <c r="H3737" t="s">
        <v>2857</v>
      </c>
      <c r="I3737" t="s">
        <v>39000</v>
      </c>
      <c r="J3737" t="s">
        <v>2704</v>
      </c>
      <c r="K3737" t="s">
        <v>39001</v>
      </c>
      <c r="L3737" t="s">
        <v>39002</v>
      </c>
      <c r="M3737" t="s">
        <v>39003</v>
      </c>
    </row>
    <row r="3738" spans="1:13">
      <c r="A3738" t="s">
        <v>177</v>
      </c>
      <c r="B3738" t="s">
        <v>177</v>
      </c>
      <c r="C3738" t="s">
        <v>1616</v>
      </c>
      <c r="D3738" t="s">
        <v>155</v>
      </c>
      <c r="E3738" t="s">
        <v>347</v>
      </c>
      <c r="F3738" t="s">
        <v>10</v>
      </c>
      <c r="G3738" t="s">
        <v>39004</v>
      </c>
      <c r="H3738" t="s">
        <v>4969</v>
      </c>
      <c r="I3738" t="s">
        <v>39005</v>
      </c>
      <c r="J3738" t="s">
        <v>3157</v>
      </c>
      <c r="K3738" t="s">
        <v>39006</v>
      </c>
      <c r="L3738" t="s">
        <v>39007</v>
      </c>
      <c r="M3738" t="s">
        <v>39008</v>
      </c>
    </row>
    <row r="3739" spans="1:13">
      <c r="A3739" t="s">
        <v>177</v>
      </c>
      <c r="B3739" t="s">
        <v>177</v>
      </c>
      <c r="C3739" t="s">
        <v>1616</v>
      </c>
      <c r="D3739" t="s">
        <v>155</v>
      </c>
      <c r="E3739" t="s">
        <v>347</v>
      </c>
      <c r="F3739" t="s">
        <v>2</v>
      </c>
      <c r="G3739" t="s">
        <v>39009</v>
      </c>
      <c r="H3739" t="s">
        <v>2412</v>
      </c>
      <c r="I3739" t="s">
        <v>39010</v>
      </c>
      <c r="J3739" t="s">
        <v>2502</v>
      </c>
      <c r="K3739" t="s">
        <v>39011</v>
      </c>
      <c r="L3739" t="s">
        <v>39012</v>
      </c>
      <c r="M3739" t="s">
        <v>39013</v>
      </c>
    </row>
    <row r="3740" spans="1:13">
      <c r="A3740" t="s">
        <v>177</v>
      </c>
      <c r="B3740" t="s">
        <v>177</v>
      </c>
      <c r="C3740" t="s">
        <v>1616</v>
      </c>
      <c r="D3740" t="s">
        <v>155</v>
      </c>
      <c r="E3740" t="s">
        <v>347</v>
      </c>
      <c r="F3740" t="s">
        <v>4</v>
      </c>
      <c r="G3740" t="s">
        <v>39014</v>
      </c>
      <c r="H3740" t="s">
        <v>2608</v>
      </c>
      <c r="I3740" t="s">
        <v>39015</v>
      </c>
      <c r="J3740" t="s">
        <v>1592</v>
      </c>
      <c r="K3740" t="s">
        <v>38642</v>
      </c>
      <c r="L3740" t="s">
        <v>39016</v>
      </c>
      <c r="M3740" t="s">
        <v>39017</v>
      </c>
    </row>
    <row r="3741" spans="1:13">
      <c r="A3741" t="s">
        <v>177</v>
      </c>
      <c r="B3741" t="s">
        <v>177</v>
      </c>
      <c r="C3741" t="s">
        <v>1616</v>
      </c>
      <c r="D3741" t="s">
        <v>155</v>
      </c>
      <c r="E3741" t="s">
        <v>347</v>
      </c>
      <c r="F3741" t="s">
        <v>11</v>
      </c>
      <c r="G3741" t="s">
        <v>39018</v>
      </c>
      <c r="H3741" t="s">
        <v>3104</v>
      </c>
      <c r="I3741" t="s">
        <v>39019</v>
      </c>
      <c r="J3741" t="s">
        <v>1502</v>
      </c>
      <c r="K3741" t="s">
        <v>38651</v>
      </c>
      <c r="L3741" t="s">
        <v>39020</v>
      </c>
      <c r="M3741" t="s">
        <v>39021</v>
      </c>
    </row>
    <row r="3742" spans="1:13">
      <c r="A3742" t="s">
        <v>177</v>
      </c>
      <c r="B3742" t="s">
        <v>177</v>
      </c>
      <c r="C3742" t="s">
        <v>1616</v>
      </c>
      <c r="D3742" t="s">
        <v>155</v>
      </c>
      <c r="E3742" t="s">
        <v>347</v>
      </c>
      <c r="F3742" t="s">
        <v>20</v>
      </c>
      <c r="G3742" t="s">
        <v>39022</v>
      </c>
      <c r="H3742" t="s">
        <v>2050</v>
      </c>
      <c r="I3742" t="s">
        <v>39023</v>
      </c>
      <c r="J3742" t="s">
        <v>1547</v>
      </c>
      <c r="K3742" t="s">
        <v>38623</v>
      </c>
      <c r="L3742" t="s">
        <v>26345</v>
      </c>
      <c r="M3742" t="s">
        <v>39024</v>
      </c>
    </row>
    <row r="3743" spans="1:13">
      <c r="A3743" t="s">
        <v>177</v>
      </c>
      <c r="B3743" t="s">
        <v>177</v>
      </c>
      <c r="C3743" t="s">
        <v>1616</v>
      </c>
      <c r="D3743" t="s">
        <v>155</v>
      </c>
      <c r="E3743" t="s">
        <v>230</v>
      </c>
      <c r="F3743" t="s">
        <v>3</v>
      </c>
      <c r="G3743" t="s">
        <v>39025</v>
      </c>
      <c r="H3743" t="s">
        <v>11748</v>
      </c>
      <c r="I3743" t="s">
        <v>39026</v>
      </c>
      <c r="J3743" t="s">
        <v>9220</v>
      </c>
      <c r="K3743" t="s">
        <v>39027</v>
      </c>
      <c r="L3743" t="s">
        <v>39028</v>
      </c>
      <c r="M3743" t="s">
        <v>39029</v>
      </c>
    </row>
    <row r="3744" spans="1:13">
      <c r="A3744" t="s">
        <v>177</v>
      </c>
      <c r="B3744" t="s">
        <v>177</v>
      </c>
      <c r="C3744" t="s">
        <v>1616</v>
      </c>
      <c r="D3744" t="s">
        <v>155</v>
      </c>
      <c r="E3744" t="s">
        <v>230</v>
      </c>
      <c r="F3744" t="s">
        <v>10</v>
      </c>
      <c r="G3744" t="s">
        <v>39030</v>
      </c>
      <c r="H3744" t="s">
        <v>6838</v>
      </c>
      <c r="I3744" t="s">
        <v>39031</v>
      </c>
      <c r="J3744" t="s">
        <v>4386</v>
      </c>
      <c r="K3744" t="s">
        <v>39032</v>
      </c>
      <c r="L3744" t="s">
        <v>39033</v>
      </c>
      <c r="M3744" t="s">
        <v>39034</v>
      </c>
    </row>
    <row r="3745" spans="1:13">
      <c r="A3745" t="s">
        <v>177</v>
      </c>
      <c r="B3745" t="s">
        <v>177</v>
      </c>
      <c r="C3745" t="s">
        <v>1616</v>
      </c>
      <c r="D3745" t="s">
        <v>155</v>
      </c>
      <c r="E3745" t="s">
        <v>230</v>
      </c>
      <c r="F3745" t="s">
        <v>2</v>
      </c>
      <c r="G3745" t="s">
        <v>39035</v>
      </c>
      <c r="H3745" t="s">
        <v>2412</v>
      </c>
      <c r="I3745" t="s">
        <v>39010</v>
      </c>
      <c r="J3745" t="s">
        <v>1348</v>
      </c>
      <c r="K3745" t="s">
        <v>39036</v>
      </c>
      <c r="L3745" t="s">
        <v>39012</v>
      </c>
      <c r="M3745" t="s">
        <v>39037</v>
      </c>
    </row>
    <row r="3746" spans="1:13">
      <c r="A3746" t="s">
        <v>177</v>
      </c>
      <c r="B3746" t="s">
        <v>177</v>
      </c>
      <c r="C3746" t="s">
        <v>1616</v>
      </c>
      <c r="D3746" t="s">
        <v>155</v>
      </c>
      <c r="E3746" t="s">
        <v>230</v>
      </c>
      <c r="F3746" t="s">
        <v>4</v>
      </c>
      <c r="G3746" t="s">
        <v>39038</v>
      </c>
      <c r="H3746" t="s">
        <v>1807</v>
      </c>
      <c r="I3746" t="s">
        <v>39039</v>
      </c>
      <c r="J3746" t="s">
        <v>1590</v>
      </c>
      <c r="K3746" t="s">
        <v>38803</v>
      </c>
      <c r="L3746" t="s">
        <v>39040</v>
      </c>
      <c r="M3746" t="s">
        <v>39041</v>
      </c>
    </row>
    <row r="3747" spans="1:13">
      <c r="A3747" t="s">
        <v>177</v>
      </c>
      <c r="B3747" t="s">
        <v>177</v>
      </c>
      <c r="C3747" t="s">
        <v>1616</v>
      </c>
      <c r="D3747" t="s">
        <v>155</v>
      </c>
      <c r="E3747" t="s">
        <v>230</v>
      </c>
      <c r="F3747" t="s">
        <v>11</v>
      </c>
      <c r="G3747" t="s">
        <v>39042</v>
      </c>
      <c r="H3747" t="s">
        <v>2542</v>
      </c>
      <c r="I3747" t="s">
        <v>39043</v>
      </c>
      <c r="J3747" t="s">
        <v>1546</v>
      </c>
      <c r="K3747" t="s">
        <v>38647</v>
      </c>
      <c r="L3747" t="s">
        <v>39044</v>
      </c>
      <c r="M3747" t="s">
        <v>39045</v>
      </c>
    </row>
    <row r="3748" spans="1:13">
      <c r="A3748" t="s">
        <v>177</v>
      </c>
      <c r="B3748" t="s">
        <v>177</v>
      </c>
      <c r="C3748" t="s">
        <v>1616</v>
      </c>
      <c r="D3748" t="s">
        <v>155</v>
      </c>
      <c r="E3748" t="s">
        <v>230</v>
      </c>
      <c r="F3748" t="s">
        <v>20</v>
      </c>
      <c r="G3748" t="s">
        <v>39046</v>
      </c>
      <c r="H3748" t="s">
        <v>2050</v>
      </c>
      <c r="I3748" t="s">
        <v>39023</v>
      </c>
      <c r="J3748" t="s">
        <v>1657</v>
      </c>
      <c r="K3748" t="s">
        <v>38731</v>
      </c>
      <c r="L3748" t="s">
        <v>26345</v>
      </c>
      <c r="M3748" t="s">
        <v>39047</v>
      </c>
    </row>
    <row r="3749" spans="1:13">
      <c r="A3749" t="s">
        <v>177</v>
      </c>
      <c r="B3749" t="s">
        <v>177</v>
      </c>
      <c r="C3749" t="s">
        <v>1616</v>
      </c>
      <c r="D3749" t="s">
        <v>155</v>
      </c>
      <c r="E3749" t="s">
        <v>300</v>
      </c>
      <c r="F3749" t="s">
        <v>3</v>
      </c>
      <c r="G3749" t="s">
        <v>39048</v>
      </c>
      <c r="H3749" t="s">
        <v>5048</v>
      </c>
      <c r="I3749" t="s">
        <v>39049</v>
      </c>
      <c r="J3749" t="s">
        <v>1838</v>
      </c>
      <c r="K3749" t="s">
        <v>39050</v>
      </c>
      <c r="L3749" t="s">
        <v>39051</v>
      </c>
      <c r="M3749" t="s">
        <v>39052</v>
      </c>
    </row>
    <row r="3750" spans="1:13">
      <c r="A3750" t="s">
        <v>177</v>
      </c>
      <c r="B3750" t="s">
        <v>177</v>
      </c>
      <c r="C3750" t="s">
        <v>1616</v>
      </c>
      <c r="D3750" t="s">
        <v>155</v>
      </c>
      <c r="E3750" t="s">
        <v>300</v>
      </c>
      <c r="F3750" t="s">
        <v>10</v>
      </c>
      <c r="G3750" t="s">
        <v>39053</v>
      </c>
      <c r="H3750" t="s">
        <v>3768</v>
      </c>
      <c r="I3750" t="s">
        <v>39054</v>
      </c>
      <c r="J3750" t="s">
        <v>1969</v>
      </c>
      <c r="K3750" t="s">
        <v>39055</v>
      </c>
      <c r="L3750" t="s">
        <v>39056</v>
      </c>
      <c r="M3750" t="s">
        <v>39057</v>
      </c>
    </row>
    <row r="3751" spans="1:13">
      <c r="A3751" t="s">
        <v>177</v>
      </c>
      <c r="B3751" t="s">
        <v>177</v>
      </c>
      <c r="C3751" t="s">
        <v>1616</v>
      </c>
      <c r="D3751" t="s">
        <v>155</v>
      </c>
      <c r="E3751" t="s">
        <v>300</v>
      </c>
      <c r="F3751" t="s">
        <v>2</v>
      </c>
      <c r="G3751" t="s">
        <v>39058</v>
      </c>
      <c r="H3751" t="s">
        <v>2615</v>
      </c>
      <c r="I3751" t="s">
        <v>39059</v>
      </c>
      <c r="J3751" t="s">
        <v>2114</v>
      </c>
      <c r="K3751" t="s">
        <v>39060</v>
      </c>
      <c r="L3751" t="s">
        <v>39061</v>
      </c>
      <c r="M3751" t="s">
        <v>39062</v>
      </c>
    </row>
    <row r="3752" spans="1:13">
      <c r="A3752" t="s">
        <v>177</v>
      </c>
      <c r="B3752" t="s">
        <v>177</v>
      </c>
      <c r="C3752" t="s">
        <v>1616</v>
      </c>
      <c r="D3752" t="s">
        <v>155</v>
      </c>
      <c r="E3752" t="s">
        <v>300</v>
      </c>
      <c r="F3752" t="s">
        <v>4</v>
      </c>
      <c r="G3752" t="s">
        <v>39063</v>
      </c>
      <c r="H3752" t="s">
        <v>1719</v>
      </c>
      <c r="I3752" t="s">
        <v>39064</v>
      </c>
      <c r="J3752" t="s">
        <v>1592</v>
      </c>
      <c r="K3752" t="s">
        <v>38642</v>
      </c>
      <c r="L3752" t="s">
        <v>17084</v>
      </c>
      <c r="M3752" t="s">
        <v>39065</v>
      </c>
    </row>
    <row r="3753" spans="1:13">
      <c r="A3753" t="s">
        <v>177</v>
      </c>
      <c r="B3753" t="s">
        <v>177</v>
      </c>
      <c r="C3753" t="s">
        <v>1616</v>
      </c>
      <c r="D3753" t="s">
        <v>155</v>
      </c>
      <c r="E3753" t="s">
        <v>300</v>
      </c>
      <c r="F3753" t="s">
        <v>11</v>
      </c>
      <c r="G3753" t="s">
        <v>39066</v>
      </c>
      <c r="H3753" t="s">
        <v>2281</v>
      </c>
      <c r="I3753" t="s">
        <v>39067</v>
      </c>
      <c r="J3753" t="s">
        <v>1051</v>
      </c>
      <c r="K3753" t="s">
        <v>38673</v>
      </c>
      <c r="L3753" t="s">
        <v>39068</v>
      </c>
      <c r="M3753" t="s">
        <v>39069</v>
      </c>
    </row>
    <row r="3754" spans="1:13">
      <c r="A3754" t="s">
        <v>177</v>
      </c>
      <c r="B3754" t="s">
        <v>177</v>
      </c>
      <c r="C3754" t="s">
        <v>1616</v>
      </c>
      <c r="D3754" t="s">
        <v>155</v>
      </c>
      <c r="E3754" t="s">
        <v>300</v>
      </c>
      <c r="F3754" t="s">
        <v>20</v>
      </c>
      <c r="G3754" t="s">
        <v>39070</v>
      </c>
      <c r="H3754" t="s">
        <v>1721</v>
      </c>
      <c r="I3754" t="s">
        <v>39071</v>
      </c>
      <c r="J3754" t="s">
        <v>1502</v>
      </c>
      <c r="K3754" t="s">
        <v>38651</v>
      </c>
      <c r="L3754" t="s">
        <v>11280</v>
      </c>
      <c r="M3754" t="s">
        <v>39072</v>
      </c>
    </row>
    <row r="3755" spans="1:13">
      <c r="A3755" t="s">
        <v>177</v>
      </c>
      <c r="B3755" t="s">
        <v>177</v>
      </c>
      <c r="C3755" t="s">
        <v>1616</v>
      </c>
      <c r="D3755" t="s">
        <v>156</v>
      </c>
      <c r="E3755" t="s">
        <v>369</v>
      </c>
      <c r="F3755" t="s">
        <v>3</v>
      </c>
      <c r="G3755" t="s">
        <v>39073</v>
      </c>
      <c r="H3755" t="s">
        <v>1051</v>
      </c>
      <c r="I3755" t="s">
        <v>19070</v>
      </c>
      <c r="J3755" t="s">
        <v>3800</v>
      </c>
      <c r="K3755" t="s">
        <v>3808</v>
      </c>
      <c r="L3755" t="s">
        <v>6841</v>
      </c>
      <c r="M3755" t="s">
        <v>373</v>
      </c>
    </row>
    <row r="3756" spans="1:13">
      <c r="A3756" t="s">
        <v>177</v>
      </c>
      <c r="B3756" t="s">
        <v>177</v>
      </c>
      <c r="C3756" t="s">
        <v>1616</v>
      </c>
      <c r="D3756" t="s">
        <v>156</v>
      </c>
      <c r="E3756" t="s">
        <v>369</v>
      </c>
      <c r="F3756" t="s">
        <v>10</v>
      </c>
      <c r="G3756" t="s">
        <v>39074</v>
      </c>
      <c r="H3756" t="s">
        <v>1051</v>
      </c>
      <c r="I3756" t="s">
        <v>19070</v>
      </c>
      <c r="J3756" t="s">
        <v>1051</v>
      </c>
      <c r="K3756" t="s">
        <v>25397</v>
      </c>
      <c r="L3756" t="s">
        <v>6841</v>
      </c>
      <c r="M3756" t="s">
        <v>373</v>
      </c>
    </row>
    <row r="3757" spans="1:13">
      <c r="A3757" t="s">
        <v>177</v>
      </c>
      <c r="B3757" t="s">
        <v>177</v>
      </c>
      <c r="C3757" t="s">
        <v>1616</v>
      </c>
      <c r="D3757" t="s">
        <v>161</v>
      </c>
      <c r="E3757" t="s">
        <v>690</v>
      </c>
      <c r="F3757" t="s">
        <v>3</v>
      </c>
      <c r="G3757" t="s">
        <v>39075</v>
      </c>
      <c r="H3757" t="s">
        <v>4238</v>
      </c>
      <c r="I3757" t="s">
        <v>39076</v>
      </c>
      <c r="J3757" t="s">
        <v>2614</v>
      </c>
      <c r="K3757" t="s">
        <v>39077</v>
      </c>
      <c r="L3757" t="s">
        <v>27361</v>
      </c>
      <c r="M3757" t="s">
        <v>39078</v>
      </c>
    </row>
    <row r="3758" spans="1:13">
      <c r="A3758" t="s">
        <v>177</v>
      </c>
      <c r="B3758" t="s">
        <v>177</v>
      </c>
      <c r="C3758" t="s">
        <v>1616</v>
      </c>
      <c r="D3758" t="s">
        <v>161</v>
      </c>
      <c r="E3758" t="s">
        <v>690</v>
      </c>
      <c r="F3758" t="s">
        <v>10</v>
      </c>
      <c r="G3758" t="s">
        <v>39079</v>
      </c>
      <c r="H3758" t="s">
        <v>1817</v>
      </c>
      <c r="I3758" t="s">
        <v>39080</v>
      </c>
      <c r="J3758" t="s">
        <v>2529</v>
      </c>
      <c r="K3758" t="s">
        <v>39081</v>
      </c>
      <c r="L3758" t="s">
        <v>39082</v>
      </c>
      <c r="M3758" t="s">
        <v>39083</v>
      </c>
    </row>
    <row r="3759" spans="1:13">
      <c r="A3759" t="s">
        <v>177</v>
      </c>
      <c r="B3759" t="s">
        <v>177</v>
      </c>
      <c r="C3759" t="s">
        <v>1616</v>
      </c>
      <c r="D3759" t="s">
        <v>161</v>
      </c>
      <c r="E3759" t="s">
        <v>690</v>
      </c>
      <c r="F3759" t="s">
        <v>2</v>
      </c>
      <c r="G3759" t="s">
        <v>39084</v>
      </c>
      <c r="H3759" t="s">
        <v>3289</v>
      </c>
      <c r="I3759" t="s">
        <v>39085</v>
      </c>
      <c r="J3759" t="s">
        <v>2114</v>
      </c>
      <c r="K3759" t="s">
        <v>39086</v>
      </c>
      <c r="L3759" t="s">
        <v>39087</v>
      </c>
      <c r="M3759" t="s">
        <v>39088</v>
      </c>
    </row>
    <row r="3760" spans="1:13">
      <c r="A3760" t="s">
        <v>177</v>
      </c>
      <c r="B3760" t="s">
        <v>177</v>
      </c>
      <c r="C3760" t="s">
        <v>1616</v>
      </c>
      <c r="D3760" t="s">
        <v>161</v>
      </c>
      <c r="E3760" t="s">
        <v>690</v>
      </c>
      <c r="F3760" t="s">
        <v>4</v>
      </c>
      <c r="G3760" t="s">
        <v>39089</v>
      </c>
      <c r="H3760" t="s">
        <v>2050</v>
      </c>
      <c r="I3760" t="s">
        <v>39090</v>
      </c>
      <c r="J3760" t="s">
        <v>1613</v>
      </c>
      <c r="K3760" t="s">
        <v>39091</v>
      </c>
      <c r="L3760" t="s">
        <v>39092</v>
      </c>
      <c r="M3760" t="s">
        <v>39093</v>
      </c>
    </row>
    <row r="3761" spans="1:13">
      <c r="A3761" t="s">
        <v>177</v>
      </c>
      <c r="B3761" t="s">
        <v>177</v>
      </c>
      <c r="C3761" t="s">
        <v>1616</v>
      </c>
      <c r="D3761" t="s">
        <v>161</v>
      </c>
      <c r="E3761" t="s">
        <v>690</v>
      </c>
      <c r="F3761" t="s">
        <v>11</v>
      </c>
      <c r="G3761" t="s">
        <v>39094</v>
      </c>
      <c r="H3761" t="s">
        <v>2278</v>
      </c>
      <c r="I3761" t="s">
        <v>13167</v>
      </c>
      <c r="J3761" t="s">
        <v>1547</v>
      </c>
      <c r="K3761" t="s">
        <v>39095</v>
      </c>
      <c r="L3761" t="s">
        <v>39096</v>
      </c>
      <c r="M3761" t="s">
        <v>39097</v>
      </c>
    </row>
    <row r="3762" spans="1:13">
      <c r="A3762" t="s">
        <v>177</v>
      </c>
      <c r="B3762" t="s">
        <v>177</v>
      </c>
      <c r="C3762" t="s">
        <v>1616</v>
      </c>
      <c r="D3762" t="s">
        <v>161</v>
      </c>
      <c r="E3762" t="s">
        <v>690</v>
      </c>
      <c r="F3762" t="s">
        <v>20</v>
      </c>
      <c r="G3762" t="s">
        <v>39098</v>
      </c>
      <c r="H3762" t="s">
        <v>1764</v>
      </c>
      <c r="I3762" t="s">
        <v>39099</v>
      </c>
      <c r="J3762" t="s">
        <v>1504</v>
      </c>
      <c r="K3762" t="s">
        <v>39100</v>
      </c>
      <c r="L3762" t="s">
        <v>25441</v>
      </c>
      <c r="M3762" t="s">
        <v>39101</v>
      </c>
    </row>
    <row r="3763" spans="1:13">
      <c r="A3763" t="s">
        <v>177</v>
      </c>
      <c r="B3763" t="s">
        <v>177</v>
      </c>
      <c r="C3763" t="s">
        <v>1616</v>
      </c>
      <c r="D3763" t="s">
        <v>161</v>
      </c>
      <c r="E3763" t="s">
        <v>698</v>
      </c>
      <c r="F3763" t="s">
        <v>3</v>
      </c>
      <c r="G3763" t="s">
        <v>39102</v>
      </c>
      <c r="H3763" t="s">
        <v>2033</v>
      </c>
      <c r="I3763" t="s">
        <v>39103</v>
      </c>
      <c r="J3763" t="s">
        <v>2550</v>
      </c>
      <c r="K3763" t="s">
        <v>39104</v>
      </c>
      <c r="L3763" t="s">
        <v>26115</v>
      </c>
      <c r="M3763" t="s">
        <v>39105</v>
      </c>
    </row>
    <row r="3764" spans="1:13">
      <c r="A3764" t="s">
        <v>177</v>
      </c>
      <c r="B3764" t="s">
        <v>177</v>
      </c>
      <c r="C3764" t="s">
        <v>1616</v>
      </c>
      <c r="D3764" t="s">
        <v>161</v>
      </c>
      <c r="E3764" t="s">
        <v>698</v>
      </c>
      <c r="F3764" t="s">
        <v>10</v>
      </c>
      <c r="G3764" t="s">
        <v>39106</v>
      </c>
      <c r="H3764" t="s">
        <v>2205</v>
      </c>
      <c r="I3764" t="s">
        <v>39107</v>
      </c>
      <c r="J3764" t="s">
        <v>3221</v>
      </c>
      <c r="K3764" t="s">
        <v>39108</v>
      </c>
      <c r="L3764" t="s">
        <v>27615</v>
      </c>
      <c r="M3764" t="s">
        <v>39109</v>
      </c>
    </row>
    <row r="3765" spans="1:13">
      <c r="A3765" t="s">
        <v>177</v>
      </c>
      <c r="B3765" t="s">
        <v>177</v>
      </c>
      <c r="C3765" t="s">
        <v>1616</v>
      </c>
      <c r="D3765" t="s">
        <v>161</v>
      </c>
      <c r="E3765" t="s">
        <v>698</v>
      </c>
      <c r="F3765" t="s">
        <v>2</v>
      </c>
      <c r="G3765" t="s">
        <v>39110</v>
      </c>
      <c r="H3765" t="s">
        <v>2288</v>
      </c>
      <c r="I3765" t="s">
        <v>39111</v>
      </c>
      <c r="J3765" t="s">
        <v>1939</v>
      </c>
      <c r="K3765" t="s">
        <v>39112</v>
      </c>
      <c r="L3765" t="s">
        <v>39113</v>
      </c>
      <c r="M3765" t="s">
        <v>39114</v>
      </c>
    </row>
    <row r="3766" spans="1:13">
      <c r="A3766" t="s">
        <v>177</v>
      </c>
      <c r="B3766" t="s">
        <v>177</v>
      </c>
      <c r="C3766" t="s">
        <v>1616</v>
      </c>
      <c r="D3766" t="s">
        <v>161</v>
      </c>
      <c r="E3766" t="s">
        <v>698</v>
      </c>
      <c r="F3766" t="s">
        <v>4</v>
      </c>
      <c r="G3766" t="s">
        <v>39115</v>
      </c>
      <c r="H3766" t="s">
        <v>1721</v>
      </c>
      <c r="I3766" t="s">
        <v>39116</v>
      </c>
      <c r="J3766" t="s">
        <v>1546</v>
      </c>
      <c r="K3766" t="s">
        <v>39117</v>
      </c>
      <c r="L3766" t="s">
        <v>39118</v>
      </c>
      <c r="M3766" t="s">
        <v>39119</v>
      </c>
    </row>
    <row r="3767" spans="1:13">
      <c r="A3767" t="s">
        <v>177</v>
      </c>
      <c r="B3767" t="s">
        <v>177</v>
      </c>
      <c r="C3767" t="s">
        <v>1616</v>
      </c>
      <c r="D3767" t="s">
        <v>161</v>
      </c>
      <c r="E3767" t="s">
        <v>698</v>
      </c>
      <c r="F3767" t="s">
        <v>11</v>
      </c>
      <c r="G3767" t="s">
        <v>39120</v>
      </c>
      <c r="H3767" t="s">
        <v>1360</v>
      </c>
      <c r="I3767" t="s">
        <v>39121</v>
      </c>
      <c r="J3767" t="s">
        <v>1504</v>
      </c>
      <c r="K3767" t="s">
        <v>39100</v>
      </c>
      <c r="L3767" t="s">
        <v>39122</v>
      </c>
      <c r="M3767" t="s">
        <v>39123</v>
      </c>
    </row>
    <row r="3768" spans="1:13">
      <c r="A3768" t="s">
        <v>177</v>
      </c>
      <c r="B3768" t="s">
        <v>177</v>
      </c>
      <c r="C3768" t="s">
        <v>1616</v>
      </c>
      <c r="D3768" t="s">
        <v>161</v>
      </c>
      <c r="E3768" t="s">
        <v>698</v>
      </c>
      <c r="F3768" t="s">
        <v>20</v>
      </c>
      <c r="G3768" t="s">
        <v>39124</v>
      </c>
      <c r="H3768" t="s">
        <v>1698</v>
      </c>
      <c r="I3768" t="s">
        <v>39125</v>
      </c>
      <c r="J3768" t="s">
        <v>1482</v>
      </c>
      <c r="K3768" t="s">
        <v>39126</v>
      </c>
      <c r="L3768" t="s">
        <v>39127</v>
      </c>
      <c r="M3768" t="s">
        <v>39128</v>
      </c>
    </row>
    <row r="3769" spans="1:13">
      <c r="A3769" t="s">
        <v>177</v>
      </c>
      <c r="B3769" t="s">
        <v>177</v>
      </c>
      <c r="C3769" t="s">
        <v>1616</v>
      </c>
      <c r="D3769" t="s">
        <v>161</v>
      </c>
      <c r="E3769" t="s">
        <v>706</v>
      </c>
      <c r="F3769" t="s">
        <v>3</v>
      </c>
      <c r="G3769" t="s">
        <v>39129</v>
      </c>
      <c r="H3769" t="s">
        <v>1326</v>
      </c>
      <c r="I3769" t="s">
        <v>39130</v>
      </c>
      <c r="J3769" t="s">
        <v>2206</v>
      </c>
      <c r="K3769" t="s">
        <v>39131</v>
      </c>
      <c r="L3769" t="s">
        <v>39132</v>
      </c>
      <c r="M3769" t="s">
        <v>39133</v>
      </c>
    </row>
    <row r="3770" spans="1:13">
      <c r="A3770" t="s">
        <v>177</v>
      </c>
      <c r="B3770" t="s">
        <v>177</v>
      </c>
      <c r="C3770" t="s">
        <v>1616</v>
      </c>
      <c r="D3770" t="s">
        <v>161</v>
      </c>
      <c r="E3770" t="s">
        <v>706</v>
      </c>
      <c r="F3770" t="s">
        <v>10</v>
      </c>
      <c r="G3770" t="s">
        <v>39134</v>
      </c>
      <c r="H3770" t="s">
        <v>2351</v>
      </c>
      <c r="I3770" t="s">
        <v>39135</v>
      </c>
      <c r="J3770" t="s">
        <v>2564</v>
      </c>
      <c r="K3770" t="s">
        <v>39136</v>
      </c>
      <c r="L3770" t="s">
        <v>18336</v>
      </c>
      <c r="M3770" t="s">
        <v>39137</v>
      </c>
    </row>
    <row r="3771" spans="1:13">
      <c r="A3771" t="s">
        <v>177</v>
      </c>
      <c r="B3771" t="s">
        <v>177</v>
      </c>
      <c r="C3771" t="s">
        <v>1616</v>
      </c>
      <c r="D3771" t="s">
        <v>161</v>
      </c>
      <c r="E3771" t="s">
        <v>706</v>
      </c>
      <c r="F3771" t="s">
        <v>2</v>
      </c>
      <c r="G3771" t="s">
        <v>39138</v>
      </c>
      <c r="H3771" t="s">
        <v>2463</v>
      </c>
      <c r="I3771" t="s">
        <v>39139</v>
      </c>
      <c r="J3771" t="s">
        <v>1786</v>
      </c>
      <c r="K3771" t="s">
        <v>39140</v>
      </c>
      <c r="L3771" t="s">
        <v>9940</v>
      </c>
      <c r="M3771" t="s">
        <v>39141</v>
      </c>
    </row>
    <row r="3772" spans="1:13">
      <c r="A3772" t="s">
        <v>177</v>
      </c>
      <c r="B3772" t="s">
        <v>177</v>
      </c>
      <c r="C3772" t="s">
        <v>1616</v>
      </c>
      <c r="D3772" t="s">
        <v>161</v>
      </c>
      <c r="E3772" t="s">
        <v>706</v>
      </c>
      <c r="F3772" t="s">
        <v>4</v>
      </c>
      <c r="G3772" t="s">
        <v>39142</v>
      </c>
      <c r="H3772" t="s">
        <v>1853</v>
      </c>
      <c r="I3772" t="s">
        <v>39143</v>
      </c>
      <c r="J3772" t="s">
        <v>1547</v>
      </c>
      <c r="K3772" t="s">
        <v>39095</v>
      </c>
      <c r="L3772" t="s">
        <v>39144</v>
      </c>
      <c r="M3772" t="s">
        <v>39145</v>
      </c>
    </row>
    <row r="3773" spans="1:13">
      <c r="A3773" t="s">
        <v>177</v>
      </c>
      <c r="B3773" t="s">
        <v>177</v>
      </c>
      <c r="C3773" t="s">
        <v>1616</v>
      </c>
      <c r="D3773" t="s">
        <v>161</v>
      </c>
      <c r="E3773" t="s">
        <v>706</v>
      </c>
      <c r="F3773" t="s">
        <v>11</v>
      </c>
      <c r="G3773" t="s">
        <v>39146</v>
      </c>
      <c r="H3773" t="s">
        <v>2027</v>
      </c>
      <c r="I3773" t="s">
        <v>39147</v>
      </c>
      <c r="J3773" t="s">
        <v>1504</v>
      </c>
      <c r="K3773" t="s">
        <v>39100</v>
      </c>
      <c r="L3773" t="s">
        <v>39148</v>
      </c>
      <c r="M3773" t="s">
        <v>12430</v>
      </c>
    </row>
    <row r="3774" spans="1:13">
      <c r="A3774" t="s">
        <v>177</v>
      </c>
      <c r="B3774" t="s">
        <v>177</v>
      </c>
      <c r="C3774" t="s">
        <v>1616</v>
      </c>
      <c r="D3774" t="s">
        <v>161</v>
      </c>
      <c r="E3774" t="s">
        <v>706</v>
      </c>
      <c r="F3774" t="s">
        <v>20</v>
      </c>
      <c r="G3774" t="s">
        <v>39149</v>
      </c>
      <c r="H3774" t="s">
        <v>1810</v>
      </c>
      <c r="I3774" t="s">
        <v>39150</v>
      </c>
      <c r="J3774" t="s">
        <v>1504</v>
      </c>
      <c r="K3774" t="s">
        <v>39100</v>
      </c>
      <c r="L3774" t="s">
        <v>27205</v>
      </c>
      <c r="M3774" t="s">
        <v>39151</v>
      </c>
    </row>
    <row r="3775" spans="1:13">
      <c r="A3775" t="s">
        <v>177</v>
      </c>
      <c r="B3775" t="s">
        <v>177</v>
      </c>
      <c r="C3775" t="s">
        <v>1616</v>
      </c>
      <c r="D3775" t="s">
        <v>161</v>
      </c>
      <c r="E3775" t="s">
        <v>714</v>
      </c>
      <c r="F3775" t="s">
        <v>3</v>
      </c>
      <c r="G3775" t="s">
        <v>39152</v>
      </c>
      <c r="H3775" t="s">
        <v>2764</v>
      </c>
      <c r="I3775" t="s">
        <v>39153</v>
      </c>
      <c r="J3775" t="s">
        <v>3675</v>
      </c>
      <c r="K3775" t="s">
        <v>39154</v>
      </c>
      <c r="L3775" t="s">
        <v>39155</v>
      </c>
      <c r="M3775" t="s">
        <v>39156</v>
      </c>
    </row>
    <row r="3776" spans="1:13">
      <c r="A3776" t="s">
        <v>177</v>
      </c>
      <c r="B3776" t="s">
        <v>177</v>
      </c>
      <c r="C3776" t="s">
        <v>1616</v>
      </c>
      <c r="D3776" t="s">
        <v>161</v>
      </c>
      <c r="E3776" t="s">
        <v>714</v>
      </c>
      <c r="F3776" t="s">
        <v>10</v>
      </c>
      <c r="G3776" t="s">
        <v>39157</v>
      </c>
      <c r="H3776" t="s">
        <v>3289</v>
      </c>
      <c r="I3776" t="s">
        <v>39085</v>
      </c>
      <c r="J3776" t="s">
        <v>2566</v>
      </c>
      <c r="K3776" t="s">
        <v>39158</v>
      </c>
      <c r="L3776" t="s">
        <v>39159</v>
      </c>
      <c r="M3776" t="s">
        <v>39160</v>
      </c>
    </row>
    <row r="3777" spans="1:13">
      <c r="A3777" t="s">
        <v>177</v>
      </c>
      <c r="B3777" t="s">
        <v>177</v>
      </c>
      <c r="C3777" t="s">
        <v>1616</v>
      </c>
      <c r="D3777" t="s">
        <v>161</v>
      </c>
      <c r="E3777" t="s">
        <v>714</v>
      </c>
      <c r="F3777" t="s">
        <v>2</v>
      </c>
      <c r="G3777" t="s">
        <v>39161</v>
      </c>
      <c r="H3777" t="s">
        <v>2384</v>
      </c>
      <c r="I3777" t="s">
        <v>39162</v>
      </c>
      <c r="J3777" t="s">
        <v>1786</v>
      </c>
      <c r="K3777" t="s">
        <v>39140</v>
      </c>
      <c r="L3777" t="s">
        <v>30382</v>
      </c>
      <c r="M3777" t="s">
        <v>39163</v>
      </c>
    </row>
    <row r="3778" spans="1:13">
      <c r="A3778" t="s">
        <v>177</v>
      </c>
      <c r="B3778" t="s">
        <v>177</v>
      </c>
      <c r="C3778" t="s">
        <v>1616</v>
      </c>
      <c r="D3778" t="s">
        <v>161</v>
      </c>
      <c r="E3778" t="s">
        <v>714</v>
      </c>
      <c r="F3778" t="s">
        <v>4</v>
      </c>
      <c r="G3778" t="s">
        <v>39164</v>
      </c>
      <c r="H3778" t="s">
        <v>1657</v>
      </c>
      <c r="I3778" t="s">
        <v>39165</v>
      </c>
      <c r="J3778" t="s">
        <v>1504</v>
      </c>
      <c r="K3778" t="s">
        <v>39100</v>
      </c>
      <c r="L3778" t="s">
        <v>5156</v>
      </c>
      <c r="M3778" t="s">
        <v>39166</v>
      </c>
    </row>
    <row r="3779" spans="1:13">
      <c r="A3779" t="s">
        <v>177</v>
      </c>
      <c r="B3779" t="s">
        <v>177</v>
      </c>
      <c r="C3779" t="s">
        <v>1616</v>
      </c>
      <c r="D3779" t="s">
        <v>161</v>
      </c>
      <c r="E3779" t="s">
        <v>714</v>
      </c>
      <c r="F3779" t="s">
        <v>11</v>
      </c>
      <c r="G3779" t="s">
        <v>39167</v>
      </c>
      <c r="H3779" t="s">
        <v>1786</v>
      </c>
      <c r="I3779" t="s">
        <v>39168</v>
      </c>
      <c r="J3779" t="s">
        <v>1482</v>
      </c>
      <c r="K3779" t="s">
        <v>39126</v>
      </c>
      <c r="L3779" t="s">
        <v>17084</v>
      </c>
      <c r="M3779" t="s">
        <v>39169</v>
      </c>
    </row>
    <row r="3780" spans="1:13">
      <c r="A3780" t="s">
        <v>177</v>
      </c>
      <c r="B3780" t="s">
        <v>177</v>
      </c>
      <c r="C3780" t="s">
        <v>1616</v>
      </c>
      <c r="D3780" t="s">
        <v>161</v>
      </c>
      <c r="E3780" t="s">
        <v>714</v>
      </c>
      <c r="F3780" t="s">
        <v>20</v>
      </c>
      <c r="G3780" t="s">
        <v>39170</v>
      </c>
      <c r="H3780" t="s">
        <v>1590</v>
      </c>
      <c r="I3780" t="s">
        <v>39171</v>
      </c>
      <c r="J3780" t="s">
        <v>1546</v>
      </c>
      <c r="K3780" t="s">
        <v>39117</v>
      </c>
      <c r="L3780" t="s">
        <v>469</v>
      </c>
      <c r="M3780" t="s">
        <v>39172</v>
      </c>
    </row>
    <row r="3781" spans="1:13">
      <c r="A3781" t="s">
        <v>177</v>
      </c>
      <c r="B3781" t="s">
        <v>177</v>
      </c>
      <c r="C3781" t="s">
        <v>1616</v>
      </c>
      <c r="D3781" t="s">
        <v>162</v>
      </c>
      <c r="E3781" t="s">
        <v>722</v>
      </c>
      <c r="F3781" t="s">
        <v>3</v>
      </c>
      <c r="G3781" t="s">
        <v>39173</v>
      </c>
      <c r="H3781" t="s">
        <v>5405</v>
      </c>
      <c r="I3781" t="s">
        <v>39174</v>
      </c>
      <c r="J3781" t="s">
        <v>2907</v>
      </c>
      <c r="K3781" t="s">
        <v>39175</v>
      </c>
      <c r="L3781" t="s">
        <v>39176</v>
      </c>
      <c r="M3781" t="s">
        <v>39177</v>
      </c>
    </row>
    <row r="3782" spans="1:13">
      <c r="A3782" t="s">
        <v>177</v>
      </c>
      <c r="B3782" t="s">
        <v>177</v>
      </c>
      <c r="C3782" t="s">
        <v>1616</v>
      </c>
      <c r="D3782" t="s">
        <v>162</v>
      </c>
      <c r="E3782" t="s">
        <v>722</v>
      </c>
      <c r="F3782" t="s">
        <v>10</v>
      </c>
      <c r="G3782" t="s">
        <v>39178</v>
      </c>
      <c r="H3782" t="s">
        <v>2412</v>
      </c>
      <c r="I3782" t="s">
        <v>39179</v>
      </c>
      <c r="J3782" t="s">
        <v>2487</v>
      </c>
      <c r="K3782" t="s">
        <v>39180</v>
      </c>
      <c r="L3782" t="s">
        <v>39181</v>
      </c>
      <c r="M3782" t="s">
        <v>39182</v>
      </c>
    </row>
    <row r="3783" spans="1:13">
      <c r="A3783" t="s">
        <v>177</v>
      </c>
      <c r="B3783" t="s">
        <v>177</v>
      </c>
      <c r="C3783" t="s">
        <v>1616</v>
      </c>
      <c r="D3783" t="s">
        <v>162</v>
      </c>
      <c r="E3783" t="s">
        <v>722</v>
      </c>
      <c r="F3783" t="s">
        <v>2</v>
      </c>
      <c r="G3783" t="s">
        <v>39183</v>
      </c>
      <c r="H3783" t="s">
        <v>1982</v>
      </c>
      <c r="I3783" t="s">
        <v>39184</v>
      </c>
      <c r="J3783" t="s">
        <v>2114</v>
      </c>
      <c r="K3783" t="s">
        <v>39086</v>
      </c>
      <c r="L3783" t="s">
        <v>39185</v>
      </c>
      <c r="M3783" t="s">
        <v>39186</v>
      </c>
    </row>
    <row r="3784" spans="1:13">
      <c r="A3784" t="s">
        <v>177</v>
      </c>
      <c r="B3784" t="s">
        <v>177</v>
      </c>
      <c r="C3784" t="s">
        <v>1616</v>
      </c>
      <c r="D3784" t="s">
        <v>162</v>
      </c>
      <c r="E3784" t="s">
        <v>722</v>
      </c>
      <c r="F3784" t="s">
        <v>4</v>
      </c>
      <c r="G3784" t="s">
        <v>39187</v>
      </c>
      <c r="H3784" t="s">
        <v>2159</v>
      </c>
      <c r="I3784" t="s">
        <v>39188</v>
      </c>
      <c r="J3784" t="s">
        <v>1613</v>
      </c>
      <c r="K3784" t="s">
        <v>39091</v>
      </c>
      <c r="L3784" t="s">
        <v>25151</v>
      </c>
      <c r="M3784" t="s">
        <v>39189</v>
      </c>
    </row>
    <row r="3785" spans="1:13">
      <c r="A3785" t="s">
        <v>177</v>
      </c>
      <c r="B3785" t="s">
        <v>177</v>
      </c>
      <c r="C3785" t="s">
        <v>1616</v>
      </c>
      <c r="D3785" t="s">
        <v>162</v>
      </c>
      <c r="E3785" t="s">
        <v>722</v>
      </c>
      <c r="F3785" t="s">
        <v>11</v>
      </c>
      <c r="G3785" t="s">
        <v>39190</v>
      </c>
      <c r="H3785" t="s">
        <v>2481</v>
      </c>
      <c r="I3785" t="s">
        <v>39191</v>
      </c>
      <c r="J3785" t="s">
        <v>1546</v>
      </c>
      <c r="K3785" t="s">
        <v>39117</v>
      </c>
      <c r="L3785" t="s">
        <v>39192</v>
      </c>
      <c r="M3785" t="s">
        <v>39193</v>
      </c>
    </row>
    <row r="3786" spans="1:13">
      <c r="A3786" t="s">
        <v>177</v>
      </c>
      <c r="B3786" t="s">
        <v>177</v>
      </c>
      <c r="C3786" t="s">
        <v>1616</v>
      </c>
      <c r="D3786" t="s">
        <v>162</v>
      </c>
      <c r="E3786" t="s">
        <v>722</v>
      </c>
      <c r="F3786" t="s">
        <v>20</v>
      </c>
      <c r="G3786" t="s">
        <v>39194</v>
      </c>
      <c r="H3786" t="s">
        <v>1810</v>
      </c>
      <c r="I3786" t="s">
        <v>39150</v>
      </c>
      <c r="J3786" t="s">
        <v>1547</v>
      </c>
      <c r="K3786" t="s">
        <v>39095</v>
      </c>
      <c r="L3786" t="s">
        <v>27205</v>
      </c>
      <c r="M3786" t="s">
        <v>39195</v>
      </c>
    </row>
    <row r="3787" spans="1:13">
      <c r="A3787" t="s">
        <v>177</v>
      </c>
      <c r="B3787" t="s">
        <v>177</v>
      </c>
      <c r="C3787" t="s">
        <v>1616</v>
      </c>
      <c r="D3787" t="s">
        <v>162</v>
      </c>
      <c r="E3787" t="s">
        <v>730</v>
      </c>
      <c r="F3787" t="s">
        <v>3</v>
      </c>
      <c r="G3787" t="s">
        <v>39196</v>
      </c>
      <c r="H3787" t="s">
        <v>3564</v>
      </c>
      <c r="I3787" t="s">
        <v>39197</v>
      </c>
      <c r="J3787" t="s">
        <v>3720</v>
      </c>
      <c r="K3787" t="s">
        <v>39198</v>
      </c>
      <c r="L3787" t="s">
        <v>25733</v>
      </c>
      <c r="M3787" t="s">
        <v>39199</v>
      </c>
    </row>
    <row r="3788" spans="1:13">
      <c r="A3788" t="s">
        <v>177</v>
      </c>
      <c r="B3788" t="s">
        <v>177</v>
      </c>
      <c r="C3788" t="s">
        <v>1616</v>
      </c>
      <c r="D3788" t="s">
        <v>162</v>
      </c>
      <c r="E3788" t="s">
        <v>730</v>
      </c>
      <c r="F3788" t="s">
        <v>10</v>
      </c>
      <c r="G3788" t="s">
        <v>39200</v>
      </c>
      <c r="H3788" t="s">
        <v>4428</v>
      </c>
      <c r="I3788" t="s">
        <v>39201</v>
      </c>
      <c r="J3788" t="s">
        <v>2759</v>
      </c>
      <c r="K3788" t="s">
        <v>39202</v>
      </c>
      <c r="L3788" t="s">
        <v>39203</v>
      </c>
      <c r="M3788" t="s">
        <v>39204</v>
      </c>
    </row>
    <row r="3789" spans="1:13">
      <c r="A3789" t="s">
        <v>177</v>
      </c>
      <c r="B3789" t="s">
        <v>177</v>
      </c>
      <c r="C3789" t="s">
        <v>1616</v>
      </c>
      <c r="D3789" t="s">
        <v>162</v>
      </c>
      <c r="E3789" t="s">
        <v>730</v>
      </c>
      <c r="F3789" t="s">
        <v>2</v>
      </c>
      <c r="G3789" t="s">
        <v>39205</v>
      </c>
      <c r="H3789" t="s">
        <v>2853</v>
      </c>
      <c r="I3789" t="s">
        <v>39206</v>
      </c>
      <c r="J3789" t="s">
        <v>1918</v>
      </c>
      <c r="K3789" t="s">
        <v>39207</v>
      </c>
      <c r="L3789" t="s">
        <v>39208</v>
      </c>
      <c r="M3789" t="s">
        <v>39209</v>
      </c>
    </row>
    <row r="3790" spans="1:13">
      <c r="A3790" t="s">
        <v>177</v>
      </c>
      <c r="B3790" t="s">
        <v>177</v>
      </c>
      <c r="C3790" t="s">
        <v>1616</v>
      </c>
      <c r="D3790" t="s">
        <v>162</v>
      </c>
      <c r="E3790" t="s">
        <v>730</v>
      </c>
      <c r="F3790" t="s">
        <v>4</v>
      </c>
      <c r="G3790" t="s">
        <v>39210</v>
      </c>
      <c r="H3790" t="s">
        <v>1853</v>
      </c>
      <c r="I3790" t="s">
        <v>39143</v>
      </c>
      <c r="J3790" t="s">
        <v>1547</v>
      </c>
      <c r="K3790" t="s">
        <v>39095</v>
      </c>
      <c r="L3790" t="s">
        <v>39144</v>
      </c>
      <c r="M3790" t="s">
        <v>39211</v>
      </c>
    </row>
    <row r="3791" spans="1:13">
      <c r="A3791" t="s">
        <v>177</v>
      </c>
      <c r="B3791" t="s">
        <v>177</v>
      </c>
      <c r="C3791" t="s">
        <v>1616</v>
      </c>
      <c r="D3791" t="s">
        <v>162</v>
      </c>
      <c r="E3791" t="s">
        <v>730</v>
      </c>
      <c r="F3791" t="s">
        <v>11</v>
      </c>
      <c r="G3791" t="s">
        <v>39212</v>
      </c>
      <c r="H3791" t="s">
        <v>2281</v>
      </c>
      <c r="I3791" t="s">
        <v>39213</v>
      </c>
      <c r="J3791" t="s">
        <v>1482</v>
      </c>
      <c r="K3791" t="s">
        <v>39126</v>
      </c>
      <c r="L3791" t="s">
        <v>39214</v>
      </c>
      <c r="M3791" t="s">
        <v>39215</v>
      </c>
    </row>
    <row r="3792" spans="1:13">
      <c r="A3792" t="s">
        <v>177</v>
      </c>
      <c r="B3792" t="s">
        <v>177</v>
      </c>
      <c r="C3792" t="s">
        <v>1616</v>
      </c>
      <c r="D3792" t="s">
        <v>162</v>
      </c>
      <c r="E3792" t="s">
        <v>730</v>
      </c>
      <c r="F3792" t="s">
        <v>20</v>
      </c>
      <c r="G3792" t="s">
        <v>39216</v>
      </c>
      <c r="H3792" t="s">
        <v>1698</v>
      </c>
      <c r="I3792" t="s">
        <v>39125</v>
      </c>
      <c r="J3792" t="s">
        <v>1051</v>
      </c>
      <c r="K3792" t="s">
        <v>39217</v>
      </c>
      <c r="L3792" t="s">
        <v>39127</v>
      </c>
      <c r="M3792" t="s">
        <v>39218</v>
      </c>
    </row>
    <row r="3793" spans="1:13">
      <c r="A3793" t="s">
        <v>177</v>
      </c>
      <c r="B3793" t="s">
        <v>177</v>
      </c>
      <c r="C3793" t="s">
        <v>1616</v>
      </c>
      <c r="D3793" t="s">
        <v>162</v>
      </c>
      <c r="E3793" t="s">
        <v>738</v>
      </c>
      <c r="F3793" t="s">
        <v>3</v>
      </c>
      <c r="G3793" t="s">
        <v>39219</v>
      </c>
      <c r="H3793" t="s">
        <v>1303</v>
      </c>
      <c r="I3793" t="s">
        <v>39220</v>
      </c>
      <c r="J3793" t="s">
        <v>1425</v>
      </c>
      <c r="K3793" t="s">
        <v>39221</v>
      </c>
      <c r="L3793" t="s">
        <v>39222</v>
      </c>
      <c r="M3793" t="s">
        <v>39223</v>
      </c>
    </row>
    <row r="3794" spans="1:13">
      <c r="A3794" t="s">
        <v>177</v>
      </c>
      <c r="B3794" t="s">
        <v>177</v>
      </c>
      <c r="C3794" t="s">
        <v>1616</v>
      </c>
      <c r="D3794" t="s">
        <v>162</v>
      </c>
      <c r="E3794" t="s">
        <v>738</v>
      </c>
      <c r="F3794" t="s">
        <v>10</v>
      </c>
      <c r="G3794" t="s">
        <v>39224</v>
      </c>
      <c r="H3794" t="s">
        <v>2596</v>
      </c>
      <c r="I3794" t="s">
        <v>39225</v>
      </c>
      <c r="J3794" t="s">
        <v>2101</v>
      </c>
      <c r="K3794" t="s">
        <v>39226</v>
      </c>
      <c r="L3794" t="s">
        <v>39227</v>
      </c>
      <c r="M3794" t="s">
        <v>39228</v>
      </c>
    </row>
    <row r="3795" spans="1:13">
      <c r="A3795" t="s">
        <v>177</v>
      </c>
      <c r="B3795" t="s">
        <v>177</v>
      </c>
      <c r="C3795" t="s">
        <v>1616</v>
      </c>
      <c r="D3795" t="s">
        <v>162</v>
      </c>
      <c r="E3795" t="s">
        <v>738</v>
      </c>
      <c r="F3795" t="s">
        <v>2</v>
      </c>
      <c r="G3795" t="s">
        <v>39229</v>
      </c>
      <c r="H3795" t="s">
        <v>2502</v>
      </c>
      <c r="I3795" t="s">
        <v>39230</v>
      </c>
      <c r="J3795" t="s">
        <v>1875</v>
      </c>
      <c r="K3795" t="s">
        <v>39231</v>
      </c>
      <c r="L3795" t="s">
        <v>39232</v>
      </c>
      <c r="M3795" t="s">
        <v>39233</v>
      </c>
    </row>
    <row r="3796" spans="1:13">
      <c r="A3796" t="s">
        <v>177</v>
      </c>
      <c r="B3796" t="s">
        <v>177</v>
      </c>
      <c r="C3796" t="s">
        <v>1616</v>
      </c>
      <c r="D3796" t="s">
        <v>162</v>
      </c>
      <c r="E3796" t="s">
        <v>738</v>
      </c>
      <c r="F3796" t="s">
        <v>4</v>
      </c>
      <c r="G3796" t="s">
        <v>39234</v>
      </c>
      <c r="H3796" t="s">
        <v>1810</v>
      </c>
      <c r="I3796" t="s">
        <v>39150</v>
      </c>
      <c r="J3796" t="s">
        <v>1546</v>
      </c>
      <c r="K3796" t="s">
        <v>39117</v>
      </c>
      <c r="L3796" t="s">
        <v>38200</v>
      </c>
      <c r="M3796" t="s">
        <v>39235</v>
      </c>
    </row>
    <row r="3797" spans="1:13">
      <c r="A3797" t="s">
        <v>177</v>
      </c>
      <c r="B3797" t="s">
        <v>177</v>
      </c>
      <c r="C3797" t="s">
        <v>1616</v>
      </c>
      <c r="D3797" t="s">
        <v>162</v>
      </c>
      <c r="E3797" t="s">
        <v>738</v>
      </c>
      <c r="F3797" t="s">
        <v>11</v>
      </c>
      <c r="G3797" t="s">
        <v>39236</v>
      </c>
      <c r="H3797" t="s">
        <v>2137</v>
      </c>
      <c r="I3797" t="s">
        <v>39237</v>
      </c>
      <c r="J3797" t="s">
        <v>1504</v>
      </c>
      <c r="K3797" t="s">
        <v>39100</v>
      </c>
      <c r="L3797" t="s">
        <v>19167</v>
      </c>
      <c r="M3797" t="s">
        <v>30228</v>
      </c>
    </row>
    <row r="3798" spans="1:13">
      <c r="A3798" t="s">
        <v>177</v>
      </c>
      <c r="B3798" t="s">
        <v>177</v>
      </c>
      <c r="C3798" t="s">
        <v>1616</v>
      </c>
      <c r="D3798" t="s">
        <v>162</v>
      </c>
      <c r="E3798" t="s">
        <v>738</v>
      </c>
      <c r="F3798" t="s">
        <v>20</v>
      </c>
      <c r="G3798" t="s">
        <v>39238</v>
      </c>
      <c r="H3798" t="s">
        <v>1613</v>
      </c>
      <c r="I3798" t="s">
        <v>39239</v>
      </c>
      <c r="J3798" t="s">
        <v>1051</v>
      </c>
      <c r="K3798" t="s">
        <v>39217</v>
      </c>
      <c r="L3798" t="s">
        <v>28393</v>
      </c>
      <c r="M3798" t="s">
        <v>39240</v>
      </c>
    </row>
    <row r="3799" spans="1:13">
      <c r="A3799" t="s">
        <v>177</v>
      </c>
      <c r="B3799" t="s">
        <v>177</v>
      </c>
      <c r="C3799" t="s">
        <v>1616</v>
      </c>
      <c r="D3799" t="s">
        <v>162</v>
      </c>
      <c r="E3799" t="s">
        <v>746</v>
      </c>
      <c r="F3799" t="s">
        <v>3</v>
      </c>
      <c r="G3799" t="s">
        <v>39241</v>
      </c>
      <c r="H3799" t="s">
        <v>1389</v>
      </c>
      <c r="I3799" t="s">
        <v>39242</v>
      </c>
      <c r="J3799" t="s">
        <v>5056</v>
      </c>
      <c r="K3799" t="s">
        <v>39243</v>
      </c>
      <c r="L3799" t="s">
        <v>39244</v>
      </c>
      <c r="M3799" t="s">
        <v>39245</v>
      </c>
    </row>
    <row r="3800" spans="1:13">
      <c r="A3800" t="s">
        <v>177</v>
      </c>
      <c r="B3800" t="s">
        <v>177</v>
      </c>
      <c r="C3800" t="s">
        <v>1616</v>
      </c>
      <c r="D3800" t="s">
        <v>162</v>
      </c>
      <c r="E3800" t="s">
        <v>746</v>
      </c>
      <c r="F3800" t="s">
        <v>10</v>
      </c>
      <c r="G3800" t="s">
        <v>39246</v>
      </c>
      <c r="H3800" t="s">
        <v>2982</v>
      </c>
      <c r="I3800" t="s">
        <v>39247</v>
      </c>
      <c r="J3800" t="s">
        <v>2502</v>
      </c>
      <c r="K3800" t="s">
        <v>39248</v>
      </c>
      <c r="L3800" t="s">
        <v>39249</v>
      </c>
      <c r="M3800" t="s">
        <v>39250</v>
      </c>
    </row>
    <row r="3801" spans="1:13">
      <c r="A3801" t="s">
        <v>177</v>
      </c>
      <c r="B3801" t="s">
        <v>177</v>
      </c>
      <c r="C3801" t="s">
        <v>1616</v>
      </c>
      <c r="D3801" t="s">
        <v>162</v>
      </c>
      <c r="E3801" t="s">
        <v>746</v>
      </c>
      <c r="F3801" t="s">
        <v>2</v>
      </c>
      <c r="G3801" t="s">
        <v>39251</v>
      </c>
      <c r="H3801" t="s">
        <v>2239</v>
      </c>
      <c r="I3801" t="s">
        <v>39252</v>
      </c>
      <c r="J3801" t="s">
        <v>1721</v>
      </c>
      <c r="K3801" t="s">
        <v>39253</v>
      </c>
      <c r="L3801" t="s">
        <v>39254</v>
      </c>
      <c r="M3801" t="s">
        <v>39255</v>
      </c>
    </row>
    <row r="3802" spans="1:13">
      <c r="A3802" t="s">
        <v>177</v>
      </c>
      <c r="B3802" t="s">
        <v>177</v>
      </c>
      <c r="C3802" t="s">
        <v>1616</v>
      </c>
      <c r="D3802" t="s">
        <v>162</v>
      </c>
      <c r="E3802" t="s">
        <v>746</v>
      </c>
      <c r="F3802" t="s">
        <v>4</v>
      </c>
      <c r="G3802" t="s">
        <v>39256</v>
      </c>
      <c r="H3802" t="s">
        <v>1613</v>
      </c>
      <c r="I3802" t="s">
        <v>39239</v>
      </c>
      <c r="J3802" t="s">
        <v>1504</v>
      </c>
      <c r="K3802" t="s">
        <v>39100</v>
      </c>
      <c r="L3802" t="s">
        <v>39257</v>
      </c>
      <c r="M3802" t="s">
        <v>39258</v>
      </c>
    </row>
    <row r="3803" spans="1:13">
      <c r="A3803" t="s">
        <v>177</v>
      </c>
      <c r="B3803" t="s">
        <v>177</v>
      </c>
      <c r="C3803" t="s">
        <v>1616</v>
      </c>
      <c r="D3803" t="s">
        <v>162</v>
      </c>
      <c r="E3803" t="s">
        <v>746</v>
      </c>
      <c r="F3803" t="s">
        <v>11</v>
      </c>
      <c r="G3803" t="s">
        <v>39259</v>
      </c>
      <c r="H3803" t="s">
        <v>1786</v>
      </c>
      <c r="I3803" t="s">
        <v>39168</v>
      </c>
      <c r="J3803" t="s">
        <v>1482</v>
      </c>
      <c r="K3803" t="s">
        <v>39126</v>
      </c>
      <c r="L3803" t="s">
        <v>17084</v>
      </c>
      <c r="M3803" t="s">
        <v>39260</v>
      </c>
    </row>
    <row r="3804" spans="1:13">
      <c r="A3804" t="s">
        <v>177</v>
      </c>
      <c r="B3804" t="s">
        <v>177</v>
      </c>
      <c r="C3804" t="s">
        <v>1616</v>
      </c>
      <c r="D3804" t="s">
        <v>162</v>
      </c>
      <c r="E3804" t="s">
        <v>746</v>
      </c>
      <c r="F3804" t="s">
        <v>20</v>
      </c>
      <c r="G3804" t="s">
        <v>39261</v>
      </c>
      <c r="H3804" t="s">
        <v>1831</v>
      </c>
      <c r="I3804" t="s">
        <v>39262</v>
      </c>
      <c r="J3804" t="s">
        <v>1592</v>
      </c>
      <c r="K3804" t="s">
        <v>39263</v>
      </c>
      <c r="L3804" t="s">
        <v>39264</v>
      </c>
      <c r="M3804" t="s">
        <v>12602</v>
      </c>
    </row>
    <row r="3805" spans="1:13">
      <c r="A3805" t="s">
        <v>177</v>
      </c>
      <c r="B3805" t="s">
        <v>177</v>
      </c>
      <c r="C3805" t="s">
        <v>1616</v>
      </c>
      <c r="D3805" t="s">
        <v>163</v>
      </c>
      <c r="E3805" t="s">
        <v>754</v>
      </c>
      <c r="F3805" t="s">
        <v>3</v>
      </c>
      <c r="G3805" t="s">
        <v>39265</v>
      </c>
      <c r="H3805" t="s">
        <v>2364</v>
      </c>
      <c r="I3805" t="s">
        <v>39266</v>
      </c>
      <c r="J3805" t="s">
        <v>3932</v>
      </c>
      <c r="K3805" t="s">
        <v>39267</v>
      </c>
      <c r="L3805" t="s">
        <v>39268</v>
      </c>
      <c r="M3805" t="s">
        <v>39269</v>
      </c>
    </row>
    <row r="3806" spans="1:13">
      <c r="A3806" t="s">
        <v>177</v>
      </c>
      <c r="B3806" t="s">
        <v>177</v>
      </c>
      <c r="C3806" t="s">
        <v>1616</v>
      </c>
      <c r="D3806" t="s">
        <v>163</v>
      </c>
      <c r="E3806" t="s">
        <v>754</v>
      </c>
      <c r="F3806" t="s">
        <v>10</v>
      </c>
      <c r="G3806" t="s">
        <v>39270</v>
      </c>
      <c r="H3806" t="s">
        <v>2322</v>
      </c>
      <c r="I3806" t="s">
        <v>39271</v>
      </c>
      <c r="J3806" t="s">
        <v>2542</v>
      </c>
      <c r="K3806" t="s">
        <v>39272</v>
      </c>
      <c r="L3806" t="s">
        <v>39273</v>
      </c>
      <c r="M3806" t="s">
        <v>39274</v>
      </c>
    </row>
    <row r="3807" spans="1:13">
      <c r="A3807" t="s">
        <v>177</v>
      </c>
      <c r="B3807" t="s">
        <v>177</v>
      </c>
      <c r="C3807" t="s">
        <v>1616</v>
      </c>
      <c r="D3807" t="s">
        <v>163</v>
      </c>
      <c r="E3807" t="s">
        <v>754</v>
      </c>
      <c r="F3807" t="s">
        <v>2</v>
      </c>
      <c r="G3807" t="s">
        <v>39275</v>
      </c>
      <c r="H3807" t="s">
        <v>3191</v>
      </c>
      <c r="I3807" t="s">
        <v>39276</v>
      </c>
      <c r="J3807" t="s">
        <v>2074</v>
      </c>
      <c r="K3807" t="s">
        <v>39277</v>
      </c>
      <c r="L3807" t="s">
        <v>39278</v>
      </c>
      <c r="M3807" t="s">
        <v>39279</v>
      </c>
    </row>
    <row r="3808" spans="1:13">
      <c r="A3808" t="s">
        <v>177</v>
      </c>
      <c r="B3808" t="s">
        <v>177</v>
      </c>
      <c r="C3808" t="s">
        <v>1616</v>
      </c>
      <c r="D3808" t="s">
        <v>163</v>
      </c>
      <c r="E3808" t="s">
        <v>754</v>
      </c>
      <c r="F3808" t="s">
        <v>4</v>
      </c>
      <c r="G3808" t="s">
        <v>39280</v>
      </c>
      <c r="H3808" t="s">
        <v>2029</v>
      </c>
      <c r="I3808" t="s">
        <v>39281</v>
      </c>
      <c r="J3808" t="s">
        <v>1053</v>
      </c>
      <c r="K3808" t="s">
        <v>39282</v>
      </c>
      <c r="L3808" t="s">
        <v>39283</v>
      </c>
      <c r="M3808" t="s">
        <v>39284</v>
      </c>
    </row>
    <row r="3809" spans="1:13">
      <c r="A3809" t="s">
        <v>177</v>
      </c>
      <c r="B3809" t="s">
        <v>177</v>
      </c>
      <c r="C3809" t="s">
        <v>1616</v>
      </c>
      <c r="D3809" t="s">
        <v>163</v>
      </c>
      <c r="E3809" t="s">
        <v>754</v>
      </c>
      <c r="F3809" t="s">
        <v>11</v>
      </c>
      <c r="G3809" t="s">
        <v>39285</v>
      </c>
      <c r="H3809" t="s">
        <v>2566</v>
      </c>
      <c r="I3809" t="s">
        <v>39286</v>
      </c>
      <c r="J3809" t="s">
        <v>1546</v>
      </c>
      <c r="K3809" t="s">
        <v>39117</v>
      </c>
      <c r="L3809" t="s">
        <v>39287</v>
      </c>
      <c r="M3809" t="s">
        <v>39288</v>
      </c>
    </row>
    <row r="3810" spans="1:13">
      <c r="A3810" t="s">
        <v>177</v>
      </c>
      <c r="B3810" t="s">
        <v>177</v>
      </c>
      <c r="C3810" t="s">
        <v>1616</v>
      </c>
      <c r="D3810" t="s">
        <v>163</v>
      </c>
      <c r="E3810" t="s">
        <v>754</v>
      </c>
      <c r="F3810" t="s">
        <v>20</v>
      </c>
      <c r="G3810" t="s">
        <v>39289</v>
      </c>
      <c r="H3810" t="s">
        <v>1853</v>
      </c>
      <c r="I3810" t="s">
        <v>39143</v>
      </c>
      <c r="J3810" t="s">
        <v>1547</v>
      </c>
      <c r="K3810" t="s">
        <v>39095</v>
      </c>
      <c r="L3810" t="s">
        <v>28434</v>
      </c>
      <c r="M3810" t="s">
        <v>39290</v>
      </c>
    </row>
    <row r="3811" spans="1:13">
      <c r="A3811" t="s">
        <v>177</v>
      </c>
      <c r="B3811" t="s">
        <v>177</v>
      </c>
      <c r="C3811" t="s">
        <v>1616</v>
      </c>
      <c r="D3811" t="s">
        <v>163</v>
      </c>
      <c r="E3811" t="s">
        <v>762</v>
      </c>
      <c r="F3811" t="s">
        <v>3</v>
      </c>
      <c r="G3811" t="s">
        <v>39291</v>
      </c>
      <c r="H3811" t="s">
        <v>3620</v>
      </c>
      <c r="I3811" t="s">
        <v>39292</v>
      </c>
      <c r="J3811" t="s">
        <v>2226</v>
      </c>
      <c r="K3811" t="s">
        <v>39293</v>
      </c>
      <c r="L3811" t="s">
        <v>39294</v>
      </c>
      <c r="M3811" t="s">
        <v>39295</v>
      </c>
    </row>
    <row r="3812" spans="1:13">
      <c r="A3812" t="s">
        <v>177</v>
      </c>
      <c r="B3812" t="s">
        <v>177</v>
      </c>
      <c r="C3812" t="s">
        <v>1616</v>
      </c>
      <c r="D3812" t="s">
        <v>163</v>
      </c>
      <c r="E3812" t="s">
        <v>762</v>
      </c>
      <c r="F3812" t="s">
        <v>10</v>
      </c>
      <c r="G3812" t="s">
        <v>39296</v>
      </c>
      <c r="H3812" t="s">
        <v>1946</v>
      </c>
      <c r="I3812" t="s">
        <v>39297</v>
      </c>
      <c r="J3812" t="s">
        <v>2542</v>
      </c>
      <c r="K3812" t="s">
        <v>39272</v>
      </c>
      <c r="L3812" t="s">
        <v>30165</v>
      </c>
      <c r="M3812" t="s">
        <v>18752</v>
      </c>
    </row>
    <row r="3813" spans="1:13">
      <c r="A3813" t="s">
        <v>177</v>
      </c>
      <c r="B3813" t="s">
        <v>177</v>
      </c>
      <c r="C3813" t="s">
        <v>1616</v>
      </c>
      <c r="D3813" t="s">
        <v>163</v>
      </c>
      <c r="E3813" t="s">
        <v>762</v>
      </c>
      <c r="F3813" t="s">
        <v>2</v>
      </c>
      <c r="G3813" t="s">
        <v>39298</v>
      </c>
      <c r="H3813" t="s">
        <v>1348</v>
      </c>
      <c r="I3813" t="s">
        <v>39299</v>
      </c>
      <c r="J3813" t="s">
        <v>2029</v>
      </c>
      <c r="K3813" t="s">
        <v>39300</v>
      </c>
      <c r="L3813" t="s">
        <v>39301</v>
      </c>
      <c r="M3813" t="s">
        <v>10910</v>
      </c>
    </row>
    <row r="3814" spans="1:13">
      <c r="A3814" t="s">
        <v>177</v>
      </c>
      <c r="B3814" t="s">
        <v>177</v>
      </c>
      <c r="C3814" t="s">
        <v>1616</v>
      </c>
      <c r="D3814" t="s">
        <v>163</v>
      </c>
      <c r="E3814" t="s">
        <v>762</v>
      </c>
      <c r="F3814" t="s">
        <v>4</v>
      </c>
      <c r="G3814" t="s">
        <v>39302</v>
      </c>
      <c r="H3814" t="s">
        <v>1984</v>
      </c>
      <c r="I3814" t="s">
        <v>39303</v>
      </c>
      <c r="J3814" t="s">
        <v>1546</v>
      </c>
      <c r="K3814" t="s">
        <v>39117</v>
      </c>
      <c r="L3814" t="s">
        <v>38366</v>
      </c>
      <c r="M3814" t="s">
        <v>1351</v>
      </c>
    </row>
    <row r="3815" spans="1:13">
      <c r="A3815" t="s">
        <v>177</v>
      </c>
      <c r="B3815" t="s">
        <v>177</v>
      </c>
      <c r="C3815" t="s">
        <v>1616</v>
      </c>
      <c r="D3815" t="s">
        <v>163</v>
      </c>
      <c r="E3815" t="s">
        <v>762</v>
      </c>
      <c r="F3815" t="s">
        <v>11</v>
      </c>
      <c r="G3815" t="s">
        <v>39304</v>
      </c>
      <c r="H3815" t="s">
        <v>2114</v>
      </c>
      <c r="I3815" t="s">
        <v>39305</v>
      </c>
      <c r="J3815" t="s">
        <v>1502</v>
      </c>
      <c r="K3815" t="s">
        <v>39306</v>
      </c>
      <c r="L3815" t="s">
        <v>39307</v>
      </c>
      <c r="M3815" t="s">
        <v>39308</v>
      </c>
    </row>
    <row r="3816" spans="1:13">
      <c r="A3816" t="s">
        <v>177</v>
      </c>
      <c r="B3816" t="s">
        <v>177</v>
      </c>
      <c r="C3816" t="s">
        <v>1616</v>
      </c>
      <c r="D3816" t="s">
        <v>163</v>
      </c>
      <c r="E3816" t="s">
        <v>762</v>
      </c>
      <c r="F3816" t="s">
        <v>20</v>
      </c>
      <c r="G3816" t="s">
        <v>39309</v>
      </c>
      <c r="H3816" t="s">
        <v>1657</v>
      </c>
      <c r="I3816" t="s">
        <v>39165</v>
      </c>
      <c r="J3816" t="s">
        <v>1051</v>
      </c>
      <c r="K3816" t="s">
        <v>39217</v>
      </c>
      <c r="L3816" t="s">
        <v>18530</v>
      </c>
      <c r="M3816" t="s">
        <v>9276</v>
      </c>
    </row>
    <row r="3817" spans="1:13">
      <c r="A3817" t="s">
        <v>177</v>
      </c>
      <c r="B3817" t="s">
        <v>177</v>
      </c>
      <c r="C3817" t="s">
        <v>1616</v>
      </c>
      <c r="D3817" t="s">
        <v>163</v>
      </c>
      <c r="E3817" t="s">
        <v>770</v>
      </c>
      <c r="F3817" t="s">
        <v>3</v>
      </c>
      <c r="G3817" t="s">
        <v>39310</v>
      </c>
      <c r="H3817" t="s">
        <v>4203</v>
      </c>
      <c r="I3817" t="s">
        <v>39311</v>
      </c>
      <c r="J3817" t="s">
        <v>3219</v>
      </c>
      <c r="K3817" t="s">
        <v>39312</v>
      </c>
      <c r="L3817" t="s">
        <v>39313</v>
      </c>
      <c r="M3817" t="s">
        <v>39314</v>
      </c>
    </row>
    <row r="3818" spans="1:13">
      <c r="A3818" t="s">
        <v>177</v>
      </c>
      <c r="B3818" t="s">
        <v>177</v>
      </c>
      <c r="C3818" t="s">
        <v>1616</v>
      </c>
      <c r="D3818" t="s">
        <v>163</v>
      </c>
      <c r="E3818" t="s">
        <v>770</v>
      </c>
      <c r="F3818" t="s">
        <v>10</v>
      </c>
      <c r="G3818" t="s">
        <v>39315</v>
      </c>
      <c r="H3818" t="s">
        <v>1337</v>
      </c>
      <c r="I3818" t="s">
        <v>39316</v>
      </c>
      <c r="J3818" t="s">
        <v>1937</v>
      </c>
      <c r="K3818" t="s">
        <v>39317</v>
      </c>
      <c r="L3818" t="s">
        <v>39318</v>
      </c>
      <c r="M3818" t="s">
        <v>39319</v>
      </c>
    </row>
    <row r="3819" spans="1:13">
      <c r="A3819" t="s">
        <v>177</v>
      </c>
      <c r="B3819" t="s">
        <v>177</v>
      </c>
      <c r="C3819" t="s">
        <v>1616</v>
      </c>
      <c r="D3819" t="s">
        <v>163</v>
      </c>
      <c r="E3819" t="s">
        <v>770</v>
      </c>
      <c r="F3819" t="s">
        <v>2</v>
      </c>
      <c r="G3819" t="s">
        <v>39320</v>
      </c>
      <c r="H3819" t="s">
        <v>1808</v>
      </c>
      <c r="I3819" t="s">
        <v>39321</v>
      </c>
      <c r="J3819" t="s">
        <v>1810</v>
      </c>
      <c r="K3819" t="s">
        <v>39322</v>
      </c>
      <c r="L3819" t="s">
        <v>39323</v>
      </c>
      <c r="M3819" t="s">
        <v>39324</v>
      </c>
    </row>
    <row r="3820" spans="1:13">
      <c r="A3820" t="s">
        <v>177</v>
      </c>
      <c r="B3820" t="s">
        <v>177</v>
      </c>
      <c r="C3820" t="s">
        <v>1616</v>
      </c>
      <c r="D3820" t="s">
        <v>163</v>
      </c>
      <c r="E3820" t="s">
        <v>770</v>
      </c>
      <c r="F3820" t="s">
        <v>4</v>
      </c>
      <c r="G3820" t="s">
        <v>39325</v>
      </c>
      <c r="H3820" t="s">
        <v>1764</v>
      </c>
      <c r="I3820" t="s">
        <v>39099</v>
      </c>
      <c r="J3820" t="s">
        <v>1504</v>
      </c>
      <c r="K3820" t="s">
        <v>39100</v>
      </c>
      <c r="L3820" t="s">
        <v>39326</v>
      </c>
      <c r="M3820" t="s">
        <v>6485</v>
      </c>
    </row>
    <row r="3821" spans="1:13">
      <c r="A3821" t="s">
        <v>177</v>
      </c>
      <c r="B3821" t="s">
        <v>177</v>
      </c>
      <c r="C3821" t="s">
        <v>1616</v>
      </c>
      <c r="D3821" t="s">
        <v>163</v>
      </c>
      <c r="E3821" t="s">
        <v>770</v>
      </c>
      <c r="F3821" t="s">
        <v>11</v>
      </c>
      <c r="G3821" t="s">
        <v>39327</v>
      </c>
      <c r="H3821" t="s">
        <v>2114</v>
      </c>
      <c r="I3821" t="s">
        <v>39305</v>
      </c>
      <c r="J3821" t="s">
        <v>1051</v>
      </c>
      <c r="K3821" t="s">
        <v>39217</v>
      </c>
      <c r="L3821" t="s">
        <v>39307</v>
      </c>
      <c r="M3821" t="s">
        <v>39328</v>
      </c>
    </row>
    <row r="3822" spans="1:13">
      <c r="A3822" t="s">
        <v>177</v>
      </c>
      <c r="B3822" t="s">
        <v>177</v>
      </c>
      <c r="C3822" t="s">
        <v>1616</v>
      </c>
      <c r="D3822" t="s">
        <v>163</v>
      </c>
      <c r="E3822" t="s">
        <v>770</v>
      </c>
      <c r="F3822" t="s">
        <v>20</v>
      </c>
      <c r="G3822" t="s">
        <v>39329</v>
      </c>
      <c r="H3822" t="s">
        <v>1590</v>
      </c>
      <c r="I3822" t="s">
        <v>39171</v>
      </c>
      <c r="J3822" t="s">
        <v>1504</v>
      </c>
      <c r="K3822" t="s">
        <v>39100</v>
      </c>
      <c r="L3822" t="s">
        <v>469</v>
      </c>
      <c r="M3822" t="s">
        <v>39330</v>
      </c>
    </row>
    <row r="3823" spans="1:13">
      <c r="A3823" t="s">
        <v>177</v>
      </c>
      <c r="B3823" t="s">
        <v>177</v>
      </c>
      <c r="C3823" t="s">
        <v>1616</v>
      </c>
      <c r="D3823" t="s">
        <v>163</v>
      </c>
      <c r="E3823" t="s">
        <v>778</v>
      </c>
      <c r="F3823" t="s">
        <v>3</v>
      </c>
      <c r="G3823" t="s">
        <v>39331</v>
      </c>
      <c r="H3823" t="s">
        <v>1326</v>
      </c>
      <c r="I3823" t="s">
        <v>39130</v>
      </c>
      <c r="J3823" t="s">
        <v>3237</v>
      </c>
      <c r="K3823" t="s">
        <v>39332</v>
      </c>
      <c r="L3823" t="s">
        <v>39132</v>
      </c>
      <c r="M3823" t="s">
        <v>39333</v>
      </c>
    </row>
    <row r="3824" spans="1:13">
      <c r="A3824" t="s">
        <v>177</v>
      </c>
      <c r="B3824" t="s">
        <v>177</v>
      </c>
      <c r="C3824" t="s">
        <v>1616</v>
      </c>
      <c r="D3824" t="s">
        <v>163</v>
      </c>
      <c r="E3824" t="s">
        <v>778</v>
      </c>
      <c r="F3824" t="s">
        <v>10</v>
      </c>
      <c r="G3824" t="s">
        <v>39334</v>
      </c>
      <c r="H3824" t="s">
        <v>2878</v>
      </c>
      <c r="I3824" t="s">
        <v>39335</v>
      </c>
      <c r="J3824" t="s">
        <v>2279</v>
      </c>
      <c r="K3824" t="s">
        <v>39336</v>
      </c>
      <c r="L3824" t="s">
        <v>26543</v>
      </c>
      <c r="M3824" t="s">
        <v>39337</v>
      </c>
    </row>
    <row r="3825" spans="1:13">
      <c r="A3825" t="s">
        <v>177</v>
      </c>
      <c r="B3825" t="s">
        <v>177</v>
      </c>
      <c r="C3825" t="s">
        <v>1616</v>
      </c>
      <c r="D3825" t="s">
        <v>163</v>
      </c>
      <c r="E3825" t="s">
        <v>778</v>
      </c>
      <c r="F3825" t="s">
        <v>2</v>
      </c>
      <c r="G3825" t="s">
        <v>39338</v>
      </c>
      <c r="H3825" t="s">
        <v>2137</v>
      </c>
      <c r="I3825" t="s">
        <v>39237</v>
      </c>
      <c r="J3825" t="s">
        <v>1721</v>
      </c>
      <c r="K3825" t="s">
        <v>39253</v>
      </c>
      <c r="L3825" t="s">
        <v>429</v>
      </c>
      <c r="M3825" t="s">
        <v>39339</v>
      </c>
    </row>
    <row r="3826" spans="1:13">
      <c r="A3826" t="s">
        <v>177</v>
      </c>
      <c r="B3826" t="s">
        <v>177</v>
      </c>
      <c r="C3826" t="s">
        <v>1616</v>
      </c>
      <c r="D3826" t="s">
        <v>163</v>
      </c>
      <c r="E3826" t="s">
        <v>778</v>
      </c>
      <c r="F3826" t="s">
        <v>4</v>
      </c>
      <c r="G3826" t="s">
        <v>39340</v>
      </c>
      <c r="H3826" t="s">
        <v>1657</v>
      </c>
      <c r="I3826" t="s">
        <v>39165</v>
      </c>
      <c r="J3826" t="s">
        <v>1502</v>
      </c>
      <c r="K3826" t="s">
        <v>39306</v>
      </c>
      <c r="L3826" t="s">
        <v>5156</v>
      </c>
      <c r="M3826" t="s">
        <v>6688</v>
      </c>
    </row>
    <row r="3827" spans="1:13">
      <c r="A3827" t="s">
        <v>177</v>
      </c>
      <c r="B3827" t="s">
        <v>177</v>
      </c>
      <c r="C3827" t="s">
        <v>1616</v>
      </c>
      <c r="D3827" t="s">
        <v>163</v>
      </c>
      <c r="E3827" t="s">
        <v>778</v>
      </c>
      <c r="F3827" t="s">
        <v>11</v>
      </c>
      <c r="G3827" t="s">
        <v>39341</v>
      </c>
      <c r="H3827" t="s">
        <v>1897</v>
      </c>
      <c r="I3827" t="s">
        <v>39342</v>
      </c>
      <c r="J3827" t="s">
        <v>1482</v>
      </c>
      <c r="K3827" t="s">
        <v>39126</v>
      </c>
      <c r="L3827" t="s">
        <v>28092</v>
      </c>
      <c r="M3827" t="s">
        <v>14747</v>
      </c>
    </row>
    <row r="3828" spans="1:13">
      <c r="A3828" t="s">
        <v>177</v>
      </c>
      <c r="B3828" t="s">
        <v>177</v>
      </c>
      <c r="C3828" t="s">
        <v>1616</v>
      </c>
      <c r="D3828" t="s">
        <v>163</v>
      </c>
      <c r="E3828" t="s">
        <v>778</v>
      </c>
      <c r="F3828" t="s">
        <v>20</v>
      </c>
      <c r="G3828" t="s">
        <v>39343</v>
      </c>
      <c r="H3828" t="s">
        <v>1764</v>
      </c>
      <c r="I3828" t="s">
        <v>39099</v>
      </c>
      <c r="J3828" t="s">
        <v>1547</v>
      </c>
      <c r="K3828" t="s">
        <v>39095</v>
      </c>
      <c r="L3828" t="s">
        <v>25441</v>
      </c>
      <c r="M3828" t="s">
        <v>4541</v>
      </c>
    </row>
    <row r="3829" spans="1:13">
      <c r="A3829" t="s">
        <v>177</v>
      </c>
      <c r="B3829" t="s">
        <v>177</v>
      </c>
      <c r="C3829" t="s">
        <v>1616</v>
      </c>
      <c r="D3829" t="s">
        <v>164</v>
      </c>
      <c r="E3829" t="s">
        <v>785</v>
      </c>
      <c r="F3829" t="s">
        <v>3</v>
      </c>
      <c r="G3829" t="s">
        <v>39344</v>
      </c>
      <c r="H3829" t="s">
        <v>2674</v>
      </c>
      <c r="I3829" t="s">
        <v>6619</v>
      </c>
      <c r="J3829" t="s">
        <v>2481</v>
      </c>
      <c r="K3829" t="s">
        <v>15520</v>
      </c>
      <c r="L3829" t="s">
        <v>39345</v>
      </c>
      <c r="M3829" t="s">
        <v>39346</v>
      </c>
    </row>
    <row r="3830" spans="1:13">
      <c r="A3830" t="s">
        <v>177</v>
      </c>
      <c r="B3830" t="s">
        <v>177</v>
      </c>
      <c r="C3830" t="s">
        <v>1616</v>
      </c>
      <c r="D3830" t="s">
        <v>164</v>
      </c>
      <c r="E3830" t="s">
        <v>785</v>
      </c>
      <c r="F3830" t="s">
        <v>10</v>
      </c>
      <c r="G3830" t="s">
        <v>39347</v>
      </c>
      <c r="H3830" t="s">
        <v>1937</v>
      </c>
      <c r="I3830" t="s">
        <v>39348</v>
      </c>
      <c r="J3830" t="s">
        <v>2029</v>
      </c>
      <c r="K3830" t="s">
        <v>39349</v>
      </c>
      <c r="L3830" t="s">
        <v>39350</v>
      </c>
      <c r="M3830" t="s">
        <v>39351</v>
      </c>
    </row>
    <row r="3831" spans="1:13">
      <c r="A3831" t="s">
        <v>177</v>
      </c>
      <c r="B3831" t="s">
        <v>177</v>
      </c>
      <c r="C3831" t="s">
        <v>1616</v>
      </c>
      <c r="D3831" t="s">
        <v>164</v>
      </c>
      <c r="E3831" t="s">
        <v>785</v>
      </c>
      <c r="F3831" t="s">
        <v>2</v>
      </c>
      <c r="G3831" t="s">
        <v>39352</v>
      </c>
      <c r="H3831" t="s">
        <v>2134</v>
      </c>
      <c r="I3831" t="s">
        <v>39353</v>
      </c>
      <c r="J3831" t="s">
        <v>1590</v>
      </c>
      <c r="K3831" t="s">
        <v>39354</v>
      </c>
      <c r="L3831" t="s">
        <v>39355</v>
      </c>
      <c r="M3831" t="s">
        <v>25746</v>
      </c>
    </row>
    <row r="3832" spans="1:13">
      <c r="A3832" t="s">
        <v>177</v>
      </c>
      <c r="B3832" t="s">
        <v>177</v>
      </c>
      <c r="C3832" t="s">
        <v>1616</v>
      </c>
      <c r="D3832" t="s">
        <v>164</v>
      </c>
      <c r="E3832" t="s">
        <v>785</v>
      </c>
      <c r="F3832" t="s">
        <v>4</v>
      </c>
      <c r="G3832" t="s">
        <v>39356</v>
      </c>
      <c r="H3832" t="s">
        <v>1721</v>
      </c>
      <c r="I3832" t="s">
        <v>39357</v>
      </c>
      <c r="J3832" t="s">
        <v>1502</v>
      </c>
      <c r="K3832" t="s">
        <v>39358</v>
      </c>
      <c r="L3832" t="s">
        <v>25113</v>
      </c>
      <c r="M3832" t="s">
        <v>32149</v>
      </c>
    </row>
    <row r="3833" spans="1:13">
      <c r="A3833" t="s">
        <v>177</v>
      </c>
      <c r="B3833" t="s">
        <v>177</v>
      </c>
      <c r="C3833" t="s">
        <v>1616</v>
      </c>
      <c r="D3833" t="s">
        <v>164</v>
      </c>
      <c r="E3833" t="s">
        <v>785</v>
      </c>
      <c r="F3833" t="s">
        <v>11</v>
      </c>
      <c r="G3833" t="s">
        <v>39359</v>
      </c>
      <c r="H3833" t="s">
        <v>1719</v>
      </c>
      <c r="I3833" t="s">
        <v>39360</v>
      </c>
      <c r="J3833" t="s">
        <v>1482</v>
      </c>
      <c r="K3833" t="s">
        <v>39361</v>
      </c>
      <c r="L3833" t="s">
        <v>34785</v>
      </c>
      <c r="M3833" t="s">
        <v>26896</v>
      </c>
    </row>
    <row r="3834" spans="1:13">
      <c r="A3834" t="s">
        <v>177</v>
      </c>
      <c r="B3834" t="s">
        <v>177</v>
      </c>
      <c r="C3834" t="s">
        <v>1616</v>
      </c>
      <c r="D3834" t="s">
        <v>164</v>
      </c>
      <c r="E3834" t="s">
        <v>785</v>
      </c>
      <c r="F3834" t="s">
        <v>20</v>
      </c>
      <c r="G3834" t="s">
        <v>39362</v>
      </c>
      <c r="H3834" t="s">
        <v>1053</v>
      </c>
      <c r="I3834" t="s">
        <v>39363</v>
      </c>
      <c r="J3834" t="s">
        <v>1482</v>
      </c>
      <c r="K3834" t="s">
        <v>39361</v>
      </c>
      <c r="L3834" t="s">
        <v>24911</v>
      </c>
      <c r="M3834" t="s">
        <v>1345</v>
      </c>
    </row>
    <row r="3835" spans="1:13">
      <c r="A3835" t="s">
        <v>177</v>
      </c>
      <c r="B3835" t="s">
        <v>177</v>
      </c>
      <c r="C3835" t="s">
        <v>1616</v>
      </c>
      <c r="D3835" t="s">
        <v>164</v>
      </c>
      <c r="E3835" t="s">
        <v>793</v>
      </c>
      <c r="F3835" t="s">
        <v>3</v>
      </c>
      <c r="G3835" t="s">
        <v>39364</v>
      </c>
      <c r="H3835" t="s">
        <v>3104</v>
      </c>
      <c r="I3835" t="s">
        <v>39365</v>
      </c>
      <c r="J3835" t="s">
        <v>1360</v>
      </c>
      <c r="K3835" t="s">
        <v>39366</v>
      </c>
      <c r="L3835" t="s">
        <v>39367</v>
      </c>
      <c r="M3835" t="s">
        <v>39368</v>
      </c>
    </row>
    <row r="3836" spans="1:13">
      <c r="A3836" t="s">
        <v>177</v>
      </c>
      <c r="B3836" t="s">
        <v>177</v>
      </c>
      <c r="C3836" t="s">
        <v>1616</v>
      </c>
      <c r="D3836" t="s">
        <v>164</v>
      </c>
      <c r="E3836" t="s">
        <v>793</v>
      </c>
      <c r="F3836" t="s">
        <v>10</v>
      </c>
      <c r="G3836" t="s">
        <v>39369</v>
      </c>
      <c r="H3836" t="s">
        <v>1137</v>
      </c>
      <c r="I3836" t="s">
        <v>39370</v>
      </c>
      <c r="J3836" t="s">
        <v>1918</v>
      </c>
      <c r="K3836" t="s">
        <v>39371</v>
      </c>
      <c r="L3836" t="s">
        <v>34479</v>
      </c>
      <c r="M3836" t="s">
        <v>39372</v>
      </c>
    </row>
    <row r="3837" spans="1:13">
      <c r="A3837" t="s">
        <v>177</v>
      </c>
      <c r="B3837" t="s">
        <v>177</v>
      </c>
      <c r="C3837" t="s">
        <v>1616</v>
      </c>
      <c r="D3837" t="s">
        <v>164</v>
      </c>
      <c r="E3837" t="s">
        <v>793</v>
      </c>
      <c r="F3837" t="s">
        <v>2</v>
      </c>
      <c r="G3837" t="s">
        <v>39373</v>
      </c>
      <c r="H3837" t="s">
        <v>2029</v>
      </c>
      <c r="I3837" t="s">
        <v>39374</v>
      </c>
      <c r="J3837" t="s">
        <v>1613</v>
      </c>
      <c r="K3837" t="s">
        <v>39375</v>
      </c>
      <c r="L3837" t="s">
        <v>31059</v>
      </c>
      <c r="M3837" t="s">
        <v>18309</v>
      </c>
    </row>
    <row r="3838" spans="1:13">
      <c r="A3838" t="s">
        <v>177</v>
      </c>
      <c r="B3838" t="s">
        <v>177</v>
      </c>
      <c r="C3838" t="s">
        <v>1616</v>
      </c>
      <c r="D3838" t="s">
        <v>164</v>
      </c>
      <c r="E3838" t="s">
        <v>793</v>
      </c>
      <c r="F3838" t="s">
        <v>4</v>
      </c>
      <c r="G3838" t="s">
        <v>39376</v>
      </c>
      <c r="H3838" t="s">
        <v>1721</v>
      </c>
      <c r="I3838" t="s">
        <v>39357</v>
      </c>
      <c r="J3838" t="s">
        <v>1504</v>
      </c>
      <c r="K3838" t="s">
        <v>39377</v>
      </c>
      <c r="L3838" t="s">
        <v>25113</v>
      </c>
      <c r="M3838" t="s">
        <v>39378</v>
      </c>
    </row>
    <row r="3839" spans="1:13">
      <c r="A3839" t="s">
        <v>177</v>
      </c>
      <c r="B3839" t="s">
        <v>177</v>
      </c>
      <c r="C3839" t="s">
        <v>1616</v>
      </c>
      <c r="D3839" t="s">
        <v>164</v>
      </c>
      <c r="E3839" t="s">
        <v>793</v>
      </c>
      <c r="F3839" t="s">
        <v>11</v>
      </c>
      <c r="G3839" t="s">
        <v>39379</v>
      </c>
      <c r="H3839" t="s">
        <v>1744</v>
      </c>
      <c r="I3839" t="s">
        <v>39380</v>
      </c>
      <c r="J3839" t="s">
        <v>1051</v>
      </c>
      <c r="K3839" t="s">
        <v>39381</v>
      </c>
      <c r="L3839" t="s">
        <v>35172</v>
      </c>
      <c r="M3839" t="s">
        <v>30185</v>
      </c>
    </row>
    <row r="3840" spans="1:13">
      <c r="A3840" t="s">
        <v>177</v>
      </c>
      <c r="B3840" t="s">
        <v>177</v>
      </c>
      <c r="C3840" t="s">
        <v>1616</v>
      </c>
      <c r="D3840" t="s">
        <v>164</v>
      </c>
      <c r="E3840" t="s">
        <v>793</v>
      </c>
      <c r="F3840" t="s">
        <v>20</v>
      </c>
      <c r="G3840" t="s">
        <v>39382</v>
      </c>
      <c r="H3840" t="s">
        <v>1502</v>
      </c>
      <c r="I3840" t="s">
        <v>39383</v>
      </c>
      <c r="J3840" t="s">
        <v>1051</v>
      </c>
      <c r="K3840" t="s">
        <v>39381</v>
      </c>
      <c r="L3840" t="s">
        <v>17937</v>
      </c>
      <c r="M3840" t="s">
        <v>9626</v>
      </c>
    </row>
    <row r="3841" spans="1:13">
      <c r="A3841" t="s">
        <v>177</v>
      </c>
      <c r="B3841" t="s">
        <v>177</v>
      </c>
      <c r="C3841" t="s">
        <v>1616</v>
      </c>
      <c r="D3841" t="s">
        <v>164</v>
      </c>
      <c r="E3841" t="s">
        <v>801</v>
      </c>
      <c r="F3841" t="s">
        <v>3</v>
      </c>
      <c r="G3841" t="s">
        <v>39384</v>
      </c>
      <c r="H3841" t="s">
        <v>2060</v>
      </c>
      <c r="I3841" t="s">
        <v>39385</v>
      </c>
      <c r="J3841" t="s">
        <v>1348</v>
      </c>
      <c r="K3841" t="s">
        <v>39386</v>
      </c>
      <c r="L3841" t="s">
        <v>39387</v>
      </c>
      <c r="M3841" t="s">
        <v>37444</v>
      </c>
    </row>
    <row r="3842" spans="1:13">
      <c r="A3842" t="s">
        <v>177</v>
      </c>
      <c r="B3842" t="s">
        <v>177</v>
      </c>
      <c r="C3842" t="s">
        <v>1616</v>
      </c>
      <c r="D3842" t="s">
        <v>164</v>
      </c>
      <c r="E3842" t="s">
        <v>801</v>
      </c>
      <c r="F3842" t="s">
        <v>10</v>
      </c>
      <c r="G3842" t="s">
        <v>39388</v>
      </c>
      <c r="H3842" t="s">
        <v>2687</v>
      </c>
      <c r="I3842" t="s">
        <v>39389</v>
      </c>
      <c r="J3842" t="s">
        <v>1961</v>
      </c>
      <c r="K3842" t="s">
        <v>39390</v>
      </c>
      <c r="L3842" t="s">
        <v>39391</v>
      </c>
      <c r="M3842" t="s">
        <v>39203</v>
      </c>
    </row>
    <row r="3843" spans="1:13">
      <c r="A3843" t="s">
        <v>177</v>
      </c>
      <c r="B3843" t="s">
        <v>177</v>
      </c>
      <c r="C3843" t="s">
        <v>1616</v>
      </c>
      <c r="D3843" t="s">
        <v>164</v>
      </c>
      <c r="E3843" t="s">
        <v>801</v>
      </c>
      <c r="F3843" t="s">
        <v>2</v>
      </c>
      <c r="G3843" t="s">
        <v>39392</v>
      </c>
      <c r="H3843" t="s">
        <v>1918</v>
      </c>
      <c r="I3843" t="s">
        <v>39393</v>
      </c>
      <c r="J3843" t="s">
        <v>1547</v>
      </c>
      <c r="K3843" t="s">
        <v>39394</v>
      </c>
      <c r="L3843" t="s">
        <v>39395</v>
      </c>
      <c r="M3843" t="s">
        <v>36011</v>
      </c>
    </row>
    <row r="3844" spans="1:13">
      <c r="A3844" t="s">
        <v>177</v>
      </c>
      <c r="B3844" t="s">
        <v>177</v>
      </c>
      <c r="C3844" t="s">
        <v>1616</v>
      </c>
      <c r="D3844" t="s">
        <v>164</v>
      </c>
      <c r="E3844" t="s">
        <v>801</v>
      </c>
      <c r="F3844" t="s">
        <v>4</v>
      </c>
      <c r="G3844" t="s">
        <v>39396</v>
      </c>
      <c r="H3844" t="s">
        <v>1546</v>
      </c>
      <c r="I3844" t="s">
        <v>11014</v>
      </c>
      <c r="J3844" t="s">
        <v>3800</v>
      </c>
      <c r="K3844" t="s">
        <v>3808</v>
      </c>
      <c r="L3844" t="s">
        <v>16849</v>
      </c>
      <c r="M3844" t="s">
        <v>38562</v>
      </c>
    </row>
    <row r="3845" spans="1:13">
      <c r="A3845" t="s">
        <v>177</v>
      </c>
      <c r="B3845" t="s">
        <v>177</v>
      </c>
      <c r="C3845" t="s">
        <v>1616</v>
      </c>
      <c r="D3845" t="s">
        <v>164</v>
      </c>
      <c r="E3845" t="s">
        <v>801</v>
      </c>
      <c r="F3845" t="s">
        <v>11</v>
      </c>
      <c r="G3845" t="s">
        <v>39397</v>
      </c>
      <c r="H3845" t="s">
        <v>1764</v>
      </c>
      <c r="I3845" t="s">
        <v>39398</v>
      </c>
      <c r="J3845" t="s">
        <v>1482</v>
      </c>
      <c r="K3845" t="s">
        <v>39361</v>
      </c>
      <c r="L3845" t="s">
        <v>27016</v>
      </c>
      <c r="M3845" t="s">
        <v>39399</v>
      </c>
    </row>
    <row r="3846" spans="1:13">
      <c r="A3846" t="s">
        <v>177</v>
      </c>
      <c r="B3846" t="s">
        <v>177</v>
      </c>
      <c r="C3846" t="s">
        <v>1616</v>
      </c>
      <c r="D3846" t="s">
        <v>164</v>
      </c>
      <c r="E3846" t="s">
        <v>801</v>
      </c>
      <c r="F3846" t="s">
        <v>20</v>
      </c>
      <c r="G3846" t="s">
        <v>39400</v>
      </c>
      <c r="H3846" t="s">
        <v>1546</v>
      </c>
      <c r="I3846" t="s">
        <v>11014</v>
      </c>
      <c r="J3846" t="s">
        <v>1051</v>
      </c>
      <c r="K3846" t="s">
        <v>39381</v>
      </c>
      <c r="L3846" t="s">
        <v>18994</v>
      </c>
      <c r="M3846" t="s">
        <v>38562</v>
      </c>
    </row>
    <row r="3847" spans="1:13">
      <c r="A3847" t="s">
        <v>177</v>
      </c>
      <c r="B3847" t="s">
        <v>177</v>
      </c>
      <c r="C3847" t="s">
        <v>1616</v>
      </c>
      <c r="D3847" t="s">
        <v>164</v>
      </c>
      <c r="E3847" t="s">
        <v>809</v>
      </c>
      <c r="F3847" t="s">
        <v>3</v>
      </c>
      <c r="G3847" t="s">
        <v>39401</v>
      </c>
      <c r="H3847" t="s">
        <v>2442</v>
      </c>
      <c r="I3847" t="s">
        <v>39402</v>
      </c>
      <c r="J3847" t="s">
        <v>2564</v>
      </c>
      <c r="K3847" t="s">
        <v>39403</v>
      </c>
      <c r="L3847" t="s">
        <v>26371</v>
      </c>
      <c r="M3847" t="s">
        <v>39404</v>
      </c>
    </row>
    <row r="3848" spans="1:13">
      <c r="A3848" t="s">
        <v>177</v>
      </c>
      <c r="B3848" t="s">
        <v>177</v>
      </c>
      <c r="C3848" t="s">
        <v>1616</v>
      </c>
      <c r="D3848" t="s">
        <v>164</v>
      </c>
      <c r="E3848" t="s">
        <v>809</v>
      </c>
      <c r="F3848" t="s">
        <v>10</v>
      </c>
      <c r="G3848" t="s">
        <v>39405</v>
      </c>
      <c r="H3848" t="s">
        <v>2278</v>
      </c>
      <c r="I3848" t="s">
        <v>39406</v>
      </c>
      <c r="J3848" t="s">
        <v>1897</v>
      </c>
      <c r="K3848" t="s">
        <v>15511</v>
      </c>
      <c r="L3848" t="s">
        <v>39407</v>
      </c>
      <c r="M3848" t="s">
        <v>39408</v>
      </c>
    </row>
    <row r="3849" spans="1:13">
      <c r="A3849" t="s">
        <v>177</v>
      </c>
      <c r="B3849" t="s">
        <v>177</v>
      </c>
      <c r="C3849" t="s">
        <v>1616</v>
      </c>
      <c r="D3849" t="s">
        <v>164</v>
      </c>
      <c r="E3849" t="s">
        <v>809</v>
      </c>
      <c r="F3849" t="s">
        <v>2</v>
      </c>
      <c r="G3849" t="s">
        <v>39409</v>
      </c>
      <c r="H3849" t="s">
        <v>1053</v>
      </c>
      <c r="I3849" t="s">
        <v>39363</v>
      </c>
      <c r="J3849" t="s">
        <v>1051</v>
      </c>
      <c r="K3849" t="s">
        <v>39381</v>
      </c>
      <c r="L3849" t="s">
        <v>29247</v>
      </c>
      <c r="M3849" t="s">
        <v>11843</v>
      </c>
    </row>
    <row r="3850" spans="1:13">
      <c r="A3850" t="s">
        <v>177</v>
      </c>
      <c r="B3850" t="s">
        <v>177</v>
      </c>
      <c r="C3850" t="s">
        <v>1616</v>
      </c>
      <c r="D3850" t="s">
        <v>164</v>
      </c>
      <c r="E3850" t="s">
        <v>809</v>
      </c>
      <c r="F3850" t="s">
        <v>4</v>
      </c>
      <c r="G3850" t="s">
        <v>39410</v>
      </c>
      <c r="H3850" t="s">
        <v>1502</v>
      </c>
      <c r="I3850" t="s">
        <v>39383</v>
      </c>
      <c r="J3850" t="s">
        <v>3800</v>
      </c>
      <c r="K3850" t="s">
        <v>3808</v>
      </c>
      <c r="L3850" t="s">
        <v>14877</v>
      </c>
      <c r="M3850" t="s">
        <v>13198</v>
      </c>
    </row>
    <row r="3851" spans="1:13">
      <c r="A3851" t="s">
        <v>177</v>
      </c>
      <c r="B3851" t="s">
        <v>177</v>
      </c>
      <c r="C3851" t="s">
        <v>1616</v>
      </c>
      <c r="D3851" t="s">
        <v>164</v>
      </c>
      <c r="E3851" t="s">
        <v>809</v>
      </c>
      <c r="F3851" t="s">
        <v>11</v>
      </c>
      <c r="G3851" t="s">
        <v>39411</v>
      </c>
      <c r="H3851" t="s">
        <v>1613</v>
      </c>
      <c r="I3851" t="s">
        <v>12374</v>
      </c>
      <c r="J3851" t="s">
        <v>3800</v>
      </c>
      <c r="K3851" t="s">
        <v>3808</v>
      </c>
      <c r="L3851" t="s">
        <v>35212</v>
      </c>
      <c r="M3851" t="s">
        <v>32386</v>
      </c>
    </row>
    <row r="3852" spans="1:13">
      <c r="A3852" t="s">
        <v>177</v>
      </c>
      <c r="B3852" t="s">
        <v>177</v>
      </c>
      <c r="C3852" t="s">
        <v>1616</v>
      </c>
      <c r="D3852" t="s">
        <v>164</v>
      </c>
      <c r="E3852" t="s">
        <v>809</v>
      </c>
      <c r="F3852" t="s">
        <v>20</v>
      </c>
      <c r="G3852" t="s">
        <v>39412</v>
      </c>
      <c r="H3852" t="s">
        <v>1613</v>
      </c>
      <c r="I3852" t="s">
        <v>12374</v>
      </c>
      <c r="J3852" t="s">
        <v>1051</v>
      </c>
      <c r="K3852" t="s">
        <v>39381</v>
      </c>
      <c r="L3852" t="s">
        <v>27291</v>
      </c>
      <c r="M3852" t="s">
        <v>32386</v>
      </c>
    </row>
    <row r="3853" spans="1:13">
      <c r="A3853" t="s">
        <v>177</v>
      </c>
      <c r="B3853" t="s">
        <v>177</v>
      </c>
      <c r="C3853" t="s">
        <v>1506</v>
      </c>
      <c r="D3853" t="s">
        <v>150</v>
      </c>
      <c r="E3853" t="s">
        <v>179</v>
      </c>
      <c r="F3853" t="s">
        <v>3</v>
      </c>
      <c r="G3853" t="s">
        <v>39413</v>
      </c>
      <c r="H3853" t="s">
        <v>926</v>
      </c>
      <c r="I3853" t="s">
        <v>39414</v>
      </c>
      <c r="J3853" t="s">
        <v>2074</v>
      </c>
      <c r="K3853" t="s">
        <v>39415</v>
      </c>
      <c r="L3853" t="s">
        <v>28575</v>
      </c>
      <c r="M3853" t="s">
        <v>31778</v>
      </c>
    </row>
    <row r="3854" spans="1:13">
      <c r="A3854" t="s">
        <v>177</v>
      </c>
      <c r="B3854" t="s">
        <v>177</v>
      </c>
      <c r="C3854" t="s">
        <v>1506</v>
      </c>
      <c r="D3854" t="s">
        <v>150</v>
      </c>
      <c r="E3854" t="s">
        <v>179</v>
      </c>
      <c r="F3854" t="s">
        <v>10</v>
      </c>
      <c r="G3854" t="s">
        <v>39416</v>
      </c>
      <c r="H3854" t="s">
        <v>2596</v>
      </c>
      <c r="I3854" t="s">
        <v>39417</v>
      </c>
      <c r="J3854" t="s">
        <v>1137</v>
      </c>
      <c r="K3854" t="s">
        <v>39418</v>
      </c>
      <c r="L3854" t="s">
        <v>39419</v>
      </c>
      <c r="M3854" t="s">
        <v>39420</v>
      </c>
    </row>
    <row r="3855" spans="1:13">
      <c r="A3855" t="s">
        <v>177</v>
      </c>
      <c r="B3855" t="s">
        <v>177</v>
      </c>
      <c r="C3855" t="s">
        <v>1506</v>
      </c>
      <c r="D3855" t="s">
        <v>150</v>
      </c>
      <c r="E3855" t="s">
        <v>179</v>
      </c>
      <c r="F3855" t="s">
        <v>2</v>
      </c>
      <c r="G3855" t="s">
        <v>39421</v>
      </c>
      <c r="H3855" t="s">
        <v>4098</v>
      </c>
      <c r="I3855" t="s">
        <v>26385</v>
      </c>
      <c r="J3855" t="s">
        <v>1981</v>
      </c>
      <c r="K3855" t="s">
        <v>39422</v>
      </c>
      <c r="L3855" t="s">
        <v>30104</v>
      </c>
      <c r="M3855" t="s">
        <v>28328</v>
      </c>
    </row>
    <row r="3856" spans="1:13">
      <c r="A3856" t="s">
        <v>177</v>
      </c>
      <c r="B3856" t="s">
        <v>177</v>
      </c>
      <c r="C3856" t="s">
        <v>1506</v>
      </c>
      <c r="D3856" t="s">
        <v>150</v>
      </c>
      <c r="E3856" t="s">
        <v>179</v>
      </c>
      <c r="F3856" t="s">
        <v>4</v>
      </c>
      <c r="G3856" t="s">
        <v>39423</v>
      </c>
      <c r="H3856" t="s">
        <v>921</v>
      </c>
      <c r="I3856" t="s">
        <v>39424</v>
      </c>
      <c r="J3856" t="s">
        <v>1831</v>
      </c>
      <c r="K3856" t="s">
        <v>39425</v>
      </c>
      <c r="L3856" t="s">
        <v>39426</v>
      </c>
      <c r="M3856" t="s">
        <v>39427</v>
      </c>
    </row>
    <row r="3857" spans="1:13">
      <c r="A3857" t="s">
        <v>177</v>
      </c>
      <c r="B3857" t="s">
        <v>177</v>
      </c>
      <c r="C3857" t="s">
        <v>1506</v>
      </c>
      <c r="D3857" t="s">
        <v>150</v>
      </c>
      <c r="E3857" t="s">
        <v>179</v>
      </c>
      <c r="F3857" t="s">
        <v>11</v>
      </c>
      <c r="G3857" t="s">
        <v>39428</v>
      </c>
      <c r="H3857" t="s">
        <v>2614</v>
      </c>
      <c r="I3857" t="s">
        <v>39429</v>
      </c>
      <c r="J3857" t="s">
        <v>1482</v>
      </c>
      <c r="K3857" t="s">
        <v>39430</v>
      </c>
      <c r="L3857" t="s">
        <v>39431</v>
      </c>
      <c r="M3857" t="s">
        <v>39432</v>
      </c>
    </row>
    <row r="3858" spans="1:13">
      <c r="A3858" t="s">
        <v>177</v>
      </c>
      <c r="B3858" t="s">
        <v>177</v>
      </c>
      <c r="C3858" t="s">
        <v>1506</v>
      </c>
      <c r="D3858" t="s">
        <v>150</v>
      </c>
      <c r="E3858" t="s">
        <v>179</v>
      </c>
      <c r="F3858" t="s">
        <v>20</v>
      </c>
      <c r="G3858" t="s">
        <v>39433</v>
      </c>
      <c r="H3858" t="s">
        <v>2134</v>
      </c>
      <c r="I3858" t="s">
        <v>39434</v>
      </c>
      <c r="J3858" t="s">
        <v>1504</v>
      </c>
      <c r="K3858" t="s">
        <v>39435</v>
      </c>
      <c r="L3858" t="s">
        <v>25151</v>
      </c>
      <c r="M3858" t="s">
        <v>31909</v>
      </c>
    </row>
    <row r="3859" spans="1:13">
      <c r="A3859" t="s">
        <v>177</v>
      </c>
      <c r="B3859" t="s">
        <v>177</v>
      </c>
      <c r="C3859" t="s">
        <v>1506</v>
      </c>
      <c r="D3859" t="s">
        <v>150</v>
      </c>
      <c r="E3859" t="s">
        <v>188</v>
      </c>
      <c r="F3859" t="s">
        <v>3</v>
      </c>
      <c r="G3859" t="s">
        <v>39436</v>
      </c>
      <c r="H3859" t="s">
        <v>3589</v>
      </c>
      <c r="I3859" t="s">
        <v>5754</v>
      </c>
      <c r="J3859" t="s">
        <v>2615</v>
      </c>
      <c r="K3859" t="s">
        <v>39437</v>
      </c>
      <c r="L3859" t="s">
        <v>39438</v>
      </c>
      <c r="M3859" t="s">
        <v>39439</v>
      </c>
    </row>
    <row r="3860" spans="1:13">
      <c r="A3860" t="s">
        <v>177</v>
      </c>
      <c r="B3860" t="s">
        <v>177</v>
      </c>
      <c r="C3860" t="s">
        <v>1506</v>
      </c>
      <c r="D3860" t="s">
        <v>150</v>
      </c>
      <c r="E3860" t="s">
        <v>188</v>
      </c>
      <c r="F3860" t="s">
        <v>10</v>
      </c>
      <c r="G3860" t="s">
        <v>39440</v>
      </c>
      <c r="H3860" t="s">
        <v>2469</v>
      </c>
      <c r="I3860" t="s">
        <v>39441</v>
      </c>
      <c r="J3860" t="s">
        <v>3289</v>
      </c>
      <c r="K3860" t="s">
        <v>39442</v>
      </c>
      <c r="L3860" t="s">
        <v>39443</v>
      </c>
      <c r="M3860" t="s">
        <v>39444</v>
      </c>
    </row>
    <row r="3861" spans="1:13">
      <c r="A3861" t="s">
        <v>177</v>
      </c>
      <c r="B3861" t="s">
        <v>177</v>
      </c>
      <c r="C3861" t="s">
        <v>1506</v>
      </c>
      <c r="D3861" t="s">
        <v>150</v>
      </c>
      <c r="E3861" t="s">
        <v>188</v>
      </c>
      <c r="F3861" t="s">
        <v>2</v>
      </c>
      <c r="G3861" t="s">
        <v>39445</v>
      </c>
      <c r="H3861" t="s">
        <v>1267</v>
      </c>
      <c r="I3861" t="s">
        <v>39446</v>
      </c>
      <c r="J3861" t="s">
        <v>2587</v>
      </c>
      <c r="K3861" t="s">
        <v>39447</v>
      </c>
      <c r="L3861" t="s">
        <v>39448</v>
      </c>
      <c r="M3861" t="s">
        <v>33776</v>
      </c>
    </row>
    <row r="3862" spans="1:13">
      <c r="A3862" t="s">
        <v>177</v>
      </c>
      <c r="B3862" t="s">
        <v>177</v>
      </c>
      <c r="C3862" t="s">
        <v>1506</v>
      </c>
      <c r="D3862" t="s">
        <v>150</v>
      </c>
      <c r="E3862" t="s">
        <v>188</v>
      </c>
      <c r="F3862" t="s">
        <v>4</v>
      </c>
      <c r="G3862" t="s">
        <v>39449</v>
      </c>
      <c r="H3862" t="s">
        <v>3253</v>
      </c>
      <c r="I3862" t="s">
        <v>39450</v>
      </c>
      <c r="J3862" t="s">
        <v>1698</v>
      </c>
      <c r="K3862" t="s">
        <v>39451</v>
      </c>
      <c r="L3862" t="s">
        <v>39452</v>
      </c>
      <c r="M3862" t="s">
        <v>39453</v>
      </c>
    </row>
    <row r="3863" spans="1:13">
      <c r="A3863" t="s">
        <v>177</v>
      </c>
      <c r="B3863" t="s">
        <v>177</v>
      </c>
      <c r="C3863" t="s">
        <v>1506</v>
      </c>
      <c r="D3863" t="s">
        <v>150</v>
      </c>
      <c r="E3863" t="s">
        <v>188</v>
      </c>
      <c r="F3863" t="s">
        <v>11</v>
      </c>
      <c r="G3863" t="s">
        <v>39454</v>
      </c>
      <c r="H3863" t="s">
        <v>926</v>
      </c>
      <c r="I3863" t="s">
        <v>39414</v>
      </c>
      <c r="J3863" t="s">
        <v>1051</v>
      </c>
      <c r="K3863" t="s">
        <v>39455</v>
      </c>
      <c r="L3863" t="s">
        <v>39456</v>
      </c>
      <c r="M3863" t="s">
        <v>39457</v>
      </c>
    </row>
    <row r="3864" spans="1:13">
      <c r="A3864" t="s">
        <v>177</v>
      </c>
      <c r="B3864" t="s">
        <v>177</v>
      </c>
      <c r="C3864" t="s">
        <v>1506</v>
      </c>
      <c r="D3864" t="s">
        <v>150</v>
      </c>
      <c r="E3864" t="s">
        <v>188</v>
      </c>
      <c r="F3864" t="s">
        <v>20</v>
      </c>
      <c r="G3864" t="s">
        <v>39458</v>
      </c>
      <c r="H3864" t="s">
        <v>1961</v>
      </c>
      <c r="I3864" t="s">
        <v>39459</v>
      </c>
      <c r="J3864" t="s">
        <v>1502</v>
      </c>
      <c r="K3864" t="s">
        <v>39460</v>
      </c>
      <c r="L3864" t="s">
        <v>26469</v>
      </c>
      <c r="M3864" t="s">
        <v>39461</v>
      </c>
    </row>
    <row r="3865" spans="1:13">
      <c r="A3865" t="s">
        <v>177</v>
      </c>
      <c r="B3865" t="s">
        <v>177</v>
      </c>
      <c r="C3865" t="s">
        <v>1506</v>
      </c>
      <c r="D3865" t="s">
        <v>150</v>
      </c>
      <c r="E3865" t="s">
        <v>197</v>
      </c>
      <c r="F3865" t="s">
        <v>3</v>
      </c>
      <c r="G3865" t="s">
        <v>39462</v>
      </c>
      <c r="H3865" t="s">
        <v>1285</v>
      </c>
      <c r="I3865" t="s">
        <v>39463</v>
      </c>
      <c r="J3865" t="s">
        <v>3917</v>
      </c>
      <c r="K3865" t="s">
        <v>39464</v>
      </c>
      <c r="L3865" t="s">
        <v>39465</v>
      </c>
      <c r="M3865" t="s">
        <v>39466</v>
      </c>
    </row>
    <row r="3866" spans="1:13">
      <c r="A3866" t="s">
        <v>177</v>
      </c>
      <c r="B3866" t="s">
        <v>177</v>
      </c>
      <c r="C3866" t="s">
        <v>1506</v>
      </c>
      <c r="D3866" t="s">
        <v>150</v>
      </c>
      <c r="E3866" t="s">
        <v>197</v>
      </c>
      <c r="F3866" t="s">
        <v>10</v>
      </c>
      <c r="G3866" t="s">
        <v>39467</v>
      </c>
      <c r="H3866" t="s">
        <v>4296</v>
      </c>
      <c r="I3866" t="s">
        <v>39468</v>
      </c>
      <c r="J3866" t="s">
        <v>2982</v>
      </c>
      <c r="K3866" t="s">
        <v>39469</v>
      </c>
      <c r="L3866" t="s">
        <v>39470</v>
      </c>
      <c r="M3866" t="s">
        <v>39471</v>
      </c>
    </row>
    <row r="3867" spans="1:13">
      <c r="A3867" t="s">
        <v>177</v>
      </c>
      <c r="B3867" t="s">
        <v>177</v>
      </c>
      <c r="C3867" t="s">
        <v>1506</v>
      </c>
      <c r="D3867" t="s">
        <v>150</v>
      </c>
      <c r="E3867" t="s">
        <v>197</v>
      </c>
      <c r="F3867" t="s">
        <v>2</v>
      </c>
      <c r="G3867" t="s">
        <v>39472</v>
      </c>
      <c r="H3867" t="s">
        <v>2402</v>
      </c>
      <c r="I3867" t="s">
        <v>39473</v>
      </c>
      <c r="J3867" t="s">
        <v>2404</v>
      </c>
      <c r="K3867" t="s">
        <v>39474</v>
      </c>
      <c r="L3867" t="s">
        <v>39475</v>
      </c>
      <c r="M3867" t="s">
        <v>39476</v>
      </c>
    </row>
    <row r="3868" spans="1:13">
      <c r="A3868" t="s">
        <v>177</v>
      </c>
      <c r="B3868" t="s">
        <v>177</v>
      </c>
      <c r="C3868" t="s">
        <v>1506</v>
      </c>
      <c r="D3868" t="s">
        <v>150</v>
      </c>
      <c r="E3868" t="s">
        <v>197</v>
      </c>
      <c r="F3868" t="s">
        <v>4</v>
      </c>
      <c r="G3868" t="s">
        <v>39477</v>
      </c>
      <c r="H3868" t="s">
        <v>2324</v>
      </c>
      <c r="I3868" t="s">
        <v>39478</v>
      </c>
      <c r="J3868" t="s">
        <v>1592</v>
      </c>
      <c r="K3868" t="s">
        <v>39479</v>
      </c>
      <c r="L3868" t="s">
        <v>39480</v>
      </c>
      <c r="M3868" t="s">
        <v>35064</v>
      </c>
    </row>
    <row r="3869" spans="1:13">
      <c r="A3869" t="s">
        <v>177</v>
      </c>
      <c r="B3869" t="s">
        <v>177</v>
      </c>
      <c r="C3869" t="s">
        <v>1506</v>
      </c>
      <c r="D3869" t="s">
        <v>150</v>
      </c>
      <c r="E3869" t="s">
        <v>197</v>
      </c>
      <c r="F3869" t="s">
        <v>11</v>
      </c>
      <c r="G3869" t="s">
        <v>39481</v>
      </c>
      <c r="H3869" t="s">
        <v>1742</v>
      </c>
      <c r="I3869" t="s">
        <v>39482</v>
      </c>
      <c r="J3869" t="s">
        <v>1482</v>
      </c>
      <c r="K3869" t="s">
        <v>39430</v>
      </c>
      <c r="L3869" t="s">
        <v>39483</v>
      </c>
      <c r="M3869" t="s">
        <v>39484</v>
      </c>
    </row>
    <row r="3870" spans="1:13">
      <c r="A3870" t="s">
        <v>177</v>
      </c>
      <c r="B3870" t="s">
        <v>177</v>
      </c>
      <c r="C3870" t="s">
        <v>1506</v>
      </c>
      <c r="D3870" t="s">
        <v>150</v>
      </c>
      <c r="E3870" t="s">
        <v>197</v>
      </c>
      <c r="F3870" t="s">
        <v>20</v>
      </c>
      <c r="G3870" t="s">
        <v>39485</v>
      </c>
      <c r="H3870" t="s">
        <v>1961</v>
      </c>
      <c r="I3870" t="s">
        <v>39459</v>
      </c>
      <c r="J3870" t="s">
        <v>1547</v>
      </c>
      <c r="K3870" t="s">
        <v>39486</v>
      </c>
      <c r="L3870" t="s">
        <v>26469</v>
      </c>
      <c r="M3870" t="s">
        <v>39487</v>
      </c>
    </row>
    <row r="3871" spans="1:13">
      <c r="A3871" t="s">
        <v>177</v>
      </c>
      <c r="B3871" t="s">
        <v>177</v>
      </c>
      <c r="C3871" t="s">
        <v>1506</v>
      </c>
      <c r="D3871" t="s">
        <v>150</v>
      </c>
      <c r="E3871" t="s">
        <v>206</v>
      </c>
      <c r="F3871" t="s">
        <v>3</v>
      </c>
      <c r="G3871" t="s">
        <v>39488</v>
      </c>
      <c r="H3871" t="s">
        <v>1104</v>
      </c>
      <c r="I3871" t="s">
        <v>39489</v>
      </c>
      <c r="J3871" t="s">
        <v>4543</v>
      </c>
      <c r="K3871" t="s">
        <v>39490</v>
      </c>
      <c r="L3871" t="s">
        <v>39491</v>
      </c>
      <c r="M3871" t="s">
        <v>39492</v>
      </c>
    </row>
    <row r="3872" spans="1:13">
      <c r="A3872" t="s">
        <v>177</v>
      </c>
      <c r="B3872" t="s">
        <v>177</v>
      </c>
      <c r="C3872" t="s">
        <v>1506</v>
      </c>
      <c r="D3872" t="s">
        <v>150</v>
      </c>
      <c r="E3872" t="s">
        <v>206</v>
      </c>
      <c r="F3872" t="s">
        <v>10</v>
      </c>
      <c r="G3872" t="s">
        <v>39493</v>
      </c>
      <c r="H3872" t="s">
        <v>3258</v>
      </c>
      <c r="I3872" t="s">
        <v>39494</v>
      </c>
      <c r="J3872" t="s">
        <v>2541</v>
      </c>
      <c r="K3872" t="s">
        <v>39495</v>
      </c>
      <c r="L3872" t="s">
        <v>39496</v>
      </c>
      <c r="M3872" t="s">
        <v>39497</v>
      </c>
    </row>
    <row r="3873" spans="1:13">
      <c r="A3873" t="s">
        <v>177</v>
      </c>
      <c r="B3873" t="s">
        <v>177</v>
      </c>
      <c r="C3873" t="s">
        <v>1506</v>
      </c>
      <c r="D3873" t="s">
        <v>150</v>
      </c>
      <c r="E3873" t="s">
        <v>206</v>
      </c>
      <c r="F3873" t="s">
        <v>2</v>
      </c>
      <c r="G3873" t="s">
        <v>39498</v>
      </c>
      <c r="H3873" t="s">
        <v>2502</v>
      </c>
      <c r="I3873" t="s">
        <v>39499</v>
      </c>
      <c r="J3873" t="s">
        <v>1744</v>
      </c>
      <c r="K3873" t="s">
        <v>39500</v>
      </c>
      <c r="L3873" t="s">
        <v>39501</v>
      </c>
      <c r="M3873" t="s">
        <v>39502</v>
      </c>
    </row>
    <row r="3874" spans="1:13">
      <c r="A3874" t="s">
        <v>177</v>
      </c>
      <c r="B3874" t="s">
        <v>177</v>
      </c>
      <c r="C3874" t="s">
        <v>1506</v>
      </c>
      <c r="D3874" t="s">
        <v>150</v>
      </c>
      <c r="E3874" t="s">
        <v>206</v>
      </c>
      <c r="F3874" t="s">
        <v>4</v>
      </c>
      <c r="G3874" t="s">
        <v>39503</v>
      </c>
      <c r="H3874" t="s">
        <v>1657</v>
      </c>
      <c r="I3874" t="s">
        <v>39504</v>
      </c>
      <c r="J3874" t="s">
        <v>1504</v>
      </c>
      <c r="K3874" t="s">
        <v>39435</v>
      </c>
      <c r="L3874" t="s">
        <v>11335</v>
      </c>
      <c r="M3874" t="s">
        <v>39505</v>
      </c>
    </row>
    <row r="3875" spans="1:13">
      <c r="A3875" t="s">
        <v>177</v>
      </c>
      <c r="B3875" t="s">
        <v>177</v>
      </c>
      <c r="C3875" t="s">
        <v>1506</v>
      </c>
      <c r="D3875" t="s">
        <v>150</v>
      </c>
      <c r="E3875" t="s">
        <v>206</v>
      </c>
      <c r="F3875" t="s">
        <v>11</v>
      </c>
      <c r="G3875" t="s">
        <v>39506</v>
      </c>
      <c r="H3875" t="s">
        <v>1764</v>
      </c>
      <c r="I3875" t="s">
        <v>39507</v>
      </c>
      <c r="J3875" t="s">
        <v>1051</v>
      </c>
      <c r="K3875" t="s">
        <v>39455</v>
      </c>
      <c r="L3875" t="s">
        <v>39508</v>
      </c>
      <c r="M3875" t="s">
        <v>39509</v>
      </c>
    </row>
    <row r="3876" spans="1:13">
      <c r="A3876" t="s">
        <v>177</v>
      </c>
      <c r="B3876" t="s">
        <v>177</v>
      </c>
      <c r="C3876" t="s">
        <v>1506</v>
      </c>
      <c r="D3876" t="s">
        <v>150</v>
      </c>
      <c r="E3876" t="s">
        <v>206</v>
      </c>
      <c r="F3876" t="s">
        <v>20</v>
      </c>
      <c r="G3876" t="s">
        <v>39510</v>
      </c>
      <c r="H3876" t="s">
        <v>1613</v>
      </c>
      <c r="I3876" t="s">
        <v>39511</v>
      </c>
      <c r="J3876" t="s">
        <v>1051</v>
      </c>
      <c r="K3876" t="s">
        <v>39455</v>
      </c>
      <c r="L3876" t="s">
        <v>39512</v>
      </c>
      <c r="M3876" t="s">
        <v>39513</v>
      </c>
    </row>
    <row r="3877" spans="1:13">
      <c r="A3877" t="s">
        <v>177</v>
      </c>
      <c r="B3877" t="s">
        <v>177</v>
      </c>
      <c r="C3877" t="s">
        <v>1506</v>
      </c>
      <c r="D3877" t="s">
        <v>151</v>
      </c>
      <c r="E3877" t="s">
        <v>214</v>
      </c>
      <c r="F3877" t="s">
        <v>3</v>
      </c>
      <c r="G3877" t="s">
        <v>39514</v>
      </c>
      <c r="H3877" t="s">
        <v>4612</v>
      </c>
      <c r="I3877" t="s">
        <v>39515</v>
      </c>
      <c r="J3877" t="s">
        <v>3219</v>
      </c>
      <c r="K3877" t="s">
        <v>39516</v>
      </c>
      <c r="L3877" t="s">
        <v>39517</v>
      </c>
      <c r="M3877" t="s">
        <v>39518</v>
      </c>
    </row>
    <row r="3878" spans="1:13">
      <c r="A3878" t="s">
        <v>177</v>
      </c>
      <c r="B3878" t="s">
        <v>177</v>
      </c>
      <c r="C3878" t="s">
        <v>1506</v>
      </c>
      <c r="D3878" t="s">
        <v>151</v>
      </c>
      <c r="E3878" t="s">
        <v>214</v>
      </c>
      <c r="F3878" t="s">
        <v>10</v>
      </c>
      <c r="G3878" t="s">
        <v>39519</v>
      </c>
      <c r="H3878" t="s">
        <v>9354</v>
      </c>
      <c r="I3878" t="s">
        <v>39520</v>
      </c>
      <c r="J3878" t="s">
        <v>4954</v>
      </c>
      <c r="K3878" t="s">
        <v>39521</v>
      </c>
      <c r="L3878" t="s">
        <v>39522</v>
      </c>
      <c r="M3878" t="s">
        <v>39523</v>
      </c>
    </row>
    <row r="3879" spans="1:13">
      <c r="A3879" t="s">
        <v>177</v>
      </c>
      <c r="B3879" t="s">
        <v>177</v>
      </c>
      <c r="C3879" t="s">
        <v>1506</v>
      </c>
      <c r="D3879" t="s">
        <v>151</v>
      </c>
      <c r="E3879" t="s">
        <v>214</v>
      </c>
      <c r="F3879" t="s">
        <v>2</v>
      </c>
      <c r="G3879" t="s">
        <v>39524</v>
      </c>
      <c r="H3879" t="s">
        <v>12633</v>
      </c>
      <c r="I3879" t="s">
        <v>39525</v>
      </c>
      <c r="J3879" t="s">
        <v>7408</v>
      </c>
      <c r="K3879" t="s">
        <v>39526</v>
      </c>
      <c r="L3879" t="s">
        <v>39527</v>
      </c>
      <c r="M3879" t="s">
        <v>39528</v>
      </c>
    </row>
    <row r="3880" spans="1:13">
      <c r="A3880" t="s">
        <v>177</v>
      </c>
      <c r="B3880" t="s">
        <v>177</v>
      </c>
      <c r="C3880" t="s">
        <v>1506</v>
      </c>
      <c r="D3880" t="s">
        <v>151</v>
      </c>
      <c r="E3880" t="s">
        <v>214</v>
      </c>
      <c r="F3880" t="s">
        <v>4</v>
      </c>
      <c r="G3880" t="s">
        <v>39529</v>
      </c>
      <c r="H3880" t="s">
        <v>10637</v>
      </c>
      <c r="I3880" t="s">
        <v>39530</v>
      </c>
      <c r="J3880" t="s">
        <v>2004</v>
      </c>
      <c r="K3880" t="s">
        <v>39531</v>
      </c>
      <c r="L3880" t="s">
        <v>39532</v>
      </c>
      <c r="M3880" t="s">
        <v>39533</v>
      </c>
    </row>
    <row r="3881" spans="1:13">
      <c r="A3881" t="s">
        <v>177</v>
      </c>
      <c r="B3881" t="s">
        <v>177</v>
      </c>
      <c r="C3881" t="s">
        <v>1506</v>
      </c>
      <c r="D3881" t="s">
        <v>151</v>
      </c>
      <c r="E3881" t="s">
        <v>214</v>
      </c>
      <c r="F3881" t="s">
        <v>11</v>
      </c>
      <c r="G3881" t="s">
        <v>39534</v>
      </c>
      <c r="H3881" t="s">
        <v>2981</v>
      </c>
      <c r="I3881" t="s">
        <v>39535</v>
      </c>
      <c r="J3881" t="s">
        <v>2134</v>
      </c>
      <c r="K3881" t="s">
        <v>39536</v>
      </c>
      <c r="L3881" t="s">
        <v>39537</v>
      </c>
      <c r="M3881" t="s">
        <v>16849</v>
      </c>
    </row>
    <row r="3882" spans="1:13">
      <c r="A3882" t="s">
        <v>177</v>
      </c>
      <c r="B3882" t="s">
        <v>177</v>
      </c>
      <c r="C3882" t="s">
        <v>1506</v>
      </c>
      <c r="D3882" t="s">
        <v>151</v>
      </c>
      <c r="E3882" t="s">
        <v>214</v>
      </c>
      <c r="F3882" t="s">
        <v>20</v>
      </c>
      <c r="G3882" t="s">
        <v>39538</v>
      </c>
      <c r="H3882" t="s">
        <v>5009</v>
      </c>
      <c r="I3882" t="s">
        <v>39539</v>
      </c>
      <c r="J3882" t="s">
        <v>2279</v>
      </c>
      <c r="K3882" t="s">
        <v>39540</v>
      </c>
      <c r="L3882" t="s">
        <v>39541</v>
      </c>
      <c r="M3882" t="s">
        <v>39542</v>
      </c>
    </row>
    <row r="3883" spans="1:13">
      <c r="A3883" t="s">
        <v>177</v>
      </c>
      <c r="B3883" t="s">
        <v>177</v>
      </c>
      <c r="C3883" t="s">
        <v>1506</v>
      </c>
      <c r="D3883" t="s">
        <v>151</v>
      </c>
      <c r="E3883" t="s">
        <v>222</v>
      </c>
      <c r="F3883" t="s">
        <v>3</v>
      </c>
      <c r="G3883" t="s">
        <v>39543</v>
      </c>
      <c r="H3883" t="s">
        <v>8753</v>
      </c>
      <c r="I3883" t="s">
        <v>39544</v>
      </c>
      <c r="J3883" t="s">
        <v>3353</v>
      </c>
      <c r="K3883" t="s">
        <v>39545</v>
      </c>
      <c r="L3883" t="s">
        <v>39546</v>
      </c>
      <c r="M3883" t="s">
        <v>39547</v>
      </c>
    </row>
    <row r="3884" spans="1:13">
      <c r="A3884" t="s">
        <v>177</v>
      </c>
      <c r="B3884" t="s">
        <v>177</v>
      </c>
      <c r="C3884" t="s">
        <v>1506</v>
      </c>
      <c r="D3884" t="s">
        <v>151</v>
      </c>
      <c r="E3884" t="s">
        <v>222</v>
      </c>
      <c r="F3884" t="s">
        <v>10</v>
      </c>
      <c r="G3884" t="s">
        <v>39548</v>
      </c>
      <c r="H3884" t="s">
        <v>7292</v>
      </c>
      <c r="I3884" t="s">
        <v>39549</v>
      </c>
      <c r="J3884" t="s">
        <v>3609</v>
      </c>
      <c r="K3884" t="s">
        <v>39550</v>
      </c>
      <c r="L3884" t="s">
        <v>39551</v>
      </c>
      <c r="M3884" t="s">
        <v>39552</v>
      </c>
    </row>
    <row r="3885" spans="1:13">
      <c r="A3885" t="s">
        <v>177</v>
      </c>
      <c r="B3885" t="s">
        <v>177</v>
      </c>
      <c r="C3885" t="s">
        <v>1506</v>
      </c>
      <c r="D3885" t="s">
        <v>151</v>
      </c>
      <c r="E3885" t="s">
        <v>222</v>
      </c>
      <c r="F3885" t="s">
        <v>2</v>
      </c>
      <c r="G3885" t="s">
        <v>39553</v>
      </c>
      <c r="H3885" t="s">
        <v>11372</v>
      </c>
      <c r="I3885" t="s">
        <v>39554</v>
      </c>
      <c r="J3885" t="s">
        <v>7340</v>
      </c>
      <c r="K3885" t="s">
        <v>39555</v>
      </c>
      <c r="L3885" t="s">
        <v>39556</v>
      </c>
      <c r="M3885" t="s">
        <v>39557</v>
      </c>
    </row>
    <row r="3886" spans="1:13">
      <c r="A3886" t="s">
        <v>177</v>
      </c>
      <c r="B3886" t="s">
        <v>177</v>
      </c>
      <c r="C3886" t="s">
        <v>1506</v>
      </c>
      <c r="D3886" t="s">
        <v>151</v>
      </c>
      <c r="E3886" t="s">
        <v>222</v>
      </c>
      <c r="F3886" t="s">
        <v>4</v>
      </c>
      <c r="G3886" t="s">
        <v>39558</v>
      </c>
      <c r="H3886" t="s">
        <v>2858</v>
      </c>
      <c r="I3886" t="s">
        <v>39559</v>
      </c>
      <c r="J3886" t="s">
        <v>2595</v>
      </c>
      <c r="K3886" t="s">
        <v>39560</v>
      </c>
      <c r="L3886" t="s">
        <v>39561</v>
      </c>
      <c r="M3886" t="s">
        <v>39562</v>
      </c>
    </row>
    <row r="3887" spans="1:13">
      <c r="A3887" t="s">
        <v>177</v>
      </c>
      <c r="B3887" t="s">
        <v>177</v>
      </c>
      <c r="C3887" t="s">
        <v>1506</v>
      </c>
      <c r="D3887" t="s">
        <v>151</v>
      </c>
      <c r="E3887" t="s">
        <v>222</v>
      </c>
      <c r="F3887" t="s">
        <v>11</v>
      </c>
      <c r="G3887" t="s">
        <v>39563</v>
      </c>
      <c r="H3887" t="s">
        <v>3832</v>
      </c>
      <c r="I3887" t="s">
        <v>39564</v>
      </c>
      <c r="J3887" t="s">
        <v>1984</v>
      </c>
      <c r="K3887" t="s">
        <v>39565</v>
      </c>
      <c r="L3887" t="s">
        <v>39566</v>
      </c>
      <c r="M3887" t="s">
        <v>39567</v>
      </c>
    </row>
    <row r="3888" spans="1:13">
      <c r="A3888" t="s">
        <v>177</v>
      </c>
      <c r="B3888" t="s">
        <v>177</v>
      </c>
      <c r="C3888" t="s">
        <v>1506</v>
      </c>
      <c r="D3888" t="s">
        <v>151</v>
      </c>
      <c r="E3888" t="s">
        <v>222</v>
      </c>
      <c r="F3888" t="s">
        <v>20</v>
      </c>
      <c r="G3888" t="s">
        <v>39568</v>
      </c>
      <c r="H3888" t="s">
        <v>1860</v>
      </c>
      <c r="I3888" t="s">
        <v>39569</v>
      </c>
      <c r="J3888" t="s">
        <v>2029</v>
      </c>
      <c r="K3888" t="s">
        <v>39570</v>
      </c>
      <c r="L3888" t="s">
        <v>39571</v>
      </c>
      <c r="M3888" t="s">
        <v>39572</v>
      </c>
    </row>
    <row r="3889" spans="1:13">
      <c r="A3889" t="s">
        <v>177</v>
      </c>
      <c r="B3889" t="s">
        <v>177</v>
      </c>
      <c r="C3889" t="s">
        <v>1506</v>
      </c>
      <c r="D3889" t="s">
        <v>151</v>
      </c>
      <c r="E3889" t="s">
        <v>230</v>
      </c>
      <c r="F3889" t="s">
        <v>3</v>
      </c>
      <c r="G3889" t="s">
        <v>39573</v>
      </c>
      <c r="H3889" t="s">
        <v>2184</v>
      </c>
      <c r="I3889" t="s">
        <v>39574</v>
      </c>
      <c r="J3889" t="s">
        <v>2766</v>
      </c>
      <c r="K3889" t="s">
        <v>39575</v>
      </c>
      <c r="L3889" t="s">
        <v>39576</v>
      </c>
      <c r="M3889" t="s">
        <v>39577</v>
      </c>
    </row>
    <row r="3890" spans="1:13">
      <c r="A3890" t="s">
        <v>177</v>
      </c>
      <c r="B3890" t="s">
        <v>177</v>
      </c>
      <c r="C3890" t="s">
        <v>1506</v>
      </c>
      <c r="D3890" t="s">
        <v>151</v>
      </c>
      <c r="E3890" t="s">
        <v>230</v>
      </c>
      <c r="F3890" t="s">
        <v>10</v>
      </c>
      <c r="G3890" t="s">
        <v>39578</v>
      </c>
      <c r="H3890" t="s">
        <v>10477</v>
      </c>
      <c r="I3890" t="s">
        <v>39579</v>
      </c>
      <c r="J3890" t="s">
        <v>2743</v>
      </c>
      <c r="K3890" t="s">
        <v>39580</v>
      </c>
      <c r="L3890" t="s">
        <v>39581</v>
      </c>
      <c r="M3890" t="s">
        <v>39582</v>
      </c>
    </row>
    <row r="3891" spans="1:13">
      <c r="A3891" t="s">
        <v>177</v>
      </c>
      <c r="B3891" t="s">
        <v>177</v>
      </c>
      <c r="C3891" t="s">
        <v>1506</v>
      </c>
      <c r="D3891" t="s">
        <v>151</v>
      </c>
      <c r="E3891" t="s">
        <v>230</v>
      </c>
      <c r="F3891" t="s">
        <v>2</v>
      </c>
      <c r="G3891" t="s">
        <v>39583</v>
      </c>
      <c r="H3891" t="s">
        <v>4625</v>
      </c>
      <c r="I3891" t="s">
        <v>39584</v>
      </c>
      <c r="J3891" t="s">
        <v>1862</v>
      </c>
      <c r="K3891" t="s">
        <v>39585</v>
      </c>
      <c r="L3891" t="s">
        <v>39586</v>
      </c>
      <c r="M3891" t="s">
        <v>39587</v>
      </c>
    </row>
    <row r="3892" spans="1:13">
      <c r="A3892" t="s">
        <v>177</v>
      </c>
      <c r="B3892" t="s">
        <v>177</v>
      </c>
      <c r="C3892" t="s">
        <v>1506</v>
      </c>
      <c r="D3892" t="s">
        <v>151</v>
      </c>
      <c r="E3892" t="s">
        <v>230</v>
      </c>
      <c r="F3892" t="s">
        <v>4</v>
      </c>
      <c r="G3892" t="s">
        <v>39588</v>
      </c>
      <c r="H3892" t="s">
        <v>1291</v>
      </c>
      <c r="I3892" t="s">
        <v>39589</v>
      </c>
      <c r="J3892" t="s">
        <v>2050</v>
      </c>
      <c r="K3892" t="s">
        <v>39590</v>
      </c>
      <c r="L3892" t="s">
        <v>39591</v>
      </c>
      <c r="M3892" t="s">
        <v>39592</v>
      </c>
    </row>
    <row r="3893" spans="1:13">
      <c r="A3893" t="s">
        <v>177</v>
      </c>
      <c r="B3893" t="s">
        <v>177</v>
      </c>
      <c r="C3893" t="s">
        <v>1506</v>
      </c>
      <c r="D3893" t="s">
        <v>151</v>
      </c>
      <c r="E3893" t="s">
        <v>230</v>
      </c>
      <c r="F3893" t="s">
        <v>11</v>
      </c>
      <c r="G3893" t="s">
        <v>39593</v>
      </c>
      <c r="H3893" t="s">
        <v>2877</v>
      </c>
      <c r="I3893" t="s">
        <v>39594</v>
      </c>
      <c r="J3893" t="s">
        <v>1592</v>
      </c>
      <c r="K3893" t="s">
        <v>39595</v>
      </c>
      <c r="L3893" t="s">
        <v>39596</v>
      </c>
      <c r="M3893" t="s">
        <v>39597</v>
      </c>
    </row>
    <row r="3894" spans="1:13">
      <c r="A3894" t="s">
        <v>177</v>
      </c>
      <c r="B3894" t="s">
        <v>177</v>
      </c>
      <c r="C3894" t="s">
        <v>1506</v>
      </c>
      <c r="D3894" t="s">
        <v>151</v>
      </c>
      <c r="E3894" t="s">
        <v>230</v>
      </c>
      <c r="F3894" t="s">
        <v>20</v>
      </c>
      <c r="G3894" t="s">
        <v>39598</v>
      </c>
      <c r="H3894" t="s">
        <v>2976</v>
      </c>
      <c r="I3894" t="s">
        <v>39599</v>
      </c>
      <c r="J3894" t="s">
        <v>2027</v>
      </c>
      <c r="K3894" t="s">
        <v>39600</v>
      </c>
      <c r="L3894" t="s">
        <v>39601</v>
      </c>
      <c r="M3894" t="s">
        <v>39602</v>
      </c>
    </row>
    <row r="3895" spans="1:13">
      <c r="A3895" t="s">
        <v>177</v>
      </c>
      <c r="B3895" t="s">
        <v>177</v>
      </c>
      <c r="C3895" t="s">
        <v>1506</v>
      </c>
      <c r="D3895" t="s">
        <v>151</v>
      </c>
      <c r="E3895" t="s">
        <v>238</v>
      </c>
      <c r="F3895" t="s">
        <v>3</v>
      </c>
      <c r="G3895" t="s">
        <v>39603</v>
      </c>
      <c r="H3895" t="s">
        <v>12992</v>
      </c>
      <c r="I3895" t="s">
        <v>39604</v>
      </c>
      <c r="J3895" t="s">
        <v>9548</v>
      </c>
      <c r="K3895" t="s">
        <v>39605</v>
      </c>
      <c r="L3895" t="s">
        <v>39606</v>
      </c>
      <c r="M3895" t="s">
        <v>39607</v>
      </c>
    </row>
    <row r="3896" spans="1:13">
      <c r="A3896" t="s">
        <v>177</v>
      </c>
      <c r="B3896" t="s">
        <v>177</v>
      </c>
      <c r="C3896" t="s">
        <v>1506</v>
      </c>
      <c r="D3896" t="s">
        <v>151</v>
      </c>
      <c r="E3896" t="s">
        <v>238</v>
      </c>
      <c r="F3896" t="s">
        <v>10</v>
      </c>
      <c r="G3896" t="s">
        <v>39608</v>
      </c>
      <c r="H3896" t="s">
        <v>9367</v>
      </c>
      <c r="I3896" t="s">
        <v>39609</v>
      </c>
      <c r="J3896" t="s">
        <v>2805</v>
      </c>
      <c r="K3896" t="s">
        <v>39610</v>
      </c>
      <c r="L3896" t="s">
        <v>39611</v>
      </c>
      <c r="M3896" t="s">
        <v>39612</v>
      </c>
    </row>
    <row r="3897" spans="1:13">
      <c r="A3897" t="s">
        <v>177</v>
      </c>
      <c r="B3897" t="s">
        <v>177</v>
      </c>
      <c r="C3897" t="s">
        <v>1506</v>
      </c>
      <c r="D3897" t="s">
        <v>151</v>
      </c>
      <c r="E3897" t="s">
        <v>238</v>
      </c>
      <c r="F3897" t="s">
        <v>2</v>
      </c>
      <c r="G3897" t="s">
        <v>39613</v>
      </c>
      <c r="H3897" t="s">
        <v>3158</v>
      </c>
      <c r="I3897" t="s">
        <v>39614</v>
      </c>
      <c r="J3897" t="s">
        <v>3104</v>
      </c>
      <c r="K3897" t="s">
        <v>39615</v>
      </c>
      <c r="L3897" t="s">
        <v>12183</v>
      </c>
      <c r="M3897" t="s">
        <v>39616</v>
      </c>
    </row>
    <row r="3898" spans="1:13">
      <c r="A3898" t="s">
        <v>177</v>
      </c>
      <c r="B3898" t="s">
        <v>177</v>
      </c>
      <c r="C3898" t="s">
        <v>1506</v>
      </c>
      <c r="D3898" t="s">
        <v>151</v>
      </c>
      <c r="E3898" t="s">
        <v>238</v>
      </c>
      <c r="F3898" t="s">
        <v>4</v>
      </c>
      <c r="G3898" t="s">
        <v>39617</v>
      </c>
      <c r="H3898" t="s">
        <v>2384</v>
      </c>
      <c r="I3898" t="s">
        <v>39618</v>
      </c>
      <c r="J3898" t="s">
        <v>1053</v>
      </c>
      <c r="K3898" t="s">
        <v>39619</v>
      </c>
      <c r="L3898" t="s">
        <v>39620</v>
      </c>
      <c r="M3898" t="s">
        <v>39621</v>
      </c>
    </row>
    <row r="3899" spans="1:13">
      <c r="A3899" t="s">
        <v>177</v>
      </c>
      <c r="B3899" t="s">
        <v>177</v>
      </c>
      <c r="C3899" t="s">
        <v>1506</v>
      </c>
      <c r="D3899" t="s">
        <v>151</v>
      </c>
      <c r="E3899" t="s">
        <v>238</v>
      </c>
      <c r="F3899" t="s">
        <v>11</v>
      </c>
      <c r="G3899" t="s">
        <v>39622</v>
      </c>
      <c r="H3899" t="s">
        <v>2541</v>
      </c>
      <c r="I3899" t="s">
        <v>39623</v>
      </c>
      <c r="J3899" t="s">
        <v>1657</v>
      </c>
      <c r="K3899" t="s">
        <v>39624</v>
      </c>
      <c r="L3899" t="s">
        <v>39625</v>
      </c>
      <c r="M3899" t="s">
        <v>39626</v>
      </c>
    </row>
    <row r="3900" spans="1:13">
      <c r="A3900" t="s">
        <v>177</v>
      </c>
      <c r="B3900" t="s">
        <v>177</v>
      </c>
      <c r="C3900" t="s">
        <v>1506</v>
      </c>
      <c r="D3900" t="s">
        <v>151</v>
      </c>
      <c r="E3900" t="s">
        <v>238</v>
      </c>
      <c r="F3900" t="s">
        <v>20</v>
      </c>
      <c r="G3900" t="s">
        <v>39627</v>
      </c>
      <c r="H3900" t="s">
        <v>2239</v>
      </c>
      <c r="I3900" t="s">
        <v>39628</v>
      </c>
      <c r="J3900" t="s">
        <v>1744</v>
      </c>
      <c r="K3900" t="s">
        <v>39629</v>
      </c>
      <c r="L3900" t="s">
        <v>39630</v>
      </c>
      <c r="M3900" t="s">
        <v>39631</v>
      </c>
    </row>
    <row r="3901" spans="1:13">
      <c r="A3901" t="s">
        <v>177</v>
      </c>
      <c r="B3901" t="s">
        <v>177</v>
      </c>
      <c r="C3901" t="s">
        <v>1506</v>
      </c>
      <c r="D3901" t="s">
        <v>152</v>
      </c>
      <c r="E3901" t="s">
        <v>246</v>
      </c>
      <c r="F3901" t="s">
        <v>3</v>
      </c>
      <c r="G3901" t="s">
        <v>39632</v>
      </c>
      <c r="H3901" t="s">
        <v>2185</v>
      </c>
      <c r="I3901" t="s">
        <v>39633</v>
      </c>
      <c r="J3901" t="s">
        <v>1315</v>
      </c>
      <c r="K3901" t="s">
        <v>39634</v>
      </c>
      <c r="L3901" t="s">
        <v>39635</v>
      </c>
      <c r="M3901" t="s">
        <v>39636</v>
      </c>
    </row>
    <row r="3902" spans="1:13">
      <c r="A3902" t="s">
        <v>177</v>
      </c>
      <c r="B3902" t="s">
        <v>177</v>
      </c>
      <c r="C3902" t="s">
        <v>1506</v>
      </c>
      <c r="D3902" t="s">
        <v>152</v>
      </c>
      <c r="E3902" t="s">
        <v>246</v>
      </c>
      <c r="F3902" t="s">
        <v>10</v>
      </c>
      <c r="G3902" t="s">
        <v>39637</v>
      </c>
      <c r="H3902" t="s">
        <v>5726</v>
      </c>
      <c r="I3902" t="s">
        <v>39638</v>
      </c>
      <c r="J3902" t="s">
        <v>2286</v>
      </c>
      <c r="K3902" t="s">
        <v>39639</v>
      </c>
      <c r="L3902" t="s">
        <v>39640</v>
      </c>
      <c r="M3902" t="s">
        <v>39641</v>
      </c>
    </row>
    <row r="3903" spans="1:13">
      <c r="A3903" t="s">
        <v>177</v>
      </c>
      <c r="B3903" t="s">
        <v>177</v>
      </c>
      <c r="C3903" t="s">
        <v>1506</v>
      </c>
      <c r="D3903" t="s">
        <v>152</v>
      </c>
      <c r="E3903" t="s">
        <v>246</v>
      </c>
      <c r="F3903" t="s">
        <v>2</v>
      </c>
      <c r="G3903" t="s">
        <v>39642</v>
      </c>
      <c r="H3903" t="s">
        <v>12318</v>
      </c>
      <c r="I3903" t="s">
        <v>39643</v>
      </c>
      <c r="J3903" t="s">
        <v>3353</v>
      </c>
      <c r="K3903" t="s">
        <v>39545</v>
      </c>
      <c r="L3903" t="s">
        <v>39644</v>
      </c>
      <c r="M3903" t="s">
        <v>39645</v>
      </c>
    </row>
    <row r="3904" spans="1:13">
      <c r="A3904" t="s">
        <v>177</v>
      </c>
      <c r="B3904" t="s">
        <v>177</v>
      </c>
      <c r="C3904" t="s">
        <v>1506</v>
      </c>
      <c r="D3904" t="s">
        <v>152</v>
      </c>
      <c r="E3904" t="s">
        <v>246</v>
      </c>
      <c r="F3904" t="s">
        <v>4</v>
      </c>
      <c r="G3904" t="s">
        <v>39646</v>
      </c>
      <c r="H3904" t="s">
        <v>4816</v>
      </c>
      <c r="I3904" t="s">
        <v>39647</v>
      </c>
      <c r="J3904" t="s">
        <v>2442</v>
      </c>
      <c r="K3904" t="s">
        <v>39648</v>
      </c>
      <c r="L3904" t="s">
        <v>39649</v>
      </c>
      <c r="M3904" t="s">
        <v>39650</v>
      </c>
    </row>
    <row r="3905" spans="1:13">
      <c r="A3905" t="s">
        <v>177</v>
      </c>
      <c r="B3905" t="s">
        <v>177</v>
      </c>
      <c r="C3905" t="s">
        <v>1506</v>
      </c>
      <c r="D3905" t="s">
        <v>152</v>
      </c>
      <c r="E3905" t="s">
        <v>246</v>
      </c>
      <c r="F3905" t="s">
        <v>11</v>
      </c>
      <c r="G3905" t="s">
        <v>39651</v>
      </c>
      <c r="H3905" t="s">
        <v>8465</v>
      </c>
      <c r="I3905" t="s">
        <v>39652</v>
      </c>
      <c r="J3905" t="s">
        <v>1719</v>
      </c>
      <c r="K3905" t="s">
        <v>39653</v>
      </c>
      <c r="L3905" t="s">
        <v>39654</v>
      </c>
      <c r="M3905" t="s">
        <v>39655</v>
      </c>
    </row>
    <row r="3906" spans="1:13">
      <c r="A3906" t="s">
        <v>177</v>
      </c>
      <c r="B3906" t="s">
        <v>177</v>
      </c>
      <c r="C3906" t="s">
        <v>1506</v>
      </c>
      <c r="D3906" t="s">
        <v>152</v>
      </c>
      <c r="E3906" t="s">
        <v>246</v>
      </c>
      <c r="F3906" t="s">
        <v>20</v>
      </c>
      <c r="G3906" t="s">
        <v>39656</v>
      </c>
      <c r="H3906" t="s">
        <v>2500</v>
      </c>
      <c r="I3906" t="s">
        <v>39657</v>
      </c>
      <c r="J3906" t="s">
        <v>2301</v>
      </c>
      <c r="K3906" t="s">
        <v>39658</v>
      </c>
      <c r="L3906" t="s">
        <v>28096</v>
      </c>
      <c r="M3906" t="s">
        <v>39659</v>
      </c>
    </row>
    <row r="3907" spans="1:13">
      <c r="A3907" t="s">
        <v>177</v>
      </c>
      <c r="B3907" t="s">
        <v>177</v>
      </c>
      <c r="C3907" t="s">
        <v>1506</v>
      </c>
      <c r="D3907" t="s">
        <v>152</v>
      </c>
      <c r="E3907" t="s">
        <v>254</v>
      </c>
      <c r="F3907" t="s">
        <v>3</v>
      </c>
      <c r="G3907" t="s">
        <v>39660</v>
      </c>
      <c r="H3907" t="s">
        <v>1790</v>
      </c>
      <c r="I3907" t="s">
        <v>39661</v>
      </c>
      <c r="J3907" t="s">
        <v>2710</v>
      </c>
      <c r="K3907" t="s">
        <v>39662</v>
      </c>
      <c r="L3907" t="s">
        <v>39663</v>
      </c>
      <c r="M3907" t="s">
        <v>39664</v>
      </c>
    </row>
    <row r="3908" spans="1:13">
      <c r="A3908" t="s">
        <v>177</v>
      </c>
      <c r="B3908" t="s">
        <v>177</v>
      </c>
      <c r="C3908" t="s">
        <v>1506</v>
      </c>
      <c r="D3908" t="s">
        <v>152</v>
      </c>
      <c r="E3908" t="s">
        <v>254</v>
      </c>
      <c r="F3908" t="s">
        <v>10</v>
      </c>
      <c r="G3908" t="s">
        <v>39665</v>
      </c>
      <c r="H3908" t="s">
        <v>12218</v>
      </c>
      <c r="I3908" t="s">
        <v>39666</v>
      </c>
      <c r="J3908" t="s">
        <v>7987</v>
      </c>
      <c r="K3908" t="s">
        <v>39667</v>
      </c>
      <c r="L3908" t="s">
        <v>39668</v>
      </c>
      <c r="M3908" t="s">
        <v>39669</v>
      </c>
    </row>
    <row r="3909" spans="1:13">
      <c r="A3909" t="s">
        <v>177</v>
      </c>
      <c r="B3909" t="s">
        <v>177</v>
      </c>
      <c r="C3909" t="s">
        <v>1506</v>
      </c>
      <c r="D3909" t="s">
        <v>152</v>
      </c>
      <c r="E3909" t="s">
        <v>254</v>
      </c>
      <c r="F3909" t="s">
        <v>2</v>
      </c>
      <c r="G3909" t="s">
        <v>39670</v>
      </c>
      <c r="H3909" t="s">
        <v>13878</v>
      </c>
      <c r="I3909" t="s">
        <v>39671</v>
      </c>
      <c r="J3909" t="s">
        <v>2245</v>
      </c>
      <c r="K3909" t="s">
        <v>39672</v>
      </c>
      <c r="L3909" t="s">
        <v>39673</v>
      </c>
      <c r="M3909" t="s">
        <v>39674</v>
      </c>
    </row>
    <row r="3910" spans="1:13">
      <c r="A3910" t="s">
        <v>177</v>
      </c>
      <c r="B3910" t="s">
        <v>177</v>
      </c>
      <c r="C3910" t="s">
        <v>1506</v>
      </c>
      <c r="D3910" t="s">
        <v>152</v>
      </c>
      <c r="E3910" t="s">
        <v>254</v>
      </c>
      <c r="F3910" t="s">
        <v>4</v>
      </c>
      <c r="G3910" t="s">
        <v>39675</v>
      </c>
      <c r="H3910" t="s">
        <v>6725</v>
      </c>
      <c r="I3910" t="s">
        <v>39676</v>
      </c>
      <c r="J3910" t="s">
        <v>2692</v>
      </c>
      <c r="K3910" t="s">
        <v>39677</v>
      </c>
      <c r="L3910" t="s">
        <v>39678</v>
      </c>
      <c r="M3910" t="s">
        <v>39679</v>
      </c>
    </row>
    <row r="3911" spans="1:13">
      <c r="A3911" t="s">
        <v>177</v>
      </c>
      <c r="B3911" t="s">
        <v>177</v>
      </c>
      <c r="C3911" t="s">
        <v>1506</v>
      </c>
      <c r="D3911" t="s">
        <v>152</v>
      </c>
      <c r="E3911" t="s">
        <v>254</v>
      </c>
      <c r="F3911" t="s">
        <v>11</v>
      </c>
      <c r="G3911" t="s">
        <v>39680</v>
      </c>
      <c r="H3911" t="s">
        <v>1232</v>
      </c>
      <c r="I3911" t="s">
        <v>39681</v>
      </c>
      <c r="J3911" t="s">
        <v>2027</v>
      </c>
      <c r="K3911" t="s">
        <v>39600</v>
      </c>
      <c r="L3911" t="s">
        <v>39682</v>
      </c>
      <c r="M3911" t="s">
        <v>39683</v>
      </c>
    </row>
    <row r="3912" spans="1:13">
      <c r="A3912" t="s">
        <v>177</v>
      </c>
      <c r="B3912" t="s">
        <v>177</v>
      </c>
      <c r="C3912" t="s">
        <v>1506</v>
      </c>
      <c r="D3912" t="s">
        <v>152</v>
      </c>
      <c r="E3912" t="s">
        <v>254</v>
      </c>
      <c r="F3912" t="s">
        <v>20</v>
      </c>
      <c r="G3912" t="s">
        <v>39684</v>
      </c>
      <c r="H3912" t="s">
        <v>1337</v>
      </c>
      <c r="I3912" t="s">
        <v>39685</v>
      </c>
      <c r="J3912" t="s">
        <v>2137</v>
      </c>
      <c r="K3912" t="s">
        <v>39686</v>
      </c>
      <c r="L3912" t="s">
        <v>39687</v>
      </c>
      <c r="M3912" t="s">
        <v>39688</v>
      </c>
    </row>
    <row r="3913" spans="1:13">
      <c r="A3913" t="s">
        <v>177</v>
      </c>
      <c r="B3913" t="s">
        <v>177</v>
      </c>
      <c r="C3913" t="s">
        <v>1506</v>
      </c>
      <c r="D3913" t="s">
        <v>152</v>
      </c>
      <c r="E3913" t="s">
        <v>197</v>
      </c>
      <c r="F3913" t="s">
        <v>3</v>
      </c>
      <c r="G3913" t="s">
        <v>39689</v>
      </c>
      <c r="H3913" t="s">
        <v>7220</v>
      </c>
      <c r="I3913" t="s">
        <v>39690</v>
      </c>
      <c r="J3913" t="s">
        <v>2145</v>
      </c>
      <c r="K3913" t="s">
        <v>39691</v>
      </c>
      <c r="L3913" t="s">
        <v>39692</v>
      </c>
      <c r="M3913" t="s">
        <v>39693</v>
      </c>
    </row>
    <row r="3914" spans="1:13">
      <c r="A3914" t="s">
        <v>177</v>
      </c>
      <c r="B3914" t="s">
        <v>177</v>
      </c>
      <c r="C3914" t="s">
        <v>1506</v>
      </c>
      <c r="D3914" t="s">
        <v>152</v>
      </c>
      <c r="E3914" t="s">
        <v>197</v>
      </c>
      <c r="F3914" t="s">
        <v>10</v>
      </c>
      <c r="G3914" t="s">
        <v>39694</v>
      </c>
      <c r="H3914" t="s">
        <v>10775</v>
      </c>
      <c r="I3914" t="s">
        <v>39695</v>
      </c>
      <c r="J3914" t="s">
        <v>6991</v>
      </c>
      <c r="K3914" t="s">
        <v>39696</v>
      </c>
      <c r="L3914" t="s">
        <v>39697</v>
      </c>
      <c r="M3914" t="s">
        <v>39698</v>
      </c>
    </row>
    <row r="3915" spans="1:13">
      <c r="A3915" t="s">
        <v>177</v>
      </c>
      <c r="B3915" t="s">
        <v>177</v>
      </c>
      <c r="C3915" t="s">
        <v>1506</v>
      </c>
      <c r="D3915" t="s">
        <v>152</v>
      </c>
      <c r="E3915" t="s">
        <v>197</v>
      </c>
      <c r="F3915" t="s">
        <v>2</v>
      </c>
      <c r="G3915" t="s">
        <v>39699</v>
      </c>
      <c r="H3915" t="s">
        <v>9309</v>
      </c>
      <c r="I3915" t="s">
        <v>39700</v>
      </c>
      <c r="J3915" t="s">
        <v>3154</v>
      </c>
      <c r="K3915" t="s">
        <v>39701</v>
      </c>
      <c r="L3915" t="s">
        <v>39702</v>
      </c>
      <c r="M3915" t="s">
        <v>26194</v>
      </c>
    </row>
    <row r="3916" spans="1:13">
      <c r="A3916" t="s">
        <v>177</v>
      </c>
      <c r="B3916" t="s">
        <v>177</v>
      </c>
      <c r="C3916" t="s">
        <v>1506</v>
      </c>
      <c r="D3916" t="s">
        <v>152</v>
      </c>
      <c r="E3916" t="s">
        <v>197</v>
      </c>
      <c r="F3916" t="s">
        <v>4</v>
      </c>
      <c r="G3916" t="s">
        <v>39703</v>
      </c>
      <c r="H3916" t="s">
        <v>3322</v>
      </c>
      <c r="I3916" t="s">
        <v>39704</v>
      </c>
      <c r="J3916" t="s">
        <v>1807</v>
      </c>
      <c r="K3916" t="s">
        <v>39705</v>
      </c>
      <c r="L3916" t="s">
        <v>39706</v>
      </c>
      <c r="M3916" t="s">
        <v>39707</v>
      </c>
    </row>
    <row r="3917" spans="1:13">
      <c r="A3917" t="s">
        <v>177</v>
      </c>
      <c r="B3917" t="s">
        <v>177</v>
      </c>
      <c r="C3917" t="s">
        <v>1506</v>
      </c>
      <c r="D3917" t="s">
        <v>152</v>
      </c>
      <c r="E3917" t="s">
        <v>197</v>
      </c>
      <c r="F3917" t="s">
        <v>11</v>
      </c>
      <c r="G3917" t="s">
        <v>39708</v>
      </c>
      <c r="H3917" t="s">
        <v>3731</v>
      </c>
      <c r="I3917" t="s">
        <v>39709</v>
      </c>
      <c r="J3917" t="s">
        <v>1657</v>
      </c>
      <c r="K3917" t="s">
        <v>39624</v>
      </c>
      <c r="L3917" t="s">
        <v>39710</v>
      </c>
      <c r="M3917" t="s">
        <v>39711</v>
      </c>
    </row>
    <row r="3918" spans="1:13">
      <c r="A3918" t="s">
        <v>177</v>
      </c>
      <c r="B3918" t="s">
        <v>177</v>
      </c>
      <c r="C3918" t="s">
        <v>1506</v>
      </c>
      <c r="D3918" t="s">
        <v>152</v>
      </c>
      <c r="E3918" t="s">
        <v>197</v>
      </c>
      <c r="F3918" t="s">
        <v>20</v>
      </c>
      <c r="G3918" t="s">
        <v>39712</v>
      </c>
      <c r="H3918" t="s">
        <v>2564</v>
      </c>
      <c r="I3918" t="s">
        <v>39713</v>
      </c>
      <c r="J3918" t="s">
        <v>2029</v>
      </c>
      <c r="K3918" t="s">
        <v>39570</v>
      </c>
      <c r="L3918" t="s">
        <v>39714</v>
      </c>
      <c r="M3918" t="s">
        <v>39715</v>
      </c>
    </row>
    <row r="3919" spans="1:13">
      <c r="A3919" t="s">
        <v>177</v>
      </c>
      <c r="B3919" t="s">
        <v>177</v>
      </c>
      <c r="C3919" t="s">
        <v>1506</v>
      </c>
      <c r="D3919" t="s">
        <v>152</v>
      </c>
      <c r="E3919" t="s">
        <v>269</v>
      </c>
      <c r="F3919" t="s">
        <v>3</v>
      </c>
      <c r="G3919" t="s">
        <v>39716</v>
      </c>
      <c r="H3919" t="s">
        <v>13958</v>
      </c>
      <c r="I3919" t="s">
        <v>39717</v>
      </c>
      <c r="J3919" t="s">
        <v>10998</v>
      </c>
      <c r="K3919" t="s">
        <v>39718</v>
      </c>
      <c r="L3919" t="s">
        <v>39719</v>
      </c>
      <c r="M3919" t="s">
        <v>39720</v>
      </c>
    </row>
    <row r="3920" spans="1:13">
      <c r="A3920" t="s">
        <v>177</v>
      </c>
      <c r="B3920" t="s">
        <v>177</v>
      </c>
      <c r="C3920" t="s">
        <v>1506</v>
      </c>
      <c r="D3920" t="s">
        <v>152</v>
      </c>
      <c r="E3920" t="s">
        <v>269</v>
      </c>
      <c r="F3920" t="s">
        <v>10</v>
      </c>
      <c r="G3920" t="s">
        <v>39721</v>
      </c>
      <c r="H3920" t="s">
        <v>10736</v>
      </c>
      <c r="I3920" t="s">
        <v>39722</v>
      </c>
      <c r="J3920" t="s">
        <v>3454</v>
      </c>
      <c r="K3920" t="s">
        <v>39723</v>
      </c>
      <c r="L3920" t="s">
        <v>39724</v>
      </c>
      <c r="M3920" t="s">
        <v>39725</v>
      </c>
    </row>
    <row r="3921" spans="1:13">
      <c r="A3921" t="s">
        <v>177</v>
      </c>
      <c r="B3921" t="s">
        <v>177</v>
      </c>
      <c r="C3921" t="s">
        <v>1506</v>
      </c>
      <c r="D3921" t="s">
        <v>152</v>
      </c>
      <c r="E3921" t="s">
        <v>269</v>
      </c>
      <c r="F3921" t="s">
        <v>2</v>
      </c>
      <c r="G3921" t="s">
        <v>39726</v>
      </c>
      <c r="H3921" t="s">
        <v>1377</v>
      </c>
      <c r="I3921" t="s">
        <v>39727</v>
      </c>
      <c r="J3921" t="s">
        <v>2692</v>
      </c>
      <c r="K3921" t="s">
        <v>39677</v>
      </c>
      <c r="L3921" t="s">
        <v>39728</v>
      </c>
      <c r="M3921" t="s">
        <v>39729</v>
      </c>
    </row>
    <row r="3922" spans="1:13">
      <c r="A3922" t="s">
        <v>177</v>
      </c>
      <c r="B3922" t="s">
        <v>177</v>
      </c>
      <c r="C3922" t="s">
        <v>1506</v>
      </c>
      <c r="D3922" t="s">
        <v>152</v>
      </c>
      <c r="E3922" t="s">
        <v>269</v>
      </c>
      <c r="F3922" t="s">
        <v>4</v>
      </c>
      <c r="G3922" t="s">
        <v>39730</v>
      </c>
      <c r="H3922" t="s">
        <v>2615</v>
      </c>
      <c r="I3922" t="s">
        <v>39731</v>
      </c>
      <c r="J3922" t="s">
        <v>2029</v>
      </c>
      <c r="K3922" t="s">
        <v>39570</v>
      </c>
      <c r="L3922" t="s">
        <v>39732</v>
      </c>
      <c r="M3922" t="s">
        <v>39733</v>
      </c>
    </row>
    <row r="3923" spans="1:13">
      <c r="A3923" t="s">
        <v>177</v>
      </c>
      <c r="B3923" t="s">
        <v>177</v>
      </c>
      <c r="C3923" t="s">
        <v>1506</v>
      </c>
      <c r="D3923" t="s">
        <v>152</v>
      </c>
      <c r="E3923" t="s">
        <v>269</v>
      </c>
      <c r="F3923" t="s">
        <v>11</v>
      </c>
      <c r="G3923" t="s">
        <v>39734</v>
      </c>
      <c r="H3923" t="s">
        <v>3253</v>
      </c>
      <c r="I3923" t="s">
        <v>39735</v>
      </c>
      <c r="J3923" t="s">
        <v>1657</v>
      </c>
      <c r="K3923" t="s">
        <v>39624</v>
      </c>
      <c r="L3923" t="s">
        <v>27527</v>
      </c>
      <c r="M3923" t="s">
        <v>39736</v>
      </c>
    </row>
    <row r="3924" spans="1:13">
      <c r="A3924" t="s">
        <v>177</v>
      </c>
      <c r="B3924" t="s">
        <v>177</v>
      </c>
      <c r="C3924" t="s">
        <v>1506</v>
      </c>
      <c r="D3924" t="s">
        <v>152</v>
      </c>
      <c r="E3924" t="s">
        <v>269</v>
      </c>
      <c r="F3924" t="s">
        <v>20</v>
      </c>
      <c r="G3924" t="s">
        <v>39737</v>
      </c>
      <c r="H3924" t="s">
        <v>2544</v>
      </c>
      <c r="I3924" t="s">
        <v>39738</v>
      </c>
      <c r="J3924" t="s">
        <v>1831</v>
      </c>
      <c r="K3924" t="s">
        <v>39739</v>
      </c>
      <c r="L3924" t="s">
        <v>39740</v>
      </c>
      <c r="M3924" t="s">
        <v>39741</v>
      </c>
    </row>
    <row r="3925" spans="1:13">
      <c r="A3925" t="s">
        <v>177</v>
      </c>
      <c r="B3925" t="s">
        <v>177</v>
      </c>
      <c r="C3925" t="s">
        <v>1506</v>
      </c>
      <c r="D3925" t="s">
        <v>153</v>
      </c>
      <c r="E3925" t="s">
        <v>277</v>
      </c>
      <c r="F3925" t="s">
        <v>3</v>
      </c>
      <c r="G3925" t="s">
        <v>39742</v>
      </c>
      <c r="H3925" t="s">
        <v>4954</v>
      </c>
      <c r="I3925" t="s">
        <v>11227</v>
      </c>
      <c r="J3925" t="s">
        <v>2322</v>
      </c>
      <c r="K3925" t="s">
        <v>39743</v>
      </c>
      <c r="L3925" t="s">
        <v>39744</v>
      </c>
      <c r="M3925" t="s">
        <v>39745</v>
      </c>
    </row>
    <row r="3926" spans="1:13">
      <c r="A3926" t="s">
        <v>177</v>
      </c>
      <c r="B3926" t="s">
        <v>177</v>
      </c>
      <c r="C3926" t="s">
        <v>1506</v>
      </c>
      <c r="D3926" t="s">
        <v>153</v>
      </c>
      <c r="E3926" t="s">
        <v>277</v>
      </c>
      <c r="F3926" t="s">
        <v>10</v>
      </c>
      <c r="G3926" t="s">
        <v>39746</v>
      </c>
      <c r="H3926" t="s">
        <v>2449</v>
      </c>
      <c r="I3926" t="s">
        <v>7755</v>
      </c>
      <c r="J3926" t="s">
        <v>2876</v>
      </c>
      <c r="K3926" t="s">
        <v>39747</v>
      </c>
      <c r="L3926" t="s">
        <v>39748</v>
      </c>
      <c r="M3926" t="s">
        <v>39749</v>
      </c>
    </row>
    <row r="3927" spans="1:13">
      <c r="A3927" t="s">
        <v>177</v>
      </c>
      <c r="B3927" t="s">
        <v>177</v>
      </c>
      <c r="C3927" t="s">
        <v>1506</v>
      </c>
      <c r="D3927" t="s">
        <v>153</v>
      </c>
      <c r="E3927" t="s">
        <v>277</v>
      </c>
      <c r="F3927" t="s">
        <v>2</v>
      </c>
      <c r="G3927" t="s">
        <v>39750</v>
      </c>
      <c r="H3927" t="s">
        <v>12640</v>
      </c>
      <c r="I3927" t="s">
        <v>39751</v>
      </c>
      <c r="J3927" t="s">
        <v>2509</v>
      </c>
      <c r="K3927" t="s">
        <v>39752</v>
      </c>
      <c r="L3927" t="s">
        <v>39753</v>
      </c>
      <c r="M3927" t="s">
        <v>39754</v>
      </c>
    </row>
    <row r="3928" spans="1:13">
      <c r="A3928" t="s">
        <v>177</v>
      </c>
      <c r="B3928" t="s">
        <v>177</v>
      </c>
      <c r="C3928" t="s">
        <v>1506</v>
      </c>
      <c r="D3928" t="s">
        <v>153</v>
      </c>
      <c r="E3928" t="s">
        <v>277</v>
      </c>
      <c r="F3928" t="s">
        <v>4</v>
      </c>
      <c r="G3928" t="s">
        <v>39755</v>
      </c>
      <c r="H3928" t="s">
        <v>10506</v>
      </c>
      <c r="I3928" t="s">
        <v>39756</v>
      </c>
      <c r="J3928" t="s">
        <v>1291</v>
      </c>
      <c r="K3928" t="s">
        <v>39757</v>
      </c>
      <c r="L3928" t="s">
        <v>39758</v>
      </c>
      <c r="M3928" t="s">
        <v>39759</v>
      </c>
    </row>
    <row r="3929" spans="1:13">
      <c r="A3929" t="s">
        <v>177</v>
      </c>
      <c r="B3929" t="s">
        <v>177</v>
      </c>
      <c r="C3929" t="s">
        <v>1506</v>
      </c>
      <c r="D3929" t="s">
        <v>153</v>
      </c>
      <c r="E3929" t="s">
        <v>277</v>
      </c>
      <c r="F3929" t="s">
        <v>11</v>
      </c>
      <c r="G3929" t="s">
        <v>39760</v>
      </c>
      <c r="H3929" t="s">
        <v>2787</v>
      </c>
      <c r="I3929" t="s">
        <v>39761</v>
      </c>
      <c r="J3929" t="s">
        <v>2050</v>
      </c>
      <c r="K3929" t="s">
        <v>39590</v>
      </c>
      <c r="L3929" t="s">
        <v>39762</v>
      </c>
      <c r="M3929" t="s">
        <v>39763</v>
      </c>
    </row>
    <row r="3930" spans="1:13">
      <c r="A3930" t="s">
        <v>177</v>
      </c>
      <c r="B3930" t="s">
        <v>177</v>
      </c>
      <c r="C3930" t="s">
        <v>1506</v>
      </c>
      <c r="D3930" t="s">
        <v>153</v>
      </c>
      <c r="E3930" t="s">
        <v>277</v>
      </c>
      <c r="F3930" t="s">
        <v>20</v>
      </c>
      <c r="G3930" t="s">
        <v>39764</v>
      </c>
      <c r="H3930" t="s">
        <v>3375</v>
      </c>
      <c r="I3930" t="s">
        <v>39765</v>
      </c>
      <c r="J3930" t="s">
        <v>1742</v>
      </c>
      <c r="K3930" t="s">
        <v>39766</v>
      </c>
      <c r="L3930" t="s">
        <v>39767</v>
      </c>
      <c r="M3930" t="s">
        <v>39768</v>
      </c>
    </row>
    <row r="3931" spans="1:13">
      <c r="A3931" t="s">
        <v>177</v>
      </c>
      <c r="B3931" t="s">
        <v>177</v>
      </c>
      <c r="C3931" t="s">
        <v>1506</v>
      </c>
      <c r="D3931" t="s">
        <v>153</v>
      </c>
      <c r="E3931" t="s">
        <v>188</v>
      </c>
      <c r="F3931" t="s">
        <v>3</v>
      </c>
      <c r="G3931" t="s">
        <v>39769</v>
      </c>
      <c r="H3931" t="s">
        <v>8377</v>
      </c>
      <c r="I3931" t="s">
        <v>39770</v>
      </c>
      <c r="J3931" t="s">
        <v>3155</v>
      </c>
      <c r="K3931" t="s">
        <v>39771</v>
      </c>
      <c r="L3931" t="s">
        <v>39772</v>
      </c>
      <c r="M3931" t="s">
        <v>39773</v>
      </c>
    </row>
    <row r="3932" spans="1:13">
      <c r="A3932" t="s">
        <v>177</v>
      </c>
      <c r="B3932" t="s">
        <v>177</v>
      </c>
      <c r="C3932" t="s">
        <v>1506</v>
      </c>
      <c r="D3932" t="s">
        <v>153</v>
      </c>
      <c r="E3932" t="s">
        <v>188</v>
      </c>
      <c r="F3932" t="s">
        <v>10</v>
      </c>
      <c r="G3932" t="s">
        <v>39774</v>
      </c>
      <c r="H3932" t="s">
        <v>10696</v>
      </c>
      <c r="I3932" t="s">
        <v>39775</v>
      </c>
      <c r="J3932" t="s">
        <v>2506</v>
      </c>
      <c r="K3932" t="s">
        <v>39776</v>
      </c>
      <c r="L3932" t="s">
        <v>39777</v>
      </c>
      <c r="M3932" t="s">
        <v>39778</v>
      </c>
    </row>
    <row r="3933" spans="1:13">
      <c r="A3933" t="s">
        <v>177</v>
      </c>
      <c r="B3933" t="s">
        <v>177</v>
      </c>
      <c r="C3933" t="s">
        <v>1506</v>
      </c>
      <c r="D3933" t="s">
        <v>153</v>
      </c>
      <c r="E3933" t="s">
        <v>188</v>
      </c>
      <c r="F3933" t="s">
        <v>2</v>
      </c>
      <c r="G3933" t="s">
        <v>39779</v>
      </c>
      <c r="H3933" t="s">
        <v>12155</v>
      </c>
      <c r="I3933" t="s">
        <v>39780</v>
      </c>
      <c r="J3933" t="s">
        <v>4582</v>
      </c>
      <c r="K3933" t="s">
        <v>39781</v>
      </c>
      <c r="L3933" t="s">
        <v>39782</v>
      </c>
      <c r="M3933" t="s">
        <v>39783</v>
      </c>
    </row>
    <row r="3934" spans="1:13">
      <c r="A3934" t="s">
        <v>177</v>
      </c>
      <c r="B3934" t="s">
        <v>177</v>
      </c>
      <c r="C3934" t="s">
        <v>1506</v>
      </c>
      <c r="D3934" t="s">
        <v>153</v>
      </c>
      <c r="E3934" t="s">
        <v>188</v>
      </c>
      <c r="F3934" t="s">
        <v>4</v>
      </c>
      <c r="G3934" t="s">
        <v>39784</v>
      </c>
      <c r="H3934" t="s">
        <v>3784</v>
      </c>
      <c r="I3934" t="s">
        <v>39785</v>
      </c>
      <c r="J3934" t="s">
        <v>1343</v>
      </c>
      <c r="K3934" t="s">
        <v>39786</v>
      </c>
      <c r="L3934" t="s">
        <v>39787</v>
      </c>
      <c r="M3934" t="s">
        <v>39788</v>
      </c>
    </row>
    <row r="3935" spans="1:13">
      <c r="A3935" t="s">
        <v>177</v>
      </c>
      <c r="B3935" t="s">
        <v>177</v>
      </c>
      <c r="C3935" t="s">
        <v>1506</v>
      </c>
      <c r="D3935" t="s">
        <v>153</v>
      </c>
      <c r="E3935" t="s">
        <v>188</v>
      </c>
      <c r="F3935" t="s">
        <v>11</v>
      </c>
      <c r="G3935" t="s">
        <v>39789</v>
      </c>
      <c r="H3935" t="s">
        <v>4643</v>
      </c>
      <c r="I3935" t="s">
        <v>39790</v>
      </c>
      <c r="J3935" t="s">
        <v>2027</v>
      </c>
      <c r="K3935" t="s">
        <v>39600</v>
      </c>
      <c r="L3935" t="s">
        <v>39791</v>
      </c>
      <c r="M3935" t="s">
        <v>39792</v>
      </c>
    </row>
    <row r="3936" spans="1:13">
      <c r="A3936" t="s">
        <v>177</v>
      </c>
      <c r="B3936" t="s">
        <v>177</v>
      </c>
      <c r="C3936" t="s">
        <v>1506</v>
      </c>
      <c r="D3936" t="s">
        <v>153</v>
      </c>
      <c r="E3936" t="s">
        <v>188</v>
      </c>
      <c r="F3936" t="s">
        <v>20</v>
      </c>
      <c r="G3936" t="s">
        <v>39793</v>
      </c>
      <c r="H3936" t="s">
        <v>2692</v>
      </c>
      <c r="I3936" t="s">
        <v>39794</v>
      </c>
      <c r="J3936" t="s">
        <v>2137</v>
      </c>
      <c r="K3936" t="s">
        <v>39686</v>
      </c>
      <c r="L3936" t="s">
        <v>39795</v>
      </c>
      <c r="M3936" t="s">
        <v>37210</v>
      </c>
    </row>
    <row r="3937" spans="1:13">
      <c r="A3937" t="s">
        <v>177</v>
      </c>
      <c r="B3937" t="s">
        <v>177</v>
      </c>
      <c r="C3937" t="s">
        <v>1506</v>
      </c>
      <c r="D3937" t="s">
        <v>153</v>
      </c>
      <c r="E3937" t="s">
        <v>292</v>
      </c>
      <c r="F3937" t="s">
        <v>3</v>
      </c>
      <c r="G3937" t="s">
        <v>39796</v>
      </c>
      <c r="H3937" t="s">
        <v>2184</v>
      </c>
      <c r="I3937" t="s">
        <v>39574</v>
      </c>
      <c r="J3937" t="s">
        <v>7833</v>
      </c>
      <c r="K3937" t="s">
        <v>39797</v>
      </c>
      <c r="L3937" t="s">
        <v>39576</v>
      </c>
      <c r="M3937" t="s">
        <v>39798</v>
      </c>
    </row>
    <row r="3938" spans="1:13">
      <c r="A3938" t="s">
        <v>177</v>
      </c>
      <c r="B3938" t="s">
        <v>177</v>
      </c>
      <c r="C3938" t="s">
        <v>1506</v>
      </c>
      <c r="D3938" t="s">
        <v>153</v>
      </c>
      <c r="E3938" t="s">
        <v>292</v>
      </c>
      <c r="F3938" t="s">
        <v>10</v>
      </c>
      <c r="G3938" t="s">
        <v>39799</v>
      </c>
      <c r="H3938" t="s">
        <v>12350</v>
      </c>
      <c r="I3938" t="s">
        <v>39800</v>
      </c>
      <c r="J3938" t="s">
        <v>3609</v>
      </c>
      <c r="K3938" t="s">
        <v>39550</v>
      </c>
      <c r="L3938" t="s">
        <v>39801</v>
      </c>
      <c r="M3938" t="s">
        <v>39802</v>
      </c>
    </row>
    <row r="3939" spans="1:13">
      <c r="A3939" t="s">
        <v>177</v>
      </c>
      <c r="B3939" t="s">
        <v>177</v>
      </c>
      <c r="C3939" t="s">
        <v>1506</v>
      </c>
      <c r="D3939" t="s">
        <v>153</v>
      </c>
      <c r="E3939" t="s">
        <v>292</v>
      </c>
      <c r="F3939" t="s">
        <v>2</v>
      </c>
      <c r="G3939" t="s">
        <v>39803</v>
      </c>
      <c r="H3939" t="s">
        <v>9964</v>
      </c>
      <c r="I3939" t="s">
        <v>39804</v>
      </c>
      <c r="J3939" t="s">
        <v>3768</v>
      </c>
      <c r="K3939" t="s">
        <v>39805</v>
      </c>
      <c r="L3939" t="s">
        <v>39806</v>
      </c>
      <c r="M3939" t="s">
        <v>39807</v>
      </c>
    </row>
    <row r="3940" spans="1:13">
      <c r="A3940" t="s">
        <v>177</v>
      </c>
      <c r="B3940" t="s">
        <v>177</v>
      </c>
      <c r="C3940" t="s">
        <v>1506</v>
      </c>
      <c r="D3940" t="s">
        <v>153</v>
      </c>
      <c r="E3940" t="s">
        <v>292</v>
      </c>
      <c r="F3940" t="s">
        <v>4</v>
      </c>
      <c r="G3940" t="s">
        <v>39808</v>
      </c>
      <c r="H3940" t="s">
        <v>3700</v>
      </c>
      <c r="I3940" t="s">
        <v>39809</v>
      </c>
      <c r="J3940" t="s">
        <v>2608</v>
      </c>
      <c r="K3940" t="s">
        <v>39810</v>
      </c>
      <c r="L3940" t="s">
        <v>39811</v>
      </c>
      <c r="M3940" t="s">
        <v>39812</v>
      </c>
    </row>
    <row r="3941" spans="1:13">
      <c r="A3941" t="s">
        <v>177</v>
      </c>
      <c r="B3941" t="s">
        <v>177</v>
      </c>
      <c r="C3941" t="s">
        <v>1506</v>
      </c>
      <c r="D3941" t="s">
        <v>153</v>
      </c>
      <c r="E3941" t="s">
        <v>292</v>
      </c>
      <c r="F3941" t="s">
        <v>11</v>
      </c>
      <c r="G3941" t="s">
        <v>39813</v>
      </c>
      <c r="H3941" t="s">
        <v>2402</v>
      </c>
      <c r="I3941" t="s">
        <v>39814</v>
      </c>
      <c r="J3941" t="s">
        <v>1721</v>
      </c>
      <c r="K3941" t="s">
        <v>39815</v>
      </c>
      <c r="L3941" t="s">
        <v>39816</v>
      </c>
      <c r="M3941" t="s">
        <v>39817</v>
      </c>
    </row>
    <row r="3942" spans="1:13">
      <c r="A3942" t="s">
        <v>177</v>
      </c>
      <c r="B3942" t="s">
        <v>177</v>
      </c>
      <c r="C3942" t="s">
        <v>1506</v>
      </c>
      <c r="D3942" t="s">
        <v>153</v>
      </c>
      <c r="E3942" t="s">
        <v>292</v>
      </c>
      <c r="F3942" t="s">
        <v>20</v>
      </c>
      <c r="G3942" t="s">
        <v>39818</v>
      </c>
      <c r="H3942" t="s">
        <v>2654</v>
      </c>
      <c r="I3942" t="s">
        <v>39819</v>
      </c>
      <c r="J3942" t="s">
        <v>2007</v>
      </c>
      <c r="K3942" t="s">
        <v>39820</v>
      </c>
      <c r="L3942" t="s">
        <v>39821</v>
      </c>
      <c r="M3942" t="s">
        <v>39822</v>
      </c>
    </row>
    <row r="3943" spans="1:13">
      <c r="A3943" t="s">
        <v>177</v>
      </c>
      <c r="B3943" t="s">
        <v>177</v>
      </c>
      <c r="C3943" t="s">
        <v>1506</v>
      </c>
      <c r="D3943" t="s">
        <v>153</v>
      </c>
      <c r="E3943" t="s">
        <v>300</v>
      </c>
      <c r="F3943" t="s">
        <v>3</v>
      </c>
      <c r="G3943" t="s">
        <v>39823</v>
      </c>
      <c r="H3943" t="s">
        <v>12232</v>
      </c>
      <c r="I3943" t="s">
        <v>39824</v>
      </c>
      <c r="J3943" t="s">
        <v>7632</v>
      </c>
      <c r="K3943" t="s">
        <v>39825</v>
      </c>
      <c r="L3943" t="s">
        <v>39826</v>
      </c>
      <c r="M3943" t="s">
        <v>39827</v>
      </c>
    </row>
    <row r="3944" spans="1:13">
      <c r="A3944" t="s">
        <v>177</v>
      </c>
      <c r="B3944" t="s">
        <v>177</v>
      </c>
      <c r="C3944" t="s">
        <v>1506</v>
      </c>
      <c r="D3944" t="s">
        <v>153</v>
      </c>
      <c r="E3944" t="s">
        <v>300</v>
      </c>
      <c r="F3944" t="s">
        <v>10</v>
      </c>
      <c r="G3944" t="s">
        <v>39828</v>
      </c>
      <c r="H3944" t="s">
        <v>6929</v>
      </c>
      <c r="I3944" t="s">
        <v>39829</v>
      </c>
      <c r="J3944" t="s">
        <v>6288</v>
      </c>
      <c r="K3944" t="s">
        <v>39830</v>
      </c>
      <c r="L3944" t="s">
        <v>39831</v>
      </c>
      <c r="M3944" t="s">
        <v>39832</v>
      </c>
    </row>
    <row r="3945" spans="1:13">
      <c r="A3945" t="s">
        <v>177</v>
      </c>
      <c r="B3945" t="s">
        <v>177</v>
      </c>
      <c r="C3945" t="s">
        <v>1506</v>
      </c>
      <c r="D3945" t="s">
        <v>153</v>
      </c>
      <c r="E3945" t="s">
        <v>300</v>
      </c>
      <c r="F3945" t="s">
        <v>2</v>
      </c>
      <c r="G3945" t="s">
        <v>39833</v>
      </c>
      <c r="H3945" t="s">
        <v>1729</v>
      </c>
      <c r="I3945" t="s">
        <v>39834</v>
      </c>
      <c r="J3945" t="s">
        <v>2499</v>
      </c>
      <c r="K3945" t="s">
        <v>39835</v>
      </c>
      <c r="L3945" t="s">
        <v>39836</v>
      </c>
      <c r="M3945" t="s">
        <v>39837</v>
      </c>
    </row>
    <row r="3946" spans="1:13">
      <c r="A3946" t="s">
        <v>177</v>
      </c>
      <c r="B3946" t="s">
        <v>177</v>
      </c>
      <c r="C3946" t="s">
        <v>1506</v>
      </c>
      <c r="D3946" t="s">
        <v>153</v>
      </c>
      <c r="E3946" t="s">
        <v>300</v>
      </c>
      <c r="F3946" t="s">
        <v>4</v>
      </c>
      <c r="G3946" t="s">
        <v>39838</v>
      </c>
      <c r="H3946" t="s">
        <v>2564</v>
      </c>
      <c r="I3946" t="s">
        <v>39713</v>
      </c>
      <c r="J3946" t="s">
        <v>1744</v>
      </c>
      <c r="K3946" t="s">
        <v>39629</v>
      </c>
      <c r="L3946" t="s">
        <v>30047</v>
      </c>
      <c r="M3946" t="s">
        <v>39839</v>
      </c>
    </row>
    <row r="3947" spans="1:13">
      <c r="A3947" t="s">
        <v>177</v>
      </c>
      <c r="B3947" t="s">
        <v>177</v>
      </c>
      <c r="C3947" t="s">
        <v>1506</v>
      </c>
      <c r="D3947" t="s">
        <v>153</v>
      </c>
      <c r="E3947" t="s">
        <v>300</v>
      </c>
      <c r="F3947" t="s">
        <v>11</v>
      </c>
      <c r="G3947" t="s">
        <v>39840</v>
      </c>
      <c r="H3947" t="s">
        <v>2564</v>
      </c>
      <c r="I3947" t="s">
        <v>39713</v>
      </c>
      <c r="J3947" t="s">
        <v>1546</v>
      </c>
      <c r="K3947" t="s">
        <v>39841</v>
      </c>
      <c r="L3947" t="s">
        <v>39842</v>
      </c>
      <c r="M3947" t="s">
        <v>39839</v>
      </c>
    </row>
    <row r="3948" spans="1:13">
      <c r="A3948" t="s">
        <v>177</v>
      </c>
      <c r="B3948" t="s">
        <v>177</v>
      </c>
      <c r="C3948" t="s">
        <v>1506</v>
      </c>
      <c r="D3948" t="s">
        <v>153</v>
      </c>
      <c r="E3948" t="s">
        <v>300</v>
      </c>
      <c r="F3948" t="s">
        <v>20</v>
      </c>
      <c r="G3948" t="s">
        <v>39843</v>
      </c>
      <c r="H3948" t="s">
        <v>2135</v>
      </c>
      <c r="I3948" t="s">
        <v>39844</v>
      </c>
      <c r="J3948" t="s">
        <v>1897</v>
      </c>
      <c r="K3948" t="s">
        <v>39845</v>
      </c>
      <c r="L3948" t="s">
        <v>39846</v>
      </c>
      <c r="M3948" t="s">
        <v>39847</v>
      </c>
    </row>
    <row r="3949" spans="1:13">
      <c r="A3949" t="s">
        <v>177</v>
      </c>
      <c r="B3949" t="s">
        <v>177</v>
      </c>
      <c r="C3949" t="s">
        <v>1506</v>
      </c>
      <c r="D3949" t="s">
        <v>154</v>
      </c>
      <c r="E3949" t="s">
        <v>277</v>
      </c>
      <c r="F3949" t="s">
        <v>3</v>
      </c>
      <c r="G3949" t="s">
        <v>39848</v>
      </c>
      <c r="H3949" t="s">
        <v>5857</v>
      </c>
      <c r="I3949" t="s">
        <v>39849</v>
      </c>
      <c r="J3949" t="s">
        <v>1155</v>
      </c>
      <c r="K3949" t="s">
        <v>39850</v>
      </c>
      <c r="L3949" t="s">
        <v>39851</v>
      </c>
      <c r="M3949" t="s">
        <v>39852</v>
      </c>
    </row>
    <row r="3950" spans="1:13">
      <c r="A3950" t="s">
        <v>177</v>
      </c>
      <c r="B3950" t="s">
        <v>177</v>
      </c>
      <c r="C3950" t="s">
        <v>1506</v>
      </c>
      <c r="D3950" t="s">
        <v>154</v>
      </c>
      <c r="E3950" t="s">
        <v>277</v>
      </c>
      <c r="F3950" t="s">
        <v>10</v>
      </c>
      <c r="G3950" t="s">
        <v>39853</v>
      </c>
      <c r="H3950" t="s">
        <v>9051</v>
      </c>
      <c r="I3950" t="s">
        <v>39854</v>
      </c>
      <c r="J3950" t="s">
        <v>1905</v>
      </c>
      <c r="K3950" t="s">
        <v>39855</v>
      </c>
      <c r="L3950" t="s">
        <v>39856</v>
      </c>
      <c r="M3950" t="s">
        <v>39857</v>
      </c>
    </row>
    <row r="3951" spans="1:13">
      <c r="A3951" t="s">
        <v>177</v>
      </c>
      <c r="B3951" t="s">
        <v>177</v>
      </c>
      <c r="C3951" t="s">
        <v>1506</v>
      </c>
      <c r="D3951" t="s">
        <v>154</v>
      </c>
      <c r="E3951" t="s">
        <v>277</v>
      </c>
      <c r="F3951" t="s">
        <v>2</v>
      </c>
      <c r="G3951" t="s">
        <v>39858</v>
      </c>
      <c r="H3951" t="s">
        <v>12326</v>
      </c>
      <c r="I3951" t="s">
        <v>39859</v>
      </c>
      <c r="J3951" t="s">
        <v>6596</v>
      </c>
      <c r="K3951" t="s">
        <v>39860</v>
      </c>
      <c r="L3951" t="s">
        <v>39861</v>
      </c>
      <c r="M3951" t="s">
        <v>39862</v>
      </c>
    </row>
    <row r="3952" spans="1:13">
      <c r="A3952" t="s">
        <v>177</v>
      </c>
      <c r="B3952" t="s">
        <v>177</v>
      </c>
      <c r="C3952" t="s">
        <v>1506</v>
      </c>
      <c r="D3952" t="s">
        <v>154</v>
      </c>
      <c r="E3952" t="s">
        <v>277</v>
      </c>
      <c r="F3952" t="s">
        <v>4</v>
      </c>
      <c r="G3952" t="s">
        <v>39863</v>
      </c>
      <c r="H3952" t="s">
        <v>5726</v>
      </c>
      <c r="I3952" t="s">
        <v>39638</v>
      </c>
      <c r="J3952" t="s">
        <v>3056</v>
      </c>
      <c r="K3952" t="s">
        <v>39864</v>
      </c>
      <c r="L3952" t="s">
        <v>39865</v>
      </c>
      <c r="M3952" t="s">
        <v>39866</v>
      </c>
    </row>
    <row r="3953" spans="1:13">
      <c r="A3953" t="s">
        <v>177</v>
      </c>
      <c r="B3953" t="s">
        <v>177</v>
      </c>
      <c r="C3953" t="s">
        <v>1506</v>
      </c>
      <c r="D3953" t="s">
        <v>154</v>
      </c>
      <c r="E3953" t="s">
        <v>277</v>
      </c>
      <c r="F3953" t="s">
        <v>11</v>
      </c>
      <c r="G3953" t="s">
        <v>39867</v>
      </c>
      <c r="H3953" t="s">
        <v>8421</v>
      </c>
      <c r="I3953" t="s">
        <v>39868</v>
      </c>
      <c r="J3953" t="s">
        <v>1719</v>
      </c>
      <c r="K3953" t="s">
        <v>39653</v>
      </c>
      <c r="L3953" t="s">
        <v>39869</v>
      </c>
      <c r="M3953" t="s">
        <v>39870</v>
      </c>
    </row>
    <row r="3954" spans="1:13">
      <c r="A3954" t="s">
        <v>177</v>
      </c>
      <c r="B3954" t="s">
        <v>177</v>
      </c>
      <c r="C3954" t="s">
        <v>1506</v>
      </c>
      <c r="D3954" t="s">
        <v>154</v>
      </c>
      <c r="E3954" t="s">
        <v>277</v>
      </c>
      <c r="F3954" t="s">
        <v>20</v>
      </c>
      <c r="G3954" t="s">
        <v>39871</v>
      </c>
      <c r="H3954" t="s">
        <v>2412</v>
      </c>
      <c r="I3954" t="s">
        <v>39872</v>
      </c>
      <c r="J3954" t="s">
        <v>2404</v>
      </c>
      <c r="K3954" t="s">
        <v>39873</v>
      </c>
      <c r="L3954" t="s">
        <v>39874</v>
      </c>
      <c r="M3954" t="s">
        <v>39875</v>
      </c>
    </row>
    <row r="3955" spans="1:13">
      <c r="A3955" t="s">
        <v>177</v>
      </c>
      <c r="B3955" t="s">
        <v>177</v>
      </c>
      <c r="C3955" t="s">
        <v>1506</v>
      </c>
      <c r="D3955" t="s">
        <v>154</v>
      </c>
      <c r="E3955" t="s">
        <v>315</v>
      </c>
      <c r="F3955" t="s">
        <v>3</v>
      </c>
      <c r="G3955" t="s">
        <v>39876</v>
      </c>
      <c r="H3955" t="s">
        <v>3243</v>
      </c>
      <c r="I3955" t="s">
        <v>39877</v>
      </c>
      <c r="J3955" t="s">
        <v>2840</v>
      </c>
      <c r="K3955" t="s">
        <v>39878</v>
      </c>
      <c r="L3955" t="s">
        <v>39879</v>
      </c>
      <c r="M3955" t="s">
        <v>39880</v>
      </c>
    </row>
    <row r="3956" spans="1:13">
      <c r="A3956" t="s">
        <v>177</v>
      </c>
      <c r="B3956" t="s">
        <v>177</v>
      </c>
      <c r="C3956" t="s">
        <v>1506</v>
      </c>
      <c r="D3956" t="s">
        <v>154</v>
      </c>
      <c r="E3956" t="s">
        <v>315</v>
      </c>
      <c r="F3956" t="s">
        <v>10</v>
      </c>
      <c r="G3956" t="s">
        <v>39881</v>
      </c>
      <c r="H3956" t="s">
        <v>8928</v>
      </c>
      <c r="I3956" t="s">
        <v>39882</v>
      </c>
      <c r="J3956" t="s">
        <v>2447</v>
      </c>
      <c r="K3956" t="s">
        <v>39883</v>
      </c>
      <c r="L3956" t="s">
        <v>39884</v>
      </c>
      <c r="M3956" t="s">
        <v>39885</v>
      </c>
    </row>
    <row r="3957" spans="1:13">
      <c r="A3957" t="s">
        <v>177</v>
      </c>
      <c r="B3957" t="s">
        <v>177</v>
      </c>
      <c r="C3957" t="s">
        <v>1506</v>
      </c>
      <c r="D3957" t="s">
        <v>154</v>
      </c>
      <c r="E3957" t="s">
        <v>315</v>
      </c>
      <c r="F3957" t="s">
        <v>2</v>
      </c>
      <c r="G3957" t="s">
        <v>39886</v>
      </c>
      <c r="H3957" t="s">
        <v>12861</v>
      </c>
      <c r="I3957" t="s">
        <v>39887</v>
      </c>
      <c r="J3957" t="s">
        <v>949</v>
      </c>
      <c r="K3957" t="s">
        <v>39888</v>
      </c>
      <c r="L3957" t="s">
        <v>39889</v>
      </c>
      <c r="M3957" t="s">
        <v>39890</v>
      </c>
    </row>
    <row r="3958" spans="1:13">
      <c r="A3958" t="s">
        <v>177</v>
      </c>
      <c r="B3958" t="s">
        <v>177</v>
      </c>
      <c r="C3958" t="s">
        <v>1506</v>
      </c>
      <c r="D3958" t="s">
        <v>154</v>
      </c>
      <c r="E3958" t="s">
        <v>315</v>
      </c>
      <c r="F3958" t="s">
        <v>4</v>
      </c>
      <c r="G3958" t="s">
        <v>39891</v>
      </c>
      <c r="H3958" t="s">
        <v>7723</v>
      </c>
      <c r="I3958" t="s">
        <v>39892</v>
      </c>
      <c r="J3958" t="s">
        <v>3623</v>
      </c>
      <c r="K3958" t="s">
        <v>39893</v>
      </c>
      <c r="L3958" t="s">
        <v>39894</v>
      </c>
      <c r="M3958" t="s">
        <v>39895</v>
      </c>
    </row>
    <row r="3959" spans="1:13">
      <c r="A3959" t="s">
        <v>177</v>
      </c>
      <c r="B3959" t="s">
        <v>177</v>
      </c>
      <c r="C3959" t="s">
        <v>1506</v>
      </c>
      <c r="D3959" t="s">
        <v>154</v>
      </c>
      <c r="E3959" t="s">
        <v>315</v>
      </c>
      <c r="F3959" t="s">
        <v>11</v>
      </c>
      <c r="G3959" t="s">
        <v>39896</v>
      </c>
      <c r="H3959" t="s">
        <v>2653</v>
      </c>
      <c r="I3959" t="s">
        <v>39897</v>
      </c>
      <c r="J3959" t="s">
        <v>2052</v>
      </c>
      <c r="K3959" t="s">
        <v>39898</v>
      </c>
      <c r="L3959" t="s">
        <v>39899</v>
      </c>
      <c r="M3959" t="s">
        <v>39900</v>
      </c>
    </row>
    <row r="3960" spans="1:13">
      <c r="A3960" t="s">
        <v>177</v>
      </c>
      <c r="B3960" t="s">
        <v>177</v>
      </c>
      <c r="C3960" t="s">
        <v>1506</v>
      </c>
      <c r="D3960" t="s">
        <v>154</v>
      </c>
      <c r="E3960" t="s">
        <v>315</v>
      </c>
      <c r="F3960" t="s">
        <v>20</v>
      </c>
      <c r="G3960" t="s">
        <v>39901</v>
      </c>
      <c r="H3960" t="s">
        <v>3917</v>
      </c>
      <c r="I3960" t="s">
        <v>39902</v>
      </c>
      <c r="J3960" t="s">
        <v>1875</v>
      </c>
      <c r="K3960" t="s">
        <v>39903</v>
      </c>
      <c r="L3960" t="s">
        <v>39904</v>
      </c>
      <c r="M3960" t="s">
        <v>39905</v>
      </c>
    </row>
    <row r="3961" spans="1:13">
      <c r="A3961" t="s">
        <v>177</v>
      </c>
      <c r="B3961" t="s">
        <v>177</v>
      </c>
      <c r="C3961" t="s">
        <v>1506</v>
      </c>
      <c r="D3961" t="s">
        <v>154</v>
      </c>
      <c r="E3961" t="s">
        <v>323</v>
      </c>
      <c r="F3961" t="s">
        <v>3</v>
      </c>
      <c r="G3961" t="s">
        <v>39906</v>
      </c>
      <c r="H3961" t="s">
        <v>7133</v>
      </c>
      <c r="I3961" t="s">
        <v>39907</v>
      </c>
      <c r="J3961" t="s">
        <v>7121</v>
      </c>
      <c r="K3961" t="s">
        <v>39908</v>
      </c>
      <c r="L3961" t="s">
        <v>39909</v>
      </c>
      <c r="M3961" t="s">
        <v>39910</v>
      </c>
    </row>
    <row r="3962" spans="1:13">
      <c r="A3962" t="s">
        <v>177</v>
      </c>
      <c r="B3962" t="s">
        <v>177</v>
      </c>
      <c r="C3962" t="s">
        <v>1506</v>
      </c>
      <c r="D3962" t="s">
        <v>154</v>
      </c>
      <c r="E3962" t="s">
        <v>323</v>
      </c>
      <c r="F3962" t="s">
        <v>10</v>
      </c>
      <c r="G3962" t="s">
        <v>39911</v>
      </c>
      <c r="H3962" t="s">
        <v>11460</v>
      </c>
      <c r="I3962" t="s">
        <v>39912</v>
      </c>
      <c r="J3962" t="s">
        <v>7822</v>
      </c>
      <c r="K3962" t="s">
        <v>39913</v>
      </c>
      <c r="L3962" t="s">
        <v>39914</v>
      </c>
      <c r="M3962" t="s">
        <v>39915</v>
      </c>
    </row>
    <row r="3963" spans="1:13">
      <c r="A3963" t="s">
        <v>177</v>
      </c>
      <c r="B3963" t="s">
        <v>177</v>
      </c>
      <c r="C3963" t="s">
        <v>1506</v>
      </c>
      <c r="D3963" t="s">
        <v>154</v>
      </c>
      <c r="E3963" t="s">
        <v>323</v>
      </c>
      <c r="F3963" t="s">
        <v>2</v>
      </c>
      <c r="G3963" t="s">
        <v>39916</v>
      </c>
      <c r="H3963" t="s">
        <v>2389</v>
      </c>
      <c r="I3963" t="s">
        <v>39917</v>
      </c>
      <c r="J3963" t="s">
        <v>4630</v>
      </c>
      <c r="K3963" t="s">
        <v>39918</v>
      </c>
      <c r="L3963" t="s">
        <v>39919</v>
      </c>
      <c r="M3963" t="s">
        <v>39920</v>
      </c>
    </row>
    <row r="3964" spans="1:13">
      <c r="A3964" t="s">
        <v>177</v>
      </c>
      <c r="B3964" t="s">
        <v>177</v>
      </c>
      <c r="C3964" t="s">
        <v>1506</v>
      </c>
      <c r="D3964" t="s">
        <v>154</v>
      </c>
      <c r="E3964" t="s">
        <v>323</v>
      </c>
      <c r="F3964" t="s">
        <v>4</v>
      </c>
      <c r="G3964" t="s">
        <v>39921</v>
      </c>
      <c r="H3964" t="s">
        <v>1250</v>
      </c>
      <c r="I3964" t="s">
        <v>39922</v>
      </c>
      <c r="J3964" t="s">
        <v>2502</v>
      </c>
      <c r="K3964" t="s">
        <v>39923</v>
      </c>
      <c r="L3964" t="s">
        <v>39924</v>
      </c>
      <c r="M3964" t="s">
        <v>39925</v>
      </c>
    </row>
    <row r="3965" spans="1:13">
      <c r="A3965" t="s">
        <v>177</v>
      </c>
      <c r="B3965" t="s">
        <v>177</v>
      </c>
      <c r="C3965" t="s">
        <v>1506</v>
      </c>
      <c r="D3965" t="s">
        <v>154</v>
      </c>
      <c r="E3965" t="s">
        <v>323</v>
      </c>
      <c r="F3965" t="s">
        <v>11</v>
      </c>
      <c r="G3965" t="s">
        <v>39926</v>
      </c>
      <c r="H3965" t="s">
        <v>4115</v>
      </c>
      <c r="I3965" t="s">
        <v>39927</v>
      </c>
      <c r="J3965" t="s">
        <v>1613</v>
      </c>
      <c r="K3965" t="s">
        <v>39928</v>
      </c>
      <c r="L3965" t="s">
        <v>39929</v>
      </c>
      <c r="M3965" t="s">
        <v>39930</v>
      </c>
    </row>
    <row r="3966" spans="1:13">
      <c r="A3966" t="s">
        <v>177</v>
      </c>
      <c r="B3966" t="s">
        <v>177</v>
      </c>
      <c r="C3966" t="s">
        <v>1506</v>
      </c>
      <c r="D3966" t="s">
        <v>154</v>
      </c>
      <c r="E3966" t="s">
        <v>323</v>
      </c>
      <c r="F3966" t="s">
        <v>20</v>
      </c>
      <c r="G3966" t="s">
        <v>39931</v>
      </c>
      <c r="H3966" t="s">
        <v>2818</v>
      </c>
      <c r="I3966" t="s">
        <v>39932</v>
      </c>
      <c r="J3966" t="s">
        <v>2027</v>
      </c>
      <c r="K3966" t="s">
        <v>39600</v>
      </c>
      <c r="L3966" t="s">
        <v>39933</v>
      </c>
      <c r="M3966" t="s">
        <v>39934</v>
      </c>
    </row>
    <row r="3967" spans="1:13">
      <c r="A3967" t="s">
        <v>177</v>
      </c>
      <c r="B3967" t="s">
        <v>177</v>
      </c>
      <c r="C3967" t="s">
        <v>1506</v>
      </c>
      <c r="D3967" t="s">
        <v>154</v>
      </c>
      <c r="E3967" t="s">
        <v>331</v>
      </c>
      <c r="F3967" t="s">
        <v>3</v>
      </c>
      <c r="G3967" t="s">
        <v>39935</v>
      </c>
      <c r="H3967" t="s">
        <v>13088</v>
      </c>
      <c r="I3967" t="s">
        <v>39936</v>
      </c>
      <c r="J3967" t="s">
        <v>6008</v>
      </c>
      <c r="K3967" t="s">
        <v>39937</v>
      </c>
      <c r="L3967" t="s">
        <v>39938</v>
      </c>
      <c r="M3967" t="s">
        <v>39939</v>
      </c>
    </row>
    <row r="3968" spans="1:13">
      <c r="A3968" t="s">
        <v>177</v>
      </c>
      <c r="B3968" t="s">
        <v>177</v>
      </c>
      <c r="C3968" t="s">
        <v>1506</v>
      </c>
      <c r="D3968" t="s">
        <v>154</v>
      </c>
      <c r="E3968" t="s">
        <v>331</v>
      </c>
      <c r="F3968" t="s">
        <v>10</v>
      </c>
      <c r="G3968" t="s">
        <v>39940</v>
      </c>
      <c r="H3968" t="s">
        <v>8335</v>
      </c>
      <c r="I3968" t="s">
        <v>39941</v>
      </c>
      <c r="J3968" t="s">
        <v>1621</v>
      </c>
      <c r="K3968" t="s">
        <v>39942</v>
      </c>
      <c r="L3968" t="s">
        <v>39943</v>
      </c>
      <c r="M3968" t="s">
        <v>39944</v>
      </c>
    </row>
    <row r="3969" spans="1:13">
      <c r="A3969" t="s">
        <v>177</v>
      </c>
      <c r="B3969" t="s">
        <v>177</v>
      </c>
      <c r="C3969" t="s">
        <v>1506</v>
      </c>
      <c r="D3969" t="s">
        <v>154</v>
      </c>
      <c r="E3969" t="s">
        <v>331</v>
      </c>
      <c r="F3969" t="s">
        <v>2</v>
      </c>
      <c r="G3969" t="s">
        <v>39945</v>
      </c>
      <c r="H3969" t="s">
        <v>3471</v>
      </c>
      <c r="I3969" t="s">
        <v>39946</v>
      </c>
      <c r="J3969" t="s">
        <v>3073</v>
      </c>
      <c r="K3969" t="s">
        <v>39947</v>
      </c>
      <c r="L3969" t="s">
        <v>39948</v>
      </c>
      <c r="M3969" t="s">
        <v>39949</v>
      </c>
    </row>
    <row r="3970" spans="1:13">
      <c r="A3970" t="s">
        <v>177</v>
      </c>
      <c r="B3970" t="s">
        <v>177</v>
      </c>
      <c r="C3970" t="s">
        <v>1506</v>
      </c>
      <c r="D3970" t="s">
        <v>154</v>
      </c>
      <c r="E3970" t="s">
        <v>331</v>
      </c>
      <c r="F3970" t="s">
        <v>4</v>
      </c>
      <c r="G3970" t="s">
        <v>39950</v>
      </c>
      <c r="H3970" t="s">
        <v>2060</v>
      </c>
      <c r="I3970" t="s">
        <v>39951</v>
      </c>
      <c r="J3970" t="s">
        <v>1918</v>
      </c>
      <c r="K3970" t="s">
        <v>39952</v>
      </c>
      <c r="L3970" t="s">
        <v>27458</v>
      </c>
      <c r="M3970" t="s">
        <v>39953</v>
      </c>
    </row>
    <row r="3971" spans="1:13">
      <c r="A3971" t="s">
        <v>177</v>
      </c>
      <c r="B3971" t="s">
        <v>177</v>
      </c>
      <c r="C3971" t="s">
        <v>1506</v>
      </c>
      <c r="D3971" t="s">
        <v>154</v>
      </c>
      <c r="E3971" t="s">
        <v>331</v>
      </c>
      <c r="F3971" t="s">
        <v>11</v>
      </c>
      <c r="G3971" t="s">
        <v>39954</v>
      </c>
      <c r="H3971" t="s">
        <v>2390</v>
      </c>
      <c r="I3971" t="s">
        <v>39955</v>
      </c>
      <c r="J3971" t="s">
        <v>1744</v>
      </c>
      <c r="K3971" t="s">
        <v>39629</v>
      </c>
      <c r="L3971" t="s">
        <v>39956</v>
      </c>
      <c r="M3971" t="s">
        <v>39957</v>
      </c>
    </row>
    <row r="3972" spans="1:13">
      <c r="A3972" t="s">
        <v>177</v>
      </c>
      <c r="B3972" t="s">
        <v>177</v>
      </c>
      <c r="C3972" t="s">
        <v>1506</v>
      </c>
      <c r="D3972" t="s">
        <v>154</v>
      </c>
      <c r="E3972" t="s">
        <v>331</v>
      </c>
      <c r="F3972" t="s">
        <v>20</v>
      </c>
      <c r="G3972" t="s">
        <v>39958</v>
      </c>
      <c r="H3972" t="s">
        <v>2608</v>
      </c>
      <c r="I3972" t="s">
        <v>39959</v>
      </c>
      <c r="J3972" t="s">
        <v>1918</v>
      </c>
      <c r="K3972" t="s">
        <v>39952</v>
      </c>
      <c r="L3972" t="s">
        <v>39960</v>
      </c>
      <c r="M3972" t="s">
        <v>13721</v>
      </c>
    </row>
    <row r="3973" spans="1:13">
      <c r="A3973" t="s">
        <v>177</v>
      </c>
      <c r="B3973" t="s">
        <v>177</v>
      </c>
      <c r="C3973" t="s">
        <v>1506</v>
      </c>
      <c r="D3973" t="s">
        <v>155</v>
      </c>
      <c r="E3973" t="s">
        <v>339</v>
      </c>
      <c r="F3973" t="s">
        <v>3</v>
      </c>
      <c r="G3973" t="s">
        <v>39961</v>
      </c>
      <c r="H3973" t="s">
        <v>3035</v>
      </c>
      <c r="I3973" t="s">
        <v>39962</v>
      </c>
      <c r="J3973" t="s">
        <v>4934</v>
      </c>
      <c r="K3973" t="s">
        <v>39963</v>
      </c>
      <c r="L3973" t="s">
        <v>39964</v>
      </c>
      <c r="M3973" t="s">
        <v>39965</v>
      </c>
    </row>
    <row r="3974" spans="1:13">
      <c r="A3974" t="s">
        <v>177</v>
      </c>
      <c r="B3974" t="s">
        <v>177</v>
      </c>
      <c r="C3974" t="s">
        <v>1506</v>
      </c>
      <c r="D3974" t="s">
        <v>155</v>
      </c>
      <c r="E3974" t="s">
        <v>339</v>
      </c>
      <c r="F3974" t="s">
        <v>10</v>
      </c>
      <c r="G3974" t="s">
        <v>39966</v>
      </c>
      <c r="H3974" t="s">
        <v>8562</v>
      </c>
      <c r="I3974" t="s">
        <v>39967</v>
      </c>
      <c r="J3974" t="s">
        <v>4505</v>
      </c>
      <c r="K3974" t="s">
        <v>39968</v>
      </c>
      <c r="L3974" t="s">
        <v>39969</v>
      </c>
      <c r="M3974" t="s">
        <v>39970</v>
      </c>
    </row>
    <row r="3975" spans="1:13">
      <c r="A3975" t="s">
        <v>177</v>
      </c>
      <c r="B3975" t="s">
        <v>177</v>
      </c>
      <c r="C3975" t="s">
        <v>1506</v>
      </c>
      <c r="D3975" t="s">
        <v>155</v>
      </c>
      <c r="E3975" t="s">
        <v>339</v>
      </c>
      <c r="F3975" t="s">
        <v>2</v>
      </c>
      <c r="G3975" t="s">
        <v>39971</v>
      </c>
      <c r="H3975" t="s">
        <v>14538</v>
      </c>
      <c r="I3975" t="s">
        <v>39972</v>
      </c>
      <c r="J3975" t="s">
        <v>1771</v>
      </c>
      <c r="K3975" t="s">
        <v>39973</v>
      </c>
      <c r="L3975" t="s">
        <v>39974</v>
      </c>
      <c r="M3975" t="s">
        <v>39975</v>
      </c>
    </row>
    <row r="3976" spans="1:13">
      <c r="A3976" t="s">
        <v>177</v>
      </c>
      <c r="B3976" t="s">
        <v>177</v>
      </c>
      <c r="C3976" t="s">
        <v>1506</v>
      </c>
      <c r="D3976" t="s">
        <v>155</v>
      </c>
      <c r="E3976" t="s">
        <v>339</v>
      </c>
      <c r="F3976" t="s">
        <v>4</v>
      </c>
      <c r="G3976" t="s">
        <v>39976</v>
      </c>
      <c r="H3976" t="s">
        <v>2449</v>
      </c>
      <c r="I3976" t="s">
        <v>7755</v>
      </c>
      <c r="J3976" t="s">
        <v>3720</v>
      </c>
      <c r="K3976" t="s">
        <v>39977</v>
      </c>
      <c r="L3976" t="s">
        <v>39978</v>
      </c>
      <c r="M3976" t="s">
        <v>39979</v>
      </c>
    </row>
    <row r="3977" spans="1:13">
      <c r="A3977" t="s">
        <v>177</v>
      </c>
      <c r="B3977" t="s">
        <v>177</v>
      </c>
      <c r="C3977" t="s">
        <v>1506</v>
      </c>
      <c r="D3977" t="s">
        <v>155</v>
      </c>
      <c r="E3977" t="s">
        <v>339</v>
      </c>
      <c r="F3977" t="s">
        <v>11</v>
      </c>
      <c r="G3977" t="s">
        <v>39980</v>
      </c>
      <c r="H3977" t="s">
        <v>5428</v>
      </c>
      <c r="I3977" t="s">
        <v>39981</v>
      </c>
      <c r="J3977" t="s">
        <v>2278</v>
      </c>
      <c r="K3977" t="s">
        <v>39982</v>
      </c>
      <c r="L3977" t="s">
        <v>39983</v>
      </c>
      <c r="M3977" t="s">
        <v>39984</v>
      </c>
    </row>
    <row r="3978" spans="1:13">
      <c r="A3978" t="s">
        <v>177</v>
      </c>
      <c r="B3978" t="s">
        <v>177</v>
      </c>
      <c r="C3978" t="s">
        <v>1506</v>
      </c>
      <c r="D3978" t="s">
        <v>155</v>
      </c>
      <c r="E3978" t="s">
        <v>339</v>
      </c>
      <c r="F3978" t="s">
        <v>20</v>
      </c>
      <c r="G3978" t="s">
        <v>39985</v>
      </c>
      <c r="H3978" t="s">
        <v>3675</v>
      </c>
      <c r="I3978" t="s">
        <v>39986</v>
      </c>
      <c r="J3978" t="s">
        <v>2481</v>
      </c>
      <c r="K3978" t="s">
        <v>39987</v>
      </c>
      <c r="L3978" t="s">
        <v>28183</v>
      </c>
      <c r="M3978" t="s">
        <v>39988</v>
      </c>
    </row>
    <row r="3979" spans="1:13">
      <c r="A3979" t="s">
        <v>177</v>
      </c>
      <c r="B3979" t="s">
        <v>177</v>
      </c>
      <c r="C3979" t="s">
        <v>1506</v>
      </c>
      <c r="D3979" t="s">
        <v>155</v>
      </c>
      <c r="E3979" t="s">
        <v>347</v>
      </c>
      <c r="F3979" t="s">
        <v>3</v>
      </c>
      <c r="G3979" t="s">
        <v>39989</v>
      </c>
      <c r="H3979" t="s">
        <v>5186</v>
      </c>
      <c r="I3979" t="s">
        <v>39990</v>
      </c>
      <c r="J3979" t="s">
        <v>4009</v>
      </c>
      <c r="K3979" t="s">
        <v>39991</v>
      </c>
      <c r="L3979" t="s">
        <v>39992</v>
      </c>
      <c r="M3979" t="s">
        <v>39993</v>
      </c>
    </row>
    <row r="3980" spans="1:13">
      <c r="A3980" t="s">
        <v>177</v>
      </c>
      <c r="B3980" t="s">
        <v>177</v>
      </c>
      <c r="C3980" t="s">
        <v>1506</v>
      </c>
      <c r="D3980" t="s">
        <v>155</v>
      </c>
      <c r="E3980" t="s">
        <v>347</v>
      </c>
      <c r="F3980" t="s">
        <v>10</v>
      </c>
      <c r="G3980" t="s">
        <v>39994</v>
      </c>
      <c r="H3980" t="s">
        <v>10390</v>
      </c>
      <c r="I3980" t="s">
        <v>39995</v>
      </c>
      <c r="J3980" t="s">
        <v>2509</v>
      </c>
      <c r="K3980" t="s">
        <v>39752</v>
      </c>
      <c r="L3980" t="s">
        <v>39996</v>
      </c>
      <c r="M3980" t="s">
        <v>39997</v>
      </c>
    </row>
    <row r="3981" spans="1:13">
      <c r="A3981" t="s">
        <v>177</v>
      </c>
      <c r="B3981" t="s">
        <v>177</v>
      </c>
      <c r="C3981" t="s">
        <v>1506</v>
      </c>
      <c r="D3981" t="s">
        <v>155</v>
      </c>
      <c r="E3981" t="s">
        <v>347</v>
      </c>
      <c r="F3981" t="s">
        <v>2</v>
      </c>
      <c r="G3981" t="s">
        <v>39998</v>
      </c>
      <c r="H3981" t="s">
        <v>1533</v>
      </c>
      <c r="I3981" t="s">
        <v>39999</v>
      </c>
      <c r="J3981" t="s">
        <v>2411</v>
      </c>
      <c r="K3981" t="s">
        <v>40000</v>
      </c>
      <c r="L3981" t="s">
        <v>40001</v>
      </c>
      <c r="M3981" t="s">
        <v>40002</v>
      </c>
    </row>
    <row r="3982" spans="1:13">
      <c r="A3982" t="s">
        <v>177</v>
      </c>
      <c r="B3982" t="s">
        <v>177</v>
      </c>
      <c r="C3982" t="s">
        <v>1506</v>
      </c>
      <c r="D3982" t="s">
        <v>155</v>
      </c>
      <c r="E3982" t="s">
        <v>347</v>
      </c>
      <c r="F3982" t="s">
        <v>4</v>
      </c>
      <c r="G3982" t="s">
        <v>40003</v>
      </c>
      <c r="H3982" t="s">
        <v>3353</v>
      </c>
      <c r="I3982" t="s">
        <v>40004</v>
      </c>
      <c r="J3982" t="s">
        <v>2287</v>
      </c>
      <c r="K3982" t="s">
        <v>40005</v>
      </c>
      <c r="L3982" t="s">
        <v>40006</v>
      </c>
      <c r="M3982" t="s">
        <v>40007</v>
      </c>
    </row>
    <row r="3983" spans="1:13">
      <c r="A3983" t="s">
        <v>177</v>
      </c>
      <c r="B3983" t="s">
        <v>177</v>
      </c>
      <c r="C3983" t="s">
        <v>1506</v>
      </c>
      <c r="D3983" t="s">
        <v>155</v>
      </c>
      <c r="E3983" t="s">
        <v>347</v>
      </c>
      <c r="F3983" t="s">
        <v>11</v>
      </c>
      <c r="G3983" t="s">
        <v>40008</v>
      </c>
      <c r="H3983" t="s">
        <v>2613</v>
      </c>
      <c r="I3983" t="s">
        <v>40009</v>
      </c>
      <c r="J3983" t="s">
        <v>1744</v>
      </c>
      <c r="K3983" t="s">
        <v>39629</v>
      </c>
      <c r="L3983" t="s">
        <v>40010</v>
      </c>
      <c r="M3983" t="s">
        <v>40011</v>
      </c>
    </row>
    <row r="3984" spans="1:13">
      <c r="A3984" t="s">
        <v>177</v>
      </c>
      <c r="B3984" t="s">
        <v>177</v>
      </c>
      <c r="C3984" t="s">
        <v>1506</v>
      </c>
      <c r="D3984" t="s">
        <v>155</v>
      </c>
      <c r="E3984" t="s">
        <v>347</v>
      </c>
      <c r="F3984" t="s">
        <v>20</v>
      </c>
      <c r="G3984" t="s">
        <v>40012</v>
      </c>
      <c r="H3984" t="s">
        <v>3191</v>
      </c>
      <c r="I3984" t="s">
        <v>40013</v>
      </c>
      <c r="J3984" t="s">
        <v>1984</v>
      </c>
      <c r="K3984" t="s">
        <v>39565</v>
      </c>
      <c r="L3984" t="s">
        <v>36211</v>
      </c>
      <c r="M3984" t="s">
        <v>40014</v>
      </c>
    </row>
    <row r="3985" spans="1:13">
      <c r="A3985" t="s">
        <v>177</v>
      </c>
      <c r="B3985" t="s">
        <v>177</v>
      </c>
      <c r="C3985" t="s">
        <v>1506</v>
      </c>
      <c r="D3985" t="s">
        <v>155</v>
      </c>
      <c r="E3985" t="s">
        <v>230</v>
      </c>
      <c r="F3985" t="s">
        <v>3</v>
      </c>
      <c r="G3985" t="s">
        <v>40015</v>
      </c>
      <c r="H3985" t="s">
        <v>11148</v>
      </c>
      <c r="I3985" t="s">
        <v>40016</v>
      </c>
      <c r="J3985" t="s">
        <v>9309</v>
      </c>
      <c r="K3985" t="s">
        <v>40017</v>
      </c>
      <c r="L3985" t="s">
        <v>40018</v>
      </c>
      <c r="M3985" t="s">
        <v>40019</v>
      </c>
    </row>
    <row r="3986" spans="1:13">
      <c r="A3986" t="s">
        <v>177</v>
      </c>
      <c r="B3986" t="s">
        <v>177</v>
      </c>
      <c r="C3986" t="s">
        <v>1506</v>
      </c>
      <c r="D3986" t="s">
        <v>155</v>
      </c>
      <c r="E3986" t="s">
        <v>230</v>
      </c>
      <c r="F3986" t="s">
        <v>10</v>
      </c>
      <c r="G3986" t="s">
        <v>40020</v>
      </c>
      <c r="H3986" t="s">
        <v>11782</v>
      </c>
      <c r="I3986" t="s">
        <v>40021</v>
      </c>
      <c r="J3986" t="s">
        <v>2591</v>
      </c>
      <c r="K3986" t="s">
        <v>40022</v>
      </c>
      <c r="L3986" t="s">
        <v>40023</v>
      </c>
      <c r="M3986" t="s">
        <v>40024</v>
      </c>
    </row>
    <row r="3987" spans="1:13">
      <c r="A3987" t="s">
        <v>177</v>
      </c>
      <c r="B3987" t="s">
        <v>177</v>
      </c>
      <c r="C3987" t="s">
        <v>1506</v>
      </c>
      <c r="D3987" t="s">
        <v>155</v>
      </c>
      <c r="E3987" t="s">
        <v>230</v>
      </c>
      <c r="F3987" t="s">
        <v>2</v>
      </c>
      <c r="G3987" t="s">
        <v>40025</v>
      </c>
      <c r="H3987" t="s">
        <v>2894</v>
      </c>
      <c r="I3987" t="s">
        <v>40026</v>
      </c>
      <c r="J3987" t="s">
        <v>2122</v>
      </c>
      <c r="K3987" t="s">
        <v>40027</v>
      </c>
      <c r="L3987" t="s">
        <v>40028</v>
      </c>
      <c r="M3987" t="s">
        <v>40029</v>
      </c>
    </row>
    <row r="3988" spans="1:13">
      <c r="A3988" t="s">
        <v>177</v>
      </c>
      <c r="B3988" t="s">
        <v>177</v>
      </c>
      <c r="C3988" t="s">
        <v>1506</v>
      </c>
      <c r="D3988" t="s">
        <v>155</v>
      </c>
      <c r="E3988" t="s">
        <v>230</v>
      </c>
      <c r="F3988" t="s">
        <v>4</v>
      </c>
      <c r="G3988" t="s">
        <v>40030</v>
      </c>
      <c r="H3988" t="s">
        <v>4821</v>
      </c>
      <c r="I3988" t="s">
        <v>40031</v>
      </c>
      <c r="J3988" t="s">
        <v>1981</v>
      </c>
      <c r="K3988" t="s">
        <v>40032</v>
      </c>
      <c r="L3988" t="s">
        <v>40033</v>
      </c>
      <c r="M3988" t="s">
        <v>40034</v>
      </c>
    </row>
    <row r="3989" spans="1:13">
      <c r="A3989" t="s">
        <v>177</v>
      </c>
      <c r="B3989" t="s">
        <v>177</v>
      </c>
      <c r="C3989" t="s">
        <v>1506</v>
      </c>
      <c r="D3989" t="s">
        <v>155</v>
      </c>
      <c r="E3989" t="s">
        <v>230</v>
      </c>
      <c r="F3989" t="s">
        <v>11</v>
      </c>
      <c r="G3989" t="s">
        <v>40035</v>
      </c>
      <c r="H3989" t="s">
        <v>4115</v>
      </c>
      <c r="I3989" t="s">
        <v>39927</v>
      </c>
      <c r="J3989" t="s">
        <v>1590</v>
      </c>
      <c r="K3989" t="s">
        <v>40036</v>
      </c>
      <c r="L3989" t="s">
        <v>39929</v>
      </c>
      <c r="M3989" t="s">
        <v>40037</v>
      </c>
    </row>
    <row r="3990" spans="1:13">
      <c r="A3990" t="s">
        <v>177</v>
      </c>
      <c r="B3990" t="s">
        <v>177</v>
      </c>
      <c r="C3990" t="s">
        <v>1506</v>
      </c>
      <c r="D3990" t="s">
        <v>155</v>
      </c>
      <c r="E3990" t="s">
        <v>230</v>
      </c>
      <c r="F3990" t="s">
        <v>20</v>
      </c>
      <c r="G3990" t="s">
        <v>40038</v>
      </c>
      <c r="H3990" t="s">
        <v>3289</v>
      </c>
      <c r="I3990" t="s">
        <v>40039</v>
      </c>
      <c r="J3990" t="s">
        <v>2029</v>
      </c>
      <c r="K3990" t="s">
        <v>39570</v>
      </c>
      <c r="L3990" t="s">
        <v>40040</v>
      </c>
      <c r="M3990" t="s">
        <v>40041</v>
      </c>
    </row>
    <row r="3991" spans="1:13">
      <c r="A3991" t="s">
        <v>177</v>
      </c>
      <c r="B3991" t="s">
        <v>177</v>
      </c>
      <c r="C3991" t="s">
        <v>1506</v>
      </c>
      <c r="D3991" t="s">
        <v>155</v>
      </c>
      <c r="E3991" t="s">
        <v>300</v>
      </c>
      <c r="F3991" t="s">
        <v>3</v>
      </c>
      <c r="G3991" t="s">
        <v>40042</v>
      </c>
      <c r="H3991" t="s">
        <v>10041</v>
      </c>
      <c r="I3991" t="s">
        <v>40043</v>
      </c>
      <c r="J3991" t="s">
        <v>2549</v>
      </c>
      <c r="K3991" t="s">
        <v>40044</v>
      </c>
      <c r="L3991" t="s">
        <v>40045</v>
      </c>
      <c r="M3991" t="s">
        <v>40046</v>
      </c>
    </row>
    <row r="3992" spans="1:13">
      <c r="A3992" t="s">
        <v>177</v>
      </c>
      <c r="B3992" t="s">
        <v>177</v>
      </c>
      <c r="C3992" t="s">
        <v>1506</v>
      </c>
      <c r="D3992" t="s">
        <v>155</v>
      </c>
      <c r="E3992" t="s">
        <v>300</v>
      </c>
      <c r="F3992" t="s">
        <v>10</v>
      </c>
      <c r="G3992" t="s">
        <v>40047</v>
      </c>
      <c r="H3992" t="s">
        <v>2410</v>
      </c>
      <c r="I3992" t="s">
        <v>40048</v>
      </c>
      <c r="J3992" t="s">
        <v>3353</v>
      </c>
      <c r="K3992" t="s">
        <v>39545</v>
      </c>
      <c r="L3992" t="s">
        <v>40049</v>
      </c>
      <c r="M3992" t="s">
        <v>40050</v>
      </c>
    </row>
    <row r="3993" spans="1:13">
      <c r="A3993" t="s">
        <v>177</v>
      </c>
      <c r="B3993" t="s">
        <v>177</v>
      </c>
      <c r="C3993" t="s">
        <v>1506</v>
      </c>
      <c r="D3993" t="s">
        <v>155</v>
      </c>
      <c r="E3993" t="s">
        <v>300</v>
      </c>
      <c r="F3993" t="s">
        <v>2</v>
      </c>
      <c r="G3993" t="s">
        <v>40051</v>
      </c>
      <c r="H3993" t="s">
        <v>4131</v>
      </c>
      <c r="I3993" t="s">
        <v>40052</v>
      </c>
      <c r="J3993" t="s">
        <v>2615</v>
      </c>
      <c r="K3993" t="s">
        <v>40053</v>
      </c>
      <c r="L3993" t="s">
        <v>40054</v>
      </c>
      <c r="M3993" t="s">
        <v>40055</v>
      </c>
    </row>
    <row r="3994" spans="1:13">
      <c r="A3994" t="s">
        <v>177</v>
      </c>
      <c r="B3994" t="s">
        <v>177</v>
      </c>
      <c r="C3994" t="s">
        <v>1506</v>
      </c>
      <c r="D3994" t="s">
        <v>155</v>
      </c>
      <c r="E3994" t="s">
        <v>300</v>
      </c>
      <c r="F3994" t="s">
        <v>4</v>
      </c>
      <c r="G3994" t="s">
        <v>40056</v>
      </c>
      <c r="H3994" t="s">
        <v>2781</v>
      </c>
      <c r="I3994" t="s">
        <v>40057</v>
      </c>
      <c r="J3994" t="s">
        <v>1592</v>
      </c>
      <c r="K3994" t="s">
        <v>39595</v>
      </c>
      <c r="L3994" t="s">
        <v>40058</v>
      </c>
      <c r="M3994" t="s">
        <v>40059</v>
      </c>
    </row>
    <row r="3995" spans="1:13">
      <c r="A3995" t="s">
        <v>177</v>
      </c>
      <c r="B3995" t="s">
        <v>177</v>
      </c>
      <c r="C3995" t="s">
        <v>1506</v>
      </c>
      <c r="D3995" t="s">
        <v>155</v>
      </c>
      <c r="E3995" t="s">
        <v>300</v>
      </c>
      <c r="F3995" t="s">
        <v>11</v>
      </c>
      <c r="G3995" t="s">
        <v>40060</v>
      </c>
      <c r="H3995" t="s">
        <v>3253</v>
      </c>
      <c r="I3995" t="s">
        <v>39735</v>
      </c>
      <c r="J3995" t="s">
        <v>1698</v>
      </c>
      <c r="K3995" t="s">
        <v>40061</v>
      </c>
      <c r="L3995" t="s">
        <v>27527</v>
      </c>
      <c r="M3995" t="s">
        <v>40062</v>
      </c>
    </row>
    <row r="3996" spans="1:13">
      <c r="A3996" t="s">
        <v>177</v>
      </c>
      <c r="B3996" t="s">
        <v>177</v>
      </c>
      <c r="C3996" t="s">
        <v>1506</v>
      </c>
      <c r="D3996" t="s">
        <v>155</v>
      </c>
      <c r="E3996" t="s">
        <v>300</v>
      </c>
      <c r="F3996" t="s">
        <v>20</v>
      </c>
      <c r="G3996" t="s">
        <v>40063</v>
      </c>
      <c r="H3996" t="s">
        <v>2566</v>
      </c>
      <c r="I3996" t="s">
        <v>40064</v>
      </c>
      <c r="J3996" t="s">
        <v>1786</v>
      </c>
      <c r="K3996" t="s">
        <v>40065</v>
      </c>
      <c r="L3996" t="s">
        <v>40066</v>
      </c>
      <c r="M3996" t="s">
        <v>40067</v>
      </c>
    </row>
    <row r="3997" spans="1:13">
      <c r="A3997" t="s">
        <v>177</v>
      </c>
      <c r="B3997" t="s">
        <v>177</v>
      </c>
      <c r="C3997" t="s">
        <v>1506</v>
      </c>
      <c r="D3997" t="s">
        <v>156</v>
      </c>
      <c r="E3997" t="s">
        <v>369</v>
      </c>
      <c r="F3997" t="s">
        <v>10</v>
      </c>
      <c r="G3997" t="s">
        <v>40068</v>
      </c>
      <c r="H3997" t="s">
        <v>1051</v>
      </c>
      <c r="I3997" t="s">
        <v>16117</v>
      </c>
      <c r="J3997" t="s">
        <v>3800</v>
      </c>
      <c r="K3997" t="s">
        <v>91</v>
      </c>
      <c r="L3997" t="s">
        <v>6841</v>
      </c>
      <c r="M3997" t="s">
        <v>6841</v>
      </c>
    </row>
    <row r="3998" spans="1:13">
      <c r="A3998" t="s">
        <v>177</v>
      </c>
      <c r="B3998" t="s">
        <v>177</v>
      </c>
      <c r="C3998" t="s">
        <v>1506</v>
      </c>
      <c r="D3998" t="s">
        <v>156</v>
      </c>
      <c r="E3998" t="s">
        <v>377</v>
      </c>
      <c r="F3998" t="s">
        <v>2</v>
      </c>
      <c r="G3998" t="s">
        <v>40069</v>
      </c>
      <c r="H3998" t="s">
        <v>1051</v>
      </c>
      <c r="I3998" t="s">
        <v>16117</v>
      </c>
      <c r="J3998" t="s">
        <v>3800</v>
      </c>
      <c r="K3998" t="s">
        <v>91</v>
      </c>
      <c r="L3998" t="s">
        <v>6841</v>
      </c>
      <c r="M3998" t="s">
        <v>6841</v>
      </c>
    </row>
    <row r="3999" spans="1:13">
      <c r="A3999" t="s">
        <v>177</v>
      </c>
      <c r="B3999" t="s">
        <v>177</v>
      </c>
      <c r="C3999" t="s">
        <v>1506</v>
      </c>
      <c r="D3999" t="s">
        <v>156</v>
      </c>
      <c r="E3999" t="s">
        <v>383</v>
      </c>
      <c r="F3999" t="s">
        <v>3</v>
      </c>
      <c r="G3999" t="s">
        <v>40070</v>
      </c>
      <c r="H3999" t="s">
        <v>1051</v>
      </c>
      <c r="I3999" t="s">
        <v>16117</v>
      </c>
      <c r="J3999" t="s">
        <v>3800</v>
      </c>
      <c r="K3999" t="s">
        <v>91</v>
      </c>
      <c r="L3999" t="s">
        <v>6841</v>
      </c>
      <c r="M3999" t="s">
        <v>6841</v>
      </c>
    </row>
    <row r="4000" spans="1:13">
      <c r="A4000" t="s">
        <v>177</v>
      </c>
      <c r="B4000" t="s">
        <v>177</v>
      </c>
      <c r="C4000" t="s">
        <v>1506</v>
      </c>
      <c r="D4000" t="s">
        <v>161</v>
      </c>
      <c r="E4000" t="s">
        <v>690</v>
      </c>
      <c r="F4000" t="s">
        <v>3</v>
      </c>
      <c r="G4000" t="s">
        <v>40071</v>
      </c>
      <c r="H4000" t="s">
        <v>2758</v>
      </c>
      <c r="I4000" t="s">
        <v>40072</v>
      </c>
      <c r="J4000" t="s">
        <v>2853</v>
      </c>
      <c r="K4000" t="s">
        <v>40073</v>
      </c>
      <c r="L4000" t="s">
        <v>40074</v>
      </c>
      <c r="M4000" t="s">
        <v>40075</v>
      </c>
    </row>
    <row r="4001" spans="1:13">
      <c r="A4001" t="s">
        <v>177</v>
      </c>
      <c r="B4001" t="s">
        <v>177</v>
      </c>
      <c r="C4001" t="s">
        <v>1506</v>
      </c>
      <c r="D4001" t="s">
        <v>161</v>
      </c>
      <c r="E4001" t="s">
        <v>690</v>
      </c>
      <c r="F4001" t="s">
        <v>10</v>
      </c>
      <c r="G4001" t="s">
        <v>40076</v>
      </c>
      <c r="H4001" t="s">
        <v>1395</v>
      </c>
      <c r="I4001" t="s">
        <v>40077</v>
      </c>
      <c r="J4001" t="s">
        <v>2595</v>
      </c>
      <c r="K4001" t="s">
        <v>40078</v>
      </c>
      <c r="L4001" t="s">
        <v>40079</v>
      </c>
      <c r="M4001" t="s">
        <v>40080</v>
      </c>
    </row>
    <row r="4002" spans="1:13">
      <c r="A4002" t="s">
        <v>177</v>
      </c>
      <c r="B4002" t="s">
        <v>177</v>
      </c>
      <c r="C4002" t="s">
        <v>1506</v>
      </c>
      <c r="D4002" t="s">
        <v>161</v>
      </c>
      <c r="E4002" t="s">
        <v>690</v>
      </c>
      <c r="F4002" t="s">
        <v>2</v>
      </c>
      <c r="G4002" t="s">
        <v>40081</v>
      </c>
      <c r="H4002" t="s">
        <v>3455</v>
      </c>
      <c r="I4002" t="s">
        <v>40082</v>
      </c>
      <c r="J4002" t="s">
        <v>3109</v>
      </c>
      <c r="K4002" t="s">
        <v>40083</v>
      </c>
      <c r="L4002" t="s">
        <v>40084</v>
      </c>
      <c r="M4002" t="s">
        <v>40085</v>
      </c>
    </row>
    <row r="4003" spans="1:13">
      <c r="A4003" t="s">
        <v>177</v>
      </c>
      <c r="B4003" t="s">
        <v>177</v>
      </c>
      <c r="C4003" t="s">
        <v>1506</v>
      </c>
      <c r="D4003" t="s">
        <v>161</v>
      </c>
      <c r="E4003" t="s">
        <v>690</v>
      </c>
      <c r="F4003" t="s">
        <v>4</v>
      </c>
      <c r="G4003" t="s">
        <v>40086</v>
      </c>
      <c r="H4003" t="s">
        <v>1817</v>
      </c>
      <c r="I4003" t="s">
        <v>10308</v>
      </c>
      <c r="J4003" t="s">
        <v>2301</v>
      </c>
      <c r="K4003" t="s">
        <v>40087</v>
      </c>
      <c r="L4003" t="s">
        <v>40088</v>
      </c>
      <c r="M4003" t="s">
        <v>40089</v>
      </c>
    </row>
    <row r="4004" spans="1:13">
      <c r="A4004" t="s">
        <v>177</v>
      </c>
      <c r="B4004" t="s">
        <v>177</v>
      </c>
      <c r="C4004" t="s">
        <v>1506</v>
      </c>
      <c r="D4004" t="s">
        <v>161</v>
      </c>
      <c r="E4004" t="s">
        <v>690</v>
      </c>
      <c r="F4004" t="s">
        <v>11</v>
      </c>
      <c r="G4004" t="s">
        <v>40090</v>
      </c>
      <c r="H4004" t="s">
        <v>1256</v>
      </c>
      <c r="I4004" t="s">
        <v>40091</v>
      </c>
      <c r="J4004" t="s">
        <v>1764</v>
      </c>
      <c r="K4004" t="s">
        <v>40092</v>
      </c>
      <c r="L4004" t="s">
        <v>40093</v>
      </c>
      <c r="M4004" t="s">
        <v>40094</v>
      </c>
    </row>
    <row r="4005" spans="1:13">
      <c r="A4005" t="s">
        <v>177</v>
      </c>
      <c r="B4005" t="s">
        <v>177</v>
      </c>
      <c r="C4005" t="s">
        <v>1506</v>
      </c>
      <c r="D4005" t="s">
        <v>161</v>
      </c>
      <c r="E4005" t="s">
        <v>690</v>
      </c>
      <c r="F4005" t="s">
        <v>20</v>
      </c>
      <c r="G4005" t="s">
        <v>40095</v>
      </c>
      <c r="H4005" t="s">
        <v>2135</v>
      </c>
      <c r="I4005" t="s">
        <v>40096</v>
      </c>
      <c r="J4005" t="s">
        <v>1613</v>
      </c>
      <c r="K4005" t="s">
        <v>40097</v>
      </c>
      <c r="L4005" t="s">
        <v>29710</v>
      </c>
      <c r="M4005" t="s">
        <v>40098</v>
      </c>
    </row>
    <row r="4006" spans="1:13">
      <c r="A4006" t="s">
        <v>177</v>
      </c>
      <c r="B4006" t="s">
        <v>177</v>
      </c>
      <c r="C4006" t="s">
        <v>1506</v>
      </c>
      <c r="D4006" t="s">
        <v>161</v>
      </c>
      <c r="E4006" t="s">
        <v>698</v>
      </c>
      <c r="F4006" t="s">
        <v>3</v>
      </c>
      <c r="G4006" t="s">
        <v>40099</v>
      </c>
      <c r="H4006" t="s">
        <v>3456</v>
      </c>
      <c r="I4006" t="s">
        <v>40100</v>
      </c>
      <c r="J4006" t="s">
        <v>1818</v>
      </c>
      <c r="K4006" t="s">
        <v>40101</v>
      </c>
      <c r="L4006" t="s">
        <v>40102</v>
      </c>
      <c r="M4006" t="s">
        <v>40103</v>
      </c>
    </row>
    <row r="4007" spans="1:13">
      <c r="A4007" t="s">
        <v>177</v>
      </c>
      <c r="B4007" t="s">
        <v>177</v>
      </c>
      <c r="C4007" t="s">
        <v>1506</v>
      </c>
      <c r="D4007" t="s">
        <v>161</v>
      </c>
      <c r="E4007" t="s">
        <v>698</v>
      </c>
      <c r="F4007" t="s">
        <v>10</v>
      </c>
      <c r="G4007" t="s">
        <v>40104</v>
      </c>
      <c r="H4007" t="s">
        <v>2823</v>
      </c>
      <c r="I4007" t="s">
        <v>40105</v>
      </c>
      <c r="J4007" t="s">
        <v>1238</v>
      </c>
      <c r="K4007" t="s">
        <v>40106</v>
      </c>
      <c r="L4007" t="s">
        <v>40107</v>
      </c>
      <c r="M4007" t="s">
        <v>40108</v>
      </c>
    </row>
    <row r="4008" spans="1:13">
      <c r="A4008" t="s">
        <v>177</v>
      </c>
      <c r="B4008" t="s">
        <v>177</v>
      </c>
      <c r="C4008" t="s">
        <v>1506</v>
      </c>
      <c r="D4008" t="s">
        <v>161</v>
      </c>
      <c r="E4008" t="s">
        <v>698</v>
      </c>
      <c r="F4008" t="s">
        <v>2</v>
      </c>
      <c r="G4008" t="s">
        <v>40109</v>
      </c>
      <c r="H4008" t="s">
        <v>4624</v>
      </c>
      <c r="I4008" t="s">
        <v>40110</v>
      </c>
      <c r="J4008" t="s">
        <v>2595</v>
      </c>
      <c r="K4008" t="s">
        <v>40078</v>
      </c>
      <c r="L4008" t="s">
        <v>40111</v>
      </c>
      <c r="M4008" t="s">
        <v>40112</v>
      </c>
    </row>
    <row r="4009" spans="1:13">
      <c r="A4009" t="s">
        <v>177</v>
      </c>
      <c r="B4009" t="s">
        <v>177</v>
      </c>
      <c r="C4009" t="s">
        <v>1506</v>
      </c>
      <c r="D4009" t="s">
        <v>161</v>
      </c>
      <c r="E4009" t="s">
        <v>698</v>
      </c>
      <c r="F4009" t="s">
        <v>4</v>
      </c>
      <c r="G4009" t="s">
        <v>40113</v>
      </c>
      <c r="H4009" t="s">
        <v>3574</v>
      </c>
      <c r="I4009" t="s">
        <v>40114</v>
      </c>
      <c r="J4009" t="s">
        <v>2159</v>
      </c>
      <c r="K4009" t="s">
        <v>40115</v>
      </c>
      <c r="L4009" t="s">
        <v>26403</v>
      </c>
      <c r="M4009" t="s">
        <v>40116</v>
      </c>
    </row>
    <row r="4010" spans="1:13">
      <c r="A4010" t="s">
        <v>177</v>
      </c>
      <c r="B4010" t="s">
        <v>177</v>
      </c>
      <c r="C4010" t="s">
        <v>1506</v>
      </c>
      <c r="D4010" t="s">
        <v>161</v>
      </c>
      <c r="E4010" t="s">
        <v>698</v>
      </c>
      <c r="F4010" t="s">
        <v>11</v>
      </c>
      <c r="G4010" t="s">
        <v>40117</v>
      </c>
      <c r="H4010" t="s">
        <v>2542</v>
      </c>
      <c r="I4010" t="s">
        <v>40118</v>
      </c>
      <c r="J4010" t="s">
        <v>1546</v>
      </c>
      <c r="K4010" t="s">
        <v>40119</v>
      </c>
      <c r="L4010" t="s">
        <v>35792</v>
      </c>
      <c r="M4010" t="s">
        <v>40120</v>
      </c>
    </row>
    <row r="4011" spans="1:13">
      <c r="A4011" t="s">
        <v>177</v>
      </c>
      <c r="B4011" t="s">
        <v>177</v>
      </c>
      <c r="C4011" t="s">
        <v>1506</v>
      </c>
      <c r="D4011" t="s">
        <v>161</v>
      </c>
      <c r="E4011" t="s">
        <v>698</v>
      </c>
      <c r="F4011" t="s">
        <v>20</v>
      </c>
      <c r="G4011" t="s">
        <v>40121</v>
      </c>
      <c r="H4011" t="s">
        <v>2463</v>
      </c>
      <c r="I4011" t="s">
        <v>40122</v>
      </c>
      <c r="J4011" t="s">
        <v>1764</v>
      </c>
      <c r="K4011" t="s">
        <v>40092</v>
      </c>
      <c r="L4011" t="s">
        <v>40123</v>
      </c>
      <c r="M4011" t="s">
        <v>40124</v>
      </c>
    </row>
    <row r="4012" spans="1:13">
      <c r="A4012" t="s">
        <v>177</v>
      </c>
      <c r="B4012" t="s">
        <v>177</v>
      </c>
      <c r="C4012" t="s">
        <v>1506</v>
      </c>
      <c r="D4012" t="s">
        <v>161</v>
      </c>
      <c r="E4012" t="s">
        <v>706</v>
      </c>
      <c r="F4012" t="s">
        <v>3</v>
      </c>
      <c r="G4012" t="s">
        <v>40125</v>
      </c>
      <c r="H4012" t="s">
        <v>2806</v>
      </c>
      <c r="I4012" t="s">
        <v>40126</v>
      </c>
      <c r="J4012" t="s">
        <v>1149</v>
      </c>
      <c r="K4012" t="s">
        <v>40127</v>
      </c>
      <c r="L4012" t="s">
        <v>40128</v>
      </c>
      <c r="M4012" t="s">
        <v>40129</v>
      </c>
    </row>
    <row r="4013" spans="1:13">
      <c r="A4013" t="s">
        <v>177</v>
      </c>
      <c r="B4013" t="s">
        <v>177</v>
      </c>
      <c r="C4013" t="s">
        <v>1506</v>
      </c>
      <c r="D4013" t="s">
        <v>161</v>
      </c>
      <c r="E4013" t="s">
        <v>706</v>
      </c>
      <c r="F4013" t="s">
        <v>10</v>
      </c>
      <c r="G4013" t="s">
        <v>40130</v>
      </c>
      <c r="H4013" t="s">
        <v>1126</v>
      </c>
      <c r="I4013" t="s">
        <v>40131</v>
      </c>
      <c r="J4013" t="s">
        <v>2226</v>
      </c>
      <c r="K4013" t="s">
        <v>40132</v>
      </c>
      <c r="L4013" t="s">
        <v>40133</v>
      </c>
      <c r="M4013" t="s">
        <v>40134</v>
      </c>
    </row>
    <row r="4014" spans="1:13">
      <c r="A4014" t="s">
        <v>177</v>
      </c>
      <c r="B4014" t="s">
        <v>177</v>
      </c>
      <c r="C4014" t="s">
        <v>1506</v>
      </c>
      <c r="D4014" t="s">
        <v>161</v>
      </c>
      <c r="E4014" t="s">
        <v>706</v>
      </c>
      <c r="F4014" t="s">
        <v>2</v>
      </c>
      <c r="G4014" t="s">
        <v>40135</v>
      </c>
      <c r="H4014" t="s">
        <v>1817</v>
      </c>
      <c r="I4014" t="s">
        <v>10308</v>
      </c>
      <c r="J4014" t="s">
        <v>2101</v>
      </c>
      <c r="K4014" t="s">
        <v>40136</v>
      </c>
      <c r="L4014" t="s">
        <v>10714</v>
      </c>
      <c r="M4014" t="s">
        <v>40137</v>
      </c>
    </row>
    <row r="4015" spans="1:13">
      <c r="A4015" t="s">
        <v>177</v>
      </c>
      <c r="B4015" t="s">
        <v>177</v>
      </c>
      <c r="C4015" t="s">
        <v>1506</v>
      </c>
      <c r="D4015" t="s">
        <v>161</v>
      </c>
      <c r="E4015" t="s">
        <v>706</v>
      </c>
      <c r="F4015" t="s">
        <v>4</v>
      </c>
      <c r="G4015" t="s">
        <v>40138</v>
      </c>
      <c r="H4015" t="s">
        <v>1808</v>
      </c>
      <c r="I4015" t="s">
        <v>40139</v>
      </c>
      <c r="J4015" t="s">
        <v>1810</v>
      </c>
      <c r="K4015" t="s">
        <v>40140</v>
      </c>
      <c r="L4015" t="s">
        <v>40141</v>
      </c>
      <c r="M4015" t="s">
        <v>40142</v>
      </c>
    </row>
    <row r="4016" spans="1:13">
      <c r="A4016" t="s">
        <v>177</v>
      </c>
      <c r="B4016" t="s">
        <v>177</v>
      </c>
      <c r="C4016" t="s">
        <v>1506</v>
      </c>
      <c r="D4016" t="s">
        <v>161</v>
      </c>
      <c r="E4016" t="s">
        <v>706</v>
      </c>
      <c r="F4016" t="s">
        <v>11</v>
      </c>
      <c r="G4016" t="s">
        <v>40143</v>
      </c>
      <c r="H4016" t="s">
        <v>2530</v>
      </c>
      <c r="I4016" t="s">
        <v>40144</v>
      </c>
      <c r="J4016" t="s">
        <v>1502</v>
      </c>
      <c r="K4016" t="s">
        <v>40145</v>
      </c>
      <c r="L4016" t="s">
        <v>16849</v>
      </c>
      <c r="M4016" t="s">
        <v>40146</v>
      </c>
    </row>
    <row r="4017" spans="1:13">
      <c r="A4017" t="s">
        <v>177</v>
      </c>
      <c r="B4017" t="s">
        <v>177</v>
      </c>
      <c r="C4017" t="s">
        <v>1506</v>
      </c>
      <c r="D4017" t="s">
        <v>161</v>
      </c>
      <c r="E4017" t="s">
        <v>706</v>
      </c>
      <c r="F4017" t="s">
        <v>20</v>
      </c>
      <c r="G4017" t="s">
        <v>40147</v>
      </c>
      <c r="H4017" t="s">
        <v>2052</v>
      </c>
      <c r="I4017" t="s">
        <v>40148</v>
      </c>
      <c r="J4017" t="s">
        <v>1590</v>
      </c>
      <c r="K4017" t="s">
        <v>40149</v>
      </c>
      <c r="L4017" t="s">
        <v>25457</v>
      </c>
      <c r="M4017" t="s">
        <v>40150</v>
      </c>
    </row>
    <row r="4018" spans="1:13">
      <c r="A4018" t="s">
        <v>177</v>
      </c>
      <c r="B4018" t="s">
        <v>177</v>
      </c>
      <c r="C4018" t="s">
        <v>1506</v>
      </c>
      <c r="D4018" t="s">
        <v>161</v>
      </c>
      <c r="E4018" t="s">
        <v>714</v>
      </c>
      <c r="F4018" t="s">
        <v>3</v>
      </c>
      <c r="G4018" t="s">
        <v>40151</v>
      </c>
      <c r="H4018" t="s">
        <v>2803</v>
      </c>
      <c r="I4018" t="s">
        <v>40152</v>
      </c>
      <c r="J4018" t="s">
        <v>1279</v>
      </c>
      <c r="K4018" t="s">
        <v>40153</v>
      </c>
      <c r="L4018" t="s">
        <v>40154</v>
      </c>
      <c r="M4018" t="s">
        <v>40155</v>
      </c>
    </row>
    <row r="4019" spans="1:13">
      <c r="A4019" t="s">
        <v>177</v>
      </c>
      <c r="B4019" t="s">
        <v>177</v>
      </c>
      <c r="C4019" t="s">
        <v>1506</v>
      </c>
      <c r="D4019" t="s">
        <v>161</v>
      </c>
      <c r="E4019" t="s">
        <v>714</v>
      </c>
      <c r="F4019" t="s">
        <v>10</v>
      </c>
      <c r="G4019" t="s">
        <v>40156</v>
      </c>
      <c r="H4019" t="s">
        <v>1149</v>
      </c>
      <c r="I4019" t="s">
        <v>40157</v>
      </c>
      <c r="J4019" t="s">
        <v>1860</v>
      </c>
      <c r="K4019" t="s">
        <v>40158</v>
      </c>
      <c r="L4019" t="s">
        <v>40159</v>
      </c>
      <c r="M4019" t="s">
        <v>40160</v>
      </c>
    </row>
    <row r="4020" spans="1:13">
      <c r="A4020" t="s">
        <v>177</v>
      </c>
      <c r="B4020" t="s">
        <v>177</v>
      </c>
      <c r="C4020" t="s">
        <v>1506</v>
      </c>
      <c r="D4020" t="s">
        <v>161</v>
      </c>
      <c r="E4020" t="s">
        <v>714</v>
      </c>
      <c r="F4020" t="s">
        <v>2</v>
      </c>
      <c r="G4020" t="s">
        <v>40161</v>
      </c>
      <c r="H4020" t="s">
        <v>2442</v>
      </c>
      <c r="I4020" t="s">
        <v>40162</v>
      </c>
      <c r="J4020" t="s">
        <v>2324</v>
      </c>
      <c r="K4020" t="s">
        <v>40163</v>
      </c>
      <c r="L4020" t="s">
        <v>40164</v>
      </c>
      <c r="M4020" t="s">
        <v>40165</v>
      </c>
    </row>
    <row r="4021" spans="1:13">
      <c r="A4021" t="s">
        <v>177</v>
      </c>
      <c r="B4021" t="s">
        <v>177</v>
      </c>
      <c r="C4021" t="s">
        <v>1506</v>
      </c>
      <c r="D4021" t="s">
        <v>161</v>
      </c>
      <c r="E4021" t="s">
        <v>714</v>
      </c>
      <c r="F4021" t="s">
        <v>4</v>
      </c>
      <c r="G4021" t="s">
        <v>40166</v>
      </c>
      <c r="H4021" t="s">
        <v>1939</v>
      </c>
      <c r="I4021" t="s">
        <v>40167</v>
      </c>
      <c r="J4021" t="s">
        <v>1502</v>
      </c>
      <c r="K4021" t="s">
        <v>40145</v>
      </c>
      <c r="L4021" t="s">
        <v>40168</v>
      </c>
      <c r="M4021" t="s">
        <v>40169</v>
      </c>
    </row>
    <row r="4022" spans="1:13">
      <c r="A4022" t="s">
        <v>177</v>
      </c>
      <c r="B4022" t="s">
        <v>177</v>
      </c>
      <c r="C4022" t="s">
        <v>1506</v>
      </c>
      <c r="D4022" t="s">
        <v>161</v>
      </c>
      <c r="E4022" t="s">
        <v>714</v>
      </c>
      <c r="F4022" t="s">
        <v>11</v>
      </c>
      <c r="G4022" t="s">
        <v>40170</v>
      </c>
      <c r="H4022" t="s">
        <v>1742</v>
      </c>
      <c r="I4022" t="s">
        <v>40171</v>
      </c>
      <c r="J4022" t="s">
        <v>1502</v>
      </c>
      <c r="K4022" t="s">
        <v>40145</v>
      </c>
      <c r="L4022" t="s">
        <v>14877</v>
      </c>
      <c r="M4022" t="s">
        <v>40172</v>
      </c>
    </row>
    <row r="4023" spans="1:13">
      <c r="A4023" t="s">
        <v>177</v>
      </c>
      <c r="B4023" t="s">
        <v>177</v>
      </c>
      <c r="C4023" t="s">
        <v>1506</v>
      </c>
      <c r="D4023" t="s">
        <v>161</v>
      </c>
      <c r="E4023" t="s">
        <v>714</v>
      </c>
      <c r="F4023" t="s">
        <v>20</v>
      </c>
      <c r="G4023" t="s">
        <v>40173</v>
      </c>
      <c r="H4023" t="s">
        <v>1875</v>
      </c>
      <c r="I4023" t="s">
        <v>40174</v>
      </c>
      <c r="J4023" t="s">
        <v>1546</v>
      </c>
      <c r="K4023" t="s">
        <v>40119</v>
      </c>
      <c r="L4023" t="s">
        <v>36443</v>
      </c>
      <c r="M4023" t="s">
        <v>40175</v>
      </c>
    </row>
    <row r="4024" spans="1:13">
      <c r="A4024" t="s">
        <v>177</v>
      </c>
      <c r="B4024" t="s">
        <v>177</v>
      </c>
      <c r="C4024" t="s">
        <v>1506</v>
      </c>
      <c r="D4024" t="s">
        <v>162</v>
      </c>
      <c r="E4024" t="s">
        <v>722</v>
      </c>
      <c r="F4024" t="s">
        <v>3</v>
      </c>
      <c r="G4024" t="s">
        <v>40176</v>
      </c>
      <c r="H4024" t="s">
        <v>2818</v>
      </c>
      <c r="I4024" t="s">
        <v>40177</v>
      </c>
      <c r="J4024" t="s">
        <v>2461</v>
      </c>
      <c r="K4024" t="s">
        <v>40178</v>
      </c>
      <c r="L4024" t="s">
        <v>40179</v>
      </c>
      <c r="M4024" t="s">
        <v>40180</v>
      </c>
    </row>
    <row r="4025" spans="1:13">
      <c r="A4025" t="s">
        <v>177</v>
      </c>
      <c r="B4025" t="s">
        <v>177</v>
      </c>
      <c r="C4025" t="s">
        <v>1506</v>
      </c>
      <c r="D4025" t="s">
        <v>162</v>
      </c>
      <c r="E4025" t="s">
        <v>722</v>
      </c>
      <c r="F4025" t="s">
        <v>10</v>
      </c>
      <c r="G4025" t="s">
        <v>40181</v>
      </c>
      <c r="H4025" t="s">
        <v>4934</v>
      </c>
      <c r="I4025" t="s">
        <v>40182</v>
      </c>
      <c r="J4025" t="s">
        <v>3589</v>
      </c>
      <c r="K4025" t="s">
        <v>40183</v>
      </c>
      <c r="L4025" t="s">
        <v>40184</v>
      </c>
      <c r="M4025" t="s">
        <v>40185</v>
      </c>
    </row>
    <row r="4026" spans="1:13">
      <c r="A4026" t="s">
        <v>177</v>
      </c>
      <c r="B4026" t="s">
        <v>177</v>
      </c>
      <c r="C4026" t="s">
        <v>1506</v>
      </c>
      <c r="D4026" t="s">
        <v>162</v>
      </c>
      <c r="E4026" t="s">
        <v>722</v>
      </c>
      <c r="F4026" t="s">
        <v>2</v>
      </c>
      <c r="G4026" t="s">
        <v>40186</v>
      </c>
      <c r="H4026" t="s">
        <v>3706</v>
      </c>
      <c r="I4026" t="s">
        <v>40187</v>
      </c>
      <c r="J4026" t="s">
        <v>1419</v>
      </c>
      <c r="K4026" t="s">
        <v>40188</v>
      </c>
      <c r="L4026" t="s">
        <v>40189</v>
      </c>
      <c r="M4026" t="s">
        <v>40190</v>
      </c>
    </row>
    <row r="4027" spans="1:13">
      <c r="A4027" t="s">
        <v>177</v>
      </c>
      <c r="B4027" t="s">
        <v>177</v>
      </c>
      <c r="C4027" t="s">
        <v>1506</v>
      </c>
      <c r="D4027" t="s">
        <v>162</v>
      </c>
      <c r="E4027" t="s">
        <v>722</v>
      </c>
      <c r="F4027" t="s">
        <v>4</v>
      </c>
      <c r="G4027" t="s">
        <v>40191</v>
      </c>
      <c r="H4027" t="s">
        <v>3700</v>
      </c>
      <c r="I4027" t="s">
        <v>40192</v>
      </c>
      <c r="J4027" t="s">
        <v>2279</v>
      </c>
      <c r="K4027" t="s">
        <v>40193</v>
      </c>
      <c r="L4027" t="s">
        <v>40194</v>
      </c>
      <c r="M4027" t="s">
        <v>40195</v>
      </c>
    </row>
    <row r="4028" spans="1:13">
      <c r="A4028" t="s">
        <v>177</v>
      </c>
      <c r="B4028" t="s">
        <v>177</v>
      </c>
      <c r="C4028" t="s">
        <v>1506</v>
      </c>
      <c r="D4028" t="s">
        <v>162</v>
      </c>
      <c r="E4028" t="s">
        <v>722</v>
      </c>
      <c r="F4028" t="s">
        <v>11</v>
      </c>
      <c r="G4028" t="s">
        <v>40196</v>
      </c>
      <c r="H4028" t="s">
        <v>2550</v>
      </c>
      <c r="I4028" t="s">
        <v>40197</v>
      </c>
      <c r="J4028" t="s">
        <v>1786</v>
      </c>
      <c r="K4028" t="s">
        <v>40198</v>
      </c>
      <c r="L4028" t="s">
        <v>40199</v>
      </c>
      <c r="M4028" t="s">
        <v>40200</v>
      </c>
    </row>
    <row r="4029" spans="1:13">
      <c r="A4029" t="s">
        <v>177</v>
      </c>
      <c r="B4029" t="s">
        <v>177</v>
      </c>
      <c r="C4029" t="s">
        <v>1506</v>
      </c>
      <c r="D4029" t="s">
        <v>162</v>
      </c>
      <c r="E4029" t="s">
        <v>722</v>
      </c>
      <c r="F4029" t="s">
        <v>20</v>
      </c>
      <c r="G4029" t="s">
        <v>40201</v>
      </c>
      <c r="H4029" t="s">
        <v>2461</v>
      </c>
      <c r="I4029" t="s">
        <v>14708</v>
      </c>
      <c r="J4029" t="s">
        <v>1698</v>
      </c>
      <c r="K4029" t="s">
        <v>40202</v>
      </c>
      <c r="L4029" t="s">
        <v>40203</v>
      </c>
      <c r="M4029" t="s">
        <v>40204</v>
      </c>
    </row>
    <row r="4030" spans="1:13">
      <c r="A4030" t="s">
        <v>177</v>
      </c>
      <c r="B4030" t="s">
        <v>177</v>
      </c>
      <c r="C4030" t="s">
        <v>1506</v>
      </c>
      <c r="D4030" t="s">
        <v>162</v>
      </c>
      <c r="E4030" t="s">
        <v>730</v>
      </c>
      <c r="F4030" t="s">
        <v>3</v>
      </c>
      <c r="G4030" t="s">
        <v>40205</v>
      </c>
      <c r="H4030" t="s">
        <v>3700</v>
      </c>
      <c r="I4030" t="s">
        <v>40192</v>
      </c>
      <c r="J4030" t="s">
        <v>3109</v>
      </c>
      <c r="K4030" t="s">
        <v>40083</v>
      </c>
      <c r="L4030" t="s">
        <v>40206</v>
      </c>
      <c r="M4030" t="s">
        <v>40207</v>
      </c>
    </row>
    <row r="4031" spans="1:13">
      <c r="A4031" t="s">
        <v>177</v>
      </c>
      <c r="B4031" t="s">
        <v>177</v>
      </c>
      <c r="C4031" t="s">
        <v>1506</v>
      </c>
      <c r="D4031" t="s">
        <v>162</v>
      </c>
      <c r="E4031" t="s">
        <v>730</v>
      </c>
      <c r="F4031" t="s">
        <v>10</v>
      </c>
      <c r="G4031" t="s">
        <v>40208</v>
      </c>
      <c r="H4031" t="s">
        <v>3155</v>
      </c>
      <c r="I4031" t="s">
        <v>40209</v>
      </c>
      <c r="J4031" t="s">
        <v>2166</v>
      </c>
      <c r="K4031" t="s">
        <v>40210</v>
      </c>
      <c r="L4031" t="s">
        <v>40211</v>
      </c>
      <c r="M4031" t="s">
        <v>32211</v>
      </c>
    </row>
    <row r="4032" spans="1:13">
      <c r="A4032" t="s">
        <v>177</v>
      </c>
      <c r="B4032" t="s">
        <v>177</v>
      </c>
      <c r="C4032" t="s">
        <v>1506</v>
      </c>
      <c r="D4032" t="s">
        <v>162</v>
      </c>
      <c r="E4032" t="s">
        <v>730</v>
      </c>
      <c r="F4032" t="s">
        <v>2</v>
      </c>
      <c r="G4032" t="s">
        <v>40212</v>
      </c>
      <c r="H4032" t="s">
        <v>2122</v>
      </c>
      <c r="I4032" t="s">
        <v>40213</v>
      </c>
      <c r="J4032" t="s">
        <v>3623</v>
      </c>
      <c r="K4032" t="s">
        <v>40214</v>
      </c>
      <c r="L4032" t="s">
        <v>40215</v>
      </c>
      <c r="M4032" t="s">
        <v>40216</v>
      </c>
    </row>
    <row r="4033" spans="1:13">
      <c r="A4033" t="s">
        <v>177</v>
      </c>
      <c r="B4033" t="s">
        <v>177</v>
      </c>
      <c r="C4033" t="s">
        <v>1506</v>
      </c>
      <c r="D4033" t="s">
        <v>162</v>
      </c>
      <c r="E4033" t="s">
        <v>730</v>
      </c>
      <c r="F4033" t="s">
        <v>4</v>
      </c>
      <c r="G4033" t="s">
        <v>40217</v>
      </c>
      <c r="H4033" t="s">
        <v>3289</v>
      </c>
      <c r="I4033" t="s">
        <v>13476</v>
      </c>
      <c r="J4033" t="s">
        <v>2007</v>
      </c>
      <c r="K4033" t="s">
        <v>40218</v>
      </c>
      <c r="L4033" t="s">
        <v>40219</v>
      </c>
      <c r="M4033" t="s">
        <v>40220</v>
      </c>
    </row>
    <row r="4034" spans="1:13">
      <c r="A4034" t="s">
        <v>177</v>
      </c>
      <c r="B4034" t="s">
        <v>177</v>
      </c>
      <c r="C4034" t="s">
        <v>1506</v>
      </c>
      <c r="D4034" t="s">
        <v>162</v>
      </c>
      <c r="E4034" t="s">
        <v>730</v>
      </c>
      <c r="F4034" t="s">
        <v>11</v>
      </c>
      <c r="G4034" t="s">
        <v>40221</v>
      </c>
      <c r="H4034" t="s">
        <v>2247</v>
      </c>
      <c r="I4034" t="s">
        <v>40222</v>
      </c>
      <c r="J4034" t="s">
        <v>1547</v>
      </c>
      <c r="K4034" t="s">
        <v>40223</v>
      </c>
      <c r="L4034" t="s">
        <v>18994</v>
      </c>
      <c r="M4034" t="s">
        <v>40224</v>
      </c>
    </row>
    <row r="4035" spans="1:13">
      <c r="A4035" t="s">
        <v>177</v>
      </c>
      <c r="B4035" t="s">
        <v>177</v>
      </c>
      <c r="C4035" t="s">
        <v>1506</v>
      </c>
      <c r="D4035" t="s">
        <v>162</v>
      </c>
      <c r="E4035" t="s">
        <v>730</v>
      </c>
      <c r="F4035" t="s">
        <v>20</v>
      </c>
      <c r="G4035" t="s">
        <v>40225</v>
      </c>
      <c r="H4035" t="s">
        <v>2134</v>
      </c>
      <c r="I4035" t="s">
        <v>40226</v>
      </c>
      <c r="J4035" t="s">
        <v>1590</v>
      </c>
      <c r="K4035" t="s">
        <v>40149</v>
      </c>
      <c r="L4035" t="s">
        <v>24935</v>
      </c>
      <c r="M4035" t="s">
        <v>40227</v>
      </c>
    </row>
    <row r="4036" spans="1:13">
      <c r="A4036" t="s">
        <v>177</v>
      </c>
      <c r="B4036" t="s">
        <v>177</v>
      </c>
      <c r="C4036" t="s">
        <v>1506</v>
      </c>
      <c r="D4036" t="s">
        <v>162</v>
      </c>
      <c r="E4036" t="s">
        <v>738</v>
      </c>
      <c r="F4036" t="s">
        <v>3</v>
      </c>
      <c r="G4036" t="s">
        <v>40228</v>
      </c>
      <c r="H4036" t="s">
        <v>1226</v>
      </c>
      <c r="I4036" t="s">
        <v>40229</v>
      </c>
      <c r="J4036" t="s">
        <v>1273</v>
      </c>
      <c r="K4036" t="s">
        <v>40230</v>
      </c>
      <c r="L4036" t="s">
        <v>40231</v>
      </c>
      <c r="M4036" t="s">
        <v>25410</v>
      </c>
    </row>
    <row r="4037" spans="1:13">
      <c r="A4037" t="s">
        <v>177</v>
      </c>
      <c r="B4037" t="s">
        <v>177</v>
      </c>
      <c r="C4037" t="s">
        <v>1506</v>
      </c>
      <c r="D4037" t="s">
        <v>162</v>
      </c>
      <c r="E4037" t="s">
        <v>738</v>
      </c>
      <c r="F4037" t="s">
        <v>10</v>
      </c>
      <c r="G4037" t="s">
        <v>40232</v>
      </c>
      <c r="H4037" t="s">
        <v>2764</v>
      </c>
      <c r="I4037" t="s">
        <v>40233</v>
      </c>
      <c r="J4037" t="s">
        <v>3905</v>
      </c>
      <c r="K4037" t="s">
        <v>40234</v>
      </c>
      <c r="L4037" t="s">
        <v>40235</v>
      </c>
      <c r="M4037" t="s">
        <v>40236</v>
      </c>
    </row>
    <row r="4038" spans="1:13">
      <c r="A4038" t="s">
        <v>177</v>
      </c>
      <c r="B4038" t="s">
        <v>177</v>
      </c>
      <c r="C4038" t="s">
        <v>1506</v>
      </c>
      <c r="D4038" t="s">
        <v>162</v>
      </c>
      <c r="E4038" t="s">
        <v>738</v>
      </c>
      <c r="F4038" t="s">
        <v>2</v>
      </c>
      <c r="G4038" t="s">
        <v>40237</v>
      </c>
      <c r="H4038" t="s">
        <v>1407</v>
      </c>
      <c r="I4038" t="s">
        <v>40238</v>
      </c>
      <c r="J4038" t="s">
        <v>2976</v>
      </c>
      <c r="K4038" t="s">
        <v>40239</v>
      </c>
      <c r="L4038" t="s">
        <v>40240</v>
      </c>
      <c r="M4038" t="s">
        <v>40241</v>
      </c>
    </row>
    <row r="4039" spans="1:13">
      <c r="A4039" t="s">
        <v>177</v>
      </c>
      <c r="B4039" t="s">
        <v>177</v>
      </c>
      <c r="C4039" t="s">
        <v>1506</v>
      </c>
      <c r="D4039" t="s">
        <v>162</v>
      </c>
      <c r="E4039" t="s">
        <v>738</v>
      </c>
      <c r="F4039" t="s">
        <v>4</v>
      </c>
      <c r="G4039" t="s">
        <v>40242</v>
      </c>
      <c r="H4039" t="s">
        <v>1808</v>
      </c>
      <c r="I4039" t="s">
        <v>40139</v>
      </c>
      <c r="J4039" t="s">
        <v>1786</v>
      </c>
      <c r="K4039" t="s">
        <v>40198</v>
      </c>
      <c r="L4039" t="s">
        <v>40141</v>
      </c>
      <c r="M4039" t="s">
        <v>40243</v>
      </c>
    </row>
    <row r="4040" spans="1:13">
      <c r="A4040" t="s">
        <v>177</v>
      </c>
      <c r="B4040" t="s">
        <v>177</v>
      </c>
      <c r="C4040" t="s">
        <v>1506</v>
      </c>
      <c r="D4040" t="s">
        <v>162</v>
      </c>
      <c r="E4040" t="s">
        <v>738</v>
      </c>
      <c r="F4040" t="s">
        <v>11</v>
      </c>
      <c r="G4040" t="s">
        <v>40244</v>
      </c>
      <c r="H4040" t="s">
        <v>2135</v>
      </c>
      <c r="I4040" t="s">
        <v>40096</v>
      </c>
      <c r="J4040" t="s">
        <v>1546</v>
      </c>
      <c r="K4040" t="s">
        <v>40119</v>
      </c>
      <c r="L4040" t="s">
        <v>25852</v>
      </c>
      <c r="M4040" t="s">
        <v>40245</v>
      </c>
    </row>
    <row r="4041" spans="1:13">
      <c r="A4041" t="s">
        <v>177</v>
      </c>
      <c r="B4041" t="s">
        <v>177</v>
      </c>
      <c r="C4041" t="s">
        <v>1506</v>
      </c>
      <c r="D4041" t="s">
        <v>162</v>
      </c>
      <c r="E4041" t="s">
        <v>738</v>
      </c>
      <c r="F4041" t="s">
        <v>20</v>
      </c>
      <c r="G4041" t="s">
        <v>40246</v>
      </c>
      <c r="H4041" t="s">
        <v>1984</v>
      </c>
      <c r="I4041" t="s">
        <v>40247</v>
      </c>
      <c r="J4041" t="s">
        <v>1590</v>
      </c>
      <c r="K4041" t="s">
        <v>40149</v>
      </c>
      <c r="L4041" t="s">
        <v>40248</v>
      </c>
      <c r="M4041" t="s">
        <v>40249</v>
      </c>
    </row>
    <row r="4042" spans="1:13">
      <c r="A4042" t="s">
        <v>177</v>
      </c>
      <c r="B4042" t="s">
        <v>177</v>
      </c>
      <c r="C4042" t="s">
        <v>1506</v>
      </c>
      <c r="D4042" t="s">
        <v>162</v>
      </c>
      <c r="E4042" t="s">
        <v>746</v>
      </c>
      <c r="F4042" t="s">
        <v>3</v>
      </c>
      <c r="G4042" t="s">
        <v>40250</v>
      </c>
      <c r="H4042" t="s">
        <v>5008</v>
      </c>
      <c r="I4042" t="s">
        <v>40251</v>
      </c>
      <c r="J4042" t="s">
        <v>3376</v>
      </c>
      <c r="K4042" t="s">
        <v>40252</v>
      </c>
      <c r="L4042" t="s">
        <v>40253</v>
      </c>
      <c r="M4042" t="s">
        <v>40254</v>
      </c>
    </row>
    <row r="4043" spans="1:13">
      <c r="A4043" t="s">
        <v>177</v>
      </c>
      <c r="B4043" t="s">
        <v>177</v>
      </c>
      <c r="C4043" t="s">
        <v>1506</v>
      </c>
      <c r="D4043" t="s">
        <v>162</v>
      </c>
      <c r="E4043" t="s">
        <v>746</v>
      </c>
      <c r="F4043" t="s">
        <v>10</v>
      </c>
      <c r="G4043" t="s">
        <v>40255</v>
      </c>
      <c r="H4043" t="s">
        <v>4257</v>
      </c>
      <c r="I4043" t="s">
        <v>40256</v>
      </c>
      <c r="J4043" t="s">
        <v>921</v>
      </c>
      <c r="K4043" t="s">
        <v>40257</v>
      </c>
      <c r="L4043" t="s">
        <v>40258</v>
      </c>
      <c r="M4043" t="s">
        <v>40259</v>
      </c>
    </row>
    <row r="4044" spans="1:13">
      <c r="A4044" t="s">
        <v>177</v>
      </c>
      <c r="B4044" t="s">
        <v>177</v>
      </c>
      <c r="C4044" t="s">
        <v>1506</v>
      </c>
      <c r="D4044" t="s">
        <v>162</v>
      </c>
      <c r="E4044" t="s">
        <v>746</v>
      </c>
      <c r="F4044" t="s">
        <v>2</v>
      </c>
      <c r="G4044" t="s">
        <v>40260</v>
      </c>
      <c r="H4044" t="s">
        <v>2071</v>
      </c>
      <c r="I4044" t="s">
        <v>40261</v>
      </c>
      <c r="J4044" t="s">
        <v>2137</v>
      </c>
      <c r="K4044" t="s">
        <v>40262</v>
      </c>
      <c r="L4044" t="s">
        <v>40263</v>
      </c>
      <c r="M4044" t="s">
        <v>40264</v>
      </c>
    </row>
    <row r="4045" spans="1:13">
      <c r="A4045" t="s">
        <v>177</v>
      </c>
      <c r="B4045" t="s">
        <v>177</v>
      </c>
      <c r="C4045" t="s">
        <v>1506</v>
      </c>
      <c r="D4045" t="s">
        <v>162</v>
      </c>
      <c r="E4045" t="s">
        <v>746</v>
      </c>
      <c r="F4045" t="s">
        <v>4</v>
      </c>
      <c r="G4045" t="s">
        <v>40265</v>
      </c>
      <c r="H4045" t="s">
        <v>1875</v>
      </c>
      <c r="I4045" t="s">
        <v>40174</v>
      </c>
      <c r="J4045" t="s">
        <v>1546</v>
      </c>
      <c r="K4045" t="s">
        <v>40119</v>
      </c>
      <c r="L4045" t="s">
        <v>31562</v>
      </c>
      <c r="M4045" t="s">
        <v>40266</v>
      </c>
    </row>
    <row r="4046" spans="1:13">
      <c r="A4046" t="s">
        <v>177</v>
      </c>
      <c r="B4046" t="s">
        <v>177</v>
      </c>
      <c r="C4046" t="s">
        <v>1506</v>
      </c>
      <c r="D4046" t="s">
        <v>162</v>
      </c>
      <c r="E4046" t="s">
        <v>746</v>
      </c>
      <c r="F4046" t="s">
        <v>11</v>
      </c>
      <c r="G4046" t="s">
        <v>40267</v>
      </c>
      <c r="H4046" t="s">
        <v>2049</v>
      </c>
      <c r="I4046" t="s">
        <v>40268</v>
      </c>
      <c r="J4046" t="s">
        <v>1482</v>
      </c>
      <c r="K4046" t="s">
        <v>40269</v>
      </c>
      <c r="L4046" t="s">
        <v>774</v>
      </c>
      <c r="M4046" t="s">
        <v>40270</v>
      </c>
    </row>
    <row r="4047" spans="1:13">
      <c r="A4047" t="s">
        <v>177</v>
      </c>
      <c r="B4047" t="s">
        <v>177</v>
      </c>
      <c r="C4047" t="s">
        <v>1506</v>
      </c>
      <c r="D4047" t="s">
        <v>162</v>
      </c>
      <c r="E4047" t="s">
        <v>746</v>
      </c>
      <c r="F4047" t="s">
        <v>20</v>
      </c>
      <c r="G4047" t="s">
        <v>40271</v>
      </c>
      <c r="H4047" t="s">
        <v>1831</v>
      </c>
      <c r="I4047" t="s">
        <v>40272</v>
      </c>
      <c r="J4047" t="s">
        <v>1546</v>
      </c>
      <c r="K4047" t="s">
        <v>40119</v>
      </c>
      <c r="L4047" t="s">
        <v>1205</v>
      </c>
      <c r="M4047" t="s">
        <v>40273</v>
      </c>
    </row>
    <row r="4048" spans="1:13">
      <c r="A4048" t="s">
        <v>177</v>
      </c>
      <c r="B4048" t="s">
        <v>177</v>
      </c>
      <c r="C4048" t="s">
        <v>1506</v>
      </c>
      <c r="D4048" t="s">
        <v>163</v>
      </c>
      <c r="E4048" t="s">
        <v>754</v>
      </c>
      <c r="F4048" t="s">
        <v>3</v>
      </c>
      <c r="G4048" t="s">
        <v>40274</v>
      </c>
      <c r="H4048" t="s">
        <v>3500</v>
      </c>
      <c r="I4048" t="s">
        <v>40275</v>
      </c>
      <c r="J4048" t="s">
        <v>2288</v>
      </c>
      <c r="K4048" t="s">
        <v>40276</v>
      </c>
      <c r="L4048" t="s">
        <v>40277</v>
      </c>
      <c r="M4048" t="s">
        <v>40278</v>
      </c>
    </row>
    <row r="4049" spans="1:13">
      <c r="A4049" t="s">
        <v>177</v>
      </c>
      <c r="B4049" t="s">
        <v>177</v>
      </c>
      <c r="C4049" t="s">
        <v>1506</v>
      </c>
      <c r="D4049" t="s">
        <v>163</v>
      </c>
      <c r="E4049" t="s">
        <v>754</v>
      </c>
      <c r="F4049" t="s">
        <v>10</v>
      </c>
      <c r="G4049" t="s">
        <v>40279</v>
      </c>
      <c r="H4049" t="s">
        <v>2913</v>
      </c>
      <c r="I4049" t="s">
        <v>40280</v>
      </c>
      <c r="J4049" t="s">
        <v>1315</v>
      </c>
      <c r="K4049" t="s">
        <v>40281</v>
      </c>
      <c r="L4049" t="s">
        <v>40282</v>
      </c>
      <c r="M4049" t="s">
        <v>40283</v>
      </c>
    </row>
    <row r="4050" spans="1:13">
      <c r="A4050" t="s">
        <v>177</v>
      </c>
      <c r="B4050" t="s">
        <v>177</v>
      </c>
      <c r="C4050" t="s">
        <v>1506</v>
      </c>
      <c r="D4050" t="s">
        <v>163</v>
      </c>
      <c r="E4050" t="s">
        <v>754</v>
      </c>
      <c r="F4050" t="s">
        <v>2</v>
      </c>
      <c r="G4050" t="s">
        <v>40284</v>
      </c>
      <c r="H4050" t="s">
        <v>3706</v>
      </c>
      <c r="I4050" t="s">
        <v>40187</v>
      </c>
      <c r="J4050" t="s">
        <v>1337</v>
      </c>
      <c r="K4050" t="s">
        <v>40285</v>
      </c>
      <c r="L4050" t="s">
        <v>40189</v>
      </c>
      <c r="M4050" t="s">
        <v>40286</v>
      </c>
    </row>
    <row r="4051" spans="1:13">
      <c r="A4051" t="s">
        <v>177</v>
      </c>
      <c r="B4051" t="s">
        <v>177</v>
      </c>
      <c r="C4051" t="s">
        <v>1506</v>
      </c>
      <c r="D4051" t="s">
        <v>163</v>
      </c>
      <c r="E4051" t="s">
        <v>754</v>
      </c>
      <c r="F4051" t="s">
        <v>4</v>
      </c>
      <c r="G4051" t="s">
        <v>40287</v>
      </c>
      <c r="H4051" t="s">
        <v>4386</v>
      </c>
      <c r="I4051" t="s">
        <v>40288</v>
      </c>
      <c r="J4051" t="s">
        <v>1360</v>
      </c>
      <c r="K4051" t="s">
        <v>40289</v>
      </c>
      <c r="L4051" t="s">
        <v>40290</v>
      </c>
      <c r="M4051" t="s">
        <v>40291</v>
      </c>
    </row>
    <row r="4052" spans="1:13">
      <c r="A4052" t="s">
        <v>177</v>
      </c>
      <c r="B4052" t="s">
        <v>177</v>
      </c>
      <c r="C4052" t="s">
        <v>1506</v>
      </c>
      <c r="D4052" t="s">
        <v>163</v>
      </c>
      <c r="E4052" t="s">
        <v>754</v>
      </c>
      <c r="F4052" t="s">
        <v>11</v>
      </c>
      <c r="G4052" t="s">
        <v>40292</v>
      </c>
      <c r="H4052" t="s">
        <v>916</v>
      </c>
      <c r="I4052" t="s">
        <v>40293</v>
      </c>
      <c r="J4052" t="s">
        <v>1721</v>
      </c>
      <c r="K4052" t="s">
        <v>40294</v>
      </c>
      <c r="L4052" t="s">
        <v>40295</v>
      </c>
      <c r="M4052" t="s">
        <v>40296</v>
      </c>
    </row>
    <row r="4053" spans="1:13">
      <c r="A4053" t="s">
        <v>177</v>
      </c>
      <c r="B4053" t="s">
        <v>177</v>
      </c>
      <c r="C4053" t="s">
        <v>1506</v>
      </c>
      <c r="D4053" t="s">
        <v>163</v>
      </c>
      <c r="E4053" t="s">
        <v>754</v>
      </c>
      <c r="F4053" t="s">
        <v>20</v>
      </c>
      <c r="G4053" t="s">
        <v>40297</v>
      </c>
      <c r="H4053" t="s">
        <v>1348</v>
      </c>
      <c r="I4053" t="s">
        <v>14939</v>
      </c>
      <c r="J4053" t="s">
        <v>1786</v>
      </c>
      <c r="K4053" t="s">
        <v>40198</v>
      </c>
      <c r="L4053" t="s">
        <v>40298</v>
      </c>
      <c r="M4053" t="s">
        <v>40299</v>
      </c>
    </row>
    <row r="4054" spans="1:13">
      <c r="A4054" t="s">
        <v>177</v>
      </c>
      <c r="B4054" t="s">
        <v>177</v>
      </c>
      <c r="C4054" t="s">
        <v>1506</v>
      </c>
      <c r="D4054" t="s">
        <v>163</v>
      </c>
      <c r="E4054" t="s">
        <v>762</v>
      </c>
      <c r="F4054" t="s">
        <v>3</v>
      </c>
      <c r="G4054" t="s">
        <v>40300</v>
      </c>
      <c r="H4054" t="s">
        <v>1751</v>
      </c>
      <c r="I4054" t="s">
        <v>40301</v>
      </c>
      <c r="J4054" t="s">
        <v>1419</v>
      </c>
      <c r="K4054" t="s">
        <v>40188</v>
      </c>
      <c r="L4054" t="s">
        <v>40302</v>
      </c>
      <c r="M4054" t="s">
        <v>40303</v>
      </c>
    </row>
    <row r="4055" spans="1:13">
      <c r="A4055" t="s">
        <v>177</v>
      </c>
      <c r="B4055" t="s">
        <v>177</v>
      </c>
      <c r="C4055" t="s">
        <v>1506</v>
      </c>
      <c r="D4055" t="s">
        <v>163</v>
      </c>
      <c r="E4055" t="s">
        <v>762</v>
      </c>
      <c r="F4055" t="s">
        <v>10</v>
      </c>
      <c r="G4055" t="s">
        <v>40304</v>
      </c>
      <c r="H4055" t="s">
        <v>4009</v>
      </c>
      <c r="I4055" t="s">
        <v>40305</v>
      </c>
      <c r="J4055" t="s">
        <v>1817</v>
      </c>
      <c r="K4055" t="s">
        <v>40306</v>
      </c>
      <c r="L4055" t="s">
        <v>40307</v>
      </c>
      <c r="M4055" t="s">
        <v>31941</v>
      </c>
    </row>
    <row r="4056" spans="1:13">
      <c r="A4056" t="s">
        <v>177</v>
      </c>
      <c r="B4056" t="s">
        <v>177</v>
      </c>
      <c r="C4056" t="s">
        <v>1506</v>
      </c>
      <c r="D4056" t="s">
        <v>163</v>
      </c>
      <c r="E4056" t="s">
        <v>762</v>
      </c>
      <c r="F4056" t="s">
        <v>2</v>
      </c>
      <c r="G4056" t="s">
        <v>40308</v>
      </c>
      <c r="H4056" t="s">
        <v>3701</v>
      </c>
      <c r="I4056" t="s">
        <v>40309</v>
      </c>
      <c r="J4056" t="s">
        <v>3013</v>
      </c>
      <c r="K4056" t="s">
        <v>40310</v>
      </c>
      <c r="L4056" t="s">
        <v>40311</v>
      </c>
      <c r="M4056" t="s">
        <v>40312</v>
      </c>
    </row>
    <row r="4057" spans="1:13">
      <c r="A4057" t="s">
        <v>177</v>
      </c>
      <c r="B4057" t="s">
        <v>177</v>
      </c>
      <c r="C4057" t="s">
        <v>1506</v>
      </c>
      <c r="D4057" t="s">
        <v>163</v>
      </c>
      <c r="E4057" t="s">
        <v>762</v>
      </c>
      <c r="F4057" t="s">
        <v>4</v>
      </c>
      <c r="G4057" t="s">
        <v>40313</v>
      </c>
      <c r="H4057" t="s">
        <v>2878</v>
      </c>
      <c r="I4057" t="s">
        <v>40314</v>
      </c>
      <c r="J4057" t="s">
        <v>2074</v>
      </c>
      <c r="K4057" t="s">
        <v>40315</v>
      </c>
      <c r="L4057" t="s">
        <v>31540</v>
      </c>
      <c r="M4057" t="s">
        <v>40316</v>
      </c>
    </row>
    <row r="4058" spans="1:13">
      <c r="A4058" t="s">
        <v>177</v>
      </c>
      <c r="B4058" t="s">
        <v>177</v>
      </c>
      <c r="C4058" t="s">
        <v>1506</v>
      </c>
      <c r="D4058" t="s">
        <v>163</v>
      </c>
      <c r="E4058" t="s">
        <v>762</v>
      </c>
      <c r="F4058" t="s">
        <v>11</v>
      </c>
      <c r="G4058" t="s">
        <v>40317</v>
      </c>
      <c r="H4058" t="s">
        <v>2759</v>
      </c>
      <c r="I4058" t="s">
        <v>13190</v>
      </c>
      <c r="J4058" t="s">
        <v>1657</v>
      </c>
      <c r="K4058" t="s">
        <v>40318</v>
      </c>
      <c r="L4058" t="s">
        <v>40319</v>
      </c>
      <c r="M4058" t="s">
        <v>40320</v>
      </c>
    </row>
    <row r="4059" spans="1:13">
      <c r="A4059" t="s">
        <v>177</v>
      </c>
      <c r="B4059" t="s">
        <v>177</v>
      </c>
      <c r="C4059" t="s">
        <v>1506</v>
      </c>
      <c r="D4059" t="s">
        <v>163</v>
      </c>
      <c r="E4059" t="s">
        <v>762</v>
      </c>
      <c r="F4059" t="s">
        <v>20</v>
      </c>
      <c r="G4059" t="s">
        <v>40321</v>
      </c>
      <c r="H4059" t="s">
        <v>2050</v>
      </c>
      <c r="I4059" t="s">
        <v>40322</v>
      </c>
      <c r="J4059" t="s">
        <v>1613</v>
      </c>
      <c r="K4059" t="s">
        <v>40097</v>
      </c>
      <c r="L4059" t="s">
        <v>25650</v>
      </c>
      <c r="M4059" t="s">
        <v>15074</v>
      </c>
    </row>
    <row r="4060" spans="1:13">
      <c r="A4060" t="s">
        <v>177</v>
      </c>
      <c r="B4060" t="s">
        <v>177</v>
      </c>
      <c r="C4060" t="s">
        <v>1506</v>
      </c>
      <c r="D4060" t="s">
        <v>163</v>
      </c>
      <c r="E4060" t="s">
        <v>770</v>
      </c>
      <c r="F4060" t="s">
        <v>3</v>
      </c>
      <c r="G4060" t="s">
        <v>40323</v>
      </c>
      <c r="H4060" t="s">
        <v>4009</v>
      </c>
      <c r="I4060" t="s">
        <v>40305</v>
      </c>
      <c r="J4060" t="s">
        <v>2185</v>
      </c>
      <c r="K4060" t="s">
        <v>40324</v>
      </c>
      <c r="L4060" t="s">
        <v>40325</v>
      </c>
      <c r="M4060" t="s">
        <v>40326</v>
      </c>
    </row>
    <row r="4061" spans="1:13">
      <c r="A4061" t="s">
        <v>177</v>
      </c>
      <c r="B4061" t="s">
        <v>177</v>
      </c>
      <c r="C4061" t="s">
        <v>1506</v>
      </c>
      <c r="D4061" t="s">
        <v>163</v>
      </c>
      <c r="E4061" t="s">
        <v>770</v>
      </c>
      <c r="F4061" t="s">
        <v>10</v>
      </c>
      <c r="G4061" t="s">
        <v>40327</v>
      </c>
      <c r="H4061" t="s">
        <v>1884</v>
      </c>
      <c r="I4061" t="s">
        <v>40328</v>
      </c>
      <c r="J4061" t="s">
        <v>2186</v>
      </c>
      <c r="K4061" t="s">
        <v>40329</v>
      </c>
      <c r="L4061" t="s">
        <v>40330</v>
      </c>
      <c r="M4061" t="s">
        <v>40331</v>
      </c>
    </row>
    <row r="4062" spans="1:13">
      <c r="A4062" t="s">
        <v>177</v>
      </c>
      <c r="B4062" t="s">
        <v>177</v>
      </c>
      <c r="C4062" t="s">
        <v>1506</v>
      </c>
      <c r="D4062" t="s">
        <v>163</v>
      </c>
      <c r="E4062" t="s">
        <v>770</v>
      </c>
      <c r="F4062" t="s">
        <v>2</v>
      </c>
      <c r="G4062" t="s">
        <v>40332</v>
      </c>
      <c r="H4062" t="s">
        <v>2266</v>
      </c>
      <c r="I4062" t="s">
        <v>40333</v>
      </c>
      <c r="J4062" t="s">
        <v>2564</v>
      </c>
      <c r="K4062" t="s">
        <v>40334</v>
      </c>
      <c r="L4062" t="s">
        <v>40335</v>
      </c>
      <c r="M4062" t="s">
        <v>40336</v>
      </c>
    </row>
    <row r="4063" spans="1:13">
      <c r="A4063" t="s">
        <v>177</v>
      </c>
      <c r="B4063" t="s">
        <v>177</v>
      </c>
      <c r="C4063" t="s">
        <v>1506</v>
      </c>
      <c r="D4063" t="s">
        <v>163</v>
      </c>
      <c r="E4063" t="s">
        <v>770</v>
      </c>
      <c r="F4063" t="s">
        <v>4</v>
      </c>
      <c r="G4063" t="s">
        <v>40337</v>
      </c>
      <c r="H4063" t="s">
        <v>2481</v>
      </c>
      <c r="I4063" t="s">
        <v>40338</v>
      </c>
      <c r="J4063" t="s">
        <v>1786</v>
      </c>
      <c r="K4063" t="s">
        <v>40198</v>
      </c>
      <c r="L4063" t="s">
        <v>40339</v>
      </c>
      <c r="M4063" t="s">
        <v>40340</v>
      </c>
    </row>
    <row r="4064" spans="1:13">
      <c r="A4064" t="s">
        <v>177</v>
      </c>
      <c r="B4064" t="s">
        <v>177</v>
      </c>
      <c r="C4064" t="s">
        <v>1506</v>
      </c>
      <c r="D4064" t="s">
        <v>163</v>
      </c>
      <c r="E4064" t="s">
        <v>770</v>
      </c>
      <c r="F4064" t="s">
        <v>11</v>
      </c>
      <c r="G4064" t="s">
        <v>40341</v>
      </c>
      <c r="H4064" t="s">
        <v>2134</v>
      </c>
      <c r="I4064" t="s">
        <v>40226</v>
      </c>
      <c r="J4064" t="s">
        <v>1504</v>
      </c>
      <c r="K4064" t="s">
        <v>40342</v>
      </c>
      <c r="L4064" t="s">
        <v>15281</v>
      </c>
      <c r="M4064" t="s">
        <v>40343</v>
      </c>
    </row>
    <row r="4065" spans="1:13">
      <c r="A4065" t="s">
        <v>177</v>
      </c>
      <c r="B4065" t="s">
        <v>177</v>
      </c>
      <c r="C4065" t="s">
        <v>1506</v>
      </c>
      <c r="D4065" t="s">
        <v>163</v>
      </c>
      <c r="E4065" t="s">
        <v>770</v>
      </c>
      <c r="F4065" t="s">
        <v>20</v>
      </c>
      <c r="G4065" t="s">
        <v>40344</v>
      </c>
      <c r="H4065" t="s">
        <v>1961</v>
      </c>
      <c r="I4065" t="s">
        <v>40345</v>
      </c>
      <c r="J4065" t="s">
        <v>1613</v>
      </c>
      <c r="K4065" t="s">
        <v>40097</v>
      </c>
      <c r="L4065" t="s">
        <v>38407</v>
      </c>
      <c r="M4065" t="s">
        <v>40346</v>
      </c>
    </row>
    <row r="4066" spans="1:13">
      <c r="A4066" t="s">
        <v>177</v>
      </c>
      <c r="B4066" t="s">
        <v>177</v>
      </c>
      <c r="C4066" t="s">
        <v>1506</v>
      </c>
      <c r="D4066" t="s">
        <v>163</v>
      </c>
      <c r="E4066" t="s">
        <v>778</v>
      </c>
      <c r="F4066" t="s">
        <v>3</v>
      </c>
      <c r="G4066" t="s">
        <v>40347</v>
      </c>
      <c r="H4066" t="s">
        <v>2145</v>
      </c>
      <c r="I4066" t="s">
        <v>40348</v>
      </c>
      <c r="J4066" t="s">
        <v>3155</v>
      </c>
      <c r="K4066" t="s">
        <v>40349</v>
      </c>
      <c r="L4066" t="s">
        <v>40350</v>
      </c>
      <c r="M4066" t="s">
        <v>40351</v>
      </c>
    </row>
    <row r="4067" spans="1:13">
      <c r="A4067" t="s">
        <v>177</v>
      </c>
      <c r="B4067" t="s">
        <v>177</v>
      </c>
      <c r="C4067" t="s">
        <v>1506</v>
      </c>
      <c r="D4067" t="s">
        <v>163</v>
      </c>
      <c r="E4067" t="s">
        <v>778</v>
      </c>
      <c r="F4067" t="s">
        <v>10</v>
      </c>
      <c r="G4067" t="s">
        <v>40352</v>
      </c>
      <c r="H4067" t="s">
        <v>2745</v>
      </c>
      <c r="I4067" t="s">
        <v>40353</v>
      </c>
      <c r="J4067" t="s">
        <v>2005</v>
      </c>
      <c r="K4067" t="s">
        <v>40354</v>
      </c>
      <c r="L4067" t="s">
        <v>40355</v>
      </c>
      <c r="M4067" t="s">
        <v>31145</v>
      </c>
    </row>
    <row r="4068" spans="1:13">
      <c r="A4068" t="s">
        <v>177</v>
      </c>
      <c r="B4068" t="s">
        <v>177</v>
      </c>
      <c r="C4068" t="s">
        <v>1506</v>
      </c>
      <c r="D4068" t="s">
        <v>163</v>
      </c>
      <c r="E4068" t="s">
        <v>778</v>
      </c>
      <c r="F4068" t="s">
        <v>2</v>
      </c>
      <c r="G4068" t="s">
        <v>40356</v>
      </c>
      <c r="H4068" t="s">
        <v>2654</v>
      </c>
      <c r="I4068" t="s">
        <v>40357</v>
      </c>
      <c r="J4068" t="s">
        <v>2159</v>
      </c>
      <c r="K4068" t="s">
        <v>40115</v>
      </c>
      <c r="L4068" t="s">
        <v>40358</v>
      </c>
      <c r="M4068" t="s">
        <v>40359</v>
      </c>
    </row>
    <row r="4069" spans="1:13">
      <c r="A4069" t="s">
        <v>177</v>
      </c>
      <c r="B4069" t="s">
        <v>177</v>
      </c>
      <c r="C4069" t="s">
        <v>1506</v>
      </c>
      <c r="D4069" t="s">
        <v>163</v>
      </c>
      <c r="E4069" t="s">
        <v>778</v>
      </c>
      <c r="F4069" t="s">
        <v>4</v>
      </c>
      <c r="G4069" t="s">
        <v>40360</v>
      </c>
      <c r="H4069" t="s">
        <v>2007</v>
      </c>
      <c r="I4069" t="s">
        <v>40361</v>
      </c>
      <c r="J4069" t="s">
        <v>1546</v>
      </c>
      <c r="K4069" t="s">
        <v>40119</v>
      </c>
      <c r="L4069" t="s">
        <v>40362</v>
      </c>
      <c r="M4069" t="s">
        <v>40363</v>
      </c>
    </row>
    <row r="4070" spans="1:13">
      <c r="A4070" t="s">
        <v>177</v>
      </c>
      <c r="B4070" t="s">
        <v>177</v>
      </c>
      <c r="C4070" t="s">
        <v>1506</v>
      </c>
      <c r="D4070" t="s">
        <v>163</v>
      </c>
      <c r="E4070" t="s">
        <v>778</v>
      </c>
      <c r="F4070" t="s">
        <v>11</v>
      </c>
      <c r="G4070" t="s">
        <v>40364</v>
      </c>
      <c r="H4070" t="s">
        <v>2134</v>
      </c>
      <c r="I4070" t="s">
        <v>40226</v>
      </c>
      <c r="J4070" t="s">
        <v>1504</v>
      </c>
      <c r="K4070" t="s">
        <v>40342</v>
      </c>
      <c r="L4070" t="s">
        <v>15281</v>
      </c>
      <c r="M4070" t="s">
        <v>1351</v>
      </c>
    </row>
    <row r="4071" spans="1:13">
      <c r="A4071" t="s">
        <v>177</v>
      </c>
      <c r="B4071" t="s">
        <v>177</v>
      </c>
      <c r="C4071" t="s">
        <v>1506</v>
      </c>
      <c r="D4071" t="s">
        <v>163</v>
      </c>
      <c r="E4071" t="s">
        <v>778</v>
      </c>
      <c r="F4071" t="s">
        <v>20</v>
      </c>
      <c r="G4071" t="s">
        <v>40365</v>
      </c>
      <c r="H4071" t="s">
        <v>1918</v>
      </c>
      <c r="I4071" t="s">
        <v>40366</v>
      </c>
      <c r="J4071" t="s">
        <v>1613</v>
      </c>
      <c r="K4071" t="s">
        <v>40097</v>
      </c>
      <c r="L4071" t="s">
        <v>11073</v>
      </c>
      <c r="M4071" t="s">
        <v>16358</v>
      </c>
    </row>
    <row r="4072" spans="1:13">
      <c r="A4072" t="s">
        <v>177</v>
      </c>
      <c r="B4072" t="s">
        <v>177</v>
      </c>
      <c r="C4072" t="s">
        <v>1506</v>
      </c>
      <c r="D4072" t="s">
        <v>164</v>
      </c>
      <c r="E4072" t="s">
        <v>785</v>
      </c>
      <c r="F4072" t="s">
        <v>3</v>
      </c>
      <c r="G4072" t="s">
        <v>40367</v>
      </c>
      <c r="H4072" t="s">
        <v>2384</v>
      </c>
      <c r="I4072" t="s">
        <v>29211</v>
      </c>
      <c r="J4072" t="s">
        <v>2007</v>
      </c>
      <c r="K4072" t="s">
        <v>40368</v>
      </c>
      <c r="L4072" t="s">
        <v>31177</v>
      </c>
      <c r="M4072" t="s">
        <v>29513</v>
      </c>
    </row>
    <row r="4073" spans="1:13">
      <c r="A4073" t="s">
        <v>177</v>
      </c>
      <c r="B4073" t="s">
        <v>177</v>
      </c>
      <c r="C4073" t="s">
        <v>1506</v>
      </c>
      <c r="D4073" t="s">
        <v>164</v>
      </c>
      <c r="E4073" t="s">
        <v>785</v>
      </c>
      <c r="F4073" t="s">
        <v>10</v>
      </c>
      <c r="G4073" t="s">
        <v>40369</v>
      </c>
      <c r="H4073" t="s">
        <v>2541</v>
      </c>
      <c r="I4073" t="s">
        <v>40370</v>
      </c>
      <c r="J4073" t="s">
        <v>2281</v>
      </c>
      <c r="K4073" t="s">
        <v>10235</v>
      </c>
      <c r="L4073" t="s">
        <v>40371</v>
      </c>
      <c r="M4073" t="s">
        <v>40372</v>
      </c>
    </row>
    <row r="4074" spans="1:13">
      <c r="A4074" t="s">
        <v>177</v>
      </c>
      <c r="B4074" t="s">
        <v>177</v>
      </c>
      <c r="C4074" t="s">
        <v>1506</v>
      </c>
      <c r="D4074" t="s">
        <v>164</v>
      </c>
      <c r="E4074" t="s">
        <v>785</v>
      </c>
      <c r="F4074" t="s">
        <v>2</v>
      </c>
      <c r="G4074" t="s">
        <v>40373</v>
      </c>
      <c r="H4074" t="s">
        <v>3628</v>
      </c>
      <c r="I4074" t="s">
        <v>40374</v>
      </c>
      <c r="J4074" t="s">
        <v>2281</v>
      </c>
      <c r="K4074" t="s">
        <v>10235</v>
      </c>
      <c r="L4074" t="s">
        <v>40375</v>
      </c>
      <c r="M4074" t="s">
        <v>40376</v>
      </c>
    </row>
    <row r="4075" spans="1:13">
      <c r="A4075" t="s">
        <v>177</v>
      </c>
      <c r="B4075" t="s">
        <v>177</v>
      </c>
      <c r="C4075" t="s">
        <v>1506</v>
      </c>
      <c r="D4075" t="s">
        <v>164</v>
      </c>
      <c r="E4075" t="s">
        <v>785</v>
      </c>
      <c r="F4075" t="s">
        <v>4</v>
      </c>
      <c r="G4075" t="s">
        <v>40377</v>
      </c>
      <c r="H4075" t="s">
        <v>926</v>
      </c>
      <c r="I4075" t="s">
        <v>31861</v>
      </c>
      <c r="J4075" t="s">
        <v>1698</v>
      </c>
      <c r="K4075" t="s">
        <v>8472</v>
      </c>
      <c r="L4075" t="s">
        <v>40378</v>
      </c>
      <c r="M4075" t="s">
        <v>28989</v>
      </c>
    </row>
    <row r="4076" spans="1:13">
      <c r="A4076" t="s">
        <v>177</v>
      </c>
      <c r="B4076" t="s">
        <v>177</v>
      </c>
      <c r="C4076" t="s">
        <v>1506</v>
      </c>
      <c r="D4076" t="s">
        <v>164</v>
      </c>
      <c r="E4076" t="s">
        <v>785</v>
      </c>
      <c r="F4076" t="s">
        <v>11</v>
      </c>
      <c r="G4076" t="s">
        <v>40379</v>
      </c>
      <c r="H4076" t="s">
        <v>1807</v>
      </c>
      <c r="I4076" t="s">
        <v>40380</v>
      </c>
      <c r="J4076" t="s">
        <v>1502</v>
      </c>
      <c r="K4076" t="s">
        <v>40381</v>
      </c>
      <c r="L4076" t="s">
        <v>373</v>
      </c>
      <c r="M4076" t="s">
        <v>40382</v>
      </c>
    </row>
    <row r="4077" spans="1:13">
      <c r="A4077" t="s">
        <v>177</v>
      </c>
      <c r="B4077" t="s">
        <v>177</v>
      </c>
      <c r="C4077" t="s">
        <v>1506</v>
      </c>
      <c r="D4077" t="s">
        <v>164</v>
      </c>
      <c r="E4077" t="s">
        <v>785</v>
      </c>
      <c r="F4077" t="s">
        <v>20</v>
      </c>
      <c r="G4077" t="s">
        <v>40383</v>
      </c>
      <c r="H4077" t="s">
        <v>1875</v>
      </c>
      <c r="I4077" t="s">
        <v>29214</v>
      </c>
      <c r="J4077" t="s">
        <v>1504</v>
      </c>
      <c r="K4077" t="s">
        <v>34614</v>
      </c>
      <c r="L4077" t="s">
        <v>26087</v>
      </c>
      <c r="M4077" t="s">
        <v>29643</v>
      </c>
    </row>
    <row r="4078" spans="1:13">
      <c r="A4078" t="s">
        <v>177</v>
      </c>
      <c r="B4078" t="s">
        <v>177</v>
      </c>
      <c r="C4078" t="s">
        <v>1506</v>
      </c>
      <c r="D4078" t="s">
        <v>164</v>
      </c>
      <c r="E4078" t="s">
        <v>793</v>
      </c>
      <c r="F4078" t="s">
        <v>3</v>
      </c>
      <c r="G4078" t="s">
        <v>40384</v>
      </c>
      <c r="H4078" t="s">
        <v>2687</v>
      </c>
      <c r="I4078" t="s">
        <v>40385</v>
      </c>
      <c r="J4078" t="s">
        <v>1719</v>
      </c>
      <c r="K4078" t="s">
        <v>40386</v>
      </c>
      <c r="L4078" t="s">
        <v>40387</v>
      </c>
      <c r="M4078" t="s">
        <v>40388</v>
      </c>
    </row>
    <row r="4079" spans="1:13">
      <c r="A4079" t="s">
        <v>177</v>
      </c>
      <c r="B4079" t="s">
        <v>177</v>
      </c>
      <c r="C4079" t="s">
        <v>1506</v>
      </c>
      <c r="D4079" t="s">
        <v>164</v>
      </c>
      <c r="E4079" t="s">
        <v>793</v>
      </c>
      <c r="F4079" t="s">
        <v>10</v>
      </c>
      <c r="G4079" t="s">
        <v>40389</v>
      </c>
      <c r="H4079" t="s">
        <v>2878</v>
      </c>
      <c r="I4079" t="s">
        <v>30191</v>
      </c>
      <c r="J4079" t="s">
        <v>1360</v>
      </c>
      <c r="K4079" t="s">
        <v>40390</v>
      </c>
      <c r="L4079" t="s">
        <v>40391</v>
      </c>
      <c r="M4079" t="s">
        <v>29191</v>
      </c>
    </row>
    <row r="4080" spans="1:13">
      <c r="A4080" t="s">
        <v>177</v>
      </c>
      <c r="B4080" t="s">
        <v>177</v>
      </c>
      <c r="C4080" t="s">
        <v>1506</v>
      </c>
      <c r="D4080" t="s">
        <v>164</v>
      </c>
      <c r="E4080" t="s">
        <v>793</v>
      </c>
      <c r="F4080" t="s">
        <v>2</v>
      </c>
      <c r="G4080" t="s">
        <v>40392</v>
      </c>
      <c r="H4080" t="s">
        <v>3221</v>
      </c>
      <c r="I4080" t="s">
        <v>40393</v>
      </c>
      <c r="J4080" t="s">
        <v>1984</v>
      </c>
      <c r="K4080" t="s">
        <v>40394</v>
      </c>
      <c r="L4080" t="s">
        <v>40395</v>
      </c>
      <c r="M4080" t="s">
        <v>40396</v>
      </c>
    </row>
    <row r="4081" spans="1:13">
      <c r="A4081" t="s">
        <v>177</v>
      </c>
      <c r="B4081" t="s">
        <v>177</v>
      </c>
      <c r="C4081" t="s">
        <v>1506</v>
      </c>
      <c r="D4081" t="s">
        <v>164</v>
      </c>
      <c r="E4081" t="s">
        <v>793</v>
      </c>
      <c r="F4081" t="s">
        <v>4</v>
      </c>
      <c r="G4081" t="s">
        <v>40397</v>
      </c>
      <c r="H4081" t="s">
        <v>2114</v>
      </c>
      <c r="I4081" t="s">
        <v>40398</v>
      </c>
      <c r="J4081" t="s">
        <v>1482</v>
      </c>
      <c r="K4081" t="s">
        <v>40399</v>
      </c>
      <c r="L4081" t="s">
        <v>28438</v>
      </c>
      <c r="M4081" t="s">
        <v>40400</v>
      </c>
    </row>
    <row r="4082" spans="1:13">
      <c r="A4082" t="s">
        <v>177</v>
      </c>
      <c r="B4082" t="s">
        <v>177</v>
      </c>
      <c r="C4082" t="s">
        <v>1506</v>
      </c>
      <c r="D4082" t="s">
        <v>164</v>
      </c>
      <c r="E4082" t="s">
        <v>793</v>
      </c>
      <c r="F4082" t="s">
        <v>11</v>
      </c>
      <c r="G4082" t="s">
        <v>40401</v>
      </c>
      <c r="H4082" t="s">
        <v>1742</v>
      </c>
      <c r="I4082" t="s">
        <v>11194</v>
      </c>
      <c r="J4082" t="s">
        <v>1051</v>
      </c>
      <c r="K4082" t="s">
        <v>40402</v>
      </c>
      <c r="L4082" t="s">
        <v>28434</v>
      </c>
      <c r="M4082" t="s">
        <v>14877</v>
      </c>
    </row>
    <row r="4083" spans="1:13">
      <c r="A4083" t="s">
        <v>177</v>
      </c>
      <c r="B4083" t="s">
        <v>177</v>
      </c>
      <c r="C4083" t="s">
        <v>1506</v>
      </c>
      <c r="D4083" t="s">
        <v>164</v>
      </c>
      <c r="E4083" t="s">
        <v>793</v>
      </c>
      <c r="F4083" t="s">
        <v>20</v>
      </c>
      <c r="G4083" t="s">
        <v>40403</v>
      </c>
      <c r="H4083" t="s">
        <v>1810</v>
      </c>
      <c r="I4083" t="s">
        <v>40404</v>
      </c>
      <c r="J4083" t="s">
        <v>1482</v>
      </c>
      <c r="K4083" t="s">
        <v>40399</v>
      </c>
      <c r="L4083" t="s">
        <v>24911</v>
      </c>
      <c r="M4083" t="s">
        <v>37509</v>
      </c>
    </row>
    <row r="4084" spans="1:13">
      <c r="A4084" t="s">
        <v>177</v>
      </c>
      <c r="B4084" t="s">
        <v>177</v>
      </c>
      <c r="C4084" t="s">
        <v>1506</v>
      </c>
      <c r="D4084" t="s">
        <v>164</v>
      </c>
      <c r="E4084" t="s">
        <v>801</v>
      </c>
      <c r="F4084" t="s">
        <v>3</v>
      </c>
      <c r="G4084" t="s">
        <v>40405</v>
      </c>
      <c r="H4084" t="s">
        <v>1982</v>
      </c>
      <c r="I4084" t="s">
        <v>40406</v>
      </c>
      <c r="J4084" t="s">
        <v>2059</v>
      </c>
      <c r="K4084" t="s">
        <v>15478</v>
      </c>
      <c r="L4084" t="s">
        <v>40407</v>
      </c>
      <c r="M4084" t="s">
        <v>40408</v>
      </c>
    </row>
    <row r="4085" spans="1:13">
      <c r="A4085" t="s">
        <v>177</v>
      </c>
      <c r="B4085" t="s">
        <v>177</v>
      </c>
      <c r="C4085" t="s">
        <v>1506</v>
      </c>
      <c r="D4085" t="s">
        <v>164</v>
      </c>
      <c r="E4085" t="s">
        <v>801</v>
      </c>
      <c r="F4085" t="s">
        <v>10</v>
      </c>
      <c r="G4085" t="s">
        <v>40409</v>
      </c>
      <c r="H4085" t="s">
        <v>2015</v>
      </c>
      <c r="I4085" t="s">
        <v>40410</v>
      </c>
      <c r="J4085" t="s">
        <v>1807</v>
      </c>
      <c r="K4085" t="s">
        <v>40411</v>
      </c>
      <c r="L4085" t="s">
        <v>40412</v>
      </c>
      <c r="M4085" t="s">
        <v>40413</v>
      </c>
    </row>
    <row r="4086" spans="1:13">
      <c r="A4086" t="s">
        <v>177</v>
      </c>
      <c r="B4086" t="s">
        <v>177</v>
      </c>
      <c r="C4086" t="s">
        <v>1506</v>
      </c>
      <c r="D4086" t="s">
        <v>164</v>
      </c>
      <c r="E4086" t="s">
        <v>801</v>
      </c>
      <c r="F4086" t="s">
        <v>2</v>
      </c>
      <c r="G4086" t="s">
        <v>40414</v>
      </c>
      <c r="H4086" t="s">
        <v>1936</v>
      </c>
      <c r="I4086" t="s">
        <v>40415</v>
      </c>
      <c r="J4086" t="s">
        <v>1918</v>
      </c>
      <c r="K4086" t="s">
        <v>40416</v>
      </c>
      <c r="L4086" t="s">
        <v>40417</v>
      </c>
      <c r="M4086" t="s">
        <v>40418</v>
      </c>
    </row>
    <row r="4087" spans="1:13">
      <c r="A4087" t="s">
        <v>177</v>
      </c>
      <c r="B4087" t="s">
        <v>177</v>
      </c>
      <c r="C4087" t="s">
        <v>1506</v>
      </c>
      <c r="D4087" t="s">
        <v>164</v>
      </c>
      <c r="E4087" t="s">
        <v>801</v>
      </c>
      <c r="F4087" t="s">
        <v>4</v>
      </c>
      <c r="G4087" t="s">
        <v>40419</v>
      </c>
      <c r="H4087" t="s">
        <v>1744</v>
      </c>
      <c r="I4087" t="s">
        <v>40420</v>
      </c>
      <c r="J4087" t="s">
        <v>1504</v>
      </c>
      <c r="K4087" t="s">
        <v>34614</v>
      </c>
      <c r="L4087" t="s">
        <v>12080</v>
      </c>
      <c r="M4087" t="s">
        <v>13159</v>
      </c>
    </row>
    <row r="4088" spans="1:13">
      <c r="A4088" t="s">
        <v>177</v>
      </c>
      <c r="B4088" t="s">
        <v>177</v>
      </c>
      <c r="C4088" t="s">
        <v>1506</v>
      </c>
      <c r="D4088" t="s">
        <v>164</v>
      </c>
      <c r="E4088" t="s">
        <v>801</v>
      </c>
      <c r="F4088" t="s">
        <v>11</v>
      </c>
      <c r="G4088" t="s">
        <v>40421</v>
      </c>
      <c r="H4088" t="s">
        <v>1613</v>
      </c>
      <c r="I4088" t="s">
        <v>29225</v>
      </c>
      <c r="J4088" t="s">
        <v>3800</v>
      </c>
      <c r="K4088" t="s">
        <v>3808</v>
      </c>
      <c r="L4088" t="s">
        <v>40422</v>
      </c>
      <c r="M4088" t="s">
        <v>40423</v>
      </c>
    </row>
    <row r="4089" spans="1:13">
      <c r="A4089" t="s">
        <v>177</v>
      </c>
      <c r="B4089" t="s">
        <v>177</v>
      </c>
      <c r="C4089" t="s">
        <v>1506</v>
      </c>
      <c r="D4089" t="s">
        <v>164</v>
      </c>
      <c r="E4089" t="s">
        <v>801</v>
      </c>
      <c r="F4089" t="s">
        <v>20</v>
      </c>
      <c r="G4089" t="s">
        <v>40424</v>
      </c>
      <c r="H4089" t="s">
        <v>1546</v>
      </c>
      <c r="I4089" t="s">
        <v>40425</v>
      </c>
      <c r="J4089" t="s">
        <v>1051</v>
      </c>
      <c r="K4089" t="s">
        <v>40402</v>
      </c>
      <c r="L4089" t="s">
        <v>17084</v>
      </c>
      <c r="M4089" t="s">
        <v>40426</v>
      </c>
    </row>
    <row r="4090" spans="1:13">
      <c r="A4090" t="s">
        <v>177</v>
      </c>
      <c r="B4090" t="s">
        <v>177</v>
      </c>
      <c r="C4090" t="s">
        <v>1506</v>
      </c>
      <c r="D4090" t="s">
        <v>164</v>
      </c>
      <c r="E4090" t="s">
        <v>809</v>
      </c>
      <c r="F4090" t="s">
        <v>3</v>
      </c>
      <c r="G4090" t="s">
        <v>40427</v>
      </c>
      <c r="H4090" t="s">
        <v>3720</v>
      </c>
      <c r="I4090" t="s">
        <v>40428</v>
      </c>
      <c r="J4090" t="s">
        <v>1982</v>
      </c>
      <c r="K4090" t="s">
        <v>40429</v>
      </c>
      <c r="L4090" t="s">
        <v>40430</v>
      </c>
      <c r="M4090" t="s">
        <v>40431</v>
      </c>
    </row>
    <row r="4091" spans="1:13">
      <c r="A4091" t="s">
        <v>177</v>
      </c>
      <c r="B4091" t="s">
        <v>177</v>
      </c>
      <c r="C4091" t="s">
        <v>1506</v>
      </c>
      <c r="D4091" t="s">
        <v>164</v>
      </c>
      <c r="E4091" t="s">
        <v>809</v>
      </c>
      <c r="F4091" t="s">
        <v>10</v>
      </c>
      <c r="G4091" t="s">
        <v>40432</v>
      </c>
      <c r="H4091" t="s">
        <v>2059</v>
      </c>
      <c r="I4091" t="s">
        <v>40433</v>
      </c>
      <c r="J4091" t="s">
        <v>2324</v>
      </c>
      <c r="K4091" t="s">
        <v>40434</v>
      </c>
      <c r="L4091" t="s">
        <v>40435</v>
      </c>
      <c r="M4091" t="s">
        <v>29616</v>
      </c>
    </row>
    <row r="4092" spans="1:13">
      <c r="A4092" t="s">
        <v>177</v>
      </c>
      <c r="B4092" t="s">
        <v>177</v>
      </c>
      <c r="C4092" t="s">
        <v>1506</v>
      </c>
      <c r="D4092" t="s">
        <v>164</v>
      </c>
      <c r="E4092" t="s">
        <v>809</v>
      </c>
      <c r="F4092" t="s">
        <v>2</v>
      </c>
      <c r="G4092" t="s">
        <v>40436</v>
      </c>
      <c r="H4092" t="s">
        <v>2278</v>
      </c>
      <c r="I4092" t="s">
        <v>40437</v>
      </c>
      <c r="J4092" t="s">
        <v>1721</v>
      </c>
      <c r="K4092" t="s">
        <v>40438</v>
      </c>
      <c r="L4092" t="s">
        <v>40439</v>
      </c>
      <c r="M4092" t="s">
        <v>40440</v>
      </c>
    </row>
    <row r="4093" spans="1:13">
      <c r="A4093" t="s">
        <v>177</v>
      </c>
      <c r="B4093" t="s">
        <v>177</v>
      </c>
      <c r="C4093" t="s">
        <v>1506</v>
      </c>
      <c r="D4093" t="s">
        <v>164</v>
      </c>
      <c r="E4093" t="s">
        <v>809</v>
      </c>
      <c r="F4093" t="s">
        <v>4</v>
      </c>
      <c r="G4093" t="s">
        <v>40441</v>
      </c>
      <c r="H4093" t="s">
        <v>1592</v>
      </c>
      <c r="I4093" t="s">
        <v>40442</v>
      </c>
      <c r="J4093" t="s">
        <v>1051</v>
      </c>
      <c r="K4093" t="s">
        <v>40402</v>
      </c>
      <c r="L4093" t="s">
        <v>12145</v>
      </c>
      <c r="M4093" t="s">
        <v>40443</v>
      </c>
    </row>
    <row r="4094" spans="1:13">
      <c r="A4094" t="s">
        <v>177</v>
      </c>
      <c r="B4094" t="s">
        <v>177</v>
      </c>
      <c r="C4094" t="s">
        <v>1506</v>
      </c>
      <c r="D4094" t="s">
        <v>164</v>
      </c>
      <c r="E4094" t="s">
        <v>809</v>
      </c>
      <c r="F4094" t="s">
        <v>11</v>
      </c>
      <c r="G4094" t="s">
        <v>40444</v>
      </c>
      <c r="H4094" t="s">
        <v>1053</v>
      </c>
      <c r="I4094" t="s">
        <v>10890</v>
      </c>
      <c r="J4094" t="s">
        <v>3800</v>
      </c>
      <c r="K4094" t="s">
        <v>3808</v>
      </c>
      <c r="L4094" t="s">
        <v>40445</v>
      </c>
      <c r="M4094" t="s">
        <v>40446</v>
      </c>
    </row>
    <row r="4095" spans="1:13">
      <c r="A4095" t="s">
        <v>177</v>
      </c>
      <c r="B4095" t="s">
        <v>177</v>
      </c>
      <c r="C4095" t="s">
        <v>1506</v>
      </c>
      <c r="D4095" t="s">
        <v>164</v>
      </c>
      <c r="E4095" t="s">
        <v>809</v>
      </c>
      <c r="F4095" t="s">
        <v>20</v>
      </c>
      <c r="G4095" t="s">
        <v>40447</v>
      </c>
      <c r="H4095" t="s">
        <v>1613</v>
      </c>
      <c r="I4095" t="s">
        <v>29225</v>
      </c>
      <c r="J4095" t="s">
        <v>1504</v>
      </c>
      <c r="K4095" t="s">
        <v>34614</v>
      </c>
      <c r="L4095" t="s">
        <v>26043</v>
      </c>
      <c r="M4095" t="s">
        <v>40448</v>
      </c>
    </row>
    <row r="4096" spans="1:13">
      <c r="A4096" t="s">
        <v>177</v>
      </c>
      <c r="B4096" t="s">
        <v>177</v>
      </c>
      <c r="C4096" t="s">
        <v>1462</v>
      </c>
      <c r="D4096" t="s">
        <v>150</v>
      </c>
      <c r="E4096" t="s">
        <v>179</v>
      </c>
      <c r="F4096" t="s">
        <v>3</v>
      </c>
      <c r="G4096" t="s">
        <v>40449</v>
      </c>
      <c r="H4096" t="s">
        <v>3628</v>
      </c>
      <c r="I4096" t="s">
        <v>40450</v>
      </c>
      <c r="J4096" t="s">
        <v>2587</v>
      </c>
      <c r="K4096" t="s">
        <v>40451</v>
      </c>
      <c r="L4096" t="s">
        <v>40452</v>
      </c>
      <c r="M4096" t="s">
        <v>40453</v>
      </c>
    </row>
    <row r="4097" spans="1:13">
      <c r="A4097" t="s">
        <v>177</v>
      </c>
      <c r="B4097" t="s">
        <v>177</v>
      </c>
      <c r="C4097" t="s">
        <v>1462</v>
      </c>
      <c r="D4097" t="s">
        <v>150</v>
      </c>
      <c r="E4097" t="s">
        <v>179</v>
      </c>
      <c r="F4097" t="s">
        <v>10</v>
      </c>
      <c r="G4097" t="s">
        <v>40454</v>
      </c>
      <c r="H4097" t="s">
        <v>1267</v>
      </c>
      <c r="I4097" t="s">
        <v>40455</v>
      </c>
      <c r="J4097" t="s">
        <v>1981</v>
      </c>
      <c r="K4097" t="s">
        <v>40456</v>
      </c>
      <c r="L4097" t="s">
        <v>25695</v>
      </c>
      <c r="M4097" t="s">
        <v>40457</v>
      </c>
    </row>
    <row r="4098" spans="1:13">
      <c r="A4098" t="s">
        <v>177</v>
      </c>
      <c r="B4098" t="s">
        <v>177</v>
      </c>
      <c r="C4098" t="s">
        <v>1462</v>
      </c>
      <c r="D4098" t="s">
        <v>150</v>
      </c>
      <c r="E4098" t="s">
        <v>179</v>
      </c>
      <c r="F4098" t="s">
        <v>2</v>
      </c>
      <c r="G4098" t="s">
        <v>40458</v>
      </c>
      <c r="H4098" t="s">
        <v>1752</v>
      </c>
      <c r="I4098" t="s">
        <v>40459</v>
      </c>
      <c r="J4098" t="s">
        <v>1807</v>
      </c>
      <c r="K4098" t="s">
        <v>40460</v>
      </c>
      <c r="L4098" t="s">
        <v>40461</v>
      </c>
      <c r="M4098" t="s">
        <v>40462</v>
      </c>
    </row>
    <row r="4099" spans="1:13">
      <c r="A4099" t="s">
        <v>177</v>
      </c>
      <c r="B4099" t="s">
        <v>177</v>
      </c>
      <c r="C4099" t="s">
        <v>1462</v>
      </c>
      <c r="D4099" t="s">
        <v>150</v>
      </c>
      <c r="E4099" t="s">
        <v>179</v>
      </c>
      <c r="F4099" t="s">
        <v>4</v>
      </c>
      <c r="G4099" t="s">
        <v>40463</v>
      </c>
      <c r="H4099" t="s">
        <v>4115</v>
      </c>
      <c r="I4099" t="s">
        <v>40464</v>
      </c>
      <c r="J4099" t="s">
        <v>1939</v>
      </c>
      <c r="K4099" t="s">
        <v>40465</v>
      </c>
      <c r="L4099" t="s">
        <v>40466</v>
      </c>
      <c r="M4099" t="s">
        <v>40467</v>
      </c>
    </row>
    <row r="4100" spans="1:13">
      <c r="A4100" t="s">
        <v>177</v>
      </c>
      <c r="B4100" t="s">
        <v>177</v>
      </c>
      <c r="C4100" t="s">
        <v>1462</v>
      </c>
      <c r="D4100" t="s">
        <v>150</v>
      </c>
      <c r="E4100" t="s">
        <v>179</v>
      </c>
      <c r="F4100" t="s">
        <v>11</v>
      </c>
      <c r="G4100" t="s">
        <v>40468</v>
      </c>
      <c r="H4100" t="s">
        <v>4630</v>
      </c>
      <c r="I4100" t="s">
        <v>40469</v>
      </c>
      <c r="J4100" t="s">
        <v>1613</v>
      </c>
      <c r="K4100" t="s">
        <v>40470</v>
      </c>
      <c r="L4100" t="s">
        <v>40471</v>
      </c>
      <c r="M4100" t="s">
        <v>40472</v>
      </c>
    </row>
    <row r="4101" spans="1:13">
      <c r="A4101" t="s">
        <v>177</v>
      </c>
      <c r="B4101" t="s">
        <v>177</v>
      </c>
      <c r="C4101" t="s">
        <v>1462</v>
      </c>
      <c r="D4101" t="s">
        <v>150</v>
      </c>
      <c r="E4101" t="s">
        <v>179</v>
      </c>
      <c r="F4101" t="s">
        <v>20</v>
      </c>
      <c r="G4101" t="s">
        <v>40473</v>
      </c>
      <c r="H4101" t="s">
        <v>2279</v>
      </c>
      <c r="I4101" t="s">
        <v>40474</v>
      </c>
      <c r="J4101" t="s">
        <v>1051</v>
      </c>
      <c r="K4101" t="s">
        <v>40475</v>
      </c>
      <c r="L4101" t="s">
        <v>38105</v>
      </c>
      <c r="M4101" t="s">
        <v>40476</v>
      </c>
    </row>
    <row r="4102" spans="1:13">
      <c r="A4102" t="s">
        <v>177</v>
      </c>
      <c r="B4102" t="s">
        <v>177</v>
      </c>
      <c r="C4102" t="s">
        <v>1462</v>
      </c>
      <c r="D4102" t="s">
        <v>150</v>
      </c>
      <c r="E4102" t="s">
        <v>188</v>
      </c>
      <c r="F4102" t="s">
        <v>3</v>
      </c>
      <c r="G4102" t="s">
        <v>40477</v>
      </c>
      <c r="H4102" t="s">
        <v>2058</v>
      </c>
      <c r="I4102" t="s">
        <v>40478</v>
      </c>
      <c r="J4102" t="s">
        <v>2157</v>
      </c>
      <c r="K4102" t="s">
        <v>40479</v>
      </c>
      <c r="L4102" t="s">
        <v>40480</v>
      </c>
      <c r="M4102" t="s">
        <v>40481</v>
      </c>
    </row>
    <row r="4103" spans="1:13">
      <c r="A4103" t="s">
        <v>177</v>
      </c>
      <c r="B4103" t="s">
        <v>177</v>
      </c>
      <c r="C4103" t="s">
        <v>1462</v>
      </c>
      <c r="D4103" t="s">
        <v>150</v>
      </c>
      <c r="E4103" t="s">
        <v>188</v>
      </c>
      <c r="F4103" t="s">
        <v>10</v>
      </c>
      <c r="G4103" t="s">
        <v>40482</v>
      </c>
      <c r="H4103" t="s">
        <v>2613</v>
      </c>
      <c r="I4103" t="s">
        <v>26783</v>
      </c>
      <c r="J4103" t="s">
        <v>2529</v>
      </c>
      <c r="K4103" t="s">
        <v>40483</v>
      </c>
      <c r="L4103" t="s">
        <v>40484</v>
      </c>
      <c r="M4103" t="s">
        <v>40485</v>
      </c>
    </row>
    <row r="4104" spans="1:13">
      <c r="A4104" t="s">
        <v>177</v>
      </c>
      <c r="B4104" t="s">
        <v>177</v>
      </c>
      <c r="C4104" t="s">
        <v>1462</v>
      </c>
      <c r="D4104" t="s">
        <v>150</v>
      </c>
      <c r="E4104" t="s">
        <v>188</v>
      </c>
      <c r="F4104" t="s">
        <v>2</v>
      </c>
      <c r="G4104" t="s">
        <v>40486</v>
      </c>
      <c r="H4104" t="s">
        <v>3158</v>
      </c>
      <c r="I4104" t="s">
        <v>40487</v>
      </c>
      <c r="J4104" t="s">
        <v>1807</v>
      </c>
      <c r="K4104" t="s">
        <v>40460</v>
      </c>
      <c r="L4104" t="s">
        <v>40488</v>
      </c>
      <c r="M4104" t="s">
        <v>40489</v>
      </c>
    </row>
    <row r="4105" spans="1:13">
      <c r="A4105" t="s">
        <v>177</v>
      </c>
      <c r="B4105" t="s">
        <v>177</v>
      </c>
      <c r="C4105" t="s">
        <v>1462</v>
      </c>
      <c r="D4105" t="s">
        <v>150</v>
      </c>
      <c r="E4105" t="s">
        <v>188</v>
      </c>
      <c r="F4105" t="s">
        <v>4</v>
      </c>
      <c r="G4105" t="s">
        <v>40490</v>
      </c>
      <c r="H4105" t="s">
        <v>2914</v>
      </c>
      <c r="I4105" t="s">
        <v>40491</v>
      </c>
      <c r="J4105" t="s">
        <v>1744</v>
      </c>
      <c r="K4105" t="s">
        <v>40492</v>
      </c>
      <c r="L4105" t="s">
        <v>40493</v>
      </c>
      <c r="M4105" t="s">
        <v>27603</v>
      </c>
    </row>
    <row r="4106" spans="1:13">
      <c r="A4106" t="s">
        <v>177</v>
      </c>
      <c r="B4106" t="s">
        <v>177</v>
      </c>
      <c r="C4106" t="s">
        <v>1462</v>
      </c>
      <c r="D4106" t="s">
        <v>150</v>
      </c>
      <c r="E4106" t="s">
        <v>188</v>
      </c>
      <c r="F4106" t="s">
        <v>11</v>
      </c>
      <c r="G4106" t="s">
        <v>40494</v>
      </c>
      <c r="H4106" t="s">
        <v>3574</v>
      </c>
      <c r="I4106" t="s">
        <v>27013</v>
      </c>
      <c r="J4106" t="s">
        <v>1502</v>
      </c>
      <c r="K4106" t="s">
        <v>40495</v>
      </c>
      <c r="L4106" t="s">
        <v>40496</v>
      </c>
      <c r="M4106" t="s">
        <v>40497</v>
      </c>
    </row>
    <row r="4107" spans="1:13">
      <c r="A4107" t="s">
        <v>177</v>
      </c>
      <c r="B4107" t="s">
        <v>177</v>
      </c>
      <c r="C4107" t="s">
        <v>1462</v>
      </c>
      <c r="D4107" t="s">
        <v>150</v>
      </c>
      <c r="E4107" t="s">
        <v>188</v>
      </c>
      <c r="F4107" t="s">
        <v>20</v>
      </c>
      <c r="G4107" t="s">
        <v>40498</v>
      </c>
      <c r="H4107" t="s">
        <v>1742</v>
      </c>
      <c r="I4107" t="s">
        <v>40499</v>
      </c>
      <c r="J4107" t="s">
        <v>1482</v>
      </c>
      <c r="K4107" t="s">
        <v>40500</v>
      </c>
      <c r="L4107" t="s">
        <v>28434</v>
      </c>
      <c r="M4107" t="s">
        <v>40501</v>
      </c>
    </row>
    <row r="4108" spans="1:13">
      <c r="A4108" t="s">
        <v>177</v>
      </c>
      <c r="B4108" t="s">
        <v>177</v>
      </c>
      <c r="C4108" t="s">
        <v>1462</v>
      </c>
      <c r="D4108" t="s">
        <v>150</v>
      </c>
      <c r="E4108" t="s">
        <v>197</v>
      </c>
      <c r="F4108" t="s">
        <v>3</v>
      </c>
      <c r="G4108" t="s">
        <v>40502</v>
      </c>
      <c r="H4108" t="s">
        <v>2037</v>
      </c>
      <c r="I4108" t="s">
        <v>40503</v>
      </c>
      <c r="J4108" t="s">
        <v>910</v>
      </c>
      <c r="K4108" t="s">
        <v>40504</v>
      </c>
      <c r="L4108" t="s">
        <v>40505</v>
      </c>
      <c r="M4108" t="s">
        <v>40506</v>
      </c>
    </row>
    <row r="4109" spans="1:13">
      <c r="A4109" t="s">
        <v>177</v>
      </c>
      <c r="B4109" t="s">
        <v>177</v>
      </c>
      <c r="C4109" t="s">
        <v>1462</v>
      </c>
      <c r="D4109" t="s">
        <v>150</v>
      </c>
      <c r="E4109" t="s">
        <v>197</v>
      </c>
      <c r="F4109" t="s">
        <v>10</v>
      </c>
      <c r="G4109" t="s">
        <v>40507</v>
      </c>
      <c r="H4109" t="s">
        <v>1267</v>
      </c>
      <c r="I4109" t="s">
        <v>40455</v>
      </c>
      <c r="J4109" t="s">
        <v>2287</v>
      </c>
      <c r="K4109" t="s">
        <v>40508</v>
      </c>
      <c r="L4109" t="s">
        <v>25695</v>
      </c>
      <c r="M4109" t="s">
        <v>40509</v>
      </c>
    </row>
    <row r="4110" spans="1:13">
      <c r="A4110" t="s">
        <v>177</v>
      </c>
      <c r="B4110" t="s">
        <v>177</v>
      </c>
      <c r="C4110" t="s">
        <v>1462</v>
      </c>
      <c r="D4110" t="s">
        <v>150</v>
      </c>
      <c r="E4110" t="s">
        <v>197</v>
      </c>
      <c r="F4110" t="s">
        <v>2</v>
      </c>
      <c r="G4110" t="s">
        <v>40510</v>
      </c>
      <c r="H4110" t="s">
        <v>1332</v>
      </c>
      <c r="I4110" t="s">
        <v>12848</v>
      </c>
      <c r="J4110" t="s">
        <v>2134</v>
      </c>
      <c r="K4110" t="s">
        <v>40511</v>
      </c>
      <c r="L4110" t="s">
        <v>40512</v>
      </c>
      <c r="M4110" t="s">
        <v>40513</v>
      </c>
    </row>
    <row r="4111" spans="1:13">
      <c r="A4111" t="s">
        <v>177</v>
      </c>
      <c r="B4111" t="s">
        <v>177</v>
      </c>
      <c r="C4111" t="s">
        <v>1462</v>
      </c>
      <c r="D4111" t="s">
        <v>150</v>
      </c>
      <c r="E4111" t="s">
        <v>197</v>
      </c>
      <c r="F4111" t="s">
        <v>4</v>
      </c>
      <c r="G4111" t="s">
        <v>40514</v>
      </c>
      <c r="H4111" t="s">
        <v>2135</v>
      </c>
      <c r="I4111" t="s">
        <v>40515</v>
      </c>
      <c r="J4111" t="s">
        <v>1546</v>
      </c>
      <c r="K4111" t="s">
        <v>40516</v>
      </c>
      <c r="L4111" t="s">
        <v>40517</v>
      </c>
      <c r="M4111" t="s">
        <v>40518</v>
      </c>
    </row>
    <row r="4112" spans="1:13">
      <c r="A4112" t="s">
        <v>177</v>
      </c>
      <c r="B4112" t="s">
        <v>177</v>
      </c>
      <c r="C4112" t="s">
        <v>1462</v>
      </c>
      <c r="D4112" t="s">
        <v>150</v>
      </c>
      <c r="E4112" t="s">
        <v>197</v>
      </c>
      <c r="F4112" t="s">
        <v>11</v>
      </c>
      <c r="G4112" t="s">
        <v>40519</v>
      </c>
      <c r="H4112" t="s">
        <v>2781</v>
      </c>
      <c r="I4112" t="s">
        <v>40520</v>
      </c>
      <c r="J4112" t="s">
        <v>1051</v>
      </c>
      <c r="K4112" t="s">
        <v>40475</v>
      </c>
      <c r="L4112" t="s">
        <v>40521</v>
      </c>
      <c r="M4112" t="s">
        <v>40522</v>
      </c>
    </row>
    <row r="4113" spans="1:13">
      <c r="A4113" t="s">
        <v>177</v>
      </c>
      <c r="B4113" t="s">
        <v>177</v>
      </c>
      <c r="C4113" t="s">
        <v>1462</v>
      </c>
      <c r="D4113" t="s">
        <v>150</v>
      </c>
      <c r="E4113" t="s">
        <v>197</v>
      </c>
      <c r="F4113" t="s">
        <v>20</v>
      </c>
      <c r="G4113" t="s">
        <v>40523</v>
      </c>
      <c r="H4113" t="s">
        <v>1918</v>
      </c>
      <c r="I4113" t="s">
        <v>40524</v>
      </c>
      <c r="J4113" t="s">
        <v>1504</v>
      </c>
      <c r="K4113" t="s">
        <v>40525</v>
      </c>
      <c r="L4113" t="s">
        <v>469</v>
      </c>
      <c r="M4113" t="s">
        <v>40526</v>
      </c>
    </row>
    <row r="4114" spans="1:13">
      <c r="A4114" t="s">
        <v>177</v>
      </c>
      <c r="B4114" t="s">
        <v>177</v>
      </c>
      <c r="C4114" t="s">
        <v>1462</v>
      </c>
      <c r="D4114" t="s">
        <v>150</v>
      </c>
      <c r="E4114" t="s">
        <v>206</v>
      </c>
      <c r="F4114" t="s">
        <v>3</v>
      </c>
      <c r="G4114" t="s">
        <v>40527</v>
      </c>
      <c r="H4114" t="s">
        <v>4023</v>
      </c>
      <c r="I4114" t="s">
        <v>40528</v>
      </c>
      <c r="J4114" t="s">
        <v>2058</v>
      </c>
      <c r="K4114" t="s">
        <v>40529</v>
      </c>
      <c r="L4114" t="s">
        <v>40530</v>
      </c>
      <c r="M4114" t="s">
        <v>40531</v>
      </c>
    </row>
    <row r="4115" spans="1:13">
      <c r="A4115" t="s">
        <v>177</v>
      </c>
      <c r="B4115" t="s">
        <v>177</v>
      </c>
      <c r="C4115" t="s">
        <v>1462</v>
      </c>
      <c r="D4115" t="s">
        <v>150</v>
      </c>
      <c r="E4115" t="s">
        <v>206</v>
      </c>
      <c r="F4115" t="s">
        <v>10</v>
      </c>
      <c r="G4115" t="s">
        <v>40532</v>
      </c>
      <c r="H4115" t="s">
        <v>2442</v>
      </c>
      <c r="I4115" t="s">
        <v>40533</v>
      </c>
      <c r="J4115" t="s">
        <v>1360</v>
      </c>
      <c r="K4115" t="s">
        <v>40534</v>
      </c>
      <c r="L4115" t="s">
        <v>40535</v>
      </c>
      <c r="M4115" t="s">
        <v>30164</v>
      </c>
    </row>
    <row r="4116" spans="1:13">
      <c r="A4116" t="s">
        <v>177</v>
      </c>
      <c r="B4116" t="s">
        <v>177</v>
      </c>
      <c r="C4116" t="s">
        <v>1462</v>
      </c>
      <c r="D4116" t="s">
        <v>150</v>
      </c>
      <c r="E4116" t="s">
        <v>206</v>
      </c>
      <c r="F4116" t="s">
        <v>2</v>
      </c>
      <c r="G4116" t="s">
        <v>40536</v>
      </c>
      <c r="H4116" t="s">
        <v>1348</v>
      </c>
      <c r="I4116" t="s">
        <v>40537</v>
      </c>
      <c r="J4116" t="s">
        <v>2007</v>
      </c>
      <c r="K4116" t="s">
        <v>40538</v>
      </c>
      <c r="L4116" t="s">
        <v>40539</v>
      </c>
      <c r="M4116" t="s">
        <v>40540</v>
      </c>
    </row>
    <row r="4117" spans="1:13">
      <c r="A4117" t="s">
        <v>177</v>
      </c>
      <c r="B4117" t="s">
        <v>177</v>
      </c>
      <c r="C4117" t="s">
        <v>1462</v>
      </c>
      <c r="D4117" t="s">
        <v>150</v>
      </c>
      <c r="E4117" t="s">
        <v>206</v>
      </c>
      <c r="F4117" t="s">
        <v>4</v>
      </c>
      <c r="G4117" t="s">
        <v>40541</v>
      </c>
      <c r="H4117" t="s">
        <v>1721</v>
      </c>
      <c r="I4117" t="s">
        <v>40542</v>
      </c>
      <c r="J4117" t="s">
        <v>1482</v>
      </c>
      <c r="K4117" t="s">
        <v>40500</v>
      </c>
      <c r="L4117" t="s">
        <v>40543</v>
      </c>
      <c r="M4117" t="s">
        <v>40544</v>
      </c>
    </row>
    <row r="4118" spans="1:13">
      <c r="A4118" t="s">
        <v>177</v>
      </c>
      <c r="B4118" t="s">
        <v>177</v>
      </c>
      <c r="C4118" t="s">
        <v>1462</v>
      </c>
      <c r="D4118" t="s">
        <v>150</v>
      </c>
      <c r="E4118" t="s">
        <v>206</v>
      </c>
      <c r="F4118" t="s">
        <v>11</v>
      </c>
      <c r="G4118" t="s">
        <v>40545</v>
      </c>
      <c r="H4118" t="s">
        <v>1786</v>
      </c>
      <c r="I4118" t="s">
        <v>40546</v>
      </c>
      <c r="J4118" t="s">
        <v>1051</v>
      </c>
      <c r="K4118" t="s">
        <v>40475</v>
      </c>
      <c r="L4118" t="s">
        <v>40547</v>
      </c>
      <c r="M4118" t="s">
        <v>40548</v>
      </c>
    </row>
    <row r="4119" spans="1:13">
      <c r="A4119" t="s">
        <v>177</v>
      </c>
      <c r="B4119" t="s">
        <v>177</v>
      </c>
      <c r="C4119" t="s">
        <v>1462</v>
      </c>
      <c r="D4119" t="s">
        <v>150</v>
      </c>
      <c r="E4119" t="s">
        <v>206</v>
      </c>
      <c r="F4119" t="s">
        <v>20</v>
      </c>
      <c r="G4119" t="s">
        <v>40549</v>
      </c>
      <c r="H4119" t="s">
        <v>1502</v>
      </c>
      <c r="I4119" t="s">
        <v>40550</v>
      </c>
      <c r="J4119" t="s">
        <v>3800</v>
      </c>
      <c r="K4119" t="s">
        <v>3808</v>
      </c>
      <c r="L4119" t="s">
        <v>9288</v>
      </c>
      <c r="M4119" t="s">
        <v>40551</v>
      </c>
    </row>
    <row r="4120" spans="1:13">
      <c r="A4120" t="s">
        <v>177</v>
      </c>
      <c r="B4120" t="s">
        <v>177</v>
      </c>
      <c r="C4120" t="s">
        <v>1462</v>
      </c>
      <c r="D4120" t="s">
        <v>151</v>
      </c>
      <c r="E4120" t="s">
        <v>214</v>
      </c>
      <c r="F4120" t="s">
        <v>3</v>
      </c>
      <c r="G4120" t="s">
        <v>40552</v>
      </c>
      <c r="H4120" t="s">
        <v>7325</v>
      </c>
      <c r="I4120" t="s">
        <v>40553</v>
      </c>
      <c r="J4120" t="s">
        <v>3237</v>
      </c>
      <c r="K4120" t="s">
        <v>40554</v>
      </c>
      <c r="L4120" t="s">
        <v>40555</v>
      </c>
      <c r="M4120" t="s">
        <v>40556</v>
      </c>
    </row>
    <row r="4121" spans="1:13">
      <c r="A4121" t="s">
        <v>177</v>
      </c>
      <c r="B4121" t="s">
        <v>177</v>
      </c>
      <c r="C4121" t="s">
        <v>1462</v>
      </c>
      <c r="D4121" t="s">
        <v>151</v>
      </c>
      <c r="E4121" t="s">
        <v>214</v>
      </c>
      <c r="F4121" t="s">
        <v>10</v>
      </c>
      <c r="G4121" t="s">
        <v>40557</v>
      </c>
      <c r="H4121" t="s">
        <v>8788</v>
      </c>
      <c r="I4121" t="s">
        <v>40558</v>
      </c>
      <c r="J4121" t="s">
        <v>1773</v>
      </c>
      <c r="K4121" t="s">
        <v>40559</v>
      </c>
      <c r="L4121" t="s">
        <v>40560</v>
      </c>
      <c r="M4121" t="s">
        <v>40561</v>
      </c>
    </row>
    <row r="4122" spans="1:13">
      <c r="A4122" t="s">
        <v>177</v>
      </c>
      <c r="B4122" t="s">
        <v>177</v>
      </c>
      <c r="C4122" t="s">
        <v>1462</v>
      </c>
      <c r="D4122" t="s">
        <v>151</v>
      </c>
      <c r="E4122" t="s">
        <v>214</v>
      </c>
      <c r="F4122" t="s">
        <v>2</v>
      </c>
      <c r="G4122" t="s">
        <v>40562</v>
      </c>
      <c r="H4122" t="s">
        <v>12931</v>
      </c>
      <c r="I4122" t="s">
        <v>40563</v>
      </c>
      <c r="J4122" t="s">
        <v>7325</v>
      </c>
      <c r="K4122" t="s">
        <v>40564</v>
      </c>
      <c r="L4122" t="s">
        <v>40565</v>
      </c>
      <c r="M4122" t="s">
        <v>40566</v>
      </c>
    </row>
    <row r="4123" spans="1:13">
      <c r="A4123" t="s">
        <v>177</v>
      </c>
      <c r="B4123" t="s">
        <v>177</v>
      </c>
      <c r="C4123" t="s">
        <v>1462</v>
      </c>
      <c r="D4123" t="s">
        <v>151</v>
      </c>
      <c r="E4123" t="s">
        <v>214</v>
      </c>
      <c r="F4123" t="s">
        <v>4</v>
      </c>
      <c r="G4123" t="s">
        <v>40567</v>
      </c>
      <c r="H4123" t="s">
        <v>10920</v>
      </c>
      <c r="I4123" t="s">
        <v>40568</v>
      </c>
      <c r="J4123" t="s">
        <v>4428</v>
      </c>
      <c r="K4123" t="s">
        <v>40569</v>
      </c>
      <c r="L4123" t="s">
        <v>40570</v>
      </c>
      <c r="M4123" t="s">
        <v>40571</v>
      </c>
    </row>
    <row r="4124" spans="1:13">
      <c r="A4124" t="s">
        <v>177</v>
      </c>
      <c r="B4124" t="s">
        <v>177</v>
      </c>
      <c r="C4124" t="s">
        <v>1462</v>
      </c>
      <c r="D4124" t="s">
        <v>151</v>
      </c>
      <c r="E4124" t="s">
        <v>214</v>
      </c>
      <c r="F4124" t="s">
        <v>11</v>
      </c>
      <c r="G4124" t="s">
        <v>40572</v>
      </c>
      <c r="H4124" t="s">
        <v>14491</v>
      </c>
      <c r="I4124" t="s">
        <v>40573</v>
      </c>
      <c r="J4124" t="s">
        <v>2288</v>
      </c>
      <c r="K4124" t="s">
        <v>40574</v>
      </c>
      <c r="L4124" t="s">
        <v>40575</v>
      </c>
      <c r="M4124" t="s">
        <v>40576</v>
      </c>
    </row>
    <row r="4125" spans="1:13">
      <c r="A4125" t="s">
        <v>177</v>
      </c>
      <c r="B4125" t="s">
        <v>177</v>
      </c>
      <c r="C4125" t="s">
        <v>1462</v>
      </c>
      <c r="D4125" t="s">
        <v>151</v>
      </c>
      <c r="E4125" t="s">
        <v>214</v>
      </c>
      <c r="F4125" t="s">
        <v>20</v>
      </c>
      <c r="G4125" t="s">
        <v>40577</v>
      </c>
      <c r="H4125" t="s">
        <v>2469</v>
      </c>
      <c r="I4125" t="s">
        <v>40578</v>
      </c>
      <c r="J4125" t="s">
        <v>2007</v>
      </c>
      <c r="K4125" t="s">
        <v>40579</v>
      </c>
      <c r="L4125" t="s">
        <v>40580</v>
      </c>
      <c r="M4125" t="s">
        <v>40581</v>
      </c>
    </row>
    <row r="4126" spans="1:13">
      <c r="A4126" t="s">
        <v>177</v>
      </c>
      <c r="B4126" t="s">
        <v>177</v>
      </c>
      <c r="C4126" t="s">
        <v>1462</v>
      </c>
      <c r="D4126" t="s">
        <v>151</v>
      </c>
      <c r="E4126" t="s">
        <v>222</v>
      </c>
      <c r="F4126" t="s">
        <v>3</v>
      </c>
      <c r="G4126" t="s">
        <v>40582</v>
      </c>
      <c r="H4126" t="s">
        <v>9376</v>
      </c>
      <c r="I4126" t="s">
        <v>40583</v>
      </c>
      <c r="J4126" t="s">
        <v>3394</v>
      </c>
      <c r="K4126" t="s">
        <v>40584</v>
      </c>
      <c r="L4126" t="s">
        <v>40585</v>
      </c>
      <c r="M4126" t="s">
        <v>40586</v>
      </c>
    </row>
    <row r="4127" spans="1:13">
      <c r="A4127" t="s">
        <v>177</v>
      </c>
      <c r="B4127" t="s">
        <v>177</v>
      </c>
      <c r="C4127" t="s">
        <v>1462</v>
      </c>
      <c r="D4127" t="s">
        <v>151</v>
      </c>
      <c r="E4127" t="s">
        <v>222</v>
      </c>
      <c r="F4127" t="s">
        <v>10</v>
      </c>
      <c r="G4127" t="s">
        <v>40587</v>
      </c>
      <c r="H4127" t="s">
        <v>13443</v>
      </c>
      <c r="I4127" t="s">
        <v>40588</v>
      </c>
      <c r="J4127" t="s">
        <v>2709</v>
      </c>
      <c r="K4127" t="s">
        <v>40589</v>
      </c>
      <c r="L4127" t="s">
        <v>40590</v>
      </c>
      <c r="M4127" t="s">
        <v>40591</v>
      </c>
    </row>
    <row r="4128" spans="1:13">
      <c r="A4128" t="s">
        <v>177</v>
      </c>
      <c r="B4128" t="s">
        <v>177</v>
      </c>
      <c r="C4128" t="s">
        <v>1462</v>
      </c>
      <c r="D4128" t="s">
        <v>151</v>
      </c>
      <c r="E4128" t="s">
        <v>222</v>
      </c>
      <c r="F4128" t="s">
        <v>2</v>
      </c>
      <c r="G4128" t="s">
        <v>40592</v>
      </c>
      <c r="H4128" t="s">
        <v>9684</v>
      </c>
      <c r="I4128" t="s">
        <v>40593</v>
      </c>
      <c r="J4128" t="s">
        <v>3876</v>
      </c>
      <c r="K4128" t="s">
        <v>40594</v>
      </c>
      <c r="L4128" t="s">
        <v>40595</v>
      </c>
      <c r="M4128" t="s">
        <v>40596</v>
      </c>
    </row>
    <row r="4129" spans="1:13">
      <c r="A4129" t="s">
        <v>177</v>
      </c>
      <c r="B4129" t="s">
        <v>177</v>
      </c>
      <c r="C4129" t="s">
        <v>1462</v>
      </c>
      <c r="D4129" t="s">
        <v>151</v>
      </c>
      <c r="E4129" t="s">
        <v>222</v>
      </c>
      <c r="F4129" t="s">
        <v>4</v>
      </c>
      <c r="G4129" t="s">
        <v>40597</v>
      </c>
      <c r="H4129" t="s">
        <v>2785</v>
      </c>
      <c r="I4129" t="s">
        <v>40598</v>
      </c>
      <c r="J4129" t="s">
        <v>3574</v>
      </c>
      <c r="K4129" t="s">
        <v>40599</v>
      </c>
      <c r="L4129" t="s">
        <v>40600</v>
      </c>
      <c r="M4129" t="s">
        <v>40601</v>
      </c>
    </row>
    <row r="4130" spans="1:13">
      <c r="A4130" t="s">
        <v>177</v>
      </c>
      <c r="B4130" t="s">
        <v>177</v>
      </c>
      <c r="C4130" t="s">
        <v>1462</v>
      </c>
      <c r="D4130" t="s">
        <v>151</v>
      </c>
      <c r="E4130" t="s">
        <v>222</v>
      </c>
      <c r="F4130" t="s">
        <v>11</v>
      </c>
      <c r="G4130" t="s">
        <v>40602</v>
      </c>
      <c r="H4130" t="s">
        <v>3644</v>
      </c>
      <c r="I4130" t="s">
        <v>40603</v>
      </c>
      <c r="J4130" t="s">
        <v>2049</v>
      </c>
      <c r="K4130" t="s">
        <v>32385</v>
      </c>
      <c r="L4130" t="s">
        <v>40604</v>
      </c>
      <c r="M4130" t="s">
        <v>40605</v>
      </c>
    </row>
    <row r="4131" spans="1:13">
      <c r="A4131" t="s">
        <v>177</v>
      </c>
      <c r="B4131" t="s">
        <v>177</v>
      </c>
      <c r="C4131" t="s">
        <v>1462</v>
      </c>
      <c r="D4131" t="s">
        <v>151</v>
      </c>
      <c r="E4131" t="s">
        <v>222</v>
      </c>
      <c r="F4131" t="s">
        <v>20</v>
      </c>
      <c r="G4131" t="s">
        <v>40606</v>
      </c>
      <c r="H4131" t="s">
        <v>2246</v>
      </c>
      <c r="I4131" t="s">
        <v>40607</v>
      </c>
      <c r="J4131" t="s">
        <v>1786</v>
      </c>
      <c r="K4131" t="s">
        <v>40608</v>
      </c>
      <c r="L4131" t="s">
        <v>40609</v>
      </c>
      <c r="M4131" t="s">
        <v>40610</v>
      </c>
    </row>
    <row r="4132" spans="1:13">
      <c r="A4132" t="s">
        <v>177</v>
      </c>
      <c r="B4132" t="s">
        <v>177</v>
      </c>
      <c r="C4132" t="s">
        <v>1462</v>
      </c>
      <c r="D4132" t="s">
        <v>151</v>
      </c>
      <c r="E4132" t="s">
        <v>230</v>
      </c>
      <c r="F4132" t="s">
        <v>3</v>
      </c>
      <c r="G4132" t="s">
        <v>40611</v>
      </c>
      <c r="H4132" t="s">
        <v>12232</v>
      </c>
      <c r="I4132" t="s">
        <v>40612</v>
      </c>
      <c r="J4132" t="s">
        <v>9768</v>
      </c>
      <c r="K4132" t="s">
        <v>40613</v>
      </c>
      <c r="L4132" t="s">
        <v>40614</v>
      </c>
      <c r="M4132" t="s">
        <v>40615</v>
      </c>
    </row>
    <row r="4133" spans="1:13">
      <c r="A4133" t="s">
        <v>177</v>
      </c>
      <c r="B4133" t="s">
        <v>177</v>
      </c>
      <c r="C4133" t="s">
        <v>1462</v>
      </c>
      <c r="D4133" t="s">
        <v>151</v>
      </c>
      <c r="E4133" t="s">
        <v>230</v>
      </c>
      <c r="F4133" t="s">
        <v>10</v>
      </c>
      <c r="G4133" t="s">
        <v>40616</v>
      </c>
      <c r="H4133" t="s">
        <v>2163</v>
      </c>
      <c r="I4133" t="s">
        <v>40617</v>
      </c>
      <c r="J4133" t="s">
        <v>1371</v>
      </c>
      <c r="K4133" t="s">
        <v>40618</v>
      </c>
      <c r="L4133" t="s">
        <v>40619</v>
      </c>
      <c r="M4133" t="s">
        <v>40620</v>
      </c>
    </row>
    <row r="4134" spans="1:13">
      <c r="A4134" t="s">
        <v>177</v>
      </c>
      <c r="B4134" t="s">
        <v>177</v>
      </c>
      <c r="C4134" t="s">
        <v>1462</v>
      </c>
      <c r="D4134" t="s">
        <v>151</v>
      </c>
      <c r="E4134" t="s">
        <v>230</v>
      </c>
      <c r="F4134" t="s">
        <v>2</v>
      </c>
      <c r="G4134" t="s">
        <v>40621</v>
      </c>
      <c r="H4134" t="s">
        <v>8952</v>
      </c>
      <c r="I4134" t="s">
        <v>40622</v>
      </c>
      <c r="J4134" t="s">
        <v>4053</v>
      </c>
      <c r="K4134" t="s">
        <v>40623</v>
      </c>
      <c r="L4134" t="s">
        <v>40624</v>
      </c>
      <c r="M4134" t="s">
        <v>40625</v>
      </c>
    </row>
    <row r="4135" spans="1:13">
      <c r="A4135" t="s">
        <v>177</v>
      </c>
      <c r="B4135" t="s">
        <v>177</v>
      </c>
      <c r="C4135" t="s">
        <v>1462</v>
      </c>
      <c r="D4135" t="s">
        <v>151</v>
      </c>
      <c r="E4135" t="s">
        <v>230</v>
      </c>
      <c r="F4135" t="s">
        <v>4</v>
      </c>
      <c r="G4135" t="s">
        <v>40626</v>
      </c>
      <c r="H4135" t="s">
        <v>2469</v>
      </c>
      <c r="I4135" t="s">
        <v>40578</v>
      </c>
      <c r="J4135" t="s">
        <v>2281</v>
      </c>
      <c r="K4135" t="s">
        <v>40627</v>
      </c>
      <c r="L4135" t="s">
        <v>40628</v>
      </c>
      <c r="M4135" t="s">
        <v>40629</v>
      </c>
    </row>
    <row r="4136" spans="1:13">
      <c r="A4136" t="s">
        <v>177</v>
      </c>
      <c r="B4136" t="s">
        <v>177</v>
      </c>
      <c r="C4136" t="s">
        <v>1462</v>
      </c>
      <c r="D4136" t="s">
        <v>151</v>
      </c>
      <c r="E4136" t="s">
        <v>230</v>
      </c>
      <c r="F4136" t="s">
        <v>11</v>
      </c>
      <c r="G4136" t="s">
        <v>40630</v>
      </c>
      <c r="H4136" t="s">
        <v>1057</v>
      </c>
      <c r="I4136" t="s">
        <v>40631</v>
      </c>
      <c r="J4136" t="s">
        <v>1590</v>
      </c>
      <c r="K4136" t="s">
        <v>40632</v>
      </c>
      <c r="L4136" t="s">
        <v>9757</v>
      </c>
      <c r="M4136" t="s">
        <v>40633</v>
      </c>
    </row>
    <row r="4137" spans="1:13">
      <c r="A4137" t="s">
        <v>177</v>
      </c>
      <c r="B4137" t="s">
        <v>177</v>
      </c>
      <c r="C4137" t="s">
        <v>1462</v>
      </c>
      <c r="D4137" t="s">
        <v>151</v>
      </c>
      <c r="E4137" t="s">
        <v>230</v>
      </c>
      <c r="F4137" t="s">
        <v>20</v>
      </c>
      <c r="G4137" t="s">
        <v>40634</v>
      </c>
      <c r="H4137" t="s">
        <v>2278</v>
      </c>
      <c r="I4137" t="s">
        <v>40635</v>
      </c>
      <c r="J4137" t="s">
        <v>1613</v>
      </c>
      <c r="K4137" t="s">
        <v>40636</v>
      </c>
      <c r="L4137" t="s">
        <v>40637</v>
      </c>
      <c r="M4137" t="s">
        <v>40638</v>
      </c>
    </row>
    <row r="4138" spans="1:13">
      <c r="A4138" t="s">
        <v>177</v>
      </c>
      <c r="B4138" t="s">
        <v>177</v>
      </c>
      <c r="C4138" t="s">
        <v>1462</v>
      </c>
      <c r="D4138" t="s">
        <v>151</v>
      </c>
      <c r="E4138" t="s">
        <v>238</v>
      </c>
      <c r="F4138" t="s">
        <v>3</v>
      </c>
      <c r="G4138" t="s">
        <v>40639</v>
      </c>
      <c r="H4138" t="s">
        <v>14664</v>
      </c>
      <c r="I4138" t="s">
        <v>40640</v>
      </c>
      <c r="J4138" t="s">
        <v>8065</v>
      </c>
      <c r="K4138" t="s">
        <v>40641</v>
      </c>
      <c r="L4138" t="s">
        <v>40642</v>
      </c>
      <c r="M4138" t="s">
        <v>40643</v>
      </c>
    </row>
    <row r="4139" spans="1:13">
      <c r="A4139" t="s">
        <v>177</v>
      </c>
      <c r="B4139" t="s">
        <v>177</v>
      </c>
      <c r="C4139" t="s">
        <v>1462</v>
      </c>
      <c r="D4139" t="s">
        <v>151</v>
      </c>
      <c r="E4139" t="s">
        <v>238</v>
      </c>
      <c r="F4139" t="s">
        <v>10</v>
      </c>
      <c r="G4139" t="s">
        <v>40644</v>
      </c>
      <c r="H4139" t="s">
        <v>1795</v>
      </c>
      <c r="I4139" t="s">
        <v>40645</v>
      </c>
      <c r="J4139" t="s">
        <v>5009</v>
      </c>
      <c r="K4139" t="s">
        <v>40646</v>
      </c>
      <c r="L4139" t="s">
        <v>40647</v>
      </c>
      <c r="M4139" t="s">
        <v>40648</v>
      </c>
    </row>
    <row r="4140" spans="1:13">
      <c r="A4140" t="s">
        <v>177</v>
      </c>
      <c r="B4140" t="s">
        <v>177</v>
      </c>
      <c r="C4140" t="s">
        <v>1462</v>
      </c>
      <c r="D4140" t="s">
        <v>151</v>
      </c>
      <c r="E4140" t="s">
        <v>238</v>
      </c>
      <c r="F4140" t="s">
        <v>2</v>
      </c>
      <c r="G4140" t="s">
        <v>40649</v>
      </c>
      <c r="H4140" t="s">
        <v>3621</v>
      </c>
      <c r="I4140" t="s">
        <v>40650</v>
      </c>
      <c r="J4140" t="s">
        <v>2101</v>
      </c>
      <c r="K4140" t="s">
        <v>32435</v>
      </c>
      <c r="L4140" t="s">
        <v>40651</v>
      </c>
      <c r="M4140" t="s">
        <v>40652</v>
      </c>
    </row>
    <row r="4141" spans="1:13">
      <c r="A4141" t="s">
        <v>177</v>
      </c>
      <c r="B4141" t="s">
        <v>177</v>
      </c>
      <c r="C4141" t="s">
        <v>1462</v>
      </c>
      <c r="D4141" t="s">
        <v>151</v>
      </c>
      <c r="E4141" t="s">
        <v>238</v>
      </c>
      <c r="F4141" t="s">
        <v>4</v>
      </c>
      <c r="G4141" t="s">
        <v>40653</v>
      </c>
      <c r="H4141" t="s">
        <v>1937</v>
      </c>
      <c r="I4141" t="s">
        <v>40654</v>
      </c>
      <c r="J4141" t="s">
        <v>1786</v>
      </c>
      <c r="K4141" t="s">
        <v>40608</v>
      </c>
      <c r="L4141" t="s">
        <v>40655</v>
      </c>
      <c r="M4141" t="s">
        <v>40656</v>
      </c>
    </row>
    <row r="4142" spans="1:13">
      <c r="A4142" t="s">
        <v>177</v>
      </c>
      <c r="B4142" t="s">
        <v>177</v>
      </c>
      <c r="C4142" t="s">
        <v>1462</v>
      </c>
      <c r="D4142" t="s">
        <v>151</v>
      </c>
      <c r="E4142" t="s">
        <v>238</v>
      </c>
      <c r="F4142" t="s">
        <v>11</v>
      </c>
      <c r="G4142" t="s">
        <v>40657</v>
      </c>
      <c r="H4142" t="s">
        <v>2563</v>
      </c>
      <c r="I4142" t="s">
        <v>40658</v>
      </c>
      <c r="J4142" t="s">
        <v>1547</v>
      </c>
      <c r="K4142" t="s">
        <v>40659</v>
      </c>
      <c r="L4142" t="s">
        <v>40660</v>
      </c>
      <c r="M4142" t="s">
        <v>40661</v>
      </c>
    </row>
    <row r="4143" spans="1:13">
      <c r="A4143" t="s">
        <v>177</v>
      </c>
      <c r="B4143" t="s">
        <v>177</v>
      </c>
      <c r="C4143" t="s">
        <v>1462</v>
      </c>
      <c r="D4143" t="s">
        <v>151</v>
      </c>
      <c r="E4143" t="s">
        <v>238</v>
      </c>
      <c r="F4143" t="s">
        <v>20</v>
      </c>
      <c r="G4143" t="s">
        <v>40662</v>
      </c>
      <c r="H4143" t="s">
        <v>2007</v>
      </c>
      <c r="I4143" t="s">
        <v>40663</v>
      </c>
      <c r="J4143" t="s">
        <v>1613</v>
      </c>
      <c r="K4143" t="s">
        <v>40636</v>
      </c>
      <c r="L4143" t="s">
        <v>40664</v>
      </c>
      <c r="M4143" t="s">
        <v>40665</v>
      </c>
    </row>
    <row r="4144" spans="1:13">
      <c r="A4144" t="s">
        <v>177</v>
      </c>
      <c r="B4144" t="s">
        <v>177</v>
      </c>
      <c r="C4144" t="s">
        <v>1462</v>
      </c>
      <c r="D4144" t="s">
        <v>152</v>
      </c>
      <c r="E4144" t="s">
        <v>246</v>
      </c>
      <c r="F4144" t="s">
        <v>3</v>
      </c>
      <c r="G4144" t="s">
        <v>40666</v>
      </c>
      <c r="H4144" t="s">
        <v>4038</v>
      </c>
      <c r="I4144" t="s">
        <v>40667</v>
      </c>
      <c r="J4144" t="s">
        <v>1337</v>
      </c>
      <c r="K4144" t="s">
        <v>5995</v>
      </c>
      <c r="L4144" t="s">
        <v>40668</v>
      </c>
      <c r="M4144" t="s">
        <v>40669</v>
      </c>
    </row>
    <row r="4145" spans="1:13">
      <c r="A4145" t="s">
        <v>177</v>
      </c>
      <c r="B4145" t="s">
        <v>177</v>
      </c>
      <c r="C4145" t="s">
        <v>1462</v>
      </c>
      <c r="D4145" t="s">
        <v>152</v>
      </c>
      <c r="E4145" t="s">
        <v>246</v>
      </c>
      <c r="F4145" t="s">
        <v>10</v>
      </c>
      <c r="G4145" t="s">
        <v>40670</v>
      </c>
      <c r="H4145" t="s">
        <v>1190</v>
      </c>
      <c r="I4145" t="s">
        <v>40671</v>
      </c>
      <c r="J4145" t="s">
        <v>2745</v>
      </c>
      <c r="K4145" t="s">
        <v>40672</v>
      </c>
      <c r="L4145" t="s">
        <v>40673</v>
      </c>
      <c r="M4145" t="s">
        <v>40674</v>
      </c>
    </row>
    <row r="4146" spans="1:13">
      <c r="A4146" t="s">
        <v>177</v>
      </c>
      <c r="B4146" t="s">
        <v>177</v>
      </c>
      <c r="C4146" t="s">
        <v>1462</v>
      </c>
      <c r="D4146" t="s">
        <v>152</v>
      </c>
      <c r="E4146" t="s">
        <v>246</v>
      </c>
      <c r="F4146" t="s">
        <v>2</v>
      </c>
      <c r="G4146" t="s">
        <v>40675</v>
      </c>
      <c r="H4146" t="s">
        <v>9983</v>
      </c>
      <c r="I4146" t="s">
        <v>40676</v>
      </c>
      <c r="J4146" t="s">
        <v>5384</v>
      </c>
      <c r="K4146" t="s">
        <v>40677</v>
      </c>
      <c r="L4146" t="s">
        <v>40678</v>
      </c>
      <c r="M4146" t="s">
        <v>40679</v>
      </c>
    </row>
    <row r="4147" spans="1:13">
      <c r="A4147" t="s">
        <v>177</v>
      </c>
      <c r="B4147" t="s">
        <v>177</v>
      </c>
      <c r="C4147" t="s">
        <v>1462</v>
      </c>
      <c r="D4147" t="s">
        <v>152</v>
      </c>
      <c r="E4147" t="s">
        <v>246</v>
      </c>
      <c r="F4147" t="s">
        <v>4</v>
      </c>
      <c r="G4147" t="s">
        <v>40680</v>
      </c>
      <c r="H4147" t="s">
        <v>3036</v>
      </c>
      <c r="I4147" t="s">
        <v>40681</v>
      </c>
      <c r="J4147" t="s">
        <v>1291</v>
      </c>
      <c r="K4147" t="s">
        <v>40682</v>
      </c>
      <c r="L4147" t="s">
        <v>40683</v>
      </c>
      <c r="M4147" t="s">
        <v>40684</v>
      </c>
    </row>
    <row r="4148" spans="1:13">
      <c r="A4148" t="s">
        <v>177</v>
      </c>
      <c r="B4148" t="s">
        <v>177</v>
      </c>
      <c r="C4148" t="s">
        <v>1462</v>
      </c>
      <c r="D4148" t="s">
        <v>152</v>
      </c>
      <c r="E4148" t="s">
        <v>246</v>
      </c>
      <c r="F4148" t="s">
        <v>11</v>
      </c>
      <c r="G4148" t="s">
        <v>40685</v>
      </c>
      <c r="H4148" t="s">
        <v>12908</v>
      </c>
      <c r="I4148" t="s">
        <v>40686</v>
      </c>
      <c r="J4148" t="s">
        <v>2646</v>
      </c>
      <c r="K4148" t="s">
        <v>40687</v>
      </c>
      <c r="L4148" t="s">
        <v>40688</v>
      </c>
      <c r="M4148" t="s">
        <v>40689</v>
      </c>
    </row>
    <row r="4149" spans="1:13">
      <c r="A4149" t="s">
        <v>177</v>
      </c>
      <c r="B4149" t="s">
        <v>177</v>
      </c>
      <c r="C4149" t="s">
        <v>1462</v>
      </c>
      <c r="D4149" t="s">
        <v>152</v>
      </c>
      <c r="E4149" t="s">
        <v>246</v>
      </c>
      <c r="F4149" t="s">
        <v>20</v>
      </c>
      <c r="G4149" t="s">
        <v>40690</v>
      </c>
      <c r="H4149" t="s">
        <v>4428</v>
      </c>
      <c r="I4149" t="s">
        <v>40691</v>
      </c>
      <c r="J4149" t="s">
        <v>1831</v>
      </c>
      <c r="K4149" t="s">
        <v>32398</v>
      </c>
      <c r="L4149" t="s">
        <v>40692</v>
      </c>
      <c r="M4149" t="s">
        <v>40693</v>
      </c>
    </row>
    <row r="4150" spans="1:13">
      <c r="A4150" t="s">
        <v>177</v>
      </c>
      <c r="B4150" t="s">
        <v>177</v>
      </c>
      <c r="C4150" t="s">
        <v>1462</v>
      </c>
      <c r="D4150" t="s">
        <v>152</v>
      </c>
      <c r="E4150" t="s">
        <v>254</v>
      </c>
      <c r="F4150" t="s">
        <v>3</v>
      </c>
      <c r="G4150" t="s">
        <v>40694</v>
      </c>
      <c r="H4150" t="s">
        <v>6965</v>
      </c>
      <c r="I4150" t="s">
        <v>40695</v>
      </c>
      <c r="J4150" t="s">
        <v>3310</v>
      </c>
      <c r="K4150" t="s">
        <v>40696</v>
      </c>
      <c r="L4150" t="s">
        <v>40697</v>
      </c>
      <c r="M4150" t="s">
        <v>40698</v>
      </c>
    </row>
    <row r="4151" spans="1:13">
      <c r="A4151" t="s">
        <v>177</v>
      </c>
      <c r="B4151" t="s">
        <v>177</v>
      </c>
      <c r="C4151" t="s">
        <v>1462</v>
      </c>
      <c r="D4151" t="s">
        <v>152</v>
      </c>
      <c r="E4151" t="s">
        <v>254</v>
      </c>
      <c r="F4151" t="s">
        <v>10</v>
      </c>
      <c r="G4151" t="s">
        <v>40699</v>
      </c>
      <c r="H4151" t="s">
        <v>9881</v>
      </c>
      <c r="I4151" t="s">
        <v>40700</v>
      </c>
      <c r="J4151" t="s">
        <v>973</v>
      </c>
      <c r="K4151" t="s">
        <v>40701</v>
      </c>
      <c r="L4151" t="s">
        <v>40702</v>
      </c>
      <c r="M4151" t="s">
        <v>40703</v>
      </c>
    </row>
    <row r="4152" spans="1:13">
      <c r="A4152" t="s">
        <v>177</v>
      </c>
      <c r="B4152" t="s">
        <v>177</v>
      </c>
      <c r="C4152" t="s">
        <v>1462</v>
      </c>
      <c r="D4152" t="s">
        <v>152</v>
      </c>
      <c r="E4152" t="s">
        <v>254</v>
      </c>
      <c r="F4152" t="s">
        <v>2</v>
      </c>
      <c r="G4152" t="s">
        <v>40704</v>
      </c>
      <c r="H4152" t="s">
        <v>13790</v>
      </c>
      <c r="I4152" t="s">
        <v>40705</v>
      </c>
      <c r="J4152" t="s">
        <v>949</v>
      </c>
      <c r="K4152" t="s">
        <v>40706</v>
      </c>
      <c r="L4152" t="s">
        <v>40707</v>
      </c>
      <c r="M4152" t="s">
        <v>40708</v>
      </c>
    </row>
    <row r="4153" spans="1:13">
      <c r="A4153" t="s">
        <v>177</v>
      </c>
      <c r="B4153" t="s">
        <v>177</v>
      </c>
      <c r="C4153" t="s">
        <v>1462</v>
      </c>
      <c r="D4153" t="s">
        <v>152</v>
      </c>
      <c r="E4153" t="s">
        <v>254</v>
      </c>
      <c r="F4153" t="s">
        <v>4</v>
      </c>
      <c r="G4153" t="s">
        <v>40709</v>
      </c>
      <c r="H4153" t="s">
        <v>1622</v>
      </c>
      <c r="I4153" t="s">
        <v>40710</v>
      </c>
      <c r="J4153" t="s">
        <v>2907</v>
      </c>
      <c r="K4153" t="s">
        <v>40711</v>
      </c>
      <c r="L4153" t="s">
        <v>40712</v>
      </c>
      <c r="M4153" t="s">
        <v>40713</v>
      </c>
    </row>
    <row r="4154" spans="1:13">
      <c r="A4154" t="s">
        <v>177</v>
      </c>
      <c r="B4154" t="s">
        <v>177</v>
      </c>
      <c r="C4154" t="s">
        <v>1462</v>
      </c>
      <c r="D4154" t="s">
        <v>152</v>
      </c>
      <c r="E4154" t="s">
        <v>254</v>
      </c>
      <c r="F4154" t="s">
        <v>11</v>
      </c>
      <c r="G4154" t="s">
        <v>40714</v>
      </c>
      <c r="H4154" t="s">
        <v>1469</v>
      </c>
      <c r="I4154" t="s">
        <v>40715</v>
      </c>
      <c r="J4154" t="s">
        <v>2324</v>
      </c>
      <c r="K4154" t="s">
        <v>40716</v>
      </c>
      <c r="L4154" t="s">
        <v>40717</v>
      </c>
      <c r="M4154" t="s">
        <v>40718</v>
      </c>
    </row>
    <row r="4155" spans="1:13">
      <c r="A4155" t="s">
        <v>177</v>
      </c>
      <c r="B4155" t="s">
        <v>177</v>
      </c>
      <c r="C4155" t="s">
        <v>1462</v>
      </c>
      <c r="D4155" t="s">
        <v>152</v>
      </c>
      <c r="E4155" t="s">
        <v>254</v>
      </c>
      <c r="F4155" t="s">
        <v>20</v>
      </c>
      <c r="G4155" t="s">
        <v>40719</v>
      </c>
      <c r="H4155" t="s">
        <v>2574</v>
      </c>
      <c r="I4155" t="s">
        <v>40720</v>
      </c>
      <c r="J4155" t="s">
        <v>1853</v>
      </c>
      <c r="K4155" t="s">
        <v>40721</v>
      </c>
      <c r="L4155" t="s">
        <v>40722</v>
      </c>
      <c r="M4155" t="s">
        <v>40723</v>
      </c>
    </row>
    <row r="4156" spans="1:13">
      <c r="A4156" t="s">
        <v>177</v>
      </c>
      <c r="B4156" t="s">
        <v>177</v>
      </c>
      <c r="C4156" t="s">
        <v>1462</v>
      </c>
      <c r="D4156" t="s">
        <v>152</v>
      </c>
      <c r="E4156" t="s">
        <v>197</v>
      </c>
      <c r="F4156" t="s">
        <v>3</v>
      </c>
      <c r="G4156" t="s">
        <v>40724</v>
      </c>
      <c r="H4156" t="s">
        <v>11782</v>
      </c>
      <c r="I4156" t="s">
        <v>40725</v>
      </c>
      <c r="J4156" t="s">
        <v>4625</v>
      </c>
      <c r="K4156" t="s">
        <v>40726</v>
      </c>
      <c r="L4156" t="s">
        <v>40727</v>
      </c>
      <c r="M4156" t="s">
        <v>40728</v>
      </c>
    </row>
    <row r="4157" spans="1:13">
      <c r="A4157" t="s">
        <v>177</v>
      </c>
      <c r="B4157" t="s">
        <v>177</v>
      </c>
      <c r="C4157" t="s">
        <v>1462</v>
      </c>
      <c r="D4157" t="s">
        <v>152</v>
      </c>
      <c r="E4157" t="s">
        <v>197</v>
      </c>
      <c r="F4157" t="s">
        <v>10</v>
      </c>
      <c r="G4157" t="s">
        <v>40729</v>
      </c>
      <c r="H4157" t="s">
        <v>2841</v>
      </c>
      <c r="I4157" t="s">
        <v>40730</v>
      </c>
      <c r="J4157" t="s">
        <v>4330</v>
      </c>
      <c r="K4157" t="s">
        <v>40731</v>
      </c>
      <c r="L4157" t="s">
        <v>40732</v>
      </c>
      <c r="M4157" t="s">
        <v>40733</v>
      </c>
    </row>
    <row r="4158" spans="1:13">
      <c r="A4158" t="s">
        <v>177</v>
      </c>
      <c r="B4158" t="s">
        <v>177</v>
      </c>
      <c r="C4158" t="s">
        <v>1462</v>
      </c>
      <c r="D4158" t="s">
        <v>152</v>
      </c>
      <c r="E4158" t="s">
        <v>197</v>
      </c>
      <c r="F4158" t="s">
        <v>2</v>
      </c>
      <c r="G4158" t="s">
        <v>40734</v>
      </c>
      <c r="H4158" t="s">
        <v>3091</v>
      </c>
      <c r="I4158" t="s">
        <v>40735</v>
      </c>
      <c r="J4158" t="s">
        <v>3157</v>
      </c>
      <c r="K4158" t="s">
        <v>40736</v>
      </c>
      <c r="L4158" t="s">
        <v>40737</v>
      </c>
      <c r="M4158" t="s">
        <v>40738</v>
      </c>
    </row>
    <row r="4159" spans="1:13">
      <c r="A4159" t="s">
        <v>177</v>
      </c>
      <c r="B4159" t="s">
        <v>177</v>
      </c>
      <c r="C4159" t="s">
        <v>1462</v>
      </c>
      <c r="D4159" t="s">
        <v>152</v>
      </c>
      <c r="E4159" t="s">
        <v>197</v>
      </c>
      <c r="F4159" t="s">
        <v>4</v>
      </c>
      <c r="G4159" t="s">
        <v>40739</v>
      </c>
      <c r="H4159" t="s">
        <v>3564</v>
      </c>
      <c r="I4159" t="s">
        <v>40740</v>
      </c>
      <c r="J4159" t="s">
        <v>2463</v>
      </c>
      <c r="K4159" t="s">
        <v>40741</v>
      </c>
      <c r="L4159" t="s">
        <v>40742</v>
      </c>
      <c r="M4159" t="s">
        <v>40743</v>
      </c>
    </row>
    <row r="4160" spans="1:13">
      <c r="A4160" t="s">
        <v>177</v>
      </c>
      <c r="B4160" t="s">
        <v>177</v>
      </c>
      <c r="C4160" t="s">
        <v>1462</v>
      </c>
      <c r="D4160" t="s">
        <v>152</v>
      </c>
      <c r="E4160" t="s">
        <v>197</v>
      </c>
      <c r="F4160" t="s">
        <v>11</v>
      </c>
      <c r="G4160" t="s">
        <v>40744</v>
      </c>
      <c r="H4160" t="s">
        <v>5367</v>
      </c>
      <c r="I4160" t="s">
        <v>40745</v>
      </c>
      <c r="J4160" t="s">
        <v>1810</v>
      </c>
      <c r="K4160" t="s">
        <v>40746</v>
      </c>
      <c r="L4160" t="s">
        <v>40747</v>
      </c>
      <c r="M4160" t="s">
        <v>40748</v>
      </c>
    </row>
    <row r="4161" spans="1:13">
      <c r="A4161" t="s">
        <v>177</v>
      </c>
      <c r="B4161" t="s">
        <v>177</v>
      </c>
      <c r="C4161" t="s">
        <v>1462</v>
      </c>
      <c r="D4161" t="s">
        <v>152</v>
      </c>
      <c r="E4161" t="s">
        <v>197</v>
      </c>
      <c r="F4161" t="s">
        <v>20</v>
      </c>
      <c r="G4161" t="s">
        <v>40749</v>
      </c>
      <c r="H4161" t="s">
        <v>926</v>
      </c>
      <c r="I4161" t="s">
        <v>40750</v>
      </c>
      <c r="J4161" t="s">
        <v>1590</v>
      </c>
      <c r="K4161" t="s">
        <v>40632</v>
      </c>
      <c r="L4161" t="s">
        <v>40751</v>
      </c>
      <c r="M4161" t="s">
        <v>40752</v>
      </c>
    </row>
    <row r="4162" spans="1:13">
      <c r="A4162" t="s">
        <v>177</v>
      </c>
      <c r="B4162" t="s">
        <v>177</v>
      </c>
      <c r="C4162" t="s">
        <v>1462</v>
      </c>
      <c r="D4162" t="s">
        <v>152</v>
      </c>
      <c r="E4162" t="s">
        <v>269</v>
      </c>
      <c r="F4162" t="s">
        <v>3</v>
      </c>
      <c r="G4162" t="s">
        <v>40753</v>
      </c>
      <c r="H4162" t="s">
        <v>15732</v>
      </c>
      <c r="I4162" t="s">
        <v>40754</v>
      </c>
      <c r="J4162" t="s">
        <v>9549</v>
      </c>
      <c r="K4162" t="s">
        <v>40755</v>
      </c>
      <c r="L4162" t="s">
        <v>40756</v>
      </c>
      <c r="M4162" t="s">
        <v>40757</v>
      </c>
    </row>
    <row r="4163" spans="1:13">
      <c r="A4163" t="s">
        <v>177</v>
      </c>
      <c r="B4163" t="s">
        <v>177</v>
      </c>
      <c r="C4163" t="s">
        <v>1462</v>
      </c>
      <c r="D4163" t="s">
        <v>152</v>
      </c>
      <c r="E4163" t="s">
        <v>269</v>
      </c>
      <c r="F4163" t="s">
        <v>10</v>
      </c>
      <c r="G4163" t="s">
        <v>40758</v>
      </c>
      <c r="H4163" t="s">
        <v>6863</v>
      </c>
      <c r="I4163" t="s">
        <v>40759</v>
      </c>
      <c r="J4163" t="s">
        <v>1297</v>
      </c>
      <c r="K4163" t="s">
        <v>40760</v>
      </c>
      <c r="L4163" t="s">
        <v>40761</v>
      </c>
      <c r="M4163" t="s">
        <v>35248</v>
      </c>
    </row>
    <row r="4164" spans="1:13">
      <c r="A4164" t="s">
        <v>177</v>
      </c>
      <c r="B4164" t="s">
        <v>177</v>
      </c>
      <c r="C4164" t="s">
        <v>1462</v>
      </c>
      <c r="D4164" t="s">
        <v>152</v>
      </c>
      <c r="E4164" t="s">
        <v>269</v>
      </c>
      <c r="F4164" t="s">
        <v>2</v>
      </c>
      <c r="G4164" t="s">
        <v>40762</v>
      </c>
      <c r="H4164" t="s">
        <v>3275</v>
      </c>
      <c r="I4164" t="s">
        <v>40763</v>
      </c>
      <c r="J4164" t="s">
        <v>3073</v>
      </c>
      <c r="K4164" t="s">
        <v>40764</v>
      </c>
      <c r="L4164" t="s">
        <v>40765</v>
      </c>
      <c r="M4164" t="s">
        <v>40766</v>
      </c>
    </row>
    <row r="4165" spans="1:13">
      <c r="A4165" t="s">
        <v>177</v>
      </c>
      <c r="B4165" t="s">
        <v>177</v>
      </c>
      <c r="C4165" t="s">
        <v>1462</v>
      </c>
      <c r="D4165" t="s">
        <v>152</v>
      </c>
      <c r="E4165" t="s">
        <v>269</v>
      </c>
      <c r="F4165" t="s">
        <v>4</v>
      </c>
      <c r="G4165" t="s">
        <v>40767</v>
      </c>
      <c r="H4165" t="s">
        <v>2551</v>
      </c>
      <c r="I4165" t="s">
        <v>40768</v>
      </c>
      <c r="J4165" t="s">
        <v>2052</v>
      </c>
      <c r="K4165" t="s">
        <v>40769</v>
      </c>
      <c r="L4165" t="s">
        <v>40770</v>
      </c>
      <c r="M4165" t="s">
        <v>40771</v>
      </c>
    </row>
    <row r="4166" spans="1:13">
      <c r="A4166" t="s">
        <v>177</v>
      </c>
      <c r="B4166" t="s">
        <v>177</v>
      </c>
      <c r="C4166" t="s">
        <v>1462</v>
      </c>
      <c r="D4166" t="s">
        <v>152</v>
      </c>
      <c r="E4166" t="s">
        <v>269</v>
      </c>
      <c r="F4166" t="s">
        <v>11</v>
      </c>
      <c r="G4166" t="s">
        <v>40772</v>
      </c>
      <c r="H4166" t="s">
        <v>2015</v>
      </c>
      <c r="I4166" t="s">
        <v>40773</v>
      </c>
      <c r="J4166" t="s">
        <v>1547</v>
      </c>
      <c r="K4166" t="s">
        <v>40659</v>
      </c>
      <c r="L4166" t="s">
        <v>40774</v>
      </c>
      <c r="M4166" t="s">
        <v>40775</v>
      </c>
    </row>
    <row r="4167" spans="1:13">
      <c r="A4167" t="s">
        <v>177</v>
      </c>
      <c r="B4167" t="s">
        <v>177</v>
      </c>
      <c r="C4167" t="s">
        <v>1462</v>
      </c>
      <c r="D4167" t="s">
        <v>152</v>
      </c>
      <c r="E4167" t="s">
        <v>269</v>
      </c>
      <c r="F4167" t="s">
        <v>20</v>
      </c>
      <c r="G4167" t="s">
        <v>40776</v>
      </c>
      <c r="H4167" t="s">
        <v>2159</v>
      </c>
      <c r="I4167" t="s">
        <v>40777</v>
      </c>
      <c r="J4167" t="s">
        <v>1657</v>
      </c>
      <c r="K4167" t="s">
        <v>40778</v>
      </c>
      <c r="L4167" t="s">
        <v>40779</v>
      </c>
      <c r="M4167" t="s">
        <v>40780</v>
      </c>
    </row>
    <row r="4168" spans="1:13">
      <c r="A4168" t="s">
        <v>177</v>
      </c>
      <c r="B4168" t="s">
        <v>177</v>
      </c>
      <c r="C4168" t="s">
        <v>1462</v>
      </c>
      <c r="D4168" t="s">
        <v>153</v>
      </c>
      <c r="E4168" t="s">
        <v>277</v>
      </c>
      <c r="F4168" t="s">
        <v>3</v>
      </c>
      <c r="G4168" t="s">
        <v>40781</v>
      </c>
      <c r="H4168" t="s">
        <v>6896</v>
      </c>
      <c r="I4168" t="s">
        <v>40782</v>
      </c>
      <c r="J4168" t="s">
        <v>1395</v>
      </c>
      <c r="K4168" t="s">
        <v>40783</v>
      </c>
      <c r="L4168" t="s">
        <v>40784</v>
      </c>
      <c r="M4168" t="s">
        <v>40785</v>
      </c>
    </row>
    <row r="4169" spans="1:13">
      <c r="A4169" t="s">
        <v>177</v>
      </c>
      <c r="B4169" t="s">
        <v>177</v>
      </c>
      <c r="C4169" t="s">
        <v>1462</v>
      </c>
      <c r="D4169" t="s">
        <v>153</v>
      </c>
      <c r="E4169" t="s">
        <v>277</v>
      </c>
      <c r="F4169" t="s">
        <v>10</v>
      </c>
      <c r="G4169" t="s">
        <v>40786</v>
      </c>
      <c r="H4169" t="s">
        <v>7857</v>
      </c>
      <c r="I4169" t="s">
        <v>40787</v>
      </c>
      <c r="J4169" t="s">
        <v>2328</v>
      </c>
      <c r="K4169" t="s">
        <v>40788</v>
      </c>
      <c r="L4169" t="s">
        <v>40789</v>
      </c>
      <c r="M4169" t="s">
        <v>40790</v>
      </c>
    </row>
    <row r="4170" spans="1:13">
      <c r="A4170" t="s">
        <v>177</v>
      </c>
      <c r="B4170" t="s">
        <v>177</v>
      </c>
      <c r="C4170" t="s">
        <v>1462</v>
      </c>
      <c r="D4170" t="s">
        <v>153</v>
      </c>
      <c r="E4170" t="s">
        <v>277</v>
      </c>
      <c r="F4170" t="s">
        <v>2</v>
      </c>
      <c r="G4170" t="s">
        <v>40791</v>
      </c>
      <c r="H4170" t="s">
        <v>14474</v>
      </c>
      <c r="I4170" t="s">
        <v>40792</v>
      </c>
      <c r="J4170" t="s">
        <v>3051</v>
      </c>
      <c r="K4170" t="s">
        <v>40793</v>
      </c>
      <c r="L4170" t="s">
        <v>40794</v>
      </c>
      <c r="M4170" t="s">
        <v>40795</v>
      </c>
    </row>
    <row r="4171" spans="1:13">
      <c r="A4171" t="s">
        <v>177</v>
      </c>
      <c r="B4171" t="s">
        <v>177</v>
      </c>
      <c r="C4171" t="s">
        <v>1462</v>
      </c>
      <c r="D4171" t="s">
        <v>153</v>
      </c>
      <c r="E4171" t="s">
        <v>277</v>
      </c>
      <c r="F4171" t="s">
        <v>4</v>
      </c>
      <c r="G4171" t="s">
        <v>40796</v>
      </c>
      <c r="H4171" t="s">
        <v>12211</v>
      </c>
      <c r="I4171" t="s">
        <v>40797</v>
      </c>
      <c r="J4171" t="s">
        <v>3055</v>
      </c>
      <c r="K4171" t="s">
        <v>40798</v>
      </c>
      <c r="L4171" t="s">
        <v>40799</v>
      </c>
      <c r="M4171" t="s">
        <v>40800</v>
      </c>
    </row>
    <row r="4172" spans="1:13">
      <c r="A4172" t="s">
        <v>177</v>
      </c>
      <c r="B4172" t="s">
        <v>177</v>
      </c>
      <c r="C4172" t="s">
        <v>1462</v>
      </c>
      <c r="D4172" t="s">
        <v>153</v>
      </c>
      <c r="E4172" t="s">
        <v>277</v>
      </c>
      <c r="F4172" t="s">
        <v>11</v>
      </c>
      <c r="G4172" t="s">
        <v>40801</v>
      </c>
      <c r="H4172" t="s">
        <v>13036</v>
      </c>
      <c r="I4172" t="s">
        <v>40802</v>
      </c>
      <c r="J4172" t="s">
        <v>926</v>
      </c>
      <c r="K4172" t="s">
        <v>32403</v>
      </c>
      <c r="L4172" t="s">
        <v>40803</v>
      </c>
      <c r="M4172" t="s">
        <v>40804</v>
      </c>
    </row>
    <row r="4173" spans="1:13">
      <c r="A4173" t="s">
        <v>177</v>
      </c>
      <c r="B4173" t="s">
        <v>177</v>
      </c>
      <c r="C4173" t="s">
        <v>1462</v>
      </c>
      <c r="D4173" t="s">
        <v>153</v>
      </c>
      <c r="E4173" t="s">
        <v>277</v>
      </c>
      <c r="F4173" t="s">
        <v>20</v>
      </c>
      <c r="G4173" t="s">
        <v>40805</v>
      </c>
      <c r="H4173" t="s">
        <v>2469</v>
      </c>
      <c r="I4173" t="s">
        <v>40578</v>
      </c>
      <c r="J4173" t="s">
        <v>2029</v>
      </c>
      <c r="K4173" t="s">
        <v>32369</v>
      </c>
      <c r="L4173" t="s">
        <v>40580</v>
      </c>
      <c r="M4173" t="s">
        <v>40806</v>
      </c>
    </row>
    <row r="4174" spans="1:13">
      <c r="A4174" t="s">
        <v>177</v>
      </c>
      <c r="B4174" t="s">
        <v>177</v>
      </c>
      <c r="C4174" t="s">
        <v>1462</v>
      </c>
      <c r="D4174" t="s">
        <v>153</v>
      </c>
      <c r="E4174" t="s">
        <v>188</v>
      </c>
      <c r="F4174" t="s">
        <v>3</v>
      </c>
      <c r="G4174" t="s">
        <v>40807</v>
      </c>
      <c r="H4174" t="s">
        <v>2857</v>
      </c>
      <c r="I4174" t="s">
        <v>40808</v>
      </c>
      <c r="J4174" t="s">
        <v>3001</v>
      </c>
      <c r="K4174" t="s">
        <v>40809</v>
      </c>
      <c r="L4174" t="s">
        <v>40810</v>
      </c>
      <c r="M4174" t="s">
        <v>40811</v>
      </c>
    </row>
    <row r="4175" spans="1:13">
      <c r="A4175" t="s">
        <v>177</v>
      </c>
      <c r="B4175" t="s">
        <v>177</v>
      </c>
      <c r="C4175" t="s">
        <v>1462</v>
      </c>
      <c r="D4175" t="s">
        <v>153</v>
      </c>
      <c r="E4175" t="s">
        <v>188</v>
      </c>
      <c r="F4175" t="s">
        <v>10</v>
      </c>
      <c r="G4175" t="s">
        <v>40812</v>
      </c>
      <c r="H4175" t="s">
        <v>8185</v>
      </c>
      <c r="I4175" t="s">
        <v>40813</v>
      </c>
      <c r="J4175" t="s">
        <v>2350</v>
      </c>
      <c r="K4175" t="s">
        <v>40814</v>
      </c>
      <c r="L4175" t="s">
        <v>40815</v>
      </c>
      <c r="M4175" t="s">
        <v>40816</v>
      </c>
    </row>
    <row r="4176" spans="1:13">
      <c r="A4176" t="s">
        <v>177</v>
      </c>
      <c r="B4176" t="s">
        <v>177</v>
      </c>
      <c r="C4176" t="s">
        <v>1462</v>
      </c>
      <c r="D4176" t="s">
        <v>153</v>
      </c>
      <c r="E4176" t="s">
        <v>188</v>
      </c>
      <c r="F4176" t="s">
        <v>2</v>
      </c>
      <c r="G4176" t="s">
        <v>40817</v>
      </c>
      <c r="H4176" t="s">
        <v>11746</v>
      </c>
      <c r="I4176" t="s">
        <v>40818</v>
      </c>
      <c r="J4176" t="s">
        <v>1244</v>
      </c>
      <c r="K4176" t="s">
        <v>40819</v>
      </c>
      <c r="L4176" t="s">
        <v>40820</v>
      </c>
      <c r="M4176" t="s">
        <v>40821</v>
      </c>
    </row>
    <row r="4177" spans="1:13">
      <c r="A4177" t="s">
        <v>177</v>
      </c>
      <c r="B4177" t="s">
        <v>177</v>
      </c>
      <c r="C4177" t="s">
        <v>1462</v>
      </c>
      <c r="D4177" t="s">
        <v>153</v>
      </c>
      <c r="E4177" t="s">
        <v>188</v>
      </c>
      <c r="F4177" t="s">
        <v>4</v>
      </c>
      <c r="G4177" t="s">
        <v>40822</v>
      </c>
      <c r="H4177" t="s">
        <v>7881</v>
      </c>
      <c r="I4177" t="s">
        <v>40823</v>
      </c>
      <c r="J4177" t="s">
        <v>2157</v>
      </c>
      <c r="K4177" t="s">
        <v>40824</v>
      </c>
      <c r="L4177" t="s">
        <v>40825</v>
      </c>
      <c r="M4177" t="s">
        <v>40826</v>
      </c>
    </row>
    <row r="4178" spans="1:13">
      <c r="A4178" t="s">
        <v>177</v>
      </c>
      <c r="B4178" t="s">
        <v>177</v>
      </c>
      <c r="C4178" t="s">
        <v>1462</v>
      </c>
      <c r="D4178" t="s">
        <v>153</v>
      </c>
      <c r="E4178" t="s">
        <v>188</v>
      </c>
      <c r="F4178" t="s">
        <v>11</v>
      </c>
      <c r="G4178" t="s">
        <v>40827</v>
      </c>
      <c r="H4178" t="s">
        <v>2631</v>
      </c>
      <c r="I4178" t="s">
        <v>40828</v>
      </c>
      <c r="J4178" t="s">
        <v>2239</v>
      </c>
      <c r="K4178" t="s">
        <v>40829</v>
      </c>
      <c r="L4178" t="s">
        <v>40830</v>
      </c>
      <c r="M4178" t="s">
        <v>429</v>
      </c>
    </row>
    <row r="4179" spans="1:13">
      <c r="A4179" t="s">
        <v>177</v>
      </c>
      <c r="B4179" t="s">
        <v>177</v>
      </c>
      <c r="C4179" t="s">
        <v>1462</v>
      </c>
      <c r="D4179" t="s">
        <v>153</v>
      </c>
      <c r="E4179" t="s">
        <v>188</v>
      </c>
      <c r="F4179" t="s">
        <v>20</v>
      </c>
      <c r="G4179" t="s">
        <v>40831</v>
      </c>
      <c r="H4179" t="s">
        <v>1982</v>
      </c>
      <c r="I4179" t="s">
        <v>40832</v>
      </c>
      <c r="J4179" t="s">
        <v>1744</v>
      </c>
      <c r="K4179" t="s">
        <v>40833</v>
      </c>
      <c r="L4179" t="s">
        <v>29454</v>
      </c>
      <c r="M4179" t="s">
        <v>40834</v>
      </c>
    </row>
    <row r="4180" spans="1:13">
      <c r="A4180" t="s">
        <v>177</v>
      </c>
      <c r="B4180" t="s">
        <v>177</v>
      </c>
      <c r="C4180" t="s">
        <v>1462</v>
      </c>
      <c r="D4180" t="s">
        <v>153</v>
      </c>
      <c r="E4180" t="s">
        <v>292</v>
      </c>
      <c r="F4180" t="s">
        <v>3</v>
      </c>
      <c r="G4180" t="s">
        <v>40835</v>
      </c>
      <c r="H4180" t="s">
        <v>10656</v>
      </c>
      <c r="I4180" t="s">
        <v>40836</v>
      </c>
      <c r="J4180" t="s">
        <v>9706</v>
      </c>
      <c r="K4180" t="s">
        <v>40837</v>
      </c>
      <c r="L4180" t="s">
        <v>40838</v>
      </c>
      <c r="M4180" t="s">
        <v>38897</v>
      </c>
    </row>
    <row r="4181" spans="1:13">
      <c r="A4181" t="s">
        <v>177</v>
      </c>
      <c r="B4181" t="s">
        <v>177</v>
      </c>
      <c r="C4181" t="s">
        <v>1462</v>
      </c>
      <c r="D4181" t="s">
        <v>153</v>
      </c>
      <c r="E4181" t="s">
        <v>292</v>
      </c>
      <c r="F4181" t="s">
        <v>10</v>
      </c>
      <c r="G4181" t="s">
        <v>40839</v>
      </c>
      <c r="H4181" t="s">
        <v>1003</v>
      </c>
      <c r="I4181" t="s">
        <v>40840</v>
      </c>
      <c r="J4181" t="s">
        <v>6035</v>
      </c>
      <c r="K4181" t="s">
        <v>40841</v>
      </c>
      <c r="L4181" t="s">
        <v>40842</v>
      </c>
      <c r="M4181" t="s">
        <v>40843</v>
      </c>
    </row>
    <row r="4182" spans="1:13">
      <c r="A4182" t="s">
        <v>177</v>
      </c>
      <c r="B4182" t="s">
        <v>177</v>
      </c>
      <c r="C4182" t="s">
        <v>1462</v>
      </c>
      <c r="D4182" t="s">
        <v>153</v>
      </c>
      <c r="E4182" t="s">
        <v>292</v>
      </c>
      <c r="F4182" t="s">
        <v>2</v>
      </c>
      <c r="G4182" t="s">
        <v>40844</v>
      </c>
      <c r="H4182" t="s">
        <v>10247</v>
      </c>
      <c r="I4182" t="s">
        <v>40845</v>
      </c>
      <c r="J4182" t="s">
        <v>4098</v>
      </c>
      <c r="K4182" t="s">
        <v>40846</v>
      </c>
      <c r="L4182" t="s">
        <v>40847</v>
      </c>
      <c r="M4182" t="s">
        <v>40848</v>
      </c>
    </row>
    <row r="4183" spans="1:13">
      <c r="A4183" t="s">
        <v>177</v>
      </c>
      <c r="B4183" t="s">
        <v>177</v>
      </c>
      <c r="C4183" t="s">
        <v>1462</v>
      </c>
      <c r="D4183" t="s">
        <v>153</v>
      </c>
      <c r="E4183" t="s">
        <v>292</v>
      </c>
      <c r="F4183" t="s">
        <v>4</v>
      </c>
      <c r="G4183" t="s">
        <v>40849</v>
      </c>
      <c r="H4183" t="s">
        <v>3832</v>
      </c>
      <c r="I4183" t="s">
        <v>40850</v>
      </c>
      <c r="J4183" t="s">
        <v>2608</v>
      </c>
      <c r="K4183" t="s">
        <v>40851</v>
      </c>
      <c r="L4183" t="s">
        <v>40852</v>
      </c>
      <c r="M4183" t="s">
        <v>40853</v>
      </c>
    </row>
    <row r="4184" spans="1:13">
      <c r="A4184" t="s">
        <v>177</v>
      </c>
      <c r="B4184" t="s">
        <v>177</v>
      </c>
      <c r="C4184" t="s">
        <v>1462</v>
      </c>
      <c r="D4184" t="s">
        <v>153</v>
      </c>
      <c r="E4184" t="s">
        <v>292</v>
      </c>
      <c r="F4184" t="s">
        <v>11</v>
      </c>
      <c r="G4184" t="s">
        <v>40854</v>
      </c>
      <c r="H4184" t="s">
        <v>1149</v>
      </c>
      <c r="I4184" t="s">
        <v>40855</v>
      </c>
      <c r="J4184" t="s">
        <v>1764</v>
      </c>
      <c r="K4184" t="s">
        <v>40856</v>
      </c>
      <c r="L4184" t="s">
        <v>40857</v>
      </c>
      <c r="M4184" t="s">
        <v>40858</v>
      </c>
    </row>
    <row r="4185" spans="1:13">
      <c r="A4185" t="s">
        <v>177</v>
      </c>
      <c r="B4185" t="s">
        <v>177</v>
      </c>
      <c r="C4185" t="s">
        <v>1462</v>
      </c>
      <c r="D4185" t="s">
        <v>153</v>
      </c>
      <c r="E4185" t="s">
        <v>292</v>
      </c>
      <c r="F4185" t="s">
        <v>20</v>
      </c>
      <c r="G4185" t="s">
        <v>40859</v>
      </c>
      <c r="H4185" t="s">
        <v>1968</v>
      </c>
      <c r="I4185" t="s">
        <v>27406</v>
      </c>
      <c r="J4185" t="s">
        <v>1053</v>
      </c>
      <c r="K4185" t="s">
        <v>32371</v>
      </c>
      <c r="L4185" t="s">
        <v>40860</v>
      </c>
      <c r="M4185" t="s">
        <v>40861</v>
      </c>
    </row>
    <row r="4186" spans="1:13">
      <c r="A4186" t="s">
        <v>177</v>
      </c>
      <c r="B4186" t="s">
        <v>177</v>
      </c>
      <c r="C4186" t="s">
        <v>1462</v>
      </c>
      <c r="D4186" t="s">
        <v>153</v>
      </c>
      <c r="E4186" t="s">
        <v>300</v>
      </c>
      <c r="F4186" t="s">
        <v>3</v>
      </c>
      <c r="G4186" t="s">
        <v>40862</v>
      </c>
      <c r="H4186" t="s">
        <v>7920</v>
      </c>
      <c r="I4186" t="s">
        <v>40863</v>
      </c>
      <c r="J4186" t="s">
        <v>10137</v>
      </c>
      <c r="K4186" t="s">
        <v>40864</v>
      </c>
      <c r="L4186" t="s">
        <v>40865</v>
      </c>
      <c r="M4186" t="s">
        <v>40866</v>
      </c>
    </row>
    <row r="4187" spans="1:13">
      <c r="A4187" t="s">
        <v>177</v>
      </c>
      <c r="B4187" t="s">
        <v>177</v>
      </c>
      <c r="C4187" t="s">
        <v>1462</v>
      </c>
      <c r="D4187" t="s">
        <v>153</v>
      </c>
      <c r="E4187" t="s">
        <v>300</v>
      </c>
      <c r="F4187" t="s">
        <v>10</v>
      </c>
      <c r="G4187" t="s">
        <v>40867</v>
      </c>
      <c r="H4187" t="s">
        <v>9107</v>
      </c>
      <c r="I4187" t="s">
        <v>40868</v>
      </c>
      <c r="J4187" t="s">
        <v>1303</v>
      </c>
      <c r="K4187" t="s">
        <v>40869</v>
      </c>
      <c r="L4187" t="s">
        <v>40870</v>
      </c>
      <c r="M4187" t="s">
        <v>40871</v>
      </c>
    </row>
    <row r="4188" spans="1:13">
      <c r="A4188" t="s">
        <v>177</v>
      </c>
      <c r="B4188" t="s">
        <v>177</v>
      </c>
      <c r="C4188" t="s">
        <v>1462</v>
      </c>
      <c r="D4188" t="s">
        <v>153</v>
      </c>
      <c r="E4188" t="s">
        <v>300</v>
      </c>
      <c r="F4188" t="s">
        <v>2</v>
      </c>
      <c r="G4188" t="s">
        <v>40872</v>
      </c>
      <c r="H4188" t="s">
        <v>1132</v>
      </c>
      <c r="I4188" t="s">
        <v>40873</v>
      </c>
      <c r="J4188" t="s">
        <v>2878</v>
      </c>
      <c r="K4188" t="s">
        <v>32513</v>
      </c>
      <c r="L4188" t="s">
        <v>40874</v>
      </c>
      <c r="M4188" t="s">
        <v>40875</v>
      </c>
    </row>
    <row r="4189" spans="1:13">
      <c r="A4189" t="s">
        <v>177</v>
      </c>
      <c r="B4189" t="s">
        <v>177</v>
      </c>
      <c r="C4189" t="s">
        <v>1462</v>
      </c>
      <c r="D4189" t="s">
        <v>153</v>
      </c>
      <c r="E4189" t="s">
        <v>300</v>
      </c>
      <c r="F4189" t="s">
        <v>4</v>
      </c>
      <c r="G4189" t="s">
        <v>40876</v>
      </c>
      <c r="H4189" t="s">
        <v>2442</v>
      </c>
      <c r="I4189" t="s">
        <v>40877</v>
      </c>
      <c r="J4189" t="s">
        <v>1918</v>
      </c>
      <c r="K4189" t="s">
        <v>40878</v>
      </c>
      <c r="L4189" t="s">
        <v>40879</v>
      </c>
      <c r="M4189" t="s">
        <v>40880</v>
      </c>
    </row>
    <row r="4190" spans="1:13">
      <c r="A4190" t="s">
        <v>177</v>
      </c>
      <c r="B4190" t="s">
        <v>177</v>
      </c>
      <c r="C4190" t="s">
        <v>1462</v>
      </c>
      <c r="D4190" t="s">
        <v>153</v>
      </c>
      <c r="E4190" t="s">
        <v>300</v>
      </c>
      <c r="F4190" t="s">
        <v>11</v>
      </c>
      <c r="G4190" t="s">
        <v>40881</v>
      </c>
      <c r="H4190" t="s">
        <v>2614</v>
      </c>
      <c r="I4190" t="s">
        <v>40882</v>
      </c>
      <c r="J4190" t="s">
        <v>1613</v>
      </c>
      <c r="K4190" t="s">
        <v>40636</v>
      </c>
      <c r="L4190" t="s">
        <v>40883</v>
      </c>
      <c r="M4190" t="s">
        <v>40884</v>
      </c>
    </row>
    <row r="4191" spans="1:13">
      <c r="A4191" t="s">
        <v>177</v>
      </c>
      <c r="B4191" t="s">
        <v>177</v>
      </c>
      <c r="C4191" t="s">
        <v>1462</v>
      </c>
      <c r="D4191" t="s">
        <v>153</v>
      </c>
      <c r="E4191" t="s">
        <v>300</v>
      </c>
      <c r="F4191" t="s">
        <v>20</v>
      </c>
      <c r="G4191" t="s">
        <v>40885</v>
      </c>
      <c r="H4191" t="s">
        <v>2052</v>
      </c>
      <c r="I4191" t="s">
        <v>40886</v>
      </c>
      <c r="J4191" t="s">
        <v>1613</v>
      </c>
      <c r="K4191" t="s">
        <v>40636</v>
      </c>
      <c r="L4191" t="s">
        <v>40887</v>
      </c>
      <c r="M4191" t="s">
        <v>40888</v>
      </c>
    </row>
    <row r="4192" spans="1:13">
      <c r="A4192" t="s">
        <v>177</v>
      </c>
      <c r="B4192" t="s">
        <v>177</v>
      </c>
      <c r="C4192" t="s">
        <v>1462</v>
      </c>
      <c r="D4192" t="s">
        <v>154</v>
      </c>
      <c r="E4192" t="s">
        <v>277</v>
      </c>
      <c r="F4192" t="s">
        <v>3</v>
      </c>
      <c r="G4192" t="s">
        <v>40889</v>
      </c>
      <c r="H4192" t="s">
        <v>2710</v>
      </c>
      <c r="I4192" t="s">
        <v>40890</v>
      </c>
      <c r="J4192" t="s">
        <v>1238</v>
      </c>
      <c r="K4192" t="s">
        <v>40891</v>
      </c>
      <c r="L4192" t="s">
        <v>40892</v>
      </c>
      <c r="M4192" t="s">
        <v>40893</v>
      </c>
    </row>
    <row r="4193" spans="1:13">
      <c r="A4193" t="s">
        <v>177</v>
      </c>
      <c r="B4193" t="s">
        <v>177</v>
      </c>
      <c r="C4193" t="s">
        <v>1462</v>
      </c>
      <c r="D4193" t="s">
        <v>154</v>
      </c>
      <c r="E4193" t="s">
        <v>277</v>
      </c>
      <c r="F4193" t="s">
        <v>10</v>
      </c>
      <c r="G4193" t="s">
        <v>40894</v>
      </c>
      <c r="H4193" t="s">
        <v>10450</v>
      </c>
      <c r="I4193" t="s">
        <v>40895</v>
      </c>
      <c r="J4193" t="s">
        <v>4038</v>
      </c>
      <c r="K4193" t="s">
        <v>40896</v>
      </c>
      <c r="L4193" t="s">
        <v>40897</v>
      </c>
      <c r="M4193" t="s">
        <v>40898</v>
      </c>
    </row>
    <row r="4194" spans="1:13">
      <c r="A4194" t="s">
        <v>177</v>
      </c>
      <c r="B4194" t="s">
        <v>177</v>
      </c>
      <c r="C4194" t="s">
        <v>1462</v>
      </c>
      <c r="D4194" t="s">
        <v>154</v>
      </c>
      <c r="E4194" t="s">
        <v>277</v>
      </c>
      <c r="F4194" t="s">
        <v>2</v>
      </c>
      <c r="G4194" t="s">
        <v>40899</v>
      </c>
      <c r="H4194" t="s">
        <v>9326</v>
      </c>
      <c r="I4194" t="s">
        <v>40900</v>
      </c>
      <c r="J4194" t="s">
        <v>3001</v>
      </c>
      <c r="K4194" t="s">
        <v>40809</v>
      </c>
      <c r="L4194" t="s">
        <v>40901</v>
      </c>
      <c r="M4194" t="s">
        <v>40902</v>
      </c>
    </row>
    <row r="4195" spans="1:13">
      <c r="A4195" t="s">
        <v>177</v>
      </c>
      <c r="B4195" t="s">
        <v>177</v>
      </c>
      <c r="C4195" t="s">
        <v>1462</v>
      </c>
      <c r="D4195" t="s">
        <v>154</v>
      </c>
      <c r="E4195" t="s">
        <v>277</v>
      </c>
      <c r="F4195" t="s">
        <v>4</v>
      </c>
      <c r="G4195" t="s">
        <v>40903</v>
      </c>
      <c r="H4195" t="s">
        <v>10850</v>
      </c>
      <c r="I4195" t="s">
        <v>40904</v>
      </c>
      <c r="J4195" t="s">
        <v>2596</v>
      </c>
      <c r="K4195" t="s">
        <v>40905</v>
      </c>
      <c r="L4195" t="s">
        <v>40906</v>
      </c>
      <c r="M4195" t="s">
        <v>40907</v>
      </c>
    </row>
    <row r="4196" spans="1:13">
      <c r="A4196" t="s">
        <v>177</v>
      </c>
      <c r="B4196" t="s">
        <v>177</v>
      </c>
      <c r="C4196" t="s">
        <v>1462</v>
      </c>
      <c r="D4196" t="s">
        <v>154</v>
      </c>
      <c r="E4196" t="s">
        <v>277</v>
      </c>
      <c r="F4196" t="s">
        <v>11</v>
      </c>
      <c r="G4196" t="s">
        <v>40908</v>
      </c>
      <c r="H4196" t="s">
        <v>12013</v>
      </c>
      <c r="I4196" t="s">
        <v>40909</v>
      </c>
      <c r="J4196" t="s">
        <v>2687</v>
      </c>
      <c r="K4196" t="s">
        <v>40910</v>
      </c>
      <c r="L4196" t="s">
        <v>40911</v>
      </c>
      <c r="M4196" t="s">
        <v>40912</v>
      </c>
    </row>
    <row r="4197" spans="1:13">
      <c r="A4197" t="s">
        <v>177</v>
      </c>
      <c r="B4197" t="s">
        <v>177</v>
      </c>
      <c r="C4197" t="s">
        <v>1462</v>
      </c>
      <c r="D4197" t="s">
        <v>154</v>
      </c>
      <c r="E4197" t="s">
        <v>277</v>
      </c>
      <c r="F4197" t="s">
        <v>20</v>
      </c>
      <c r="G4197" t="s">
        <v>40913</v>
      </c>
      <c r="H4197" t="s">
        <v>2941</v>
      </c>
      <c r="I4197" t="s">
        <v>40914</v>
      </c>
      <c r="J4197" t="s">
        <v>1831</v>
      </c>
      <c r="K4197" t="s">
        <v>32398</v>
      </c>
      <c r="L4197" t="s">
        <v>40915</v>
      </c>
      <c r="M4197" t="s">
        <v>40916</v>
      </c>
    </row>
    <row r="4198" spans="1:13">
      <c r="A4198" t="s">
        <v>177</v>
      </c>
      <c r="B4198" t="s">
        <v>177</v>
      </c>
      <c r="C4198" t="s">
        <v>1462</v>
      </c>
      <c r="D4198" t="s">
        <v>154</v>
      </c>
      <c r="E4198" t="s">
        <v>315</v>
      </c>
      <c r="F4198" t="s">
        <v>3</v>
      </c>
      <c r="G4198" t="s">
        <v>40917</v>
      </c>
      <c r="H4198" t="s">
        <v>10667</v>
      </c>
      <c r="I4198" t="s">
        <v>40918</v>
      </c>
      <c r="J4198" t="s">
        <v>6989</v>
      </c>
      <c r="K4198" t="s">
        <v>40919</v>
      </c>
      <c r="L4198" t="s">
        <v>40920</v>
      </c>
      <c r="M4198" t="s">
        <v>40921</v>
      </c>
    </row>
    <row r="4199" spans="1:13">
      <c r="A4199" t="s">
        <v>177</v>
      </c>
      <c r="B4199" t="s">
        <v>177</v>
      </c>
      <c r="C4199" t="s">
        <v>1462</v>
      </c>
      <c r="D4199" t="s">
        <v>154</v>
      </c>
      <c r="E4199" t="s">
        <v>315</v>
      </c>
      <c r="F4199" t="s">
        <v>10</v>
      </c>
      <c r="G4199" t="s">
        <v>40922</v>
      </c>
      <c r="H4199" t="s">
        <v>12267</v>
      </c>
      <c r="I4199" t="s">
        <v>40923</v>
      </c>
      <c r="J4199" t="s">
        <v>1045</v>
      </c>
      <c r="K4199" t="s">
        <v>40924</v>
      </c>
      <c r="L4199" t="s">
        <v>40925</v>
      </c>
      <c r="M4199" t="s">
        <v>40926</v>
      </c>
    </row>
    <row r="4200" spans="1:13">
      <c r="A4200" t="s">
        <v>177</v>
      </c>
      <c r="B4200" t="s">
        <v>177</v>
      </c>
      <c r="C4200" t="s">
        <v>1462</v>
      </c>
      <c r="D4200" t="s">
        <v>154</v>
      </c>
      <c r="E4200" t="s">
        <v>315</v>
      </c>
      <c r="F4200" t="s">
        <v>2</v>
      </c>
      <c r="G4200" t="s">
        <v>40927</v>
      </c>
      <c r="H4200" t="s">
        <v>12209</v>
      </c>
      <c r="I4200" t="s">
        <v>40928</v>
      </c>
      <c r="J4200" t="s">
        <v>4023</v>
      </c>
      <c r="K4200" t="s">
        <v>40929</v>
      </c>
      <c r="L4200" t="s">
        <v>40930</v>
      </c>
      <c r="M4200" t="s">
        <v>40931</v>
      </c>
    </row>
    <row r="4201" spans="1:13">
      <c r="A4201" t="s">
        <v>177</v>
      </c>
      <c r="B4201" t="s">
        <v>177</v>
      </c>
      <c r="C4201" t="s">
        <v>1462</v>
      </c>
      <c r="D4201" t="s">
        <v>154</v>
      </c>
      <c r="E4201" t="s">
        <v>315</v>
      </c>
      <c r="F4201" t="s">
        <v>4</v>
      </c>
      <c r="G4201" t="s">
        <v>40932</v>
      </c>
      <c r="H4201" t="s">
        <v>9107</v>
      </c>
      <c r="I4201" t="s">
        <v>40868</v>
      </c>
      <c r="J4201" t="s">
        <v>2157</v>
      </c>
      <c r="K4201" t="s">
        <v>40824</v>
      </c>
      <c r="L4201" t="s">
        <v>40933</v>
      </c>
      <c r="M4201" t="s">
        <v>40934</v>
      </c>
    </row>
    <row r="4202" spans="1:13">
      <c r="A4202" t="s">
        <v>177</v>
      </c>
      <c r="B4202" t="s">
        <v>177</v>
      </c>
      <c r="C4202" t="s">
        <v>1462</v>
      </c>
      <c r="D4202" t="s">
        <v>154</v>
      </c>
      <c r="E4202" t="s">
        <v>315</v>
      </c>
      <c r="F4202" t="s">
        <v>11</v>
      </c>
      <c r="G4202" t="s">
        <v>40935</v>
      </c>
      <c r="H4202" t="s">
        <v>8952</v>
      </c>
      <c r="I4202" t="s">
        <v>40622</v>
      </c>
      <c r="J4202" t="s">
        <v>2049</v>
      </c>
      <c r="K4202" t="s">
        <v>32385</v>
      </c>
      <c r="L4202" t="s">
        <v>40936</v>
      </c>
      <c r="M4202" t="s">
        <v>40937</v>
      </c>
    </row>
    <row r="4203" spans="1:13">
      <c r="A4203" t="s">
        <v>177</v>
      </c>
      <c r="B4203" t="s">
        <v>177</v>
      </c>
      <c r="C4203" t="s">
        <v>1462</v>
      </c>
      <c r="D4203" t="s">
        <v>154</v>
      </c>
      <c r="E4203" t="s">
        <v>315</v>
      </c>
      <c r="F4203" t="s">
        <v>20</v>
      </c>
      <c r="G4203" t="s">
        <v>40938</v>
      </c>
      <c r="H4203" t="s">
        <v>1969</v>
      </c>
      <c r="I4203" t="s">
        <v>40939</v>
      </c>
      <c r="J4203" t="s">
        <v>1853</v>
      </c>
      <c r="K4203" t="s">
        <v>40721</v>
      </c>
      <c r="L4203" t="s">
        <v>40940</v>
      </c>
      <c r="M4203" t="s">
        <v>40941</v>
      </c>
    </row>
    <row r="4204" spans="1:13">
      <c r="A4204" t="s">
        <v>177</v>
      </c>
      <c r="B4204" t="s">
        <v>177</v>
      </c>
      <c r="C4204" t="s">
        <v>1462</v>
      </c>
      <c r="D4204" t="s">
        <v>154</v>
      </c>
      <c r="E4204" t="s">
        <v>323</v>
      </c>
      <c r="F4204" t="s">
        <v>3</v>
      </c>
      <c r="G4204" t="s">
        <v>40942</v>
      </c>
      <c r="H4204" t="s">
        <v>2118</v>
      </c>
      <c r="I4204" t="s">
        <v>40943</v>
      </c>
      <c r="J4204" t="s">
        <v>3810</v>
      </c>
      <c r="K4204" t="s">
        <v>40944</v>
      </c>
      <c r="L4204" t="s">
        <v>40945</v>
      </c>
      <c r="M4204" t="s">
        <v>40946</v>
      </c>
    </row>
    <row r="4205" spans="1:13">
      <c r="A4205" t="s">
        <v>177</v>
      </c>
      <c r="B4205" t="s">
        <v>177</v>
      </c>
      <c r="C4205" t="s">
        <v>1462</v>
      </c>
      <c r="D4205" t="s">
        <v>154</v>
      </c>
      <c r="E4205" t="s">
        <v>323</v>
      </c>
      <c r="F4205" t="s">
        <v>10</v>
      </c>
      <c r="G4205" t="s">
        <v>40947</v>
      </c>
      <c r="H4205" t="s">
        <v>11345</v>
      </c>
      <c r="I4205" t="s">
        <v>40948</v>
      </c>
      <c r="J4205" t="s">
        <v>3257</v>
      </c>
      <c r="K4205" t="s">
        <v>40949</v>
      </c>
      <c r="L4205" t="s">
        <v>40950</v>
      </c>
      <c r="M4205" t="s">
        <v>40951</v>
      </c>
    </row>
    <row r="4206" spans="1:13">
      <c r="A4206" t="s">
        <v>177</v>
      </c>
      <c r="B4206" t="s">
        <v>177</v>
      </c>
      <c r="C4206" t="s">
        <v>1462</v>
      </c>
      <c r="D4206" t="s">
        <v>154</v>
      </c>
      <c r="E4206" t="s">
        <v>323</v>
      </c>
      <c r="F4206" t="s">
        <v>2</v>
      </c>
      <c r="G4206" t="s">
        <v>40952</v>
      </c>
      <c r="H4206" t="s">
        <v>9354</v>
      </c>
      <c r="I4206" t="s">
        <v>40953</v>
      </c>
      <c r="J4206" t="s">
        <v>1250</v>
      </c>
      <c r="K4206" t="s">
        <v>40954</v>
      </c>
      <c r="L4206" t="s">
        <v>40955</v>
      </c>
      <c r="M4206" t="s">
        <v>40956</v>
      </c>
    </row>
    <row r="4207" spans="1:13">
      <c r="A4207" t="s">
        <v>177</v>
      </c>
      <c r="B4207" t="s">
        <v>177</v>
      </c>
      <c r="C4207" t="s">
        <v>1462</v>
      </c>
      <c r="D4207" t="s">
        <v>154</v>
      </c>
      <c r="E4207" t="s">
        <v>323</v>
      </c>
      <c r="F4207" t="s">
        <v>4</v>
      </c>
      <c r="G4207" t="s">
        <v>40957</v>
      </c>
      <c r="H4207" t="s">
        <v>4518</v>
      </c>
      <c r="I4207" t="s">
        <v>40958</v>
      </c>
      <c r="J4207" t="s">
        <v>2687</v>
      </c>
      <c r="K4207" t="s">
        <v>40910</v>
      </c>
      <c r="L4207" t="s">
        <v>40959</v>
      </c>
      <c r="M4207" t="s">
        <v>40960</v>
      </c>
    </row>
    <row r="4208" spans="1:13">
      <c r="A4208" t="s">
        <v>177</v>
      </c>
      <c r="B4208" t="s">
        <v>177</v>
      </c>
      <c r="C4208" t="s">
        <v>1462</v>
      </c>
      <c r="D4208" t="s">
        <v>154</v>
      </c>
      <c r="E4208" t="s">
        <v>323</v>
      </c>
      <c r="F4208" t="s">
        <v>11</v>
      </c>
      <c r="G4208" t="s">
        <v>40961</v>
      </c>
      <c r="H4208" t="s">
        <v>5384</v>
      </c>
      <c r="I4208" t="s">
        <v>40962</v>
      </c>
      <c r="J4208" t="s">
        <v>1831</v>
      </c>
      <c r="K4208" t="s">
        <v>32398</v>
      </c>
      <c r="L4208" t="s">
        <v>40963</v>
      </c>
      <c r="M4208" t="s">
        <v>40964</v>
      </c>
    </row>
    <row r="4209" spans="1:13">
      <c r="A4209" t="s">
        <v>177</v>
      </c>
      <c r="B4209" t="s">
        <v>177</v>
      </c>
      <c r="C4209" t="s">
        <v>1462</v>
      </c>
      <c r="D4209" t="s">
        <v>154</v>
      </c>
      <c r="E4209" t="s">
        <v>323</v>
      </c>
      <c r="F4209" t="s">
        <v>20</v>
      </c>
      <c r="G4209" t="s">
        <v>40965</v>
      </c>
      <c r="H4209" t="s">
        <v>2247</v>
      </c>
      <c r="I4209" t="s">
        <v>40966</v>
      </c>
      <c r="J4209" t="s">
        <v>1721</v>
      </c>
      <c r="K4209" t="s">
        <v>40967</v>
      </c>
      <c r="L4209" t="s">
        <v>40968</v>
      </c>
      <c r="M4209" t="s">
        <v>40969</v>
      </c>
    </row>
    <row r="4210" spans="1:13">
      <c r="A4210" t="s">
        <v>177</v>
      </c>
      <c r="B4210" t="s">
        <v>177</v>
      </c>
      <c r="C4210" t="s">
        <v>1462</v>
      </c>
      <c r="D4210" t="s">
        <v>154</v>
      </c>
      <c r="E4210" t="s">
        <v>331</v>
      </c>
      <c r="F4210" t="s">
        <v>3</v>
      </c>
      <c r="G4210" t="s">
        <v>40970</v>
      </c>
      <c r="H4210" t="s">
        <v>15028</v>
      </c>
      <c r="I4210" t="s">
        <v>40971</v>
      </c>
      <c r="J4210" t="s">
        <v>11147</v>
      </c>
      <c r="K4210" t="s">
        <v>40972</v>
      </c>
      <c r="L4210" t="s">
        <v>40973</v>
      </c>
      <c r="M4210" t="s">
        <v>40974</v>
      </c>
    </row>
    <row r="4211" spans="1:13">
      <c r="A4211" t="s">
        <v>177</v>
      </c>
      <c r="B4211" t="s">
        <v>177</v>
      </c>
      <c r="C4211" t="s">
        <v>1462</v>
      </c>
      <c r="D4211" t="s">
        <v>154</v>
      </c>
      <c r="E4211" t="s">
        <v>331</v>
      </c>
      <c r="F4211" t="s">
        <v>10</v>
      </c>
      <c r="G4211" t="s">
        <v>40975</v>
      </c>
      <c r="H4211" t="s">
        <v>8441</v>
      </c>
      <c r="I4211" t="s">
        <v>40976</v>
      </c>
      <c r="J4211" t="s">
        <v>4561</v>
      </c>
      <c r="K4211" t="s">
        <v>40977</v>
      </c>
      <c r="L4211" t="s">
        <v>40978</v>
      </c>
      <c r="M4211" t="s">
        <v>40979</v>
      </c>
    </row>
    <row r="4212" spans="1:13">
      <c r="A4212" t="s">
        <v>177</v>
      </c>
      <c r="B4212" t="s">
        <v>177</v>
      </c>
      <c r="C4212" t="s">
        <v>1462</v>
      </c>
      <c r="D4212" t="s">
        <v>154</v>
      </c>
      <c r="E4212" t="s">
        <v>331</v>
      </c>
      <c r="F4212" t="s">
        <v>2</v>
      </c>
      <c r="G4212" t="s">
        <v>40980</v>
      </c>
      <c r="H4212" t="s">
        <v>3257</v>
      </c>
      <c r="I4212" t="s">
        <v>40981</v>
      </c>
      <c r="J4212" t="s">
        <v>2595</v>
      </c>
      <c r="K4212" t="s">
        <v>40982</v>
      </c>
      <c r="L4212" t="s">
        <v>40983</v>
      </c>
      <c r="M4212" t="s">
        <v>40984</v>
      </c>
    </row>
    <row r="4213" spans="1:13">
      <c r="A4213" t="s">
        <v>177</v>
      </c>
      <c r="B4213" t="s">
        <v>177</v>
      </c>
      <c r="C4213" t="s">
        <v>1462</v>
      </c>
      <c r="D4213" t="s">
        <v>154</v>
      </c>
      <c r="E4213" t="s">
        <v>331</v>
      </c>
      <c r="F4213" t="s">
        <v>4</v>
      </c>
      <c r="G4213" t="s">
        <v>40985</v>
      </c>
      <c r="H4213" t="s">
        <v>1261</v>
      </c>
      <c r="I4213" t="s">
        <v>40986</v>
      </c>
      <c r="J4213" t="s">
        <v>2137</v>
      </c>
      <c r="K4213" t="s">
        <v>40987</v>
      </c>
      <c r="L4213" t="s">
        <v>40988</v>
      </c>
      <c r="M4213" t="s">
        <v>40989</v>
      </c>
    </row>
    <row r="4214" spans="1:13">
      <c r="A4214" t="s">
        <v>177</v>
      </c>
      <c r="B4214" t="s">
        <v>177</v>
      </c>
      <c r="C4214" t="s">
        <v>1462</v>
      </c>
      <c r="D4214" t="s">
        <v>154</v>
      </c>
      <c r="E4214" t="s">
        <v>331</v>
      </c>
      <c r="F4214" t="s">
        <v>11</v>
      </c>
      <c r="G4214" t="s">
        <v>40990</v>
      </c>
      <c r="H4214" t="s">
        <v>916</v>
      </c>
      <c r="I4214" t="s">
        <v>40991</v>
      </c>
      <c r="J4214" t="s">
        <v>1657</v>
      </c>
      <c r="K4214" t="s">
        <v>40778</v>
      </c>
      <c r="L4214" t="s">
        <v>9766</v>
      </c>
      <c r="M4214" t="s">
        <v>40992</v>
      </c>
    </row>
    <row r="4215" spans="1:13">
      <c r="A4215" t="s">
        <v>177</v>
      </c>
      <c r="B4215" t="s">
        <v>177</v>
      </c>
      <c r="C4215" t="s">
        <v>1462</v>
      </c>
      <c r="D4215" t="s">
        <v>154</v>
      </c>
      <c r="E4215" t="s">
        <v>331</v>
      </c>
      <c r="F4215" t="s">
        <v>20</v>
      </c>
      <c r="G4215" t="s">
        <v>40993</v>
      </c>
      <c r="H4215" t="s">
        <v>2324</v>
      </c>
      <c r="I4215" t="s">
        <v>40994</v>
      </c>
      <c r="J4215" t="s">
        <v>1613</v>
      </c>
      <c r="K4215" t="s">
        <v>40636</v>
      </c>
      <c r="L4215" t="s">
        <v>40995</v>
      </c>
      <c r="M4215" t="s">
        <v>40996</v>
      </c>
    </row>
    <row r="4216" spans="1:13">
      <c r="A4216" t="s">
        <v>177</v>
      </c>
      <c r="B4216" t="s">
        <v>177</v>
      </c>
      <c r="C4216" t="s">
        <v>1462</v>
      </c>
      <c r="D4216" t="s">
        <v>155</v>
      </c>
      <c r="E4216" t="s">
        <v>339</v>
      </c>
      <c r="F4216" t="s">
        <v>3</v>
      </c>
      <c r="G4216" t="s">
        <v>40997</v>
      </c>
      <c r="H4216" t="s">
        <v>1902</v>
      </c>
      <c r="I4216" t="s">
        <v>40998</v>
      </c>
      <c r="J4216" t="s">
        <v>3736</v>
      </c>
      <c r="K4216" t="s">
        <v>40999</v>
      </c>
      <c r="L4216" t="s">
        <v>41000</v>
      </c>
      <c r="M4216" t="s">
        <v>41001</v>
      </c>
    </row>
    <row r="4217" spans="1:13">
      <c r="A4217" t="s">
        <v>177</v>
      </c>
      <c r="B4217" t="s">
        <v>177</v>
      </c>
      <c r="C4217" t="s">
        <v>1462</v>
      </c>
      <c r="D4217" t="s">
        <v>155</v>
      </c>
      <c r="E4217" t="s">
        <v>339</v>
      </c>
      <c r="F4217" t="s">
        <v>10</v>
      </c>
      <c r="G4217" t="s">
        <v>41002</v>
      </c>
      <c r="H4217" t="s">
        <v>955</v>
      </c>
      <c r="I4217" t="s">
        <v>41003</v>
      </c>
      <c r="J4217" t="s">
        <v>6437</v>
      </c>
      <c r="K4217" t="s">
        <v>41004</v>
      </c>
      <c r="L4217" t="s">
        <v>41005</v>
      </c>
      <c r="M4217" t="s">
        <v>41006</v>
      </c>
    </row>
    <row r="4218" spans="1:13">
      <c r="A4218" t="s">
        <v>177</v>
      </c>
      <c r="B4218" t="s">
        <v>177</v>
      </c>
      <c r="C4218" t="s">
        <v>1462</v>
      </c>
      <c r="D4218" t="s">
        <v>155</v>
      </c>
      <c r="E4218" t="s">
        <v>339</v>
      </c>
      <c r="F4218" t="s">
        <v>2</v>
      </c>
      <c r="G4218" t="s">
        <v>41007</v>
      </c>
      <c r="H4218" t="s">
        <v>11343</v>
      </c>
      <c r="I4218" t="s">
        <v>41008</v>
      </c>
      <c r="J4218" t="s">
        <v>7670</v>
      </c>
      <c r="K4218" t="s">
        <v>41009</v>
      </c>
      <c r="L4218" t="s">
        <v>41010</v>
      </c>
      <c r="M4218" t="s">
        <v>41011</v>
      </c>
    </row>
    <row r="4219" spans="1:13">
      <c r="A4219" t="s">
        <v>177</v>
      </c>
      <c r="B4219" t="s">
        <v>177</v>
      </c>
      <c r="C4219" t="s">
        <v>1462</v>
      </c>
      <c r="D4219" t="s">
        <v>155</v>
      </c>
      <c r="E4219" t="s">
        <v>339</v>
      </c>
      <c r="F4219" t="s">
        <v>4</v>
      </c>
      <c r="G4219" t="s">
        <v>41012</v>
      </c>
      <c r="H4219" t="s">
        <v>1555</v>
      </c>
      <c r="I4219" t="s">
        <v>41013</v>
      </c>
      <c r="J4219" t="s">
        <v>1818</v>
      </c>
      <c r="K4219" t="s">
        <v>41014</v>
      </c>
      <c r="L4219" t="s">
        <v>41015</v>
      </c>
      <c r="M4219" t="s">
        <v>41016</v>
      </c>
    </row>
    <row r="4220" spans="1:13">
      <c r="A4220" t="s">
        <v>177</v>
      </c>
      <c r="B4220" t="s">
        <v>177</v>
      </c>
      <c r="C4220" t="s">
        <v>1462</v>
      </c>
      <c r="D4220" t="s">
        <v>155</v>
      </c>
      <c r="E4220" t="s">
        <v>339</v>
      </c>
      <c r="F4220" t="s">
        <v>11</v>
      </c>
      <c r="G4220" t="s">
        <v>41017</v>
      </c>
      <c r="H4220" t="s">
        <v>8607</v>
      </c>
      <c r="I4220" t="s">
        <v>41018</v>
      </c>
      <c r="J4220" t="s">
        <v>2247</v>
      </c>
      <c r="K4220" t="s">
        <v>41019</v>
      </c>
      <c r="L4220" t="s">
        <v>41020</v>
      </c>
      <c r="M4220" t="s">
        <v>41021</v>
      </c>
    </row>
    <row r="4221" spans="1:13">
      <c r="A4221" t="s">
        <v>177</v>
      </c>
      <c r="B4221" t="s">
        <v>177</v>
      </c>
      <c r="C4221" t="s">
        <v>1462</v>
      </c>
      <c r="D4221" t="s">
        <v>155</v>
      </c>
      <c r="E4221" t="s">
        <v>339</v>
      </c>
      <c r="F4221" t="s">
        <v>20</v>
      </c>
      <c r="G4221" t="s">
        <v>41022</v>
      </c>
      <c r="H4221" t="s">
        <v>4681</v>
      </c>
      <c r="I4221" t="s">
        <v>41023</v>
      </c>
      <c r="J4221" t="s">
        <v>1961</v>
      </c>
      <c r="K4221" t="s">
        <v>41024</v>
      </c>
      <c r="L4221" t="s">
        <v>41025</v>
      </c>
      <c r="M4221" t="s">
        <v>41026</v>
      </c>
    </row>
    <row r="4222" spans="1:13">
      <c r="A4222" t="s">
        <v>177</v>
      </c>
      <c r="B4222" t="s">
        <v>177</v>
      </c>
      <c r="C4222" t="s">
        <v>1462</v>
      </c>
      <c r="D4222" t="s">
        <v>155</v>
      </c>
      <c r="E4222" t="s">
        <v>347</v>
      </c>
      <c r="F4222" t="s">
        <v>3</v>
      </c>
      <c r="G4222" t="s">
        <v>41027</v>
      </c>
      <c r="H4222" t="s">
        <v>2787</v>
      </c>
      <c r="I4222" t="s">
        <v>41028</v>
      </c>
      <c r="J4222" t="s">
        <v>7008</v>
      </c>
      <c r="K4222" t="s">
        <v>41029</v>
      </c>
      <c r="L4222" t="s">
        <v>41030</v>
      </c>
      <c r="M4222" t="s">
        <v>41031</v>
      </c>
    </row>
    <row r="4223" spans="1:13">
      <c r="A4223" t="s">
        <v>177</v>
      </c>
      <c r="B4223" t="s">
        <v>177</v>
      </c>
      <c r="C4223" t="s">
        <v>1462</v>
      </c>
      <c r="D4223" t="s">
        <v>155</v>
      </c>
      <c r="E4223" t="s">
        <v>347</v>
      </c>
      <c r="F4223" t="s">
        <v>10</v>
      </c>
      <c r="G4223" t="s">
        <v>41032</v>
      </c>
      <c r="H4223" t="s">
        <v>11043</v>
      </c>
      <c r="I4223" t="s">
        <v>41033</v>
      </c>
      <c r="J4223" t="s">
        <v>3185</v>
      </c>
      <c r="K4223" t="s">
        <v>41034</v>
      </c>
      <c r="L4223" t="s">
        <v>41035</v>
      </c>
      <c r="M4223" t="s">
        <v>41036</v>
      </c>
    </row>
    <row r="4224" spans="1:13">
      <c r="A4224" t="s">
        <v>177</v>
      </c>
      <c r="B4224" t="s">
        <v>177</v>
      </c>
      <c r="C4224" t="s">
        <v>1462</v>
      </c>
      <c r="D4224" t="s">
        <v>155</v>
      </c>
      <c r="E4224" t="s">
        <v>347</v>
      </c>
      <c r="F4224" t="s">
        <v>2</v>
      </c>
      <c r="G4224" t="s">
        <v>41037</v>
      </c>
      <c r="H4224" t="s">
        <v>3767</v>
      </c>
      <c r="I4224" t="s">
        <v>41038</v>
      </c>
      <c r="J4224" t="s">
        <v>4630</v>
      </c>
      <c r="K4224" t="s">
        <v>41039</v>
      </c>
      <c r="L4224" t="s">
        <v>41040</v>
      </c>
      <c r="M4224" t="s">
        <v>41041</v>
      </c>
    </row>
    <row r="4225" spans="1:13">
      <c r="A4225" t="s">
        <v>177</v>
      </c>
      <c r="B4225" t="s">
        <v>177</v>
      </c>
      <c r="C4225" t="s">
        <v>1462</v>
      </c>
      <c r="D4225" t="s">
        <v>155</v>
      </c>
      <c r="E4225" t="s">
        <v>347</v>
      </c>
      <c r="F4225" t="s">
        <v>4</v>
      </c>
      <c r="G4225" t="s">
        <v>41042</v>
      </c>
      <c r="H4225" t="s">
        <v>7768</v>
      </c>
      <c r="I4225" t="s">
        <v>41043</v>
      </c>
      <c r="J4225" t="s">
        <v>2060</v>
      </c>
      <c r="K4225" t="s">
        <v>32358</v>
      </c>
      <c r="L4225" t="s">
        <v>41044</v>
      </c>
      <c r="M4225" t="s">
        <v>41045</v>
      </c>
    </row>
    <row r="4226" spans="1:13">
      <c r="A4226" t="s">
        <v>177</v>
      </c>
      <c r="B4226" t="s">
        <v>177</v>
      </c>
      <c r="C4226" t="s">
        <v>1462</v>
      </c>
      <c r="D4226" t="s">
        <v>155</v>
      </c>
      <c r="E4226" t="s">
        <v>347</v>
      </c>
      <c r="F4226" t="s">
        <v>11</v>
      </c>
      <c r="G4226" t="s">
        <v>41046</v>
      </c>
      <c r="H4226" t="s">
        <v>7659</v>
      </c>
      <c r="I4226" t="s">
        <v>41047</v>
      </c>
      <c r="J4226" t="s">
        <v>1875</v>
      </c>
      <c r="K4226" t="s">
        <v>41048</v>
      </c>
      <c r="L4226" t="s">
        <v>41049</v>
      </c>
      <c r="M4226" t="s">
        <v>41050</v>
      </c>
    </row>
    <row r="4227" spans="1:13">
      <c r="A4227" t="s">
        <v>177</v>
      </c>
      <c r="B4227" t="s">
        <v>177</v>
      </c>
      <c r="C4227" t="s">
        <v>1462</v>
      </c>
      <c r="D4227" t="s">
        <v>155</v>
      </c>
      <c r="E4227" t="s">
        <v>347</v>
      </c>
      <c r="F4227" t="s">
        <v>20</v>
      </c>
      <c r="G4227" t="s">
        <v>41051</v>
      </c>
      <c r="H4227" t="s">
        <v>2654</v>
      </c>
      <c r="I4227" t="s">
        <v>41052</v>
      </c>
      <c r="J4227" t="s">
        <v>1853</v>
      </c>
      <c r="K4227" t="s">
        <v>40721</v>
      </c>
      <c r="L4227" t="s">
        <v>41053</v>
      </c>
      <c r="M4227" t="s">
        <v>41054</v>
      </c>
    </row>
    <row r="4228" spans="1:13">
      <c r="A4228" t="s">
        <v>177</v>
      </c>
      <c r="B4228" t="s">
        <v>177</v>
      </c>
      <c r="C4228" t="s">
        <v>1462</v>
      </c>
      <c r="D4228" t="s">
        <v>155</v>
      </c>
      <c r="E4228" t="s">
        <v>230</v>
      </c>
      <c r="F4228" t="s">
        <v>3</v>
      </c>
      <c r="G4228" t="s">
        <v>41055</v>
      </c>
      <c r="H4228" t="s">
        <v>13311</v>
      </c>
      <c r="I4228" t="s">
        <v>41056</v>
      </c>
      <c r="J4228" t="s">
        <v>10159</v>
      </c>
      <c r="K4228" t="s">
        <v>41057</v>
      </c>
      <c r="L4228" t="s">
        <v>41058</v>
      </c>
      <c r="M4228" t="s">
        <v>41059</v>
      </c>
    </row>
    <row r="4229" spans="1:13">
      <c r="A4229" t="s">
        <v>177</v>
      </c>
      <c r="B4229" t="s">
        <v>177</v>
      </c>
      <c r="C4229" t="s">
        <v>1462</v>
      </c>
      <c r="D4229" t="s">
        <v>155</v>
      </c>
      <c r="E4229" t="s">
        <v>230</v>
      </c>
      <c r="F4229" t="s">
        <v>10</v>
      </c>
      <c r="G4229" t="s">
        <v>41060</v>
      </c>
      <c r="H4229" t="s">
        <v>1684</v>
      </c>
      <c r="I4229" t="s">
        <v>41061</v>
      </c>
      <c r="J4229" t="s">
        <v>2746</v>
      </c>
      <c r="K4229" t="s">
        <v>41062</v>
      </c>
      <c r="L4229" t="s">
        <v>41063</v>
      </c>
      <c r="M4229" t="s">
        <v>41064</v>
      </c>
    </row>
    <row r="4230" spans="1:13">
      <c r="A4230" t="s">
        <v>177</v>
      </c>
      <c r="B4230" t="s">
        <v>177</v>
      </c>
      <c r="C4230" t="s">
        <v>1462</v>
      </c>
      <c r="D4230" t="s">
        <v>155</v>
      </c>
      <c r="E4230" t="s">
        <v>230</v>
      </c>
      <c r="F4230" t="s">
        <v>2</v>
      </c>
      <c r="G4230" t="s">
        <v>41065</v>
      </c>
      <c r="H4230" t="s">
        <v>9164</v>
      </c>
      <c r="I4230" t="s">
        <v>41066</v>
      </c>
      <c r="J4230" t="s">
        <v>4934</v>
      </c>
      <c r="K4230" t="s">
        <v>41067</v>
      </c>
      <c r="L4230" t="s">
        <v>41068</v>
      </c>
      <c r="M4230" t="s">
        <v>41069</v>
      </c>
    </row>
    <row r="4231" spans="1:13">
      <c r="A4231" t="s">
        <v>177</v>
      </c>
      <c r="B4231" t="s">
        <v>177</v>
      </c>
      <c r="C4231" t="s">
        <v>1462</v>
      </c>
      <c r="D4231" t="s">
        <v>155</v>
      </c>
      <c r="E4231" t="s">
        <v>230</v>
      </c>
      <c r="F4231" t="s">
        <v>4</v>
      </c>
      <c r="G4231" t="s">
        <v>41070</v>
      </c>
      <c r="H4231" t="s">
        <v>4131</v>
      </c>
      <c r="I4231" t="s">
        <v>41071</v>
      </c>
      <c r="J4231" t="s">
        <v>926</v>
      </c>
      <c r="K4231" t="s">
        <v>32403</v>
      </c>
      <c r="L4231" t="s">
        <v>41072</v>
      </c>
      <c r="M4231" t="s">
        <v>41073</v>
      </c>
    </row>
    <row r="4232" spans="1:13">
      <c r="A4232" t="s">
        <v>177</v>
      </c>
      <c r="B4232" t="s">
        <v>177</v>
      </c>
      <c r="C4232" t="s">
        <v>1462</v>
      </c>
      <c r="D4232" t="s">
        <v>155</v>
      </c>
      <c r="E4232" t="s">
        <v>230</v>
      </c>
      <c r="F4232" t="s">
        <v>11</v>
      </c>
      <c r="G4232" t="s">
        <v>41074</v>
      </c>
      <c r="H4232" t="s">
        <v>3620</v>
      </c>
      <c r="I4232" t="s">
        <v>41075</v>
      </c>
      <c r="J4232" t="s">
        <v>1897</v>
      </c>
      <c r="K4232" t="s">
        <v>41076</v>
      </c>
      <c r="L4232" t="s">
        <v>41077</v>
      </c>
      <c r="M4232" t="s">
        <v>41078</v>
      </c>
    </row>
    <row r="4233" spans="1:13">
      <c r="A4233" t="s">
        <v>177</v>
      </c>
      <c r="B4233" t="s">
        <v>177</v>
      </c>
      <c r="C4233" t="s">
        <v>1462</v>
      </c>
      <c r="D4233" t="s">
        <v>155</v>
      </c>
      <c r="E4233" t="s">
        <v>230</v>
      </c>
      <c r="F4233" t="s">
        <v>20</v>
      </c>
      <c r="G4233" t="s">
        <v>41079</v>
      </c>
      <c r="H4233" t="s">
        <v>1968</v>
      </c>
      <c r="I4233" t="s">
        <v>27406</v>
      </c>
      <c r="J4233" t="s">
        <v>1590</v>
      </c>
      <c r="K4233" t="s">
        <v>40632</v>
      </c>
      <c r="L4233" t="s">
        <v>40860</v>
      </c>
      <c r="M4233" t="s">
        <v>41080</v>
      </c>
    </row>
    <row r="4234" spans="1:13">
      <c r="A4234" t="s">
        <v>177</v>
      </c>
      <c r="B4234" t="s">
        <v>177</v>
      </c>
      <c r="C4234" t="s">
        <v>1462</v>
      </c>
      <c r="D4234" t="s">
        <v>155</v>
      </c>
      <c r="E4234" t="s">
        <v>300</v>
      </c>
      <c r="F4234" t="s">
        <v>3</v>
      </c>
      <c r="G4234" t="s">
        <v>41081</v>
      </c>
      <c r="H4234" t="s">
        <v>12004</v>
      </c>
      <c r="I4234" t="s">
        <v>41082</v>
      </c>
      <c r="J4234" t="s">
        <v>9185</v>
      </c>
      <c r="K4234" t="s">
        <v>41083</v>
      </c>
      <c r="L4234" t="s">
        <v>41084</v>
      </c>
      <c r="M4234" t="s">
        <v>41085</v>
      </c>
    </row>
    <row r="4235" spans="1:13">
      <c r="A4235" t="s">
        <v>177</v>
      </c>
      <c r="B4235" t="s">
        <v>177</v>
      </c>
      <c r="C4235" t="s">
        <v>1462</v>
      </c>
      <c r="D4235" t="s">
        <v>155</v>
      </c>
      <c r="E4235" t="s">
        <v>300</v>
      </c>
      <c r="F4235" t="s">
        <v>10</v>
      </c>
      <c r="G4235" t="s">
        <v>41086</v>
      </c>
      <c r="H4235" t="s">
        <v>8753</v>
      </c>
      <c r="I4235" t="s">
        <v>41087</v>
      </c>
      <c r="J4235" t="s">
        <v>4257</v>
      </c>
      <c r="K4235" t="s">
        <v>41088</v>
      </c>
      <c r="L4235" t="s">
        <v>41089</v>
      </c>
      <c r="M4235" t="s">
        <v>41090</v>
      </c>
    </row>
    <row r="4236" spans="1:13">
      <c r="A4236" t="s">
        <v>177</v>
      </c>
      <c r="B4236" t="s">
        <v>177</v>
      </c>
      <c r="C4236" t="s">
        <v>1462</v>
      </c>
      <c r="D4236" t="s">
        <v>155</v>
      </c>
      <c r="E4236" t="s">
        <v>300</v>
      </c>
      <c r="F4236" t="s">
        <v>2</v>
      </c>
      <c r="G4236" t="s">
        <v>41091</v>
      </c>
      <c r="H4236" t="s">
        <v>1884</v>
      </c>
      <c r="I4236" t="s">
        <v>41092</v>
      </c>
      <c r="J4236" t="s">
        <v>2614</v>
      </c>
      <c r="K4236" t="s">
        <v>41093</v>
      </c>
      <c r="L4236" t="s">
        <v>41094</v>
      </c>
      <c r="M4236" t="s">
        <v>41095</v>
      </c>
    </row>
    <row r="4237" spans="1:13">
      <c r="A4237" t="s">
        <v>177</v>
      </c>
      <c r="B4237" t="s">
        <v>177</v>
      </c>
      <c r="C4237" t="s">
        <v>1462</v>
      </c>
      <c r="D4237" t="s">
        <v>155</v>
      </c>
      <c r="E4237" t="s">
        <v>300</v>
      </c>
      <c r="F4237" t="s">
        <v>4</v>
      </c>
      <c r="G4237" t="s">
        <v>41096</v>
      </c>
      <c r="H4237" t="s">
        <v>2442</v>
      </c>
      <c r="I4237" t="s">
        <v>40877</v>
      </c>
      <c r="J4237" t="s">
        <v>1831</v>
      </c>
      <c r="K4237" t="s">
        <v>32398</v>
      </c>
      <c r="L4237" t="s">
        <v>40879</v>
      </c>
      <c r="M4237" t="s">
        <v>41097</v>
      </c>
    </row>
    <row r="4238" spans="1:13">
      <c r="A4238" t="s">
        <v>177</v>
      </c>
      <c r="B4238" t="s">
        <v>177</v>
      </c>
      <c r="C4238" t="s">
        <v>1462</v>
      </c>
      <c r="D4238" t="s">
        <v>155</v>
      </c>
      <c r="E4238" t="s">
        <v>300</v>
      </c>
      <c r="F4238" t="s">
        <v>11</v>
      </c>
      <c r="G4238" t="s">
        <v>41098</v>
      </c>
      <c r="H4238" t="s">
        <v>2595</v>
      </c>
      <c r="I4238" t="s">
        <v>41099</v>
      </c>
      <c r="J4238" t="s">
        <v>1546</v>
      </c>
      <c r="K4238" t="s">
        <v>41100</v>
      </c>
      <c r="L4238" t="s">
        <v>41101</v>
      </c>
      <c r="M4238" t="s">
        <v>41102</v>
      </c>
    </row>
    <row r="4239" spans="1:13">
      <c r="A4239" t="s">
        <v>177</v>
      </c>
      <c r="B4239" t="s">
        <v>177</v>
      </c>
      <c r="C4239" t="s">
        <v>1462</v>
      </c>
      <c r="D4239" t="s">
        <v>155</v>
      </c>
      <c r="E4239" t="s">
        <v>300</v>
      </c>
      <c r="F4239" t="s">
        <v>20</v>
      </c>
      <c r="G4239" t="s">
        <v>41103</v>
      </c>
      <c r="H4239" t="s">
        <v>2007</v>
      </c>
      <c r="I4239" t="s">
        <v>40663</v>
      </c>
      <c r="J4239" t="s">
        <v>1502</v>
      </c>
      <c r="K4239" t="s">
        <v>41104</v>
      </c>
      <c r="L4239" t="s">
        <v>40664</v>
      </c>
      <c r="M4239" t="s">
        <v>41105</v>
      </c>
    </row>
    <row r="4240" spans="1:13">
      <c r="A4240" t="s">
        <v>177</v>
      </c>
      <c r="B4240" t="s">
        <v>177</v>
      </c>
      <c r="C4240" t="s">
        <v>1462</v>
      </c>
      <c r="D4240" t="s">
        <v>156</v>
      </c>
      <c r="E4240" t="s">
        <v>369</v>
      </c>
      <c r="F4240" t="s">
        <v>3</v>
      </c>
      <c r="G4240" t="s">
        <v>41106</v>
      </c>
      <c r="H4240" t="s">
        <v>1051</v>
      </c>
      <c r="I4240" t="s">
        <v>9734</v>
      </c>
      <c r="J4240" t="s">
        <v>3800</v>
      </c>
      <c r="K4240" t="s">
        <v>3808</v>
      </c>
      <c r="L4240" t="s">
        <v>373</v>
      </c>
      <c r="M4240" t="s">
        <v>373</v>
      </c>
    </row>
    <row r="4241" spans="1:13">
      <c r="A4241" t="s">
        <v>177</v>
      </c>
      <c r="B4241" t="s">
        <v>177</v>
      </c>
      <c r="C4241" t="s">
        <v>1462</v>
      </c>
      <c r="D4241" t="s">
        <v>156</v>
      </c>
      <c r="E4241" t="s">
        <v>369</v>
      </c>
      <c r="F4241" t="s">
        <v>10</v>
      </c>
      <c r="G4241" t="s">
        <v>41107</v>
      </c>
      <c r="H4241" t="s">
        <v>1051</v>
      </c>
      <c r="I4241" t="s">
        <v>9734</v>
      </c>
      <c r="J4241" t="s">
        <v>1051</v>
      </c>
      <c r="K4241" t="s">
        <v>25397</v>
      </c>
      <c r="L4241" t="s">
        <v>373</v>
      </c>
      <c r="M4241" t="s">
        <v>373</v>
      </c>
    </row>
    <row r="4242" spans="1:13">
      <c r="A4242" t="s">
        <v>177</v>
      </c>
      <c r="B4242" t="s">
        <v>177</v>
      </c>
      <c r="C4242" t="s">
        <v>1462</v>
      </c>
      <c r="D4242" t="s">
        <v>156</v>
      </c>
      <c r="E4242" t="s">
        <v>377</v>
      </c>
      <c r="F4242" t="s">
        <v>2</v>
      </c>
      <c r="G4242" t="s">
        <v>41108</v>
      </c>
      <c r="H4242" t="s">
        <v>1051</v>
      </c>
      <c r="I4242" t="s">
        <v>9734</v>
      </c>
      <c r="J4242" t="s">
        <v>3800</v>
      </c>
      <c r="K4242" t="s">
        <v>3808</v>
      </c>
      <c r="L4242" t="s">
        <v>6841</v>
      </c>
      <c r="M4242" t="s">
        <v>6841</v>
      </c>
    </row>
    <row r="4243" spans="1:13">
      <c r="A4243" t="s">
        <v>177</v>
      </c>
      <c r="B4243" t="s">
        <v>177</v>
      </c>
      <c r="C4243" t="s">
        <v>1462</v>
      </c>
      <c r="D4243" t="s">
        <v>156</v>
      </c>
      <c r="E4243" t="s">
        <v>383</v>
      </c>
      <c r="F4243" t="s">
        <v>3</v>
      </c>
      <c r="G4243" t="s">
        <v>41109</v>
      </c>
      <c r="H4243" t="s">
        <v>1051</v>
      </c>
      <c r="I4243" t="s">
        <v>9734</v>
      </c>
      <c r="J4243" t="s">
        <v>3800</v>
      </c>
      <c r="K4243" t="s">
        <v>3808</v>
      </c>
      <c r="L4243" t="s">
        <v>373</v>
      </c>
      <c r="M4243" t="s">
        <v>373</v>
      </c>
    </row>
    <row r="4244" spans="1:13">
      <c r="A4244" t="s">
        <v>177</v>
      </c>
      <c r="B4244" t="s">
        <v>177</v>
      </c>
      <c r="C4244" t="s">
        <v>1462</v>
      </c>
      <c r="D4244" t="s">
        <v>156</v>
      </c>
      <c r="E4244" t="s">
        <v>383</v>
      </c>
      <c r="F4244" t="s">
        <v>10</v>
      </c>
      <c r="G4244" t="s">
        <v>41110</v>
      </c>
      <c r="H4244" t="s">
        <v>1051</v>
      </c>
      <c r="I4244" t="s">
        <v>9734</v>
      </c>
      <c r="J4244" t="s">
        <v>3800</v>
      </c>
      <c r="K4244" t="s">
        <v>3808</v>
      </c>
      <c r="L4244" t="s">
        <v>373</v>
      </c>
      <c r="M4244" t="s">
        <v>373</v>
      </c>
    </row>
    <row r="4245" spans="1:13">
      <c r="A4245" t="s">
        <v>177</v>
      </c>
      <c r="B4245" t="s">
        <v>177</v>
      </c>
      <c r="C4245" t="s">
        <v>1462</v>
      </c>
      <c r="D4245" t="s">
        <v>161</v>
      </c>
      <c r="E4245" t="s">
        <v>690</v>
      </c>
      <c r="F4245" t="s">
        <v>3</v>
      </c>
      <c r="G4245" t="s">
        <v>41111</v>
      </c>
      <c r="H4245" t="s">
        <v>1315</v>
      </c>
      <c r="I4245" t="s">
        <v>41112</v>
      </c>
      <c r="J4245" t="s">
        <v>1936</v>
      </c>
      <c r="K4245" t="s">
        <v>41113</v>
      </c>
      <c r="L4245" t="s">
        <v>41114</v>
      </c>
      <c r="M4245" t="s">
        <v>41115</v>
      </c>
    </row>
    <row r="4246" spans="1:13">
      <c r="A4246" t="s">
        <v>177</v>
      </c>
      <c r="B4246" t="s">
        <v>177</v>
      </c>
      <c r="C4246" t="s">
        <v>1462</v>
      </c>
      <c r="D4246" t="s">
        <v>161</v>
      </c>
      <c r="E4246" t="s">
        <v>690</v>
      </c>
      <c r="F4246" t="s">
        <v>10</v>
      </c>
      <c r="G4246" t="s">
        <v>41116</v>
      </c>
      <c r="H4246" t="s">
        <v>2767</v>
      </c>
      <c r="I4246" t="s">
        <v>41117</v>
      </c>
      <c r="J4246" t="s">
        <v>2674</v>
      </c>
      <c r="K4246" t="s">
        <v>41118</v>
      </c>
      <c r="L4246" t="s">
        <v>41119</v>
      </c>
      <c r="M4246" t="s">
        <v>41120</v>
      </c>
    </row>
    <row r="4247" spans="1:13">
      <c r="A4247" t="s">
        <v>177</v>
      </c>
      <c r="B4247" t="s">
        <v>177</v>
      </c>
      <c r="C4247" t="s">
        <v>1462</v>
      </c>
      <c r="D4247" t="s">
        <v>161</v>
      </c>
      <c r="E4247" t="s">
        <v>690</v>
      </c>
      <c r="F4247" t="s">
        <v>2</v>
      </c>
      <c r="G4247" t="s">
        <v>41121</v>
      </c>
      <c r="H4247" t="s">
        <v>2704</v>
      </c>
      <c r="I4247" t="s">
        <v>41122</v>
      </c>
      <c r="J4247" t="s">
        <v>3054</v>
      </c>
      <c r="K4247" t="s">
        <v>41123</v>
      </c>
      <c r="L4247" t="s">
        <v>41124</v>
      </c>
      <c r="M4247" t="s">
        <v>41125</v>
      </c>
    </row>
    <row r="4248" spans="1:13">
      <c r="A4248" t="s">
        <v>177</v>
      </c>
      <c r="B4248" t="s">
        <v>177</v>
      </c>
      <c r="C4248" t="s">
        <v>1462</v>
      </c>
      <c r="D4248" t="s">
        <v>161</v>
      </c>
      <c r="E4248" t="s">
        <v>690</v>
      </c>
      <c r="F4248" t="s">
        <v>4</v>
      </c>
      <c r="G4248" t="s">
        <v>41126</v>
      </c>
      <c r="H4248" t="s">
        <v>3620</v>
      </c>
      <c r="I4248" t="s">
        <v>41127</v>
      </c>
      <c r="J4248" t="s">
        <v>1137</v>
      </c>
      <c r="K4248" t="s">
        <v>41128</v>
      </c>
      <c r="L4248" t="s">
        <v>41129</v>
      </c>
      <c r="M4248" t="s">
        <v>41130</v>
      </c>
    </row>
    <row r="4249" spans="1:13">
      <c r="A4249" t="s">
        <v>177</v>
      </c>
      <c r="B4249" t="s">
        <v>177</v>
      </c>
      <c r="C4249" t="s">
        <v>1462</v>
      </c>
      <c r="D4249" t="s">
        <v>161</v>
      </c>
      <c r="E4249" t="s">
        <v>690</v>
      </c>
      <c r="F4249" t="s">
        <v>11</v>
      </c>
      <c r="G4249" t="s">
        <v>41131</v>
      </c>
      <c r="H4249" t="s">
        <v>2033</v>
      </c>
      <c r="I4249" t="s">
        <v>41132</v>
      </c>
      <c r="J4249" t="s">
        <v>1897</v>
      </c>
      <c r="K4249" t="s">
        <v>41133</v>
      </c>
      <c r="L4249" t="s">
        <v>41134</v>
      </c>
      <c r="M4249" t="s">
        <v>41135</v>
      </c>
    </row>
    <row r="4250" spans="1:13">
      <c r="A4250" t="s">
        <v>177</v>
      </c>
      <c r="B4250" t="s">
        <v>177</v>
      </c>
      <c r="C4250" t="s">
        <v>1462</v>
      </c>
      <c r="D4250" t="s">
        <v>161</v>
      </c>
      <c r="E4250" t="s">
        <v>690</v>
      </c>
      <c r="F4250" t="s">
        <v>20</v>
      </c>
      <c r="G4250" t="s">
        <v>41136</v>
      </c>
      <c r="H4250" t="s">
        <v>2608</v>
      </c>
      <c r="I4250" t="s">
        <v>41137</v>
      </c>
      <c r="J4250" t="s">
        <v>1592</v>
      </c>
      <c r="K4250" t="s">
        <v>41138</v>
      </c>
      <c r="L4250" t="s">
        <v>41139</v>
      </c>
      <c r="M4250" t="s">
        <v>41140</v>
      </c>
    </row>
    <row r="4251" spans="1:13">
      <c r="A4251" t="s">
        <v>177</v>
      </c>
      <c r="B4251" t="s">
        <v>177</v>
      </c>
      <c r="C4251" t="s">
        <v>1462</v>
      </c>
      <c r="D4251" t="s">
        <v>161</v>
      </c>
      <c r="E4251" t="s">
        <v>698</v>
      </c>
      <c r="F4251" t="s">
        <v>3</v>
      </c>
      <c r="G4251" t="s">
        <v>41141</v>
      </c>
      <c r="H4251" t="s">
        <v>3783</v>
      </c>
      <c r="I4251" t="s">
        <v>41142</v>
      </c>
      <c r="J4251" t="s">
        <v>2266</v>
      </c>
      <c r="K4251" t="s">
        <v>41143</v>
      </c>
      <c r="L4251" t="s">
        <v>41144</v>
      </c>
      <c r="M4251" t="s">
        <v>41145</v>
      </c>
    </row>
    <row r="4252" spans="1:13">
      <c r="A4252" t="s">
        <v>177</v>
      </c>
      <c r="B4252" t="s">
        <v>177</v>
      </c>
      <c r="C4252" t="s">
        <v>1462</v>
      </c>
      <c r="D4252" t="s">
        <v>161</v>
      </c>
      <c r="E4252" t="s">
        <v>698</v>
      </c>
      <c r="F4252" t="s">
        <v>10</v>
      </c>
      <c r="G4252" t="s">
        <v>41146</v>
      </c>
      <c r="H4252" t="s">
        <v>4582</v>
      </c>
      <c r="I4252" t="s">
        <v>41147</v>
      </c>
      <c r="J4252" t="s">
        <v>2550</v>
      </c>
      <c r="K4252" t="s">
        <v>41148</v>
      </c>
      <c r="L4252" t="s">
        <v>41149</v>
      </c>
      <c r="M4252" t="s">
        <v>41150</v>
      </c>
    </row>
    <row r="4253" spans="1:13">
      <c r="A4253" t="s">
        <v>177</v>
      </c>
      <c r="B4253" t="s">
        <v>177</v>
      </c>
      <c r="C4253" t="s">
        <v>1462</v>
      </c>
      <c r="D4253" t="s">
        <v>161</v>
      </c>
      <c r="E4253" t="s">
        <v>698</v>
      </c>
      <c r="F4253" t="s">
        <v>2</v>
      </c>
      <c r="G4253" t="s">
        <v>41151</v>
      </c>
      <c r="H4253" t="s">
        <v>4330</v>
      </c>
      <c r="I4253" t="s">
        <v>41152</v>
      </c>
      <c r="J4253" t="s">
        <v>2674</v>
      </c>
      <c r="K4253" t="s">
        <v>41118</v>
      </c>
      <c r="L4253" t="s">
        <v>41153</v>
      </c>
      <c r="M4253" t="s">
        <v>41154</v>
      </c>
    </row>
    <row r="4254" spans="1:13">
      <c r="A4254" t="s">
        <v>177</v>
      </c>
      <c r="B4254" t="s">
        <v>177</v>
      </c>
      <c r="C4254" t="s">
        <v>1462</v>
      </c>
      <c r="D4254" t="s">
        <v>161</v>
      </c>
      <c r="E4254" t="s">
        <v>698</v>
      </c>
      <c r="F4254" t="s">
        <v>4</v>
      </c>
      <c r="G4254" t="s">
        <v>41155</v>
      </c>
      <c r="H4254" t="s">
        <v>2004</v>
      </c>
      <c r="I4254" t="s">
        <v>37295</v>
      </c>
      <c r="J4254" t="s">
        <v>2384</v>
      </c>
      <c r="K4254" t="s">
        <v>41156</v>
      </c>
      <c r="L4254" t="s">
        <v>41157</v>
      </c>
      <c r="M4254" t="s">
        <v>41158</v>
      </c>
    </row>
    <row r="4255" spans="1:13">
      <c r="A4255" t="s">
        <v>177</v>
      </c>
      <c r="B4255" t="s">
        <v>177</v>
      </c>
      <c r="C4255" t="s">
        <v>1462</v>
      </c>
      <c r="D4255" t="s">
        <v>161</v>
      </c>
      <c r="E4255" t="s">
        <v>698</v>
      </c>
      <c r="F4255" t="s">
        <v>11</v>
      </c>
      <c r="G4255" t="s">
        <v>41159</v>
      </c>
      <c r="H4255" t="s">
        <v>3321</v>
      </c>
      <c r="I4255" t="s">
        <v>41160</v>
      </c>
      <c r="J4255" t="s">
        <v>1961</v>
      </c>
      <c r="K4255" t="s">
        <v>41161</v>
      </c>
      <c r="L4255" t="s">
        <v>41162</v>
      </c>
      <c r="M4255" t="s">
        <v>41163</v>
      </c>
    </row>
    <row r="4256" spans="1:13">
      <c r="A4256" t="s">
        <v>177</v>
      </c>
      <c r="B4256" t="s">
        <v>177</v>
      </c>
      <c r="C4256" t="s">
        <v>1462</v>
      </c>
      <c r="D4256" t="s">
        <v>161</v>
      </c>
      <c r="E4256" t="s">
        <v>698</v>
      </c>
      <c r="F4256" t="s">
        <v>20</v>
      </c>
      <c r="G4256" t="s">
        <v>41164</v>
      </c>
      <c r="H4256" t="s">
        <v>1742</v>
      </c>
      <c r="I4256" t="s">
        <v>41165</v>
      </c>
      <c r="J4256" t="s">
        <v>1592</v>
      </c>
      <c r="K4256" t="s">
        <v>41138</v>
      </c>
      <c r="L4256" t="s">
        <v>32508</v>
      </c>
      <c r="M4256" t="s">
        <v>41166</v>
      </c>
    </row>
    <row r="4257" spans="1:13">
      <c r="A4257" t="s">
        <v>177</v>
      </c>
      <c r="B4257" t="s">
        <v>177</v>
      </c>
      <c r="C4257" t="s">
        <v>1462</v>
      </c>
      <c r="D4257" t="s">
        <v>161</v>
      </c>
      <c r="E4257" t="s">
        <v>706</v>
      </c>
      <c r="F4257" t="s">
        <v>3</v>
      </c>
      <c r="G4257" t="s">
        <v>41167</v>
      </c>
      <c r="H4257" t="s">
        <v>2509</v>
      </c>
      <c r="I4257" t="s">
        <v>41168</v>
      </c>
      <c r="J4257" t="s">
        <v>3620</v>
      </c>
      <c r="K4257" t="s">
        <v>41169</v>
      </c>
      <c r="L4257" t="s">
        <v>41170</v>
      </c>
      <c r="M4257" t="s">
        <v>41171</v>
      </c>
    </row>
    <row r="4258" spans="1:13">
      <c r="A4258" t="s">
        <v>177</v>
      </c>
      <c r="B4258" t="s">
        <v>177</v>
      </c>
      <c r="C4258" t="s">
        <v>1462</v>
      </c>
      <c r="D4258" t="s">
        <v>161</v>
      </c>
      <c r="E4258" t="s">
        <v>706</v>
      </c>
      <c r="F4258" t="s">
        <v>10</v>
      </c>
      <c r="G4258" t="s">
        <v>41172</v>
      </c>
      <c r="H4258" t="s">
        <v>1905</v>
      </c>
      <c r="I4258" t="s">
        <v>41173</v>
      </c>
      <c r="J4258" t="s">
        <v>1946</v>
      </c>
      <c r="K4258" t="s">
        <v>41174</v>
      </c>
      <c r="L4258" t="s">
        <v>41175</v>
      </c>
      <c r="M4258" t="s">
        <v>41176</v>
      </c>
    </row>
    <row r="4259" spans="1:13">
      <c r="A4259" t="s">
        <v>177</v>
      </c>
      <c r="B4259" t="s">
        <v>177</v>
      </c>
      <c r="C4259" t="s">
        <v>1462</v>
      </c>
      <c r="D4259" t="s">
        <v>161</v>
      </c>
      <c r="E4259" t="s">
        <v>706</v>
      </c>
      <c r="F4259" t="s">
        <v>2</v>
      </c>
      <c r="G4259" t="s">
        <v>41177</v>
      </c>
      <c r="H4259" t="s">
        <v>3321</v>
      </c>
      <c r="I4259" t="s">
        <v>41160</v>
      </c>
      <c r="J4259" t="s">
        <v>2976</v>
      </c>
      <c r="K4259" t="s">
        <v>41178</v>
      </c>
      <c r="L4259" t="s">
        <v>41179</v>
      </c>
      <c r="M4259" t="s">
        <v>41180</v>
      </c>
    </row>
    <row r="4260" spans="1:13">
      <c r="A4260" t="s">
        <v>177</v>
      </c>
      <c r="B4260" t="s">
        <v>177</v>
      </c>
      <c r="C4260" t="s">
        <v>1462</v>
      </c>
      <c r="D4260" t="s">
        <v>161</v>
      </c>
      <c r="E4260" t="s">
        <v>706</v>
      </c>
      <c r="F4260" t="s">
        <v>4</v>
      </c>
      <c r="G4260" t="s">
        <v>41181</v>
      </c>
      <c r="H4260" t="s">
        <v>2487</v>
      </c>
      <c r="I4260" t="s">
        <v>41182</v>
      </c>
      <c r="J4260" t="s">
        <v>1918</v>
      </c>
      <c r="K4260" t="s">
        <v>41183</v>
      </c>
      <c r="L4260" t="s">
        <v>41184</v>
      </c>
      <c r="M4260" t="s">
        <v>41185</v>
      </c>
    </row>
    <row r="4261" spans="1:13">
      <c r="A4261" t="s">
        <v>177</v>
      </c>
      <c r="B4261" t="s">
        <v>177</v>
      </c>
      <c r="C4261" t="s">
        <v>1462</v>
      </c>
      <c r="D4261" t="s">
        <v>161</v>
      </c>
      <c r="E4261" t="s">
        <v>706</v>
      </c>
      <c r="F4261" t="s">
        <v>11</v>
      </c>
      <c r="G4261" t="s">
        <v>41186</v>
      </c>
      <c r="H4261" t="s">
        <v>2564</v>
      </c>
      <c r="I4261" t="s">
        <v>41187</v>
      </c>
      <c r="J4261" t="s">
        <v>1546</v>
      </c>
      <c r="K4261" t="s">
        <v>41188</v>
      </c>
      <c r="L4261" t="s">
        <v>41189</v>
      </c>
      <c r="M4261" t="s">
        <v>41190</v>
      </c>
    </row>
    <row r="4262" spans="1:13">
      <c r="A4262" t="s">
        <v>177</v>
      </c>
      <c r="B4262" t="s">
        <v>177</v>
      </c>
      <c r="C4262" t="s">
        <v>1462</v>
      </c>
      <c r="D4262" t="s">
        <v>161</v>
      </c>
      <c r="E4262" t="s">
        <v>706</v>
      </c>
      <c r="F4262" t="s">
        <v>20</v>
      </c>
      <c r="G4262" t="s">
        <v>41191</v>
      </c>
      <c r="H4262" t="s">
        <v>1939</v>
      </c>
      <c r="I4262" t="s">
        <v>41192</v>
      </c>
      <c r="J4262" t="s">
        <v>1547</v>
      </c>
      <c r="K4262" t="s">
        <v>41193</v>
      </c>
      <c r="L4262" t="s">
        <v>41194</v>
      </c>
      <c r="M4262" t="s">
        <v>41195</v>
      </c>
    </row>
    <row r="4263" spans="1:13">
      <c r="A4263" t="s">
        <v>177</v>
      </c>
      <c r="B4263" t="s">
        <v>177</v>
      </c>
      <c r="C4263" t="s">
        <v>1462</v>
      </c>
      <c r="D4263" t="s">
        <v>161</v>
      </c>
      <c r="E4263" t="s">
        <v>714</v>
      </c>
      <c r="F4263" t="s">
        <v>3</v>
      </c>
      <c r="G4263" t="s">
        <v>41196</v>
      </c>
      <c r="H4263" t="s">
        <v>1945</v>
      </c>
      <c r="I4263" t="s">
        <v>41197</v>
      </c>
      <c r="J4263" t="s">
        <v>4330</v>
      </c>
      <c r="K4263" t="s">
        <v>41198</v>
      </c>
      <c r="L4263" t="s">
        <v>41199</v>
      </c>
      <c r="M4263" t="s">
        <v>41200</v>
      </c>
    </row>
    <row r="4264" spans="1:13">
      <c r="A4264" t="s">
        <v>177</v>
      </c>
      <c r="B4264" t="s">
        <v>177</v>
      </c>
      <c r="C4264" t="s">
        <v>1462</v>
      </c>
      <c r="D4264" t="s">
        <v>161</v>
      </c>
      <c r="E4264" t="s">
        <v>714</v>
      </c>
      <c r="F4264" t="s">
        <v>10</v>
      </c>
      <c r="G4264" t="s">
        <v>41201</v>
      </c>
      <c r="H4264" t="s">
        <v>4172</v>
      </c>
      <c r="I4264" t="s">
        <v>41202</v>
      </c>
      <c r="J4264" t="s">
        <v>2654</v>
      </c>
      <c r="K4264" t="s">
        <v>41203</v>
      </c>
      <c r="L4264" t="s">
        <v>41204</v>
      </c>
      <c r="M4264" t="s">
        <v>41205</v>
      </c>
    </row>
    <row r="4265" spans="1:13">
      <c r="A4265" t="s">
        <v>177</v>
      </c>
      <c r="B4265" t="s">
        <v>177</v>
      </c>
      <c r="C4265" t="s">
        <v>1462</v>
      </c>
      <c r="D4265" t="s">
        <v>161</v>
      </c>
      <c r="E4265" t="s">
        <v>714</v>
      </c>
      <c r="F4265" t="s">
        <v>2</v>
      </c>
      <c r="G4265" t="s">
        <v>41206</v>
      </c>
      <c r="H4265" t="s">
        <v>3073</v>
      </c>
      <c r="I4265" t="s">
        <v>41207</v>
      </c>
      <c r="J4265" t="s">
        <v>1742</v>
      </c>
      <c r="K4265" t="s">
        <v>41208</v>
      </c>
      <c r="L4265" t="s">
        <v>41209</v>
      </c>
      <c r="M4265" t="s">
        <v>41210</v>
      </c>
    </row>
    <row r="4266" spans="1:13">
      <c r="A4266" t="s">
        <v>177</v>
      </c>
      <c r="B4266" t="s">
        <v>177</v>
      </c>
      <c r="C4266" t="s">
        <v>1462</v>
      </c>
      <c r="D4266" t="s">
        <v>161</v>
      </c>
      <c r="E4266" t="s">
        <v>714</v>
      </c>
      <c r="F4266" t="s">
        <v>4</v>
      </c>
      <c r="G4266" t="s">
        <v>41211</v>
      </c>
      <c r="H4266" t="s">
        <v>2324</v>
      </c>
      <c r="I4266" t="s">
        <v>41212</v>
      </c>
      <c r="J4266" t="s">
        <v>1657</v>
      </c>
      <c r="K4266" t="s">
        <v>41213</v>
      </c>
      <c r="L4266" t="s">
        <v>41214</v>
      </c>
      <c r="M4266" t="s">
        <v>41215</v>
      </c>
    </row>
    <row r="4267" spans="1:13">
      <c r="A4267" t="s">
        <v>177</v>
      </c>
      <c r="B4267" t="s">
        <v>177</v>
      </c>
      <c r="C4267" t="s">
        <v>1462</v>
      </c>
      <c r="D4267" t="s">
        <v>161</v>
      </c>
      <c r="E4267" t="s">
        <v>714</v>
      </c>
      <c r="F4267" t="s">
        <v>11</v>
      </c>
      <c r="G4267" t="s">
        <v>41216</v>
      </c>
      <c r="H4267" t="s">
        <v>1360</v>
      </c>
      <c r="I4267" t="s">
        <v>41217</v>
      </c>
      <c r="J4267" t="s">
        <v>1502</v>
      </c>
      <c r="K4267" t="s">
        <v>41218</v>
      </c>
      <c r="L4267" t="s">
        <v>41219</v>
      </c>
      <c r="M4267" t="s">
        <v>41220</v>
      </c>
    </row>
    <row r="4268" spans="1:13">
      <c r="A4268" t="s">
        <v>177</v>
      </c>
      <c r="B4268" t="s">
        <v>177</v>
      </c>
      <c r="C4268" t="s">
        <v>1462</v>
      </c>
      <c r="D4268" t="s">
        <v>161</v>
      </c>
      <c r="E4268" t="s">
        <v>714</v>
      </c>
      <c r="F4268" t="s">
        <v>20</v>
      </c>
      <c r="G4268" t="s">
        <v>41221</v>
      </c>
      <c r="H4268" t="s">
        <v>1744</v>
      </c>
      <c r="I4268" t="s">
        <v>41222</v>
      </c>
      <c r="J4268" t="s">
        <v>1482</v>
      </c>
      <c r="K4268" t="s">
        <v>41223</v>
      </c>
      <c r="L4268" t="s">
        <v>27248</v>
      </c>
      <c r="M4268" t="s">
        <v>41224</v>
      </c>
    </row>
    <row r="4269" spans="1:13">
      <c r="A4269" t="s">
        <v>177</v>
      </c>
      <c r="B4269" t="s">
        <v>177</v>
      </c>
      <c r="C4269" t="s">
        <v>1462</v>
      </c>
      <c r="D4269" t="s">
        <v>162</v>
      </c>
      <c r="E4269" t="s">
        <v>722</v>
      </c>
      <c r="F4269" t="s">
        <v>3</v>
      </c>
      <c r="G4269" t="s">
        <v>41225</v>
      </c>
      <c r="H4269" t="s">
        <v>1946</v>
      </c>
      <c r="I4269" t="s">
        <v>8679</v>
      </c>
      <c r="J4269" t="s">
        <v>2450</v>
      </c>
      <c r="K4269" t="s">
        <v>41226</v>
      </c>
      <c r="L4269" t="s">
        <v>41227</v>
      </c>
      <c r="M4269" t="s">
        <v>41228</v>
      </c>
    </row>
    <row r="4270" spans="1:13">
      <c r="A4270" t="s">
        <v>177</v>
      </c>
      <c r="B4270" t="s">
        <v>177</v>
      </c>
      <c r="C4270" t="s">
        <v>1462</v>
      </c>
      <c r="D4270" t="s">
        <v>162</v>
      </c>
      <c r="E4270" t="s">
        <v>722</v>
      </c>
      <c r="F4270" t="s">
        <v>10</v>
      </c>
      <c r="G4270" t="s">
        <v>41229</v>
      </c>
      <c r="H4270" t="s">
        <v>2913</v>
      </c>
      <c r="I4270" t="s">
        <v>10029</v>
      </c>
      <c r="J4270" t="s">
        <v>2390</v>
      </c>
      <c r="K4270" t="s">
        <v>41230</v>
      </c>
      <c r="L4270" t="s">
        <v>41231</v>
      </c>
      <c r="M4270" t="s">
        <v>41232</v>
      </c>
    </row>
    <row r="4271" spans="1:13">
      <c r="A4271" t="s">
        <v>177</v>
      </c>
      <c r="B4271" t="s">
        <v>177</v>
      </c>
      <c r="C4271" t="s">
        <v>1462</v>
      </c>
      <c r="D4271" t="s">
        <v>162</v>
      </c>
      <c r="E4271" t="s">
        <v>722</v>
      </c>
      <c r="F4271" t="s">
        <v>2</v>
      </c>
      <c r="G4271" t="s">
        <v>41233</v>
      </c>
      <c r="H4271" t="s">
        <v>3454</v>
      </c>
      <c r="I4271" t="s">
        <v>41234</v>
      </c>
      <c r="J4271" t="s">
        <v>3055</v>
      </c>
      <c r="K4271" t="s">
        <v>41235</v>
      </c>
      <c r="L4271" t="s">
        <v>41236</v>
      </c>
      <c r="M4271" t="s">
        <v>41237</v>
      </c>
    </row>
    <row r="4272" spans="1:13">
      <c r="A4272" t="s">
        <v>177</v>
      </c>
      <c r="B4272" t="s">
        <v>177</v>
      </c>
      <c r="C4272" t="s">
        <v>1462</v>
      </c>
      <c r="D4272" t="s">
        <v>162</v>
      </c>
      <c r="E4272" t="s">
        <v>722</v>
      </c>
      <c r="F4272" t="s">
        <v>4</v>
      </c>
      <c r="G4272" t="s">
        <v>41238</v>
      </c>
      <c r="H4272" t="s">
        <v>4624</v>
      </c>
      <c r="I4272" t="s">
        <v>41239</v>
      </c>
      <c r="J4272" t="s">
        <v>2288</v>
      </c>
      <c r="K4272" t="s">
        <v>41240</v>
      </c>
      <c r="L4272" t="s">
        <v>41241</v>
      </c>
      <c r="M4272" t="s">
        <v>41242</v>
      </c>
    </row>
    <row r="4273" spans="1:13">
      <c r="A4273" t="s">
        <v>177</v>
      </c>
      <c r="B4273" t="s">
        <v>177</v>
      </c>
      <c r="C4273" t="s">
        <v>1462</v>
      </c>
      <c r="D4273" t="s">
        <v>162</v>
      </c>
      <c r="E4273" t="s">
        <v>722</v>
      </c>
      <c r="F4273" t="s">
        <v>11</v>
      </c>
      <c r="G4273" t="s">
        <v>41243</v>
      </c>
      <c r="H4273" t="s">
        <v>2876</v>
      </c>
      <c r="I4273" t="s">
        <v>41244</v>
      </c>
      <c r="J4273" t="s">
        <v>2027</v>
      </c>
      <c r="K4273" t="s">
        <v>41245</v>
      </c>
      <c r="L4273" t="s">
        <v>41246</v>
      </c>
      <c r="M4273" t="s">
        <v>41247</v>
      </c>
    </row>
    <row r="4274" spans="1:13">
      <c r="A4274" t="s">
        <v>177</v>
      </c>
      <c r="B4274" t="s">
        <v>177</v>
      </c>
      <c r="C4274" t="s">
        <v>1462</v>
      </c>
      <c r="D4274" t="s">
        <v>162</v>
      </c>
      <c r="E4274" t="s">
        <v>722</v>
      </c>
      <c r="F4274" t="s">
        <v>20</v>
      </c>
      <c r="G4274" t="s">
        <v>41248</v>
      </c>
      <c r="H4274" t="s">
        <v>2288</v>
      </c>
      <c r="I4274" t="s">
        <v>41249</v>
      </c>
      <c r="J4274" t="s">
        <v>1698</v>
      </c>
      <c r="K4274" t="s">
        <v>41250</v>
      </c>
      <c r="L4274" t="s">
        <v>41251</v>
      </c>
      <c r="M4274" t="s">
        <v>41252</v>
      </c>
    </row>
    <row r="4275" spans="1:13">
      <c r="A4275" t="s">
        <v>177</v>
      </c>
      <c r="B4275" t="s">
        <v>177</v>
      </c>
      <c r="C4275" t="s">
        <v>1462</v>
      </c>
      <c r="D4275" t="s">
        <v>162</v>
      </c>
      <c r="E4275" t="s">
        <v>730</v>
      </c>
      <c r="F4275" t="s">
        <v>3</v>
      </c>
      <c r="G4275" t="s">
        <v>41253</v>
      </c>
      <c r="H4275" t="s">
        <v>4257</v>
      </c>
      <c r="I4275" t="s">
        <v>41254</v>
      </c>
      <c r="J4275" t="s">
        <v>3109</v>
      </c>
      <c r="K4275" t="s">
        <v>41255</v>
      </c>
      <c r="L4275" t="s">
        <v>41256</v>
      </c>
      <c r="M4275" t="s">
        <v>41257</v>
      </c>
    </row>
    <row r="4276" spans="1:13">
      <c r="A4276" t="s">
        <v>177</v>
      </c>
      <c r="B4276" t="s">
        <v>177</v>
      </c>
      <c r="C4276" t="s">
        <v>1462</v>
      </c>
      <c r="D4276" t="s">
        <v>162</v>
      </c>
      <c r="E4276" t="s">
        <v>730</v>
      </c>
      <c r="F4276" t="s">
        <v>10</v>
      </c>
      <c r="G4276" t="s">
        <v>41258</v>
      </c>
      <c r="H4276" t="s">
        <v>1377</v>
      </c>
      <c r="I4276" t="s">
        <v>41259</v>
      </c>
      <c r="J4276" t="s">
        <v>1057</v>
      </c>
      <c r="K4276" t="s">
        <v>41260</v>
      </c>
      <c r="L4276" t="s">
        <v>41261</v>
      </c>
      <c r="M4276" t="s">
        <v>41262</v>
      </c>
    </row>
    <row r="4277" spans="1:13">
      <c r="A4277" t="s">
        <v>177</v>
      </c>
      <c r="B4277" t="s">
        <v>177</v>
      </c>
      <c r="C4277" t="s">
        <v>1462</v>
      </c>
      <c r="D4277" t="s">
        <v>162</v>
      </c>
      <c r="E4277" t="s">
        <v>730</v>
      </c>
      <c r="F4277" t="s">
        <v>2</v>
      </c>
      <c r="G4277" t="s">
        <v>41263</v>
      </c>
      <c r="H4277" t="s">
        <v>3778</v>
      </c>
      <c r="I4277" t="s">
        <v>41264</v>
      </c>
      <c r="J4277" t="s">
        <v>2878</v>
      </c>
      <c r="K4277" t="s">
        <v>41265</v>
      </c>
      <c r="L4277" t="s">
        <v>41266</v>
      </c>
      <c r="M4277" t="s">
        <v>41267</v>
      </c>
    </row>
    <row r="4278" spans="1:13">
      <c r="A4278" t="s">
        <v>177</v>
      </c>
      <c r="B4278" t="s">
        <v>177</v>
      </c>
      <c r="C4278" t="s">
        <v>1462</v>
      </c>
      <c r="D4278" t="s">
        <v>162</v>
      </c>
      <c r="E4278" t="s">
        <v>730</v>
      </c>
      <c r="F4278" t="s">
        <v>4</v>
      </c>
      <c r="G4278" t="s">
        <v>41268</v>
      </c>
      <c r="H4278" t="s">
        <v>2390</v>
      </c>
      <c r="I4278" t="s">
        <v>41269</v>
      </c>
      <c r="J4278" t="s">
        <v>1719</v>
      </c>
      <c r="K4278" t="s">
        <v>41270</v>
      </c>
      <c r="L4278" t="s">
        <v>41271</v>
      </c>
      <c r="M4278" t="s">
        <v>41272</v>
      </c>
    </row>
    <row r="4279" spans="1:13">
      <c r="A4279" t="s">
        <v>177</v>
      </c>
      <c r="B4279" t="s">
        <v>177</v>
      </c>
      <c r="C4279" t="s">
        <v>1462</v>
      </c>
      <c r="D4279" t="s">
        <v>162</v>
      </c>
      <c r="E4279" t="s">
        <v>730</v>
      </c>
      <c r="F4279" t="s">
        <v>11</v>
      </c>
      <c r="G4279" t="s">
        <v>41273</v>
      </c>
      <c r="H4279" t="s">
        <v>1315</v>
      </c>
      <c r="I4279" t="s">
        <v>41112</v>
      </c>
      <c r="J4279" t="s">
        <v>1810</v>
      </c>
      <c r="K4279" t="s">
        <v>41274</v>
      </c>
      <c r="L4279" t="s">
        <v>28361</v>
      </c>
      <c r="M4279" t="s">
        <v>41275</v>
      </c>
    </row>
    <row r="4280" spans="1:13">
      <c r="A4280" t="s">
        <v>177</v>
      </c>
      <c r="B4280" t="s">
        <v>177</v>
      </c>
      <c r="C4280" t="s">
        <v>1462</v>
      </c>
      <c r="D4280" t="s">
        <v>162</v>
      </c>
      <c r="E4280" t="s">
        <v>730</v>
      </c>
      <c r="F4280" t="s">
        <v>20</v>
      </c>
      <c r="G4280" t="s">
        <v>41276</v>
      </c>
      <c r="H4280" t="s">
        <v>1719</v>
      </c>
      <c r="I4280" t="s">
        <v>41277</v>
      </c>
      <c r="J4280" t="s">
        <v>1547</v>
      </c>
      <c r="K4280" t="s">
        <v>41193</v>
      </c>
      <c r="L4280" t="s">
        <v>18728</v>
      </c>
      <c r="M4280" t="s">
        <v>41278</v>
      </c>
    </row>
    <row r="4281" spans="1:13">
      <c r="A4281" t="s">
        <v>177</v>
      </c>
      <c r="B4281" t="s">
        <v>177</v>
      </c>
      <c r="C4281" t="s">
        <v>1462</v>
      </c>
      <c r="D4281" t="s">
        <v>162</v>
      </c>
      <c r="E4281" t="s">
        <v>738</v>
      </c>
      <c r="F4281" t="s">
        <v>3</v>
      </c>
      <c r="G4281" t="s">
        <v>41279</v>
      </c>
      <c r="H4281" t="s">
        <v>949</v>
      </c>
      <c r="I4281" t="s">
        <v>41280</v>
      </c>
      <c r="J4281" t="s">
        <v>3456</v>
      </c>
      <c r="K4281" t="s">
        <v>41281</v>
      </c>
      <c r="L4281" t="s">
        <v>41282</v>
      </c>
      <c r="M4281" t="s">
        <v>41283</v>
      </c>
    </row>
    <row r="4282" spans="1:13">
      <c r="A4282" t="s">
        <v>177</v>
      </c>
      <c r="B4282" t="s">
        <v>177</v>
      </c>
      <c r="C4282" t="s">
        <v>1462</v>
      </c>
      <c r="D4282" t="s">
        <v>162</v>
      </c>
      <c r="E4282" t="s">
        <v>738</v>
      </c>
      <c r="F4282" t="s">
        <v>10</v>
      </c>
      <c r="G4282" t="s">
        <v>41284</v>
      </c>
      <c r="H4282" t="s">
        <v>1884</v>
      </c>
      <c r="I4282" t="s">
        <v>41285</v>
      </c>
      <c r="J4282" t="s">
        <v>2685</v>
      </c>
      <c r="K4282" t="s">
        <v>41286</v>
      </c>
      <c r="L4282" t="s">
        <v>41287</v>
      </c>
      <c r="M4282" t="s">
        <v>41288</v>
      </c>
    </row>
    <row r="4283" spans="1:13">
      <c r="A4283" t="s">
        <v>177</v>
      </c>
      <c r="B4283" t="s">
        <v>177</v>
      </c>
      <c r="C4283" t="s">
        <v>1462</v>
      </c>
      <c r="D4283" t="s">
        <v>162</v>
      </c>
      <c r="E4283" t="s">
        <v>738</v>
      </c>
      <c r="F4283" t="s">
        <v>2</v>
      </c>
      <c r="G4283" t="s">
        <v>41289</v>
      </c>
      <c r="H4283" t="s">
        <v>1256</v>
      </c>
      <c r="I4283" t="s">
        <v>41290</v>
      </c>
      <c r="J4283" t="s">
        <v>2781</v>
      </c>
      <c r="K4283" t="s">
        <v>41291</v>
      </c>
      <c r="L4283" t="s">
        <v>41292</v>
      </c>
      <c r="M4283" t="s">
        <v>41293</v>
      </c>
    </row>
    <row r="4284" spans="1:13">
      <c r="A4284" t="s">
        <v>177</v>
      </c>
      <c r="B4284" t="s">
        <v>177</v>
      </c>
      <c r="C4284" t="s">
        <v>1462</v>
      </c>
      <c r="D4284" t="s">
        <v>162</v>
      </c>
      <c r="E4284" t="s">
        <v>738</v>
      </c>
      <c r="F4284" t="s">
        <v>4</v>
      </c>
      <c r="G4284" t="s">
        <v>41294</v>
      </c>
      <c r="H4284" t="s">
        <v>2759</v>
      </c>
      <c r="I4284" t="s">
        <v>41295</v>
      </c>
      <c r="J4284" t="s">
        <v>2027</v>
      </c>
      <c r="K4284" t="s">
        <v>41245</v>
      </c>
      <c r="L4284" t="s">
        <v>41296</v>
      </c>
      <c r="M4284" t="s">
        <v>41297</v>
      </c>
    </row>
    <row r="4285" spans="1:13">
      <c r="A4285" t="s">
        <v>177</v>
      </c>
      <c r="B4285" t="s">
        <v>177</v>
      </c>
      <c r="C4285" t="s">
        <v>1462</v>
      </c>
      <c r="D4285" t="s">
        <v>162</v>
      </c>
      <c r="E4285" t="s">
        <v>738</v>
      </c>
      <c r="F4285" t="s">
        <v>11</v>
      </c>
      <c r="G4285" t="s">
        <v>41298</v>
      </c>
      <c r="H4285" t="s">
        <v>1137</v>
      </c>
      <c r="I4285" t="s">
        <v>41299</v>
      </c>
      <c r="J4285" t="s">
        <v>1502</v>
      </c>
      <c r="K4285" t="s">
        <v>41218</v>
      </c>
      <c r="L4285" t="s">
        <v>41300</v>
      </c>
      <c r="M4285" t="s">
        <v>41301</v>
      </c>
    </row>
    <row r="4286" spans="1:13">
      <c r="A4286" t="s">
        <v>177</v>
      </c>
      <c r="B4286" t="s">
        <v>177</v>
      </c>
      <c r="C4286" t="s">
        <v>1462</v>
      </c>
      <c r="D4286" t="s">
        <v>162</v>
      </c>
      <c r="E4286" t="s">
        <v>738</v>
      </c>
      <c r="F4286" t="s">
        <v>20</v>
      </c>
      <c r="G4286" t="s">
        <v>41302</v>
      </c>
      <c r="H4286" t="s">
        <v>1764</v>
      </c>
      <c r="I4286" t="s">
        <v>41303</v>
      </c>
      <c r="J4286" t="s">
        <v>1482</v>
      </c>
      <c r="K4286" t="s">
        <v>41223</v>
      </c>
      <c r="L4286" t="s">
        <v>41304</v>
      </c>
      <c r="M4286" t="s">
        <v>41305</v>
      </c>
    </row>
    <row r="4287" spans="1:13">
      <c r="A4287" t="s">
        <v>177</v>
      </c>
      <c r="B4287" t="s">
        <v>177</v>
      </c>
      <c r="C4287" t="s">
        <v>1462</v>
      </c>
      <c r="D4287" t="s">
        <v>162</v>
      </c>
      <c r="E4287" t="s">
        <v>746</v>
      </c>
      <c r="F4287" t="s">
        <v>3</v>
      </c>
      <c r="G4287" t="s">
        <v>41306</v>
      </c>
      <c r="H4287" t="s">
        <v>1795</v>
      </c>
      <c r="I4287" t="s">
        <v>41307</v>
      </c>
      <c r="J4287" t="s">
        <v>2308</v>
      </c>
      <c r="K4287" t="s">
        <v>41308</v>
      </c>
      <c r="L4287" t="s">
        <v>41309</v>
      </c>
      <c r="M4287" t="s">
        <v>41310</v>
      </c>
    </row>
    <row r="4288" spans="1:13">
      <c r="A4288" t="s">
        <v>177</v>
      </c>
      <c r="B4288" t="s">
        <v>177</v>
      </c>
      <c r="C4288" t="s">
        <v>1462</v>
      </c>
      <c r="D4288" t="s">
        <v>162</v>
      </c>
      <c r="E4288" t="s">
        <v>746</v>
      </c>
      <c r="F4288" t="s">
        <v>10</v>
      </c>
      <c r="G4288" t="s">
        <v>41311</v>
      </c>
      <c r="H4288" t="s">
        <v>5056</v>
      </c>
      <c r="I4288" t="s">
        <v>41312</v>
      </c>
      <c r="J4288" t="s">
        <v>2060</v>
      </c>
      <c r="K4288" t="s">
        <v>41313</v>
      </c>
      <c r="L4288" t="s">
        <v>41314</v>
      </c>
      <c r="M4288" t="s">
        <v>29943</v>
      </c>
    </row>
    <row r="4289" spans="1:13">
      <c r="A4289" t="s">
        <v>177</v>
      </c>
      <c r="B4289" t="s">
        <v>177</v>
      </c>
      <c r="C4289" t="s">
        <v>1462</v>
      </c>
      <c r="D4289" t="s">
        <v>162</v>
      </c>
      <c r="E4289" t="s">
        <v>746</v>
      </c>
      <c r="F4289" t="s">
        <v>2</v>
      </c>
      <c r="G4289" t="s">
        <v>41315</v>
      </c>
      <c r="H4289" t="s">
        <v>2877</v>
      </c>
      <c r="I4289" t="s">
        <v>41316</v>
      </c>
      <c r="J4289" t="s">
        <v>2239</v>
      </c>
      <c r="K4289" t="s">
        <v>41317</v>
      </c>
      <c r="L4289" t="s">
        <v>41318</v>
      </c>
      <c r="M4289" t="s">
        <v>429</v>
      </c>
    </row>
    <row r="4290" spans="1:13">
      <c r="A4290" t="s">
        <v>177</v>
      </c>
      <c r="B4290" t="s">
        <v>177</v>
      </c>
      <c r="C4290" t="s">
        <v>1462</v>
      </c>
      <c r="D4290" t="s">
        <v>162</v>
      </c>
      <c r="E4290" t="s">
        <v>746</v>
      </c>
      <c r="F4290" t="s">
        <v>4</v>
      </c>
      <c r="G4290" t="s">
        <v>41319</v>
      </c>
      <c r="H4290" t="s">
        <v>2239</v>
      </c>
      <c r="I4290" t="s">
        <v>41320</v>
      </c>
      <c r="J4290" t="s">
        <v>1613</v>
      </c>
      <c r="K4290" t="s">
        <v>41321</v>
      </c>
      <c r="L4290" t="s">
        <v>41322</v>
      </c>
      <c r="M4290" t="s">
        <v>41323</v>
      </c>
    </row>
    <row r="4291" spans="1:13">
      <c r="A4291" t="s">
        <v>177</v>
      </c>
      <c r="B4291" t="s">
        <v>177</v>
      </c>
      <c r="C4291" t="s">
        <v>1462</v>
      </c>
      <c r="D4291" t="s">
        <v>162</v>
      </c>
      <c r="E4291" t="s">
        <v>746</v>
      </c>
      <c r="F4291" t="s">
        <v>11</v>
      </c>
      <c r="G4291" t="s">
        <v>41324</v>
      </c>
      <c r="H4291" t="s">
        <v>2463</v>
      </c>
      <c r="I4291" t="s">
        <v>41325</v>
      </c>
      <c r="J4291" t="s">
        <v>1502</v>
      </c>
      <c r="K4291" t="s">
        <v>41218</v>
      </c>
      <c r="L4291" t="s">
        <v>41326</v>
      </c>
      <c r="M4291" t="s">
        <v>13977</v>
      </c>
    </row>
    <row r="4292" spans="1:13">
      <c r="A4292" t="s">
        <v>177</v>
      </c>
      <c r="B4292" t="s">
        <v>177</v>
      </c>
      <c r="C4292" t="s">
        <v>1462</v>
      </c>
      <c r="D4292" t="s">
        <v>162</v>
      </c>
      <c r="E4292" t="s">
        <v>746</v>
      </c>
      <c r="F4292" t="s">
        <v>20</v>
      </c>
      <c r="G4292" t="s">
        <v>41327</v>
      </c>
      <c r="H4292" t="s">
        <v>1786</v>
      </c>
      <c r="I4292" t="s">
        <v>41328</v>
      </c>
      <c r="J4292" t="s">
        <v>1482</v>
      </c>
      <c r="K4292" t="s">
        <v>41223</v>
      </c>
      <c r="L4292" t="s">
        <v>17084</v>
      </c>
      <c r="M4292" t="s">
        <v>12022</v>
      </c>
    </row>
    <row r="4293" spans="1:13">
      <c r="A4293" t="s">
        <v>177</v>
      </c>
      <c r="B4293" t="s">
        <v>177</v>
      </c>
      <c r="C4293" t="s">
        <v>1462</v>
      </c>
      <c r="D4293" t="s">
        <v>163</v>
      </c>
      <c r="E4293" t="s">
        <v>754</v>
      </c>
      <c r="F4293" t="s">
        <v>3</v>
      </c>
      <c r="G4293" t="s">
        <v>41329</v>
      </c>
      <c r="H4293" t="s">
        <v>3219</v>
      </c>
      <c r="I4293" t="s">
        <v>41330</v>
      </c>
      <c r="J4293" t="s">
        <v>2758</v>
      </c>
      <c r="K4293" t="s">
        <v>41331</v>
      </c>
      <c r="L4293" t="s">
        <v>41332</v>
      </c>
      <c r="M4293" t="s">
        <v>41333</v>
      </c>
    </row>
    <row r="4294" spans="1:13">
      <c r="A4294" t="s">
        <v>177</v>
      </c>
      <c r="B4294" t="s">
        <v>177</v>
      </c>
      <c r="C4294" t="s">
        <v>1462</v>
      </c>
      <c r="D4294" t="s">
        <v>163</v>
      </c>
      <c r="E4294" t="s">
        <v>754</v>
      </c>
      <c r="F4294" t="s">
        <v>10</v>
      </c>
      <c r="G4294" t="s">
        <v>41334</v>
      </c>
      <c r="H4294" t="s">
        <v>2411</v>
      </c>
      <c r="I4294" t="s">
        <v>41335</v>
      </c>
      <c r="J4294" t="s">
        <v>3990</v>
      </c>
      <c r="K4294" t="s">
        <v>41336</v>
      </c>
      <c r="L4294" t="s">
        <v>41337</v>
      </c>
      <c r="M4294" t="s">
        <v>41338</v>
      </c>
    </row>
    <row r="4295" spans="1:13">
      <c r="A4295" t="s">
        <v>177</v>
      </c>
      <c r="B4295" t="s">
        <v>177</v>
      </c>
      <c r="C4295" t="s">
        <v>1462</v>
      </c>
      <c r="D4295" t="s">
        <v>163</v>
      </c>
      <c r="E4295" t="s">
        <v>754</v>
      </c>
      <c r="F4295" t="s">
        <v>2</v>
      </c>
      <c r="G4295" t="s">
        <v>41339</v>
      </c>
      <c r="H4295" t="s">
        <v>6437</v>
      </c>
      <c r="I4295" t="s">
        <v>41340</v>
      </c>
      <c r="J4295" t="s">
        <v>2186</v>
      </c>
      <c r="K4295" t="s">
        <v>41341</v>
      </c>
      <c r="L4295" t="s">
        <v>41342</v>
      </c>
      <c r="M4295" t="s">
        <v>41343</v>
      </c>
    </row>
    <row r="4296" spans="1:13">
      <c r="A4296" t="s">
        <v>177</v>
      </c>
      <c r="B4296" t="s">
        <v>177</v>
      </c>
      <c r="C4296" t="s">
        <v>1462</v>
      </c>
      <c r="D4296" t="s">
        <v>163</v>
      </c>
      <c r="E4296" t="s">
        <v>754</v>
      </c>
      <c r="F4296" t="s">
        <v>4</v>
      </c>
      <c r="G4296" t="s">
        <v>41344</v>
      </c>
      <c r="H4296" t="s">
        <v>1303</v>
      </c>
      <c r="I4296" t="s">
        <v>41345</v>
      </c>
      <c r="J4296" t="s">
        <v>2608</v>
      </c>
      <c r="K4296" t="s">
        <v>41346</v>
      </c>
      <c r="L4296" t="s">
        <v>41347</v>
      </c>
      <c r="M4296" t="s">
        <v>41348</v>
      </c>
    </row>
    <row r="4297" spans="1:13">
      <c r="A4297" t="s">
        <v>177</v>
      </c>
      <c r="B4297" t="s">
        <v>177</v>
      </c>
      <c r="C4297" t="s">
        <v>1462</v>
      </c>
      <c r="D4297" t="s">
        <v>163</v>
      </c>
      <c r="E4297" t="s">
        <v>754</v>
      </c>
      <c r="F4297" t="s">
        <v>11</v>
      </c>
      <c r="G4297" t="s">
        <v>41349</v>
      </c>
      <c r="H4297" t="s">
        <v>1132</v>
      </c>
      <c r="I4297" t="s">
        <v>41350</v>
      </c>
      <c r="J4297" t="s">
        <v>2137</v>
      </c>
      <c r="K4297" t="s">
        <v>41351</v>
      </c>
      <c r="L4297" t="s">
        <v>41352</v>
      </c>
      <c r="M4297" t="s">
        <v>41353</v>
      </c>
    </row>
    <row r="4298" spans="1:13">
      <c r="A4298" t="s">
        <v>177</v>
      </c>
      <c r="B4298" t="s">
        <v>177</v>
      </c>
      <c r="C4298" t="s">
        <v>1462</v>
      </c>
      <c r="D4298" t="s">
        <v>163</v>
      </c>
      <c r="E4298" t="s">
        <v>754</v>
      </c>
      <c r="F4298" t="s">
        <v>20</v>
      </c>
      <c r="G4298" t="s">
        <v>41354</v>
      </c>
      <c r="H4298" t="s">
        <v>2059</v>
      </c>
      <c r="I4298" t="s">
        <v>41355</v>
      </c>
      <c r="J4298" t="s">
        <v>1698</v>
      </c>
      <c r="K4298" t="s">
        <v>41250</v>
      </c>
      <c r="L4298" t="s">
        <v>25991</v>
      </c>
      <c r="M4298" t="s">
        <v>41356</v>
      </c>
    </row>
    <row r="4299" spans="1:13">
      <c r="A4299" t="s">
        <v>177</v>
      </c>
      <c r="B4299" t="s">
        <v>177</v>
      </c>
      <c r="C4299" t="s">
        <v>1462</v>
      </c>
      <c r="D4299" t="s">
        <v>163</v>
      </c>
      <c r="E4299" t="s">
        <v>762</v>
      </c>
      <c r="F4299" t="s">
        <v>3</v>
      </c>
      <c r="G4299" t="s">
        <v>41357</v>
      </c>
      <c r="H4299" t="s">
        <v>2033</v>
      </c>
      <c r="I4299" t="s">
        <v>41132</v>
      </c>
      <c r="J4299" t="s">
        <v>1057</v>
      </c>
      <c r="K4299" t="s">
        <v>41260</v>
      </c>
      <c r="L4299" t="s">
        <v>41358</v>
      </c>
      <c r="M4299" t="s">
        <v>41359</v>
      </c>
    </row>
    <row r="4300" spans="1:13">
      <c r="A4300" t="s">
        <v>177</v>
      </c>
      <c r="B4300" t="s">
        <v>177</v>
      </c>
      <c r="C4300" t="s">
        <v>1462</v>
      </c>
      <c r="D4300" t="s">
        <v>163</v>
      </c>
      <c r="E4300" t="s">
        <v>762</v>
      </c>
      <c r="F4300" t="s">
        <v>10</v>
      </c>
      <c r="G4300" t="s">
        <v>41360</v>
      </c>
      <c r="H4300" t="s">
        <v>2430</v>
      </c>
      <c r="I4300" t="s">
        <v>41361</v>
      </c>
      <c r="J4300" t="s">
        <v>916</v>
      </c>
      <c r="K4300" t="s">
        <v>41362</v>
      </c>
      <c r="L4300" t="s">
        <v>41363</v>
      </c>
      <c r="M4300" t="s">
        <v>41364</v>
      </c>
    </row>
    <row r="4301" spans="1:13">
      <c r="A4301" t="s">
        <v>177</v>
      </c>
      <c r="B4301" t="s">
        <v>177</v>
      </c>
      <c r="C4301" t="s">
        <v>1462</v>
      </c>
      <c r="D4301" t="s">
        <v>163</v>
      </c>
      <c r="E4301" t="s">
        <v>762</v>
      </c>
      <c r="F4301" t="s">
        <v>2</v>
      </c>
      <c r="G4301" t="s">
        <v>41365</v>
      </c>
      <c r="H4301" t="s">
        <v>4442</v>
      </c>
      <c r="I4301" t="s">
        <v>41366</v>
      </c>
      <c r="J4301" t="s">
        <v>2914</v>
      </c>
      <c r="K4301" t="s">
        <v>41367</v>
      </c>
      <c r="L4301" t="s">
        <v>41368</v>
      </c>
      <c r="M4301" t="s">
        <v>41369</v>
      </c>
    </row>
    <row r="4302" spans="1:13">
      <c r="A4302" t="s">
        <v>177</v>
      </c>
      <c r="B4302" t="s">
        <v>177</v>
      </c>
      <c r="C4302" t="s">
        <v>1462</v>
      </c>
      <c r="D4302" t="s">
        <v>163</v>
      </c>
      <c r="E4302" t="s">
        <v>762</v>
      </c>
      <c r="F4302" t="s">
        <v>4</v>
      </c>
      <c r="G4302" t="s">
        <v>41370</v>
      </c>
      <c r="H4302" t="s">
        <v>3258</v>
      </c>
      <c r="I4302" t="s">
        <v>41371</v>
      </c>
      <c r="J4302" t="s">
        <v>2404</v>
      </c>
      <c r="K4302" t="s">
        <v>41372</v>
      </c>
      <c r="L4302" t="s">
        <v>41373</v>
      </c>
      <c r="M4302" t="s">
        <v>41374</v>
      </c>
    </row>
    <row r="4303" spans="1:13">
      <c r="A4303" t="s">
        <v>177</v>
      </c>
      <c r="B4303" t="s">
        <v>177</v>
      </c>
      <c r="C4303" t="s">
        <v>1462</v>
      </c>
      <c r="D4303" t="s">
        <v>163</v>
      </c>
      <c r="E4303" t="s">
        <v>762</v>
      </c>
      <c r="F4303" t="s">
        <v>11</v>
      </c>
      <c r="G4303" t="s">
        <v>41375</v>
      </c>
      <c r="H4303" t="s">
        <v>2072</v>
      </c>
      <c r="I4303" t="s">
        <v>32558</v>
      </c>
      <c r="J4303" t="s">
        <v>1764</v>
      </c>
      <c r="K4303" t="s">
        <v>41376</v>
      </c>
      <c r="L4303" t="s">
        <v>30214</v>
      </c>
      <c r="M4303" t="s">
        <v>41377</v>
      </c>
    </row>
    <row r="4304" spans="1:13">
      <c r="A4304" t="s">
        <v>177</v>
      </c>
      <c r="B4304" t="s">
        <v>177</v>
      </c>
      <c r="C4304" t="s">
        <v>1462</v>
      </c>
      <c r="D4304" t="s">
        <v>163</v>
      </c>
      <c r="E4304" t="s">
        <v>762</v>
      </c>
      <c r="F4304" t="s">
        <v>20</v>
      </c>
      <c r="G4304" t="s">
        <v>41378</v>
      </c>
      <c r="H4304" t="s">
        <v>2050</v>
      </c>
      <c r="I4304" t="s">
        <v>41379</v>
      </c>
      <c r="J4304" t="s">
        <v>1546</v>
      </c>
      <c r="K4304" t="s">
        <v>41188</v>
      </c>
      <c r="L4304" t="s">
        <v>41380</v>
      </c>
      <c r="M4304" t="s">
        <v>41381</v>
      </c>
    </row>
    <row r="4305" spans="1:13">
      <c r="A4305" t="s">
        <v>177</v>
      </c>
      <c r="B4305" t="s">
        <v>177</v>
      </c>
      <c r="C4305" t="s">
        <v>1462</v>
      </c>
      <c r="D4305" t="s">
        <v>163</v>
      </c>
      <c r="E4305" t="s">
        <v>770</v>
      </c>
      <c r="F4305" t="s">
        <v>3</v>
      </c>
      <c r="G4305" t="s">
        <v>41382</v>
      </c>
      <c r="H4305" t="s">
        <v>4023</v>
      </c>
      <c r="I4305" t="s">
        <v>41383</v>
      </c>
      <c r="J4305" t="s">
        <v>2058</v>
      </c>
      <c r="K4305" t="s">
        <v>41384</v>
      </c>
      <c r="L4305" t="s">
        <v>41385</v>
      </c>
      <c r="M4305" t="s">
        <v>41386</v>
      </c>
    </row>
    <row r="4306" spans="1:13">
      <c r="A4306" t="s">
        <v>177</v>
      </c>
      <c r="B4306" t="s">
        <v>177</v>
      </c>
      <c r="C4306" t="s">
        <v>1462</v>
      </c>
      <c r="D4306" t="s">
        <v>163</v>
      </c>
      <c r="E4306" t="s">
        <v>770</v>
      </c>
      <c r="F4306" t="s">
        <v>10</v>
      </c>
      <c r="G4306" t="s">
        <v>41387</v>
      </c>
      <c r="H4306" t="s">
        <v>4416</v>
      </c>
      <c r="I4306" t="s">
        <v>41388</v>
      </c>
      <c r="J4306" t="s">
        <v>3056</v>
      </c>
      <c r="K4306" t="s">
        <v>41389</v>
      </c>
      <c r="L4306" t="s">
        <v>41390</v>
      </c>
      <c r="M4306" t="s">
        <v>41391</v>
      </c>
    </row>
    <row r="4307" spans="1:13">
      <c r="A4307" t="s">
        <v>177</v>
      </c>
      <c r="B4307" t="s">
        <v>177</v>
      </c>
      <c r="C4307" t="s">
        <v>1462</v>
      </c>
      <c r="D4307" t="s">
        <v>163</v>
      </c>
      <c r="E4307" t="s">
        <v>770</v>
      </c>
      <c r="F4307" t="s">
        <v>2</v>
      </c>
      <c r="G4307" t="s">
        <v>41392</v>
      </c>
      <c r="H4307" t="s">
        <v>1309</v>
      </c>
      <c r="I4307" t="s">
        <v>41393</v>
      </c>
      <c r="J4307" t="s">
        <v>1936</v>
      </c>
      <c r="K4307" t="s">
        <v>41113</v>
      </c>
      <c r="L4307" t="s">
        <v>41394</v>
      </c>
      <c r="M4307" t="s">
        <v>41395</v>
      </c>
    </row>
    <row r="4308" spans="1:13">
      <c r="A4308" t="s">
        <v>177</v>
      </c>
      <c r="B4308" t="s">
        <v>177</v>
      </c>
      <c r="C4308" t="s">
        <v>1462</v>
      </c>
      <c r="D4308" t="s">
        <v>163</v>
      </c>
      <c r="E4308" t="s">
        <v>770</v>
      </c>
      <c r="F4308" t="s">
        <v>4</v>
      </c>
      <c r="G4308" t="s">
        <v>41396</v>
      </c>
      <c r="H4308" t="s">
        <v>1937</v>
      </c>
      <c r="I4308" t="s">
        <v>41397</v>
      </c>
      <c r="J4308" t="s">
        <v>1984</v>
      </c>
      <c r="K4308" t="s">
        <v>41398</v>
      </c>
      <c r="L4308" t="s">
        <v>41399</v>
      </c>
      <c r="M4308" t="s">
        <v>41400</v>
      </c>
    </row>
    <row r="4309" spans="1:13">
      <c r="A4309" t="s">
        <v>177</v>
      </c>
      <c r="B4309" t="s">
        <v>177</v>
      </c>
      <c r="C4309" t="s">
        <v>1462</v>
      </c>
      <c r="D4309" t="s">
        <v>163</v>
      </c>
      <c r="E4309" t="s">
        <v>770</v>
      </c>
      <c r="F4309" t="s">
        <v>11</v>
      </c>
      <c r="G4309" t="s">
        <v>41401</v>
      </c>
      <c r="H4309" t="s">
        <v>3253</v>
      </c>
      <c r="I4309" t="s">
        <v>41402</v>
      </c>
      <c r="J4309" t="s">
        <v>1502</v>
      </c>
      <c r="K4309" t="s">
        <v>41218</v>
      </c>
      <c r="L4309" t="s">
        <v>16015</v>
      </c>
      <c r="M4309" t="s">
        <v>41403</v>
      </c>
    </row>
    <row r="4310" spans="1:13">
      <c r="A4310" t="s">
        <v>177</v>
      </c>
      <c r="B4310" t="s">
        <v>177</v>
      </c>
      <c r="C4310" t="s">
        <v>1462</v>
      </c>
      <c r="D4310" t="s">
        <v>163</v>
      </c>
      <c r="E4310" t="s">
        <v>770</v>
      </c>
      <c r="F4310" t="s">
        <v>20</v>
      </c>
      <c r="G4310" t="s">
        <v>41404</v>
      </c>
      <c r="H4310" t="s">
        <v>1698</v>
      </c>
      <c r="I4310" t="s">
        <v>41405</v>
      </c>
      <c r="J4310" t="s">
        <v>1051</v>
      </c>
      <c r="K4310" t="s">
        <v>41406</v>
      </c>
      <c r="L4310" t="s">
        <v>7976</v>
      </c>
      <c r="M4310" t="s">
        <v>41407</v>
      </c>
    </row>
    <row r="4311" spans="1:13">
      <c r="A4311" t="s">
        <v>177</v>
      </c>
      <c r="B4311" t="s">
        <v>177</v>
      </c>
      <c r="C4311" t="s">
        <v>1462</v>
      </c>
      <c r="D4311" t="s">
        <v>163</v>
      </c>
      <c r="E4311" t="s">
        <v>778</v>
      </c>
      <c r="F4311" t="s">
        <v>3</v>
      </c>
      <c r="G4311" t="s">
        <v>41408</v>
      </c>
      <c r="H4311" t="s">
        <v>3861</v>
      </c>
      <c r="I4311" t="s">
        <v>41409</v>
      </c>
      <c r="J4311" t="s">
        <v>3353</v>
      </c>
      <c r="K4311" t="s">
        <v>41410</v>
      </c>
      <c r="L4311" t="s">
        <v>41411</v>
      </c>
      <c r="M4311" t="s">
        <v>41412</v>
      </c>
    </row>
    <row r="4312" spans="1:13">
      <c r="A4312" t="s">
        <v>177</v>
      </c>
      <c r="B4312" t="s">
        <v>177</v>
      </c>
      <c r="C4312" t="s">
        <v>1462</v>
      </c>
      <c r="D4312" t="s">
        <v>163</v>
      </c>
      <c r="E4312" t="s">
        <v>778</v>
      </c>
      <c r="F4312" t="s">
        <v>10</v>
      </c>
      <c r="G4312" t="s">
        <v>41413</v>
      </c>
      <c r="H4312" t="s">
        <v>4630</v>
      </c>
      <c r="I4312" t="s">
        <v>41414</v>
      </c>
      <c r="J4312" t="s">
        <v>2674</v>
      </c>
      <c r="K4312" t="s">
        <v>41118</v>
      </c>
      <c r="L4312" t="s">
        <v>41415</v>
      </c>
      <c r="M4312" t="s">
        <v>41416</v>
      </c>
    </row>
    <row r="4313" spans="1:13">
      <c r="A4313" t="s">
        <v>177</v>
      </c>
      <c r="B4313" t="s">
        <v>177</v>
      </c>
      <c r="C4313" t="s">
        <v>1462</v>
      </c>
      <c r="D4313" t="s">
        <v>163</v>
      </c>
      <c r="E4313" t="s">
        <v>778</v>
      </c>
      <c r="F4313" t="s">
        <v>2</v>
      </c>
      <c r="G4313" t="s">
        <v>41417</v>
      </c>
      <c r="H4313" t="s">
        <v>3389</v>
      </c>
      <c r="I4313" t="s">
        <v>41418</v>
      </c>
      <c r="J4313" t="s">
        <v>2114</v>
      </c>
      <c r="K4313" t="s">
        <v>41419</v>
      </c>
      <c r="L4313" t="s">
        <v>41420</v>
      </c>
      <c r="M4313" t="s">
        <v>41421</v>
      </c>
    </row>
    <row r="4314" spans="1:13">
      <c r="A4314" t="s">
        <v>177</v>
      </c>
      <c r="B4314" t="s">
        <v>177</v>
      </c>
      <c r="C4314" t="s">
        <v>1462</v>
      </c>
      <c r="D4314" t="s">
        <v>163</v>
      </c>
      <c r="E4314" t="s">
        <v>778</v>
      </c>
      <c r="F4314" t="s">
        <v>4</v>
      </c>
      <c r="G4314" t="s">
        <v>41422</v>
      </c>
      <c r="H4314" t="s">
        <v>2502</v>
      </c>
      <c r="I4314" t="s">
        <v>32538</v>
      </c>
      <c r="J4314" t="s">
        <v>1698</v>
      </c>
      <c r="K4314" t="s">
        <v>41250</v>
      </c>
      <c r="L4314" t="s">
        <v>41423</v>
      </c>
      <c r="M4314" t="s">
        <v>35091</v>
      </c>
    </row>
    <row r="4315" spans="1:13">
      <c r="A4315" t="s">
        <v>177</v>
      </c>
      <c r="B4315" t="s">
        <v>177</v>
      </c>
      <c r="C4315" t="s">
        <v>1462</v>
      </c>
      <c r="D4315" t="s">
        <v>163</v>
      </c>
      <c r="E4315" t="s">
        <v>778</v>
      </c>
      <c r="F4315" t="s">
        <v>11</v>
      </c>
      <c r="G4315" t="s">
        <v>41424</v>
      </c>
      <c r="H4315" t="s">
        <v>2566</v>
      </c>
      <c r="I4315" t="s">
        <v>41425</v>
      </c>
      <c r="J4315" t="s">
        <v>1502</v>
      </c>
      <c r="K4315" t="s">
        <v>41218</v>
      </c>
      <c r="L4315" t="s">
        <v>41426</v>
      </c>
      <c r="M4315" t="s">
        <v>41427</v>
      </c>
    </row>
    <row r="4316" spans="1:13">
      <c r="A4316" t="s">
        <v>177</v>
      </c>
      <c r="B4316" t="s">
        <v>177</v>
      </c>
      <c r="C4316" t="s">
        <v>1462</v>
      </c>
      <c r="D4316" t="s">
        <v>163</v>
      </c>
      <c r="E4316" t="s">
        <v>778</v>
      </c>
      <c r="F4316" t="s">
        <v>20</v>
      </c>
      <c r="G4316" t="s">
        <v>41428</v>
      </c>
      <c r="H4316" t="s">
        <v>1853</v>
      </c>
      <c r="I4316" t="s">
        <v>41429</v>
      </c>
      <c r="J4316" t="s">
        <v>1482</v>
      </c>
      <c r="K4316" t="s">
        <v>41223</v>
      </c>
      <c r="L4316" t="s">
        <v>41430</v>
      </c>
      <c r="M4316" t="s">
        <v>41431</v>
      </c>
    </row>
    <row r="4317" spans="1:13">
      <c r="A4317" t="s">
        <v>177</v>
      </c>
      <c r="B4317" t="s">
        <v>177</v>
      </c>
      <c r="C4317" t="s">
        <v>1462</v>
      </c>
      <c r="D4317" t="s">
        <v>164</v>
      </c>
      <c r="E4317" t="s">
        <v>785</v>
      </c>
      <c r="F4317" t="s">
        <v>3</v>
      </c>
      <c r="G4317" t="s">
        <v>41432</v>
      </c>
      <c r="H4317" t="s">
        <v>2976</v>
      </c>
      <c r="I4317" t="s">
        <v>41433</v>
      </c>
      <c r="J4317" t="s">
        <v>2404</v>
      </c>
      <c r="K4317" t="s">
        <v>26428</v>
      </c>
      <c r="L4317" t="s">
        <v>41434</v>
      </c>
      <c r="M4317" t="s">
        <v>41435</v>
      </c>
    </row>
    <row r="4318" spans="1:13">
      <c r="A4318" t="s">
        <v>177</v>
      </c>
      <c r="B4318" t="s">
        <v>177</v>
      </c>
      <c r="C4318" t="s">
        <v>1462</v>
      </c>
      <c r="D4318" t="s">
        <v>164</v>
      </c>
      <c r="E4318" t="s">
        <v>785</v>
      </c>
      <c r="F4318" t="s">
        <v>10</v>
      </c>
      <c r="G4318" t="s">
        <v>41436</v>
      </c>
      <c r="H4318" t="s">
        <v>3377</v>
      </c>
      <c r="I4318" t="s">
        <v>41437</v>
      </c>
      <c r="J4318" t="s">
        <v>2544</v>
      </c>
      <c r="K4318" t="s">
        <v>41438</v>
      </c>
      <c r="L4318" t="s">
        <v>41439</v>
      </c>
      <c r="M4318" t="s">
        <v>41440</v>
      </c>
    </row>
    <row r="4319" spans="1:13">
      <c r="A4319" t="s">
        <v>177</v>
      </c>
      <c r="B4319" t="s">
        <v>177</v>
      </c>
      <c r="C4319" t="s">
        <v>1462</v>
      </c>
      <c r="D4319" t="s">
        <v>164</v>
      </c>
      <c r="E4319" t="s">
        <v>785</v>
      </c>
      <c r="F4319" t="s">
        <v>2</v>
      </c>
      <c r="G4319" t="s">
        <v>41441</v>
      </c>
      <c r="H4319" t="s">
        <v>3628</v>
      </c>
      <c r="I4319" t="s">
        <v>41442</v>
      </c>
      <c r="J4319" t="s">
        <v>2050</v>
      </c>
      <c r="K4319" t="s">
        <v>26324</v>
      </c>
      <c r="L4319" t="s">
        <v>41443</v>
      </c>
      <c r="M4319" t="s">
        <v>41444</v>
      </c>
    </row>
    <row r="4320" spans="1:13">
      <c r="A4320" t="s">
        <v>177</v>
      </c>
      <c r="B4320" t="s">
        <v>177</v>
      </c>
      <c r="C4320" t="s">
        <v>1462</v>
      </c>
      <c r="D4320" t="s">
        <v>164</v>
      </c>
      <c r="E4320" t="s">
        <v>785</v>
      </c>
      <c r="F4320" t="s">
        <v>4</v>
      </c>
      <c r="G4320" t="s">
        <v>41445</v>
      </c>
      <c r="H4320" t="s">
        <v>3500</v>
      </c>
      <c r="I4320" t="s">
        <v>41446</v>
      </c>
      <c r="J4320" t="s">
        <v>1918</v>
      </c>
      <c r="K4320" t="s">
        <v>15431</v>
      </c>
      <c r="L4320" t="s">
        <v>41447</v>
      </c>
      <c r="M4320" t="s">
        <v>41448</v>
      </c>
    </row>
    <row r="4321" spans="1:13">
      <c r="A4321" t="s">
        <v>177</v>
      </c>
      <c r="B4321" t="s">
        <v>177</v>
      </c>
      <c r="C4321" t="s">
        <v>1462</v>
      </c>
      <c r="D4321" t="s">
        <v>164</v>
      </c>
      <c r="E4321" t="s">
        <v>785</v>
      </c>
      <c r="F4321" t="s">
        <v>11</v>
      </c>
      <c r="G4321" t="s">
        <v>41449</v>
      </c>
      <c r="H4321" t="s">
        <v>2450</v>
      </c>
      <c r="I4321" t="s">
        <v>41450</v>
      </c>
      <c r="J4321" t="s">
        <v>1504</v>
      </c>
      <c r="K4321" t="s">
        <v>41451</v>
      </c>
      <c r="L4321" t="s">
        <v>373</v>
      </c>
      <c r="M4321" t="s">
        <v>41452</v>
      </c>
    </row>
    <row r="4322" spans="1:13">
      <c r="A4322" t="s">
        <v>177</v>
      </c>
      <c r="B4322" t="s">
        <v>177</v>
      </c>
      <c r="C4322" t="s">
        <v>1462</v>
      </c>
      <c r="D4322" t="s">
        <v>164</v>
      </c>
      <c r="E4322" t="s">
        <v>785</v>
      </c>
      <c r="F4322" t="s">
        <v>20</v>
      </c>
      <c r="G4322" t="s">
        <v>41453</v>
      </c>
      <c r="H4322" t="s">
        <v>2159</v>
      </c>
      <c r="I4322" t="s">
        <v>41454</v>
      </c>
      <c r="J4322" t="s">
        <v>1504</v>
      </c>
      <c r="K4322" t="s">
        <v>41451</v>
      </c>
      <c r="L4322" t="s">
        <v>41455</v>
      </c>
      <c r="M4322" t="s">
        <v>41456</v>
      </c>
    </row>
    <row r="4323" spans="1:13">
      <c r="A4323" t="s">
        <v>177</v>
      </c>
      <c r="B4323" t="s">
        <v>177</v>
      </c>
      <c r="C4323" t="s">
        <v>1462</v>
      </c>
      <c r="D4323" t="s">
        <v>164</v>
      </c>
      <c r="E4323" t="s">
        <v>793</v>
      </c>
      <c r="F4323" t="s">
        <v>3</v>
      </c>
      <c r="G4323" t="s">
        <v>41457</v>
      </c>
      <c r="H4323" t="s">
        <v>2014</v>
      </c>
      <c r="I4323" t="s">
        <v>41458</v>
      </c>
      <c r="J4323" t="s">
        <v>2384</v>
      </c>
      <c r="K4323" t="s">
        <v>15438</v>
      </c>
      <c r="L4323" t="s">
        <v>41459</v>
      </c>
      <c r="M4323" t="s">
        <v>34696</v>
      </c>
    </row>
    <row r="4324" spans="1:13">
      <c r="A4324" t="s">
        <v>177</v>
      </c>
      <c r="B4324" t="s">
        <v>177</v>
      </c>
      <c r="C4324" t="s">
        <v>1462</v>
      </c>
      <c r="D4324" t="s">
        <v>164</v>
      </c>
      <c r="E4324" t="s">
        <v>793</v>
      </c>
      <c r="F4324" t="s">
        <v>10</v>
      </c>
      <c r="G4324" t="s">
        <v>41460</v>
      </c>
      <c r="H4324" t="s">
        <v>2014</v>
      </c>
      <c r="I4324" t="s">
        <v>41458</v>
      </c>
      <c r="J4324" t="s">
        <v>2159</v>
      </c>
      <c r="K4324" t="s">
        <v>15420</v>
      </c>
      <c r="L4324" t="s">
        <v>29603</v>
      </c>
      <c r="M4324" t="s">
        <v>34696</v>
      </c>
    </row>
    <row r="4325" spans="1:13">
      <c r="A4325" t="s">
        <v>177</v>
      </c>
      <c r="B4325" t="s">
        <v>177</v>
      </c>
      <c r="C4325" t="s">
        <v>1462</v>
      </c>
      <c r="D4325" t="s">
        <v>164</v>
      </c>
      <c r="E4325" t="s">
        <v>793</v>
      </c>
      <c r="F4325" t="s">
        <v>2</v>
      </c>
      <c r="G4325" t="s">
        <v>41461</v>
      </c>
      <c r="H4325" t="s">
        <v>3623</v>
      </c>
      <c r="I4325" t="s">
        <v>41462</v>
      </c>
      <c r="J4325" t="s">
        <v>2029</v>
      </c>
      <c r="K4325" t="s">
        <v>41463</v>
      </c>
      <c r="L4325" t="s">
        <v>41464</v>
      </c>
      <c r="M4325" t="s">
        <v>41465</v>
      </c>
    </row>
    <row r="4326" spans="1:13">
      <c r="A4326" t="s">
        <v>177</v>
      </c>
      <c r="B4326" t="s">
        <v>177</v>
      </c>
      <c r="C4326" t="s">
        <v>1462</v>
      </c>
      <c r="D4326" t="s">
        <v>164</v>
      </c>
      <c r="E4326" t="s">
        <v>793</v>
      </c>
      <c r="F4326" t="s">
        <v>4</v>
      </c>
      <c r="G4326" t="s">
        <v>41466</v>
      </c>
      <c r="H4326" t="s">
        <v>2114</v>
      </c>
      <c r="I4326" t="s">
        <v>41467</v>
      </c>
      <c r="J4326" t="s">
        <v>1051</v>
      </c>
      <c r="K4326" t="s">
        <v>41468</v>
      </c>
      <c r="L4326" t="s">
        <v>41469</v>
      </c>
      <c r="M4326" t="s">
        <v>41470</v>
      </c>
    </row>
    <row r="4327" spans="1:13">
      <c r="A4327" t="s">
        <v>177</v>
      </c>
      <c r="B4327" t="s">
        <v>177</v>
      </c>
      <c r="C4327" t="s">
        <v>1462</v>
      </c>
      <c r="D4327" t="s">
        <v>164</v>
      </c>
      <c r="E4327" t="s">
        <v>793</v>
      </c>
      <c r="F4327" t="s">
        <v>11</v>
      </c>
      <c r="G4327" t="s">
        <v>41471</v>
      </c>
      <c r="H4327" t="s">
        <v>2530</v>
      </c>
      <c r="I4327" t="s">
        <v>41472</v>
      </c>
      <c r="J4327" t="s">
        <v>3800</v>
      </c>
      <c r="K4327" t="s">
        <v>3808</v>
      </c>
      <c r="L4327" t="s">
        <v>41473</v>
      </c>
      <c r="M4327" t="s">
        <v>41474</v>
      </c>
    </row>
    <row r="4328" spans="1:13">
      <c r="A4328" t="s">
        <v>177</v>
      </c>
      <c r="B4328" t="s">
        <v>177</v>
      </c>
      <c r="C4328" t="s">
        <v>1462</v>
      </c>
      <c r="D4328" t="s">
        <v>164</v>
      </c>
      <c r="E4328" t="s">
        <v>793</v>
      </c>
      <c r="F4328" t="s">
        <v>20</v>
      </c>
      <c r="G4328" t="s">
        <v>41475</v>
      </c>
      <c r="H4328" t="s">
        <v>1786</v>
      </c>
      <c r="I4328" t="s">
        <v>41476</v>
      </c>
      <c r="J4328" t="s">
        <v>3800</v>
      </c>
      <c r="K4328" t="s">
        <v>3808</v>
      </c>
      <c r="L4328" t="s">
        <v>41477</v>
      </c>
      <c r="M4328" t="s">
        <v>41478</v>
      </c>
    </row>
    <row r="4329" spans="1:13">
      <c r="A4329" t="s">
        <v>177</v>
      </c>
      <c r="B4329" t="s">
        <v>177</v>
      </c>
      <c r="C4329" t="s">
        <v>1462</v>
      </c>
      <c r="D4329" t="s">
        <v>164</v>
      </c>
      <c r="E4329" t="s">
        <v>801</v>
      </c>
      <c r="F4329" t="s">
        <v>3</v>
      </c>
      <c r="G4329" t="s">
        <v>41479</v>
      </c>
      <c r="H4329" t="s">
        <v>1337</v>
      </c>
      <c r="I4329" t="s">
        <v>41480</v>
      </c>
      <c r="J4329" t="s">
        <v>2654</v>
      </c>
      <c r="K4329" t="s">
        <v>41481</v>
      </c>
      <c r="L4329" t="s">
        <v>41482</v>
      </c>
      <c r="M4329" t="s">
        <v>41483</v>
      </c>
    </row>
    <row r="4330" spans="1:13">
      <c r="A4330" t="s">
        <v>177</v>
      </c>
      <c r="B4330" t="s">
        <v>177</v>
      </c>
      <c r="C4330" t="s">
        <v>1462</v>
      </c>
      <c r="D4330" t="s">
        <v>164</v>
      </c>
      <c r="E4330" t="s">
        <v>801</v>
      </c>
      <c r="F4330" t="s">
        <v>10</v>
      </c>
      <c r="G4330" t="s">
        <v>41484</v>
      </c>
      <c r="H4330" t="s">
        <v>2499</v>
      </c>
      <c r="I4330" t="s">
        <v>41485</v>
      </c>
      <c r="J4330" t="s">
        <v>2463</v>
      </c>
      <c r="K4330" t="s">
        <v>41486</v>
      </c>
      <c r="L4330" t="s">
        <v>41487</v>
      </c>
      <c r="M4330" t="s">
        <v>41488</v>
      </c>
    </row>
    <row r="4331" spans="1:13">
      <c r="A4331" t="s">
        <v>177</v>
      </c>
      <c r="B4331" t="s">
        <v>177</v>
      </c>
      <c r="C4331" t="s">
        <v>1462</v>
      </c>
      <c r="D4331" t="s">
        <v>164</v>
      </c>
      <c r="E4331" t="s">
        <v>801</v>
      </c>
      <c r="F4331" t="s">
        <v>2</v>
      </c>
      <c r="G4331" t="s">
        <v>41489</v>
      </c>
      <c r="H4331" t="s">
        <v>1936</v>
      </c>
      <c r="I4331" t="s">
        <v>41490</v>
      </c>
      <c r="J4331" t="s">
        <v>1786</v>
      </c>
      <c r="K4331" t="s">
        <v>41491</v>
      </c>
      <c r="L4331" t="s">
        <v>41492</v>
      </c>
      <c r="M4331" t="s">
        <v>41493</v>
      </c>
    </row>
    <row r="4332" spans="1:13">
      <c r="A4332" t="s">
        <v>177</v>
      </c>
      <c r="B4332" t="s">
        <v>177</v>
      </c>
      <c r="C4332" t="s">
        <v>1462</v>
      </c>
      <c r="D4332" t="s">
        <v>164</v>
      </c>
      <c r="E4332" t="s">
        <v>801</v>
      </c>
      <c r="F4332" t="s">
        <v>4</v>
      </c>
      <c r="G4332" t="s">
        <v>41494</v>
      </c>
      <c r="H4332" t="s">
        <v>1939</v>
      </c>
      <c r="I4332" t="s">
        <v>41495</v>
      </c>
      <c r="J4332" t="s">
        <v>1592</v>
      </c>
      <c r="K4332" t="s">
        <v>41496</v>
      </c>
      <c r="L4332" t="s">
        <v>41497</v>
      </c>
      <c r="M4332" t="s">
        <v>41498</v>
      </c>
    </row>
    <row r="4333" spans="1:13">
      <c r="A4333" t="s">
        <v>177</v>
      </c>
      <c r="B4333" t="s">
        <v>177</v>
      </c>
      <c r="C4333" t="s">
        <v>1462</v>
      </c>
      <c r="D4333" t="s">
        <v>164</v>
      </c>
      <c r="E4333" t="s">
        <v>801</v>
      </c>
      <c r="F4333" t="s">
        <v>11</v>
      </c>
      <c r="G4333" t="s">
        <v>41499</v>
      </c>
      <c r="H4333" t="s">
        <v>2052</v>
      </c>
      <c r="I4333" t="s">
        <v>41500</v>
      </c>
      <c r="J4333" t="s">
        <v>1482</v>
      </c>
      <c r="K4333" t="s">
        <v>41501</v>
      </c>
      <c r="L4333" t="s">
        <v>41502</v>
      </c>
      <c r="M4333" t="s">
        <v>41503</v>
      </c>
    </row>
    <row r="4334" spans="1:13">
      <c r="A4334" t="s">
        <v>177</v>
      </c>
      <c r="B4334" t="s">
        <v>177</v>
      </c>
      <c r="C4334" t="s">
        <v>1462</v>
      </c>
      <c r="D4334" t="s">
        <v>164</v>
      </c>
      <c r="E4334" t="s">
        <v>801</v>
      </c>
      <c r="F4334" t="s">
        <v>20</v>
      </c>
      <c r="G4334" t="s">
        <v>41504</v>
      </c>
      <c r="H4334" t="s">
        <v>1592</v>
      </c>
      <c r="I4334" t="s">
        <v>41505</v>
      </c>
      <c r="J4334" t="s">
        <v>3800</v>
      </c>
      <c r="K4334" t="s">
        <v>3808</v>
      </c>
      <c r="L4334" t="s">
        <v>32174</v>
      </c>
      <c r="M4334" t="s">
        <v>41506</v>
      </c>
    </row>
    <row r="4335" spans="1:13">
      <c r="A4335" t="s">
        <v>177</v>
      </c>
      <c r="B4335" t="s">
        <v>177</v>
      </c>
      <c r="C4335" t="s">
        <v>1462</v>
      </c>
      <c r="D4335" t="s">
        <v>164</v>
      </c>
      <c r="E4335" t="s">
        <v>809</v>
      </c>
      <c r="F4335" t="s">
        <v>3</v>
      </c>
      <c r="G4335" t="s">
        <v>41507</v>
      </c>
      <c r="H4335" t="s">
        <v>1285</v>
      </c>
      <c r="I4335" t="s">
        <v>41508</v>
      </c>
      <c r="J4335" t="s">
        <v>3628</v>
      </c>
      <c r="K4335" t="s">
        <v>41509</v>
      </c>
      <c r="L4335" t="s">
        <v>41510</v>
      </c>
      <c r="M4335" t="s">
        <v>41511</v>
      </c>
    </row>
    <row r="4336" spans="1:13">
      <c r="A4336" t="s">
        <v>177</v>
      </c>
      <c r="B4336" t="s">
        <v>177</v>
      </c>
      <c r="C4336" t="s">
        <v>1462</v>
      </c>
      <c r="D4336" t="s">
        <v>164</v>
      </c>
      <c r="E4336" t="s">
        <v>809</v>
      </c>
      <c r="F4336" t="s">
        <v>10</v>
      </c>
      <c r="G4336" t="s">
        <v>41512</v>
      </c>
      <c r="H4336" t="s">
        <v>2487</v>
      </c>
      <c r="I4336" t="s">
        <v>41513</v>
      </c>
      <c r="J4336" t="s">
        <v>2029</v>
      </c>
      <c r="K4336" t="s">
        <v>41463</v>
      </c>
      <c r="L4336" t="s">
        <v>29523</v>
      </c>
      <c r="M4336" t="s">
        <v>41514</v>
      </c>
    </row>
    <row r="4337" spans="1:13">
      <c r="A4337" t="s">
        <v>177</v>
      </c>
      <c r="B4337" t="s">
        <v>177</v>
      </c>
      <c r="C4337" t="s">
        <v>1462</v>
      </c>
      <c r="D4337" t="s">
        <v>164</v>
      </c>
      <c r="E4337" t="s">
        <v>809</v>
      </c>
      <c r="F4337" t="s">
        <v>2</v>
      </c>
      <c r="G4337" t="s">
        <v>41515</v>
      </c>
      <c r="H4337" t="s">
        <v>2384</v>
      </c>
      <c r="I4337" t="s">
        <v>41516</v>
      </c>
      <c r="J4337" t="s">
        <v>1721</v>
      </c>
      <c r="K4337" t="s">
        <v>41517</v>
      </c>
      <c r="L4337" t="s">
        <v>41518</v>
      </c>
      <c r="M4337" t="s">
        <v>41519</v>
      </c>
    </row>
    <row r="4338" spans="1:13">
      <c r="A4338" t="s">
        <v>177</v>
      </c>
      <c r="B4338" t="s">
        <v>177</v>
      </c>
      <c r="C4338" t="s">
        <v>1462</v>
      </c>
      <c r="D4338" t="s">
        <v>164</v>
      </c>
      <c r="E4338" t="s">
        <v>809</v>
      </c>
      <c r="F4338" t="s">
        <v>4</v>
      </c>
      <c r="G4338" t="s">
        <v>41520</v>
      </c>
      <c r="H4338" t="s">
        <v>1657</v>
      </c>
      <c r="I4338" t="s">
        <v>41521</v>
      </c>
      <c r="J4338" t="s">
        <v>1504</v>
      </c>
      <c r="K4338" t="s">
        <v>41451</v>
      </c>
      <c r="L4338" t="s">
        <v>8700</v>
      </c>
      <c r="M4338" t="s">
        <v>41522</v>
      </c>
    </row>
    <row r="4339" spans="1:13">
      <c r="A4339" t="s">
        <v>177</v>
      </c>
      <c r="B4339" t="s">
        <v>177</v>
      </c>
      <c r="C4339" t="s">
        <v>1462</v>
      </c>
      <c r="D4339" t="s">
        <v>164</v>
      </c>
      <c r="E4339" t="s">
        <v>809</v>
      </c>
      <c r="F4339" t="s">
        <v>11</v>
      </c>
      <c r="G4339" t="s">
        <v>41523</v>
      </c>
      <c r="H4339" t="s">
        <v>1698</v>
      </c>
      <c r="I4339" t="s">
        <v>41524</v>
      </c>
      <c r="J4339" t="s">
        <v>1051</v>
      </c>
      <c r="K4339" t="s">
        <v>41468</v>
      </c>
      <c r="L4339" t="s">
        <v>1134</v>
      </c>
      <c r="M4339" t="s">
        <v>41525</v>
      </c>
    </row>
    <row r="4340" spans="1:13">
      <c r="A4340" t="s">
        <v>177</v>
      </c>
      <c r="B4340" t="s">
        <v>177</v>
      </c>
      <c r="C4340" t="s">
        <v>1462</v>
      </c>
      <c r="D4340" t="s">
        <v>164</v>
      </c>
      <c r="E4340" t="s">
        <v>809</v>
      </c>
      <c r="F4340" t="s">
        <v>20</v>
      </c>
      <c r="G4340" t="s">
        <v>41526</v>
      </c>
      <c r="H4340" t="s">
        <v>1504</v>
      </c>
      <c r="I4340" t="s">
        <v>41527</v>
      </c>
      <c r="J4340" t="s">
        <v>3800</v>
      </c>
      <c r="K4340" t="s">
        <v>3808</v>
      </c>
      <c r="L4340" t="s">
        <v>15117</v>
      </c>
      <c r="M4340" t="s">
        <v>7404</v>
      </c>
    </row>
    <row r="4341" spans="1:13">
      <c r="A4341" t="s">
        <v>177</v>
      </c>
      <c r="B4341" t="s">
        <v>177</v>
      </c>
      <c r="C4341" t="s">
        <v>1680</v>
      </c>
      <c r="D4341" t="s">
        <v>150</v>
      </c>
      <c r="E4341" t="s">
        <v>179</v>
      </c>
      <c r="F4341" t="s">
        <v>3</v>
      </c>
      <c r="G4341" t="s">
        <v>41528</v>
      </c>
      <c r="H4341" t="s">
        <v>2615</v>
      </c>
      <c r="I4341" t="s">
        <v>41529</v>
      </c>
      <c r="J4341" t="s">
        <v>1742</v>
      </c>
      <c r="K4341" t="s">
        <v>41530</v>
      </c>
      <c r="L4341" t="s">
        <v>41531</v>
      </c>
      <c r="M4341" t="s">
        <v>41532</v>
      </c>
    </row>
    <row r="4342" spans="1:13">
      <c r="A4342" t="s">
        <v>177</v>
      </c>
      <c r="B4342" t="s">
        <v>177</v>
      </c>
      <c r="C4342" t="s">
        <v>1680</v>
      </c>
      <c r="D4342" t="s">
        <v>150</v>
      </c>
      <c r="E4342" t="s">
        <v>179</v>
      </c>
      <c r="F4342" t="s">
        <v>10</v>
      </c>
      <c r="G4342" t="s">
        <v>41533</v>
      </c>
      <c r="H4342" t="s">
        <v>2779</v>
      </c>
      <c r="I4342" t="s">
        <v>15982</v>
      </c>
      <c r="J4342" t="s">
        <v>2137</v>
      </c>
      <c r="K4342" t="s">
        <v>33410</v>
      </c>
      <c r="L4342" t="s">
        <v>41534</v>
      </c>
      <c r="M4342" t="s">
        <v>41535</v>
      </c>
    </row>
    <row r="4343" spans="1:13">
      <c r="A4343" t="s">
        <v>177</v>
      </c>
      <c r="B4343" t="s">
        <v>177</v>
      </c>
      <c r="C4343" t="s">
        <v>1680</v>
      </c>
      <c r="D4343" t="s">
        <v>150</v>
      </c>
      <c r="E4343" t="s">
        <v>179</v>
      </c>
      <c r="F4343" t="s">
        <v>2</v>
      </c>
      <c r="G4343" t="s">
        <v>41536</v>
      </c>
      <c r="H4343" t="s">
        <v>2982</v>
      </c>
      <c r="I4343" t="s">
        <v>28388</v>
      </c>
      <c r="J4343" t="s">
        <v>2007</v>
      </c>
      <c r="K4343" t="s">
        <v>41537</v>
      </c>
      <c r="L4343" t="s">
        <v>41538</v>
      </c>
      <c r="M4343" t="s">
        <v>41539</v>
      </c>
    </row>
    <row r="4344" spans="1:13">
      <c r="A4344" t="s">
        <v>177</v>
      </c>
      <c r="B4344" t="s">
        <v>177</v>
      </c>
      <c r="C4344" t="s">
        <v>1680</v>
      </c>
      <c r="D4344" t="s">
        <v>150</v>
      </c>
      <c r="E4344" t="s">
        <v>179</v>
      </c>
      <c r="F4344" t="s">
        <v>4</v>
      </c>
      <c r="G4344" t="s">
        <v>41540</v>
      </c>
      <c r="H4344" t="s">
        <v>2114</v>
      </c>
      <c r="I4344" t="s">
        <v>41541</v>
      </c>
      <c r="J4344" t="s">
        <v>1502</v>
      </c>
      <c r="K4344" t="s">
        <v>33489</v>
      </c>
      <c r="L4344" t="s">
        <v>41542</v>
      </c>
      <c r="M4344" t="s">
        <v>41543</v>
      </c>
    </row>
    <row r="4345" spans="1:13">
      <c r="A4345" t="s">
        <v>177</v>
      </c>
      <c r="B4345" t="s">
        <v>177</v>
      </c>
      <c r="C4345" t="s">
        <v>1680</v>
      </c>
      <c r="D4345" t="s">
        <v>150</v>
      </c>
      <c r="E4345" t="s">
        <v>179</v>
      </c>
      <c r="F4345" t="s">
        <v>11</v>
      </c>
      <c r="G4345" t="s">
        <v>41544</v>
      </c>
      <c r="H4345" t="s">
        <v>1354</v>
      </c>
      <c r="I4345" t="s">
        <v>41545</v>
      </c>
      <c r="J4345" t="s">
        <v>1482</v>
      </c>
      <c r="K4345" t="s">
        <v>41546</v>
      </c>
      <c r="L4345" t="s">
        <v>41547</v>
      </c>
      <c r="M4345" t="s">
        <v>41548</v>
      </c>
    </row>
    <row r="4346" spans="1:13">
      <c r="A4346" t="s">
        <v>177</v>
      </c>
      <c r="B4346" t="s">
        <v>177</v>
      </c>
      <c r="C4346" t="s">
        <v>1680</v>
      </c>
      <c r="D4346" t="s">
        <v>150</v>
      </c>
      <c r="E4346" t="s">
        <v>179</v>
      </c>
      <c r="F4346" t="s">
        <v>20</v>
      </c>
      <c r="G4346" t="s">
        <v>41549</v>
      </c>
      <c r="H4346" t="s">
        <v>1786</v>
      </c>
      <c r="I4346" t="s">
        <v>38315</v>
      </c>
      <c r="J4346" t="s">
        <v>1482</v>
      </c>
      <c r="K4346" t="s">
        <v>41546</v>
      </c>
      <c r="L4346" t="s">
        <v>25413</v>
      </c>
      <c r="M4346" t="s">
        <v>41550</v>
      </c>
    </row>
    <row r="4347" spans="1:13">
      <c r="A4347" t="s">
        <v>177</v>
      </c>
      <c r="B4347" t="s">
        <v>177</v>
      </c>
      <c r="C4347" t="s">
        <v>1680</v>
      </c>
      <c r="D4347" t="s">
        <v>150</v>
      </c>
      <c r="E4347" t="s">
        <v>188</v>
      </c>
      <c r="F4347" t="s">
        <v>3</v>
      </c>
      <c r="G4347" t="s">
        <v>41551</v>
      </c>
      <c r="H4347" t="s">
        <v>3258</v>
      </c>
      <c r="I4347" t="s">
        <v>41552</v>
      </c>
      <c r="J4347" t="s">
        <v>2976</v>
      </c>
      <c r="K4347" t="s">
        <v>41553</v>
      </c>
      <c r="L4347" t="s">
        <v>41554</v>
      </c>
      <c r="M4347" t="s">
        <v>41555</v>
      </c>
    </row>
    <row r="4348" spans="1:13">
      <c r="A4348" t="s">
        <v>177</v>
      </c>
      <c r="B4348" t="s">
        <v>177</v>
      </c>
      <c r="C4348" t="s">
        <v>1680</v>
      </c>
      <c r="D4348" t="s">
        <v>150</v>
      </c>
      <c r="E4348" t="s">
        <v>188</v>
      </c>
      <c r="F4348" t="s">
        <v>10</v>
      </c>
      <c r="G4348" t="s">
        <v>41556</v>
      </c>
      <c r="H4348" t="s">
        <v>3623</v>
      </c>
      <c r="I4348" t="s">
        <v>38329</v>
      </c>
      <c r="J4348" t="s">
        <v>1742</v>
      </c>
      <c r="K4348" t="s">
        <v>41530</v>
      </c>
      <c r="L4348" t="s">
        <v>26235</v>
      </c>
      <c r="M4348" t="s">
        <v>28347</v>
      </c>
    </row>
    <row r="4349" spans="1:13">
      <c r="A4349" t="s">
        <v>177</v>
      </c>
      <c r="B4349" t="s">
        <v>177</v>
      </c>
      <c r="C4349" t="s">
        <v>1680</v>
      </c>
      <c r="D4349" t="s">
        <v>150</v>
      </c>
      <c r="E4349" t="s">
        <v>188</v>
      </c>
      <c r="F4349" t="s">
        <v>2</v>
      </c>
      <c r="G4349" t="s">
        <v>41557</v>
      </c>
      <c r="H4349" t="s">
        <v>2101</v>
      </c>
      <c r="I4349" t="s">
        <v>41558</v>
      </c>
      <c r="J4349" t="s">
        <v>1764</v>
      </c>
      <c r="K4349" t="s">
        <v>41559</v>
      </c>
      <c r="L4349" t="s">
        <v>41560</v>
      </c>
      <c r="M4349" t="s">
        <v>11612</v>
      </c>
    </row>
    <row r="4350" spans="1:13">
      <c r="A4350" t="s">
        <v>177</v>
      </c>
      <c r="B4350" t="s">
        <v>177</v>
      </c>
      <c r="C4350" t="s">
        <v>1680</v>
      </c>
      <c r="D4350" t="s">
        <v>150</v>
      </c>
      <c r="E4350" t="s">
        <v>188</v>
      </c>
      <c r="F4350" t="s">
        <v>4</v>
      </c>
      <c r="G4350" t="s">
        <v>41561</v>
      </c>
      <c r="H4350" t="s">
        <v>2049</v>
      </c>
      <c r="I4350" t="s">
        <v>12103</v>
      </c>
      <c r="J4350" t="s">
        <v>1613</v>
      </c>
      <c r="K4350" t="s">
        <v>11389</v>
      </c>
      <c r="L4350" t="s">
        <v>29127</v>
      </c>
      <c r="M4350" t="s">
        <v>41562</v>
      </c>
    </row>
    <row r="4351" spans="1:13">
      <c r="A4351" t="s">
        <v>177</v>
      </c>
      <c r="B4351" t="s">
        <v>177</v>
      </c>
      <c r="C4351" t="s">
        <v>1680</v>
      </c>
      <c r="D4351" t="s">
        <v>150</v>
      </c>
      <c r="E4351" t="s">
        <v>188</v>
      </c>
      <c r="F4351" t="s">
        <v>11</v>
      </c>
      <c r="G4351" t="s">
        <v>41563</v>
      </c>
      <c r="H4351" t="s">
        <v>2029</v>
      </c>
      <c r="I4351" t="s">
        <v>41564</v>
      </c>
      <c r="J4351" t="s">
        <v>1051</v>
      </c>
      <c r="K4351" t="s">
        <v>41565</v>
      </c>
      <c r="L4351" t="s">
        <v>41566</v>
      </c>
      <c r="M4351" t="s">
        <v>11636</v>
      </c>
    </row>
    <row r="4352" spans="1:13">
      <c r="A4352" t="s">
        <v>177</v>
      </c>
      <c r="B4352" t="s">
        <v>177</v>
      </c>
      <c r="C4352" t="s">
        <v>1680</v>
      </c>
      <c r="D4352" t="s">
        <v>150</v>
      </c>
      <c r="E4352" t="s">
        <v>188</v>
      </c>
      <c r="F4352" t="s">
        <v>20</v>
      </c>
      <c r="G4352" t="s">
        <v>41567</v>
      </c>
      <c r="H4352" t="s">
        <v>1657</v>
      </c>
      <c r="I4352" t="s">
        <v>41568</v>
      </c>
      <c r="J4352" t="s">
        <v>3800</v>
      </c>
      <c r="K4352" t="s">
        <v>3808</v>
      </c>
      <c r="L4352" t="s">
        <v>25650</v>
      </c>
      <c r="M4352" t="s">
        <v>41569</v>
      </c>
    </row>
    <row r="4353" spans="1:13">
      <c r="A4353" t="s">
        <v>177</v>
      </c>
      <c r="B4353" t="s">
        <v>177</v>
      </c>
      <c r="C4353" t="s">
        <v>1680</v>
      </c>
      <c r="D4353" t="s">
        <v>150</v>
      </c>
      <c r="E4353" t="s">
        <v>197</v>
      </c>
      <c r="F4353" t="s">
        <v>3</v>
      </c>
      <c r="G4353" t="s">
        <v>41570</v>
      </c>
      <c r="H4353" t="s">
        <v>910</v>
      </c>
      <c r="I4353" t="s">
        <v>41571</v>
      </c>
      <c r="J4353" t="s">
        <v>3013</v>
      </c>
      <c r="K4353" t="s">
        <v>41572</v>
      </c>
      <c r="L4353" t="s">
        <v>41573</v>
      </c>
      <c r="M4353" t="s">
        <v>41574</v>
      </c>
    </row>
    <row r="4354" spans="1:13">
      <c r="A4354" t="s">
        <v>177</v>
      </c>
      <c r="B4354" t="s">
        <v>177</v>
      </c>
      <c r="C4354" t="s">
        <v>1680</v>
      </c>
      <c r="D4354" t="s">
        <v>150</v>
      </c>
      <c r="E4354" t="s">
        <v>197</v>
      </c>
      <c r="F4354" t="s">
        <v>10</v>
      </c>
      <c r="G4354" t="s">
        <v>41575</v>
      </c>
      <c r="H4354" t="s">
        <v>3389</v>
      </c>
      <c r="I4354" t="s">
        <v>41576</v>
      </c>
      <c r="J4354" t="s">
        <v>2027</v>
      </c>
      <c r="K4354" t="s">
        <v>41577</v>
      </c>
      <c r="L4354" t="s">
        <v>41578</v>
      </c>
      <c r="M4354" t="s">
        <v>41579</v>
      </c>
    </row>
    <row r="4355" spans="1:13">
      <c r="A4355" t="s">
        <v>177</v>
      </c>
      <c r="B4355" t="s">
        <v>177</v>
      </c>
      <c r="C4355" t="s">
        <v>1680</v>
      </c>
      <c r="D4355" t="s">
        <v>150</v>
      </c>
      <c r="E4355" t="s">
        <v>197</v>
      </c>
      <c r="F4355" t="s">
        <v>2</v>
      </c>
      <c r="G4355" t="s">
        <v>41580</v>
      </c>
      <c r="H4355" t="s">
        <v>2049</v>
      </c>
      <c r="I4355" t="s">
        <v>12103</v>
      </c>
      <c r="J4355" t="s">
        <v>1053</v>
      </c>
      <c r="K4355" t="s">
        <v>41581</v>
      </c>
      <c r="L4355" t="s">
        <v>41582</v>
      </c>
      <c r="M4355" t="s">
        <v>41583</v>
      </c>
    </row>
    <row r="4356" spans="1:13">
      <c r="A4356" t="s">
        <v>177</v>
      </c>
      <c r="B4356" t="s">
        <v>177</v>
      </c>
      <c r="C4356" t="s">
        <v>1680</v>
      </c>
      <c r="D4356" t="s">
        <v>150</v>
      </c>
      <c r="E4356" t="s">
        <v>197</v>
      </c>
      <c r="F4356" t="s">
        <v>4</v>
      </c>
      <c r="G4356" t="s">
        <v>41584</v>
      </c>
      <c r="H4356" t="s">
        <v>1698</v>
      </c>
      <c r="I4356" t="s">
        <v>12128</v>
      </c>
      <c r="J4356" t="s">
        <v>1504</v>
      </c>
      <c r="K4356" t="s">
        <v>41585</v>
      </c>
      <c r="L4356" t="s">
        <v>15069</v>
      </c>
      <c r="M4356" t="s">
        <v>41586</v>
      </c>
    </row>
    <row r="4357" spans="1:13">
      <c r="A4357" t="s">
        <v>177</v>
      </c>
      <c r="B4357" t="s">
        <v>177</v>
      </c>
      <c r="C4357" t="s">
        <v>1680</v>
      </c>
      <c r="D4357" t="s">
        <v>150</v>
      </c>
      <c r="E4357" t="s">
        <v>197</v>
      </c>
      <c r="F4357" t="s">
        <v>11</v>
      </c>
      <c r="G4357" t="s">
        <v>41587</v>
      </c>
      <c r="H4357" t="s">
        <v>1939</v>
      </c>
      <c r="I4357" t="s">
        <v>6895</v>
      </c>
      <c r="J4357" t="s">
        <v>1051</v>
      </c>
      <c r="K4357" t="s">
        <v>41565</v>
      </c>
      <c r="L4357" t="s">
        <v>469</v>
      </c>
      <c r="M4357" t="s">
        <v>41588</v>
      </c>
    </row>
    <row r="4358" spans="1:13">
      <c r="A4358" t="s">
        <v>177</v>
      </c>
      <c r="B4358" t="s">
        <v>177</v>
      </c>
      <c r="C4358" t="s">
        <v>1680</v>
      </c>
      <c r="D4358" t="s">
        <v>150</v>
      </c>
      <c r="E4358" t="s">
        <v>197</v>
      </c>
      <c r="F4358" t="s">
        <v>20</v>
      </c>
      <c r="G4358" t="s">
        <v>41589</v>
      </c>
      <c r="H4358" t="s">
        <v>1546</v>
      </c>
      <c r="I4358" t="s">
        <v>28360</v>
      </c>
      <c r="J4358" t="s">
        <v>1051</v>
      </c>
      <c r="K4358" t="s">
        <v>41565</v>
      </c>
      <c r="L4358" t="s">
        <v>16337</v>
      </c>
      <c r="M4358" t="s">
        <v>41590</v>
      </c>
    </row>
    <row r="4359" spans="1:13">
      <c r="A4359" t="s">
        <v>177</v>
      </c>
      <c r="B4359" t="s">
        <v>177</v>
      </c>
      <c r="C4359" t="s">
        <v>1680</v>
      </c>
      <c r="D4359" t="s">
        <v>150</v>
      </c>
      <c r="E4359" t="s">
        <v>206</v>
      </c>
      <c r="F4359" t="s">
        <v>3</v>
      </c>
      <c r="G4359" t="s">
        <v>41591</v>
      </c>
      <c r="H4359" t="s">
        <v>2510</v>
      </c>
      <c r="I4359" t="s">
        <v>41592</v>
      </c>
      <c r="J4359" t="s">
        <v>2551</v>
      </c>
      <c r="K4359" t="s">
        <v>41593</v>
      </c>
      <c r="L4359" t="s">
        <v>41594</v>
      </c>
      <c r="M4359" t="s">
        <v>41595</v>
      </c>
    </row>
    <row r="4360" spans="1:13">
      <c r="A4360" t="s">
        <v>177</v>
      </c>
      <c r="B4360" t="s">
        <v>177</v>
      </c>
      <c r="C4360" t="s">
        <v>1680</v>
      </c>
      <c r="D4360" t="s">
        <v>150</v>
      </c>
      <c r="E4360" t="s">
        <v>206</v>
      </c>
      <c r="F4360" t="s">
        <v>10</v>
      </c>
      <c r="G4360" t="s">
        <v>41596</v>
      </c>
      <c r="H4360" t="s">
        <v>2134</v>
      </c>
      <c r="I4360" t="s">
        <v>28392</v>
      </c>
      <c r="J4360" t="s">
        <v>1918</v>
      </c>
      <c r="K4360" t="s">
        <v>41597</v>
      </c>
      <c r="L4360" t="s">
        <v>41598</v>
      </c>
      <c r="M4360" t="s">
        <v>16991</v>
      </c>
    </row>
    <row r="4361" spans="1:13">
      <c r="A4361" t="s">
        <v>177</v>
      </c>
      <c r="B4361" t="s">
        <v>177</v>
      </c>
      <c r="C4361" t="s">
        <v>1680</v>
      </c>
      <c r="D4361" t="s">
        <v>150</v>
      </c>
      <c r="E4361" t="s">
        <v>206</v>
      </c>
      <c r="F4361" t="s">
        <v>2</v>
      </c>
      <c r="G4361" t="s">
        <v>41599</v>
      </c>
      <c r="H4361" t="s">
        <v>1786</v>
      </c>
      <c r="I4361" t="s">
        <v>38315</v>
      </c>
      <c r="J4361" t="s">
        <v>1546</v>
      </c>
      <c r="K4361" t="s">
        <v>41600</v>
      </c>
      <c r="L4361" t="s">
        <v>1169</v>
      </c>
      <c r="M4361" t="s">
        <v>41601</v>
      </c>
    </row>
    <row r="4362" spans="1:13">
      <c r="A4362" t="s">
        <v>177</v>
      </c>
      <c r="B4362" t="s">
        <v>177</v>
      </c>
      <c r="C4362" t="s">
        <v>1680</v>
      </c>
      <c r="D4362" t="s">
        <v>150</v>
      </c>
      <c r="E4362" t="s">
        <v>206</v>
      </c>
      <c r="F4362" t="s">
        <v>4</v>
      </c>
      <c r="G4362" t="s">
        <v>41602</v>
      </c>
      <c r="H4362" t="s">
        <v>1051</v>
      </c>
      <c r="I4362" t="s">
        <v>41603</v>
      </c>
      <c r="J4362" t="s">
        <v>3800</v>
      </c>
      <c r="K4362" t="s">
        <v>3808</v>
      </c>
      <c r="L4362" t="s">
        <v>32019</v>
      </c>
      <c r="M4362" t="s">
        <v>41604</v>
      </c>
    </row>
    <row r="4363" spans="1:13">
      <c r="A4363" t="s">
        <v>177</v>
      </c>
      <c r="B4363" t="s">
        <v>177</v>
      </c>
      <c r="C4363" t="s">
        <v>1680</v>
      </c>
      <c r="D4363" t="s">
        <v>150</v>
      </c>
      <c r="E4363" t="s">
        <v>206</v>
      </c>
      <c r="F4363" t="s">
        <v>11</v>
      </c>
      <c r="G4363" t="s">
        <v>41605</v>
      </c>
      <c r="H4363" t="s">
        <v>1053</v>
      </c>
      <c r="I4363" t="s">
        <v>41606</v>
      </c>
      <c r="J4363" t="s">
        <v>3800</v>
      </c>
      <c r="K4363" t="s">
        <v>3808</v>
      </c>
      <c r="L4363" t="s">
        <v>41607</v>
      </c>
      <c r="M4363" t="s">
        <v>41608</v>
      </c>
    </row>
    <row r="4364" spans="1:13">
      <c r="A4364" t="s">
        <v>177</v>
      </c>
      <c r="B4364" t="s">
        <v>177</v>
      </c>
      <c r="C4364" t="s">
        <v>1680</v>
      </c>
      <c r="D4364" t="s">
        <v>150</v>
      </c>
      <c r="E4364" t="s">
        <v>206</v>
      </c>
      <c r="F4364" t="s">
        <v>20</v>
      </c>
      <c r="G4364" t="s">
        <v>41609</v>
      </c>
      <c r="H4364" t="s">
        <v>1657</v>
      </c>
      <c r="I4364" t="s">
        <v>41568</v>
      </c>
      <c r="J4364" t="s">
        <v>3800</v>
      </c>
      <c r="K4364" t="s">
        <v>3808</v>
      </c>
      <c r="L4364" t="s">
        <v>25650</v>
      </c>
      <c r="M4364" t="s">
        <v>8184</v>
      </c>
    </row>
    <row r="4365" spans="1:13">
      <c r="A4365" t="s">
        <v>177</v>
      </c>
      <c r="B4365" t="s">
        <v>177</v>
      </c>
      <c r="C4365" t="s">
        <v>1680</v>
      </c>
      <c r="D4365" t="s">
        <v>151</v>
      </c>
      <c r="E4365" t="s">
        <v>214</v>
      </c>
      <c r="F4365" t="s">
        <v>3</v>
      </c>
      <c r="G4365" t="s">
        <v>41610</v>
      </c>
      <c r="H4365" t="s">
        <v>2033</v>
      </c>
      <c r="I4365" t="s">
        <v>41611</v>
      </c>
      <c r="J4365" t="s">
        <v>1256</v>
      </c>
      <c r="K4365" t="s">
        <v>41612</v>
      </c>
      <c r="L4365" t="s">
        <v>41613</v>
      </c>
      <c r="M4365" t="s">
        <v>25461</v>
      </c>
    </row>
    <row r="4366" spans="1:13">
      <c r="A4366" t="s">
        <v>177</v>
      </c>
      <c r="B4366" t="s">
        <v>177</v>
      </c>
      <c r="C4366" t="s">
        <v>1680</v>
      </c>
      <c r="D4366" t="s">
        <v>151</v>
      </c>
      <c r="E4366" t="s">
        <v>214</v>
      </c>
      <c r="F4366" t="s">
        <v>10</v>
      </c>
      <c r="G4366" t="s">
        <v>41614</v>
      </c>
      <c r="H4366" t="s">
        <v>2308</v>
      </c>
      <c r="I4366" t="s">
        <v>41615</v>
      </c>
      <c r="J4366" t="s">
        <v>2186</v>
      </c>
      <c r="K4366" t="s">
        <v>41616</v>
      </c>
      <c r="L4366" t="s">
        <v>41617</v>
      </c>
      <c r="M4366" t="s">
        <v>28985</v>
      </c>
    </row>
    <row r="4367" spans="1:13">
      <c r="A4367" t="s">
        <v>177</v>
      </c>
      <c r="B4367" t="s">
        <v>177</v>
      </c>
      <c r="C4367" t="s">
        <v>1680</v>
      </c>
      <c r="D4367" t="s">
        <v>151</v>
      </c>
      <c r="E4367" t="s">
        <v>214</v>
      </c>
      <c r="F4367" t="s">
        <v>2</v>
      </c>
      <c r="G4367" t="s">
        <v>41618</v>
      </c>
      <c r="H4367" t="s">
        <v>4131</v>
      </c>
      <c r="I4367" t="s">
        <v>41619</v>
      </c>
      <c r="J4367" t="s">
        <v>2615</v>
      </c>
      <c r="K4367" t="s">
        <v>41620</v>
      </c>
      <c r="L4367" t="s">
        <v>41621</v>
      </c>
      <c r="M4367" t="s">
        <v>41622</v>
      </c>
    </row>
    <row r="4368" spans="1:13">
      <c r="A4368" t="s">
        <v>177</v>
      </c>
      <c r="B4368" t="s">
        <v>177</v>
      </c>
      <c r="C4368" t="s">
        <v>1680</v>
      </c>
      <c r="D4368" t="s">
        <v>151</v>
      </c>
      <c r="E4368" t="s">
        <v>214</v>
      </c>
      <c r="F4368" t="s">
        <v>4</v>
      </c>
      <c r="G4368" t="s">
        <v>41623</v>
      </c>
      <c r="H4368" t="s">
        <v>1315</v>
      </c>
      <c r="I4368" t="s">
        <v>41624</v>
      </c>
      <c r="J4368" t="s">
        <v>2074</v>
      </c>
      <c r="K4368" t="s">
        <v>41625</v>
      </c>
      <c r="L4368" t="s">
        <v>32364</v>
      </c>
      <c r="M4368" t="s">
        <v>41626</v>
      </c>
    </row>
    <row r="4369" spans="1:13">
      <c r="A4369" t="s">
        <v>177</v>
      </c>
      <c r="B4369" t="s">
        <v>177</v>
      </c>
      <c r="C4369" t="s">
        <v>1680</v>
      </c>
      <c r="D4369" t="s">
        <v>151</v>
      </c>
      <c r="E4369" t="s">
        <v>214</v>
      </c>
      <c r="F4369" t="s">
        <v>11</v>
      </c>
      <c r="G4369" t="s">
        <v>41627</v>
      </c>
      <c r="H4369" t="s">
        <v>4428</v>
      </c>
      <c r="I4369" t="s">
        <v>41628</v>
      </c>
      <c r="J4369" t="s">
        <v>1721</v>
      </c>
      <c r="K4369" t="s">
        <v>41629</v>
      </c>
      <c r="L4369" t="s">
        <v>41630</v>
      </c>
      <c r="M4369" t="s">
        <v>41631</v>
      </c>
    </row>
    <row r="4370" spans="1:13">
      <c r="A4370" t="s">
        <v>177</v>
      </c>
      <c r="B4370" t="s">
        <v>177</v>
      </c>
      <c r="C4370" t="s">
        <v>1680</v>
      </c>
      <c r="D4370" t="s">
        <v>151</v>
      </c>
      <c r="E4370" t="s">
        <v>214</v>
      </c>
      <c r="F4370" t="s">
        <v>20</v>
      </c>
      <c r="G4370" t="s">
        <v>41632</v>
      </c>
      <c r="H4370" t="s">
        <v>2134</v>
      </c>
      <c r="I4370" t="s">
        <v>41633</v>
      </c>
      <c r="J4370" t="s">
        <v>1546</v>
      </c>
      <c r="K4370" t="s">
        <v>29929</v>
      </c>
      <c r="L4370" t="s">
        <v>41634</v>
      </c>
      <c r="M4370" t="s">
        <v>41635</v>
      </c>
    </row>
    <row r="4371" spans="1:13">
      <c r="A4371" t="s">
        <v>177</v>
      </c>
      <c r="B4371" t="s">
        <v>177</v>
      </c>
      <c r="C4371" t="s">
        <v>1680</v>
      </c>
      <c r="D4371" t="s">
        <v>151</v>
      </c>
      <c r="E4371" t="s">
        <v>222</v>
      </c>
      <c r="F4371" t="s">
        <v>3</v>
      </c>
      <c r="G4371" t="s">
        <v>41636</v>
      </c>
      <c r="H4371" t="s">
        <v>2765</v>
      </c>
      <c r="I4371" t="s">
        <v>41637</v>
      </c>
      <c r="J4371" t="s">
        <v>4624</v>
      </c>
      <c r="K4371" t="s">
        <v>41638</v>
      </c>
      <c r="L4371" t="s">
        <v>41639</v>
      </c>
      <c r="M4371" t="s">
        <v>41640</v>
      </c>
    </row>
    <row r="4372" spans="1:13">
      <c r="A4372" t="s">
        <v>177</v>
      </c>
      <c r="B4372" t="s">
        <v>177</v>
      </c>
      <c r="C4372" t="s">
        <v>1680</v>
      </c>
      <c r="D4372" t="s">
        <v>151</v>
      </c>
      <c r="E4372" t="s">
        <v>222</v>
      </c>
      <c r="F4372" t="s">
        <v>10</v>
      </c>
      <c r="G4372" t="s">
        <v>41641</v>
      </c>
      <c r="H4372" t="s">
        <v>4807</v>
      </c>
      <c r="I4372" t="s">
        <v>41642</v>
      </c>
      <c r="J4372" t="s">
        <v>1161</v>
      </c>
      <c r="K4372" t="s">
        <v>41643</v>
      </c>
      <c r="L4372" t="s">
        <v>41644</v>
      </c>
      <c r="M4372" t="s">
        <v>41645</v>
      </c>
    </row>
    <row r="4373" spans="1:13">
      <c r="A4373" t="s">
        <v>177</v>
      </c>
      <c r="B4373" t="s">
        <v>177</v>
      </c>
      <c r="C4373" t="s">
        <v>1680</v>
      </c>
      <c r="D4373" t="s">
        <v>151</v>
      </c>
      <c r="E4373" t="s">
        <v>222</v>
      </c>
      <c r="F4373" t="s">
        <v>2</v>
      </c>
      <c r="G4373" t="s">
        <v>41646</v>
      </c>
      <c r="H4373" t="s">
        <v>5009</v>
      </c>
      <c r="I4373" t="s">
        <v>41647</v>
      </c>
      <c r="J4373" t="s">
        <v>2101</v>
      </c>
      <c r="K4373" t="s">
        <v>29853</v>
      </c>
      <c r="L4373" t="s">
        <v>41648</v>
      </c>
      <c r="M4373" t="s">
        <v>41649</v>
      </c>
    </row>
    <row r="4374" spans="1:13">
      <c r="A4374" t="s">
        <v>177</v>
      </c>
      <c r="B4374" t="s">
        <v>177</v>
      </c>
      <c r="C4374" t="s">
        <v>1680</v>
      </c>
      <c r="D4374" t="s">
        <v>151</v>
      </c>
      <c r="E4374" t="s">
        <v>222</v>
      </c>
      <c r="F4374" t="s">
        <v>4</v>
      </c>
      <c r="G4374" t="s">
        <v>41650</v>
      </c>
      <c r="H4374" t="s">
        <v>2563</v>
      </c>
      <c r="I4374" t="s">
        <v>41651</v>
      </c>
      <c r="J4374" t="s">
        <v>1897</v>
      </c>
      <c r="K4374" t="s">
        <v>29897</v>
      </c>
      <c r="L4374" t="s">
        <v>41652</v>
      </c>
      <c r="M4374" t="s">
        <v>41653</v>
      </c>
    </row>
    <row r="4375" spans="1:13">
      <c r="A4375" t="s">
        <v>177</v>
      </c>
      <c r="B4375" t="s">
        <v>177</v>
      </c>
      <c r="C4375" t="s">
        <v>1680</v>
      </c>
      <c r="D4375" t="s">
        <v>151</v>
      </c>
      <c r="E4375" t="s">
        <v>222</v>
      </c>
      <c r="F4375" t="s">
        <v>11</v>
      </c>
      <c r="G4375" t="s">
        <v>41654</v>
      </c>
      <c r="H4375" t="s">
        <v>1982</v>
      </c>
      <c r="I4375" t="s">
        <v>41655</v>
      </c>
      <c r="J4375" t="s">
        <v>1613</v>
      </c>
      <c r="K4375" t="s">
        <v>41656</v>
      </c>
      <c r="L4375" t="s">
        <v>40407</v>
      </c>
      <c r="M4375" t="s">
        <v>41657</v>
      </c>
    </row>
    <row r="4376" spans="1:13">
      <c r="A4376" t="s">
        <v>177</v>
      </c>
      <c r="B4376" t="s">
        <v>177</v>
      </c>
      <c r="C4376" t="s">
        <v>1680</v>
      </c>
      <c r="D4376" t="s">
        <v>151</v>
      </c>
      <c r="E4376" t="s">
        <v>222</v>
      </c>
      <c r="F4376" t="s">
        <v>20</v>
      </c>
      <c r="G4376" t="s">
        <v>41658</v>
      </c>
      <c r="H4376" t="s">
        <v>2049</v>
      </c>
      <c r="I4376" t="s">
        <v>41659</v>
      </c>
      <c r="J4376" t="s">
        <v>1613</v>
      </c>
      <c r="K4376" t="s">
        <v>41656</v>
      </c>
      <c r="L4376" t="s">
        <v>19840</v>
      </c>
      <c r="M4376" t="s">
        <v>41660</v>
      </c>
    </row>
    <row r="4377" spans="1:13">
      <c r="A4377" t="s">
        <v>177</v>
      </c>
      <c r="B4377" t="s">
        <v>177</v>
      </c>
      <c r="C4377" t="s">
        <v>1680</v>
      </c>
      <c r="D4377" t="s">
        <v>151</v>
      </c>
      <c r="E4377" t="s">
        <v>230</v>
      </c>
      <c r="F4377" t="s">
        <v>3</v>
      </c>
      <c r="G4377" t="s">
        <v>41661</v>
      </c>
      <c r="H4377" t="s">
        <v>8984</v>
      </c>
      <c r="I4377" t="s">
        <v>41662</v>
      </c>
      <c r="J4377" t="s">
        <v>4921</v>
      </c>
      <c r="K4377" t="s">
        <v>41663</v>
      </c>
      <c r="L4377" t="s">
        <v>41664</v>
      </c>
      <c r="M4377" t="s">
        <v>41665</v>
      </c>
    </row>
    <row r="4378" spans="1:13">
      <c r="A4378" t="s">
        <v>177</v>
      </c>
      <c r="B4378" t="s">
        <v>177</v>
      </c>
      <c r="C4378" t="s">
        <v>1680</v>
      </c>
      <c r="D4378" t="s">
        <v>151</v>
      </c>
      <c r="E4378" t="s">
        <v>230</v>
      </c>
      <c r="F4378" t="s">
        <v>10</v>
      </c>
      <c r="G4378" t="s">
        <v>41666</v>
      </c>
      <c r="H4378" t="s">
        <v>1729</v>
      </c>
      <c r="I4378" t="s">
        <v>41667</v>
      </c>
      <c r="J4378" t="s">
        <v>2004</v>
      </c>
      <c r="K4378" t="s">
        <v>41668</v>
      </c>
      <c r="L4378" t="s">
        <v>41669</v>
      </c>
      <c r="M4378" t="s">
        <v>41670</v>
      </c>
    </row>
    <row r="4379" spans="1:13">
      <c r="A4379" t="s">
        <v>177</v>
      </c>
      <c r="B4379" t="s">
        <v>177</v>
      </c>
      <c r="C4379" t="s">
        <v>1680</v>
      </c>
      <c r="D4379" t="s">
        <v>151</v>
      </c>
      <c r="E4379" t="s">
        <v>230</v>
      </c>
      <c r="F4379" t="s">
        <v>2</v>
      </c>
      <c r="G4379" t="s">
        <v>41671</v>
      </c>
      <c r="H4379" t="s">
        <v>2982</v>
      </c>
      <c r="I4379" t="s">
        <v>41672</v>
      </c>
      <c r="J4379" t="s">
        <v>2114</v>
      </c>
      <c r="K4379" t="s">
        <v>41673</v>
      </c>
      <c r="L4379" t="s">
        <v>41674</v>
      </c>
      <c r="M4379" t="s">
        <v>41675</v>
      </c>
    </row>
    <row r="4380" spans="1:13">
      <c r="A4380" t="s">
        <v>177</v>
      </c>
      <c r="B4380" t="s">
        <v>177</v>
      </c>
      <c r="C4380" t="s">
        <v>1680</v>
      </c>
      <c r="D4380" t="s">
        <v>151</v>
      </c>
      <c r="E4380" t="s">
        <v>230</v>
      </c>
      <c r="F4380" t="s">
        <v>4</v>
      </c>
      <c r="G4380" t="s">
        <v>41676</v>
      </c>
      <c r="H4380" t="s">
        <v>2281</v>
      </c>
      <c r="I4380" t="s">
        <v>41677</v>
      </c>
      <c r="J4380" t="s">
        <v>1590</v>
      </c>
      <c r="K4380" t="s">
        <v>41678</v>
      </c>
      <c r="L4380" t="s">
        <v>16337</v>
      </c>
      <c r="M4380" t="s">
        <v>41679</v>
      </c>
    </row>
    <row r="4381" spans="1:13">
      <c r="A4381" t="s">
        <v>177</v>
      </c>
      <c r="B4381" t="s">
        <v>177</v>
      </c>
      <c r="C4381" t="s">
        <v>1680</v>
      </c>
      <c r="D4381" t="s">
        <v>151</v>
      </c>
      <c r="E4381" t="s">
        <v>230</v>
      </c>
      <c r="F4381" t="s">
        <v>11</v>
      </c>
      <c r="G4381" t="s">
        <v>41680</v>
      </c>
      <c r="H4381" t="s">
        <v>2687</v>
      </c>
      <c r="I4381" t="s">
        <v>41681</v>
      </c>
      <c r="J4381" t="s">
        <v>1547</v>
      </c>
      <c r="K4381" t="s">
        <v>41682</v>
      </c>
      <c r="L4381" t="s">
        <v>40387</v>
      </c>
      <c r="M4381" t="s">
        <v>41683</v>
      </c>
    </row>
    <row r="4382" spans="1:13">
      <c r="A4382" t="s">
        <v>177</v>
      </c>
      <c r="B4382" t="s">
        <v>177</v>
      </c>
      <c r="C4382" t="s">
        <v>1680</v>
      </c>
      <c r="D4382" t="s">
        <v>151</v>
      </c>
      <c r="E4382" t="s">
        <v>230</v>
      </c>
      <c r="F4382" t="s">
        <v>20</v>
      </c>
      <c r="G4382" t="s">
        <v>41684</v>
      </c>
      <c r="H4382" t="s">
        <v>1698</v>
      </c>
      <c r="I4382" t="s">
        <v>41685</v>
      </c>
      <c r="J4382" t="s">
        <v>1482</v>
      </c>
      <c r="K4382" t="s">
        <v>41686</v>
      </c>
      <c r="L4382" t="s">
        <v>12037</v>
      </c>
      <c r="M4382" t="s">
        <v>41687</v>
      </c>
    </row>
    <row r="4383" spans="1:13">
      <c r="A4383" t="s">
        <v>177</v>
      </c>
      <c r="B4383" t="s">
        <v>177</v>
      </c>
      <c r="C4383" t="s">
        <v>1680</v>
      </c>
      <c r="D4383" t="s">
        <v>151</v>
      </c>
      <c r="E4383" t="s">
        <v>238</v>
      </c>
      <c r="F4383" t="s">
        <v>3</v>
      </c>
      <c r="G4383" t="s">
        <v>41688</v>
      </c>
      <c r="H4383" t="s">
        <v>9198</v>
      </c>
      <c r="I4383" t="s">
        <v>41689</v>
      </c>
      <c r="J4383" t="s">
        <v>3988</v>
      </c>
      <c r="K4383" t="s">
        <v>41690</v>
      </c>
      <c r="L4383" t="s">
        <v>41691</v>
      </c>
      <c r="M4383" t="s">
        <v>41692</v>
      </c>
    </row>
    <row r="4384" spans="1:13">
      <c r="A4384" t="s">
        <v>177</v>
      </c>
      <c r="B4384" t="s">
        <v>177</v>
      </c>
      <c r="C4384" t="s">
        <v>1680</v>
      </c>
      <c r="D4384" t="s">
        <v>151</v>
      </c>
      <c r="E4384" t="s">
        <v>238</v>
      </c>
      <c r="F4384" t="s">
        <v>10</v>
      </c>
      <c r="G4384" t="s">
        <v>41693</v>
      </c>
      <c r="H4384" t="s">
        <v>2351</v>
      </c>
      <c r="I4384" t="s">
        <v>41694</v>
      </c>
      <c r="J4384" t="s">
        <v>2818</v>
      </c>
      <c r="K4384" t="s">
        <v>41695</v>
      </c>
      <c r="L4384" t="s">
        <v>41696</v>
      </c>
      <c r="M4384" t="s">
        <v>41697</v>
      </c>
    </row>
    <row r="4385" spans="1:13">
      <c r="A4385" t="s">
        <v>177</v>
      </c>
      <c r="B4385" t="s">
        <v>177</v>
      </c>
      <c r="C4385" t="s">
        <v>1680</v>
      </c>
      <c r="D4385" t="s">
        <v>151</v>
      </c>
      <c r="E4385" t="s">
        <v>238</v>
      </c>
      <c r="F4385" t="s">
        <v>2</v>
      </c>
      <c r="G4385" t="s">
        <v>41698</v>
      </c>
      <c r="H4385" t="s">
        <v>1807</v>
      </c>
      <c r="I4385" t="s">
        <v>41699</v>
      </c>
      <c r="J4385" t="s">
        <v>1875</v>
      </c>
      <c r="K4385" t="s">
        <v>41700</v>
      </c>
      <c r="L4385" t="s">
        <v>41701</v>
      </c>
      <c r="M4385" t="s">
        <v>10808</v>
      </c>
    </row>
    <row r="4386" spans="1:13">
      <c r="A4386" t="s">
        <v>177</v>
      </c>
      <c r="B4386" t="s">
        <v>177</v>
      </c>
      <c r="C4386" t="s">
        <v>1680</v>
      </c>
      <c r="D4386" t="s">
        <v>151</v>
      </c>
      <c r="E4386" t="s">
        <v>238</v>
      </c>
      <c r="F4386" t="s">
        <v>4</v>
      </c>
      <c r="G4386" t="s">
        <v>41702</v>
      </c>
      <c r="H4386" t="s">
        <v>1546</v>
      </c>
      <c r="I4386" t="s">
        <v>41703</v>
      </c>
      <c r="J4386" t="s">
        <v>3800</v>
      </c>
      <c r="K4386" t="s">
        <v>3808</v>
      </c>
      <c r="L4386" t="s">
        <v>6688</v>
      </c>
      <c r="M4386" t="s">
        <v>41704</v>
      </c>
    </row>
    <row r="4387" spans="1:13">
      <c r="A4387" t="s">
        <v>177</v>
      </c>
      <c r="B4387" t="s">
        <v>177</v>
      </c>
      <c r="C4387" t="s">
        <v>1680</v>
      </c>
      <c r="D4387" t="s">
        <v>151</v>
      </c>
      <c r="E4387" t="s">
        <v>238</v>
      </c>
      <c r="F4387" t="s">
        <v>11</v>
      </c>
      <c r="G4387" t="s">
        <v>41705</v>
      </c>
      <c r="H4387" t="s">
        <v>2114</v>
      </c>
      <c r="I4387" t="s">
        <v>41706</v>
      </c>
      <c r="J4387" t="s">
        <v>1502</v>
      </c>
      <c r="K4387" t="s">
        <v>41707</v>
      </c>
      <c r="L4387" t="s">
        <v>41708</v>
      </c>
      <c r="M4387" t="s">
        <v>41709</v>
      </c>
    </row>
    <row r="4388" spans="1:13">
      <c r="A4388" t="s">
        <v>177</v>
      </c>
      <c r="B4388" t="s">
        <v>177</v>
      </c>
      <c r="C4388" t="s">
        <v>1680</v>
      </c>
      <c r="D4388" t="s">
        <v>151</v>
      </c>
      <c r="E4388" t="s">
        <v>238</v>
      </c>
      <c r="F4388" t="s">
        <v>20</v>
      </c>
      <c r="G4388" t="s">
        <v>41710</v>
      </c>
      <c r="H4388" t="s">
        <v>2029</v>
      </c>
      <c r="I4388" t="s">
        <v>41711</v>
      </c>
      <c r="J4388" t="s">
        <v>1546</v>
      </c>
      <c r="K4388" t="s">
        <v>29929</v>
      </c>
      <c r="L4388" t="s">
        <v>19830</v>
      </c>
      <c r="M4388" t="s">
        <v>8280</v>
      </c>
    </row>
    <row r="4389" spans="1:13">
      <c r="A4389" t="s">
        <v>177</v>
      </c>
      <c r="B4389" t="s">
        <v>177</v>
      </c>
      <c r="C4389" t="s">
        <v>1680</v>
      </c>
      <c r="D4389" t="s">
        <v>152</v>
      </c>
      <c r="E4389" t="s">
        <v>246</v>
      </c>
      <c r="F4389" t="s">
        <v>3</v>
      </c>
      <c r="G4389" t="s">
        <v>41712</v>
      </c>
      <c r="H4389" t="s">
        <v>2322</v>
      </c>
      <c r="I4389" t="s">
        <v>41713</v>
      </c>
      <c r="J4389" t="s">
        <v>3073</v>
      </c>
      <c r="K4389" t="s">
        <v>41714</v>
      </c>
      <c r="L4389" t="s">
        <v>25768</v>
      </c>
      <c r="M4389" t="s">
        <v>41715</v>
      </c>
    </row>
    <row r="4390" spans="1:13">
      <c r="A4390" t="s">
        <v>177</v>
      </c>
      <c r="B4390" t="s">
        <v>177</v>
      </c>
      <c r="C4390" t="s">
        <v>1680</v>
      </c>
      <c r="D4390" t="s">
        <v>152</v>
      </c>
      <c r="E4390" t="s">
        <v>246</v>
      </c>
      <c r="F4390" t="s">
        <v>10</v>
      </c>
      <c r="G4390" t="s">
        <v>41716</v>
      </c>
      <c r="H4390" t="s">
        <v>1401</v>
      </c>
      <c r="I4390" t="s">
        <v>41717</v>
      </c>
      <c r="J4390" t="s">
        <v>2914</v>
      </c>
      <c r="K4390" t="s">
        <v>41718</v>
      </c>
      <c r="L4390" t="s">
        <v>41719</v>
      </c>
      <c r="M4390" t="s">
        <v>41720</v>
      </c>
    </row>
    <row r="4391" spans="1:13">
      <c r="A4391" t="s">
        <v>177</v>
      </c>
      <c r="B4391" t="s">
        <v>177</v>
      </c>
      <c r="C4391" t="s">
        <v>1680</v>
      </c>
      <c r="D4391" t="s">
        <v>152</v>
      </c>
      <c r="E4391" t="s">
        <v>246</v>
      </c>
      <c r="F4391" t="s">
        <v>2</v>
      </c>
      <c r="G4391" t="s">
        <v>41721</v>
      </c>
      <c r="H4391" t="s">
        <v>3621</v>
      </c>
      <c r="I4391" t="s">
        <v>41722</v>
      </c>
      <c r="J4391" t="s">
        <v>2101</v>
      </c>
      <c r="K4391" t="s">
        <v>29853</v>
      </c>
      <c r="L4391" t="s">
        <v>41723</v>
      </c>
      <c r="M4391" t="s">
        <v>41724</v>
      </c>
    </row>
    <row r="4392" spans="1:13">
      <c r="A4392" t="s">
        <v>177</v>
      </c>
      <c r="B4392" t="s">
        <v>177</v>
      </c>
      <c r="C4392" t="s">
        <v>1680</v>
      </c>
      <c r="D4392" t="s">
        <v>152</v>
      </c>
      <c r="E4392" t="s">
        <v>246</v>
      </c>
      <c r="F4392" t="s">
        <v>4</v>
      </c>
      <c r="G4392" t="s">
        <v>41725</v>
      </c>
      <c r="H4392" t="s">
        <v>2674</v>
      </c>
      <c r="I4392" t="s">
        <v>41726</v>
      </c>
      <c r="J4392" t="s">
        <v>1984</v>
      </c>
      <c r="K4392" t="s">
        <v>41727</v>
      </c>
      <c r="L4392" t="s">
        <v>41728</v>
      </c>
      <c r="M4392" t="s">
        <v>41729</v>
      </c>
    </row>
    <row r="4393" spans="1:13">
      <c r="A4393" t="s">
        <v>177</v>
      </c>
      <c r="B4393" t="s">
        <v>177</v>
      </c>
      <c r="C4393" t="s">
        <v>1680</v>
      </c>
      <c r="D4393" t="s">
        <v>152</v>
      </c>
      <c r="E4393" t="s">
        <v>246</v>
      </c>
      <c r="F4393" t="s">
        <v>11</v>
      </c>
      <c r="G4393" t="s">
        <v>41730</v>
      </c>
      <c r="H4393" t="s">
        <v>2907</v>
      </c>
      <c r="I4393" t="s">
        <v>41731</v>
      </c>
      <c r="J4393" t="s">
        <v>1590</v>
      </c>
      <c r="K4393" t="s">
        <v>41678</v>
      </c>
      <c r="L4393" t="s">
        <v>41732</v>
      </c>
      <c r="M4393" t="s">
        <v>41733</v>
      </c>
    </row>
    <row r="4394" spans="1:13">
      <c r="A4394" t="s">
        <v>177</v>
      </c>
      <c r="B4394" t="s">
        <v>177</v>
      </c>
      <c r="C4394" t="s">
        <v>1680</v>
      </c>
      <c r="D4394" t="s">
        <v>152</v>
      </c>
      <c r="E4394" t="s">
        <v>246</v>
      </c>
      <c r="F4394" t="s">
        <v>20</v>
      </c>
      <c r="G4394" t="s">
        <v>41734</v>
      </c>
      <c r="H4394" t="s">
        <v>2159</v>
      </c>
      <c r="I4394" t="s">
        <v>41735</v>
      </c>
      <c r="J4394" t="s">
        <v>1502</v>
      </c>
      <c r="K4394" t="s">
        <v>41707</v>
      </c>
      <c r="L4394" t="s">
        <v>33681</v>
      </c>
      <c r="M4394" t="s">
        <v>41736</v>
      </c>
    </row>
    <row r="4395" spans="1:13">
      <c r="A4395" t="s">
        <v>177</v>
      </c>
      <c r="B4395" t="s">
        <v>177</v>
      </c>
      <c r="C4395" t="s">
        <v>1680</v>
      </c>
      <c r="D4395" t="s">
        <v>152</v>
      </c>
      <c r="E4395" t="s">
        <v>254</v>
      </c>
      <c r="F4395" t="s">
        <v>3</v>
      </c>
      <c r="G4395" t="s">
        <v>41737</v>
      </c>
      <c r="H4395" t="s">
        <v>2468</v>
      </c>
      <c r="I4395" t="s">
        <v>41738</v>
      </c>
      <c r="J4395" t="s">
        <v>1991</v>
      </c>
      <c r="K4395" t="s">
        <v>41739</v>
      </c>
      <c r="L4395" t="s">
        <v>41740</v>
      </c>
      <c r="M4395" t="s">
        <v>41741</v>
      </c>
    </row>
    <row r="4396" spans="1:13">
      <c r="A4396" t="s">
        <v>177</v>
      </c>
      <c r="B4396" t="s">
        <v>177</v>
      </c>
      <c r="C4396" t="s">
        <v>1680</v>
      </c>
      <c r="D4396" t="s">
        <v>152</v>
      </c>
      <c r="E4396" t="s">
        <v>254</v>
      </c>
      <c r="F4396" t="s">
        <v>10</v>
      </c>
      <c r="G4396" t="s">
        <v>41742</v>
      </c>
      <c r="H4396" t="s">
        <v>3670</v>
      </c>
      <c r="I4396" t="s">
        <v>41743</v>
      </c>
      <c r="J4396" t="s">
        <v>3700</v>
      </c>
      <c r="K4396" t="s">
        <v>41744</v>
      </c>
      <c r="L4396" t="s">
        <v>41745</v>
      </c>
      <c r="M4396" t="s">
        <v>41746</v>
      </c>
    </row>
    <row r="4397" spans="1:13">
      <c r="A4397" t="s">
        <v>177</v>
      </c>
      <c r="B4397" t="s">
        <v>177</v>
      </c>
      <c r="C4397" t="s">
        <v>1680</v>
      </c>
      <c r="D4397" t="s">
        <v>152</v>
      </c>
      <c r="E4397" t="s">
        <v>254</v>
      </c>
      <c r="F4397" t="s">
        <v>2</v>
      </c>
      <c r="G4397" t="s">
        <v>41747</v>
      </c>
      <c r="H4397" t="s">
        <v>3559</v>
      </c>
      <c r="I4397" t="s">
        <v>41748</v>
      </c>
      <c r="J4397" t="s">
        <v>2288</v>
      </c>
      <c r="K4397" t="s">
        <v>41749</v>
      </c>
      <c r="L4397" t="s">
        <v>41750</v>
      </c>
      <c r="M4397" t="s">
        <v>41751</v>
      </c>
    </row>
    <row r="4398" spans="1:13">
      <c r="A4398" t="s">
        <v>177</v>
      </c>
      <c r="B4398" t="s">
        <v>177</v>
      </c>
      <c r="C4398" t="s">
        <v>1680</v>
      </c>
      <c r="D4398" t="s">
        <v>152</v>
      </c>
      <c r="E4398" t="s">
        <v>254</v>
      </c>
      <c r="F4398" t="s">
        <v>4</v>
      </c>
      <c r="G4398" t="s">
        <v>41752</v>
      </c>
      <c r="H4398" t="s">
        <v>3191</v>
      </c>
      <c r="I4398" t="s">
        <v>41753</v>
      </c>
      <c r="J4398" t="s">
        <v>1897</v>
      </c>
      <c r="K4398" t="s">
        <v>29897</v>
      </c>
      <c r="L4398" t="s">
        <v>41754</v>
      </c>
      <c r="M4398" t="s">
        <v>41755</v>
      </c>
    </row>
    <row r="4399" spans="1:13">
      <c r="A4399" t="s">
        <v>177</v>
      </c>
      <c r="B4399" t="s">
        <v>177</v>
      </c>
      <c r="C4399" t="s">
        <v>1680</v>
      </c>
      <c r="D4399" t="s">
        <v>152</v>
      </c>
      <c r="E4399" t="s">
        <v>254</v>
      </c>
      <c r="F4399" t="s">
        <v>11</v>
      </c>
      <c r="G4399" t="s">
        <v>41756</v>
      </c>
      <c r="H4399" t="s">
        <v>2246</v>
      </c>
      <c r="I4399" t="s">
        <v>41757</v>
      </c>
      <c r="J4399" t="s">
        <v>1613</v>
      </c>
      <c r="K4399" t="s">
        <v>41656</v>
      </c>
      <c r="L4399" t="s">
        <v>41758</v>
      </c>
      <c r="M4399" t="s">
        <v>41759</v>
      </c>
    </row>
    <row r="4400" spans="1:13">
      <c r="A4400" t="s">
        <v>177</v>
      </c>
      <c r="B4400" t="s">
        <v>177</v>
      </c>
      <c r="C4400" t="s">
        <v>1680</v>
      </c>
      <c r="D4400" t="s">
        <v>152</v>
      </c>
      <c r="E4400" t="s">
        <v>254</v>
      </c>
      <c r="F4400" t="s">
        <v>20</v>
      </c>
      <c r="G4400" t="s">
        <v>41760</v>
      </c>
      <c r="H4400" t="s">
        <v>2049</v>
      </c>
      <c r="I4400" t="s">
        <v>41659</v>
      </c>
      <c r="J4400" t="s">
        <v>1592</v>
      </c>
      <c r="K4400" t="s">
        <v>41761</v>
      </c>
      <c r="L4400" t="s">
        <v>19840</v>
      </c>
      <c r="M4400" t="s">
        <v>41762</v>
      </c>
    </row>
    <row r="4401" spans="1:13">
      <c r="A4401" t="s">
        <v>177</v>
      </c>
      <c r="B4401" t="s">
        <v>177</v>
      </c>
      <c r="C4401" t="s">
        <v>1680</v>
      </c>
      <c r="D4401" t="s">
        <v>152</v>
      </c>
      <c r="E4401" t="s">
        <v>197</v>
      </c>
      <c r="F4401" t="s">
        <v>3</v>
      </c>
      <c r="G4401" t="s">
        <v>41763</v>
      </c>
      <c r="H4401" t="s">
        <v>3256</v>
      </c>
      <c r="I4401" t="s">
        <v>41764</v>
      </c>
      <c r="J4401" t="s">
        <v>2430</v>
      </c>
      <c r="K4401" t="s">
        <v>41765</v>
      </c>
      <c r="L4401" t="s">
        <v>41766</v>
      </c>
      <c r="M4401" t="s">
        <v>41767</v>
      </c>
    </row>
    <row r="4402" spans="1:13">
      <c r="A4402" t="s">
        <v>177</v>
      </c>
      <c r="B4402" t="s">
        <v>177</v>
      </c>
      <c r="C4402" t="s">
        <v>1680</v>
      </c>
      <c r="D4402" t="s">
        <v>152</v>
      </c>
      <c r="E4402" t="s">
        <v>197</v>
      </c>
      <c r="F4402" t="s">
        <v>10</v>
      </c>
      <c r="G4402" t="s">
        <v>41768</v>
      </c>
      <c r="H4402" t="s">
        <v>2876</v>
      </c>
      <c r="I4402" t="s">
        <v>41769</v>
      </c>
      <c r="J4402" t="s">
        <v>2186</v>
      </c>
      <c r="K4402" t="s">
        <v>41616</v>
      </c>
      <c r="L4402" t="s">
        <v>41770</v>
      </c>
      <c r="M4402" t="s">
        <v>41771</v>
      </c>
    </row>
    <row r="4403" spans="1:13">
      <c r="A4403" t="s">
        <v>177</v>
      </c>
      <c r="B4403" t="s">
        <v>177</v>
      </c>
      <c r="C4403" t="s">
        <v>1680</v>
      </c>
      <c r="D4403" t="s">
        <v>152</v>
      </c>
      <c r="E4403" t="s">
        <v>197</v>
      </c>
      <c r="F4403" t="s">
        <v>2</v>
      </c>
      <c r="G4403" t="s">
        <v>41772</v>
      </c>
      <c r="H4403" t="s">
        <v>2551</v>
      </c>
      <c r="I4403" t="s">
        <v>41773</v>
      </c>
      <c r="J4403" t="s">
        <v>2324</v>
      </c>
      <c r="K4403" t="s">
        <v>41774</v>
      </c>
      <c r="L4403" t="s">
        <v>41775</v>
      </c>
      <c r="M4403" t="s">
        <v>41776</v>
      </c>
    </row>
    <row r="4404" spans="1:13">
      <c r="A4404" t="s">
        <v>177</v>
      </c>
      <c r="B4404" t="s">
        <v>177</v>
      </c>
      <c r="C4404" t="s">
        <v>1680</v>
      </c>
      <c r="D4404" t="s">
        <v>152</v>
      </c>
      <c r="E4404" t="s">
        <v>197</v>
      </c>
      <c r="F4404" t="s">
        <v>4</v>
      </c>
      <c r="G4404" t="s">
        <v>41777</v>
      </c>
      <c r="H4404" t="s">
        <v>1360</v>
      </c>
      <c r="I4404" t="s">
        <v>41778</v>
      </c>
      <c r="J4404" t="s">
        <v>1721</v>
      </c>
      <c r="K4404" t="s">
        <v>41629</v>
      </c>
      <c r="L4404" t="s">
        <v>41779</v>
      </c>
      <c r="M4404" t="s">
        <v>41780</v>
      </c>
    </row>
    <row r="4405" spans="1:13">
      <c r="A4405" t="s">
        <v>177</v>
      </c>
      <c r="B4405" t="s">
        <v>177</v>
      </c>
      <c r="C4405" t="s">
        <v>1680</v>
      </c>
      <c r="D4405" t="s">
        <v>152</v>
      </c>
      <c r="E4405" t="s">
        <v>197</v>
      </c>
      <c r="F4405" t="s">
        <v>11</v>
      </c>
      <c r="G4405" t="s">
        <v>41781</v>
      </c>
      <c r="H4405" t="s">
        <v>926</v>
      </c>
      <c r="I4405" t="s">
        <v>41782</v>
      </c>
      <c r="J4405" t="s">
        <v>1547</v>
      </c>
      <c r="K4405" t="s">
        <v>41682</v>
      </c>
      <c r="L4405" t="s">
        <v>41783</v>
      </c>
      <c r="M4405" t="s">
        <v>41784</v>
      </c>
    </row>
    <row r="4406" spans="1:13">
      <c r="A4406" t="s">
        <v>177</v>
      </c>
      <c r="B4406" t="s">
        <v>177</v>
      </c>
      <c r="C4406" t="s">
        <v>1680</v>
      </c>
      <c r="D4406" t="s">
        <v>152</v>
      </c>
      <c r="E4406" t="s">
        <v>197</v>
      </c>
      <c r="F4406" t="s">
        <v>20</v>
      </c>
      <c r="G4406" t="s">
        <v>41785</v>
      </c>
      <c r="H4406" t="s">
        <v>1831</v>
      </c>
      <c r="I4406" t="s">
        <v>41786</v>
      </c>
      <c r="J4406" t="s">
        <v>1504</v>
      </c>
      <c r="K4406" t="s">
        <v>41787</v>
      </c>
      <c r="L4406" t="s">
        <v>17975</v>
      </c>
      <c r="M4406" t="s">
        <v>41788</v>
      </c>
    </row>
    <row r="4407" spans="1:13">
      <c r="A4407" t="s">
        <v>177</v>
      </c>
      <c r="B4407" t="s">
        <v>177</v>
      </c>
      <c r="C4407" t="s">
        <v>1680</v>
      </c>
      <c r="D4407" t="s">
        <v>152</v>
      </c>
      <c r="E4407" t="s">
        <v>269</v>
      </c>
      <c r="F4407" t="s">
        <v>3</v>
      </c>
      <c r="G4407" t="s">
        <v>41789</v>
      </c>
      <c r="H4407" t="s">
        <v>10487</v>
      </c>
      <c r="I4407" t="s">
        <v>41790</v>
      </c>
      <c r="J4407" t="s">
        <v>3965</v>
      </c>
      <c r="K4407" t="s">
        <v>41791</v>
      </c>
      <c r="L4407" t="s">
        <v>41792</v>
      </c>
      <c r="M4407" t="s">
        <v>41793</v>
      </c>
    </row>
    <row r="4408" spans="1:13">
      <c r="A4408" t="s">
        <v>177</v>
      </c>
      <c r="B4408" t="s">
        <v>177</v>
      </c>
      <c r="C4408" t="s">
        <v>1680</v>
      </c>
      <c r="D4408" t="s">
        <v>152</v>
      </c>
      <c r="E4408" t="s">
        <v>269</v>
      </c>
      <c r="F4408" t="s">
        <v>10</v>
      </c>
      <c r="G4408" t="s">
        <v>41794</v>
      </c>
      <c r="H4408" t="s">
        <v>1250</v>
      </c>
      <c r="I4408" t="s">
        <v>41795</v>
      </c>
      <c r="J4408" t="s">
        <v>1947</v>
      </c>
      <c r="K4408" t="s">
        <v>41796</v>
      </c>
      <c r="L4408" t="s">
        <v>41797</v>
      </c>
      <c r="M4408" t="s">
        <v>41798</v>
      </c>
    </row>
    <row r="4409" spans="1:13">
      <c r="A4409" t="s">
        <v>177</v>
      </c>
      <c r="B4409" t="s">
        <v>177</v>
      </c>
      <c r="C4409" t="s">
        <v>1680</v>
      </c>
      <c r="D4409" t="s">
        <v>152</v>
      </c>
      <c r="E4409" t="s">
        <v>269</v>
      </c>
      <c r="F4409" t="s">
        <v>2</v>
      </c>
      <c r="G4409" t="s">
        <v>41799</v>
      </c>
      <c r="H4409" t="s">
        <v>1937</v>
      </c>
      <c r="I4409" t="s">
        <v>41800</v>
      </c>
      <c r="J4409" t="s">
        <v>1984</v>
      </c>
      <c r="K4409" t="s">
        <v>41727</v>
      </c>
      <c r="L4409" t="s">
        <v>41801</v>
      </c>
      <c r="M4409" t="s">
        <v>41802</v>
      </c>
    </row>
    <row r="4410" spans="1:13">
      <c r="A4410" t="s">
        <v>177</v>
      </c>
      <c r="B4410" t="s">
        <v>177</v>
      </c>
      <c r="C4410" t="s">
        <v>1680</v>
      </c>
      <c r="D4410" t="s">
        <v>152</v>
      </c>
      <c r="E4410" t="s">
        <v>269</v>
      </c>
      <c r="F4410" t="s">
        <v>4</v>
      </c>
      <c r="G4410" t="s">
        <v>41803</v>
      </c>
      <c r="H4410" t="s">
        <v>1853</v>
      </c>
      <c r="I4410" t="s">
        <v>41804</v>
      </c>
      <c r="J4410" t="s">
        <v>1482</v>
      </c>
      <c r="K4410" t="s">
        <v>41686</v>
      </c>
      <c r="L4410" t="s">
        <v>41805</v>
      </c>
      <c r="M4410" t="s">
        <v>41806</v>
      </c>
    </row>
    <row r="4411" spans="1:13">
      <c r="A4411" t="s">
        <v>177</v>
      </c>
      <c r="B4411" t="s">
        <v>177</v>
      </c>
      <c r="C4411" t="s">
        <v>1680</v>
      </c>
      <c r="D4411" t="s">
        <v>152</v>
      </c>
      <c r="E4411" t="s">
        <v>269</v>
      </c>
      <c r="F4411" t="s">
        <v>11</v>
      </c>
      <c r="G4411" t="s">
        <v>41807</v>
      </c>
      <c r="H4411" t="s">
        <v>2481</v>
      </c>
      <c r="I4411" t="s">
        <v>41808</v>
      </c>
      <c r="J4411" t="s">
        <v>1546</v>
      </c>
      <c r="K4411" t="s">
        <v>29929</v>
      </c>
      <c r="L4411" t="s">
        <v>41809</v>
      </c>
      <c r="M4411" t="s">
        <v>41810</v>
      </c>
    </row>
    <row r="4412" spans="1:13">
      <c r="A4412" t="s">
        <v>177</v>
      </c>
      <c r="B4412" t="s">
        <v>177</v>
      </c>
      <c r="C4412" t="s">
        <v>1680</v>
      </c>
      <c r="D4412" t="s">
        <v>152</v>
      </c>
      <c r="E4412" t="s">
        <v>269</v>
      </c>
      <c r="F4412" t="s">
        <v>20</v>
      </c>
      <c r="G4412" t="s">
        <v>41811</v>
      </c>
      <c r="H4412" t="s">
        <v>2027</v>
      </c>
      <c r="I4412" t="s">
        <v>41812</v>
      </c>
      <c r="J4412" t="s">
        <v>1613</v>
      </c>
      <c r="K4412" t="s">
        <v>41656</v>
      </c>
      <c r="L4412" t="s">
        <v>30214</v>
      </c>
      <c r="M4412" t="s">
        <v>32668</v>
      </c>
    </row>
    <row r="4413" spans="1:13">
      <c r="A4413" t="s">
        <v>177</v>
      </c>
      <c r="B4413" t="s">
        <v>177</v>
      </c>
      <c r="C4413" t="s">
        <v>1680</v>
      </c>
      <c r="D4413" t="s">
        <v>153</v>
      </c>
      <c r="E4413" t="s">
        <v>277</v>
      </c>
      <c r="F4413" t="s">
        <v>3</v>
      </c>
      <c r="G4413" t="s">
        <v>41813</v>
      </c>
      <c r="H4413" t="s">
        <v>3353</v>
      </c>
      <c r="I4413" t="s">
        <v>41814</v>
      </c>
      <c r="J4413" t="s">
        <v>3321</v>
      </c>
      <c r="K4413" t="s">
        <v>41815</v>
      </c>
      <c r="L4413" t="s">
        <v>41816</v>
      </c>
      <c r="M4413" t="s">
        <v>41817</v>
      </c>
    </row>
    <row r="4414" spans="1:13">
      <c r="A4414" t="s">
        <v>177</v>
      </c>
      <c r="B4414" t="s">
        <v>177</v>
      </c>
      <c r="C4414" t="s">
        <v>1680</v>
      </c>
      <c r="D4414" t="s">
        <v>153</v>
      </c>
      <c r="E4414" t="s">
        <v>277</v>
      </c>
      <c r="F4414" t="s">
        <v>10</v>
      </c>
      <c r="G4414" t="s">
        <v>41818</v>
      </c>
      <c r="H4414" t="s">
        <v>3691</v>
      </c>
      <c r="I4414" t="s">
        <v>41819</v>
      </c>
      <c r="J4414" t="s">
        <v>2226</v>
      </c>
      <c r="K4414" t="s">
        <v>41820</v>
      </c>
      <c r="L4414" t="s">
        <v>41821</v>
      </c>
      <c r="M4414" t="s">
        <v>41822</v>
      </c>
    </row>
    <row r="4415" spans="1:13">
      <c r="A4415" t="s">
        <v>177</v>
      </c>
      <c r="B4415" t="s">
        <v>177</v>
      </c>
      <c r="C4415" t="s">
        <v>1680</v>
      </c>
      <c r="D4415" t="s">
        <v>153</v>
      </c>
      <c r="E4415" t="s">
        <v>277</v>
      </c>
      <c r="F4415" t="s">
        <v>2</v>
      </c>
      <c r="G4415" t="s">
        <v>41823</v>
      </c>
      <c r="H4415" t="s">
        <v>3533</v>
      </c>
      <c r="I4415" t="s">
        <v>41824</v>
      </c>
      <c r="J4415" t="s">
        <v>2487</v>
      </c>
      <c r="K4415" t="s">
        <v>41825</v>
      </c>
      <c r="L4415" t="s">
        <v>41826</v>
      </c>
      <c r="M4415" t="s">
        <v>41827</v>
      </c>
    </row>
    <row r="4416" spans="1:13">
      <c r="A4416" t="s">
        <v>177</v>
      </c>
      <c r="B4416" t="s">
        <v>177</v>
      </c>
      <c r="C4416" t="s">
        <v>1680</v>
      </c>
      <c r="D4416" t="s">
        <v>153</v>
      </c>
      <c r="E4416" t="s">
        <v>277</v>
      </c>
      <c r="F4416" t="s">
        <v>4</v>
      </c>
      <c r="G4416" t="s">
        <v>41828</v>
      </c>
      <c r="H4416" t="s">
        <v>3056</v>
      </c>
      <c r="I4416" t="s">
        <v>41829</v>
      </c>
      <c r="J4416" t="s">
        <v>2007</v>
      </c>
      <c r="K4416" t="s">
        <v>41830</v>
      </c>
      <c r="L4416" t="s">
        <v>35533</v>
      </c>
      <c r="M4416" t="s">
        <v>41831</v>
      </c>
    </row>
    <row r="4417" spans="1:13">
      <c r="A4417" t="s">
        <v>177</v>
      </c>
      <c r="B4417" t="s">
        <v>177</v>
      </c>
      <c r="C4417" t="s">
        <v>1680</v>
      </c>
      <c r="D4417" t="s">
        <v>153</v>
      </c>
      <c r="E4417" t="s">
        <v>277</v>
      </c>
      <c r="F4417" t="s">
        <v>11</v>
      </c>
      <c r="G4417" t="s">
        <v>41832</v>
      </c>
      <c r="H4417" t="s">
        <v>3321</v>
      </c>
      <c r="I4417" t="s">
        <v>41833</v>
      </c>
      <c r="J4417" t="s">
        <v>1764</v>
      </c>
      <c r="K4417" t="s">
        <v>29978</v>
      </c>
      <c r="L4417" t="s">
        <v>41834</v>
      </c>
      <c r="M4417" t="s">
        <v>41835</v>
      </c>
    </row>
    <row r="4418" spans="1:13">
      <c r="A4418" t="s">
        <v>177</v>
      </c>
      <c r="B4418" t="s">
        <v>177</v>
      </c>
      <c r="C4418" t="s">
        <v>1680</v>
      </c>
      <c r="D4418" t="s">
        <v>153</v>
      </c>
      <c r="E4418" t="s">
        <v>277</v>
      </c>
      <c r="F4418" t="s">
        <v>20</v>
      </c>
      <c r="G4418" t="s">
        <v>41836</v>
      </c>
      <c r="H4418" t="s">
        <v>2301</v>
      </c>
      <c r="I4418" t="s">
        <v>41837</v>
      </c>
      <c r="J4418" t="s">
        <v>1546</v>
      </c>
      <c r="K4418" t="s">
        <v>29929</v>
      </c>
      <c r="L4418" t="s">
        <v>41838</v>
      </c>
      <c r="M4418" t="s">
        <v>41839</v>
      </c>
    </row>
    <row r="4419" spans="1:13">
      <c r="A4419" t="s">
        <v>177</v>
      </c>
      <c r="B4419" t="s">
        <v>177</v>
      </c>
      <c r="C4419" t="s">
        <v>1680</v>
      </c>
      <c r="D4419" t="s">
        <v>153</v>
      </c>
      <c r="E4419" t="s">
        <v>188</v>
      </c>
      <c r="F4419" t="s">
        <v>3</v>
      </c>
      <c r="G4419" t="s">
        <v>41840</v>
      </c>
      <c r="H4419" t="s">
        <v>7554</v>
      </c>
      <c r="I4419" t="s">
        <v>41841</v>
      </c>
      <c r="J4419" t="s">
        <v>4131</v>
      </c>
      <c r="K4419" t="s">
        <v>41842</v>
      </c>
      <c r="L4419" t="s">
        <v>41843</v>
      </c>
      <c r="M4419" t="s">
        <v>41844</v>
      </c>
    </row>
    <row r="4420" spans="1:13">
      <c r="A4420" t="s">
        <v>177</v>
      </c>
      <c r="B4420" t="s">
        <v>177</v>
      </c>
      <c r="C4420" t="s">
        <v>1680</v>
      </c>
      <c r="D4420" t="s">
        <v>153</v>
      </c>
      <c r="E4420" t="s">
        <v>188</v>
      </c>
      <c r="F4420" t="s">
        <v>10</v>
      </c>
      <c r="G4420" t="s">
        <v>41845</v>
      </c>
      <c r="H4420" t="s">
        <v>3455</v>
      </c>
      <c r="I4420" t="s">
        <v>41846</v>
      </c>
      <c r="J4420" t="s">
        <v>4325</v>
      </c>
      <c r="K4420" t="s">
        <v>41847</v>
      </c>
      <c r="L4420" t="s">
        <v>30145</v>
      </c>
      <c r="M4420" t="s">
        <v>41848</v>
      </c>
    </row>
    <row r="4421" spans="1:13">
      <c r="A4421" t="s">
        <v>177</v>
      </c>
      <c r="B4421" t="s">
        <v>177</v>
      </c>
      <c r="C4421" t="s">
        <v>1680</v>
      </c>
      <c r="D4421" t="s">
        <v>153</v>
      </c>
      <c r="E4421" t="s">
        <v>188</v>
      </c>
      <c r="F4421" t="s">
        <v>2</v>
      </c>
      <c r="G4421" t="s">
        <v>41849</v>
      </c>
      <c r="H4421" t="s">
        <v>3237</v>
      </c>
      <c r="I4421" t="s">
        <v>41850</v>
      </c>
      <c r="J4421" t="s">
        <v>2502</v>
      </c>
      <c r="K4421" t="s">
        <v>41851</v>
      </c>
      <c r="L4421" t="s">
        <v>41852</v>
      </c>
      <c r="M4421" t="s">
        <v>41853</v>
      </c>
    </row>
    <row r="4422" spans="1:13">
      <c r="A4422" t="s">
        <v>177</v>
      </c>
      <c r="B4422" t="s">
        <v>177</v>
      </c>
      <c r="C4422" t="s">
        <v>1680</v>
      </c>
      <c r="D4422" t="s">
        <v>153</v>
      </c>
      <c r="E4422" t="s">
        <v>188</v>
      </c>
      <c r="F4422" t="s">
        <v>4</v>
      </c>
      <c r="G4422" t="s">
        <v>41854</v>
      </c>
      <c r="H4422" t="s">
        <v>2487</v>
      </c>
      <c r="I4422" t="s">
        <v>41855</v>
      </c>
      <c r="J4422" t="s">
        <v>1786</v>
      </c>
      <c r="K4422" t="s">
        <v>41856</v>
      </c>
      <c r="L4422" t="s">
        <v>41857</v>
      </c>
      <c r="M4422" t="s">
        <v>41858</v>
      </c>
    </row>
    <row r="4423" spans="1:13">
      <c r="A4423" t="s">
        <v>177</v>
      </c>
      <c r="B4423" t="s">
        <v>177</v>
      </c>
      <c r="C4423" t="s">
        <v>1680</v>
      </c>
      <c r="D4423" t="s">
        <v>153</v>
      </c>
      <c r="E4423" t="s">
        <v>188</v>
      </c>
      <c r="F4423" t="s">
        <v>11</v>
      </c>
      <c r="G4423" t="s">
        <v>41859</v>
      </c>
      <c r="H4423" t="s">
        <v>2014</v>
      </c>
      <c r="I4423" t="s">
        <v>41860</v>
      </c>
      <c r="J4423" t="s">
        <v>1547</v>
      </c>
      <c r="K4423" t="s">
        <v>41682</v>
      </c>
      <c r="L4423" t="s">
        <v>31120</v>
      </c>
      <c r="M4423" t="s">
        <v>41861</v>
      </c>
    </row>
    <row r="4424" spans="1:13">
      <c r="A4424" t="s">
        <v>177</v>
      </c>
      <c r="B4424" t="s">
        <v>177</v>
      </c>
      <c r="C4424" t="s">
        <v>1680</v>
      </c>
      <c r="D4424" t="s">
        <v>153</v>
      </c>
      <c r="E4424" t="s">
        <v>188</v>
      </c>
      <c r="F4424" t="s">
        <v>20</v>
      </c>
      <c r="G4424" t="s">
        <v>41862</v>
      </c>
      <c r="H4424" t="s">
        <v>2114</v>
      </c>
      <c r="I4424" t="s">
        <v>41706</v>
      </c>
      <c r="J4424" t="s">
        <v>1592</v>
      </c>
      <c r="K4424" t="s">
        <v>41761</v>
      </c>
      <c r="L4424" t="s">
        <v>27820</v>
      </c>
      <c r="M4424" t="s">
        <v>41863</v>
      </c>
    </row>
    <row r="4425" spans="1:13">
      <c r="A4425" t="s">
        <v>177</v>
      </c>
      <c r="B4425" t="s">
        <v>177</v>
      </c>
      <c r="C4425" t="s">
        <v>1680</v>
      </c>
      <c r="D4425" t="s">
        <v>153</v>
      </c>
      <c r="E4425" t="s">
        <v>292</v>
      </c>
      <c r="F4425" t="s">
        <v>3</v>
      </c>
      <c r="G4425" t="s">
        <v>41864</v>
      </c>
      <c r="H4425" t="s">
        <v>8753</v>
      </c>
      <c r="I4425" t="s">
        <v>41865</v>
      </c>
      <c r="J4425" t="s">
        <v>1371</v>
      </c>
      <c r="K4425" t="s">
        <v>41866</v>
      </c>
      <c r="L4425" t="s">
        <v>41867</v>
      </c>
      <c r="M4425" t="s">
        <v>41868</v>
      </c>
    </row>
    <row r="4426" spans="1:13">
      <c r="A4426" t="s">
        <v>177</v>
      </c>
      <c r="B4426" t="s">
        <v>177</v>
      </c>
      <c r="C4426" t="s">
        <v>1680</v>
      </c>
      <c r="D4426" t="s">
        <v>153</v>
      </c>
      <c r="E4426" t="s">
        <v>292</v>
      </c>
      <c r="F4426" t="s">
        <v>10</v>
      </c>
      <c r="G4426" t="s">
        <v>41869</v>
      </c>
      <c r="H4426" t="s">
        <v>2429</v>
      </c>
      <c r="I4426" t="s">
        <v>41870</v>
      </c>
      <c r="J4426" t="s">
        <v>2226</v>
      </c>
      <c r="K4426" t="s">
        <v>41820</v>
      </c>
      <c r="L4426" t="s">
        <v>41871</v>
      </c>
      <c r="M4426" t="s">
        <v>41872</v>
      </c>
    </row>
    <row r="4427" spans="1:13">
      <c r="A4427" t="s">
        <v>177</v>
      </c>
      <c r="B4427" t="s">
        <v>177</v>
      </c>
      <c r="C4427" t="s">
        <v>1680</v>
      </c>
      <c r="D4427" t="s">
        <v>153</v>
      </c>
      <c r="E4427" t="s">
        <v>292</v>
      </c>
      <c r="F4427" t="s">
        <v>2</v>
      </c>
      <c r="G4427" t="s">
        <v>41873</v>
      </c>
      <c r="H4427" t="s">
        <v>2187</v>
      </c>
      <c r="I4427" t="s">
        <v>41874</v>
      </c>
      <c r="J4427" t="s">
        <v>1807</v>
      </c>
      <c r="K4427" t="s">
        <v>41875</v>
      </c>
      <c r="L4427" t="s">
        <v>41876</v>
      </c>
      <c r="M4427" t="s">
        <v>28394</v>
      </c>
    </row>
    <row r="4428" spans="1:13">
      <c r="A4428" t="s">
        <v>177</v>
      </c>
      <c r="B4428" t="s">
        <v>177</v>
      </c>
      <c r="C4428" t="s">
        <v>1680</v>
      </c>
      <c r="D4428" t="s">
        <v>153</v>
      </c>
      <c r="E4428" t="s">
        <v>292</v>
      </c>
      <c r="F4428" t="s">
        <v>4</v>
      </c>
      <c r="G4428" t="s">
        <v>41877</v>
      </c>
      <c r="H4428" t="s">
        <v>2404</v>
      </c>
      <c r="I4428" t="s">
        <v>41878</v>
      </c>
      <c r="J4428" t="s">
        <v>1786</v>
      </c>
      <c r="K4428" t="s">
        <v>41856</v>
      </c>
      <c r="L4428" t="s">
        <v>41879</v>
      </c>
      <c r="M4428" t="s">
        <v>41880</v>
      </c>
    </row>
    <row r="4429" spans="1:13">
      <c r="A4429" t="s">
        <v>177</v>
      </c>
      <c r="B4429" t="s">
        <v>177</v>
      </c>
      <c r="C4429" t="s">
        <v>1680</v>
      </c>
      <c r="D4429" t="s">
        <v>153</v>
      </c>
      <c r="E4429" t="s">
        <v>292</v>
      </c>
      <c r="F4429" t="s">
        <v>11</v>
      </c>
      <c r="G4429" t="s">
        <v>41881</v>
      </c>
      <c r="H4429" t="s">
        <v>1807</v>
      </c>
      <c r="I4429" t="s">
        <v>41699</v>
      </c>
      <c r="J4429" t="s">
        <v>1546</v>
      </c>
      <c r="K4429" t="s">
        <v>29929</v>
      </c>
      <c r="L4429" t="s">
        <v>41882</v>
      </c>
      <c r="M4429" t="s">
        <v>41883</v>
      </c>
    </row>
    <row r="4430" spans="1:13">
      <c r="A4430" t="s">
        <v>177</v>
      </c>
      <c r="B4430" t="s">
        <v>177</v>
      </c>
      <c r="C4430" t="s">
        <v>1680</v>
      </c>
      <c r="D4430" t="s">
        <v>153</v>
      </c>
      <c r="E4430" t="s">
        <v>292</v>
      </c>
      <c r="F4430" t="s">
        <v>20</v>
      </c>
      <c r="G4430" t="s">
        <v>41884</v>
      </c>
      <c r="H4430" t="s">
        <v>1939</v>
      </c>
      <c r="I4430" t="s">
        <v>41885</v>
      </c>
      <c r="J4430" t="s">
        <v>1504</v>
      </c>
      <c r="K4430" t="s">
        <v>41787</v>
      </c>
      <c r="L4430" t="s">
        <v>41886</v>
      </c>
      <c r="M4430" t="s">
        <v>41887</v>
      </c>
    </row>
    <row r="4431" spans="1:13">
      <c r="A4431" t="s">
        <v>177</v>
      </c>
      <c r="B4431" t="s">
        <v>177</v>
      </c>
      <c r="C4431" t="s">
        <v>1680</v>
      </c>
      <c r="D4431" t="s">
        <v>153</v>
      </c>
      <c r="E4431" t="s">
        <v>300</v>
      </c>
      <c r="F4431" t="s">
        <v>3</v>
      </c>
      <c r="G4431" t="s">
        <v>41888</v>
      </c>
      <c r="H4431" t="s">
        <v>9220</v>
      </c>
      <c r="I4431" t="s">
        <v>41889</v>
      </c>
      <c r="J4431" t="s">
        <v>7822</v>
      </c>
      <c r="K4431" t="s">
        <v>41890</v>
      </c>
      <c r="L4431" t="s">
        <v>41891</v>
      </c>
      <c r="M4431" t="s">
        <v>41892</v>
      </c>
    </row>
    <row r="4432" spans="1:13">
      <c r="A4432" t="s">
        <v>177</v>
      </c>
      <c r="B4432" t="s">
        <v>177</v>
      </c>
      <c r="C4432" t="s">
        <v>1680</v>
      </c>
      <c r="D4432" t="s">
        <v>153</v>
      </c>
      <c r="E4432" t="s">
        <v>300</v>
      </c>
      <c r="F4432" t="s">
        <v>10</v>
      </c>
      <c r="G4432" t="s">
        <v>41893</v>
      </c>
      <c r="H4432" t="s">
        <v>2550</v>
      </c>
      <c r="I4432" t="s">
        <v>41894</v>
      </c>
      <c r="J4432" t="s">
        <v>1982</v>
      </c>
      <c r="K4432" t="s">
        <v>41895</v>
      </c>
      <c r="L4432" t="s">
        <v>41896</v>
      </c>
      <c r="M4432" t="s">
        <v>41897</v>
      </c>
    </row>
    <row r="4433" spans="1:13">
      <c r="A4433" t="s">
        <v>177</v>
      </c>
      <c r="B4433" t="s">
        <v>177</v>
      </c>
      <c r="C4433" t="s">
        <v>1680</v>
      </c>
      <c r="D4433" t="s">
        <v>153</v>
      </c>
      <c r="E4433" t="s">
        <v>300</v>
      </c>
      <c r="F4433" t="s">
        <v>2</v>
      </c>
      <c r="G4433" t="s">
        <v>41898</v>
      </c>
      <c r="H4433" t="s">
        <v>2461</v>
      </c>
      <c r="I4433" t="s">
        <v>41899</v>
      </c>
      <c r="J4433" t="s">
        <v>1897</v>
      </c>
      <c r="K4433" t="s">
        <v>29897</v>
      </c>
      <c r="L4433" t="s">
        <v>35587</v>
      </c>
      <c r="M4433" t="s">
        <v>41900</v>
      </c>
    </row>
    <row r="4434" spans="1:13">
      <c r="A4434" t="s">
        <v>177</v>
      </c>
      <c r="B4434" t="s">
        <v>177</v>
      </c>
      <c r="C4434" t="s">
        <v>1680</v>
      </c>
      <c r="D4434" t="s">
        <v>153</v>
      </c>
      <c r="E4434" t="s">
        <v>300</v>
      </c>
      <c r="F4434" t="s">
        <v>4</v>
      </c>
      <c r="G4434" t="s">
        <v>41901</v>
      </c>
      <c r="H4434" t="s">
        <v>1764</v>
      </c>
      <c r="I4434" t="s">
        <v>41902</v>
      </c>
      <c r="J4434" t="s">
        <v>1504</v>
      </c>
      <c r="K4434" t="s">
        <v>41787</v>
      </c>
      <c r="L4434" t="s">
        <v>13296</v>
      </c>
      <c r="M4434" t="s">
        <v>41903</v>
      </c>
    </row>
    <row r="4435" spans="1:13">
      <c r="A4435" t="s">
        <v>177</v>
      </c>
      <c r="B4435" t="s">
        <v>177</v>
      </c>
      <c r="C4435" t="s">
        <v>1680</v>
      </c>
      <c r="D4435" t="s">
        <v>153</v>
      </c>
      <c r="E4435" t="s">
        <v>300</v>
      </c>
      <c r="F4435" t="s">
        <v>11</v>
      </c>
      <c r="G4435" t="s">
        <v>41904</v>
      </c>
      <c r="H4435" t="s">
        <v>2027</v>
      </c>
      <c r="I4435" t="s">
        <v>41812</v>
      </c>
      <c r="J4435" t="s">
        <v>1502</v>
      </c>
      <c r="K4435" t="s">
        <v>41707</v>
      </c>
      <c r="L4435" t="s">
        <v>24903</v>
      </c>
      <c r="M4435" t="s">
        <v>41905</v>
      </c>
    </row>
    <row r="4436" spans="1:13">
      <c r="A4436" t="s">
        <v>177</v>
      </c>
      <c r="B4436" t="s">
        <v>177</v>
      </c>
      <c r="C4436" t="s">
        <v>1680</v>
      </c>
      <c r="D4436" t="s">
        <v>153</v>
      </c>
      <c r="E4436" t="s">
        <v>300</v>
      </c>
      <c r="F4436" t="s">
        <v>20</v>
      </c>
      <c r="G4436" t="s">
        <v>41906</v>
      </c>
      <c r="H4436" t="s">
        <v>1939</v>
      </c>
      <c r="I4436" t="s">
        <v>41885</v>
      </c>
      <c r="J4436" t="s">
        <v>1546</v>
      </c>
      <c r="K4436" t="s">
        <v>29929</v>
      </c>
      <c r="L4436" t="s">
        <v>41886</v>
      </c>
      <c r="M4436" t="s">
        <v>41907</v>
      </c>
    </row>
    <row r="4437" spans="1:13">
      <c r="A4437" t="s">
        <v>177</v>
      </c>
      <c r="B4437" t="s">
        <v>177</v>
      </c>
      <c r="C4437" t="s">
        <v>1680</v>
      </c>
      <c r="D4437" t="s">
        <v>154</v>
      </c>
      <c r="E4437" t="s">
        <v>277</v>
      </c>
      <c r="F4437" t="s">
        <v>3</v>
      </c>
      <c r="G4437" t="s">
        <v>41908</v>
      </c>
      <c r="H4437" t="s">
        <v>5367</v>
      </c>
      <c r="I4437" t="s">
        <v>41909</v>
      </c>
      <c r="J4437" t="s">
        <v>2685</v>
      </c>
      <c r="K4437" t="s">
        <v>41910</v>
      </c>
      <c r="L4437" t="s">
        <v>41911</v>
      </c>
      <c r="M4437" t="s">
        <v>41912</v>
      </c>
    </row>
    <row r="4438" spans="1:13">
      <c r="A4438" t="s">
        <v>177</v>
      </c>
      <c r="B4438" t="s">
        <v>177</v>
      </c>
      <c r="C4438" t="s">
        <v>1680</v>
      </c>
      <c r="D4438" t="s">
        <v>154</v>
      </c>
      <c r="E4438" t="s">
        <v>277</v>
      </c>
      <c r="F4438" t="s">
        <v>10</v>
      </c>
      <c r="G4438" t="s">
        <v>41913</v>
      </c>
      <c r="H4438" t="s">
        <v>1326</v>
      </c>
      <c r="I4438" t="s">
        <v>41914</v>
      </c>
      <c r="J4438" t="s">
        <v>3628</v>
      </c>
      <c r="K4438" t="s">
        <v>41915</v>
      </c>
      <c r="L4438" t="s">
        <v>41916</v>
      </c>
      <c r="M4438" t="s">
        <v>41917</v>
      </c>
    </row>
    <row r="4439" spans="1:13">
      <c r="A4439" t="s">
        <v>177</v>
      </c>
      <c r="B4439" t="s">
        <v>177</v>
      </c>
      <c r="C4439" t="s">
        <v>1680</v>
      </c>
      <c r="D4439" t="s">
        <v>154</v>
      </c>
      <c r="E4439" t="s">
        <v>277</v>
      </c>
      <c r="F4439" t="s">
        <v>2</v>
      </c>
      <c r="G4439" t="s">
        <v>41918</v>
      </c>
      <c r="H4439" t="s">
        <v>3700</v>
      </c>
      <c r="I4439" t="s">
        <v>41919</v>
      </c>
      <c r="J4439" t="s">
        <v>1137</v>
      </c>
      <c r="K4439" t="s">
        <v>41920</v>
      </c>
      <c r="L4439" t="s">
        <v>35552</v>
      </c>
      <c r="M4439" t="s">
        <v>41921</v>
      </c>
    </row>
    <row r="4440" spans="1:13">
      <c r="A4440" t="s">
        <v>177</v>
      </c>
      <c r="B4440" t="s">
        <v>177</v>
      </c>
      <c r="C4440" t="s">
        <v>1680</v>
      </c>
      <c r="D4440" t="s">
        <v>154</v>
      </c>
      <c r="E4440" t="s">
        <v>277</v>
      </c>
      <c r="F4440" t="s">
        <v>4</v>
      </c>
      <c r="G4440" t="s">
        <v>41922</v>
      </c>
      <c r="H4440" t="s">
        <v>2450</v>
      </c>
      <c r="I4440" t="s">
        <v>41923</v>
      </c>
      <c r="J4440" t="s">
        <v>1853</v>
      </c>
      <c r="K4440" t="s">
        <v>41924</v>
      </c>
      <c r="L4440" t="s">
        <v>41925</v>
      </c>
      <c r="M4440" t="s">
        <v>41926</v>
      </c>
    </row>
    <row r="4441" spans="1:13">
      <c r="A4441" t="s">
        <v>177</v>
      </c>
      <c r="B4441" t="s">
        <v>177</v>
      </c>
      <c r="C4441" t="s">
        <v>1680</v>
      </c>
      <c r="D4441" t="s">
        <v>154</v>
      </c>
      <c r="E4441" t="s">
        <v>277</v>
      </c>
      <c r="F4441" t="s">
        <v>11</v>
      </c>
      <c r="G4441" t="s">
        <v>41927</v>
      </c>
      <c r="H4441" t="s">
        <v>3377</v>
      </c>
      <c r="I4441" t="s">
        <v>41928</v>
      </c>
      <c r="J4441" t="s">
        <v>1721</v>
      </c>
      <c r="K4441" t="s">
        <v>41629</v>
      </c>
      <c r="L4441" t="s">
        <v>41929</v>
      </c>
      <c r="M4441" t="s">
        <v>41930</v>
      </c>
    </row>
    <row r="4442" spans="1:13">
      <c r="A4442" t="s">
        <v>177</v>
      </c>
      <c r="B4442" t="s">
        <v>177</v>
      </c>
      <c r="C4442" t="s">
        <v>1680</v>
      </c>
      <c r="D4442" t="s">
        <v>154</v>
      </c>
      <c r="E4442" t="s">
        <v>277</v>
      </c>
      <c r="F4442" t="s">
        <v>20</v>
      </c>
      <c r="G4442" t="s">
        <v>41931</v>
      </c>
      <c r="H4442" t="s">
        <v>2049</v>
      </c>
      <c r="I4442" t="s">
        <v>41659</v>
      </c>
      <c r="J4442" t="s">
        <v>1592</v>
      </c>
      <c r="K4442" t="s">
        <v>41761</v>
      </c>
      <c r="L4442" t="s">
        <v>19840</v>
      </c>
      <c r="M4442" t="s">
        <v>41932</v>
      </c>
    </row>
    <row r="4443" spans="1:13">
      <c r="A4443" t="s">
        <v>177</v>
      </c>
      <c r="B4443" t="s">
        <v>177</v>
      </c>
      <c r="C4443" t="s">
        <v>1680</v>
      </c>
      <c r="D4443" t="s">
        <v>154</v>
      </c>
      <c r="E4443" t="s">
        <v>315</v>
      </c>
      <c r="F4443" t="s">
        <v>3</v>
      </c>
      <c r="G4443" t="s">
        <v>41933</v>
      </c>
      <c r="H4443" t="s">
        <v>7607</v>
      </c>
      <c r="I4443" t="s">
        <v>41934</v>
      </c>
      <c r="J4443" t="s">
        <v>1297</v>
      </c>
      <c r="K4443" t="s">
        <v>41935</v>
      </c>
      <c r="L4443" t="s">
        <v>41936</v>
      </c>
      <c r="M4443" t="s">
        <v>41937</v>
      </c>
    </row>
    <row r="4444" spans="1:13">
      <c r="A4444" t="s">
        <v>177</v>
      </c>
      <c r="B4444" t="s">
        <v>177</v>
      </c>
      <c r="C4444" t="s">
        <v>1680</v>
      </c>
      <c r="D4444" t="s">
        <v>154</v>
      </c>
      <c r="E4444" t="s">
        <v>315</v>
      </c>
      <c r="F4444" t="s">
        <v>10</v>
      </c>
      <c r="G4444" t="s">
        <v>41938</v>
      </c>
      <c r="H4444" t="s">
        <v>6035</v>
      </c>
      <c r="I4444" t="s">
        <v>41939</v>
      </c>
      <c r="J4444" t="s">
        <v>2166</v>
      </c>
      <c r="K4444" t="s">
        <v>41940</v>
      </c>
      <c r="L4444" t="s">
        <v>41941</v>
      </c>
      <c r="M4444" t="s">
        <v>41942</v>
      </c>
    </row>
    <row r="4445" spans="1:13">
      <c r="A4445" t="s">
        <v>177</v>
      </c>
      <c r="B4445" t="s">
        <v>177</v>
      </c>
      <c r="C4445" t="s">
        <v>1680</v>
      </c>
      <c r="D4445" t="s">
        <v>154</v>
      </c>
      <c r="E4445" t="s">
        <v>315</v>
      </c>
      <c r="F4445" t="s">
        <v>2</v>
      </c>
      <c r="G4445" t="s">
        <v>41943</v>
      </c>
      <c r="H4445" t="s">
        <v>1250</v>
      </c>
      <c r="I4445" t="s">
        <v>41795</v>
      </c>
      <c r="J4445" t="s">
        <v>2059</v>
      </c>
      <c r="K4445" t="s">
        <v>41944</v>
      </c>
      <c r="L4445" t="s">
        <v>41945</v>
      </c>
      <c r="M4445" t="s">
        <v>41946</v>
      </c>
    </row>
    <row r="4446" spans="1:13">
      <c r="A4446" t="s">
        <v>177</v>
      </c>
      <c r="B4446" t="s">
        <v>177</v>
      </c>
      <c r="C4446" t="s">
        <v>1680</v>
      </c>
      <c r="D4446" t="s">
        <v>154</v>
      </c>
      <c r="E4446" t="s">
        <v>315</v>
      </c>
      <c r="F4446" t="s">
        <v>4</v>
      </c>
      <c r="G4446" t="s">
        <v>41947</v>
      </c>
      <c r="H4446" t="s">
        <v>2914</v>
      </c>
      <c r="I4446" t="s">
        <v>41948</v>
      </c>
      <c r="J4446" t="s">
        <v>2074</v>
      </c>
      <c r="K4446" t="s">
        <v>41625</v>
      </c>
      <c r="L4446" t="s">
        <v>41949</v>
      </c>
      <c r="M4446" t="s">
        <v>41950</v>
      </c>
    </row>
    <row r="4447" spans="1:13">
      <c r="A4447" t="s">
        <v>177</v>
      </c>
      <c r="B4447" t="s">
        <v>177</v>
      </c>
      <c r="C4447" t="s">
        <v>1680</v>
      </c>
      <c r="D4447" t="s">
        <v>154</v>
      </c>
      <c r="E4447" t="s">
        <v>315</v>
      </c>
      <c r="F4447" t="s">
        <v>11</v>
      </c>
      <c r="G4447" t="s">
        <v>41951</v>
      </c>
      <c r="H4447" t="s">
        <v>1969</v>
      </c>
      <c r="I4447" t="s">
        <v>41952</v>
      </c>
      <c r="J4447" t="s">
        <v>1613</v>
      </c>
      <c r="K4447" t="s">
        <v>41656</v>
      </c>
      <c r="L4447" t="s">
        <v>41953</v>
      </c>
      <c r="M4447" t="s">
        <v>41954</v>
      </c>
    </row>
    <row r="4448" spans="1:13">
      <c r="A4448" t="s">
        <v>177</v>
      </c>
      <c r="B4448" t="s">
        <v>177</v>
      </c>
      <c r="C4448" t="s">
        <v>1680</v>
      </c>
      <c r="D4448" t="s">
        <v>154</v>
      </c>
      <c r="E4448" t="s">
        <v>315</v>
      </c>
      <c r="F4448" t="s">
        <v>20</v>
      </c>
      <c r="G4448" t="s">
        <v>41955</v>
      </c>
      <c r="H4448" t="s">
        <v>2159</v>
      </c>
      <c r="I4448" t="s">
        <v>41735</v>
      </c>
      <c r="J4448" t="s">
        <v>1546</v>
      </c>
      <c r="K4448" t="s">
        <v>29929</v>
      </c>
      <c r="L4448" t="s">
        <v>33681</v>
      </c>
      <c r="M4448" t="s">
        <v>41956</v>
      </c>
    </row>
    <row r="4449" spans="1:13">
      <c r="A4449" t="s">
        <v>177</v>
      </c>
      <c r="B4449" t="s">
        <v>177</v>
      </c>
      <c r="C4449" t="s">
        <v>1680</v>
      </c>
      <c r="D4449" t="s">
        <v>154</v>
      </c>
      <c r="E4449" t="s">
        <v>323</v>
      </c>
      <c r="F4449" t="s">
        <v>3</v>
      </c>
      <c r="G4449" t="s">
        <v>41957</v>
      </c>
      <c r="H4449" t="s">
        <v>8753</v>
      </c>
      <c r="I4449" t="s">
        <v>41865</v>
      </c>
      <c r="J4449" t="s">
        <v>1226</v>
      </c>
      <c r="K4449" t="s">
        <v>41958</v>
      </c>
      <c r="L4449" t="s">
        <v>41867</v>
      </c>
      <c r="M4449" t="s">
        <v>41959</v>
      </c>
    </row>
    <row r="4450" spans="1:13">
      <c r="A4450" t="s">
        <v>177</v>
      </c>
      <c r="B4450" t="s">
        <v>177</v>
      </c>
      <c r="C4450" t="s">
        <v>1680</v>
      </c>
      <c r="D4450" t="s">
        <v>154</v>
      </c>
      <c r="E4450" t="s">
        <v>323</v>
      </c>
      <c r="F4450" t="s">
        <v>10</v>
      </c>
      <c r="G4450" t="s">
        <v>41960</v>
      </c>
      <c r="H4450" t="s">
        <v>1220</v>
      </c>
      <c r="I4450" t="s">
        <v>41961</v>
      </c>
      <c r="J4450" t="s">
        <v>2186</v>
      </c>
      <c r="K4450" t="s">
        <v>41616</v>
      </c>
      <c r="L4450" t="s">
        <v>41962</v>
      </c>
      <c r="M4450" t="s">
        <v>41963</v>
      </c>
    </row>
    <row r="4451" spans="1:13">
      <c r="A4451" t="s">
        <v>177</v>
      </c>
      <c r="B4451" t="s">
        <v>177</v>
      </c>
      <c r="C4451" t="s">
        <v>1680</v>
      </c>
      <c r="D4451" t="s">
        <v>154</v>
      </c>
      <c r="E4451" t="s">
        <v>323</v>
      </c>
      <c r="F4451" t="s">
        <v>2</v>
      </c>
      <c r="G4451" t="s">
        <v>41964</v>
      </c>
      <c r="H4451" t="s">
        <v>3574</v>
      </c>
      <c r="I4451" t="s">
        <v>41965</v>
      </c>
      <c r="J4451" t="s">
        <v>2301</v>
      </c>
      <c r="K4451" t="s">
        <v>41966</v>
      </c>
      <c r="L4451" t="s">
        <v>35582</v>
      </c>
      <c r="M4451" t="s">
        <v>41967</v>
      </c>
    </row>
    <row r="4452" spans="1:13">
      <c r="A4452" t="s">
        <v>177</v>
      </c>
      <c r="B4452" t="s">
        <v>177</v>
      </c>
      <c r="C4452" t="s">
        <v>1680</v>
      </c>
      <c r="D4452" t="s">
        <v>154</v>
      </c>
      <c r="E4452" t="s">
        <v>323</v>
      </c>
      <c r="F4452" t="s">
        <v>4</v>
      </c>
      <c r="G4452" t="s">
        <v>41968</v>
      </c>
      <c r="H4452" t="s">
        <v>2587</v>
      </c>
      <c r="I4452" t="s">
        <v>41969</v>
      </c>
      <c r="J4452" t="s">
        <v>1613</v>
      </c>
      <c r="K4452" t="s">
        <v>41656</v>
      </c>
      <c r="L4452" t="s">
        <v>41970</v>
      </c>
      <c r="M4452" t="s">
        <v>41971</v>
      </c>
    </row>
    <row r="4453" spans="1:13">
      <c r="A4453" t="s">
        <v>177</v>
      </c>
      <c r="B4453" t="s">
        <v>177</v>
      </c>
      <c r="C4453" t="s">
        <v>1680</v>
      </c>
      <c r="D4453" t="s">
        <v>154</v>
      </c>
      <c r="E4453" t="s">
        <v>323</v>
      </c>
      <c r="F4453" t="s">
        <v>11</v>
      </c>
      <c r="G4453" t="s">
        <v>41972</v>
      </c>
      <c r="H4453" t="s">
        <v>2976</v>
      </c>
      <c r="I4453" t="s">
        <v>41973</v>
      </c>
      <c r="J4453" t="s">
        <v>1547</v>
      </c>
      <c r="K4453" t="s">
        <v>41682</v>
      </c>
      <c r="L4453" t="s">
        <v>27057</v>
      </c>
      <c r="M4453" t="s">
        <v>41974</v>
      </c>
    </row>
    <row r="4454" spans="1:13">
      <c r="A4454" t="s">
        <v>177</v>
      </c>
      <c r="B4454" t="s">
        <v>177</v>
      </c>
      <c r="C4454" t="s">
        <v>1680</v>
      </c>
      <c r="D4454" t="s">
        <v>154</v>
      </c>
      <c r="E4454" t="s">
        <v>323</v>
      </c>
      <c r="F4454" t="s">
        <v>20</v>
      </c>
      <c r="G4454" t="s">
        <v>41975</v>
      </c>
      <c r="H4454" t="s">
        <v>1918</v>
      </c>
      <c r="I4454" t="s">
        <v>41976</v>
      </c>
      <c r="J4454" t="s">
        <v>1504</v>
      </c>
      <c r="K4454" t="s">
        <v>41787</v>
      </c>
      <c r="L4454" t="s">
        <v>29925</v>
      </c>
      <c r="M4454" t="s">
        <v>41977</v>
      </c>
    </row>
    <row r="4455" spans="1:13">
      <c r="A4455" t="s">
        <v>177</v>
      </c>
      <c r="B4455" t="s">
        <v>177</v>
      </c>
      <c r="C4455" t="s">
        <v>1680</v>
      </c>
      <c r="D4455" t="s">
        <v>154</v>
      </c>
      <c r="E4455" t="s">
        <v>331</v>
      </c>
      <c r="F4455" t="s">
        <v>3</v>
      </c>
      <c r="G4455" t="s">
        <v>41978</v>
      </c>
      <c r="H4455" t="s">
        <v>7220</v>
      </c>
      <c r="I4455" t="s">
        <v>41979</v>
      </c>
      <c r="J4455" t="s">
        <v>1945</v>
      </c>
      <c r="K4455" t="s">
        <v>41980</v>
      </c>
      <c r="L4455" t="s">
        <v>41981</v>
      </c>
      <c r="M4455" t="s">
        <v>41982</v>
      </c>
    </row>
    <row r="4456" spans="1:13">
      <c r="A4456" t="s">
        <v>177</v>
      </c>
      <c r="B4456" t="s">
        <v>177</v>
      </c>
      <c r="C4456" t="s">
        <v>1680</v>
      </c>
      <c r="D4456" t="s">
        <v>154</v>
      </c>
      <c r="E4456" t="s">
        <v>331</v>
      </c>
      <c r="F4456" t="s">
        <v>10</v>
      </c>
      <c r="G4456" t="s">
        <v>41983</v>
      </c>
      <c r="H4456" t="s">
        <v>5367</v>
      </c>
      <c r="I4456" t="s">
        <v>41909</v>
      </c>
      <c r="J4456" t="s">
        <v>1948</v>
      </c>
      <c r="K4456" t="s">
        <v>41984</v>
      </c>
      <c r="L4456" t="s">
        <v>41985</v>
      </c>
      <c r="M4456" t="s">
        <v>41986</v>
      </c>
    </row>
    <row r="4457" spans="1:13">
      <c r="A4457" t="s">
        <v>177</v>
      </c>
      <c r="B4457" t="s">
        <v>177</v>
      </c>
      <c r="C4457" t="s">
        <v>1680</v>
      </c>
      <c r="D4457" t="s">
        <v>154</v>
      </c>
      <c r="E4457" t="s">
        <v>331</v>
      </c>
      <c r="F4457" t="s">
        <v>2</v>
      </c>
      <c r="G4457" t="s">
        <v>41987</v>
      </c>
      <c r="H4457" t="s">
        <v>3500</v>
      </c>
      <c r="I4457" t="s">
        <v>41988</v>
      </c>
      <c r="J4457" t="s">
        <v>2137</v>
      </c>
      <c r="K4457" t="s">
        <v>41989</v>
      </c>
      <c r="L4457" t="s">
        <v>41990</v>
      </c>
      <c r="M4457" t="s">
        <v>41991</v>
      </c>
    </row>
    <row r="4458" spans="1:13">
      <c r="A4458" t="s">
        <v>177</v>
      </c>
      <c r="B4458" t="s">
        <v>177</v>
      </c>
      <c r="C4458" t="s">
        <v>1680</v>
      </c>
      <c r="D4458" t="s">
        <v>154</v>
      </c>
      <c r="E4458" t="s">
        <v>331</v>
      </c>
      <c r="F4458" t="s">
        <v>4</v>
      </c>
      <c r="G4458" t="s">
        <v>41992</v>
      </c>
      <c r="H4458" t="s">
        <v>1764</v>
      </c>
      <c r="I4458" t="s">
        <v>41902</v>
      </c>
      <c r="J4458" t="s">
        <v>1547</v>
      </c>
      <c r="K4458" t="s">
        <v>41682</v>
      </c>
      <c r="L4458" t="s">
        <v>13296</v>
      </c>
      <c r="M4458" t="s">
        <v>41993</v>
      </c>
    </row>
    <row r="4459" spans="1:13">
      <c r="A4459" t="s">
        <v>177</v>
      </c>
      <c r="B4459" t="s">
        <v>177</v>
      </c>
      <c r="C4459" t="s">
        <v>1680</v>
      </c>
      <c r="D4459" t="s">
        <v>154</v>
      </c>
      <c r="E4459" t="s">
        <v>331</v>
      </c>
      <c r="F4459" t="s">
        <v>11</v>
      </c>
      <c r="G4459" t="s">
        <v>41994</v>
      </c>
      <c r="H4459" t="s">
        <v>2502</v>
      </c>
      <c r="I4459" t="s">
        <v>41995</v>
      </c>
      <c r="J4459" t="s">
        <v>1502</v>
      </c>
      <c r="K4459" t="s">
        <v>41707</v>
      </c>
      <c r="L4459" t="s">
        <v>41996</v>
      </c>
      <c r="M4459" t="s">
        <v>41997</v>
      </c>
    </row>
    <row r="4460" spans="1:13">
      <c r="A4460" t="s">
        <v>177</v>
      </c>
      <c r="B4460" t="s">
        <v>177</v>
      </c>
      <c r="C4460" t="s">
        <v>1680</v>
      </c>
      <c r="D4460" t="s">
        <v>154</v>
      </c>
      <c r="E4460" t="s">
        <v>331</v>
      </c>
      <c r="F4460" t="s">
        <v>20</v>
      </c>
      <c r="G4460" t="s">
        <v>41998</v>
      </c>
      <c r="H4460" t="s">
        <v>2007</v>
      </c>
      <c r="I4460" t="s">
        <v>41999</v>
      </c>
      <c r="J4460" t="s">
        <v>1546</v>
      </c>
      <c r="K4460" t="s">
        <v>29929</v>
      </c>
      <c r="L4460" t="s">
        <v>18994</v>
      </c>
      <c r="M4460" t="s">
        <v>42000</v>
      </c>
    </row>
    <row r="4461" spans="1:13">
      <c r="A4461" t="s">
        <v>177</v>
      </c>
      <c r="B4461" t="s">
        <v>177</v>
      </c>
      <c r="C4461" t="s">
        <v>1680</v>
      </c>
      <c r="D4461" t="s">
        <v>155</v>
      </c>
      <c r="E4461" t="s">
        <v>339</v>
      </c>
      <c r="F4461" t="s">
        <v>3</v>
      </c>
      <c r="G4461" t="s">
        <v>42001</v>
      </c>
      <c r="H4461" t="s">
        <v>1226</v>
      </c>
      <c r="I4461" t="s">
        <v>42002</v>
      </c>
      <c r="J4461" t="s">
        <v>1149</v>
      </c>
      <c r="K4461" t="s">
        <v>14338</v>
      </c>
      <c r="L4461" t="s">
        <v>42003</v>
      </c>
      <c r="M4461" t="s">
        <v>42004</v>
      </c>
    </row>
    <row r="4462" spans="1:13">
      <c r="A4462" t="s">
        <v>177</v>
      </c>
      <c r="B4462" t="s">
        <v>177</v>
      </c>
      <c r="C4462" t="s">
        <v>1680</v>
      </c>
      <c r="D4462" t="s">
        <v>155</v>
      </c>
      <c r="E4462" t="s">
        <v>339</v>
      </c>
      <c r="F4462" t="s">
        <v>10</v>
      </c>
      <c r="G4462" t="s">
        <v>42005</v>
      </c>
      <c r="H4462" t="s">
        <v>3035</v>
      </c>
      <c r="I4462" t="s">
        <v>42006</v>
      </c>
      <c r="J4462" t="s">
        <v>1818</v>
      </c>
      <c r="K4462" t="s">
        <v>42007</v>
      </c>
      <c r="L4462" t="s">
        <v>42008</v>
      </c>
      <c r="M4462" t="s">
        <v>42009</v>
      </c>
    </row>
    <row r="4463" spans="1:13">
      <c r="A4463" t="s">
        <v>177</v>
      </c>
      <c r="B4463" t="s">
        <v>177</v>
      </c>
      <c r="C4463" t="s">
        <v>1680</v>
      </c>
      <c r="D4463" t="s">
        <v>155</v>
      </c>
      <c r="E4463" t="s">
        <v>339</v>
      </c>
      <c r="F4463" t="s">
        <v>2</v>
      </c>
      <c r="G4463" t="s">
        <v>42010</v>
      </c>
      <c r="H4463" t="s">
        <v>4940</v>
      </c>
      <c r="I4463" t="s">
        <v>42011</v>
      </c>
      <c r="J4463" t="s">
        <v>3271</v>
      </c>
      <c r="K4463" t="s">
        <v>42012</v>
      </c>
      <c r="L4463" t="s">
        <v>42013</v>
      </c>
      <c r="M4463" t="s">
        <v>42014</v>
      </c>
    </row>
    <row r="4464" spans="1:13">
      <c r="A4464" t="s">
        <v>177</v>
      </c>
      <c r="B4464" t="s">
        <v>177</v>
      </c>
      <c r="C4464" t="s">
        <v>1680</v>
      </c>
      <c r="D4464" t="s">
        <v>155</v>
      </c>
      <c r="E4464" t="s">
        <v>339</v>
      </c>
      <c r="F4464" t="s">
        <v>4</v>
      </c>
      <c r="G4464" t="s">
        <v>42015</v>
      </c>
      <c r="H4464" t="s">
        <v>1291</v>
      </c>
      <c r="I4464" t="s">
        <v>42016</v>
      </c>
      <c r="J4464" t="s">
        <v>1719</v>
      </c>
      <c r="K4464" t="s">
        <v>42017</v>
      </c>
      <c r="L4464" t="s">
        <v>42018</v>
      </c>
      <c r="M4464" t="s">
        <v>42019</v>
      </c>
    </row>
    <row r="4465" spans="1:13">
      <c r="A4465" t="s">
        <v>177</v>
      </c>
      <c r="B4465" t="s">
        <v>177</v>
      </c>
      <c r="C4465" t="s">
        <v>1680</v>
      </c>
      <c r="D4465" t="s">
        <v>155</v>
      </c>
      <c r="E4465" t="s">
        <v>339</v>
      </c>
      <c r="F4465" t="s">
        <v>11</v>
      </c>
      <c r="G4465" t="s">
        <v>42020</v>
      </c>
      <c r="H4465" t="s">
        <v>1425</v>
      </c>
      <c r="I4465" t="s">
        <v>42021</v>
      </c>
      <c r="J4465" t="s">
        <v>1721</v>
      </c>
      <c r="K4465" t="s">
        <v>41629</v>
      </c>
      <c r="L4465" t="s">
        <v>373</v>
      </c>
      <c r="M4465" t="s">
        <v>42022</v>
      </c>
    </row>
    <row r="4466" spans="1:13">
      <c r="A4466" t="s">
        <v>177</v>
      </c>
      <c r="B4466" t="s">
        <v>177</v>
      </c>
      <c r="C4466" t="s">
        <v>1680</v>
      </c>
      <c r="D4466" t="s">
        <v>155</v>
      </c>
      <c r="E4466" t="s">
        <v>339</v>
      </c>
      <c r="F4466" t="s">
        <v>20</v>
      </c>
      <c r="G4466" t="s">
        <v>42023</v>
      </c>
      <c r="H4466" t="s">
        <v>2134</v>
      </c>
      <c r="I4466" t="s">
        <v>41633</v>
      </c>
      <c r="J4466" t="s">
        <v>1613</v>
      </c>
      <c r="K4466" t="s">
        <v>41656</v>
      </c>
      <c r="L4466" t="s">
        <v>41634</v>
      </c>
      <c r="M4466" t="s">
        <v>42024</v>
      </c>
    </row>
    <row r="4467" spans="1:13">
      <c r="A4467" t="s">
        <v>177</v>
      </c>
      <c r="B4467" t="s">
        <v>177</v>
      </c>
      <c r="C4467" t="s">
        <v>1680</v>
      </c>
      <c r="D4467" t="s">
        <v>155</v>
      </c>
      <c r="E4467" t="s">
        <v>347</v>
      </c>
      <c r="F4467" t="s">
        <v>3</v>
      </c>
      <c r="G4467" t="s">
        <v>42025</v>
      </c>
      <c r="H4467" t="s">
        <v>6991</v>
      </c>
      <c r="I4467" t="s">
        <v>42026</v>
      </c>
      <c r="J4467" t="s">
        <v>4307</v>
      </c>
      <c r="K4467" t="s">
        <v>42027</v>
      </c>
      <c r="L4467" t="s">
        <v>42028</v>
      </c>
      <c r="M4467" t="s">
        <v>42029</v>
      </c>
    </row>
    <row r="4468" spans="1:13">
      <c r="A4468" t="s">
        <v>177</v>
      </c>
      <c r="B4468" t="s">
        <v>177</v>
      </c>
      <c r="C4468" t="s">
        <v>1680</v>
      </c>
      <c r="D4468" t="s">
        <v>155</v>
      </c>
      <c r="E4468" t="s">
        <v>347</v>
      </c>
      <c r="F4468" t="s">
        <v>10</v>
      </c>
      <c r="G4468" t="s">
        <v>42030</v>
      </c>
      <c r="H4468" t="s">
        <v>4939</v>
      </c>
      <c r="I4468" t="s">
        <v>42031</v>
      </c>
      <c r="J4468" t="s">
        <v>2072</v>
      </c>
      <c r="K4468" t="s">
        <v>42032</v>
      </c>
      <c r="L4468" t="s">
        <v>30169</v>
      </c>
      <c r="M4468" t="s">
        <v>42033</v>
      </c>
    </row>
    <row r="4469" spans="1:13">
      <c r="A4469" t="s">
        <v>177</v>
      </c>
      <c r="B4469" t="s">
        <v>177</v>
      </c>
      <c r="C4469" t="s">
        <v>1680</v>
      </c>
      <c r="D4469" t="s">
        <v>155</v>
      </c>
      <c r="E4469" t="s">
        <v>347</v>
      </c>
      <c r="F4469" t="s">
        <v>2</v>
      </c>
      <c r="G4469" t="s">
        <v>42034</v>
      </c>
      <c r="H4469" t="s">
        <v>1261</v>
      </c>
      <c r="I4469" t="s">
        <v>42035</v>
      </c>
      <c r="J4469" t="s">
        <v>2278</v>
      </c>
      <c r="K4469" t="s">
        <v>42036</v>
      </c>
      <c r="L4469" t="s">
        <v>42037</v>
      </c>
      <c r="M4469" t="s">
        <v>42038</v>
      </c>
    </row>
    <row r="4470" spans="1:13">
      <c r="A4470" t="s">
        <v>177</v>
      </c>
      <c r="B4470" t="s">
        <v>177</v>
      </c>
      <c r="C4470" t="s">
        <v>1680</v>
      </c>
      <c r="D4470" t="s">
        <v>155</v>
      </c>
      <c r="E4470" t="s">
        <v>347</v>
      </c>
      <c r="F4470" t="s">
        <v>4</v>
      </c>
      <c r="G4470" t="s">
        <v>42039</v>
      </c>
      <c r="H4470" t="s">
        <v>1968</v>
      </c>
      <c r="I4470" t="s">
        <v>42040</v>
      </c>
      <c r="J4470" t="s">
        <v>1721</v>
      </c>
      <c r="K4470" t="s">
        <v>41629</v>
      </c>
      <c r="L4470" t="s">
        <v>42041</v>
      </c>
      <c r="M4470" t="s">
        <v>42042</v>
      </c>
    </row>
    <row r="4471" spans="1:13">
      <c r="A4471" t="s">
        <v>177</v>
      </c>
      <c r="B4471" t="s">
        <v>177</v>
      </c>
      <c r="C4471" t="s">
        <v>1680</v>
      </c>
      <c r="D4471" t="s">
        <v>155</v>
      </c>
      <c r="E4471" t="s">
        <v>347</v>
      </c>
      <c r="F4471" t="s">
        <v>11</v>
      </c>
      <c r="G4471" t="s">
        <v>42043</v>
      </c>
      <c r="H4471" t="s">
        <v>3253</v>
      </c>
      <c r="I4471" t="s">
        <v>42044</v>
      </c>
      <c r="J4471" t="s">
        <v>1547</v>
      </c>
      <c r="K4471" t="s">
        <v>41682</v>
      </c>
      <c r="L4471" t="s">
        <v>42045</v>
      </c>
      <c r="M4471" t="s">
        <v>42046</v>
      </c>
    </row>
    <row r="4472" spans="1:13">
      <c r="A4472" t="s">
        <v>177</v>
      </c>
      <c r="B4472" t="s">
        <v>177</v>
      </c>
      <c r="C4472" t="s">
        <v>1680</v>
      </c>
      <c r="D4472" t="s">
        <v>155</v>
      </c>
      <c r="E4472" t="s">
        <v>347</v>
      </c>
      <c r="F4472" t="s">
        <v>20</v>
      </c>
      <c r="G4472" t="s">
        <v>42047</v>
      </c>
      <c r="H4472" t="s">
        <v>2052</v>
      </c>
      <c r="I4472" t="s">
        <v>42048</v>
      </c>
      <c r="J4472" t="s">
        <v>1546</v>
      </c>
      <c r="K4472" t="s">
        <v>29929</v>
      </c>
      <c r="L4472" t="s">
        <v>42049</v>
      </c>
      <c r="M4472" t="s">
        <v>42050</v>
      </c>
    </row>
    <row r="4473" spans="1:13">
      <c r="A4473" t="s">
        <v>177</v>
      </c>
      <c r="B4473" t="s">
        <v>177</v>
      </c>
      <c r="C4473" t="s">
        <v>1680</v>
      </c>
      <c r="D4473" t="s">
        <v>155</v>
      </c>
      <c r="E4473" t="s">
        <v>230</v>
      </c>
      <c r="F4473" t="s">
        <v>3</v>
      </c>
      <c r="G4473" t="s">
        <v>42051</v>
      </c>
      <c r="H4473" t="s">
        <v>3309</v>
      </c>
      <c r="I4473" t="s">
        <v>42052</v>
      </c>
      <c r="J4473" t="s">
        <v>7554</v>
      </c>
      <c r="K4473" t="s">
        <v>42053</v>
      </c>
      <c r="L4473" t="s">
        <v>42054</v>
      </c>
      <c r="M4473" t="s">
        <v>42055</v>
      </c>
    </row>
    <row r="4474" spans="1:13">
      <c r="A4474" t="s">
        <v>177</v>
      </c>
      <c r="B4474" t="s">
        <v>177</v>
      </c>
      <c r="C4474" t="s">
        <v>1680</v>
      </c>
      <c r="D4474" t="s">
        <v>155</v>
      </c>
      <c r="E4474" t="s">
        <v>230</v>
      </c>
      <c r="F4474" t="s">
        <v>10</v>
      </c>
      <c r="G4474" t="s">
        <v>42056</v>
      </c>
      <c r="H4474" t="s">
        <v>1730</v>
      </c>
      <c r="I4474" t="s">
        <v>42057</v>
      </c>
      <c r="J4474" t="s">
        <v>1425</v>
      </c>
      <c r="K4474" t="s">
        <v>42058</v>
      </c>
      <c r="L4474" t="s">
        <v>42059</v>
      </c>
      <c r="M4474" t="s">
        <v>42060</v>
      </c>
    </row>
    <row r="4475" spans="1:13">
      <c r="A4475" t="s">
        <v>177</v>
      </c>
      <c r="B4475" t="s">
        <v>177</v>
      </c>
      <c r="C4475" t="s">
        <v>1680</v>
      </c>
      <c r="D4475" t="s">
        <v>155</v>
      </c>
      <c r="E4475" t="s">
        <v>230</v>
      </c>
      <c r="F4475" t="s">
        <v>2</v>
      </c>
      <c r="G4475" t="s">
        <v>42061</v>
      </c>
      <c r="H4475" t="s">
        <v>3731</v>
      </c>
      <c r="I4475" t="s">
        <v>42062</v>
      </c>
      <c r="J4475" t="s">
        <v>2463</v>
      </c>
      <c r="K4475" t="s">
        <v>31073</v>
      </c>
      <c r="L4475" t="s">
        <v>42063</v>
      </c>
      <c r="M4475" t="s">
        <v>42064</v>
      </c>
    </row>
    <row r="4476" spans="1:13">
      <c r="A4476" t="s">
        <v>177</v>
      </c>
      <c r="B4476" t="s">
        <v>177</v>
      </c>
      <c r="C4476" t="s">
        <v>1680</v>
      </c>
      <c r="D4476" t="s">
        <v>155</v>
      </c>
      <c r="E4476" t="s">
        <v>230</v>
      </c>
      <c r="F4476" t="s">
        <v>4</v>
      </c>
      <c r="G4476" t="s">
        <v>42065</v>
      </c>
      <c r="H4476" t="s">
        <v>2463</v>
      </c>
      <c r="I4476" t="s">
        <v>42066</v>
      </c>
      <c r="J4476" t="s">
        <v>1590</v>
      </c>
      <c r="K4476" t="s">
        <v>41678</v>
      </c>
      <c r="L4476" t="s">
        <v>42067</v>
      </c>
      <c r="M4476" t="s">
        <v>41478</v>
      </c>
    </row>
    <row r="4477" spans="1:13">
      <c r="A4477" t="s">
        <v>177</v>
      </c>
      <c r="B4477" t="s">
        <v>177</v>
      </c>
      <c r="C4477" t="s">
        <v>1680</v>
      </c>
      <c r="D4477" t="s">
        <v>155</v>
      </c>
      <c r="E4477" t="s">
        <v>230</v>
      </c>
      <c r="F4477" t="s">
        <v>11</v>
      </c>
      <c r="G4477" t="s">
        <v>42068</v>
      </c>
      <c r="H4477" t="s">
        <v>2608</v>
      </c>
      <c r="I4477" t="s">
        <v>42069</v>
      </c>
      <c r="J4477" t="s">
        <v>1613</v>
      </c>
      <c r="K4477" t="s">
        <v>41656</v>
      </c>
      <c r="L4477" t="s">
        <v>42070</v>
      </c>
      <c r="M4477" t="s">
        <v>42071</v>
      </c>
    </row>
    <row r="4478" spans="1:13">
      <c r="A4478" t="s">
        <v>177</v>
      </c>
      <c r="B4478" t="s">
        <v>177</v>
      </c>
      <c r="C4478" t="s">
        <v>1680</v>
      </c>
      <c r="D4478" t="s">
        <v>155</v>
      </c>
      <c r="E4478" t="s">
        <v>230</v>
      </c>
      <c r="F4478" t="s">
        <v>20</v>
      </c>
      <c r="G4478" t="s">
        <v>42072</v>
      </c>
      <c r="H4478" t="s">
        <v>1810</v>
      </c>
      <c r="I4478" t="s">
        <v>42073</v>
      </c>
      <c r="J4478" t="s">
        <v>1504</v>
      </c>
      <c r="K4478" t="s">
        <v>41787</v>
      </c>
      <c r="L4478" t="s">
        <v>30022</v>
      </c>
      <c r="M4478" t="s">
        <v>42074</v>
      </c>
    </row>
    <row r="4479" spans="1:13">
      <c r="A4479" t="s">
        <v>177</v>
      </c>
      <c r="B4479" t="s">
        <v>177</v>
      </c>
      <c r="C4479" t="s">
        <v>1680</v>
      </c>
      <c r="D4479" t="s">
        <v>155</v>
      </c>
      <c r="E4479" t="s">
        <v>300</v>
      </c>
      <c r="F4479" t="s">
        <v>3</v>
      </c>
      <c r="G4479" t="s">
        <v>42075</v>
      </c>
      <c r="H4479" t="s">
        <v>2632</v>
      </c>
      <c r="I4479" t="s">
        <v>42076</v>
      </c>
      <c r="J4479" t="s">
        <v>2350</v>
      </c>
      <c r="K4479" t="s">
        <v>42077</v>
      </c>
      <c r="L4479" t="s">
        <v>42078</v>
      </c>
      <c r="M4479" t="s">
        <v>42079</v>
      </c>
    </row>
    <row r="4480" spans="1:13">
      <c r="A4480" t="s">
        <v>177</v>
      </c>
      <c r="B4480" t="s">
        <v>177</v>
      </c>
      <c r="C4480" t="s">
        <v>1680</v>
      </c>
      <c r="D4480" t="s">
        <v>155</v>
      </c>
      <c r="E4480" t="s">
        <v>300</v>
      </c>
      <c r="F4480" t="s">
        <v>10</v>
      </c>
      <c r="G4480" t="s">
        <v>42080</v>
      </c>
      <c r="H4480" t="s">
        <v>1818</v>
      </c>
      <c r="I4480" t="s">
        <v>42081</v>
      </c>
      <c r="J4480" t="s">
        <v>2759</v>
      </c>
      <c r="K4480" t="s">
        <v>42082</v>
      </c>
      <c r="L4480" t="s">
        <v>42083</v>
      </c>
      <c r="M4480" t="s">
        <v>42084</v>
      </c>
    </row>
    <row r="4481" spans="1:13">
      <c r="A4481" t="s">
        <v>177</v>
      </c>
      <c r="B4481" t="s">
        <v>177</v>
      </c>
      <c r="C4481" t="s">
        <v>1680</v>
      </c>
      <c r="D4481" t="s">
        <v>155</v>
      </c>
      <c r="E4481" t="s">
        <v>300</v>
      </c>
      <c r="F4481" t="s">
        <v>2</v>
      </c>
      <c r="G4481" t="s">
        <v>42085</v>
      </c>
      <c r="H4481" t="s">
        <v>2461</v>
      </c>
      <c r="I4481" t="s">
        <v>41899</v>
      </c>
      <c r="J4481" t="s">
        <v>1918</v>
      </c>
      <c r="K4481" t="s">
        <v>42086</v>
      </c>
      <c r="L4481" t="s">
        <v>35587</v>
      </c>
      <c r="M4481" t="s">
        <v>42087</v>
      </c>
    </row>
    <row r="4482" spans="1:13">
      <c r="A4482" t="s">
        <v>177</v>
      </c>
      <c r="B4482" t="s">
        <v>177</v>
      </c>
      <c r="C4482" t="s">
        <v>1680</v>
      </c>
      <c r="D4482" t="s">
        <v>155</v>
      </c>
      <c r="E4482" t="s">
        <v>300</v>
      </c>
      <c r="F4482" t="s">
        <v>4</v>
      </c>
      <c r="G4482" t="s">
        <v>42088</v>
      </c>
      <c r="H4482" t="s">
        <v>1590</v>
      </c>
      <c r="I4482" t="s">
        <v>42089</v>
      </c>
      <c r="J4482" t="s">
        <v>1504</v>
      </c>
      <c r="K4482" t="s">
        <v>41787</v>
      </c>
      <c r="L4482" t="s">
        <v>42090</v>
      </c>
      <c r="M4482" t="s">
        <v>42091</v>
      </c>
    </row>
    <row r="4483" spans="1:13">
      <c r="A4483" t="s">
        <v>177</v>
      </c>
      <c r="B4483" t="s">
        <v>177</v>
      </c>
      <c r="C4483" t="s">
        <v>1680</v>
      </c>
      <c r="D4483" t="s">
        <v>155</v>
      </c>
      <c r="E4483" t="s">
        <v>300</v>
      </c>
      <c r="F4483" t="s">
        <v>11</v>
      </c>
      <c r="G4483" t="s">
        <v>42092</v>
      </c>
      <c r="H4483" t="s">
        <v>2137</v>
      </c>
      <c r="I4483" t="s">
        <v>42093</v>
      </c>
      <c r="J4483" t="s">
        <v>1502</v>
      </c>
      <c r="K4483" t="s">
        <v>41707</v>
      </c>
      <c r="L4483" t="s">
        <v>9580</v>
      </c>
      <c r="M4483" t="s">
        <v>42094</v>
      </c>
    </row>
    <row r="4484" spans="1:13">
      <c r="A4484" t="s">
        <v>177</v>
      </c>
      <c r="B4484" t="s">
        <v>177</v>
      </c>
      <c r="C4484" t="s">
        <v>1680</v>
      </c>
      <c r="D4484" t="s">
        <v>155</v>
      </c>
      <c r="E4484" t="s">
        <v>300</v>
      </c>
      <c r="F4484" t="s">
        <v>20</v>
      </c>
      <c r="G4484" t="s">
        <v>42095</v>
      </c>
      <c r="H4484" t="s">
        <v>2027</v>
      </c>
      <c r="I4484" t="s">
        <v>41812</v>
      </c>
      <c r="J4484" t="s">
        <v>1547</v>
      </c>
      <c r="K4484" t="s">
        <v>41682</v>
      </c>
      <c r="L4484" t="s">
        <v>30214</v>
      </c>
      <c r="M4484" t="s">
        <v>1415</v>
      </c>
    </row>
    <row r="4485" spans="1:13">
      <c r="A4485" t="s">
        <v>177</v>
      </c>
      <c r="B4485" t="s">
        <v>177</v>
      </c>
      <c r="C4485" t="s">
        <v>1680</v>
      </c>
      <c r="D4485" t="s">
        <v>156</v>
      </c>
      <c r="E4485" t="s">
        <v>369</v>
      </c>
      <c r="F4485" t="s">
        <v>10</v>
      </c>
      <c r="G4485" t="s">
        <v>42096</v>
      </c>
      <c r="H4485" t="s">
        <v>1482</v>
      </c>
      <c r="I4485" t="s">
        <v>25397</v>
      </c>
      <c r="J4485" t="s">
        <v>1051</v>
      </c>
      <c r="K4485" t="s">
        <v>25397</v>
      </c>
      <c r="L4485" t="s">
        <v>6841</v>
      </c>
      <c r="M4485" t="s">
        <v>6841</v>
      </c>
    </row>
    <row r="4486" spans="1:13">
      <c r="A4486" t="s">
        <v>177</v>
      </c>
      <c r="B4486" t="s">
        <v>177</v>
      </c>
      <c r="C4486" t="s">
        <v>1680</v>
      </c>
      <c r="D4486" t="s">
        <v>161</v>
      </c>
      <c r="E4486" t="s">
        <v>690</v>
      </c>
      <c r="F4486" t="s">
        <v>3</v>
      </c>
      <c r="G4486" t="s">
        <v>42097</v>
      </c>
      <c r="H4486" t="s">
        <v>3253</v>
      </c>
      <c r="I4486" t="s">
        <v>42098</v>
      </c>
      <c r="J4486" t="s">
        <v>2135</v>
      </c>
      <c r="K4486" t="s">
        <v>15982</v>
      </c>
      <c r="L4486" t="s">
        <v>42099</v>
      </c>
      <c r="M4486" t="s">
        <v>42100</v>
      </c>
    </row>
    <row r="4487" spans="1:13">
      <c r="A4487" t="s">
        <v>177</v>
      </c>
      <c r="B4487" t="s">
        <v>177</v>
      </c>
      <c r="C4487" t="s">
        <v>1680</v>
      </c>
      <c r="D4487" t="s">
        <v>161</v>
      </c>
      <c r="E4487" t="s">
        <v>690</v>
      </c>
      <c r="F4487" t="s">
        <v>10</v>
      </c>
      <c r="G4487" t="s">
        <v>42101</v>
      </c>
      <c r="H4487" t="s">
        <v>3191</v>
      </c>
      <c r="I4487" t="s">
        <v>42102</v>
      </c>
      <c r="J4487" t="s">
        <v>2278</v>
      </c>
      <c r="K4487" t="s">
        <v>42103</v>
      </c>
      <c r="L4487" t="s">
        <v>42104</v>
      </c>
      <c r="M4487" t="s">
        <v>42105</v>
      </c>
    </row>
    <row r="4488" spans="1:13">
      <c r="A4488" t="s">
        <v>177</v>
      </c>
      <c r="B4488" t="s">
        <v>177</v>
      </c>
      <c r="C4488" t="s">
        <v>1680</v>
      </c>
      <c r="D4488" t="s">
        <v>161</v>
      </c>
      <c r="E4488" t="s">
        <v>690</v>
      </c>
      <c r="F4488" t="s">
        <v>2</v>
      </c>
      <c r="G4488" t="s">
        <v>42106</v>
      </c>
      <c r="H4488" t="s">
        <v>2564</v>
      </c>
      <c r="I4488" t="s">
        <v>42107</v>
      </c>
      <c r="J4488" t="s">
        <v>2074</v>
      </c>
      <c r="K4488" t="s">
        <v>42108</v>
      </c>
      <c r="L4488" t="s">
        <v>28425</v>
      </c>
      <c r="M4488" t="s">
        <v>42109</v>
      </c>
    </row>
    <row r="4489" spans="1:13">
      <c r="A4489" t="s">
        <v>177</v>
      </c>
      <c r="B4489" t="s">
        <v>177</v>
      </c>
      <c r="C4489" t="s">
        <v>1680</v>
      </c>
      <c r="D4489" t="s">
        <v>161</v>
      </c>
      <c r="E4489" t="s">
        <v>690</v>
      </c>
      <c r="F4489" t="s">
        <v>4</v>
      </c>
      <c r="G4489" t="s">
        <v>42110</v>
      </c>
      <c r="H4489" t="s">
        <v>2301</v>
      </c>
      <c r="I4489" t="s">
        <v>42111</v>
      </c>
      <c r="J4489" t="s">
        <v>1613</v>
      </c>
      <c r="K4489" t="s">
        <v>42112</v>
      </c>
      <c r="L4489" t="s">
        <v>42113</v>
      </c>
      <c r="M4489" t="s">
        <v>42114</v>
      </c>
    </row>
    <row r="4490" spans="1:13">
      <c r="A4490" t="s">
        <v>177</v>
      </c>
      <c r="B4490" t="s">
        <v>177</v>
      </c>
      <c r="C4490" t="s">
        <v>1680</v>
      </c>
      <c r="D4490" t="s">
        <v>161</v>
      </c>
      <c r="E4490" t="s">
        <v>690</v>
      </c>
      <c r="F4490" t="s">
        <v>11</v>
      </c>
      <c r="G4490" t="s">
        <v>42115</v>
      </c>
      <c r="H4490" t="s">
        <v>2135</v>
      </c>
      <c r="I4490" t="s">
        <v>42116</v>
      </c>
      <c r="J4490" t="s">
        <v>1502</v>
      </c>
      <c r="K4490" t="s">
        <v>42117</v>
      </c>
      <c r="L4490" t="s">
        <v>24883</v>
      </c>
      <c r="M4490" t="s">
        <v>42118</v>
      </c>
    </row>
    <row r="4491" spans="1:13">
      <c r="A4491" t="s">
        <v>177</v>
      </c>
      <c r="B4491" t="s">
        <v>177</v>
      </c>
      <c r="C4491" t="s">
        <v>1680</v>
      </c>
      <c r="D4491" t="s">
        <v>161</v>
      </c>
      <c r="E4491" t="s">
        <v>690</v>
      </c>
      <c r="F4491" t="s">
        <v>20</v>
      </c>
      <c r="G4491" t="s">
        <v>42119</v>
      </c>
      <c r="H4491" t="s">
        <v>1875</v>
      </c>
      <c r="I4491" t="s">
        <v>42120</v>
      </c>
      <c r="J4491" t="s">
        <v>1504</v>
      </c>
      <c r="K4491" t="s">
        <v>42121</v>
      </c>
      <c r="L4491" t="s">
        <v>26390</v>
      </c>
      <c r="M4491" t="s">
        <v>42122</v>
      </c>
    </row>
    <row r="4492" spans="1:13">
      <c r="A4492" t="s">
        <v>177</v>
      </c>
      <c r="B4492" t="s">
        <v>177</v>
      </c>
      <c r="C4492" t="s">
        <v>1680</v>
      </c>
      <c r="D4492" t="s">
        <v>161</v>
      </c>
      <c r="E4492" t="s">
        <v>698</v>
      </c>
      <c r="F4492" t="s">
        <v>3</v>
      </c>
      <c r="G4492" t="s">
        <v>42123</v>
      </c>
      <c r="H4492" t="s">
        <v>4053</v>
      </c>
      <c r="I4492" t="s">
        <v>42124</v>
      </c>
      <c r="J4492" t="s">
        <v>3990</v>
      </c>
      <c r="K4492" t="s">
        <v>12756</v>
      </c>
      <c r="L4492" t="s">
        <v>42125</v>
      </c>
      <c r="M4492" t="s">
        <v>42126</v>
      </c>
    </row>
    <row r="4493" spans="1:13">
      <c r="A4493" t="s">
        <v>177</v>
      </c>
      <c r="B4493" t="s">
        <v>177</v>
      </c>
      <c r="C4493" t="s">
        <v>1680</v>
      </c>
      <c r="D4493" t="s">
        <v>161</v>
      </c>
      <c r="E4493" t="s">
        <v>698</v>
      </c>
      <c r="F4493" t="s">
        <v>10</v>
      </c>
      <c r="G4493" t="s">
        <v>42127</v>
      </c>
      <c r="H4493" t="s">
        <v>3258</v>
      </c>
      <c r="I4493" t="s">
        <v>42128</v>
      </c>
      <c r="J4493" t="s">
        <v>1137</v>
      </c>
      <c r="K4493" t="s">
        <v>42129</v>
      </c>
      <c r="L4493" t="s">
        <v>41555</v>
      </c>
      <c r="M4493" t="s">
        <v>42130</v>
      </c>
    </row>
    <row r="4494" spans="1:13">
      <c r="A4494" t="s">
        <v>177</v>
      </c>
      <c r="B4494" t="s">
        <v>177</v>
      </c>
      <c r="C4494" t="s">
        <v>1680</v>
      </c>
      <c r="D4494" t="s">
        <v>161</v>
      </c>
      <c r="E4494" t="s">
        <v>698</v>
      </c>
      <c r="F4494" t="s">
        <v>2</v>
      </c>
      <c r="G4494" t="s">
        <v>42131</v>
      </c>
      <c r="H4494" t="s">
        <v>1348</v>
      </c>
      <c r="I4494" t="s">
        <v>42132</v>
      </c>
      <c r="J4494" t="s">
        <v>1897</v>
      </c>
      <c r="K4494" t="s">
        <v>42133</v>
      </c>
      <c r="L4494" t="s">
        <v>42134</v>
      </c>
      <c r="M4494" t="s">
        <v>42135</v>
      </c>
    </row>
    <row r="4495" spans="1:13">
      <c r="A4495" t="s">
        <v>177</v>
      </c>
      <c r="B4495" t="s">
        <v>177</v>
      </c>
      <c r="C4495" t="s">
        <v>1680</v>
      </c>
      <c r="D4495" t="s">
        <v>161</v>
      </c>
      <c r="E4495" t="s">
        <v>698</v>
      </c>
      <c r="F4495" t="s">
        <v>4</v>
      </c>
      <c r="G4495" t="s">
        <v>42136</v>
      </c>
      <c r="H4495" t="s">
        <v>1764</v>
      </c>
      <c r="I4495" t="s">
        <v>42137</v>
      </c>
      <c r="J4495" t="s">
        <v>1502</v>
      </c>
      <c r="K4495" t="s">
        <v>42117</v>
      </c>
      <c r="L4495" t="s">
        <v>32869</v>
      </c>
      <c r="M4495" t="s">
        <v>42138</v>
      </c>
    </row>
    <row r="4496" spans="1:13">
      <c r="A4496" t="s">
        <v>177</v>
      </c>
      <c r="B4496" t="s">
        <v>177</v>
      </c>
      <c r="C4496" t="s">
        <v>1680</v>
      </c>
      <c r="D4496" t="s">
        <v>161</v>
      </c>
      <c r="E4496" t="s">
        <v>698</v>
      </c>
      <c r="F4496" t="s">
        <v>11</v>
      </c>
      <c r="G4496" t="s">
        <v>42139</v>
      </c>
      <c r="H4496" t="s">
        <v>2049</v>
      </c>
      <c r="I4496" t="s">
        <v>42140</v>
      </c>
      <c r="J4496" t="s">
        <v>1504</v>
      </c>
      <c r="K4496" t="s">
        <v>42121</v>
      </c>
      <c r="L4496" t="s">
        <v>29191</v>
      </c>
      <c r="M4496" t="s">
        <v>42141</v>
      </c>
    </row>
    <row r="4497" spans="1:13">
      <c r="A4497" t="s">
        <v>177</v>
      </c>
      <c r="B4497" t="s">
        <v>177</v>
      </c>
      <c r="C4497" t="s">
        <v>1680</v>
      </c>
      <c r="D4497" t="s">
        <v>161</v>
      </c>
      <c r="E4497" t="s">
        <v>698</v>
      </c>
      <c r="F4497" t="s">
        <v>20</v>
      </c>
      <c r="G4497" t="s">
        <v>42142</v>
      </c>
      <c r="H4497" t="s">
        <v>1053</v>
      </c>
      <c r="I4497" t="s">
        <v>42143</v>
      </c>
      <c r="J4497" t="s">
        <v>1482</v>
      </c>
      <c r="K4497" t="s">
        <v>42144</v>
      </c>
      <c r="L4497" t="s">
        <v>35358</v>
      </c>
      <c r="M4497" t="s">
        <v>42145</v>
      </c>
    </row>
    <row r="4498" spans="1:13">
      <c r="A4498" t="s">
        <v>177</v>
      </c>
      <c r="B4498" t="s">
        <v>177</v>
      </c>
      <c r="C4498" t="s">
        <v>1680</v>
      </c>
      <c r="D4498" t="s">
        <v>161</v>
      </c>
      <c r="E4498" t="s">
        <v>706</v>
      </c>
      <c r="F4498" t="s">
        <v>3</v>
      </c>
      <c r="G4498" t="s">
        <v>42146</v>
      </c>
      <c r="H4498" t="s">
        <v>4386</v>
      </c>
      <c r="I4498" t="s">
        <v>42147</v>
      </c>
      <c r="J4498" t="s">
        <v>3054</v>
      </c>
      <c r="K4498" t="s">
        <v>42148</v>
      </c>
      <c r="L4498" t="s">
        <v>42149</v>
      </c>
      <c r="M4498" t="s">
        <v>42150</v>
      </c>
    </row>
    <row r="4499" spans="1:13">
      <c r="A4499" t="s">
        <v>177</v>
      </c>
      <c r="B4499" t="s">
        <v>177</v>
      </c>
      <c r="C4499" t="s">
        <v>1680</v>
      </c>
      <c r="D4499" t="s">
        <v>161</v>
      </c>
      <c r="E4499" t="s">
        <v>706</v>
      </c>
      <c r="F4499" t="s">
        <v>10</v>
      </c>
      <c r="G4499" t="s">
        <v>42151</v>
      </c>
      <c r="H4499" t="s">
        <v>2071</v>
      </c>
      <c r="I4499" t="s">
        <v>42152</v>
      </c>
      <c r="J4499" t="s">
        <v>2587</v>
      </c>
      <c r="K4499" t="s">
        <v>42153</v>
      </c>
      <c r="L4499" t="s">
        <v>27806</v>
      </c>
      <c r="M4499" t="s">
        <v>42154</v>
      </c>
    </row>
    <row r="4500" spans="1:13">
      <c r="A4500" t="s">
        <v>177</v>
      </c>
      <c r="B4500" t="s">
        <v>177</v>
      </c>
      <c r="C4500" t="s">
        <v>1680</v>
      </c>
      <c r="D4500" t="s">
        <v>161</v>
      </c>
      <c r="E4500" t="s">
        <v>706</v>
      </c>
      <c r="F4500" t="s">
        <v>2</v>
      </c>
      <c r="G4500" t="s">
        <v>42155</v>
      </c>
      <c r="H4500" t="s">
        <v>1719</v>
      </c>
      <c r="I4500" t="s">
        <v>42156</v>
      </c>
      <c r="J4500" t="s">
        <v>1698</v>
      </c>
      <c r="K4500" t="s">
        <v>42157</v>
      </c>
      <c r="L4500" t="s">
        <v>31952</v>
      </c>
      <c r="M4500" t="s">
        <v>42158</v>
      </c>
    </row>
    <row r="4501" spans="1:13">
      <c r="A4501" t="s">
        <v>177</v>
      </c>
      <c r="B4501" t="s">
        <v>177</v>
      </c>
      <c r="C4501" t="s">
        <v>1680</v>
      </c>
      <c r="D4501" t="s">
        <v>161</v>
      </c>
      <c r="E4501" t="s">
        <v>706</v>
      </c>
      <c r="F4501" t="s">
        <v>4</v>
      </c>
      <c r="G4501" t="s">
        <v>42159</v>
      </c>
      <c r="H4501" t="s">
        <v>1831</v>
      </c>
      <c r="I4501" t="s">
        <v>42160</v>
      </c>
      <c r="J4501" t="s">
        <v>1547</v>
      </c>
      <c r="K4501" t="s">
        <v>42161</v>
      </c>
      <c r="L4501" t="s">
        <v>42162</v>
      </c>
      <c r="M4501" t="s">
        <v>42163</v>
      </c>
    </row>
    <row r="4502" spans="1:13">
      <c r="A4502" t="s">
        <v>177</v>
      </c>
      <c r="B4502" t="s">
        <v>177</v>
      </c>
      <c r="C4502" t="s">
        <v>1680</v>
      </c>
      <c r="D4502" t="s">
        <v>161</v>
      </c>
      <c r="E4502" t="s">
        <v>706</v>
      </c>
      <c r="F4502" t="s">
        <v>11</v>
      </c>
      <c r="G4502" t="s">
        <v>42164</v>
      </c>
      <c r="H4502" t="s">
        <v>1831</v>
      </c>
      <c r="I4502" t="s">
        <v>42160</v>
      </c>
      <c r="J4502" t="s">
        <v>1504</v>
      </c>
      <c r="K4502" t="s">
        <v>42121</v>
      </c>
      <c r="L4502" t="s">
        <v>12191</v>
      </c>
      <c r="M4502" t="s">
        <v>42163</v>
      </c>
    </row>
    <row r="4503" spans="1:13">
      <c r="A4503" t="s">
        <v>177</v>
      </c>
      <c r="B4503" t="s">
        <v>177</v>
      </c>
      <c r="C4503" t="s">
        <v>1680</v>
      </c>
      <c r="D4503" t="s">
        <v>161</v>
      </c>
      <c r="E4503" t="s">
        <v>706</v>
      </c>
      <c r="F4503" t="s">
        <v>20</v>
      </c>
      <c r="G4503" t="s">
        <v>42165</v>
      </c>
      <c r="H4503" t="s">
        <v>1657</v>
      </c>
      <c r="I4503" t="s">
        <v>42166</v>
      </c>
      <c r="J4503" t="s">
        <v>1051</v>
      </c>
      <c r="K4503" t="s">
        <v>42167</v>
      </c>
      <c r="L4503" t="s">
        <v>10189</v>
      </c>
      <c r="M4503" t="s">
        <v>42168</v>
      </c>
    </row>
    <row r="4504" spans="1:13">
      <c r="A4504" t="s">
        <v>177</v>
      </c>
      <c r="B4504" t="s">
        <v>177</v>
      </c>
      <c r="C4504" t="s">
        <v>1680</v>
      </c>
      <c r="D4504" t="s">
        <v>161</v>
      </c>
      <c r="E4504" t="s">
        <v>714</v>
      </c>
      <c r="F4504" t="s">
        <v>3</v>
      </c>
      <c r="G4504" t="s">
        <v>42169</v>
      </c>
      <c r="H4504" t="s">
        <v>3321</v>
      </c>
      <c r="I4504" t="s">
        <v>42170</v>
      </c>
      <c r="J4504" t="s">
        <v>2573</v>
      </c>
      <c r="K4504" t="s">
        <v>42171</v>
      </c>
      <c r="L4504" t="s">
        <v>42172</v>
      </c>
      <c r="M4504" t="s">
        <v>42173</v>
      </c>
    </row>
    <row r="4505" spans="1:13">
      <c r="A4505" t="s">
        <v>177</v>
      </c>
      <c r="B4505" t="s">
        <v>177</v>
      </c>
      <c r="C4505" t="s">
        <v>1680</v>
      </c>
      <c r="D4505" t="s">
        <v>161</v>
      </c>
      <c r="E4505" t="s">
        <v>714</v>
      </c>
      <c r="F4505" t="s">
        <v>10</v>
      </c>
      <c r="G4505" t="s">
        <v>42174</v>
      </c>
      <c r="H4505" t="s">
        <v>2781</v>
      </c>
      <c r="I4505" t="s">
        <v>42175</v>
      </c>
      <c r="J4505" t="s">
        <v>2049</v>
      </c>
      <c r="K4505" t="s">
        <v>42176</v>
      </c>
      <c r="L4505" t="s">
        <v>42177</v>
      </c>
      <c r="M4505" t="s">
        <v>42178</v>
      </c>
    </row>
    <row r="4506" spans="1:13">
      <c r="A4506" t="s">
        <v>177</v>
      </c>
      <c r="B4506" t="s">
        <v>177</v>
      </c>
      <c r="C4506" t="s">
        <v>1680</v>
      </c>
      <c r="D4506" t="s">
        <v>161</v>
      </c>
      <c r="E4506" t="s">
        <v>714</v>
      </c>
      <c r="F4506" t="s">
        <v>2</v>
      </c>
      <c r="G4506" t="s">
        <v>42179</v>
      </c>
      <c r="H4506" t="s">
        <v>1853</v>
      </c>
      <c r="I4506" t="s">
        <v>42180</v>
      </c>
      <c r="J4506" t="s">
        <v>1657</v>
      </c>
      <c r="K4506" t="s">
        <v>42181</v>
      </c>
      <c r="L4506" t="s">
        <v>42182</v>
      </c>
      <c r="M4506" t="s">
        <v>42183</v>
      </c>
    </row>
    <row r="4507" spans="1:13">
      <c r="A4507" t="s">
        <v>177</v>
      </c>
      <c r="B4507" t="s">
        <v>177</v>
      </c>
      <c r="C4507" t="s">
        <v>1680</v>
      </c>
      <c r="D4507" t="s">
        <v>161</v>
      </c>
      <c r="E4507" t="s">
        <v>714</v>
      </c>
      <c r="F4507" t="s">
        <v>4</v>
      </c>
      <c r="G4507" t="s">
        <v>42184</v>
      </c>
      <c r="H4507" t="s">
        <v>1657</v>
      </c>
      <c r="I4507" t="s">
        <v>42166</v>
      </c>
      <c r="J4507" t="s">
        <v>1051</v>
      </c>
      <c r="K4507" t="s">
        <v>42167</v>
      </c>
      <c r="L4507" t="s">
        <v>42185</v>
      </c>
      <c r="M4507" t="s">
        <v>15074</v>
      </c>
    </row>
    <row r="4508" spans="1:13">
      <c r="A4508" t="s">
        <v>177</v>
      </c>
      <c r="B4508" t="s">
        <v>177</v>
      </c>
      <c r="C4508" t="s">
        <v>1680</v>
      </c>
      <c r="D4508" t="s">
        <v>161</v>
      </c>
      <c r="E4508" t="s">
        <v>714</v>
      </c>
      <c r="F4508" t="s">
        <v>11</v>
      </c>
      <c r="G4508" t="s">
        <v>42186</v>
      </c>
      <c r="H4508" t="s">
        <v>1053</v>
      </c>
      <c r="I4508" t="s">
        <v>42143</v>
      </c>
      <c r="J4508" t="s">
        <v>1504</v>
      </c>
      <c r="K4508" t="s">
        <v>42121</v>
      </c>
      <c r="L4508" t="s">
        <v>12183</v>
      </c>
      <c r="M4508" t="s">
        <v>9715</v>
      </c>
    </row>
    <row r="4509" spans="1:13">
      <c r="A4509" t="s">
        <v>177</v>
      </c>
      <c r="B4509" t="s">
        <v>177</v>
      </c>
      <c r="C4509" t="s">
        <v>1680</v>
      </c>
      <c r="D4509" t="s">
        <v>161</v>
      </c>
      <c r="E4509" t="s">
        <v>714</v>
      </c>
      <c r="F4509" t="s">
        <v>20</v>
      </c>
      <c r="G4509" t="s">
        <v>42187</v>
      </c>
      <c r="H4509" t="s">
        <v>1721</v>
      </c>
      <c r="I4509" t="s">
        <v>42188</v>
      </c>
      <c r="J4509" t="s">
        <v>1504</v>
      </c>
      <c r="K4509" t="s">
        <v>42121</v>
      </c>
      <c r="L4509" t="s">
        <v>18728</v>
      </c>
      <c r="M4509" t="s">
        <v>8042</v>
      </c>
    </row>
    <row r="4510" spans="1:13">
      <c r="A4510" t="s">
        <v>177</v>
      </c>
      <c r="B4510" t="s">
        <v>177</v>
      </c>
      <c r="C4510" t="s">
        <v>1680</v>
      </c>
      <c r="D4510" t="s">
        <v>162</v>
      </c>
      <c r="E4510" t="s">
        <v>722</v>
      </c>
      <c r="F4510" t="s">
        <v>3</v>
      </c>
      <c r="G4510" t="s">
        <v>42189</v>
      </c>
      <c r="H4510" t="s">
        <v>2060</v>
      </c>
      <c r="I4510" t="s">
        <v>42190</v>
      </c>
      <c r="J4510" t="s">
        <v>1348</v>
      </c>
      <c r="K4510" t="s">
        <v>42191</v>
      </c>
      <c r="L4510" t="s">
        <v>42192</v>
      </c>
      <c r="M4510" t="s">
        <v>42193</v>
      </c>
    </row>
    <row r="4511" spans="1:13">
      <c r="A4511" t="s">
        <v>177</v>
      </c>
      <c r="B4511" t="s">
        <v>177</v>
      </c>
      <c r="C4511" t="s">
        <v>1680</v>
      </c>
      <c r="D4511" t="s">
        <v>162</v>
      </c>
      <c r="E4511" t="s">
        <v>722</v>
      </c>
      <c r="F4511" t="s">
        <v>10</v>
      </c>
      <c r="G4511" t="s">
        <v>42194</v>
      </c>
      <c r="H4511" t="s">
        <v>2595</v>
      </c>
      <c r="I4511" t="s">
        <v>42195</v>
      </c>
      <c r="J4511" t="s">
        <v>2608</v>
      </c>
      <c r="K4511" t="s">
        <v>42196</v>
      </c>
      <c r="L4511" t="s">
        <v>42197</v>
      </c>
      <c r="M4511" t="s">
        <v>42198</v>
      </c>
    </row>
    <row r="4512" spans="1:13">
      <c r="A4512" t="s">
        <v>177</v>
      </c>
      <c r="B4512" t="s">
        <v>177</v>
      </c>
      <c r="C4512" t="s">
        <v>1680</v>
      </c>
      <c r="D4512" t="s">
        <v>162</v>
      </c>
      <c r="E4512" t="s">
        <v>722</v>
      </c>
      <c r="F4512" t="s">
        <v>2</v>
      </c>
      <c r="G4512" t="s">
        <v>42199</v>
      </c>
      <c r="H4512" t="s">
        <v>2287</v>
      </c>
      <c r="I4512" t="s">
        <v>42200</v>
      </c>
      <c r="J4512" t="s">
        <v>2027</v>
      </c>
      <c r="K4512" t="s">
        <v>42201</v>
      </c>
      <c r="L4512" t="s">
        <v>29457</v>
      </c>
      <c r="M4512" t="s">
        <v>42202</v>
      </c>
    </row>
    <row r="4513" spans="1:13">
      <c r="A4513" t="s">
        <v>177</v>
      </c>
      <c r="B4513" t="s">
        <v>177</v>
      </c>
      <c r="C4513" t="s">
        <v>1680</v>
      </c>
      <c r="D4513" t="s">
        <v>162</v>
      </c>
      <c r="E4513" t="s">
        <v>722</v>
      </c>
      <c r="F4513" t="s">
        <v>4</v>
      </c>
      <c r="G4513" t="s">
        <v>42203</v>
      </c>
      <c r="H4513" t="s">
        <v>2324</v>
      </c>
      <c r="I4513" t="s">
        <v>42204</v>
      </c>
      <c r="J4513" t="s">
        <v>1592</v>
      </c>
      <c r="K4513" t="s">
        <v>42205</v>
      </c>
      <c r="L4513" t="s">
        <v>42206</v>
      </c>
      <c r="M4513" t="s">
        <v>40995</v>
      </c>
    </row>
    <row r="4514" spans="1:13">
      <c r="A4514" t="s">
        <v>177</v>
      </c>
      <c r="B4514" t="s">
        <v>177</v>
      </c>
      <c r="C4514" t="s">
        <v>1680</v>
      </c>
      <c r="D4514" t="s">
        <v>162</v>
      </c>
      <c r="E4514" t="s">
        <v>722</v>
      </c>
      <c r="F4514" t="s">
        <v>11</v>
      </c>
      <c r="G4514" t="s">
        <v>42207</v>
      </c>
      <c r="H4514" t="s">
        <v>1807</v>
      </c>
      <c r="I4514" t="s">
        <v>42208</v>
      </c>
      <c r="J4514" t="s">
        <v>1502</v>
      </c>
      <c r="K4514" t="s">
        <v>42117</v>
      </c>
      <c r="L4514" t="s">
        <v>42209</v>
      </c>
      <c r="M4514" t="s">
        <v>42210</v>
      </c>
    </row>
    <row r="4515" spans="1:13">
      <c r="A4515" t="s">
        <v>177</v>
      </c>
      <c r="B4515" t="s">
        <v>177</v>
      </c>
      <c r="C4515" t="s">
        <v>1680</v>
      </c>
      <c r="D4515" t="s">
        <v>162</v>
      </c>
      <c r="E4515" t="s">
        <v>722</v>
      </c>
      <c r="F4515" t="s">
        <v>20</v>
      </c>
      <c r="G4515" t="s">
        <v>42211</v>
      </c>
      <c r="H4515" t="s">
        <v>1853</v>
      </c>
      <c r="I4515" t="s">
        <v>42180</v>
      </c>
      <c r="J4515" t="s">
        <v>1502</v>
      </c>
      <c r="K4515" t="s">
        <v>42117</v>
      </c>
      <c r="L4515" t="s">
        <v>42212</v>
      </c>
      <c r="M4515" t="s">
        <v>42213</v>
      </c>
    </row>
    <row r="4516" spans="1:13">
      <c r="A4516" t="s">
        <v>177</v>
      </c>
      <c r="B4516" t="s">
        <v>177</v>
      </c>
      <c r="C4516" t="s">
        <v>1680</v>
      </c>
      <c r="D4516" t="s">
        <v>162</v>
      </c>
      <c r="E4516" t="s">
        <v>730</v>
      </c>
      <c r="F4516" t="s">
        <v>3</v>
      </c>
      <c r="G4516" t="s">
        <v>42214</v>
      </c>
      <c r="H4516" t="s">
        <v>1946</v>
      </c>
      <c r="I4516" t="s">
        <v>42215</v>
      </c>
      <c r="J4516" t="s">
        <v>2878</v>
      </c>
      <c r="K4516" t="s">
        <v>42216</v>
      </c>
      <c r="L4516" t="s">
        <v>42217</v>
      </c>
      <c r="M4516" t="s">
        <v>42218</v>
      </c>
    </row>
    <row r="4517" spans="1:13">
      <c r="A4517" t="s">
        <v>177</v>
      </c>
      <c r="B4517" t="s">
        <v>177</v>
      </c>
      <c r="C4517" t="s">
        <v>1680</v>
      </c>
      <c r="D4517" t="s">
        <v>162</v>
      </c>
      <c r="E4517" t="s">
        <v>730</v>
      </c>
      <c r="F4517" t="s">
        <v>10</v>
      </c>
      <c r="G4517" t="s">
        <v>42219</v>
      </c>
      <c r="H4517" t="s">
        <v>3574</v>
      </c>
      <c r="I4517" t="s">
        <v>42220</v>
      </c>
      <c r="J4517" t="s">
        <v>2587</v>
      </c>
      <c r="K4517" t="s">
        <v>42153</v>
      </c>
      <c r="L4517" t="s">
        <v>42221</v>
      </c>
      <c r="M4517" t="s">
        <v>26010</v>
      </c>
    </row>
    <row r="4518" spans="1:13">
      <c r="A4518" t="s">
        <v>177</v>
      </c>
      <c r="B4518" t="s">
        <v>177</v>
      </c>
      <c r="C4518" t="s">
        <v>1680</v>
      </c>
      <c r="D4518" t="s">
        <v>162</v>
      </c>
      <c r="E4518" t="s">
        <v>730</v>
      </c>
      <c r="F4518" t="s">
        <v>2</v>
      </c>
      <c r="G4518" t="s">
        <v>42222</v>
      </c>
      <c r="H4518" t="s">
        <v>2687</v>
      </c>
      <c r="I4518" t="s">
        <v>42223</v>
      </c>
      <c r="J4518" t="s">
        <v>1918</v>
      </c>
      <c r="K4518" t="s">
        <v>42224</v>
      </c>
      <c r="L4518" t="s">
        <v>42225</v>
      </c>
      <c r="M4518" t="s">
        <v>42226</v>
      </c>
    </row>
    <row r="4519" spans="1:13">
      <c r="A4519" t="s">
        <v>177</v>
      </c>
      <c r="B4519" t="s">
        <v>177</v>
      </c>
      <c r="C4519" t="s">
        <v>1680</v>
      </c>
      <c r="D4519" t="s">
        <v>162</v>
      </c>
      <c r="E4519" t="s">
        <v>730</v>
      </c>
      <c r="F4519" t="s">
        <v>4</v>
      </c>
      <c r="G4519" t="s">
        <v>42227</v>
      </c>
      <c r="H4519" t="s">
        <v>1875</v>
      </c>
      <c r="I4519" t="s">
        <v>42120</v>
      </c>
      <c r="J4519" t="s">
        <v>1613</v>
      </c>
      <c r="K4519" t="s">
        <v>42112</v>
      </c>
      <c r="L4519" t="s">
        <v>42228</v>
      </c>
      <c r="M4519" t="s">
        <v>25769</v>
      </c>
    </row>
    <row r="4520" spans="1:13">
      <c r="A4520" t="s">
        <v>177</v>
      </c>
      <c r="B4520" t="s">
        <v>177</v>
      </c>
      <c r="C4520" t="s">
        <v>1680</v>
      </c>
      <c r="D4520" t="s">
        <v>162</v>
      </c>
      <c r="E4520" t="s">
        <v>730</v>
      </c>
      <c r="F4520" t="s">
        <v>11</v>
      </c>
      <c r="G4520" t="s">
        <v>42229</v>
      </c>
      <c r="H4520" t="s">
        <v>2137</v>
      </c>
      <c r="I4520" t="s">
        <v>42230</v>
      </c>
      <c r="J4520" t="s">
        <v>1502</v>
      </c>
      <c r="K4520" t="s">
        <v>42117</v>
      </c>
      <c r="L4520" t="s">
        <v>42231</v>
      </c>
      <c r="M4520" t="s">
        <v>34615</v>
      </c>
    </row>
    <row r="4521" spans="1:13">
      <c r="A4521" t="s">
        <v>177</v>
      </c>
      <c r="B4521" t="s">
        <v>177</v>
      </c>
      <c r="C4521" t="s">
        <v>1680</v>
      </c>
      <c r="D4521" t="s">
        <v>162</v>
      </c>
      <c r="E4521" t="s">
        <v>730</v>
      </c>
      <c r="F4521" t="s">
        <v>20</v>
      </c>
      <c r="G4521" t="s">
        <v>42232</v>
      </c>
      <c r="H4521" t="s">
        <v>1613</v>
      </c>
      <c r="I4521" t="s">
        <v>42233</v>
      </c>
      <c r="J4521" t="s">
        <v>1051</v>
      </c>
      <c r="K4521" t="s">
        <v>42167</v>
      </c>
      <c r="L4521" t="s">
        <v>17975</v>
      </c>
      <c r="M4521" t="s">
        <v>12830</v>
      </c>
    </row>
    <row r="4522" spans="1:13">
      <c r="A4522" t="s">
        <v>177</v>
      </c>
      <c r="B4522" t="s">
        <v>177</v>
      </c>
      <c r="C4522" t="s">
        <v>1680</v>
      </c>
      <c r="D4522" t="s">
        <v>162</v>
      </c>
      <c r="E4522" t="s">
        <v>738</v>
      </c>
      <c r="F4522" t="s">
        <v>3</v>
      </c>
      <c r="G4522" t="s">
        <v>42234</v>
      </c>
      <c r="H4522" t="s">
        <v>2673</v>
      </c>
      <c r="I4522" t="s">
        <v>42235</v>
      </c>
      <c r="J4522" t="s">
        <v>1315</v>
      </c>
      <c r="K4522" t="s">
        <v>42236</v>
      </c>
      <c r="L4522" t="s">
        <v>42237</v>
      </c>
      <c r="M4522" t="s">
        <v>42238</v>
      </c>
    </row>
    <row r="4523" spans="1:13">
      <c r="A4523" t="s">
        <v>177</v>
      </c>
      <c r="B4523" t="s">
        <v>177</v>
      </c>
      <c r="C4523" t="s">
        <v>1680</v>
      </c>
      <c r="D4523" t="s">
        <v>162</v>
      </c>
      <c r="E4523" t="s">
        <v>738</v>
      </c>
      <c r="F4523" t="s">
        <v>10</v>
      </c>
      <c r="G4523" t="s">
        <v>42239</v>
      </c>
      <c r="H4523" t="s">
        <v>2779</v>
      </c>
      <c r="I4523" t="s">
        <v>42240</v>
      </c>
      <c r="J4523" t="s">
        <v>2544</v>
      </c>
      <c r="K4523" t="s">
        <v>42241</v>
      </c>
      <c r="L4523" t="s">
        <v>30248</v>
      </c>
      <c r="M4523" t="s">
        <v>42242</v>
      </c>
    </row>
    <row r="4524" spans="1:13">
      <c r="A4524" t="s">
        <v>177</v>
      </c>
      <c r="B4524" t="s">
        <v>177</v>
      </c>
      <c r="C4524" t="s">
        <v>1680</v>
      </c>
      <c r="D4524" t="s">
        <v>162</v>
      </c>
      <c r="E4524" t="s">
        <v>738</v>
      </c>
      <c r="F4524" t="s">
        <v>2</v>
      </c>
      <c r="G4524" t="s">
        <v>42243</v>
      </c>
      <c r="H4524" t="s">
        <v>1742</v>
      </c>
      <c r="I4524" t="s">
        <v>42244</v>
      </c>
      <c r="J4524" t="s">
        <v>1590</v>
      </c>
      <c r="K4524" t="s">
        <v>42245</v>
      </c>
      <c r="L4524" t="s">
        <v>27135</v>
      </c>
      <c r="M4524" t="s">
        <v>42246</v>
      </c>
    </row>
    <row r="4525" spans="1:13">
      <c r="A4525" t="s">
        <v>177</v>
      </c>
      <c r="B4525" t="s">
        <v>177</v>
      </c>
      <c r="C4525" t="s">
        <v>1680</v>
      </c>
      <c r="D4525" t="s">
        <v>162</v>
      </c>
      <c r="E4525" t="s">
        <v>738</v>
      </c>
      <c r="F4525" t="s">
        <v>4</v>
      </c>
      <c r="G4525" t="s">
        <v>42247</v>
      </c>
      <c r="H4525" t="s">
        <v>1721</v>
      </c>
      <c r="I4525" t="s">
        <v>42188</v>
      </c>
      <c r="J4525" t="s">
        <v>1482</v>
      </c>
      <c r="K4525" t="s">
        <v>42144</v>
      </c>
      <c r="L4525" t="s">
        <v>42248</v>
      </c>
      <c r="M4525" t="s">
        <v>42249</v>
      </c>
    </row>
    <row r="4526" spans="1:13">
      <c r="A4526" t="s">
        <v>177</v>
      </c>
      <c r="B4526" t="s">
        <v>177</v>
      </c>
      <c r="C4526" t="s">
        <v>1680</v>
      </c>
      <c r="D4526" t="s">
        <v>162</v>
      </c>
      <c r="E4526" t="s">
        <v>738</v>
      </c>
      <c r="F4526" t="s">
        <v>11</v>
      </c>
      <c r="G4526" t="s">
        <v>42250</v>
      </c>
      <c r="H4526" t="s">
        <v>1744</v>
      </c>
      <c r="I4526" t="s">
        <v>42251</v>
      </c>
      <c r="J4526" t="s">
        <v>1482</v>
      </c>
      <c r="K4526" t="s">
        <v>42144</v>
      </c>
      <c r="L4526" t="s">
        <v>15281</v>
      </c>
      <c r="M4526" t="s">
        <v>42252</v>
      </c>
    </row>
    <row r="4527" spans="1:13">
      <c r="A4527" t="s">
        <v>177</v>
      </c>
      <c r="B4527" t="s">
        <v>177</v>
      </c>
      <c r="C4527" t="s">
        <v>1680</v>
      </c>
      <c r="D4527" t="s">
        <v>162</v>
      </c>
      <c r="E4527" t="s">
        <v>738</v>
      </c>
      <c r="F4527" t="s">
        <v>20</v>
      </c>
      <c r="G4527" t="s">
        <v>42253</v>
      </c>
      <c r="H4527" t="s">
        <v>1546</v>
      </c>
      <c r="I4527" t="s">
        <v>42254</v>
      </c>
      <c r="J4527" t="s">
        <v>1051</v>
      </c>
      <c r="K4527" t="s">
        <v>42167</v>
      </c>
      <c r="L4527" t="s">
        <v>13956</v>
      </c>
      <c r="M4527" t="s">
        <v>42255</v>
      </c>
    </row>
    <row r="4528" spans="1:13">
      <c r="A4528" t="s">
        <v>177</v>
      </c>
      <c r="B4528" t="s">
        <v>177</v>
      </c>
      <c r="C4528" t="s">
        <v>1680</v>
      </c>
      <c r="D4528" t="s">
        <v>162</v>
      </c>
      <c r="E4528" t="s">
        <v>746</v>
      </c>
      <c r="F4528" t="s">
        <v>3</v>
      </c>
      <c r="G4528" t="s">
        <v>42256</v>
      </c>
      <c r="H4528" t="s">
        <v>3375</v>
      </c>
      <c r="I4528" t="s">
        <v>42257</v>
      </c>
      <c r="J4528" t="s">
        <v>2596</v>
      </c>
      <c r="K4528" t="s">
        <v>42258</v>
      </c>
      <c r="L4528" t="s">
        <v>42259</v>
      </c>
      <c r="M4528" t="s">
        <v>42260</v>
      </c>
    </row>
    <row r="4529" spans="1:13">
      <c r="A4529" t="s">
        <v>177</v>
      </c>
      <c r="B4529" t="s">
        <v>177</v>
      </c>
      <c r="C4529" t="s">
        <v>1680</v>
      </c>
      <c r="D4529" t="s">
        <v>162</v>
      </c>
      <c r="E4529" t="s">
        <v>746</v>
      </c>
      <c r="F4529" t="s">
        <v>10</v>
      </c>
      <c r="G4529" t="s">
        <v>42261</v>
      </c>
      <c r="H4529" t="s">
        <v>1981</v>
      </c>
      <c r="I4529" t="s">
        <v>42262</v>
      </c>
      <c r="J4529" t="s">
        <v>2239</v>
      </c>
      <c r="K4529" t="s">
        <v>42263</v>
      </c>
      <c r="L4529" t="s">
        <v>42264</v>
      </c>
      <c r="M4529" t="s">
        <v>42265</v>
      </c>
    </row>
    <row r="4530" spans="1:13">
      <c r="A4530" t="s">
        <v>177</v>
      </c>
      <c r="B4530" t="s">
        <v>177</v>
      </c>
      <c r="C4530" t="s">
        <v>1680</v>
      </c>
      <c r="D4530" t="s">
        <v>162</v>
      </c>
      <c r="E4530" t="s">
        <v>746</v>
      </c>
      <c r="F4530" t="s">
        <v>2</v>
      </c>
      <c r="G4530" t="s">
        <v>42266</v>
      </c>
      <c r="H4530" t="s">
        <v>1853</v>
      </c>
      <c r="I4530" t="s">
        <v>42180</v>
      </c>
      <c r="J4530" t="s">
        <v>1053</v>
      </c>
      <c r="K4530" t="s">
        <v>42267</v>
      </c>
      <c r="L4530" t="s">
        <v>42182</v>
      </c>
      <c r="M4530" t="s">
        <v>42268</v>
      </c>
    </row>
    <row r="4531" spans="1:13">
      <c r="A4531" t="s">
        <v>177</v>
      </c>
      <c r="B4531" t="s">
        <v>177</v>
      </c>
      <c r="C4531" t="s">
        <v>1680</v>
      </c>
      <c r="D4531" t="s">
        <v>162</v>
      </c>
      <c r="E4531" t="s">
        <v>746</v>
      </c>
      <c r="F4531" t="s">
        <v>4</v>
      </c>
      <c r="G4531" t="s">
        <v>42269</v>
      </c>
      <c r="H4531" t="s">
        <v>1053</v>
      </c>
      <c r="I4531" t="s">
        <v>42143</v>
      </c>
      <c r="J4531" t="s">
        <v>1051</v>
      </c>
      <c r="K4531" t="s">
        <v>42167</v>
      </c>
      <c r="L4531" t="s">
        <v>42270</v>
      </c>
      <c r="M4531" t="s">
        <v>12419</v>
      </c>
    </row>
    <row r="4532" spans="1:13">
      <c r="A4532" t="s">
        <v>177</v>
      </c>
      <c r="B4532" t="s">
        <v>177</v>
      </c>
      <c r="C4532" t="s">
        <v>1680</v>
      </c>
      <c r="D4532" t="s">
        <v>162</v>
      </c>
      <c r="E4532" t="s">
        <v>746</v>
      </c>
      <c r="F4532" t="s">
        <v>11</v>
      </c>
      <c r="G4532" t="s">
        <v>42271</v>
      </c>
      <c r="H4532" t="s">
        <v>1721</v>
      </c>
      <c r="I4532" t="s">
        <v>42188</v>
      </c>
      <c r="J4532" t="s">
        <v>1504</v>
      </c>
      <c r="K4532" t="s">
        <v>42121</v>
      </c>
      <c r="L4532" t="s">
        <v>37530</v>
      </c>
      <c r="M4532" t="s">
        <v>28068</v>
      </c>
    </row>
    <row r="4533" spans="1:13">
      <c r="A4533" t="s">
        <v>177</v>
      </c>
      <c r="B4533" t="s">
        <v>177</v>
      </c>
      <c r="C4533" t="s">
        <v>1680</v>
      </c>
      <c r="D4533" t="s">
        <v>162</v>
      </c>
      <c r="E4533" t="s">
        <v>746</v>
      </c>
      <c r="F4533" t="s">
        <v>20</v>
      </c>
      <c r="G4533" t="s">
        <v>42272</v>
      </c>
      <c r="H4533" t="s">
        <v>1853</v>
      </c>
      <c r="I4533" t="s">
        <v>42180</v>
      </c>
      <c r="J4533" t="s">
        <v>1504</v>
      </c>
      <c r="K4533" t="s">
        <v>42121</v>
      </c>
      <c r="L4533" t="s">
        <v>42212</v>
      </c>
      <c r="M4533" t="s">
        <v>42268</v>
      </c>
    </row>
    <row r="4534" spans="1:13">
      <c r="A4534" t="s">
        <v>177</v>
      </c>
      <c r="B4534" t="s">
        <v>177</v>
      </c>
      <c r="C4534" t="s">
        <v>1680</v>
      </c>
      <c r="D4534" t="s">
        <v>163</v>
      </c>
      <c r="E4534" t="s">
        <v>754</v>
      </c>
      <c r="F4534" t="s">
        <v>3</v>
      </c>
      <c r="G4534" t="s">
        <v>42273</v>
      </c>
      <c r="H4534" t="s">
        <v>3013</v>
      </c>
      <c r="I4534" t="s">
        <v>42274</v>
      </c>
      <c r="J4534" t="s">
        <v>2853</v>
      </c>
      <c r="K4534" t="s">
        <v>15952</v>
      </c>
      <c r="L4534" t="s">
        <v>42275</v>
      </c>
      <c r="M4534" t="s">
        <v>42276</v>
      </c>
    </row>
    <row r="4535" spans="1:13">
      <c r="A4535" t="s">
        <v>177</v>
      </c>
      <c r="B4535" t="s">
        <v>177</v>
      </c>
      <c r="C4535" t="s">
        <v>1680</v>
      </c>
      <c r="D4535" t="s">
        <v>163</v>
      </c>
      <c r="E4535" t="s">
        <v>754</v>
      </c>
      <c r="F4535" t="s">
        <v>10</v>
      </c>
      <c r="G4535" t="s">
        <v>42277</v>
      </c>
      <c r="H4535" t="s">
        <v>2442</v>
      </c>
      <c r="I4535" t="s">
        <v>42278</v>
      </c>
      <c r="J4535" t="s">
        <v>1808</v>
      </c>
      <c r="K4535" t="s">
        <v>42279</v>
      </c>
      <c r="L4535" t="s">
        <v>42280</v>
      </c>
      <c r="M4535" t="s">
        <v>26404</v>
      </c>
    </row>
    <row r="4536" spans="1:13">
      <c r="A4536" t="s">
        <v>177</v>
      </c>
      <c r="B4536" t="s">
        <v>177</v>
      </c>
      <c r="C4536" t="s">
        <v>1680</v>
      </c>
      <c r="D4536" t="s">
        <v>163</v>
      </c>
      <c r="E4536" t="s">
        <v>754</v>
      </c>
      <c r="F4536" t="s">
        <v>2</v>
      </c>
      <c r="G4536" t="s">
        <v>42281</v>
      </c>
      <c r="H4536" t="s">
        <v>1937</v>
      </c>
      <c r="I4536" t="s">
        <v>42282</v>
      </c>
      <c r="J4536" t="s">
        <v>2114</v>
      </c>
      <c r="K4536" t="s">
        <v>42283</v>
      </c>
      <c r="L4536" t="s">
        <v>42284</v>
      </c>
      <c r="M4536" t="s">
        <v>42285</v>
      </c>
    </row>
    <row r="4537" spans="1:13">
      <c r="A4537" t="s">
        <v>177</v>
      </c>
      <c r="B4537" t="s">
        <v>177</v>
      </c>
      <c r="C4537" t="s">
        <v>1680</v>
      </c>
      <c r="D4537" t="s">
        <v>163</v>
      </c>
      <c r="E4537" t="s">
        <v>754</v>
      </c>
      <c r="F4537" t="s">
        <v>4</v>
      </c>
      <c r="G4537" t="s">
        <v>42286</v>
      </c>
      <c r="H4537" t="s">
        <v>1742</v>
      </c>
      <c r="I4537" t="s">
        <v>42244</v>
      </c>
      <c r="J4537" t="s">
        <v>1547</v>
      </c>
      <c r="K4537" t="s">
        <v>42161</v>
      </c>
      <c r="L4537" t="s">
        <v>42287</v>
      </c>
      <c r="M4537" t="s">
        <v>42288</v>
      </c>
    </row>
    <row r="4538" spans="1:13">
      <c r="A4538" t="s">
        <v>177</v>
      </c>
      <c r="B4538" t="s">
        <v>177</v>
      </c>
      <c r="C4538" t="s">
        <v>1680</v>
      </c>
      <c r="D4538" t="s">
        <v>163</v>
      </c>
      <c r="E4538" t="s">
        <v>754</v>
      </c>
      <c r="F4538" t="s">
        <v>11</v>
      </c>
      <c r="G4538" t="s">
        <v>42289</v>
      </c>
      <c r="H4538" t="s">
        <v>1354</v>
      </c>
      <c r="I4538" t="s">
        <v>42290</v>
      </c>
      <c r="J4538" t="s">
        <v>1546</v>
      </c>
      <c r="K4538" t="s">
        <v>42291</v>
      </c>
      <c r="L4538" t="s">
        <v>42292</v>
      </c>
      <c r="M4538" t="s">
        <v>42293</v>
      </c>
    </row>
    <row r="4539" spans="1:13">
      <c r="A4539" t="s">
        <v>177</v>
      </c>
      <c r="B4539" t="s">
        <v>177</v>
      </c>
      <c r="C4539" t="s">
        <v>1680</v>
      </c>
      <c r="D4539" t="s">
        <v>163</v>
      </c>
      <c r="E4539" t="s">
        <v>754</v>
      </c>
      <c r="F4539" t="s">
        <v>20</v>
      </c>
      <c r="G4539" t="s">
        <v>42294</v>
      </c>
      <c r="H4539" t="s">
        <v>1764</v>
      </c>
      <c r="I4539" t="s">
        <v>42137</v>
      </c>
      <c r="J4539" t="s">
        <v>1482</v>
      </c>
      <c r="K4539" t="s">
        <v>42144</v>
      </c>
      <c r="L4539" t="s">
        <v>28357</v>
      </c>
      <c r="M4539" t="s">
        <v>42295</v>
      </c>
    </row>
    <row r="4540" spans="1:13">
      <c r="A4540" t="s">
        <v>177</v>
      </c>
      <c r="B4540" t="s">
        <v>177</v>
      </c>
      <c r="C4540" t="s">
        <v>1680</v>
      </c>
      <c r="D4540" t="s">
        <v>163</v>
      </c>
      <c r="E4540" t="s">
        <v>762</v>
      </c>
      <c r="F4540" t="s">
        <v>3</v>
      </c>
      <c r="G4540" t="s">
        <v>42296</v>
      </c>
      <c r="H4540" t="s">
        <v>3720</v>
      </c>
      <c r="I4540" t="s">
        <v>42297</v>
      </c>
      <c r="J4540" t="s">
        <v>2499</v>
      </c>
      <c r="K4540" t="s">
        <v>42298</v>
      </c>
      <c r="L4540" t="s">
        <v>42299</v>
      </c>
      <c r="M4540" t="s">
        <v>42300</v>
      </c>
    </row>
    <row r="4541" spans="1:13">
      <c r="A4541" t="s">
        <v>177</v>
      </c>
      <c r="B4541" t="s">
        <v>177</v>
      </c>
      <c r="C4541" t="s">
        <v>1680</v>
      </c>
      <c r="D4541" t="s">
        <v>163</v>
      </c>
      <c r="E4541" t="s">
        <v>762</v>
      </c>
      <c r="F4541" t="s">
        <v>10</v>
      </c>
      <c r="G4541" t="s">
        <v>42301</v>
      </c>
      <c r="H4541" t="s">
        <v>2692</v>
      </c>
      <c r="I4541" t="s">
        <v>15782</v>
      </c>
      <c r="J4541" t="s">
        <v>1981</v>
      </c>
      <c r="K4541" t="s">
        <v>42302</v>
      </c>
      <c r="L4541" t="s">
        <v>42303</v>
      </c>
      <c r="M4541" t="s">
        <v>42304</v>
      </c>
    </row>
    <row r="4542" spans="1:13">
      <c r="A4542" t="s">
        <v>177</v>
      </c>
      <c r="B4542" t="s">
        <v>177</v>
      </c>
      <c r="C4542" t="s">
        <v>1680</v>
      </c>
      <c r="D4542" t="s">
        <v>163</v>
      </c>
      <c r="E4542" t="s">
        <v>762</v>
      </c>
      <c r="F4542" t="s">
        <v>2</v>
      </c>
      <c r="G4542" t="s">
        <v>42305</v>
      </c>
      <c r="H4542" t="s">
        <v>2481</v>
      </c>
      <c r="I4542" t="s">
        <v>17461</v>
      </c>
      <c r="J4542" t="s">
        <v>1831</v>
      </c>
      <c r="K4542" t="s">
        <v>42306</v>
      </c>
      <c r="L4542" t="s">
        <v>18728</v>
      </c>
      <c r="M4542" t="s">
        <v>42307</v>
      </c>
    </row>
    <row r="4543" spans="1:13">
      <c r="A4543" t="s">
        <v>177</v>
      </c>
      <c r="B4543" t="s">
        <v>177</v>
      </c>
      <c r="C4543" t="s">
        <v>1680</v>
      </c>
      <c r="D4543" t="s">
        <v>163</v>
      </c>
      <c r="E4543" t="s">
        <v>762</v>
      </c>
      <c r="F4543" t="s">
        <v>4</v>
      </c>
      <c r="G4543" t="s">
        <v>42308</v>
      </c>
      <c r="H4543" t="s">
        <v>1939</v>
      </c>
      <c r="I4543" t="s">
        <v>42309</v>
      </c>
      <c r="J4543" t="s">
        <v>1053</v>
      </c>
      <c r="K4543" t="s">
        <v>42267</v>
      </c>
      <c r="L4543" t="s">
        <v>42310</v>
      </c>
      <c r="M4543" t="s">
        <v>42311</v>
      </c>
    </row>
    <row r="4544" spans="1:13">
      <c r="A4544" t="s">
        <v>177</v>
      </c>
      <c r="B4544" t="s">
        <v>177</v>
      </c>
      <c r="C4544" t="s">
        <v>1680</v>
      </c>
      <c r="D4544" t="s">
        <v>163</v>
      </c>
      <c r="E4544" t="s">
        <v>762</v>
      </c>
      <c r="F4544" t="s">
        <v>11</v>
      </c>
      <c r="G4544" t="s">
        <v>42312</v>
      </c>
      <c r="H4544" t="s">
        <v>2007</v>
      </c>
      <c r="I4544" t="s">
        <v>42313</v>
      </c>
      <c r="J4544" t="s">
        <v>1504</v>
      </c>
      <c r="K4544" t="s">
        <v>42121</v>
      </c>
      <c r="L4544" t="s">
        <v>25826</v>
      </c>
      <c r="M4544" t="s">
        <v>42314</v>
      </c>
    </row>
    <row r="4545" spans="1:13">
      <c r="A4545" t="s">
        <v>177</v>
      </c>
      <c r="B4545" t="s">
        <v>177</v>
      </c>
      <c r="C4545" t="s">
        <v>1680</v>
      </c>
      <c r="D4545" t="s">
        <v>163</v>
      </c>
      <c r="E4545" t="s">
        <v>762</v>
      </c>
      <c r="F4545" t="s">
        <v>20</v>
      </c>
      <c r="G4545" t="s">
        <v>42315</v>
      </c>
      <c r="H4545" t="s">
        <v>1657</v>
      </c>
      <c r="I4545" t="s">
        <v>42166</v>
      </c>
      <c r="J4545" t="s">
        <v>1504</v>
      </c>
      <c r="K4545" t="s">
        <v>42121</v>
      </c>
      <c r="L4545" t="s">
        <v>10189</v>
      </c>
      <c r="M4545" t="s">
        <v>42316</v>
      </c>
    </row>
    <row r="4546" spans="1:13">
      <c r="A4546" t="s">
        <v>177</v>
      </c>
      <c r="B4546" t="s">
        <v>177</v>
      </c>
      <c r="C4546" t="s">
        <v>1680</v>
      </c>
      <c r="D4546" t="s">
        <v>163</v>
      </c>
      <c r="E4546" t="s">
        <v>770</v>
      </c>
      <c r="F4546" t="s">
        <v>3</v>
      </c>
      <c r="G4546" t="s">
        <v>42317</v>
      </c>
      <c r="H4546" t="s">
        <v>1057</v>
      </c>
      <c r="I4546" t="s">
        <v>42318</v>
      </c>
      <c r="J4546" t="s">
        <v>1948</v>
      </c>
      <c r="K4546" t="s">
        <v>42319</v>
      </c>
      <c r="L4546" t="s">
        <v>42320</v>
      </c>
      <c r="M4546" t="s">
        <v>25801</v>
      </c>
    </row>
    <row r="4547" spans="1:13">
      <c r="A4547" t="s">
        <v>177</v>
      </c>
      <c r="B4547" t="s">
        <v>177</v>
      </c>
      <c r="C4547" t="s">
        <v>1680</v>
      </c>
      <c r="D4547" t="s">
        <v>163</v>
      </c>
      <c r="E4547" t="s">
        <v>770</v>
      </c>
      <c r="F4547" t="s">
        <v>10</v>
      </c>
      <c r="G4547" t="s">
        <v>42321</v>
      </c>
      <c r="H4547" t="s">
        <v>2563</v>
      </c>
      <c r="I4547" t="s">
        <v>42322</v>
      </c>
      <c r="J4547" t="s">
        <v>2384</v>
      </c>
      <c r="K4547" t="s">
        <v>42323</v>
      </c>
      <c r="L4547" t="s">
        <v>42324</v>
      </c>
      <c r="M4547" t="s">
        <v>42325</v>
      </c>
    </row>
    <row r="4548" spans="1:13">
      <c r="A4548" t="s">
        <v>177</v>
      </c>
      <c r="B4548" t="s">
        <v>177</v>
      </c>
      <c r="C4548" t="s">
        <v>1680</v>
      </c>
      <c r="D4548" t="s">
        <v>163</v>
      </c>
      <c r="E4548" t="s">
        <v>770</v>
      </c>
      <c r="F4548" t="s">
        <v>2</v>
      </c>
      <c r="G4548" t="s">
        <v>42326</v>
      </c>
      <c r="H4548" t="s">
        <v>2324</v>
      </c>
      <c r="I4548" t="s">
        <v>42204</v>
      </c>
      <c r="J4548" t="s">
        <v>1721</v>
      </c>
      <c r="K4548" t="s">
        <v>42327</v>
      </c>
      <c r="L4548" t="s">
        <v>42328</v>
      </c>
      <c r="M4548" t="s">
        <v>42329</v>
      </c>
    </row>
    <row r="4549" spans="1:13">
      <c r="A4549" t="s">
        <v>177</v>
      </c>
      <c r="B4549" t="s">
        <v>177</v>
      </c>
      <c r="C4549" t="s">
        <v>1680</v>
      </c>
      <c r="D4549" t="s">
        <v>163</v>
      </c>
      <c r="E4549" t="s">
        <v>770</v>
      </c>
      <c r="F4549" t="s">
        <v>4</v>
      </c>
      <c r="G4549" t="s">
        <v>42330</v>
      </c>
      <c r="H4549" t="s">
        <v>1721</v>
      </c>
      <c r="I4549" t="s">
        <v>42188</v>
      </c>
      <c r="J4549" t="s">
        <v>1482</v>
      </c>
      <c r="K4549" t="s">
        <v>42144</v>
      </c>
      <c r="L4549" t="s">
        <v>42248</v>
      </c>
      <c r="M4549" t="s">
        <v>42331</v>
      </c>
    </row>
    <row r="4550" spans="1:13">
      <c r="A4550" t="s">
        <v>177</v>
      </c>
      <c r="B4550" t="s">
        <v>177</v>
      </c>
      <c r="C4550" t="s">
        <v>1680</v>
      </c>
      <c r="D4550" t="s">
        <v>163</v>
      </c>
      <c r="E4550" t="s">
        <v>770</v>
      </c>
      <c r="F4550" t="s">
        <v>11</v>
      </c>
      <c r="G4550" t="s">
        <v>42332</v>
      </c>
      <c r="H4550" t="s">
        <v>1875</v>
      </c>
      <c r="I4550" t="s">
        <v>42120</v>
      </c>
      <c r="J4550" t="s">
        <v>1051</v>
      </c>
      <c r="K4550" t="s">
        <v>42167</v>
      </c>
      <c r="L4550" t="s">
        <v>26231</v>
      </c>
      <c r="M4550" t="s">
        <v>42333</v>
      </c>
    </row>
    <row r="4551" spans="1:13">
      <c r="A4551" t="s">
        <v>177</v>
      </c>
      <c r="B4551" t="s">
        <v>177</v>
      </c>
      <c r="C4551" t="s">
        <v>1680</v>
      </c>
      <c r="D4551" t="s">
        <v>163</v>
      </c>
      <c r="E4551" t="s">
        <v>770</v>
      </c>
      <c r="F4551" t="s">
        <v>20</v>
      </c>
      <c r="G4551" t="s">
        <v>42334</v>
      </c>
      <c r="H4551" t="s">
        <v>1698</v>
      </c>
      <c r="I4551" t="s">
        <v>42335</v>
      </c>
      <c r="J4551" t="s">
        <v>3800</v>
      </c>
      <c r="K4551" t="s">
        <v>3808</v>
      </c>
      <c r="L4551" t="s">
        <v>19830</v>
      </c>
      <c r="M4551" t="s">
        <v>41586</v>
      </c>
    </row>
    <row r="4552" spans="1:13">
      <c r="A4552" t="s">
        <v>177</v>
      </c>
      <c r="B4552" t="s">
        <v>177</v>
      </c>
      <c r="C4552" t="s">
        <v>1680</v>
      </c>
      <c r="D4552" t="s">
        <v>163</v>
      </c>
      <c r="E4552" t="s">
        <v>778</v>
      </c>
      <c r="F4552" t="s">
        <v>3</v>
      </c>
      <c r="G4552" t="s">
        <v>42336</v>
      </c>
      <c r="H4552" t="s">
        <v>1751</v>
      </c>
      <c r="I4552" t="s">
        <v>42337</v>
      </c>
      <c r="J4552" t="s">
        <v>4079</v>
      </c>
      <c r="K4552" t="s">
        <v>42338</v>
      </c>
      <c r="L4552" t="s">
        <v>42339</v>
      </c>
      <c r="M4552" t="s">
        <v>42340</v>
      </c>
    </row>
    <row r="4553" spans="1:13">
      <c r="A4553" t="s">
        <v>177</v>
      </c>
      <c r="B4553" t="s">
        <v>177</v>
      </c>
      <c r="C4553" t="s">
        <v>1680</v>
      </c>
      <c r="D4553" t="s">
        <v>163</v>
      </c>
      <c r="E4553" t="s">
        <v>778</v>
      </c>
      <c r="F4553" t="s">
        <v>10</v>
      </c>
      <c r="G4553" t="s">
        <v>42341</v>
      </c>
      <c r="H4553" t="s">
        <v>2529</v>
      </c>
      <c r="I4553" t="s">
        <v>42342</v>
      </c>
      <c r="J4553" t="s">
        <v>2239</v>
      </c>
      <c r="K4553" t="s">
        <v>42263</v>
      </c>
      <c r="L4553" t="s">
        <v>42343</v>
      </c>
      <c r="M4553" t="s">
        <v>42344</v>
      </c>
    </row>
    <row r="4554" spans="1:13">
      <c r="A4554" t="s">
        <v>177</v>
      </c>
      <c r="B4554" t="s">
        <v>177</v>
      </c>
      <c r="C4554" t="s">
        <v>1680</v>
      </c>
      <c r="D4554" t="s">
        <v>163</v>
      </c>
      <c r="E4554" t="s">
        <v>778</v>
      </c>
      <c r="F4554" t="s">
        <v>2</v>
      </c>
      <c r="G4554" t="s">
        <v>42345</v>
      </c>
      <c r="H4554" t="s">
        <v>2029</v>
      </c>
      <c r="I4554" t="s">
        <v>42346</v>
      </c>
      <c r="J4554" t="s">
        <v>1657</v>
      </c>
      <c r="K4554" t="s">
        <v>42181</v>
      </c>
      <c r="L4554" t="s">
        <v>42347</v>
      </c>
      <c r="M4554" t="s">
        <v>42348</v>
      </c>
    </row>
    <row r="4555" spans="1:13">
      <c r="A4555" t="s">
        <v>177</v>
      </c>
      <c r="B4555" t="s">
        <v>177</v>
      </c>
      <c r="C4555" t="s">
        <v>1680</v>
      </c>
      <c r="D4555" t="s">
        <v>163</v>
      </c>
      <c r="E4555" t="s">
        <v>778</v>
      </c>
      <c r="F4555" t="s">
        <v>4</v>
      </c>
      <c r="G4555" t="s">
        <v>42349</v>
      </c>
      <c r="H4555" t="s">
        <v>1053</v>
      </c>
      <c r="I4555" t="s">
        <v>42143</v>
      </c>
      <c r="J4555" t="s">
        <v>1482</v>
      </c>
      <c r="K4555" t="s">
        <v>42144</v>
      </c>
      <c r="L4555" t="s">
        <v>42270</v>
      </c>
      <c r="M4555" t="s">
        <v>42350</v>
      </c>
    </row>
    <row r="4556" spans="1:13">
      <c r="A4556" t="s">
        <v>177</v>
      </c>
      <c r="B4556" t="s">
        <v>177</v>
      </c>
      <c r="C4556" t="s">
        <v>1680</v>
      </c>
      <c r="D4556" t="s">
        <v>163</v>
      </c>
      <c r="E4556" t="s">
        <v>778</v>
      </c>
      <c r="F4556" t="s">
        <v>11</v>
      </c>
      <c r="G4556" t="s">
        <v>42351</v>
      </c>
      <c r="H4556" t="s">
        <v>1698</v>
      </c>
      <c r="I4556" t="s">
        <v>42335</v>
      </c>
      <c r="J4556" t="s">
        <v>1504</v>
      </c>
      <c r="K4556" t="s">
        <v>42121</v>
      </c>
      <c r="L4556" t="s">
        <v>774</v>
      </c>
      <c r="M4556" t="s">
        <v>42352</v>
      </c>
    </row>
    <row r="4557" spans="1:13">
      <c r="A4557" t="s">
        <v>177</v>
      </c>
      <c r="B4557" t="s">
        <v>177</v>
      </c>
      <c r="C4557" t="s">
        <v>1680</v>
      </c>
      <c r="D4557" t="s">
        <v>163</v>
      </c>
      <c r="E4557" t="s">
        <v>778</v>
      </c>
      <c r="F4557" t="s">
        <v>20</v>
      </c>
      <c r="G4557" t="s">
        <v>42353</v>
      </c>
      <c r="H4557" t="s">
        <v>1764</v>
      </c>
      <c r="I4557" t="s">
        <v>42137</v>
      </c>
      <c r="J4557" t="s">
        <v>1502</v>
      </c>
      <c r="K4557" t="s">
        <v>42117</v>
      </c>
      <c r="L4557" t="s">
        <v>28357</v>
      </c>
      <c r="M4557" t="s">
        <v>14404</v>
      </c>
    </row>
    <row r="4558" spans="1:13">
      <c r="A4558" t="s">
        <v>177</v>
      </c>
      <c r="B4558" t="s">
        <v>177</v>
      </c>
      <c r="C4558" t="s">
        <v>1680</v>
      </c>
      <c r="D4558" t="s">
        <v>164</v>
      </c>
      <c r="E4558" t="s">
        <v>785</v>
      </c>
      <c r="F4558" t="s">
        <v>3</v>
      </c>
      <c r="G4558" t="s">
        <v>42354</v>
      </c>
      <c r="H4558" t="s">
        <v>2324</v>
      </c>
      <c r="I4558" t="s">
        <v>42355</v>
      </c>
      <c r="J4558" t="s">
        <v>1961</v>
      </c>
      <c r="K4558" t="s">
        <v>10546</v>
      </c>
      <c r="L4558" t="s">
        <v>42356</v>
      </c>
      <c r="M4558" t="s">
        <v>42357</v>
      </c>
    </row>
    <row r="4559" spans="1:13">
      <c r="A4559" t="s">
        <v>177</v>
      </c>
      <c r="B4559" t="s">
        <v>177</v>
      </c>
      <c r="C4559" t="s">
        <v>1680</v>
      </c>
      <c r="D4559" t="s">
        <v>164</v>
      </c>
      <c r="E4559" t="s">
        <v>785</v>
      </c>
      <c r="F4559" t="s">
        <v>10</v>
      </c>
      <c r="G4559" t="s">
        <v>42358</v>
      </c>
      <c r="H4559" t="s">
        <v>2134</v>
      </c>
      <c r="I4559" t="s">
        <v>7170</v>
      </c>
      <c r="J4559" t="s">
        <v>1853</v>
      </c>
      <c r="K4559" t="s">
        <v>42359</v>
      </c>
      <c r="L4559" t="s">
        <v>42360</v>
      </c>
      <c r="M4559" t="s">
        <v>42361</v>
      </c>
    </row>
    <row r="4560" spans="1:13">
      <c r="A4560" t="s">
        <v>177</v>
      </c>
      <c r="B4560" t="s">
        <v>177</v>
      </c>
      <c r="C4560" t="s">
        <v>1680</v>
      </c>
      <c r="D4560" t="s">
        <v>164</v>
      </c>
      <c r="E4560" t="s">
        <v>785</v>
      </c>
      <c r="F4560" t="s">
        <v>2</v>
      </c>
      <c r="G4560" t="s">
        <v>42362</v>
      </c>
      <c r="H4560" t="s">
        <v>2134</v>
      </c>
      <c r="I4560" t="s">
        <v>7170</v>
      </c>
      <c r="J4560" t="s">
        <v>1764</v>
      </c>
      <c r="K4560" t="s">
        <v>13608</v>
      </c>
      <c r="L4560" t="s">
        <v>32175</v>
      </c>
      <c r="M4560" t="s">
        <v>42361</v>
      </c>
    </row>
    <row r="4561" spans="1:13">
      <c r="A4561" t="s">
        <v>177</v>
      </c>
      <c r="B4561" t="s">
        <v>177</v>
      </c>
      <c r="C4561" t="s">
        <v>1680</v>
      </c>
      <c r="D4561" t="s">
        <v>164</v>
      </c>
      <c r="E4561" t="s">
        <v>785</v>
      </c>
      <c r="F4561" t="s">
        <v>4</v>
      </c>
      <c r="G4561" t="s">
        <v>42363</v>
      </c>
      <c r="H4561" t="s">
        <v>2029</v>
      </c>
      <c r="I4561" t="s">
        <v>42364</v>
      </c>
      <c r="J4561" t="s">
        <v>1546</v>
      </c>
      <c r="K4561" t="s">
        <v>16330</v>
      </c>
      <c r="L4561" t="s">
        <v>37277</v>
      </c>
      <c r="M4561" t="s">
        <v>28750</v>
      </c>
    </row>
    <row r="4562" spans="1:13">
      <c r="A4562" t="s">
        <v>177</v>
      </c>
      <c r="B4562" t="s">
        <v>177</v>
      </c>
      <c r="C4562" t="s">
        <v>1680</v>
      </c>
      <c r="D4562" t="s">
        <v>164</v>
      </c>
      <c r="E4562" t="s">
        <v>785</v>
      </c>
      <c r="F4562" t="s">
        <v>11</v>
      </c>
      <c r="G4562" t="s">
        <v>42365</v>
      </c>
      <c r="H4562" t="s">
        <v>2050</v>
      </c>
      <c r="I4562" t="s">
        <v>12480</v>
      </c>
      <c r="J4562" t="s">
        <v>1502</v>
      </c>
      <c r="K4562" t="s">
        <v>14867</v>
      </c>
      <c r="L4562" t="s">
        <v>42366</v>
      </c>
      <c r="M4562" t="s">
        <v>42367</v>
      </c>
    </row>
    <row r="4563" spans="1:13">
      <c r="A4563" t="s">
        <v>177</v>
      </c>
      <c r="B4563" t="s">
        <v>177</v>
      </c>
      <c r="C4563" t="s">
        <v>1680</v>
      </c>
      <c r="D4563" t="s">
        <v>164</v>
      </c>
      <c r="E4563" t="s">
        <v>785</v>
      </c>
      <c r="F4563" t="s">
        <v>20</v>
      </c>
      <c r="G4563" t="s">
        <v>42368</v>
      </c>
      <c r="H4563" t="s">
        <v>1613</v>
      </c>
      <c r="I4563" t="s">
        <v>42369</v>
      </c>
      <c r="J4563" t="s">
        <v>1482</v>
      </c>
      <c r="K4563" t="s">
        <v>42370</v>
      </c>
      <c r="L4563" t="s">
        <v>25565</v>
      </c>
      <c r="M4563" t="s">
        <v>42371</v>
      </c>
    </row>
    <row r="4564" spans="1:13">
      <c r="A4564" t="s">
        <v>177</v>
      </c>
      <c r="B4564" t="s">
        <v>177</v>
      </c>
      <c r="C4564" t="s">
        <v>1680</v>
      </c>
      <c r="D4564" t="s">
        <v>164</v>
      </c>
      <c r="E4564" t="s">
        <v>793</v>
      </c>
      <c r="F4564" t="s">
        <v>3</v>
      </c>
      <c r="G4564" t="s">
        <v>42372</v>
      </c>
      <c r="H4564" t="s">
        <v>2481</v>
      </c>
      <c r="I4564" t="s">
        <v>42373</v>
      </c>
      <c r="J4564" t="s">
        <v>1984</v>
      </c>
      <c r="K4564" t="s">
        <v>42374</v>
      </c>
      <c r="L4564" t="s">
        <v>42375</v>
      </c>
      <c r="M4564" t="s">
        <v>25410</v>
      </c>
    </row>
    <row r="4565" spans="1:13">
      <c r="A4565" t="s">
        <v>177</v>
      </c>
      <c r="B4565" t="s">
        <v>177</v>
      </c>
      <c r="C4565" t="s">
        <v>1680</v>
      </c>
      <c r="D4565" t="s">
        <v>164</v>
      </c>
      <c r="E4565" t="s">
        <v>793</v>
      </c>
      <c r="F4565" t="s">
        <v>10</v>
      </c>
      <c r="G4565" t="s">
        <v>42376</v>
      </c>
      <c r="H4565" t="s">
        <v>2049</v>
      </c>
      <c r="I4565" t="s">
        <v>11304</v>
      </c>
      <c r="J4565" t="s">
        <v>1053</v>
      </c>
      <c r="K4565" t="s">
        <v>7119</v>
      </c>
      <c r="L4565" t="s">
        <v>42377</v>
      </c>
      <c r="M4565" t="s">
        <v>35571</v>
      </c>
    </row>
    <row r="4566" spans="1:13">
      <c r="A4566" t="s">
        <v>177</v>
      </c>
      <c r="B4566" t="s">
        <v>177</v>
      </c>
      <c r="C4566" t="s">
        <v>1680</v>
      </c>
      <c r="D4566" t="s">
        <v>164</v>
      </c>
      <c r="E4566" t="s">
        <v>793</v>
      </c>
      <c r="F4566" t="s">
        <v>2</v>
      </c>
      <c r="G4566" t="s">
        <v>42378</v>
      </c>
      <c r="H4566" t="s">
        <v>2007</v>
      </c>
      <c r="I4566" t="s">
        <v>42379</v>
      </c>
      <c r="J4566" t="s">
        <v>1504</v>
      </c>
      <c r="K4566" t="s">
        <v>42380</v>
      </c>
      <c r="L4566" t="s">
        <v>31940</v>
      </c>
      <c r="M4566" t="s">
        <v>35426</v>
      </c>
    </row>
    <row r="4567" spans="1:13">
      <c r="A4567" t="s">
        <v>177</v>
      </c>
      <c r="B4567" t="s">
        <v>177</v>
      </c>
      <c r="C4567" t="s">
        <v>1680</v>
      </c>
      <c r="D4567" t="s">
        <v>164</v>
      </c>
      <c r="E4567" t="s">
        <v>793</v>
      </c>
      <c r="F4567" t="s">
        <v>4</v>
      </c>
      <c r="G4567" t="s">
        <v>42381</v>
      </c>
      <c r="H4567" t="s">
        <v>1613</v>
      </c>
      <c r="I4567" t="s">
        <v>42369</v>
      </c>
      <c r="J4567" t="s">
        <v>1051</v>
      </c>
      <c r="K4567" t="s">
        <v>42382</v>
      </c>
      <c r="L4567" t="s">
        <v>26543</v>
      </c>
      <c r="M4567" t="s">
        <v>42383</v>
      </c>
    </row>
    <row r="4568" spans="1:13">
      <c r="A4568" t="s">
        <v>177</v>
      </c>
      <c r="B4568" t="s">
        <v>177</v>
      </c>
      <c r="C4568" t="s">
        <v>1680</v>
      </c>
      <c r="D4568" t="s">
        <v>164</v>
      </c>
      <c r="E4568" t="s">
        <v>793</v>
      </c>
      <c r="F4568" t="s">
        <v>11</v>
      </c>
      <c r="G4568" t="s">
        <v>42384</v>
      </c>
      <c r="H4568" t="s">
        <v>1590</v>
      </c>
      <c r="I4568" t="s">
        <v>42385</v>
      </c>
      <c r="J4568" t="s">
        <v>1051</v>
      </c>
      <c r="K4568" t="s">
        <v>42382</v>
      </c>
      <c r="L4568" t="s">
        <v>42386</v>
      </c>
      <c r="M4568" t="s">
        <v>42387</v>
      </c>
    </row>
    <row r="4569" spans="1:13">
      <c r="A4569" t="s">
        <v>177</v>
      </c>
      <c r="B4569" t="s">
        <v>177</v>
      </c>
      <c r="C4569" t="s">
        <v>1680</v>
      </c>
      <c r="D4569" t="s">
        <v>164</v>
      </c>
      <c r="E4569" t="s">
        <v>793</v>
      </c>
      <c r="F4569" t="s">
        <v>20</v>
      </c>
      <c r="G4569" t="s">
        <v>42388</v>
      </c>
      <c r="H4569" t="s">
        <v>1504</v>
      </c>
      <c r="I4569" t="s">
        <v>9507</v>
      </c>
      <c r="J4569" t="s">
        <v>1051</v>
      </c>
      <c r="K4569" t="s">
        <v>42382</v>
      </c>
      <c r="L4569" t="s">
        <v>12191</v>
      </c>
      <c r="M4569" t="s">
        <v>42389</v>
      </c>
    </row>
    <row r="4570" spans="1:13">
      <c r="A4570" t="s">
        <v>177</v>
      </c>
      <c r="B4570" t="s">
        <v>177</v>
      </c>
      <c r="C4570" t="s">
        <v>1680</v>
      </c>
      <c r="D4570" t="s">
        <v>164</v>
      </c>
      <c r="E4570" t="s">
        <v>801</v>
      </c>
      <c r="F4570" t="s">
        <v>3</v>
      </c>
      <c r="G4570" t="s">
        <v>42390</v>
      </c>
      <c r="H4570" t="s">
        <v>2615</v>
      </c>
      <c r="I4570" t="s">
        <v>42391</v>
      </c>
      <c r="J4570" t="s">
        <v>1807</v>
      </c>
      <c r="K4570" t="s">
        <v>42392</v>
      </c>
      <c r="L4570" t="s">
        <v>42393</v>
      </c>
      <c r="M4570" t="s">
        <v>42394</v>
      </c>
    </row>
    <row r="4571" spans="1:13">
      <c r="A4571" t="s">
        <v>177</v>
      </c>
      <c r="B4571" t="s">
        <v>177</v>
      </c>
      <c r="C4571" t="s">
        <v>1680</v>
      </c>
      <c r="D4571" t="s">
        <v>164</v>
      </c>
      <c r="E4571" t="s">
        <v>801</v>
      </c>
      <c r="F4571" t="s">
        <v>10</v>
      </c>
      <c r="G4571" t="s">
        <v>42395</v>
      </c>
      <c r="H4571" t="s">
        <v>1719</v>
      </c>
      <c r="I4571" t="s">
        <v>42396</v>
      </c>
      <c r="J4571" t="s">
        <v>1698</v>
      </c>
      <c r="K4571" t="s">
        <v>10518</v>
      </c>
      <c r="L4571" t="s">
        <v>34682</v>
      </c>
      <c r="M4571" t="s">
        <v>26770</v>
      </c>
    </row>
    <row r="4572" spans="1:13">
      <c r="A4572" t="s">
        <v>177</v>
      </c>
      <c r="B4572" t="s">
        <v>177</v>
      </c>
      <c r="C4572" t="s">
        <v>1680</v>
      </c>
      <c r="D4572" t="s">
        <v>164</v>
      </c>
      <c r="E4572" t="s">
        <v>801</v>
      </c>
      <c r="F4572" t="s">
        <v>2</v>
      </c>
      <c r="G4572" t="s">
        <v>42397</v>
      </c>
      <c r="H4572" t="s">
        <v>1984</v>
      </c>
      <c r="I4572" t="s">
        <v>42398</v>
      </c>
      <c r="J4572" t="s">
        <v>1502</v>
      </c>
      <c r="K4572" t="s">
        <v>14867</v>
      </c>
      <c r="L4572" t="s">
        <v>42399</v>
      </c>
      <c r="M4572" t="s">
        <v>26748</v>
      </c>
    </row>
    <row r="4573" spans="1:13">
      <c r="A4573" t="s">
        <v>177</v>
      </c>
      <c r="B4573" t="s">
        <v>177</v>
      </c>
      <c r="C4573" t="s">
        <v>1680</v>
      </c>
      <c r="D4573" t="s">
        <v>164</v>
      </c>
      <c r="E4573" t="s">
        <v>801</v>
      </c>
      <c r="F4573" t="s">
        <v>4</v>
      </c>
      <c r="G4573" t="s">
        <v>42400</v>
      </c>
      <c r="H4573" t="s">
        <v>1053</v>
      </c>
      <c r="I4573" t="s">
        <v>14448</v>
      </c>
      <c r="J4573" t="s">
        <v>1482</v>
      </c>
      <c r="K4573" t="s">
        <v>42370</v>
      </c>
      <c r="L4573" t="s">
        <v>42401</v>
      </c>
      <c r="M4573" t="s">
        <v>26486</v>
      </c>
    </row>
    <row r="4574" spans="1:13">
      <c r="A4574" t="s">
        <v>177</v>
      </c>
      <c r="B4574" t="s">
        <v>177</v>
      </c>
      <c r="C4574" t="s">
        <v>1680</v>
      </c>
      <c r="D4574" t="s">
        <v>164</v>
      </c>
      <c r="E4574" t="s">
        <v>801</v>
      </c>
      <c r="F4574" t="s">
        <v>11</v>
      </c>
      <c r="G4574" t="s">
        <v>42402</v>
      </c>
      <c r="H4574" t="s">
        <v>1590</v>
      </c>
      <c r="I4574" t="s">
        <v>42385</v>
      </c>
      <c r="J4574" t="s">
        <v>3800</v>
      </c>
      <c r="K4574" t="s">
        <v>3808</v>
      </c>
      <c r="L4574" t="s">
        <v>42386</v>
      </c>
      <c r="M4574" t="s">
        <v>42403</v>
      </c>
    </row>
    <row r="4575" spans="1:13">
      <c r="A4575" t="s">
        <v>177</v>
      </c>
      <c r="B4575" t="s">
        <v>177</v>
      </c>
      <c r="C4575" t="s">
        <v>1680</v>
      </c>
      <c r="D4575" t="s">
        <v>164</v>
      </c>
      <c r="E4575" t="s">
        <v>801</v>
      </c>
      <c r="F4575" t="s">
        <v>20</v>
      </c>
      <c r="G4575" t="s">
        <v>42404</v>
      </c>
      <c r="H4575" t="s">
        <v>1502</v>
      </c>
      <c r="I4575" t="s">
        <v>24905</v>
      </c>
      <c r="J4575" t="s">
        <v>1051</v>
      </c>
      <c r="K4575" t="s">
        <v>42382</v>
      </c>
      <c r="L4575" t="s">
        <v>18865</v>
      </c>
      <c r="M4575" t="s">
        <v>42405</v>
      </c>
    </row>
    <row r="4576" spans="1:13">
      <c r="A4576" t="s">
        <v>177</v>
      </c>
      <c r="B4576" t="s">
        <v>177</v>
      </c>
      <c r="C4576" t="s">
        <v>1680</v>
      </c>
      <c r="D4576" t="s">
        <v>164</v>
      </c>
      <c r="E4576" t="s">
        <v>809</v>
      </c>
      <c r="F4576" t="s">
        <v>3</v>
      </c>
      <c r="G4576" t="s">
        <v>42406</v>
      </c>
      <c r="H4576" t="s">
        <v>2060</v>
      </c>
      <c r="I4576" t="s">
        <v>42407</v>
      </c>
      <c r="J4576" t="s">
        <v>2461</v>
      </c>
      <c r="K4576" t="s">
        <v>42408</v>
      </c>
      <c r="L4576" t="s">
        <v>29198</v>
      </c>
      <c r="M4576" t="s">
        <v>42409</v>
      </c>
    </row>
    <row r="4577" spans="1:13">
      <c r="A4577" t="s">
        <v>177</v>
      </c>
      <c r="B4577" t="s">
        <v>177</v>
      </c>
      <c r="C4577" t="s">
        <v>1680</v>
      </c>
      <c r="D4577" t="s">
        <v>164</v>
      </c>
      <c r="E4577" t="s">
        <v>809</v>
      </c>
      <c r="F4577" t="s">
        <v>10</v>
      </c>
      <c r="G4577" t="s">
        <v>42410</v>
      </c>
      <c r="H4577" t="s">
        <v>1853</v>
      </c>
      <c r="I4577" t="s">
        <v>42411</v>
      </c>
      <c r="J4577" t="s">
        <v>1546</v>
      </c>
      <c r="K4577" t="s">
        <v>16330</v>
      </c>
      <c r="L4577" t="s">
        <v>42412</v>
      </c>
      <c r="M4577" t="s">
        <v>16337</v>
      </c>
    </row>
    <row r="4578" spans="1:13">
      <c r="A4578" t="s">
        <v>177</v>
      </c>
      <c r="B4578" t="s">
        <v>177</v>
      </c>
      <c r="C4578" t="s">
        <v>1680</v>
      </c>
      <c r="D4578" t="s">
        <v>164</v>
      </c>
      <c r="E4578" t="s">
        <v>809</v>
      </c>
      <c r="F4578" t="s">
        <v>2</v>
      </c>
      <c r="G4578" t="s">
        <v>42413</v>
      </c>
      <c r="H4578" t="s">
        <v>1502</v>
      </c>
      <c r="I4578" t="s">
        <v>24905</v>
      </c>
      <c r="J4578" t="s">
        <v>3800</v>
      </c>
      <c r="K4578" t="s">
        <v>3808</v>
      </c>
      <c r="L4578" t="s">
        <v>13000</v>
      </c>
      <c r="M4578" t="s">
        <v>4486</v>
      </c>
    </row>
    <row r="4579" spans="1:13">
      <c r="A4579" t="s">
        <v>177</v>
      </c>
      <c r="B4579" t="s">
        <v>177</v>
      </c>
      <c r="C4579" t="s">
        <v>1680</v>
      </c>
      <c r="D4579" t="s">
        <v>164</v>
      </c>
      <c r="E4579" t="s">
        <v>809</v>
      </c>
      <c r="F4579" t="s">
        <v>4</v>
      </c>
      <c r="G4579" t="s">
        <v>42414</v>
      </c>
      <c r="H4579" t="s">
        <v>1482</v>
      </c>
      <c r="I4579" t="s">
        <v>7843</v>
      </c>
      <c r="J4579" t="s">
        <v>3800</v>
      </c>
      <c r="K4579" t="s">
        <v>3808</v>
      </c>
      <c r="L4579" t="s">
        <v>1427</v>
      </c>
      <c r="M4579" t="s">
        <v>42415</v>
      </c>
    </row>
    <row r="4580" spans="1:13">
      <c r="A4580" t="s">
        <v>177</v>
      </c>
      <c r="B4580" t="s">
        <v>177</v>
      </c>
      <c r="C4580" t="s">
        <v>1680</v>
      </c>
      <c r="D4580" t="s">
        <v>164</v>
      </c>
      <c r="E4580" t="s">
        <v>809</v>
      </c>
      <c r="F4580" t="s">
        <v>11</v>
      </c>
      <c r="G4580" t="s">
        <v>42416</v>
      </c>
      <c r="H4580" t="s">
        <v>1547</v>
      </c>
      <c r="I4580" t="s">
        <v>42370</v>
      </c>
      <c r="J4580" t="s">
        <v>3800</v>
      </c>
      <c r="K4580" t="s">
        <v>3808</v>
      </c>
      <c r="L4580" t="s">
        <v>14931</v>
      </c>
      <c r="M4580" t="s">
        <v>42417</v>
      </c>
    </row>
    <row r="4581" spans="1:13">
      <c r="A4581" t="s">
        <v>177</v>
      </c>
      <c r="B4581" t="s">
        <v>177</v>
      </c>
      <c r="C4581" t="s">
        <v>1680</v>
      </c>
      <c r="D4581" t="s">
        <v>164</v>
      </c>
      <c r="E4581" t="s">
        <v>809</v>
      </c>
      <c r="F4581" t="s">
        <v>20</v>
      </c>
      <c r="G4581" t="s">
        <v>42418</v>
      </c>
      <c r="H4581" t="s">
        <v>1502</v>
      </c>
      <c r="I4581" t="s">
        <v>24905</v>
      </c>
      <c r="J4581" t="s">
        <v>3800</v>
      </c>
      <c r="K4581" t="s">
        <v>3808</v>
      </c>
      <c r="L4581" t="s">
        <v>18865</v>
      </c>
      <c r="M4581" t="s">
        <v>4486</v>
      </c>
    </row>
    <row r="4582" spans="1:13">
      <c r="A4582" t="s">
        <v>177</v>
      </c>
      <c r="B4582" t="s">
        <v>177</v>
      </c>
      <c r="C4582" t="s">
        <v>1812</v>
      </c>
      <c r="D4582" t="s">
        <v>150</v>
      </c>
      <c r="E4582" t="s">
        <v>179</v>
      </c>
      <c r="F4582" t="s">
        <v>3</v>
      </c>
      <c r="G4582" t="s">
        <v>42419</v>
      </c>
      <c r="H4582" t="s">
        <v>3389</v>
      </c>
      <c r="I4582" t="s">
        <v>42420</v>
      </c>
      <c r="J4582" t="s">
        <v>1936</v>
      </c>
      <c r="K4582" t="s">
        <v>42421</v>
      </c>
      <c r="L4582" t="s">
        <v>42422</v>
      </c>
      <c r="M4582" t="s">
        <v>42423</v>
      </c>
    </row>
    <row r="4583" spans="1:13">
      <c r="A4583" t="s">
        <v>177</v>
      </c>
      <c r="B4583" t="s">
        <v>177</v>
      </c>
      <c r="C4583" t="s">
        <v>1812</v>
      </c>
      <c r="D4583" t="s">
        <v>150</v>
      </c>
      <c r="E4583" t="s">
        <v>179</v>
      </c>
      <c r="F4583" t="s">
        <v>10</v>
      </c>
      <c r="G4583" t="s">
        <v>42424</v>
      </c>
      <c r="H4583" t="s">
        <v>1348</v>
      </c>
      <c r="I4583" t="s">
        <v>42425</v>
      </c>
      <c r="J4583" t="s">
        <v>2159</v>
      </c>
      <c r="K4583" t="s">
        <v>10475</v>
      </c>
      <c r="L4583" t="s">
        <v>42426</v>
      </c>
      <c r="M4583" t="s">
        <v>42427</v>
      </c>
    </row>
    <row r="4584" spans="1:13">
      <c r="A4584" t="s">
        <v>177</v>
      </c>
      <c r="B4584" t="s">
        <v>177</v>
      </c>
      <c r="C4584" t="s">
        <v>1812</v>
      </c>
      <c r="D4584" t="s">
        <v>150</v>
      </c>
      <c r="E4584" t="s">
        <v>179</v>
      </c>
      <c r="F4584" t="s">
        <v>2</v>
      </c>
      <c r="G4584" t="s">
        <v>42428</v>
      </c>
      <c r="H4584" t="s">
        <v>2027</v>
      </c>
      <c r="I4584" t="s">
        <v>42429</v>
      </c>
      <c r="J4584" t="s">
        <v>1744</v>
      </c>
      <c r="K4584" t="s">
        <v>42430</v>
      </c>
      <c r="L4584" t="s">
        <v>30936</v>
      </c>
      <c r="M4584" t="s">
        <v>30952</v>
      </c>
    </row>
    <row r="4585" spans="1:13">
      <c r="A4585" t="s">
        <v>177</v>
      </c>
      <c r="B4585" t="s">
        <v>177</v>
      </c>
      <c r="C4585" t="s">
        <v>1812</v>
      </c>
      <c r="D4585" t="s">
        <v>150</v>
      </c>
      <c r="E4585" t="s">
        <v>179</v>
      </c>
      <c r="F4585" t="s">
        <v>4</v>
      </c>
      <c r="G4585" t="s">
        <v>42431</v>
      </c>
      <c r="H4585" t="s">
        <v>1721</v>
      </c>
      <c r="I4585" t="s">
        <v>42432</v>
      </c>
      <c r="J4585" t="s">
        <v>1547</v>
      </c>
      <c r="K4585" t="s">
        <v>12769</v>
      </c>
      <c r="L4585" t="s">
        <v>42433</v>
      </c>
      <c r="M4585" t="s">
        <v>42434</v>
      </c>
    </row>
    <row r="4586" spans="1:13">
      <c r="A4586" t="s">
        <v>177</v>
      </c>
      <c r="B4586" t="s">
        <v>177</v>
      </c>
      <c r="C4586" t="s">
        <v>1812</v>
      </c>
      <c r="D4586" t="s">
        <v>150</v>
      </c>
      <c r="E4586" t="s">
        <v>179</v>
      </c>
      <c r="F4586" t="s">
        <v>11</v>
      </c>
      <c r="G4586" t="s">
        <v>42435</v>
      </c>
      <c r="H4586" t="s">
        <v>1764</v>
      </c>
      <c r="I4586" t="s">
        <v>42436</v>
      </c>
      <c r="J4586" t="s">
        <v>1482</v>
      </c>
      <c r="K4586" t="s">
        <v>8691</v>
      </c>
      <c r="L4586" t="s">
        <v>32493</v>
      </c>
      <c r="M4586" t="s">
        <v>952</v>
      </c>
    </row>
    <row r="4587" spans="1:13">
      <c r="A4587" t="s">
        <v>177</v>
      </c>
      <c r="B4587" t="s">
        <v>177</v>
      </c>
      <c r="C4587" t="s">
        <v>1812</v>
      </c>
      <c r="D4587" t="s">
        <v>150</v>
      </c>
      <c r="E4587" t="s">
        <v>179</v>
      </c>
      <c r="F4587" t="s">
        <v>20</v>
      </c>
      <c r="G4587" t="s">
        <v>42437</v>
      </c>
      <c r="H4587" t="s">
        <v>1657</v>
      </c>
      <c r="I4587" t="s">
        <v>42438</v>
      </c>
      <c r="J4587" t="s">
        <v>1051</v>
      </c>
      <c r="K4587" t="s">
        <v>42439</v>
      </c>
      <c r="L4587" t="s">
        <v>32213</v>
      </c>
      <c r="M4587" t="s">
        <v>42440</v>
      </c>
    </row>
    <row r="4588" spans="1:13">
      <c r="A4588" t="s">
        <v>177</v>
      </c>
      <c r="B4588" t="s">
        <v>177</v>
      </c>
      <c r="C4588" t="s">
        <v>1812</v>
      </c>
      <c r="D4588" t="s">
        <v>150</v>
      </c>
      <c r="E4588" t="s">
        <v>188</v>
      </c>
      <c r="F4588" t="s">
        <v>3</v>
      </c>
      <c r="G4588" t="s">
        <v>42441</v>
      </c>
      <c r="H4588" t="s">
        <v>3289</v>
      </c>
      <c r="I4588" t="s">
        <v>42442</v>
      </c>
      <c r="J4588" t="s">
        <v>1936</v>
      </c>
      <c r="K4588" t="s">
        <v>42421</v>
      </c>
      <c r="L4588" t="s">
        <v>28390</v>
      </c>
      <c r="M4588" t="s">
        <v>42443</v>
      </c>
    </row>
    <row r="4589" spans="1:13">
      <c r="A4589" t="s">
        <v>177</v>
      </c>
      <c r="B4589" t="s">
        <v>177</v>
      </c>
      <c r="C4589" t="s">
        <v>1812</v>
      </c>
      <c r="D4589" t="s">
        <v>150</v>
      </c>
      <c r="E4589" t="s">
        <v>188</v>
      </c>
      <c r="F4589" t="s">
        <v>10</v>
      </c>
      <c r="G4589" t="s">
        <v>42444</v>
      </c>
      <c r="H4589" t="s">
        <v>1807</v>
      </c>
      <c r="I4589" t="s">
        <v>42445</v>
      </c>
      <c r="J4589" t="s">
        <v>2049</v>
      </c>
      <c r="K4589" t="s">
        <v>42446</v>
      </c>
      <c r="L4589" t="s">
        <v>42447</v>
      </c>
      <c r="M4589" t="s">
        <v>28985</v>
      </c>
    </row>
    <row r="4590" spans="1:13">
      <c r="A4590" t="s">
        <v>177</v>
      </c>
      <c r="B4590" t="s">
        <v>177</v>
      </c>
      <c r="C4590" t="s">
        <v>1812</v>
      </c>
      <c r="D4590" t="s">
        <v>150</v>
      </c>
      <c r="E4590" t="s">
        <v>188</v>
      </c>
      <c r="F4590" t="s">
        <v>2</v>
      </c>
      <c r="G4590" t="s">
        <v>42448</v>
      </c>
      <c r="H4590" t="s">
        <v>1961</v>
      </c>
      <c r="I4590" t="s">
        <v>42449</v>
      </c>
      <c r="J4590" t="s">
        <v>1721</v>
      </c>
      <c r="K4590" t="s">
        <v>42450</v>
      </c>
      <c r="L4590" t="s">
        <v>25441</v>
      </c>
      <c r="M4590" t="s">
        <v>10910</v>
      </c>
    </row>
    <row r="4591" spans="1:13">
      <c r="A4591" t="s">
        <v>177</v>
      </c>
      <c r="B4591" t="s">
        <v>177</v>
      </c>
      <c r="C4591" t="s">
        <v>1812</v>
      </c>
      <c r="D4591" t="s">
        <v>150</v>
      </c>
      <c r="E4591" t="s">
        <v>188</v>
      </c>
      <c r="F4591" t="s">
        <v>4</v>
      </c>
      <c r="G4591" t="s">
        <v>42451</v>
      </c>
      <c r="H4591" t="s">
        <v>1592</v>
      </c>
      <c r="I4591" t="s">
        <v>42452</v>
      </c>
      <c r="J4591" t="s">
        <v>1547</v>
      </c>
      <c r="K4591" t="s">
        <v>12769</v>
      </c>
      <c r="L4591" t="s">
        <v>27433</v>
      </c>
      <c r="M4591" t="s">
        <v>42453</v>
      </c>
    </row>
    <row r="4592" spans="1:13">
      <c r="A4592" t="s">
        <v>177</v>
      </c>
      <c r="B4592" t="s">
        <v>177</v>
      </c>
      <c r="C4592" t="s">
        <v>1812</v>
      </c>
      <c r="D4592" t="s">
        <v>150</v>
      </c>
      <c r="E4592" t="s">
        <v>188</v>
      </c>
      <c r="F4592" t="s">
        <v>11</v>
      </c>
      <c r="G4592" t="s">
        <v>42454</v>
      </c>
      <c r="H4592" t="s">
        <v>1053</v>
      </c>
      <c r="I4592" t="s">
        <v>42455</v>
      </c>
      <c r="J4592" t="s">
        <v>3800</v>
      </c>
      <c r="K4592" t="s">
        <v>3808</v>
      </c>
      <c r="L4592" t="s">
        <v>25672</v>
      </c>
      <c r="M4592" t="s">
        <v>9735</v>
      </c>
    </row>
    <row r="4593" spans="1:13">
      <c r="A4593" t="s">
        <v>177</v>
      </c>
      <c r="B4593" t="s">
        <v>177</v>
      </c>
      <c r="C4593" t="s">
        <v>1812</v>
      </c>
      <c r="D4593" t="s">
        <v>150</v>
      </c>
      <c r="E4593" t="s">
        <v>188</v>
      </c>
      <c r="F4593" t="s">
        <v>20</v>
      </c>
      <c r="G4593" t="s">
        <v>42456</v>
      </c>
      <c r="H4593" t="s">
        <v>1698</v>
      </c>
      <c r="I4593" t="s">
        <v>42457</v>
      </c>
      <c r="J4593" t="s">
        <v>1547</v>
      </c>
      <c r="K4593" t="s">
        <v>12769</v>
      </c>
      <c r="L4593" t="s">
        <v>31068</v>
      </c>
      <c r="M4593" t="s">
        <v>12840</v>
      </c>
    </row>
    <row r="4594" spans="1:13">
      <c r="A4594" t="s">
        <v>177</v>
      </c>
      <c r="B4594" t="s">
        <v>177</v>
      </c>
      <c r="C4594" t="s">
        <v>1812</v>
      </c>
      <c r="D4594" t="s">
        <v>150</v>
      </c>
      <c r="E4594" t="s">
        <v>197</v>
      </c>
      <c r="F4594" t="s">
        <v>3</v>
      </c>
      <c r="G4594" t="s">
        <v>42458</v>
      </c>
      <c r="H4594" t="s">
        <v>3731</v>
      </c>
      <c r="I4594" t="s">
        <v>42459</v>
      </c>
      <c r="J4594" t="s">
        <v>3623</v>
      </c>
      <c r="K4594" t="s">
        <v>42460</v>
      </c>
      <c r="L4594" t="s">
        <v>42461</v>
      </c>
      <c r="M4594" t="s">
        <v>42462</v>
      </c>
    </row>
    <row r="4595" spans="1:13">
      <c r="A4595" t="s">
        <v>177</v>
      </c>
      <c r="B4595" t="s">
        <v>177</v>
      </c>
      <c r="C4595" t="s">
        <v>1812</v>
      </c>
      <c r="D4595" t="s">
        <v>150</v>
      </c>
      <c r="E4595" t="s">
        <v>197</v>
      </c>
      <c r="F4595" t="s">
        <v>10</v>
      </c>
      <c r="G4595" t="s">
        <v>42463</v>
      </c>
      <c r="H4595" t="s">
        <v>2301</v>
      </c>
      <c r="I4595" t="s">
        <v>42464</v>
      </c>
      <c r="J4595" t="s">
        <v>2029</v>
      </c>
      <c r="K4595" t="s">
        <v>42465</v>
      </c>
      <c r="L4595" t="s">
        <v>18316</v>
      </c>
      <c r="M4595" t="s">
        <v>42466</v>
      </c>
    </row>
    <row r="4596" spans="1:13">
      <c r="A4596" t="s">
        <v>177</v>
      </c>
      <c r="B4596" t="s">
        <v>177</v>
      </c>
      <c r="C4596" t="s">
        <v>1812</v>
      </c>
      <c r="D4596" t="s">
        <v>150</v>
      </c>
      <c r="E4596" t="s">
        <v>197</v>
      </c>
      <c r="F4596" t="s">
        <v>2</v>
      </c>
      <c r="G4596" t="s">
        <v>42467</v>
      </c>
      <c r="H4596" t="s">
        <v>1939</v>
      </c>
      <c r="I4596" t="s">
        <v>42468</v>
      </c>
      <c r="J4596" t="s">
        <v>1786</v>
      </c>
      <c r="K4596" t="s">
        <v>42469</v>
      </c>
      <c r="L4596" t="s">
        <v>31062</v>
      </c>
      <c r="M4596" t="s">
        <v>42470</v>
      </c>
    </row>
    <row r="4597" spans="1:13">
      <c r="A4597" t="s">
        <v>177</v>
      </c>
      <c r="B4597" t="s">
        <v>177</v>
      </c>
      <c r="C4597" t="s">
        <v>1812</v>
      </c>
      <c r="D4597" t="s">
        <v>150</v>
      </c>
      <c r="E4597" t="s">
        <v>197</v>
      </c>
      <c r="F4597" t="s">
        <v>4</v>
      </c>
      <c r="G4597" t="s">
        <v>42471</v>
      </c>
      <c r="H4597" t="s">
        <v>1547</v>
      </c>
      <c r="I4597" t="s">
        <v>42472</v>
      </c>
      <c r="J4597" t="s">
        <v>1482</v>
      </c>
      <c r="K4597" t="s">
        <v>8691</v>
      </c>
      <c r="L4597" t="s">
        <v>31915</v>
      </c>
      <c r="M4597" t="s">
        <v>42473</v>
      </c>
    </row>
    <row r="4598" spans="1:13">
      <c r="A4598" t="s">
        <v>177</v>
      </c>
      <c r="B4598" t="s">
        <v>177</v>
      </c>
      <c r="C4598" t="s">
        <v>1812</v>
      </c>
      <c r="D4598" t="s">
        <v>150</v>
      </c>
      <c r="E4598" t="s">
        <v>197</v>
      </c>
      <c r="F4598" t="s">
        <v>11</v>
      </c>
      <c r="G4598" t="s">
        <v>42474</v>
      </c>
      <c r="H4598" t="s">
        <v>1482</v>
      </c>
      <c r="I4598" t="s">
        <v>42475</v>
      </c>
      <c r="J4598" t="s">
        <v>3800</v>
      </c>
      <c r="K4598" t="s">
        <v>3808</v>
      </c>
      <c r="L4598" t="s">
        <v>15162</v>
      </c>
      <c r="M4598" t="s">
        <v>42476</v>
      </c>
    </row>
    <row r="4599" spans="1:13">
      <c r="A4599" t="s">
        <v>177</v>
      </c>
      <c r="B4599" t="s">
        <v>177</v>
      </c>
      <c r="C4599" t="s">
        <v>1812</v>
      </c>
      <c r="D4599" t="s">
        <v>150</v>
      </c>
      <c r="E4599" t="s">
        <v>197</v>
      </c>
      <c r="F4599" t="s">
        <v>20</v>
      </c>
      <c r="G4599" t="s">
        <v>42477</v>
      </c>
      <c r="H4599" t="s">
        <v>1053</v>
      </c>
      <c r="I4599" t="s">
        <v>42455</v>
      </c>
      <c r="J4599" t="s">
        <v>1546</v>
      </c>
      <c r="K4599" t="s">
        <v>37320</v>
      </c>
      <c r="L4599" t="s">
        <v>27236</v>
      </c>
      <c r="M4599" t="s">
        <v>9135</v>
      </c>
    </row>
    <row r="4600" spans="1:13">
      <c r="A4600" t="s">
        <v>177</v>
      </c>
      <c r="B4600" t="s">
        <v>177</v>
      </c>
      <c r="C4600" t="s">
        <v>1812</v>
      </c>
      <c r="D4600" t="s">
        <v>150</v>
      </c>
      <c r="E4600" t="s">
        <v>206</v>
      </c>
      <c r="F4600" t="s">
        <v>3</v>
      </c>
      <c r="G4600" t="s">
        <v>42478</v>
      </c>
      <c r="H4600" t="s">
        <v>2976</v>
      </c>
      <c r="I4600" t="s">
        <v>42479</v>
      </c>
      <c r="J4600" t="s">
        <v>2781</v>
      </c>
      <c r="K4600" t="s">
        <v>42480</v>
      </c>
      <c r="L4600" t="s">
        <v>42481</v>
      </c>
      <c r="M4600" t="s">
        <v>42482</v>
      </c>
    </row>
    <row r="4601" spans="1:13">
      <c r="A4601" t="s">
        <v>177</v>
      </c>
      <c r="B4601" t="s">
        <v>177</v>
      </c>
      <c r="C4601" t="s">
        <v>1812</v>
      </c>
      <c r="D4601" t="s">
        <v>150</v>
      </c>
      <c r="E4601" t="s">
        <v>206</v>
      </c>
      <c r="F4601" t="s">
        <v>10</v>
      </c>
      <c r="G4601" t="s">
        <v>42483</v>
      </c>
      <c r="H4601" t="s">
        <v>1939</v>
      </c>
      <c r="I4601" t="s">
        <v>42468</v>
      </c>
      <c r="J4601" t="s">
        <v>1590</v>
      </c>
      <c r="K4601" t="s">
        <v>42484</v>
      </c>
      <c r="L4601" t="s">
        <v>429</v>
      </c>
      <c r="M4601" t="s">
        <v>25202</v>
      </c>
    </row>
    <row r="4602" spans="1:13">
      <c r="A4602" t="s">
        <v>177</v>
      </c>
      <c r="B4602" t="s">
        <v>177</v>
      </c>
      <c r="C4602" t="s">
        <v>1812</v>
      </c>
      <c r="D4602" t="s">
        <v>150</v>
      </c>
      <c r="E4602" t="s">
        <v>206</v>
      </c>
      <c r="F4602" t="s">
        <v>2</v>
      </c>
      <c r="G4602" t="s">
        <v>42485</v>
      </c>
      <c r="H4602" t="s">
        <v>1590</v>
      </c>
      <c r="I4602" t="s">
        <v>42486</v>
      </c>
      <c r="J4602" t="s">
        <v>1053</v>
      </c>
      <c r="K4602" t="s">
        <v>38458</v>
      </c>
      <c r="L4602" t="s">
        <v>429</v>
      </c>
      <c r="M4602" t="s">
        <v>42487</v>
      </c>
    </row>
    <row r="4603" spans="1:13">
      <c r="A4603" t="s">
        <v>177</v>
      </c>
      <c r="B4603" t="s">
        <v>177</v>
      </c>
      <c r="C4603" t="s">
        <v>1812</v>
      </c>
      <c r="D4603" t="s">
        <v>150</v>
      </c>
      <c r="E4603" t="s">
        <v>206</v>
      </c>
      <c r="F4603" t="s">
        <v>4</v>
      </c>
      <c r="G4603" t="s">
        <v>42488</v>
      </c>
      <c r="H4603" t="s">
        <v>1502</v>
      </c>
      <c r="I4603" t="s">
        <v>42489</v>
      </c>
      <c r="J4603" t="s">
        <v>1051</v>
      </c>
      <c r="K4603" t="s">
        <v>42439</v>
      </c>
      <c r="L4603" t="s">
        <v>11174</v>
      </c>
      <c r="M4603" t="s">
        <v>9013</v>
      </c>
    </row>
    <row r="4604" spans="1:13">
      <c r="A4604" t="s">
        <v>177</v>
      </c>
      <c r="B4604" t="s">
        <v>177</v>
      </c>
      <c r="C4604" t="s">
        <v>1812</v>
      </c>
      <c r="D4604" t="s">
        <v>150</v>
      </c>
      <c r="E4604" t="s">
        <v>206</v>
      </c>
      <c r="F4604" t="s">
        <v>11</v>
      </c>
      <c r="G4604" t="s">
        <v>42490</v>
      </c>
      <c r="H4604" t="s">
        <v>1504</v>
      </c>
      <c r="I4604" t="s">
        <v>42491</v>
      </c>
      <c r="J4604" t="s">
        <v>3800</v>
      </c>
      <c r="K4604" t="s">
        <v>3808</v>
      </c>
      <c r="L4604" t="s">
        <v>15216</v>
      </c>
      <c r="M4604" t="s">
        <v>11956</v>
      </c>
    </row>
    <row r="4605" spans="1:13">
      <c r="A4605" t="s">
        <v>177</v>
      </c>
      <c r="B4605" t="s">
        <v>177</v>
      </c>
      <c r="C4605" t="s">
        <v>1812</v>
      </c>
      <c r="D4605" t="s">
        <v>150</v>
      </c>
      <c r="E4605" t="s">
        <v>206</v>
      </c>
      <c r="F4605" t="s">
        <v>20</v>
      </c>
      <c r="G4605" t="s">
        <v>42492</v>
      </c>
      <c r="H4605" t="s">
        <v>1504</v>
      </c>
      <c r="I4605" t="s">
        <v>42491</v>
      </c>
      <c r="J4605" t="s">
        <v>3800</v>
      </c>
      <c r="K4605" t="s">
        <v>3808</v>
      </c>
      <c r="L4605" t="s">
        <v>7976</v>
      </c>
      <c r="M4605" t="s">
        <v>11956</v>
      </c>
    </row>
    <row r="4606" spans="1:13">
      <c r="A4606" t="s">
        <v>177</v>
      </c>
      <c r="B4606" t="s">
        <v>177</v>
      </c>
      <c r="C4606" t="s">
        <v>1812</v>
      </c>
      <c r="D4606" t="s">
        <v>151</v>
      </c>
      <c r="E4606" t="s">
        <v>214</v>
      </c>
      <c r="F4606" t="s">
        <v>3</v>
      </c>
      <c r="G4606" t="s">
        <v>42493</v>
      </c>
      <c r="H4606" t="s">
        <v>1990</v>
      </c>
      <c r="I4606" t="s">
        <v>42494</v>
      </c>
      <c r="J4606" t="s">
        <v>1883</v>
      </c>
      <c r="K4606" t="s">
        <v>42495</v>
      </c>
      <c r="L4606" t="s">
        <v>42496</v>
      </c>
      <c r="M4606" t="s">
        <v>42497</v>
      </c>
    </row>
    <row r="4607" spans="1:13">
      <c r="A4607" t="s">
        <v>177</v>
      </c>
      <c r="B4607" t="s">
        <v>177</v>
      </c>
      <c r="C4607" t="s">
        <v>1812</v>
      </c>
      <c r="D4607" t="s">
        <v>151</v>
      </c>
      <c r="E4607" t="s">
        <v>214</v>
      </c>
      <c r="F4607" t="s">
        <v>10</v>
      </c>
      <c r="G4607" t="s">
        <v>42498</v>
      </c>
      <c r="H4607" t="s">
        <v>4612</v>
      </c>
      <c r="I4607" t="s">
        <v>42499</v>
      </c>
      <c r="J4607" t="s">
        <v>1817</v>
      </c>
      <c r="K4607" t="s">
        <v>42500</v>
      </c>
      <c r="L4607" t="s">
        <v>42501</v>
      </c>
      <c r="M4607" t="s">
        <v>42502</v>
      </c>
    </row>
    <row r="4608" spans="1:13">
      <c r="A4608" t="s">
        <v>177</v>
      </c>
      <c r="B4608" t="s">
        <v>177</v>
      </c>
      <c r="C4608" t="s">
        <v>1812</v>
      </c>
      <c r="D4608" t="s">
        <v>151</v>
      </c>
      <c r="E4608" t="s">
        <v>214</v>
      </c>
      <c r="F4608" t="s">
        <v>2</v>
      </c>
      <c r="G4608" t="s">
        <v>42503</v>
      </c>
      <c r="H4608" t="s">
        <v>2005</v>
      </c>
      <c r="I4608" t="s">
        <v>42504</v>
      </c>
      <c r="J4608" t="s">
        <v>2060</v>
      </c>
      <c r="K4608" t="s">
        <v>42505</v>
      </c>
      <c r="L4608" t="s">
        <v>42506</v>
      </c>
      <c r="M4608" t="s">
        <v>42507</v>
      </c>
    </row>
    <row r="4609" spans="1:13">
      <c r="A4609" t="s">
        <v>177</v>
      </c>
      <c r="B4609" t="s">
        <v>177</v>
      </c>
      <c r="C4609" t="s">
        <v>1812</v>
      </c>
      <c r="D4609" t="s">
        <v>151</v>
      </c>
      <c r="E4609" t="s">
        <v>214</v>
      </c>
      <c r="F4609" t="s">
        <v>4</v>
      </c>
      <c r="G4609" t="s">
        <v>42508</v>
      </c>
      <c r="H4609" t="s">
        <v>926</v>
      </c>
      <c r="I4609" t="s">
        <v>42509</v>
      </c>
      <c r="J4609" t="s">
        <v>2052</v>
      </c>
      <c r="K4609" t="s">
        <v>42510</v>
      </c>
      <c r="L4609" t="s">
        <v>42511</v>
      </c>
      <c r="M4609" t="s">
        <v>42512</v>
      </c>
    </row>
    <row r="4610" spans="1:13">
      <c r="A4610" t="s">
        <v>177</v>
      </c>
      <c r="B4610" t="s">
        <v>177</v>
      </c>
      <c r="C4610" t="s">
        <v>1812</v>
      </c>
      <c r="D4610" t="s">
        <v>151</v>
      </c>
      <c r="E4610" t="s">
        <v>214</v>
      </c>
      <c r="F4610" t="s">
        <v>11</v>
      </c>
      <c r="G4610" t="s">
        <v>42513</v>
      </c>
      <c r="H4610" t="s">
        <v>2404</v>
      </c>
      <c r="I4610" t="s">
        <v>42514</v>
      </c>
      <c r="J4610" t="s">
        <v>1698</v>
      </c>
      <c r="K4610" t="s">
        <v>42515</v>
      </c>
      <c r="L4610" t="s">
        <v>25151</v>
      </c>
      <c r="M4610" t="s">
        <v>42516</v>
      </c>
    </row>
    <row r="4611" spans="1:13">
      <c r="A4611" t="s">
        <v>177</v>
      </c>
      <c r="B4611" t="s">
        <v>177</v>
      </c>
      <c r="C4611" t="s">
        <v>1812</v>
      </c>
      <c r="D4611" t="s">
        <v>151</v>
      </c>
      <c r="E4611" t="s">
        <v>214</v>
      </c>
      <c r="F4611" t="s">
        <v>20</v>
      </c>
      <c r="G4611" t="s">
        <v>42517</v>
      </c>
      <c r="H4611" t="s">
        <v>2114</v>
      </c>
      <c r="I4611" t="s">
        <v>42518</v>
      </c>
      <c r="J4611" t="s">
        <v>1590</v>
      </c>
      <c r="K4611" t="s">
        <v>42519</v>
      </c>
      <c r="L4611" t="s">
        <v>28375</v>
      </c>
      <c r="M4611" t="s">
        <v>42520</v>
      </c>
    </row>
    <row r="4612" spans="1:13">
      <c r="A4612" t="s">
        <v>177</v>
      </c>
      <c r="B4612" t="s">
        <v>177</v>
      </c>
      <c r="C4612" t="s">
        <v>1812</v>
      </c>
      <c r="D4612" t="s">
        <v>151</v>
      </c>
      <c r="E4612" t="s">
        <v>222</v>
      </c>
      <c r="F4612" t="s">
        <v>3</v>
      </c>
      <c r="G4612" t="s">
        <v>42521</v>
      </c>
      <c r="H4612" t="s">
        <v>1945</v>
      </c>
      <c r="I4612" t="s">
        <v>42522</v>
      </c>
      <c r="J4612" t="s">
        <v>2013</v>
      </c>
      <c r="K4612" t="s">
        <v>42523</v>
      </c>
      <c r="L4612" t="s">
        <v>28105</v>
      </c>
      <c r="M4612" t="s">
        <v>42524</v>
      </c>
    </row>
    <row r="4613" spans="1:13">
      <c r="A4613" t="s">
        <v>177</v>
      </c>
      <c r="B4613" t="s">
        <v>177</v>
      </c>
      <c r="C4613" t="s">
        <v>1812</v>
      </c>
      <c r="D4613" t="s">
        <v>151</v>
      </c>
      <c r="E4613" t="s">
        <v>222</v>
      </c>
      <c r="F4613" t="s">
        <v>10</v>
      </c>
      <c r="G4613" t="s">
        <v>42525</v>
      </c>
      <c r="H4613" t="s">
        <v>4257</v>
      </c>
      <c r="I4613" t="s">
        <v>42526</v>
      </c>
      <c r="J4613" t="s">
        <v>2550</v>
      </c>
      <c r="K4613" t="s">
        <v>42527</v>
      </c>
      <c r="L4613" t="s">
        <v>42528</v>
      </c>
      <c r="M4613" t="s">
        <v>42529</v>
      </c>
    </row>
    <row r="4614" spans="1:13">
      <c r="A4614" t="s">
        <v>177</v>
      </c>
      <c r="B4614" t="s">
        <v>177</v>
      </c>
      <c r="C4614" t="s">
        <v>1812</v>
      </c>
      <c r="D4614" t="s">
        <v>151</v>
      </c>
      <c r="E4614" t="s">
        <v>222</v>
      </c>
      <c r="F4614" t="s">
        <v>2</v>
      </c>
      <c r="G4614" t="s">
        <v>42530</v>
      </c>
      <c r="H4614" t="s">
        <v>2187</v>
      </c>
      <c r="I4614" t="s">
        <v>42531</v>
      </c>
      <c r="J4614" t="s">
        <v>2542</v>
      </c>
      <c r="K4614" t="s">
        <v>42532</v>
      </c>
      <c r="L4614" t="s">
        <v>42533</v>
      </c>
      <c r="M4614" t="s">
        <v>42534</v>
      </c>
    </row>
    <row r="4615" spans="1:13">
      <c r="A4615" t="s">
        <v>177</v>
      </c>
      <c r="B4615" t="s">
        <v>177</v>
      </c>
      <c r="C4615" t="s">
        <v>1812</v>
      </c>
      <c r="D4615" t="s">
        <v>151</v>
      </c>
      <c r="E4615" t="s">
        <v>222</v>
      </c>
      <c r="F4615" t="s">
        <v>4</v>
      </c>
      <c r="G4615" t="s">
        <v>42535</v>
      </c>
      <c r="H4615" t="s">
        <v>2278</v>
      </c>
      <c r="I4615" t="s">
        <v>42536</v>
      </c>
      <c r="J4615" t="s">
        <v>1984</v>
      </c>
      <c r="K4615" t="s">
        <v>42537</v>
      </c>
      <c r="L4615" t="s">
        <v>25896</v>
      </c>
      <c r="M4615" t="s">
        <v>42538</v>
      </c>
    </row>
    <row r="4616" spans="1:13">
      <c r="A4616" t="s">
        <v>177</v>
      </c>
      <c r="B4616" t="s">
        <v>177</v>
      </c>
      <c r="C4616" t="s">
        <v>1812</v>
      </c>
      <c r="D4616" t="s">
        <v>151</v>
      </c>
      <c r="E4616" t="s">
        <v>222</v>
      </c>
      <c r="F4616" t="s">
        <v>11</v>
      </c>
      <c r="G4616" t="s">
        <v>42539</v>
      </c>
      <c r="H4616" t="s">
        <v>1719</v>
      </c>
      <c r="I4616" t="s">
        <v>42540</v>
      </c>
      <c r="J4616" t="s">
        <v>1502</v>
      </c>
      <c r="K4616" t="s">
        <v>42541</v>
      </c>
      <c r="L4616" t="s">
        <v>42542</v>
      </c>
      <c r="M4616" t="s">
        <v>42543</v>
      </c>
    </row>
    <row r="4617" spans="1:13">
      <c r="A4617" t="s">
        <v>177</v>
      </c>
      <c r="B4617" t="s">
        <v>177</v>
      </c>
      <c r="C4617" t="s">
        <v>1812</v>
      </c>
      <c r="D4617" t="s">
        <v>151</v>
      </c>
      <c r="E4617" t="s">
        <v>222</v>
      </c>
      <c r="F4617" t="s">
        <v>20</v>
      </c>
      <c r="G4617" t="s">
        <v>42544</v>
      </c>
      <c r="H4617" t="s">
        <v>2278</v>
      </c>
      <c r="I4617" t="s">
        <v>42536</v>
      </c>
      <c r="J4617" t="s">
        <v>1897</v>
      </c>
      <c r="K4617" t="s">
        <v>42545</v>
      </c>
      <c r="L4617" t="s">
        <v>42546</v>
      </c>
      <c r="M4617" t="s">
        <v>42538</v>
      </c>
    </row>
    <row r="4618" spans="1:13">
      <c r="A4618" t="s">
        <v>177</v>
      </c>
      <c r="B4618" t="s">
        <v>177</v>
      </c>
      <c r="C4618" t="s">
        <v>1812</v>
      </c>
      <c r="D4618" t="s">
        <v>151</v>
      </c>
      <c r="E4618" t="s">
        <v>230</v>
      </c>
      <c r="F4618" t="s">
        <v>3</v>
      </c>
      <c r="G4618" t="s">
        <v>42547</v>
      </c>
      <c r="H4618" t="s">
        <v>3454</v>
      </c>
      <c r="I4618" t="s">
        <v>42548</v>
      </c>
      <c r="J4618" t="s">
        <v>1967</v>
      </c>
      <c r="K4618" t="s">
        <v>42549</v>
      </c>
      <c r="L4618" t="s">
        <v>42550</v>
      </c>
      <c r="M4618" t="s">
        <v>26273</v>
      </c>
    </row>
    <row r="4619" spans="1:13">
      <c r="A4619" t="s">
        <v>177</v>
      </c>
      <c r="B4619" t="s">
        <v>177</v>
      </c>
      <c r="C4619" t="s">
        <v>1812</v>
      </c>
      <c r="D4619" t="s">
        <v>151</v>
      </c>
      <c r="E4619" t="s">
        <v>230</v>
      </c>
      <c r="F4619" t="s">
        <v>10</v>
      </c>
      <c r="G4619" t="s">
        <v>42551</v>
      </c>
      <c r="H4619" t="s">
        <v>4115</v>
      </c>
      <c r="I4619" t="s">
        <v>42552</v>
      </c>
      <c r="J4619" t="s">
        <v>4079</v>
      </c>
      <c r="K4619" t="s">
        <v>42553</v>
      </c>
      <c r="L4619" t="s">
        <v>42554</v>
      </c>
      <c r="M4619" t="s">
        <v>42555</v>
      </c>
    </row>
    <row r="4620" spans="1:13">
      <c r="A4620" t="s">
        <v>177</v>
      </c>
      <c r="B4620" t="s">
        <v>177</v>
      </c>
      <c r="C4620" t="s">
        <v>1812</v>
      </c>
      <c r="D4620" t="s">
        <v>151</v>
      </c>
      <c r="E4620" t="s">
        <v>230</v>
      </c>
      <c r="F4620" t="s">
        <v>2</v>
      </c>
      <c r="G4620" t="s">
        <v>42556</v>
      </c>
      <c r="H4620" t="s">
        <v>1937</v>
      </c>
      <c r="I4620" t="s">
        <v>42557</v>
      </c>
      <c r="J4620" t="s">
        <v>2135</v>
      </c>
      <c r="K4620" t="s">
        <v>42558</v>
      </c>
      <c r="L4620" t="s">
        <v>42559</v>
      </c>
      <c r="M4620" t="s">
        <v>42560</v>
      </c>
    </row>
    <row r="4621" spans="1:13">
      <c r="A4621" t="s">
        <v>177</v>
      </c>
      <c r="B4621" t="s">
        <v>177</v>
      </c>
      <c r="C4621" t="s">
        <v>1812</v>
      </c>
      <c r="D4621" t="s">
        <v>151</v>
      </c>
      <c r="E4621" t="s">
        <v>230</v>
      </c>
      <c r="F4621" t="s">
        <v>4</v>
      </c>
      <c r="G4621" t="s">
        <v>42561</v>
      </c>
      <c r="H4621" t="s">
        <v>1744</v>
      </c>
      <c r="I4621" t="s">
        <v>42562</v>
      </c>
      <c r="J4621" t="s">
        <v>1592</v>
      </c>
      <c r="K4621" t="s">
        <v>42563</v>
      </c>
      <c r="L4621" t="s">
        <v>14756</v>
      </c>
      <c r="M4621" t="s">
        <v>42564</v>
      </c>
    </row>
    <row r="4622" spans="1:13">
      <c r="A4622" t="s">
        <v>177</v>
      </c>
      <c r="B4622" t="s">
        <v>177</v>
      </c>
      <c r="C4622" t="s">
        <v>1812</v>
      </c>
      <c r="D4622" t="s">
        <v>151</v>
      </c>
      <c r="E4622" t="s">
        <v>230</v>
      </c>
      <c r="F4622" t="s">
        <v>11</v>
      </c>
      <c r="G4622" t="s">
        <v>42565</v>
      </c>
      <c r="H4622" t="s">
        <v>1786</v>
      </c>
      <c r="I4622" t="s">
        <v>42566</v>
      </c>
      <c r="J4622" t="s">
        <v>3800</v>
      </c>
      <c r="K4622" t="s">
        <v>3808</v>
      </c>
      <c r="L4622" t="s">
        <v>42567</v>
      </c>
      <c r="M4622" t="s">
        <v>13331</v>
      </c>
    </row>
    <row r="4623" spans="1:13">
      <c r="A4623" t="s">
        <v>177</v>
      </c>
      <c r="B4623" t="s">
        <v>177</v>
      </c>
      <c r="C4623" t="s">
        <v>1812</v>
      </c>
      <c r="D4623" t="s">
        <v>151</v>
      </c>
      <c r="E4623" t="s">
        <v>230</v>
      </c>
      <c r="F4623" t="s">
        <v>20</v>
      </c>
      <c r="G4623" t="s">
        <v>42568</v>
      </c>
      <c r="H4623" t="s">
        <v>1831</v>
      </c>
      <c r="I4623" t="s">
        <v>42569</v>
      </c>
      <c r="J4623" t="s">
        <v>1657</v>
      </c>
      <c r="K4623" t="s">
        <v>42570</v>
      </c>
      <c r="L4623" t="s">
        <v>37189</v>
      </c>
      <c r="M4623" t="s">
        <v>16478</v>
      </c>
    </row>
    <row r="4624" spans="1:13">
      <c r="A4624" t="s">
        <v>177</v>
      </c>
      <c r="B4624" t="s">
        <v>177</v>
      </c>
      <c r="C4624" t="s">
        <v>1812</v>
      </c>
      <c r="D4624" t="s">
        <v>151</v>
      </c>
      <c r="E4624" t="s">
        <v>238</v>
      </c>
      <c r="F4624" t="s">
        <v>3</v>
      </c>
      <c r="G4624" t="s">
        <v>42571</v>
      </c>
      <c r="H4624" t="s">
        <v>2225</v>
      </c>
      <c r="I4624" t="s">
        <v>42572</v>
      </c>
      <c r="J4624" t="s">
        <v>1104</v>
      </c>
      <c r="K4624" t="s">
        <v>42573</v>
      </c>
      <c r="L4624" t="s">
        <v>42574</v>
      </c>
      <c r="M4624" t="s">
        <v>42575</v>
      </c>
    </row>
    <row r="4625" spans="1:13">
      <c r="A4625" t="s">
        <v>177</v>
      </c>
      <c r="B4625" t="s">
        <v>177</v>
      </c>
      <c r="C4625" t="s">
        <v>1812</v>
      </c>
      <c r="D4625" t="s">
        <v>151</v>
      </c>
      <c r="E4625" t="s">
        <v>238</v>
      </c>
      <c r="F4625" t="s">
        <v>10</v>
      </c>
      <c r="G4625" t="s">
        <v>42576</v>
      </c>
      <c r="H4625" t="s">
        <v>2674</v>
      </c>
      <c r="I4625" t="s">
        <v>42577</v>
      </c>
      <c r="J4625" t="s">
        <v>2287</v>
      </c>
      <c r="K4625" t="s">
        <v>42578</v>
      </c>
      <c r="L4625" t="s">
        <v>18452</v>
      </c>
      <c r="M4625" t="s">
        <v>42579</v>
      </c>
    </row>
    <row r="4626" spans="1:13">
      <c r="A4626" t="s">
        <v>177</v>
      </c>
      <c r="B4626" t="s">
        <v>177</v>
      </c>
      <c r="C4626" t="s">
        <v>1812</v>
      </c>
      <c r="D4626" t="s">
        <v>151</v>
      </c>
      <c r="E4626" t="s">
        <v>238</v>
      </c>
      <c r="F4626" t="s">
        <v>2</v>
      </c>
      <c r="G4626" t="s">
        <v>42580</v>
      </c>
      <c r="H4626" t="s">
        <v>2324</v>
      </c>
      <c r="I4626" t="s">
        <v>42581</v>
      </c>
      <c r="J4626" t="s">
        <v>1939</v>
      </c>
      <c r="K4626" t="s">
        <v>38853</v>
      </c>
      <c r="L4626" t="s">
        <v>42582</v>
      </c>
      <c r="M4626" t="s">
        <v>42583</v>
      </c>
    </row>
    <row r="4627" spans="1:13">
      <c r="A4627" t="s">
        <v>177</v>
      </c>
      <c r="B4627" t="s">
        <v>177</v>
      </c>
      <c r="C4627" t="s">
        <v>1812</v>
      </c>
      <c r="D4627" t="s">
        <v>151</v>
      </c>
      <c r="E4627" t="s">
        <v>238</v>
      </c>
      <c r="F4627" t="s">
        <v>4</v>
      </c>
      <c r="G4627" t="s">
        <v>42584</v>
      </c>
      <c r="H4627" t="s">
        <v>1546</v>
      </c>
      <c r="I4627" t="s">
        <v>42585</v>
      </c>
      <c r="J4627" t="s">
        <v>1547</v>
      </c>
      <c r="K4627" t="s">
        <v>42586</v>
      </c>
      <c r="L4627" t="s">
        <v>14747</v>
      </c>
      <c r="M4627" t="s">
        <v>32399</v>
      </c>
    </row>
    <row r="4628" spans="1:13">
      <c r="A4628" t="s">
        <v>177</v>
      </c>
      <c r="B4628" t="s">
        <v>177</v>
      </c>
      <c r="C4628" t="s">
        <v>1812</v>
      </c>
      <c r="D4628" t="s">
        <v>151</v>
      </c>
      <c r="E4628" t="s">
        <v>238</v>
      </c>
      <c r="F4628" t="s">
        <v>11</v>
      </c>
      <c r="G4628" t="s">
        <v>42587</v>
      </c>
      <c r="H4628" t="s">
        <v>1657</v>
      </c>
      <c r="I4628" t="s">
        <v>42588</v>
      </c>
      <c r="J4628" t="s">
        <v>1051</v>
      </c>
      <c r="K4628" t="s">
        <v>42589</v>
      </c>
      <c r="L4628" t="s">
        <v>16331</v>
      </c>
      <c r="M4628" t="s">
        <v>13198</v>
      </c>
    </row>
    <row r="4629" spans="1:13">
      <c r="A4629" t="s">
        <v>177</v>
      </c>
      <c r="B4629" t="s">
        <v>177</v>
      </c>
      <c r="C4629" t="s">
        <v>1812</v>
      </c>
      <c r="D4629" t="s">
        <v>151</v>
      </c>
      <c r="E4629" t="s">
        <v>238</v>
      </c>
      <c r="F4629" t="s">
        <v>20</v>
      </c>
      <c r="G4629" t="s">
        <v>42590</v>
      </c>
      <c r="H4629" t="s">
        <v>1744</v>
      </c>
      <c r="I4629" t="s">
        <v>42562</v>
      </c>
      <c r="J4629" t="s">
        <v>1547</v>
      </c>
      <c r="K4629" t="s">
        <v>42586</v>
      </c>
      <c r="L4629" t="s">
        <v>28475</v>
      </c>
      <c r="M4629" t="s">
        <v>42591</v>
      </c>
    </row>
    <row r="4630" spans="1:13">
      <c r="A4630" t="s">
        <v>177</v>
      </c>
      <c r="B4630" t="s">
        <v>177</v>
      </c>
      <c r="C4630" t="s">
        <v>1812</v>
      </c>
      <c r="D4630" t="s">
        <v>152</v>
      </c>
      <c r="E4630" t="s">
        <v>246</v>
      </c>
      <c r="F4630" t="s">
        <v>3</v>
      </c>
      <c r="G4630" t="s">
        <v>42592</v>
      </c>
      <c r="H4630" t="s">
        <v>3832</v>
      </c>
      <c r="I4630" t="s">
        <v>42593</v>
      </c>
      <c r="J4630" t="s">
        <v>4630</v>
      </c>
      <c r="K4630" t="s">
        <v>42594</v>
      </c>
      <c r="L4630" t="s">
        <v>42595</v>
      </c>
      <c r="M4630" t="s">
        <v>42596</v>
      </c>
    </row>
    <row r="4631" spans="1:13">
      <c r="A4631" t="s">
        <v>177</v>
      </c>
      <c r="B4631" t="s">
        <v>177</v>
      </c>
      <c r="C4631" t="s">
        <v>1812</v>
      </c>
      <c r="D4631" t="s">
        <v>152</v>
      </c>
      <c r="E4631" t="s">
        <v>246</v>
      </c>
      <c r="F4631" t="s">
        <v>10</v>
      </c>
      <c r="G4631" t="s">
        <v>42597</v>
      </c>
      <c r="H4631" t="s">
        <v>1407</v>
      </c>
      <c r="I4631" t="s">
        <v>42598</v>
      </c>
      <c r="J4631" t="s">
        <v>2595</v>
      </c>
      <c r="K4631" t="s">
        <v>42599</v>
      </c>
      <c r="L4631" t="s">
        <v>14153</v>
      </c>
      <c r="M4631" t="s">
        <v>42600</v>
      </c>
    </row>
    <row r="4632" spans="1:13">
      <c r="A4632" t="s">
        <v>177</v>
      </c>
      <c r="B4632" t="s">
        <v>177</v>
      </c>
      <c r="C4632" t="s">
        <v>1812</v>
      </c>
      <c r="D4632" t="s">
        <v>152</v>
      </c>
      <c r="E4632" t="s">
        <v>246</v>
      </c>
      <c r="F4632" t="s">
        <v>2</v>
      </c>
      <c r="G4632" t="s">
        <v>42601</v>
      </c>
      <c r="H4632" t="s">
        <v>3191</v>
      </c>
      <c r="I4632" t="s">
        <v>42602</v>
      </c>
      <c r="J4632" t="s">
        <v>1981</v>
      </c>
      <c r="K4632" t="s">
        <v>42603</v>
      </c>
      <c r="L4632" t="s">
        <v>42604</v>
      </c>
      <c r="M4632" t="s">
        <v>42605</v>
      </c>
    </row>
    <row r="4633" spans="1:13">
      <c r="A4633" t="s">
        <v>177</v>
      </c>
      <c r="B4633" t="s">
        <v>177</v>
      </c>
      <c r="C4633" t="s">
        <v>1812</v>
      </c>
      <c r="D4633" t="s">
        <v>152</v>
      </c>
      <c r="E4633" t="s">
        <v>246</v>
      </c>
      <c r="F4633" t="s">
        <v>4</v>
      </c>
      <c r="G4633" t="s">
        <v>42606</v>
      </c>
      <c r="H4633" t="s">
        <v>2481</v>
      </c>
      <c r="I4633" t="s">
        <v>42607</v>
      </c>
      <c r="J4633" t="s">
        <v>1897</v>
      </c>
      <c r="K4633" t="s">
        <v>42545</v>
      </c>
      <c r="L4633" t="s">
        <v>25921</v>
      </c>
      <c r="M4633" t="s">
        <v>42608</v>
      </c>
    </row>
    <row r="4634" spans="1:13">
      <c r="A4634" t="s">
        <v>177</v>
      </c>
      <c r="B4634" t="s">
        <v>177</v>
      </c>
      <c r="C4634" t="s">
        <v>1812</v>
      </c>
      <c r="D4634" t="s">
        <v>152</v>
      </c>
      <c r="E4634" t="s">
        <v>246</v>
      </c>
      <c r="F4634" t="s">
        <v>11</v>
      </c>
      <c r="G4634" t="s">
        <v>42609</v>
      </c>
      <c r="H4634" t="s">
        <v>2049</v>
      </c>
      <c r="I4634" t="s">
        <v>42610</v>
      </c>
      <c r="J4634" t="s">
        <v>1592</v>
      </c>
      <c r="K4634" t="s">
        <v>42563</v>
      </c>
      <c r="L4634" t="s">
        <v>31931</v>
      </c>
      <c r="M4634" t="s">
        <v>42611</v>
      </c>
    </row>
    <row r="4635" spans="1:13">
      <c r="A4635" t="s">
        <v>177</v>
      </c>
      <c r="B4635" t="s">
        <v>177</v>
      </c>
      <c r="C4635" t="s">
        <v>1812</v>
      </c>
      <c r="D4635" t="s">
        <v>152</v>
      </c>
      <c r="E4635" t="s">
        <v>246</v>
      </c>
      <c r="F4635" t="s">
        <v>20</v>
      </c>
      <c r="G4635" t="s">
        <v>42612</v>
      </c>
      <c r="H4635" t="s">
        <v>1984</v>
      </c>
      <c r="I4635" t="s">
        <v>42613</v>
      </c>
      <c r="J4635" t="s">
        <v>1592</v>
      </c>
      <c r="K4635" t="s">
        <v>42563</v>
      </c>
      <c r="L4635" t="s">
        <v>25418</v>
      </c>
      <c r="M4635" t="s">
        <v>42614</v>
      </c>
    </row>
    <row r="4636" spans="1:13">
      <c r="A4636" t="s">
        <v>177</v>
      </c>
      <c r="B4636" t="s">
        <v>177</v>
      </c>
      <c r="C4636" t="s">
        <v>1812</v>
      </c>
      <c r="D4636" t="s">
        <v>152</v>
      </c>
      <c r="E4636" t="s">
        <v>254</v>
      </c>
      <c r="F4636" t="s">
        <v>3</v>
      </c>
      <c r="G4636" t="s">
        <v>42615</v>
      </c>
      <c r="H4636" t="s">
        <v>1839</v>
      </c>
      <c r="I4636" t="s">
        <v>42616</v>
      </c>
      <c r="J4636" t="s">
        <v>3276</v>
      </c>
      <c r="K4636" t="s">
        <v>42617</v>
      </c>
      <c r="L4636" t="s">
        <v>42618</v>
      </c>
      <c r="M4636" t="s">
        <v>42619</v>
      </c>
    </row>
    <row r="4637" spans="1:13">
      <c r="A4637" t="s">
        <v>177</v>
      </c>
      <c r="B4637" t="s">
        <v>177</v>
      </c>
      <c r="C4637" t="s">
        <v>1812</v>
      </c>
      <c r="D4637" t="s">
        <v>152</v>
      </c>
      <c r="E4637" t="s">
        <v>254</v>
      </c>
      <c r="F4637" t="s">
        <v>10</v>
      </c>
      <c r="G4637" t="s">
        <v>42620</v>
      </c>
      <c r="H4637" t="s">
        <v>1326</v>
      </c>
      <c r="I4637" t="s">
        <v>42621</v>
      </c>
      <c r="J4637" t="s">
        <v>3375</v>
      </c>
      <c r="K4637" t="s">
        <v>42622</v>
      </c>
      <c r="L4637" t="s">
        <v>42623</v>
      </c>
      <c r="M4637" t="s">
        <v>42624</v>
      </c>
    </row>
    <row r="4638" spans="1:13">
      <c r="A4638" t="s">
        <v>177</v>
      </c>
      <c r="B4638" t="s">
        <v>177</v>
      </c>
      <c r="C4638" t="s">
        <v>1812</v>
      </c>
      <c r="D4638" t="s">
        <v>152</v>
      </c>
      <c r="E4638" t="s">
        <v>254</v>
      </c>
      <c r="F4638" t="s">
        <v>2</v>
      </c>
      <c r="G4638" t="s">
        <v>42625</v>
      </c>
      <c r="H4638" t="s">
        <v>1337</v>
      </c>
      <c r="I4638" t="s">
        <v>42626</v>
      </c>
      <c r="J4638" t="s">
        <v>2674</v>
      </c>
      <c r="K4638" t="s">
        <v>42627</v>
      </c>
      <c r="L4638" t="s">
        <v>42628</v>
      </c>
      <c r="M4638" t="s">
        <v>42629</v>
      </c>
    </row>
    <row r="4639" spans="1:13">
      <c r="A4639" t="s">
        <v>177</v>
      </c>
      <c r="B4639" t="s">
        <v>177</v>
      </c>
      <c r="C4639" t="s">
        <v>1812</v>
      </c>
      <c r="D4639" t="s">
        <v>152</v>
      </c>
      <c r="E4639" t="s">
        <v>254</v>
      </c>
      <c r="F4639" t="s">
        <v>4</v>
      </c>
      <c r="G4639" t="s">
        <v>42630</v>
      </c>
      <c r="H4639" t="s">
        <v>2404</v>
      </c>
      <c r="I4639" t="s">
        <v>42514</v>
      </c>
      <c r="J4639" t="s">
        <v>1961</v>
      </c>
      <c r="K4639" t="s">
        <v>42631</v>
      </c>
      <c r="L4639" t="s">
        <v>25368</v>
      </c>
      <c r="M4639" t="s">
        <v>42632</v>
      </c>
    </row>
    <row r="4640" spans="1:13">
      <c r="A4640" t="s">
        <v>177</v>
      </c>
      <c r="B4640" t="s">
        <v>177</v>
      </c>
      <c r="C4640" t="s">
        <v>1812</v>
      </c>
      <c r="D4640" t="s">
        <v>152</v>
      </c>
      <c r="E4640" t="s">
        <v>254</v>
      </c>
      <c r="F4640" t="s">
        <v>11</v>
      </c>
      <c r="G4640" t="s">
        <v>42633</v>
      </c>
      <c r="H4640" t="s">
        <v>2239</v>
      </c>
      <c r="I4640" t="s">
        <v>42634</v>
      </c>
      <c r="J4640" t="s">
        <v>1592</v>
      </c>
      <c r="K4640" t="s">
        <v>42563</v>
      </c>
      <c r="L4640" t="s">
        <v>42635</v>
      </c>
      <c r="M4640" t="s">
        <v>42636</v>
      </c>
    </row>
    <row r="4641" spans="1:13">
      <c r="A4641" t="s">
        <v>177</v>
      </c>
      <c r="B4641" t="s">
        <v>177</v>
      </c>
      <c r="C4641" t="s">
        <v>1812</v>
      </c>
      <c r="D4641" t="s">
        <v>152</v>
      </c>
      <c r="E4641" t="s">
        <v>254</v>
      </c>
      <c r="F4641" t="s">
        <v>20</v>
      </c>
      <c r="G4641" t="s">
        <v>42637</v>
      </c>
      <c r="H4641" t="s">
        <v>2239</v>
      </c>
      <c r="I4641" t="s">
        <v>42634</v>
      </c>
      <c r="J4641" t="s">
        <v>1875</v>
      </c>
      <c r="K4641" t="s">
        <v>42638</v>
      </c>
      <c r="L4641" t="s">
        <v>42639</v>
      </c>
      <c r="M4641" t="s">
        <v>42636</v>
      </c>
    </row>
    <row r="4642" spans="1:13">
      <c r="A4642" t="s">
        <v>177</v>
      </c>
      <c r="B4642" t="s">
        <v>177</v>
      </c>
      <c r="C4642" t="s">
        <v>1812</v>
      </c>
      <c r="D4642" t="s">
        <v>152</v>
      </c>
      <c r="E4642" t="s">
        <v>197</v>
      </c>
      <c r="F4642" t="s">
        <v>3</v>
      </c>
      <c r="G4642" t="s">
        <v>42640</v>
      </c>
      <c r="H4642" t="s">
        <v>7325</v>
      </c>
      <c r="I4642" t="s">
        <v>42641</v>
      </c>
      <c r="J4642" t="s">
        <v>2429</v>
      </c>
      <c r="K4642" t="s">
        <v>42642</v>
      </c>
      <c r="L4642" t="s">
        <v>42643</v>
      </c>
      <c r="M4642" t="s">
        <v>42644</v>
      </c>
    </row>
    <row r="4643" spans="1:13">
      <c r="A4643" t="s">
        <v>177</v>
      </c>
      <c r="B4643" t="s">
        <v>177</v>
      </c>
      <c r="C4643" t="s">
        <v>1812</v>
      </c>
      <c r="D4643" t="s">
        <v>152</v>
      </c>
      <c r="E4643" t="s">
        <v>197</v>
      </c>
      <c r="F4643" t="s">
        <v>10</v>
      </c>
      <c r="G4643" t="s">
        <v>42645</v>
      </c>
      <c r="H4643" t="s">
        <v>2673</v>
      </c>
      <c r="I4643" t="s">
        <v>42646</v>
      </c>
      <c r="J4643" t="s">
        <v>2941</v>
      </c>
      <c r="K4643" t="s">
        <v>42647</v>
      </c>
      <c r="L4643" t="s">
        <v>42648</v>
      </c>
      <c r="M4643" t="s">
        <v>42649</v>
      </c>
    </row>
    <row r="4644" spans="1:13">
      <c r="A4644" t="s">
        <v>177</v>
      </c>
      <c r="B4644" t="s">
        <v>177</v>
      </c>
      <c r="C4644" t="s">
        <v>1812</v>
      </c>
      <c r="D4644" t="s">
        <v>152</v>
      </c>
      <c r="E4644" t="s">
        <v>197</v>
      </c>
      <c r="F4644" t="s">
        <v>2</v>
      </c>
      <c r="G4644" t="s">
        <v>42650</v>
      </c>
      <c r="H4644" t="s">
        <v>1937</v>
      </c>
      <c r="I4644" t="s">
        <v>42557</v>
      </c>
      <c r="J4644" t="s">
        <v>2279</v>
      </c>
      <c r="K4644" t="s">
        <v>12816</v>
      </c>
      <c r="L4644" t="s">
        <v>42559</v>
      </c>
      <c r="M4644" t="s">
        <v>42651</v>
      </c>
    </row>
    <row r="4645" spans="1:13">
      <c r="A4645" t="s">
        <v>177</v>
      </c>
      <c r="B4645" t="s">
        <v>177</v>
      </c>
      <c r="C4645" t="s">
        <v>1812</v>
      </c>
      <c r="D4645" t="s">
        <v>152</v>
      </c>
      <c r="E4645" t="s">
        <v>197</v>
      </c>
      <c r="F4645" t="s">
        <v>4</v>
      </c>
      <c r="G4645" t="s">
        <v>42652</v>
      </c>
      <c r="H4645" t="s">
        <v>1918</v>
      </c>
      <c r="I4645" t="s">
        <v>42653</v>
      </c>
      <c r="J4645" t="s">
        <v>1698</v>
      </c>
      <c r="K4645" t="s">
        <v>42515</v>
      </c>
      <c r="L4645" t="s">
        <v>26228</v>
      </c>
      <c r="M4645" t="s">
        <v>42654</v>
      </c>
    </row>
    <row r="4646" spans="1:13">
      <c r="A4646" t="s">
        <v>177</v>
      </c>
      <c r="B4646" t="s">
        <v>177</v>
      </c>
      <c r="C4646" t="s">
        <v>1812</v>
      </c>
      <c r="D4646" t="s">
        <v>152</v>
      </c>
      <c r="E4646" t="s">
        <v>197</v>
      </c>
      <c r="F4646" t="s">
        <v>11</v>
      </c>
      <c r="G4646" t="s">
        <v>42655</v>
      </c>
      <c r="H4646" t="s">
        <v>1613</v>
      </c>
      <c r="I4646" t="s">
        <v>42656</v>
      </c>
      <c r="J4646" t="s">
        <v>1482</v>
      </c>
      <c r="K4646" t="s">
        <v>42657</v>
      </c>
      <c r="L4646" t="s">
        <v>28218</v>
      </c>
      <c r="M4646" t="s">
        <v>8334</v>
      </c>
    </row>
    <row r="4647" spans="1:13">
      <c r="A4647" t="s">
        <v>177</v>
      </c>
      <c r="B4647" t="s">
        <v>177</v>
      </c>
      <c r="C4647" t="s">
        <v>1812</v>
      </c>
      <c r="D4647" t="s">
        <v>152</v>
      </c>
      <c r="E4647" t="s">
        <v>197</v>
      </c>
      <c r="F4647" t="s">
        <v>20</v>
      </c>
      <c r="G4647" t="s">
        <v>42658</v>
      </c>
      <c r="H4647" t="s">
        <v>2052</v>
      </c>
      <c r="I4647" t="s">
        <v>42659</v>
      </c>
      <c r="J4647" t="s">
        <v>1698</v>
      </c>
      <c r="K4647" t="s">
        <v>42515</v>
      </c>
      <c r="L4647" t="s">
        <v>28350</v>
      </c>
      <c r="M4647" t="s">
        <v>42660</v>
      </c>
    </row>
    <row r="4648" spans="1:13">
      <c r="A4648" t="s">
        <v>177</v>
      </c>
      <c r="B4648" t="s">
        <v>177</v>
      </c>
      <c r="C4648" t="s">
        <v>1812</v>
      </c>
      <c r="D4648" t="s">
        <v>152</v>
      </c>
      <c r="E4648" t="s">
        <v>269</v>
      </c>
      <c r="F4648" t="s">
        <v>3</v>
      </c>
      <c r="G4648" t="s">
        <v>42661</v>
      </c>
      <c r="H4648" t="s">
        <v>5544</v>
      </c>
      <c r="I4648" t="s">
        <v>42662</v>
      </c>
      <c r="J4648" t="s">
        <v>2141</v>
      </c>
      <c r="K4648" t="s">
        <v>42663</v>
      </c>
      <c r="L4648" t="s">
        <v>42664</v>
      </c>
      <c r="M4648" t="s">
        <v>42665</v>
      </c>
    </row>
    <row r="4649" spans="1:13">
      <c r="A4649" t="s">
        <v>177</v>
      </c>
      <c r="B4649" t="s">
        <v>177</v>
      </c>
      <c r="C4649" t="s">
        <v>1812</v>
      </c>
      <c r="D4649" t="s">
        <v>152</v>
      </c>
      <c r="E4649" t="s">
        <v>269</v>
      </c>
      <c r="F4649" t="s">
        <v>10</v>
      </c>
      <c r="G4649" t="s">
        <v>42666</v>
      </c>
      <c r="H4649" t="s">
        <v>2005</v>
      </c>
      <c r="I4649" t="s">
        <v>42504</v>
      </c>
      <c r="J4649" t="s">
        <v>2758</v>
      </c>
      <c r="K4649" t="s">
        <v>42667</v>
      </c>
      <c r="L4649" t="s">
        <v>41493</v>
      </c>
      <c r="M4649" t="s">
        <v>42668</v>
      </c>
    </row>
    <row r="4650" spans="1:13">
      <c r="A4650" t="s">
        <v>177</v>
      </c>
      <c r="B4650" t="s">
        <v>177</v>
      </c>
      <c r="C4650" t="s">
        <v>1812</v>
      </c>
      <c r="D4650" t="s">
        <v>152</v>
      </c>
      <c r="E4650" t="s">
        <v>269</v>
      </c>
      <c r="F4650" t="s">
        <v>2</v>
      </c>
      <c r="G4650" t="s">
        <v>42669</v>
      </c>
      <c r="H4650" t="s">
        <v>2461</v>
      </c>
      <c r="I4650" t="s">
        <v>42670</v>
      </c>
      <c r="J4650" t="s">
        <v>2050</v>
      </c>
      <c r="K4650" t="s">
        <v>42671</v>
      </c>
      <c r="L4650" t="s">
        <v>42672</v>
      </c>
      <c r="M4650" t="s">
        <v>35587</v>
      </c>
    </row>
    <row r="4651" spans="1:13">
      <c r="A4651" t="s">
        <v>177</v>
      </c>
      <c r="B4651" t="s">
        <v>177</v>
      </c>
      <c r="C4651" t="s">
        <v>1812</v>
      </c>
      <c r="D4651" t="s">
        <v>152</v>
      </c>
      <c r="E4651" t="s">
        <v>269</v>
      </c>
      <c r="F4651" t="s">
        <v>4</v>
      </c>
      <c r="G4651" t="s">
        <v>42673</v>
      </c>
      <c r="H4651" t="s">
        <v>1744</v>
      </c>
      <c r="I4651" t="s">
        <v>42562</v>
      </c>
      <c r="J4651" t="s">
        <v>1613</v>
      </c>
      <c r="K4651" t="s">
        <v>42674</v>
      </c>
      <c r="L4651" t="s">
        <v>14756</v>
      </c>
      <c r="M4651" t="s">
        <v>42675</v>
      </c>
    </row>
    <row r="4652" spans="1:13">
      <c r="A4652" t="s">
        <v>177</v>
      </c>
      <c r="B4652" t="s">
        <v>177</v>
      </c>
      <c r="C4652" t="s">
        <v>1812</v>
      </c>
      <c r="D4652" t="s">
        <v>152</v>
      </c>
      <c r="E4652" t="s">
        <v>269</v>
      </c>
      <c r="F4652" t="s">
        <v>11</v>
      </c>
      <c r="G4652" t="s">
        <v>42676</v>
      </c>
      <c r="H4652" t="s">
        <v>1961</v>
      </c>
      <c r="I4652" t="s">
        <v>42677</v>
      </c>
      <c r="J4652" t="s">
        <v>1051</v>
      </c>
      <c r="K4652" t="s">
        <v>42589</v>
      </c>
      <c r="L4652" t="s">
        <v>42678</v>
      </c>
      <c r="M4652" t="s">
        <v>35568</v>
      </c>
    </row>
    <row r="4653" spans="1:13">
      <c r="A4653" t="s">
        <v>177</v>
      </c>
      <c r="B4653" t="s">
        <v>177</v>
      </c>
      <c r="C4653" t="s">
        <v>1812</v>
      </c>
      <c r="D4653" t="s">
        <v>152</v>
      </c>
      <c r="E4653" t="s">
        <v>269</v>
      </c>
      <c r="F4653" t="s">
        <v>20</v>
      </c>
      <c r="G4653" t="s">
        <v>42679</v>
      </c>
      <c r="H4653" t="s">
        <v>1875</v>
      </c>
      <c r="I4653" t="s">
        <v>42680</v>
      </c>
      <c r="J4653" t="s">
        <v>1613</v>
      </c>
      <c r="K4653" t="s">
        <v>42674</v>
      </c>
      <c r="L4653" t="s">
        <v>18530</v>
      </c>
      <c r="M4653" t="s">
        <v>10570</v>
      </c>
    </row>
    <row r="4654" spans="1:13">
      <c r="A4654" t="s">
        <v>177</v>
      </c>
      <c r="B4654" t="s">
        <v>177</v>
      </c>
      <c r="C4654" t="s">
        <v>1812</v>
      </c>
      <c r="D4654" t="s">
        <v>153</v>
      </c>
      <c r="E4654" t="s">
        <v>277</v>
      </c>
      <c r="F4654" t="s">
        <v>3</v>
      </c>
      <c r="G4654" t="s">
        <v>42681</v>
      </c>
      <c r="H4654" t="s">
        <v>8165</v>
      </c>
      <c r="I4654" t="s">
        <v>42682</v>
      </c>
      <c r="J4654" t="s">
        <v>3051</v>
      </c>
      <c r="K4654" t="s">
        <v>42683</v>
      </c>
      <c r="L4654" t="s">
        <v>42684</v>
      </c>
      <c r="M4654" t="s">
        <v>42685</v>
      </c>
    </row>
    <row r="4655" spans="1:13">
      <c r="A4655" t="s">
        <v>177</v>
      </c>
      <c r="B4655" t="s">
        <v>177</v>
      </c>
      <c r="C4655" t="s">
        <v>1812</v>
      </c>
      <c r="D4655" t="s">
        <v>153</v>
      </c>
      <c r="E4655" t="s">
        <v>277</v>
      </c>
      <c r="F4655" t="s">
        <v>10</v>
      </c>
      <c r="G4655" t="s">
        <v>42686</v>
      </c>
      <c r="H4655" t="s">
        <v>3815</v>
      </c>
      <c r="I4655" t="s">
        <v>42687</v>
      </c>
      <c r="J4655" t="s">
        <v>2205</v>
      </c>
      <c r="K4655" t="s">
        <v>42688</v>
      </c>
      <c r="L4655" t="s">
        <v>42689</v>
      </c>
      <c r="M4655" t="s">
        <v>42690</v>
      </c>
    </row>
    <row r="4656" spans="1:13">
      <c r="A4656" t="s">
        <v>177</v>
      </c>
      <c r="B4656" t="s">
        <v>177</v>
      </c>
      <c r="C4656" t="s">
        <v>1812</v>
      </c>
      <c r="D4656" t="s">
        <v>153</v>
      </c>
      <c r="E4656" t="s">
        <v>277</v>
      </c>
      <c r="F4656" t="s">
        <v>2</v>
      </c>
      <c r="G4656" t="s">
        <v>42691</v>
      </c>
      <c r="H4656" t="s">
        <v>1946</v>
      </c>
      <c r="I4656" t="s">
        <v>42692</v>
      </c>
      <c r="J4656" t="s">
        <v>2982</v>
      </c>
      <c r="K4656" t="s">
        <v>42693</v>
      </c>
      <c r="L4656" t="s">
        <v>42694</v>
      </c>
      <c r="M4656" t="s">
        <v>14376</v>
      </c>
    </row>
    <row r="4657" spans="1:13">
      <c r="A4657" t="s">
        <v>177</v>
      </c>
      <c r="B4657" t="s">
        <v>177</v>
      </c>
      <c r="C4657" t="s">
        <v>1812</v>
      </c>
      <c r="D4657" t="s">
        <v>153</v>
      </c>
      <c r="E4657" t="s">
        <v>277</v>
      </c>
      <c r="F4657" t="s">
        <v>4</v>
      </c>
      <c r="G4657" t="s">
        <v>42695</v>
      </c>
      <c r="H4657" t="s">
        <v>2853</v>
      </c>
      <c r="I4657" t="s">
        <v>42696</v>
      </c>
      <c r="J4657" t="s">
        <v>2029</v>
      </c>
      <c r="K4657" t="s">
        <v>42697</v>
      </c>
      <c r="L4657" t="s">
        <v>42698</v>
      </c>
      <c r="M4657" t="s">
        <v>42699</v>
      </c>
    </row>
    <row r="4658" spans="1:13">
      <c r="A4658" t="s">
        <v>177</v>
      </c>
      <c r="B4658" t="s">
        <v>177</v>
      </c>
      <c r="C4658" t="s">
        <v>1812</v>
      </c>
      <c r="D4658" t="s">
        <v>153</v>
      </c>
      <c r="E4658" t="s">
        <v>277</v>
      </c>
      <c r="F4658" t="s">
        <v>11</v>
      </c>
      <c r="G4658" t="s">
        <v>42700</v>
      </c>
      <c r="H4658" t="s">
        <v>2324</v>
      </c>
      <c r="I4658" t="s">
        <v>42581</v>
      </c>
      <c r="J4658" t="s">
        <v>1590</v>
      </c>
      <c r="K4658" t="s">
        <v>42519</v>
      </c>
      <c r="L4658" t="s">
        <v>42701</v>
      </c>
      <c r="M4658" t="s">
        <v>42702</v>
      </c>
    </row>
    <row r="4659" spans="1:13">
      <c r="A4659" t="s">
        <v>177</v>
      </c>
      <c r="B4659" t="s">
        <v>177</v>
      </c>
      <c r="C4659" t="s">
        <v>1812</v>
      </c>
      <c r="D4659" t="s">
        <v>153</v>
      </c>
      <c r="E4659" t="s">
        <v>277</v>
      </c>
      <c r="F4659" t="s">
        <v>20</v>
      </c>
      <c r="G4659" t="s">
        <v>42703</v>
      </c>
      <c r="H4659" t="s">
        <v>1742</v>
      </c>
      <c r="I4659" t="s">
        <v>42704</v>
      </c>
      <c r="J4659" t="s">
        <v>1831</v>
      </c>
      <c r="K4659" t="s">
        <v>42705</v>
      </c>
      <c r="L4659" t="s">
        <v>28434</v>
      </c>
      <c r="M4659" t="s">
        <v>42706</v>
      </c>
    </row>
    <row r="4660" spans="1:13">
      <c r="A4660" t="s">
        <v>177</v>
      </c>
      <c r="B4660" t="s">
        <v>177</v>
      </c>
      <c r="C4660" t="s">
        <v>1812</v>
      </c>
      <c r="D4660" t="s">
        <v>153</v>
      </c>
      <c r="E4660" t="s">
        <v>188</v>
      </c>
      <c r="F4660" t="s">
        <v>3</v>
      </c>
      <c r="G4660" t="s">
        <v>42707</v>
      </c>
      <c r="H4660" t="s">
        <v>7610</v>
      </c>
      <c r="I4660" t="s">
        <v>42708</v>
      </c>
      <c r="J4660" t="s">
        <v>6288</v>
      </c>
      <c r="K4660" t="s">
        <v>42709</v>
      </c>
      <c r="L4660" t="s">
        <v>42710</v>
      </c>
      <c r="M4660" t="s">
        <v>373</v>
      </c>
    </row>
    <row r="4661" spans="1:13">
      <c r="A4661" t="s">
        <v>177</v>
      </c>
      <c r="B4661" t="s">
        <v>177</v>
      </c>
      <c r="C4661" t="s">
        <v>1812</v>
      </c>
      <c r="D4661" t="s">
        <v>153</v>
      </c>
      <c r="E4661" t="s">
        <v>188</v>
      </c>
      <c r="F4661" t="s">
        <v>10</v>
      </c>
      <c r="G4661" t="s">
        <v>42711</v>
      </c>
      <c r="H4661" t="s">
        <v>3154</v>
      </c>
      <c r="I4661" t="s">
        <v>42712</v>
      </c>
      <c r="J4661" t="s">
        <v>2226</v>
      </c>
      <c r="K4661" t="s">
        <v>42713</v>
      </c>
      <c r="L4661" t="s">
        <v>42714</v>
      </c>
      <c r="M4661" t="s">
        <v>42715</v>
      </c>
    </row>
    <row r="4662" spans="1:13">
      <c r="A4662" t="s">
        <v>177</v>
      </c>
      <c r="B4662" t="s">
        <v>177</v>
      </c>
      <c r="C4662" t="s">
        <v>1812</v>
      </c>
      <c r="D4662" t="s">
        <v>153</v>
      </c>
      <c r="E4662" t="s">
        <v>188</v>
      </c>
      <c r="F4662" t="s">
        <v>2</v>
      </c>
      <c r="G4662" t="s">
        <v>42716</v>
      </c>
      <c r="H4662" t="s">
        <v>3389</v>
      </c>
      <c r="I4662" t="s">
        <v>42717</v>
      </c>
      <c r="J4662" t="s">
        <v>1137</v>
      </c>
      <c r="K4662" t="s">
        <v>42718</v>
      </c>
      <c r="L4662" t="s">
        <v>42719</v>
      </c>
      <c r="M4662" t="s">
        <v>42720</v>
      </c>
    </row>
    <row r="4663" spans="1:13">
      <c r="A4663" t="s">
        <v>177</v>
      </c>
      <c r="B4663" t="s">
        <v>177</v>
      </c>
      <c r="C4663" t="s">
        <v>1812</v>
      </c>
      <c r="D4663" t="s">
        <v>153</v>
      </c>
      <c r="E4663" t="s">
        <v>188</v>
      </c>
      <c r="F4663" t="s">
        <v>4</v>
      </c>
      <c r="G4663" t="s">
        <v>42721</v>
      </c>
      <c r="H4663" t="s">
        <v>2027</v>
      </c>
      <c r="I4663" t="s">
        <v>42722</v>
      </c>
      <c r="J4663" t="s">
        <v>1744</v>
      </c>
      <c r="K4663" t="s">
        <v>42723</v>
      </c>
      <c r="L4663" t="s">
        <v>19830</v>
      </c>
      <c r="M4663" t="s">
        <v>42724</v>
      </c>
    </row>
    <row r="4664" spans="1:13">
      <c r="A4664" t="s">
        <v>177</v>
      </c>
      <c r="B4664" t="s">
        <v>177</v>
      </c>
      <c r="C4664" t="s">
        <v>1812</v>
      </c>
      <c r="D4664" t="s">
        <v>153</v>
      </c>
      <c r="E4664" t="s">
        <v>188</v>
      </c>
      <c r="F4664" t="s">
        <v>11</v>
      </c>
      <c r="G4664" t="s">
        <v>42725</v>
      </c>
      <c r="H4664" t="s">
        <v>2239</v>
      </c>
      <c r="I4664" t="s">
        <v>42634</v>
      </c>
      <c r="J4664" t="s">
        <v>1502</v>
      </c>
      <c r="K4664" t="s">
        <v>42541</v>
      </c>
      <c r="L4664" t="s">
        <v>42635</v>
      </c>
      <c r="M4664" t="s">
        <v>42726</v>
      </c>
    </row>
    <row r="4665" spans="1:13">
      <c r="A4665" t="s">
        <v>177</v>
      </c>
      <c r="B4665" t="s">
        <v>177</v>
      </c>
      <c r="C4665" t="s">
        <v>1812</v>
      </c>
      <c r="D4665" t="s">
        <v>153</v>
      </c>
      <c r="E4665" t="s">
        <v>188</v>
      </c>
      <c r="F4665" t="s">
        <v>20</v>
      </c>
      <c r="G4665" t="s">
        <v>42727</v>
      </c>
      <c r="H4665" t="s">
        <v>2281</v>
      </c>
      <c r="I4665" t="s">
        <v>8991</v>
      </c>
      <c r="J4665" t="s">
        <v>1786</v>
      </c>
      <c r="K4665" t="s">
        <v>42728</v>
      </c>
      <c r="L4665" t="s">
        <v>42729</v>
      </c>
      <c r="M4665" t="s">
        <v>42730</v>
      </c>
    </row>
    <row r="4666" spans="1:13">
      <c r="A4666" t="s">
        <v>177</v>
      </c>
      <c r="B4666" t="s">
        <v>177</v>
      </c>
      <c r="C4666" t="s">
        <v>1812</v>
      </c>
      <c r="D4666" t="s">
        <v>153</v>
      </c>
      <c r="E4666" t="s">
        <v>292</v>
      </c>
      <c r="F4666" t="s">
        <v>3</v>
      </c>
      <c r="G4666" t="s">
        <v>42731</v>
      </c>
      <c r="H4666" t="s">
        <v>6838</v>
      </c>
      <c r="I4666" t="s">
        <v>42732</v>
      </c>
      <c r="J4666" t="s">
        <v>2382</v>
      </c>
      <c r="K4666" t="s">
        <v>42733</v>
      </c>
      <c r="L4666" t="s">
        <v>42734</v>
      </c>
      <c r="M4666" t="s">
        <v>42735</v>
      </c>
    </row>
    <row r="4667" spans="1:13">
      <c r="A4667" t="s">
        <v>177</v>
      </c>
      <c r="B4667" t="s">
        <v>177</v>
      </c>
      <c r="C4667" t="s">
        <v>1812</v>
      </c>
      <c r="D4667" t="s">
        <v>153</v>
      </c>
      <c r="E4667" t="s">
        <v>292</v>
      </c>
      <c r="F4667" t="s">
        <v>10</v>
      </c>
      <c r="G4667" t="s">
        <v>42736</v>
      </c>
      <c r="H4667" t="s">
        <v>4323</v>
      </c>
      <c r="I4667" t="s">
        <v>42737</v>
      </c>
      <c r="J4667" t="s">
        <v>4543</v>
      </c>
      <c r="K4667" t="s">
        <v>42738</v>
      </c>
      <c r="L4667" t="s">
        <v>42739</v>
      </c>
      <c r="M4667" t="s">
        <v>42740</v>
      </c>
    </row>
    <row r="4668" spans="1:13">
      <c r="A4668" t="s">
        <v>177</v>
      </c>
      <c r="B4668" t="s">
        <v>177</v>
      </c>
      <c r="C4668" t="s">
        <v>1812</v>
      </c>
      <c r="D4668" t="s">
        <v>153</v>
      </c>
      <c r="E4668" t="s">
        <v>292</v>
      </c>
      <c r="F4668" t="s">
        <v>2</v>
      </c>
      <c r="G4668" t="s">
        <v>42741</v>
      </c>
      <c r="H4668" t="s">
        <v>2615</v>
      </c>
      <c r="I4668" t="s">
        <v>42742</v>
      </c>
      <c r="J4668" t="s">
        <v>2781</v>
      </c>
      <c r="K4668" t="s">
        <v>42743</v>
      </c>
      <c r="L4668" t="s">
        <v>42744</v>
      </c>
      <c r="M4668" t="s">
        <v>39061</v>
      </c>
    </row>
    <row r="4669" spans="1:13">
      <c r="A4669" t="s">
        <v>177</v>
      </c>
      <c r="B4669" t="s">
        <v>177</v>
      </c>
      <c r="C4669" t="s">
        <v>1812</v>
      </c>
      <c r="D4669" t="s">
        <v>153</v>
      </c>
      <c r="E4669" t="s">
        <v>292</v>
      </c>
      <c r="F4669" t="s">
        <v>4</v>
      </c>
      <c r="G4669" t="s">
        <v>42745</v>
      </c>
      <c r="H4669" t="s">
        <v>1984</v>
      </c>
      <c r="I4669" t="s">
        <v>42613</v>
      </c>
      <c r="J4669" t="s">
        <v>1875</v>
      </c>
      <c r="K4669" t="s">
        <v>42638</v>
      </c>
      <c r="L4669" t="s">
        <v>10189</v>
      </c>
      <c r="M4669" t="s">
        <v>36472</v>
      </c>
    </row>
    <row r="4670" spans="1:13">
      <c r="A4670" t="s">
        <v>177</v>
      </c>
      <c r="B4670" t="s">
        <v>177</v>
      </c>
      <c r="C4670" t="s">
        <v>1812</v>
      </c>
      <c r="D4670" t="s">
        <v>153</v>
      </c>
      <c r="E4670" t="s">
        <v>292</v>
      </c>
      <c r="F4670" t="s">
        <v>11</v>
      </c>
      <c r="G4670" t="s">
        <v>42746</v>
      </c>
      <c r="H4670" t="s">
        <v>1810</v>
      </c>
      <c r="I4670" t="s">
        <v>42747</v>
      </c>
      <c r="J4670" t="s">
        <v>1051</v>
      </c>
      <c r="K4670" t="s">
        <v>42589</v>
      </c>
      <c r="L4670" t="s">
        <v>42748</v>
      </c>
      <c r="M4670" t="s">
        <v>42749</v>
      </c>
    </row>
    <row r="4671" spans="1:13">
      <c r="A4671" t="s">
        <v>177</v>
      </c>
      <c r="B4671" t="s">
        <v>177</v>
      </c>
      <c r="C4671" t="s">
        <v>1812</v>
      </c>
      <c r="D4671" t="s">
        <v>153</v>
      </c>
      <c r="E4671" t="s">
        <v>292</v>
      </c>
      <c r="F4671" t="s">
        <v>20</v>
      </c>
      <c r="G4671" t="s">
        <v>42750</v>
      </c>
      <c r="H4671" t="s">
        <v>1939</v>
      </c>
      <c r="I4671" t="s">
        <v>42751</v>
      </c>
      <c r="J4671" t="s">
        <v>1657</v>
      </c>
      <c r="K4671" t="s">
        <v>42570</v>
      </c>
      <c r="L4671" t="s">
        <v>28453</v>
      </c>
      <c r="M4671" t="s">
        <v>42752</v>
      </c>
    </row>
    <row r="4672" spans="1:13">
      <c r="A4672" t="s">
        <v>177</v>
      </c>
      <c r="B4672" t="s">
        <v>177</v>
      </c>
      <c r="C4672" t="s">
        <v>1812</v>
      </c>
      <c r="D4672" t="s">
        <v>153</v>
      </c>
      <c r="E4672" t="s">
        <v>300</v>
      </c>
      <c r="F4672" t="s">
        <v>3</v>
      </c>
      <c r="G4672" t="s">
        <v>42753</v>
      </c>
      <c r="H4672" t="s">
        <v>1120</v>
      </c>
      <c r="I4672" t="s">
        <v>42754</v>
      </c>
      <c r="J4672" t="s">
        <v>3559</v>
      </c>
      <c r="K4672" t="s">
        <v>42755</v>
      </c>
      <c r="L4672" t="s">
        <v>42756</v>
      </c>
      <c r="M4672" t="s">
        <v>42757</v>
      </c>
    </row>
    <row r="4673" spans="1:13">
      <c r="A4673" t="s">
        <v>177</v>
      </c>
      <c r="B4673" t="s">
        <v>177</v>
      </c>
      <c r="C4673" t="s">
        <v>1812</v>
      </c>
      <c r="D4673" t="s">
        <v>153</v>
      </c>
      <c r="E4673" t="s">
        <v>300</v>
      </c>
      <c r="F4673" t="s">
        <v>10</v>
      </c>
      <c r="G4673" t="s">
        <v>42758</v>
      </c>
      <c r="H4673" t="s">
        <v>3389</v>
      </c>
      <c r="I4673" t="s">
        <v>42717</v>
      </c>
      <c r="J4673" t="s">
        <v>1937</v>
      </c>
      <c r="K4673" t="s">
        <v>42759</v>
      </c>
      <c r="L4673" t="s">
        <v>42760</v>
      </c>
      <c r="M4673" t="s">
        <v>42761</v>
      </c>
    </row>
    <row r="4674" spans="1:13">
      <c r="A4674" t="s">
        <v>177</v>
      </c>
      <c r="B4674" t="s">
        <v>177</v>
      </c>
      <c r="C4674" t="s">
        <v>1812</v>
      </c>
      <c r="D4674" t="s">
        <v>153</v>
      </c>
      <c r="E4674" t="s">
        <v>300</v>
      </c>
      <c r="F4674" t="s">
        <v>2</v>
      </c>
      <c r="G4674" t="s">
        <v>42762</v>
      </c>
      <c r="H4674" t="s">
        <v>2301</v>
      </c>
      <c r="I4674" t="s">
        <v>42763</v>
      </c>
      <c r="J4674" t="s">
        <v>1961</v>
      </c>
      <c r="K4674" t="s">
        <v>42631</v>
      </c>
      <c r="L4674" t="s">
        <v>42764</v>
      </c>
      <c r="M4674" t="s">
        <v>42765</v>
      </c>
    </row>
    <row r="4675" spans="1:13">
      <c r="A4675" t="s">
        <v>177</v>
      </c>
      <c r="B4675" t="s">
        <v>177</v>
      </c>
      <c r="C4675" t="s">
        <v>1812</v>
      </c>
      <c r="D4675" t="s">
        <v>153</v>
      </c>
      <c r="E4675" t="s">
        <v>300</v>
      </c>
      <c r="F4675" t="s">
        <v>4</v>
      </c>
      <c r="G4675" t="s">
        <v>42766</v>
      </c>
      <c r="H4675" t="s">
        <v>1592</v>
      </c>
      <c r="I4675" t="s">
        <v>42767</v>
      </c>
      <c r="J4675" t="s">
        <v>1502</v>
      </c>
      <c r="K4675" t="s">
        <v>42541</v>
      </c>
      <c r="L4675" t="s">
        <v>42768</v>
      </c>
      <c r="M4675" t="s">
        <v>42769</v>
      </c>
    </row>
    <row r="4676" spans="1:13">
      <c r="A4676" t="s">
        <v>177</v>
      </c>
      <c r="B4676" t="s">
        <v>177</v>
      </c>
      <c r="C4676" t="s">
        <v>1812</v>
      </c>
      <c r="D4676" t="s">
        <v>153</v>
      </c>
      <c r="E4676" t="s">
        <v>300</v>
      </c>
      <c r="F4676" t="s">
        <v>11</v>
      </c>
      <c r="G4676" t="s">
        <v>42770</v>
      </c>
      <c r="H4676" t="s">
        <v>1657</v>
      </c>
      <c r="I4676" t="s">
        <v>42588</v>
      </c>
      <c r="J4676" t="s">
        <v>1051</v>
      </c>
      <c r="K4676" t="s">
        <v>42589</v>
      </c>
      <c r="L4676" t="s">
        <v>16331</v>
      </c>
      <c r="M4676" t="s">
        <v>42771</v>
      </c>
    </row>
    <row r="4677" spans="1:13">
      <c r="A4677" t="s">
        <v>177</v>
      </c>
      <c r="B4677" t="s">
        <v>177</v>
      </c>
      <c r="C4677" t="s">
        <v>1812</v>
      </c>
      <c r="D4677" t="s">
        <v>153</v>
      </c>
      <c r="E4677" t="s">
        <v>300</v>
      </c>
      <c r="F4677" t="s">
        <v>20</v>
      </c>
      <c r="G4677" t="s">
        <v>42772</v>
      </c>
      <c r="H4677" t="s">
        <v>1657</v>
      </c>
      <c r="I4677" t="s">
        <v>42588</v>
      </c>
      <c r="J4677" t="s">
        <v>1504</v>
      </c>
      <c r="K4677" t="s">
        <v>42773</v>
      </c>
      <c r="L4677" t="s">
        <v>15432</v>
      </c>
      <c r="M4677" t="s">
        <v>42771</v>
      </c>
    </row>
    <row r="4678" spans="1:13">
      <c r="A4678" t="s">
        <v>177</v>
      </c>
      <c r="B4678" t="s">
        <v>177</v>
      </c>
      <c r="C4678" t="s">
        <v>1812</v>
      </c>
      <c r="D4678" t="s">
        <v>154</v>
      </c>
      <c r="E4678" t="s">
        <v>277</v>
      </c>
      <c r="F4678" t="s">
        <v>3</v>
      </c>
      <c r="G4678" t="s">
        <v>42774</v>
      </c>
      <c r="H4678" t="s">
        <v>2805</v>
      </c>
      <c r="I4678" t="s">
        <v>42775</v>
      </c>
      <c r="J4678" t="s">
        <v>2767</v>
      </c>
      <c r="K4678" t="s">
        <v>42776</v>
      </c>
      <c r="L4678" t="s">
        <v>42777</v>
      </c>
      <c r="M4678" t="s">
        <v>42778</v>
      </c>
    </row>
    <row r="4679" spans="1:13">
      <c r="A4679" t="s">
        <v>177</v>
      </c>
      <c r="B4679" t="s">
        <v>177</v>
      </c>
      <c r="C4679" t="s">
        <v>1812</v>
      </c>
      <c r="D4679" t="s">
        <v>154</v>
      </c>
      <c r="E4679" t="s">
        <v>277</v>
      </c>
      <c r="F4679" t="s">
        <v>10</v>
      </c>
      <c r="G4679" t="s">
        <v>42779</v>
      </c>
      <c r="H4679" t="s">
        <v>4172</v>
      </c>
      <c r="I4679" t="s">
        <v>42780</v>
      </c>
      <c r="J4679" t="s">
        <v>3473</v>
      </c>
      <c r="K4679" t="s">
        <v>42781</v>
      </c>
      <c r="L4679" t="s">
        <v>42782</v>
      </c>
      <c r="M4679" t="s">
        <v>42783</v>
      </c>
    </row>
    <row r="4680" spans="1:13">
      <c r="A4680" t="s">
        <v>177</v>
      </c>
      <c r="B4680" t="s">
        <v>177</v>
      </c>
      <c r="C4680" t="s">
        <v>1812</v>
      </c>
      <c r="D4680" t="s">
        <v>154</v>
      </c>
      <c r="E4680" t="s">
        <v>277</v>
      </c>
      <c r="F4680" t="s">
        <v>2</v>
      </c>
      <c r="G4680" t="s">
        <v>42784</v>
      </c>
      <c r="H4680" t="s">
        <v>1982</v>
      </c>
      <c r="I4680" t="s">
        <v>42785</v>
      </c>
      <c r="J4680" t="s">
        <v>1137</v>
      </c>
      <c r="K4680" t="s">
        <v>42718</v>
      </c>
      <c r="L4680" t="s">
        <v>42786</v>
      </c>
      <c r="M4680" t="s">
        <v>42787</v>
      </c>
    </row>
    <row r="4681" spans="1:13">
      <c r="A4681" t="s">
        <v>177</v>
      </c>
      <c r="B4681" t="s">
        <v>177</v>
      </c>
      <c r="C4681" t="s">
        <v>1812</v>
      </c>
      <c r="D4681" t="s">
        <v>154</v>
      </c>
      <c r="E4681" t="s">
        <v>277</v>
      </c>
      <c r="F4681" t="s">
        <v>4</v>
      </c>
      <c r="G4681" t="s">
        <v>42788</v>
      </c>
      <c r="H4681" t="s">
        <v>2384</v>
      </c>
      <c r="I4681" t="s">
        <v>42789</v>
      </c>
      <c r="J4681" t="s">
        <v>1875</v>
      </c>
      <c r="K4681" t="s">
        <v>42638</v>
      </c>
      <c r="L4681" t="s">
        <v>42790</v>
      </c>
      <c r="M4681" t="s">
        <v>42791</v>
      </c>
    </row>
    <row r="4682" spans="1:13">
      <c r="A4682" t="s">
        <v>177</v>
      </c>
      <c r="B4682" t="s">
        <v>177</v>
      </c>
      <c r="C4682" t="s">
        <v>1812</v>
      </c>
      <c r="D4682" t="s">
        <v>154</v>
      </c>
      <c r="E4682" t="s">
        <v>277</v>
      </c>
      <c r="F4682" t="s">
        <v>11</v>
      </c>
      <c r="G4682" t="s">
        <v>42792</v>
      </c>
      <c r="H4682" t="s">
        <v>2114</v>
      </c>
      <c r="I4682" t="s">
        <v>42518</v>
      </c>
      <c r="J4682" t="s">
        <v>1592</v>
      </c>
      <c r="K4682" t="s">
        <v>42563</v>
      </c>
      <c r="L4682" t="s">
        <v>42793</v>
      </c>
      <c r="M4682" t="s">
        <v>42794</v>
      </c>
    </row>
    <row r="4683" spans="1:13">
      <c r="A4683" t="s">
        <v>177</v>
      </c>
      <c r="B4683" t="s">
        <v>177</v>
      </c>
      <c r="C4683" t="s">
        <v>1812</v>
      </c>
      <c r="D4683" t="s">
        <v>154</v>
      </c>
      <c r="E4683" t="s">
        <v>277</v>
      </c>
      <c r="F4683" t="s">
        <v>20</v>
      </c>
      <c r="G4683" t="s">
        <v>42795</v>
      </c>
      <c r="H4683" t="s">
        <v>2007</v>
      </c>
      <c r="I4683" t="s">
        <v>42796</v>
      </c>
      <c r="J4683" t="s">
        <v>1053</v>
      </c>
      <c r="K4683" t="s">
        <v>42797</v>
      </c>
      <c r="L4683" t="s">
        <v>37020</v>
      </c>
      <c r="M4683" t="s">
        <v>42798</v>
      </c>
    </row>
    <row r="4684" spans="1:13">
      <c r="A4684" t="s">
        <v>177</v>
      </c>
      <c r="B4684" t="s">
        <v>177</v>
      </c>
      <c r="C4684" t="s">
        <v>1812</v>
      </c>
      <c r="D4684" t="s">
        <v>154</v>
      </c>
      <c r="E4684" t="s">
        <v>315</v>
      </c>
      <c r="F4684" t="s">
        <v>3</v>
      </c>
      <c r="G4684" t="s">
        <v>42799</v>
      </c>
      <c r="H4684" t="s">
        <v>7659</v>
      </c>
      <c r="I4684" t="s">
        <v>42800</v>
      </c>
      <c r="J4684" t="s">
        <v>2840</v>
      </c>
      <c r="K4684" t="s">
        <v>42801</v>
      </c>
      <c r="L4684" t="s">
        <v>42802</v>
      </c>
      <c r="M4684" t="s">
        <v>42803</v>
      </c>
    </row>
    <row r="4685" spans="1:13">
      <c r="A4685" t="s">
        <v>177</v>
      </c>
      <c r="B4685" t="s">
        <v>177</v>
      </c>
      <c r="C4685" t="s">
        <v>1812</v>
      </c>
      <c r="D4685" t="s">
        <v>154</v>
      </c>
      <c r="E4685" t="s">
        <v>315</v>
      </c>
      <c r="F4685" t="s">
        <v>10</v>
      </c>
      <c r="G4685" t="s">
        <v>42804</v>
      </c>
      <c r="H4685" t="s">
        <v>4643</v>
      </c>
      <c r="I4685" t="s">
        <v>42805</v>
      </c>
      <c r="J4685" t="s">
        <v>4115</v>
      </c>
      <c r="K4685" t="s">
        <v>42806</v>
      </c>
      <c r="L4685" t="s">
        <v>42807</v>
      </c>
      <c r="M4685" t="s">
        <v>42808</v>
      </c>
    </row>
    <row r="4686" spans="1:13">
      <c r="A4686" t="s">
        <v>177</v>
      </c>
      <c r="B4686" t="s">
        <v>177</v>
      </c>
      <c r="C4686" t="s">
        <v>1812</v>
      </c>
      <c r="D4686" t="s">
        <v>154</v>
      </c>
      <c r="E4686" t="s">
        <v>315</v>
      </c>
      <c r="F4686" t="s">
        <v>2</v>
      </c>
      <c r="G4686" t="s">
        <v>42809</v>
      </c>
      <c r="H4686" t="s">
        <v>2330</v>
      </c>
      <c r="I4686" t="s">
        <v>42810</v>
      </c>
      <c r="J4686" t="s">
        <v>2654</v>
      </c>
      <c r="K4686" t="s">
        <v>42811</v>
      </c>
      <c r="L4686" t="s">
        <v>42812</v>
      </c>
      <c r="M4686" t="s">
        <v>42813</v>
      </c>
    </row>
    <row r="4687" spans="1:13">
      <c r="A4687" t="s">
        <v>177</v>
      </c>
      <c r="B4687" t="s">
        <v>177</v>
      </c>
      <c r="C4687" t="s">
        <v>1812</v>
      </c>
      <c r="D4687" t="s">
        <v>154</v>
      </c>
      <c r="E4687" t="s">
        <v>315</v>
      </c>
      <c r="F4687" t="s">
        <v>4</v>
      </c>
      <c r="G4687" t="s">
        <v>42814</v>
      </c>
      <c r="H4687" t="s">
        <v>2463</v>
      </c>
      <c r="I4687" t="s">
        <v>42815</v>
      </c>
      <c r="J4687" t="s">
        <v>2007</v>
      </c>
      <c r="K4687" t="s">
        <v>42816</v>
      </c>
      <c r="L4687" t="s">
        <v>28509</v>
      </c>
      <c r="M4687" t="s">
        <v>42817</v>
      </c>
    </row>
    <row r="4688" spans="1:13">
      <c r="A4688" t="s">
        <v>177</v>
      </c>
      <c r="B4688" t="s">
        <v>177</v>
      </c>
      <c r="C4688" t="s">
        <v>1812</v>
      </c>
      <c r="D4688" t="s">
        <v>154</v>
      </c>
      <c r="E4688" t="s">
        <v>315</v>
      </c>
      <c r="F4688" t="s">
        <v>11</v>
      </c>
      <c r="G4688" t="s">
        <v>42818</v>
      </c>
      <c r="H4688" t="s">
        <v>2050</v>
      </c>
      <c r="I4688" t="s">
        <v>42819</v>
      </c>
      <c r="J4688" t="s">
        <v>1547</v>
      </c>
      <c r="K4688" t="s">
        <v>42586</v>
      </c>
      <c r="L4688" t="s">
        <v>24911</v>
      </c>
      <c r="M4688" t="s">
        <v>42820</v>
      </c>
    </row>
    <row r="4689" spans="1:13">
      <c r="A4689" t="s">
        <v>177</v>
      </c>
      <c r="B4689" t="s">
        <v>177</v>
      </c>
      <c r="C4689" t="s">
        <v>1812</v>
      </c>
      <c r="D4689" t="s">
        <v>154</v>
      </c>
      <c r="E4689" t="s">
        <v>315</v>
      </c>
      <c r="F4689" t="s">
        <v>20</v>
      </c>
      <c r="G4689" t="s">
        <v>42821</v>
      </c>
      <c r="H4689" t="s">
        <v>2301</v>
      </c>
      <c r="I4689" t="s">
        <v>42763</v>
      </c>
      <c r="J4689" t="s">
        <v>1786</v>
      </c>
      <c r="K4689" t="s">
        <v>42728</v>
      </c>
      <c r="L4689" t="s">
        <v>42822</v>
      </c>
      <c r="M4689" t="s">
        <v>42823</v>
      </c>
    </row>
    <row r="4690" spans="1:13">
      <c r="A4690" t="s">
        <v>177</v>
      </c>
      <c r="B4690" t="s">
        <v>177</v>
      </c>
      <c r="C4690" t="s">
        <v>1812</v>
      </c>
      <c r="D4690" t="s">
        <v>154</v>
      </c>
      <c r="E4690" t="s">
        <v>323</v>
      </c>
      <c r="F4690" t="s">
        <v>3</v>
      </c>
      <c r="G4690" t="s">
        <v>42824</v>
      </c>
      <c r="H4690" t="s">
        <v>2245</v>
      </c>
      <c r="I4690" t="s">
        <v>42825</v>
      </c>
      <c r="J4690" t="s">
        <v>2141</v>
      </c>
      <c r="K4690" t="s">
        <v>42663</v>
      </c>
      <c r="L4690" t="s">
        <v>42826</v>
      </c>
      <c r="M4690" t="s">
        <v>42827</v>
      </c>
    </row>
    <row r="4691" spans="1:13">
      <c r="A4691" t="s">
        <v>177</v>
      </c>
      <c r="B4691" t="s">
        <v>177</v>
      </c>
      <c r="C4691" t="s">
        <v>1812</v>
      </c>
      <c r="D4691" t="s">
        <v>154</v>
      </c>
      <c r="E4691" t="s">
        <v>323</v>
      </c>
      <c r="F4691" t="s">
        <v>10</v>
      </c>
      <c r="G4691" t="s">
        <v>42828</v>
      </c>
      <c r="H4691" t="s">
        <v>1161</v>
      </c>
      <c r="I4691" t="s">
        <v>42829</v>
      </c>
      <c r="J4691" t="s">
        <v>1419</v>
      </c>
      <c r="K4691" t="s">
        <v>42830</v>
      </c>
      <c r="L4691" t="s">
        <v>26199</v>
      </c>
      <c r="M4691" t="s">
        <v>42831</v>
      </c>
    </row>
    <row r="4692" spans="1:13">
      <c r="A4692" t="s">
        <v>177</v>
      </c>
      <c r="B4692" t="s">
        <v>177</v>
      </c>
      <c r="C4692" t="s">
        <v>1812</v>
      </c>
      <c r="D4692" t="s">
        <v>154</v>
      </c>
      <c r="E4692" t="s">
        <v>323</v>
      </c>
      <c r="F4692" t="s">
        <v>2</v>
      </c>
      <c r="G4692" t="s">
        <v>42832</v>
      </c>
      <c r="H4692" t="s">
        <v>3221</v>
      </c>
      <c r="I4692" t="s">
        <v>42833</v>
      </c>
      <c r="J4692" t="s">
        <v>2461</v>
      </c>
      <c r="K4692" t="s">
        <v>42834</v>
      </c>
      <c r="L4692" t="s">
        <v>42835</v>
      </c>
      <c r="M4692" t="s">
        <v>42836</v>
      </c>
    </row>
    <row r="4693" spans="1:13">
      <c r="A4693" t="s">
        <v>177</v>
      </c>
      <c r="B4693" t="s">
        <v>177</v>
      </c>
      <c r="C4693" t="s">
        <v>1812</v>
      </c>
      <c r="D4693" t="s">
        <v>154</v>
      </c>
      <c r="E4693" t="s">
        <v>323</v>
      </c>
      <c r="F4693" t="s">
        <v>4</v>
      </c>
      <c r="G4693" t="s">
        <v>42837</v>
      </c>
      <c r="H4693" t="s">
        <v>2007</v>
      </c>
      <c r="I4693" t="s">
        <v>42796</v>
      </c>
      <c r="J4693" t="s">
        <v>1744</v>
      </c>
      <c r="K4693" t="s">
        <v>42723</v>
      </c>
      <c r="L4693" t="s">
        <v>469</v>
      </c>
      <c r="M4693" t="s">
        <v>42838</v>
      </c>
    </row>
    <row r="4694" spans="1:13">
      <c r="A4694" t="s">
        <v>177</v>
      </c>
      <c r="B4694" t="s">
        <v>177</v>
      </c>
      <c r="C4694" t="s">
        <v>1812</v>
      </c>
      <c r="D4694" t="s">
        <v>154</v>
      </c>
      <c r="E4694" t="s">
        <v>323</v>
      </c>
      <c r="F4694" t="s">
        <v>11</v>
      </c>
      <c r="G4694" t="s">
        <v>42839</v>
      </c>
      <c r="H4694" t="s">
        <v>1810</v>
      </c>
      <c r="I4694" t="s">
        <v>42747</v>
      </c>
      <c r="J4694" t="s">
        <v>1502</v>
      </c>
      <c r="K4694" t="s">
        <v>42541</v>
      </c>
      <c r="L4694" t="s">
        <v>42748</v>
      </c>
      <c r="M4694" t="s">
        <v>42840</v>
      </c>
    </row>
    <row r="4695" spans="1:13">
      <c r="A4695" t="s">
        <v>177</v>
      </c>
      <c r="B4695" t="s">
        <v>177</v>
      </c>
      <c r="C4695" t="s">
        <v>1812</v>
      </c>
      <c r="D4695" t="s">
        <v>154</v>
      </c>
      <c r="E4695" t="s">
        <v>323</v>
      </c>
      <c r="F4695" t="s">
        <v>20</v>
      </c>
      <c r="G4695" t="s">
        <v>42841</v>
      </c>
      <c r="H4695" t="s">
        <v>2114</v>
      </c>
      <c r="I4695" t="s">
        <v>42518</v>
      </c>
      <c r="J4695" t="s">
        <v>1764</v>
      </c>
      <c r="K4695" t="s">
        <v>42842</v>
      </c>
      <c r="L4695" t="s">
        <v>28375</v>
      </c>
      <c r="M4695" t="s">
        <v>42843</v>
      </c>
    </row>
    <row r="4696" spans="1:13">
      <c r="A4696" t="s">
        <v>177</v>
      </c>
      <c r="B4696" t="s">
        <v>177</v>
      </c>
      <c r="C4696" t="s">
        <v>1812</v>
      </c>
      <c r="D4696" t="s">
        <v>154</v>
      </c>
      <c r="E4696" t="s">
        <v>331</v>
      </c>
      <c r="F4696" t="s">
        <v>3</v>
      </c>
      <c r="G4696" t="s">
        <v>42844</v>
      </c>
      <c r="H4696" t="s">
        <v>2121</v>
      </c>
      <c r="I4696" t="s">
        <v>42845</v>
      </c>
      <c r="J4696" t="s">
        <v>6288</v>
      </c>
      <c r="K4696" t="s">
        <v>42709</v>
      </c>
      <c r="L4696" t="s">
        <v>42846</v>
      </c>
      <c r="M4696" t="s">
        <v>42847</v>
      </c>
    </row>
    <row r="4697" spans="1:13">
      <c r="A4697" t="s">
        <v>177</v>
      </c>
      <c r="B4697" t="s">
        <v>177</v>
      </c>
      <c r="C4697" t="s">
        <v>1812</v>
      </c>
      <c r="D4697" t="s">
        <v>154</v>
      </c>
      <c r="E4697" t="s">
        <v>331</v>
      </c>
      <c r="F4697" t="s">
        <v>10</v>
      </c>
      <c r="G4697" t="s">
        <v>42848</v>
      </c>
      <c r="H4697" t="s">
        <v>3055</v>
      </c>
      <c r="I4697" t="s">
        <v>42849</v>
      </c>
      <c r="J4697" t="s">
        <v>2595</v>
      </c>
      <c r="K4697" t="s">
        <v>42599</v>
      </c>
      <c r="L4697" t="s">
        <v>42850</v>
      </c>
      <c r="M4697" t="s">
        <v>42851</v>
      </c>
    </row>
    <row r="4698" spans="1:13">
      <c r="A4698" t="s">
        <v>177</v>
      </c>
      <c r="B4698" t="s">
        <v>177</v>
      </c>
      <c r="C4698" t="s">
        <v>1812</v>
      </c>
      <c r="D4698" t="s">
        <v>154</v>
      </c>
      <c r="E4698" t="s">
        <v>331</v>
      </c>
      <c r="F4698" t="s">
        <v>2</v>
      </c>
      <c r="G4698" t="s">
        <v>42852</v>
      </c>
      <c r="H4698" t="s">
        <v>2781</v>
      </c>
      <c r="I4698" t="s">
        <v>42853</v>
      </c>
      <c r="J4698" t="s">
        <v>1719</v>
      </c>
      <c r="K4698" t="s">
        <v>42854</v>
      </c>
      <c r="L4698" t="s">
        <v>42855</v>
      </c>
      <c r="M4698" t="s">
        <v>42856</v>
      </c>
    </row>
    <row r="4699" spans="1:13">
      <c r="A4699" t="s">
        <v>177</v>
      </c>
      <c r="B4699" t="s">
        <v>177</v>
      </c>
      <c r="C4699" t="s">
        <v>1812</v>
      </c>
      <c r="D4699" t="s">
        <v>154</v>
      </c>
      <c r="E4699" t="s">
        <v>331</v>
      </c>
      <c r="F4699" t="s">
        <v>4</v>
      </c>
      <c r="G4699" t="s">
        <v>42857</v>
      </c>
      <c r="H4699" t="s">
        <v>1698</v>
      </c>
      <c r="I4699" t="s">
        <v>42858</v>
      </c>
      <c r="J4699" t="s">
        <v>1547</v>
      </c>
      <c r="K4699" t="s">
        <v>42586</v>
      </c>
      <c r="L4699" t="s">
        <v>30225</v>
      </c>
      <c r="M4699" t="s">
        <v>42859</v>
      </c>
    </row>
    <row r="4700" spans="1:13">
      <c r="A4700" t="s">
        <v>177</v>
      </c>
      <c r="B4700" t="s">
        <v>177</v>
      </c>
      <c r="C4700" t="s">
        <v>1812</v>
      </c>
      <c r="D4700" t="s">
        <v>154</v>
      </c>
      <c r="E4700" t="s">
        <v>331</v>
      </c>
      <c r="F4700" t="s">
        <v>11</v>
      </c>
      <c r="G4700" t="s">
        <v>42860</v>
      </c>
      <c r="H4700" t="s">
        <v>1918</v>
      </c>
      <c r="I4700" t="s">
        <v>42653</v>
      </c>
      <c r="J4700" t="s">
        <v>1051</v>
      </c>
      <c r="K4700" t="s">
        <v>42589</v>
      </c>
      <c r="L4700" t="s">
        <v>42861</v>
      </c>
      <c r="M4700" t="s">
        <v>42862</v>
      </c>
    </row>
    <row r="4701" spans="1:13">
      <c r="A4701" t="s">
        <v>177</v>
      </c>
      <c r="B4701" t="s">
        <v>177</v>
      </c>
      <c r="C4701" t="s">
        <v>1812</v>
      </c>
      <c r="D4701" t="s">
        <v>154</v>
      </c>
      <c r="E4701" t="s">
        <v>331</v>
      </c>
      <c r="F4701" t="s">
        <v>20</v>
      </c>
      <c r="G4701" t="s">
        <v>42863</v>
      </c>
      <c r="H4701" t="s">
        <v>1721</v>
      </c>
      <c r="I4701" t="s">
        <v>42864</v>
      </c>
      <c r="J4701" t="s">
        <v>1592</v>
      </c>
      <c r="K4701" t="s">
        <v>42563</v>
      </c>
      <c r="L4701" t="s">
        <v>38037</v>
      </c>
      <c r="M4701" t="s">
        <v>42865</v>
      </c>
    </row>
    <row r="4702" spans="1:13">
      <c r="A4702" t="s">
        <v>177</v>
      </c>
      <c r="B4702" t="s">
        <v>177</v>
      </c>
      <c r="C4702" t="s">
        <v>1812</v>
      </c>
      <c r="D4702" t="s">
        <v>155</v>
      </c>
      <c r="E4702" t="s">
        <v>339</v>
      </c>
      <c r="F4702" t="s">
        <v>3</v>
      </c>
      <c r="G4702" t="s">
        <v>42866</v>
      </c>
      <c r="H4702" t="s">
        <v>5550</v>
      </c>
      <c r="I4702" t="s">
        <v>42867</v>
      </c>
      <c r="J4702" t="s">
        <v>7245</v>
      </c>
      <c r="K4702" t="s">
        <v>42868</v>
      </c>
      <c r="L4702" t="s">
        <v>42869</v>
      </c>
      <c r="M4702" t="s">
        <v>42870</v>
      </c>
    </row>
    <row r="4703" spans="1:13">
      <c r="A4703" t="s">
        <v>177</v>
      </c>
      <c r="B4703" t="s">
        <v>177</v>
      </c>
      <c r="C4703" t="s">
        <v>1812</v>
      </c>
      <c r="D4703" t="s">
        <v>155</v>
      </c>
      <c r="E4703" t="s">
        <v>339</v>
      </c>
      <c r="F4703" t="s">
        <v>10</v>
      </c>
      <c r="G4703" t="s">
        <v>42871</v>
      </c>
      <c r="H4703" t="s">
        <v>2630</v>
      </c>
      <c r="I4703" t="s">
        <v>42872</v>
      </c>
      <c r="J4703" t="s">
        <v>3154</v>
      </c>
      <c r="K4703" t="s">
        <v>42873</v>
      </c>
      <c r="L4703" t="s">
        <v>42874</v>
      </c>
      <c r="M4703" t="s">
        <v>42875</v>
      </c>
    </row>
    <row r="4704" spans="1:13">
      <c r="A4704" t="s">
        <v>177</v>
      </c>
      <c r="B4704" t="s">
        <v>177</v>
      </c>
      <c r="C4704" t="s">
        <v>1812</v>
      </c>
      <c r="D4704" t="s">
        <v>155</v>
      </c>
      <c r="E4704" t="s">
        <v>339</v>
      </c>
      <c r="F4704" t="s">
        <v>2</v>
      </c>
      <c r="G4704" t="s">
        <v>42876</v>
      </c>
      <c r="H4704" t="s">
        <v>1256</v>
      </c>
      <c r="I4704" t="s">
        <v>42877</v>
      </c>
      <c r="J4704" t="s">
        <v>2674</v>
      </c>
      <c r="K4704" t="s">
        <v>42627</v>
      </c>
      <c r="L4704" t="s">
        <v>42878</v>
      </c>
      <c r="M4704" t="s">
        <v>42879</v>
      </c>
    </row>
    <row r="4705" spans="1:13">
      <c r="A4705" t="s">
        <v>177</v>
      </c>
      <c r="B4705" t="s">
        <v>177</v>
      </c>
      <c r="C4705" t="s">
        <v>1812</v>
      </c>
      <c r="D4705" t="s">
        <v>155</v>
      </c>
      <c r="E4705" t="s">
        <v>339</v>
      </c>
      <c r="F4705" t="s">
        <v>4</v>
      </c>
      <c r="G4705" t="s">
        <v>42880</v>
      </c>
      <c r="H4705" t="s">
        <v>1968</v>
      </c>
      <c r="I4705" t="s">
        <v>42881</v>
      </c>
      <c r="J4705" t="s">
        <v>2052</v>
      </c>
      <c r="K4705" t="s">
        <v>42510</v>
      </c>
      <c r="L4705" t="s">
        <v>42882</v>
      </c>
      <c r="M4705" t="s">
        <v>42883</v>
      </c>
    </row>
    <row r="4706" spans="1:13">
      <c r="A4706" t="s">
        <v>177</v>
      </c>
      <c r="B4706" t="s">
        <v>177</v>
      </c>
      <c r="C4706" t="s">
        <v>1812</v>
      </c>
      <c r="D4706" t="s">
        <v>155</v>
      </c>
      <c r="E4706" t="s">
        <v>339</v>
      </c>
      <c r="F4706" t="s">
        <v>11</v>
      </c>
      <c r="G4706" t="s">
        <v>42884</v>
      </c>
      <c r="H4706" t="s">
        <v>2278</v>
      </c>
      <c r="I4706" t="s">
        <v>42536</v>
      </c>
      <c r="J4706" t="s">
        <v>1590</v>
      </c>
      <c r="K4706" t="s">
        <v>42519</v>
      </c>
      <c r="L4706" t="s">
        <v>42885</v>
      </c>
      <c r="M4706" t="s">
        <v>34439</v>
      </c>
    </row>
    <row r="4707" spans="1:13">
      <c r="A4707" t="s">
        <v>177</v>
      </c>
      <c r="B4707" t="s">
        <v>177</v>
      </c>
      <c r="C4707" t="s">
        <v>1812</v>
      </c>
      <c r="D4707" t="s">
        <v>155</v>
      </c>
      <c r="E4707" t="s">
        <v>339</v>
      </c>
      <c r="F4707" t="s">
        <v>20</v>
      </c>
      <c r="G4707" t="s">
        <v>42886</v>
      </c>
      <c r="H4707" t="s">
        <v>2137</v>
      </c>
      <c r="I4707" t="s">
        <v>42887</v>
      </c>
      <c r="J4707" t="s">
        <v>1698</v>
      </c>
      <c r="K4707" t="s">
        <v>42515</v>
      </c>
      <c r="L4707" t="s">
        <v>36992</v>
      </c>
      <c r="M4707" t="s">
        <v>42888</v>
      </c>
    </row>
    <row r="4708" spans="1:13">
      <c r="A4708" t="s">
        <v>177</v>
      </c>
      <c r="B4708" t="s">
        <v>177</v>
      </c>
      <c r="C4708" t="s">
        <v>1812</v>
      </c>
      <c r="D4708" t="s">
        <v>155</v>
      </c>
      <c r="E4708" t="s">
        <v>347</v>
      </c>
      <c r="F4708" t="s">
        <v>3</v>
      </c>
      <c r="G4708" t="s">
        <v>42889</v>
      </c>
      <c r="H4708" t="s">
        <v>3876</v>
      </c>
      <c r="I4708" t="s">
        <v>42890</v>
      </c>
      <c r="J4708" t="s">
        <v>4624</v>
      </c>
      <c r="K4708" t="s">
        <v>42891</v>
      </c>
      <c r="L4708" t="s">
        <v>42892</v>
      </c>
      <c r="M4708" t="s">
        <v>42893</v>
      </c>
    </row>
    <row r="4709" spans="1:13">
      <c r="A4709" t="s">
        <v>177</v>
      </c>
      <c r="B4709" t="s">
        <v>177</v>
      </c>
      <c r="C4709" t="s">
        <v>1812</v>
      </c>
      <c r="D4709" t="s">
        <v>155</v>
      </c>
      <c r="E4709" t="s">
        <v>347</v>
      </c>
      <c r="F4709" t="s">
        <v>10</v>
      </c>
      <c r="G4709" t="s">
        <v>42894</v>
      </c>
      <c r="H4709" t="s">
        <v>910</v>
      </c>
      <c r="I4709" t="s">
        <v>42895</v>
      </c>
      <c r="J4709" t="s">
        <v>2187</v>
      </c>
      <c r="K4709" t="s">
        <v>42896</v>
      </c>
      <c r="L4709" t="s">
        <v>42897</v>
      </c>
      <c r="M4709" t="s">
        <v>42898</v>
      </c>
    </row>
    <row r="4710" spans="1:13">
      <c r="A4710" t="s">
        <v>177</v>
      </c>
      <c r="B4710" t="s">
        <v>177</v>
      </c>
      <c r="C4710" t="s">
        <v>1812</v>
      </c>
      <c r="D4710" t="s">
        <v>155</v>
      </c>
      <c r="E4710" t="s">
        <v>347</v>
      </c>
      <c r="F4710" t="s">
        <v>2</v>
      </c>
      <c r="G4710" t="s">
        <v>42899</v>
      </c>
      <c r="H4710" t="s">
        <v>3253</v>
      </c>
      <c r="I4710" t="s">
        <v>42900</v>
      </c>
      <c r="J4710" t="s">
        <v>2608</v>
      </c>
      <c r="K4710" t="s">
        <v>42901</v>
      </c>
      <c r="L4710" t="s">
        <v>42902</v>
      </c>
      <c r="M4710" t="s">
        <v>42903</v>
      </c>
    </row>
    <row r="4711" spans="1:13">
      <c r="A4711" t="s">
        <v>177</v>
      </c>
      <c r="B4711" t="s">
        <v>177</v>
      </c>
      <c r="C4711" t="s">
        <v>1812</v>
      </c>
      <c r="D4711" t="s">
        <v>155</v>
      </c>
      <c r="E4711" t="s">
        <v>347</v>
      </c>
      <c r="F4711" t="s">
        <v>4</v>
      </c>
      <c r="G4711" t="s">
        <v>42904</v>
      </c>
      <c r="H4711" t="s">
        <v>2007</v>
      </c>
      <c r="I4711" t="s">
        <v>42796</v>
      </c>
      <c r="J4711" t="s">
        <v>1721</v>
      </c>
      <c r="K4711" t="s">
        <v>42905</v>
      </c>
      <c r="L4711" t="s">
        <v>469</v>
      </c>
      <c r="M4711" t="s">
        <v>42906</v>
      </c>
    </row>
    <row r="4712" spans="1:13">
      <c r="A4712" t="s">
        <v>177</v>
      </c>
      <c r="B4712" t="s">
        <v>177</v>
      </c>
      <c r="C4712" t="s">
        <v>1812</v>
      </c>
      <c r="D4712" t="s">
        <v>155</v>
      </c>
      <c r="E4712" t="s">
        <v>347</v>
      </c>
      <c r="F4712" t="s">
        <v>11</v>
      </c>
      <c r="G4712" t="s">
        <v>42907</v>
      </c>
      <c r="H4712" t="s">
        <v>2027</v>
      </c>
      <c r="I4712" t="s">
        <v>42722</v>
      </c>
      <c r="J4712" t="s">
        <v>1504</v>
      </c>
      <c r="K4712" t="s">
        <v>42773</v>
      </c>
      <c r="L4712" t="s">
        <v>24935</v>
      </c>
      <c r="M4712" t="s">
        <v>42908</v>
      </c>
    </row>
    <row r="4713" spans="1:13">
      <c r="A4713" t="s">
        <v>177</v>
      </c>
      <c r="B4713" t="s">
        <v>177</v>
      </c>
      <c r="C4713" t="s">
        <v>1812</v>
      </c>
      <c r="D4713" t="s">
        <v>155</v>
      </c>
      <c r="E4713" t="s">
        <v>347</v>
      </c>
      <c r="F4713" t="s">
        <v>20</v>
      </c>
      <c r="G4713" t="s">
        <v>42909</v>
      </c>
      <c r="H4713" t="s">
        <v>2137</v>
      </c>
      <c r="I4713" t="s">
        <v>42887</v>
      </c>
      <c r="J4713" t="s">
        <v>1744</v>
      </c>
      <c r="K4713" t="s">
        <v>42723</v>
      </c>
      <c r="L4713" t="s">
        <v>36992</v>
      </c>
      <c r="M4713" t="s">
        <v>42910</v>
      </c>
    </row>
    <row r="4714" spans="1:13">
      <c r="A4714" t="s">
        <v>177</v>
      </c>
      <c r="B4714" t="s">
        <v>177</v>
      </c>
      <c r="C4714" t="s">
        <v>1812</v>
      </c>
      <c r="D4714" t="s">
        <v>155</v>
      </c>
      <c r="E4714" t="s">
        <v>230</v>
      </c>
      <c r="F4714" t="s">
        <v>3</v>
      </c>
      <c r="G4714" t="s">
        <v>42911</v>
      </c>
      <c r="H4714" t="s">
        <v>6896</v>
      </c>
      <c r="I4714" t="s">
        <v>42912</v>
      </c>
      <c r="J4714" t="s">
        <v>3454</v>
      </c>
      <c r="K4714" t="s">
        <v>42913</v>
      </c>
      <c r="L4714" t="s">
        <v>42914</v>
      </c>
      <c r="M4714" t="s">
        <v>42915</v>
      </c>
    </row>
    <row r="4715" spans="1:13">
      <c r="A4715" t="s">
        <v>177</v>
      </c>
      <c r="B4715" t="s">
        <v>177</v>
      </c>
      <c r="C4715" t="s">
        <v>1812</v>
      </c>
      <c r="D4715" t="s">
        <v>155</v>
      </c>
      <c r="E4715" t="s">
        <v>230</v>
      </c>
      <c r="F4715" t="s">
        <v>10</v>
      </c>
      <c r="G4715" t="s">
        <v>42916</v>
      </c>
      <c r="H4715" t="s">
        <v>1623</v>
      </c>
      <c r="I4715" t="s">
        <v>42917</v>
      </c>
      <c r="J4715" t="s">
        <v>3720</v>
      </c>
      <c r="K4715" t="s">
        <v>42918</v>
      </c>
      <c r="L4715" t="s">
        <v>42919</v>
      </c>
      <c r="M4715" t="s">
        <v>34365</v>
      </c>
    </row>
    <row r="4716" spans="1:13">
      <c r="A4716" t="s">
        <v>177</v>
      </c>
      <c r="B4716" t="s">
        <v>177</v>
      </c>
      <c r="C4716" t="s">
        <v>1812</v>
      </c>
      <c r="D4716" t="s">
        <v>155</v>
      </c>
      <c r="E4716" t="s">
        <v>230</v>
      </c>
      <c r="F4716" t="s">
        <v>2</v>
      </c>
      <c r="G4716" t="s">
        <v>42920</v>
      </c>
      <c r="H4716" t="s">
        <v>1982</v>
      </c>
      <c r="I4716" t="s">
        <v>42785</v>
      </c>
      <c r="J4716" t="s">
        <v>1808</v>
      </c>
      <c r="K4716" t="s">
        <v>42921</v>
      </c>
      <c r="L4716" t="s">
        <v>42786</v>
      </c>
      <c r="M4716" t="s">
        <v>42922</v>
      </c>
    </row>
    <row r="4717" spans="1:13">
      <c r="A4717" t="s">
        <v>177</v>
      </c>
      <c r="B4717" t="s">
        <v>177</v>
      </c>
      <c r="C4717" t="s">
        <v>1812</v>
      </c>
      <c r="D4717" t="s">
        <v>155</v>
      </c>
      <c r="E4717" t="s">
        <v>230</v>
      </c>
      <c r="F4717" t="s">
        <v>4</v>
      </c>
      <c r="G4717" t="s">
        <v>42923</v>
      </c>
      <c r="H4717" t="s">
        <v>2052</v>
      </c>
      <c r="I4717" t="s">
        <v>42659</v>
      </c>
      <c r="J4717" t="s">
        <v>1875</v>
      </c>
      <c r="K4717" t="s">
        <v>42638</v>
      </c>
      <c r="L4717" t="s">
        <v>42361</v>
      </c>
      <c r="M4717" t="s">
        <v>42924</v>
      </c>
    </row>
    <row r="4718" spans="1:13">
      <c r="A4718" t="s">
        <v>177</v>
      </c>
      <c r="B4718" t="s">
        <v>177</v>
      </c>
      <c r="C4718" t="s">
        <v>1812</v>
      </c>
      <c r="D4718" t="s">
        <v>155</v>
      </c>
      <c r="E4718" t="s">
        <v>230</v>
      </c>
      <c r="F4718" t="s">
        <v>11</v>
      </c>
      <c r="G4718" t="s">
        <v>42925</v>
      </c>
      <c r="H4718" t="s">
        <v>1939</v>
      </c>
      <c r="I4718" t="s">
        <v>42751</v>
      </c>
      <c r="J4718" t="s">
        <v>1504</v>
      </c>
      <c r="K4718" t="s">
        <v>42773</v>
      </c>
      <c r="L4718" t="s">
        <v>42926</v>
      </c>
      <c r="M4718" t="s">
        <v>42927</v>
      </c>
    </row>
    <row r="4719" spans="1:13">
      <c r="A4719" t="s">
        <v>177</v>
      </c>
      <c r="B4719" t="s">
        <v>177</v>
      </c>
      <c r="C4719" t="s">
        <v>1812</v>
      </c>
      <c r="D4719" t="s">
        <v>155</v>
      </c>
      <c r="E4719" t="s">
        <v>230</v>
      </c>
      <c r="F4719" t="s">
        <v>20</v>
      </c>
      <c r="G4719" t="s">
        <v>42928</v>
      </c>
      <c r="H4719" t="s">
        <v>2159</v>
      </c>
      <c r="I4719" t="s">
        <v>42929</v>
      </c>
      <c r="J4719" t="s">
        <v>1810</v>
      </c>
      <c r="K4719" t="s">
        <v>42930</v>
      </c>
      <c r="L4719" t="s">
        <v>18752</v>
      </c>
      <c r="M4719" t="s">
        <v>42931</v>
      </c>
    </row>
    <row r="4720" spans="1:13">
      <c r="A4720" t="s">
        <v>177</v>
      </c>
      <c r="B4720" t="s">
        <v>177</v>
      </c>
      <c r="C4720" t="s">
        <v>1812</v>
      </c>
      <c r="D4720" t="s">
        <v>155</v>
      </c>
      <c r="E4720" t="s">
        <v>300</v>
      </c>
      <c r="F4720" t="s">
        <v>3</v>
      </c>
      <c r="G4720" t="s">
        <v>42932</v>
      </c>
      <c r="H4720" t="s">
        <v>1303</v>
      </c>
      <c r="I4720" t="s">
        <v>42933</v>
      </c>
      <c r="J4720" t="s">
        <v>4821</v>
      </c>
      <c r="K4720" t="s">
        <v>42934</v>
      </c>
      <c r="L4720" t="s">
        <v>42935</v>
      </c>
      <c r="M4720" t="s">
        <v>42936</v>
      </c>
    </row>
    <row r="4721" spans="1:13">
      <c r="A4721" t="s">
        <v>177</v>
      </c>
      <c r="B4721" t="s">
        <v>177</v>
      </c>
      <c r="C4721" t="s">
        <v>1812</v>
      </c>
      <c r="D4721" t="s">
        <v>155</v>
      </c>
      <c r="E4721" t="s">
        <v>300</v>
      </c>
      <c r="F4721" t="s">
        <v>10</v>
      </c>
      <c r="G4721" t="s">
        <v>42937</v>
      </c>
      <c r="H4721" t="s">
        <v>3073</v>
      </c>
      <c r="I4721" t="s">
        <v>42938</v>
      </c>
      <c r="J4721" t="s">
        <v>2779</v>
      </c>
      <c r="K4721" t="s">
        <v>42939</v>
      </c>
      <c r="L4721" t="s">
        <v>42940</v>
      </c>
      <c r="M4721" t="s">
        <v>42941</v>
      </c>
    </row>
    <row r="4722" spans="1:13">
      <c r="A4722" t="s">
        <v>177</v>
      </c>
      <c r="B4722" t="s">
        <v>177</v>
      </c>
      <c r="C4722" t="s">
        <v>1812</v>
      </c>
      <c r="D4722" t="s">
        <v>155</v>
      </c>
      <c r="E4722" t="s">
        <v>300</v>
      </c>
      <c r="F4722" t="s">
        <v>2</v>
      </c>
      <c r="G4722" t="s">
        <v>42942</v>
      </c>
      <c r="H4722" t="s">
        <v>2281</v>
      </c>
      <c r="I4722" t="s">
        <v>8991</v>
      </c>
      <c r="J4722" t="s">
        <v>2029</v>
      </c>
      <c r="K4722" t="s">
        <v>42697</v>
      </c>
      <c r="L4722" t="s">
        <v>42943</v>
      </c>
      <c r="M4722" t="s">
        <v>27231</v>
      </c>
    </row>
    <row r="4723" spans="1:13">
      <c r="A4723" t="s">
        <v>177</v>
      </c>
      <c r="B4723" t="s">
        <v>177</v>
      </c>
      <c r="C4723" t="s">
        <v>1812</v>
      </c>
      <c r="D4723" t="s">
        <v>155</v>
      </c>
      <c r="E4723" t="s">
        <v>300</v>
      </c>
      <c r="F4723" t="s">
        <v>4</v>
      </c>
      <c r="G4723" t="s">
        <v>42944</v>
      </c>
      <c r="H4723" t="s">
        <v>1592</v>
      </c>
      <c r="I4723" t="s">
        <v>42767</v>
      </c>
      <c r="J4723" t="s">
        <v>1502</v>
      </c>
      <c r="K4723" t="s">
        <v>42541</v>
      </c>
      <c r="L4723" t="s">
        <v>42768</v>
      </c>
      <c r="M4723" t="s">
        <v>42945</v>
      </c>
    </row>
    <row r="4724" spans="1:13">
      <c r="A4724" t="s">
        <v>177</v>
      </c>
      <c r="B4724" t="s">
        <v>177</v>
      </c>
      <c r="C4724" t="s">
        <v>1812</v>
      </c>
      <c r="D4724" t="s">
        <v>155</v>
      </c>
      <c r="E4724" t="s">
        <v>300</v>
      </c>
      <c r="F4724" t="s">
        <v>11</v>
      </c>
      <c r="G4724" t="s">
        <v>42946</v>
      </c>
      <c r="H4724" t="s">
        <v>1547</v>
      </c>
      <c r="I4724" t="s">
        <v>42947</v>
      </c>
      <c r="J4724" t="s">
        <v>3800</v>
      </c>
      <c r="K4724" t="s">
        <v>3808</v>
      </c>
      <c r="L4724" t="s">
        <v>4355</v>
      </c>
      <c r="M4724" t="s">
        <v>6724</v>
      </c>
    </row>
    <row r="4725" spans="1:13">
      <c r="A4725" t="s">
        <v>177</v>
      </c>
      <c r="B4725" t="s">
        <v>177</v>
      </c>
      <c r="C4725" t="s">
        <v>1812</v>
      </c>
      <c r="D4725" t="s">
        <v>155</v>
      </c>
      <c r="E4725" t="s">
        <v>300</v>
      </c>
      <c r="F4725" t="s">
        <v>20</v>
      </c>
      <c r="G4725" t="s">
        <v>42948</v>
      </c>
      <c r="H4725" t="s">
        <v>1721</v>
      </c>
      <c r="I4725" t="s">
        <v>42864</v>
      </c>
      <c r="J4725" t="s">
        <v>1502</v>
      </c>
      <c r="K4725" t="s">
        <v>42541</v>
      </c>
      <c r="L4725" t="s">
        <v>38037</v>
      </c>
      <c r="M4725" t="s">
        <v>34924</v>
      </c>
    </row>
    <row r="4726" spans="1:13">
      <c r="A4726" t="s">
        <v>177</v>
      </c>
      <c r="B4726" t="s">
        <v>177</v>
      </c>
      <c r="C4726" t="s">
        <v>1812</v>
      </c>
      <c r="D4726" t="s">
        <v>161</v>
      </c>
      <c r="E4726" t="s">
        <v>690</v>
      </c>
      <c r="F4726" t="s">
        <v>3</v>
      </c>
      <c r="G4726" t="s">
        <v>42949</v>
      </c>
      <c r="H4726" t="s">
        <v>3056</v>
      </c>
      <c r="I4726" t="s">
        <v>42950</v>
      </c>
      <c r="J4726" t="s">
        <v>2014</v>
      </c>
      <c r="K4726" t="s">
        <v>42951</v>
      </c>
      <c r="L4726" t="s">
        <v>31880</v>
      </c>
      <c r="M4726" t="s">
        <v>42952</v>
      </c>
    </row>
    <row r="4727" spans="1:13">
      <c r="A4727" t="s">
        <v>177</v>
      </c>
      <c r="B4727" t="s">
        <v>177</v>
      </c>
      <c r="C4727" t="s">
        <v>1812</v>
      </c>
      <c r="D4727" t="s">
        <v>161</v>
      </c>
      <c r="E4727" t="s">
        <v>690</v>
      </c>
      <c r="F4727" t="s">
        <v>10</v>
      </c>
      <c r="G4727" t="s">
        <v>42953</v>
      </c>
      <c r="H4727" t="s">
        <v>2563</v>
      </c>
      <c r="I4727" t="s">
        <v>42954</v>
      </c>
      <c r="J4727" t="s">
        <v>926</v>
      </c>
      <c r="K4727" t="s">
        <v>42955</v>
      </c>
      <c r="L4727" t="s">
        <v>42956</v>
      </c>
      <c r="M4727" t="s">
        <v>42957</v>
      </c>
    </row>
    <row r="4728" spans="1:13">
      <c r="A4728" t="s">
        <v>177</v>
      </c>
      <c r="B4728" t="s">
        <v>177</v>
      </c>
      <c r="C4728" t="s">
        <v>1812</v>
      </c>
      <c r="D4728" t="s">
        <v>161</v>
      </c>
      <c r="E4728" t="s">
        <v>690</v>
      </c>
      <c r="F4728" t="s">
        <v>2</v>
      </c>
      <c r="G4728" t="s">
        <v>42958</v>
      </c>
      <c r="H4728" t="s">
        <v>2404</v>
      </c>
      <c r="I4728" t="s">
        <v>42959</v>
      </c>
      <c r="J4728" t="s">
        <v>2029</v>
      </c>
      <c r="K4728" t="s">
        <v>42960</v>
      </c>
      <c r="L4728" t="s">
        <v>25672</v>
      </c>
      <c r="M4728" t="s">
        <v>26482</v>
      </c>
    </row>
    <row r="4729" spans="1:13">
      <c r="A4729" t="s">
        <v>177</v>
      </c>
      <c r="B4729" t="s">
        <v>177</v>
      </c>
      <c r="C4729" t="s">
        <v>1812</v>
      </c>
      <c r="D4729" t="s">
        <v>161</v>
      </c>
      <c r="E4729" t="s">
        <v>690</v>
      </c>
      <c r="F4729" t="s">
        <v>4</v>
      </c>
      <c r="G4729" t="s">
        <v>42961</v>
      </c>
      <c r="H4729" t="s">
        <v>1831</v>
      </c>
      <c r="I4729" t="s">
        <v>42962</v>
      </c>
      <c r="J4729" t="s">
        <v>1592</v>
      </c>
      <c r="K4729" t="s">
        <v>42963</v>
      </c>
      <c r="L4729" t="s">
        <v>25520</v>
      </c>
      <c r="M4729" t="s">
        <v>12950</v>
      </c>
    </row>
    <row r="4730" spans="1:13">
      <c r="A4730" t="s">
        <v>177</v>
      </c>
      <c r="B4730" t="s">
        <v>177</v>
      </c>
      <c r="C4730" t="s">
        <v>1812</v>
      </c>
      <c r="D4730" t="s">
        <v>161</v>
      </c>
      <c r="E4730" t="s">
        <v>690</v>
      </c>
      <c r="F4730" t="s">
        <v>11</v>
      </c>
      <c r="G4730" t="s">
        <v>42964</v>
      </c>
      <c r="H4730" t="s">
        <v>1053</v>
      </c>
      <c r="I4730" t="s">
        <v>42965</v>
      </c>
      <c r="J4730" t="s">
        <v>3800</v>
      </c>
      <c r="K4730" t="s">
        <v>3808</v>
      </c>
      <c r="L4730" t="s">
        <v>25672</v>
      </c>
      <c r="M4730" t="s">
        <v>9826</v>
      </c>
    </row>
    <row r="4731" spans="1:13">
      <c r="A4731" t="s">
        <v>177</v>
      </c>
      <c r="B4731" t="s">
        <v>177</v>
      </c>
      <c r="C4731" t="s">
        <v>1812</v>
      </c>
      <c r="D4731" t="s">
        <v>161</v>
      </c>
      <c r="E4731" t="s">
        <v>690</v>
      </c>
      <c r="F4731" t="s">
        <v>20</v>
      </c>
      <c r="G4731" t="s">
        <v>42966</v>
      </c>
      <c r="H4731" t="s">
        <v>1592</v>
      </c>
      <c r="I4731" t="s">
        <v>42967</v>
      </c>
      <c r="J4731" t="s">
        <v>1051</v>
      </c>
      <c r="K4731" t="s">
        <v>42968</v>
      </c>
      <c r="L4731" t="s">
        <v>42969</v>
      </c>
      <c r="M4731" t="s">
        <v>16358</v>
      </c>
    </row>
    <row r="4732" spans="1:13">
      <c r="A4732" t="s">
        <v>177</v>
      </c>
      <c r="B4732" t="s">
        <v>177</v>
      </c>
      <c r="C4732" t="s">
        <v>1812</v>
      </c>
      <c r="D4732" t="s">
        <v>161</v>
      </c>
      <c r="E4732" t="s">
        <v>698</v>
      </c>
      <c r="F4732" t="s">
        <v>3</v>
      </c>
      <c r="G4732" t="s">
        <v>42970</v>
      </c>
      <c r="H4732" t="s">
        <v>2322</v>
      </c>
      <c r="I4732" t="s">
        <v>42971</v>
      </c>
      <c r="J4732" t="s">
        <v>2941</v>
      </c>
      <c r="K4732" t="s">
        <v>42972</v>
      </c>
      <c r="L4732" t="s">
        <v>40461</v>
      </c>
      <c r="M4732" t="s">
        <v>42973</v>
      </c>
    </row>
    <row r="4733" spans="1:13">
      <c r="A4733" t="s">
        <v>177</v>
      </c>
      <c r="B4733" t="s">
        <v>177</v>
      </c>
      <c r="C4733" t="s">
        <v>1812</v>
      </c>
      <c r="D4733" t="s">
        <v>161</v>
      </c>
      <c r="E4733" t="s">
        <v>698</v>
      </c>
      <c r="F4733" t="s">
        <v>10</v>
      </c>
      <c r="G4733" t="s">
        <v>42974</v>
      </c>
      <c r="H4733" t="s">
        <v>1982</v>
      </c>
      <c r="I4733" t="s">
        <v>42975</v>
      </c>
      <c r="J4733" t="s">
        <v>1937</v>
      </c>
      <c r="K4733" t="s">
        <v>42976</v>
      </c>
      <c r="L4733" t="s">
        <v>42977</v>
      </c>
      <c r="M4733" t="s">
        <v>42978</v>
      </c>
    </row>
    <row r="4734" spans="1:13">
      <c r="A4734" t="s">
        <v>177</v>
      </c>
      <c r="B4734" t="s">
        <v>177</v>
      </c>
      <c r="C4734" t="s">
        <v>1812</v>
      </c>
      <c r="D4734" t="s">
        <v>161</v>
      </c>
      <c r="E4734" t="s">
        <v>698</v>
      </c>
      <c r="F4734" t="s">
        <v>2</v>
      </c>
      <c r="G4734" t="s">
        <v>42979</v>
      </c>
      <c r="H4734" t="s">
        <v>2530</v>
      </c>
      <c r="I4734" t="s">
        <v>42980</v>
      </c>
      <c r="J4734" t="s">
        <v>2049</v>
      </c>
      <c r="K4734" t="s">
        <v>42981</v>
      </c>
      <c r="L4734" t="s">
        <v>42982</v>
      </c>
      <c r="M4734" t="s">
        <v>42412</v>
      </c>
    </row>
    <row r="4735" spans="1:13">
      <c r="A4735" t="s">
        <v>177</v>
      </c>
      <c r="B4735" t="s">
        <v>177</v>
      </c>
      <c r="C4735" t="s">
        <v>1812</v>
      </c>
      <c r="D4735" t="s">
        <v>161</v>
      </c>
      <c r="E4735" t="s">
        <v>698</v>
      </c>
      <c r="F4735" t="s">
        <v>4</v>
      </c>
      <c r="G4735" t="s">
        <v>42983</v>
      </c>
      <c r="H4735" t="s">
        <v>1786</v>
      </c>
      <c r="I4735" t="s">
        <v>5765</v>
      </c>
      <c r="J4735" t="s">
        <v>1657</v>
      </c>
      <c r="K4735" t="s">
        <v>42984</v>
      </c>
      <c r="L4735" t="s">
        <v>42822</v>
      </c>
      <c r="M4735" t="s">
        <v>42985</v>
      </c>
    </row>
    <row r="4736" spans="1:13">
      <c r="A4736" t="s">
        <v>177</v>
      </c>
      <c r="B4736" t="s">
        <v>177</v>
      </c>
      <c r="C4736" t="s">
        <v>1812</v>
      </c>
      <c r="D4736" t="s">
        <v>161</v>
      </c>
      <c r="E4736" t="s">
        <v>698</v>
      </c>
      <c r="F4736" t="s">
        <v>11</v>
      </c>
      <c r="G4736" t="s">
        <v>42986</v>
      </c>
      <c r="H4736" t="s">
        <v>1613</v>
      </c>
      <c r="I4736" t="s">
        <v>42987</v>
      </c>
      <c r="J4736" t="s">
        <v>1504</v>
      </c>
      <c r="K4736" t="s">
        <v>42988</v>
      </c>
      <c r="L4736" t="s">
        <v>42989</v>
      </c>
      <c r="M4736" t="s">
        <v>42990</v>
      </c>
    </row>
    <row r="4737" spans="1:13">
      <c r="A4737" t="s">
        <v>177</v>
      </c>
      <c r="B4737" t="s">
        <v>177</v>
      </c>
      <c r="C4737" t="s">
        <v>1812</v>
      </c>
      <c r="D4737" t="s">
        <v>161</v>
      </c>
      <c r="E4737" t="s">
        <v>698</v>
      </c>
      <c r="F4737" t="s">
        <v>20</v>
      </c>
      <c r="G4737" t="s">
        <v>42991</v>
      </c>
      <c r="H4737" t="s">
        <v>1786</v>
      </c>
      <c r="I4737" t="s">
        <v>5765</v>
      </c>
      <c r="J4737" t="s">
        <v>1547</v>
      </c>
      <c r="K4737" t="s">
        <v>42992</v>
      </c>
      <c r="L4737" t="s">
        <v>42993</v>
      </c>
      <c r="M4737" t="s">
        <v>42985</v>
      </c>
    </row>
    <row r="4738" spans="1:13">
      <c r="A4738" t="s">
        <v>177</v>
      </c>
      <c r="B4738" t="s">
        <v>177</v>
      </c>
      <c r="C4738" t="s">
        <v>1812</v>
      </c>
      <c r="D4738" t="s">
        <v>161</v>
      </c>
      <c r="E4738" t="s">
        <v>706</v>
      </c>
      <c r="F4738" t="s">
        <v>3</v>
      </c>
      <c r="G4738" t="s">
        <v>42994</v>
      </c>
      <c r="H4738" t="s">
        <v>1291</v>
      </c>
      <c r="I4738" t="s">
        <v>42995</v>
      </c>
      <c r="J4738" t="s">
        <v>3056</v>
      </c>
      <c r="K4738" t="s">
        <v>42996</v>
      </c>
      <c r="L4738" t="s">
        <v>42997</v>
      </c>
      <c r="M4738" t="s">
        <v>42998</v>
      </c>
    </row>
    <row r="4739" spans="1:13">
      <c r="A4739" t="s">
        <v>177</v>
      </c>
      <c r="B4739" t="s">
        <v>177</v>
      </c>
      <c r="C4739" t="s">
        <v>1812</v>
      </c>
      <c r="D4739" t="s">
        <v>161</v>
      </c>
      <c r="E4739" t="s">
        <v>706</v>
      </c>
      <c r="F4739" t="s">
        <v>10</v>
      </c>
      <c r="G4739" t="s">
        <v>42999</v>
      </c>
      <c r="H4739" t="s">
        <v>2481</v>
      </c>
      <c r="I4739" t="s">
        <v>43000</v>
      </c>
      <c r="J4739" t="s">
        <v>2324</v>
      </c>
      <c r="K4739" t="s">
        <v>43001</v>
      </c>
      <c r="L4739" t="s">
        <v>43002</v>
      </c>
      <c r="M4739" t="s">
        <v>42014</v>
      </c>
    </row>
    <row r="4740" spans="1:13">
      <c r="A4740" t="s">
        <v>177</v>
      </c>
      <c r="B4740" t="s">
        <v>177</v>
      </c>
      <c r="C4740" t="s">
        <v>1812</v>
      </c>
      <c r="D4740" t="s">
        <v>161</v>
      </c>
      <c r="E4740" t="s">
        <v>706</v>
      </c>
      <c r="F4740" t="s">
        <v>2</v>
      </c>
      <c r="G4740" t="s">
        <v>43003</v>
      </c>
      <c r="H4740" t="s">
        <v>2007</v>
      </c>
      <c r="I4740" t="s">
        <v>43004</v>
      </c>
      <c r="J4740" t="s">
        <v>1875</v>
      </c>
      <c r="K4740" t="s">
        <v>43005</v>
      </c>
      <c r="L4740" t="s">
        <v>43006</v>
      </c>
      <c r="M4740" t="s">
        <v>43007</v>
      </c>
    </row>
    <row r="4741" spans="1:13">
      <c r="A4741" t="s">
        <v>177</v>
      </c>
      <c r="B4741" t="s">
        <v>177</v>
      </c>
      <c r="C4741" t="s">
        <v>1812</v>
      </c>
      <c r="D4741" t="s">
        <v>161</v>
      </c>
      <c r="E4741" t="s">
        <v>706</v>
      </c>
      <c r="F4741" t="s">
        <v>4</v>
      </c>
      <c r="G4741" t="s">
        <v>43008</v>
      </c>
      <c r="H4741" t="s">
        <v>1613</v>
      </c>
      <c r="I4741" t="s">
        <v>42987</v>
      </c>
      <c r="J4741" t="s">
        <v>1504</v>
      </c>
      <c r="K4741" t="s">
        <v>42988</v>
      </c>
      <c r="L4741" t="s">
        <v>18530</v>
      </c>
      <c r="M4741" t="s">
        <v>34723</v>
      </c>
    </row>
    <row r="4742" spans="1:13">
      <c r="A4742" t="s">
        <v>177</v>
      </c>
      <c r="B4742" t="s">
        <v>177</v>
      </c>
      <c r="C4742" t="s">
        <v>1812</v>
      </c>
      <c r="D4742" t="s">
        <v>161</v>
      </c>
      <c r="E4742" t="s">
        <v>706</v>
      </c>
      <c r="F4742" t="s">
        <v>11</v>
      </c>
      <c r="G4742" t="s">
        <v>43009</v>
      </c>
      <c r="H4742" t="s">
        <v>1547</v>
      </c>
      <c r="I4742" t="s">
        <v>43010</v>
      </c>
      <c r="J4742" t="s">
        <v>1482</v>
      </c>
      <c r="K4742" t="s">
        <v>43011</v>
      </c>
      <c r="L4742" t="s">
        <v>31915</v>
      </c>
      <c r="M4742" t="s">
        <v>43012</v>
      </c>
    </row>
    <row r="4743" spans="1:13">
      <c r="A4743" t="s">
        <v>177</v>
      </c>
      <c r="B4743" t="s">
        <v>177</v>
      </c>
      <c r="C4743" t="s">
        <v>1812</v>
      </c>
      <c r="D4743" t="s">
        <v>161</v>
      </c>
      <c r="E4743" t="s">
        <v>706</v>
      </c>
      <c r="F4743" t="s">
        <v>20</v>
      </c>
      <c r="G4743" t="s">
        <v>43013</v>
      </c>
      <c r="H4743" t="s">
        <v>1546</v>
      </c>
      <c r="I4743" t="s">
        <v>43014</v>
      </c>
      <c r="J4743" t="s">
        <v>1051</v>
      </c>
      <c r="K4743" t="s">
        <v>42968</v>
      </c>
      <c r="L4743" t="s">
        <v>18530</v>
      </c>
      <c r="M4743" t="s">
        <v>43015</v>
      </c>
    </row>
    <row r="4744" spans="1:13">
      <c r="A4744" t="s">
        <v>177</v>
      </c>
      <c r="B4744" t="s">
        <v>177</v>
      </c>
      <c r="C4744" t="s">
        <v>1812</v>
      </c>
      <c r="D4744" t="s">
        <v>161</v>
      </c>
      <c r="E4744" t="s">
        <v>714</v>
      </c>
      <c r="F4744" t="s">
        <v>3</v>
      </c>
      <c r="G4744" t="s">
        <v>43016</v>
      </c>
      <c r="H4744" t="s">
        <v>3104</v>
      </c>
      <c r="I4744" t="s">
        <v>43017</v>
      </c>
      <c r="J4744" t="s">
        <v>2564</v>
      </c>
      <c r="K4744" t="s">
        <v>43018</v>
      </c>
      <c r="L4744" t="s">
        <v>43019</v>
      </c>
      <c r="M4744" t="s">
        <v>43020</v>
      </c>
    </row>
    <row r="4745" spans="1:13">
      <c r="A4745" t="s">
        <v>177</v>
      </c>
      <c r="B4745" t="s">
        <v>177</v>
      </c>
      <c r="C4745" t="s">
        <v>1812</v>
      </c>
      <c r="D4745" t="s">
        <v>161</v>
      </c>
      <c r="E4745" t="s">
        <v>714</v>
      </c>
      <c r="F4745" t="s">
        <v>10</v>
      </c>
      <c r="G4745" t="s">
        <v>43021</v>
      </c>
      <c r="H4745" t="s">
        <v>1719</v>
      </c>
      <c r="I4745" t="s">
        <v>43022</v>
      </c>
      <c r="J4745" t="s">
        <v>1939</v>
      </c>
      <c r="K4745" t="s">
        <v>43023</v>
      </c>
      <c r="L4745" t="s">
        <v>35385</v>
      </c>
      <c r="M4745" t="s">
        <v>25575</v>
      </c>
    </row>
    <row r="4746" spans="1:13">
      <c r="A4746" t="s">
        <v>177</v>
      </c>
      <c r="B4746" t="s">
        <v>177</v>
      </c>
      <c r="C4746" t="s">
        <v>1812</v>
      </c>
      <c r="D4746" t="s">
        <v>161</v>
      </c>
      <c r="E4746" t="s">
        <v>714</v>
      </c>
      <c r="F4746" t="s">
        <v>2</v>
      </c>
      <c r="G4746" t="s">
        <v>43024</v>
      </c>
      <c r="H4746" t="s">
        <v>1810</v>
      </c>
      <c r="I4746" t="s">
        <v>43025</v>
      </c>
      <c r="J4746" t="s">
        <v>1657</v>
      </c>
      <c r="K4746" t="s">
        <v>42984</v>
      </c>
      <c r="L4746" t="s">
        <v>43026</v>
      </c>
      <c r="M4746" t="s">
        <v>28261</v>
      </c>
    </row>
    <row r="4747" spans="1:13">
      <c r="A4747" t="s">
        <v>177</v>
      </c>
      <c r="B4747" t="s">
        <v>177</v>
      </c>
      <c r="C4747" t="s">
        <v>1812</v>
      </c>
      <c r="D4747" t="s">
        <v>161</v>
      </c>
      <c r="E4747" t="s">
        <v>714</v>
      </c>
      <c r="F4747" t="s">
        <v>4</v>
      </c>
      <c r="G4747" t="s">
        <v>43027</v>
      </c>
      <c r="H4747" t="s">
        <v>1482</v>
      </c>
      <c r="I4747" t="s">
        <v>43028</v>
      </c>
      <c r="J4747" t="s">
        <v>3800</v>
      </c>
      <c r="K4747" t="s">
        <v>3808</v>
      </c>
      <c r="L4747" t="s">
        <v>1351</v>
      </c>
      <c r="M4747" t="s">
        <v>11109</v>
      </c>
    </row>
    <row r="4748" spans="1:13">
      <c r="A4748" t="s">
        <v>177</v>
      </c>
      <c r="B4748" t="s">
        <v>177</v>
      </c>
      <c r="C4748" t="s">
        <v>1812</v>
      </c>
      <c r="D4748" t="s">
        <v>161</v>
      </c>
      <c r="E4748" t="s">
        <v>714</v>
      </c>
      <c r="F4748" t="s">
        <v>11</v>
      </c>
      <c r="G4748" t="s">
        <v>43029</v>
      </c>
      <c r="H4748" t="s">
        <v>1592</v>
      </c>
      <c r="I4748" t="s">
        <v>42967</v>
      </c>
      <c r="J4748" t="s">
        <v>3800</v>
      </c>
      <c r="K4748" t="s">
        <v>3808</v>
      </c>
      <c r="L4748" t="s">
        <v>27433</v>
      </c>
      <c r="M4748" t="s">
        <v>28607</v>
      </c>
    </row>
    <row r="4749" spans="1:13">
      <c r="A4749" t="s">
        <v>177</v>
      </c>
      <c r="B4749" t="s">
        <v>177</v>
      </c>
      <c r="C4749" t="s">
        <v>1812</v>
      </c>
      <c r="D4749" t="s">
        <v>161</v>
      </c>
      <c r="E4749" t="s">
        <v>714</v>
      </c>
      <c r="F4749" t="s">
        <v>20</v>
      </c>
      <c r="G4749" t="s">
        <v>43030</v>
      </c>
      <c r="H4749" t="s">
        <v>1502</v>
      </c>
      <c r="I4749" t="s">
        <v>8515</v>
      </c>
      <c r="J4749" t="s">
        <v>1051</v>
      </c>
      <c r="K4749" t="s">
        <v>42968</v>
      </c>
      <c r="L4749" t="s">
        <v>17190</v>
      </c>
      <c r="M4749" t="s">
        <v>6325</v>
      </c>
    </row>
    <row r="4750" spans="1:13">
      <c r="A4750" t="s">
        <v>177</v>
      </c>
      <c r="B4750" t="s">
        <v>177</v>
      </c>
      <c r="C4750" t="s">
        <v>1812</v>
      </c>
      <c r="D4750" t="s">
        <v>162</v>
      </c>
      <c r="E4750" t="s">
        <v>722</v>
      </c>
      <c r="F4750" t="s">
        <v>3</v>
      </c>
      <c r="G4750" t="s">
        <v>43031</v>
      </c>
      <c r="H4750" t="s">
        <v>2655</v>
      </c>
      <c r="I4750" t="s">
        <v>43032</v>
      </c>
      <c r="J4750" t="s">
        <v>1948</v>
      </c>
      <c r="K4750" t="s">
        <v>43033</v>
      </c>
      <c r="L4750" t="s">
        <v>43034</v>
      </c>
      <c r="M4750" t="s">
        <v>43035</v>
      </c>
    </row>
    <row r="4751" spans="1:13">
      <c r="A4751" t="s">
        <v>177</v>
      </c>
      <c r="B4751" t="s">
        <v>177</v>
      </c>
      <c r="C4751" t="s">
        <v>1812</v>
      </c>
      <c r="D4751" t="s">
        <v>162</v>
      </c>
      <c r="E4751" t="s">
        <v>722</v>
      </c>
      <c r="F4751" t="s">
        <v>10</v>
      </c>
      <c r="G4751" t="s">
        <v>43036</v>
      </c>
      <c r="H4751" t="s">
        <v>3104</v>
      </c>
      <c r="I4751" t="s">
        <v>43017</v>
      </c>
      <c r="J4751" t="s">
        <v>926</v>
      </c>
      <c r="K4751" t="s">
        <v>42955</v>
      </c>
      <c r="L4751" t="s">
        <v>36761</v>
      </c>
      <c r="M4751" t="s">
        <v>43037</v>
      </c>
    </row>
    <row r="4752" spans="1:13">
      <c r="A4752" t="s">
        <v>177</v>
      </c>
      <c r="B4752" t="s">
        <v>177</v>
      </c>
      <c r="C4752" t="s">
        <v>1812</v>
      </c>
      <c r="D4752" t="s">
        <v>162</v>
      </c>
      <c r="E4752" t="s">
        <v>722</v>
      </c>
      <c r="F4752" t="s">
        <v>2</v>
      </c>
      <c r="G4752" t="s">
        <v>43038</v>
      </c>
      <c r="H4752" t="s">
        <v>2404</v>
      </c>
      <c r="I4752" t="s">
        <v>42959</v>
      </c>
      <c r="J4752" t="s">
        <v>2027</v>
      </c>
      <c r="K4752" t="s">
        <v>43039</v>
      </c>
      <c r="L4752" t="s">
        <v>25672</v>
      </c>
      <c r="M4752" t="s">
        <v>16337</v>
      </c>
    </row>
    <row r="4753" spans="1:13">
      <c r="A4753" t="s">
        <v>177</v>
      </c>
      <c r="B4753" t="s">
        <v>177</v>
      </c>
      <c r="C4753" t="s">
        <v>1812</v>
      </c>
      <c r="D4753" t="s">
        <v>162</v>
      </c>
      <c r="E4753" t="s">
        <v>722</v>
      </c>
      <c r="F4753" t="s">
        <v>4</v>
      </c>
      <c r="G4753" t="s">
        <v>43040</v>
      </c>
      <c r="H4753" t="s">
        <v>1875</v>
      </c>
      <c r="I4753" t="s">
        <v>43041</v>
      </c>
      <c r="J4753" t="s">
        <v>1613</v>
      </c>
      <c r="K4753" t="s">
        <v>43042</v>
      </c>
      <c r="L4753" t="s">
        <v>39092</v>
      </c>
      <c r="M4753" t="s">
        <v>928</v>
      </c>
    </row>
    <row r="4754" spans="1:13">
      <c r="A4754" t="s">
        <v>177</v>
      </c>
      <c r="B4754" t="s">
        <v>177</v>
      </c>
      <c r="C4754" t="s">
        <v>1812</v>
      </c>
      <c r="D4754" t="s">
        <v>162</v>
      </c>
      <c r="E4754" t="s">
        <v>722</v>
      </c>
      <c r="F4754" t="s">
        <v>11</v>
      </c>
      <c r="G4754" t="s">
        <v>43043</v>
      </c>
      <c r="H4754" t="s">
        <v>1590</v>
      </c>
      <c r="I4754" t="s">
        <v>43044</v>
      </c>
      <c r="J4754" t="s">
        <v>1051</v>
      </c>
      <c r="K4754" t="s">
        <v>42968</v>
      </c>
      <c r="L4754" t="s">
        <v>31967</v>
      </c>
      <c r="M4754" t="s">
        <v>43045</v>
      </c>
    </row>
    <row r="4755" spans="1:13">
      <c r="A4755" t="s">
        <v>177</v>
      </c>
      <c r="B4755" t="s">
        <v>177</v>
      </c>
      <c r="C4755" t="s">
        <v>1812</v>
      </c>
      <c r="D4755" t="s">
        <v>162</v>
      </c>
      <c r="E4755" t="s">
        <v>722</v>
      </c>
      <c r="F4755" t="s">
        <v>20</v>
      </c>
      <c r="G4755" t="s">
        <v>43046</v>
      </c>
      <c r="H4755" t="s">
        <v>1053</v>
      </c>
      <c r="I4755" t="s">
        <v>42965</v>
      </c>
      <c r="J4755" t="s">
        <v>1482</v>
      </c>
      <c r="K4755" t="s">
        <v>43011</v>
      </c>
      <c r="L4755" t="s">
        <v>25441</v>
      </c>
      <c r="M4755" t="s">
        <v>6485</v>
      </c>
    </row>
    <row r="4756" spans="1:13">
      <c r="A4756" t="s">
        <v>177</v>
      </c>
      <c r="B4756" t="s">
        <v>177</v>
      </c>
      <c r="C4756" t="s">
        <v>1812</v>
      </c>
      <c r="D4756" t="s">
        <v>162</v>
      </c>
      <c r="E4756" t="s">
        <v>730</v>
      </c>
      <c r="F4756" t="s">
        <v>3</v>
      </c>
      <c r="G4756" t="s">
        <v>43047</v>
      </c>
      <c r="H4756" t="s">
        <v>2309</v>
      </c>
      <c r="I4756" t="s">
        <v>43048</v>
      </c>
      <c r="J4756" t="s">
        <v>2005</v>
      </c>
      <c r="K4756" t="s">
        <v>43049</v>
      </c>
      <c r="L4756" t="s">
        <v>18398</v>
      </c>
      <c r="M4756" t="s">
        <v>38837</v>
      </c>
    </row>
    <row r="4757" spans="1:13">
      <c r="A4757" t="s">
        <v>177</v>
      </c>
      <c r="B4757" t="s">
        <v>177</v>
      </c>
      <c r="C4757" t="s">
        <v>1812</v>
      </c>
      <c r="D4757" t="s">
        <v>162</v>
      </c>
      <c r="E4757" t="s">
        <v>730</v>
      </c>
      <c r="F4757" t="s">
        <v>10</v>
      </c>
      <c r="G4757" t="s">
        <v>43050</v>
      </c>
      <c r="H4757" t="s">
        <v>2542</v>
      </c>
      <c r="I4757" t="s">
        <v>43051</v>
      </c>
      <c r="J4757" t="s">
        <v>2461</v>
      </c>
      <c r="K4757" t="s">
        <v>43052</v>
      </c>
      <c r="L4757" t="s">
        <v>43053</v>
      </c>
      <c r="M4757" t="s">
        <v>31162</v>
      </c>
    </row>
    <row r="4758" spans="1:13">
      <c r="A4758" t="s">
        <v>177</v>
      </c>
      <c r="B4758" t="s">
        <v>177</v>
      </c>
      <c r="C4758" t="s">
        <v>1812</v>
      </c>
      <c r="D4758" t="s">
        <v>162</v>
      </c>
      <c r="E4758" t="s">
        <v>730</v>
      </c>
      <c r="F4758" t="s">
        <v>2</v>
      </c>
      <c r="G4758" t="s">
        <v>43054</v>
      </c>
      <c r="H4758" t="s">
        <v>1807</v>
      </c>
      <c r="I4758" t="s">
        <v>43055</v>
      </c>
      <c r="J4758" t="s">
        <v>2239</v>
      </c>
      <c r="K4758" t="s">
        <v>43056</v>
      </c>
      <c r="L4758" t="s">
        <v>31967</v>
      </c>
      <c r="M4758" t="s">
        <v>30997</v>
      </c>
    </row>
    <row r="4759" spans="1:13">
      <c r="A4759" t="s">
        <v>177</v>
      </c>
      <c r="B4759" t="s">
        <v>177</v>
      </c>
      <c r="C4759" t="s">
        <v>1812</v>
      </c>
      <c r="D4759" t="s">
        <v>162</v>
      </c>
      <c r="E4759" t="s">
        <v>730</v>
      </c>
      <c r="F4759" t="s">
        <v>4</v>
      </c>
      <c r="G4759" t="s">
        <v>43057</v>
      </c>
      <c r="H4759" t="s">
        <v>1744</v>
      </c>
      <c r="I4759" t="s">
        <v>43058</v>
      </c>
      <c r="J4759" t="s">
        <v>1592</v>
      </c>
      <c r="K4759" t="s">
        <v>42963</v>
      </c>
      <c r="L4759" t="s">
        <v>28328</v>
      </c>
      <c r="M4759" t="s">
        <v>26136</v>
      </c>
    </row>
    <row r="4760" spans="1:13">
      <c r="A4760" t="s">
        <v>177</v>
      </c>
      <c r="B4760" t="s">
        <v>177</v>
      </c>
      <c r="C4760" t="s">
        <v>1812</v>
      </c>
      <c r="D4760" t="s">
        <v>162</v>
      </c>
      <c r="E4760" t="s">
        <v>730</v>
      </c>
      <c r="F4760" t="s">
        <v>11</v>
      </c>
      <c r="G4760" t="s">
        <v>43059</v>
      </c>
      <c r="H4760" t="s">
        <v>1504</v>
      </c>
      <c r="I4760" t="s">
        <v>43060</v>
      </c>
      <c r="J4760" t="s">
        <v>1482</v>
      </c>
      <c r="K4760" t="s">
        <v>43011</v>
      </c>
      <c r="L4760" t="s">
        <v>15216</v>
      </c>
      <c r="M4760" t="s">
        <v>43061</v>
      </c>
    </row>
    <row r="4761" spans="1:13">
      <c r="A4761" t="s">
        <v>177</v>
      </c>
      <c r="B4761" t="s">
        <v>177</v>
      </c>
      <c r="C4761" t="s">
        <v>1812</v>
      </c>
      <c r="D4761" t="s">
        <v>162</v>
      </c>
      <c r="E4761" t="s">
        <v>730</v>
      </c>
      <c r="F4761" t="s">
        <v>20</v>
      </c>
      <c r="G4761" t="s">
        <v>43062</v>
      </c>
      <c r="H4761" t="s">
        <v>1613</v>
      </c>
      <c r="I4761" t="s">
        <v>42987</v>
      </c>
      <c r="J4761" t="s">
        <v>1482</v>
      </c>
      <c r="K4761" t="s">
        <v>43011</v>
      </c>
      <c r="L4761" t="s">
        <v>27117</v>
      </c>
      <c r="M4761" t="s">
        <v>13660</v>
      </c>
    </row>
    <row r="4762" spans="1:13">
      <c r="A4762" t="s">
        <v>177</v>
      </c>
      <c r="B4762" t="s">
        <v>177</v>
      </c>
      <c r="C4762" t="s">
        <v>1812</v>
      </c>
      <c r="D4762" t="s">
        <v>162</v>
      </c>
      <c r="E4762" t="s">
        <v>738</v>
      </c>
      <c r="F4762" t="s">
        <v>3</v>
      </c>
      <c r="G4762" t="s">
        <v>43063</v>
      </c>
      <c r="H4762" t="s">
        <v>3054</v>
      </c>
      <c r="I4762" t="s">
        <v>43064</v>
      </c>
      <c r="J4762" t="s">
        <v>2551</v>
      </c>
      <c r="K4762" t="s">
        <v>43065</v>
      </c>
      <c r="L4762" t="s">
        <v>43066</v>
      </c>
      <c r="M4762" t="s">
        <v>43067</v>
      </c>
    </row>
    <row r="4763" spans="1:13">
      <c r="A4763" t="s">
        <v>177</v>
      </c>
      <c r="B4763" t="s">
        <v>177</v>
      </c>
      <c r="C4763" t="s">
        <v>1812</v>
      </c>
      <c r="D4763" t="s">
        <v>162</v>
      </c>
      <c r="E4763" t="s">
        <v>738</v>
      </c>
      <c r="F4763" t="s">
        <v>10</v>
      </c>
      <c r="G4763" t="s">
        <v>43068</v>
      </c>
      <c r="H4763" t="s">
        <v>1348</v>
      </c>
      <c r="I4763" t="s">
        <v>43069</v>
      </c>
      <c r="J4763" t="s">
        <v>2587</v>
      </c>
      <c r="K4763" t="s">
        <v>43070</v>
      </c>
      <c r="L4763" t="s">
        <v>43071</v>
      </c>
      <c r="M4763" t="s">
        <v>43072</v>
      </c>
    </row>
    <row r="4764" spans="1:13">
      <c r="A4764" t="s">
        <v>177</v>
      </c>
      <c r="B4764" t="s">
        <v>177</v>
      </c>
      <c r="C4764" t="s">
        <v>1812</v>
      </c>
      <c r="D4764" t="s">
        <v>162</v>
      </c>
      <c r="E4764" t="s">
        <v>738</v>
      </c>
      <c r="F4764" t="s">
        <v>2</v>
      </c>
      <c r="G4764" t="s">
        <v>43073</v>
      </c>
      <c r="H4764" t="s">
        <v>2007</v>
      </c>
      <c r="I4764" t="s">
        <v>43004</v>
      </c>
      <c r="J4764" t="s">
        <v>1764</v>
      </c>
      <c r="K4764" t="s">
        <v>43074</v>
      </c>
      <c r="L4764" t="s">
        <v>43006</v>
      </c>
      <c r="M4764" t="s">
        <v>43075</v>
      </c>
    </row>
    <row r="4765" spans="1:13">
      <c r="A4765" t="s">
        <v>177</v>
      </c>
      <c r="B4765" t="s">
        <v>177</v>
      </c>
      <c r="C4765" t="s">
        <v>1812</v>
      </c>
      <c r="D4765" t="s">
        <v>162</v>
      </c>
      <c r="E4765" t="s">
        <v>738</v>
      </c>
      <c r="F4765" t="s">
        <v>4</v>
      </c>
      <c r="G4765" t="s">
        <v>43076</v>
      </c>
      <c r="H4765" t="s">
        <v>1613</v>
      </c>
      <c r="I4765" t="s">
        <v>42987</v>
      </c>
      <c r="J4765" t="s">
        <v>1547</v>
      </c>
      <c r="K4765" t="s">
        <v>42992</v>
      </c>
      <c r="L4765" t="s">
        <v>18530</v>
      </c>
      <c r="M4765" t="s">
        <v>33275</v>
      </c>
    </row>
    <row r="4766" spans="1:13">
      <c r="A4766" t="s">
        <v>177</v>
      </c>
      <c r="B4766" t="s">
        <v>177</v>
      </c>
      <c r="C4766" t="s">
        <v>1812</v>
      </c>
      <c r="D4766" t="s">
        <v>162</v>
      </c>
      <c r="E4766" t="s">
        <v>738</v>
      </c>
      <c r="F4766" t="s">
        <v>11</v>
      </c>
      <c r="G4766" t="s">
        <v>43077</v>
      </c>
      <c r="H4766" t="s">
        <v>1592</v>
      </c>
      <c r="I4766" t="s">
        <v>42967</v>
      </c>
      <c r="J4766" t="s">
        <v>1482</v>
      </c>
      <c r="K4766" t="s">
        <v>43011</v>
      </c>
      <c r="L4766" t="s">
        <v>27433</v>
      </c>
      <c r="M4766" t="s">
        <v>43078</v>
      </c>
    </row>
    <row r="4767" spans="1:13">
      <c r="A4767" t="s">
        <v>177</v>
      </c>
      <c r="B4767" t="s">
        <v>177</v>
      </c>
      <c r="C4767" t="s">
        <v>1812</v>
      </c>
      <c r="D4767" t="s">
        <v>162</v>
      </c>
      <c r="E4767" t="s">
        <v>738</v>
      </c>
      <c r="F4767" t="s">
        <v>20</v>
      </c>
      <c r="G4767" t="s">
        <v>43079</v>
      </c>
      <c r="H4767" t="s">
        <v>1698</v>
      </c>
      <c r="I4767" t="s">
        <v>43080</v>
      </c>
      <c r="J4767" t="s">
        <v>1504</v>
      </c>
      <c r="K4767" t="s">
        <v>42988</v>
      </c>
      <c r="L4767" t="s">
        <v>42822</v>
      </c>
      <c r="M4767" t="s">
        <v>29263</v>
      </c>
    </row>
    <row r="4768" spans="1:13">
      <c r="A4768" t="s">
        <v>177</v>
      </c>
      <c r="B4768" t="s">
        <v>177</v>
      </c>
      <c r="C4768" t="s">
        <v>1812</v>
      </c>
      <c r="D4768" t="s">
        <v>162</v>
      </c>
      <c r="E4768" t="s">
        <v>746</v>
      </c>
      <c r="F4768" t="s">
        <v>3</v>
      </c>
      <c r="G4768" t="s">
        <v>43081</v>
      </c>
      <c r="H4768" t="s">
        <v>2654</v>
      </c>
      <c r="I4768" t="s">
        <v>43082</v>
      </c>
      <c r="J4768" t="s">
        <v>2759</v>
      </c>
      <c r="K4768" t="s">
        <v>43083</v>
      </c>
      <c r="L4768" t="s">
        <v>43084</v>
      </c>
      <c r="M4768" t="s">
        <v>43085</v>
      </c>
    </row>
    <row r="4769" spans="1:13">
      <c r="A4769" t="s">
        <v>177</v>
      </c>
      <c r="B4769" t="s">
        <v>177</v>
      </c>
      <c r="C4769" t="s">
        <v>1812</v>
      </c>
      <c r="D4769" t="s">
        <v>162</v>
      </c>
      <c r="E4769" t="s">
        <v>746</v>
      </c>
      <c r="F4769" t="s">
        <v>10</v>
      </c>
      <c r="G4769" t="s">
        <v>43086</v>
      </c>
      <c r="H4769" t="s">
        <v>2239</v>
      </c>
      <c r="I4769" t="s">
        <v>43087</v>
      </c>
      <c r="J4769" t="s">
        <v>2029</v>
      </c>
      <c r="K4769" t="s">
        <v>42960</v>
      </c>
      <c r="L4769" t="s">
        <v>43088</v>
      </c>
      <c r="M4769" t="s">
        <v>43089</v>
      </c>
    </row>
    <row r="4770" spans="1:13">
      <c r="A4770" t="s">
        <v>177</v>
      </c>
      <c r="B4770" t="s">
        <v>177</v>
      </c>
      <c r="C4770" t="s">
        <v>1812</v>
      </c>
      <c r="D4770" t="s">
        <v>162</v>
      </c>
      <c r="E4770" t="s">
        <v>746</v>
      </c>
      <c r="F4770" t="s">
        <v>2</v>
      </c>
      <c r="G4770" t="s">
        <v>43090</v>
      </c>
      <c r="H4770" t="s">
        <v>1853</v>
      </c>
      <c r="I4770" t="s">
        <v>43091</v>
      </c>
      <c r="J4770" t="s">
        <v>1590</v>
      </c>
      <c r="K4770" t="s">
        <v>43092</v>
      </c>
      <c r="L4770" t="s">
        <v>43093</v>
      </c>
      <c r="M4770" t="s">
        <v>43094</v>
      </c>
    </row>
    <row r="4771" spans="1:13">
      <c r="A4771" t="s">
        <v>177</v>
      </c>
      <c r="B4771" t="s">
        <v>177</v>
      </c>
      <c r="C4771" t="s">
        <v>1812</v>
      </c>
      <c r="D4771" t="s">
        <v>162</v>
      </c>
      <c r="E4771" t="s">
        <v>746</v>
      </c>
      <c r="F4771" t="s">
        <v>4</v>
      </c>
      <c r="G4771" t="s">
        <v>43095</v>
      </c>
      <c r="H4771" t="s">
        <v>1482</v>
      </c>
      <c r="I4771" t="s">
        <v>43028</v>
      </c>
      <c r="J4771" t="s">
        <v>3800</v>
      </c>
      <c r="K4771" t="s">
        <v>3808</v>
      </c>
      <c r="L4771" t="s">
        <v>1351</v>
      </c>
      <c r="M4771" t="s">
        <v>13736</v>
      </c>
    </row>
    <row r="4772" spans="1:13">
      <c r="A4772" t="s">
        <v>177</v>
      </c>
      <c r="B4772" t="s">
        <v>177</v>
      </c>
      <c r="C4772" t="s">
        <v>1812</v>
      </c>
      <c r="D4772" t="s">
        <v>162</v>
      </c>
      <c r="E4772" t="s">
        <v>746</v>
      </c>
      <c r="F4772" t="s">
        <v>11</v>
      </c>
      <c r="G4772" t="s">
        <v>43096</v>
      </c>
      <c r="H4772" t="s">
        <v>1613</v>
      </c>
      <c r="I4772" t="s">
        <v>42987</v>
      </c>
      <c r="J4772" t="s">
        <v>3800</v>
      </c>
      <c r="K4772" t="s">
        <v>3808</v>
      </c>
      <c r="L4772" t="s">
        <v>42989</v>
      </c>
      <c r="M4772" t="s">
        <v>7314</v>
      </c>
    </row>
    <row r="4773" spans="1:13">
      <c r="A4773" t="s">
        <v>177</v>
      </c>
      <c r="B4773" t="s">
        <v>177</v>
      </c>
      <c r="C4773" t="s">
        <v>1812</v>
      </c>
      <c r="D4773" t="s">
        <v>162</v>
      </c>
      <c r="E4773" t="s">
        <v>746</v>
      </c>
      <c r="F4773" t="s">
        <v>20</v>
      </c>
      <c r="G4773" t="s">
        <v>43097</v>
      </c>
      <c r="H4773" t="s">
        <v>1502</v>
      </c>
      <c r="I4773" t="s">
        <v>8515</v>
      </c>
      <c r="J4773" t="s">
        <v>1051</v>
      </c>
      <c r="K4773" t="s">
        <v>42968</v>
      </c>
      <c r="L4773" t="s">
        <v>17190</v>
      </c>
      <c r="M4773" t="s">
        <v>13721</v>
      </c>
    </row>
    <row r="4774" spans="1:13">
      <c r="A4774" t="s">
        <v>177</v>
      </c>
      <c r="B4774" t="s">
        <v>177</v>
      </c>
      <c r="C4774" t="s">
        <v>1812</v>
      </c>
      <c r="D4774" t="s">
        <v>163</v>
      </c>
      <c r="E4774" t="s">
        <v>754</v>
      </c>
      <c r="F4774" t="s">
        <v>3</v>
      </c>
      <c r="G4774" t="s">
        <v>43098</v>
      </c>
      <c r="H4774" t="s">
        <v>3055</v>
      </c>
      <c r="I4774" t="s">
        <v>43099</v>
      </c>
      <c r="J4774" t="s">
        <v>3258</v>
      </c>
      <c r="K4774" t="s">
        <v>43100</v>
      </c>
      <c r="L4774" t="s">
        <v>43101</v>
      </c>
      <c r="M4774" t="s">
        <v>43102</v>
      </c>
    </row>
    <row r="4775" spans="1:13">
      <c r="A4775" t="s">
        <v>177</v>
      </c>
      <c r="B4775" t="s">
        <v>177</v>
      </c>
      <c r="C4775" t="s">
        <v>1812</v>
      </c>
      <c r="D4775" t="s">
        <v>163</v>
      </c>
      <c r="E4775" t="s">
        <v>754</v>
      </c>
      <c r="F4775" t="s">
        <v>10</v>
      </c>
      <c r="G4775" t="s">
        <v>43103</v>
      </c>
      <c r="H4775" t="s">
        <v>2487</v>
      </c>
      <c r="I4775" t="s">
        <v>43104</v>
      </c>
      <c r="J4775" t="s">
        <v>1137</v>
      </c>
      <c r="K4775" t="s">
        <v>43105</v>
      </c>
      <c r="L4775" t="s">
        <v>43106</v>
      </c>
      <c r="M4775" t="s">
        <v>43107</v>
      </c>
    </row>
    <row r="4776" spans="1:13">
      <c r="A4776" t="s">
        <v>177</v>
      </c>
      <c r="B4776" t="s">
        <v>177</v>
      </c>
      <c r="C4776" t="s">
        <v>1812</v>
      </c>
      <c r="D4776" t="s">
        <v>163</v>
      </c>
      <c r="E4776" t="s">
        <v>754</v>
      </c>
      <c r="F4776" t="s">
        <v>2</v>
      </c>
      <c r="G4776" t="s">
        <v>43108</v>
      </c>
      <c r="H4776" t="s">
        <v>2135</v>
      </c>
      <c r="I4776" t="s">
        <v>43109</v>
      </c>
      <c r="J4776" t="s">
        <v>2050</v>
      </c>
      <c r="K4776" t="s">
        <v>43110</v>
      </c>
      <c r="L4776" t="s">
        <v>43111</v>
      </c>
      <c r="M4776" t="s">
        <v>26063</v>
      </c>
    </row>
    <row r="4777" spans="1:13">
      <c r="A4777" t="s">
        <v>177</v>
      </c>
      <c r="B4777" t="s">
        <v>177</v>
      </c>
      <c r="C4777" t="s">
        <v>1812</v>
      </c>
      <c r="D4777" t="s">
        <v>163</v>
      </c>
      <c r="E4777" t="s">
        <v>754</v>
      </c>
      <c r="F4777" t="s">
        <v>4</v>
      </c>
      <c r="G4777" t="s">
        <v>43112</v>
      </c>
      <c r="H4777" t="s">
        <v>1897</v>
      </c>
      <c r="I4777" t="s">
        <v>43113</v>
      </c>
      <c r="J4777" t="s">
        <v>1592</v>
      </c>
      <c r="K4777" t="s">
        <v>42963</v>
      </c>
      <c r="L4777" t="s">
        <v>43114</v>
      </c>
      <c r="M4777" t="s">
        <v>29696</v>
      </c>
    </row>
    <row r="4778" spans="1:13">
      <c r="A4778" t="s">
        <v>177</v>
      </c>
      <c r="B4778" t="s">
        <v>177</v>
      </c>
      <c r="C4778" t="s">
        <v>1812</v>
      </c>
      <c r="D4778" t="s">
        <v>163</v>
      </c>
      <c r="E4778" t="s">
        <v>754</v>
      </c>
      <c r="F4778" t="s">
        <v>11</v>
      </c>
      <c r="G4778" t="s">
        <v>43115</v>
      </c>
      <c r="H4778" t="s">
        <v>1053</v>
      </c>
      <c r="I4778" t="s">
        <v>42965</v>
      </c>
      <c r="J4778" t="s">
        <v>1051</v>
      </c>
      <c r="K4778" t="s">
        <v>42968</v>
      </c>
      <c r="L4778" t="s">
        <v>25672</v>
      </c>
      <c r="M4778" t="s">
        <v>12419</v>
      </c>
    </row>
    <row r="4779" spans="1:13">
      <c r="A4779" t="s">
        <v>177</v>
      </c>
      <c r="B4779" t="s">
        <v>177</v>
      </c>
      <c r="C4779" t="s">
        <v>1812</v>
      </c>
      <c r="D4779" t="s">
        <v>163</v>
      </c>
      <c r="E4779" t="s">
        <v>754</v>
      </c>
      <c r="F4779" t="s">
        <v>20</v>
      </c>
      <c r="G4779" t="s">
        <v>43116</v>
      </c>
      <c r="H4779" t="s">
        <v>1053</v>
      </c>
      <c r="I4779" t="s">
        <v>42965</v>
      </c>
      <c r="J4779" t="s">
        <v>1051</v>
      </c>
      <c r="K4779" t="s">
        <v>42968</v>
      </c>
      <c r="L4779" t="s">
        <v>25441</v>
      </c>
      <c r="M4779" t="s">
        <v>12419</v>
      </c>
    </row>
    <row r="4780" spans="1:13">
      <c r="A4780" t="s">
        <v>177</v>
      </c>
      <c r="B4780" t="s">
        <v>177</v>
      </c>
      <c r="C4780" t="s">
        <v>1812</v>
      </c>
      <c r="D4780" t="s">
        <v>163</v>
      </c>
      <c r="E4780" t="s">
        <v>762</v>
      </c>
      <c r="F4780" t="s">
        <v>3</v>
      </c>
      <c r="G4780" t="s">
        <v>43117</v>
      </c>
      <c r="H4780" t="s">
        <v>1315</v>
      </c>
      <c r="I4780" t="s">
        <v>43118</v>
      </c>
      <c r="J4780" t="s">
        <v>2499</v>
      </c>
      <c r="K4780" t="s">
        <v>43119</v>
      </c>
      <c r="L4780" t="s">
        <v>43120</v>
      </c>
      <c r="M4780" t="s">
        <v>43121</v>
      </c>
    </row>
    <row r="4781" spans="1:13">
      <c r="A4781" t="s">
        <v>177</v>
      </c>
      <c r="B4781" t="s">
        <v>177</v>
      </c>
      <c r="C4781" t="s">
        <v>1812</v>
      </c>
      <c r="D4781" t="s">
        <v>163</v>
      </c>
      <c r="E4781" t="s">
        <v>762</v>
      </c>
      <c r="F4781" t="s">
        <v>10</v>
      </c>
      <c r="G4781" t="s">
        <v>43122</v>
      </c>
      <c r="H4781" t="s">
        <v>2101</v>
      </c>
      <c r="I4781" t="s">
        <v>43123</v>
      </c>
      <c r="J4781" t="s">
        <v>1807</v>
      </c>
      <c r="K4781" t="s">
        <v>43124</v>
      </c>
      <c r="L4781" t="s">
        <v>36644</v>
      </c>
      <c r="M4781" t="s">
        <v>18336</v>
      </c>
    </row>
    <row r="4782" spans="1:13">
      <c r="A4782" t="s">
        <v>177</v>
      </c>
      <c r="B4782" t="s">
        <v>177</v>
      </c>
      <c r="C4782" t="s">
        <v>1812</v>
      </c>
      <c r="D4782" t="s">
        <v>163</v>
      </c>
      <c r="E4782" t="s">
        <v>762</v>
      </c>
      <c r="F4782" t="s">
        <v>2</v>
      </c>
      <c r="G4782" t="s">
        <v>43125</v>
      </c>
      <c r="H4782" t="s">
        <v>2239</v>
      </c>
      <c r="I4782" t="s">
        <v>43087</v>
      </c>
      <c r="J4782" t="s">
        <v>2027</v>
      </c>
      <c r="K4782" t="s">
        <v>43039</v>
      </c>
      <c r="L4782" t="s">
        <v>43126</v>
      </c>
      <c r="M4782" t="s">
        <v>43127</v>
      </c>
    </row>
    <row r="4783" spans="1:13">
      <c r="A4783" t="s">
        <v>177</v>
      </c>
      <c r="B4783" t="s">
        <v>177</v>
      </c>
      <c r="C4783" t="s">
        <v>1812</v>
      </c>
      <c r="D4783" t="s">
        <v>163</v>
      </c>
      <c r="E4783" t="s">
        <v>762</v>
      </c>
      <c r="F4783" t="s">
        <v>4</v>
      </c>
      <c r="G4783" t="s">
        <v>43128</v>
      </c>
      <c r="H4783" t="s">
        <v>1698</v>
      </c>
      <c r="I4783" t="s">
        <v>43080</v>
      </c>
      <c r="J4783" t="s">
        <v>1592</v>
      </c>
      <c r="K4783" t="s">
        <v>42963</v>
      </c>
      <c r="L4783" t="s">
        <v>25441</v>
      </c>
      <c r="M4783" t="s">
        <v>1427</v>
      </c>
    </row>
    <row r="4784" spans="1:13">
      <c r="A4784" t="s">
        <v>177</v>
      </c>
      <c r="B4784" t="s">
        <v>177</v>
      </c>
      <c r="C4784" t="s">
        <v>1812</v>
      </c>
      <c r="D4784" t="s">
        <v>163</v>
      </c>
      <c r="E4784" t="s">
        <v>762</v>
      </c>
      <c r="F4784" t="s">
        <v>11</v>
      </c>
      <c r="G4784" t="s">
        <v>43129</v>
      </c>
      <c r="H4784" t="s">
        <v>1546</v>
      </c>
      <c r="I4784" t="s">
        <v>43014</v>
      </c>
      <c r="J4784" t="s">
        <v>1504</v>
      </c>
      <c r="K4784" t="s">
        <v>42988</v>
      </c>
      <c r="L4784" t="s">
        <v>17705</v>
      </c>
      <c r="M4784" t="s">
        <v>10146</v>
      </c>
    </row>
    <row r="4785" spans="1:13">
      <c r="A4785" t="s">
        <v>177</v>
      </c>
      <c r="B4785" t="s">
        <v>177</v>
      </c>
      <c r="C4785" t="s">
        <v>1812</v>
      </c>
      <c r="D4785" t="s">
        <v>163</v>
      </c>
      <c r="E4785" t="s">
        <v>762</v>
      </c>
      <c r="F4785" t="s">
        <v>20</v>
      </c>
      <c r="G4785" t="s">
        <v>43130</v>
      </c>
      <c r="H4785" t="s">
        <v>1546</v>
      </c>
      <c r="I4785" t="s">
        <v>43014</v>
      </c>
      <c r="J4785" t="s">
        <v>1504</v>
      </c>
      <c r="K4785" t="s">
        <v>42988</v>
      </c>
      <c r="L4785" t="s">
        <v>18530</v>
      </c>
      <c r="M4785" t="s">
        <v>10146</v>
      </c>
    </row>
    <row r="4786" spans="1:13">
      <c r="A4786" t="s">
        <v>177</v>
      </c>
      <c r="B4786" t="s">
        <v>177</v>
      </c>
      <c r="C4786" t="s">
        <v>1812</v>
      </c>
      <c r="D4786" t="s">
        <v>163</v>
      </c>
      <c r="E4786" t="s">
        <v>770</v>
      </c>
      <c r="F4786" t="s">
        <v>3</v>
      </c>
      <c r="G4786" t="s">
        <v>43131</v>
      </c>
      <c r="H4786" t="s">
        <v>3990</v>
      </c>
      <c r="I4786" t="s">
        <v>43132</v>
      </c>
      <c r="J4786" t="s">
        <v>1948</v>
      </c>
      <c r="K4786" t="s">
        <v>43033</v>
      </c>
      <c r="L4786" t="s">
        <v>18728</v>
      </c>
      <c r="M4786" t="s">
        <v>43133</v>
      </c>
    </row>
    <row r="4787" spans="1:13">
      <c r="A4787" t="s">
        <v>177</v>
      </c>
      <c r="B4787" t="s">
        <v>177</v>
      </c>
      <c r="C4787" t="s">
        <v>1812</v>
      </c>
      <c r="D4787" t="s">
        <v>163</v>
      </c>
      <c r="E4787" t="s">
        <v>770</v>
      </c>
      <c r="F4787" t="s">
        <v>10</v>
      </c>
      <c r="G4787" t="s">
        <v>43134</v>
      </c>
      <c r="H4787" t="s">
        <v>2288</v>
      </c>
      <c r="I4787" t="s">
        <v>43135</v>
      </c>
      <c r="J4787" t="s">
        <v>2544</v>
      </c>
      <c r="K4787" t="s">
        <v>43136</v>
      </c>
      <c r="L4787" t="s">
        <v>43137</v>
      </c>
      <c r="M4787" t="s">
        <v>43138</v>
      </c>
    </row>
    <row r="4788" spans="1:13">
      <c r="A4788" t="s">
        <v>177</v>
      </c>
      <c r="B4788" t="s">
        <v>177</v>
      </c>
      <c r="C4788" t="s">
        <v>1812</v>
      </c>
      <c r="D4788" t="s">
        <v>163</v>
      </c>
      <c r="E4788" t="s">
        <v>770</v>
      </c>
      <c r="F4788" t="s">
        <v>2</v>
      </c>
      <c r="G4788" t="s">
        <v>43139</v>
      </c>
      <c r="H4788" t="s">
        <v>2050</v>
      </c>
      <c r="I4788" t="s">
        <v>43140</v>
      </c>
      <c r="J4788" t="s">
        <v>1786</v>
      </c>
      <c r="K4788" t="s">
        <v>43141</v>
      </c>
      <c r="L4788" t="s">
        <v>27433</v>
      </c>
      <c r="M4788" t="s">
        <v>43142</v>
      </c>
    </row>
    <row r="4789" spans="1:13">
      <c r="A4789" t="s">
        <v>177</v>
      </c>
      <c r="B4789" t="s">
        <v>177</v>
      </c>
      <c r="C4789" t="s">
        <v>1812</v>
      </c>
      <c r="D4789" t="s">
        <v>163</v>
      </c>
      <c r="E4789" t="s">
        <v>770</v>
      </c>
      <c r="F4789" t="s">
        <v>4</v>
      </c>
      <c r="G4789" t="s">
        <v>43143</v>
      </c>
      <c r="H4789" t="s">
        <v>1592</v>
      </c>
      <c r="I4789" t="s">
        <v>42967</v>
      </c>
      <c r="J4789" t="s">
        <v>1547</v>
      </c>
      <c r="K4789" t="s">
        <v>42992</v>
      </c>
      <c r="L4789" t="s">
        <v>37956</v>
      </c>
      <c r="M4789" t="s">
        <v>43144</v>
      </c>
    </row>
    <row r="4790" spans="1:13">
      <c r="A4790" t="s">
        <v>177</v>
      </c>
      <c r="B4790" t="s">
        <v>177</v>
      </c>
      <c r="C4790" t="s">
        <v>1812</v>
      </c>
      <c r="D4790" t="s">
        <v>163</v>
      </c>
      <c r="E4790" t="s">
        <v>770</v>
      </c>
      <c r="F4790" t="s">
        <v>11</v>
      </c>
      <c r="G4790" t="s">
        <v>43145</v>
      </c>
      <c r="H4790" t="s">
        <v>1613</v>
      </c>
      <c r="I4790" t="s">
        <v>42987</v>
      </c>
      <c r="J4790" t="s">
        <v>1051</v>
      </c>
      <c r="K4790" t="s">
        <v>42968</v>
      </c>
      <c r="L4790" t="s">
        <v>42989</v>
      </c>
      <c r="M4790" t="s">
        <v>11522</v>
      </c>
    </row>
    <row r="4791" spans="1:13">
      <c r="A4791" t="s">
        <v>177</v>
      </c>
      <c r="B4791" t="s">
        <v>177</v>
      </c>
      <c r="C4791" t="s">
        <v>1812</v>
      </c>
      <c r="D4791" t="s">
        <v>163</v>
      </c>
      <c r="E4791" t="s">
        <v>770</v>
      </c>
      <c r="F4791" t="s">
        <v>20</v>
      </c>
      <c r="G4791" t="s">
        <v>43146</v>
      </c>
      <c r="H4791" t="s">
        <v>1053</v>
      </c>
      <c r="I4791" t="s">
        <v>42965</v>
      </c>
      <c r="J4791" t="s">
        <v>3800</v>
      </c>
      <c r="K4791" t="s">
        <v>3808</v>
      </c>
      <c r="L4791" t="s">
        <v>25441</v>
      </c>
      <c r="M4791" t="s">
        <v>43147</v>
      </c>
    </row>
    <row r="4792" spans="1:13">
      <c r="A4792" t="s">
        <v>177</v>
      </c>
      <c r="B4792" t="s">
        <v>177</v>
      </c>
      <c r="C4792" t="s">
        <v>1812</v>
      </c>
      <c r="D4792" t="s">
        <v>163</v>
      </c>
      <c r="E4792" t="s">
        <v>778</v>
      </c>
      <c r="F4792" t="s">
        <v>3</v>
      </c>
      <c r="G4792" t="s">
        <v>43148</v>
      </c>
      <c r="H4792" t="s">
        <v>3623</v>
      </c>
      <c r="I4792" t="s">
        <v>43149</v>
      </c>
      <c r="J4792" t="s">
        <v>3389</v>
      </c>
      <c r="K4792" t="s">
        <v>43150</v>
      </c>
      <c r="L4792" t="s">
        <v>27682</v>
      </c>
      <c r="M4792" t="s">
        <v>43151</v>
      </c>
    </row>
    <row r="4793" spans="1:13">
      <c r="A4793" t="s">
        <v>177</v>
      </c>
      <c r="B4793" t="s">
        <v>177</v>
      </c>
      <c r="C4793" t="s">
        <v>1812</v>
      </c>
      <c r="D4793" t="s">
        <v>163</v>
      </c>
      <c r="E4793" t="s">
        <v>778</v>
      </c>
      <c r="F4793" t="s">
        <v>10</v>
      </c>
      <c r="G4793" t="s">
        <v>43152</v>
      </c>
      <c r="H4793" t="s">
        <v>1360</v>
      </c>
      <c r="I4793" t="s">
        <v>43153</v>
      </c>
      <c r="J4793" t="s">
        <v>2137</v>
      </c>
      <c r="K4793" t="s">
        <v>43154</v>
      </c>
      <c r="L4793" t="s">
        <v>37016</v>
      </c>
      <c r="M4793" t="s">
        <v>43155</v>
      </c>
    </row>
    <row r="4794" spans="1:13">
      <c r="A4794" t="s">
        <v>177</v>
      </c>
      <c r="B4794" t="s">
        <v>177</v>
      </c>
      <c r="C4794" t="s">
        <v>1812</v>
      </c>
      <c r="D4794" t="s">
        <v>163</v>
      </c>
      <c r="E4794" t="s">
        <v>778</v>
      </c>
      <c r="F4794" t="s">
        <v>2</v>
      </c>
      <c r="G4794" t="s">
        <v>43156</v>
      </c>
      <c r="H4794" t="s">
        <v>1918</v>
      </c>
      <c r="I4794" t="s">
        <v>43157</v>
      </c>
      <c r="J4794" t="s">
        <v>1698</v>
      </c>
      <c r="K4794" t="s">
        <v>43158</v>
      </c>
      <c r="L4794" t="s">
        <v>28675</v>
      </c>
      <c r="M4794" t="s">
        <v>14877</v>
      </c>
    </row>
    <row r="4795" spans="1:13">
      <c r="A4795" t="s">
        <v>177</v>
      </c>
      <c r="B4795" t="s">
        <v>177</v>
      </c>
      <c r="C4795" t="s">
        <v>1812</v>
      </c>
      <c r="D4795" t="s">
        <v>163</v>
      </c>
      <c r="E4795" t="s">
        <v>778</v>
      </c>
      <c r="F4795" t="s">
        <v>4</v>
      </c>
      <c r="G4795" t="s">
        <v>43159</v>
      </c>
      <c r="H4795" t="s">
        <v>1502</v>
      </c>
      <c r="I4795" t="s">
        <v>8515</v>
      </c>
      <c r="J4795" t="s">
        <v>1051</v>
      </c>
      <c r="K4795" t="s">
        <v>42968</v>
      </c>
      <c r="L4795" t="s">
        <v>15432</v>
      </c>
      <c r="M4795" t="s">
        <v>5806</v>
      </c>
    </row>
    <row r="4796" spans="1:13">
      <c r="A4796" t="s">
        <v>177</v>
      </c>
      <c r="B4796" t="s">
        <v>177</v>
      </c>
      <c r="C4796" t="s">
        <v>1812</v>
      </c>
      <c r="D4796" t="s">
        <v>163</v>
      </c>
      <c r="E4796" t="s">
        <v>778</v>
      </c>
      <c r="F4796" t="s">
        <v>11</v>
      </c>
      <c r="G4796" t="s">
        <v>43160</v>
      </c>
      <c r="H4796" t="s">
        <v>1546</v>
      </c>
      <c r="I4796" t="s">
        <v>43014</v>
      </c>
      <c r="J4796" t="s">
        <v>3800</v>
      </c>
      <c r="K4796" t="s">
        <v>3808</v>
      </c>
      <c r="L4796" t="s">
        <v>17705</v>
      </c>
      <c r="M4796" t="s">
        <v>9778</v>
      </c>
    </row>
    <row r="4797" spans="1:13">
      <c r="A4797" t="s">
        <v>177</v>
      </c>
      <c r="B4797" t="s">
        <v>177</v>
      </c>
      <c r="C4797" t="s">
        <v>1812</v>
      </c>
      <c r="D4797" t="s">
        <v>163</v>
      </c>
      <c r="E4797" t="s">
        <v>778</v>
      </c>
      <c r="F4797" t="s">
        <v>20</v>
      </c>
      <c r="G4797" t="s">
        <v>43161</v>
      </c>
      <c r="H4797" t="s">
        <v>1053</v>
      </c>
      <c r="I4797" t="s">
        <v>42965</v>
      </c>
      <c r="J4797" t="s">
        <v>1502</v>
      </c>
      <c r="K4797" t="s">
        <v>43162</v>
      </c>
      <c r="L4797" t="s">
        <v>25441</v>
      </c>
      <c r="M4797" t="s">
        <v>1351</v>
      </c>
    </row>
    <row r="4798" spans="1:13">
      <c r="A4798" t="s">
        <v>177</v>
      </c>
      <c r="B4798" t="s">
        <v>177</v>
      </c>
      <c r="C4798" t="s">
        <v>1812</v>
      </c>
      <c r="D4798" t="s">
        <v>164</v>
      </c>
      <c r="E4798" t="s">
        <v>785</v>
      </c>
      <c r="F4798" t="s">
        <v>3</v>
      </c>
      <c r="G4798" t="s">
        <v>43163</v>
      </c>
      <c r="H4798" t="s">
        <v>1807</v>
      </c>
      <c r="I4798" t="s">
        <v>5902</v>
      </c>
      <c r="J4798" t="s">
        <v>2324</v>
      </c>
      <c r="K4798" t="s">
        <v>43164</v>
      </c>
      <c r="L4798" t="s">
        <v>43165</v>
      </c>
      <c r="M4798" t="s">
        <v>43166</v>
      </c>
    </row>
    <row r="4799" spans="1:13">
      <c r="A4799" t="s">
        <v>177</v>
      </c>
      <c r="B4799" t="s">
        <v>177</v>
      </c>
      <c r="C4799" t="s">
        <v>1812</v>
      </c>
      <c r="D4799" t="s">
        <v>164</v>
      </c>
      <c r="E4799" t="s">
        <v>785</v>
      </c>
      <c r="F4799" t="s">
        <v>10</v>
      </c>
      <c r="G4799" t="s">
        <v>43167</v>
      </c>
      <c r="H4799" t="s">
        <v>1984</v>
      </c>
      <c r="I4799" t="s">
        <v>43168</v>
      </c>
      <c r="J4799" t="s">
        <v>1764</v>
      </c>
      <c r="K4799" t="s">
        <v>43169</v>
      </c>
      <c r="L4799" t="s">
        <v>43170</v>
      </c>
      <c r="M4799" t="s">
        <v>43171</v>
      </c>
    </row>
    <row r="4800" spans="1:13">
      <c r="A4800" t="s">
        <v>177</v>
      </c>
      <c r="B4800" t="s">
        <v>177</v>
      </c>
      <c r="C4800" t="s">
        <v>1812</v>
      </c>
      <c r="D4800" t="s">
        <v>164</v>
      </c>
      <c r="E4800" t="s">
        <v>785</v>
      </c>
      <c r="F4800" t="s">
        <v>2</v>
      </c>
      <c r="G4800" t="s">
        <v>43172</v>
      </c>
      <c r="H4800" t="s">
        <v>1590</v>
      </c>
      <c r="I4800" t="s">
        <v>10484</v>
      </c>
      <c r="J4800" t="s">
        <v>1502</v>
      </c>
      <c r="K4800" t="s">
        <v>43173</v>
      </c>
      <c r="L4800" t="s">
        <v>18728</v>
      </c>
      <c r="M4800" t="s">
        <v>43174</v>
      </c>
    </row>
    <row r="4801" spans="1:13">
      <c r="A4801" t="s">
        <v>177</v>
      </c>
      <c r="B4801" t="s">
        <v>177</v>
      </c>
      <c r="C4801" t="s">
        <v>1812</v>
      </c>
      <c r="D4801" t="s">
        <v>164</v>
      </c>
      <c r="E4801" t="s">
        <v>785</v>
      </c>
      <c r="F4801" t="s">
        <v>4</v>
      </c>
      <c r="G4801" t="s">
        <v>43175</v>
      </c>
      <c r="H4801" t="s">
        <v>1592</v>
      </c>
      <c r="I4801" t="s">
        <v>43176</v>
      </c>
      <c r="J4801" t="s">
        <v>1051</v>
      </c>
      <c r="K4801" t="s">
        <v>42864</v>
      </c>
      <c r="L4801" t="s">
        <v>19240</v>
      </c>
      <c r="M4801" t="s">
        <v>26617</v>
      </c>
    </row>
    <row r="4802" spans="1:13">
      <c r="A4802" t="s">
        <v>177</v>
      </c>
      <c r="B4802" t="s">
        <v>177</v>
      </c>
      <c r="C4802" t="s">
        <v>1812</v>
      </c>
      <c r="D4802" t="s">
        <v>164</v>
      </c>
      <c r="E4802" t="s">
        <v>785</v>
      </c>
      <c r="F4802" t="s">
        <v>11</v>
      </c>
      <c r="G4802" t="s">
        <v>43177</v>
      </c>
      <c r="H4802" t="s">
        <v>1502</v>
      </c>
      <c r="I4802" t="s">
        <v>32538</v>
      </c>
      <c r="J4802" t="s">
        <v>3800</v>
      </c>
      <c r="K4802" t="s">
        <v>3808</v>
      </c>
      <c r="L4802" t="s">
        <v>42822</v>
      </c>
      <c r="M4802" t="s">
        <v>12602</v>
      </c>
    </row>
    <row r="4803" spans="1:13">
      <c r="A4803" t="s">
        <v>177</v>
      </c>
      <c r="B4803" t="s">
        <v>177</v>
      </c>
      <c r="C4803" t="s">
        <v>1812</v>
      </c>
      <c r="D4803" t="s">
        <v>164</v>
      </c>
      <c r="E4803" t="s">
        <v>785</v>
      </c>
      <c r="F4803" t="s">
        <v>20</v>
      </c>
      <c r="G4803" t="s">
        <v>43178</v>
      </c>
      <c r="H4803" t="s">
        <v>1502</v>
      </c>
      <c r="I4803" t="s">
        <v>32538</v>
      </c>
      <c r="J4803" t="s">
        <v>1482</v>
      </c>
      <c r="K4803" t="s">
        <v>42796</v>
      </c>
      <c r="L4803" t="s">
        <v>19167</v>
      </c>
      <c r="M4803" t="s">
        <v>12602</v>
      </c>
    </row>
    <row r="4804" spans="1:13">
      <c r="A4804" t="s">
        <v>177</v>
      </c>
      <c r="B4804" t="s">
        <v>177</v>
      </c>
      <c r="C4804" t="s">
        <v>1812</v>
      </c>
      <c r="D4804" t="s">
        <v>164</v>
      </c>
      <c r="E4804" t="s">
        <v>793</v>
      </c>
      <c r="F4804" t="s">
        <v>3</v>
      </c>
      <c r="G4804" t="s">
        <v>43179</v>
      </c>
      <c r="H4804" t="s">
        <v>2324</v>
      </c>
      <c r="I4804" t="s">
        <v>43180</v>
      </c>
      <c r="J4804" t="s">
        <v>2159</v>
      </c>
      <c r="K4804" t="s">
        <v>43181</v>
      </c>
      <c r="L4804" t="s">
        <v>43182</v>
      </c>
      <c r="M4804" t="s">
        <v>43183</v>
      </c>
    </row>
    <row r="4805" spans="1:13">
      <c r="A4805" t="s">
        <v>177</v>
      </c>
      <c r="B4805" t="s">
        <v>177</v>
      </c>
      <c r="C4805" t="s">
        <v>1812</v>
      </c>
      <c r="D4805" t="s">
        <v>164</v>
      </c>
      <c r="E4805" t="s">
        <v>793</v>
      </c>
      <c r="F4805" t="s">
        <v>10</v>
      </c>
      <c r="G4805" t="s">
        <v>43184</v>
      </c>
      <c r="H4805" t="s">
        <v>1897</v>
      </c>
      <c r="I4805" t="s">
        <v>43185</v>
      </c>
      <c r="J4805" t="s">
        <v>1546</v>
      </c>
      <c r="K4805" t="s">
        <v>43186</v>
      </c>
      <c r="L4805" t="s">
        <v>30037</v>
      </c>
      <c r="M4805" t="s">
        <v>18728</v>
      </c>
    </row>
    <row r="4806" spans="1:13">
      <c r="A4806" t="s">
        <v>177</v>
      </c>
      <c r="B4806" t="s">
        <v>177</v>
      </c>
      <c r="C4806" t="s">
        <v>1812</v>
      </c>
      <c r="D4806" t="s">
        <v>164</v>
      </c>
      <c r="E4806" t="s">
        <v>793</v>
      </c>
      <c r="F4806" t="s">
        <v>2</v>
      </c>
      <c r="G4806" t="s">
        <v>43187</v>
      </c>
      <c r="H4806" t="s">
        <v>1590</v>
      </c>
      <c r="I4806" t="s">
        <v>10484</v>
      </c>
      <c r="J4806" t="s">
        <v>1592</v>
      </c>
      <c r="K4806" t="s">
        <v>42900</v>
      </c>
      <c r="L4806" t="s">
        <v>18728</v>
      </c>
      <c r="M4806" t="s">
        <v>43188</v>
      </c>
    </row>
    <row r="4807" spans="1:13">
      <c r="A4807" t="s">
        <v>177</v>
      </c>
      <c r="B4807" t="s">
        <v>177</v>
      </c>
      <c r="C4807" t="s">
        <v>1812</v>
      </c>
      <c r="D4807" t="s">
        <v>164</v>
      </c>
      <c r="E4807" t="s">
        <v>793</v>
      </c>
      <c r="F4807" t="s">
        <v>4</v>
      </c>
      <c r="G4807" t="s">
        <v>43189</v>
      </c>
      <c r="H4807" t="s">
        <v>1504</v>
      </c>
      <c r="I4807" t="s">
        <v>43190</v>
      </c>
      <c r="J4807" t="s">
        <v>1051</v>
      </c>
      <c r="K4807" t="s">
        <v>42864</v>
      </c>
      <c r="L4807" t="s">
        <v>11472</v>
      </c>
      <c r="M4807" t="s">
        <v>1275</v>
      </c>
    </row>
    <row r="4808" spans="1:13">
      <c r="A4808" t="s">
        <v>177</v>
      </c>
      <c r="B4808" t="s">
        <v>177</v>
      </c>
      <c r="C4808" t="s">
        <v>1812</v>
      </c>
      <c r="D4808" t="s">
        <v>164</v>
      </c>
      <c r="E4808" t="s">
        <v>793</v>
      </c>
      <c r="F4808" t="s">
        <v>11</v>
      </c>
      <c r="G4808" t="s">
        <v>43191</v>
      </c>
      <c r="H4808" t="s">
        <v>1504</v>
      </c>
      <c r="I4808" t="s">
        <v>43190</v>
      </c>
      <c r="J4808" t="s">
        <v>3800</v>
      </c>
      <c r="K4808" t="s">
        <v>3808</v>
      </c>
      <c r="L4808" t="s">
        <v>25441</v>
      </c>
      <c r="M4808" t="s">
        <v>1275</v>
      </c>
    </row>
    <row r="4809" spans="1:13">
      <c r="A4809" t="s">
        <v>177</v>
      </c>
      <c r="B4809" t="s">
        <v>177</v>
      </c>
      <c r="C4809" t="s">
        <v>1812</v>
      </c>
      <c r="D4809" t="s">
        <v>164</v>
      </c>
      <c r="E4809" t="s">
        <v>793</v>
      </c>
      <c r="F4809" t="s">
        <v>20</v>
      </c>
      <c r="G4809" t="s">
        <v>43192</v>
      </c>
      <c r="H4809" t="s">
        <v>1547</v>
      </c>
      <c r="I4809" t="s">
        <v>43193</v>
      </c>
      <c r="J4809" t="s">
        <v>1482</v>
      </c>
      <c r="K4809" t="s">
        <v>42796</v>
      </c>
      <c r="L4809" t="s">
        <v>32213</v>
      </c>
      <c r="M4809" t="s">
        <v>10547</v>
      </c>
    </row>
    <row r="4810" spans="1:13">
      <c r="A4810" t="s">
        <v>177</v>
      </c>
      <c r="B4810" t="s">
        <v>177</v>
      </c>
      <c r="C4810" t="s">
        <v>1812</v>
      </c>
      <c r="D4810" t="s">
        <v>164</v>
      </c>
      <c r="E4810" t="s">
        <v>801</v>
      </c>
      <c r="F4810" t="s">
        <v>3</v>
      </c>
      <c r="G4810" t="s">
        <v>43194</v>
      </c>
      <c r="H4810" t="s">
        <v>2687</v>
      </c>
      <c r="I4810" t="s">
        <v>43195</v>
      </c>
      <c r="J4810" t="s">
        <v>2463</v>
      </c>
      <c r="K4810" t="s">
        <v>43196</v>
      </c>
      <c r="L4810" t="s">
        <v>43197</v>
      </c>
      <c r="M4810" t="s">
        <v>43198</v>
      </c>
    </row>
    <row r="4811" spans="1:13">
      <c r="A4811" t="s">
        <v>177</v>
      </c>
      <c r="B4811" t="s">
        <v>177</v>
      </c>
      <c r="C4811" t="s">
        <v>1812</v>
      </c>
      <c r="D4811" t="s">
        <v>164</v>
      </c>
      <c r="E4811" t="s">
        <v>801</v>
      </c>
      <c r="F4811" t="s">
        <v>10</v>
      </c>
      <c r="G4811" t="s">
        <v>43199</v>
      </c>
      <c r="H4811" t="s">
        <v>1918</v>
      </c>
      <c r="I4811" t="s">
        <v>9665</v>
      </c>
      <c r="J4811" t="s">
        <v>1786</v>
      </c>
      <c r="K4811" t="s">
        <v>42780</v>
      </c>
      <c r="L4811" t="s">
        <v>43200</v>
      </c>
      <c r="M4811" t="s">
        <v>43201</v>
      </c>
    </row>
    <row r="4812" spans="1:13">
      <c r="A4812" t="s">
        <v>177</v>
      </c>
      <c r="B4812" t="s">
        <v>177</v>
      </c>
      <c r="C4812" t="s">
        <v>1812</v>
      </c>
      <c r="D4812" t="s">
        <v>164</v>
      </c>
      <c r="E4812" t="s">
        <v>801</v>
      </c>
      <c r="F4812" t="s">
        <v>2</v>
      </c>
      <c r="G4812" t="s">
        <v>43202</v>
      </c>
      <c r="H4812" t="s">
        <v>1786</v>
      </c>
      <c r="I4812" t="s">
        <v>43203</v>
      </c>
      <c r="J4812" t="s">
        <v>1657</v>
      </c>
      <c r="K4812" t="s">
        <v>43204</v>
      </c>
      <c r="L4812" t="s">
        <v>42822</v>
      </c>
      <c r="M4812" t="s">
        <v>16337</v>
      </c>
    </row>
    <row r="4813" spans="1:13">
      <c r="A4813" t="s">
        <v>177</v>
      </c>
      <c r="B4813" t="s">
        <v>177</v>
      </c>
      <c r="C4813" t="s">
        <v>1812</v>
      </c>
      <c r="D4813" t="s">
        <v>164</v>
      </c>
      <c r="E4813" t="s">
        <v>801</v>
      </c>
      <c r="F4813" t="s">
        <v>4</v>
      </c>
      <c r="G4813" t="s">
        <v>43205</v>
      </c>
      <c r="H4813" t="s">
        <v>1546</v>
      </c>
      <c r="I4813" t="s">
        <v>32536</v>
      </c>
      <c r="J4813" t="s">
        <v>1547</v>
      </c>
      <c r="K4813" t="s">
        <v>43206</v>
      </c>
      <c r="L4813" t="s">
        <v>31068</v>
      </c>
      <c r="M4813" t="s">
        <v>15316</v>
      </c>
    </row>
    <row r="4814" spans="1:13">
      <c r="A4814" t="s">
        <v>177</v>
      </c>
      <c r="B4814" t="s">
        <v>177</v>
      </c>
      <c r="C4814" t="s">
        <v>1812</v>
      </c>
      <c r="D4814" t="s">
        <v>164</v>
      </c>
      <c r="E4814" t="s">
        <v>801</v>
      </c>
      <c r="F4814" t="s">
        <v>11</v>
      </c>
      <c r="G4814" t="s">
        <v>43207</v>
      </c>
      <c r="H4814" t="s">
        <v>1504</v>
      </c>
      <c r="I4814" t="s">
        <v>43190</v>
      </c>
      <c r="J4814" t="s">
        <v>1051</v>
      </c>
      <c r="K4814" t="s">
        <v>42864</v>
      </c>
      <c r="L4814" t="s">
        <v>25441</v>
      </c>
      <c r="M4814" t="s">
        <v>43208</v>
      </c>
    </row>
    <row r="4815" spans="1:13">
      <c r="A4815" t="s">
        <v>177</v>
      </c>
      <c r="B4815" t="s">
        <v>177</v>
      </c>
      <c r="C4815" t="s">
        <v>1812</v>
      </c>
      <c r="D4815" t="s">
        <v>164</v>
      </c>
      <c r="E4815" t="s">
        <v>801</v>
      </c>
      <c r="F4815" t="s">
        <v>20</v>
      </c>
      <c r="G4815" t="s">
        <v>43209</v>
      </c>
      <c r="H4815" t="s">
        <v>1546</v>
      </c>
      <c r="I4815" t="s">
        <v>32536</v>
      </c>
      <c r="J4815" t="s">
        <v>1482</v>
      </c>
      <c r="K4815" t="s">
        <v>42796</v>
      </c>
      <c r="L4815" t="s">
        <v>31068</v>
      </c>
      <c r="M4815" t="s">
        <v>15316</v>
      </c>
    </row>
    <row r="4816" spans="1:13">
      <c r="A4816" t="s">
        <v>177</v>
      </c>
      <c r="B4816" t="s">
        <v>177</v>
      </c>
      <c r="C4816" t="s">
        <v>1812</v>
      </c>
      <c r="D4816" t="s">
        <v>164</v>
      </c>
      <c r="E4816" t="s">
        <v>809</v>
      </c>
      <c r="F4816" t="s">
        <v>3</v>
      </c>
      <c r="G4816" t="s">
        <v>43210</v>
      </c>
      <c r="H4816" t="s">
        <v>2463</v>
      </c>
      <c r="I4816" t="s">
        <v>43211</v>
      </c>
      <c r="J4816" t="s">
        <v>1742</v>
      </c>
      <c r="K4816" t="s">
        <v>43212</v>
      </c>
      <c r="L4816" t="s">
        <v>43213</v>
      </c>
      <c r="M4816" t="s">
        <v>32401</v>
      </c>
    </row>
    <row r="4817" spans="1:13">
      <c r="A4817" t="s">
        <v>177</v>
      </c>
      <c r="B4817" t="s">
        <v>177</v>
      </c>
      <c r="C4817" t="s">
        <v>1812</v>
      </c>
      <c r="D4817" t="s">
        <v>164</v>
      </c>
      <c r="E4817" t="s">
        <v>809</v>
      </c>
      <c r="F4817" t="s">
        <v>10</v>
      </c>
      <c r="G4817" t="s">
        <v>43214</v>
      </c>
      <c r="H4817" t="s">
        <v>1744</v>
      </c>
      <c r="I4817" t="s">
        <v>32534</v>
      </c>
      <c r="J4817" t="s">
        <v>1592</v>
      </c>
      <c r="K4817" t="s">
        <v>42900</v>
      </c>
      <c r="L4817" t="s">
        <v>43215</v>
      </c>
      <c r="M4817" t="s">
        <v>25599</v>
      </c>
    </row>
    <row r="4818" spans="1:13">
      <c r="A4818" t="s">
        <v>177</v>
      </c>
      <c r="B4818" t="s">
        <v>177</v>
      </c>
      <c r="C4818" t="s">
        <v>1812</v>
      </c>
      <c r="D4818" t="s">
        <v>164</v>
      </c>
      <c r="E4818" t="s">
        <v>809</v>
      </c>
      <c r="F4818" t="s">
        <v>2</v>
      </c>
      <c r="G4818" t="s">
        <v>43216</v>
      </c>
      <c r="H4818" t="s">
        <v>1546</v>
      </c>
      <c r="I4818" t="s">
        <v>32536</v>
      </c>
      <c r="J4818" t="s">
        <v>1482</v>
      </c>
      <c r="K4818" t="s">
        <v>42796</v>
      </c>
      <c r="L4818" t="s">
        <v>18452</v>
      </c>
      <c r="M4818" t="s">
        <v>10800</v>
      </c>
    </row>
    <row r="4819" spans="1:13">
      <c r="A4819" t="s">
        <v>177</v>
      </c>
      <c r="B4819" t="s">
        <v>177</v>
      </c>
      <c r="C4819" t="s">
        <v>1812</v>
      </c>
      <c r="D4819" t="s">
        <v>164</v>
      </c>
      <c r="E4819" t="s">
        <v>809</v>
      </c>
      <c r="F4819" t="s">
        <v>4</v>
      </c>
      <c r="G4819" t="s">
        <v>43217</v>
      </c>
      <c r="H4819" t="s">
        <v>1051</v>
      </c>
      <c r="I4819" t="s">
        <v>43218</v>
      </c>
      <c r="J4819" t="s">
        <v>3800</v>
      </c>
      <c r="K4819" t="s">
        <v>3808</v>
      </c>
      <c r="L4819" t="s">
        <v>8700</v>
      </c>
      <c r="M4819" t="s">
        <v>14302</v>
      </c>
    </row>
    <row r="4820" spans="1:13">
      <c r="A4820" t="s">
        <v>177</v>
      </c>
      <c r="B4820" t="s">
        <v>177</v>
      </c>
      <c r="C4820" t="s">
        <v>1812</v>
      </c>
      <c r="D4820" t="s">
        <v>164</v>
      </c>
      <c r="E4820" t="s">
        <v>809</v>
      </c>
      <c r="F4820" t="s">
        <v>11</v>
      </c>
      <c r="G4820" t="s">
        <v>43219</v>
      </c>
      <c r="H4820" t="s">
        <v>1051</v>
      </c>
      <c r="I4820" t="s">
        <v>43218</v>
      </c>
      <c r="J4820" t="s">
        <v>3800</v>
      </c>
      <c r="K4820" t="s">
        <v>3808</v>
      </c>
      <c r="L4820" t="s">
        <v>15432</v>
      </c>
      <c r="M4820" t="s">
        <v>14302</v>
      </c>
    </row>
    <row r="4821" spans="1:13">
      <c r="A4821" t="s">
        <v>177</v>
      </c>
      <c r="B4821" t="s">
        <v>177</v>
      </c>
      <c r="C4821" t="s">
        <v>1812</v>
      </c>
      <c r="D4821" t="s">
        <v>164</v>
      </c>
      <c r="E4821" t="s">
        <v>809</v>
      </c>
      <c r="F4821" t="s">
        <v>20</v>
      </c>
      <c r="G4821" t="s">
        <v>43220</v>
      </c>
      <c r="H4821" t="s">
        <v>1482</v>
      </c>
      <c r="I4821" t="s">
        <v>10019</v>
      </c>
      <c r="J4821" t="s">
        <v>3800</v>
      </c>
      <c r="K4821" t="s">
        <v>3808</v>
      </c>
      <c r="L4821" t="s">
        <v>17084</v>
      </c>
      <c r="M4821" t="s">
        <v>12481</v>
      </c>
    </row>
    <row r="4822" spans="1:13">
      <c r="A4822" t="s">
        <v>177</v>
      </c>
      <c r="B4822" t="s">
        <v>177</v>
      </c>
      <c r="C4822" t="s">
        <v>1899</v>
      </c>
      <c r="D4822" t="s">
        <v>150</v>
      </c>
      <c r="E4822" t="s">
        <v>179</v>
      </c>
      <c r="F4822" t="s">
        <v>3</v>
      </c>
      <c r="G4822" t="s">
        <v>43221</v>
      </c>
      <c r="H4822" t="s">
        <v>1875</v>
      </c>
      <c r="I4822" t="s">
        <v>43222</v>
      </c>
      <c r="J4822" t="s">
        <v>1698</v>
      </c>
      <c r="K4822" t="s">
        <v>43223</v>
      </c>
      <c r="L4822" t="s">
        <v>43224</v>
      </c>
      <c r="M4822" t="s">
        <v>15661</v>
      </c>
    </row>
    <row r="4823" spans="1:13">
      <c r="A4823" t="s">
        <v>177</v>
      </c>
      <c r="B4823" t="s">
        <v>177</v>
      </c>
      <c r="C4823" t="s">
        <v>1899</v>
      </c>
      <c r="D4823" t="s">
        <v>150</v>
      </c>
      <c r="E4823" t="s">
        <v>179</v>
      </c>
      <c r="F4823" t="s">
        <v>10</v>
      </c>
      <c r="G4823" t="s">
        <v>43225</v>
      </c>
      <c r="H4823" t="s">
        <v>1981</v>
      </c>
      <c r="I4823" t="s">
        <v>43226</v>
      </c>
      <c r="J4823" t="s">
        <v>2074</v>
      </c>
      <c r="K4823" t="s">
        <v>43227</v>
      </c>
      <c r="L4823" t="s">
        <v>43228</v>
      </c>
      <c r="M4823" t="s">
        <v>43229</v>
      </c>
    </row>
    <row r="4824" spans="1:13">
      <c r="A4824" t="s">
        <v>177</v>
      </c>
      <c r="B4824" t="s">
        <v>177</v>
      </c>
      <c r="C4824" t="s">
        <v>1899</v>
      </c>
      <c r="D4824" t="s">
        <v>150</v>
      </c>
      <c r="E4824" t="s">
        <v>179</v>
      </c>
      <c r="F4824" t="s">
        <v>2</v>
      </c>
      <c r="G4824" t="s">
        <v>43230</v>
      </c>
      <c r="H4824" t="s">
        <v>2135</v>
      </c>
      <c r="I4824" t="s">
        <v>43231</v>
      </c>
      <c r="J4824" t="s">
        <v>1853</v>
      </c>
      <c r="K4824" t="s">
        <v>43232</v>
      </c>
      <c r="L4824" t="s">
        <v>43233</v>
      </c>
      <c r="M4824" t="s">
        <v>18728</v>
      </c>
    </row>
    <row r="4825" spans="1:13">
      <c r="A4825" t="s">
        <v>177</v>
      </c>
      <c r="B4825" t="s">
        <v>177</v>
      </c>
      <c r="C4825" t="s">
        <v>1899</v>
      </c>
      <c r="D4825" t="s">
        <v>150</v>
      </c>
      <c r="E4825" t="s">
        <v>179</v>
      </c>
      <c r="F4825" t="s">
        <v>4</v>
      </c>
      <c r="G4825" t="s">
        <v>43234</v>
      </c>
      <c r="H4825" t="s">
        <v>1984</v>
      </c>
      <c r="I4825" t="s">
        <v>43235</v>
      </c>
      <c r="J4825" t="s">
        <v>1053</v>
      </c>
      <c r="K4825" t="s">
        <v>9363</v>
      </c>
      <c r="L4825" t="s">
        <v>25644</v>
      </c>
      <c r="M4825" t="s">
        <v>43236</v>
      </c>
    </row>
    <row r="4826" spans="1:13">
      <c r="A4826" t="s">
        <v>177</v>
      </c>
      <c r="B4826" t="s">
        <v>177</v>
      </c>
      <c r="C4826" t="s">
        <v>1899</v>
      </c>
      <c r="D4826" t="s">
        <v>150</v>
      </c>
      <c r="E4826" t="s">
        <v>179</v>
      </c>
      <c r="F4826" t="s">
        <v>11</v>
      </c>
      <c r="G4826" t="s">
        <v>43237</v>
      </c>
      <c r="H4826" t="s">
        <v>1918</v>
      </c>
      <c r="I4826" t="s">
        <v>43238</v>
      </c>
      <c r="J4826" t="s">
        <v>1482</v>
      </c>
      <c r="K4826" t="s">
        <v>43239</v>
      </c>
      <c r="L4826" t="s">
        <v>43240</v>
      </c>
      <c r="M4826" t="s">
        <v>25843</v>
      </c>
    </row>
    <row r="4827" spans="1:13">
      <c r="A4827" t="s">
        <v>177</v>
      </c>
      <c r="B4827" t="s">
        <v>177</v>
      </c>
      <c r="C4827" t="s">
        <v>1899</v>
      </c>
      <c r="D4827" t="s">
        <v>150</v>
      </c>
      <c r="E4827" t="s">
        <v>179</v>
      </c>
      <c r="F4827" t="s">
        <v>20</v>
      </c>
      <c r="G4827" t="s">
        <v>43241</v>
      </c>
      <c r="H4827" t="s">
        <v>1897</v>
      </c>
      <c r="I4827" t="s">
        <v>43242</v>
      </c>
      <c r="J4827" t="s">
        <v>1504</v>
      </c>
      <c r="K4827" t="s">
        <v>43243</v>
      </c>
      <c r="L4827" t="s">
        <v>28328</v>
      </c>
      <c r="M4827" t="s">
        <v>27248</v>
      </c>
    </row>
    <row r="4828" spans="1:13">
      <c r="A4828" t="s">
        <v>177</v>
      </c>
      <c r="B4828" t="s">
        <v>177</v>
      </c>
      <c r="C4828" t="s">
        <v>1899</v>
      </c>
      <c r="D4828" t="s">
        <v>150</v>
      </c>
      <c r="E4828" t="s">
        <v>188</v>
      </c>
      <c r="F4828" t="s">
        <v>3</v>
      </c>
      <c r="G4828" t="s">
        <v>43244</v>
      </c>
      <c r="H4828" t="s">
        <v>2566</v>
      </c>
      <c r="I4828" t="s">
        <v>43245</v>
      </c>
      <c r="J4828" t="s">
        <v>2159</v>
      </c>
      <c r="K4828" t="s">
        <v>43246</v>
      </c>
      <c r="L4828" t="s">
        <v>25831</v>
      </c>
      <c r="M4828" t="s">
        <v>27259</v>
      </c>
    </row>
    <row r="4829" spans="1:13">
      <c r="A4829" t="s">
        <v>177</v>
      </c>
      <c r="B4829" t="s">
        <v>177</v>
      </c>
      <c r="C4829" t="s">
        <v>1899</v>
      </c>
      <c r="D4829" t="s">
        <v>150</v>
      </c>
      <c r="E4829" t="s">
        <v>188</v>
      </c>
      <c r="F4829" t="s">
        <v>10</v>
      </c>
      <c r="G4829" t="s">
        <v>43247</v>
      </c>
      <c r="H4829" t="s">
        <v>2059</v>
      </c>
      <c r="I4829" t="s">
        <v>43248</v>
      </c>
      <c r="J4829" t="s">
        <v>2159</v>
      </c>
      <c r="K4829" t="s">
        <v>43246</v>
      </c>
      <c r="L4829" t="s">
        <v>32213</v>
      </c>
      <c r="M4829" t="s">
        <v>43249</v>
      </c>
    </row>
    <row r="4830" spans="1:13">
      <c r="A4830" t="s">
        <v>177</v>
      </c>
      <c r="B4830" t="s">
        <v>177</v>
      </c>
      <c r="C4830" t="s">
        <v>1899</v>
      </c>
      <c r="D4830" t="s">
        <v>150</v>
      </c>
      <c r="E4830" t="s">
        <v>188</v>
      </c>
      <c r="F4830" t="s">
        <v>2</v>
      </c>
      <c r="G4830" t="s">
        <v>43250</v>
      </c>
      <c r="H4830" t="s">
        <v>2481</v>
      </c>
      <c r="I4830" t="s">
        <v>43251</v>
      </c>
      <c r="J4830" t="s">
        <v>1961</v>
      </c>
      <c r="K4830" t="s">
        <v>43252</v>
      </c>
      <c r="L4830" t="s">
        <v>43253</v>
      </c>
      <c r="M4830" t="s">
        <v>43254</v>
      </c>
    </row>
    <row r="4831" spans="1:13">
      <c r="A4831" t="s">
        <v>177</v>
      </c>
      <c r="B4831" t="s">
        <v>177</v>
      </c>
      <c r="C4831" t="s">
        <v>1899</v>
      </c>
      <c r="D4831" t="s">
        <v>150</v>
      </c>
      <c r="E4831" t="s">
        <v>188</v>
      </c>
      <c r="F4831" t="s">
        <v>4</v>
      </c>
      <c r="G4831" t="s">
        <v>43255</v>
      </c>
      <c r="H4831" t="s">
        <v>2052</v>
      </c>
      <c r="I4831" t="s">
        <v>43256</v>
      </c>
      <c r="J4831" t="s">
        <v>1547</v>
      </c>
      <c r="K4831" t="s">
        <v>43257</v>
      </c>
      <c r="L4831" t="s">
        <v>43258</v>
      </c>
      <c r="M4831" t="s">
        <v>15281</v>
      </c>
    </row>
    <row r="4832" spans="1:13">
      <c r="A4832" t="s">
        <v>177</v>
      </c>
      <c r="B4832" t="s">
        <v>177</v>
      </c>
      <c r="C4832" t="s">
        <v>1899</v>
      </c>
      <c r="D4832" t="s">
        <v>150</v>
      </c>
      <c r="E4832" t="s">
        <v>188</v>
      </c>
      <c r="F4832" t="s">
        <v>11</v>
      </c>
      <c r="G4832" t="s">
        <v>43259</v>
      </c>
      <c r="H4832" t="s">
        <v>1698</v>
      </c>
      <c r="I4832" t="s">
        <v>43260</v>
      </c>
      <c r="J4832" t="s">
        <v>1051</v>
      </c>
      <c r="K4832" t="s">
        <v>43261</v>
      </c>
      <c r="L4832" t="s">
        <v>18728</v>
      </c>
      <c r="M4832" t="s">
        <v>9981</v>
      </c>
    </row>
    <row r="4833" spans="1:13">
      <c r="A4833" t="s">
        <v>177</v>
      </c>
      <c r="B4833" t="s">
        <v>177</v>
      </c>
      <c r="C4833" t="s">
        <v>1899</v>
      </c>
      <c r="D4833" t="s">
        <v>150</v>
      </c>
      <c r="E4833" t="s">
        <v>188</v>
      </c>
      <c r="F4833" t="s">
        <v>20</v>
      </c>
      <c r="G4833" t="s">
        <v>43262</v>
      </c>
      <c r="H4833" t="s">
        <v>1786</v>
      </c>
      <c r="I4833" t="s">
        <v>43263</v>
      </c>
      <c r="J4833" t="s">
        <v>1547</v>
      </c>
      <c r="K4833" t="s">
        <v>43257</v>
      </c>
      <c r="L4833" t="s">
        <v>27117</v>
      </c>
      <c r="M4833" t="s">
        <v>15241</v>
      </c>
    </row>
    <row r="4834" spans="1:13">
      <c r="A4834" t="s">
        <v>177</v>
      </c>
      <c r="B4834" t="s">
        <v>177</v>
      </c>
      <c r="C4834" t="s">
        <v>1899</v>
      </c>
      <c r="D4834" t="s">
        <v>150</v>
      </c>
      <c r="E4834" t="s">
        <v>197</v>
      </c>
      <c r="F4834" t="s">
        <v>3</v>
      </c>
      <c r="G4834" t="s">
        <v>43264</v>
      </c>
      <c r="H4834" t="s">
        <v>3221</v>
      </c>
      <c r="I4834" t="s">
        <v>43265</v>
      </c>
      <c r="J4834" t="s">
        <v>2587</v>
      </c>
      <c r="K4834" t="s">
        <v>13537</v>
      </c>
      <c r="L4834" t="s">
        <v>43266</v>
      </c>
      <c r="M4834" t="s">
        <v>43267</v>
      </c>
    </row>
    <row r="4835" spans="1:13">
      <c r="A4835" t="s">
        <v>177</v>
      </c>
      <c r="B4835" t="s">
        <v>177</v>
      </c>
      <c r="C4835" t="s">
        <v>1899</v>
      </c>
      <c r="D4835" t="s">
        <v>150</v>
      </c>
      <c r="E4835" t="s">
        <v>197</v>
      </c>
      <c r="F4835" t="s">
        <v>10</v>
      </c>
      <c r="G4835" t="s">
        <v>43268</v>
      </c>
      <c r="H4835" t="s">
        <v>1968</v>
      </c>
      <c r="I4835" t="s">
        <v>43269</v>
      </c>
      <c r="J4835" t="s">
        <v>2384</v>
      </c>
      <c r="K4835" t="s">
        <v>43270</v>
      </c>
      <c r="L4835" t="s">
        <v>43271</v>
      </c>
      <c r="M4835" t="s">
        <v>43272</v>
      </c>
    </row>
    <row r="4836" spans="1:13">
      <c r="A4836" t="s">
        <v>177</v>
      </c>
      <c r="B4836" t="s">
        <v>177</v>
      </c>
      <c r="C4836" t="s">
        <v>1899</v>
      </c>
      <c r="D4836" t="s">
        <v>150</v>
      </c>
      <c r="E4836" t="s">
        <v>197</v>
      </c>
      <c r="F4836" t="s">
        <v>2</v>
      </c>
      <c r="G4836" t="s">
        <v>43273</v>
      </c>
      <c r="H4836" t="s">
        <v>2159</v>
      </c>
      <c r="I4836" t="s">
        <v>43274</v>
      </c>
      <c r="J4836" t="s">
        <v>1698</v>
      </c>
      <c r="K4836" t="s">
        <v>43223</v>
      </c>
      <c r="L4836" t="s">
        <v>25741</v>
      </c>
      <c r="M4836" t="s">
        <v>16337</v>
      </c>
    </row>
    <row r="4837" spans="1:13">
      <c r="A4837" t="s">
        <v>177</v>
      </c>
      <c r="B4837" t="s">
        <v>177</v>
      </c>
      <c r="C4837" t="s">
        <v>1899</v>
      </c>
      <c r="D4837" t="s">
        <v>150</v>
      </c>
      <c r="E4837" t="s">
        <v>197</v>
      </c>
      <c r="F4837" t="s">
        <v>4</v>
      </c>
      <c r="G4837" t="s">
        <v>43275</v>
      </c>
      <c r="H4837" t="s">
        <v>1721</v>
      </c>
      <c r="I4837" t="s">
        <v>43276</v>
      </c>
      <c r="J4837" t="s">
        <v>1051</v>
      </c>
      <c r="K4837" t="s">
        <v>43261</v>
      </c>
      <c r="L4837" t="s">
        <v>34923</v>
      </c>
      <c r="M4837" t="s">
        <v>9145</v>
      </c>
    </row>
    <row r="4838" spans="1:13">
      <c r="A4838" t="s">
        <v>177</v>
      </c>
      <c r="B4838" t="s">
        <v>177</v>
      </c>
      <c r="C4838" t="s">
        <v>1899</v>
      </c>
      <c r="D4838" t="s">
        <v>150</v>
      </c>
      <c r="E4838" t="s">
        <v>197</v>
      </c>
      <c r="F4838" t="s">
        <v>11</v>
      </c>
      <c r="G4838" t="s">
        <v>43277</v>
      </c>
      <c r="H4838" t="s">
        <v>1613</v>
      </c>
      <c r="I4838" t="s">
        <v>43278</v>
      </c>
      <c r="J4838" t="s">
        <v>1482</v>
      </c>
      <c r="K4838" t="s">
        <v>43239</v>
      </c>
      <c r="L4838" t="s">
        <v>16849</v>
      </c>
      <c r="M4838" t="s">
        <v>43279</v>
      </c>
    </row>
    <row r="4839" spans="1:13">
      <c r="A4839" t="s">
        <v>177</v>
      </c>
      <c r="B4839" t="s">
        <v>177</v>
      </c>
      <c r="C4839" t="s">
        <v>1899</v>
      </c>
      <c r="D4839" t="s">
        <v>150</v>
      </c>
      <c r="E4839" t="s">
        <v>197</v>
      </c>
      <c r="F4839" t="s">
        <v>20</v>
      </c>
      <c r="G4839" t="s">
        <v>43280</v>
      </c>
      <c r="H4839" t="s">
        <v>1853</v>
      </c>
      <c r="I4839" t="s">
        <v>43281</v>
      </c>
      <c r="J4839" t="s">
        <v>1053</v>
      </c>
      <c r="K4839" t="s">
        <v>9363</v>
      </c>
      <c r="L4839" t="s">
        <v>31145</v>
      </c>
      <c r="M4839" t="s">
        <v>43282</v>
      </c>
    </row>
    <row r="4840" spans="1:13">
      <c r="A4840" t="s">
        <v>177</v>
      </c>
      <c r="B4840" t="s">
        <v>177</v>
      </c>
      <c r="C4840" t="s">
        <v>1899</v>
      </c>
      <c r="D4840" t="s">
        <v>150</v>
      </c>
      <c r="E4840" t="s">
        <v>206</v>
      </c>
      <c r="F4840" t="s">
        <v>3</v>
      </c>
      <c r="G4840" t="s">
        <v>43283</v>
      </c>
      <c r="H4840" t="s">
        <v>2288</v>
      </c>
      <c r="I4840" t="s">
        <v>43284</v>
      </c>
      <c r="J4840" t="s">
        <v>1807</v>
      </c>
      <c r="K4840" t="s">
        <v>43285</v>
      </c>
      <c r="L4840" t="s">
        <v>43286</v>
      </c>
      <c r="M4840" t="s">
        <v>43287</v>
      </c>
    </row>
    <row r="4841" spans="1:13">
      <c r="A4841" t="s">
        <v>177</v>
      </c>
      <c r="B4841" t="s">
        <v>177</v>
      </c>
      <c r="C4841" t="s">
        <v>1899</v>
      </c>
      <c r="D4841" t="s">
        <v>150</v>
      </c>
      <c r="E4841" t="s">
        <v>206</v>
      </c>
      <c r="F4841" t="s">
        <v>10</v>
      </c>
      <c r="G4841" t="s">
        <v>43288</v>
      </c>
      <c r="H4841" t="s">
        <v>1719</v>
      </c>
      <c r="I4841" t="s">
        <v>43289</v>
      </c>
      <c r="J4841" t="s">
        <v>1984</v>
      </c>
      <c r="K4841" t="s">
        <v>43290</v>
      </c>
      <c r="L4841" t="s">
        <v>16337</v>
      </c>
      <c r="M4841" t="s">
        <v>43291</v>
      </c>
    </row>
    <row r="4842" spans="1:13">
      <c r="A4842" t="s">
        <v>177</v>
      </c>
      <c r="B4842" t="s">
        <v>177</v>
      </c>
      <c r="C4842" t="s">
        <v>1899</v>
      </c>
      <c r="D4842" t="s">
        <v>150</v>
      </c>
      <c r="E4842" t="s">
        <v>206</v>
      </c>
      <c r="F4842" t="s">
        <v>2</v>
      </c>
      <c r="G4842" t="s">
        <v>43292</v>
      </c>
      <c r="H4842" t="s">
        <v>1721</v>
      </c>
      <c r="I4842" t="s">
        <v>43276</v>
      </c>
      <c r="J4842" t="s">
        <v>1547</v>
      </c>
      <c r="K4842" t="s">
        <v>43257</v>
      </c>
      <c r="L4842" t="s">
        <v>1300</v>
      </c>
      <c r="M4842" t="s">
        <v>43293</v>
      </c>
    </row>
    <row r="4843" spans="1:13">
      <c r="A4843" t="s">
        <v>177</v>
      </c>
      <c r="B4843" t="s">
        <v>177</v>
      </c>
      <c r="C4843" t="s">
        <v>1899</v>
      </c>
      <c r="D4843" t="s">
        <v>150</v>
      </c>
      <c r="E4843" t="s">
        <v>206</v>
      </c>
      <c r="F4843" t="s">
        <v>4</v>
      </c>
      <c r="G4843" t="s">
        <v>43294</v>
      </c>
      <c r="H4843" t="s">
        <v>1547</v>
      </c>
      <c r="I4843" t="s">
        <v>43295</v>
      </c>
      <c r="J4843" t="s">
        <v>1482</v>
      </c>
      <c r="K4843" t="s">
        <v>43239</v>
      </c>
      <c r="L4843" t="s">
        <v>25651</v>
      </c>
      <c r="M4843" t="s">
        <v>11335</v>
      </c>
    </row>
    <row r="4844" spans="1:13">
      <c r="A4844" t="s">
        <v>177</v>
      </c>
      <c r="B4844" t="s">
        <v>177</v>
      </c>
      <c r="C4844" t="s">
        <v>1899</v>
      </c>
      <c r="D4844" t="s">
        <v>150</v>
      </c>
      <c r="E4844" t="s">
        <v>206</v>
      </c>
      <c r="F4844" t="s">
        <v>11</v>
      </c>
      <c r="G4844" t="s">
        <v>43296</v>
      </c>
      <c r="H4844" t="s">
        <v>1546</v>
      </c>
      <c r="I4844" t="s">
        <v>43297</v>
      </c>
      <c r="J4844" t="s">
        <v>1051</v>
      </c>
      <c r="K4844" t="s">
        <v>43261</v>
      </c>
      <c r="L4844" t="s">
        <v>429</v>
      </c>
      <c r="M4844" t="s">
        <v>31393</v>
      </c>
    </row>
    <row r="4845" spans="1:13">
      <c r="A4845" t="s">
        <v>177</v>
      </c>
      <c r="B4845" t="s">
        <v>177</v>
      </c>
      <c r="C4845" t="s">
        <v>1899</v>
      </c>
      <c r="D4845" t="s">
        <v>150</v>
      </c>
      <c r="E4845" t="s">
        <v>206</v>
      </c>
      <c r="F4845" t="s">
        <v>20</v>
      </c>
      <c r="G4845" t="s">
        <v>43298</v>
      </c>
      <c r="H4845" t="s">
        <v>1657</v>
      </c>
      <c r="I4845" t="s">
        <v>43299</v>
      </c>
      <c r="J4845" t="s">
        <v>1482</v>
      </c>
      <c r="K4845" t="s">
        <v>43239</v>
      </c>
      <c r="L4845" t="s">
        <v>31167</v>
      </c>
      <c r="M4845" t="s">
        <v>43300</v>
      </c>
    </row>
    <row r="4846" spans="1:13">
      <c r="A4846" t="s">
        <v>177</v>
      </c>
      <c r="B4846" t="s">
        <v>177</v>
      </c>
      <c r="C4846" t="s">
        <v>1899</v>
      </c>
      <c r="D4846" t="s">
        <v>151</v>
      </c>
      <c r="E4846" t="s">
        <v>214</v>
      </c>
      <c r="F4846" t="s">
        <v>3</v>
      </c>
      <c r="G4846" t="s">
        <v>43301</v>
      </c>
      <c r="H4846" t="s">
        <v>1343</v>
      </c>
      <c r="I4846" t="s">
        <v>43302</v>
      </c>
      <c r="J4846" t="s">
        <v>2101</v>
      </c>
      <c r="K4846" t="s">
        <v>43303</v>
      </c>
      <c r="L4846" t="s">
        <v>43304</v>
      </c>
      <c r="M4846" t="s">
        <v>43305</v>
      </c>
    </row>
    <row r="4847" spans="1:13">
      <c r="A4847" t="s">
        <v>177</v>
      </c>
      <c r="B4847" t="s">
        <v>177</v>
      </c>
      <c r="C4847" t="s">
        <v>1899</v>
      </c>
      <c r="D4847" t="s">
        <v>151</v>
      </c>
      <c r="E4847" t="s">
        <v>214</v>
      </c>
      <c r="F4847" t="s">
        <v>10</v>
      </c>
      <c r="G4847" t="s">
        <v>43306</v>
      </c>
      <c r="H4847" t="s">
        <v>2767</v>
      </c>
      <c r="I4847" t="s">
        <v>43307</v>
      </c>
      <c r="J4847" t="s">
        <v>1261</v>
      </c>
      <c r="K4847" t="s">
        <v>43308</v>
      </c>
      <c r="L4847" t="s">
        <v>43309</v>
      </c>
      <c r="M4847" t="s">
        <v>43310</v>
      </c>
    </row>
    <row r="4848" spans="1:13">
      <c r="A4848" t="s">
        <v>177</v>
      </c>
      <c r="B4848" t="s">
        <v>177</v>
      </c>
      <c r="C4848" t="s">
        <v>1899</v>
      </c>
      <c r="D4848" t="s">
        <v>151</v>
      </c>
      <c r="E4848" t="s">
        <v>214</v>
      </c>
      <c r="F4848" t="s">
        <v>2</v>
      </c>
      <c r="G4848" t="s">
        <v>43311</v>
      </c>
      <c r="H4848" t="s">
        <v>3109</v>
      </c>
      <c r="I4848" t="s">
        <v>43312</v>
      </c>
      <c r="J4848" t="s">
        <v>1968</v>
      </c>
      <c r="K4848" t="s">
        <v>43313</v>
      </c>
      <c r="L4848" t="s">
        <v>43314</v>
      </c>
      <c r="M4848" t="s">
        <v>39821</v>
      </c>
    </row>
    <row r="4849" spans="1:13">
      <c r="A4849" t="s">
        <v>177</v>
      </c>
      <c r="B4849" t="s">
        <v>177</v>
      </c>
      <c r="C4849" t="s">
        <v>1899</v>
      </c>
      <c r="D4849" t="s">
        <v>151</v>
      </c>
      <c r="E4849" t="s">
        <v>214</v>
      </c>
      <c r="F4849" t="s">
        <v>4</v>
      </c>
      <c r="G4849" t="s">
        <v>43315</v>
      </c>
      <c r="H4849" t="s">
        <v>2529</v>
      </c>
      <c r="I4849" t="s">
        <v>43316</v>
      </c>
      <c r="J4849" t="s">
        <v>1786</v>
      </c>
      <c r="K4849" t="s">
        <v>12553</v>
      </c>
      <c r="L4849" t="s">
        <v>43317</v>
      </c>
      <c r="M4849" t="s">
        <v>43318</v>
      </c>
    </row>
    <row r="4850" spans="1:13">
      <c r="A4850" t="s">
        <v>177</v>
      </c>
      <c r="B4850" t="s">
        <v>177</v>
      </c>
      <c r="C4850" t="s">
        <v>1899</v>
      </c>
      <c r="D4850" t="s">
        <v>151</v>
      </c>
      <c r="E4850" t="s">
        <v>214</v>
      </c>
      <c r="F4850" t="s">
        <v>11</v>
      </c>
      <c r="G4850" t="s">
        <v>43319</v>
      </c>
      <c r="H4850" t="s">
        <v>2288</v>
      </c>
      <c r="I4850" t="s">
        <v>43320</v>
      </c>
      <c r="J4850" t="s">
        <v>1657</v>
      </c>
      <c r="K4850" t="s">
        <v>43321</v>
      </c>
      <c r="L4850" t="s">
        <v>43322</v>
      </c>
      <c r="M4850" t="s">
        <v>43323</v>
      </c>
    </row>
    <row r="4851" spans="1:13">
      <c r="A4851" t="s">
        <v>177</v>
      </c>
      <c r="B4851" t="s">
        <v>177</v>
      </c>
      <c r="C4851" t="s">
        <v>1899</v>
      </c>
      <c r="D4851" t="s">
        <v>151</v>
      </c>
      <c r="E4851" t="s">
        <v>214</v>
      </c>
      <c r="F4851" t="s">
        <v>20</v>
      </c>
      <c r="G4851" t="s">
        <v>43324</v>
      </c>
      <c r="H4851" t="s">
        <v>2976</v>
      </c>
      <c r="I4851" t="s">
        <v>43325</v>
      </c>
      <c r="J4851" t="s">
        <v>1875</v>
      </c>
      <c r="K4851" t="s">
        <v>43326</v>
      </c>
      <c r="L4851" t="s">
        <v>34719</v>
      </c>
      <c r="M4851" t="s">
        <v>43327</v>
      </c>
    </row>
    <row r="4852" spans="1:13">
      <c r="A4852" t="s">
        <v>177</v>
      </c>
      <c r="B4852" t="s">
        <v>177</v>
      </c>
      <c r="C4852" t="s">
        <v>1899</v>
      </c>
      <c r="D4852" t="s">
        <v>151</v>
      </c>
      <c r="E4852" t="s">
        <v>222</v>
      </c>
      <c r="F4852" t="s">
        <v>3</v>
      </c>
      <c r="G4852" t="s">
        <v>43328</v>
      </c>
      <c r="H4852" t="s">
        <v>1309</v>
      </c>
      <c r="I4852" t="s">
        <v>43329</v>
      </c>
      <c r="J4852" t="s">
        <v>2685</v>
      </c>
      <c r="K4852" t="s">
        <v>43330</v>
      </c>
      <c r="L4852" t="s">
        <v>43331</v>
      </c>
      <c r="M4852" t="s">
        <v>43332</v>
      </c>
    </row>
    <row r="4853" spans="1:13">
      <c r="A4853" t="s">
        <v>177</v>
      </c>
      <c r="B4853" t="s">
        <v>177</v>
      </c>
      <c r="C4853" t="s">
        <v>1899</v>
      </c>
      <c r="D4853" t="s">
        <v>151</v>
      </c>
      <c r="E4853" t="s">
        <v>222</v>
      </c>
      <c r="F4853" t="s">
        <v>10</v>
      </c>
      <c r="G4853" t="s">
        <v>43333</v>
      </c>
      <c r="H4853" t="s">
        <v>2704</v>
      </c>
      <c r="I4853" t="s">
        <v>43334</v>
      </c>
      <c r="J4853" t="s">
        <v>5405</v>
      </c>
      <c r="K4853" t="s">
        <v>43335</v>
      </c>
      <c r="L4853" t="s">
        <v>43336</v>
      </c>
      <c r="M4853" t="s">
        <v>43337</v>
      </c>
    </row>
    <row r="4854" spans="1:13">
      <c r="A4854" t="s">
        <v>177</v>
      </c>
      <c r="B4854" t="s">
        <v>177</v>
      </c>
      <c r="C4854" t="s">
        <v>1899</v>
      </c>
      <c r="D4854" t="s">
        <v>151</v>
      </c>
      <c r="E4854" t="s">
        <v>222</v>
      </c>
      <c r="F4854" t="s">
        <v>2</v>
      </c>
      <c r="G4854" t="s">
        <v>43338</v>
      </c>
      <c r="H4854" t="s">
        <v>3917</v>
      </c>
      <c r="I4854" t="s">
        <v>43339</v>
      </c>
      <c r="J4854" t="s">
        <v>2461</v>
      </c>
      <c r="K4854" t="s">
        <v>43340</v>
      </c>
      <c r="L4854" t="s">
        <v>43341</v>
      </c>
      <c r="M4854" t="s">
        <v>43342</v>
      </c>
    </row>
    <row r="4855" spans="1:13">
      <c r="A4855" t="s">
        <v>177</v>
      </c>
      <c r="B4855" t="s">
        <v>177</v>
      </c>
      <c r="C4855" t="s">
        <v>1899</v>
      </c>
      <c r="D4855" t="s">
        <v>151</v>
      </c>
      <c r="E4855" t="s">
        <v>222</v>
      </c>
      <c r="F4855" t="s">
        <v>4</v>
      </c>
      <c r="G4855" t="s">
        <v>43343</v>
      </c>
      <c r="H4855" t="s">
        <v>2608</v>
      </c>
      <c r="I4855" t="s">
        <v>43344</v>
      </c>
      <c r="J4855" t="s">
        <v>1875</v>
      </c>
      <c r="K4855" t="s">
        <v>43326</v>
      </c>
      <c r="L4855" t="s">
        <v>43345</v>
      </c>
      <c r="M4855" t="s">
        <v>43346</v>
      </c>
    </row>
    <row r="4856" spans="1:13">
      <c r="A4856" t="s">
        <v>177</v>
      </c>
      <c r="B4856" t="s">
        <v>177</v>
      </c>
      <c r="C4856" t="s">
        <v>1899</v>
      </c>
      <c r="D4856" t="s">
        <v>151</v>
      </c>
      <c r="E4856" t="s">
        <v>222</v>
      </c>
      <c r="F4856" t="s">
        <v>11</v>
      </c>
      <c r="G4856" t="s">
        <v>43347</v>
      </c>
      <c r="H4856" t="s">
        <v>926</v>
      </c>
      <c r="I4856" t="s">
        <v>43348</v>
      </c>
      <c r="J4856" t="s">
        <v>1698</v>
      </c>
      <c r="K4856" t="s">
        <v>43349</v>
      </c>
      <c r="L4856" t="s">
        <v>43350</v>
      </c>
      <c r="M4856" t="s">
        <v>43351</v>
      </c>
    </row>
    <row r="4857" spans="1:13">
      <c r="A4857" t="s">
        <v>177</v>
      </c>
      <c r="B4857" t="s">
        <v>177</v>
      </c>
      <c r="C4857" t="s">
        <v>1899</v>
      </c>
      <c r="D4857" t="s">
        <v>151</v>
      </c>
      <c r="E4857" t="s">
        <v>222</v>
      </c>
      <c r="F4857" t="s">
        <v>20</v>
      </c>
      <c r="G4857" t="s">
        <v>43352</v>
      </c>
      <c r="H4857" t="s">
        <v>2461</v>
      </c>
      <c r="I4857" t="s">
        <v>13190</v>
      </c>
      <c r="J4857" t="s">
        <v>1875</v>
      </c>
      <c r="K4857" t="s">
        <v>43326</v>
      </c>
      <c r="L4857" t="s">
        <v>43353</v>
      </c>
      <c r="M4857" t="s">
        <v>43354</v>
      </c>
    </row>
    <row r="4858" spans="1:13">
      <c r="A4858" t="s">
        <v>177</v>
      </c>
      <c r="B4858" t="s">
        <v>177</v>
      </c>
      <c r="C4858" t="s">
        <v>1899</v>
      </c>
      <c r="D4858" t="s">
        <v>151</v>
      </c>
      <c r="E4858" t="s">
        <v>230</v>
      </c>
      <c r="F4858" t="s">
        <v>3</v>
      </c>
      <c r="G4858" t="s">
        <v>43355</v>
      </c>
      <c r="H4858" t="s">
        <v>4643</v>
      </c>
      <c r="I4858" t="s">
        <v>43356</v>
      </c>
      <c r="J4858" t="s">
        <v>1817</v>
      </c>
      <c r="K4858" t="s">
        <v>43357</v>
      </c>
      <c r="L4858" t="s">
        <v>43358</v>
      </c>
      <c r="M4858" t="s">
        <v>43359</v>
      </c>
    </row>
    <row r="4859" spans="1:13">
      <c r="A4859" t="s">
        <v>177</v>
      </c>
      <c r="B4859" t="s">
        <v>177</v>
      </c>
      <c r="C4859" t="s">
        <v>1899</v>
      </c>
      <c r="D4859" t="s">
        <v>151</v>
      </c>
      <c r="E4859" t="s">
        <v>230</v>
      </c>
      <c r="F4859" t="s">
        <v>10</v>
      </c>
      <c r="G4859" t="s">
        <v>43360</v>
      </c>
      <c r="H4859" t="s">
        <v>5857</v>
      </c>
      <c r="I4859" t="s">
        <v>43361</v>
      </c>
      <c r="J4859" t="s">
        <v>3237</v>
      </c>
      <c r="K4859" t="s">
        <v>43362</v>
      </c>
      <c r="L4859" t="s">
        <v>43363</v>
      </c>
      <c r="M4859" t="s">
        <v>43364</v>
      </c>
    </row>
    <row r="4860" spans="1:13">
      <c r="A4860" t="s">
        <v>177</v>
      </c>
      <c r="B4860" t="s">
        <v>177</v>
      </c>
      <c r="C4860" t="s">
        <v>1899</v>
      </c>
      <c r="D4860" t="s">
        <v>151</v>
      </c>
      <c r="E4860" t="s">
        <v>230</v>
      </c>
      <c r="F4860" t="s">
        <v>2</v>
      </c>
      <c r="G4860" t="s">
        <v>43365</v>
      </c>
      <c r="H4860" t="s">
        <v>2487</v>
      </c>
      <c r="I4860" t="s">
        <v>43366</v>
      </c>
      <c r="J4860" t="s">
        <v>2279</v>
      </c>
      <c r="K4860" t="s">
        <v>43367</v>
      </c>
      <c r="L4860" t="s">
        <v>43368</v>
      </c>
      <c r="M4860" t="s">
        <v>43369</v>
      </c>
    </row>
    <row r="4861" spans="1:13">
      <c r="A4861" t="s">
        <v>177</v>
      </c>
      <c r="B4861" t="s">
        <v>177</v>
      </c>
      <c r="C4861" t="s">
        <v>1899</v>
      </c>
      <c r="D4861" t="s">
        <v>151</v>
      </c>
      <c r="E4861" t="s">
        <v>230</v>
      </c>
      <c r="F4861" t="s">
        <v>4</v>
      </c>
      <c r="G4861" t="s">
        <v>43370</v>
      </c>
      <c r="H4861" t="s">
        <v>2052</v>
      </c>
      <c r="I4861" t="s">
        <v>43371</v>
      </c>
      <c r="J4861" t="s">
        <v>1657</v>
      </c>
      <c r="K4861" t="s">
        <v>43321</v>
      </c>
      <c r="L4861" t="s">
        <v>43372</v>
      </c>
      <c r="M4861" t="s">
        <v>24888</v>
      </c>
    </row>
    <row r="4862" spans="1:13">
      <c r="A4862" t="s">
        <v>177</v>
      </c>
      <c r="B4862" t="s">
        <v>177</v>
      </c>
      <c r="C4862" t="s">
        <v>1899</v>
      </c>
      <c r="D4862" t="s">
        <v>151</v>
      </c>
      <c r="E4862" t="s">
        <v>230</v>
      </c>
      <c r="F4862" t="s">
        <v>11</v>
      </c>
      <c r="G4862" t="s">
        <v>43373</v>
      </c>
      <c r="H4862" t="s">
        <v>1742</v>
      </c>
      <c r="I4862" t="s">
        <v>43374</v>
      </c>
      <c r="J4862" t="s">
        <v>1546</v>
      </c>
      <c r="K4862" t="s">
        <v>43375</v>
      </c>
      <c r="L4862" t="s">
        <v>27682</v>
      </c>
      <c r="M4862" t="s">
        <v>38322</v>
      </c>
    </row>
    <row r="4863" spans="1:13">
      <c r="A4863" t="s">
        <v>177</v>
      </c>
      <c r="B4863" t="s">
        <v>177</v>
      </c>
      <c r="C4863" t="s">
        <v>1899</v>
      </c>
      <c r="D4863" t="s">
        <v>151</v>
      </c>
      <c r="E4863" t="s">
        <v>230</v>
      </c>
      <c r="F4863" t="s">
        <v>20</v>
      </c>
      <c r="G4863" t="s">
        <v>43376</v>
      </c>
      <c r="H4863" t="s">
        <v>2281</v>
      </c>
      <c r="I4863" t="s">
        <v>43377</v>
      </c>
      <c r="J4863" t="s">
        <v>1875</v>
      </c>
      <c r="K4863" t="s">
        <v>43326</v>
      </c>
      <c r="L4863" t="s">
        <v>37466</v>
      </c>
      <c r="M4863" t="s">
        <v>43378</v>
      </c>
    </row>
    <row r="4864" spans="1:13">
      <c r="A4864" t="s">
        <v>177</v>
      </c>
      <c r="B4864" t="s">
        <v>177</v>
      </c>
      <c r="C4864" t="s">
        <v>1899</v>
      </c>
      <c r="D4864" t="s">
        <v>151</v>
      </c>
      <c r="E4864" t="s">
        <v>238</v>
      </c>
      <c r="F4864" t="s">
        <v>3</v>
      </c>
      <c r="G4864" t="s">
        <v>43379</v>
      </c>
      <c r="H4864" t="s">
        <v>2633</v>
      </c>
      <c r="I4864" t="s">
        <v>43380</v>
      </c>
      <c r="J4864" t="s">
        <v>3621</v>
      </c>
      <c r="K4864" t="s">
        <v>43381</v>
      </c>
      <c r="L4864" t="s">
        <v>43382</v>
      </c>
      <c r="M4864" t="s">
        <v>43383</v>
      </c>
    </row>
    <row r="4865" spans="1:13">
      <c r="A4865" t="s">
        <v>177</v>
      </c>
      <c r="B4865" t="s">
        <v>177</v>
      </c>
      <c r="C4865" t="s">
        <v>1899</v>
      </c>
      <c r="D4865" t="s">
        <v>151</v>
      </c>
      <c r="E4865" t="s">
        <v>238</v>
      </c>
      <c r="F4865" t="s">
        <v>10</v>
      </c>
      <c r="G4865" t="s">
        <v>43384</v>
      </c>
      <c r="H4865" t="s">
        <v>2941</v>
      </c>
      <c r="I4865" t="s">
        <v>43385</v>
      </c>
      <c r="J4865" t="s">
        <v>2499</v>
      </c>
      <c r="K4865" t="s">
        <v>43386</v>
      </c>
      <c r="L4865" t="s">
        <v>43387</v>
      </c>
      <c r="M4865" t="s">
        <v>43388</v>
      </c>
    </row>
    <row r="4866" spans="1:13">
      <c r="A4866" t="s">
        <v>177</v>
      </c>
      <c r="B4866" t="s">
        <v>177</v>
      </c>
      <c r="C4866" t="s">
        <v>1899</v>
      </c>
      <c r="D4866" t="s">
        <v>151</v>
      </c>
      <c r="E4866" t="s">
        <v>238</v>
      </c>
      <c r="F4866" t="s">
        <v>2</v>
      </c>
      <c r="G4866" t="s">
        <v>43389</v>
      </c>
      <c r="H4866" t="s">
        <v>1742</v>
      </c>
      <c r="I4866" t="s">
        <v>43374</v>
      </c>
      <c r="J4866" t="s">
        <v>1984</v>
      </c>
      <c r="K4866" t="s">
        <v>43390</v>
      </c>
      <c r="L4866" t="s">
        <v>43391</v>
      </c>
      <c r="M4866" t="s">
        <v>43392</v>
      </c>
    </row>
    <row r="4867" spans="1:13">
      <c r="A4867" t="s">
        <v>177</v>
      </c>
      <c r="B4867" t="s">
        <v>177</v>
      </c>
      <c r="C4867" t="s">
        <v>1899</v>
      </c>
      <c r="D4867" t="s">
        <v>151</v>
      </c>
      <c r="E4867" t="s">
        <v>238</v>
      </c>
      <c r="F4867" t="s">
        <v>4</v>
      </c>
      <c r="G4867" t="s">
        <v>43393</v>
      </c>
      <c r="H4867" t="s">
        <v>1613</v>
      </c>
      <c r="I4867" t="s">
        <v>43394</v>
      </c>
      <c r="J4867" t="s">
        <v>1482</v>
      </c>
      <c r="K4867" t="s">
        <v>43395</v>
      </c>
      <c r="L4867" t="s">
        <v>43396</v>
      </c>
      <c r="M4867" t="s">
        <v>11237</v>
      </c>
    </row>
    <row r="4868" spans="1:13">
      <c r="A4868" t="s">
        <v>177</v>
      </c>
      <c r="B4868" t="s">
        <v>177</v>
      </c>
      <c r="C4868" t="s">
        <v>1899</v>
      </c>
      <c r="D4868" t="s">
        <v>151</v>
      </c>
      <c r="E4868" t="s">
        <v>238</v>
      </c>
      <c r="F4868" t="s">
        <v>11</v>
      </c>
      <c r="G4868" t="s">
        <v>43397</v>
      </c>
      <c r="H4868" t="s">
        <v>1698</v>
      </c>
      <c r="I4868" t="s">
        <v>43398</v>
      </c>
      <c r="J4868" t="s">
        <v>1504</v>
      </c>
      <c r="K4868" t="s">
        <v>43399</v>
      </c>
      <c r="L4868" t="s">
        <v>43400</v>
      </c>
      <c r="M4868" t="s">
        <v>11255</v>
      </c>
    </row>
    <row r="4869" spans="1:13">
      <c r="A4869" t="s">
        <v>177</v>
      </c>
      <c r="B4869" t="s">
        <v>177</v>
      </c>
      <c r="C4869" t="s">
        <v>1899</v>
      </c>
      <c r="D4869" t="s">
        <v>151</v>
      </c>
      <c r="E4869" t="s">
        <v>238</v>
      </c>
      <c r="F4869" t="s">
        <v>20</v>
      </c>
      <c r="G4869" t="s">
        <v>43401</v>
      </c>
      <c r="H4869" t="s">
        <v>2074</v>
      </c>
      <c r="I4869" t="s">
        <v>43402</v>
      </c>
      <c r="J4869" t="s">
        <v>1657</v>
      </c>
      <c r="K4869" t="s">
        <v>43321</v>
      </c>
      <c r="L4869" t="s">
        <v>43403</v>
      </c>
      <c r="M4869" t="s">
        <v>43404</v>
      </c>
    </row>
    <row r="4870" spans="1:13">
      <c r="A4870" t="s">
        <v>177</v>
      </c>
      <c r="B4870" t="s">
        <v>177</v>
      </c>
      <c r="C4870" t="s">
        <v>1899</v>
      </c>
      <c r="D4870" t="s">
        <v>152</v>
      </c>
      <c r="E4870" t="s">
        <v>246</v>
      </c>
      <c r="F4870" t="s">
        <v>3</v>
      </c>
      <c r="G4870" t="s">
        <v>43405</v>
      </c>
      <c r="H4870" t="s">
        <v>2976</v>
      </c>
      <c r="I4870" t="s">
        <v>43325</v>
      </c>
      <c r="J4870" t="s">
        <v>2687</v>
      </c>
      <c r="K4870" t="s">
        <v>43406</v>
      </c>
      <c r="L4870" t="s">
        <v>43407</v>
      </c>
      <c r="M4870" t="s">
        <v>43408</v>
      </c>
    </row>
    <row r="4871" spans="1:13">
      <c r="A4871" t="s">
        <v>177</v>
      </c>
      <c r="B4871" t="s">
        <v>177</v>
      </c>
      <c r="C4871" t="s">
        <v>1899</v>
      </c>
      <c r="D4871" t="s">
        <v>152</v>
      </c>
      <c r="E4871" t="s">
        <v>246</v>
      </c>
      <c r="F4871" t="s">
        <v>10</v>
      </c>
      <c r="G4871" t="s">
        <v>43409</v>
      </c>
      <c r="H4871" t="s">
        <v>1285</v>
      </c>
      <c r="I4871" t="s">
        <v>43410</v>
      </c>
      <c r="J4871" t="s">
        <v>2015</v>
      </c>
      <c r="K4871" t="s">
        <v>43411</v>
      </c>
      <c r="L4871" t="s">
        <v>43412</v>
      </c>
      <c r="M4871" t="s">
        <v>43413</v>
      </c>
    </row>
    <row r="4872" spans="1:13">
      <c r="A4872" t="s">
        <v>177</v>
      </c>
      <c r="B4872" t="s">
        <v>177</v>
      </c>
      <c r="C4872" t="s">
        <v>1899</v>
      </c>
      <c r="D4872" t="s">
        <v>152</v>
      </c>
      <c r="E4872" t="s">
        <v>246</v>
      </c>
      <c r="F4872" t="s">
        <v>2</v>
      </c>
      <c r="G4872" t="s">
        <v>43414</v>
      </c>
      <c r="H4872" t="s">
        <v>3389</v>
      </c>
      <c r="I4872" t="s">
        <v>43415</v>
      </c>
      <c r="J4872" t="s">
        <v>2463</v>
      </c>
      <c r="K4872" t="s">
        <v>5605</v>
      </c>
      <c r="L4872" t="s">
        <v>43416</v>
      </c>
      <c r="M4872" t="s">
        <v>43417</v>
      </c>
    </row>
    <row r="4873" spans="1:13">
      <c r="A4873" t="s">
        <v>177</v>
      </c>
      <c r="B4873" t="s">
        <v>177</v>
      </c>
      <c r="C4873" t="s">
        <v>1899</v>
      </c>
      <c r="D4873" t="s">
        <v>152</v>
      </c>
      <c r="E4873" t="s">
        <v>246</v>
      </c>
      <c r="F4873" t="s">
        <v>4</v>
      </c>
      <c r="G4873" t="s">
        <v>43418</v>
      </c>
      <c r="H4873" t="s">
        <v>2646</v>
      </c>
      <c r="I4873" t="s">
        <v>43419</v>
      </c>
      <c r="J4873" t="s">
        <v>1810</v>
      </c>
      <c r="K4873" t="s">
        <v>43420</v>
      </c>
      <c r="L4873" t="s">
        <v>43421</v>
      </c>
      <c r="M4873" t="s">
        <v>43422</v>
      </c>
    </row>
    <row r="4874" spans="1:13">
      <c r="A4874" t="s">
        <v>177</v>
      </c>
      <c r="B4874" t="s">
        <v>177</v>
      </c>
      <c r="C4874" t="s">
        <v>1899</v>
      </c>
      <c r="D4874" t="s">
        <v>152</v>
      </c>
      <c r="E4874" t="s">
        <v>246</v>
      </c>
      <c r="F4874" t="s">
        <v>11</v>
      </c>
      <c r="G4874" t="s">
        <v>43423</v>
      </c>
      <c r="H4874" t="s">
        <v>2687</v>
      </c>
      <c r="I4874" t="s">
        <v>43424</v>
      </c>
      <c r="J4874" t="s">
        <v>1613</v>
      </c>
      <c r="K4874" t="s">
        <v>43425</v>
      </c>
      <c r="L4874" t="s">
        <v>31159</v>
      </c>
      <c r="M4874" t="s">
        <v>43426</v>
      </c>
    </row>
    <row r="4875" spans="1:13">
      <c r="A4875" t="s">
        <v>177</v>
      </c>
      <c r="B4875" t="s">
        <v>177</v>
      </c>
      <c r="C4875" t="s">
        <v>1899</v>
      </c>
      <c r="D4875" t="s">
        <v>152</v>
      </c>
      <c r="E4875" t="s">
        <v>246</v>
      </c>
      <c r="F4875" t="s">
        <v>20</v>
      </c>
      <c r="G4875" t="s">
        <v>43427</v>
      </c>
      <c r="H4875" t="s">
        <v>2687</v>
      </c>
      <c r="I4875" t="s">
        <v>43424</v>
      </c>
      <c r="J4875" t="s">
        <v>1810</v>
      </c>
      <c r="K4875" t="s">
        <v>43420</v>
      </c>
      <c r="L4875" t="s">
        <v>37462</v>
      </c>
      <c r="M4875" t="s">
        <v>43426</v>
      </c>
    </row>
    <row r="4876" spans="1:13">
      <c r="A4876" t="s">
        <v>177</v>
      </c>
      <c r="B4876" t="s">
        <v>177</v>
      </c>
      <c r="C4876" t="s">
        <v>1899</v>
      </c>
      <c r="D4876" t="s">
        <v>152</v>
      </c>
      <c r="E4876" t="s">
        <v>254</v>
      </c>
      <c r="F4876" t="s">
        <v>3</v>
      </c>
      <c r="G4876" t="s">
        <v>43428</v>
      </c>
      <c r="H4876" t="s">
        <v>1309</v>
      </c>
      <c r="I4876" t="s">
        <v>43329</v>
      </c>
      <c r="J4876" t="s">
        <v>3054</v>
      </c>
      <c r="K4876" t="s">
        <v>43429</v>
      </c>
      <c r="L4876" t="s">
        <v>43331</v>
      </c>
      <c r="M4876" t="s">
        <v>43430</v>
      </c>
    </row>
    <row r="4877" spans="1:13">
      <c r="A4877" t="s">
        <v>177</v>
      </c>
      <c r="B4877" t="s">
        <v>177</v>
      </c>
      <c r="C4877" t="s">
        <v>1899</v>
      </c>
      <c r="D4877" t="s">
        <v>152</v>
      </c>
      <c r="E4877" t="s">
        <v>254</v>
      </c>
      <c r="F4877" t="s">
        <v>10</v>
      </c>
      <c r="G4877" t="s">
        <v>43431</v>
      </c>
      <c r="H4877" t="s">
        <v>2382</v>
      </c>
      <c r="I4877" t="s">
        <v>43432</v>
      </c>
      <c r="J4877" t="s">
        <v>1120</v>
      </c>
      <c r="K4877" t="s">
        <v>43433</v>
      </c>
      <c r="L4877" t="s">
        <v>43434</v>
      </c>
      <c r="M4877" t="s">
        <v>43435</v>
      </c>
    </row>
    <row r="4878" spans="1:13">
      <c r="A4878" t="s">
        <v>177</v>
      </c>
      <c r="B4878" t="s">
        <v>177</v>
      </c>
      <c r="C4878" t="s">
        <v>1899</v>
      </c>
      <c r="D4878" t="s">
        <v>152</v>
      </c>
      <c r="E4878" t="s">
        <v>254</v>
      </c>
      <c r="F4878" t="s">
        <v>2</v>
      </c>
      <c r="G4878" t="s">
        <v>43436</v>
      </c>
      <c r="H4878" t="s">
        <v>1337</v>
      </c>
      <c r="I4878" t="s">
        <v>43437</v>
      </c>
      <c r="J4878" t="s">
        <v>2564</v>
      </c>
      <c r="K4878" t="s">
        <v>43438</v>
      </c>
      <c r="L4878" t="s">
        <v>43439</v>
      </c>
      <c r="M4878" t="s">
        <v>16849</v>
      </c>
    </row>
    <row r="4879" spans="1:13">
      <c r="A4879" t="s">
        <v>177</v>
      </c>
      <c r="B4879" t="s">
        <v>177</v>
      </c>
      <c r="C4879" t="s">
        <v>1899</v>
      </c>
      <c r="D4879" t="s">
        <v>152</v>
      </c>
      <c r="E4879" t="s">
        <v>254</v>
      </c>
      <c r="F4879" t="s">
        <v>4</v>
      </c>
      <c r="G4879" t="s">
        <v>43440</v>
      </c>
      <c r="H4879" t="s">
        <v>926</v>
      </c>
      <c r="I4879" t="s">
        <v>43348</v>
      </c>
      <c r="J4879" t="s">
        <v>1764</v>
      </c>
      <c r="K4879" t="s">
        <v>43441</v>
      </c>
      <c r="L4879" t="s">
        <v>25410</v>
      </c>
      <c r="M4879" t="s">
        <v>35396</v>
      </c>
    </row>
    <row r="4880" spans="1:13">
      <c r="A4880" t="s">
        <v>177</v>
      </c>
      <c r="B4880" t="s">
        <v>177</v>
      </c>
      <c r="C4880" t="s">
        <v>1899</v>
      </c>
      <c r="D4880" t="s">
        <v>152</v>
      </c>
      <c r="E4880" t="s">
        <v>254</v>
      </c>
      <c r="F4880" t="s">
        <v>11</v>
      </c>
      <c r="G4880" t="s">
        <v>43442</v>
      </c>
      <c r="H4880" t="s">
        <v>2608</v>
      </c>
      <c r="I4880" t="s">
        <v>43344</v>
      </c>
      <c r="J4880" t="s">
        <v>1721</v>
      </c>
      <c r="K4880" t="s">
        <v>43443</v>
      </c>
      <c r="L4880" t="s">
        <v>41929</v>
      </c>
      <c r="M4880" t="s">
        <v>43444</v>
      </c>
    </row>
    <row r="4881" spans="1:13">
      <c r="A4881" t="s">
        <v>177</v>
      </c>
      <c r="B4881" t="s">
        <v>177</v>
      </c>
      <c r="C4881" t="s">
        <v>1899</v>
      </c>
      <c r="D4881" t="s">
        <v>152</v>
      </c>
      <c r="E4881" t="s">
        <v>254</v>
      </c>
      <c r="F4881" t="s">
        <v>20</v>
      </c>
      <c r="G4881" t="s">
        <v>43445</v>
      </c>
      <c r="H4881" t="s">
        <v>2059</v>
      </c>
      <c r="I4881" t="s">
        <v>43446</v>
      </c>
      <c r="J4881" t="s">
        <v>1918</v>
      </c>
      <c r="K4881" t="s">
        <v>43447</v>
      </c>
      <c r="L4881" t="s">
        <v>27449</v>
      </c>
      <c r="M4881" t="s">
        <v>43448</v>
      </c>
    </row>
    <row r="4882" spans="1:13">
      <c r="A4882" t="s">
        <v>177</v>
      </c>
      <c r="B4882" t="s">
        <v>177</v>
      </c>
      <c r="C4882" t="s">
        <v>1899</v>
      </c>
      <c r="D4882" t="s">
        <v>152</v>
      </c>
      <c r="E4882" t="s">
        <v>197</v>
      </c>
      <c r="F4882" t="s">
        <v>3</v>
      </c>
      <c r="G4882" t="s">
        <v>43449</v>
      </c>
      <c r="H4882" t="s">
        <v>4681</v>
      </c>
      <c r="I4882" t="s">
        <v>43450</v>
      </c>
      <c r="J4882" t="s">
        <v>2226</v>
      </c>
      <c r="K4882" t="s">
        <v>43451</v>
      </c>
      <c r="L4882" t="s">
        <v>43452</v>
      </c>
      <c r="M4882" t="s">
        <v>43453</v>
      </c>
    </row>
    <row r="4883" spans="1:13">
      <c r="A4883" t="s">
        <v>177</v>
      </c>
      <c r="B4883" t="s">
        <v>177</v>
      </c>
      <c r="C4883" t="s">
        <v>1899</v>
      </c>
      <c r="D4883" t="s">
        <v>152</v>
      </c>
      <c r="E4883" t="s">
        <v>197</v>
      </c>
      <c r="F4883" t="s">
        <v>10</v>
      </c>
      <c r="G4883" t="s">
        <v>43454</v>
      </c>
      <c r="H4883" t="s">
        <v>4612</v>
      </c>
      <c r="I4883" t="s">
        <v>43455</v>
      </c>
      <c r="J4883" t="s">
        <v>1425</v>
      </c>
      <c r="K4883" t="s">
        <v>43456</v>
      </c>
      <c r="L4883" t="s">
        <v>38539</v>
      </c>
      <c r="M4883" t="s">
        <v>43457</v>
      </c>
    </row>
    <row r="4884" spans="1:13">
      <c r="A4884" t="s">
        <v>177</v>
      </c>
      <c r="B4884" t="s">
        <v>177</v>
      </c>
      <c r="C4884" t="s">
        <v>1899</v>
      </c>
      <c r="D4884" t="s">
        <v>152</v>
      </c>
      <c r="E4884" t="s">
        <v>197</v>
      </c>
      <c r="F4884" t="s">
        <v>2</v>
      </c>
      <c r="G4884" t="s">
        <v>43458</v>
      </c>
      <c r="H4884" t="s">
        <v>2101</v>
      </c>
      <c r="I4884" t="s">
        <v>43459</v>
      </c>
      <c r="J4884" t="s">
        <v>2281</v>
      </c>
      <c r="K4884" t="s">
        <v>43460</v>
      </c>
      <c r="L4884" t="s">
        <v>43461</v>
      </c>
      <c r="M4884" t="s">
        <v>43462</v>
      </c>
    </row>
    <row r="4885" spans="1:13">
      <c r="A4885" t="s">
        <v>177</v>
      </c>
      <c r="B4885" t="s">
        <v>177</v>
      </c>
      <c r="C4885" t="s">
        <v>1899</v>
      </c>
      <c r="D4885" t="s">
        <v>152</v>
      </c>
      <c r="E4885" t="s">
        <v>197</v>
      </c>
      <c r="F4885" t="s">
        <v>4</v>
      </c>
      <c r="G4885" t="s">
        <v>43463</v>
      </c>
      <c r="H4885" t="s">
        <v>2159</v>
      </c>
      <c r="I4885" t="s">
        <v>43464</v>
      </c>
      <c r="J4885" t="s">
        <v>1590</v>
      </c>
      <c r="K4885" t="s">
        <v>43465</v>
      </c>
      <c r="L4885" t="s">
        <v>26209</v>
      </c>
      <c r="M4885" t="s">
        <v>43466</v>
      </c>
    </row>
    <row r="4886" spans="1:13">
      <c r="A4886" t="s">
        <v>177</v>
      </c>
      <c r="B4886" t="s">
        <v>177</v>
      </c>
      <c r="C4886" t="s">
        <v>1899</v>
      </c>
      <c r="D4886" t="s">
        <v>152</v>
      </c>
      <c r="E4886" t="s">
        <v>197</v>
      </c>
      <c r="F4886" t="s">
        <v>11</v>
      </c>
      <c r="G4886" t="s">
        <v>43467</v>
      </c>
      <c r="H4886" t="s">
        <v>2279</v>
      </c>
      <c r="I4886" t="s">
        <v>43468</v>
      </c>
      <c r="J4886" t="s">
        <v>1546</v>
      </c>
      <c r="K4886" t="s">
        <v>43375</v>
      </c>
      <c r="L4886" t="s">
        <v>18728</v>
      </c>
      <c r="M4886" t="s">
        <v>43469</v>
      </c>
    </row>
    <row r="4887" spans="1:13">
      <c r="A4887" t="s">
        <v>177</v>
      </c>
      <c r="B4887" t="s">
        <v>177</v>
      </c>
      <c r="C4887" t="s">
        <v>1899</v>
      </c>
      <c r="D4887" t="s">
        <v>152</v>
      </c>
      <c r="E4887" t="s">
        <v>197</v>
      </c>
      <c r="F4887" t="s">
        <v>20</v>
      </c>
      <c r="G4887" t="s">
        <v>43470</v>
      </c>
      <c r="H4887" t="s">
        <v>2324</v>
      </c>
      <c r="I4887" t="s">
        <v>43471</v>
      </c>
      <c r="J4887" t="s">
        <v>1875</v>
      </c>
      <c r="K4887" t="s">
        <v>43326</v>
      </c>
      <c r="L4887" t="s">
        <v>469</v>
      </c>
      <c r="M4887" t="s">
        <v>43472</v>
      </c>
    </row>
    <row r="4888" spans="1:13">
      <c r="A4888" t="s">
        <v>177</v>
      </c>
      <c r="B4888" t="s">
        <v>177</v>
      </c>
      <c r="C4888" t="s">
        <v>1899</v>
      </c>
      <c r="D4888" t="s">
        <v>152</v>
      </c>
      <c r="E4888" t="s">
        <v>269</v>
      </c>
      <c r="F4888" t="s">
        <v>3</v>
      </c>
      <c r="G4888" t="s">
        <v>43473</v>
      </c>
      <c r="H4888" t="s">
        <v>2308</v>
      </c>
      <c r="I4888" t="s">
        <v>43474</v>
      </c>
      <c r="J4888" t="s">
        <v>4416</v>
      </c>
      <c r="K4888" t="s">
        <v>43475</v>
      </c>
      <c r="L4888" t="s">
        <v>43476</v>
      </c>
      <c r="M4888" t="s">
        <v>43477</v>
      </c>
    </row>
    <row r="4889" spans="1:13">
      <c r="A4889" t="s">
        <v>177</v>
      </c>
      <c r="B4889" t="s">
        <v>177</v>
      </c>
      <c r="C4889" t="s">
        <v>1899</v>
      </c>
      <c r="D4889" t="s">
        <v>152</v>
      </c>
      <c r="E4889" t="s">
        <v>269</v>
      </c>
      <c r="F4889" t="s">
        <v>10</v>
      </c>
      <c r="G4889" t="s">
        <v>43478</v>
      </c>
      <c r="H4889" t="s">
        <v>3559</v>
      </c>
      <c r="I4889" t="s">
        <v>43479</v>
      </c>
      <c r="J4889" t="s">
        <v>1946</v>
      </c>
      <c r="K4889" t="s">
        <v>43480</v>
      </c>
      <c r="L4889" t="s">
        <v>43481</v>
      </c>
      <c r="M4889" t="s">
        <v>43482</v>
      </c>
    </row>
    <row r="4890" spans="1:13">
      <c r="A4890" t="s">
        <v>177</v>
      </c>
      <c r="B4890" t="s">
        <v>177</v>
      </c>
      <c r="C4890" t="s">
        <v>1899</v>
      </c>
      <c r="D4890" t="s">
        <v>152</v>
      </c>
      <c r="E4890" t="s">
        <v>269</v>
      </c>
      <c r="F4890" t="s">
        <v>2</v>
      </c>
      <c r="G4890" t="s">
        <v>43483</v>
      </c>
      <c r="H4890" t="s">
        <v>1137</v>
      </c>
      <c r="I4890" t="s">
        <v>43484</v>
      </c>
      <c r="J4890" t="s">
        <v>1742</v>
      </c>
      <c r="K4890" t="s">
        <v>43485</v>
      </c>
      <c r="L4890" t="s">
        <v>42935</v>
      </c>
      <c r="M4890" t="s">
        <v>43486</v>
      </c>
    </row>
    <row r="4891" spans="1:13">
      <c r="A4891" t="s">
        <v>177</v>
      </c>
      <c r="B4891" t="s">
        <v>177</v>
      </c>
      <c r="C4891" t="s">
        <v>1899</v>
      </c>
      <c r="D4891" t="s">
        <v>152</v>
      </c>
      <c r="E4891" t="s">
        <v>269</v>
      </c>
      <c r="F4891" t="s">
        <v>4</v>
      </c>
      <c r="G4891" t="s">
        <v>43487</v>
      </c>
      <c r="H4891" t="s">
        <v>1764</v>
      </c>
      <c r="I4891" t="s">
        <v>43488</v>
      </c>
      <c r="J4891" t="s">
        <v>1547</v>
      </c>
      <c r="K4891" t="s">
        <v>43489</v>
      </c>
      <c r="L4891" t="s">
        <v>10457</v>
      </c>
      <c r="M4891" t="s">
        <v>43012</v>
      </c>
    </row>
    <row r="4892" spans="1:13">
      <c r="A4892" t="s">
        <v>177</v>
      </c>
      <c r="B4892" t="s">
        <v>177</v>
      </c>
      <c r="C4892" t="s">
        <v>1899</v>
      </c>
      <c r="D4892" t="s">
        <v>152</v>
      </c>
      <c r="E4892" t="s">
        <v>269</v>
      </c>
      <c r="F4892" t="s">
        <v>11</v>
      </c>
      <c r="G4892" t="s">
        <v>43490</v>
      </c>
      <c r="H4892" t="s">
        <v>1831</v>
      </c>
      <c r="I4892" t="s">
        <v>43491</v>
      </c>
      <c r="J4892" t="s">
        <v>1502</v>
      </c>
      <c r="K4892" t="s">
        <v>6830</v>
      </c>
      <c r="L4892" t="s">
        <v>31929</v>
      </c>
      <c r="M4892" t="s">
        <v>43015</v>
      </c>
    </row>
    <row r="4893" spans="1:13">
      <c r="A4893" t="s">
        <v>177</v>
      </c>
      <c r="B4893" t="s">
        <v>177</v>
      </c>
      <c r="C4893" t="s">
        <v>1899</v>
      </c>
      <c r="D4893" t="s">
        <v>152</v>
      </c>
      <c r="E4893" t="s">
        <v>269</v>
      </c>
      <c r="F4893" t="s">
        <v>20</v>
      </c>
      <c r="G4893" t="s">
        <v>43492</v>
      </c>
      <c r="H4893" t="s">
        <v>2050</v>
      </c>
      <c r="I4893" t="s">
        <v>43493</v>
      </c>
      <c r="J4893" t="s">
        <v>1590</v>
      </c>
      <c r="K4893" t="s">
        <v>43465</v>
      </c>
      <c r="L4893" t="s">
        <v>43215</v>
      </c>
      <c r="M4893" t="s">
        <v>43494</v>
      </c>
    </row>
    <row r="4894" spans="1:13">
      <c r="A4894" t="s">
        <v>177</v>
      </c>
      <c r="B4894" t="s">
        <v>177</v>
      </c>
      <c r="C4894" t="s">
        <v>1899</v>
      </c>
      <c r="D4894" t="s">
        <v>153</v>
      </c>
      <c r="E4894" t="s">
        <v>277</v>
      </c>
      <c r="F4894" t="s">
        <v>3</v>
      </c>
      <c r="G4894" t="s">
        <v>43495</v>
      </c>
      <c r="H4894" t="s">
        <v>2692</v>
      </c>
      <c r="I4894" t="s">
        <v>43496</v>
      </c>
      <c r="J4894" t="s">
        <v>2487</v>
      </c>
      <c r="K4894" t="s">
        <v>43497</v>
      </c>
      <c r="L4894" t="s">
        <v>43498</v>
      </c>
      <c r="M4894" t="s">
        <v>43499</v>
      </c>
    </row>
    <row r="4895" spans="1:13">
      <c r="A4895" t="s">
        <v>177</v>
      </c>
      <c r="B4895" t="s">
        <v>177</v>
      </c>
      <c r="C4895" t="s">
        <v>1899</v>
      </c>
      <c r="D4895" t="s">
        <v>153</v>
      </c>
      <c r="E4895" t="s">
        <v>277</v>
      </c>
      <c r="F4895" t="s">
        <v>10</v>
      </c>
      <c r="G4895" t="s">
        <v>43500</v>
      </c>
      <c r="H4895" t="s">
        <v>1104</v>
      </c>
      <c r="I4895" t="s">
        <v>43501</v>
      </c>
      <c r="J4895" t="s">
        <v>1419</v>
      </c>
      <c r="K4895" t="s">
        <v>43502</v>
      </c>
      <c r="L4895" t="s">
        <v>43503</v>
      </c>
      <c r="M4895" t="s">
        <v>43504</v>
      </c>
    </row>
    <row r="4896" spans="1:13">
      <c r="A4896" t="s">
        <v>177</v>
      </c>
      <c r="B4896" t="s">
        <v>177</v>
      </c>
      <c r="C4896" t="s">
        <v>1899</v>
      </c>
      <c r="D4896" t="s">
        <v>153</v>
      </c>
      <c r="E4896" t="s">
        <v>277</v>
      </c>
      <c r="F4896" t="s">
        <v>2</v>
      </c>
      <c r="G4896" t="s">
        <v>43505</v>
      </c>
      <c r="H4896" t="s">
        <v>2685</v>
      </c>
      <c r="I4896" t="s">
        <v>43506</v>
      </c>
      <c r="J4896" t="s">
        <v>1137</v>
      </c>
      <c r="K4896" t="s">
        <v>43507</v>
      </c>
      <c r="L4896" t="s">
        <v>43508</v>
      </c>
      <c r="M4896" t="s">
        <v>43509</v>
      </c>
    </row>
    <row r="4897" spans="1:13">
      <c r="A4897" t="s">
        <v>177</v>
      </c>
      <c r="B4897" t="s">
        <v>177</v>
      </c>
      <c r="C4897" t="s">
        <v>1899</v>
      </c>
      <c r="D4897" t="s">
        <v>153</v>
      </c>
      <c r="E4897" t="s">
        <v>277</v>
      </c>
      <c r="F4897" t="s">
        <v>4</v>
      </c>
      <c r="G4897" t="s">
        <v>43510</v>
      </c>
      <c r="H4897" t="s">
        <v>2994</v>
      </c>
      <c r="I4897" t="s">
        <v>43511</v>
      </c>
      <c r="J4897" t="s">
        <v>1810</v>
      </c>
      <c r="K4897" t="s">
        <v>43420</v>
      </c>
      <c r="L4897" t="s">
        <v>43512</v>
      </c>
      <c r="M4897" t="s">
        <v>34635</v>
      </c>
    </row>
    <row r="4898" spans="1:13">
      <c r="A4898" t="s">
        <v>177</v>
      </c>
      <c r="B4898" t="s">
        <v>177</v>
      </c>
      <c r="C4898" t="s">
        <v>1899</v>
      </c>
      <c r="D4898" t="s">
        <v>153</v>
      </c>
      <c r="E4898" t="s">
        <v>277</v>
      </c>
      <c r="F4898" t="s">
        <v>11</v>
      </c>
      <c r="G4898" t="s">
        <v>43513</v>
      </c>
      <c r="H4898" t="s">
        <v>2615</v>
      </c>
      <c r="I4898" t="s">
        <v>43514</v>
      </c>
      <c r="J4898" t="s">
        <v>1698</v>
      </c>
      <c r="K4898" t="s">
        <v>43349</v>
      </c>
      <c r="L4898" t="s">
        <v>43515</v>
      </c>
      <c r="M4898" t="s">
        <v>43516</v>
      </c>
    </row>
    <row r="4899" spans="1:13">
      <c r="A4899" t="s">
        <v>177</v>
      </c>
      <c r="B4899" t="s">
        <v>177</v>
      </c>
      <c r="C4899" t="s">
        <v>1899</v>
      </c>
      <c r="D4899" t="s">
        <v>153</v>
      </c>
      <c r="E4899" t="s">
        <v>277</v>
      </c>
      <c r="F4899" t="s">
        <v>20</v>
      </c>
      <c r="G4899" t="s">
        <v>43517</v>
      </c>
      <c r="H4899" t="s">
        <v>2976</v>
      </c>
      <c r="I4899" t="s">
        <v>43325</v>
      </c>
      <c r="J4899" t="s">
        <v>1786</v>
      </c>
      <c r="K4899" t="s">
        <v>12553</v>
      </c>
      <c r="L4899" t="s">
        <v>34719</v>
      </c>
      <c r="M4899" t="s">
        <v>43518</v>
      </c>
    </row>
    <row r="4900" spans="1:13">
      <c r="A4900" t="s">
        <v>177</v>
      </c>
      <c r="B4900" t="s">
        <v>177</v>
      </c>
      <c r="C4900" t="s">
        <v>1899</v>
      </c>
      <c r="D4900" t="s">
        <v>153</v>
      </c>
      <c r="E4900" t="s">
        <v>188</v>
      </c>
      <c r="F4900" t="s">
        <v>3</v>
      </c>
      <c r="G4900" t="s">
        <v>43519</v>
      </c>
      <c r="H4900" t="s">
        <v>3219</v>
      </c>
      <c r="I4900" t="s">
        <v>43520</v>
      </c>
      <c r="J4900" t="s">
        <v>921</v>
      </c>
      <c r="K4900" t="s">
        <v>43521</v>
      </c>
      <c r="L4900" t="s">
        <v>43522</v>
      </c>
      <c r="M4900" t="s">
        <v>43523</v>
      </c>
    </row>
    <row r="4901" spans="1:13">
      <c r="A4901" t="s">
        <v>177</v>
      </c>
      <c r="B4901" t="s">
        <v>177</v>
      </c>
      <c r="C4901" t="s">
        <v>1899</v>
      </c>
      <c r="D4901" t="s">
        <v>153</v>
      </c>
      <c r="E4901" t="s">
        <v>188</v>
      </c>
      <c r="F4901" t="s">
        <v>10</v>
      </c>
      <c r="G4901" t="s">
        <v>43524</v>
      </c>
      <c r="H4901" t="s">
        <v>2225</v>
      </c>
      <c r="I4901" t="s">
        <v>43525</v>
      </c>
      <c r="J4901" t="s">
        <v>2206</v>
      </c>
      <c r="K4901" t="s">
        <v>43526</v>
      </c>
      <c r="L4901" t="s">
        <v>43527</v>
      </c>
      <c r="M4901" t="s">
        <v>43528</v>
      </c>
    </row>
    <row r="4902" spans="1:13">
      <c r="A4902" t="s">
        <v>177</v>
      </c>
      <c r="B4902" t="s">
        <v>177</v>
      </c>
      <c r="C4902" t="s">
        <v>1899</v>
      </c>
      <c r="D4902" t="s">
        <v>153</v>
      </c>
      <c r="E4902" t="s">
        <v>188</v>
      </c>
      <c r="F4902" t="s">
        <v>2</v>
      </c>
      <c r="G4902" t="s">
        <v>43529</v>
      </c>
      <c r="H4902" t="s">
        <v>3073</v>
      </c>
      <c r="I4902" t="s">
        <v>43530</v>
      </c>
      <c r="J4902" t="s">
        <v>2687</v>
      </c>
      <c r="K4902" t="s">
        <v>43406</v>
      </c>
      <c r="L4902" t="s">
        <v>31874</v>
      </c>
      <c r="M4902" t="s">
        <v>28255</v>
      </c>
    </row>
    <row r="4903" spans="1:13">
      <c r="A4903" t="s">
        <v>177</v>
      </c>
      <c r="B4903" t="s">
        <v>177</v>
      </c>
      <c r="C4903" t="s">
        <v>1899</v>
      </c>
      <c r="D4903" t="s">
        <v>153</v>
      </c>
      <c r="E4903" t="s">
        <v>188</v>
      </c>
      <c r="F4903" t="s">
        <v>4</v>
      </c>
      <c r="G4903" t="s">
        <v>43531</v>
      </c>
      <c r="H4903" t="s">
        <v>2566</v>
      </c>
      <c r="I4903" t="s">
        <v>43532</v>
      </c>
      <c r="J4903" t="s">
        <v>1721</v>
      </c>
      <c r="K4903" t="s">
        <v>43443</v>
      </c>
      <c r="L4903" t="s">
        <v>43533</v>
      </c>
      <c r="M4903" t="s">
        <v>43534</v>
      </c>
    </row>
    <row r="4904" spans="1:13">
      <c r="A4904" t="s">
        <v>177</v>
      </c>
      <c r="B4904" t="s">
        <v>177</v>
      </c>
      <c r="C4904" t="s">
        <v>1899</v>
      </c>
      <c r="D4904" t="s">
        <v>153</v>
      </c>
      <c r="E4904" t="s">
        <v>188</v>
      </c>
      <c r="F4904" t="s">
        <v>11</v>
      </c>
      <c r="G4904" t="s">
        <v>43535</v>
      </c>
      <c r="H4904" t="s">
        <v>2463</v>
      </c>
      <c r="I4904" t="s">
        <v>43536</v>
      </c>
      <c r="J4904" t="s">
        <v>1053</v>
      </c>
      <c r="K4904" t="s">
        <v>43537</v>
      </c>
      <c r="L4904" t="s">
        <v>18336</v>
      </c>
      <c r="M4904" t="s">
        <v>43538</v>
      </c>
    </row>
    <row r="4905" spans="1:13">
      <c r="A4905" t="s">
        <v>177</v>
      </c>
      <c r="B4905" t="s">
        <v>177</v>
      </c>
      <c r="C4905" t="s">
        <v>1899</v>
      </c>
      <c r="D4905" t="s">
        <v>153</v>
      </c>
      <c r="E4905" t="s">
        <v>188</v>
      </c>
      <c r="F4905" t="s">
        <v>20</v>
      </c>
      <c r="G4905" t="s">
        <v>43539</v>
      </c>
      <c r="H4905" t="s">
        <v>2566</v>
      </c>
      <c r="I4905" t="s">
        <v>43532</v>
      </c>
      <c r="J4905" t="s">
        <v>1875</v>
      </c>
      <c r="K4905" t="s">
        <v>43326</v>
      </c>
      <c r="L4905" t="s">
        <v>43540</v>
      </c>
      <c r="M4905" t="s">
        <v>43534</v>
      </c>
    </row>
    <row r="4906" spans="1:13">
      <c r="A4906" t="s">
        <v>177</v>
      </c>
      <c r="B4906" t="s">
        <v>177</v>
      </c>
      <c r="C4906" t="s">
        <v>1899</v>
      </c>
      <c r="D4906" t="s">
        <v>153</v>
      </c>
      <c r="E4906" t="s">
        <v>292</v>
      </c>
      <c r="F4906" t="s">
        <v>3</v>
      </c>
      <c r="G4906" t="s">
        <v>43541</v>
      </c>
      <c r="H4906" t="s">
        <v>1273</v>
      </c>
      <c r="I4906" t="s">
        <v>43542</v>
      </c>
      <c r="J4906" t="s">
        <v>2166</v>
      </c>
      <c r="K4906" t="s">
        <v>43543</v>
      </c>
      <c r="L4906" t="s">
        <v>43544</v>
      </c>
      <c r="M4906" t="s">
        <v>43545</v>
      </c>
    </row>
    <row r="4907" spans="1:13">
      <c r="A4907" t="s">
        <v>177</v>
      </c>
      <c r="B4907" t="s">
        <v>177</v>
      </c>
      <c r="C4907" t="s">
        <v>1899</v>
      </c>
      <c r="D4907" t="s">
        <v>153</v>
      </c>
      <c r="E4907" t="s">
        <v>292</v>
      </c>
      <c r="F4907" t="s">
        <v>10</v>
      </c>
      <c r="G4907" t="s">
        <v>43546</v>
      </c>
      <c r="H4907" t="s">
        <v>4009</v>
      </c>
      <c r="I4907" t="s">
        <v>43547</v>
      </c>
      <c r="J4907" t="s">
        <v>2572</v>
      </c>
      <c r="K4907" t="s">
        <v>43548</v>
      </c>
      <c r="L4907" t="s">
        <v>26459</v>
      </c>
      <c r="M4907" t="s">
        <v>43549</v>
      </c>
    </row>
    <row r="4908" spans="1:13">
      <c r="A4908" t="s">
        <v>177</v>
      </c>
      <c r="B4908" t="s">
        <v>177</v>
      </c>
      <c r="C4908" t="s">
        <v>1899</v>
      </c>
      <c r="D4908" t="s">
        <v>153</v>
      </c>
      <c r="E4908" t="s">
        <v>292</v>
      </c>
      <c r="F4908" t="s">
        <v>2</v>
      </c>
      <c r="G4908" t="s">
        <v>43550</v>
      </c>
      <c r="H4908" t="s">
        <v>3289</v>
      </c>
      <c r="I4908" t="s">
        <v>17461</v>
      </c>
      <c r="J4908" t="s">
        <v>2566</v>
      </c>
      <c r="K4908" t="s">
        <v>43551</v>
      </c>
      <c r="L4908" t="s">
        <v>43552</v>
      </c>
      <c r="M4908" t="s">
        <v>43553</v>
      </c>
    </row>
    <row r="4909" spans="1:13">
      <c r="A4909" t="s">
        <v>177</v>
      </c>
      <c r="B4909" t="s">
        <v>177</v>
      </c>
      <c r="C4909" t="s">
        <v>1899</v>
      </c>
      <c r="D4909" t="s">
        <v>153</v>
      </c>
      <c r="E4909" t="s">
        <v>292</v>
      </c>
      <c r="F4909" t="s">
        <v>4</v>
      </c>
      <c r="G4909" t="s">
        <v>43554</v>
      </c>
      <c r="H4909" t="s">
        <v>2052</v>
      </c>
      <c r="I4909" t="s">
        <v>43371</v>
      </c>
      <c r="J4909" t="s">
        <v>1786</v>
      </c>
      <c r="K4909" t="s">
        <v>12553</v>
      </c>
      <c r="L4909" t="s">
        <v>43372</v>
      </c>
      <c r="M4909" t="s">
        <v>43555</v>
      </c>
    </row>
    <row r="4910" spans="1:13">
      <c r="A4910" t="s">
        <v>177</v>
      </c>
      <c r="B4910" t="s">
        <v>177</v>
      </c>
      <c r="C4910" t="s">
        <v>1899</v>
      </c>
      <c r="D4910" t="s">
        <v>153</v>
      </c>
      <c r="E4910" t="s">
        <v>292</v>
      </c>
      <c r="F4910" t="s">
        <v>11</v>
      </c>
      <c r="G4910" t="s">
        <v>43556</v>
      </c>
      <c r="H4910" t="s">
        <v>2281</v>
      </c>
      <c r="I4910" t="s">
        <v>43377</v>
      </c>
      <c r="J4910" t="s">
        <v>1613</v>
      </c>
      <c r="K4910" t="s">
        <v>43425</v>
      </c>
      <c r="L4910" t="s">
        <v>43557</v>
      </c>
      <c r="M4910" t="s">
        <v>43558</v>
      </c>
    </row>
    <row r="4911" spans="1:13">
      <c r="A4911" t="s">
        <v>177</v>
      </c>
      <c r="B4911" t="s">
        <v>177</v>
      </c>
      <c r="C4911" t="s">
        <v>1899</v>
      </c>
      <c r="D4911" t="s">
        <v>153</v>
      </c>
      <c r="E4911" t="s">
        <v>292</v>
      </c>
      <c r="F4911" t="s">
        <v>20</v>
      </c>
      <c r="G4911" t="s">
        <v>43559</v>
      </c>
      <c r="H4911" t="s">
        <v>2463</v>
      </c>
      <c r="I4911" t="s">
        <v>43536</v>
      </c>
      <c r="J4911" t="s">
        <v>1897</v>
      </c>
      <c r="K4911" t="s">
        <v>43560</v>
      </c>
      <c r="L4911" t="s">
        <v>43561</v>
      </c>
      <c r="M4911" t="s">
        <v>43562</v>
      </c>
    </row>
    <row r="4912" spans="1:13">
      <c r="A4912" t="s">
        <v>177</v>
      </c>
      <c r="B4912" t="s">
        <v>177</v>
      </c>
      <c r="C4912" t="s">
        <v>1899</v>
      </c>
      <c r="D4912" t="s">
        <v>153</v>
      </c>
      <c r="E4912" t="s">
        <v>300</v>
      </c>
      <c r="F4912" t="s">
        <v>3</v>
      </c>
      <c r="G4912" t="s">
        <v>43563</v>
      </c>
      <c r="H4912" t="s">
        <v>4518</v>
      </c>
      <c r="I4912" t="s">
        <v>43564</v>
      </c>
      <c r="J4912" t="s">
        <v>3675</v>
      </c>
      <c r="K4912" t="s">
        <v>43565</v>
      </c>
      <c r="L4912" t="s">
        <v>43566</v>
      </c>
      <c r="M4912" t="s">
        <v>43567</v>
      </c>
    </row>
    <row r="4913" spans="1:13">
      <c r="A4913" t="s">
        <v>177</v>
      </c>
      <c r="B4913" t="s">
        <v>177</v>
      </c>
      <c r="C4913" t="s">
        <v>1899</v>
      </c>
      <c r="D4913" t="s">
        <v>153</v>
      </c>
      <c r="E4913" t="s">
        <v>300</v>
      </c>
      <c r="F4913" t="s">
        <v>10</v>
      </c>
      <c r="G4913" t="s">
        <v>43568</v>
      </c>
      <c r="H4913" t="s">
        <v>4417</v>
      </c>
      <c r="I4913" t="s">
        <v>43569</v>
      </c>
      <c r="J4913" t="s">
        <v>2004</v>
      </c>
      <c r="K4913" t="s">
        <v>43570</v>
      </c>
      <c r="L4913" t="s">
        <v>43571</v>
      </c>
      <c r="M4913" t="s">
        <v>43572</v>
      </c>
    </row>
    <row r="4914" spans="1:13">
      <c r="A4914" t="s">
        <v>177</v>
      </c>
      <c r="B4914" t="s">
        <v>177</v>
      </c>
      <c r="C4914" t="s">
        <v>1899</v>
      </c>
      <c r="D4914" t="s">
        <v>153</v>
      </c>
      <c r="E4914" t="s">
        <v>300</v>
      </c>
      <c r="F4914" t="s">
        <v>2</v>
      </c>
      <c r="G4914" t="s">
        <v>43573</v>
      </c>
      <c r="H4914" t="s">
        <v>2301</v>
      </c>
      <c r="I4914" t="s">
        <v>43574</v>
      </c>
      <c r="J4914" t="s">
        <v>1939</v>
      </c>
      <c r="K4914" t="s">
        <v>43575</v>
      </c>
      <c r="L4914" t="s">
        <v>28135</v>
      </c>
      <c r="M4914" t="s">
        <v>43576</v>
      </c>
    </row>
    <row r="4915" spans="1:13">
      <c r="A4915" t="s">
        <v>177</v>
      </c>
      <c r="B4915" t="s">
        <v>177</v>
      </c>
      <c r="C4915" t="s">
        <v>1899</v>
      </c>
      <c r="D4915" t="s">
        <v>153</v>
      </c>
      <c r="E4915" t="s">
        <v>300</v>
      </c>
      <c r="F4915" t="s">
        <v>4</v>
      </c>
      <c r="G4915" t="s">
        <v>43577</v>
      </c>
      <c r="H4915" t="s">
        <v>1698</v>
      </c>
      <c r="I4915" t="s">
        <v>43398</v>
      </c>
      <c r="J4915" t="s">
        <v>1482</v>
      </c>
      <c r="K4915" t="s">
        <v>43395</v>
      </c>
      <c r="L4915" t="s">
        <v>15241</v>
      </c>
      <c r="M4915" t="s">
        <v>43578</v>
      </c>
    </row>
    <row r="4916" spans="1:13">
      <c r="A4916" t="s">
        <v>177</v>
      </c>
      <c r="B4916" t="s">
        <v>177</v>
      </c>
      <c r="C4916" t="s">
        <v>1899</v>
      </c>
      <c r="D4916" t="s">
        <v>153</v>
      </c>
      <c r="E4916" t="s">
        <v>300</v>
      </c>
      <c r="F4916" t="s">
        <v>11</v>
      </c>
      <c r="G4916" t="s">
        <v>43579</v>
      </c>
      <c r="H4916" t="s">
        <v>1590</v>
      </c>
      <c r="I4916" t="s">
        <v>43580</v>
      </c>
      <c r="J4916" t="s">
        <v>1482</v>
      </c>
      <c r="K4916" t="s">
        <v>43395</v>
      </c>
      <c r="L4916" t="s">
        <v>1428</v>
      </c>
      <c r="M4916" t="s">
        <v>43581</v>
      </c>
    </row>
    <row r="4917" spans="1:13">
      <c r="A4917" t="s">
        <v>177</v>
      </c>
      <c r="B4917" t="s">
        <v>177</v>
      </c>
      <c r="C4917" t="s">
        <v>1899</v>
      </c>
      <c r="D4917" t="s">
        <v>153</v>
      </c>
      <c r="E4917" t="s">
        <v>300</v>
      </c>
      <c r="F4917" t="s">
        <v>20</v>
      </c>
      <c r="G4917" t="s">
        <v>43582</v>
      </c>
      <c r="H4917" t="s">
        <v>2074</v>
      </c>
      <c r="I4917" t="s">
        <v>43402</v>
      </c>
      <c r="J4917" t="s">
        <v>1721</v>
      </c>
      <c r="K4917" t="s">
        <v>43443</v>
      </c>
      <c r="L4917" t="s">
        <v>43403</v>
      </c>
      <c r="M4917" t="s">
        <v>43583</v>
      </c>
    </row>
    <row r="4918" spans="1:13">
      <c r="A4918" t="s">
        <v>177</v>
      </c>
      <c r="B4918" t="s">
        <v>177</v>
      </c>
      <c r="C4918" t="s">
        <v>1899</v>
      </c>
      <c r="D4918" t="s">
        <v>154</v>
      </c>
      <c r="E4918" t="s">
        <v>277</v>
      </c>
      <c r="F4918" t="s">
        <v>3</v>
      </c>
      <c r="G4918" t="s">
        <v>43584</v>
      </c>
      <c r="H4918" t="s">
        <v>2060</v>
      </c>
      <c r="I4918" t="s">
        <v>43585</v>
      </c>
      <c r="J4918" t="s">
        <v>1937</v>
      </c>
      <c r="K4918" t="s">
        <v>43586</v>
      </c>
      <c r="L4918" t="s">
        <v>43587</v>
      </c>
      <c r="M4918" t="s">
        <v>43588</v>
      </c>
    </row>
    <row r="4919" spans="1:13">
      <c r="A4919" t="s">
        <v>177</v>
      </c>
      <c r="B4919" t="s">
        <v>177</v>
      </c>
      <c r="C4919" t="s">
        <v>1899</v>
      </c>
      <c r="D4919" t="s">
        <v>154</v>
      </c>
      <c r="E4919" t="s">
        <v>277</v>
      </c>
      <c r="F4919" t="s">
        <v>10</v>
      </c>
      <c r="G4919" t="s">
        <v>43589</v>
      </c>
      <c r="H4919" t="s">
        <v>3154</v>
      </c>
      <c r="I4919" t="s">
        <v>43590</v>
      </c>
      <c r="J4919" t="s">
        <v>1419</v>
      </c>
      <c r="K4919" t="s">
        <v>43502</v>
      </c>
      <c r="L4919" t="s">
        <v>43591</v>
      </c>
      <c r="M4919" t="s">
        <v>43592</v>
      </c>
    </row>
    <row r="4920" spans="1:13">
      <c r="A4920" t="s">
        <v>177</v>
      </c>
      <c r="B4920" t="s">
        <v>177</v>
      </c>
      <c r="C4920" t="s">
        <v>1899</v>
      </c>
      <c r="D4920" t="s">
        <v>154</v>
      </c>
      <c r="E4920" t="s">
        <v>277</v>
      </c>
      <c r="F4920" t="s">
        <v>2</v>
      </c>
      <c r="G4920" t="s">
        <v>43593</v>
      </c>
      <c r="H4920" t="s">
        <v>3389</v>
      </c>
      <c r="I4920" t="s">
        <v>43415</v>
      </c>
      <c r="J4920" t="s">
        <v>2502</v>
      </c>
      <c r="K4920" t="s">
        <v>43594</v>
      </c>
      <c r="L4920" t="s">
        <v>43416</v>
      </c>
      <c r="M4920" t="s">
        <v>43595</v>
      </c>
    </row>
    <row r="4921" spans="1:13">
      <c r="A4921" t="s">
        <v>177</v>
      </c>
      <c r="B4921" t="s">
        <v>177</v>
      </c>
      <c r="C4921" t="s">
        <v>1899</v>
      </c>
      <c r="D4921" t="s">
        <v>154</v>
      </c>
      <c r="E4921" t="s">
        <v>277</v>
      </c>
      <c r="F4921" t="s">
        <v>4</v>
      </c>
      <c r="G4921" t="s">
        <v>43596</v>
      </c>
      <c r="H4921" t="s">
        <v>1981</v>
      </c>
      <c r="I4921" t="s">
        <v>43597</v>
      </c>
      <c r="J4921" t="s">
        <v>1764</v>
      </c>
      <c r="K4921" t="s">
        <v>43441</v>
      </c>
      <c r="L4921" t="s">
        <v>43598</v>
      </c>
      <c r="M4921" t="s">
        <v>43599</v>
      </c>
    </row>
    <row r="4922" spans="1:13">
      <c r="A4922" t="s">
        <v>177</v>
      </c>
      <c r="B4922" t="s">
        <v>177</v>
      </c>
      <c r="C4922" t="s">
        <v>1899</v>
      </c>
      <c r="D4922" t="s">
        <v>154</v>
      </c>
      <c r="E4922" t="s">
        <v>277</v>
      </c>
      <c r="F4922" t="s">
        <v>11</v>
      </c>
      <c r="G4922" t="s">
        <v>43600</v>
      </c>
      <c r="H4922" t="s">
        <v>2687</v>
      </c>
      <c r="I4922" t="s">
        <v>43424</v>
      </c>
      <c r="J4922" t="s">
        <v>1592</v>
      </c>
      <c r="K4922" t="s">
        <v>43601</v>
      </c>
      <c r="L4922" t="s">
        <v>31159</v>
      </c>
      <c r="M4922" t="s">
        <v>43602</v>
      </c>
    </row>
    <row r="4923" spans="1:13">
      <c r="A4923" t="s">
        <v>177</v>
      </c>
      <c r="B4923" t="s">
        <v>177</v>
      </c>
      <c r="C4923" t="s">
        <v>1899</v>
      </c>
      <c r="D4923" t="s">
        <v>154</v>
      </c>
      <c r="E4923" t="s">
        <v>277</v>
      </c>
      <c r="F4923" t="s">
        <v>20</v>
      </c>
      <c r="G4923" t="s">
        <v>43603</v>
      </c>
      <c r="H4923" t="s">
        <v>2781</v>
      </c>
      <c r="I4923" t="s">
        <v>43604</v>
      </c>
      <c r="J4923" t="s">
        <v>1831</v>
      </c>
      <c r="K4923" t="s">
        <v>43605</v>
      </c>
      <c r="L4923" t="s">
        <v>28430</v>
      </c>
      <c r="M4923" t="s">
        <v>43606</v>
      </c>
    </row>
    <row r="4924" spans="1:13">
      <c r="A4924" t="s">
        <v>177</v>
      </c>
      <c r="B4924" t="s">
        <v>177</v>
      </c>
      <c r="C4924" t="s">
        <v>1899</v>
      </c>
      <c r="D4924" t="s">
        <v>154</v>
      </c>
      <c r="E4924" t="s">
        <v>315</v>
      </c>
      <c r="F4924" t="s">
        <v>3</v>
      </c>
      <c r="G4924" t="s">
        <v>43607</v>
      </c>
      <c r="H4924" t="s">
        <v>1818</v>
      </c>
      <c r="I4924" t="s">
        <v>43608</v>
      </c>
      <c r="J4924" t="s">
        <v>1948</v>
      </c>
      <c r="K4924" t="s">
        <v>43609</v>
      </c>
      <c r="L4924" t="s">
        <v>43610</v>
      </c>
      <c r="M4924" t="s">
        <v>43611</v>
      </c>
    </row>
    <row r="4925" spans="1:13">
      <c r="A4925" t="s">
        <v>177</v>
      </c>
      <c r="B4925" t="s">
        <v>177</v>
      </c>
      <c r="C4925" t="s">
        <v>1899</v>
      </c>
      <c r="D4925" t="s">
        <v>154</v>
      </c>
      <c r="E4925" t="s">
        <v>315</v>
      </c>
      <c r="F4925" t="s">
        <v>10</v>
      </c>
      <c r="G4925" t="s">
        <v>43612</v>
      </c>
      <c r="H4925" t="s">
        <v>1772</v>
      </c>
      <c r="I4925" t="s">
        <v>43613</v>
      </c>
      <c r="J4925" t="s">
        <v>2673</v>
      </c>
      <c r="K4925" t="s">
        <v>43614</v>
      </c>
      <c r="L4925" t="s">
        <v>43615</v>
      </c>
      <c r="M4925" t="s">
        <v>43616</v>
      </c>
    </row>
    <row r="4926" spans="1:13">
      <c r="A4926" t="s">
        <v>177</v>
      </c>
      <c r="B4926" t="s">
        <v>177</v>
      </c>
      <c r="C4926" t="s">
        <v>1899</v>
      </c>
      <c r="D4926" t="s">
        <v>154</v>
      </c>
      <c r="E4926" t="s">
        <v>315</v>
      </c>
      <c r="F4926" t="s">
        <v>2</v>
      </c>
      <c r="G4926" t="s">
        <v>43617</v>
      </c>
      <c r="H4926" t="s">
        <v>2907</v>
      </c>
      <c r="I4926" t="s">
        <v>43618</v>
      </c>
      <c r="J4926" t="s">
        <v>1981</v>
      </c>
      <c r="K4926" t="s">
        <v>43619</v>
      </c>
      <c r="L4926" t="s">
        <v>43620</v>
      </c>
      <c r="M4926" t="s">
        <v>43621</v>
      </c>
    </row>
    <row r="4927" spans="1:13">
      <c r="A4927" t="s">
        <v>177</v>
      </c>
      <c r="B4927" t="s">
        <v>177</v>
      </c>
      <c r="C4927" t="s">
        <v>1899</v>
      </c>
      <c r="D4927" t="s">
        <v>154</v>
      </c>
      <c r="E4927" t="s">
        <v>315</v>
      </c>
      <c r="F4927" t="s">
        <v>4</v>
      </c>
      <c r="G4927" t="s">
        <v>43622</v>
      </c>
      <c r="H4927" t="s">
        <v>2544</v>
      </c>
      <c r="I4927" t="s">
        <v>43623</v>
      </c>
      <c r="J4927" t="s">
        <v>1810</v>
      </c>
      <c r="K4927" t="s">
        <v>43420</v>
      </c>
      <c r="L4927" t="s">
        <v>33453</v>
      </c>
      <c r="M4927" t="s">
        <v>43624</v>
      </c>
    </row>
    <row r="4928" spans="1:13">
      <c r="A4928" t="s">
        <v>177</v>
      </c>
      <c r="B4928" t="s">
        <v>177</v>
      </c>
      <c r="C4928" t="s">
        <v>1899</v>
      </c>
      <c r="D4928" t="s">
        <v>154</v>
      </c>
      <c r="E4928" t="s">
        <v>315</v>
      </c>
      <c r="F4928" t="s">
        <v>11</v>
      </c>
      <c r="G4928" t="s">
        <v>43625</v>
      </c>
      <c r="H4928" t="s">
        <v>2502</v>
      </c>
      <c r="I4928" t="s">
        <v>43626</v>
      </c>
      <c r="J4928" t="s">
        <v>1590</v>
      </c>
      <c r="K4928" t="s">
        <v>43465</v>
      </c>
      <c r="L4928" t="s">
        <v>43627</v>
      </c>
      <c r="M4928" t="s">
        <v>43628</v>
      </c>
    </row>
    <row r="4929" spans="1:13">
      <c r="A4929" t="s">
        <v>177</v>
      </c>
      <c r="B4929" t="s">
        <v>177</v>
      </c>
      <c r="C4929" t="s">
        <v>1899</v>
      </c>
      <c r="D4929" t="s">
        <v>154</v>
      </c>
      <c r="E4929" t="s">
        <v>315</v>
      </c>
      <c r="F4929" t="s">
        <v>20</v>
      </c>
      <c r="G4929" t="s">
        <v>43629</v>
      </c>
      <c r="H4929" t="s">
        <v>1354</v>
      </c>
      <c r="I4929" t="s">
        <v>43630</v>
      </c>
      <c r="J4929" t="s">
        <v>1853</v>
      </c>
      <c r="K4929" t="s">
        <v>43631</v>
      </c>
      <c r="L4929" t="s">
        <v>43632</v>
      </c>
      <c r="M4929" t="s">
        <v>26636</v>
      </c>
    </row>
    <row r="4930" spans="1:13">
      <c r="A4930" t="s">
        <v>177</v>
      </c>
      <c r="B4930" t="s">
        <v>177</v>
      </c>
      <c r="C4930" t="s">
        <v>1899</v>
      </c>
      <c r="D4930" t="s">
        <v>154</v>
      </c>
      <c r="E4930" t="s">
        <v>323</v>
      </c>
      <c r="F4930" t="s">
        <v>3</v>
      </c>
      <c r="G4930" t="s">
        <v>43633</v>
      </c>
      <c r="H4930" t="s">
        <v>5340</v>
      </c>
      <c r="I4930" t="s">
        <v>43634</v>
      </c>
      <c r="J4930" t="s">
        <v>4543</v>
      </c>
      <c r="K4930" t="s">
        <v>43635</v>
      </c>
      <c r="L4930" t="s">
        <v>43636</v>
      </c>
      <c r="M4930" t="s">
        <v>31160</v>
      </c>
    </row>
    <row r="4931" spans="1:13">
      <c r="A4931" t="s">
        <v>177</v>
      </c>
      <c r="B4931" t="s">
        <v>177</v>
      </c>
      <c r="C4931" t="s">
        <v>1899</v>
      </c>
      <c r="D4931" t="s">
        <v>154</v>
      </c>
      <c r="E4931" t="s">
        <v>323</v>
      </c>
      <c r="F4931" t="s">
        <v>10</v>
      </c>
      <c r="G4931" t="s">
        <v>43637</v>
      </c>
      <c r="H4931" t="s">
        <v>3832</v>
      </c>
      <c r="I4931" t="s">
        <v>43638</v>
      </c>
      <c r="J4931" t="s">
        <v>4172</v>
      </c>
      <c r="K4931" t="s">
        <v>43639</v>
      </c>
      <c r="L4931" t="s">
        <v>43640</v>
      </c>
      <c r="M4931" t="s">
        <v>26502</v>
      </c>
    </row>
    <row r="4932" spans="1:13">
      <c r="A4932" t="s">
        <v>177</v>
      </c>
      <c r="B4932" t="s">
        <v>177</v>
      </c>
      <c r="C4932" t="s">
        <v>1899</v>
      </c>
      <c r="D4932" t="s">
        <v>154</v>
      </c>
      <c r="E4932" t="s">
        <v>323</v>
      </c>
      <c r="F4932" t="s">
        <v>2</v>
      </c>
      <c r="G4932" t="s">
        <v>43641</v>
      </c>
      <c r="H4932" t="s">
        <v>2060</v>
      </c>
      <c r="I4932" t="s">
        <v>43585</v>
      </c>
      <c r="J4932" t="s">
        <v>2481</v>
      </c>
      <c r="K4932" t="s">
        <v>43642</v>
      </c>
      <c r="L4932" t="s">
        <v>43643</v>
      </c>
      <c r="M4932" t="s">
        <v>43644</v>
      </c>
    </row>
    <row r="4933" spans="1:13">
      <c r="A4933" t="s">
        <v>177</v>
      </c>
      <c r="B4933" t="s">
        <v>177</v>
      </c>
      <c r="C4933" t="s">
        <v>1899</v>
      </c>
      <c r="D4933" t="s">
        <v>154</v>
      </c>
      <c r="E4933" t="s">
        <v>323</v>
      </c>
      <c r="F4933" t="s">
        <v>4</v>
      </c>
      <c r="G4933" t="s">
        <v>43645</v>
      </c>
      <c r="H4933" t="s">
        <v>2074</v>
      </c>
      <c r="I4933" t="s">
        <v>43402</v>
      </c>
      <c r="J4933" t="s">
        <v>1657</v>
      </c>
      <c r="K4933" t="s">
        <v>43321</v>
      </c>
      <c r="L4933" t="s">
        <v>43646</v>
      </c>
      <c r="M4933" t="s">
        <v>43647</v>
      </c>
    </row>
    <row r="4934" spans="1:13">
      <c r="A4934" t="s">
        <v>177</v>
      </c>
      <c r="B4934" t="s">
        <v>177</v>
      </c>
      <c r="C4934" t="s">
        <v>1899</v>
      </c>
      <c r="D4934" t="s">
        <v>154</v>
      </c>
      <c r="E4934" t="s">
        <v>323</v>
      </c>
      <c r="F4934" t="s">
        <v>11</v>
      </c>
      <c r="G4934" t="s">
        <v>43648</v>
      </c>
      <c r="H4934" t="s">
        <v>2279</v>
      </c>
      <c r="I4934" t="s">
        <v>43468</v>
      </c>
      <c r="J4934" t="s">
        <v>1547</v>
      </c>
      <c r="K4934" t="s">
        <v>43489</v>
      </c>
      <c r="L4934" t="s">
        <v>18728</v>
      </c>
      <c r="M4934" t="s">
        <v>43649</v>
      </c>
    </row>
    <row r="4935" spans="1:13">
      <c r="A4935" t="s">
        <v>177</v>
      </c>
      <c r="B4935" t="s">
        <v>177</v>
      </c>
      <c r="C4935" t="s">
        <v>1899</v>
      </c>
      <c r="D4935" t="s">
        <v>154</v>
      </c>
      <c r="E4935" t="s">
        <v>323</v>
      </c>
      <c r="F4935" t="s">
        <v>20</v>
      </c>
      <c r="G4935" t="s">
        <v>43650</v>
      </c>
      <c r="H4935" t="s">
        <v>2279</v>
      </c>
      <c r="I4935" t="s">
        <v>43468</v>
      </c>
      <c r="J4935" t="s">
        <v>1831</v>
      </c>
      <c r="K4935" t="s">
        <v>43605</v>
      </c>
      <c r="L4935" t="s">
        <v>43651</v>
      </c>
      <c r="M4935" t="s">
        <v>43649</v>
      </c>
    </row>
    <row r="4936" spans="1:13">
      <c r="A4936" t="s">
        <v>177</v>
      </c>
      <c r="B4936" t="s">
        <v>177</v>
      </c>
      <c r="C4936" t="s">
        <v>1899</v>
      </c>
      <c r="D4936" t="s">
        <v>154</v>
      </c>
      <c r="E4936" t="s">
        <v>331</v>
      </c>
      <c r="F4936" t="s">
        <v>3</v>
      </c>
      <c r="G4936" t="s">
        <v>43652</v>
      </c>
      <c r="H4936" t="s">
        <v>3784</v>
      </c>
      <c r="I4936" t="s">
        <v>43653</v>
      </c>
      <c r="J4936" t="s">
        <v>1401</v>
      </c>
      <c r="K4936" t="s">
        <v>43654</v>
      </c>
      <c r="L4936" t="s">
        <v>43655</v>
      </c>
      <c r="M4936" t="s">
        <v>43656</v>
      </c>
    </row>
    <row r="4937" spans="1:13">
      <c r="A4937" t="s">
        <v>177</v>
      </c>
      <c r="B4937" t="s">
        <v>177</v>
      </c>
      <c r="C4937" t="s">
        <v>1899</v>
      </c>
      <c r="D4937" t="s">
        <v>154</v>
      </c>
      <c r="E4937" t="s">
        <v>331</v>
      </c>
      <c r="F4937" t="s">
        <v>10</v>
      </c>
      <c r="G4937" t="s">
        <v>43657</v>
      </c>
      <c r="H4937" t="s">
        <v>4323</v>
      </c>
      <c r="I4937" t="s">
        <v>43658</v>
      </c>
      <c r="J4937" t="s">
        <v>3731</v>
      </c>
      <c r="K4937" t="s">
        <v>43659</v>
      </c>
      <c r="L4937" t="s">
        <v>43660</v>
      </c>
      <c r="M4937" t="s">
        <v>43661</v>
      </c>
    </row>
    <row r="4938" spans="1:13">
      <c r="A4938" t="s">
        <v>177</v>
      </c>
      <c r="B4938" t="s">
        <v>177</v>
      </c>
      <c r="C4938" t="s">
        <v>1899</v>
      </c>
      <c r="D4938" t="s">
        <v>154</v>
      </c>
      <c r="E4938" t="s">
        <v>331</v>
      </c>
      <c r="F4938" t="s">
        <v>2</v>
      </c>
      <c r="G4938" t="s">
        <v>43662</v>
      </c>
      <c r="H4938" t="s">
        <v>2461</v>
      </c>
      <c r="I4938" t="s">
        <v>13190</v>
      </c>
      <c r="J4938" t="s">
        <v>1742</v>
      </c>
      <c r="K4938" t="s">
        <v>43485</v>
      </c>
      <c r="L4938" t="s">
        <v>43663</v>
      </c>
      <c r="M4938" t="s">
        <v>43664</v>
      </c>
    </row>
    <row r="4939" spans="1:13">
      <c r="A4939" t="s">
        <v>177</v>
      </c>
      <c r="B4939" t="s">
        <v>177</v>
      </c>
      <c r="C4939" t="s">
        <v>1899</v>
      </c>
      <c r="D4939" t="s">
        <v>154</v>
      </c>
      <c r="E4939" t="s">
        <v>331</v>
      </c>
      <c r="F4939" t="s">
        <v>4</v>
      </c>
      <c r="G4939" t="s">
        <v>43665</v>
      </c>
      <c r="H4939" t="s">
        <v>1984</v>
      </c>
      <c r="I4939" t="s">
        <v>43666</v>
      </c>
      <c r="J4939" t="s">
        <v>1546</v>
      </c>
      <c r="K4939" t="s">
        <v>43375</v>
      </c>
      <c r="L4939" t="s">
        <v>43667</v>
      </c>
      <c r="M4939" t="s">
        <v>43668</v>
      </c>
    </row>
    <row r="4940" spans="1:13">
      <c r="A4940" t="s">
        <v>177</v>
      </c>
      <c r="B4940" t="s">
        <v>177</v>
      </c>
      <c r="C4940" t="s">
        <v>1899</v>
      </c>
      <c r="D4940" t="s">
        <v>154</v>
      </c>
      <c r="E4940" t="s">
        <v>331</v>
      </c>
      <c r="F4940" t="s">
        <v>11</v>
      </c>
      <c r="G4940" t="s">
        <v>43669</v>
      </c>
      <c r="H4940" t="s">
        <v>2074</v>
      </c>
      <c r="I4940" t="s">
        <v>43402</v>
      </c>
      <c r="J4940" t="s">
        <v>1613</v>
      </c>
      <c r="K4940" t="s">
        <v>43425</v>
      </c>
      <c r="L4940" t="s">
        <v>43670</v>
      </c>
      <c r="M4940" t="s">
        <v>43671</v>
      </c>
    </row>
    <row r="4941" spans="1:13">
      <c r="A4941" t="s">
        <v>177</v>
      </c>
      <c r="B4941" t="s">
        <v>177</v>
      </c>
      <c r="C4941" t="s">
        <v>1899</v>
      </c>
      <c r="D4941" t="s">
        <v>154</v>
      </c>
      <c r="E4941" t="s">
        <v>331</v>
      </c>
      <c r="F4941" t="s">
        <v>20</v>
      </c>
      <c r="G4941" t="s">
        <v>43672</v>
      </c>
      <c r="H4941" t="s">
        <v>2281</v>
      </c>
      <c r="I4941" t="s">
        <v>43377</v>
      </c>
      <c r="J4941" t="s">
        <v>1764</v>
      </c>
      <c r="K4941" t="s">
        <v>43441</v>
      </c>
      <c r="L4941" t="s">
        <v>37466</v>
      </c>
      <c r="M4941" t="s">
        <v>43673</v>
      </c>
    </row>
    <row r="4942" spans="1:13">
      <c r="A4942" t="s">
        <v>177</v>
      </c>
      <c r="B4942" t="s">
        <v>177</v>
      </c>
      <c r="C4942" t="s">
        <v>1899</v>
      </c>
      <c r="D4942" t="s">
        <v>155</v>
      </c>
      <c r="E4942" t="s">
        <v>339</v>
      </c>
      <c r="F4942" t="s">
        <v>3</v>
      </c>
      <c r="G4942" t="s">
        <v>43674</v>
      </c>
      <c r="H4942" t="s">
        <v>3438</v>
      </c>
      <c r="I4942" t="s">
        <v>43675</v>
      </c>
      <c r="J4942" t="s">
        <v>3073</v>
      </c>
      <c r="K4942" t="s">
        <v>43676</v>
      </c>
      <c r="L4942" t="s">
        <v>43677</v>
      </c>
      <c r="M4942" t="s">
        <v>43678</v>
      </c>
    </row>
    <row r="4943" spans="1:13">
      <c r="A4943" t="s">
        <v>177</v>
      </c>
      <c r="B4943" t="s">
        <v>177</v>
      </c>
      <c r="C4943" t="s">
        <v>1899</v>
      </c>
      <c r="D4943" t="s">
        <v>155</v>
      </c>
      <c r="E4943" t="s">
        <v>339</v>
      </c>
      <c r="F4943" t="s">
        <v>10</v>
      </c>
      <c r="G4943" t="s">
        <v>43679</v>
      </c>
      <c r="H4943" t="s">
        <v>3778</v>
      </c>
      <c r="I4943" t="s">
        <v>43680</v>
      </c>
      <c r="J4943" t="s">
        <v>3375</v>
      </c>
      <c r="K4943" t="s">
        <v>43681</v>
      </c>
      <c r="L4943" t="s">
        <v>43682</v>
      </c>
      <c r="M4943" t="s">
        <v>43683</v>
      </c>
    </row>
    <row r="4944" spans="1:13">
      <c r="A4944" t="s">
        <v>177</v>
      </c>
      <c r="B4944" t="s">
        <v>177</v>
      </c>
      <c r="C4944" t="s">
        <v>1899</v>
      </c>
      <c r="D4944" t="s">
        <v>155</v>
      </c>
      <c r="E4944" t="s">
        <v>339</v>
      </c>
      <c r="F4944" t="s">
        <v>2</v>
      </c>
      <c r="G4944" t="s">
        <v>43684</v>
      </c>
      <c r="H4944" t="s">
        <v>4325</v>
      </c>
      <c r="I4944" t="s">
        <v>43685</v>
      </c>
      <c r="J4944" t="s">
        <v>2247</v>
      </c>
      <c r="K4944" t="s">
        <v>43686</v>
      </c>
      <c r="L4944" t="s">
        <v>43687</v>
      </c>
      <c r="M4944" t="s">
        <v>43688</v>
      </c>
    </row>
    <row r="4945" spans="1:13">
      <c r="A4945" t="s">
        <v>177</v>
      </c>
      <c r="B4945" t="s">
        <v>177</v>
      </c>
      <c r="C4945" t="s">
        <v>1899</v>
      </c>
      <c r="D4945" t="s">
        <v>155</v>
      </c>
      <c r="E4945" t="s">
        <v>339</v>
      </c>
      <c r="F4945" t="s">
        <v>4</v>
      </c>
      <c r="G4945" t="s">
        <v>43689</v>
      </c>
      <c r="H4945" t="s">
        <v>2615</v>
      </c>
      <c r="I4945" t="s">
        <v>43514</v>
      </c>
      <c r="J4945" t="s">
        <v>1853</v>
      </c>
      <c r="K4945" t="s">
        <v>43631</v>
      </c>
      <c r="L4945" t="s">
        <v>43690</v>
      </c>
      <c r="M4945" t="s">
        <v>43691</v>
      </c>
    </row>
    <row r="4946" spans="1:13">
      <c r="A4946" t="s">
        <v>177</v>
      </c>
      <c r="B4946" t="s">
        <v>177</v>
      </c>
      <c r="C4946" t="s">
        <v>1899</v>
      </c>
      <c r="D4946" t="s">
        <v>155</v>
      </c>
      <c r="E4946" t="s">
        <v>339</v>
      </c>
      <c r="F4946" t="s">
        <v>11</v>
      </c>
      <c r="G4946" t="s">
        <v>43692</v>
      </c>
      <c r="H4946" t="s">
        <v>2994</v>
      </c>
      <c r="I4946" t="s">
        <v>43511</v>
      </c>
      <c r="J4946" t="s">
        <v>1590</v>
      </c>
      <c r="K4946" t="s">
        <v>43465</v>
      </c>
      <c r="L4946" t="s">
        <v>24900</v>
      </c>
      <c r="M4946" t="s">
        <v>43693</v>
      </c>
    </row>
    <row r="4947" spans="1:13">
      <c r="A4947" t="s">
        <v>177</v>
      </c>
      <c r="B4947" t="s">
        <v>177</v>
      </c>
      <c r="C4947" t="s">
        <v>1899</v>
      </c>
      <c r="D4947" t="s">
        <v>155</v>
      </c>
      <c r="E4947" t="s">
        <v>339</v>
      </c>
      <c r="F4947" t="s">
        <v>20</v>
      </c>
      <c r="G4947" t="s">
        <v>43694</v>
      </c>
      <c r="H4947" t="s">
        <v>2287</v>
      </c>
      <c r="I4947" t="s">
        <v>43695</v>
      </c>
      <c r="J4947" t="s">
        <v>1961</v>
      </c>
      <c r="K4947" t="s">
        <v>9374</v>
      </c>
      <c r="L4947" t="s">
        <v>43696</v>
      </c>
      <c r="M4947" t="s">
        <v>43697</v>
      </c>
    </row>
    <row r="4948" spans="1:13">
      <c r="A4948" t="s">
        <v>177</v>
      </c>
      <c r="B4948" t="s">
        <v>177</v>
      </c>
      <c r="C4948" t="s">
        <v>1899</v>
      </c>
      <c r="D4948" t="s">
        <v>155</v>
      </c>
      <c r="E4948" t="s">
        <v>347</v>
      </c>
      <c r="F4948" t="s">
        <v>3</v>
      </c>
      <c r="G4948" t="s">
        <v>43698</v>
      </c>
      <c r="H4948" t="s">
        <v>2351</v>
      </c>
      <c r="I4948" t="s">
        <v>43699</v>
      </c>
      <c r="J4948" t="s">
        <v>2390</v>
      </c>
      <c r="K4948" t="s">
        <v>43700</v>
      </c>
      <c r="L4948" t="s">
        <v>43701</v>
      </c>
      <c r="M4948" t="s">
        <v>43702</v>
      </c>
    </row>
    <row r="4949" spans="1:13">
      <c r="A4949" t="s">
        <v>177</v>
      </c>
      <c r="B4949" t="s">
        <v>177</v>
      </c>
      <c r="C4949" t="s">
        <v>1899</v>
      </c>
      <c r="D4949" t="s">
        <v>155</v>
      </c>
      <c r="E4949" t="s">
        <v>347</v>
      </c>
      <c r="F4949" t="s">
        <v>10</v>
      </c>
      <c r="G4949" t="s">
        <v>43703</v>
      </c>
      <c r="H4949" t="s">
        <v>4643</v>
      </c>
      <c r="I4949" t="s">
        <v>43356</v>
      </c>
      <c r="J4949" t="s">
        <v>2226</v>
      </c>
      <c r="K4949" t="s">
        <v>43451</v>
      </c>
      <c r="L4949" t="s">
        <v>43704</v>
      </c>
      <c r="M4949" t="s">
        <v>43705</v>
      </c>
    </row>
    <row r="4950" spans="1:13">
      <c r="A4950" t="s">
        <v>177</v>
      </c>
      <c r="B4950" t="s">
        <v>177</v>
      </c>
      <c r="C4950" t="s">
        <v>1899</v>
      </c>
      <c r="D4950" t="s">
        <v>155</v>
      </c>
      <c r="E4950" t="s">
        <v>347</v>
      </c>
      <c r="F4950" t="s">
        <v>2</v>
      </c>
      <c r="G4950" t="s">
        <v>43706</v>
      </c>
      <c r="H4950" t="s">
        <v>3253</v>
      </c>
      <c r="I4950" t="s">
        <v>43707</v>
      </c>
      <c r="J4950" t="s">
        <v>2135</v>
      </c>
      <c r="K4950" t="s">
        <v>43708</v>
      </c>
      <c r="L4950" t="s">
        <v>43709</v>
      </c>
      <c r="M4950" t="s">
        <v>43710</v>
      </c>
    </row>
    <row r="4951" spans="1:13">
      <c r="A4951" t="s">
        <v>177</v>
      </c>
      <c r="B4951" t="s">
        <v>177</v>
      </c>
      <c r="C4951" t="s">
        <v>1899</v>
      </c>
      <c r="D4951" t="s">
        <v>155</v>
      </c>
      <c r="E4951" t="s">
        <v>347</v>
      </c>
      <c r="F4951" t="s">
        <v>4</v>
      </c>
      <c r="G4951" t="s">
        <v>43711</v>
      </c>
      <c r="H4951" t="s">
        <v>2050</v>
      </c>
      <c r="I4951" t="s">
        <v>43493</v>
      </c>
      <c r="J4951" t="s">
        <v>1590</v>
      </c>
      <c r="K4951" t="s">
        <v>43465</v>
      </c>
      <c r="L4951" t="s">
        <v>43712</v>
      </c>
      <c r="M4951" t="s">
        <v>43713</v>
      </c>
    </row>
    <row r="4952" spans="1:13">
      <c r="A4952" t="s">
        <v>177</v>
      </c>
      <c r="B4952" t="s">
        <v>177</v>
      </c>
      <c r="C4952" t="s">
        <v>1899</v>
      </c>
      <c r="D4952" t="s">
        <v>155</v>
      </c>
      <c r="E4952" t="s">
        <v>347</v>
      </c>
      <c r="F4952" t="s">
        <v>11</v>
      </c>
      <c r="G4952" t="s">
        <v>43714</v>
      </c>
      <c r="H4952" t="s">
        <v>2281</v>
      </c>
      <c r="I4952" t="s">
        <v>43377</v>
      </c>
      <c r="J4952" t="s">
        <v>1592</v>
      </c>
      <c r="K4952" t="s">
        <v>43601</v>
      </c>
      <c r="L4952" t="s">
        <v>43557</v>
      </c>
      <c r="M4952" t="s">
        <v>43715</v>
      </c>
    </row>
    <row r="4953" spans="1:13">
      <c r="A4953" t="s">
        <v>177</v>
      </c>
      <c r="B4953" t="s">
        <v>177</v>
      </c>
      <c r="C4953" t="s">
        <v>1899</v>
      </c>
      <c r="D4953" t="s">
        <v>155</v>
      </c>
      <c r="E4953" t="s">
        <v>347</v>
      </c>
      <c r="F4953" t="s">
        <v>20</v>
      </c>
      <c r="G4953" t="s">
        <v>43716</v>
      </c>
      <c r="H4953" t="s">
        <v>2278</v>
      </c>
      <c r="I4953" t="s">
        <v>43717</v>
      </c>
      <c r="J4953" t="s">
        <v>1764</v>
      </c>
      <c r="K4953" t="s">
        <v>43441</v>
      </c>
      <c r="L4953" t="s">
        <v>43718</v>
      </c>
      <c r="M4953" t="s">
        <v>43719</v>
      </c>
    </row>
    <row r="4954" spans="1:13">
      <c r="A4954" t="s">
        <v>177</v>
      </c>
      <c r="B4954" t="s">
        <v>177</v>
      </c>
      <c r="C4954" t="s">
        <v>1899</v>
      </c>
      <c r="D4954" t="s">
        <v>155</v>
      </c>
      <c r="E4954" t="s">
        <v>230</v>
      </c>
      <c r="F4954" t="s">
        <v>3</v>
      </c>
      <c r="G4954" t="s">
        <v>43720</v>
      </c>
      <c r="H4954" t="s">
        <v>4416</v>
      </c>
      <c r="I4954" t="s">
        <v>43721</v>
      </c>
      <c r="J4954" t="s">
        <v>4100</v>
      </c>
      <c r="K4954" t="s">
        <v>43722</v>
      </c>
      <c r="L4954" t="s">
        <v>43723</v>
      </c>
      <c r="M4954" t="s">
        <v>43724</v>
      </c>
    </row>
    <row r="4955" spans="1:13">
      <c r="A4955" t="s">
        <v>177</v>
      </c>
      <c r="B4955" t="s">
        <v>177</v>
      </c>
      <c r="C4955" t="s">
        <v>1899</v>
      </c>
      <c r="D4955" t="s">
        <v>155</v>
      </c>
      <c r="E4955" t="s">
        <v>230</v>
      </c>
      <c r="F4955" t="s">
        <v>10</v>
      </c>
      <c r="G4955" t="s">
        <v>43725</v>
      </c>
      <c r="H4955" t="s">
        <v>3783</v>
      </c>
      <c r="I4955" t="s">
        <v>43726</v>
      </c>
      <c r="J4955" t="s">
        <v>4681</v>
      </c>
      <c r="K4955" t="s">
        <v>43727</v>
      </c>
      <c r="L4955" t="s">
        <v>43728</v>
      </c>
      <c r="M4955" t="s">
        <v>43729</v>
      </c>
    </row>
    <row r="4956" spans="1:13">
      <c r="A4956" t="s">
        <v>177</v>
      </c>
      <c r="B4956" t="s">
        <v>177</v>
      </c>
      <c r="C4956" t="s">
        <v>1899</v>
      </c>
      <c r="D4956" t="s">
        <v>155</v>
      </c>
      <c r="E4956" t="s">
        <v>230</v>
      </c>
      <c r="F4956" t="s">
        <v>2</v>
      </c>
      <c r="G4956" t="s">
        <v>43730</v>
      </c>
      <c r="H4956" t="s">
        <v>2060</v>
      </c>
      <c r="I4956" t="s">
        <v>43585</v>
      </c>
      <c r="J4956" t="s">
        <v>2278</v>
      </c>
      <c r="K4956" t="s">
        <v>43731</v>
      </c>
      <c r="L4956" t="s">
        <v>43643</v>
      </c>
      <c r="M4956" t="s">
        <v>43732</v>
      </c>
    </row>
    <row r="4957" spans="1:13">
      <c r="A4957" t="s">
        <v>177</v>
      </c>
      <c r="B4957" t="s">
        <v>177</v>
      </c>
      <c r="C4957" t="s">
        <v>1899</v>
      </c>
      <c r="D4957" t="s">
        <v>155</v>
      </c>
      <c r="E4957" t="s">
        <v>230</v>
      </c>
      <c r="F4957" t="s">
        <v>4</v>
      </c>
      <c r="G4957" t="s">
        <v>43733</v>
      </c>
      <c r="H4957" t="s">
        <v>1360</v>
      </c>
      <c r="I4957" t="s">
        <v>43734</v>
      </c>
      <c r="J4957" t="s">
        <v>1764</v>
      </c>
      <c r="K4957" t="s">
        <v>43441</v>
      </c>
      <c r="L4957" t="s">
        <v>43735</v>
      </c>
      <c r="M4957" t="s">
        <v>43736</v>
      </c>
    </row>
    <row r="4958" spans="1:13">
      <c r="A4958" t="s">
        <v>177</v>
      </c>
      <c r="B4958" t="s">
        <v>177</v>
      </c>
      <c r="C4958" t="s">
        <v>1899</v>
      </c>
      <c r="D4958" t="s">
        <v>155</v>
      </c>
      <c r="E4958" t="s">
        <v>230</v>
      </c>
      <c r="F4958" t="s">
        <v>11</v>
      </c>
      <c r="G4958" t="s">
        <v>43737</v>
      </c>
      <c r="H4958" t="s">
        <v>2481</v>
      </c>
      <c r="I4958" t="s">
        <v>43738</v>
      </c>
      <c r="J4958" t="s">
        <v>1657</v>
      </c>
      <c r="K4958" t="s">
        <v>43321</v>
      </c>
      <c r="L4958" t="s">
        <v>31120</v>
      </c>
      <c r="M4958" t="s">
        <v>43739</v>
      </c>
    </row>
    <row r="4959" spans="1:13">
      <c r="A4959" t="s">
        <v>177</v>
      </c>
      <c r="B4959" t="s">
        <v>177</v>
      </c>
      <c r="C4959" t="s">
        <v>1899</v>
      </c>
      <c r="D4959" t="s">
        <v>155</v>
      </c>
      <c r="E4959" t="s">
        <v>230</v>
      </c>
      <c r="F4959" t="s">
        <v>20</v>
      </c>
      <c r="G4959" t="s">
        <v>43740</v>
      </c>
      <c r="H4959" t="s">
        <v>2587</v>
      </c>
      <c r="I4959" t="s">
        <v>43741</v>
      </c>
      <c r="J4959" t="s">
        <v>1918</v>
      </c>
      <c r="K4959" t="s">
        <v>43447</v>
      </c>
      <c r="L4959" t="s">
        <v>43742</v>
      </c>
      <c r="M4959" t="s">
        <v>43743</v>
      </c>
    </row>
    <row r="4960" spans="1:13">
      <c r="A4960" t="s">
        <v>177</v>
      </c>
      <c r="B4960" t="s">
        <v>177</v>
      </c>
      <c r="C4960" t="s">
        <v>1899</v>
      </c>
      <c r="D4960" t="s">
        <v>155</v>
      </c>
      <c r="E4960" t="s">
        <v>300</v>
      </c>
      <c r="F4960" t="s">
        <v>3</v>
      </c>
      <c r="G4960" t="s">
        <v>43744</v>
      </c>
      <c r="H4960" t="s">
        <v>3768</v>
      </c>
      <c r="I4960" t="s">
        <v>43745</v>
      </c>
      <c r="J4960" t="s">
        <v>4238</v>
      </c>
      <c r="K4960" t="s">
        <v>43746</v>
      </c>
      <c r="L4960" t="s">
        <v>43747</v>
      </c>
      <c r="M4960" t="s">
        <v>43748</v>
      </c>
    </row>
    <row r="4961" spans="1:13">
      <c r="A4961" t="s">
        <v>177</v>
      </c>
      <c r="B4961" t="s">
        <v>177</v>
      </c>
      <c r="C4961" t="s">
        <v>1899</v>
      </c>
      <c r="D4961" t="s">
        <v>155</v>
      </c>
      <c r="E4961" t="s">
        <v>300</v>
      </c>
      <c r="F4961" t="s">
        <v>10</v>
      </c>
      <c r="G4961" t="s">
        <v>43749</v>
      </c>
      <c r="H4961" t="s">
        <v>1407</v>
      </c>
      <c r="I4961" t="s">
        <v>43750</v>
      </c>
      <c r="J4961" t="s">
        <v>3628</v>
      </c>
      <c r="K4961" t="s">
        <v>43751</v>
      </c>
      <c r="L4961" t="s">
        <v>43752</v>
      </c>
      <c r="M4961" t="s">
        <v>43753</v>
      </c>
    </row>
    <row r="4962" spans="1:13">
      <c r="A4962" t="s">
        <v>177</v>
      </c>
      <c r="B4962" t="s">
        <v>177</v>
      </c>
      <c r="C4962" t="s">
        <v>1899</v>
      </c>
      <c r="D4962" t="s">
        <v>155</v>
      </c>
      <c r="E4962" t="s">
        <v>300</v>
      </c>
      <c r="F4962" t="s">
        <v>2</v>
      </c>
      <c r="G4962" t="s">
        <v>43754</v>
      </c>
      <c r="H4962" t="s">
        <v>2384</v>
      </c>
      <c r="I4962" t="s">
        <v>43755</v>
      </c>
      <c r="J4962" t="s">
        <v>2052</v>
      </c>
      <c r="K4962" t="s">
        <v>43756</v>
      </c>
      <c r="L4962" t="s">
        <v>43757</v>
      </c>
      <c r="M4962" t="s">
        <v>43758</v>
      </c>
    </row>
    <row r="4963" spans="1:13">
      <c r="A4963" t="s">
        <v>177</v>
      </c>
      <c r="B4963" t="s">
        <v>177</v>
      </c>
      <c r="C4963" t="s">
        <v>1899</v>
      </c>
      <c r="D4963" t="s">
        <v>155</v>
      </c>
      <c r="E4963" t="s">
        <v>300</v>
      </c>
      <c r="F4963" t="s">
        <v>4</v>
      </c>
      <c r="G4963" t="s">
        <v>43759</v>
      </c>
      <c r="H4963" t="s">
        <v>1592</v>
      </c>
      <c r="I4963" t="s">
        <v>43760</v>
      </c>
      <c r="J4963" t="s">
        <v>1504</v>
      </c>
      <c r="K4963" t="s">
        <v>43399</v>
      </c>
      <c r="L4963" t="s">
        <v>33470</v>
      </c>
      <c r="M4963" t="s">
        <v>43761</v>
      </c>
    </row>
    <row r="4964" spans="1:13">
      <c r="A4964" t="s">
        <v>177</v>
      </c>
      <c r="B4964" t="s">
        <v>177</v>
      </c>
      <c r="C4964" t="s">
        <v>1899</v>
      </c>
      <c r="D4964" t="s">
        <v>155</v>
      </c>
      <c r="E4964" t="s">
        <v>300</v>
      </c>
      <c r="F4964" t="s">
        <v>11</v>
      </c>
      <c r="G4964" t="s">
        <v>43762</v>
      </c>
      <c r="H4964" t="s">
        <v>1831</v>
      </c>
      <c r="I4964" t="s">
        <v>43491</v>
      </c>
      <c r="J4964" t="s">
        <v>1504</v>
      </c>
      <c r="K4964" t="s">
        <v>43399</v>
      </c>
      <c r="L4964" t="s">
        <v>31929</v>
      </c>
      <c r="M4964" t="s">
        <v>43763</v>
      </c>
    </row>
    <row r="4965" spans="1:13">
      <c r="A4965" t="s">
        <v>177</v>
      </c>
      <c r="B4965" t="s">
        <v>177</v>
      </c>
      <c r="C4965" t="s">
        <v>1899</v>
      </c>
      <c r="D4965" t="s">
        <v>155</v>
      </c>
      <c r="E4965" t="s">
        <v>300</v>
      </c>
      <c r="F4965" t="s">
        <v>20</v>
      </c>
      <c r="G4965" t="s">
        <v>43764</v>
      </c>
      <c r="H4965" t="s">
        <v>1961</v>
      </c>
      <c r="I4965" t="s">
        <v>43765</v>
      </c>
      <c r="J4965" t="s">
        <v>1053</v>
      </c>
      <c r="K4965" t="s">
        <v>43537</v>
      </c>
      <c r="L4965" t="s">
        <v>43766</v>
      </c>
      <c r="M4965" t="s">
        <v>43767</v>
      </c>
    </row>
    <row r="4966" spans="1:13">
      <c r="A4966" t="s">
        <v>177</v>
      </c>
      <c r="B4966" t="s">
        <v>177</v>
      </c>
      <c r="C4966" t="s">
        <v>1899</v>
      </c>
      <c r="D4966" t="s">
        <v>161</v>
      </c>
      <c r="E4966" t="s">
        <v>690</v>
      </c>
      <c r="F4966" t="s">
        <v>3</v>
      </c>
      <c r="G4966" t="s">
        <v>43768</v>
      </c>
      <c r="H4966" t="s">
        <v>2384</v>
      </c>
      <c r="I4966" t="s">
        <v>43769</v>
      </c>
      <c r="J4966" t="s">
        <v>2114</v>
      </c>
      <c r="K4966" t="s">
        <v>43770</v>
      </c>
      <c r="L4966" t="s">
        <v>43771</v>
      </c>
      <c r="M4966" t="s">
        <v>43772</v>
      </c>
    </row>
    <row r="4967" spans="1:13">
      <c r="A4967" t="s">
        <v>177</v>
      </c>
      <c r="B4967" t="s">
        <v>177</v>
      </c>
      <c r="C4967" t="s">
        <v>1899</v>
      </c>
      <c r="D4967" t="s">
        <v>161</v>
      </c>
      <c r="E4967" t="s">
        <v>690</v>
      </c>
      <c r="F4967" t="s">
        <v>10</v>
      </c>
      <c r="G4967" t="s">
        <v>43773</v>
      </c>
      <c r="H4967" t="s">
        <v>3289</v>
      </c>
      <c r="I4967" t="s">
        <v>43774</v>
      </c>
      <c r="J4967" t="s">
        <v>2608</v>
      </c>
      <c r="K4967" t="s">
        <v>43775</v>
      </c>
      <c r="L4967" t="s">
        <v>43776</v>
      </c>
      <c r="M4967" t="s">
        <v>27436</v>
      </c>
    </row>
    <row r="4968" spans="1:13">
      <c r="A4968" t="s">
        <v>177</v>
      </c>
      <c r="B4968" t="s">
        <v>177</v>
      </c>
      <c r="C4968" t="s">
        <v>1899</v>
      </c>
      <c r="D4968" t="s">
        <v>161</v>
      </c>
      <c r="E4968" t="s">
        <v>690</v>
      </c>
      <c r="F4968" t="s">
        <v>2</v>
      </c>
      <c r="G4968" t="s">
        <v>43777</v>
      </c>
      <c r="H4968" t="s">
        <v>2646</v>
      </c>
      <c r="I4968" t="s">
        <v>43778</v>
      </c>
      <c r="J4968" t="s">
        <v>2052</v>
      </c>
      <c r="K4968" t="s">
        <v>31681</v>
      </c>
      <c r="L4968" t="s">
        <v>26298</v>
      </c>
      <c r="M4968" t="s">
        <v>29072</v>
      </c>
    </row>
    <row r="4969" spans="1:13">
      <c r="A4969" t="s">
        <v>177</v>
      </c>
      <c r="B4969" t="s">
        <v>177</v>
      </c>
      <c r="C4969" t="s">
        <v>1899</v>
      </c>
      <c r="D4969" t="s">
        <v>161</v>
      </c>
      <c r="E4969" t="s">
        <v>690</v>
      </c>
      <c r="F4969" t="s">
        <v>4</v>
      </c>
      <c r="G4969" t="s">
        <v>43779</v>
      </c>
      <c r="H4969" t="s">
        <v>1810</v>
      </c>
      <c r="I4969" t="s">
        <v>43780</v>
      </c>
      <c r="J4969" t="s">
        <v>1547</v>
      </c>
      <c r="K4969" t="s">
        <v>43781</v>
      </c>
      <c r="L4969" t="s">
        <v>30150</v>
      </c>
      <c r="M4969" t="s">
        <v>43782</v>
      </c>
    </row>
    <row r="4970" spans="1:13">
      <c r="A4970" t="s">
        <v>177</v>
      </c>
      <c r="B4970" t="s">
        <v>177</v>
      </c>
      <c r="C4970" t="s">
        <v>1899</v>
      </c>
      <c r="D4970" t="s">
        <v>161</v>
      </c>
      <c r="E4970" t="s">
        <v>690</v>
      </c>
      <c r="F4970" t="s">
        <v>11</v>
      </c>
      <c r="G4970" t="s">
        <v>43783</v>
      </c>
      <c r="H4970" t="s">
        <v>2074</v>
      </c>
      <c r="I4970" t="s">
        <v>43784</v>
      </c>
      <c r="J4970" t="s">
        <v>1546</v>
      </c>
      <c r="K4970" t="s">
        <v>43785</v>
      </c>
      <c r="L4970" t="s">
        <v>28877</v>
      </c>
      <c r="M4970" t="s">
        <v>43786</v>
      </c>
    </row>
    <row r="4971" spans="1:13">
      <c r="A4971" t="s">
        <v>177</v>
      </c>
      <c r="B4971" t="s">
        <v>177</v>
      </c>
      <c r="C4971" t="s">
        <v>1899</v>
      </c>
      <c r="D4971" t="s">
        <v>161</v>
      </c>
      <c r="E4971" t="s">
        <v>690</v>
      </c>
      <c r="F4971" t="s">
        <v>20</v>
      </c>
      <c r="G4971" t="s">
        <v>43787</v>
      </c>
      <c r="H4971" t="s">
        <v>1764</v>
      </c>
      <c r="I4971" t="s">
        <v>43788</v>
      </c>
      <c r="J4971" t="s">
        <v>1482</v>
      </c>
      <c r="K4971" t="s">
        <v>43789</v>
      </c>
      <c r="L4971" t="s">
        <v>39268</v>
      </c>
      <c r="M4971" t="s">
        <v>29291</v>
      </c>
    </row>
    <row r="4972" spans="1:13">
      <c r="A4972" t="s">
        <v>177</v>
      </c>
      <c r="B4972" t="s">
        <v>177</v>
      </c>
      <c r="C4972" t="s">
        <v>1899</v>
      </c>
      <c r="D4972" t="s">
        <v>161</v>
      </c>
      <c r="E4972" t="s">
        <v>698</v>
      </c>
      <c r="F4972" t="s">
        <v>3</v>
      </c>
      <c r="G4972" t="s">
        <v>43790</v>
      </c>
      <c r="H4972" t="s">
        <v>1937</v>
      </c>
      <c r="I4972" t="s">
        <v>43791</v>
      </c>
      <c r="J4972" t="s">
        <v>926</v>
      </c>
      <c r="K4972" t="s">
        <v>8312</v>
      </c>
      <c r="L4972" t="s">
        <v>43792</v>
      </c>
      <c r="M4972" t="s">
        <v>26835</v>
      </c>
    </row>
    <row r="4973" spans="1:13">
      <c r="A4973" t="s">
        <v>177</v>
      </c>
      <c r="B4973" t="s">
        <v>177</v>
      </c>
      <c r="C4973" t="s">
        <v>1899</v>
      </c>
      <c r="D4973" t="s">
        <v>161</v>
      </c>
      <c r="E4973" t="s">
        <v>698</v>
      </c>
      <c r="F4973" t="s">
        <v>10</v>
      </c>
      <c r="G4973" t="s">
        <v>43793</v>
      </c>
      <c r="H4973" t="s">
        <v>2499</v>
      </c>
      <c r="I4973" t="s">
        <v>43794</v>
      </c>
      <c r="J4973" t="s">
        <v>2541</v>
      </c>
      <c r="K4973" t="s">
        <v>43795</v>
      </c>
      <c r="L4973" t="s">
        <v>43796</v>
      </c>
      <c r="M4973" t="s">
        <v>43797</v>
      </c>
    </row>
    <row r="4974" spans="1:13">
      <c r="A4974" t="s">
        <v>177</v>
      </c>
      <c r="B4974" t="s">
        <v>177</v>
      </c>
      <c r="C4974" t="s">
        <v>1899</v>
      </c>
      <c r="D4974" t="s">
        <v>161</v>
      </c>
      <c r="E4974" t="s">
        <v>698</v>
      </c>
      <c r="F4974" t="s">
        <v>2</v>
      </c>
      <c r="G4974" t="s">
        <v>43798</v>
      </c>
      <c r="H4974" t="s">
        <v>2049</v>
      </c>
      <c r="I4974" t="s">
        <v>43799</v>
      </c>
      <c r="J4974" t="s">
        <v>1764</v>
      </c>
      <c r="K4974" t="s">
        <v>43800</v>
      </c>
      <c r="L4974" t="s">
        <v>26399</v>
      </c>
      <c r="M4974" t="s">
        <v>43801</v>
      </c>
    </row>
    <row r="4975" spans="1:13">
      <c r="A4975" t="s">
        <v>177</v>
      </c>
      <c r="B4975" t="s">
        <v>177</v>
      </c>
      <c r="C4975" t="s">
        <v>1899</v>
      </c>
      <c r="D4975" t="s">
        <v>161</v>
      </c>
      <c r="E4975" t="s">
        <v>698</v>
      </c>
      <c r="F4975" t="s">
        <v>4</v>
      </c>
      <c r="G4975" t="s">
        <v>43802</v>
      </c>
      <c r="H4975" t="s">
        <v>1744</v>
      </c>
      <c r="I4975" t="s">
        <v>43803</v>
      </c>
      <c r="J4975" t="s">
        <v>1547</v>
      </c>
      <c r="K4975" t="s">
        <v>43781</v>
      </c>
      <c r="L4975" t="s">
        <v>28328</v>
      </c>
      <c r="M4975" t="s">
        <v>43804</v>
      </c>
    </row>
    <row r="4976" spans="1:13">
      <c r="A4976" t="s">
        <v>177</v>
      </c>
      <c r="B4976" t="s">
        <v>177</v>
      </c>
      <c r="C4976" t="s">
        <v>1899</v>
      </c>
      <c r="D4976" t="s">
        <v>161</v>
      </c>
      <c r="E4976" t="s">
        <v>698</v>
      </c>
      <c r="F4976" t="s">
        <v>11</v>
      </c>
      <c r="G4976" t="s">
        <v>43805</v>
      </c>
      <c r="H4976" t="s">
        <v>1831</v>
      </c>
      <c r="I4976" t="s">
        <v>43806</v>
      </c>
      <c r="J4976" t="s">
        <v>1502</v>
      </c>
      <c r="K4976" t="s">
        <v>43807</v>
      </c>
      <c r="L4976" t="s">
        <v>27520</v>
      </c>
      <c r="M4976" t="s">
        <v>43808</v>
      </c>
    </row>
    <row r="4977" spans="1:13">
      <c r="A4977" t="s">
        <v>177</v>
      </c>
      <c r="B4977" t="s">
        <v>177</v>
      </c>
      <c r="C4977" t="s">
        <v>1899</v>
      </c>
      <c r="D4977" t="s">
        <v>161</v>
      </c>
      <c r="E4977" t="s">
        <v>698</v>
      </c>
      <c r="F4977" t="s">
        <v>20</v>
      </c>
      <c r="G4977" t="s">
        <v>43809</v>
      </c>
      <c r="H4977" t="s">
        <v>1939</v>
      </c>
      <c r="I4977" t="s">
        <v>43810</v>
      </c>
      <c r="J4977" t="s">
        <v>1657</v>
      </c>
      <c r="K4977" t="s">
        <v>11549</v>
      </c>
      <c r="L4977" t="s">
        <v>29132</v>
      </c>
      <c r="M4977" t="s">
        <v>43811</v>
      </c>
    </row>
    <row r="4978" spans="1:13">
      <c r="A4978" t="s">
        <v>177</v>
      </c>
      <c r="B4978" t="s">
        <v>177</v>
      </c>
      <c r="C4978" t="s">
        <v>1899</v>
      </c>
      <c r="D4978" t="s">
        <v>161</v>
      </c>
      <c r="E4978" t="s">
        <v>706</v>
      </c>
      <c r="F4978" t="s">
        <v>3</v>
      </c>
      <c r="G4978" t="s">
        <v>43812</v>
      </c>
      <c r="H4978" t="s">
        <v>3013</v>
      </c>
      <c r="I4978" t="s">
        <v>43813</v>
      </c>
      <c r="J4978" t="s">
        <v>2563</v>
      </c>
      <c r="K4978" t="s">
        <v>43814</v>
      </c>
      <c r="L4978" t="s">
        <v>43815</v>
      </c>
      <c r="M4978" t="s">
        <v>43816</v>
      </c>
    </row>
    <row r="4979" spans="1:13">
      <c r="A4979" t="s">
        <v>177</v>
      </c>
      <c r="B4979" t="s">
        <v>177</v>
      </c>
      <c r="C4979" t="s">
        <v>1899</v>
      </c>
      <c r="D4979" t="s">
        <v>161</v>
      </c>
      <c r="E4979" t="s">
        <v>706</v>
      </c>
      <c r="F4979" t="s">
        <v>10</v>
      </c>
      <c r="G4979" t="s">
        <v>43817</v>
      </c>
      <c r="H4979" t="s">
        <v>2654</v>
      </c>
      <c r="I4979" t="s">
        <v>43818</v>
      </c>
      <c r="J4979" t="s">
        <v>2564</v>
      </c>
      <c r="K4979" t="s">
        <v>43819</v>
      </c>
      <c r="L4979" t="s">
        <v>43820</v>
      </c>
      <c r="M4979" t="s">
        <v>43821</v>
      </c>
    </row>
    <row r="4980" spans="1:13">
      <c r="A4980" t="s">
        <v>177</v>
      </c>
      <c r="B4980" t="s">
        <v>177</v>
      </c>
      <c r="C4980" t="s">
        <v>1899</v>
      </c>
      <c r="D4980" t="s">
        <v>161</v>
      </c>
      <c r="E4980" t="s">
        <v>706</v>
      </c>
      <c r="F4980" t="s">
        <v>2</v>
      </c>
      <c r="G4980" t="s">
        <v>43822</v>
      </c>
      <c r="H4980" t="s">
        <v>2052</v>
      </c>
      <c r="I4980" t="s">
        <v>43823</v>
      </c>
      <c r="J4980" t="s">
        <v>1786</v>
      </c>
      <c r="K4980" t="s">
        <v>43824</v>
      </c>
      <c r="L4980" t="s">
        <v>43825</v>
      </c>
      <c r="M4980" t="s">
        <v>43826</v>
      </c>
    </row>
    <row r="4981" spans="1:13">
      <c r="A4981" t="s">
        <v>177</v>
      </c>
      <c r="B4981" t="s">
        <v>177</v>
      </c>
      <c r="C4981" t="s">
        <v>1899</v>
      </c>
      <c r="D4981" t="s">
        <v>161</v>
      </c>
      <c r="E4981" t="s">
        <v>706</v>
      </c>
      <c r="F4981" t="s">
        <v>4</v>
      </c>
      <c r="G4981" t="s">
        <v>43827</v>
      </c>
      <c r="H4981" t="s">
        <v>1592</v>
      </c>
      <c r="I4981" t="s">
        <v>43828</v>
      </c>
      <c r="J4981" t="s">
        <v>1502</v>
      </c>
      <c r="K4981" t="s">
        <v>43807</v>
      </c>
      <c r="L4981" t="s">
        <v>37956</v>
      </c>
      <c r="M4981" t="s">
        <v>43829</v>
      </c>
    </row>
    <row r="4982" spans="1:13">
      <c r="A4982" t="s">
        <v>177</v>
      </c>
      <c r="B4982" t="s">
        <v>177</v>
      </c>
      <c r="C4982" t="s">
        <v>1899</v>
      </c>
      <c r="D4982" t="s">
        <v>161</v>
      </c>
      <c r="E4982" t="s">
        <v>706</v>
      </c>
      <c r="F4982" t="s">
        <v>11</v>
      </c>
      <c r="G4982" t="s">
        <v>43830</v>
      </c>
      <c r="H4982" t="s">
        <v>1613</v>
      </c>
      <c r="I4982" t="s">
        <v>43831</v>
      </c>
      <c r="J4982" t="s">
        <v>1504</v>
      </c>
      <c r="K4982" t="s">
        <v>43832</v>
      </c>
      <c r="L4982" t="s">
        <v>27544</v>
      </c>
      <c r="M4982" t="s">
        <v>43833</v>
      </c>
    </row>
    <row r="4983" spans="1:13">
      <c r="A4983" t="s">
        <v>177</v>
      </c>
      <c r="B4983" t="s">
        <v>177</v>
      </c>
      <c r="C4983" t="s">
        <v>1899</v>
      </c>
      <c r="D4983" t="s">
        <v>161</v>
      </c>
      <c r="E4983" t="s">
        <v>706</v>
      </c>
      <c r="F4983" t="s">
        <v>20</v>
      </c>
      <c r="G4983" t="s">
        <v>43834</v>
      </c>
      <c r="H4983" t="s">
        <v>1547</v>
      </c>
      <c r="I4983" t="s">
        <v>43835</v>
      </c>
      <c r="J4983" t="s">
        <v>1482</v>
      </c>
      <c r="K4983" t="s">
        <v>43789</v>
      </c>
      <c r="L4983" t="s">
        <v>1356</v>
      </c>
      <c r="M4983" t="s">
        <v>43836</v>
      </c>
    </row>
    <row r="4984" spans="1:13">
      <c r="A4984" t="s">
        <v>177</v>
      </c>
      <c r="B4984" t="s">
        <v>177</v>
      </c>
      <c r="C4984" t="s">
        <v>1899</v>
      </c>
      <c r="D4984" t="s">
        <v>161</v>
      </c>
      <c r="E4984" t="s">
        <v>714</v>
      </c>
      <c r="F4984" t="s">
        <v>3</v>
      </c>
      <c r="G4984" t="s">
        <v>43837</v>
      </c>
      <c r="H4984" t="s">
        <v>3990</v>
      </c>
      <c r="I4984" t="s">
        <v>43838</v>
      </c>
      <c r="J4984" t="s">
        <v>3389</v>
      </c>
      <c r="K4984" t="s">
        <v>43839</v>
      </c>
      <c r="L4984" t="s">
        <v>43840</v>
      </c>
      <c r="M4984" t="s">
        <v>43841</v>
      </c>
    </row>
    <row r="4985" spans="1:13">
      <c r="A4985" t="s">
        <v>177</v>
      </c>
      <c r="B4985" t="s">
        <v>177</v>
      </c>
      <c r="C4985" t="s">
        <v>1899</v>
      </c>
      <c r="D4985" t="s">
        <v>161</v>
      </c>
      <c r="E4985" t="s">
        <v>714</v>
      </c>
      <c r="F4985" t="s">
        <v>10</v>
      </c>
      <c r="G4985" t="s">
        <v>43842</v>
      </c>
      <c r="H4985" t="s">
        <v>1937</v>
      </c>
      <c r="I4985" t="s">
        <v>43791</v>
      </c>
      <c r="J4985" t="s">
        <v>2502</v>
      </c>
      <c r="K4985" t="s">
        <v>43843</v>
      </c>
      <c r="L4985" t="s">
        <v>43844</v>
      </c>
      <c r="M4985" t="s">
        <v>43845</v>
      </c>
    </row>
    <row r="4986" spans="1:13">
      <c r="A4986" t="s">
        <v>177</v>
      </c>
      <c r="B4986" t="s">
        <v>177</v>
      </c>
      <c r="C4986" t="s">
        <v>1899</v>
      </c>
      <c r="D4986" t="s">
        <v>161</v>
      </c>
      <c r="E4986" t="s">
        <v>714</v>
      </c>
      <c r="F4986" t="s">
        <v>2</v>
      </c>
      <c r="G4986" t="s">
        <v>43846</v>
      </c>
      <c r="H4986" t="s">
        <v>1590</v>
      </c>
      <c r="I4986" t="s">
        <v>43847</v>
      </c>
      <c r="J4986" t="s">
        <v>1547</v>
      </c>
      <c r="K4986" t="s">
        <v>43781</v>
      </c>
      <c r="L4986" t="s">
        <v>11513</v>
      </c>
      <c r="M4986" t="s">
        <v>43848</v>
      </c>
    </row>
    <row r="4987" spans="1:13">
      <c r="A4987" t="s">
        <v>177</v>
      </c>
      <c r="B4987" t="s">
        <v>177</v>
      </c>
      <c r="C4987" t="s">
        <v>1899</v>
      </c>
      <c r="D4987" t="s">
        <v>161</v>
      </c>
      <c r="E4987" t="s">
        <v>714</v>
      </c>
      <c r="F4987" t="s">
        <v>4</v>
      </c>
      <c r="G4987" t="s">
        <v>43849</v>
      </c>
      <c r="H4987" t="s">
        <v>1546</v>
      </c>
      <c r="I4987" t="s">
        <v>43850</v>
      </c>
      <c r="J4987" t="s">
        <v>1504</v>
      </c>
      <c r="K4987" t="s">
        <v>43832</v>
      </c>
      <c r="L4987" t="s">
        <v>18452</v>
      </c>
      <c r="M4987" t="s">
        <v>8629</v>
      </c>
    </row>
    <row r="4988" spans="1:13">
      <c r="A4988" t="s">
        <v>177</v>
      </c>
      <c r="B4988" t="s">
        <v>177</v>
      </c>
      <c r="C4988" t="s">
        <v>1899</v>
      </c>
      <c r="D4988" t="s">
        <v>161</v>
      </c>
      <c r="E4988" t="s">
        <v>714</v>
      </c>
      <c r="F4988" t="s">
        <v>11</v>
      </c>
      <c r="G4988" t="s">
        <v>43851</v>
      </c>
      <c r="H4988" t="s">
        <v>1657</v>
      </c>
      <c r="I4988" t="s">
        <v>43852</v>
      </c>
      <c r="J4988" t="s">
        <v>1482</v>
      </c>
      <c r="K4988" t="s">
        <v>43789</v>
      </c>
      <c r="L4988" t="s">
        <v>17975</v>
      </c>
      <c r="M4988" t="s">
        <v>43853</v>
      </c>
    </row>
    <row r="4989" spans="1:13">
      <c r="A4989" t="s">
        <v>177</v>
      </c>
      <c r="B4989" t="s">
        <v>177</v>
      </c>
      <c r="C4989" t="s">
        <v>1899</v>
      </c>
      <c r="D4989" t="s">
        <v>161</v>
      </c>
      <c r="E4989" t="s">
        <v>714</v>
      </c>
      <c r="F4989" t="s">
        <v>20</v>
      </c>
      <c r="G4989" t="s">
        <v>43854</v>
      </c>
      <c r="H4989" t="s">
        <v>1721</v>
      </c>
      <c r="I4989" t="s">
        <v>43855</v>
      </c>
      <c r="J4989" t="s">
        <v>1502</v>
      </c>
      <c r="K4989" t="s">
        <v>43807</v>
      </c>
      <c r="L4989" t="s">
        <v>29091</v>
      </c>
      <c r="M4989" t="s">
        <v>43856</v>
      </c>
    </row>
    <row r="4990" spans="1:13">
      <c r="A4990" t="s">
        <v>177</v>
      </c>
      <c r="B4990" t="s">
        <v>177</v>
      </c>
      <c r="C4990" t="s">
        <v>1899</v>
      </c>
      <c r="D4990" t="s">
        <v>162</v>
      </c>
      <c r="E4990" t="s">
        <v>722</v>
      </c>
      <c r="F4990" t="s">
        <v>3</v>
      </c>
      <c r="G4990" t="s">
        <v>43857</v>
      </c>
      <c r="H4990" t="s">
        <v>2384</v>
      </c>
      <c r="I4990" t="s">
        <v>43769</v>
      </c>
      <c r="J4990" t="s">
        <v>1719</v>
      </c>
      <c r="K4990" t="s">
        <v>43858</v>
      </c>
      <c r="L4990" t="s">
        <v>43771</v>
      </c>
      <c r="M4990" t="s">
        <v>43859</v>
      </c>
    </row>
    <row r="4991" spans="1:13">
      <c r="A4991" t="s">
        <v>177</v>
      </c>
      <c r="B4991" t="s">
        <v>177</v>
      </c>
      <c r="C4991" t="s">
        <v>1899</v>
      </c>
      <c r="D4991" t="s">
        <v>162</v>
      </c>
      <c r="E4991" t="s">
        <v>722</v>
      </c>
      <c r="F4991" t="s">
        <v>10</v>
      </c>
      <c r="G4991" t="s">
        <v>43860</v>
      </c>
      <c r="H4991" t="s">
        <v>3389</v>
      </c>
      <c r="I4991" t="s">
        <v>43861</v>
      </c>
      <c r="J4991" t="s">
        <v>1348</v>
      </c>
      <c r="K4991" t="s">
        <v>43862</v>
      </c>
      <c r="L4991" t="s">
        <v>43863</v>
      </c>
      <c r="M4991" t="s">
        <v>43864</v>
      </c>
    </row>
    <row r="4992" spans="1:13">
      <c r="A4992" t="s">
        <v>177</v>
      </c>
      <c r="B4992" t="s">
        <v>177</v>
      </c>
      <c r="C4992" t="s">
        <v>1899</v>
      </c>
      <c r="D4992" t="s">
        <v>162</v>
      </c>
      <c r="E4992" t="s">
        <v>722</v>
      </c>
      <c r="F4992" t="s">
        <v>2</v>
      </c>
      <c r="G4992" t="s">
        <v>43865</v>
      </c>
      <c r="H4992" t="s">
        <v>1808</v>
      </c>
      <c r="I4992" t="s">
        <v>43866</v>
      </c>
      <c r="J4992" t="s">
        <v>1984</v>
      </c>
      <c r="K4992" t="s">
        <v>43867</v>
      </c>
      <c r="L4992" t="s">
        <v>43868</v>
      </c>
      <c r="M4992" t="s">
        <v>43869</v>
      </c>
    </row>
    <row r="4993" spans="1:13">
      <c r="A4993" t="s">
        <v>177</v>
      </c>
      <c r="B4993" t="s">
        <v>177</v>
      </c>
      <c r="C4993" t="s">
        <v>1899</v>
      </c>
      <c r="D4993" t="s">
        <v>162</v>
      </c>
      <c r="E4993" t="s">
        <v>722</v>
      </c>
      <c r="F4993" t="s">
        <v>4</v>
      </c>
      <c r="G4993" t="s">
        <v>43870</v>
      </c>
      <c r="H4993" t="s">
        <v>1721</v>
      </c>
      <c r="I4993" t="s">
        <v>43855</v>
      </c>
      <c r="J4993" t="s">
        <v>1504</v>
      </c>
      <c r="K4993" t="s">
        <v>43832</v>
      </c>
      <c r="L4993" t="s">
        <v>27210</v>
      </c>
      <c r="M4993" t="s">
        <v>43856</v>
      </c>
    </row>
    <row r="4994" spans="1:13">
      <c r="A4994" t="s">
        <v>177</v>
      </c>
      <c r="B4994" t="s">
        <v>177</v>
      </c>
      <c r="C4994" t="s">
        <v>1899</v>
      </c>
      <c r="D4994" t="s">
        <v>162</v>
      </c>
      <c r="E4994" t="s">
        <v>722</v>
      </c>
      <c r="F4994" t="s">
        <v>11</v>
      </c>
      <c r="G4994" t="s">
        <v>43871</v>
      </c>
      <c r="H4994" t="s">
        <v>2007</v>
      </c>
      <c r="I4994" t="s">
        <v>43872</v>
      </c>
      <c r="J4994" t="s">
        <v>1482</v>
      </c>
      <c r="K4994" t="s">
        <v>43789</v>
      </c>
      <c r="L4994" t="s">
        <v>26502</v>
      </c>
      <c r="M4994" t="s">
        <v>43873</v>
      </c>
    </row>
    <row r="4995" spans="1:13">
      <c r="A4995" t="s">
        <v>177</v>
      </c>
      <c r="B4995" t="s">
        <v>177</v>
      </c>
      <c r="C4995" t="s">
        <v>1899</v>
      </c>
      <c r="D4995" t="s">
        <v>162</v>
      </c>
      <c r="E4995" t="s">
        <v>722</v>
      </c>
      <c r="F4995" t="s">
        <v>20</v>
      </c>
      <c r="G4995" t="s">
        <v>43874</v>
      </c>
      <c r="H4995" t="s">
        <v>1721</v>
      </c>
      <c r="I4995" t="s">
        <v>43855</v>
      </c>
      <c r="J4995" t="s">
        <v>1502</v>
      </c>
      <c r="K4995" t="s">
        <v>43807</v>
      </c>
      <c r="L4995" t="s">
        <v>29091</v>
      </c>
      <c r="M4995" t="s">
        <v>43856</v>
      </c>
    </row>
    <row r="4996" spans="1:13">
      <c r="A4996" t="s">
        <v>177</v>
      </c>
      <c r="B4996" t="s">
        <v>177</v>
      </c>
      <c r="C4996" t="s">
        <v>1899</v>
      </c>
      <c r="D4996" t="s">
        <v>162</v>
      </c>
      <c r="E4996" t="s">
        <v>730</v>
      </c>
      <c r="F4996" t="s">
        <v>3</v>
      </c>
      <c r="G4996" t="s">
        <v>43875</v>
      </c>
      <c r="H4996" t="s">
        <v>2781</v>
      </c>
      <c r="I4996" t="s">
        <v>43876</v>
      </c>
      <c r="J4996" t="s">
        <v>2278</v>
      </c>
      <c r="K4996" t="s">
        <v>43877</v>
      </c>
      <c r="L4996" t="s">
        <v>43878</v>
      </c>
      <c r="M4996" t="s">
        <v>43879</v>
      </c>
    </row>
    <row r="4997" spans="1:13">
      <c r="A4997" t="s">
        <v>177</v>
      </c>
      <c r="B4997" t="s">
        <v>177</v>
      </c>
      <c r="C4997" t="s">
        <v>1899</v>
      </c>
      <c r="D4997" t="s">
        <v>162</v>
      </c>
      <c r="E4997" t="s">
        <v>730</v>
      </c>
      <c r="F4997" t="s">
        <v>10</v>
      </c>
      <c r="G4997" t="s">
        <v>43880</v>
      </c>
      <c r="H4997" t="s">
        <v>3073</v>
      </c>
      <c r="I4997" t="s">
        <v>43881</v>
      </c>
      <c r="J4997" t="s">
        <v>3104</v>
      </c>
      <c r="K4997" t="s">
        <v>43882</v>
      </c>
      <c r="L4997" t="s">
        <v>43883</v>
      </c>
      <c r="M4997" t="s">
        <v>43884</v>
      </c>
    </row>
    <row r="4998" spans="1:13">
      <c r="A4998" t="s">
        <v>177</v>
      </c>
      <c r="B4998" t="s">
        <v>177</v>
      </c>
      <c r="C4998" t="s">
        <v>1899</v>
      </c>
      <c r="D4998" t="s">
        <v>162</v>
      </c>
      <c r="E4998" t="s">
        <v>730</v>
      </c>
      <c r="F4998" t="s">
        <v>2</v>
      </c>
      <c r="G4998" t="s">
        <v>43885</v>
      </c>
      <c r="H4998" t="s">
        <v>2159</v>
      </c>
      <c r="I4998" t="s">
        <v>43886</v>
      </c>
      <c r="J4998" t="s">
        <v>1744</v>
      </c>
      <c r="K4998" t="s">
        <v>13086</v>
      </c>
      <c r="L4998" t="s">
        <v>28361</v>
      </c>
      <c r="M4998" t="s">
        <v>43887</v>
      </c>
    </row>
    <row r="4999" spans="1:13">
      <c r="A4999" t="s">
        <v>177</v>
      </c>
      <c r="B4999" t="s">
        <v>177</v>
      </c>
      <c r="C4999" t="s">
        <v>1899</v>
      </c>
      <c r="D4999" t="s">
        <v>162</v>
      </c>
      <c r="E4999" t="s">
        <v>730</v>
      </c>
      <c r="F4999" t="s">
        <v>4</v>
      </c>
      <c r="G4999" t="s">
        <v>43888</v>
      </c>
      <c r="H4999" t="s">
        <v>1853</v>
      </c>
      <c r="I4999" t="s">
        <v>43889</v>
      </c>
      <c r="J4999" t="s">
        <v>1592</v>
      </c>
      <c r="K4999" t="s">
        <v>31711</v>
      </c>
      <c r="L4999" t="s">
        <v>43890</v>
      </c>
      <c r="M4999" t="s">
        <v>43891</v>
      </c>
    </row>
    <row r="5000" spans="1:13">
      <c r="A5000" t="s">
        <v>177</v>
      </c>
      <c r="B5000" t="s">
        <v>177</v>
      </c>
      <c r="C5000" t="s">
        <v>1899</v>
      </c>
      <c r="D5000" t="s">
        <v>162</v>
      </c>
      <c r="E5000" t="s">
        <v>730</v>
      </c>
      <c r="F5000" t="s">
        <v>11</v>
      </c>
      <c r="G5000" t="s">
        <v>43892</v>
      </c>
      <c r="H5000" t="s">
        <v>1810</v>
      </c>
      <c r="I5000" t="s">
        <v>43780</v>
      </c>
      <c r="J5000" t="s">
        <v>1592</v>
      </c>
      <c r="K5000" t="s">
        <v>31711</v>
      </c>
      <c r="L5000" t="s">
        <v>28795</v>
      </c>
      <c r="M5000" t="s">
        <v>43893</v>
      </c>
    </row>
    <row r="5001" spans="1:13">
      <c r="A5001" t="s">
        <v>177</v>
      </c>
      <c r="B5001" t="s">
        <v>177</v>
      </c>
      <c r="C5001" t="s">
        <v>1899</v>
      </c>
      <c r="D5001" t="s">
        <v>162</v>
      </c>
      <c r="E5001" t="s">
        <v>730</v>
      </c>
      <c r="F5001" t="s">
        <v>20</v>
      </c>
      <c r="G5001" t="s">
        <v>43894</v>
      </c>
      <c r="H5001" t="s">
        <v>1897</v>
      </c>
      <c r="I5001" t="s">
        <v>43895</v>
      </c>
      <c r="J5001" t="s">
        <v>1592</v>
      </c>
      <c r="K5001" t="s">
        <v>31711</v>
      </c>
      <c r="L5001" t="s">
        <v>29129</v>
      </c>
      <c r="M5001" t="s">
        <v>43896</v>
      </c>
    </row>
    <row r="5002" spans="1:13">
      <c r="A5002" t="s">
        <v>177</v>
      </c>
      <c r="B5002" t="s">
        <v>177</v>
      </c>
      <c r="C5002" t="s">
        <v>1899</v>
      </c>
      <c r="D5002" t="s">
        <v>162</v>
      </c>
      <c r="E5002" t="s">
        <v>738</v>
      </c>
      <c r="F5002" t="s">
        <v>3</v>
      </c>
      <c r="G5002" t="s">
        <v>43897</v>
      </c>
      <c r="H5002" t="s">
        <v>3073</v>
      </c>
      <c r="I5002" t="s">
        <v>43881</v>
      </c>
      <c r="J5002" t="s">
        <v>2818</v>
      </c>
      <c r="K5002" t="s">
        <v>43898</v>
      </c>
      <c r="L5002" t="s">
        <v>29209</v>
      </c>
      <c r="M5002" t="s">
        <v>43899</v>
      </c>
    </row>
    <row r="5003" spans="1:13">
      <c r="A5003" t="s">
        <v>177</v>
      </c>
      <c r="B5003" t="s">
        <v>177</v>
      </c>
      <c r="C5003" t="s">
        <v>1899</v>
      </c>
      <c r="D5003" t="s">
        <v>162</v>
      </c>
      <c r="E5003" t="s">
        <v>738</v>
      </c>
      <c r="F5003" t="s">
        <v>10</v>
      </c>
      <c r="G5003" t="s">
        <v>43900</v>
      </c>
      <c r="H5003" t="s">
        <v>2779</v>
      </c>
      <c r="I5003" t="s">
        <v>43901</v>
      </c>
      <c r="J5003" t="s">
        <v>1968</v>
      </c>
      <c r="K5003" t="s">
        <v>43902</v>
      </c>
      <c r="L5003" t="s">
        <v>43903</v>
      </c>
      <c r="M5003" t="s">
        <v>43904</v>
      </c>
    </row>
    <row r="5004" spans="1:13">
      <c r="A5004" t="s">
        <v>177</v>
      </c>
      <c r="B5004" t="s">
        <v>177</v>
      </c>
      <c r="C5004" t="s">
        <v>1899</v>
      </c>
      <c r="D5004" t="s">
        <v>162</v>
      </c>
      <c r="E5004" t="s">
        <v>738</v>
      </c>
      <c r="F5004" t="s">
        <v>2</v>
      </c>
      <c r="G5004" t="s">
        <v>43905</v>
      </c>
      <c r="H5004" t="s">
        <v>2159</v>
      </c>
      <c r="I5004" t="s">
        <v>43886</v>
      </c>
      <c r="J5004" t="s">
        <v>1918</v>
      </c>
      <c r="K5004" t="s">
        <v>43906</v>
      </c>
      <c r="L5004" t="s">
        <v>28361</v>
      </c>
      <c r="M5004" t="s">
        <v>43907</v>
      </c>
    </row>
    <row r="5005" spans="1:13">
      <c r="A5005" t="s">
        <v>177</v>
      </c>
      <c r="B5005" t="s">
        <v>177</v>
      </c>
      <c r="C5005" t="s">
        <v>1899</v>
      </c>
      <c r="D5005" t="s">
        <v>162</v>
      </c>
      <c r="E5005" t="s">
        <v>738</v>
      </c>
      <c r="F5005" t="s">
        <v>4</v>
      </c>
      <c r="G5005" t="s">
        <v>43908</v>
      </c>
      <c r="H5005" t="s">
        <v>1546</v>
      </c>
      <c r="I5005" t="s">
        <v>43850</v>
      </c>
      <c r="J5005" t="s">
        <v>1502</v>
      </c>
      <c r="K5005" t="s">
        <v>43807</v>
      </c>
      <c r="L5005" t="s">
        <v>18452</v>
      </c>
      <c r="M5005" t="s">
        <v>25442</v>
      </c>
    </row>
    <row r="5006" spans="1:13">
      <c r="A5006" t="s">
        <v>177</v>
      </c>
      <c r="B5006" t="s">
        <v>177</v>
      </c>
      <c r="C5006" t="s">
        <v>1899</v>
      </c>
      <c r="D5006" t="s">
        <v>162</v>
      </c>
      <c r="E5006" t="s">
        <v>738</v>
      </c>
      <c r="F5006" t="s">
        <v>11</v>
      </c>
      <c r="G5006" t="s">
        <v>43909</v>
      </c>
      <c r="H5006" t="s">
        <v>1786</v>
      </c>
      <c r="I5006" t="s">
        <v>43910</v>
      </c>
      <c r="J5006" t="s">
        <v>1547</v>
      </c>
      <c r="K5006" t="s">
        <v>43781</v>
      </c>
      <c r="L5006" t="s">
        <v>28729</v>
      </c>
      <c r="M5006" t="s">
        <v>43911</v>
      </c>
    </row>
    <row r="5007" spans="1:13">
      <c r="A5007" t="s">
        <v>177</v>
      </c>
      <c r="B5007" t="s">
        <v>177</v>
      </c>
      <c r="C5007" t="s">
        <v>1899</v>
      </c>
      <c r="D5007" t="s">
        <v>162</v>
      </c>
      <c r="E5007" t="s">
        <v>738</v>
      </c>
      <c r="F5007" t="s">
        <v>20</v>
      </c>
      <c r="G5007" t="s">
        <v>43912</v>
      </c>
      <c r="H5007" t="s">
        <v>1590</v>
      </c>
      <c r="I5007" t="s">
        <v>43847</v>
      </c>
      <c r="J5007" t="s">
        <v>1504</v>
      </c>
      <c r="K5007" t="s">
        <v>43832</v>
      </c>
      <c r="L5007" t="s">
        <v>43201</v>
      </c>
      <c r="M5007" t="s">
        <v>43913</v>
      </c>
    </row>
    <row r="5008" spans="1:13">
      <c r="A5008" t="s">
        <v>177</v>
      </c>
      <c r="B5008" t="s">
        <v>177</v>
      </c>
      <c r="C5008" t="s">
        <v>1899</v>
      </c>
      <c r="D5008" t="s">
        <v>162</v>
      </c>
      <c r="E5008" t="s">
        <v>746</v>
      </c>
      <c r="F5008" t="s">
        <v>3</v>
      </c>
      <c r="G5008" t="s">
        <v>43914</v>
      </c>
      <c r="H5008" t="s">
        <v>2685</v>
      </c>
      <c r="I5008" t="s">
        <v>43915</v>
      </c>
      <c r="J5008" t="s">
        <v>3623</v>
      </c>
      <c r="K5008" t="s">
        <v>14441</v>
      </c>
      <c r="L5008" t="s">
        <v>43916</v>
      </c>
      <c r="M5008" t="s">
        <v>43917</v>
      </c>
    </row>
    <row r="5009" spans="1:13">
      <c r="A5009" t="s">
        <v>177</v>
      </c>
      <c r="B5009" t="s">
        <v>177</v>
      </c>
      <c r="C5009" t="s">
        <v>1899</v>
      </c>
      <c r="D5009" t="s">
        <v>162</v>
      </c>
      <c r="E5009" t="s">
        <v>746</v>
      </c>
      <c r="F5009" t="s">
        <v>10</v>
      </c>
      <c r="G5009" t="s">
        <v>43918</v>
      </c>
      <c r="H5009" t="s">
        <v>2541</v>
      </c>
      <c r="I5009" t="s">
        <v>43919</v>
      </c>
      <c r="J5009" t="s">
        <v>2544</v>
      </c>
      <c r="K5009" t="s">
        <v>43920</v>
      </c>
      <c r="L5009" t="s">
        <v>30447</v>
      </c>
      <c r="M5009" t="s">
        <v>43921</v>
      </c>
    </row>
    <row r="5010" spans="1:13">
      <c r="A5010" t="s">
        <v>177</v>
      </c>
      <c r="B5010" t="s">
        <v>177</v>
      </c>
      <c r="C5010" t="s">
        <v>1899</v>
      </c>
      <c r="D5010" t="s">
        <v>162</v>
      </c>
      <c r="E5010" t="s">
        <v>746</v>
      </c>
      <c r="F5010" t="s">
        <v>2</v>
      </c>
      <c r="G5010" t="s">
        <v>43922</v>
      </c>
      <c r="H5010" t="s">
        <v>1590</v>
      </c>
      <c r="I5010" t="s">
        <v>43847</v>
      </c>
      <c r="J5010" t="s">
        <v>1504</v>
      </c>
      <c r="K5010" t="s">
        <v>43832</v>
      </c>
      <c r="L5010" t="s">
        <v>11513</v>
      </c>
      <c r="M5010" t="s">
        <v>43923</v>
      </c>
    </row>
    <row r="5011" spans="1:13">
      <c r="A5011" t="s">
        <v>177</v>
      </c>
      <c r="B5011" t="s">
        <v>177</v>
      </c>
      <c r="C5011" t="s">
        <v>1899</v>
      </c>
      <c r="D5011" t="s">
        <v>162</v>
      </c>
      <c r="E5011" t="s">
        <v>746</v>
      </c>
      <c r="F5011" t="s">
        <v>4</v>
      </c>
      <c r="G5011" t="s">
        <v>43924</v>
      </c>
      <c r="H5011" t="s">
        <v>1546</v>
      </c>
      <c r="I5011" t="s">
        <v>43850</v>
      </c>
      <c r="J5011" t="s">
        <v>1504</v>
      </c>
      <c r="K5011" t="s">
        <v>43832</v>
      </c>
      <c r="L5011" t="s">
        <v>18452</v>
      </c>
      <c r="M5011" t="s">
        <v>8561</v>
      </c>
    </row>
    <row r="5012" spans="1:13">
      <c r="A5012" t="s">
        <v>177</v>
      </c>
      <c r="B5012" t="s">
        <v>177</v>
      </c>
      <c r="C5012" t="s">
        <v>1899</v>
      </c>
      <c r="D5012" t="s">
        <v>162</v>
      </c>
      <c r="E5012" t="s">
        <v>746</v>
      </c>
      <c r="F5012" t="s">
        <v>11</v>
      </c>
      <c r="G5012" t="s">
        <v>43925</v>
      </c>
      <c r="H5012" t="s">
        <v>1546</v>
      </c>
      <c r="I5012" t="s">
        <v>43850</v>
      </c>
      <c r="J5012" t="s">
        <v>1051</v>
      </c>
      <c r="K5012" t="s">
        <v>43926</v>
      </c>
      <c r="L5012" t="s">
        <v>30225</v>
      </c>
      <c r="M5012" t="s">
        <v>8561</v>
      </c>
    </row>
    <row r="5013" spans="1:13">
      <c r="A5013" t="s">
        <v>177</v>
      </c>
      <c r="B5013" t="s">
        <v>177</v>
      </c>
      <c r="C5013" t="s">
        <v>1899</v>
      </c>
      <c r="D5013" t="s">
        <v>162</v>
      </c>
      <c r="E5013" t="s">
        <v>746</v>
      </c>
      <c r="F5013" t="s">
        <v>20</v>
      </c>
      <c r="G5013" t="s">
        <v>43927</v>
      </c>
      <c r="H5013" t="s">
        <v>1590</v>
      </c>
      <c r="I5013" t="s">
        <v>43847</v>
      </c>
      <c r="J5013" t="s">
        <v>1502</v>
      </c>
      <c r="K5013" t="s">
        <v>43807</v>
      </c>
      <c r="L5013" t="s">
        <v>43201</v>
      </c>
      <c r="M5013" t="s">
        <v>43923</v>
      </c>
    </row>
    <row r="5014" spans="1:13">
      <c r="A5014" t="s">
        <v>177</v>
      </c>
      <c r="B5014" t="s">
        <v>177</v>
      </c>
      <c r="C5014" t="s">
        <v>1899</v>
      </c>
      <c r="D5014" t="s">
        <v>163</v>
      </c>
      <c r="E5014" t="s">
        <v>754</v>
      </c>
      <c r="F5014" t="s">
        <v>3</v>
      </c>
      <c r="G5014" t="s">
        <v>43928</v>
      </c>
      <c r="H5014" t="s">
        <v>2502</v>
      </c>
      <c r="I5014" t="s">
        <v>43929</v>
      </c>
      <c r="J5014" t="s">
        <v>2301</v>
      </c>
      <c r="K5014" t="s">
        <v>43930</v>
      </c>
      <c r="L5014" t="s">
        <v>16733</v>
      </c>
      <c r="M5014" t="s">
        <v>39232</v>
      </c>
    </row>
    <row r="5015" spans="1:13">
      <c r="A5015" t="s">
        <v>177</v>
      </c>
      <c r="B5015" t="s">
        <v>177</v>
      </c>
      <c r="C5015" t="s">
        <v>1899</v>
      </c>
      <c r="D5015" t="s">
        <v>163</v>
      </c>
      <c r="E5015" t="s">
        <v>754</v>
      </c>
      <c r="F5015" t="s">
        <v>10</v>
      </c>
      <c r="G5015" t="s">
        <v>43931</v>
      </c>
      <c r="H5015" t="s">
        <v>2878</v>
      </c>
      <c r="I5015" t="s">
        <v>43932</v>
      </c>
      <c r="J5015" t="s">
        <v>1936</v>
      </c>
      <c r="K5015" t="s">
        <v>43933</v>
      </c>
      <c r="L5015" t="s">
        <v>35551</v>
      </c>
      <c r="M5015" t="s">
        <v>43934</v>
      </c>
    </row>
    <row r="5016" spans="1:13">
      <c r="A5016" t="s">
        <v>177</v>
      </c>
      <c r="B5016" t="s">
        <v>177</v>
      </c>
      <c r="C5016" t="s">
        <v>1899</v>
      </c>
      <c r="D5016" t="s">
        <v>163</v>
      </c>
      <c r="E5016" t="s">
        <v>754</v>
      </c>
      <c r="F5016" t="s">
        <v>2</v>
      </c>
      <c r="G5016" t="s">
        <v>43935</v>
      </c>
      <c r="H5016" t="s">
        <v>2502</v>
      </c>
      <c r="I5016" t="s">
        <v>43929</v>
      </c>
      <c r="J5016" t="s">
        <v>1918</v>
      </c>
      <c r="K5016" t="s">
        <v>43906</v>
      </c>
      <c r="L5016" t="s">
        <v>43936</v>
      </c>
      <c r="M5016" t="s">
        <v>39232</v>
      </c>
    </row>
    <row r="5017" spans="1:13">
      <c r="A5017" t="s">
        <v>177</v>
      </c>
      <c r="B5017" t="s">
        <v>177</v>
      </c>
      <c r="C5017" t="s">
        <v>1899</v>
      </c>
      <c r="D5017" t="s">
        <v>163</v>
      </c>
      <c r="E5017" t="s">
        <v>754</v>
      </c>
      <c r="F5017" t="s">
        <v>4</v>
      </c>
      <c r="G5017" t="s">
        <v>43937</v>
      </c>
      <c r="H5017" t="s">
        <v>1744</v>
      </c>
      <c r="I5017" t="s">
        <v>43803</v>
      </c>
      <c r="J5017" t="s">
        <v>1502</v>
      </c>
      <c r="K5017" t="s">
        <v>43807</v>
      </c>
      <c r="L5017" t="s">
        <v>28328</v>
      </c>
      <c r="M5017" t="s">
        <v>11720</v>
      </c>
    </row>
    <row r="5018" spans="1:13">
      <c r="A5018" t="s">
        <v>177</v>
      </c>
      <c r="B5018" t="s">
        <v>177</v>
      </c>
      <c r="C5018" t="s">
        <v>1899</v>
      </c>
      <c r="D5018" t="s">
        <v>163</v>
      </c>
      <c r="E5018" t="s">
        <v>754</v>
      </c>
      <c r="F5018" t="s">
        <v>11</v>
      </c>
      <c r="G5018" t="s">
        <v>43938</v>
      </c>
      <c r="H5018" t="s">
        <v>1897</v>
      </c>
      <c r="I5018" t="s">
        <v>43895</v>
      </c>
      <c r="J5018" t="s">
        <v>1504</v>
      </c>
      <c r="K5018" t="s">
        <v>43832</v>
      </c>
      <c r="L5018" t="s">
        <v>28636</v>
      </c>
      <c r="M5018" t="s">
        <v>43939</v>
      </c>
    </row>
    <row r="5019" spans="1:13">
      <c r="A5019" t="s">
        <v>177</v>
      </c>
      <c r="B5019" t="s">
        <v>177</v>
      </c>
      <c r="C5019" t="s">
        <v>1899</v>
      </c>
      <c r="D5019" t="s">
        <v>163</v>
      </c>
      <c r="E5019" t="s">
        <v>754</v>
      </c>
      <c r="F5019" t="s">
        <v>20</v>
      </c>
      <c r="G5019" t="s">
        <v>43940</v>
      </c>
      <c r="H5019" t="s">
        <v>1721</v>
      </c>
      <c r="I5019" t="s">
        <v>43855</v>
      </c>
      <c r="J5019" t="s">
        <v>1502</v>
      </c>
      <c r="K5019" t="s">
        <v>43807</v>
      </c>
      <c r="L5019" t="s">
        <v>29091</v>
      </c>
      <c r="M5019" t="s">
        <v>43941</v>
      </c>
    </row>
    <row r="5020" spans="1:13">
      <c r="A5020" t="s">
        <v>177</v>
      </c>
      <c r="B5020" t="s">
        <v>177</v>
      </c>
      <c r="C5020" t="s">
        <v>1899</v>
      </c>
      <c r="D5020" t="s">
        <v>163</v>
      </c>
      <c r="E5020" t="s">
        <v>762</v>
      </c>
      <c r="F5020" t="s">
        <v>3</v>
      </c>
      <c r="G5020" t="s">
        <v>43942</v>
      </c>
      <c r="H5020" t="s">
        <v>2529</v>
      </c>
      <c r="I5020" t="s">
        <v>43943</v>
      </c>
      <c r="J5020" t="s">
        <v>2544</v>
      </c>
      <c r="K5020" t="s">
        <v>43920</v>
      </c>
      <c r="L5020" t="s">
        <v>469</v>
      </c>
      <c r="M5020" t="s">
        <v>31426</v>
      </c>
    </row>
    <row r="5021" spans="1:13">
      <c r="A5021" t="s">
        <v>177</v>
      </c>
      <c r="B5021" t="s">
        <v>177</v>
      </c>
      <c r="C5021" t="s">
        <v>1899</v>
      </c>
      <c r="D5021" t="s">
        <v>163</v>
      </c>
      <c r="E5021" t="s">
        <v>762</v>
      </c>
      <c r="F5021" t="s">
        <v>10</v>
      </c>
      <c r="G5021" t="s">
        <v>43944</v>
      </c>
      <c r="H5021" t="s">
        <v>2157</v>
      </c>
      <c r="I5021" t="s">
        <v>43945</v>
      </c>
      <c r="J5021" t="s">
        <v>2487</v>
      </c>
      <c r="K5021" t="s">
        <v>43946</v>
      </c>
      <c r="L5021" t="s">
        <v>43947</v>
      </c>
      <c r="M5021" t="s">
        <v>43948</v>
      </c>
    </row>
    <row r="5022" spans="1:13">
      <c r="A5022" t="s">
        <v>177</v>
      </c>
      <c r="B5022" t="s">
        <v>177</v>
      </c>
      <c r="C5022" t="s">
        <v>1899</v>
      </c>
      <c r="D5022" t="s">
        <v>163</v>
      </c>
      <c r="E5022" t="s">
        <v>762</v>
      </c>
      <c r="F5022" t="s">
        <v>2</v>
      </c>
      <c r="G5022" t="s">
        <v>43949</v>
      </c>
      <c r="H5022" t="s">
        <v>2404</v>
      </c>
      <c r="I5022" t="s">
        <v>43950</v>
      </c>
      <c r="J5022" t="s">
        <v>1939</v>
      </c>
      <c r="K5022" t="s">
        <v>43951</v>
      </c>
      <c r="L5022" t="s">
        <v>24911</v>
      </c>
      <c r="M5022" t="s">
        <v>31065</v>
      </c>
    </row>
    <row r="5023" spans="1:13">
      <c r="A5023" t="s">
        <v>177</v>
      </c>
      <c r="B5023" t="s">
        <v>177</v>
      </c>
      <c r="C5023" t="s">
        <v>1899</v>
      </c>
      <c r="D5023" t="s">
        <v>163</v>
      </c>
      <c r="E5023" t="s">
        <v>762</v>
      </c>
      <c r="F5023" t="s">
        <v>4</v>
      </c>
      <c r="G5023" t="s">
        <v>43952</v>
      </c>
      <c r="H5023" t="s">
        <v>1657</v>
      </c>
      <c r="I5023" t="s">
        <v>43852</v>
      </c>
      <c r="J5023" t="s">
        <v>1502</v>
      </c>
      <c r="K5023" t="s">
        <v>43807</v>
      </c>
      <c r="L5023" t="s">
        <v>25418</v>
      </c>
      <c r="M5023" t="s">
        <v>43953</v>
      </c>
    </row>
    <row r="5024" spans="1:13">
      <c r="A5024" t="s">
        <v>177</v>
      </c>
      <c r="B5024" t="s">
        <v>177</v>
      </c>
      <c r="C5024" t="s">
        <v>1899</v>
      </c>
      <c r="D5024" t="s">
        <v>163</v>
      </c>
      <c r="E5024" t="s">
        <v>762</v>
      </c>
      <c r="F5024" t="s">
        <v>11</v>
      </c>
      <c r="G5024" t="s">
        <v>43954</v>
      </c>
      <c r="H5024" t="s">
        <v>1875</v>
      </c>
      <c r="I5024" t="s">
        <v>43955</v>
      </c>
      <c r="J5024" t="s">
        <v>1547</v>
      </c>
      <c r="K5024" t="s">
        <v>43781</v>
      </c>
      <c r="L5024" t="s">
        <v>19840</v>
      </c>
      <c r="M5024" t="s">
        <v>28398</v>
      </c>
    </row>
    <row r="5025" spans="1:13">
      <c r="A5025" t="s">
        <v>177</v>
      </c>
      <c r="B5025" t="s">
        <v>177</v>
      </c>
      <c r="C5025" t="s">
        <v>1899</v>
      </c>
      <c r="D5025" t="s">
        <v>163</v>
      </c>
      <c r="E5025" t="s">
        <v>762</v>
      </c>
      <c r="F5025" t="s">
        <v>20</v>
      </c>
      <c r="G5025" t="s">
        <v>43956</v>
      </c>
      <c r="H5025" t="s">
        <v>1897</v>
      </c>
      <c r="I5025" t="s">
        <v>43895</v>
      </c>
      <c r="J5025" t="s">
        <v>1547</v>
      </c>
      <c r="K5025" t="s">
        <v>43781</v>
      </c>
      <c r="L5025" t="s">
        <v>29129</v>
      </c>
      <c r="M5025" t="s">
        <v>43957</v>
      </c>
    </row>
    <row r="5026" spans="1:13">
      <c r="A5026" t="s">
        <v>177</v>
      </c>
      <c r="B5026" t="s">
        <v>177</v>
      </c>
      <c r="C5026" t="s">
        <v>1899</v>
      </c>
      <c r="D5026" t="s">
        <v>163</v>
      </c>
      <c r="E5026" t="s">
        <v>770</v>
      </c>
      <c r="F5026" t="s">
        <v>3</v>
      </c>
      <c r="G5026" t="s">
        <v>43958</v>
      </c>
      <c r="H5026" t="s">
        <v>3389</v>
      </c>
      <c r="I5026" t="s">
        <v>43861</v>
      </c>
      <c r="J5026" t="s">
        <v>3104</v>
      </c>
      <c r="K5026" t="s">
        <v>43882</v>
      </c>
      <c r="L5026" t="s">
        <v>43959</v>
      </c>
      <c r="M5026" t="s">
        <v>43960</v>
      </c>
    </row>
    <row r="5027" spans="1:13">
      <c r="A5027" t="s">
        <v>177</v>
      </c>
      <c r="B5027" t="s">
        <v>177</v>
      </c>
      <c r="C5027" t="s">
        <v>1899</v>
      </c>
      <c r="D5027" t="s">
        <v>163</v>
      </c>
      <c r="E5027" t="s">
        <v>770</v>
      </c>
      <c r="F5027" t="s">
        <v>10</v>
      </c>
      <c r="G5027" t="s">
        <v>43961</v>
      </c>
      <c r="H5027" t="s">
        <v>3253</v>
      </c>
      <c r="I5027" t="s">
        <v>43962</v>
      </c>
      <c r="J5027" t="s">
        <v>2687</v>
      </c>
      <c r="K5027" t="s">
        <v>43963</v>
      </c>
      <c r="L5027" t="s">
        <v>43964</v>
      </c>
      <c r="M5027" t="s">
        <v>43965</v>
      </c>
    </row>
    <row r="5028" spans="1:13">
      <c r="A5028" t="s">
        <v>177</v>
      </c>
      <c r="B5028" t="s">
        <v>177</v>
      </c>
      <c r="C5028" t="s">
        <v>1899</v>
      </c>
      <c r="D5028" t="s">
        <v>163</v>
      </c>
      <c r="E5028" t="s">
        <v>770</v>
      </c>
      <c r="F5028" t="s">
        <v>2</v>
      </c>
      <c r="G5028" t="s">
        <v>43966</v>
      </c>
      <c r="H5028" t="s">
        <v>1984</v>
      </c>
      <c r="I5028" t="s">
        <v>43967</v>
      </c>
      <c r="J5028" t="s">
        <v>1744</v>
      </c>
      <c r="K5028" t="s">
        <v>13086</v>
      </c>
      <c r="L5028" t="s">
        <v>31837</v>
      </c>
      <c r="M5028" t="s">
        <v>43968</v>
      </c>
    </row>
    <row r="5029" spans="1:13">
      <c r="A5029" t="s">
        <v>177</v>
      </c>
      <c r="B5029" t="s">
        <v>177</v>
      </c>
      <c r="C5029" t="s">
        <v>1899</v>
      </c>
      <c r="D5029" t="s">
        <v>163</v>
      </c>
      <c r="E5029" t="s">
        <v>770</v>
      </c>
      <c r="F5029" t="s">
        <v>4</v>
      </c>
      <c r="G5029" t="s">
        <v>43969</v>
      </c>
      <c r="H5029" t="s">
        <v>1698</v>
      </c>
      <c r="I5029" t="s">
        <v>43970</v>
      </c>
      <c r="J5029" t="s">
        <v>1547</v>
      </c>
      <c r="K5029" t="s">
        <v>43781</v>
      </c>
      <c r="L5029" t="s">
        <v>25441</v>
      </c>
      <c r="M5029" t="s">
        <v>43971</v>
      </c>
    </row>
    <row r="5030" spans="1:13">
      <c r="A5030" t="s">
        <v>177</v>
      </c>
      <c r="B5030" t="s">
        <v>177</v>
      </c>
      <c r="C5030" t="s">
        <v>1899</v>
      </c>
      <c r="D5030" t="s">
        <v>163</v>
      </c>
      <c r="E5030" t="s">
        <v>770</v>
      </c>
      <c r="F5030" t="s">
        <v>11</v>
      </c>
      <c r="G5030" t="s">
        <v>43972</v>
      </c>
      <c r="H5030" t="s">
        <v>1764</v>
      </c>
      <c r="I5030" t="s">
        <v>43788</v>
      </c>
      <c r="J5030" t="s">
        <v>1547</v>
      </c>
      <c r="K5030" t="s">
        <v>43781</v>
      </c>
      <c r="L5030" t="s">
        <v>19830</v>
      </c>
      <c r="M5030" t="s">
        <v>43973</v>
      </c>
    </row>
    <row r="5031" spans="1:13">
      <c r="A5031" t="s">
        <v>177</v>
      </c>
      <c r="B5031" t="s">
        <v>177</v>
      </c>
      <c r="C5031" t="s">
        <v>1899</v>
      </c>
      <c r="D5031" t="s">
        <v>163</v>
      </c>
      <c r="E5031" t="s">
        <v>770</v>
      </c>
      <c r="F5031" t="s">
        <v>20</v>
      </c>
      <c r="G5031" t="s">
        <v>43974</v>
      </c>
      <c r="H5031" t="s">
        <v>1657</v>
      </c>
      <c r="I5031" t="s">
        <v>43852</v>
      </c>
      <c r="J5031" t="s">
        <v>1547</v>
      </c>
      <c r="K5031" t="s">
        <v>43781</v>
      </c>
      <c r="L5031" t="s">
        <v>17792</v>
      </c>
      <c r="M5031" t="s">
        <v>43975</v>
      </c>
    </row>
    <row r="5032" spans="1:13">
      <c r="A5032" t="s">
        <v>177</v>
      </c>
      <c r="B5032" t="s">
        <v>177</v>
      </c>
      <c r="C5032" t="s">
        <v>1899</v>
      </c>
      <c r="D5032" t="s">
        <v>163</v>
      </c>
      <c r="E5032" t="s">
        <v>778</v>
      </c>
      <c r="F5032" t="s">
        <v>3</v>
      </c>
      <c r="G5032" t="s">
        <v>43976</v>
      </c>
      <c r="H5032" t="s">
        <v>1315</v>
      </c>
      <c r="I5032" t="s">
        <v>43977</v>
      </c>
      <c r="J5032" t="s">
        <v>2878</v>
      </c>
      <c r="K5032" t="s">
        <v>43978</v>
      </c>
      <c r="L5032" t="s">
        <v>43979</v>
      </c>
      <c r="M5032" t="s">
        <v>43980</v>
      </c>
    </row>
    <row r="5033" spans="1:13">
      <c r="A5033" t="s">
        <v>177</v>
      </c>
      <c r="B5033" t="s">
        <v>177</v>
      </c>
      <c r="C5033" t="s">
        <v>1899</v>
      </c>
      <c r="D5033" t="s">
        <v>163</v>
      </c>
      <c r="E5033" t="s">
        <v>778</v>
      </c>
      <c r="F5033" t="s">
        <v>10</v>
      </c>
      <c r="G5033" t="s">
        <v>43981</v>
      </c>
      <c r="H5033" t="s">
        <v>2994</v>
      </c>
      <c r="I5033" t="s">
        <v>43982</v>
      </c>
      <c r="J5033" t="s">
        <v>2587</v>
      </c>
      <c r="K5033" t="s">
        <v>43983</v>
      </c>
      <c r="L5033" t="s">
        <v>35524</v>
      </c>
      <c r="M5033" t="s">
        <v>43984</v>
      </c>
    </row>
    <row r="5034" spans="1:13">
      <c r="A5034" t="s">
        <v>177</v>
      </c>
      <c r="B5034" t="s">
        <v>177</v>
      </c>
      <c r="C5034" t="s">
        <v>1899</v>
      </c>
      <c r="D5034" t="s">
        <v>163</v>
      </c>
      <c r="E5034" t="s">
        <v>778</v>
      </c>
      <c r="F5034" t="s">
        <v>2</v>
      </c>
      <c r="G5034" t="s">
        <v>43985</v>
      </c>
      <c r="H5034" t="s">
        <v>1764</v>
      </c>
      <c r="I5034" t="s">
        <v>43788</v>
      </c>
      <c r="J5034" t="s">
        <v>1547</v>
      </c>
      <c r="K5034" t="s">
        <v>43781</v>
      </c>
      <c r="L5034" t="s">
        <v>14877</v>
      </c>
      <c r="M5034" t="s">
        <v>12586</v>
      </c>
    </row>
    <row r="5035" spans="1:13">
      <c r="A5035" t="s">
        <v>177</v>
      </c>
      <c r="B5035" t="s">
        <v>177</v>
      </c>
      <c r="C5035" t="s">
        <v>1899</v>
      </c>
      <c r="D5035" t="s">
        <v>163</v>
      </c>
      <c r="E5035" t="s">
        <v>778</v>
      </c>
      <c r="F5035" t="s">
        <v>4</v>
      </c>
      <c r="G5035" t="s">
        <v>43986</v>
      </c>
      <c r="H5035" t="s">
        <v>1613</v>
      </c>
      <c r="I5035" t="s">
        <v>43831</v>
      </c>
      <c r="J5035" t="s">
        <v>1502</v>
      </c>
      <c r="K5035" t="s">
        <v>43807</v>
      </c>
      <c r="L5035" t="s">
        <v>18530</v>
      </c>
      <c r="M5035" t="s">
        <v>43987</v>
      </c>
    </row>
    <row r="5036" spans="1:13">
      <c r="A5036" t="s">
        <v>177</v>
      </c>
      <c r="B5036" t="s">
        <v>177</v>
      </c>
      <c r="C5036" t="s">
        <v>1899</v>
      </c>
      <c r="D5036" t="s">
        <v>163</v>
      </c>
      <c r="E5036" t="s">
        <v>778</v>
      </c>
      <c r="F5036" t="s">
        <v>11</v>
      </c>
      <c r="G5036" t="s">
        <v>43988</v>
      </c>
      <c r="H5036" t="s">
        <v>1053</v>
      </c>
      <c r="I5036" t="s">
        <v>43989</v>
      </c>
      <c r="J5036" t="s">
        <v>1482</v>
      </c>
      <c r="K5036" t="s">
        <v>43789</v>
      </c>
      <c r="L5036" t="s">
        <v>28750</v>
      </c>
      <c r="M5036" t="s">
        <v>8551</v>
      </c>
    </row>
    <row r="5037" spans="1:13">
      <c r="A5037" t="s">
        <v>177</v>
      </c>
      <c r="B5037" t="s">
        <v>177</v>
      </c>
      <c r="C5037" t="s">
        <v>1899</v>
      </c>
      <c r="D5037" t="s">
        <v>163</v>
      </c>
      <c r="E5037" t="s">
        <v>778</v>
      </c>
      <c r="F5037" t="s">
        <v>20</v>
      </c>
      <c r="G5037" t="s">
        <v>43990</v>
      </c>
      <c r="H5037" t="s">
        <v>1698</v>
      </c>
      <c r="I5037" t="s">
        <v>43970</v>
      </c>
      <c r="J5037" t="s">
        <v>1502</v>
      </c>
      <c r="K5037" t="s">
        <v>43807</v>
      </c>
      <c r="L5037" t="s">
        <v>19650</v>
      </c>
      <c r="M5037" t="s">
        <v>43991</v>
      </c>
    </row>
    <row r="5038" spans="1:13">
      <c r="A5038" t="s">
        <v>177</v>
      </c>
      <c r="B5038" t="s">
        <v>177</v>
      </c>
      <c r="C5038" t="s">
        <v>1899</v>
      </c>
      <c r="D5038" t="s">
        <v>164</v>
      </c>
      <c r="E5038" t="s">
        <v>785</v>
      </c>
      <c r="F5038" t="s">
        <v>3</v>
      </c>
      <c r="G5038" t="s">
        <v>43992</v>
      </c>
      <c r="H5038" t="s">
        <v>1590</v>
      </c>
      <c r="I5038" t="s">
        <v>26647</v>
      </c>
      <c r="J5038" t="s">
        <v>1592</v>
      </c>
      <c r="K5038" t="s">
        <v>26987</v>
      </c>
      <c r="L5038" t="s">
        <v>11513</v>
      </c>
      <c r="M5038" t="s">
        <v>43993</v>
      </c>
    </row>
    <row r="5039" spans="1:13">
      <c r="A5039" t="s">
        <v>177</v>
      </c>
      <c r="B5039" t="s">
        <v>177</v>
      </c>
      <c r="C5039" t="s">
        <v>1899</v>
      </c>
      <c r="D5039" t="s">
        <v>164</v>
      </c>
      <c r="E5039" t="s">
        <v>785</v>
      </c>
      <c r="F5039" t="s">
        <v>10</v>
      </c>
      <c r="G5039" t="s">
        <v>43994</v>
      </c>
      <c r="H5039" t="s">
        <v>2114</v>
      </c>
      <c r="I5039" t="s">
        <v>43995</v>
      </c>
      <c r="J5039" t="s">
        <v>1875</v>
      </c>
      <c r="K5039" t="s">
        <v>26729</v>
      </c>
      <c r="L5039" t="s">
        <v>27820</v>
      </c>
      <c r="M5039" t="s">
        <v>43996</v>
      </c>
    </row>
    <row r="5040" spans="1:13">
      <c r="A5040" t="s">
        <v>177</v>
      </c>
      <c r="B5040" t="s">
        <v>177</v>
      </c>
      <c r="C5040" t="s">
        <v>1899</v>
      </c>
      <c r="D5040" t="s">
        <v>164</v>
      </c>
      <c r="E5040" t="s">
        <v>785</v>
      </c>
      <c r="F5040" t="s">
        <v>2</v>
      </c>
      <c r="G5040" t="s">
        <v>43997</v>
      </c>
      <c r="H5040" t="s">
        <v>2159</v>
      </c>
      <c r="I5040" t="s">
        <v>27088</v>
      </c>
      <c r="J5040" t="s">
        <v>1744</v>
      </c>
      <c r="K5040" t="s">
        <v>9637</v>
      </c>
      <c r="L5040" t="s">
        <v>35643</v>
      </c>
      <c r="M5040" t="s">
        <v>43998</v>
      </c>
    </row>
    <row r="5041" spans="1:13">
      <c r="A5041" t="s">
        <v>177</v>
      </c>
      <c r="B5041" t="s">
        <v>177</v>
      </c>
      <c r="C5041" t="s">
        <v>1899</v>
      </c>
      <c r="D5041" t="s">
        <v>164</v>
      </c>
      <c r="E5041" t="s">
        <v>785</v>
      </c>
      <c r="F5041" t="s">
        <v>4</v>
      </c>
      <c r="G5041" t="s">
        <v>43999</v>
      </c>
      <c r="H5041" t="s">
        <v>1547</v>
      </c>
      <c r="I5041" t="s">
        <v>6962</v>
      </c>
      <c r="J5041" t="s">
        <v>1051</v>
      </c>
      <c r="K5041" t="s">
        <v>44000</v>
      </c>
      <c r="L5041" t="s">
        <v>31837</v>
      </c>
      <c r="M5041" t="s">
        <v>13152</v>
      </c>
    </row>
    <row r="5042" spans="1:13">
      <c r="A5042" t="s">
        <v>177</v>
      </c>
      <c r="B5042" t="s">
        <v>177</v>
      </c>
      <c r="C5042" t="s">
        <v>1899</v>
      </c>
      <c r="D5042" t="s">
        <v>164</v>
      </c>
      <c r="E5042" t="s">
        <v>785</v>
      </c>
      <c r="F5042" t="s">
        <v>11</v>
      </c>
      <c r="G5042" t="s">
        <v>44001</v>
      </c>
      <c r="H5042" t="s">
        <v>1546</v>
      </c>
      <c r="I5042" t="s">
        <v>26848</v>
      </c>
      <c r="J5042" t="s">
        <v>3800</v>
      </c>
      <c r="K5042" t="s">
        <v>3808</v>
      </c>
      <c r="L5042" t="s">
        <v>25441</v>
      </c>
      <c r="M5042" t="s">
        <v>13143</v>
      </c>
    </row>
    <row r="5043" spans="1:13">
      <c r="A5043" t="s">
        <v>177</v>
      </c>
      <c r="B5043" t="s">
        <v>177</v>
      </c>
      <c r="C5043" t="s">
        <v>1899</v>
      </c>
      <c r="D5043" t="s">
        <v>164</v>
      </c>
      <c r="E5043" t="s">
        <v>785</v>
      </c>
      <c r="F5043" t="s">
        <v>20</v>
      </c>
      <c r="G5043" t="s">
        <v>44002</v>
      </c>
      <c r="H5043" t="s">
        <v>1613</v>
      </c>
      <c r="I5043" t="s">
        <v>44003</v>
      </c>
      <c r="J5043" t="s">
        <v>1051</v>
      </c>
      <c r="K5043" t="s">
        <v>44000</v>
      </c>
      <c r="L5043" t="s">
        <v>26399</v>
      </c>
      <c r="M5043" t="s">
        <v>15876</v>
      </c>
    </row>
    <row r="5044" spans="1:13">
      <c r="A5044" t="s">
        <v>177</v>
      </c>
      <c r="B5044" t="s">
        <v>177</v>
      </c>
      <c r="C5044" t="s">
        <v>1899</v>
      </c>
      <c r="D5044" t="s">
        <v>164</v>
      </c>
      <c r="E5044" t="s">
        <v>793</v>
      </c>
      <c r="F5044" t="s">
        <v>3</v>
      </c>
      <c r="G5044" t="s">
        <v>44004</v>
      </c>
      <c r="H5044" t="s">
        <v>1961</v>
      </c>
      <c r="I5044" t="s">
        <v>44005</v>
      </c>
      <c r="J5044" t="s">
        <v>1744</v>
      </c>
      <c r="K5044" t="s">
        <v>9637</v>
      </c>
      <c r="L5044" t="s">
        <v>32165</v>
      </c>
      <c r="M5044" t="s">
        <v>44006</v>
      </c>
    </row>
    <row r="5045" spans="1:13">
      <c r="A5045" t="s">
        <v>177</v>
      </c>
      <c r="B5045" t="s">
        <v>177</v>
      </c>
      <c r="C5045" t="s">
        <v>1899</v>
      </c>
      <c r="D5045" t="s">
        <v>164</v>
      </c>
      <c r="E5045" t="s">
        <v>793</v>
      </c>
      <c r="F5045" t="s">
        <v>10</v>
      </c>
      <c r="G5045" t="s">
        <v>44007</v>
      </c>
      <c r="H5045" t="s">
        <v>2029</v>
      </c>
      <c r="I5045" t="s">
        <v>26806</v>
      </c>
      <c r="J5045" t="s">
        <v>1721</v>
      </c>
      <c r="K5045" t="s">
        <v>44008</v>
      </c>
      <c r="L5045" t="s">
        <v>19830</v>
      </c>
      <c r="M5045" t="s">
        <v>44009</v>
      </c>
    </row>
    <row r="5046" spans="1:13">
      <c r="A5046" t="s">
        <v>177</v>
      </c>
      <c r="B5046" t="s">
        <v>177</v>
      </c>
      <c r="C5046" t="s">
        <v>1899</v>
      </c>
      <c r="D5046" t="s">
        <v>164</v>
      </c>
      <c r="E5046" t="s">
        <v>793</v>
      </c>
      <c r="F5046" t="s">
        <v>2</v>
      </c>
      <c r="G5046" t="s">
        <v>44010</v>
      </c>
      <c r="H5046" t="s">
        <v>1897</v>
      </c>
      <c r="I5046" t="s">
        <v>44011</v>
      </c>
      <c r="J5046" t="s">
        <v>1592</v>
      </c>
      <c r="K5046" t="s">
        <v>26987</v>
      </c>
      <c r="L5046" t="s">
        <v>25405</v>
      </c>
      <c r="M5046" t="s">
        <v>19830</v>
      </c>
    </row>
    <row r="5047" spans="1:13">
      <c r="A5047" t="s">
        <v>177</v>
      </c>
      <c r="B5047" t="s">
        <v>177</v>
      </c>
      <c r="C5047" t="s">
        <v>1899</v>
      </c>
      <c r="D5047" t="s">
        <v>164</v>
      </c>
      <c r="E5047" t="s">
        <v>793</v>
      </c>
      <c r="F5047" t="s">
        <v>4</v>
      </c>
      <c r="G5047" t="s">
        <v>44012</v>
      </c>
      <c r="H5047" t="s">
        <v>1613</v>
      </c>
      <c r="I5047" t="s">
        <v>44003</v>
      </c>
      <c r="J5047" t="s">
        <v>1482</v>
      </c>
      <c r="K5047" t="s">
        <v>44013</v>
      </c>
      <c r="L5047" t="s">
        <v>27291</v>
      </c>
      <c r="M5047" t="s">
        <v>1234</v>
      </c>
    </row>
    <row r="5048" spans="1:13">
      <c r="A5048" t="s">
        <v>177</v>
      </c>
      <c r="B5048" t="s">
        <v>177</v>
      </c>
      <c r="C5048" t="s">
        <v>1899</v>
      </c>
      <c r="D5048" t="s">
        <v>164</v>
      </c>
      <c r="E5048" t="s">
        <v>793</v>
      </c>
      <c r="F5048" t="s">
        <v>11</v>
      </c>
      <c r="G5048" t="s">
        <v>44014</v>
      </c>
      <c r="H5048" t="s">
        <v>1546</v>
      </c>
      <c r="I5048" t="s">
        <v>26848</v>
      </c>
      <c r="J5048" t="s">
        <v>1051</v>
      </c>
      <c r="K5048" t="s">
        <v>44000</v>
      </c>
      <c r="L5048" t="s">
        <v>25441</v>
      </c>
      <c r="M5048" t="s">
        <v>26400</v>
      </c>
    </row>
    <row r="5049" spans="1:13">
      <c r="A5049" t="s">
        <v>177</v>
      </c>
      <c r="B5049" t="s">
        <v>177</v>
      </c>
      <c r="C5049" t="s">
        <v>1899</v>
      </c>
      <c r="D5049" t="s">
        <v>164</v>
      </c>
      <c r="E5049" t="s">
        <v>793</v>
      </c>
      <c r="F5049" t="s">
        <v>20</v>
      </c>
      <c r="G5049" t="s">
        <v>44015</v>
      </c>
      <c r="H5049" t="s">
        <v>1547</v>
      </c>
      <c r="I5049" t="s">
        <v>6962</v>
      </c>
      <c r="J5049" t="s">
        <v>3800</v>
      </c>
      <c r="K5049" t="s">
        <v>3808</v>
      </c>
      <c r="L5049" t="s">
        <v>16849</v>
      </c>
      <c r="M5049" t="s">
        <v>13296</v>
      </c>
    </row>
    <row r="5050" spans="1:13">
      <c r="A5050" t="s">
        <v>177</v>
      </c>
      <c r="B5050" t="s">
        <v>177</v>
      </c>
      <c r="C5050" t="s">
        <v>1899</v>
      </c>
      <c r="D5050" t="s">
        <v>164</v>
      </c>
      <c r="E5050" t="s">
        <v>801</v>
      </c>
      <c r="F5050" t="s">
        <v>3</v>
      </c>
      <c r="G5050" t="s">
        <v>44016</v>
      </c>
      <c r="H5050" t="s">
        <v>2481</v>
      </c>
      <c r="I5050" t="s">
        <v>44017</v>
      </c>
      <c r="J5050" t="s">
        <v>1719</v>
      </c>
      <c r="K5050" t="s">
        <v>44018</v>
      </c>
      <c r="L5050" t="s">
        <v>44019</v>
      </c>
      <c r="M5050" t="s">
        <v>44020</v>
      </c>
    </row>
    <row r="5051" spans="1:13">
      <c r="A5051" t="s">
        <v>177</v>
      </c>
      <c r="B5051" t="s">
        <v>177</v>
      </c>
      <c r="C5051" t="s">
        <v>1899</v>
      </c>
      <c r="D5051" t="s">
        <v>164</v>
      </c>
      <c r="E5051" t="s">
        <v>801</v>
      </c>
      <c r="F5051" t="s">
        <v>10</v>
      </c>
      <c r="G5051" t="s">
        <v>44021</v>
      </c>
      <c r="H5051" t="s">
        <v>2114</v>
      </c>
      <c r="I5051" t="s">
        <v>43995</v>
      </c>
      <c r="J5051" t="s">
        <v>1786</v>
      </c>
      <c r="K5051" t="s">
        <v>44022</v>
      </c>
      <c r="L5051" t="s">
        <v>27820</v>
      </c>
      <c r="M5051" t="s">
        <v>32276</v>
      </c>
    </row>
    <row r="5052" spans="1:13">
      <c r="A5052" t="s">
        <v>177</v>
      </c>
      <c r="B5052" t="s">
        <v>177</v>
      </c>
      <c r="C5052" t="s">
        <v>1899</v>
      </c>
      <c r="D5052" t="s">
        <v>164</v>
      </c>
      <c r="E5052" t="s">
        <v>801</v>
      </c>
      <c r="F5052" t="s">
        <v>2</v>
      </c>
      <c r="G5052" t="s">
        <v>44023</v>
      </c>
      <c r="H5052" t="s">
        <v>1786</v>
      </c>
      <c r="I5052" t="s">
        <v>44024</v>
      </c>
      <c r="J5052" t="s">
        <v>1546</v>
      </c>
      <c r="K5052" t="s">
        <v>12742</v>
      </c>
      <c r="L5052" t="s">
        <v>36018</v>
      </c>
      <c r="M5052" t="s">
        <v>44025</v>
      </c>
    </row>
    <row r="5053" spans="1:13">
      <c r="A5053" t="s">
        <v>177</v>
      </c>
      <c r="B5053" t="s">
        <v>177</v>
      </c>
      <c r="C5053" t="s">
        <v>1899</v>
      </c>
      <c r="D5053" t="s">
        <v>164</v>
      </c>
      <c r="E5053" t="s">
        <v>801</v>
      </c>
      <c r="F5053" t="s">
        <v>4</v>
      </c>
      <c r="G5053" t="s">
        <v>44026</v>
      </c>
      <c r="H5053" t="s">
        <v>1613</v>
      </c>
      <c r="I5053" t="s">
        <v>44003</v>
      </c>
      <c r="J5053" t="s">
        <v>1504</v>
      </c>
      <c r="K5053" t="s">
        <v>26848</v>
      </c>
      <c r="L5053" t="s">
        <v>27291</v>
      </c>
      <c r="M5053" t="s">
        <v>4949</v>
      </c>
    </row>
    <row r="5054" spans="1:13">
      <c r="A5054" t="s">
        <v>177</v>
      </c>
      <c r="B5054" t="s">
        <v>177</v>
      </c>
      <c r="C5054" t="s">
        <v>1899</v>
      </c>
      <c r="D5054" t="s">
        <v>164</v>
      </c>
      <c r="E5054" t="s">
        <v>801</v>
      </c>
      <c r="F5054" t="s">
        <v>11</v>
      </c>
      <c r="G5054" t="s">
        <v>44027</v>
      </c>
      <c r="H5054" t="s">
        <v>1547</v>
      </c>
      <c r="I5054" t="s">
        <v>6962</v>
      </c>
      <c r="J5054" t="s">
        <v>1051</v>
      </c>
      <c r="K5054" t="s">
        <v>44000</v>
      </c>
      <c r="L5054" t="s">
        <v>25418</v>
      </c>
      <c r="M5054" t="s">
        <v>6608</v>
      </c>
    </row>
    <row r="5055" spans="1:13">
      <c r="A5055" t="s">
        <v>177</v>
      </c>
      <c r="B5055" t="s">
        <v>177</v>
      </c>
      <c r="C5055" t="s">
        <v>1899</v>
      </c>
      <c r="D5055" t="s">
        <v>164</v>
      </c>
      <c r="E5055" t="s">
        <v>801</v>
      </c>
      <c r="F5055" t="s">
        <v>20</v>
      </c>
      <c r="G5055" t="s">
        <v>44028</v>
      </c>
      <c r="H5055" t="s">
        <v>1053</v>
      </c>
      <c r="I5055" t="s">
        <v>44029</v>
      </c>
      <c r="J5055" t="s">
        <v>1482</v>
      </c>
      <c r="K5055" t="s">
        <v>44013</v>
      </c>
      <c r="L5055" t="s">
        <v>18752</v>
      </c>
      <c r="M5055" t="s">
        <v>25568</v>
      </c>
    </row>
    <row r="5056" spans="1:13">
      <c r="A5056" t="s">
        <v>177</v>
      </c>
      <c r="B5056" t="s">
        <v>177</v>
      </c>
      <c r="C5056" t="s">
        <v>1899</v>
      </c>
      <c r="D5056" t="s">
        <v>164</v>
      </c>
      <c r="E5056" t="s">
        <v>809</v>
      </c>
      <c r="F5056" t="s">
        <v>3</v>
      </c>
      <c r="G5056" t="s">
        <v>44030</v>
      </c>
      <c r="H5056" t="s">
        <v>2135</v>
      </c>
      <c r="I5056" t="s">
        <v>44031</v>
      </c>
      <c r="J5056" t="s">
        <v>2049</v>
      </c>
      <c r="K5056" t="s">
        <v>44032</v>
      </c>
      <c r="L5056" t="s">
        <v>44033</v>
      </c>
      <c r="M5056" t="s">
        <v>44034</v>
      </c>
    </row>
    <row r="5057" spans="1:13">
      <c r="A5057" t="s">
        <v>177</v>
      </c>
      <c r="B5057" t="s">
        <v>177</v>
      </c>
      <c r="C5057" t="s">
        <v>1899</v>
      </c>
      <c r="D5057" t="s">
        <v>164</v>
      </c>
      <c r="E5057" t="s">
        <v>809</v>
      </c>
      <c r="F5057" t="s">
        <v>10</v>
      </c>
      <c r="G5057" t="s">
        <v>44035</v>
      </c>
      <c r="H5057" t="s">
        <v>2052</v>
      </c>
      <c r="I5057" t="s">
        <v>9637</v>
      </c>
      <c r="J5057" t="s">
        <v>1810</v>
      </c>
      <c r="K5057" t="s">
        <v>44036</v>
      </c>
      <c r="L5057" t="s">
        <v>42049</v>
      </c>
      <c r="M5057" t="s">
        <v>44037</v>
      </c>
    </row>
    <row r="5058" spans="1:13">
      <c r="A5058" t="s">
        <v>177</v>
      </c>
      <c r="B5058" t="s">
        <v>177</v>
      </c>
      <c r="C5058" t="s">
        <v>1899</v>
      </c>
      <c r="D5058" t="s">
        <v>164</v>
      </c>
      <c r="E5058" t="s">
        <v>809</v>
      </c>
      <c r="F5058" t="s">
        <v>2</v>
      </c>
      <c r="G5058" t="s">
        <v>44038</v>
      </c>
      <c r="H5058" t="s">
        <v>1590</v>
      </c>
      <c r="I5058" t="s">
        <v>26647</v>
      </c>
      <c r="J5058" t="s">
        <v>1504</v>
      </c>
      <c r="K5058" t="s">
        <v>26848</v>
      </c>
      <c r="L5058" t="s">
        <v>26565</v>
      </c>
      <c r="M5058" t="s">
        <v>25797</v>
      </c>
    </row>
    <row r="5059" spans="1:13">
      <c r="A5059" t="s">
        <v>177</v>
      </c>
      <c r="B5059" t="s">
        <v>177</v>
      </c>
      <c r="C5059" t="s">
        <v>1899</v>
      </c>
      <c r="D5059" t="s">
        <v>164</v>
      </c>
      <c r="E5059" t="s">
        <v>809</v>
      </c>
      <c r="F5059" t="s">
        <v>4</v>
      </c>
      <c r="G5059" t="s">
        <v>44039</v>
      </c>
      <c r="H5059" t="s">
        <v>1546</v>
      </c>
      <c r="I5059" t="s">
        <v>26848</v>
      </c>
      <c r="J5059" t="s">
        <v>1504</v>
      </c>
      <c r="K5059" t="s">
        <v>26848</v>
      </c>
      <c r="L5059" t="s">
        <v>18994</v>
      </c>
      <c r="M5059" t="s">
        <v>12430</v>
      </c>
    </row>
    <row r="5060" spans="1:13">
      <c r="A5060" t="s">
        <v>177</v>
      </c>
      <c r="B5060" t="s">
        <v>177</v>
      </c>
      <c r="C5060" t="s">
        <v>1899</v>
      </c>
      <c r="D5060" t="s">
        <v>164</v>
      </c>
      <c r="E5060" t="s">
        <v>809</v>
      </c>
      <c r="F5060" t="s">
        <v>11</v>
      </c>
      <c r="G5060" t="s">
        <v>44040</v>
      </c>
      <c r="H5060" t="s">
        <v>1547</v>
      </c>
      <c r="I5060" t="s">
        <v>6962</v>
      </c>
      <c r="J5060" t="s">
        <v>1051</v>
      </c>
      <c r="K5060" t="s">
        <v>44000</v>
      </c>
      <c r="L5060" t="s">
        <v>25418</v>
      </c>
      <c r="M5060" t="s">
        <v>4667</v>
      </c>
    </row>
    <row r="5061" spans="1:13">
      <c r="A5061" t="s">
        <v>177</v>
      </c>
      <c r="B5061" t="s">
        <v>177</v>
      </c>
      <c r="C5061" t="s">
        <v>1899</v>
      </c>
      <c r="D5061" t="s">
        <v>164</v>
      </c>
      <c r="E5061" t="s">
        <v>809</v>
      </c>
      <c r="F5061" t="s">
        <v>20</v>
      </c>
      <c r="G5061" t="s">
        <v>44041</v>
      </c>
      <c r="H5061" t="s">
        <v>1613</v>
      </c>
      <c r="I5061" t="s">
        <v>44003</v>
      </c>
      <c r="J5061" t="s">
        <v>1502</v>
      </c>
      <c r="K5061" t="s">
        <v>44003</v>
      </c>
      <c r="L5061" t="s">
        <v>26399</v>
      </c>
      <c r="M5061" t="s">
        <v>31590</v>
      </c>
    </row>
    <row r="5062" spans="1:13">
      <c r="A5062" t="s">
        <v>177</v>
      </c>
      <c r="B5062" t="s">
        <v>177</v>
      </c>
      <c r="C5062" t="s">
        <v>1550</v>
      </c>
      <c r="D5062" t="s">
        <v>150</v>
      </c>
      <c r="E5062" t="s">
        <v>179</v>
      </c>
      <c r="F5062" t="s">
        <v>3</v>
      </c>
      <c r="G5062" t="s">
        <v>44042</v>
      </c>
      <c r="H5062" t="s">
        <v>2530</v>
      </c>
      <c r="I5062" t="s">
        <v>44043</v>
      </c>
      <c r="J5062" t="s">
        <v>2114</v>
      </c>
      <c r="K5062" t="s">
        <v>44044</v>
      </c>
      <c r="L5062" t="s">
        <v>44045</v>
      </c>
      <c r="M5062" t="s">
        <v>958</v>
      </c>
    </row>
    <row r="5063" spans="1:13">
      <c r="A5063" t="s">
        <v>177</v>
      </c>
      <c r="B5063" t="s">
        <v>177</v>
      </c>
      <c r="C5063" t="s">
        <v>1550</v>
      </c>
      <c r="D5063" t="s">
        <v>150</v>
      </c>
      <c r="E5063" t="s">
        <v>179</v>
      </c>
      <c r="F5063" t="s">
        <v>10</v>
      </c>
      <c r="G5063" t="s">
        <v>44046</v>
      </c>
      <c r="H5063" t="s">
        <v>2352</v>
      </c>
      <c r="I5063" t="s">
        <v>44047</v>
      </c>
      <c r="J5063" t="s">
        <v>3500</v>
      </c>
      <c r="K5063" t="s">
        <v>44048</v>
      </c>
      <c r="L5063" t="s">
        <v>44049</v>
      </c>
      <c r="M5063" t="s">
        <v>44050</v>
      </c>
    </row>
    <row r="5064" spans="1:13">
      <c r="A5064" t="s">
        <v>177</v>
      </c>
      <c r="B5064" t="s">
        <v>177</v>
      </c>
      <c r="C5064" t="s">
        <v>1550</v>
      </c>
      <c r="D5064" t="s">
        <v>150</v>
      </c>
      <c r="E5064" t="s">
        <v>179</v>
      </c>
      <c r="F5064" t="s">
        <v>2</v>
      </c>
      <c r="G5064" t="s">
        <v>44051</v>
      </c>
      <c r="H5064" t="s">
        <v>2411</v>
      </c>
      <c r="I5064" t="s">
        <v>44052</v>
      </c>
      <c r="J5064" t="s">
        <v>1808</v>
      </c>
      <c r="K5064" t="s">
        <v>44053</v>
      </c>
      <c r="L5064" t="s">
        <v>33365</v>
      </c>
      <c r="M5064" t="s">
        <v>44054</v>
      </c>
    </row>
    <row r="5065" spans="1:13">
      <c r="A5065" t="s">
        <v>177</v>
      </c>
      <c r="B5065" t="s">
        <v>177</v>
      </c>
      <c r="C5065" t="s">
        <v>1550</v>
      </c>
      <c r="D5065" t="s">
        <v>150</v>
      </c>
      <c r="E5065" t="s">
        <v>179</v>
      </c>
      <c r="F5065" t="s">
        <v>4</v>
      </c>
      <c r="G5065" t="s">
        <v>44055</v>
      </c>
      <c r="H5065" t="s">
        <v>2574</v>
      </c>
      <c r="I5065" t="s">
        <v>44056</v>
      </c>
      <c r="J5065" t="s">
        <v>1764</v>
      </c>
      <c r="K5065" t="s">
        <v>44057</v>
      </c>
      <c r="L5065" t="s">
        <v>44058</v>
      </c>
      <c r="M5065" t="s">
        <v>44059</v>
      </c>
    </row>
    <row r="5066" spans="1:13">
      <c r="A5066" t="s">
        <v>177</v>
      </c>
      <c r="B5066" t="s">
        <v>177</v>
      </c>
      <c r="C5066" t="s">
        <v>1550</v>
      </c>
      <c r="D5066" t="s">
        <v>150</v>
      </c>
      <c r="E5066" t="s">
        <v>179</v>
      </c>
      <c r="F5066" t="s">
        <v>11</v>
      </c>
      <c r="G5066" t="s">
        <v>44060</v>
      </c>
      <c r="H5066" t="s">
        <v>2157</v>
      </c>
      <c r="I5066" t="s">
        <v>44061</v>
      </c>
      <c r="J5066" t="s">
        <v>1051</v>
      </c>
      <c r="K5066" t="s">
        <v>44062</v>
      </c>
      <c r="L5066" t="s">
        <v>44063</v>
      </c>
      <c r="M5066" t="s">
        <v>44064</v>
      </c>
    </row>
    <row r="5067" spans="1:13">
      <c r="A5067" t="s">
        <v>177</v>
      </c>
      <c r="B5067" t="s">
        <v>177</v>
      </c>
      <c r="C5067" t="s">
        <v>1550</v>
      </c>
      <c r="D5067" t="s">
        <v>150</v>
      </c>
      <c r="E5067" t="s">
        <v>179</v>
      </c>
      <c r="F5067" t="s">
        <v>20</v>
      </c>
      <c r="G5067" t="s">
        <v>44065</v>
      </c>
      <c r="H5067" t="s">
        <v>2463</v>
      </c>
      <c r="I5067" t="s">
        <v>44066</v>
      </c>
      <c r="J5067" t="s">
        <v>1482</v>
      </c>
      <c r="K5067" t="s">
        <v>44067</v>
      </c>
      <c r="L5067" t="s">
        <v>44068</v>
      </c>
      <c r="M5067" t="s">
        <v>44069</v>
      </c>
    </row>
    <row r="5068" spans="1:13">
      <c r="A5068" t="s">
        <v>177</v>
      </c>
      <c r="B5068" t="s">
        <v>177</v>
      </c>
      <c r="C5068" t="s">
        <v>1550</v>
      </c>
      <c r="D5068" t="s">
        <v>150</v>
      </c>
      <c r="E5068" t="s">
        <v>188</v>
      </c>
      <c r="F5068" t="s">
        <v>3</v>
      </c>
      <c r="G5068" t="s">
        <v>44070</v>
      </c>
      <c r="H5068" t="s">
        <v>3589</v>
      </c>
      <c r="I5068" t="s">
        <v>44071</v>
      </c>
      <c r="J5068" t="s">
        <v>2487</v>
      </c>
      <c r="K5068" t="s">
        <v>44072</v>
      </c>
      <c r="L5068" t="s">
        <v>44073</v>
      </c>
      <c r="M5068" t="s">
        <v>44074</v>
      </c>
    </row>
    <row r="5069" spans="1:13">
      <c r="A5069" t="s">
        <v>177</v>
      </c>
      <c r="B5069" t="s">
        <v>177</v>
      </c>
      <c r="C5069" t="s">
        <v>1550</v>
      </c>
      <c r="D5069" t="s">
        <v>150</v>
      </c>
      <c r="E5069" t="s">
        <v>188</v>
      </c>
      <c r="F5069" t="s">
        <v>10</v>
      </c>
      <c r="G5069" t="s">
        <v>44075</v>
      </c>
      <c r="H5069" t="s">
        <v>3376</v>
      </c>
      <c r="I5069" t="s">
        <v>44076</v>
      </c>
      <c r="J5069" t="s">
        <v>2187</v>
      </c>
      <c r="K5069" t="s">
        <v>44077</v>
      </c>
      <c r="L5069" t="s">
        <v>44078</v>
      </c>
      <c r="M5069" t="s">
        <v>44079</v>
      </c>
    </row>
    <row r="5070" spans="1:13">
      <c r="A5070" t="s">
        <v>177</v>
      </c>
      <c r="B5070" t="s">
        <v>177</v>
      </c>
      <c r="C5070" t="s">
        <v>1550</v>
      </c>
      <c r="D5070" t="s">
        <v>150</v>
      </c>
      <c r="E5070" t="s">
        <v>188</v>
      </c>
      <c r="F5070" t="s">
        <v>2</v>
      </c>
      <c r="G5070" t="s">
        <v>44080</v>
      </c>
      <c r="H5070" t="s">
        <v>2469</v>
      </c>
      <c r="I5070" t="s">
        <v>44081</v>
      </c>
      <c r="J5070" t="s">
        <v>2566</v>
      </c>
      <c r="K5070" t="s">
        <v>44082</v>
      </c>
      <c r="L5070" t="s">
        <v>44083</v>
      </c>
      <c r="M5070" t="s">
        <v>44084</v>
      </c>
    </row>
    <row r="5071" spans="1:13">
      <c r="A5071" t="s">
        <v>177</v>
      </c>
      <c r="B5071" t="s">
        <v>177</v>
      </c>
      <c r="C5071" t="s">
        <v>1550</v>
      </c>
      <c r="D5071" t="s">
        <v>150</v>
      </c>
      <c r="E5071" t="s">
        <v>188</v>
      </c>
      <c r="F5071" t="s">
        <v>4</v>
      </c>
      <c r="G5071" t="s">
        <v>44085</v>
      </c>
      <c r="H5071" t="s">
        <v>2541</v>
      </c>
      <c r="I5071" t="s">
        <v>44086</v>
      </c>
      <c r="J5071" t="s">
        <v>1657</v>
      </c>
      <c r="K5071" t="s">
        <v>44087</v>
      </c>
      <c r="L5071" t="s">
        <v>29136</v>
      </c>
      <c r="M5071" t="s">
        <v>44088</v>
      </c>
    </row>
    <row r="5072" spans="1:13">
      <c r="A5072" t="s">
        <v>177</v>
      </c>
      <c r="B5072" t="s">
        <v>177</v>
      </c>
      <c r="C5072" t="s">
        <v>1550</v>
      </c>
      <c r="D5072" t="s">
        <v>150</v>
      </c>
      <c r="E5072" t="s">
        <v>188</v>
      </c>
      <c r="F5072" t="s">
        <v>11</v>
      </c>
      <c r="G5072" t="s">
        <v>44089</v>
      </c>
      <c r="H5072" t="s">
        <v>1807</v>
      </c>
      <c r="I5072" t="s">
        <v>44090</v>
      </c>
      <c r="J5072" t="s">
        <v>1482</v>
      </c>
      <c r="K5072" t="s">
        <v>44067</v>
      </c>
      <c r="L5072" t="s">
        <v>44091</v>
      </c>
      <c r="M5072" t="s">
        <v>30956</v>
      </c>
    </row>
    <row r="5073" spans="1:13">
      <c r="A5073" t="s">
        <v>177</v>
      </c>
      <c r="B5073" t="s">
        <v>177</v>
      </c>
      <c r="C5073" t="s">
        <v>1550</v>
      </c>
      <c r="D5073" t="s">
        <v>150</v>
      </c>
      <c r="E5073" t="s">
        <v>188</v>
      </c>
      <c r="F5073" t="s">
        <v>20</v>
      </c>
      <c r="G5073" t="s">
        <v>44092</v>
      </c>
      <c r="H5073" t="s">
        <v>1719</v>
      </c>
      <c r="I5073" t="s">
        <v>44093</v>
      </c>
      <c r="J5073" t="s">
        <v>1547</v>
      </c>
      <c r="K5073" t="s">
        <v>44094</v>
      </c>
      <c r="L5073" t="s">
        <v>28191</v>
      </c>
      <c r="M5073" t="s">
        <v>44095</v>
      </c>
    </row>
    <row r="5074" spans="1:13">
      <c r="A5074" t="s">
        <v>177</v>
      </c>
      <c r="B5074" t="s">
        <v>177</v>
      </c>
      <c r="C5074" t="s">
        <v>1550</v>
      </c>
      <c r="D5074" t="s">
        <v>150</v>
      </c>
      <c r="E5074" t="s">
        <v>197</v>
      </c>
      <c r="F5074" t="s">
        <v>3</v>
      </c>
      <c r="G5074" t="s">
        <v>44096</v>
      </c>
      <c r="H5074" t="s">
        <v>2594</v>
      </c>
      <c r="I5074" t="s">
        <v>44097</v>
      </c>
      <c r="J5074" t="s">
        <v>2390</v>
      </c>
      <c r="K5074" t="s">
        <v>44098</v>
      </c>
      <c r="L5074" t="s">
        <v>44099</v>
      </c>
      <c r="M5074" t="s">
        <v>44100</v>
      </c>
    </row>
    <row r="5075" spans="1:13">
      <c r="A5075" t="s">
        <v>177</v>
      </c>
      <c r="B5075" t="s">
        <v>177</v>
      </c>
      <c r="C5075" t="s">
        <v>1550</v>
      </c>
      <c r="D5075" t="s">
        <v>150</v>
      </c>
      <c r="E5075" t="s">
        <v>197</v>
      </c>
      <c r="F5075" t="s">
        <v>10</v>
      </c>
      <c r="G5075" t="s">
        <v>44101</v>
      </c>
      <c r="H5075" t="s">
        <v>6288</v>
      </c>
      <c r="I5075" t="s">
        <v>44102</v>
      </c>
      <c r="J5075" t="s">
        <v>3438</v>
      </c>
      <c r="K5075" t="s">
        <v>44103</v>
      </c>
      <c r="L5075" t="s">
        <v>44104</v>
      </c>
      <c r="M5075" t="s">
        <v>44105</v>
      </c>
    </row>
    <row r="5076" spans="1:13">
      <c r="A5076" t="s">
        <v>177</v>
      </c>
      <c r="B5076" t="s">
        <v>177</v>
      </c>
      <c r="C5076" t="s">
        <v>1550</v>
      </c>
      <c r="D5076" t="s">
        <v>150</v>
      </c>
      <c r="E5076" t="s">
        <v>197</v>
      </c>
      <c r="F5076" t="s">
        <v>2</v>
      </c>
      <c r="G5076" t="s">
        <v>44106</v>
      </c>
      <c r="H5076" t="s">
        <v>4325</v>
      </c>
      <c r="I5076" t="s">
        <v>44107</v>
      </c>
      <c r="J5076" t="s">
        <v>2566</v>
      </c>
      <c r="K5076" t="s">
        <v>44082</v>
      </c>
      <c r="L5076" t="s">
        <v>44108</v>
      </c>
      <c r="M5076" t="s">
        <v>44109</v>
      </c>
    </row>
    <row r="5077" spans="1:13">
      <c r="A5077" t="s">
        <v>177</v>
      </c>
      <c r="B5077" t="s">
        <v>177</v>
      </c>
      <c r="C5077" t="s">
        <v>1550</v>
      </c>
      <c r="D5077" t="s">
        <v>150</v>
      </c>
      <c r="E5077" t="s">
        <v>197</v>
      </c>
      <c r="F5077" t="s">
        <v>4</v>
      </c>
      <c r="G5077" t="s">
        <v>44110</v>
      </c>
      <c r="H5077" t="s">
        <v>2384</v>
      </c>
      <c r="I5077" t="s">
        <v>44111</v>
      </c>
      <c r="J5077" t="s">
        <v>1547</v>
      </c>
      <c r="K5077" t="s">
        <v>44094</v>
      </c>
      <c r="L5077" t="s">
        <v>44112</v>
      </c>
      <c r="M5077" t="s">
        <v>44113</v>
      </c>
    </row>
    <row r="5078" spans="1:13">
      <c r="A5078" t="s">
        <v>177</v>
      </c>
      <c r="B5078" t="s">
        <v>177</v>
      </c>
      <c r="C5078" t="s">
        <v>1550</v>
      </c>
      <c r="D5078" t="s">
        <v>150</v>
      </c>
      <c r="E5078" t="s">
        <v>197</v>
      </c>
      <c r="F5078" t="s">
        <v>11</v>
      </c>
      <c r="G5078" t="s">
        <v>44114</v>
      </c>
      <c r="H5078" t="s">
        <v>2135</v>
      </c>
      <c r="I5078" t="s">
        <v>44115</v>
      </c>
      <c r="J5078" t="s">
        <v>3800</v>
      </c>
      <c r="K5078" t="s">
        <v>3808</v>
      </c>
      <c r="L5078" t="s">
        <v>44116</v>
      </c>
      <c r="M5078" t="s">
        <v>44117</v>
      </c>
    </row>
    <row r="5079" spans="1:13">
      <c r="A5079" t="s">
        <v>177</v>
      </c>
      <c r="B5079" t="s">
        <v>177</v>
      </c>
      <c r="C5079" t="s">
        <v>1550</v>
      </c>
      <c r="D5079" t="s">
        <v>150</v>
      </c>
      <c r="E5079" t="s">
        <v>197</v>
      </c>
      <c r="F5079" t="s">
        <v>20</v>
      </c>
      <c r="G5079" t="s">
        <v>44118</v>
      </c>
      <c r="H5079" t="s">
        <v>1984</v>
      </c>
      <c r="I5079" t="s">
        <v>44119</v>
      </c>
      <c r="J5079" t="s">
        <v>3800</v>
      </c>
      <c r="K5079" t="s">
        <v>3808</v>
      </c>
      <c r="L5079" t="s">
        <v>44120</v>
      </c>
      <c r="M5079" t="s">
        <v>44121</v>
      </c>
    </row>
    <row r="5080" spans="1:13">
      <c r="A5080" t="s">
        <v>177</v>
      </c>
      <c r="B5080" t="s">
        <v>177</v>
      </c>
      <c r="C5080" t="s">
        <v>1550</v>
      </c>
      <c r="D5080" t="s">
        <v>150</v>
      </c>
      <c r="E5080" t="s">
        <v>206</v>
      </c>
      <c r="F5080" t="s">
        <v>3</v>
      </c>
      <c r="G5080" t="s">
        <v>44122</v>
      </c>
      <c r="H5080" t="s">
        <v>4612</v>
      </c>
      <c r="I5080" t="s">
        <v>44123</v>
      </c>
      <c r="J5080" t="s">
        <v>4543</v>
      </c>
      <c r="K5080" t="s">
        <v>44124</v>
      </c>
      <c r="L5080" t="s">
        <v>44125</v>
      </c>
      <c r="M5080" t="s">
        <v>44126</v>
      </c>
    </row>
    <row r="5081" spans="1:13">
      <c r="A5081" t="s">
        <v>177</v>
      </c>
      <c r="B5081" t="s">
        <v>177</v>
      </c>
      <c r="C5081" t="s">
        <v>1550</v>
      </c>
      <c r="D5081" t="s">
        <v>150</v>
      </c>
      <c r="E5081" t="s">
        <v>206</v>
      </c>
      <c r="F5081" t="s">
        <v>10</v>
      </c>
      <c r="G5081" t="s">
        <v>44127</v>
      </c>
      <c r="H5081" t="s">
        <v>3219</v>
      </c>
      <c r="I5081" t="s">
        <v>44128</v>
      </c>
      <c r="J5081" t="s">
        <v>1982</v>
      </c>
      <c r="K5081" t="s">
        <v>44129</v>
      </c>
      <c r="L5081" t="s">
        <v>17975</v>
      </c>
      <c r="M5081" t="s">
        <v>44130</v>
      </c>
    </row>
    <row r="5082" spans="1:13">
      <c r="A5082" t="s">
        <v>177</v>
      </c>
      <c r="B5082" t="s">
        <v>177</v>
      </c>
      <c r="C5082" t="s">
        <v>1550</v>
      </c>
      <c r="D5082" t="s">
        <v>150</v>
      </c>
      <c r="E5082" t="s">
        <v>206</v>
      </c>
      <c r="F5082" t="s">
        <v>2</v>
      </c>
      <c r="G5082" t="s">
        <v>44131</v>
      </c>
      <c r="H5082" t="s">
        <v>926</v>
      </c>
      <c r="I5082" t="s">
        <v>44132</v>
      </c>
      <c r="J5082" t="s">
        <v>2052</v>
      </c>
      <c r="K5082" t="s">
        <v>44133</v>
      </c>
      <c r="L5082" t="s">
        <v>13914</v>
      </c>
      <c r="M5082" t="s">
        <v>44134</v>
      </c>
    </row>
    <row r="5083" spans="1:13">
      <c r="A5083" t="s">
        <v>177</v>
      </c>
      <c r="B5083" t="s">
        <v>177</v>
      </c>
      <c r="C5083" t="s">
        <v>1550</v>
      </c>
      <c r="D5083" t="s">
        <v>150</v>
      </c>
      <c r="E5083" t="s">
        <v>206</v>
      </c>
      <c r="F5083" t="s">
        <v>4</v>
      </c>
      <c r="G5083" t="s">
        <v>44135</v>
      </c>
      <c r="H5083" t="s">
        <v>1764</v>
      </c>
      <c r="I5083" t="s">
        <v>44136</v>
      </c>
      <c r="J5083" t="s">
        <v>1547</v>
      </c>
      <c r="K5083" t="s">
        <v>44094</v>
      </c>
      <c r="L5083" t="s">
        <v>13191</v>
      </c>
      <c r="M5083" t="s">
        <v>44137</v>
      </c>
    </row>
    <row r="5084" spans="1:13">
      <c r="A5084" t="s">
        <v>177</v>
      </c>
      <c r="B5084" t="s">
        <v>177</v>
      </c>
      <c r="C5084" t="s">
        <v>1550</v>
      </c>
      <c r="D5084" t="s">
        <v>150</v>
      </c>
      <c r="E5084" t="s">
        <v>206</v>
      </c>
      <c r="F5084" t="s">
        <v>11</v>
      </c>
      <c r="G5084" t="s">
        <v>44138</v>
      </c>
      <c r="H5084" t="s">
        <v>1897</v>
      </c>
      <c r="I5084" t="s">
        <v>44139</v>
      </c>
      <c r="J5084" t="s">
        <v>1482</v>
      </c>
      <c r="K5084" t="s">
        <v>44067</v>
      </c>
      <c r="L5084" t="s">
        <v>44140</v>
      </c>
      <c r="M5084" t="s">
        <v>44141</v>
      </c>
    </row>
    <row r="5085" spans="1:13">
      <c r="A5085" t="s">
        <v>177</v>
      </c>
      <c r="B5085" t="s">
        <v>177</v>
      </c>
      <c r="C5085" t="s">
        <v>1550</v>
      </c>
      <c r="D5085" t="s">
        <v>150</v>
      </c>
      <c r="E5085" t="s">
        <v>206</v>
      </c>
      <c r="F5085" t="s">
        <v>20</v>
      </c>
      <c r="G5085" t="s">
        <v>44142</v>
      </c>
      <c r="H5085" t="s">
        <v>1764</v>
      </c>
      <c r="I5085" t="s">
        <v>44136</v>
      </c>
      <c r="J5085" t="s">
        <v>1547</v>
      </c>
      <c r="K5085" t="s">
        <v>44094</v>
      </c>
      <c r="L5085" t="s">
        <v>44143</v>
      </c>
      <c r="M5085" t="s">
        <v>44137</v>
      </c>
    </row>
    <row r="5086" spans="1:13">
      <c r="A5086" t="s">
        <v>177</v>
      </c>
      <c r="B5086" t="s">
        <v>177</v>
      </c>
      <c r="C5086" t="s">
        <v>1550</v>
      </c>
      <c r="D5086" t="s">
        <v>151</v>
      </c>
      <c r="E5086" t="s">
        <v>214</v>
      </c>
      <c r="F5086" t="s">
        <v>3</v>
      </c>
      <c r="G5086" t="s">
        <v>44144</v>
      </c>
      <c r="H5086" t="s">
        <v>4100</v>
      </c>
      <c r="I5086" t="s">
        <v>44145</v>
      </c>
      <c r="J5086" t="s">
        <v>1947</v>
      </c>
      <c r="K5086" t="s">
        <v>44146</v>
      </c>
      <c r="L5086" t="s">
        <v>44147</v>
      </c>
      <c r="M5086" t="s">
        <v>44148</v>
      </c>
    </row>
    <row r="5087" spans="1:13">
      <c r="A5087" t="s">
        <v>177</v>
      </c>
      <c r="B5087" t="s">
        <v>177</v>
      </c>
      <c r="C5087" t="s">
        <v>1550</v>
      </c>
      <c r="D5087" t="s">
        <v>151</v>
      </c>
      <c r="E5087" t="s">
        <v>214</v>
      </c>
      <c r="F5087" t="s">
        <v>10</v>
      </c>
      <c r="G5087" t="s">
        <v>44149</v>
      </c>
      <c r="H5087" t="s">
        <v>7428</v>
      </c>
      <c r="I5087" t="s">
        <v>44150</v>
      </c>
      <c r="J5087" t="s">
        <v>8753</v>
      </c>
      <c r="K5087" t="s">
        <v>44151</v>
      </c>
      <c r="L5087" t="s">
        <v>44152</v>
      </c>
      <c r="M5087" t="s">
        <v>44153</v>
      </c>
    </row>
    <row r="5088" spans="1:13">
      <c r="A5088" t="s">
        <v>177</v>
      </c>
      <c r="B5088" t="s">
        <v>177</v>
      </c>
      <c r="C5088" t="s">
        <v>1550</v>
      </c>
      <c r="D5088" t="s">
        <v>151</v>
      </c>
      <c r="E5088" t="s">
        <v>214</v>
      </c>
      <c r="F5088" t="s">
        <v>2</v>
      </c>
      <c r="G5088" t="s">
        <v>44154</v>
      </c>
      <c r="H5088" t="s">
        <v>3831</v>
      </c>
      <c r="I5088" t="s">
        <v>44155</v>
      </c>
      <c r="J5088" t="s">
        <v>4325</v>
      </c>
      <c r="K5088" t="s">
        <v>44156</v>
      </c>
      <c r="L5088" t="s">
        <v>44157</v>
      </c>
      <c r="M5088" t="s">
        <v>44158</v>
      </c>
    </row>
    <row r="5089" spans="1:13">
      <c r="A5089" t="s">
        <v>177</v>
      </c>
      <c r="B5089" t="s">
        <v>177</v>
      </c>
      <c r="C5089" t="s">
        <v>1550</v>
      </c>
      <c r="D5089" t="s">
        <v>151</v>
      </c>
      <c r="E5089" t="s">
        <v>214</v>
      </c>
      <c r="F5089" t="s">
        <v>4</v>
      </c>
      <c r="G5089" t="s">
        <v>44159</v>
      </c>
      <c r="H5089" t="s">
        <v>1226</v>
      </c>
      <c r="I5089" t="s">
        <v>44160</v>
      </c>
      <c r="J5089" t="s">
        <v>2135</v>
      </c>
      <c r="K5089" t="s">
        <v>44161</v>
      </c>
      <c r="L5089" t="s">
        <v>44162</v>
      </c>
      <c r="M5089" t="s">
        <v>44163</v>
      </c>
    </row>
    <row r="5090" spans="1:13">
      <c r="A5090" t="s">
        <v>177</v>
      </c>
      <c r="B5090" t="s">
        <v>177</v>
      </c>
      <c r="C5090" t="s">
        <v>1550</v>
      </c>
      <c r="D5090" t="s">
        <v>151</v>
      </c>
      <c r="E5090" t="s">
        <v>214</v>
      </c>
      <c r="F5090" t="s">
        <v>11</v>
      </c>
      <c r="G5090" t="s">
        <v>44164</v>
      </c>
      <c r="H5090" t="s">
        <v>2743</v>
      </c>
      <c r="I5090" t="s">
        <v>44165</v>
      </c>
      <c r="J5090" t="s">
        <v>1939</v>
      </c>
      <c r="K5090" t="s">
        <v>30184</v>
      </c>
      <c r="L5090" t="s">
        <v>44166</v>
      </c>
      <c r="M5090" t="s">
        <v>44167</v>
      </c>
    </row>
    <row r="5091" spans="1:13">
      <c r="A5091" t="s">
        <v>177</v>
      </c>
      <c r="B5091" t="s">
        <v>177</v>
      </c>
      <c r="C5091" t="s">
        <v>1550</v>
      </c>
      <c r="D5091" t="s">
        <v>151</v>
      </c>
      <c r="E5091" t="s">
        <v>214</v>
      </c>
      <c r="F5091" t="s">
        <v>20</v>
      </c>
      <c r="G5091" t="s">
        <v>44168</v>
      </c>
      <c r="H5091" t="s">
        <v>3375</v>
      </c>
      <c r="I5091" t="s">
        <v>44169</v>
      </c>
      <c r="J5091" t="s">
        <v>1939</v>
      </c>
      <c r="K5091" t="s">
        <v>30184</v>
      </c>
      <c r="L5091" t="s">
        <v>44170</v>
      </c>
      <c r="M5091" t="s">
        <v>44171</v>
      </c>
    </row>
    <row r="5092" spans="1:13">
      <c r="A5092" t="s">
        <v>177</v>
      </c>
      <c r="B5092" t="s">
        <v>177</v>
      </c>
      <c r="C5092" t="s">
        <v>1550</v>
      </c>
      <c r="D5092" t="s">
        <v>151</v>
      </c>
      <c r="E5092" t="s">
        <v>222</v>
      </c>
      <c r="F5092" t="s">
        <v>3</v>
      </c>
      <c r="G5092" t="s">
        <v>44172</v>
      </c>
      <c r="H5092" t="s">
        <v>3644</v>
      </c>
      <c r="I5092" t="s">
        <v>44173</v>
      </c>
      <c r="J5092" t="s">
        <v>1991</v>
      </c>
      <c r="K5092" t="s">
        <v>44174</v>
      </c>
      <c r="L5092" t="s">
        <v>44175</v>
      </c>
      <c r="M5092" t="s">
        <v>44176</v>
      </c>
    </row>
    <row r="5093" spans="1:13">
      <c r="A5093" t="s">
        <v>177</v>
      </c>
      <c r="B5093" t="s">
        <v>177</v>
      </c>
      <c r="C5093" t="s">
        <v>1550</v>
      </c>
      <c r="D5093" t="s">
        <v>151</v>
      </c>
      <c r="E5093" t="s">
        <v>222</v>
      </c>
      <c r="F5093" t="s">
        <v>10</v>
      </c>
      <c r="G5093" t="s">
        <v>44177</v>
      </c>
      <c r="H5093" t="s">
        <v>15391</v>
      </c>
      <c r="I5093" t="s">
        <v>44178</v>
      </c>
      <c r="J5093" t="s">
        <v>10274</v>
      </c>
      <c r="K5093" t="s">
        <v>44179</v>
      </c>
      <c r="L5093" t="s">
        <v>44180</v>
      </c>
      <c r="M5093" t="s">
        <v>44181</v>
      </c>
    </row>
    <row r="5094" spans="1:13">
      <c r="A5094" t="s">
        <v>177</v>
      </c>
      <c r="B5094" t="s">
        <v>177</v>
      </c>
      <c r="C5094" t="s">
        <v>1550</v>
      </c>
      <c r="D5094" t="s">
        <v>151</v>
      </c>
      <c r="E5094" t="s">
        <v>222</v>
      </c>
      <c r="F5094" t="s">
        <v>2</v>
      </c>
      <c r="G5094" t="s">
        <v>44182</v>
      </c>
      <c r="H5094" t="s">
        <v>7121</v>
      </c>
      <c r="I5094" t="s">
        <v>44183</v>
      </c>
      <c r="J5094" t="s">
        <v>2072</v>
      </c>
      <c r="K5094" t="s">
        <v>44184</v>
      </c>
      <c r="L5094" t="s">
        <v>29330</v>
      </c>
      <c r="M5094" t="s">
        <v>44185</v>
      </c>
    </row>
    <row r="5095" spans="1:13">
      <c r="A5095" t="s">
        <v>177</v>
      </c>
      <c r="B5095" t="s">
        <v>177</v>
      </c>
      <c r="C5095" t="s">
        <v>1550</v>
      </c>
      <c r="D5095" t="s">
        <v>151</v>
      </c>
      <c r="E5095" t="s">
        <v>222</v>
      </c>
      <c r="F5095" t="s">
        <v>4</v>
      </c>
      <c r="G5095" t="s">
        <v>44186</v>
      </c>
      <c r="H5095" t="s">
        <v>1309</v>
      </c>
      <c r="I5095" t="s">
        <v>44187</v>
      </c>
      <c r="J5095" t="s">
        <v>2027</v>
      </c>
      <c r="K5095" t="s">
        <v>44188</v>
      </c>
      <c r="L5095" t="s">
        <v>44189</v>
      </c>
      <c r="M5095" t="s">
        <v>44190</v>
      </c>
    </row>
    <row r="5096" spans="1:13">
      <c r="A5096" t="s">
        <v>177</v>
      </c>
      <c r="B5096" t="s">
        <v>177</v>
      </c>
      <c r="C5096" t="s">
        <v>1550</v>
      </c>
      <c r="D5096" t="s">
        <v>151</v>
      </c>
      <c r="E5096" t="s">
        <v>222</v>
      </c>
      <c r="F5096" t="s">
        <v>11</v>
      </c>
      <c r="G5096" t="s">
        <v>44191</v>
      </c>
      <c r="H5096" t="s">
        <v>2185</v>
      </c>
      <c r="I5096" t="s">
        <v>44192</v>
      </c>
      <c r="J5096" t="s">
        <v>1831</v>
      </c>
      <c r="K5096" t="s">
        <v>44193</v>
      </c>
      <c r="L5096" t="s">
        <v>44194</v>
      </c>
      <c r="M5096" t="s">
        <v>44195</v>
      </c>
    </row>
    <row r="5097" spans="1:13">
      <c r="A5097" t="s">
        <v>177</v>
      </c>
      <c r="B5097" t="s">
        <v>177</v>
      </c>
      <c r="C5097" t="s">
        <v>1550</v>
      </c>
      <c r="D5097" t="s">
        <v>151</v>
      </c>
      <c r="E5097" t="s">
        <v>222</v>
      </c>
      <c r="F5097" t="s">
        <v>20</v>
      </c>
      <c r="G5097" t="s">
        <v>44196</v>
      </c>
      <c r="H5097" t="s">
        <v>3917</v>
      </c>
      <c r="I5097" t="s">
        <v>44197</v>
      </c>
      <c r="J5097" t="s">
        <v>2074</v>
      </c>
      <c r="K5097" t="s">
        <v>44198</v>
      </c>
      <c r="L5097" t="s">
        <v>44199</v>
      </c>
      <c r="M5097" t="s">
        <v>44200</v>
      </c>
    </row>
    <row r="5098" spans="1:13">
      <c r="A5098" t="s">
        <v>177</v>
      </c>
      <c r="B5098" t="s">
        <v>177</v>
      </c>
      <c r="C5098" t="s">
        <v>1550</v>
      </c>
      <c r="D5098" t="s">
        <v>151</v>
      </c>
      <c r="E5098" t="s">
        <v>230</v>
      </c>
      <c r="F5098" t="s">
        <v>3</v>
      </c>
      <c r="G5098" t="s">
        <v>44201</v>
      </c>
      <c r="H5098" t="s">
        <v>2549</v>
      </c>
      <c r="I5098" t="s">
        <v>44202</v>
      </c>
      <c r="J5098" t="s">
        <v>8165</v>
      </c>
      <c r="K5098" t="s">
        <v>44203</v>
      </c>
      <c r="L5098" t="s">
        <v>44204</v>
      </c>
      <c r="M5098" t="s">
        <v>44205</v>
      </c>
    </row>
    <row r="5099" spans="1:13">
      <c r="A5099" t="s">
        <v>177</v>
      </c>
      <c r="B5099" t="s">
        <v>177</v>
      </c>
      <c r="C5099" t="s">
        <v>1550</v>
      </c>
      <c r="D5099" t="s">
        <v>151</v>
      </c>
      <c r="E5099" t="s">
        <v>230</v>
      </c>
      <c r="F5099" t="s">
        <v>10</v>
      </c>
      <c r="G5099" t="s">
        <v>44206</v>
      </c>
      <c r="H5099" t="s">
        <v>13088</v>
      </c>
      <c r="I5099" t="s">
        <v>44207</v>
      </c>
      <c r="J5099" t="s">
        <v>2787</v>
      </c>
      <c r="K5099" t="s">
        <v>44208</v>
      </c>
      <c r="L5099" t="s">
        <v>44209</v>
      </c>
      <c r="M5099" t="s">
        <v>44210</v>
      </c>
    </row>
    <row r="5100" spans="1:13">
      <c r="A5100" t="s">
        <v>177</v>
      </c>
      <c r="B5100" t="s">
        <v>177</v>
      </c>
      <c r="C5100" t="s">
        <v>1550</v>
      </c>
      <c r="D5100" t="s">
        <v>151</v>
      </c>
      <c r="E5100" t="s">
        <v>230</v>
      </c>
      <c r="F5100" t="s">
        <v>2</v>
      </c>
      <c r="G5100" t="s">
        <v>44211</v>
      </c>
      <c r="H5100" t="s">
        <v>2331</v>
      </c>
      <c r="I5100" t="s">
        <v>44212</v>
      </c>
      <c r="J5100" t="s">
        <v>3271</v>
      </c>
      <c r="K5100" t="s">
        <v>33754</v>
      </c>
      <c r="L5100" t="s">
        <v>44213</v>
      </c>
      <c r="M5100" t="s">
        <v>44214</v>
      </c>
    </row>
    <row r="5101" spans="1:13">
      <c r="A5101" t="s">
        <v>177</v>
      </c>
      <c r="B5101" t="s">
        <v>177</v>
      </c>
      <c r="C5101" t="s">
        <v>1550</v>
      </c>
      <c r="D5101" t="s">
        <v>151</v>
      </c>
      <c r="E5101" t="s">
        <v>230</v>
      </c>
      <c r="F5101" t="s">
        <v>4</v>
      </c>
      <c r="G5101" t="s">
        <v>44215</v>
      </c>
      <c r="H5101" t="s">
        <v>2654</v>
      </c>
      <c r="I5101" t="s">
        <v>44216</v>
      </c>
      <c r="J5101" t="s">
        <v>1721</v>
      </c>
      <c r="K5101" t="s">
        <v>44217</v>
      </c>
      <c r="L5101" t="s">
        <v>44218</v>
      </c>
      <c r="M5101" t="s">
        <v>44219</v>
      </c>
    </row>
    <row r="5102" spans="1:13">
      <c r="A5102" t="s">
        <v>177</v>
      </c>
      <c r="B5102" t="s">
        <v>177</v>
      </c>
      <c r="C5102" t="s">
        <v>1550</v>
      </c>
      <c r="D5102" t="s">
        <v>151</v>
      </c>
      <c r="E5102" t="s">
        <v>230</v>
      </c>
      <c r="F5102" t="s">
        <v>11</v>
      </c>
      <c r="G5102" t="s">
        <v>44220</v>
      </c>
      <c r="H5102" t="s">
        <v>2499</v>
      </c>
      <c r="I5102" t="s">
        <v>44221</v>
      </c>
      <c r="J5102" t="s">
        <v>1547</v>
      </c>
      <c r="K5102" t="s">
        <v>44222</v>
      </c>
      <c r="L5102" t="s">
        <v>44223</v>
      </c>
      <c r="M5102" t="s">
        <v>44224</v>
      </c>
    </row>
    <row r="5103" spans="1:13">
      <c r="A5103" t="s">
        <v>177</v>
      </c>
      <c r="B5103" t="s">
        <v>177</v>
      </c>
      <c r="C5103" t="s">
        <v>1550</v>
      </c>
      <c r="D5103" t="s">
        <v>151</v>
      </c>
      <c r="E5103" t="s">
        <v>230</v>
      </c>
      <c r="F5103" t="s">
        <v>20</v>
      </c>
      <c r="G5103" t="s">
        <v>44225</v>
      </c>
      <c r="H5103" t="s">
        <v>2976</v>
      </c>
      <c r="I5103" t="s">
        <v>44226</v>
      </c>
      <c r="J5103" t="s">
        <v>1875</v>
      </c>
      <c r="K5103" t="s">
        <v>44227</v>
      </c>
      <c r="L5103" t="s">
        <v>44228</v>
      </c>
      <c r="M5103" t="s">
        <v>44229</v>
      </c>
    </row>
    <row r="5104" spans="1:13">
      <c r="A5104" t="s">
        <v>177</v>
      </c>
      <c r="B5104" t="s">
        <v>177</v>
      </c>
      <c r="C5104" t="s">
        <v>1550</v>
      </c>
      <c r="D5104" t="s">
        <v>151</v>
      </c>
      <c r="E5104" t="s">
        <v>238</v>
      </c>
      <c r="F5104" t="s">
        <v>3</v>
      </c>
      <c r="G5104" t="s">
        <v>44230</v>
      </c>
      <c r="H5104" t="s">
        <v>12547</v>
      </c>
      <c r="I5104" t="s">
        <v>44231</v>
      </c>
      <c r="J5104" t="s">
        <v>2307</v>
      </c>
      <c r="K5104" t="s">
        <v>44232</v>
      </c>
      <c r="L5104" t="s">
        <v>44233</v>
      </c>
      <c r="M5104" t="s">
        <v>44234</v>
      </c>
    </row>
    <row r="5105" spans="1:13">
      <c r="A5105" t="s">
        <v>177</v>
      </c>
      <c r="B5105" t="s">
        <v>177</v>
      </c>
      <c r="C5105" t="s">
        <v>1550</v>
      </c>
      <c r="D5105" t="s">
        <v>151</v>
      </c>
      <c r="E5105" t="s">
        <v>238</v>
      </c>
      <c r="F5105" t="s">
        <v>10</v>
      </c>
      <c r="G5105" t="s">
        <v>44235</v>
      </c>
      <c r="H5105" t="s">
        <v>10637</v>
      </c>
      <c r="I5105" t="s">
        <v>44236</v>
      </c>
      <c r="J5105" t="s">
        <v>4505</v>
      </c>
      <c r="K5105" t="s">
        <v>44237</v>
      </c>
      <c r="L5105" t="s">
        <v>44238</v>
      </c>
      <c r="M5105" t="s">
        <v>44239</v>
      </c>
    </row>
    <row r="5106" spans="1:13">
      <c r="A5106" t="s">
        <v>177</v>
      </c>
      <c r="B5106" t="s">
        <v>177</v>
      </c>
      <c r="C5106" t="s">
        <v>1550</v>
      </c>
      <c r="D5106" t="s">
        <v>151</v>
      </c>
      <c r="E5106" t="s">
        <v>238</v>
      </c>
      <c r="F5106" t="s">
        <v>2</v>
      </c>
      <c r="G5106" t="s">
        <v>44240</v>
      </c>
      <c r="H5106" t="s">
        <v>1969</v>
      </c>
      <c r="I5106" t="s">
        <v>44241</v>
      </c>
      <c r="J5106" t="s">
        <v>1360</v>
      </c>
      <c r="K5106" t="s">
        <v>44242</v>
      </c>
      <c r="L5106" t="s">
        <v>44243</v>
      </c>
      <c r="M5106" t="s">
        <v>44244</v>
      </c>
    </row>
    <row r="5107" spans="1:13">
      <c r="A5107" t="s">
        <v>177</v>
      </c>
      <c r="B5107" t="s">
        <v>177</v>
      </c>
      <c r="C5107" t="s">
        <v>1550</v>
      </c>
      <c r="D5107" t="s">
        <v>151</v>
      </c>
      <c r="E5107" t="s">
        <v>238</v>
      </c>
      <c r="F5107" t="s">
        <v>4</v>
      </c>
      <c r="G5107" t="s">
        <v>44245</v>
      </c>
      <c r="H5107" t="s">
        <v>2404</v>
      </c>
      <c r="I5107" t="s">
        <v>44246</v>
      </c>
      <c r="J5107" t="s">
        <v>1592</v>
      </c>
      <c r="K5107" t="s">
        <v>44247</v>
      </c>
      <c r="L5107" t="s">
        <v>44248</v>
      </c>
      <c r="M5107" t="s">
        <v>16161</v>
      </c>
    </row>
    <row r="5108" spans="1:13">
      <c r="A5108" t="s">
        <v>177</v>
      </c>
      <c r="B5108" t="s">
        <v>177</v>
      </c>
      <c r="C5108" t="s">
        <v>1550</v>
      </c>
      <c r="D5108" t="s">
        <v>151</v>
      </c>
      <c r="E5108" t="s">
        <v>238</v>
      </c>
      <c r="F5108" t="s">
        <v>11</v>
      </c>
      <c r="G5108" t="s">
        <v>44249</v>
      </c>
      <c r="H5108" t="s">
        <v>2976</v>
      </c>
      <c r="I5108" t="s">
        <v>44226</v>
      </c>
      <c r="J5108" t="s">
        <v>1546</v>
      </c>
      <c r="K5108" t="s">
        <v>44250</v>
      </c>
      <c r="L5108" t="s">
        <v>44251</v>
      </c>
      <c r="M5108" t="s">
        <v>11586</v>
      </c>
    </row>
    <row r="5109" spans="1:13">
      <c r="A5109" t="s">
        <v>177</v>
      </c>
      <c r="B5109" t="s">
        <v>177</v>
      </c>
      <c r="C5109" t="s">
        <v>1550</v>
      </c>
      <c r="D5109" t="s">
        <v>151</v>
      </c>
      <c r="E5109" t="s">
        <v>238</v>
      </c>
      <c r="F5109" t="s">
        <v>20</v>
      </c>
      <c r="G5109" t="s">
        <v>44252</v>
      </c>
      <c r="H5109" t="s">
        <v>1807</v>
      </c>
      <c r="I5109" t="s">
        <v>44253</v>
      </c>
      <c r="J5109" t="s">
        <v>1786</v>
      </c>
      <c r="K5109" t="s">
        <v>44254</v>
      </c>
      <c r="L5109" t="s">
        <v>44255</v>
      </c>
      <c r="M5109" t="s">
        <v>12481</v>
      </c>
    </row>
    <row r="5110" spans="1:13">
      <c r="A5110" t="s">
        <v>177</v>
      </c>
      <c r="B5110" t="s">
        <v>177</v>
      </c>
      <c r="C5110" t="s">
        <v>1550</v>
      </c>
      <c r="D5110" t="s">
        <v>152</v>
      </c>
      <c r="E5110" t="s">
        <v>246</v>
      </c>
      <c r="F5110" t="s">
        <v>3</v>
      </c>
      <c r="G5110" t="s">
        <v>44256</v>
      </c>
      <c r="H5110" t="s">
        <v>1425</v>
      </c>
      <c r="I5110" t="s">
        <v>44257</v>
      </c>
      <c r="J5110" t="s">
        <v>3013</v>
      </c>
      <c r="K5110" t="s">
        <v>44258</v>
      </c>
      <c r="L5110" t="s">
        <v>34615</v>
      </c>
      <c r="M5110" t="s">
        <v>44259</v>
      </c>
    </row>
    <row r="5111" spans="1:13">
      <c r="A5111" t="s">
        <v>177</v>
      </c>
      <c r="B5111" t="s">
        <v>177</v>
      </c>
      <c r="C5111" t="s">
        <v>1550</v>
      </c>
      <c r="D5111" t="s">
        <v>152</v>
      </c>
      <c r="E5111" t="s">
        <v>246</v>
      </c>
      <c r="F5111" t="s">
        <v>10</v>
      </c>
      <c r="G5111" t="s">
        <v>44260</v>
      </c>
      <c r="H5111" t="s">
        <v>5961</v>
      </c>
      <c r="I5111" t="s">
        <v>44261</v>
      </c>
      <c r="J5111" t="s">
        <v>2245</v>
      </c>
      <c r="K5111" t="s">
        <v>44262</v>
      </c>
      <c r="L5111" t="s">
        <v>44263</v>
      </c>
      <c r="M5111" t="s">
        <v>44264</v>
      </c>
    </row>
    <row r="5112" spans="1:13">
      <c r="A5112" t="s">
        <v>177</v>
      </c>
      <c r="B5112" t="s">
        <v>177</v>
      </c>
      <c r="C5112" t="s">
        <v>1550</v>
      </c>
      <c r="D5112" t="s">
        <v>152</v>
      </c>
      <c r="E5112" t="s">
        <v>246</v>
      </c>
      <c r="F5112" t="s">
        <v>2</v>
      </c>
      <c r="G5112" t="s">
        <v>44265</v>
      </c>
      <c r="H5112" t="s">
        <v>1702</v>
      </c>
      <c r="I5112" t="s">
        <v>44266</v>
      </c>
      <c r="J5112" t="s">
        <v>2692</v>
      </c>
      <c r="K5112" t="s">
        <v>44267</v>
      </c>
      <c r="L5112" t="s">
        <v>44268</v>
      </c>
      <c r="M5112" t="s">
        <v>44269</v>
      </c>
    </row>
    <row r="5113" spans="1:13">
      <c r="A5113" t="s">
        <v>177</v>
      </c>
      <c r="B5113" t="s">
        <v>177</v>
      </c>
      <c r="C5113" t="s">
        <v>1550</v>
      </c>
      <c r="D5113" t="s">
        <v>152</v>
      </c>
      <c r="E5113" t="s">
        <v>246</v>
      </c>
      <c r="F5113" t="s">
        <v>4</v>
      </c>
      <c r="G5113" t="s">
        <v>44270</v>
      </c>
      <c r="H5113" t="s">
        <v>3778</v>
      </c>
      <c r="I5113" t="s">
        <v>44271</v>
      </c>
      <c r="J5113" t="s">
        <v>2134</v>
      </c>
      <c r="K5113" t="s">
        <v>44272</v>
      </c>
      <c r="L5113" t="s">
        <v>44273</v>
      </c>
      <c r="M5113" t="s">
        <v>44274</v>
      </c>
    </row>
    <row r="5114" spans="1:13">
      <c r="A5114" t="s">
        <v>177</v>
      </c>
      <c r="B5114" t="s">
        <v>177</v>
      </c>
      <c r="C5114" t="s">
        <v>1550</v>
      </c>
      <c r="D5114" t="s">
        <v>152</v>
      </c>
      <c r="E5114" t="s">
        <v>246</v>
      </c>
      <c r="F5114" t="s">
        <v>11</v>
      </c>
      <c r="G5114" t="s">
        <v>44275</v>
      </c>
      <c r="H5114" t="s">
        <v>3051</v>
      </c>
      <c r="I5114" t="s">
        <v>44276</v>
      </c>
      <c r="J5114" t="s">
        <v>1918</v>
      </c>
      <c r="K5114" t="s">
        <v>44277</v>
      </c>
      <c r="L5114" t="s">
        <v>44278</v>
      </c>
      <c r="M5114" t="s">
        <v>44279</v>
      </c>
    </row>
    <row r="5115" spans="1:13">
      <c r="A5115" t="s">
        <v>177</v>
      </c>
      <c r="B5115" t="s">
        <v>177</v>
      </c>
      <c r="C5115" t="s">
        <v>1550</v>
      </c>
      <c r="D5115" t="s">
        <v>152</v>
      </c>
      <c r="E5115" t="s">
        <v>246</v>
      </c>
      <c r="F5115" t="s">
        <v>20</v>
      </c>
      <c r="G5115" t="s">
        <v>44280</v>
      </c>
      <c r="H5115" t="s">
        <v>1332</v>
      </c>
      <c r="I5115" t="s">
        <v>44281</v>
      </c>
      <c r="J5115" t="s">
        <v>1961</v>
      </c>
      <c r="K5115" t="s">
        <v>44282</v>
      </c>
      <c r="L5115" t="s">
        <v>44283</v>
      </c>
      <c r="M5115" t="s">
        <v>44284</v>
      </c>
    </row>
    <row r="5116" spans="1:13">
      <c r="A5116" t="s">
        <v>177</v>
      </c>
      <c r="B5116" t="s">
        <v>177</v>
      </c>
      <c r="C5116" t="s">
        <v>1550</v>
      </c>
      <c r="D5116" t="s">
        <v>152</v>
      </c>
      <c r="E5116" t="s">
        <v>254</v>
      </c>
      <c r="F5116" t="s">
        <v>3</v>
      </c>
      <c r="G5116" t="s">
        <v>44285</v>
      </c>
      <c r="H5116" t="s">
        <v>8389</v>
      </c>
      <c r="I5116" t="s">
        <v>44286</v>
      </c>
      <c r="J5116" t="s">
        <v>4954</v>
      </c>
      <c r="K5116" t="s">
        <v>44287</v>
      </c>
      <c r="L5116" t="s">
        <v>44288</v>
      </c>
      <c r="M5116" t="s">
        <v>44289</v>
      </c>
    </row>
    <row r="5117" spans="1:13">
      <c r="A5117" t="s">
        <v>177</v>
      </c>
      <c r="B5117" t="s">
        <v>177</v>
      </c>
      <c r="C5117" t="s">
        <v>1550</v>
      </c>
      <c r="D5117" t="s">
        <v>152</v>
      </c>
      <c r="E5117" t="s">
        <v>254</v>
      </c>
      <c r="F5117" t="s">
        <v>10</v>
      </c>
      <c r="G5117" t="s">
        <v>44290</v>
      </c>
      <c r="H5117" t="s">
        <v>10792</v>
      </c>
      <c r="I5117" t="s">
        <v>44291</v>
      </c>
      <c r="J5117" t="s">
        <v>8355</v>
      </c>
      <c r="K5117" t="s">
        <v>44292</v>
      </c>
      <c r="L5117" t="s">
        <v>44293</v>
      </c>
      <c r="M5117" t="s">
        <v>44294</v>
      </c>
    </row>
    <row r="5118" spans="1:13">
      <c r="A5118" t="s">
        <v>177</v>
      </c>
      <c r="B5118" t="s">
        <v>177</v>
      </c>
      <c r="C5118" t="s">
        <v>1550</v>
      </c>
      <c r="D5118" t="s">
        <v>152</v>
      </c>
      <c r="E5118" t="s">
        <v>254</v>
      </c>
      <c r="F5118" t="s">
        <v>2</v>
      </c>
      <c r="G5118" t="s">
        <v>44295</v>
      </c>
      <c r="H5118" t="s">
        <v>2980</v>
      </c>
      <c r="I5118" t="s">
        <v>44296</v>
      </c>
      <c r="J5118" t="s">
        <v>4325</v>
      </c>
      <c r="K5118" t="s">
        <v>44156</v>
      </c>
      <c r="L5118" t="s">
        <v>44297</v>
      </c>
      <c r="M5118" t="s">
        <v>44298</v>
      </c>
    </row>
    <row r="5119" spans="1:13">
      <c r="A5119" t="s">
        <v>177</v>
      </c>
      <c r="B5119" t="s">
        <v>177</v>
      </c>
      <c r="C5119" t="s">
        <v>1550</v>
      </c>
      <c r="D5119" t="s">
        <v>152</v>
      </c>
      <c r="E5119" t="s">
        <v>254</v>
      </c>
      <c r="F5119" t="s">
        <v>4</v>
      </c>
      <c r="G5119" t="s">
        <v>44299</v>
      </c>
      <c r="H5119" t="s">
        <v>2572</v>
      </c>
      <c r="I5119" t="s">
        <v>44300</v>
      </c>
      <c r="J5119" t="s">
        <v>1719</v>
      </c>
      <c r="K5119" t="s">
        <v>44301</v>
      </c>
      <c r="L5119" t="s">
        <v>44302</v>
      </c>
      <c r="M5119" t="s">
        <v>44303</v>
      </c>
    </row>
    <row r="5120" spans="1:13">
      <c r="A5120" t="s">
        <v>177</v>
      </c>
      <c r="B5120" t="s">
        <v>177</v>
      </c>
      <c r="C5120" t="s">
        <v>1550</v>
      </c>
      <c r="D5120" t="s">
        <v>152</v>
      </c>
      <c r="E5120" t="s">
        <v>254</v>
      </c>
      <c r="F5120" t="s">
        <v>11</v>
      </c>
      <c r="G5120" t="s">
        <v>44304</v>
      </c>
      <c r="H5120" t="s">
        <v>2634</v>
      </c>
      <c r="I5120" t="s">
        <v>44305</v>
      </c>
      <c r="J5120" t="s">
        <v>1810</v>
      </c>
      <c r="K5120" t="s">
        <v>44306</v>
      </c>
      <c r="L5120" t="s">
        <v>44307</v>
      </c>
      <c r="M5120" t="s">
        <v>44308</v>
      </c>
    </row>
    <row r="5121" spans="1:13">
      <c r="A5121" t="s">
        <v>177</v>
      </c>
      <c r="B5121" t="s">
        <v>177</v>
      </c>
      <c r="C5121" t="s">
        <v>1550</v>
      </c>
      <c r="D5121" t="s">
        <v>152</v>
      </c>
      <c r="E5121" t="s">
        <v>254</v>
      </c>
      <c r="F5121" t="s">
        <v>20</v>
      </c>
      <c r="G5121" t="s">
        <v>44309</v>
      </c>
      <c r="H5121" t="s">
        <v>2655</v>
      </c>
      <c r="I5121" t="s">
        <v>44310</v>
      </c>
      <c r="J5121" t="s">
        <v>2052</v>
      </c>
      <c r="K5121" t="s">
        <v>44311</v>
      </c>
      <c r="L5121" t="s">
        <v>41162</v>
      </c>
      <c r="M5121" t="s">
        <v>44312</v>
      </c>
    </row>
    <row r="5122" spans="1:13">
      <c r="A5122" t="s">
        <v>177</v>
      </c>
      <c r="B5122" t="s">
        <v>177</v>
      </c>
      <c r="C5122" t="s">
        <v>1550</v>
      </c>
      <c r="D5122" t="s">
        <v>152</v>
      </c>
      <c r="E5122" t="s">
        <v>197</v>
      </c>
      <c r="F5122" t="s">
        <v>3</v>
      </c>
      <c r="G5122" t="s">
        <v>44313</v>
      </c>
      <c r="H5122" t="s">
        <v>8952</v>
      </c>
      <c r="I5122" t="s">
        <v>44314</v>
      </c>
      <c r="J5122" t="s">
        <v>3276</v>
      </c>
      <c r="K5122" t="s">
        <v>44315</v>
      </c>
      <c r="L5122" t="s">
        <v>44316</v>
      </c>
      <c r="M5122" t="s">
        <v>44317</v>
      </c>
    </row>
    <row r="5123" spans="1:13">
      <c r="A5123" t="s">
        <v>177</v>
      </c>
      <c r="B5123" t="s">
        <v>177</v>
      </c>
      <c r="C5123" t="s">
        <v>1550</v>
      </c>
      <c r="D5123" t="s">
        <v>152</v>
      </c>
      <c r="E5123" t="s">
        <v>197</v>
      </c>
      <c r="F5123" t="s">
        <v>10</v>
      </c>
      <c r="G5123" t="s">
        <v>44318</v>
      </c>
      <c r="H5123" t="s">
        <v>13399</v>
      </c>
      <c r="I5123" t="s">
        <v>44319</v>
      </c>
      <c r="J5123" t="s">
        <v>2507</v>
      </c>
      <c r="K5123" t="s">
        <v>44320</v>
      </c>
      <c r="L5123" t="s">
        <v>44321</v>
      </c>
      <c r="M5123" t="s">
        <v>44322</v>
      </c>
    </row>
    <row r="5124" spans="1:13">
      <c r="A5124" t="s">
        <v>177</v>
      </c>
      <c r="B5124" t="s">
        <v>177</v>
      </c>
      <c r="C5124" t="s">
        <v>1550</v>
      </c>
      <c r="D5124" t="s">
        <v>152</v>
      </c>
      <c r="E5124" t="s">
        <v>197</v>
      </c>
      <c r="F5124" t="s">
        <v>2</v>
      </c>
      <c r="G5124" t="s">
        <v>44323</v>
      </c>
      <c r="H5124" t="s">
        <v>2225</v>
      </c>
      <c r="I5124" t="s">
        <v>44324</v>
      </c>
      <c r="J5124" t="s">
        <v>2818</v>
      </c>
      <c r="K5124" t="s">
        <v>44325</v>
      </c>
      <c r="L5124" t="s">
        <v>44326</v>
      </c>
      <c r="M5124" t="s">
        <v>44327</v>
      </c>
    </row>
    <row r="5125" spans="1:13">
      <c r="A5125" t="s">
        <v>177</v>
      </c>
      <c r="B5125" t="s">
        <v>177</v>
      </c>
      <c r="C5125" t="s">
        <v>1550</v>
      </c>
      <c r="D5125" t="s">
        <v>152</v>
      </c>
      <c r="E5125" t="s">
        <v>197</v>
      </c>
      <c r="F5125" t="s">
        <v>4</v>
      </c>
      <c r="G5125" t="s">
        <v>44328</v>
      </c>
      <c r="H5125" t="s">
        <v>3389</v>
      </c>
      <c r="I5125" t="s">
        <v>44329</v>
      </c>
      <c r="J5125" t="s">
        <v>1764</v>
      </c>
      <c r="K5125" t="s">
        <v>44330</v>
      </c>
      <c r="L5125" t="s">
        <v>44331</v>
      </c>
      <c r="M5125" t="s">
        <v>44332</v>
      </c>
    </row>
    <row r="5126" spans="1:13">
      <c r="A5126" t="s">
        <v>177</v>
      </c>
      <c r="B5126" t="s">
        <v>177</v>
      </c>
      <c r="C5126" t="s">
        <v>1550</v>
      </c>
      <c r="D5126" t="s">
        <v>152</v>
      </c>
      <c r="E5126" t="s">
        <v>197</v>
      </c>
      <c r="F5126" t="s">
        <v>11</v>
      </c>
      <c r="G5126" t="s">
        <v>44333</v>
      </c>
      <c r="H5126" t="s">
        <v>1947</v>
      </c>
      <c r="I5126" t="s">
        <v>44334</v>
      </c>
      <c r="J5126" t="s">
        <v>1546</v>
      </c>
      <c r="K5126" t="s">
        <v>44250</v>
      </c>
      <c r="L5126" t="s">
        <v>44335</v>
      </c>
      <c r="M5126" t="s">
        <v>44336</v>
      </c>
    </row>
    <row r="5127" spans="1:13">
      <c r="A5127" t="s">
        <v>177</v>
      </c>
      <c r="B5127" t="s">
        <v>177</v>
      </c>
      <c r="C5127" t="s">
        <v>1550</v>
      </c>
      <c r="D5127" t="s">
        <v>152</v>
      </c>
      <c r="E5127" t="s">
        <v>197</v>
      </c>
      <c r="F5127" t="s">
        <v>20</v>
      </c>
      <c r="G5127" t="s">
        <v>44337</v>
      </c>
      <c r="H5127" t="s">
        <v>2529</v>
      </c>
      <c r="I5127" t="s">
        <v>44338</v>
      </c>
      <c r="J5127" t="s">
        <v>1721</v>
      </c>
      <c r="K5127" t="s">
        <v>44217</v>
      </c>
      <c r="L5127" t="s">
        <v>44339</v>
      </c>
      <c r="M5127" t="s">
        <v>44340</v>
      </c>
    </row>
    <row r="5128" spans="1:13">
      <c r="A5128" t="s">
        <v>177</v>
      </c>
      <c r="B5128" t="s">
        <v>177</v>
      </c>
      <c r="C5128" t="s">
        <v>1550</v>
      </c>
      <c r="D5128" t="s">
        <v>152</v>
      </c>
      <c r="E5128" t="s">
        <v>269</v>
      </c>
      <c r="F5128" t="s">
        <v>3</v>
      </c>
      <c r="G5128" t="s">
        <v>44341</v>
      </c>
      <c r="H5128" t="s">
        <v>11316</v>
      </c>
      <c r="I5128" t="s">
        <v>44342</v>
      </c>
      <c r="J5128" t="s">
        <v>11150</v>
      </c>
      <c r="K5128" t="s">
        <v>44343</v>
      </c>
      <c r="L5128" t="s">
        <v>44344</v>
      </c>
      <c r="M5128" t="s">
        <v>44345</v>
      </c>
    </row>
    <row r="5129" spans="1:13">
      <c r="A5129" t="s">
        <v>177</v>
      </c>
      <c r="B5129" t="s">
        <v>177</v>
      </c>
      <c r="C5129" t="s">
        <v>1550</v>
      </c>
      <c r="D5129" t="s">
        <v>152</v>
      </c>
      <c r="E5129" t="s">
        <v>269</v>
      </c>
      <c r="F5129" t="s">
        <v>10</v>
      </c>
      <c r="G5129" t="s">
        <v>44346</v>
      </c>
      <c r="H5129" t="s">
        <v>12013</v>
      </c>
      <c r="I5129" t="s">
        <v>44347</v>
      </c>
      <c r="J5129" t="s">
        <v>8622</v>
      </c>
      <c r="K5129" t="s">
        <v>44348</v>
      </c>
      <c r="L5129" t="s">
        <v>44349</v>
      </c>
      <c r="M5129" t="s">
        <v>44350</v>
      </c>
    </row>
    <row r="5130" spans="1:13">
      <c r="A5130" t="s">
        <v>177</v>
      </c>
      <c r="B5130" t="s">
        <v>177</v>
      </c>
      <c r="C5130" t="s">
        <v>1550</v>
      </c>
      <c r="D5130" t="s">
        <v>152</v>
      </c>
      <c r="E5130" t="s">
        <v>269</v>
      </c>
      <c r="F5130" t="s">
        <v>2</v>
      </c>
      <c r="G5130" t="s">
        <v>44351</v>
      </c>
      <c r="H5130" t="s">
        <v>3321</v>
      </c>
      <c r="I5130" t="s">
        <v>44352</v>
      </c>
      <c r="J5130" t="s">
        <v>2529</v>
      </c>
      <c r="K5130" t="s">
        <v>44353</v>
      </c>
      <c r="L5130" t="s">
        <v>44354</v>
      </c>
      <c r="M5130" t="s">
        <v>44355</v>
      </c>
    </row>
    <row r="5131" spans="1:13">
      <c r="A5131" t="s">
        <v>177</v>
      </c>
      <c r="B5131" t="s">
        <v>177</v>
      </c>
      <c r="C5131" t="s">
        <v>1550</v>
      </c>
      <c r="D5131" t="s">
        <v>152</v>
      </c>
      <c r="E5131" t="s">
        <v>269</v>
      </c>
      <c r="F5131" t="s">
        <v>4</v>
      </c>
      <c r="G5131" t="s">
        <v>44356</v>
      </c>
      <c r="H5131" t="s">
        <v>926</v>
      </c>
      <c r="I5131" t="s">
        <v>44357</v>
      </c>
      <c r="J5131" t="s">
        <v>1657</v>
      </c>
      <c r="K5131" t="s">
        <v>44358</v>
      </c>
      <c r="L5131" t="s">
        <v>44359</v>
      </c>
      <c r="M5131" t="s">
        <v>44360</v>
      </c>
    </row>
    <row r="5132" spans="1:13">
      <c r="A5132" t="s">
        <v>177</v>
      </c>
      <c r="B5132" t="s">
        <v>177</v>
      </c>
      <c r="C5132" t="s">
        <v>1550</v>
      </c>
      <c r="D5132" t="s">
        <v>152</v>
      </c>
      <c r="E5132" t="s">
        <v>269</v>
      </c>
      <c r="F5132" t="s">
        <v>11</v>
      </c>
      <c r="G5132" t="s">
        <v>44361</v>
      </c>
      <c r="H5132" t="s">
        <v>2442</v>
      </c>
      <c r="I5132" t="s">
        <v>44362</v>
      </c>
      <c r="J5132" t="s">
        <v>1592</v>
      </c>
      <c r="K5132" t="s">
        <v>44247</v>
      </c>
      <c r="L5132" t="s">
        <v>44363</v>
      </c>
      <c r="M5132" t="s">
        <v>44364</v>
      </c>
    </row>
    <row r="5133" spans="1:13">
      <c r="A5133" t="s">
        <v>177</v>
      </c>
      <c r="B5133" t="s">
        <v>177</v>
      </c>
      <c r="C5133" t="s">
        <v>1550</v>
      </c>
      <c r="D5133" t="s">
        <v>152</v>
      </c>
      <c r="E5133" t="s">
        <v>269</v>
      </c>
      <c r="F5133" t="s">
        <v>20</v>
      </c>
      <c r="G5133" t="s">
        <v>44365</v>
      </c>
      <c r="H5133" t="s">
        <v>1936</v>
      </c>
      <c r="I5133" t="s">
        <v>44366</v>
      </c>
      <c r="J5133" t="s">
        <v>1939</v>
      </c>
      <c r="K5133" t="s">
        <v>30184</v>
      </c>
      <c r="L5133" t="s">
        <v>44367</v>
      </c>
      <c r="M5133" t="s">
        <v>44368</v>
      </c>
    </row>
    <row r="5134" spans="1:13">
      <c r="A5134" t="s">
        <v>177</v>
      </c>
      <c r="B5134" t="s">
        <v>177</v>
      </c>
      <c r="C5134" t="s">
        <v>1550</v>
      </c>
      <c r="D5134" t="s">
        <v>153</v>
      </c>
      <c r="E5134" t="s">
        <v>277</v>
      </c>
      <c r="F5134" t="s">
        <v>3</v>
      </c>
      <c r="G5134" t="s">
        <v>44369</v>
      </c>
      <c r="H5134" t="s">
        <v>2411</v>
      </c>
      <c r="I5134" t="s">
        <v>44370</v>
      </c>
      <c r="J5134" t="s">
        <v>1291</v>
      </c>
      <c r="K5134" t="s">
        <v>44371</v>
      </c>
      <c r="L5134" t="s">
        <v>44372</v>
      </c>
      <c r="M5134" t="s">
        <v>44373</v>
      </c>
    </row>
    <row r="5135" spans="1:13">
      <c r="A5135" t="s">
        <v>177</v>
      </c>
      <c r="B5135" t="s">
        <v>177</v>
      </c>
      <c r="C5135" t="s">
        <v>1550</v>
      </c>
      <c r="D5135" t="s">
        <v>153</v>
      </c>
      <c r="E5135" t="s">
        <v>277</v>
      </c>
      <c r="F5135" t="s">
        <v>10</v>
      </c>
      <c r="G5135" t="s">
        <v>44374</v>
      </c>
      <c r="H5135" t="s">
        <v>14386</v>
      </c>
      <c r="I5135" t="s">
        <v>44375</v>
      </c>
      <c r="J5135" t="s">
        <v>1021</v>
      </c>
      <c r="K5135" t="s">
        <v>44376</v>
      </c>
      <c r="L5135" t="s">
        <v>44377</v>
      </c>
      <c r="M5135" t="s">
        <v>44378</v>
      </c>
    </row>
    <row r="5136" spans="1:13">
      <c r="A5136" t="s">
        <v>177</v>
      </c>
      <c r="B5136" t="s">
        <v>177</v>
      </c>
      <c r="C5136" t="s">
        <v>1550</v>
      </c>
      <c r="D5136" t="s">
        <v>153</v>
      </c>
      <c r="E5136" t="s">
        <v>277</v>
      </c>
      <c r="F5136" t="s">
        <v>2</v>
      </c>
      <c r="G5136" t="s">
        <v>44379</v>
      </c>
      <c r="H5136" t="s">
        <v>9482</v>
      </c>
      <c r="I5136" t="s">
        <v>44380</v>
      </c>
      <c r="J5136" t="s">
        <v>3109</v>
      </c>
      <c r="K5136" t="s">
        <v>44381</v>
      </c>
      <c r="L5136" t="s">
        <v>44382</v>
      </c>
      <c r="M5136" t="s">
        <v>44383</v>
      </c>
    </row>
    <row r="5137" spans="1:13">
      <c r="A5137" t="s">
        <v>177</v>
      </c>
      <c r="B5137" t="s">
        <v>177</v>
      </c>
      <c r="C5137" t="s">
        <v>1550</v>
      </c>
      <c r="D5137" t="s">
        <v>153</v>
      </c>
      <c r="E5137" t="s">
        <v>277</v>
      </c>
      <c r="F5137" t="s">
        <v>4</v>
      </c>
      <c r="G5137" t="s">
        <v>44384</v>
      </c>
      <c r="H5137" t="s">
        <v>3051</v>
      </c>
      <c r="I5137" t="s">
        <v>44276</v>
      </c>
      <c r="J5137" t="s">
        <v>2384</v>
      </c>
      <c r="K5137" t="s">
        <v>44385</v>
      </c>
      <c r="L5137" t="s">
        <v>44386</v>
      </c>
      <c r="M5137" t="s">
        <v>44387</v>
      </c>
    </row>
    <row r="5138" spans="1:13">
      <c r="A5138" t="s">
        <v>177</v>
      </c>
      <c r="B5138" t="s">
        <v>177</v>
      </c>
      <c r="C5138" t="s">
        <v>1550</v>
      </c>
      <c r="D5138" t="s">
        <v>153</v>
      </c>
      <c r="E5138" t="s">
        <v>277</v>
      </c>
      <c r="F5138" t="s">
        <v>11</v>
      </c>
      <c r="G5138" t="s">
        <v>44388</v>
      </c>
      <c r="H5138" t="s">
        <v>7723</v>
      </c>
      <c r="I5138" t="s">
        <v>44389</v>
      </c>
      <c r="J5138" t="s">
        <v>2007</v>
      </c>
      <c r="K5138" t="s">
        <v>44390</v>
      </c>
      <c r="L5138" t="s">
        <v>44391</v>
      </c>
      <c r="M5138" t="s">
        <v>44392</v>
      </c>
    </row>
    <row r="5139" spans="1:13">
      <c r="A5139" t="s">
        <v>177</v>
      </c>
      <c r="B5139" t="s">
        <v>177</v>
      </c>
      <c r="C5139" t="s">
        <v>1550</v>
      </c>
      <c r="D5139" t="s">
        <v>153</v>
      </c>
      <c r="E5139" t="s">
        <v>277</v>
      </c>
      <c r="F5139" t="s">
        <v>20</v>
      </c>
      <c r="G5139" t="s">
        <v>44393</v>
      </c>
      <c r="H5139" t="s">
        <v>1161</v>
      </c>
      <c r="I5139" t="s">
        <v>44394</v>
      </c>
      <c r="J5139" t="s">
        <v>1984</v>
      </c>
      <c r="K5139" t="s">
        <v>44395</v>
      </c>
      <c r="L5139" t="s">
        <v>24864</v>
      </c>
      <c r="M5139" t="s">
        <v>44396</v>
      </c>
    </row>
    <row r="5140" spans="1:13">
      <c r="A5140" t="s">
        <v>177</v>
      </c>
      <c r="B5140" t="s">
        <v>177</v>
      </c>
      <c r="C5140" t="s">
        <v>1550</v>
      </c>
      <c r="D5140" t="s">
        <v>153</v>
      </c>
      <c r="E5140" t="s">
        <v>188</v>
      </c>
      <c r="F5140" t="s">
        <v>3</v>
      </c>
      <c r="G5140" t="s">
        <v>44397</v>
      </c>
      <c r="H5140" t="s">
        <v>6838</v>
      </c>
      <c r="I5140" t="s">
        <v>44398</v>
      </c>
      <c r="J5140" t="s">
        <v>5857</v>
      </c>
      <c r="K5140" t="s">
        <v>44399</v>
      </c>
      <c r="L5140" t="s">
        <v>44400</v>
      </c>
      <c r="M5140" t="s">
        <v>44401</v>
      </c>
    </row>
    <row r="5141" spans="1:13">
      <c r="A5141" t="s">
        <v>177</v>
      </c>
      <c r="B5141" t="s">
        <v>177</v>
      </c>
      <c r="C5141" t="s">
        <v>1550</v>
      </c>
      <c r="D5141" t="s">
        <v>153</v>
      </c>
      <c r="E5141" t="s">
        <v>188</v>
      </c>
      <c r="F5141" t="s">
        <v>10</v>
      </c>
      <c r="G5141" t="s">
        <v>44402</v>
      </c>
      <c r="H5141" t="s">
        <v>14037</v>
      </c>
      <c r="I5141" t="s">
        <v>44403</v>
      </c>
      <c r="J5141" t="s">
        <v>1728</v>
      </c>
      <c r="K5141" t="s">
        <v>15944</v>
      </c>
      <c r="L5141" t="s">
        <v>44404</v>
      </c>
      <c r="M5141" t="s">
        <v>44405</v>
      </c>
    </row>
    <row r="5142" spans="1:13">
      <c r="A5142" t="s">
        <v>177</v>
      </c>
      <c r="B5142" t="s">
        <v>177</v>
      </c>
      <c r="C5142" t="s">
        <v>1550</v>
      </c>
      <c r="D5142" t="s">
        <v>153</v>
      </c>
      <c r="E5142" t="s">
        <v>188</v>
      </c>
      <c r="F5142" t="s">
        <v>2</v>
      </c>
      <c r="G5142" t="s">
        <v>44406</v>
      </c>
      <c r="H5142" t="s">
        <v>3937</v>
      </c>
      <c r="I5142" t="s">
        <v>44407</v>
      </c>
      <c r="J5142" t="s">
        <v>1947</v>
      </c>
      <c r="K5142" t="s">
        <v>44146</v>
      </c>
      <c r="L5142" t="s">
        <v>44408</v>
      </c>
      <c r="M5142" t="s">
        <v>44409</v>
      </c>
    </row>
    <row r="5143" spans="1:13">
      <c r="A5143" t="s">
        <v>177</v>
      </c>
      <c r="B5143" t="s">
        <v>177</v>
      </c>
      <c r="C5143" t="s">
        <v>1550</v>
      </c>
      <c r="D5143" t="s">
        <v>153</v>
      </c>
      <c r="E5143" t="s">
        <v>188</v>
      </c>
      <c r="F5143" t="s">
        <v>4</v>
      </c>
      <c r="G5143" t="s">
        <v>44410</v>
      </c>
      <c r="H5143" t="s">
        <v>1946</v>
      </c>
      <c r="I5143" t="s">
        <v>44411</v>
      </c>
      <c r="J5143" t="s">
        <v>2007</v>
      </c>
      <c r="K5143" t="s">
        <v>44390</v>
      </c>
      <c r="L5143" t="s">
        <v>44412</v>
      </c>
      <c r="M5143" t="s">
        <v>44413</v>
      </c>
    </row>
    <row r="5144" spans="1:13">
      <c r="A5144" t="s">
        <v>177</v>
      </c>
      <c r="B5144" t="s">
        <v>177</v>
      </c>
      <c r="C5144" t="s">
        <v>1550</v>
      </c>
      <c r="D5144" t="s">
        <v>153</v>
      </c>
      <c r="E5144" t="s">
        <v>188</v>
      </c>
      <c r="F5144" t="s">
        <v>11</v>
      </c>
      <c r="G5144" t="s">
        <v>44414</v>
      </c>
      <c r="H5144" t="s">
        <v>2206</v>
      </c>
      <c r="I5144" t="s">
        <v>44415</v>
      </c>
      <c r="J5144" t="s">
        <v>1744</v>
      </c>
      <c r="K5144" t="s">
        <v>44416</v>
      </c>
      <c r="L5144" t="s">
        <v>44417</v>
      </c>
      <c r="M5144" t="s">
        <v>44418</v>
      </c>
    </row>
    <row r="5145" spans="1:13">
      <c r="A5145" t="s">
        <v>177</v>
      </c>
      <c r="B5145" t="s">
        <v>177</v>
      </c>
      <c r="C5145" t="s">
        <v>1550</v>
      </c>
      <c r="D5145" t="s">
        <v>153</v>
      </c>
      <c r="E5145" t="s">
        <v>188</v>
      </c>
      <c r="F5145" t="s">
        <v>20</v>
      </c>
      <c r="G5145" t="s">
        <v>44419</v>
      </c>
      <c r="H5145" t="s">
        <v>3056</v>
      </c>
      <c r="I5145" t="s">
        <v>44420</v>
      </c>
      <c r="J5145" t="s">
        <v>2052</v>
      </c>
      <c r="K5145" t="s">
        <v>44311</v>
      </c>
      <c r="L5145" t="s">
        <v>18986</v>
      </c>
      <c r="M5145" t="s">
        <v>44421</v>
      </c>
    </row>
    <row r="5146" spans="1:13">
      <c r="A5146" t="s">
        <v>177</v>
      </c>
      <c r="B5146" t="s">
        <v>177</v>
      </c>
      <c r="C5146" t="s">
        <v>1550</v>
      </c>
      <c r="D5146" t="s">
        <v>153</v>
      </c>
      <c r="E5146" t="s">
        <v>292</v>
      </c>
      <c r="F5146" t="s">
        <v>3</v>
      </c>
      <c r="G5146" t="s">
        <v>44422</v>
      </c>
      <c r="H5146" t="s">
        <v>2329</v>
      </c>
      <c r="I5146" t="s">
        <v>44423</v>
      </c>
      <c r="J5146" t="s">
        <v>2145</v>
      </c>
      <c r="K5146" t="s">
        <v>44424</v>
      </c>
      <c r="L5146" t="s">
        <v>44425</v>
      </c>
      <c r="M5146" t="s">
        <v>44426</v>
      </c>
    </row>
    <row r="5147" spans="1:13">
      <c r="A5147" t="s">
        <v>177</v>
      </c>
      <c r="B5147" t="s">
        <v>177</v>
      </c>
      <c r="C5147" t="s">
        <v>1550</v>
      </c>
      <c r="D5147" t="s">
        <v>153</v>
      </c>
      <c r="E5147" t="s">
        <v>292</v>
      </c>
      <c r="F5147" t="s">
        <v>10</v>
      </c>
      <c r="G5147" t="s">
        <v>44427</v>
      </c>
      <c r="H5147" t="s">
        <v>2099</v>
      </c>
      <c r="I5147" t="s">
        <v>44428</v>
      </c>
      <c r="J5147" t="s">
        <v>6161</v>
      </c>
      <c r="K5147" t="s">
        <v>44429</v>
      </c>
      <c r="L5147" t="s">
        <v>44430</v>
      </c>
      <c r="M5147" t="s">
        <v>44431</v>
      </c>
    </row>
    <row r="5148" spans="1:13">
      <c r="A5148" t="s">
        <v>177</v>
      </c>
      <c r="B5148" t="s">
        <v>177</v>
      </c>
      <c r="C5148" t="s">
        <v>1550</v>
      </c>
      <c r="D5148" t="s">
        <v>153</v>
      </c>
      <c r="E5148" t="s">
        <v>292</v>
      </c>
      <c r="F5148" t="s">
        <v>2</v>
      </c>
      <c r="G5148" t="s">
        <v>44432</v>
      </c>
      <c r="H5148" t="s">
        <v>1840</v>
      </c>
      <c r="I5148" t="s">
        <v>44433</v>
      </c>
      <c r="J5148" t="s">
        <v>921</v>
      </c>
      <c r="K5148" t="s">
        <v>44434</v>
      </c>
      <c r="L5148" t="s">
        <v>18107</v>
      </c>
      <c r="M5148" t="s">
        <v>44435</v>
      </c>
    </row>
    <row r="5149" spans="1:13">
      <c r="A5149" t="s">
        <v>177</v>
      </c>
      <c r="B5149" t="s">
        <v>177</v>
      </c>
      <c r="C5149" t="s">
        <v>1550</v>
      </c>
      <c r="D5149" t="s">
        <v>153</v>
      </c>
      <c r="E5149" t="s">
        <v>292</v>
      </c>
      <c r="F5149" t="s">
        <v>4</v>
      </c>
      <c r="G5149" t="s">
        <v>44436</v>
      </c>
      <c r="H5149" t="s">
        <v>3623</v>
      </c>
      <c r="I5149" t="s">
        <v>44437</v>
      </c>
      <c r="J5149" t="s">
        <v>1897</v>
      </c>
      <c r="K5149" t="s">
        <v>44438</v>
      </c>
      <c r="L5149" t="s">
        <v>44439</v>
      </c>
      <c r="M5149" t="s">
        <v>44440</v>
      </c>
    </row>
    <row r="5150" spans="1:13">
      <c r="A5150" t="s">
        <v>177</v>
      </c>
      <c r="B5150" t="s">
        <v>177</v>
      </c>
      <c r="C5150" t="s">
        <v>1550</v>
      </c>
      <c r="D5150" t="s">
        <v>153</v>
      </c>
      <c r="E5150" t="s">
        <v>292</v>
      </c>
      <c r="F5150" t="s">
        <v>11</v>
      </c>
      <c r="G5150" t="s">
        <v>44441</v>
      </c>
      <c r="H5150" t="s">
        <v>2551</v>
      </c>
      <c r="I5150" t="s">
        <v>44442</v>
      </c>
      <c r="J5150" t="s">
        <v>1502</v>
      </c>
      <c r="K5150" t="s">
        <v>44443</v>
      </c>
      <c r="L5150" t="s">
        <v>44444</v>
      </c>
      <c r="M5150" t="s">
        <v>44445</v>
      </c>
    </row>
    <row r="5151" spans="1:13">
      <c r="A5151" t="s">
        <v>177</v>
      </c>
      <c r="B5151" t="s">
        <v>177</v>
      </c>
      <c r="C5151" t="s">
        <v>1550</v>
      </c>
      <c r="D5151" t="s">
        <v>153</v>
      </c>
      <c r="E5151" t="s">
        <v>292</v>
      </c>
      <c r="F5151" t="s">
        <v>20</v>
      </c>
      <c r="G5151" t="s">
        <v>44446</v>
      </c>
      <c r="H5151" t="s">
        <v>2615</v>
      </c>
      <c r="I5151" t="s">
        <v>44447</v>
      </c>
      <c r="J5151" t="s">
        <v>1897</v>
      </c>
      <c r="K5151" t="s">
        <v>44438</v>
      </c>
      <c r="L5151" t="s">
        <v>44448</v>
      </c>
      <c r="M5151" t="s">
        <v>44449</v>
      </c>
    </row>
    <row r="5152" spans="1:13">
      <c r="A5152" t="s">
        <v>177</v>
      </c>
      <c r="B5152" t="s">
        <v>177</v>
      </c>
      <c r="C5152" t="s">
        <v>1550</v>
      </c>
      <c r="D5152" t="s">
        <v>153</v>
      </c>
      <c r="E5152" t="s">
        <v>300</v>
      </c>
      <c r="F5152" t="s">
        <v>3</v>
      </c>
      <c r="G5152" t="s">
        <v>44450</v>
      </c>
      <c r="H5152" t="s">
        <v>12350</v>
      </c>
      <c r="I5152" t="s">
        <v>44451</v>
      </c>
      <c r="J5152" t="s">
        <v>2449</v>
      </c>
      <c r="K5152" t="s">
        <v>44452</v>
      </c>
      <c r="L5152" t="s">
        <v>44453</v>
      </c>
      <c r="M5152" t="s">
        <v>44454</v>
      </c>
    </row>
    <row r="5153" spans="1:13">
      <c r="A5153" t="s">
        <v>177</v>
      </c>
      <c r="B5153" t="s">
        <v>177</v>
      </c>
      <c r="C5153" t="s">
        <v>1550</v>
      </c>
      <c r="D5153" t="s">
        <v>153</v>
      </c>
      <c r="E5153" t="s">
        <v>300</v>
      </c>
      <c r="F5153" t="s">
        <v>10</v>
      </c>
      <c r="G5153" t="s">
        <v>44455</v>
      </c>
      <c r="H5153" t="s">
        <v>11328</v>
      </c>
      <c r="I5153" t="s">
        <v>44456</v>
      </c>
      <c r="J5153" t="s">
        <v>4433</v>
      </c>
      <c r="K5153" t="s">
        <v>44457</v>
      </c>
      <c r="L5153" t="s">
        <v>44458</v>
      </c>
      <c r="M5153" t="s">
        <v>41542</v>
      </c>
    </row>
    <row r="5154" spans="1:13">
      <c r="A5154" t="s">
        <v>177</v>
      </c>
      <c r="B5154" t="s">
        <v>177</v>
      </c>
      <c r="C5154" t="s">
        <v>1550</v>
      </c>
      <c r="D5154" t="s">
        <v>153</v>
      </c>
      <c r="E5154" t="s">
        <v>300</v>
      </c>
      <c r="F5154" t="s">
        <v>2</v>
      </c>
      <c r="G5154" t="s">
        <v>44459</v>
      </c>
      <c r="H5154" t="s">
        <v>3473</v>
      </c>
      <c r="I5154" t="s">
        <v>44460</v>
      </c>
      <c r="J5154" t="s">
        <v>2566</v>
      </c>
      <c r="K5154" t="s">
        <v>44461</v>
      </c>
      <c r="L5154" t="s">
        <v>44462</v>
      </c>
      <c r="M5154" t="s">
        <v>44463</v>
      </c>
    </row>
    <row r="5155" spans="1:13">
      <c r="A5155" t="s">
        <v>177</v>
      </c>
      <c r="B5155" t="s">
        <v>177</v>
      </c>
      <c r="C5155" t="s">
        <v>1550</v>
      </c>
      <c r="D5155" t="s">
        <v>153</v>
      </c>
      <c r="E5155" t="s">
        <v>300</v>
      </c>
      <c r="F5155" t="s">
        <v>4</v>
      </c>
      <c r="G5155" t="s">
        <v>44464</v>
      </c>
      <c r="H5155" t="s">
        <v>2461</v>
      </c>
      <c r="I5155" t="s">
        <v>44465</v>
      </c>
      <c r="J5155" t="s">
        <v>1657</v>
      </c>
      <c r="K5155" t="s">
        <v>44358</v>
      </c>
      <c r="L5155" t="s">
        <v>9580</v>
      </c>
      <c r="M5155" t="s">
        <v>44466</v>
      </c>
    </row>
    <row r="5156" spans="1:13">
      <c r="A5156" t="s">
        <v>177</v>
      </c>
      <c r="B5156" t="s">
        <v>177</v>
      </c>
      <c r="C5156" t="s">
        <v>1550</v>
      </c>
      <c r="D5156" t="s">
        <v>153</v>
      </c>
      <c r="E5156" t="s">
        <v>300</v>
      </c>
      <c r="F5156" t="s">
        <v>11</v>
      </c>
      <c r="G5156" t="s">
        <v>44467</v>
      </c>
      <c r="H5156" t="s">
        <v>2542</v>
      </c>
      <c r="I5156" t="s">
        <v>44468</v>
      </c>
      <c r="J5156" t="s">
        <v>1613</v>
      </c>
      <c r="K5156" t="s">
        <v>44469</v>
      </c>
      <c r="L5156" t="s">
        <v>44470</v>
      </c>
      <c r="M5156" t="s">
        <v>44471</v>
      </c>
    </row>
    <row r="5157" spans="1:13">
      <c r="A5157" t="s">
        <v>177</v>
      </c>
      <c r="B5157" t="s">
        <v>177</v>
      </c>
      <c r="C5157" t="s">
        <v>1550</v>
      </c>
      <c r="D5157" t="s">
        <v>153</v>
      </c>
      <c r="E5157" t="s">
        <v>300</v>
      </c>
      <c r="F5157" t="s">
        <v>20</v>
      </c>
      <c r="G5157" t="s">
        <v>44472</v>
      </c>
      <c r="H5157" t="s">
        <v>2587</v>
      </c>
      <c r="I5157" t="s">
        <v>44473</v>
      </c>
      <c r="J5157" t="s">
        <v>1744</v>
      </c>
      <c r="K5157" t="s">
        <v>44416</v>
      </c>
      <c r="L5157" t="s">
        <v>13956</v>
      </c>
      <c r="M5157" t="s">
        <v>44474</v>
      </c>
    </row>
    <row r="5158" spans="1:13">
      <c r="A5158" t="s">
        <v>177</v>
      </c>
      <c r="B5158" t="s">
        <v>177</v>
      </c>
      <c r="C5158" t="s">
        <v>1550</v>
      </c>
      <c r="D5158" t="s">
        <v>154</v>
      </c>
      <c r="E5158" t="s">
        <v>277</v>
      </c>
      <c r="F5158" t="s">
        <v>3</v>
      </c>
      <c r="G5158" t="s">
        <v>44475</v>
      </c>
      <c r="H5158" t="s">
        <v>2343</v>
      </c>
      <c r="I5158" t="s">
        <v>44476</v>
      </c>
      <c r="J5158" t="s">
        <v>3917</v>
      </c>
      <c r="K5158" t="s">
        <v>44477</v>
      </c>
      <c r="L5158" t="s">
        <v>44478</v>
      </c>
      <c r="M5158" t="s">
        <v>44479</v>
      </c>
    </row>
    <row r="5159" spans="1:13">
      <c r="A5159" t="s">
        <v>177</v>
      </c>
      <c r="B5159" t="s">
        <v>177</v>
      </c>
      <c r="C5159" t="s">
        <v>1550</v>
      </c>
      <c r="D5159" t="s">
        <v>154</v>
      </c>
      <c r="E5159" t="s">
        <v>277</v>
      </c>
      <c r="F5159" t="s">
        <v>10</v>
      </c>
      <c r="G5159" t="s">
        <v>44480</v>
      </c>
      <c r="H5159" t="s">
        <v>12708</v>
      </c>
      <c r="I5159" t="s">
        <v>44481</v>
      </c>
      <c r="J5159" t="s">
        <v>3310</v>
      </c>
      <c r="K5159" t="s">
        <v>44482</v>
      </c>
      <c r="L5159" t="s">
        <v>44483</v>
      </c>
      <c r="M5159" t="s">
        <v>44484</v>
      </c>
    </row>
    <row r="5160" spans="1:13">
      <c r="A5160" t="s">
        <v>177</v>
      </c>
      <c r="B5160" t="s">
        <v>177</v>
      </c>
      <c r="C5160" t="s">
        <v>1550</v>
      </c>
      <c r="D5160" t="s">
        <v>154</v>
      </c>
      <c r="E5160" t="s">
        <v>277</v>
      </c>
      <c r="F5160" t="s">
        <v>2</v>
      </c>
      <c r="G5160" t="s">
        <v>44485</v>
      </c>
      <c r="H5160" t="s">
        <v>3921</v>
      </c>
      <c r="I5160" t="s">
        <v>44486</v>
      </c>
      <c r="J5160" t="s">
        <v>3056</v>
      </c>
      <c r="K5160" t="s">
        <v>44487</v>
      </c>
      <c r="L5160" t="s">
        <v>44488</v>
      </c>
      <c r="M5160" t="s">
        <v>44489</v>
      </c>
    </row>
    <row r="5161" spans="1:13">
      <c r="A5161" t="s">
        <v>177</v>
      </c>
      <c r="B5161" t="s">
        <v>177</v>
      </c>
      <c r="C5161" t="s">
        <v>1550</v>
      </c>
      <c r="D5161" t="s">
        <v>154</v>
      </c>
      <c r="E5161" t="s">
        <v>277</v>
      </c>
      <c r="F5161" t="s">
        <v>4</v>
      </c>
      <c r="G5161" t="s">
        <v>44490</v>
      </c>
      <c r="H5161" t="s">
        <v>2352</v>
      </c>
      <c r="I5161" t="s">
        <v>44491</v>
      </c>
      <c r="J5161" t="s">
        <v>2159</v>
      </c>
      <c r="K5161" t="s">
        <v>44492</v>
      </c>
      <c r="L5161" t="s">
        <v>44493</v>
      </c>
      <c r="M5161" t="s">
        <v>44494</v>
      </c>
    </row>
    <row r="5162" spans="1:13">
      <c r="A5162" t="s">
        <v>177</v>
      </c>
      <c r="B5162" t="s">
        <v>177</v>
      </c>
      <c r="C5162" t="s">
        <v>1550</v>
      </c>
      <c r="D5162" t="s">
        <v>154</v>
      </c>
      <c r="E5162" t="s">
        <v>277</v>
      </c>
      <c r="F5162" t="s">
        <v>11</v>
      </c>
      <c r="G5162" t="s">
        <v>44495</v>
      </c>
      <c r="H5162" t="s">
        <v>3784</v>
      </c>
      <c r="I5162" t="s">
        <v>44496</v>
      </c>
      <c r="J5162" t="s">
        <v>1897</v>
      </c>
      <c r="K5162" t="s">
        <v>44438</v>
      </c>
      <c r="L5162" t="s">
        <v>44497</v>
      </c>
      <c r="M5162" t="s">
        <v>44498</v>
      </c>
    </row>
    <row r="5163" spans="1:13">
      <c r="A5163" t="s">
        <v>177</v>
      </c>
      <c r="B5163" t="s">
        <v>177</v>
      </c>
      <c r="C5163" t="s">
        <v>1550</v>
      </c>
      <c r="D5163" t="s">
        <v>154</v>
      </c>
      <c r="E5163" t="s">
        <v>277</v>
      </c>
      <c r="F5163" t="s">
        <v>20</v>
      </c>
      <c r="G5163" t="s">
        <v>44499</v>
      </c>
      <c r="H5163" t="s">
        <v>3055</v>
      </c>
      <c r="I5163" t="s">
        <v>44500</v>
      </c>
      <c r="J5163" t="s">
        <v>2007</v>
      </c>
      <c r="K5163" t="s">
        <v>44390</v>
      </c>
      <c r="L5163" t="s">
        <v>44501</v>
      </c>
      <c r="M5163" t="s">
        <v>44502</v>
      </c>
    </row>
    <row r="5164" spans="1:13">
      <c r="A5164" t="s">
        <v>177</v>
      </c>
      <c r="B5164" t="s">
        <v>177</v>
      </c>
      <c r="C5164" t="s">
        <v>1550</v>
      </c>
      <c r="D5164" t="s">
        <v>154</v>
      </c>
      <c r="E5164" t="s">
        <v>315</v>
      </c>
      <c r="F5164" t="s">
        <v>3</v>
      </c>
      <c r="G5164" t="s">
        <v>44503</v>
      </c>
      <c r="H5164" t="s">
        <v>2222</v>
      </c>
      <c r="I5164" t="s">
        <v>44504</v>
      </c>
      <c r="J5164" t="s">
        <v>2653</v>
      </c>
      <c r="K5164" t="s">
        <v>44505</v>
      </c>
      <c r="L5164" t="s">
        <v>44506</v>
      </c>
      <c r="M5164" t="s">
        <v>44507</v>
      </c>
    </row>
    <row r="5165" spans="1:13">
      <c r="A5165" t="s">
        <v>177</v>
      </c>
      <c r="B5165" t="s">
        <v>177</v>
      </c>
      <c r="C5165" t="s">
        <v>1550</v>
      </c>
      <c r="D5165" t="s">
        <v>154</v>
      </c>
      <c r="E5165" t="s">
        <v>315</v>
      </c>
      <c r="F5165" t="s">
        <v>10</v>
      </c>
      <c r="G5165" t="s">
        <v>44508</v>
      </c>
      <c r="H5165" t="s">
        <v>14810</v>
      </c>
      <c r="I5165" t="s">
        <v>44509</v>
      </c>
      <c r="J5165" t="s">
        <v>4748</v>
      </c>
      <c r="K5165" t="s">
        <v>44510</v>
      </c>
      <c r="L5165" t="s">
        <v>44511</v>
      </c>
      <c r="M5165" t="s">
        <v>44512</v>
      </c>
    </row>
    <row r="5166" spans="1:13">
      <c r="A5166" t="s">
        <v>177</v>
      </c>
      <c r="B5166" t="s">
        <v>177</v>
      </c>
      <c r="C5166" t="s">
        <v>1550</v>
      </c>
      <c r="D5166" t="s">
        <v>154</v>
      </c>
      <c r="E5166" t="s">
        <v>315</v>
      </c>
      <c r="F5166" t="s">
        <v>2</v>
      </c>
      <c r="G5166" t="s">
        <v>44513</v>
      </c>
      <c r="H5166" t="s">
        <v>8486</v>
      </c>
      <c r="I5166" t="s">
        <v>44514</v>
      </c>
      <c r="J5166" t="s">
        <v>1419</v>
      </c>
      <c r="K5166" t="s">
        <v>44515</v>
      </c>
      <c r="L5166" t="s">
        <v>44516</v>
      </c>
      <c r="M5166" t="s">
        <v>44517</v>
      </c>
    </row>
    <row r="5167" spans="1:13">
      <c r="A5167" t="s">
        <v>177</v>
      </c>
      <c r="B5167" t="s">
        <v>177</v>
      </c>
      <c r="C5167" t="s">
        <v>1550</v>
      </c>
      <c r="D5167" t="s">
        <v>154</v>
      </c>
      <c r="E5167" t="s">
        <v>315</v>
      </c>
      <c r="F5167" t="s">
        <v>4</v>
      </c>
      <c r="G5167" t="s">
        <v>44518</v>
      </c>
      <c r="H5167" t="s">
        <v>3675</v>
      </c>
      <c r="I5167" t="s">
        <v>44519</v>
      </c>
      <c r="J5167" t="s">
        <v>2049</v>
      </c>
      <c r="K5167" t="s">
        <v>44520</v>
      </c>
      <c r="L5167" t="s">
        <v>44521</v>
      </c>
      <c r="M5167" t="s">
        <v>44522</v>
      </c>
    </row>
    <row r="5168" spans="1:13">
      <c r="A5168" t="s">
        <v>177</v>
      </c>
      <c r="B5168" t="s">
        <v>177</v>
      </c>
      <c r="C5168" t="s">
        <v>1550</v>
      </c>
      <c r="D5168" t="s">
        <v>154</v>
      </c>
      <c r="E5168" t="s">
        <v>315</v>
      </c>
      <c r="F5168" t="s">
        <v>11</v>
      </c>
      <c r="G5168" t="s">
        <v>44523</v>
      </c>
      <c r="H5168" t="s">
        <v>2913</v>
      </c>
      <c r="I5168" t="s">
        <v>44524</v>
      </c>
      <c r="J5168" t="s">
        <v>1698</v>
      </c>
      <c r="K5168" t="s">
        <v>44525</v>
      </c>
      <c r="L5168" t="s">
        <v>44526</v>
      </c>
      <c r="M5168" t="s">
        <v>44527</v>
      </c>
    </row>
    <row r="5169" spans="1:13">
      <c r="A5169" t="s">
        <v>177</v>
      </c>
      <c r="B5169" t="s">
        <v>177</v>
      </c>
      <c r="C5169" t="s">
        <v>1550</v>
      </c>
      <c r="D5169" t="s">
        <v>154</v>
      </c>
      <c r="E5169" t="s">
        <v>315</v>
      </c>
      <c r="F5169" t="s">
        <v>20</v>
      </c>
      <c r="G5169" t="s">
        <v>44528</v>
      </c>
      <c r="H5169" t="s">
        <v>2574</v>
      </c>
      <c r="I5169" t="s">
        <v>44529</v>
      </c>
      <c r="J5169" t="s">
        <v>1786</v>
      </c>
      <c r="K5169" t="s">
        <v>44254</v>
      </c>
      <c r="L5169" t="s">
        <v>41664</v>
      </c>
      <c r="M5169" t="s">
        <v>44530</v>
      </c>
    </row>
    <row r="5170" spans="1:13">
      <c r="A5170" t="s">
        <v>177</v>
      </c>
      <c r="B5170" t="s">
        <v>177</v>
      </c>
      <c r="C5170" t="s">
        <v>1550</v>
      </c>
      <c r="D5170" t="s">
        <v>154</v>
      </c>
      <c r="E5170" t="s">
        <v>323</v>
      </c>
      <c r="F5170" t="s">
        <v>3</v>
      </c>
      <c r="G5170" t="s">
        <v>44531</v>
      </c>
      <c r="H5170" t="s">
        <v>1490</v>
      </c>
      <c r="I5170" t="s">
        <v>44532</v>
      </c>
      <c r="J5170" t="s">
        <v>5186</v>
      </c>
      <c r="K5170" t="s">
        <v>44533</v>
      </c>
      <c r="L5170" t="s">
        <v>44534</v>
      </c>
      <c r="M5170" t="s">
        <v>44535</v>
      </c>
    </row>
    <row r="5171" spans="1:13">
      <c r="A5171" t="s">
        <v>177</v>
      </c>
      <c r="B5171" t="s">
        <v>177</v>
      </c>
      <c r="C5171" t="s">
        <v>1550</v>
      </c>
      <c r="D5171" t="s">
        <v>154</v>
      </c>
      <c r="E5171" t="s">
        <v>323</v>
      </c>
      <c r="F5171" t="s">
        <v>10</v>
      </c>
      <c r="G5171" t="s">
        <v>44536</v>
      </c>
      <c r="H5171" t="s">
        <v>13899</v>
      </c>
      <c r="I5171" t="s">
        <v>44537</v>
      </c>
      <c r="J5171" t="s">
        <v>9768</v>
      </c>
      <c r="K5171" t="s">
        <v>44538</v>
      </c>
      <c r="L5171" t="s">
        <v>44539</v>
      </c>
      <c r="M5171" t="s">
        <v>44540</v>
      </c>
    </row>
    <row r="5172" spans="1:13">
      <c r="A5172" t="s">
        <v>177</v>
      </c>
      <c r="B5172" t="s">
        <v>177</v>
      </c>
      <c r="C5172" t="s">
        <v>1550</v>
      </c>
      <c r="D5172" t="s">
        <v>154</v>
      </c>
      <c r="E5172" t="s">
        <v>323</v>
      </c>
      <c r="F5172" t="s">
        <v>2</v>
      </c>
      <c r="G5172" t="s">
        <v>44541</v>
      </c>
      <c r="H5172" t="s">
        <v>2430</v>
      </c>
      <c r="I5172" t="s">
        <v>44542</v>
      </c>
      <c r="J5172" t="s">
        <v>3191</v>
      </c>
      <c r="K5172" t="s">
        <v>44543</v>
      </c>
      <c r="L5172" t="s">
        <v>44544</v>
      </c>
      <c r="M5172" t="s">
        <v>44545</v>
      </c>
    </row>
    <row r="5173" spans="1:13">
      <c r="A5173" t="s">
        <v>177</v>
      </c>
      <c r="B5173" t="s">
        <v>177</v>
      </c>
      <c r="C5173" t="s">
        <v>1550</v>
      </c>
      <c r="D5173" t="s">
        <v>154</v>
      </c>
      <c r="E5173" t="s">
        <v>323</v>
      </c>
      <c r="F5173" t="s">
        <v>4</v>
      </c>
      <c r="G5173" t="s">
        <v>44546</v>
      </c>
      <c r="H5173" t="s">
        <v>2692</v>
      </c>
      <c r="I5173" t="s">
        <v>44547</v>
      </c>
      <c r="J5173" t="s">
        <v>1939</v>
      </c>
      <c r="K5173" t="s">
        <v>30184</v>
      </c>
      <c r="L5173" t="s">
        <v>26543</v>
      </c>
      <c r="M5173" t="s">
        <v>44548</v>
      </c>
    </row>
    <row r="5174" spans="1:13">
      <c r="A5174" t="s">
        <v>177</v>
      </c>
      <c r="B5174" t="s">
        <v>177</v>
      </c>
      <c r="C5174" t="s">
        <v>1550</v>
      </c>
      <c r="D5174" t="s">
        <v>154</v>
      </c>
      <c r="E5174" t="s">
        <v>323</v>
      </c>
      <c r="F5174" t="s">
        <v>11</v>
      </c>
      <c r="G5174" t="s">
        <v>44549</v>
      </c>
      <c r="H5174" t="s">
        <v>2510</v>
      </c>
      <c r="I5174" t="s">
        <v>44550</v>
      </c>
      <c r="J5174" t="s">
        <v>1721</v>
      </c>
      <c r="K5174" t="s">
        <v>44217</v>
      </c>
      <c r="L5174" t="s">
        <v>44551</v>
      </c>
      <c r="M5174" t="s">
        <v>44552</v>
      </c>
    </row>
    <row r="5175" spans="1:13">
      <c r="A5175" t="s">
        <v>177</v>
      </c>
      <c r="B5175" t="s">
        <v>177</v>
      </c>
      <c r="C5175" t="s">
        <v>1550</v>
      </c>
      <c r="D5175" t="s">
        <v>154</v>
      </c>
      <c r="E5175" t="s">
        <v>323</v>
      </c>
      <c r="F5175" t="s">
        <v>20</v>
      </c>
      <c r="G5175" t="s">
        <v>44553</v>
      </c>
      <c r="H5175" t="s">
        <v>2779</v>
      </c>
      <c r="I5175" t="s">
        <v>44554</v>
      </c>
      <c r="J5175" t="s">
        <v>1961</v>
      </c>
      <c r="K5175" t="s">
        <v>44282</v>
      </c>
      <c r="L5175" t="s">
        <v>10189</v>
      </c>
      <c r="M5175" t="s">
        <v>44555</v>
      </c>
    </row>
    <row r="5176" spans="1:13">
      <c r="A5176" t="s">
        <v>177</v>
      </c>
      <c r="B5176" t="s">
        <v>177</v>
      </c>
      <c r="C5176" t="s">
        <v>1550</v>
      </c>
      <c r="D5176" t="s">
        <v>154</v>
      </c>
      <c r="E5176" t="s">
        <v>331</v>
      </c>
      <c r="F5176" t="s">
        <v>3</v>
      </c>
      <c r="G5176" t="s">
        <v>44556</v>
      </c>
      <c r="H5176" t="s">
        <v>1791</v>
      </c>
      <c r="I5176" t="s">
        <v>44557</v>
      </c>
      <c r="J5176" t="s">
        <v>3208</v>
      </c>
      <c r="K5176" t="s">
        <v>44558</v>
      </c>
      <c r="L5176" t="s">
        <v>44559</v>
      </c>
      <c r="M5176" t="s">
        <v>44560</v>
      </c>
    </row>
    <row r="5177" spans="1:13">
      <c r="A5177" t="s">
        <v>177</v>
      </c>
      <c r="B5177" t="s">
        <v>177</v>
      </c>
      <c r="C5177" t="s">
        <v>1550</v>
      </c>
      <c r="D5177" t="s">
        <v>154</v>
      </c>
      <c r="E5177" t="s">
        <v>331</v>
      </c>
      <c r="F5177" t="s">
        <v>10</v>
      </c>
      <c r="G5177" t="s">
        <v>44561</v>
      </c>
      <c r="H5177" t="s">
        <v>10920</v>
      </c>
      <c r="I5177" t="s">
        <v>44562</v>
      </c>
      <c r="J5177" t="s">
        <v>8337</v>
      </c>
      <c r="K5177" t="s">
        <v>44563</v>
      </c>
      <c r="L5177" t="s">
        <v>44564</v>
      </c>
      <c r="M5177" t="s">
        <v>44565</v>
      </c>
    </row>
    <row r="5178" spans="1:13">
      <c r="A5178" t="s">
        <v>177</v>
      </c>
      <c r="B5178" t="s">
        <v>177</v>
      </c>
      <c r="C5178" t="s">
        <v>1550</v>
      </c>
      <c r="D5178" t="s">
        <v>154</v>
      </c>
      <c r="E5178" t="s">
        <v>331</v>
      </c>
      <c r="F5178" t="s">
        <v>2</v>
      </c>
      <c r="G5178" t="s">
        <v>44566</v>
      </c>
      <c r="H5178" t="s">
        <v>4587</v>
      </c>
      <c r="I5178" t="s">
        <v>44567</v>
      </c>
      <c r="J5178" t="s">
        <v>1981</v>
      </c>
      <c r="K5178" t="s">
        <v>44568</v>
      </c>
      <c r="L5178" t="s">
        <v>44569</v>
      </c>
      <c r="M5178" t="s">
        <v>44570</v>
      </c>
    </row>
    <row r="5179" spans="1:13">
      <c r="A5179" t="s">
        <v>177</v>
      </c>
      <c r="B5179" t="s">
        <v>177</v>
      </c>
      <c r="C5179" t="s">
        <v>1550</v>
      </c>
      <c r="D5179" t="s">
        <v>154</v>
      </c>
      <c r="E5179" t="s">
        <v>331</v>
      </c>
      <c r="F5179" t="s">
        <v>4</v>
      </c>
      <c r="G5179" t="s">
        <v>44571</v>
      </c>
      <c r="H5179" t="s">
        <v>1937</v>
      </c>
      <c r="I5179" t="s">
        <v>44572</v>
      </c>
      <c r="J5179" t="s">
        <v>1053</v>
      </c>
      <c r="K5179" t="s">
        <v>44573</v>
      </c>
      <c r="L5179" t="s">
        <v>44574</v>
      </c>
      <c r="M5179" t="s">
        <v>44575</v>
      </c>
    </row>
    <row r="5180" spans="1:13">
      <c r="A5180" t="s">
        <v>177</v>
      </c>
      <c r="B5180" t="s">
        <v>177</v>
      </c>
      <c r="C5180" t="s">
        <v>1550</v>
      </c>
      <c r="D5180" t="s">
        <v>154</v>
      </c>
      <c r="E5180" t="s">
        <v>331</v>
      </c>
      <c r="F5180" t="s">
        <v>11</v>
      </c>
      <c r="G5180" t="s">
        <v>44576</v>
      </c>
      <c r="H5180" t="s">
        <v>3013</v>
      </c>
      <c r="I5180" t="s">
        <v>44577</v>
      </c>
      <c r="J5180" t="s">
        <v>1546</v>
      </c>
      <c r="K5180" t="s">
        <v>44250</v>
      </c>
      <c r="L5180" t="s">
        <v>429</v>
      </c>
      <c r="M5180" t="s">
        <v>44578</v>
      </c>
    </row>
    <row r="5181" spans="1:13">
      <c r="A5181" t="s">
        <v>177</v>
      </c>
      <c r="B5181" t="s">
        <v>177</v>
      </c>
      <c r="C5181" t="s">
        <v>1550</v>
      </c>
      <c r="D5181" t="s">
        <v>154</v>
      </c>
      <c r="E5181" t="s">
        <v>331</v>
      </c>
      <c r="F5181" t="s">
        <v>20</v>
      </c>
      <c r="G5181" t="s">
        <v>44579</v>
      </c>
      <c r="H5181" t="s">
        <v>3104</v>
      </c>
      <c r="I5181" t="s">
        <v>44580</v>
      </c>
      <c r="J5181" t="s">
        <v>1918</v>
      </c>
      <c r="K5181" t="s">
        <v>44277</v>
      </c>
      <c r="L5181" t="s">
        <v>44581</v>
      </c>
      <c r="M5181" t="s">
        <v>44582</v>
      </c>
    </row>
    <row r="5182" spans="1:13">
      <c r="A5182" t="s">
        <v>177</v>
      </c>
      <c r="B5182" t="s">
        <v>177</v>
      </c>
      <c r="C5182" t="s">
        <v>1550</v>
      </c>
      <c r="D5182" t="s">
        <v>155</v>
      </c>
      <c r="E5182" t="s">
        <v>339</v>
      </c>
      <c r="F5182" t="s">
        <v>3</v>
      </c>
      <c r="G5182" t="s">
        <v>44583</v>
      </c>
      <c r="H5182" t="s">
        <v>6596</v>
      </c>
      <c r="I5182" t="s">
        <v>44584</v>
      </c>
      <c r="J5182" t="s">
        <v>1623</v>
      </c>
      <c r="K5182" t="s">
        <v>44585</v>
      </c>
      <c r="L5182" t="s">
        <v>44586</v>
      </c>
      <c r="M5182" t="s">
        <v>44587</v>
      </c>
    </row>
    <row r="5183" spans="1:13">
      <c r="A5183" t="s">
        <v>177</v>
      </c>
      <c r="B5183" t="s">
        <v>177</v>
      </c>
      <c r="C5183" t="s">
        <v>1550</v>
      </c>
      <c r="D5183" t="s">
        <v>155</v>
      </c>
      <c r="E5183" t="s">
        <v>339</v>
      </c>
      <c r="F5183" t="s">
        <v>10</v>
      </c>
      <c r="G5183" t="s">
        <v>44588</v>
      </c>
      <c r="H5183" t="s">
        <v>15260</v>
      </c>
      <c r="I5183" t="s">
        <v>44589</v>
      </c>
      <c r="J5183" t="s">
        <v>6629</v>
      </c>
      <c r="K5183" t="s">
        <v>44590</v>
      </c>
      <c r="L5183" t="s">
        <v>44591</v>
      </c>
      <c r="M5183" t="s">
        <v>44592</v>
      </c>
    </row>
    <row r="5184" spans="1:13">
      <c r="A5184" t="s">
        <v>177</v>
      </c>
      <c r="B5184" t="s">
        <v>177</v>
      </c>
      <c r="C5184" t="s">
        <v>1550</v>
      </c>
      <c r="D5184" t="s">
        <v>155</v>
      </c>
      <c r="E5184" t="s">
        <v>339</v>
      </c>
      <c r="F5184" t="s">
        <v>2</v>
      </c>
      <c r="G5184" t="s">
        <v>44593</v>
      </c>
      <c r="H5184" t="s">
        <v>8826</v>
      </c>
      <c r="I5184" t="s">
        <v>44594</v>
      </c>
      <c r="J5184" t="s">
        <v>2510</v>
      </c>
      <c r="K5184" t="s">
        <v>44595</v>
      </c>
      <c r="L5184" t="s">
        <v>44596</v>
      </c>
      <c r="M5184" t="s">
        <v>44597</v>
      </c>
    </row>
    <row r="5185" spans="1:13">
      <c r="A5185" t="s">
        <v>177</v>
      </c>
      <c r="B5185" t="s">
        <v>177</v>
      </c>
      <c r="C5185" t="s">
        <v>1550</v>
      </c>
      <c r="D5185" t="s">
        <v>155</v>
      </c>
      <c r="E5185" t="s">
        <v>339</v>
      </c>
      <c r="F5185" t="s">
        <v>4</v>
      </c>
      <c r="G5185" t="s">
        <v>44598</v>
      </c>
      <c r="H5185" t="s">
        <v>3471</v>
      </c>
      <c r="I5185" t="s">
        <v>44599</v>
      </c>
      <c r="J5185" t="s">
        <v>2135</v>
      </c>
      <c r="K5185" t="s">
        <v>44161</v>
      </c>
      <c r="L5185" t="s">
        <v>44600</v>
      </c>
      <c r="M5185" t="s">
        <v>44601</v>
      </c>
    </row>
    <row r="5186" spans="1:13">
      <c r="A5186" t="s">
        <v>177</v>
      </c>
      <c r="B5186" t="s">
        <v>177</v>
      </c>
      <c r="C5186" t="s">
        <v>1550</v>
      </c>
      <c r="D5186" t="s">
        <v>155</v>
      </c>
      <c r="E5186" t="s">
        <v>339</v>
      </c>
      <c r="F5186" t="s">
        <v>11</v>
      </c>
      <c r="G5186" t="s">
        <v>44602</v>
      </c>
      <c r="H5186" t="s">
        <v>2743</v>
      </c>
      <c r="I5186" t="s">
        <v>44603</v>
      </c>
      <c r="J5186" t="s">
        <v>1984</v>
      </c>
      <c r="K5186" t="s">
        <v>44395</v>
      </c>
      <c r="L5186" t="s">
        <v>44166</v>
      </c>
      <c r="M5186" t="s">
        <v>44604</v>
      </c>
    </row>
    <row r="5187" spans="1:13">
      <c r="A5187" t="s">
        <v>177</v>
      </c>
      <c r="B5187" t="s">
        <v>177</v>
      </c>
      <c r="C5187" t="s">
        <v>1550</v>
      </c>
      <c r="D5187" t="s">
        <v>155</v>
      </c>
      <c r="E5187" t="s">
        <v>339</v>
      </c>
      <c r="F5187" t="s">
        <v>20</v>
      </c>
      <c r="G5187" t="s">
        <v>44605</v>
      </c>
      <c r="H5187" t="s">
        <v>4115</v>
      </c>
      <c r="I5187" t="s">
        <v>44606</v>
      </c>
      <c r="J5187" t="s">
        <v>1984</v>
      </c>
      <c r="K5187" t="s">
        <v>44395</v>
      </c>
      <c r="L5187" t="s">
        <v>44607</v>
      </c>
      <c r="M5187" t="s">
        <v>44608</v>
      </c>
    </row>
    <row r="5188" spans="1:13">
      <c r="A5188" t="s">
        <v>177</v>
      </c>
      <c r="B5188" t="s">
        <v>177</v>
      </c>
      <c r="C5188" t="s">
        <v>1550</v>
      </c>
      <c r="D5188" t="s">
        <v>155</v>
      </c>
      <c r="E5188" t="s">
        <v>347</v>
      </c>
      <c r="F5188" t="s">
        <v>3</v>
      </c>
      <c r="G5188" t="s">
        <v>44609</v>
      </c>
      <c r="H5188" t="s">
        <v>7554</v>
      </c>
      <c r="I5188" t="s">
        <v>44610</v>
      </c>
      <c r="J5188" t="s">
        <v>3533</v>
      </c>
      <c r="K5188" t="s">
        <v>44611</v>
      </c>
      <c r="L5188" t="s">
        <v>44612</v>
      </c>
      <c r="M5188" t="s">
        <v>44613</v>
      </c>
    </row>
    <row r="5189" spans="1:13">
      <c r="A5189" t="s">
        <v>177</v>
      </c>
      <c r="B5189" t="s">
        <v>177</v>
      </c>
      <c r="C5189" t="s">
        <v>1550</v>
      </c>
      <c r="D5189" t="s">
        <v>155</v>
      </c>
      <c r="E5189" t="s">
        <v>347</v>
      </c>
      <c r="F5189" t="s">
        <v>10</v>
      </c>
      <c r="G5189" t="s">
        <v>44614</v>
      </c>
      <c r="H5189" t="s">
        <v>12153</v>
      </c>
      <c r="I5189" t="s">
        <v>44615</v>
      </c>
      <c r="J5189" t="s">
        <v>8564</v>
      </c>
      <c r="K5189" t="s">
        <v>44616</v>
      </c>
      <c r="L5189" t="s">
        <v>44617</v>
      </c>
      <c r="M5189" t="s">
        <v>44618</v>
      </c>
    </row>
    <row r="5190" spans="1:13">
      <c r="A5190" t="s">
        <v>177</v>
      </c>
      <c r="B5190" t="s">
        <v>177</v>
      </c>
      <c r="C5190" t="s">
        <v>1550</v>
      </c>
      <c r="D5190" t="s">
        <v>155</v>
      </c>
      <c r="E5190" t="s">
        <v>347</v>
      </c>
      <c r="F5190" t="s">
        <v>2</v>
      </c>
      <c r="G5190" t="s">
        <v>44619</v>
      </c>
      <c r="H5190" t="s">
        <v>3937</v>
      </c>
      <c r="I5190" t="s">
        <v>44620</v>
      </c>
      <c r="J5190" t="s">
        <v>2499</v>
      </c>
      <c r="K5190" t="s">
        <v>44621</v>
      </c>
      <c r="L5190" t="s">
        <v>44408</v>
      </c>
      <c r="M5190" t="s">
        <v>44622</v>
      </c>
    </row>
    <row r="5191" spans="1:13">
      <c r="A5191" t="s">
        <v>177</v>
      </c>
      <c r="B5191" t="s">
        <v>177</v>
      </c>
      <c r="C5191" t="s">
        <v>1550</v>
      </c>
      <c r="D5191" t="s">
        <v>155</v>
      </c>
      <c r="E5191" t="s">
        <v>347</v>
      </c>
      <c r="F5191" t="s">
        <v>4</v>
      </c>
      <c r="G5191" t="s">
        <v>44623</v>
      </c>
      <c r="H5191" t="s">
        <v>2510</v>
      </c>
      <c r="I5191" t="s">
        <v>44624</v>
      </c>
      <c r="J5191" t="s">
        <v>1984</v>
      </c>
      <c r="K5191" t="s">
        <v>44395</v>
      </c>
      <c r="L5191" t="s">
        <v>44625</v>
      </c>
      <c r="M5191" t="s">
        <v>44626</v>
      </c>
    </row>
    <row r="5192" spans="1:13">
      <c r="A5192" t="s">
        <v>177</v>
      </c>
      <c r="B5192" t="s">
        <v>177</v>
      </c>
      <c r="C5192" t="s">
        <v>1550</v>
      </c>
      <c r="D5192" t="s">
        <v>155</v>
      </c>
      <c r="E5192" t="s">
        <v>347</v>
      </c>
      <c r="F5192" t="s">
        <v>11</v>
      </c>
      <c r="G5192" t="s">
        <v>44627</v>
      </c>
      <c r="H5192" t="s">
        <v>3321</v>
      </c>
      <c r="I5192" t="s">
        <v>44628</v>
      </c>
      <c r="J5192" t="s">
        <v>1657</v>
      </c>
      <c r="K5192" t="s">
        <v>44358</v>
      </c>
      <c r="L5192" t="s">
        <v>44629</v>
      </c>
      <c r="M5192" t="s">
        <v>44630</v>
      </c>
    </row>
    <row r="5193" spans="1:13">
      <c r="A5193" t="s">
        <v>177</v>
      </c>
      <c r="B5193" t="s">
        <v>177</v>
      </c>
      <c r="C5193" t="s">
        <v>1550</v>
      </c>
      <c r="D5193" t="s">
        <v>155</v>
      </c>
      <c r="E5193" t="s">
        <v>347</v>
      </c>
      <c r="F5193" t="s">
        <v>20</v>
      </c>
      <c r="G5193" t="s">
        <v>44631</v>
      </c>
      <c r="H5193" t="s">
        <v>2877</v>
      </c>
      <c r="I5193" t="s">
        <v>44632</v>
      </c>
      <c r="J5193" t="s">
        <v>1939</v>
      </c>
      <c r="K5193" t="s">
        <v>30184</v>
      </c>
      <c r="L5193" t="s">
        <v>18728</v>
      </c>
      <c r="M5193" t="s">
        <v>44633</v>
      </c>
    </row>
    <row r="5194" spans="1:13">
      <c r="A5194" t="s">
        <v>177</v>
      </c>
      <c r="B5194" t="s">
        <v>177</v>
      </c>
      <c r="C5194" t="s">
        <v>1550</v>
      </c>
      <c r="D5194" t="s">
        <v>155</v>
      </c>
      <c r="E5194" t="s">
        <v>230</v>
      </c>
      <c r="F5194" t="s">
        <v>3</v>
      </c>
      <c r="G5194" t="s">
        <v>44634</v>
      </c>
      <c r="H5194" t="s">
        <v>2841</v>
      </c>
      <c r="I5194" t="s">
        <v>44635</v>
      </c>
      <c r="J5194" t="s">
        <v>3965</v>
      </c>
      <c r="K5194" t="s">
        <v>44636</v>
      </c>
      <c r="L5194" t="s">
        <v>44637</v>
      </c>
      <c r="M5194" t="s">
        <v>44638</v>
      </c>
    </row>
    <row r="5195" spans="1:13">
      <c r="A5195" t="s">
        <v>177</v>
      </c>
      <c r="B5195" t="s">
        <v>177</v>
      </c>
      <c r="C5195" t="s">
        <v>1550</v>
      </c>
      <c r="D5195" t="s">
        <v>155</v>
      </c>
      <c r="E5195" t="s">
        <v>230</v>
      </c>
      <c r="F5195" t="s">
        <v>10</v>
      </c>
      <c r="G5195" t="s">
        <v>44639</v>
      </c>
      <c r="H5195" t="s">
        <v>14452</v>
      </c>
      <c r="I5195" t="s">
        <v>44640</v>
      </c>
      <c r="J5195" t="s">
        <v>10012</v>
      </c>
      <c r="K5195" t="s">
        <v>44641</v>
      </c>
      <c r="L5195" t="s">
        <v>44642</v>
      </c>
      <c r="M5195" t="s">
        <v>44643</v>
      </c>
    </row>
    <row r="5196" spans="1:13">
      <c r="A5196" t="s">
        <v>177</v>
      </c>
      <c r="B5196" t="s">
        <v>177</v>
      </c>
      <c r="C5196" t="s">
        <v>1550</v>
      </c>
      <c r="D5196" t="s">
        <v>155</v>
      </c>
      <c r="E5196" t="s">
        <v>230</v>
      </c>
      <c r="F5196" t="s">
        <v>2</v>
      </c>
      <c r="G5196" t="s">
        <v>44644</v>
      </c>
      <c r="H5196" t="s">
        <v>4038</v>
      </c>
      <c r="I5196" t="s">
        <v>44645</v>
      </c>
      <c r="J5196" t="s">
        <v>2758</v>
      </c>
      <c r="K5196" t="s">
        <v>44646</v>
      </c>
      <c r="L5196" t="s">
        <v>44647</v>
      </c>
      <c r="M5196" t="s">
        <v>44648</v>
      </c>
    </row>
    <row r="5197" spans="1:13">
      <c r="A5197" t="s">
        <v>177</v>
      </c>
      <c r="B5197" t="s">
        <v>177</v>
      </c>
      <c r="C5197" t="s">
        <v>1550</v>
      </c>
      <c r="D5197" t="s">
        <v>155</v>
      </c>
      <c r="E5197" t="s">
        <v>230</v>
      </c>
      <c r="F5197" t="s">
        <v>4</v>
      </c>
      <c r="G5197" t="s">
        <v>44649</v>
      </c>
      <c r="H5197" t="s">
        <v>3623</v>
      </c>
      <c r="I5197" t="s">
        <v>44650</v>
      </c>
      <c r="J5197" t="s">
        <v>1698</v>
      </c>
      <c r="K5197" t="s">
        <v>44525</v>
      </c>
      <c r="L5197" t="s">
        <v>44439</v>
      </c>
      <c r="M5197" t="s">
        <v>44651</v>
      </c>
    </row>
    <row r="5198" spans="1:13">
      <c r="A5198" t="s">
        <v>177</v>
      </c>
      <c r="B5198" t="s">
        <v>177</v>
      </c>
      <c r="C5198" t="s">
        <v>1550</v>
      </c>
      <c r="D5198" t="s">
        <v>155</v>
      </c>
      <c r="E5198" t="s">
        <v>230</v>
      </c>
      <c r="F5198" t="s">
        <v>11</v>
      </c>
      <c r="G5198" t="s">
        <v>44652</v>
      </c>
      <c r="H5198" t="s">
        <v>3438</v>
      </c>
      <c r="I5198" t="s">
        <v>44653</v>
      </c>
      <c r="J5198" t="s">
        <v>1721</v>
      </c>
      <c r="K5198" t="s">
        <v>44217</v>
      </c>
      <c r="L5198" t="s">
        <v>44654</v>
      </c>
      <c r="M5198" t="s">
        <v>44655</v>
      </c>
    </row>
    <row r="5199" spans="1:13">
      <c r="A5199" t="s">
        <v>177</v>
      </c>
      <c r="B5199" t="s">
        <v>177</v>
      </c>
      <c r="C5199" t="s">
        <v>1550</v>
      </c>
      <c r="D5199" t="s">
        <v>155</v>
      </c>
      <c r="E5199" t="s">
        <v>230</v>
      </c>
      <c r="F5199" t="s">
        <v>20</v>
      </c>
      <c r="G5199" t="s">
        <v>44656</v>
      </c>
      <c r="H5199" t="s">
        <v>3191</v>
      </c>
      <c r="I5199" t="s">
        <v>44657</v>
      </c>
      <c r="J5199" t="s">
        <v>1961</v>
      </c>
      <c r="K5199" t="s">
        <v>44282</v>
      </c>
      <c r="L5199" t="s">
        <v>44658</v>
      </c>
      <c r="M5199" t="s">
        <v>44659</v>
      </c>
    </row>
    <row r="5200" spans="1:13">
      <c r="A5200" t="s">
        <v>177</v>
      </c>
      <c r="B5200" t="s">
        <v>177</v>
      </c>
      <c r="C5200" t="s">
        <v>1550</v>
      </c>
      <c r="D5200" t="s">
        <v>155</v>
      </c>
      <c r="E5200" t="s">
        <v>300</v>
      </c>
      <c r="F5200" t="s">
        <v>3</v>
      </c>
      <c r="G5200" t="s">
        <v>44660</v>
      </c>
      <c r="H5200" t="s">
        <v>7952</v>
      </c>
      <c r="I5200" t="s">
        <v>44661</v>
      </c>
      <c r="J5200" t="s">
        <v>1728</v>
      </c>
      <c r="K5200" t="s">
        <v>15944</v>
      </c>
      <c r="L5200" t="s">
        <v>44662</v>
      </c>
      <c r="M5200" t="s">
        <v>44663</v>
      </c>
    </row>
    <row r="5201" spans="1:13">
      <c r="A5201" t="s">
        <v>177</v>
      </c>
      <c r="B5201" t="s">
        <v>177</v>
      </c>
      <c r="C5201" t="s">
        <v>1550</v>
      </c>
      <c r="D5201" t="s">
        <v>155</v>
      </c>
      <c r="E5201" t="s">
        <v>300</v>
      </c>
      <c r="F5201" t="s">
        <v>10</v>
      </c>
      <c r="G5201" t="s">
        <v>44664</v>
      </c>
      <c r="H5201" t="s">
        <v>3036</v>
      </c>
      <c r="I5201" t="s">
        <v>44665</v>
      </c>
      <c r="J5201" t="s">
        <v>7183</v>
      </c>
      <c r="K5201" t="s">
        <v>44666</v>
      </c>
      <c r="L5201" t="s">
        <v>44667</v>
      </c>
      <c r="M5201" t="s">
        <v>44668</v>
      </c>
    </row>
    <row r="5202" spans="1:13">
      <c r="A5202" t="s">
        <v>177</v>
      </c>
      <c r="B5202" t="s">
        <v>177</v>
      </c>
      <c r="C5202" t="s">
        <v>1550</v>
      </c>
      <c r="D5202" t="s">
        <v>155</v>
      </c>
      <c r="E5202" t="s">
        <v>300</v>
      </c>
      <c r="F5202" t="s">
        <v>2</v>
      </c>
      <c r="G5202" t="s">
        <v>44669</v>
      </c>
      <c r="H5202" t="s">
        <v>4325</v>
      </c>
      <c r="I5202" t="s">
        <v>44670</v>
      </c>
      <c r="J5202" t="s">
        <v>2544</v>
      </c>
      <c r="K5202" t="s">
        <v>44671</v>
      </c>
      <c r="L5202" t="s">
        <v>44672</v>
      </c>
      <c r="M5202" t="s">
        <v>44673</v>
      </c>
    </row>
    <row r="5203" spans="1:13">
      <c r="A5203" t="s">
        <v>177</v>
      </c>
      <c r="B5203" t="s">
        <v>177</v>
      </c>
      <c r="C5203" t="s">
        <v>1550</v>
      </c>
      <c r="D5203" t="s">
        <v>155</v>
      </c>
      <c r="E5203" t="s">
        <v>300</v>
      </c>
      <c r="F5203" t="s">
        <v>4</v>
      </c>
      <c r="G5203" t="s">
        <v>44674</v>
      </c>
      <c r="H5203" t="s">
        <v>1968</v>
      </c>
      <c r="I5203" t="s">
        <v>44675</v>
      </c>
      <c r="J5203" t="s">
        <v>1721</v>
      </c>
      <c r="K5203" t="s">
        <v>44217</v>
      </c>
      <c r="L5203" t="s">
        <v>25475</v>
      </c>
      <c r="M5203" t="s">
        <v>44676</v>
      </c>
    </row>
    <row r="5204" spans="1:13">
      <c r="A5204" t="s">
        <v>177</v>
      </c>
      <c r="B5204" t="s">
        <v>177</v>
      </c>
      <c r="C5204" t="s">
        <v>1550</v>
      </c>
      <c r="D5204" t="s">
        <v>155</v>
      </c>
      <c r="E5204" t="s">
        <v>300</v>
      </c>
      <c r="F5204" t="s">
        <v>11</v>
      </c>
      <c r="G5204" t="s">
        <v>44677</v>
      </c>
      <c r="H5204" t="s">
        <v>2759</v>
      </c>
      <c r="I5204" t="s">
        <v>44678</v>
      </c>
      <c r="J5204" t="s">
        <v>1502</v>
      </c>
      <c r="K5204" t="s">
        <v>44443</v>
      </c>
      <c r="L5204" t="s">
        <v>25797</v>
      </c>
      <c r="M5204" t="s">
        <v>44679</v>
      </c>
    </row>
    <row r="5205" spans="1:13">
      <c r="A5205" t="s">
        <v>177</v>
      </c>
      <c r="B5205" t="s">
        <v>177</v>
      </c>
      <c r="C5205" t="s">
        <v>1550</v>
      </c>
      <c r="D5205" t="s">
        <v>155</v>
      </c>
      <c r="E5205" t="s">
        <v>300</v>
      </c>
      <c r="F5205" t="s">
        <v>20</v>
      </c>
      <c r="G5205" t="s">
        <v>44680</v>
      </c>
      <c r="H5205" t="s">
        <v>926</v>
      </c>
      <c r="I5205" t="s">
        <v>44681</v>
      </c>
      <c r="J5205" t="s">
        <v>1786</v>
      </c>
      <c r="K5205" t="s">
        <v>44254</v>
      </c>
      <c r="L5205" t="s">
        <v>15610</v>
      </c>
      <c r="M5205" t="s">
        <v>44682</v>
      </c>
    </row>
    <row r="5206" spans="1:13">
      <c r="A5206" t="s">
        <v>177</v>
      </c>
      <c r="B5206" t="s">
        <v>177</v>
      </c>
      <c r="C5206" t="s">
        <v>1550</v>
      </c>
      <c r="D5206" t="s">
        <v>156</v>
      </c>
      <c r="E5206" t="s">
        <v>369</v>
      </c>
      <c r="F5206" t="s">
        <v>10</v>
      </c>
      <c r="G5206" t="s">
        <v>44683</v>
      </c>
      <c r="H5206" t="s">
        <v>1482</v>
      </c>
      <c r="I5206" t="s">
        <v>19070</v>
      </c>
      <c r="J5206" t="s">
        <v>1051</v>
      </c>
      <c r="K5206" t="s">
        <v>25397</v>
      </c>
      <c r="L5206" t="s">
        <v>6841</v>
      </c>
      <c r="M5206" t="s">
        <v>6841</v>
      </c>
    </row>
    <row r="5207" spans="1:13">
      <c r="A5207" t="s">
        <v>177</v>
      </c>
      <c r="B5207" t="s">
        <v>177</v>
      </c>
      <c r="C5207" t="s">
        <v>1550</v>
      </c>
      <c r="D5207" t="s">
        <v>156</v>
      </c>
      <c r="E5207" t="s">
        <v>377</v>
      </c>
      <c r="F5207" t="s">
        <v>2</v>
      </c>
      <c r="G5207" t="s">
        <v>44684</v>
      </c>
      <c r="H5207" t="s">
        <v>1051</v>
      </c>
      <c r="I5207" t="s">
        <v>14822</v>
      </c>
      <c r="J5207" t="s">
        <v>3800</v>
      </c>
      <c r="K5207" t="s">
        <v>3808</v>
      </c>
      <c r="L5207" t="s">
        <v>6841</v>
      </c>
      <c r="M5207" t="s">
        <v>6841</v>
      </c>
    </row>
    <row r="5208" spans="1:13">
      <c r="A5208" t="s">
        <v>177</v>
      </c>
      <c r="B5208" t="s">
        <v>177</v>
      </c>
      <c r="C5208" t="s">
        <v>1550</v>
      </c>
      <c r="D5208" t="s">
        <v>156</v>
      </c>
      <c r="E5208" t="s">
        <v>383</v>
      </c>
      <c r="F5208" t="s">
        <v>3</v>
      </c>
      <c r="G5208" t="s">
        <v>44685</v>
      </c>
      <c r="H5208" t="s">
        <v>1051</v>
      </c>
      <c r="I5208" t="s">
        <v>14822</v>
      </c>
      <c r="J5208" t="s">
        <v>3800</v>
      </c>
      <c r="K5208" t="s">
        <v>3808</v>
      </c>
      <c r="L5208" t="s">
        <v>6841</v>
      </c>
      <c r="M5208" t="s">
        <v>6841</v>
      </c>
    </row>
    <row r="5209" spans="1:13">
      <c r="A5209" t="s">
        <v>177</v>
      </c>
      <c r="B5209" t="s">
        <v>177</v>
      </c>
      <c r="C5209" t="s">
        <v>1550</v>
      </c>
      <c r="D5209" t="s">
        <v>161</v>
      </c>
      <c r="E5209" t="s">
        <v>690</v>
      </c>
      <c r="F5209" t="s">
        <v>3</v>
      </c>
      <c r="G5209" t="s">
        <v>44686</v>
      </c>
      <c r="H5209" t="s">
        <v>2450</v>
      </c>
      <c r="I5209" t="s">
        <v>44687</v>
      </c>
      <c r="J5209" t="s">
        <v>1354</v>
      </c>
      <c r="K5209" t="s">
        <v>44688</v>
      </c>
      <c r="L5209" t="s">
        <v>44689</v>
      </c>
      <c r="M5209" t="s">
        <v>44690</v>
      </c>
    </row>
    <row r="5210" spans="1:13">
      <c r="A5210" t="s">
        <v>177</v>
      </c>
      <c r="B5210" t="s">
        <v>177</v>
      </c>
      <c r="C5210" t="s">
        <v>1550</v>
      </c>
      <c r="D5210" t="s">
        <v>161</v>
      </c>
      <c r="E5210" t="s">
        <v>690</v>
      </c>
      <c r="F5210" t="s">
        <v>10</v>
      </c>
      <c r="G5210" t="s">
        <v>44691</v>
      </c>
      <c r="H5210" t="s">
        <v>1383</v>
      </c>
      <c r="I5210" t="s">
        <v>44692</v>
      </c>
      <c r="J5210" t="s">
        <v>2166</v>
      </c>
      <c r="K5210" t="s">
        <v>44693</v>
      </c>
      <c r="L5210" t="s">
        <v>44694</v>
      </c>
      <c r="M5210" t="s">
        <v>44695</v>
      </c>
    </row>
    <row r="5211" spans="1:13">
      <c r="A5211" t="s">
        <v>177</v>
      </c>
      <c r="B5211" t="s">
        <v>177</v>
      </c>
      <c r="C5211" t="s">
        <v>1550</v>
      </c>
      <c r="D5211" t="s">
        <v>161</v>
      </c>
      <c r="E5211" t="s">
        <v>690</v>
      </c>
      <c r="F5211" t="s">
        <v>2</v>
      </c>
      <c r="G5211" t="s">
        <v>44696</v>
      </c>
      <c r="H5211" t="s">
        <v>3438</v>
      </c>
      <c r="I5211" t="s">
        <v>44697</v>
      </c>
      <c r="J5211" t="s">
        <v>2301</v>
      </c>
      <c r="K5211" t="s">
        <v>44698</v>
      </c>
      <c r="L5211" t="s">
        <v>44699</v>
      </c>
      <c r="M5211" t="s">
        <v>44700</v>
      </c>
    </row>
    <row r="5212" spans="1:13">
      <c r="A5212" t="s">
        <v>177</v>
      </c>
      <c r="B5212" t="s">
        <v>177</v>
      </c>
      <c r="C5212" t="s">
        <v>1550</v>
      </c>
      <c r="D5212" t="s">
        <v>161</v>
      </c>
      <c r="E5212" t="s">
        <v>690</v>
      </c>
      <c r="F5212" t="s">
        <v>4</v>
      </c>
      <c r="G5212" t="s">
        <v>44701</v>
      </c>
      <c r="H5212" t="s">
        <v>2615</v>
      </c>
      <c r="I5212" t="s">
        <v>44702</v>
      </c>
      <c r="J5212" t="s">
        <v>1744</v>
      </c>
      <c r="K5212" t="s">
        <v>44703</v>
      </c>
      <c r="L5212" t="s">
        <v>44704</v>
      </c>
      <c r="M5212" t="s">
        <v>44705</v>
      </c>
    </row>
    <row r="5213" spans="1:13">
      <c r="A5213" t="s">
        <v>177</v>
      </c>
      <c r="B5213" t="s">
        <v>177</v>
      </c>
      <c r="C5213" t="s">
        <v>1550</v>
      </c>
      <c r="D5213" t="s">
        <v>161</v>
      </c>
      <c r="E5213" t="s">
        <v>690</v>
      </c>
      <c r="F5213" t="s">
        <v>11</v>
      </c>
      <c r="G5213" t="s">
        <v>44706</v>
      </c>
      <c r="H5213" t="s">
        <v>3013</v>
      </c>
      <c r="I5213" t="s">
        <v>44707</v>
      </c>
      <c r="J5213" t="s">
        <v>1546</v>
      </c>
      <c r="K5213" t="s">
        <v>44708</v>
      </c>
      <c r="L5213" t="s">
        <v>44709</v>
      </c>
      <c r="M5213" t="s">
        <v>44710</v>
      </c>
    </row>
    <row r="5214" spans="1:13">
      <c r="A5214" t="s">
        <v>177</v>
      </c>
      <c r="B5214" t="s">
        <v>177</v>
      </c>
      <c r="C5214" t="s">
        <v>1550</v>
      </c>
      <c r="D5214" t="s">
        <v>161</v>
      </c>
      <c r="E5214" t="s">
        <v>690</v>
      </c>
      <c r="F5214" t="s">
        <v>20</v>
      </c>
      <c r="G5214" t="s">
        <v>44711</v>
      </c>
      <c r="H5214" t="s">
        <v>2135</v>
      </c>
      <c r="I5214" t="s">
        <v>44712</v>
      </c>
      <c r="J5214" t="s">
        <v>1546</v>
      </c>
      <c r="K5214" t="s">
        <v>44708</v>
      </c>
      <c r="L5214" t="s">
        <v>31984</v>
      </c>
      <c r="M5214" t="s">
        <v>44713</v>
      </c>
    </row>
    <row r="5215" spans="1:13">
      <c r="A5215" t="s">
        <v>177</v>
      </c>
      <c r="B5215" t="s">
        <v>177</v>
      </c>
      <c r="C5215" t="s">
        <v>1550</v>
      </c>
      <c r="D5215" t="s">
        <v>161</v>
      </c>
      <c r="E5215" t="s">
        <v>698</v>
      </c>
      <c r="F5215" t="s">
        <v>3</v>
      </c>
      <c r="G5215" t="s">
        <v>44714</v>
      </c>
      <c r="H5215" t="s">
        <v>5056</v>
      </c>
      <c r="I5215" t="s">
        <v>44715</v>
      </c>
      <c r="J5215" t="s">
        <v>2573</v>
      </c>
      <c r="K5215" t="s">
        <v>44716</v>
      </c>
      <c r="L5215" t="s">
        <v>19830</v>
      </c>
      <c r="M5215" t="s">
        <v>44717</v>
      </c>
    </row>
    <row r="5216" spans="1:13">
      <c r="A5216" t="s">
        <v>177</v>
      </c>
      <c r="B5216" t="s">
        <v>177</v>
      </c>
      <c r="C5216" t="s">
        <v>1550</v>
      </c>
      <c r="D5216" t="s">
        <v>161</v>
      </c>
      <c r="E5216" t="s">
        <v>698</v>
      </c>
      <c r="F5216" t="s">
        <v>10</v>
      </c>
      <c r="G5216" t="s">
        <v>44718</v>
      </c>
      <c r="H5216" t="s">
        <v>8337</v>
      </c>
      <c r="I5216" t="s">
        <v>44719</v>
      </c>
      <c r="J5216" t="s">
        <v>3533</v>
      </c>
      <c r="K5216" t="s">
        <v>44720</v>
      </c>
      <c r="L5216" t="s">
        <v>44721</v>
      </c>
      <c r="M5216" t="s">
        <v>44722</v>
      </c>
    </row>
    <row r="5217" spans="1:13">
      <c r="A5217" t="s">
        <v>177</v>
      </c>
      <c r="B5217" t="s">
        <v>177</v>
      </c>
      <c r="C5217" t="s">
        <v>1550</v>
      </c>
      <c r="D5217" t="s">
        <v>161</v>
      </c>
      <c r="E5217" t="s">
        <v>698</v>
      </c>
      <c r="F5217" t="s">
        <v>2</v>
      </c>
      <c r="G5217" t="s">
        <v>44723</v>
      </c>
      <c r="H5217" t="s">
        <v>3917</v>
      </c>
      <c r="I5217" t="s">
        <v>44724</v>
      </c>
      <c r="J5217" t="s">
        <v>1742</v>
      </c>
      <c r="K5217" t="s">
        <v>13167</v>
      </c>
      <c r="L5217" t="s">
        <v>44725</v>
      </c>
      <c r="M5217" t="s">
        <v>44726</v>
      </c>
    </row>
    <row r="5218" spans="1:13">
      <c r="A5218" t="s">
        <v>177</v>
      </c>
      <c r="B5218" t="s">
        <v>177</v>
      </c>
      <c r="C5218" t="s">
        <v>1550</v>
      </c>
      <c r="D5218" t="s">
        <v>161</v>
      </c>
      <c r="E5218" t="s">
        <v>698</v>
      </c>
      <c r="F5218" t="s">
        <v>4</v>
      </c>
      <c r="G5218" t="s">
        <v>44727</v>
      </c>
      <c r="H5218" t="s">
        <v>1354</v>
      </c>
      <c r="I5218" t="s">
        <v>44728</v>
      </c>
      <c r="J5218" t="s">
        <v>1744</v>
      </c>
      <c r="K5218" t="s">
        <v>44703</v>
      </c>
      <c r="L5218" t="s">
        <v>44729</v>
      </c>
      <c r="M5218" t="s">
        <v>44730</v>
      </c>
    </row>
    <row r="5219" spans="1:13">
      <c r="A5219" t="s">
        <v>177</v>
      </c>
      <c r="B5219" t="s">
        <v>177</v>
      </c>
      <c r="C5219" t="s">
        <v>1550</v>
      </c>
      <c r="D5219" t="s">
        <v>161</v>
      </c>
      <c r="E5219" t="s">
        <v>698</v>
      </c>
      <c r="F5219" t="s">
        <v>11</v>
      </c>
      <c r="G5219" t="s">
        <v>44731</v>
      </c>
      <c r="H5219" t="s">
        <v>1348</v>
      </c>
      <c r="I5219" t="s">
        <v>44732</v>
      </c>
      <c r="J5219" t="s">
        <v>1504</v>
      </c>
      <c r="K5219" t="s">
        <v>44733</v>
      </c>
      <c r="L5219" t="s">
        <v>44734</v>
      </c>
      <c r="M5219" t="s">
        <v>42403</v>
      </c>
    </row>
    <row r="5220" spans="1:13">
      <c r="A5220" t="s">
        <v>177</v>
      </c>
      <c r="B5220" t="s">
        <v>177</v>
      </c>
      <c r="C5220" t="s">
        <v>1550</v>
      </c>
      <c r="D5220" t="s">
        <v>161</v>
      </c>
      <c r="E5220" t="s">
        <v>698</v>
      </c>
      <c r="F5220" t="s">
        <v>20</v>
      </c>
      <c r="G5220" t="s">
        <v>44735</v>
      </c>
      <c r="H5220" t="s">
        <v>1360</v>
      </c>
      <c r="I5220" t="s">
        <v>44736</v>
      </c>
      <c r="J5220" t="s">
        <v>1590</v>
      </c>
      <c r="K5220" t="s">
        <v>44737</v>
      </c>
      <c r="L5220" t="s">
        <v>44738</v>
      </c>
      <c r="M5220" t="s">
        <v>44739</v>
      </c>
    </row>
    <row r="5221" spans="1:13">
      <c r="A5221" t="s">
        <v>177</v>
      </c>
      <c r="B5221" t="s">
        <v>177</v>
      </c>
      <c r="C5221" t="s">
        <v>1550</v>
      </c>
      <c r="D5221" t="s">
        <v>161</v>
      </c>
      <c r="E5221" t="s">
        <v>706</v>
      </c>
      <c r="F5221" t="s">
        <v>3</v>
      </c>
      <c r="G5221" t="s">
        <v>44740</v>
      </c>
      <c r="H5221" t="s">
        <v>1303</v>
      </c>
      <c r="I5221" t="s">
        <v>44741</v>
      </c>
      <c r="J5221" t="s">
        <v>1862</v>
      </c>
      <c r="K5221" t="s">
        <v>44742</v>
      </c>
      <c r="L5221" t="s">
        <v>44743</v>
      </c>
      <c r="M5221" t="s">
        <v>44744</v>
      </c>
    </row>
    <row r="5222" spans="1:13">
      <c r="A5222" t="s">
        <v>177</v>
      </c>
      <c r="B5222" t="s">
        <v>177</v>
      </c>
      <c r="C5222" t="s">
        <v>1550</v>
      </c>
      <c r="D5222" t="s">
        <v>161</v>
      </c>
      <c r="E5222" t="s">
        <v>706</v>
      </c>
      <c r="F5222" t="s">
        <v>10</v>
      </c>
      <c r="G5222" t="s">
        <v>44745</v>
      </c>
      <c r="H5222" t="s">
        <v>7245</v>
      </c>
      <c r="I5222" t="s">
        <v>44746</v>
      </c>
      <c r="J5222" t="s">
        <v>4098</v>
      </c>
      <c r="K5222" t="s">
        <v>44747</v>
      </c>
      <c r="L5222" t="s">
        <v>44748</v>
      </c>
      <c r="M5222" t="s">
        <v>44749</v>
      </c>
    </row>
    <row r="5223" spans="1:13">
      <c r="A5223" t="s">
        <v>177</v>
      </c>
      <c r="B5223" t="s">
        <v>177</v>
      </c>
      <c r="C5223" t="s">
        <v>1550</v>
      </c>
      <c r="D5223" t="s">
        <v>161</v>
      </c>
      <c r="E5223" t="s">
        <v>706</v>
      </c>
      <c r="F5223" t="s">
        <v>2</v>
      </c>
      <c r="G5223" t="s">
        <v>44750</v>
      </c>
      <c r="H5223" t="s">
        <v>3289</v>
      </c>
      <c r="I5223" t="s">
        <v>44751</v>
      </c>
      <c r="J5223" t="s">
        <v>1719</v>
      </c>
      <c r="K5223" t="s">
        <v>44752</v>
      </c>
      <c r="L5223" t="s">
        <v>44753</v>
      </c>
      <c r="M5223" t="s">
        <v>44754</v>
      </c>
    </row>
    <row r="5224" spans="1:13">
      <c r="A5224" t="s">
        <v>177</v>
      </c>
      <c r="B5224" t="s">
        <v>177</v>
      </c>
      <c r="C5224" t="s">
        <v>1550</v>
      </c>
      <c r="D5224" t="s">
        <v>161</v>
      </c>
      <c r="E5224" t="s">
        <v>706</v>
      </c>
      <c r="F5224" t="s">
        <v>4</v>
      </c>
      <c r="G5224" t="s">
        <v>44755</v>
      </c>
      <c r="H5224" t="s">
        <v>2029</v>
      </c>
      <c r="I5224" t="s">
        <v>44756</v>
      </c>
      <c r="J5224" t="s">
        <v>1592</v>
      </c>
      <c r="K5224" t="s">
        <v>44757</v>
      </c>
      <c r="L5224" t="s">
        <v>44758</v>
      </c>
      <c r="M5224" t="s">
        <v>44759</v>
      </c>
    </row>
    <row r="5225" spans="1:13">
      <c r="A5225" t="s">
        <v>177</v>
      </c>
      <c r="B5225" t="s">
        <v>177</v>
      </c>
      <c r="C5225" t="s">
        <v>1550</v>
      </c>
      <c r="D5225" t="s">
        <v>161</v>
      </c>
      <c r="E5225" t="s">
        <v>706</v>
      </c>
      <c r="F5225" t="s">
        <v>11</v>
      </c>
      <c r="G5225" t="s">
        <v>44760</v>
      </c>
      <c r="H5225" t="s">
        <v>2134</v>
      </c>
      <c r="I5225" t="s">
        <v>44761</v>
      </c>
      <c r="J5225" t="s">
        <v>1502</v>
      </c>
      <c r="K5225" t="s">
        <v>44762</v>
      </c>
      <c r="L5225" t="s">
        <v>44763</v>
      </c>
      <c r="M5225" t="s">
        <v>44764</v>
      </c>
    </row>
    <row r="5226" spans="1:13">
      <c r="A5226" t="s">
        <v>177</v>
      </c>
      <c r="B5226" t="s">
        <v>177</v>
      </c>
      <c r="C5226" t="s">
        <v>1550</v>
      </c>
      <c r="D5226" t="s">
        <v>161</v>
      </c>
      <c r="E5226" t="s">
        <v>706</v>
      </c>
      <c r="F5226" t="s">
        <v>20</v>
      </c>
      <c r="G5226" t="s">
        <v>44765</v>
      </c>
      <c r="H5226" t="s">
        <v>2301</v>
      </c>
      <c r="I5226" t="s">
        <v>44766</v>
      </c>
      <c r="J5226" t="s">
        <v>1698</v>
      </c>
      <c r="K5226" t="s">
        <v>44767</v>
      </c>
      <c r="L5226" t="s">
        <v>30214</v>
      </c>
      <c r="M5226" t="s">
        <v>44768</v>
      </c>
    </row>
    <row r="5227" spans="1:13">
      <c r="A5227" t="s">
        <v>177</v>
      </c>
      <c r="B5227" t="s">
        <v>177</v>
      </c>
      <c r="C5227" t="s">
        <v>1550</v>
      </c>
      <c r="D5227" t="s">
        <v>161</v>
      </c>
      <c r="E5227" t="s">
        <v>714</v>
      </c>
      <c r="F5227" t="s">
        <v>3</v>
      </c>
      <c r="G5227" t="s">
        <v>44769</v>
      </c>
      <c r="H5227" t="s">
        <v>1730</v>
      </c>
      <c r="I5227" t="s">
        <v>44770</v>
      </c>
      <c r="J5227" t="s">
        <v>4561</v>
      </c>
      <c r="K5227" t="s">
        <v>44771</v>
      </c>
      <c r="L5227" t="s">
        <v>44772</v>
      </c>
      <c r="M5227" t="s">
        <v>44773</v>
      </c>
    </row>
    <row r="5228" spans="1:13">
      <c r="A5228" t="s">
        <v>177</v>
      </c>
      <c r="B5228" t="s">
        <v>177</v>
      </c>
      <c r="C5228" t="s">
        <v>1550</v>
      </c>
      <c r="D5228" t="s">
        <v>161</v>
      </c>
      <c r="E5228" t="s">
        <v>714</v>
      </c>
      <c r="F5228" t="s">
        <v>10</v>
      </c>
      <c r="G5228" t="s">
        <v>44774</v>
      </c>
      <c r="H5228" t="s">
        <v>2630</v>
      </c>
      <c r="I5228" t="s">
        <v>44775</v>
      </c>
      <c r="J5228" t="s">
        <v>2941</v>
      </c>
      <c r="K5228" t="s">
        <v>44776</v>
      </c>
      <c r="L5228" t="s">
        <v>44777</v>
      </c>
      <c r="M5228" t="s">
        <v>44778</v>
      </c>
    </row>
    <row r="5229" spans="1:13">
      <c r="A5229" t="s">
        <v>177</v>
      </c>
      <c r="B5229" t="s">
        <v>177</v>
      </c>
      <c r="C5229" t="s">
        <v>1550</v>
      </c>
      <c r="D5229" t="s">
        <v>161</v>
      </c>
      <c r="E5229" t="s">
        <v>714</v>
      </c>
      <c r="F5229" t="s">
        <v>2</v>
      </c>
      <c r="G5229" t="s">
        <v>44779</v>
      </c>
      <c r="H5229" t="s">
        <v>2646</v>
      </c>
      <c r="I5229" t="s">
        <v>44780</v>
      </c>
      <c r="J5229" t="s">
        <v>1875</v>
      </c>
      <c r="K5229" t="s">
        <v>44781</v>
      </c>
      <c r="L5229" t="s">
        <v>31918</v>
      </c>
      <c r="M5229" t="s">
        <v>44782</v>
      </c>
    </row>
    <row r="5230" spans="1:13">
      <c r="A5230" t="s">
        <v>177</v>
      </c>
      <c r="B5230" t="s">
        <v>177</v>
      </c>
      <c r="C5230" t="s">
        <v>1550</v>
      </c>
      <c r="D5230" t="s">
        <v>161</v>
      </c>
      <c r="E5230" t="s">
        <v>714</v>
      </c>
      <c r="F5230" t="s">
        <v>4</v>
      </c>
      <c r="G5230" t="s">
        <v>44783</v>
      </c>
      <c r="H5230" t="s">
        <v>2027</v>
      </c>
      <c r="I5230" t="s">
        <v>44784</v>
      </c>
      <c r="J5230" t="s">
        <v>1547</v>
      </c>
      <c r="K5230" t="s">
        <v>44785</v>
      </c>
      <c r="L5230" t="s">
        <v>30249</v>
      </c>
      <c r="M5230" t="s">
        <v>44786</v>
      </c>
    </row>
    <row r="5231" spans="1:13">
      <c r="A5231" t="s">
        <v>177</v>
      </c>
      <c r="B5231" t="s">
        <v>177</v>
      </c>
      <c r="C5231" t="s">
        <v>1550</v>
      </c>
      <c r="D5231" t="s">
        <v>161</v>
      </c>
      <c r="E5231" t="s">
        <v>714</v>
      </c>
      <c r="F5231" t="s">
        <v>11</v>
      </c>
      <c r="G5231" t="s">
        <v>44787</v>
      </c>
      <c r="H5231" t="s">
        <v>2502</v>
      </c>
      <c r="I5231" t="s">
        <v>44788</v>
      </c>
      <c r="J5231" t="s">
        <v>1053</v>
      </c>
      <c r="K5231" t="s">
        <v>44789</v>
      </c>
      <c r="L5231" t="s">
        <v>33393</v>
      </c>
      <c r="M5231" t="s">
        <v>44790</v>
      </c>
    </row>
    <row r="5232" spans="1:13">
      <c r="A5232" t="s">
        <v>177</v>
      </c>
      <c r="B5232" t="s">
        <v>177</v>
      </c>
      <c r="C5232" t="s">
        <v>1550</v>
      </c>
      <c r="D5232" t="s">
        <v>161</v>
      </c>
      <c r="E5232" t="s">
        <v>714</v>
      </c>
      <c r="F5232" t="s">
        <v>20</v>
      </c>
      <c r="G5232" t="s">
        <v>44791</v>
      </c>
      <c r="H5232" t="s">
        <v>1918</v>
      </c>
      <c r="I5232" t="s">
        <v>44792</v>
      </c>
      <c r="J5232" t="s">
        <v>1613</v>
      </c>
      <c r="K5232" t="s">
        <v>44793</v>
      </c>
      <c r="L5232" t="s">
        <v>44794</v>
      </c>
      <c r="M5232" t="s">
        <v>44795</v>
      </c>
    </row>
    <row r="5233" spans="1:13">
      <c r="A5233" t="s">
        <v>177</v>
      </c>
      <c r="B5233" t="s">
        <v>177</v>
      </c>
      <c r="C5233" t="s">
        <v>1550</v>
      </c>
      <c r="D5233" t="s">
        <v>162</v>
      </c>
      <c r="E5233" t="s">
        <v>722</v>
      </c>
      <c r="F5233" t="s">
        <v>3</v>
      </c>
      <c r="G5233" t="s">
        <v>44796</v>
      </c>
      <c r="H5233" t="s">
        <v>3271</v>
      </c>
      <c r="I5233" t="s">
        <v>44797</v>
      </c>
      <c r="J5233" t="s">
        <v>1354</v>
      </c>
      <c r="K5233" t="s">
        <v>44688</v>
      </c>
      <c r="L5233" t="s">
        <v>44798</v>
      </c>
      <c r="M5233" t="s">
        <v>44799</v>
      </c>
    </row>
    <row r="5234" spans="1:13">
      <c r="A5234" t="s">
        <v>177</v>
      </c>
      <c r="B5234" t="s">
        <v>177</v>
      </c>
      <c r="C5234" t="s">
        <v>1550</v>
      </c>
      <c r="D5234" t="s">
        <v>162</v>
      </c>
      <c r="E5234" t="s">
        <v>722</v>
      </c>
      <c r="F5234" t="s">
        <v>10</v>
      </c>
      <c r="G5234" t="s">
        <v>44800</v>
      </c>
      <c r="H5234" t="s">
        <v>2245</v>
      </c>
      <c r="I5234" t="s">
        <v>44801</v>
      </c>
      <c r="J5234" t="s">
        <v>4307</v>
      </c>
      <c r="K5234" t="s">
        <v>44802</v>
      </c>
      <c r="L5234" t="s">
        <v>44803</v>
      </c>
      <c r="M5234" t="s">
        <v>44804</v>
      </c>
    </row>
    <row r="5235" spans="1:13">
      <c r="A5235" t="s">
        <v>177</v>
      </c>
      <c r="B5235" t="s">
        <v>177</v>
      </c>
      <c r="C5235" t="s">
        <v>1550</v>
      </c>
      <c r="D5235" t="s">
        <v>162</v>
      </c>
      <c r="E5235" t="s">
        <v>722</v>
      </c>
      <c r="F5235" t="s">
        <v>2</v>
      </c>
      <c r="G5235" t="s">
        <v>44805</v>
      </c>
      <c r="H5235" t="s">
        <v>1332</v>
      </c>
      <c r="I5235" t="s">
        <v>44806</v>
      </c>
      <c r="J5235" t="s">
        <v>2384</v>
      </c>
      <c r="K5235" t="s">
        <v>44807</v>
      </c>
      <c r="L5235" t="s">
        <v>44808</v>
      </c>
      <c r="M5235" t="s">
        <v>44809</v>
      </c>
    </row>
    <row r="5236" spans="1:13">
      <c r="A5236" t="s">
        <v>177</v>
      </c>
      <c r="B5236" t="s">
        <v>177</v>
      </c>
      <c r="C5236" t="s">
        <v>1550</v>
      </c>
      <c r="D5236" t="s">
        <v>162</v>
      </c>
      <c r="E5236" t="s">
        <v>722</v>
      </c>
      <c r="F5236" t="s">
        <v>4</v>
      </c>
      <c r="G5236" t="s">
        <v>44810</v>
      </c>
      <c r="H5236" t="s">
        <v>2071</v>
      </c>
      <c r="I5236" t="s">
        <v>44811</v>
      </c>
      <c r="J5236" t="s">
        <v>1853</v>
      </c>
      <c r="K5236" t="s">
        <v>8333</v>
      </c>
      <c r="L5236" t="s">
        <v>40911</v>
      </c>
      <c r="M5236" t="s">
        <v>44812</v>
      </c>
    </row>
    <row r="5237" spans="1:13">
      <c r="A5237" t="s">
        <v>177</v>
      </c>
      <c r="B5237" t="s">
        <v>177</v>
      </c>
      <c r="C5237" t="s">
        <v>1550</v>
      </c>
      <c r="D5237" t="s">
        <v>162</v>
      </c>
      <c r="E5237" t="s">
        <v>722</v>
      </c>
      <c r="F5237" t="s">
        <v>11</v>
      </c>
      <c r="G5237" t="s">
        <v>44813</v>
      </c>
      <c r="H5237" t="s">
        <v>3377</v>
      </c>
      <c r="I5237" t="s">
        <v>44814</v>
      </c>
      <c r="J5237" t="s">
        <v>1546</v>
      </c>
      <c r="K5237" t="s">
        <v>44708</v>
      </c>
      <c r="L5237" t="s">
        <v>44815</v>
      </c>
      <c r="M5237" t="s">
        <v>44816</v>
      </c>
    </row>
    <row r="5238" spans="1:13">
      <c r="A5238" t="s">
        <v>177</v>
      </c>
      <c r="B5238" t="s">
        <v>177</v>
      </c>
      <c r="C5238" t="s">
        <v>1550</v>
      </c>
      <c r="D5238" t="s">
        <v>162</v>
      </c>
      <c r="E5238" t="s">
        <v>722</v>
      </c>
      <c r="F5238" t="s">
        <v>20</v>
      </c>
      <c r="G5238" t="s">
        <v>44817</v>
      </c>
      <c r="H5238" t="s">
        <v>926</v>
      </c>
      <c r="I5238" t="s">
        <v>44818</v>
      </c>
      <c r="J5238" t="s">
        <v>1053</v>
      </c>
      <c r="K5238" t="s">
        <v>44789</v>
      </c>
      <c r="L5238" t="s">
        <v>32244</v>
      </c>
      <c r="M5238" t="s">
        <v>36415</v>
      </c>
    </row>
    <row r="5239" spans="1:13">
      <c r="A5239" t="s">
        <v>177</v>
      </c>
      <c r="B5239" t="s">
        <v>177</v>
      </c>
      <c r="C5239" t="s">
        <v>1550</v>
      </c>
      <c r="D5239" t="s">
        <v>162</v>
      </c>
      <c r="E5239" t="s">
        <v>730</v>
      </c>
      <c r="F5239" t="s">
        <v>3</v>
      </c>
      <c r="G5239" t="s">
        <v>44819</v>
      </c>
      <c r="H5239" t="s">
        <v>1332</v>
      </c>
      <c r="I5239" t="s">
        <v>44806</v>
      </c>
      <c r="J5239" t="s">
        <v>3500</v>
      </c>
      <c r="K5239" t="s">
        <v>44820</v>
      </c>
      <c r="L5239" t="s">
        <v>44821</v>
      </c>
      <c r="M5239" t="s">
        <v>44822</v>
      </c>
    </row>
    <row r="5240" spans="1:13">
      <c r="A5240" t="s">
        <v>177</v>
      </c>
      <c r="B5240" t="s">
        <v>177</v>
      </c>
      <c r="C5240" t="s">
        <v>1550</v>
      </c>
      <c r="D5240" t="s">
        <v>162</v>
      </c>
      <c r="E5240" t="s">
        <v>730</v>
      </c>
      <c r="F5240" t="s">
        <v>10</v>
      </c>
      <c r="G5240" t="s">
        <v>44823</v>
      </c>
      <c r="H5240" t="s">
        <v>997</v>
      </c>
      <c r="I5240" t="s">
        <v>44824</v>
      </c>
      <c r="J5240" t="s">
        <v>5405</v>
      </c>
      <c r="K5240" t="s">
        <v>44825</v>
      </c>
      <c r="L5240" t="s">
        <v>44826</v>
      </c>
      <c r="M5240" t="s">
        <v>44827</v>
      </c>
    </row>
    <row r="5241" spans="1:13">
      <c r="A5241" t="s">
        <v>177</v>
      </c>
      <c r="B5241" t="s">
        <v>177</v>
      </c>
      <c r="C5241" t="s">
        <v>1550</v>
      </c>
      <c r="D5241" t="s">
        <v>162</v>
      </c>
      <c r="E5241" t="s">
        <v>730</v>
      </c>
      <c r="F5241" t="s">
        <v>2</v>
      </c>
      <c r="G5241" t="s">
        <v>44828</v>
      </c>
      <c r="H5241" t="s">
        <v>1860</v>
      </c>
      <c r="I5241" t="s">
        <v>44829</v>
      </c>
      <c r="J5241" t="s">
        <v>2301</v>
      </c>
      <c r="K5241" t="s">
        <v>44698</v>
      </c>
      <c r="L5241" t="s">
        <v>44830</v>
      </c>
      <c r="M5241" t="s">
        <v>44831</v>
      </c>
    </row>
    <row r="5242" spans="1:13">
      <c r="A5242" t="s">
        <v>177</v>
      </c>
      <c r="B5242" t="s">
        <v>177</v>
      </c>
      <c r="C5242" t="s">
        <v>1550</v>
      </c>
      <c r="D5242" t="s">
        <v>162</v>
      </c>
      <c r="E5242" t="s">
        <v>730</v>
      </c>
      <c r="F5242" t="s">
        <v>4</v>
      </c>
      <c r="G5242" t="s">
        <v>44832</v>
      </c>
      <c r="H5242" t="s">
        <v>2502</v>
      </c>
      <c r="I5242" t="s">
        <v>44788</v>
      </c>
      <c r="J5242" t="s">
        <v>1698</v>
      </c>
      <c r="K5242" t="s">
        <v>44767</v>
      </c>
      <c r="L5242" t="s">
        <v>44833</v>
      </c>
      <c r="M5242" t="s">
        <v>44834</v>
      </c>
    </row>
    <row r="5243" spans="1:13">
      <c r="A5243" t="s">
        <v>177</v>
      </c>
      <c r="B5243" t="s">
        <v>177</v>
      </c>
      <c r="C5243" t="s">
        <v>1550</v>
      </c>
      <c r="D5243" t="s">
        <v>162</v>
      </c>
      <c r="E5243" t="s">
        <v>730</v>
      </c>
      <c r="F5243" t="s">
        <v>11</v>
      </c>
      <c r="G5243" t="s">
        <v>44835</v>
      </c>
      <c r="H5243" t="s">
        <v>2502</v>
      </c>
      <c r="I5243" t="s">
        <v>44788</v>
      </c>
      <c r="J5243" t="s">
        <v>1547</v>
      </c>
      <c r="K5243" t="s">
        <v>44785</v>
      </c>
      <c r="L5243" t="s">
        <v>33393</v>
      </c>
      <c r="M5243" t="s">
        <v>44834</v>
      </c>
    </row>
    <row r="5244" spans="1:13">
      <c r="A5244" t="s">
        <v>177</v>
      </c>
      <c r="B5244" t="s">
        <v>177</v>
      </c>
      <c r="C5244" t="s">
        <v>1550</v>
      </c>
      <c r="D5244" t="s">
        <v>162</v>
      </c>
      <c r="E5244" t="s">
        <v>730</v>
      </c>
      <c r="F5244" t="s">
        <v>20</v>
      </c>
      <c r="G5244" t="s">
        <v>44836</v>
      </c>
      <c r="H5244" t="s">
        <v>2239</v>
      </c>
      <c r="I5244" t="s">
        <v>44837</v>
      </c>
      <c r="J5244" t="s">
        <v>1053</v>
      </c>
      <c r="K5244" t="s">
        <v>44789</v>
      </c>
      <c r="L5244" t="s">
        <v>29943</v>
      </c>
      <c r="M5244" t="s">
        <v>44838</v>
      </c>
    </row>
    <row r="5245" spans="1:13">
      <c r="A5245" t="s">
        <v>177</v>
      </c>
      <c r="B5245" t="s">
        <v>177</v>
      </c>
      <c r="C5245" t="s">
        <v>1550</v>
      </c>
      <c r="D5245" t="s">
        <v>162</v>
      </c>
      <c r="E5245" t="s">
        <v>738</v>
      </c>
      <c r="F5245" t="s">
        <v>3</v>
      </c>
      <c r="G5245" t="s">
        <v>44839</v>
      </c>
      <c r="H5245" t="s">
        <v>3736</v>
      </c>
      <c r="I5245" t="s">
        <v>44840</v>
      </c>
      <c r="J5245" t="s">
        <v>4323</v>
      </c>
      <c r="K5245" t="s">
        <v>44841</v>
      </c>
      <c r="L5245" t="s">
        <v>44842</v>
      </c>
      <c r="M5245" t="s">
        <v>44843</v>
      </c>
    </row>
    <row r="5246" spans="1:13">
      <c r="A5246" t="s">
        <v>177</v>
      </c>
      <c r="B5246" t="s">
        <v>177</v>
      </c>
      <c r="C5246" t="s">
        <v>1550</v>
      </c>
      <c r="D5246" t="s">
        <v>162</v>
      </c>
      <c r="E5246" t="s">
        <v>738</v>
      </c>
      <c r="F5246" t="s">
        <v>10</v>
      </c>
      <c r="G5246" t="s">
        <v>44844</v>
      </c>
      <c r="H5246" t="s">
        <v>3454</v>
      </c>
      <c r="I5246" t="s">
        <v>44845</v>
      </c>
      <c r="J5246" t="s">
        <v>3621</v>
      </c>
      <c r="K5246" t="s">
        <v>44846</v>
      </c>
      <c r="L5246" t="s">
        <v>44847</v>
      </c>
      <c r="M5246" t="s">
        <v>39092</v>
      </c>
    </row>
    <row r="5247" spans="1:13">
      <c r="A5247" t="s">
        <v>177</v>
      </c>
      <c r="B5247" t="s">
        <v>177</v>
      </c>
      <c r="C5247" t="s">
        <v>1550</v>
      </c>
      <c r="D5247" t="s">
        <v>162</v>
      </c>
      <c r="E5247" t="s">
        <v>738</v>
      </c>
      <c r="F5247" t="s">
        <v>2</v>
      </c>
      <c r="G5247" t="s">
        <v>44848</v>
      </c>
      <c r="H5247" t="s">
        <v>2542</v>
      </c>
      <c r="I5247" t="s">
        <v>44849</v>
      </c>
      <c r="J5247" t="s">
        <v>2159</v>
      </c>
      <c r="K5247" t="s">
        <v>44850</v>
      </c>
      <c r="L5247" t="s">
        <v>39044</v>
      </c>
      <c r="M5247" t="s">
        <v>44851</v>
      </c>
    </row>
    <row r="5248" spans="1:13">
      <c r="A5248" t="s">
        <v>177</v>
      </c>
      <c r="B5248" t="s">
        <v>177</v>
      </c>
      <c r="C5248" t="s">
        <v>1550</v>
      </c>
      <c r="D5248" t="s">
        <v>162</v>
      </c>
      <c r="E5248" t="s">
        <v>738</v>
      </c>
      <c r="F5248" t="s">
        <v>4</v>
      </c>
      <c r="G5248" t="s">
        <v>44852</v>
      </c>
      <c r="H5248" t="s">
        <v>2074</v>
      </c>
      <c r="I5248" t="s">
        <v>44853</v>
      </c>
      <c r="J5248" t="s">
        <v>1546</v>
      </c>
      <c r="K5248" t="s">
        <v>44708</v>
      </c>
      <c r="L5248" t="s">
        <v>44854</v>
      </c>
      <c r="M5248" t="s">
        <v>44855</v>
      </c>
    </row>
    <row r="5249" spans="1:13">
      <c r="A5249" t="s">
        <v>177</v>
      </c>
      <c r="B5249" t="s">
        <v>177</v>
      </c>
      <c r="C5249" t="s">
        <v>1550</v>
      </c>
      <c r="D5249" t="s">
        <v>162</v>
      </c>
      <c r="E5249" t="s">
        <v>738</v>
      </c>
      <c r="F5249" t="s">
        <v>11</v>
      </c>
      <c r="G5249" t="s">
        <v>44856</v>
      </c>
      <c r="H5249" t="s">
        <v>2279</v>
      </c>
      <c r="I5249" t="s">
        <v>44857</v>
      </c>
      <c r="J5249" t="s">
        <v>1547</v>
      </c>
      <c r="K5249" t="s">
        <v>44785</v>
      </c>
      <c r="L5249" t="s">
        <v>44858</v>
      </c>
      <c r="M5249" t="s">
        <v>44859</v>
      </c>
    </row>
    <row r="5250" spans="1:13">
      <c r="A5250" t="s">
        <v>177</v>
      </c>
      <c r="B5250" t="s">
        <v>177</v>
      </c>
      <c r="C5250" t="s">
        <v>1550</v>
      </c>
      <c r="D5250" t="s">
        <v>162</v>
      </c>
      <c r="E5250" t="s">
        <v>738</v>
      </c>
      <c r="F5250" t="s">
        <v>20</v>
      </c>
      <c r="G5250" t="s">
        <v>44860</v>
      </c>
      <c r="H5250" t="s">
        <v>2029</v>
      </c>
      <c r="I5250" t="s">
        <v>44756</v>
      </c>
      <c r="J5250" t="s">
        <v>1590</v>
      </c>
      <c r="K5250" t="s">
        <v>44737</v>
      </c>
      <c r="L5250" t="s">
        <v>35358</v>
      </c>
      <c r="M5250" t="s">
        <v>9778</v>
      </c>
    </row>
    <row r="5251" spans="1:13">
      <c r="A5251" t="s">
        <v>177</v>
      </c>
      <c r="B5251" t="s">
        <v>177</v>
      </c>
      <c r="C5251" t="s">
        <v>1550</v>
      </c>
      <c r="D5251" t="s">
        <v>162</v>
      </c>
      <c r="E5251" t="s">
        <v>746</v>
      </c>
      <c r="F5251" t="s">
        <v>3</v>
      </c>
      <c r="G5251" t="s">
        <v>44861</v>
      </c>
      <c r="H5251" t="s">
        <v>3691</v>
      </c>
      <c r="I5251" t="s">
        <v>44862</v>
      </c>
      <c r="J5251" t="s">
        <v>2328</v>
      </c>
      <c r="K5251" t="s">
        <v>44863</v>
      </c>
      <c r="L5251" t="s">
        <v>44864</v>
      </c>
      <c r="M5251" t="s">
        <v>44865</v>
      </c>
    </row>
    <row r="5252" spans="1:13">
      <c r="A5252" t="s">
        <v>177</v>
      </c>
      <c r="B5252" t="s">
        <v>177</v>
      </c>
      <c r="C5252" t="s">
        <v>1550</v>
      </c>
      <c r="D5252" t="s">
        <v>162</v>
      </c>
      <c r="E5252" t="s">
        <v>746</v>
      </c>
      <c r="F5252" t="s">
        <v>10</v>
      </c>
      <c r="G5252" t="s">
        <v>44866</v>
      </c>
      <c r="H5252" t="s">
        <v>2653</v>
      </c>
      <c r="I5252" t="s">
        <v>44867</v>
      </c>
      <c r="J5252" t="s">
        <v>2941</v>
      </c>
      <c r="K5252" t="s">
        <v>44776</v>
      </c>
      <c r="L5252" t="s">
        <v>44868</v>
      </c>
      <c r="M5252" t="s">
        <v>44869</v>
      </c>
    </row>
    <row r="5253" spans="1:13">
      <c r="A5253" t="s">
        <v>177</v>
      </c>
      <c r="B5253" t="s">
        <v>177</v>
      </c>
      <c r="C5253" t="s">
        <v>1550</v>
      </c>
      <c r="D5253" t="s">
        <v>162</v>
      </c>
      <c r="E5253" t="s">
        <v>746</v>
      </c>
      <c r="F5253" t="s">
        <v>2</v>
      </c>
      <c r="G5253" t="s">
        <v>44870</v>
      </c>
      <c r="H5253" t="s">
        <v>2135</v>
      </c>
      <c r="I5253" t="s">
        <v>44712</v>
      </c>
      <c r="J5253" t="s">
        <v>1764</v>
      </c>
      <c r="K5253" t="s">
        <v>44871</v>
      </c>
      <c r="L5253" t="s">
        <v>44872</v>
      </c>
      <c r="M5253" t="s">
        <v>44873</v>
      </c>
    </row>
    <row r="5254" spans="1:13">
      <c r="A5254" t="s">
        <v>177</v>
      </c>
      <c r="B5254" t="s">
        <v>177</v>
      </c>
      <c r="C5254" t="s">
        <v>1550</v>
      </c>
      <c r="D5254" t="s">
        <v>162</v>
      </c>
      <c r="E5254" t="s">
        <v>746</v>
      </c>
      <c r="F5254" t="s">
        <v>4</v>
      </c>
      <c r="G5254" t="s">
        <v>44874</v>
      </c>
      <c r="H5254" t="s">
        <v>1984</v>
      </c>
      <c r="I5254" t="s">
        <v>44875</v>
      </c>
      <c r="J5254" t="s">
        <v>1504</v>
      </c>
      <c r="K5254" t="s">
        <v>44733</v>
      </c>
      <c r="L5254" t="s">
        <v>30259</v>
      </c>
      <c r="M5254" t="s">
        <v>44876</v>
      </c>
    </row>
    <row r="5255" spans="1:13">
      <c r="A5255" t="s">
        <v>177</v>
      </c>
      <c r="B5255" t="s">
        <v>177</v>
      </c>
      <c r="C5255" t="s">
        <v>1550</v>
      </c>
      <c r="D5255" t="s">
        <v>162</v>
      </c>
      <c r="E5255" t="s">
        <v>746</v>
      </c>
      <c r="F5255" t="s">
        <v>11</v>
      </c>
      <c r="G5255" t="s">
        <v>44877</v>
      </c>
      <c r="H5255" t="s">
        <v>2481</v>
      </c>
      <c r="I5255" t="s">
        <v>44878</v>
      </c>
      <c r="J5255" t="s">
        <v>1546</v>
      </c>
      <c r="K5255" t="s">
        <v>44708</v>
      </c>
      <c r="L5255" t="s">
        <v>44879</v>
      </c>
      <c r="M5255" t="s">
        <v>30047</v>
      </c>
    </row>
    <row r="5256" spans="1:13">
      <c r="A5256" t="s">
        <v>177</v>
      </c>
      <c r="B5256" t="s">
        <v>177</v>
      </c>
      <c r="C5256" t="s">
        <v>1550</v>
      </c>
      <c r="D5256" t="s">
        <v>162</v>
      </c>
      <c r="E5256" t="s">
        <v>746</v>
      </c>
      <c r="F5256" t="s">
        <v>20</v>
      </c>
      <c r="G5256" t="s">
        <v>44880</v>
      </c>
      <c r="H5256" t="s">
        <v>2074</v>
      </c>
      <c r="I5256" t="s">
        <v>44853</v>
      </c>
      <c r="J5256" t="s">
        <v>1613</v>
      </c>
      <c r="K5256" t="s">
        <v>44793</v>
      </c>
      <c r="L5256" t="s">
        <v>44881</v>
      </c>
      <c r="M5256" t="s">
        <v>4709</v>
      </c>
    </row>
    <row r="5257" spans="1:13">
      <c r="A5257" t="s">
        <v>177</v>
      </c>
      <c r="B5257" t="s">
        <v>177</v>
      </c>
      <c r="C5257" t="s">
        <v>1550</v>
      </c>
      <c r="D5257" t="s">
        <v>163</v>
      </c>
      <c r="E5257" t="s">
        <v>754</v>
      </c>
      <c r="F5257" t="s">
        <v>3</v>
      </c>
      <c r="G5257" t="s">
        <v>44882</v>
      </c>
      <c r="H5257" t="s">
        <v>1343</v>
      </c>
      <c r="I5257" t="s">
        <v>44883</v>
      </c>
      <c r="J5257" t="s">
        <v>2646</v>
      </c>
      <c r="K5257" t="s">
        <v>44884</v>
      </c>
      <c r="L5257" t="s">
        <v>44885</v>
      </c>
      <c r="M5257" t="s">
        <v>44886</v>
      </c>
    </row>
    <row r="5258" spans="1:13">
      <c r="A5258" t="s">
        <v>177</v>
      </c>
      <c r="B5258" t="s">
        <v>177</v>
      </c>
      <c r="C5258" t="s">
        <v>1550</v>
      </c>
      <c r="D5258" t="s">
        <v>163</v>
      </c>
      <c r="E5258" t="s">
        <v>754</v>
      </c>
      <c r="F5258" t="s">
        <v>10</v>
      </c>
      <c r="G5258" t="s">
        <v>44887</v>
      </c>
      <c r="H5258" t="s">
        <v>3423</v>
      </c>
      <c r="I5258" t="s">
        <v>44888</v>
      </c>
      <c r="J5258" t="s">
        <v>3675</v>
      </c>
      <c r="K5258" t="s">
        <v>44889</v>
      </c>
      <c r="L5258" t="s">
        <v>44890</v>
      </c>
      <c r="M5258" t="s">
        <v>44891</v>
      </c>
    </row>
    <row r="5259" spans="1:13">
      <c r="A5259" t="s">
        <v>177</v>
      </c>
      <c r="B5259" t="s">
        <v>177</v>
      </c>
      <c r="C5259" t="s">
        <v>1550</v>
      </c>
      <c r="D5259" t="s">
        <v>163</v>
      </c>
      <c r="E5259" t="s">
        <v>754</v>
      </c>
      <c r="F5259" t="s">
        <v>2</v>
      </c>
      <c r="G5259" t="s">
        <v>44892</v>
      </c>
      <c r="H5259" t="s">
        <v>2550</v>
      </c>
      <c r="I5259" t="s">
        <v>44893</v>
      </c>
      <c r="J5259" t="s">
        <v>2544</v>
      </c>
      <c r="K5259" t="s">
        <v>44894</v>
      </c>
      <c r="L5259" t="s">
        <v>44895</v>
      </c>
      <c r="M5259" t="s">
        <v>44896</v>
      </c>
    </row>
    <row r="5260" spans="1:13">
      <c r="A5260" t="s">
        <v>177</v>
      </c>
      <c r="B5260" t="s">
        <v>177</v>
      </c>
      <c r="C5260" t="s">
        <v>1550</v>
      </c>
      <c r="D5260" t="s">
        <v>163</v>
      </c>
      <c r="E5260" t="s">
        <v>754</v>
      </c>
      <c r="F5260" t="s">
        <v>4</v>
      </c>
      <c r="G5260" t="s">
        <v>44897</v>
      </c>
      <c r="H5260" t="s">
        <v>2759</v>
      </c>
      <c r="I5260" t="s">
        <v>44898</v>
      </c>
      <c r="J5260" t="s">
        <v>1853</v>
      </c>
      <c r="K5260" t="s">
        <v>8333</v>
      </c>
      <c r="L5260" t="s">
        <v>26621</v>
      </c>
      <c r="M5260" t="s">
        <v>44899</v>
      </c>
    </row>
    <row r="5261" spans="1:13">
      <c r="A5261" t="s">
        <v>177</v>
      </c>
      <c r="B5261" t="s">
        <v>177</v>
      </c>
      <c r="C5261" t="s">
        <v>1550</v>
      </c>
      <c r="D5261" t="s">
        <v>163</v>
      </c>
      <c r="E5261" t="s">
        <v>754</v>
      </c>
      <c r="F5261" t="s">
        <v>11</v>
      </c>
      <c r="G5261" t="s">
        <v>44900</v>
      </c>
      <c r="H5261" t="s">
        <v>2674</v>
      </c>
      <c r="I5261" t="s">
        <v>44901</v>
      </c>
      <c r="J5261" t="s">
        <v>1657</v>
      </c>
      <c r="K5261" t="s">
        <v>44902</v>
      </c>
      <c r="L5261" t="s">
        <v>44903</v>
      </c>
      <c r="M5261" t="s">
        <v>44904</v>
      </c>
    </row>
    <row r="5262" spans="1:13">
      <c r="A5262" t="s">
        <v>177</v>
      </c>
      <c r="B5262" t="s">
        <v>177</v>
      </c>
      <c r="C5262" t="s">
        <v>1550</v>
      </c>
      <c r="D5262" t="s">
        <v>163</v>
      </c>
      <c r="E5262" t="s">
        <v>754</v>
      </c>
      <c r="F5262" t="s">
        <v>20</v>
      </c>
      <c r="G5262" t="s">
        <v>44905</v>
      </c>
      <c r="H5262" t="s">
        <v>2461</v>
      </c>
      <c r="I5262" t="s">
        <v>44906</v>
      </c>
      <c r="J5262" t="s">
        <v>1590</v>
      </c>
      <c r="K5262" t="s">
        <v>44737</v>
      </c>
      <c r="L5262" t="s">
        <v>44907</v>
      </c>
      <c r="M5262" t="s">
        <v>36147</v>
      </c>
    </row>
    <row r="5263" spans="1:13">
      <c r="A5263" t="s">
        <v>177</v>
      </c>
      <c r="B5263" t="s">
        <v>177</v>
      </c>
      <c r="C5263" t="s">
        <v>1550</v>
      </c>
      <c r="D5263" t="s">
        <v>163</v>
      </c>
      <c r="E5263" t="s">
        <v>762</v>
      </c>
      <c r="F5263" t="s">
        <v>3</v>
      </c>
      <c r="G5263" t="s">
        <v>44908</v>
      </c>
      <c r="H5263" t="s">
        <v>1161</v>
      </c>
      <c r="I5263" t="s">
        <v>44909</v>
      </c>
      <c r="J5263" t="s">
        <v>2574</v>
      </c>
      <c r="K5263" t="s">
        <v>44910</v>
      </c>
      <c r="L5263" t="s">
        <v>44911</v>
      </c>
      <c r="M5263" t="s">
        <v>44912</v>
      </c>
    </row>
    <row r="5264" spans="1:13">
      <c r="A5264" t="s">
        <v>177</v>
      </c>
      <c r="B5264" t="s">
        <v>177</v>
      </c>
      <c r="C5264" t="s">
        <v>1550</v>
      </c>
      <c r="D5264" t="s">
        <v>163</v>
      </c>
      <c r="E5264" t="s">
        <v>762</v>
      </c>
      <c r="F5264" t="s">
        <v>10</v>
      </c>
      <c r="G5264" t="s">
        <v>44913</v>
      </c>
      <c r="H5264" t="s">
        <v>2408</v>
      </c>
      <c r="I5264" t="s">
        <v>44914</v>
      </c>
      <c r="J5264" t="s">
        <v>1861</v>
      </c>
      <c r="K5264" t="s">
        <v>44915</v>
      </c>
      <c r="L5264" t="s">
        <v>44916</v>
      </c>
      <c r="M5264" t="s">
        <v>44917</v>
      </c>
    </row>
    <row r="5265" spans="1:13">
      <c r="A5265" t="s">
        <v>177</v>
      </c>
      <c r="B5265" t="s">
        <v>177</v>
      </c>
      <c r="C5265" t="s">
        <v>1550</v>
      </c>
      <c r="D5265" t="s">
        <v>163</v>
      </c>
      <c r="E5265" t="s">
        <v>762</v>
      </c>
      <c r="F5265" t="s">
        <v>2</v>
      </c>
      <c r="G5265" t="s">
        <v>44918</v>
      </c>
      <c r="H5265" t="s">
        <v>3054</v>
      </c>
      <c r="I5265" t="s">
        <v>44919</v>
      </c>
      <c r="J5265" t="s">
        <v>1360</v>
      </c>
      <c r="K5265" t="s">
        <v>44920</v>
      </c>
      <c r="L5265" t="s">
        <v>44921</v>
      </c>
      <c r="M5265" t="s">
        <v>44922</v>
      </c>
    </row>
    <row r="5266" spans="1:13">
      <c r="A5266" t="s">
        <v>177</v>
      </c>
      <c r="B5266" t="s">
        <v>177</v>
      </c>
      <c r="C5266" t="s">
        <v>1550</v>
      </c>
      <c r="D5266" t="s">
        <v>163</v>
      </c>
      <c r="E5266" t="s">
        <v>762</v>
      </c>
      <c r="F5266" t="s">
        <v>4</v>
      </c>
      <c r="G5266" t="s">
        <v>44923</v>
      </c>
      <c r="H5266" t="s">
        <v>1808</v>
      </c>
      <c r="I5266" t="s">
        <v>44924</v>
      </c>
      <c r="J5266" t="s">
        <v>1698</v>
      </c>
      <c r="K5266" t="s">
        <v>44767</v>
      </c>
      <c r="L5266" t="s">
        <v>30255</v>
      </c>
      <c r="M5266" t="s">
        <v>44925</v>
      </c>
    </row>
    <row r="5267" spans="1:13">
      <c r="A5267" t="s">
        <v>177</v>
      </c>
      <c r="B5267" t="s">
        <v>177</v>
      </c>
      <c r="C5267" t="s">
        <v>1550</v>
      </c>
      <c r="D5267" t="s">
        <v>163</v>
      </c>
      <c r="E5267" t="s">
        <v>762</v>
      </c>
      <c r="F5267" t="s">
        <v>11</v>
      </c>
      <c r="G5267" t="s">
        <v>44926</v>
      </c>
      <c r="H5267" t="s">
        <v>2461</v>
      </c>
      <c r="I5267" t="s">
        <v>44906</v>
      </c>
      <c r="J5267" t="s">
        <v>1546</v>
      </c>
      <c r="K5267" t="s">
        <v>44708</v>
      </c>
      <c r="L5267" t="s">
        <v>44927</v>
      </c>
      <c r="M5267" t="s">
        <v>44928</v>
      </c>
    </row>
    <row r="5268" spans="1:13">
      <c r="A5268" t="s">
        <v>177</v>
      </c>
      <c r="B5268" t="s">
        <v>177</v>
      </c>
      <c r="C5268" t="s">
        <v>1550</v>
      </c>
      <c r="D5268" t="s">
        <v>163</v>
      </c>
      <c r="E5268" t="s">
        <v>762</v>
      </c>
      <c r="F5268" t="s">
        <v>20</v>
      </c>
      <c r="G5268" t="s">
        <v>44929</v>
      </c>
      <c r="H5268" t="s">
        <v>2049</v>
      </c>
      <c r="I5268" t="s">
        <v>44930</v>
      </c>
      <c r="J5268" t="s">
        <v>1698</v>
      </c>
      <c r="K5268" t="s">
        <v>44767</v>
      </c>
      <c r="L5268" t="s">
        <v>19830</v>
      </c>
      <c r="M5268" t="s">
        <v>44931</v>
      </c>
    </row>
    <row r="5269" spans="1:13">
      <c r="A5269" t="s">
        <v>177</v>
      </c>
      <c r="B5269" t="s">
        <v>177</v>
      </c>
      <c r="C5269" t="s">
        <v>1550</v>
      </c>
      <c r="D5269" t="s">
        <v>163</v>
      </c>
      <c r="E5269" t="s">
        <v>770</v>
      </c>
      <c r="F5269" t="s">
        <v>3</v>
      </c>
      <c r="G5269" t="s">
        <v>44932</v>
      </c>
      <c r="H5269" t="s">
        <v>2431</v>
      </c>
      <c r="I5269" t="s">
        <v>44933</v>
      </c>
      <c r="J5269" t="s">
        <v>3321</v>
      </c>
      <c r="K5269" t="s">
        <v>44934</v>
      </c>
      <c r="L5269" t="s">
        <v>44935</v>
      </c>
      <c r="M5269" t="s">
        <v>44936</v>
      </c>
    </row>
    <row r="5270" spans="1:13">
      <c r="A5270" t="s">
        <v>177</v>
      </c>
      <c r="B5270" t="s">
        <v>177</v>
      </c>
      <c r="C5270" t="s">
        <v>1550</v>
      </c>
      <c r="D5270" t="s">
        <v>163</v>
      </c>
      <c r="E5270" t="s">
        <v>770</v>
      </c>
      <c r="F5270" t="s">
        <v>10</v>
      </c>
      <c r="G5270" t="s">
        <v>44937</v>
      </c>
      <c r="H5270" t="s">
        <v>7466</v>
      </c>
      <c r="I5270" t="s">
        <v>44938</v>
      </c>
      <c r="J5270" t="s">
        <v>5405</v>
      </c>
      <c r="K5270" t="s">
        <v>44825</v>
      </c>
      <c r="L5270" t="s">
        <v>44939</v>
      </c>
      <c r="M5270" t="s">
        <v>44940</v>
      </c>
    </row>
    <row r="5271" spans="1:13">
      <c r="A5271" t="s">
        <v>177</v>
      </c>
      <c r="B5271" t="s">
        <v>177</v>
      </c>
      <c r="C5271" t="s">
        <v>1550</v>
      </c>
      <c r="D5271" t="s">
        <v>163</v>
      </c>
      <c r="E5271" t="s">
        <v>770</v>
      </c>
      <c r="F5271" t="s">
        <v>2</v>
      </c>
      <c r="G5271" t="s">
        <v>44941</v>
      </c>
      <c r="H5271" t="s">
        <v>2994</v>
      </c>
      <c r="I5271" t="s">
        <v>44942</v>
      </c>
      <c r="J5271" t="s">
        <v>1918</v>
      </c>
      <c r="K5271" t="s">
        <v>44943</v>
      </c>
      <c r="L5271" t="s">
        <v>38753</v>
      </c>
      <c r="M5271" t="s">
        <v>44944</v>
      </c>
    </row>
    <row r="5272" spans="1:13">
      <c r="A5272" t="s">
        <v>177</v>
      </c>
      <c r="B5272" t="s">
        <v>177</v>
      </c>
      <c r="C5272" t="s">
        <v>1550</v>
      </c>
      <c r="D5272" t="s">
        <v>163</v>
      </c>
      <c r="E5272" t="s">
        <v>770</v>
      </c>
      <c r="F5272" t="s">
        <v>4</v>
      </c>
      <c r="G5272" t="s">
        <v>44945</v>
      </c>
      <c r="H5272" t="s">
        <v>2027</v>
      </c>
      <c r="I5272" t="s">
        <v>44784</v>
      </c>
      <c r="J5272" t="s">
        <v>1502</v>
      </c>
      <c r="K5272" t="s">
        <v>44762</v>
      </c>
      <c r="L5272" t="s">
        <v>30249</v>
      </c>
      <c r="M5272" t="s">
        <v>44946</v>
      </c>
    </row>
    <row r="5273" spans="1:13">
      <c r="A5273" t="s">
        <v>177</v>
      </c>
      <c r="B5273" t="s">
        <v>177</v>
      </c>
      <c r="C5273" t="s">
        <v>1550</v>
      </c>
      <c r="D5273" t="s">
        <v>163</v>
      </c>
      <c r="E5273" t="s">
        <v>770</v>
      </c>
      <c r="F5273" t="s">
        <v>11</v>
      </c>
      <c r="G5273" t="s">
        <v>44947</v>
      </c>
      <c r="H5273" t="s">
        <v>2404</v>
      </c>
      <c r="I5273" t="s">
        <v>44948</v>
      </c>
      <c r="J5273" t="s">
        <v>1504</v>
      </c>
      <c r="K5273" t="s">
        <v>44733</v>
      </c>
      <c r="L5273" t="s">
        <v>36488</v>
      </c>
      <c r="M5273" t="s">
        <v>44949</v>
      </c>
    </row>
    <row r="5274" spans="1:13">
      <c r="A5274" t="s">
        <v>177</v>
      </c>
      <c r="B5274" t="s">
        <v>177</v>
      </c>
      <c r="C5274" t="s">
        <v>1550</v>
      </c>
      <c r="D5274" t="s">
        <v>163</v>
      </c>
      <c r="E5274" t="s">
        <v>770</v>
      </c>
      <c r="F5274" t="s">
        <v>20</v>
      </c>
      <c r="G5274" t="s">
        <v>44950</v>
      </c>
      <c r="H5274" t="s">
        <v>2029</v>
      </c>
      <c r="I5274" t="s">
        <v>44756</v>
      </c>
      <c r="J5274" t="s">
        <v>1546</v>
      </c>
      <c r="K5274" t="s">
        <v>44708</v>
      </c>
      <c r="L5274" t="s">
        <v>35358</v>
      </c>
      <c r="M5274" t="s">
        <v>44951</v>
      </c>
    </row>
    <row r="5275" spans="1:13">
      <c r="A5275" t="s">
        <v>177</v>
      </c>
      <c r="B5275" t="s">
        <v>177</v>
      </c>
      <c r="C5275" t="s">
        <v>1550</v>
      </c>
      <c r="D5275" t="s">
        <v>163</v>
      </c>
      <c r="E5275" t="s">
        <v>778</v>
      </c>
      <c r="F5275" t="s">
        <v>3</v>
      </c>
      <c r="G5275" t="s">
        <v>44952</v>
      </c>
      <c r="H5275" t="s">
        <v>3269</v>
      </c>
      <c r="I5275" t="s">
        <v>44953</v>
      </c>
      <c r="J5275" t="s">
        <v>1389</v>
      </c>
      <c r="K5275" t="s">
        <v>44954</v>
      </c>
      <c r="L5275" t="s">
        <v>44955</v>
      </c>
      <c r="M5275" t="s">
        <v>44956</v>
      </c>
    </row>
    <row r="5276" spans="1:13">
      <c r="A5276" t="s">
        <v>177</v>
      </c>
      <c r="B5276" t="s">
        <v>177</v>
      </c>
      <c r="C5276" t="s">
        <v>1550</v>
      </c>
      <c r="D5276" t="s">
        <v>163</v>
      </c>
      <c r="E5276" t="s">
        <v>778</v>
      </c>
      <c r="F5276" t="s">
        <v>10</v>
      </c>
      <c r="G5276" t="s">
        <v>44957</v>
      </c>
      <c r="H5276" t="s">
        <v>3783</v>
      </c>
      <c r="I5276" t="s">
        <v>44958</v>
      </c>
      <c r="J5276" t="s">
        <v>2226</v>
      </c>
      <c r="K5276" t="s">
        <v>44959</v>
      </c>
      <c r="L5276" t="s">
        <v>44960</v>
      </c>
      <c r="M5276" t="s">
        <v>31712</v>
      </c>
    </row>
    <row r="5277" spans="1:13">
      <c r="A5277" t="s">
        <v>177</v>
      </c>
      <c r="B5277" t="s">
        <v>177</v>
      </c>
      <c r="C5277" t="s">
        <v>1550</v>
      </c>
      <c r="D5277" t="s">
        <v>163</v>
      </c>
      <c r="E5277" t="s">
        <v>778</v>
      </c>
      <c r="F5277" t="s">
        <v>2</v>
      </c>
      <c r="G5277" t="s">
        <v>44961</v>
      </c>
      <c r="H5277" t="s">
        <v>2279</v>
      </c>
      <c r="I5277" t="s">
        <v>44857</v>
      </c>
      <c r="J5277" t="s">
        <v>1764</v>
      </c>
      <c r="K5277" t="s">
        <v>44871</v>
      </c>
      <c r="L5277" t="s">
        <v>44962</v>
      </c>
      <c r="M5277" t="s">
        <v>44963</v>
      </c>
    </row>
    <row r="5278" spans="1:13">
      <c r="A5278" t="s">
        <v>177</v>
      </c>
      <c r="B5278" t="s">
        <v>177</v>
      </c>
      <c r="C5278" t="s">
        <v>1550</v>
      </c>
      <c r="D5278" t="s">
        <v>163</v>
      </c>
      <c r="E5278" t="s">
        <v>778</v>
      </c>
      <c r="F5278" t="s">
        <v>4</v>
      </c>
      <c r="G5278" t="s">
        <v>44964</v>
      </c>
      <c r="H5278" t="s">
        <v>1939</v>
      </c>
      <c r="I5278" t="s">
        <v>44965</v>
      </c>
      <c r="J5278" t="s">
        <v>1547</v>
      </c>
      <c r="K5278" t="s">
        <v>44785</v>
      </c>
      <c r="L5278" t="s">
        <v>30267</v>
      </c>
      <c r="M5278" t="s">
        <v>442</v>
      </c>
    </row>
    <row r="5279" spans="1:13">
      <c r="A5279" t="s">
        <v>177</v>
      </c>
      <c r="B5279" t="s">
        <v>177</v>
      </c>
      <c r="C5279" t="s">
        <v>1550</v>
      </c>
      <c r="D5279" t="s">
        <v>163</v>
      </c>
      <c r="E5279" t="s">
        <v>778</v>
      </c>
      <c r="F5279" t="s">
        <v>11</v>
      </c>
      <c r="G5279" t="s">
        <v>44966</v>
      </c>
      <c r="H5279" t="s">
        <v>2481</v>
      </c>
      <c r="I5279" t="s">
        <v>44878</v>
      </c>
      <c r="J5279" t="s">
        <v>1504</v>
      </c>
      <c r="K5279" t="s">
        <v>44733</v>
      </c>
      <c r="L5279" t="s">
        <v>44879</v>
      </c>
      <c r="M5279" t="s">
        <v>44967</v>
      </c>
    </row>
    <row r="5280" spans="1:13">
      <c r="A5280" t="s">
        <v>177</v>
      </c>
      <c r="B5280" t="s">
        <v>177</v>
      </c>
      <c r="C5280" t="s">
        <v>1550</v>
      </c>
      <c r="D5280" t="s">
        <v>163</v>
      </c>
      <c r="E5280" t="s">
        <v>778</v>
      </c>
      <c r="F5280" t="s">
        <v>20</v>
      </c>
      <c r="G5280" t="s">
        <v>44968</v>
      </c>
      <c r="H5280" t="s">
        <v>2114</v>
      </c>
      <c r="I5280" t="s">
        <v>44969</v>
      </c>
      <c r="J5280" t="s">
        <v>1613</v>
      </c>
      <c r="K5280" t="s">
        <v>44793</v>
      </c>
      <c r="L5280" t="s">
        <v>44970</v>
      </c>
      <c r="M5280" t="s">
        <v>44971</v>
      </c>
    </row>
    <row r="5281" spans="1:13">
      <c r="A5281" t="s">
        <v>177</v>
      </c>
      <c r="B5281" t="s">
        <v>177</v>
      </c>
      <c r="C5281" t="s">
        <v>1550</v>
      </c>
      <c r="D5281" t="s">
        <v>164</v>
      </c>
      <c r="E5281" t="s">
        <v>785</v>
      </c>
      <c r="F5281" t="s">
        <v>3</v>
      </c>
      <c r="G5281" t="s">
        <v>44972</v>
      </c>
      <c r="H5281" t="s">
        <v>2281</v>
      </c>
      <c r="I5281" t="s">
        <v>44973</v>
      </c>
      <c r="J5281" t="s">
        <v>1918</v>
      </c>
      <c r="K5281" t="s">
        <v>44974</v>
      </c>
      <c r="L5281" t="s">
        <v>31051</v>
      </c>
      <c r="M5281" t="s">
        <v>17031</v>
      </c>
    </row>
    <row r="5282" spans="1:13">
      <c r="A5282" t="s">
        <v>177</v>
      </c>
      <c r="B5282" t="s">
        <v>177</v>
      </c>
      <c r="C5282" t="s">
        <v>1550</v>
      </c>
      <c r="D5282" t="s">
        <v>164</v>
      </c>
      <c r="E5282" t="s">
        <v>785</v>
      </c>
      <c r="F5282" t="s">
        <v>10</v>
      </c>
      <c r="G5282" t="s">
        <v>44975</v>
      </c>
      <c r="H5282" t="s">
        <v>2330</v>
      </c>
      <c r="I5282" t="s">
        <v>44976</v>
      </c>
      <c r="J5282" t="s">
        <v>2853</v>
      </c>
      <c r="K5282" t="s">
        <v>44977</v>
      </c>
      <c r="L5282" t="s">
        <v>44978</v>
      </c>
      <c r="M5282" t="s">
        <v>19840</v>
      </c>
    </row>
    <row r="5283" spans="1:13">
      <c r="A5283" t="s">
        <v>177</v>
      </c>
      <c r="B5283" t="s">
        <v>177</v>
      </c>
      <c r="C5283" t="s">
        <v>1550</v>
      </c>
      <c r="D5283" t="s">
        <v>164</v>
      </c>
      <c r="E5283" t="s">
        <v>785</v>
      </c>
      <c r="F5283" t="s">
        <v>2</v>
      </c>
      <c r="G5283" t="s">
        <v>44979</v>
      </c>
      <c r="H5283" t="s">
        <v>3990</v>
      </c>
      <c r="I5283" t="s">
        <v>44980</v>
      </c>
      <c r="J5283" t="s">
        <v>2301</v>
      </c>
      <c r="K5283" t="s">
        <v>44594</v>
      </c>
      <c r="L5283" t="s">
        <v>44981</v>
      </c>
      <c r="M5283" t="s">
        <v>44982</v>
      </c>
    </row>
    <row r="5284" spans="1:13">
      <c r="A5284" t="s">
        <v>177</v>
      </c>
      <c r="B5284" t="s">
        <v>177</v>
      </c>
      <c r="C5284" t="s">
        <v>1550</v>
      </c>
      <c r="D5284" t="s">
        <v>164</v>
      </c>
      <c r="E5284" t="s">
        <v>785</v>
      </c>
      <c r="F5284" t="s">
        <v>4</v>
      </c>
      <c r="G5284" t="s">
        <v>44983</v>
      </c>
      <c r="H5284" t="s">
        <v>2502</v>
      </c>
      <c r="I5284" t="s">
        <v>44984</v>
      </c>
      <c r="J5284" t="s">
        <v>1744</v>
      </c>
      <c r="K5284" t="s">
        <v>44985</v>
      </c>
      <c r="L5284" t="s">
        <v>29870</v>
      </c>
      <c r="M5284" t="s">
        <v>1235</v>
      </c>
    </row>
    <row r="5285" spans="1:13">
      <c r="A5285" t="s">
        <v>177</v>
      </c>
      <c r="B5285" t="s">
        <v>177</v>
      </c>
      <c r="C5285" t="s">
        <v>1550</v>
      </c>
      <c r="D5285" t="s">
        <v>164</v>
      </c>
      <c r="E5285" t="s">
        <v>785</v>
      </c>
      <c r="F5285" t="s">
        <v>11</v>
      </c>
      <c r="G5285" t="s">
        <v>44986</v>
      </c>
      <c r="H5285" t="s">
        <v>1348</v>
      </c>
      <c r="I5285" t="s">
        <v>44987</v>
      </c>
      <c r="J5285" t="s">
        <v>1546</v>
      </c>
      <c r="K5285" t="s">
        <v>44988</v>
      </c>
      <c r="L5285" t="s">
        <v>44989</v>
      </c>
      <c r="M5285" t="s">
        <v>44990</v>
      </c>
    </row>
    <row r="5286" spans="1:13">
      <c r="A5286" t="s">
        <v>177</v>
      </c>
      <c r="B5286" t="s">
        <v>177</v>
      </c>
      <c r="C5286" t="s">
        <v>1550</v>
      </c>
      <c r="D5286" t="s">
        <v>164</v>
      </c>
      <c r="E5286" t="s">
        <v>785</v>
      </c>
      <c r="F5286" t="s">
        <v>20</v>
      </c>
      <c r="G5286" t="s">
        <v>44991</v>
      </c>
      <c r="H5286" t="s">
        <v>1918</v>
      </c>
      <c r="I5286" t="s">
        <v>44992</v>
      </c>
      <c r="J5286" t="s">
        <v>1504</v>
      </c>
      <c r="K5286" t="s">
        <v>44993</v>
      </c>
      <c r="L5286" t="s">
        <v>31967</v>
      </c>
      <c r="M5286" t="s">
        <v>44994</v>
      </c>
    </row>
    <row r="5287" spans="1:13">
      <c r="A5287" t="s">
        <v>177</v>
      </c>
      <c r="B5287" t="s">
        <v>177</v>
      </c>
      <c r="C5287" t="s">
        <v>1550</v>
      </c>
      <c r="D5287" t="s">
        <v>164</v>
      </c>
      <c r="E5287" t="s">
        <v>793</v>
      </c>
      <c r="F5287" t="s">
        <v>3</v>
      </c>
      <c r="G5287" t="s">
        <v>44995</v>
      </c>
      <c r="H5287" t="s">
        <v>2481</v>
      </c>
      <c r="I5287" t="s">
        <v>44996</v>
      </c>
      <c r="J5287" t="s">
        <v>1984</v>
      </c>
      <c r="K5287" t="s">
        <v>44997</v>
      </c>
      <c r="L5287" t="s">
        <v>44998</v>
      </c>
      <c r="M5287" t="s">
        <v>44999</v>
      </c>
    </row>
    <row r="5288" spans="1:13">
      <c r="A5288" t="s">
        <v>177</v>
      </c>
      <c r="B5288" t="s">
        <v>177</v>
      </c>
      <c r="C5288" t="s">
        <v>1550</v>
      </c>
      <c r="D5288" t="s">
        <v>164</v>
      </c>
      <c r="E5288" t="s">
        <v>793</v>
      </c>
      <c r="F5288" t="s">
        <v>10</v>
      </c>
      <c r="G5288" t="s">
        <v>45000</v>
      </c>
      <c r="H5288" t="s">
        <v>2685</v>
      </c>
      <c r="I5288" t="s">
        <v>45001</v>
      </c>
      <c r="J5288" t="s">
        <v>1981</v>
      </c>
      <c r="K5288" t="s">
        <v>45002</v>
      </c>
      <c r="L5288" t="s">
        <v>45003</v>
      </c>
      <c r="M5288" t="s">
        <v>45004</v>
      </c>
    </row>
    <row r="5289" spans="1:13">
      <c r="A5289" t="s">
        <v>177</v>
      </c>
      <c r="B5289" t="s">
        <v>177</v>
      </c>
      <c r="C5289" t="s">
        <v>1550</v>
      </c>
      <c r="D5289" t="s">
        <v>164</v>
      </c>
      <c r="E5289" t="s">
        <v>793</v>
      </c>
      <c r="F5289" t="s">
        <v>2</v>
      </c>
      <c r="G5289" t="s">
        <v>45005</v>
      </c>
      <c r="H5289" t="s">
        <v>3500</v>
      </c>
      <c r="I5289" t="s">
        <v>45006</v>
      </c>
      <c r="J5289" t="s">
        <v>1984</v>
      </c>
      <c r="K5289" t="s">
        <v>44997</v>
      </c>
      <c r="L5289" t="s">
        <v>45007</v>
      </c>
      <c r="M5289" t="s">
        <v>45008</v>
      </c>
    </row>
    <row r="5290" spans="1:13">
      <c r="A5290" t="s">
        <v>177</v>
      </c>
      <c r="B5290" t="s">
        <v>177</v>
      </c>
      <c r="C5290" t="s">
        <v>1550</v>
      </c>
      <c r="D5290" t="s">
        <v>164</v>
      </c>
      <c r="E5290" t="s">
        <v>793</v>
      </c>
      <c r="F5290" t="s">
        <v>4</v>
      </c>
      <c r="G5290" t="s">
        <v>45009</v>
      </c>
      <c r="H5290" t="s">
        <v>2239</v>
      </c>
      <c r="I5290" t="s">
        <v>45010</v>
      </c>
      <c r="J5290" t="s">
        <v>1613</v>
      </c>
      <c r="K5290" t="s">
        <v>45011</v>
      </c>
      <c r="L5290" t="s">
        <v>41162</v>
      </c>
      <c r="M5290" t="s">
        <v>45012</v>
      </c>
    </row>
    <row r="5291" spans="1:13">
      <c r="A5291" t="s">
        <v>177</v>
      </c>
      <c r="B5291" t="s">
        <v>177</v>
      </c>
      <c r="C5291" t="s">
        <v>1550</v>
      </c>
      <c r="D5291" t="s">
        <v>164</v>
      </c>
      <c r="E5291" t="s">
        <v>793</v>
      </c>
      <c r="F5291" t="s">
        <v>11</v>
      </c>
      <c r="G5291" t="s">
        <v>45013</v>
      </c>
      <c r="H5291" t="s">
        <v>2052</v>
      </c>
      <c r="I5291" t="s">
        <v>45014</v>
      </c>
      <c r="J5291" t="s">
        <v>1482</v>
      </c>
      <c r="K5291" t="s">
        <v>45015</v>
      </c>
      <c r="L5291" t="s">
        <v>25461</v>
      </c>
      <c r="M5291" t="s">
        <v>45016</v>
      </c>
    </row>
    <row r="5292" spans="1:13">
      <c r="A5292" t="s">
        <v>177</v>
      </c>
      <c r="B5292" t="s">
        <v>177</v>
      </c>
      <c r="C5292" t="s">
        <v>1550</v>
      </c>
      <c r="D5292" t="s">
        <v>164</v>
      </c>
      <c r="E5292" t="s">
        <v>793</v>
      </c>
      <c r="F5292" t="s">
        <v>20</v>
      </c>
      <c r="G5292" t="s">
        <v>45017</v>
      </c>
      <c r="H5292" t="s">
        <v>1764</v>
      </c>
      <c r="I5292" t="s">
        <v>45018</v>
      </c>
      <c r="J5292" t="s">
        <v>1051</v>
      </c>
      <c r="K5292" t="s">
        <v>45019</v>
      </c>
      <c r="L5292" t="s">
        <v>27862</v>
      </c>
      <c r="M5292" t="s">
        <v>45020</v>
      </c>
    </row>
    <row r="5293" spans="1:13">
      <c r="A5293" t="s">
        <v>177</v>
      </c>
      <c r="B5293" t="s">
        <v>177</v>
      </c>
      <c r="C5293" t="s">
        <v>1550</v>
      </c>
      <c r="D5293" t="s">
        <v>164</v>
      </c>
      <c r="E5293" t="s">
        <v>801</v>
      </c>
      <c r="F5293" t="s">
        <v>3</v>
      </c>
      <c r="G5293" t="s">
        <v>45021</v>
      </c>
      <c r="H5293" t="s">
        <v>3221</v>
      </c>
      <c r="I5293" t="s">
        <v>45022</v>
      </c>
      <c r="J5293" t="s">
        <v>2608</v>
      </c>
      <c r="K5293" t="s">
        <v>45023</v>
      </c>
      <c r="L5293" t="s">
        <v>32069</v>
      </c>
      <c r="M5293" t="s">
        <v>45024</v>
      </c>
    </row>
    <row r="5294" spans="1:13">
      <c r="A5294" t="s">
        <v>177</v>
      </c>
      <c r="B5294" t="s">
        <v>177</v>
      </c>
      <c r="C5294" t="s">
        <v>1550</v>
      </c>
      <c r="D5294" t="s">
        <v>164</v>
      </c>
      <c r="E5294" t="s">
        <v>801</v>
      </c>
      <c r="F5294" t="s">
        <v>10</v>
      </c>
      <c r="G5294" t="s">
        <v>45025</v>
      </c>
      <c r="H5294" t="s">
        <v>2550</v>
      </c>
      <c r="I5294" t="s">
        <v>45026</v>
      </c>
      <c r="J5294" t="s">
        <v>2615</v>
      </c>
      <c r="K5294" t="s">
        <v>45027</v>
      </c>
      <c r="L5294" t="s">
        <v>45028</v>
      </c>
      <c r="M5294" t="s">
        <v>45029</v>
      </c>
    </row>
    <row r="5295" spans="1:13">
      <c r="A5295" t="s">
        <v>177</v>
      </c>
      <c r="B5295" t="s">
        <v>177</v>
      </c>
      <c r="C5295" t="s">
        <v>1550</v>
      </c>
      <c r="D5295" t="s">
        <v>164</v>
      </c>
      <c r="E5295" t="s">
        <v>801</v>
      </c>
      <c r="F5295" t="s">
        <v>2</v>
      </c>
      <c r="G5295" t="s">
        <v>45030</v>
      </c>
      <c r="H5295" t="s">
        <v>2101</v>
      </c>
      <c r="I5295" t="s">
        <v>45031</v>
      </c>
      <c r="J5295" t="s">
        <v>1831</v>
      </c>
      <c r="K5295" t="s">
        <v>45032</v>
      </c>
      <c r="L5295" t="s">
        <v>36251</v>
      </c>
      <c r="M5295" t="s">
        <v>16258</v>
      </c>
    </row>
    <row r="5296" spans="1:13">
      <c r="A5296" t="s">
        <v>177</v>
      </c>
      <c r="B5296" t="s">
        <v>177</v>
      </c>
      <c r="C5296" t="s">
        <v>1550</v>
      </c>
      <c r="D5296" t="s">
        <v>164</v>
      </c>
      <c r="E5296" t="s">
        <v>801</v>
      </c>
      <c r="F5296" t="s">
        <v>4</v>
      </c>
      <c r="G5296" t="s">
        <v>45033</v>
      </c>
      <c r="H5296" t="s">
        <v>1831</v>
      </c>
      <c r="I5296" t="s">
        <v>45034</v>
      </c>
      <c r="J5296" t="s">
        <v>1504</v>
      </c>
      <c r="K5296" t="s">
        <v>44993</v>
      </c>
      <c r="L5296" t="s">
        <v>17975</v>
      </c>
      <c r="M5296" t="s">
        <v>1269</v>
      </c>
    </row>
    <row r="5297" spans="1:13">
      <c r="A5297" t="s">
        <v>177</v>
      </c>
      <c r="B5297" t="s">
        <v>177</v>
      </c>
      <c r="C5297" t="s">
        <v>1550</v>
      </c>
      <c r="D5297" t="s">
        <v>164</v>
      </c>
      <c r="E5297" t="s">
        <v>801</v>
      </c>
      <c r="F5297" t="s">
        <v>11</v>
      </c>
      <c r="G5297" t="s">
        <v>45035</v>
      </c>
      <c r="H5297" t="s">
        <v>1853</v>
      </c>
      <c r="I5297" t="s">
        <v>45036</v>
      </c>
      <c r="J5297" t="s">
        <v>1504</v>
      </c>
      <c r="K5297" t="s">
        <v>44993</v>
      </c>
      <c r="L5297" t="s">
        <v>45037</v>
      </c>
      <c r="M5297" t="s">
        <v>45038</v>
      </c>
    </row>
    <row r="5298" spans="1:13">
      <c r="A5298" t="s">
        <v>177</v>
      </c>
      <c r="B5298" t="s">
        <v>177</v>
      </c>
      <c r="C5298" t="s">
        <v>1550</v>
      </c>
      <c r="D5298" t="s">
        <v>164</v>
      </c>
      <c r="E5298" t="s">
        <v>801</v>
      </c>
      <c r="F5298" t="s">
        <v>20</v>
      </c>
      <c r="G5298" t="s">
        <v>45039</v>
      </c>
      <c r="H5298" t="s">
        <v>1657</v>
      </c>
      <c r="I5298" t="s">
        <v>45040</v>
      </c>
      <c r="J5298" t="s">
        <v>1502</v>
      </c>
      <c r="K5298" t="s">
        <v>45041</v>
      </c>
      <c r="L5298" t="s">
        <v>31915</v>
      </c>
      <c r="M5298" t="s">
        <v>45042</v>
      </c>
    </row>
    <row r="5299" spans="1:13">
      <c r="A5299" t="s">
        <v>177</v>
      </c>
      <c r="B5299" t="s">
        <v>177</v>
      </c>
      <c r="C5299" t="s">
        <v>1550</v>
      </c>
      <c r="D5299" t="s">
        <v>164</v>
      </c>
      <c r="E5299" t="s">
        <v>809</v>
      </c>
      <c r="F5299" t="s">
        <v>3</v>
      </c>
      <c r="G5299" t="s">
        <v>45043</v>
      </c>
      <c r="H5299" t="s">
        <v>4428</v>
      </c>
      <c r="I5299" t="s">
        <v>45044</v>
      </c>
      <c r="J5299" t="s">
        <v>3013</v>
      </c>
      <c r="K5299" t="s">
        <v>45045</v>
      </c>
      <c r="L5299" t="s">
        <v>373</v>
      </c>
      <c r="M5299" t="s">
        <v>45046</v>
      </c>
    </row>
    <row r="5300" spans="1:13">
      <c r="A5300" t="s">
        <v>177</v>
      </c>
      <c r="B5300" t="s">
        <v>177</v>
      </c>
      <c r="C5300" t="s">
        <v>1550</v>
      </c>
      <c r="D5300" t="s">
        <v>164</v>
      </c>
      <c r="E5300" t="s">
        <v>809</v>
      </c>
      <c r="F5300" t="s">
        <v>10</v>
      </c>
      <c r="G5300" t="s">
        <v>45047</v>
      </c>
      <c r="H5300" t="s">
        <v>2187</v>
      </c>
      <c r="I5300" t="s">
        <v>45048</v>
      </c>
      <c r="J5300" t="s">
        <v>2687</v>
      </c>
      <c r="K5300" t="s">
        <v>45049</v>
      </c>
      <c r="L5300" t="s">
        <v>45050</v>
      </c>
      <c r="M5300" t="s">
        <v>43504</v>
      </c>
    </row>
    <row r="5301" spans="1:13">
      <c r="A5301" t="s">
        <v>177</v>
      </c>
      <c r="B5301" t="s">
        <v>177</v>
      </c>
      <c r="C5301" t="s">
        <v>1550</v>
      </c>
      <c r="D5301" t="s">
        <v>164</v>
      </c>
      <c r="E5301" t="s">
        <v>809</v>
      </c>
      <c r="F5301" t="s">
        <v>2</v>
      </c>
      <c r="G5301" t="s">
        <v>45051</v>
      </c>
      <c r="H5301" t="s">
        <v>2301</v>
      </c>
      <c r="I5301" t="s">
        <v>45052</v>
      </c>
      <c r="J5301" t="s">
        <v>1744</v>
      </c>
      <c r="K5301" t="s">
        <v>44985</v>
      </c>
      <c r="L5301" t="s">
        <v>45053</v>
      </c>
      <c r="M5301" t="s">
        <v>45054</v>
      </c>
    </row>
    <row r="5302" spans="1:13">
      <c r="A5302" t="s">
        <v>177</v>
      </c>
      <c r="B5302" t="s">
        <v>177</v>
      </c>
      <c r="C5302" t="s">
        <v>1550</v>
      </c>
      <c r="D5302" t="s">
        <v>164</v>
      </c>
      <c r="E5302" t="s">
        <v>809</v>
      </c>
      <c r="F5302" t="s">
        <v>4</v>
      </c>
      <c r="G5302" t="s">
        <v>45055</v>
      </c>
      <c r="H5302" t="s">
        <v>1698</v>
      </c>
      <c r="I5302" t="s">
        <v>45056</v>
      </c>
      <c r="J5302" t="s">
        <v>1482</v>
      </c>
      <c r="K5302" t="s">
        <v>45015</v>
      </c>
      <c r="L5302" t="s">
        <v>12037</v>
      </c>
      <c r="M5302" t="s">
        <v>45057</v>
      </c>
    </row>
    <row r="5303" spans="1:13">
      <c r="A5303" t="s">
        <v>177</v>
      </c>
      <c r="B5303" t="s">
        <v>177</v>
      </c>
      <c r="C5303" t="s">
        <v>1550</v>
      </c>
      <c r="D5303" t="s">
        <v>164</v>
      </c>
      <c r="E5303" t="s">
        <v>809</v>
      </c>
      <c r="F5303" t="s">
        <v>11</v>
      </c>
      <c r="G5303" t="s">
        <v>45058</v>
      </c>
      <c r="H5303" t="s">
        <v>1764</v>
      </c>
      <c r="I5303" t="s">
        <v>45018</v>
      </c>
      <c r="J5303" t="s">
        <v>1051</v>
      </c>
      <c r="K5303" t="s">
        <v>45019</v>
      </c>
      <c r="L5303" t="s">
        <v>45059</v>
      </c>
      <c r="M5303" t="s">
        <v>45060</v>
      </c>
    </row>
    <row r="5304" spans="1:13">
      <c r="A5304" t="s">
        <v>177</v>
      </c>
      <c r="B5304" t="s">
        <v>177</v>
      </c>
      <c r="C5304" t="s">
        <v>1550</v>
      </c>
      <c r="D5304" t="s">
        <v>164</v>
      </c>
      <c r="E5304" t="s">
        <v>809</v>
      </c>
      <c r="F5304" t="s">
        <v>20</v>
      </c>
      <c r="G5304" t="s">
        <v>45061</v>
      </c>
      <c r="H5304" t="s">
        <v>1590</v>
      </c>
      <c r="I5304" t="s">
        <v>45062</v>
      </c>
      <c r="J5304" t="s">
        <v>1482</v>
      </c>
      <c r="K5304" t="s">
        <v>45015</v>
      </c>
      <c r="L5304" t="s">
        <v>35911</v>
      </c>
      <c r="M5304" t="s">
        <v>28579</v>
      </c>
    </row>
    <row r="5305" spans="1:13">
      <c r="A5305" t="s">
        <v>177</v>
      </c>
      <c r="B5305" t="s">
        <v>177</v>
      </c>
      <c r="C5305" t="s">
        <v>2161</v>
      </c>
      <c r="D5305" t="s">
        <v>150</v>
      </c>
      <c r="E5305" t="s">
        <v>179</v>
      </c>
      <c r="F5305" t="s">
        <v>3</v>
      </c>
      <c r="G5305" t="s">
        <v>45063</v>
      </c>
      <c r="H5305" t="s">
        <v>1744</v>
      </c>
      <c r="I5305" t="s">
        <v>45064</v>
      </c>
      <c r="J5305" t="s">
        <v>1053</v>
      </c>
      <c r="K5305" t="s">
        <v>45065</v>
      </c>
      <c r="L5305" t="s">
        <v>31976</v>
      </c>
      <c r="M5305" t="s">
        <v>17975</v>
      </c>
    </row>
    <row r="5306" spans="1:13">
      <c r="A5306" t="s">
        <v>177</v>
      </c>
      <c r="B5306" t="s">
        <v>177</v>
      </c>
      <c r="C5306" t="s">
        <v>2161</v>
      </c>
      <c r="D5306" t="s">
        <v>150</v>
      </c>
      <c r="E5306" t="s">
        <v>179</v>
      </c>
      <c r="F5306" t="s">
        <v>10</v>
      </c>
      <c r="G5306" t="s">
        <v>45066</v>
      </c>
      <c r="H5306" t="s">
        <v>2159</v>
      </c>
      <c r="I5306" t="s">
        <v>45067</v>
      </c>
      <c r="J5306" t="s">
        <v>1764</v>
      </c>
      <c r="K5306" t="s">
        <v>25813</v>
      </c>
      <c r="L5306" t="s">
        <v>45068</v>
      </c>
      <c r="M5306" t="s">
        <v>45069</v>
      </c>
    </row>
    <row r="5307" spans="1:13">
      <c r="A5307" t="s">
        <v>177</v>
      </c>
      <c r="B5307" t="s">
        <v>177</v>
      </c>
      <c r="C5307" t="s">
        <v>2161</v>
      </c>
      <c r="D5307" t="s">
        <v>150</v>
      </c>
      <c r="E5307" t="s">
        <v>179</v>
      </c>
      <c r="F5307" t="s">
        <v>2</v>
      </c>
      <c r="G5307" t="s">
        <v>45070</v>
      </c>
      <c r="H5307" t="s">
        <v>1918</v>
      </c>
      <c r="I5307" t="s">
        <v>45071</v>
      </c>
      <c r="J5307" t="s">
        <v>1547</v>
      </c>
      <c r="K5307" t="s">
        <v>31132</v>
      </c>
      <c r="L5307" t="s">
        <v>42427</v>
      </c>
      <c r="M5307" t="s">
        <v>45072</v>
      </c>
    </row>
    <row r="5308" spans="1:13">
      <c r="A5308" t="s">
        <v>177</v>
      </c>
      <c r="B5308" t="s">
        <v>177</v>
      </c>
      <c r="C5308" t="s">
        <v>2161</v>
      </c>
      <c r="D5308" t="s">
        <v>150</v>
      </c>
      <c r="E5308" t="s">
        <v>179</v>
      </c>
      <c r="F5308" t="s">
        <v>4</v>
      </c>
      <c r="G5308" t="s">
        <v>45073</v>
      </c>
      <c r="H5308" t="s">
        <v>1698</v>
      </c>
      <c r="I5308" t="s">
        <v>45074</v>
      </c>
      <c r="J5308" t="s">
        <v>1051</v>
      </c>
      <c r="K5308" t="s">
        <v>25825</v>
      </c>
      <c r="L5308" t="s">
        <v>29191</v>
      </c>
      <c r="M5308" t="s">
        <v>45075</v>
      </c>
    </row>
    <row r="5309" spans="1:13">
      <c r="A5309" t="s">
        <v>177</v>
      </c>
      <c r="B5309" t="s">
        <v>177</v>
      </c>
      <c r="C5309" t="s">
        <v>2161</v>
      </c>
      <c r="D5309" t="s">
        <v>150</v>
      </c>
      <c r="E5309" t="s">
        <v>179</v>
      </c>
      <c r="F5309" t="s">
        <v>11</v>
      </c>
      <c r="G5309" t="s">
        <v>45076</v>
      </c>
      <c r="H5309" t="s">
        <v>1592</v>
      </c>
      <c r="I5309" t="s">
        <v>45077</v>
      </c>
      <c r="J5309" t="s">
        <v>3800</v>
      </c>
      <c r="K5309" t="s">
        <v>3808</v>
      </c>
      <c r="L5309" t="s">
        <v>19240</v>
      </c>
      <c r="M5309" t="s">
        <v>964</v>
      </c>
    </row>
    <row r="5310" spans="1:13">
      <c r="A5310" t="s">
        <v>177</v>
      </c>
      <c r="B5310" t="s">
        <v>177</v>
      </c>
      <c r="C5310" t="s">
        <v>2161</v>
      </c>
      <c r="D5310" t="s">
        <v>150</v>
      </c>
      <c r="E5310" t="s">
        <v>179</v>
      </c>
      <c r="F5310" t="s">
        <v>20</v>
      </c>
      <c r="G5310" t="s">
        <v>45078</v>
      </c>
      <c r="H5310" t="s">
        <v>1504</v>
      </c>
      <c r="I5310" t="s">
        <v>45079</v>
      </c>
      <c r="J5310" t="s">
        <v>1051</v>
      </c>
      <c r="K5310" t="s">
        <v>25825</v>
      </c>
      <c r="L5310" t="s">
        <v>24911</v>
      </c>
      <c r="M5310" t="s">
        <v>4541</v>
      </c>
    </row>
    <row r="5311" spans="1:13">
      <c r="A5311" t="s">
        <v>177</v>
      </c>
      <c r="B5311" t="s">
        <v>177</v>
      </c>
      <c r="C5311" t="s">
        <v>2161</v>
      </c>
      <c r="D5311" t="s">
        <v>150</v>
      </c>
      <c r="E5311" t="s">
        <v>188</v>
      </c>
      <c r="F5311" t="s">
        <v>3</v>
      </c>
      <c r="G5311" t="s">
        <v>45080</v>
      </c>
      <c r="H5311" t="s">
        <v>1939</v>
      </c>
      <c r="I5311" t="s">
        <v>45081</v>
      </c>
      <c r="J5311" t="s">
        <v>1590</v>
      </c>
      <c r="K5311" t="s">
        <v>26222</v>
      </c>
      <c r="L5311" t="s">
        <v>45082</v>
      </c>
      <c r="M5311" t="s">
        <v>45083</v>
      </c>
    </row>
    <row r="5312" spans="1:13">
      <c r="A5312" t="s">
        <v>177</v>
      </c>
      <c r="B5312" t="s">
        <v>177</v>
      </c>
      <c r="C5312" t="s">
        <v>2161</v>
      </c>
      <c r="D5312" t="s">
        <v>150</v>
      </c>
      <c r="E5312" t="s">
        <v>188</v>
      </c>
      <c r="F5312" t="s">
        <v>10</v>
      </c>
      <c r="G5312" t="s">
        <v>45084</v>
      </c>
      <c r="H5312" t="s">
        <v>2279</v>
      </c>
      <c r="I5312" t="s">
        <v>45085</v>
      </c>
      <c r="J5312" t="s">
        <v>1831</v>
      </c>
      <c r="K5312" t="s">
        <v>45086</v>
      </c>
      <c r="L5312" t="s">
        <v>29209</v>
      </c>
      <c r="M5312" t="s">
        <v>45087</v>
      </c>
    </row>
    <row r="5313" spans="1:13">
      <c r="A5313" t="s">
        <v>177</v>
      </c>
      <c r="B5313" t="s">
        <v>177</v>
      </c>
      <c r="C5313" t="s">
        <v>2161</v>
      </c>
      <c r="D5313" t="s">
        <v>150</v>
      </c>
      <c r="E5313" t="s">
        <v>188</v>
      </c>
      <c r="F5313" t="s">
        <v>2</v>
      </c>
      <c r="G5313" t="s">
        <v>45088</v>
      </c>
      <c r="H5313" t="s">
        <v>2052</v>
      </c>
      <c r="I5313" t="s">
        <v>45089</v>
      </c>
      <c r="J5313" t="s">
        <v>1547</v>
      </c>
      <c r="K5313" t="s">
        <v>31132</v>
      </c>
      <c r="L5313" t="s">
        <v>45090</v>
      </c>
      <c r="M5313" t="s">
        <v>25624</v>
      </c>
    </row>
    <row r="5314" spans="1:13">
      <c r="A5314" t="s">
        <v>177</v>
      </c>
      <c r="B5314" t="s">
        <v>177</v>
      </c>
      <c r="C5314" t="s">
        <v>2161</v>
      </c>
      <c r="D5314" t="s">
        <v>150</v>
      </c>
      <c r="E5314" t="s">
        <v>188</v>
      </c>
      <c r="F5314" t="s">
        <v>4</v>
      </c>
      <c r="G5314" t="s">
        <v>45091</v>
      </c>
      <c r="H5314" t="s">
        <v>1744</v>
      </c>
      <c r="I5314" t="s">
        <v>45064</v>
      </c>
      <c r="J5314" t="s">
        <v>1051</v>
      </c>
      <c r="K5314" t="s">
        <v>25825</v>
      </c>
      <c r="L5314" t="s">
        <v>25410</v>
      </c>
      <c r="M5314" t="s">
        <v>15057</v>
      </c>
    </row>
    <row r="5315" spans="1:13">
      <c r="A5315" t="s">
        <v>177</v>
      </c>
      <c r="B5315" t="s">
        <v>177</v>
      </c>
      <c r="C5315" t="s">
        <v>2161</v>
      </c>
      <c r="D5315" t="s">
        <v>150</v>
      </c>
      <c r="E5315" t="s">
        <v>188</v>
      </c>
      <c r="F5315" t="s">
        <v>11</v>
      </c>
      <c r="G5315" t="s">
        <v>45092</v>
      </c>
      <c r="H5315" t="s">
        <v>1546</v>
      </c>
      <c r="I5315" t="s">
        <v>45093</v>
      </c>
      <c r="J5315" t="s">
        <v>3800</v>
      </c>
      <c r="K5315" t="s">
        <v>3808</v>
      </c>
      <c r="L5315" t="s">
        <v>31068</v>
      </c>
      <c r="M5315" t="s">
        <v>11931</v>
      </c>
    </row>
    <row r="5316" spans="1:13">
      <c r="A5316" t="s">
        <v>177</v>
      </c>
      <c r="B5316" t="s">
        <v>177</v>
      </c>
      <c r="C5316" t="s">
        <v>2161</v>
      </c>
      <c r="D5316" t="s">
        <v>150</v>
      </c>
      <c r="E5316" t="s">
        <v>188</v>
      </c>
      <c r="F5316" t="s">
        <v>20</v>
      </c>
      <c r="G5316" t="s">
        <v>45094</v>
      </c>
      <c r="H5316" t="s">
        <v>1504</v>
      </c>
      <c r="I5316" t="s">
        <v>45079</v>
      </c>
      <c r="J5316" t="s">
        <v>3800</v>
      </c>
      <c r="K5316" t="s">
        <v>3808</v>
      </c>
      <c r="L5316" t="s">
        <v>24911</v>
      </c>
      <c r="M5316" t="s">
        <v>16478</v>
      </c>
    </row>
    <row r="5317" spans="1:13">
      <c r="A5317" t="s">
        <v>177</v>
      </c>
      <c r="B5317" t="s">
        <v>177</v>
      </c>
      <c r="C5317" t="s">
        <v>2161</v>
      </c>
      <c r="D5317" t="s">
        <v>150</v>
      </c>
      <c r="E5317" t="s">
        <v>197</v>
      </c>
      <c r="F5317" t="s">
        <v>3</v>
      </c>
      <c r="G5317" t="s">
        <v>45095</v>
      </c>
      <c r="H5317" t="s">
        <v>2530</v>
      </c>
      <c r="I5317" t="s">
        <v>45096</v>
      </c>
      <c r="J5317" t="s">
        <v>2159</v>
      </c>
      <c r="K5317" t="s">
        <v>45097</v>
      </c>
      <c r="L5317" t="s">
        <v>31224</v>
      </c>
      <c r="M5317" t="s">
        <v>45098</v>
      </c>
    </row>
    <row r="5318" spans="1:13">
      <c r="A5318" t="s">
        <v>177</v>
      </c>
      <c r="B5318" t="s">
        <v>177</v>
      </c>
      <c r="C5318" t="s">
        <v>2161</v>
      </c>
      <c r="D5318" t="s">
        <v>150</v>
      </c>
      <c r="E5318" t="s">
        <v>197</v>
      </c>
      <c r="F5318" t="s">
        <v>10</v>
      </c>
      <c r="G5318" t="s">
        <v>45099</v>
      </c>
      <c r="H5318" t="s">
        <v>1360</v>
      </c>
      <c r="I5318" t="s">
        <v>45100</v>
      </c>
      <c r="J5318" t="s">
        <v>1810</v>
      </c>
      <c r="K5318" t="s">
        <v>31140</v>
      </c>
      <c r="L5318" t="s">
        <v>45101</v>
      </c>
      <c r="M5318" t="s">
        <v>45102</v>
      </c>
    </row>
    <row r="5319" spans="1:13">
      <c r="A5319" t="s">
        <v>177</v>
      </c>
      <c r="B5319" t="s">
        <v>177</v>
      </c>
      <c r="C5319" t="s">
        <v>2161</v>
      </c>
      <c r="D5319" t="s">
        <v>150</v>
      </c>
      <c r="E5319" t="s">
        <v>197</v>
      </c>
      <c r="F5319" t="s">
        <v>2</v>
      </c>
      <c r="G5319" t="s">
        <v>45103</v>
      </c>
      <c r="H5319" t="s">
        <v>1853</v>
      </c>
      <c r="I5319" t="s">
        <v>45104</v>
      </c>
      <c r="J5319" t="s">
        <v>1592</v>
      </c>
      <c r="K5319" t="s">
        <v>31123</v>
      </c>
      <c r="L5319" t="s">
        <v>28306</v>
      </c>
      <c r="M5319" t="s">
        <v>34857</v>
      </c>
    </row>
    <row r="5320" spans="1:13">
      <c r="A5320" t="s">
        <v>177</v>
      </c>
      <c r="B5320" t="s">
        <v>177</v>
      </c>
      <c r="C5320" t="s">
        <v>2161</v>
      </c>
      <c r="D5320" t="s">
        <v>150</v>
      </c>
      <c r="E5320" t="s">
        <v>197</v>
      </c>
      <c r="F5320" t="s">
        <v>4</v>
      </c>
      <c r="G5320" t="s">
        <v>45105</v>
      </c>
      <c r="H5320" t="s">
        <v>1590</v>
      </c>
      <c r="I5320" t="s">
        <v>45106</v>
      </c>
      <c r="J5320" t="s">
        <v>1051</v>
      </c>
      <c r="K5320" t="s">
        <v>25825</v>
      </c>
      <c r="L5320" t="s">
        <v>25647</v>
      </c>
      <c r="M5320" t="s">
        <v>45107</v>
      </c>
    </row>
    <row r="5321" spans="1:13">
      <c r="A5321" t="s">
        <v>177</v>
      </c>
      <c r="B5321" t="s">
        <v>177</v>
      </c>
      <c r="C5321" t="s">
        <v>2161</v>
      </c>
      <c r="D5321" t="s">
        <v>150</v>
      </c>
      <c r="E5321" t="s">
        <v>197</v>
      </c>
      <c r="F5321" t="s">
        <v>11</v>
      </c>
      <c r="G5321" t="s">
        <v>45108</v>
      </c>
      <c r="H5321" t="s">
        <v>1502</v>
      </c>
      <c r="I5321" t="s">
        <v>45109</v>
      </c>
      <c r="J5321" t="s">
        <v>3800</v>
      </c>
      <c r="K5321" t="s">
        <v>3808</v>
      </c>
      <c r="L5321" t="s">
        <v>19167</v>
      </c>
      <c r="M5321" t="s">
        <v>35496</v>
      </c>
    </row>
    <row r="5322" spans="1:13">
      <c r="A5322" t="s">
        <v>177</v>
      </c>
      <c r="B5322" t="s">
        <v>177</v>
      </c>
      <c r="C5322" t="s">
        <v>2161</v>
      </c>
      <c r="D5322" t="s">
        <v>150</v>
      </c>
      <c r="E5322" t="s">
        <v>197</v>
      </c>
      <c r="F5322" t="s">
        <v>20</v>
      </c>
      <c r="G5322" t="s">
        <v>45110</v>
      </c>
      <c r="H5322" t="s">
        <v>1504</v>
      </c>
      <c r="I5322" t="s">
        <v>45079</v>
      </c>
      <c r="J5322" t="s">
        <v>3800</v>
      </c>
      <c r="K5322" t="s">
        <v>3808</v>
      </c>
      <c r="L5322" t="s">
        <v>24911</v>
      </c>
      <c r="M5322" t="s">
        <v>35498</v>
      </c>
    </row>
    <row r="5323" spans="1:13">
      <c r="A5323" t="s">
        <v>177</v>
      </c>
      <c r="B5323" t="s">
        <v>177</v>
      </c>
      <c r="C5323" t="s">
        <v>2161</v>
      </c>
      <c r="D5323" t="s">
        <v>150</v>
      </c>
      <c r="E5323" t="s">
        <v>206</v>
      </c>
      <c r="F5323" t="s">
        <v>3</v>
      </c>
      <c r="G5323" t="s">
        <v>45111</v>
      </c>
      <c r="H5323" t="s">
        <v>3104</v>
      </c>
      <c r="I5323" t="s">
        <v>45112</v>
      </c>
      <c r="J5323" t="s">
        <v>2135</v>
      </c>
      <c r="K5323" t="s">
        <v>45113</v>
      </c>
      <c r="L5323" t="s">
        <v>45114</v>
      </c>
      <c r="M5323" t="s">
        <v>45115</v>
      </c>
    </row>
    <row r="5324" spans="1:13">
      <c r="A5324" t="s">
        <v>177</v>
      </c>
      <c r="B5324" t="s">
        <v>177</v>
      </c>
      <c r="C5324" t="s">
        <v>2161</v>
      </c>
      <c r="D5324" t="s">
        <v>150</v>
      </c>
      <c r="E5324" t="s">
        <v>206</v>
      </c>
      <c r="F5324" t="s">
        <v>10</v>
      </c>
      <c r="G5324" t="s">
        <v>45116</v>
      </c>
      <c r="H5324" t="s">
        <v>2007</v>
      </c>
      <c r="I5324" t="s">
        <v>45117</v>
      </c>
      <c r="J5324" t="s">
        <v>1698</v>
      </c>
      <c r="K5324" t="s">
        <v>45118</v>
      </c>
      <c r="L5324" t="s">
        <v>26536</v>
      </c>
      <c r="M5324" t="s">
        <v>45119</v>
      </c>
    </row>
    <row r="5325" spans="1:13">
      <c r="A5325" t="s">
        <v>177</v>
      </c>
      <c r="B5325" t="s">
        <v>177</v>
      </c>
      <c r="C5325" t="s">
        <v>2161</v>
      </c>
      <c r="D5325" t="s">
        <v>150</v>
      </c>
      <c r="E5325" t="s">
        <v>206</v>
      </c>
      <c r="F5325" t="s">
        <v>2</v>
      </c>
      <c r="G5325" t="s">
        <v>45120</v>
      </c>
      <c r="H5325" t="s">
        <v>1657</v>
      </c>
      <c r="I5325" t="s">
        <v>45121</v>
      </c>
      <c r="J5325" t="s">
        <v>1502</v>
      </c>
      <c r="K5325" t="s">
        <v>26110</v>
      </c>
      <c r="L5325" t="s">
        <v>30952</v>
      </c>
      <c r="M5325" t="s">
        <v>25126</v>
      </c>
    </row>
    <row r="5326" spans="1:13">
      <c r="A5326" t="s">
        <v>177</v>
      </c>
      <c r="B5326" t="s">
        <v>177</v>
      </c>
      <c r="C5326" t="s">
        <v>2161</v>
      </c>
      <c r="D5326" t="s">
        <v>150</v>
      </c>
      <c r="E5326" t="s">
        <v>206</v>
      </c>
      <c r="F5326" t="s">
        <v>4</v>
      </c>
      <c r="G5326" t="s">
        <v>45122</v>
      </c>
      <c r="H5326" t="s">
        <v>1051</v>
      </c>
      <c r="I5326" t="s">
        <v>45123</v>
      </c>
      <c r="J5326" t="s">
        <v>3800</v>
      </c>
      <c r="K5326" t="s">
        <v>3808</v>
      </c>
      <c r="L5326" t="s">
        <v>1059</v>
      </c>
      <c r="M5326" t="s">
        <v>45124</v>
      </c>
    </row>
    <row r="5327" spans="1:13">
      <c r="A5327" t="s">
        <v>177</v>
      </c>
      <c r="B5327" t="s">
        <v>177</v>
      </c>
      <c r="C5327" t="s">
        <v>2161</v>
      </c>
      <c r="D5327" t="s">
        <v>151</v>
      </c>
      <c r="E5327" t="s">
        <v>214</v>
      </c>
      <c r="F5327" t="s">
        <v>3</v>
      </c>
      <c r="G5327" t="s">
        <v>45125</v>
      </c>
      <c r="H5327" t="s">
        <v>1360</v>
      </c>
      <c r="I5327" t="s">
        <v>45126</v>
      </c>
      <c r="J5327" t="s">
        <v>1984</v>
      </c>
      <c r="K5327" t="s">
        <v>45127</v>
      </c>
      <c r="L5327" t="s">
        <v>45128</v>
      </c>
      <c r="M5327" t="s">
        <v>45129</v>
      </c>
    </row>
    <row r="5328" spans="1:13">
      <c r="A5328" t="s">
        <v>177</v>
      </c>
      <c r="B5328" t="s">
        <v>177</v>
      </c>
      <c r="C5328" t="s">
        <v>2161</v>
      </c>
      <c r="D5328" t="s">
        <v>151</v>
      </c>
      <c r="E5328" t="s">
        <v>214</v>
      </c>
      <c r="F5328" t="s">
        <v>10</v>
      </c>
      <c r="G5328" t="s">
        <v>45130</v>
      </c>
      <c r="H5328" t="s">
        <v>916</v>
      </c>
      <c r="I5328" t="s">
        <v>45131</v>
      </c>
      <c r="J5328" t="s">
        <v>3271</v>
      </c>
      <c r="K5328" t="s">
        <v>45132</v>
      </c>
      <c r="L5328" t="s">
        <v>45133</v>
      </c>
      <c r="M5328" t="s">
        <v>34682</v>
      </c>
    </row>
    <row r="5329" spans="1:13">
      <c r="A5329" t="s">
        <v>177</v>
      </c>
      <c r="B5329" t="s">
        <v>177</v>
      </c>
      <c r="C5329" t="s">
        <v>2161</v>
      </c>
      <c r="D5329" t="s">
        <v>151</v>
      </c>
      <c r="E5329" t="s">
        <v>214</v>
      </c>
      <c r="F5329" t="s">
        <v>2</v>
      </c>
      <c r="G5329" t="s">
        <v>45134</v>
      </c>
      <c r="H5329" t="s">
        <v>4417</v>
      </c>
      <c r="I5329" t="s">
        <v>45135</v>
      </c>
      <c r="J5329" t="s">
        <v>2994</v>
      </c>
      <c r="K5329" t="s">
        <v>45136</v>
      </c>
      <c r="L5329" t="s">
        <v>45137</v>
      </c>
      <c r="M5329" t="s">
        <v>45138</v>
      </c>
    </row>
    <row r="5330" spans="1:13">
      <c r="A5330" t="s">
        <v>177</v>
      </c>
      <c r="B5330" t="s">
        <v>177</v>
      </c>
      <c r="C5330" t="s">
        <v>2161</v>
      </c>
      <c r="D5330" t="s">
        <v>151</v>
      </c>
      <c r="E5330" t="s">
        <v>214</v>
      </c>
      <c r="F5330" t="s">
        <v>4</v>
      </c>
      <c r="G5330" t="s">
        <v>45139</v>
      </c>
      <c r="H5330" t="s">
        <v>1969</v>
      </c>
      <c r="I5330" t="s">
        <v>45140</v>
      </c>
      <c r="J5330" t="s">
        <v>1984</v>
      </c>
      <c r="K5330" t="s">
        <v>45127</v>
      </c>
      <c r="L5330" t="s">
        <v>45141</v>
      </c>
      <c r="M5330" t="s">
        <v>45142</v>
      </c>
    </row>
    <row r="5331" spans="1:13">
      <c r="A5331" t="s">
        <v>177</v>
      </c>
      <c r="B5331" t="s">
        <v>177</v>
      </c>
      <c r="C5331" t="s">
        <v>2161</v>
      </c>
      <c r="D5331" t="s">
        <v>151</v>
      </c>
      <c r="E5331" t="s">
        <v>214</v>
      </c>
      <c r="F5331" t="s">
        <v>11</v>
      </c>
      <c r="G5331" t="s">
        <v>45143</v>
      </c>
      <c r="H5331" t="s">
        <v>3289</v>
      </c>
      <c r="I5331" t="s">
        <v>45144</v>
      </c>
      <c r="J5331" t="s">
        <v>1613</v>
      </c>
      <c r="K5331" t="s">
        <v>45145</v>
      </c>
      <c r="L5331" t="s">
        <v>45146</v>
      </c>
      <c r="M5331" t="s">
        <v>45147</v>
      </c>
    </row>
    <row r="5332" spans="1:13">
      <c r="A5332" t="s">
        <v>177</v>
      </c>
      <c r="B5332" t="s">
        <v>177</v>
      </c>
      <c r="C5332" t="s">
        <v>2161</v>
      </c>
      <c r="D5332" t="s">
        <v>151</v>
      </c>
      <c r="E5332" t="s">
        <v>214</v>
      </c>
      <c r="F5332" t="s">
        <v>20</v>
      </c>
      <c r="G5332" t="s">
        <v>45148</v>
      </c>
      <c r="H5332" t="s">
        <v>1810</v>
      </c>
      <c r="I5332" t="s">
        <v>45149</v>
      </c>
      <c r="J5332" t="s">
        <v>1546</v>
      </c>
      <c r="K5332" t="s">
        <v>45150</v>
      </c>
      <c r="L5332" t="s">
        <v>45151</v>
      </c>
      <c r="M5332" t="s">
        <v>45152</v>
      </c>
    </row>
    <row r="5333" spans="1:13">
      <c r="A5333" t="s">
        <v>177</v>
      </c>
      <c r="B5333" t="s">
        <v>177</v>
      </c>
      <c r="C5333" t="s">
        <v>2161</v>
      </c>
      <c r="D5333" t="s">
        <v>151</v>
      </c>
      <c r="E5333" t="s">
        <v>222</v>
      </c>
      <c r="F5333" t="s">
        <v>3</v>
      </c>
      <c r="G5333" t="s">
        <v>45153</v>
      </c>
      <c r="H5333" t="s">
        <v>2914</v>
      </c>
      <c r="I5333" t="s">
        <v>45154</v>
      </c>
      <c r="J5333" t="s">
        <v>2566</v>
      </c>
      <c r="K5333" t="s">
        <v>45155</v>
      </c>
      <c r="L5333" t="s">
        <v>45156</v>
      </c>
      <c r="M5333" t="s">
        <v>45157</v>
      </c>
    </row>
    <row r="5334" spans="1:13">
      <c r="A5334" t="s">
        <v>177</v>
      </c>
      <c r="B5334" t="s">
        <v>177</v>
      </c>
      <c r="C5334" t="s">
        <v>2161</v>
      </c>
      <c r="D5334" t="s">
        <v>151</v>
      </c>
      <c r="E5334" t="s">
        <v>222</v>
      </c>
      <c r="F5334" t="s">
        <v>10</v>
      </c>
      <c r="G5334" t="s">
        <v>45158</v>
      </c>
      <c r="H5334" t="s">
        <v>1862</v>
      </c>
      <c r="I5334" t="s">
        <v>45159</v>
      </c>
      <c r="J5334" t="s">
        <v>2060</v>
      </c>
      <c r="K5334" t="s">
        <v>45160</v>
      </c>
      <c r="L5334" t="s">
        <v>45161</v>
      </c>
      <c r="M5334" t="s">
        <v>45162</v>
      </c>
    </row>
    <row r="5335" spans="1:13">
      <c r="A5335" t="s">
        <v>177</v>
      </c>
      <c r="B5335" t="s">
        <v>177</v>
      </c>
      <c r="C5335" t="s">
        <v>2161</v>
      </c>
      <c r="D5335" t="s">
        <v>151</v>
      </c>
      <c r="E5335" t="s">
        <v>222</v>
      </c>
      <c r="F5335" t="s">
        <v>2</v>
      </c>
      <c r="G5335" t="s">
        <v>45163</v>
      </c>
      <c r="H5335" t="s">
        <v>3321</v>
      </c>
      <c r="I5335" t="s">
        <v>45164</v>
      </c>
      <c r="J5335" t="s">
        <v>2994</v>
      </c>
      <c r="K5335" t="s">
        <v>45136</v>
      </c>
      <c r="L5335" t="s">
        <v>45165</v>
      </c>
      <c r="M5335" t="s">
        <v>45166</v>
      </c>
    </row>
    <row r="5336" spans="1:13">
      <c r="A5336" t="s">
        <v>177</v>
      </c>
      <c r="B5336" t="s">
        <v>177</v>
      </c>
      <c r="C5336" t="s">
        <v>2161</v>
      </c>
      <c r="D5336" t="s">
        <v>151</v>
      </c>
      <c r="E5336" t="s">
        <v>222</v>
      </c>
      <c r="F5336" t="s">
        <v>4</v>
      </c>
      <c r="G5336" t="s">
        <v>45167</v>
      </c>
      <c r="H5336" t="s">
        <v>2563</v>
      </c>
      <c r="I5336" t="s">
        <v>45168</v>
      </c>
      <c r="J5336" t="s">
        <v>1764</v>
      </c>
      <c r="K5336" t="s">
        <v>33637</v>
      </c>
      <c r="L5336" t="s">
        <v>35528</v>
      </c>
      <c r="M5336" t="s">
        <v>45169</v>
      </c>
    </row>
    <row r="5337" spans="1:13">
      <c r="A5337" t="s">
        <v>177</v>
      </c>
      <c r="B5337" t="s">
        <v>177</v>
      </c>
      <c r="C5337" t="s">
        <v>2161</v>
      </c>
      <c r="D5337" t="s">
        <v>151</v>
      </c>
      <c r="E5337" t="s">
        <v>222</v>
      </c>
      <c r="F5337" t="s">
        <v>11</v>
      </c>
      <c r="G5337" t="s">
        <v>45170</v>
      </c>
      <c r="H5337" t="s">
        <v>2050</v>
      </c>
      <c r="I5337" t="s">
        <v>45171</v>
      </c>
      <c r="J5337" t="s">
        <v>1504</v>
      </c>
      <c r="K5337" t="s">
        <v>45172</v>
      </c>
      <c r="L5337" t="s">
        <v>45173</v>
      </c>
      <c r="M5337" t="s">
        <v>1000</v>
      </c>
    </row>
    <row r="5338" spans="1:13">
      <c r="A5338" t="s">
        <v>177</v>
      </c>
      <c r="B5338" t="s">
        <v>177</v>
      </c>
      <c r="C5338" t="s">
        <v>2161</v>
      </c>
      <c r="D5338" t="s">
        <v>151</v>
      </c>
      <c r="E5338" t="s">
        <v>222</v>
      </c>
      <c r="F5338" t="s">
        <v>20</v>
      </c>
      <c r="G5338" t="s">
        <v>45174</v>
      </c>
      <c r="H5338" t="s">
        <v>1053</v>
      </c>
      <c r="I5338" t="s">
        <v>45175</v>
      </c>
      <c r="J5338" t="s">
        <v>1504</v>
      </c>
      <c r="K5338" t="s">
        <v>45172</v>
      </c>
      <c r="L5338" t="s">
        <v>26378</v>
      </c>
      <c r="M5338" t="s">
        <v>45176</v>
      </c>
    </row>
    <row r="5339" spans="1:13">
      <c r="A5339" t="s">
        <v>177</v>
      </c>
      <c r="B5339" t="s">
        <v>177</v>
      </c>
      <c r="C5339" t="s">
        <v>2161</v>
      </c>
      <c r="D5339" t="s">
        <v>151</v>
      </c>
      <c r="E5339" t="s">
        <v>230</v>
      </c>
      <c r="F5339" t="s">
        <v>3</v>
      </c>
      <c r="G5339" t="s">
        <v>45177</v>
      </c>
      <c r="H5339" t="s">
        <v>2072</v>
      </c>
      <c r="I5339" t="s">
        <v>45178</v>
      </c>
      <c r="J5339" t="s">
        <v>1343</v>
      </c>
      <c r="K5339" t="s">
        <v>45179</v>
      </c>
      <c r="L5339" t="s">
        <v>45180</v>
      </c>
      <c r="M5339" t="s">
        <v>45181</v>
      </c>
    </row>
    <row r="5340" spans="1:13">
      <c r="A5340" t="s">
        <v>177</v>
      </c>
      <c r="B5340" t="s">
        <v>177</v>
      </c>
      <c r="C5340" t="s">
        <v>2161</v>
      </c>
      <c r="D5340" t="s">
        <v>151</v>
      </c>
      <c r="E5340" t="s">
        <v>230</v>
      </c>
      <c r="F5340" t="s">
        <v>10</v>
      </c>
      <c r="G5340" t="s">
        <v>45182</v>
      </c>
      <c r="H5340" t="s">
        <v>4543</v>
      </c>
      <c r="I5340" t="s">
        <v>45183</v>
      </c>
      <c r="J5340" t="s">
        <v>2758</v>
      </c>
      <c r="K5340" t="s">
        <v>45184</v>
      </c>
      <c r="L5340" t="s">
        <v>44734</v>
      </c>
      <c r="M5340" t="s">
        <v>45185</v>
      </c>
    </row>
    <row r="5341" spans="1:13">
      <c r="A5341" t="s">
        <v>177</v>
      </c>
      <c r="B5341" t="s">
        <v>177</v>
      </c>
      <c r="C5341" t="s">
        <v>2161</v>
      </c>
      <c r="D5341" t="s">
        <v>151</v>
      </c>
      <c r="E5341" t="s">
        <v>230</v>
      </c>
      <c r="F5341" t="s">
        <v>2</v>
      </c>
      <c r="G5341" t="s">
        <v>45186</v>
      </c>
      <c r="H5341" t="s">
        <v>2442</v>
      </c>
      <c r="I5341" t="s">
        <v>45187</v>
      </c>
      <c r="J5341" t="s">
        <v>2384</v>
      </c>
      <c r="K5341" t="s">
        <v>45188</v>
      </c>
      <c r="L5341" t="s">
        <v>39040</v>
      </c>
      <c r="M5341" t="s">
        <v>45189</v>
      </c>
    </row>
    <row r="5342" spans="1:13">
      <c r="A5342" t="s">
        <v>177</v>
      </c>
      <c r="B5342" t="s">
        <v>177</v>
      </c>
      <c r="C5342" t="s">
        <v>2161</v>
      </c>
      <c r="D5342" t="s">
        <v>151</v>
      </c>
      <c r="E5342" t="s">
        <v>230</v>
      </c>
      <c r="F5342" t="s">
        <v>4</v>
      </c>
      <c r="G5342" t="s">
        <v>45190</v>
      </c>
      <c r="H5342" t="s">
        <v>2301</v>
      </c>
      <c r="I5342" t="s">
        <v>45191</v>
      </c>
      <c r="J5342" t="s">
        <v>1613</v>
      </c>
      <c r="K5342" t="s">
        <v>45145</v>
      </c>
      <c r="L5342" t="s">
        <v>45192</v>
      </c>
      <c r="M5342" t="s">
        <v>45193</v>
      </c>
    </row>
    <row r="5343" spans="1:13">
      <c r="A5343" t="s">
        <v>177</v>
      </c>
      <c r="B5343" t="s">
        <v>177</v>
      </c>
      <c r="C5343" t="s">
        <v>2161</v>
      </c>
      <c r="D5343" t="s">
        <v>151</v>
      </c>
      <c r="E5343" t="s">
        <v>230</v>
      </c>
      <c r="F5343" t="s">
        <v>11</v>
      </c>
      <c r="G5343" t="s">
        <v>45194</v>
      </c>
      <c r="H5343" t="s">
        <v>1831</v>
      </c>
      <c r="I5343" t="s">
        <v>45195</v>
      </c>
      <c r="J5343" t="s">
        <v>1482</v>
      </c>
      <c r="K5343" t="s">
        <v>45196</v>
      </c>
      <c r="L5343" t="s">
        <v>45197</v>
      </c>
      <c r="M5343" t="s">
        <v>13678</v>
      </c>
    </row>
    <row r="5344" spans="1:13">
      <c r="A5344" t="s">
        <v>177</v>
      </c>
      <c r="B5344" t="s">
        <v>177</v>
      </c>
      <c r="C5344" t="s">
        <v>2161</v>
      </c>
      <c r="D5344" t="s">
        <v>151</v>
      </c>
      <c r="E5344" t="s">
        <v>230</v>
      </c>
      <c r="F5344" t="s">
        <v>20</v>
      </c>
      <c r="G5344" t="s">
        <v>45198</v>
      </c>
      <c r="H5344" t="s">
        <v>1502</v>
      </c>
      <c r="I5344" t="s">
        <v>45199</v>
      </c>
      <c r="J5344" t="s">
        <v>1051</v>
      </c>
      <c r="K5344" t="s">
        <v>45200</v>
      </c>
      <c r="L5344" t="s">
        <v>429</v>
      </c>
      <c r="M5344" t="s">
        <v>8857</v>
      </c>
    </row>
    <row r="5345" spans="1:13">
      <c r="A5345" t="s">
        <v>177</v>
      </c>
      <c r="B5345" t="s">
        <v>177</v>
      </c>
      <c r="C5345" t="s">
        <v>2161</v>
      </c>
      <c r="D5345" t="s">
        <v>151</v>
      </c>
      <c r="E5345" t="s">
        <v>238</v>
      </c>
      <c r="F5345" t="s">
        <v>3</v>
      </c>
      <c r="G5345" t="s">
        <v>45201</v>
      </c>
      <c r="H5345" t="s">
        <v>5405</v>
      </c>
      <c r="I5345" t="s">
        <v>45202</v>
      </c>
      <c r="J5345" t="s">
        <v>1332</v>
      </c>
      <c r="K5345" t="s">
        <v>45203</v>
      </c>
      <c r="L5345" t="s">
        <v>45204</v>
      </c>
      <c r="M5345" t="s">
        <v>45205</v>
      </c>
    </row>
    <row r="5346" spans="1:13">
      <c r="A5346" t="s">
        <v>177</v>
      </c>
      <c r="B5346" t="s">
        <v>177</v>
      </c>
      <c r="C5346" t="s">
        <v>2161</v>
      </c>
      <c r="D5346" t="s">
        <v>151</v>
      </c>
      <c r="E5346" t="s">
        <v>238</v>
      </c>
      <c r="F5346" t="s">
        <v>10</v>
      </c>
      <c r="G5346" t="s">
        <v>45206</v>
      </c>
      <c r="H5346" t="s">
        <v>3720</v>
      </c>
      <c r="I5346" t="s">
        <v>45207</v>
      </c>
      <c r="J5346" t="s">
        <v>3271</v>
      </c>
      <c r="K5346" t="s">
        <v>45132</v>
      </c>
      <c r="L5346" t="s">
        <v>45208</v>
      </c>
      <c r="M5346" t="s">
        <v>45209</v>
      </c>
    </row>
    <row r="5347" spans="1:13">
      <c r="A5347" t="s">
        <v>177</v>
      </c>
      <c r="B5347" t="s">
        <v>177</v>
      </c>
      <c r="C5347" t="s">
        <v>2161</v>
      </c>
      <c r="D5347" t="s">
        <v>151</v>
      </c>
      <c r="E5347" t="s">
        <v>238</v>
      </c>
      <c r="F5347" t="s">
        <v>2</v>
      </c>
      <c r="G5347" t="s">
        <v>45210</v>
      </c>
      <c r="H5347" t="s">
        <v>2101</v>
      </c>
      <c r="I5347" t="s">
        <v>45211</v>
      </c>
      <c r="J5347" t="s">
        <v>1939</v>
      </c>
      <c r="K5347" t="s">
        <v>45212</v>
      </c>
      <c r="L5347" t="s">
        <v>45213</v>
      </c>
      <c r="M5347" t="s">
        <v>28393</v>
      </c>
    </row>
    <row r="5348" spans="1:13">
      <c r="A5348" t="s">
        <v>177</v>
      </c>
      <c r="B5348" t="s">
        <v>177</v>
      </c>
      <c r="C5348" t="s">
        <v>2161</v>
      </c>
      <c r="D5348" t="s">
        <v>151</v>
      </c>
      <c r="E5348" t="s">
        <v>238</v>
      </c>
      <c r="F5348" t="s">
        <v>4</v>
      </c>
      <c r="G5348" t="s">
        <v>45214</v>
      </c>
      <c r="H5348" t="s">
        <v>1721</v>
      </c>
      <c r="I5348" t="s">
        <v>45215</v>
      </c>
      <c r="J5348" t="s">
        <v>1051</v>
      </c>
      <c r="K5348" t="s">
        <v>45200</v>
      </c>
      <c r="L5348" t="s">
        <v>45216</v>
      </c>
      <c r="M5348" t="s">
        <v>45217</v>
      </c>
    </row>
    <row r="5349" spans="1:13">
      <c r="A5349" t="s">
        <v>177</v>
      </c>
      <c r="B5349" t="s">
        <v>177</v>
      </c>
      <c r="C5349" t="s">
        <v>2161</v>
      </c>
      <c r="D5349" t="s">
        <v>151</v>
      </c>
      <c r="E5349" t="s">
        <v>238</v>
      </c>
      <c r="F5349" t="s">
        <v>11</v>
      </c>
      <c r="G5349" t="s">
        <v>45218</v>
      </c>
      <c r="H5349" t="s">
        <v>1504</v>
      </c>
      <c r="I5349" t="s">
        <v>45219</v>
      </c>
      <c r="J5349" t="s">
        <v>3800</v>
      </c>
      <c r="K5349" t="s">
        <v>3808</v>
      </c>
      <c r="L5349" t="s">
        <v>45220</v>
      </c>
      <c r="M5349" t="s">
        <v>45221</v>
      </c>
    </row>
    <row r="5350" spans="1:13">
      <c r="A5350" t="s">
        <v>177</v>
      </c>
      <c r="B5350" t="s">
        <v>177</v>
      </c>
      <c r="C5350" t="s">
        <v>2161</v>
      </c>
      <c r="D5350" t="s">
        <v>151</v>
      </c>
      <c r="E5350" t="s">
        <v>238</v>
      </c>
      <c r="F5350" t="s">
        <v>20</v>
      </c>
      <c r="G5350" t="s">
        <v>45222</v>
      </c>
      <c r="H5350" t="s">
        <v>1482</v>
      </c>
      <c r="I5350" t="s">
        <v>45223</v>
      </c>
      <c r="J5350" t="s">
        <v>1482</v>
      </c>
      <c r="K5350" t="s">
        <v>45196</v>
      </c>
      <c r="L5350" t="s">
        <v>8639</v>
      </c>
      <c r="M5350" t="s">
        <v>45224</v>
      </c>
    </row>
    <row r="5351" spans="1:13">
      <c r="A5351" t="s">
        <v>177</v>
      </c>
      <c r="B5351" t="s">
        <v>177</v>
      </c>
      <c r="C5351" t="s">
        <v>2161</v>
      </c>
      <c r="D5351" t="s">
        <v>152</v>
      </c>
      <c r="E5351" t="s">
        <v>246</v>
      </c>
      <c r="F5351" t="s">
        <v>3</v>
      </c>
      <c r="G5351" t="s">
        <v>45225</v>
      </c>
      <c r="H5351" t="s">
        <v>1719</v>
      </c>
      <c r="I5351" t="s">
        <v>45226</v>
      </c>
      <c r="J5351" t="s">
        <v>1786</v>
      </c>
      <c r="K5351" t="s">
        <v>45227</v>
      </c>
      <c r="L5351" t="s">
        <v>45228</v>
      </c>
      <c r="M5351" t="s">
        <v>45229</v>
      </c>
    </row>
    <row r="5352" spans="1:13">
      <c r="A5352" t="s">
        <v>177</v>
      </c>
      <c r="B5352" t="s">
        <v>177</v>
      </c>
      <c r="C5352" t="s">
        <v>2161</v>
      </c>
      <c r="D5352" t="s">
        <v>152</v>
      </c>
      <c r="E5352" t="s">
        <v>246</v>
      </c>
      <c r="F5352" t="s">
        <v>10</v>
      </c>
      <c r="G5352" t="s">
        <v>45230</v>
      </c>
      <c r="H5352" t="s">
        <v>3056</v>
      </c>
      <c r="I5352" t="s">
        <v>45231</v>
      </c>
      <c r="J5352" t="s">
        <v>926</v>
      </c>
      <c r="K5352" t="s">
        <v>45232</v>
      </c>
      <c r="L5352" t="s">
        <v>45233</v>
      </c>
      <c r="M5352" t="s">
        <v>45234</v>
      </c>
    </row>
    <row r="5353" spans="1:13">
      <c r="A5353" t="s">
        <v>177</v>
      </c>
      <c r="B5353" t="s">
        <v>177</v>
      </c>
      <c r="C5353" t="s">
        <v>2161</v>
      </c>
      <c r="D5353" t="s">
        <v>152</v>
      </c>
      <c r="E5353" t="s">
        <v>246</v>
      </c>
      <c r="F5353" t="s">
        <v>2</v>
      </c>
      <c r="G5353" t="s">
        <v>45235</v>
      </c>
      <c r="H5353" t="s">
        <v>1256</v>
      </c>
      <c r="I5353" t="s">
        <v>45236</v>
      </c>
      <c r="J5353" t="s">
        <v>2687</v>
      </c>
      <c r="K5353" t="s">
        <v>45237</v>
      </c>
      <c r="L5353" t="s">
        <v>45238</v>
      </c>
      <c r="M5353" t="s">
        <v>45239</v>
      </c>
    </row>
    <row r="5354" spans="1:13">
      <c r="A5354" t="s">
        <v>177</v>
      </c>
      <c r="B5354" t="s">
        <v>177</v>
      </c>
      <c r="C5354" t="s">
        <v>2161</v>
      </c>
      <c r="D5354" t="s">
        <v>152</v>
      </c>
      <c r="E5354" t="s">
        <v>246</v>
      </c>
      <c r="F5354" t="s">
        <v>4</v>
      </c>
      <c r="G5354" t="s">
        <v>45240</v>
      </c>
      <c r="H5354" t="s">
        <v>2758</v>
      </c>
      <c r="I5354" t="s">
        <v>45241</v>
      </c>
      <c r="J5354" t="s">
        <v>1918</v>
      </c>
      <c r="K5354" t="s">
        <v>45242</v>
      </c>
      <c r="L5354" t="s">
        <v>45243</v>
      </c>
      <c r="M5354" t="s">
        <v>45244</v>
      </c>
    </row>
    <row r="5355" spans="1:13">
      <c r="A5355" t="s">
        <v>177</v>
      </c>
      <c r="B5355" t="s">
        <v>177</v>
      </c>
      <c r="C5355" t="s">
        <v>2161</v>
      </c>
      <c r="D5355" t="s">
        <v>152</v>
      </c>
      <c r="E5355" t="s">
        <v>246</v>
      </c>
      <c r="F5355" t="s">
        <v>11</v>
      </c>
      <c r="G5355" t="s">
        <v>45245</v>
      </c>
      <c r="H5355" t="s">
        <v>2564</v>
      </c>
      <c r="I5355" t="s">
        <v>45246</v>
      </c>
      <c r="J5355" t="s">
        <v>1502</v>
      </c>
      <c r="K5355" t="s">
        <v>33717</v>
      </c>
      <c r="L5355" t="s">
        <v>45247</v>
      </c>
      <c r="M5355" t="s">
        <v>45248</v>
      </c>
    </row>
    <row r="5356" spans="1:13">
      <c r="A5356" t="s">
        <v>177</v>
      </c>
      <c r="B5356" t="s">
        <v>177</v>
      </c>
      <c r="C5356" t="s">
        <v>2161</v>
      </c>
      <c r="D5356" t="s">
        <v>152</v>
      </c>
      <c r="E5356" t="s">
        <v>246</v>
      </c>
      <c r="F5356" t="s">
        <v>20</v>
      </c>
      <c r="G5356" t="s">
        <v>45249</v>
      </c>
      <c r="H5356" t="s">
        <v>1590</v>
      </c>
      <c r="I5356" t="s">
        <v>45250</v>
      </c>
      <c r="J5356" t="s">
        <v>1502</v>
      </c>
      <c r="K5356" t="s">
        <v>33717</v>
      </c>
      <c r="L5356" t="s">
        <v>26435</v>
      </c>
      <c r="M5356" t="s">
        <v>45251</v>
      </c>
    </row>
    <row r="5357" spans="1:13">
      <c r="A5357" t="s">
        <v>177</v>
      </c>
      <c r="B5357" t="s">
        <v>177</v>
      </c>
      <c r="C5357" t="s">
        <v>2161</v>
      </c>
      <c r="D5357" t="s">
        <v>152</v>
      </c>
      <c r="E5357" t="s">
        <v>254</v>
      </c>
      <c r="F5357" t="s">
        <v>3</v>
      </c>
      <c r="G5357" t="s">
        <v>45252</v>
      </c>
      <c r="H5357" t="s">
        <v>2542</v>
      </c>
      <c r="I5357" t="s">
        <v>45253</v>
      </c>
      <c r="J5357" t="s">
        <v>2481</v>
      </c>
      <c r="K5357" t="s">
        <v>45254</v>
      </c>
      <c r="L5357" t="s">
        <v>45255</v>
      </c>
      <c r="M5357" t="s">
        <v>45256</v>
      </c>
    </row>
    <row r="5358" spans="1:13">
      <c r="A5358" t="s">
        <v>177</v>
      </c>
      <c r="B5358" t="s">
        <v>177</v>
      </c>
      <c r="C5358" t="s">
        <v>2161</v>
      </c>
      <c r="D5358" t="s">
        <v>152</v>
      </c>
      <c r="E5358" t="s">
        <v>254</v>
      </c>
      <c r="F5358" t="s">
        <v>10</v>
      </c>
      <c r="G5358" t="s">
        <v>45257</v>
      </c>
      <c r="H5358" t="s">
        <v>3700</v>
      </c>
      <c r="I5358" t="s">
        <v>45258</v>
      </c>
      <c r="J5358" t="s">
        <v>2877</v>
      </c>
      <c r="K5358" t="s">
        <v>45259</v>
      </c>
      <c r="L5358" t="s">
        <v>38620</v>
      </c>
      <c r="M5358" t="s">
        <v>45260</v>
      </c>
    </row>
    <row r="5359" spans="1:13">
      <c r="A5359" t="s">
        <v>177</v>
      </c>
      <c r="B5359" t="s">
        <v>177</v>
      </c>
      <c r="C5359" t="s">
        <v>2161</v>
      </c>
      <c r="D5359" t="s">
        <v>152</v>
      </c>
      <c r="E5359" t="s">
        <v>254</v>
      </c>
      <c r="F5359" t="s">
        <v>2</v>
      </c>
      <c r="G5359" t="s">
        <v>45261</v>
      </c>
      <c r="H5359" t="s">
        <v>1862</v>
      </c>
      <c r="I5359" t="s">
        <v>45159</v>
      </c>
      <c r="J5359" t="s">
        <v>2759</v>
      </c>
      <c r="K5359" t="s">
        <v>45262</v>
      </c>
      <c r="L5359" t="s">
        <v>45263</v>
      </c>
      <c r="M5359" t="s">
        <v>45264</v>
      </c>
    </row>
    <row r="5360" spans="1:13">
      <c r="A5360" t="s">
        <v>177</v>
      </c>
      <c r="B5360" t="s">
        <v>177</v>
      </c>
      <c r="C5360" t="s">
        <v>2161</v>
      </c>
      <c r="D5360" t="s">
        <v>152</v>
      </c>
      <c r="E5360" t="s">
        <v>254</v>
      </c>
      <c r="F5360" t="s">
        <v>4</v>
      </c>
      <c r="G5360" t="s">
        <v>45265</v>
      </c>
      <c r="H5360" t="s">
        <v>2450</v>
      </c>
      <c r="I5360" t="s">
        <v>45266</v>
      </c>
      <c r="J5360" t="s">
        <v>1853</v>
      </c>
      <c r="K5360" t="s">
        <v>45267</v>
      </c>
      <c r="L5360" t="s">
        <v>45268</v>
      </c>
      <c r="M5360" t="s">
        <v>45269</v>
      </c>
    </row>
    <row r="5361" spans="1:13">
      <c r="A5361" t="s">
        <v>177</v>
      </c>
      <c r="B5361" t="s">
        <v>177</v>
      </c>
      <c r="C5361" t="s">
        <v>2161</v>
      </c>
      <c r="D5361" t="s">
        <v>152</v>
      </c>
      <c r="E5361" t="s">
        <v>254</v>
      </c>
      <c r="F5361" t="s">
        <v>11</v>
      </c>
      <c r="G5361" t="s">
        <v>45270</v>
      </c>
      <c r="H5361" t="s">
        <v>2278</v>
      </c>
      <c r="I5361" t="s">
        <v>45271</v>
      </c>
      <c r="J5361" t="s">
        <v>1592</v>
      </c>
      <c r="K5361" t="s">
        <v>45272</v>
      </c>
      <c r="L5361" t="s">
        <v>28367</v>
      </c>
      <c r="M5361" t="s">
        <v>45273</v>
      </c>
    </row>
    <row r="5362" spans="1:13">
      <c r="A5362" t="s">
        <v>177</v>
      </c>
      <c r="B5362" t="s">
        <v>177</v>
      </c>
      <c r="C5362" t="s">
        <v>2161</v>
      </c>
      <c r="D5362" t="s">
        <v>152</v>
      </c>
      <c r="E5362" t="s">
        <v>254</v>
      </c>
      <c r="F5362" t="s">
        <v>20</v>
      </c>
      <c r="G5362" t="s">
        <v>45274</v>
      </c>
      <c r="H5362" t="s">
        <v>1764</v>
      </c>
      <c r="I5362" t="s">
        <v>45275</v>
      </c>
      <c r="J5362" t="s">
        <v>1502</v>
      </c>
      <c r="K5362" t="s">
        <v>33717</v>
      </c>
      <c r="L5362" t="s">
        <v>25499</v>
      </c>
      <c r="M5362" t="s">
        <v>45276</v>
      </c>
    </row>
    <row r="5363" spans="1:13">
      <c r="A5363" t="s">
        <v>177</v>
      </c>
      <c r="B5363" t="s">
        <v>177</v>
      </c>
      <c r="C5363" t="s">
        <v>2161</v>
      </c>
      <c r="D5363" t="s">
        <v>152</v>
      </c>
      <c r="E5363" t="s">
        <v>197</v>
      </c>
      <c r="F5363" t="s">
        <v>3</v>
      </c>
      <c r="G5363" t="s">
        <v>45277</v>
      </c>
      <c r="H5363" t="s">
        <v>2573</v>
      </c>
      <c r="I5363" t="s">
        <v>45278</v>
      </c>
      <c r="J5363" t="s">
        <v>2615</v>
      </c>
      <c r="K5363" t="s">
        <v>45279</v>
      </c>
      <c r="L5363" t="s">
        <v>45280</v>
      </c>
      <c r="M5363" t="s">
        <v>45281</v>
      </c>
    </row>
    <row r="5364" spans="1:13">
      <c r="A5364" t="s">
        <v>177</v>
      </c>
      <c r="B5364" t="s">
        <v>177</v>
      </c>
      <c r="C5364" t="s">
        <v>2161</v>
      </c>
      <c r="D5364" t="s">
        <v>152</v>
      </c>
      <c r="E5364" t="s">
        <v>197</v>
      </c>
      <c r="F5364" t="s">
        <v>10</v>
      </c>
      <c r="G5364" t="s">
        <v>45282</v>
      </c>
      <c r="H5364" t="s">
        <v>1261</v>
      </c>
      <c r="I5364" t="s">
        <v>45283</v>
      </c>
      <c r="J5364" t="s">
        <v>2779</v>
      </c>
      <c r="K5364" t="s">
        <v>45284</v>
      </c>
      <c r="L5364" t="s">
        <v>38830</v>
      </c>
      <c r="M5364" t="s">
        <v>45285</v>
      </c>
    </row>
    <row r="5365" spans="1:13">
      <c r="A5365" t="s">
        <v>177</v>
      </c>
      <c r="B5365" t="s">
        <v>177</v>
      </c>
      <c r="C5365" t="s">
        <v>2161</v>
      </c>
      <c r="D5365" t="s">
        <v>152</v>
      </c>
      <c r="E5365" t="s">
        <v>197</v>
      </c>
      <c r="F5365" t="s">
        <v>2</v>
      </c>
      <c r="G5365" t="s">
        <v>45286</v>
      </c>
      <c r="H5365" t="s">
        <v>2390</v>
      </c>
      <c r="I5365" t="s">
        <v>45287</v>
      </c>
      <c r="J5365" t="s">
        <v>2281</v>
      </c>
      <c r="K5365" t="s">
        <v>45288</v>
      </c>
      <c r="L5365" t="s">
        <v>45289</v>
      </c>
      <c r="M5365" t="s">
        <v>45290</v>
      </c>
    </row>
    <row r="5366" spans="1:13">
      <c r="A5366" t="s">
        <v>177</v>
      </c>
      <c r="B5366" t="s">
        <v>177</v>
      </c>
      <c r="C5366" t="s">
        <v>2161</v>
      </c>
      <c r="D5366" t="s">
        <v>152</v>
      </c>
      <c r="E5366" t="s">
        <v>197</v>
      </c>
      <c r="F5366" t="s">
        <v>4</v>
      </c>
      <c r="G5366" t="s">
        <v>45291</v>
      </c>
      <c r="H5366" t="s">
        <v>2301</v>
      </c>
      <c r="I5366" t="s">
        <v>45191</v>
      </c>
      <c r="J5366" t="s">
        <v>1547</v>
      </c>
      <c r="K5366" t="s">
        <v>45292</v>
      </c>
      <c r="L5366" t="s">
        <v>45192</v>
      </c>
      <c r="M5366" t="s">
        <v>45293</v>
      </c>
    </row>
    <row r="5367" spans="1:13">
      <c r="A5367" t="s">
        <v>177</v>
      </c>
      <c r="B5367" t="s">
        <v>177</v>
      </c>
      <c r="C5367" t="s">
        <v>2161</v>
      </c>
      <c r="D5367" t="s">
        <v>152</v>
      </c>
      <c r="E5367" t="s">
        <v>197</v>
      </c>
      <c r="F5367" t="s">
        <v>11</v>
      </c>
      <c r="G5367" t="s">
        <v>45294</v>
      </c>
      <c r="H5367" t="s">
        <v>1721</v>
      </c>
      <c r="I5367" t="s">
        <v>45215</v>
      </c>
      <c r="J5367" t="s">
        <v>3800</v>
      </c>
      <c r="K5367" t="s">
        <v>3808</v>
      </c>
      <c r="L5367" t="s">
        <v>27231</v>
      </c>
      <c r="M5367" t="s">
        <v>45295</v>
      </c>
    </row>
    <row r="5368" spans="1:13">
      <c r="A5368" t="s">
        <v>177</v>
      </c>
      <c r="B5368" t="s">
        <v>177</v>
      </c>
      <c r="C5368" t="s">
        <v>2161</v>
      </c>
      <c r="D5368" t="s">
        <v>152</v>
      </c>
      <c r="E5368" t="s">
        <v>197</v>
      </c>
      <c r="F5368" t="s">
        <v>20</v>
      </c>
      <c r="G5368" t="s">
        <v>45296</v>
      </c>
      <c r="H5368" t="s">
        <v>1546</v>
      </c>
      <c r="I5368" t="s">
        <v>45297</v>
      </c>
      <c r="J5368" t="s">
        <v>1502</v>
      </c>
      <c r="K5368" t="s">
        <v>33717</v>
      </c>
      <c r="L5368" t="s">
        <v>9940</v>
      </c>
      <c r="M5368" t="s">
        <v>45298</v>
      </c>
    </row>
    <row r="5369" spans="1:13">
      <c r="A5369" t="s">
        <v>177</v>
      </c>
      <c r="B5369" t="s">
        <v>177</v>
      </c>
      <c r="C5369" t="s">
        <v>2161</v>
      </c>
      <c r="D5369" t="s">
        <v>152</v>
      </c>
      <c r="E5369" t="s">
        <v>269</v>
      </c>
      <c r="F5369" t="s">
        <v>3</v>
      </c>
      <c r="G5369" t="s">
        <v>45299</v>
      </c>
      <c r="H5369" t="s">
        <v>4519</v>
      </c>
      <c r="I5369" t="s">
        <v>45300</v>
      </c>
      <c r="J5369" t="s">
        <v>2266</v>
      </c>
      <c r="K5369" t="s">
        <v>45301</v>
      </c>
      <c r="L5369" t="s">
        <v>45302</v>
      </c>
      <c r="M5369" t="s">
        <v>28704</v>
      </c>
    </row>
    <row r="5370" spans="1:13">
      <c r="A5370" t="s">
        <v>177</v>
      </c>
      <c r="B5370" t="s">
        <v>177</v>
      </c>
      <c r="C5370" t="s">
        <v>2161</v>
      </c>
      <c r="D5370" t="s">
        <v>152</v>
      </c>
      <c r="E5370" t="s">
        <v>269</v>
      </c>
      <c r="F5370" t="s">
        <v>10</v>
      </c>
      <c r="G5370" t="s">
        <v>45303</v>
      </c>
      <c r="H5370" t="s">
        <v>3157</v>
      </c>
      <c r="I5370" t="s">
        <v>45304</v>
      </c>
      <c r="J5370" t="s">
        <v>2877</v>
      </c>
      <c r="K5370" t="s">
        <v>45259</v>
      </c>
      <c r="L5370" t="s">
        <v>45305</v>
      </c>
      <c r="M5370" t="s">
        <v>45306</v>
      </c>
    </row>
    <row r="5371" spans="1:13">
      <c r="A5371" t="s">
        <v>177</v>
      </c>
      <c r="B5371" t="s">
        <v>177</v>
      </c>
      <c r="C5371" t="s">
        <v>2161</v>
      </c>
      <c r="D5371" t="s">
        <v>152</v>
      </c>
      <c r="E5371" t="s">
        <v>269</v>
      </c>
      <c r="F5371" t="s">
        <v>2</v>
      </c>
      <c r="G5371" t="s">
        <v>45307</v>
      </c>
      <c r="H5371" t="s">
        <v>3191</v>
      </c>
      <c r="I5371" t="s">
        <v>45308</v>
      </c>
      <c r="J5371" t="s">
        <v>2239</v>
      </c>
      <c r="K5371" t="s">
        <v>45309</v>
      </c>
      <c r="L5371" t="s">
        <v>45310</v>
      </c>
      <c r="M5371" t="s">
        <v>44228</v>
      </c>
    </row>
    <row r="5372" spans="1:13">
      <c r="A5372" t="s">
        <v>177</v>
      </c>
      <c r="B5372" t="s">
        <v>177</v>
      </c>
      <c r="C5372" t="s">
        <v>2161</v>
      </c>
      <c r="D5372" t="s">
        <v>152</v>
      </c>
      <c r="E5372" t="s">
        <v>269</v>
      </c>
      <c r="F5372" t="s">
        <v>4</v>
      </c>
      <c r="G5372" t="s">
        <v>45311</v>
      </c>
      <c r="H5372" t="s">
        <v>1831</v>
      </c>
      <c r="I5372" t="s">
        <v>45195</v>
      </c>
      <c r="J5372" t="s">
        <v>1504</v>
      </c>
      <c r="K5372" t="s">
        <v>45172</v>
      </c>
      <c r="L5372" t="s">
        <v>45312</v>
      </c>
      <c r="M5372" t="s">
        <v>9566</v>
      </c>
    </row>
    <row r="5373" spans="1:13">
      <c r="A5373" t="s">
        <v>177</v>
      </c>
      <c r="B5373" t="s">
        <v>177</v>
      </c>
      <c r="C5373" t="s">
        <v>2161</v>
      </c>
      <c r="D5373" t="s">
        <v>152</v>
      </c>
      <c r="E5373" t="s">
        <v>269</v>
      </c>
      <c r="F5373" t="s">
        <v>11</v>
      </c>
      <c r="G5373" t="s">
        <v>45313</v>
      </c>
      <c r="H5373" t="s">
        <v>1698</v>
      </c>
      <c r="I5373" t="s">
        <v>45314</v>
      </c>
      <c r="J5373" t="s">
        <v>1482</v>
      </c>
      <c r="K5373" t="s">
        <v>45196</v>
      </c>
      <c r="L5373" t="s">
        <v>45315</v>
      </c>
      <c r="M5373" t="s">
        <v>12684</v>
      </c>
    </row>
    <row r="5374" spans="1:13">
      <c r="A5374" t="s">
        <v>177</v>
      </c>
      <c r="B5374" t="s">
        <v>177</v>
      </c>
      <c r="C5374" t="s">
        <v>2161</v>
      </c>
      <c r="D5374" t="s">
        <v>153</v>
      </c>
      <c r="E5374" t="s">
        <v>277</v>
      </c>
      <c r="F5374" t="s">
        <v>3</v>
      </c>
      <c r="G5374" t="s">
        <v>45316</v>
      </c>
      <c r="H5374" t="s">
        <v>2564</v>
      </c>
      <c r="I5374" t="s">
        <v>45246</v>
      </c>
      <c r="J5374" t="s">
        <v>1742</v>
      </c>
      <c r="K5374" t="s">
        <v>45317</v>
      </c>
      <c r="L5374" t="s">
        <v>45318</v>
      </c>
      <c r="M5374" t="s">
        <v>45319</v>
      </c>
    </row>
    <row r="5375" spans="1:13">
      <c r="A5375" t="s">
        <v>177</v>
      </c>
      <c r="B5375" t="s">
        <v>177</v>
      </c>
      <c r="C5375" t="s">
        <v>2161</v>
      </c>
      <c r="D5375" t="s">
        <v>153</v>
      </c>
      <c r="E5375" t="s">
        <v>277</v>
      </c>
      <c r="F5375" t="s">
        <v>10</v>
      </c>
      <c r="G5375" t="s">
        <v>45320</v>
      </c>
      <c r="H5375" t="s">
        <v>1862</v>
      </c>
      <c r="I5375" t="s">
        <v>45159</v>
      </c>
      <c r="J5375" t="s">
        <v>2914</v>
      </c>
      <c r="K5375" t="s">
        <v>45321</v>
      </c>
      <c r="L5375" t="s">
        <v>45161</v>
      </c>
      <c r="M5375" t="s">
        <v>45322</v>
      </c>
    </row>
    <row r="5376" spans="1:13">
      <c r="A5376" t="s">
        <v>177</v>
      </c>
      <c r="B5376" t="s">
        <v>177</v>
      </c>
      <c r="C5376" t="s">
        <v>2161</v>
      </c>
      <c r="D5376" t="s">
        <v>153</v>
      </c>
      <c r="E5376" t="s">
        <v>277</v>
      </c>
      <c r="F5376" t="s">
        <v>2</v>
      </c>
      <c r="G5376" t="s">
        <v>45323</v>
      </c>
      <c r="H5376" t="s">
        <v>4098</v>
      </c>
      <c r="I5376" t="s">
        <v>45324</v>
      </c>
      <c r="J5376" t="s">
        <v>2994</v>
      </c>
      <c r="K5376" t="s">
        <v>45136</v>
      </c>
      <c r="L5376" t="s">
        <v>45325</v>
      </c>
      <c r="M5376" t="s">
        <v>45326</v>
      </c>
    </row>
    <row r="5377" spans="1:13">
      <c r="A5377" t="s">
        <v>177</v>
      </c>
      <c r="B5377" t="s">
        <v>177</v>
      </c>
      <c r="C5377" t="s">
        <v>2161</v>
      </c>
      <c r="D5377" t="s">
        <v>153</v>
      </c>
      <c r="E5377" t="s">
        <v>277</v>
      </c>
      <c r="F5377" t="s">
        <v>4</v>
      </c>
      <c r="G5377" t="s">
        <v>45327</v>
      </c>
      <c r="H5377" t="s">
        <v>3056</v>
      </c>
      <c r="I5377" t="s">
        <v>45231</v>
      </c>
      <c r="J5377" t="s">
        <v>1961</v>
      </c>
      <c r="K5377" t="s">
        <v>45328</v>
      </c>
      <c r="L5377" t="s">
        <v>45329</v>
      </c>
      <c r="M5377" t="s">
        <v>45330</v>
      </c>
    </row>
    <row r="5378" spans="1:13">
      <c r="A5378" t="s">
        <v>177</v>
      </c>
      <c r="B5378" t="s">
        <v>177</v>
      </c>
      <c r="C5378" t="s">
        <v>2161</v>
      </c>
      <c r="D5378" t="s">
        <v>153</v>
      </c>
      <c r="E5378" t="s">
        <v>277</v>
      </c>
      <c r="F5378" t="s">
        <v>11</v>
      </c>
      <c r="G5378" t="s">
        <v>45331</v>
      </c>
      <c r="H5378" t="s">
        <v>3253</v>
      </c>
      <c r="I5378" t="s">
        <v>45332</v>
      </c>
      <c r="J5378" t="s">
        <v>1613</v>
      </c>
      <c r="K5378" t="s">
        <v>45145</v>
      </c>
      <c r="L5378" t="s">
        <v>45333</v>
      </c>
      <c r="M5378" t="s">
        <v>45334</v>
      </c>
    </row>
    <row r="5379" spans="1:13">
      <c r="A5379" t="s">
        <v>177</v>
      </c>
      <c r="B5379" t="s">
        <v>177</v>
      </c>
      <c r="C5379" t="s">
        <v>2161</v>
      </c>
      <c r="D5379" t="s">
        <v>153</v>
      </c>
      <c r="E5379" t="s">
        <v>277</v>
      </c>
      <c r="F5379" t="s">
        <v>20</v>
      </c>
      <c r="G5379" t="s">
        <v>45335</v>
      </c>
      <c r="H5379" t="s">
        <v>1875</v>
      </c>
      <c r="I5379" t="s">
        <v>45336</v>
      </c>
      <c r="J5379" t="s">
        <v>1502</v>
      </c>
      <c r="K5379" t="s">
        <v>33717</v>
      </c>
      <c r="L5379" t="s">
        <v>45337</v>
      </c>
      <c r="M5379" t="s">
        <v>45338</v>
      </c>
    </row>
    <row r="5380" spans="1:13">
      <c r="A5380" t="s">
        <v>177</v>
      </c>
      <c r="B5380" t="s">
        <v>177</v>
      </c>
      <c r="C5380" t="s">
        <v>2161</v>
      </c>
      <c r="D5380" t="s">
        <v>153</v>
      </c>
      <c r="E5380" t="s">
        <v>188</v>
      </c>
      <c r="F5380" t="s">
        <v>3</v>
      </c>
      <c r="G5380" t="s">
        <v>45339</v>
      </c>
      <c r="H5380" t="s">
        <v>3271</v>
      </c>
      <c r="I5380" t="s">
        <v>45340</v>
      </c>
      <c r="J5380" t="s">
        <v>1354</v>
      </c>
      <c r="K5380" t="s">
        <v>45341</v>
      </c>
      <c r="L5380" t="s">
        <v>45342</v>
      </c>
      <c r="M5380" t="s">
        <v>26543</v>
      </c>
    </row>
    <row r="5381" spans="1:13">
      <c r="A5381" t="s">
        <v>177</v>
      </c>
      <c r="B5381" t="s">
        <v>177</v>
      </c>
      <c r="C5381" t="s">
        <v>2161</v>
      </c>
      <c r="D5381" t="s">
        <v>153</v>
      </c>
      <c r="E5381" t="s">
        <v>188</v>
      </c>
      <c r="F5381" t="s">
        <v>10</v>
      </c>
      <c r="G5381" t="s">
        <v>45343</v>
      </c>
      <c r="H5381" t="s">
        <v>1413</v>
      </c>
      <c r="I5381" t="s">
        <v>45344</v>
      </c>
      <c r="J5381" t="s">
        <v>3271</v>
      </c>
      <c r="K5381" t="s">
        <v>45132</v>
      </c>
      <c r="L5381" t="s">
        <v>45345</v>
      </c>
      <c r="M5381" t="s">
        <v>45346</v>
      </c>
    </row>
    <row r="5382" spans="1:13">
      <c r="A5382" t="s">
        <v>177</v>
      </c>
      <c r="B5382" t="s">
        <v>177</v>
      </c>
      <c r="C5382" t="s">
        <v>2161</v>
      </c>
      <c r="D5382" t="s">
        <v>153</v>
      </c>
      <c r="E5382" t="s">
        <v>188</v>
      </c>
      <c r="F5382" t="s">
        <v>2</v>
      </c>
      <c r="G5382" t="s">
        <v>45347</v>
      </c>
      <c r="H5382" t="s">
        <v>1337</v>
      </c>
      <c r="I5382" t="s">
        <v>45348</v>
      </c>
      <c r="J5382" t="s">
        <v>2781</v>
      </c>
      <c r="K5382" t="s">
        <v>45349</v>
      </c>
      <c r="L5382" t="s">
        <v>27236</v>
      </c>
      <c r="M5382" t="s">
        <v>45350</v>
      </c>
    </row>
    <row r="5383" spans="1:13">
      <c r="A5383" t="s">
        <v>177</v>
      </c>
      <c r="B5383" t="s">
        <v>177</v>
      </c>
      <c r="C5383" t="s">
        <v>2161</v>
      </c>
      <c r="D5383" t="s">
        <v>153</v>
      </c>
      <c r="E5383" t="s">
        <v>188</v>
      </c>
      <c r="F5383" t="s">
        <v>4</v>
      </c>
      <c r="G5383" t="s">
        <v>45351</v>
      </c>
      <c r="H5383" t="s">
        <v>2853</v>
      </c>
      <c r="I5383" t="s">
        <v>45352</v>
      </c>
      <c r="J5383" t="s">
        <v>1721</v>
      </c>
      <c r="K5383" t="s">
        <v>45353</v>
      </c>
      <c r="L5383" t="s">
        <v>45354</v>
      </c>
      <c r="M5383" t="s">
        <v>45355</v>
      </c>
    </row>
    <row r="5384" spans="1:13">
      <c r="A5384" t="s">
        <v>177</v>
      </c>
      <c r="B5384" t="s">
        <v>177</v>
      </c>
      <c r="C5384" t="s">
        <v>2161</v>
      </c>
      <c r="D5384" t="s">
        <v>153</v>
      </c>
      <c r="E5384" t="s">
        <v>188</v>
      </c>
      <c r="F5384" t="s">
        <v>11</v>
      </c>
      <c r="G5384" t="s">
        <v>45356</v>
      </c>
      <c r="H5384" t="s">
        <v>2301</v>
      </c>
      <c r="I5384" t="s">
        <v>45191</v>
      </c>
      <c r="J5384" t="s">
        <v>1502</v>
      </c>
      <c r="K5384" t="s">
        <v>33717</v>
      </c>
      <c r="L5384" t="s">
        <v>45357</v>
      </c>
      <c r="M5384" t="s">
        <v>45358</v>
      </c>
    </row>
    <row r="5385" spans="1:13">
      <c r="A5385" t="s">
        <v>177</v>
      </c>
      <c r="B5385" t="s">
        <v>177</v>
      </c>
      <c r="C5385" t="s">
        <v>2161</v>
      </c>
      <c r="D5385" t="s">
        <v>153</v>
      </c>
      <c r="E5385" t="s">
        <v>188</v>
      </c>
      <c r="F5385" t="s">
        <v>20</v>
      </c>
      <c r="G5385" t="s">
        <v>45359</v>
      </c>
      <c r="H5385" t="s">
        <v>1592</v>
      </c>
      <c r="I5385" t="s">
        <v>45360</v>
      </c>
      <c r="J5385" t="s">
        <v>1547</v>
      </c>
      <c r="K5385" t="s">
        <v>45292</v>
      </c>
      <c r="L5385" t="s">
        <v>25461</v>
      </c>
      <c r="M5385" t="s">
        <v>45361</v>
      </c>
    </row>
    <row r="5386" spans="1:13">
      <c r="A5386" t="s">
        <v>177</v>
      </c>
      <c r="B5386" t="s">
        <v>177</v>
      </c>
      <c r="C5386" t="s">
        <v>2161</v>
      </c>
      <c r="D5386" t="s">
        <v>153</v>
      </c>
      <c r="E5386" t="s">
        <v>292</v>
      </c>
      <c r="F5386" t="s">
        <v>3</v>
      </c>
      <c r="G5386" t="s">
        <v>45362</v>
      </c>
      <c r="H5386" t="s">
        <v>2226</v>
      </c>
      <c r="I5386" t="s">
        <v>45363</v>
      </c>
      <c r="J5386" t="s">
        <v>3500</v>
      </c>
      <c r="K5386" t="s">
        <v>45364</v>
      </c>
      <c r="L5386" t="s">
        <v>45365</v>
      </c>
      <c r="M5386" t="s">
        <v>45366</v>
      </c>
    </row>
    <row r="5387" spans="1:13">
      <c r="A5387" t="s">
        <v>177</v>
      </c>
      <c r="B5387" t="s">
        <v>177</v>
      </c>
      <c r="C5387" t="s">
        <v>2161</v>
      </c>
      <c r="D5387" t="s">
        <v>153</v>
      </c>
      <c r="E5387" t="s">
        <v>292</v>
      </c>
      <c r="F5387" t="s">
        <v>10</v>
      </c>
      <c r="G5387" t="s">
        <v>45367</v>
      </c>
      <c r="H5387" t="s">
        <v>3157</v>
      </c>
      <c r="I5387" t="s">
        <v>45304</v>
      </c>
      <c r="J5387" t="s">
        <v>2390</v>
      </c>
      <c r="K5387" t="s">
        <v>45368</v>
      </c>
      <c r="L5387" t="s">
        <v>45305</v>
      </c>
      <c r="M5387" t="s">
        <v>45369</v>
      </c>
    </row>
    <row r="5388" spans="1:13">
      <c r="A5388" t="s">
        <v>177</v>
      </c>
      <c r="B5388" t="s">
        <v>177</v>
      </c>
      <c r="C5388" t="s">
        <v>2161</v>
      </c>
      <c r="D5388" t="s">
        <v>153</v>
      </c>
      <c r="E5388" t="s">
        <v>292</v>
      </c>
      <c r="F5388" t="s">
        <v>2</v>
      </c>
      <c r="G5388" t="s">
        <v>45370</v>
      </c>
      <c r="H5388" t="s">
        <v>2015</v>
      </c>
      <c r="I5388" t="s">
        <v>45371</v>
      </c>
      <c r="J5388" t="s">
        <v>2687</v>
      </c>
      <c r="K5388" t="s">
        <v>45237</v>
      </c>
      <c r="L5388" t="s">
        <v>45372</v>
      </c>
      <c r="M5388" t="s">
        <v>45373</v>
      </c>
    </row>
    <row r="5389" spans="1:13">
      <c r="A5389" t="s">
        <v>177</v>
      </c>
      <c r="B5389" t="s">
        <v>177</v>
      </c>
      <c r="C5389" t="s">
        <v>2161</v>
      </c>
      <c r="D5389" t="s">
        <v>153</v>
      </c>
      <c r="E5389" t="s">
        <v>292</v>
      </c>
      <c r="F5389" t="s">
        <v>4</v>
      </c>
      <c r="G5389" t="s">
        <v>45374</v>
      </c>
      <c r="H5389" t="s">
        <v>2463</v>
      </c>
      <c r="I5389" t="s">
        <v>45375</v>
      </c>
      <c r="J5389" t="s">
        <v>1590</v>
      </c>
      <c r="K5389" t="s">
        <v>45376</v>
      </c>
      <c r="L5389" t="s">
        <v>35293</v>
      </c>
      <c r="M5389" t="s">
        <v>45377</v>
      </c>
    </row>
    <row r="5390" spans="1:13">
      <c r="A5390" t="s">
        <v>177</v>
      </c>
      <c r="B5390" t="s">
        <v>177</v>
      </c>
      <c r="C5390" t="s">
        <v>2161</v>
      </c>
      <c r="D5390" t="s">
        <v>153</v>
      </c>
      <c r="E5390" t="s">
        <v>292</v>
      </c>
      <c r="F5390" t="s">
        <v>11</v>
      </c>
      <c r="G5390" t="s">
        <v>45378</v>
      </c>
      <c r="H5390" t="s">
        <v>1810</v>
      </c>
      <c r="I5390" t="s">
        <v>45149</v>
      </c>
      <c r="J5390" t="s">
        <v>1051</v>
      </c>
      <c r="K5390" t="s">
        <v>45200</v>
      </c>
      <c r="L5390" t="s">
        <v>45379</v>
      </c>
      <c r="M5390" t="s">
        <v>45380</v>
      </c>
    </row>
    <row r="5391" spans="1:13">
      <c r="A5391" t="s">
        <v>177</v>
      </c>
      <c r="B5391" t="s">
        <v>177</v>
      </c>
      <c r="C5391" t="s">
        <v>2161</v>
      </c>
      <c r="D5391" t="s">
        <v>153</v>
      </c>
      <c r="E5391" t="s">
        <v>292</v>
      </c>
      <c r="F5391" t="s">
        <v>20</v>
      </c>
      <c r="G5391" t="s">
        <v>45381</v>
      </c>
      <c r="H5391" t="s">
        <v>1482</v>
      </c>
      <c r="I5391" t="s">
        <v>45223</v>
      </c>
      <c r="J5391" t="s">
        <v>1051</v>
      </c>
      <c r="K5391" t="s">
        <v>45200</v>
      </c>
      <c r="L5391" t="s">
        <v>8639</v>
      </c>
      <c r="M5391" t="s">
        <v>45382</v>
      </c>
    </row>
    <row r="5392" spans="1:13">
      <c r="A5392" t="s">
        <v>177</v>
      </c>
      <c r="B5392" t="s">
        <v>177</v>
      </c>
      <c r="C5392" t="s">
        <v>2161</v>
      </c>
      <c r="D5392" t="s">
        <v>153</v>
      </c>
      <c r="E5392" t="s">
        <v>300</v>
      </c>
      <c r="F5392" t="s">
        <v>3</v>
      </c>
      <c r="G5392" t="s">
        <v>45383</v>
      </c>
      <c r="H5392" t="s">
        <v>3157</v>
      </c>
      <c r="I5392" t="s">
        <v>45304</v>
      </c>
      <c r="J5392" t="s">
        <v>2685</v>
      </c>
      <c r="K5392" t="s">
        <v>45384</v>
      </c>
      <c r="L5392" t="s">
        <v>45385</v>
      </c>
      <c r="M5392" t="s">
        <v>45386</v>
      </c>
    </row>
    <row r="5393" spans="1:13">
      <c r="A5393" t="s">
        <v>177</v>
      </c>
      <c r="B5393" t="s">
        <v>177</v>
      </c>
      <c r="C5393" t="s">
        <v>2161</v>
      </c>
      <c r="D5393" t="s">
        <v>153</v>
      </c>
      <c r="E5393" t="s">
        <v>300</v>
      </c>
      <c r="F5393" t="s">
        <v>10</v>
      </c>
      <c r="G5393" t="s">
        <v>45387</v>
      </c>
      <c r="H5393" t="s">
        <v>2573</v>
      </c>
      <c r="I5393" t="s">
        <v>45278</v>
      </c>
      <c r="J5393" t="s">
        <v>2976</v>
      </c>
      <c r="K5393" t="s">
        <v>45388</v>
      </c>
      <c r="L5393" t="s">
        <v>45389</v>
      </c>
      <c r="M5393" t="s">
        <v>45390</v>
      </c>
    </row>
    <row r="5394" spans="1:13">
      <c r="A5394" t="s">
        <v>177</v>
      </c>
      <c r="B5394" t="s">
        <v>177</v>
      </c>
      <c r="C5394" t="s">
        <v>2161</v>
      </c>
      <c r="D5394" t="s">
        <v>153</v>
      </c>
      <c r="E5394" t="s">
        <v>300</v>
      </c>
      <c r="F5394" t="s">
        <v>2</v>
      </c>
      <c r="G5394" t="s">
        <v>45391</v>
      </c>
      <c r="H5394" t="s">
        <v>1137</v>
      </c>
      <c r="I5394" t="s">
        <v>45392</v>
      </c>
      <c r="J5394" t="s">
        <v>1918</v>
      </c>
      <c r="K5394" t="s">
        <v>45242</v>
      </c>
      <c r="L5394" t="s">
        <v>45393</v>
      </c>
      <c r="M5394" t="s">
        <v>45394</v>
      </c>
    </row>
    <row r="5395" spans="1:13">
      <c r="A5395" t="s">
        <v>177</v>
      </c>
      <c r="B5395" t="s">
        <v>177</v>
      </c>
      <c r="C5395" t="s">
        <v>2161</v>
      </c>
      <c r="D5395" t="s">
        <v>153</v>
      </c>
      <c r="E5395" t="s">
        <v>300</v>
      </c>
      <c r="F5395" t="s">
        <v>4</v>
      </c>
      <c r="G5395" t="s">
        <v>45395</v>
      </c>
      <c r="H5395" t="s">
        <v>1721</v>
      </c>
      <c r="I5395" t="s">
        <v>45215</v>
      </c>
      <c r="J5395" t="s">
        <v>1051</v>
      </c>
      <c r="K5395" t="s">
        <v>45200</v>
      </c>
      <c r="L5395" t="s">
        <v>45216</v>
      </c>
      <c r="M5395" t="s">
        <v>45396</v>
      </c>
    </row>
    <row r="5396" spans="1:13">
      <c r="A5396" t="s">
        <v>177</v>
      </c>
      <c r="B5396" t="s">
        <v>177</v>
      </c>
      <c r="C5396" t="s">
        <v>2161</v>
      </c>
      <c r="D5396" t="s">
        <v>153</v>
      </c>
      <c r="E5396" t="s">
        <v>300</v>
      </c>
      <c r="F5396" t="s">
        <v>11</v>
      </c>
      <c r="G5396" t="s">
        <v>45397</v>
      </c>
      <c r="H5396" t="s">
        <v>1051</v>
      </c>
      <c r="I5396" t="s">
        <v>45398</v>
      </c>
      <c r="J5396" t="s">
        <v>3800</v>
      </c>
      <c r="K5396" t="s">
        <v>3808</v>
      </c>
      <c r="L5396" t="s">
        <v>10965</v>
      </c>
      <c r="M5396" t="s">
        <v>45399</v>
      </c>
    </row>
    <row r="5397" spans="1:13">
      <c r="A5397" t="s">
        <v>177</v>
      </c>
      <c r="B5397" t="s">
        <v>177</v>
      </c>
      <c r="C5397" t="s">
        <v>2161</v>
      </c>
      <c r="D5397" t="s">
        <v>153</v>
      </c>
      <c r="E5397" t="s">
        <v>300</v>
      </c>
      <c r="F5397" t="s">
        <v>20</v>
      </c>
      <c r="G5397" t="s">
        <v>45400</v>
      </c>
      <c r="H5397" t="s">
        <v>1504</v>
      </c>
      <c r="I5397" t="s">
        <v>45219</v>
      </c>
      <c r="J5397" t="s">
        <v>1482</v>
      </c>
      <c r="K5397" t="s">
        <v>45196</v>
      </c>
      <c r="L5397" t="s">
        <v>789</v>
      </c>
      <c r="M5397" t="s">
        <v>45401</v>
      </c>
    </row>
    <row r="5398" spans="1:13">
      <c r="A5398" t="s">
        <v>177</v>
      </c>
      <c r="B5398" t="s">
        <v>177</v>
      </c>
      <c r="C5398" t="s">
        <v>2161</v>
      </c>
      <c r="D5398" t="s">
        <v>154</v>
      </c>
      <c r="E5398" t="s">
        <v>277</v>
      </c>
      <c r="F5398" t="s">
        <v>3</v>
      </c>
      <c r="G5398" t="s">
        <v>45402</v>
      </c>
      <c r="H5398" t="s">
        <v>2050</v>
      </c>
      <c r="I5398" t="s">
        <v>45171</v>
      </c>
      <c r="J5398" t="s">
        <v>1939</v>
      </c>
      <c r="K5398" t="s">
        <v>45212</v>
      </c>
      <c r="L5398" t="s">
        <v>45403</v>
      </c>
      <c r="M5398" t="s">
        <v>45404</v>
      </c>
    </row>
    <row r="5399" spans="1:13">
      <c r="A5399" t="s">
        <v>177</v>
      </c>
      <c r="B5399" t="s">
        <v>177</v>
      </c>
      <c r="C5399" t="s">
        <v>2161</v>
      </c>
      <c r="D5399" t="s">
        <v>154</v>
      </c>
      <c r="E5399" t="s">
        <v>277</v>
      </c>
      <c r="F5399" t="s">
        <v>10</v>
      </c>
      <c r="G5399" t="s">
        <v>45405</v>
      </c>
      <c r="H5399" t="s">
        <v>2330</v>
      </c>
      <c r="I5399" t="s">
        <v>45406</v>
      </c>
      <c r="J5399" t="s">
        <v>2101</v>
      </c>
      <c r="K5399" t="s">
        <v>45407</v>
      </c>
      <c r="L5399" t="s">
        <v>45408</v>
      </c>
      <c r="M5399" t="s">
        <v>45409</v>
      </c>
    </row>
    <row r="5400" spans="1:13">
      <c r="A5400" t="s">
        <v>177</v>
      </c>
      <c r="B5400" t="s">
        <v>177</v>
      </c>
      <c r="C5400" t="s">
        <v>2161</v>
      </c>
      <c r="D5400" t="s">
        <v>154</v>
      </c>
      <c r="E5400" t="s">
        <v>277</v>
      </c>
      <c r="F5400" t="s">
        <v>2</v>
      </c>
      <c r="G5400" t="s">
        <v>45410</v>
      </c>
      <c r="H5400" t="s">
        <v>3473</v>
      </c>
      <c r="I5400" t="s">
        <v>45411</v>
      </c>
      <c r="J5400" t="s">
        <v>1807</v>
      </c>
      <c r="K5400" t="s">
        <v>45412</v>
      </c>
      <c r="L5400" t="s">
        <v>45413</v>
      </c>
      <c r="M5400" t="s">
        <v>45414</v>
      </c>
    </row>
    <row r="5401" spans="1:13">
      <c r="A5401" t="s">
        <v>177</v>
      </c>
      <c r="B5401" t="s">
        <v>177</v>
      </c>
      <c r="C5401" t="s">
        <v>2161</v>
      </c>
      <c r="D5401" t="s">
        <v>154</v>
      </c>
      <c r="E5401" t="s">
        <v>277</v>
      </c>
      <c r="F5401" t="s">
        <v>4</v>
      </c>
      <c r="G5401" t="s">
        <v>45415</v>
      </c>
      <c r="H5401" t="s">
        <v>2450</v>
      </c>
      <c r="I5401" t="s">
        <v>45266</v>
      </c>
      <c r="J5401" t="s">
        <v>1875</v>
      </c>
      <c r="K5401" t="s">
        <v>45416</v>
      </c>
      <c r="L5401" t="s">
        <v>45268</v>
      </c>
      <c r="M5401" t="s">
        <v>45417</v>
      </c>
    </row>
    <row r="5402" spans="1:13">
      <c r="A5402" t="s">
        <v>177</v>
      </c>
      <c r="B5402" t="s">
        <v>177</v>
      </c>
      <c r="C5402" t="s">
        <v>2161</v>
      </c>
      <c r="D5402" t="s">
        <v>154</v>
      </c>
      <c r="E5402" t="s">
        <v>277</v>
      </c>
      <c r="F5402" t="s">
        <v>11</v>
      </c>
      <c r="G5402" t="s">
        <v>45418</v>
      </c>
      <c r="H5402" t="s">
        <v>2288</v>
      </c>
      <c r="I5402" t="s">
        <v>45419</v>
      </c>
      <c r="J5402" t="s">
        <v>1613</v>
      </c>
      <c r="K5402" t="s">
        <v>45145</v>
      </c>
      <c r="L5402" t="s">
        <v>45420</v>
      </c>
      <c r="M5402" t="s">
        <v>45421</v>
      </c>
    </row>
    <row r="5403" spans="1:13">
      <c r="A5403" t="s">
        <v>177</v>
      </c>
      <c r="B5403" t="s">
        <v>177</v>
      </c>
      <c r="C5403" t="s">
        <v>2161</v>
      </c>
      <c r="D5403" t="s">
        <v>154</v>
      </c>
      <c r="E5403" t="s">
        <v>277</v>
      </c>
      <c r="F5403" t="s">
        <v>20</v>
      </c>
      <c r="G5403" t="s">
        <v>45422</v>
      </c>
      <c r="H5403" t="s">
        <v>1764</v>
      </c>
      <c r="I5403" t="s">
        <v>45275</v>
      </c>
      <c r="J5403" t="s">
        <v>1592</v>
      </c>
      <c r="K5403" t="s">
        <v>45272</v>
      </c>
      <c r="L5403" t="s">
        <v>25499</v>
      </c>
      <c r="M5403" t="s">
        <v>45423</v>
      </c>
    </row>
    <row r="5404" spans="1:13">
      <c r="A5404" t="s">
        <v>177</v>
      </c>
      <c r="B5404" t="s">
        <v>177</v>
      </c>
      <c r="C5404" t="s">
        <v>2161</v>
      </c>
      <c r="D5404" t="s">
        <v>154</v>
      </c>
      <c r="E5404" t="s">
        <v>315</v>
      </c>
      <c r="F5404" t="s">
        <v>3</v>
      </c>
      <c r="G5404" t="s">
        <v>45424</v>
      </c>
      <c r="H5404" t="s">
        <v>2654</v>
      </c>
      <c r="I5404" t="s">
        <v>45425</v>
      </c>
      <c r="J5404" t="s">
        <v>2544</v>
      </c>
      <c r="K5404" t="s">
        <v>45426</v>
      </c>
      <c r="L5404" t="s">
        <v>45427</v>
      </c>
      <c r="M5404" t="s">
        <v>45428</v>
      </c>
    </row>
    <row r="5405" spans="1:13">
      <c r="A5405" t="s">
        <v>177</v>
      </c>
      <c r="B5405" t="s">
        <v>177</v>
      </c>
      <c r="C5405" t="s">
        <v>2161</v>
      </c>
      <c r="D5405" t="s">
        <v>154</v>
      </c>
      <c r="E5405" t="s">
        <v>315</v>
      </c>
      <c r="F5405" t="s">
        <v>10</v>
      </c>
      <c r="G5405" t="s">
        <v>45429</v>
      </c>
      <c r="H5405" t="s">
        <v>4115</v>
      </c>
      <c r="I5405" t="s">
        <v>45430</v>
      </c>
      <c r="J5405" t="s">
        <v>2614</v>
      </c>
      <c r="K5405" t="s">
        <v>45431</v>
      </c>
      <c r="L5405" t="s">
        <v>45432</v>
      </c>
      <c r="M5405" t="s">
        <v>45433</v>
      </c>
    </row>
    <row r="5406" spans="1:13">
      <c r="A5406" t="s">
        <v>177</v>
      </c>
      <c r="B5406" t="s">
        <v>177</v>
      </c>
      <c r="C5406" t="s">
        <v>2161</v>
      </c>
      <c r="D5406" t="s">
        <v>154</v>
      </c>
      <c r="E5406" t="s">
        <v>315</v>
      </c>
      <c r="F5406" t="s">
        <v>2</v>
      </c>
      <c r="G5406" t="s">
        <v>45434</v>
      </c>
      <c r="H5406" t="s">
        <v>1817</v>
      </c>
      <c r="I5406" t="s">
        <v>45435</v>
      </c>
      <c r="J5406" t="s">
        <v>2059</v>
      </c>
      <c r="K5406" t="s">
        <v>45436</v>
      </c>
      <c r="L5406" t="s">
        <v>38724</v>
      </c>
      <c r="M5406" t="s">
        <v>45437</v>
      </c>
    </row>
    <row r="5407" spans="1:13">
      <c r="A5407" t="s">
        <v>177</v>
      </c>
      <c r="B5407" t="s">
        <v>177</v>
      </c>
      <c r="C5407" t="s">
        <v>2161</v>
      </c>
      <c r="D5407" t="s">
        <v>154</v>
      </c>
      <c r="E5407" t="s">
        <v>315</v>
      </c>
      <c r="F5407" t="s">
        <v>4</v>
      </c>
      <c r="G5407" t="s">
        <v>45438</v>
      </c>
      <c r="H5407" t="s">
        <v>2759</v>
      </c>
      <c r="I5407" t="s">
        <v>45439</v>
      </c>
      <c r="J5407" t="s">
        <v>1786</v>
      </c>
      <c r="K5407" t="s">
        <v>45227</v>
      </c>
      <c r="L5407" t="s">
        <v>45440</v>
      </c>
      <c r="M5407" t="s">
        <v>45441</v>
      </c>
    </row>
    <row r="5408" spans="1:13">
      <c r="A5408" t="s">
        <v>177</v>
      </c>
      <c r="B5408" t="s">
        <v>177</v>
      </c>
      <c r="C5408" t="s">
        <v>2161</v>
      </c>
      <c r="D5408" t="s">
        <v>154</v>
      </c>
      <c r="E5408" t="s">
        <v>315</v>
      </c>
      <c r="F5408" t="s">
        <v>11</v>
      </c>
      <c r="G5408" t="s">
        <v>45442</v>
      </c>
      <c r="H5408" t="s">
        <v>2279</v>
      </c>
      <c r="I5408" t="s">
        <v>45443</v>
      </c>
      <c r="J5408" t="s">
        <v>1504</v>
      </c>
      <c r="K5408" t="s">
        <v>45172</v>
      </c>
      <c r="L5408" t="s">
        <v>45444</v>
      </c>
      <c r="M5408" t="s">
        <v>45445</v>
      </c>
    </row>
    <row r="5409" spans="1:13">
      <c r="A5409" t="s">
        <v>177</v>
      </c>
      <c r="B5409" t="s">
        <v>177</v>
      </c>
      <c r="C5409" t="s">
        <v>2161</v>
      </c>
      <c r="D5409" t="s">
        <v>154</v>
      </c>
      <c r="E5409" t="s">
        <v>315</v>
      </c>
      <c r="F5409" t="s">
        <v>20</v>
      </c>
      <c r="G5409" t="s">
        <v>45446</v>
      </c>
      <c r="H5409" t="s">
        <v>1592</v>
      </c>
      <c r="I5409" t="s">
        <v>45360</v>
      </c>
      <c r="J5409" t="s">
        <v>1482</v>
      </c>
      <c r="K5409" t="s">
        <v>45196</v>
      </c>
      <c r="L5409" t="s">
        <v>25461</v>
      </c>
      <c r="M5409" t="s">
        <v>10368</v>
      </c>
    </row>
    <row r="5410" spans="1:13">
      <c r="A5410" t="s">
        <v>177</v>
      </c>
      <c r="B5410" t="s">
        <v>177</v>
      </c>
      <c r="C5410" t="s">
        <v>2161</v>
      </c>
      <c r="D5410" t="s">
        <v>154</v>
      </c>
      <c r="E5410" t="s">
        <v>323</v>
      </c>
      <c r="F5410" t="s">
        <v>3</v>
      </c>
      <c r="G5410" t="s">
        <v>45447</v>
      </c>
      <c r="H5410" t="s">
        <v>3932</v>
      </c>
      <c r="I5410" t="s">
        <v>45448</v>
      </c>
      <c r="J5410" t="s">
        <v>3271</v>
      </c>
      <c r="K5410" t="s">
        <v>45132</v>
      </c>
      <c r="L5410" t="s">
        <v>45449</v>
      </c>
      <c r="M5410" t="s">
        <v>45450</v>
      </c>
    </row>
    <row r="5411" spans="1:13">
      <c r="A5411" t="s">
        <v>177</v>
      </c>
      <c r="B5411" t="s">
        <v>177</v>
      </c>
      <c r="C5411" t="s">
        <v>2161</v>
      </c>
      <c r="D5411" t="s">
        <v>154</v>
      </c>
      <c r="E5411" t="s">
        <v>323</v>
      </c>
      <c r="F5411" t="s">
        <v>10</v>
      </c>
      <c r="G5411" t="s">
        <v>45451</v>
      </c>
      <c r="H5411" t="s">
        <v>2266</v>
      </c>
      <c r="I5411" t="s">
        <v>45452</v>
      </c>
      <c r="J5411" t="s">
        <v>2758</v>
      </c>
      <c r="K5411" t="s">
        <v>45184</v>
      </c>
      <c r="L5411" t="s">
        <v>45453</v>
      </c>
      <c r="M5411" t="s">
        <v>45454</v>
      </c>
    </row>
    <row r="5412" spans="1:13">
      <c r="A5412" t="s">
        <v>177</v>
      </c>
      <c r="B5412" t="s">
        <v>177</v>
      </c>
      <c r="C5412" t="s">
        <v>2161</v>
      </c>
      <c r="D5412" t="s">
        <v>154</v>
      </c>
      <c r="E5412" t="s">
        <v>323</v>
      </c>
      <c r="F5412" t="s">
        <v>2</v>
      </c>
      <c r="G5412" t="s">
        <v>45455</v>
      </c>
      <c r="H5412" t="s">
        <v>921</v>
      </c>
      <c r="I5412" t="s">
        <v>45456</v>
      </c>
      <c r="J5412" t="s">
        <v>2687</v>
      </c>
      <c r="K5412" t="s">
        <v>45237</v>
      </c>
      <c r="L5412" t="s">
        <v>19167</v>
      </c>
      <c r="M5412" t="s">
        <v>27938</v>
      </c>
    </row>
    <row r="5413" spans="1:13">
      <c r="A5413" t="s">
        <v>177</v>
      </c>
      <c r="B5413" t="s">
        <v>177</v>
      </c>
      <c r="C5413" t="s">
        <v>2161</v>
      </c>
      <c r="D5413" t="s">
        <v>154</v>
      </c>
      <c r="E5413" t="s">
        <v>323</v>
      </c>
      <c r="F5413" t="s">
        <v>4</v>
      </c>
      <c r="G5413" t="s">
        <v>45457</v>
      </c>
      <c r="H5413" t="s">
        <v>2463</v>
      </c>
      <c r="I5413" t="s">
        <v>45375</v>
      </c>
      <c r="J5413" t="s">
        <v>1053</v>
      </c>
      <c r="K5413" t="s">
        <v>45458</v>
      </c>
      <c r="L5413" t="s">
        <v>35293</v>
      </c>
      <c r="M5413" t="s">
        <v>45377</v>
      </c>
    </row>
    <row r="5414" spans="1:13">
      <c r="A5414" t="s">
        <v>177</v>
      </c>
      <c r="B5414" t="s">
        <v>177</v>
      </c>
      <c r="C5414" t="s">
        <v>2161</v>
      </c>
      <c r="D5414" t="s">
        <v>154</v>
      </c>
      <c r="E5414" t="s">
        <v>323</v>
      </c>
      <c r="F5414" t="s">
        <v>11</v>
      </c>
      <c r="G5414" t="s">
        <v>45459</v>
      </c>
      <c r="H5414" t="s">
        <v>1918</v>
      </c>
      <c r="I5414" t="s">
        <v>45460</v>
      </c>
      <c r="J5414" t="s">
        <v>1482</v>
      </c>
      <c r="K5414" t="s">
        <v>45196</v>
      </c>
      <c r="L5414" t="s">
        <v>45461</v>
      </c>
      <c r="M5414" t="s">
        <v>45462</v>
      </c>
    </row>
    <row r="5415" spans="1:13">
      <c r="A5415" t="s">
        <v>177</v>
      </c>
      <c r="B5415" t="s">
        <v>177</v>
      </c>
      <c r="C5415" t="s">
        <v>2161</v>
      </c>
      <c r="D5415" t="s">
        <v>154</v>
      </c>
      <c r="E5415" t="s">
        <v>323</v>
      </c>
      <c r="F5415" t="s">
        <v>20</v>
      </c>
      <c r="G5415" t="s">
        <v>45463</v>
      </c>
      <c r="H5415" t="s">
        <v>1546</v>
      </c>
      <c r="I5415" t="s">
        <v>45297</v>
      </c>
      <c r="J5415" t="s">
        <v>1482</v>
      </c>
      <c r="K5415" t="s">
        <v>45196</v>
      </c>
      <c r="L5415" t="s">
        <v>9940</v>
      </c>
      <c r="M5415" t="s">
        <v>8323</v>
      </c>
    </row>
    <row r="5416" spans="1:13">
      <c r="A5416" t="s">
        <v>177</v>
      </c>
      <c r="B5416" t="s">
        <v>177</v>
      </c>
      <c r="C5416" t="s">
        <v>2161</v>
      </c>
      <c r="D5416" t="s">
        <v>154</v>
      </c>
      <c r="E5416" t="s">
        <v>331</v>
      </c>
      <c r="F5416" t="s">
        <v>3</v>
      </c>
      <c r="G5416" t="s">
        <v>45464</v>
      </c>
      <c r="H5416" t="s">
        <v>2767</v>
      </c>
      <c r="I5416" t="s">
        <v>45465</v>
      </c>
      <c r="J5416" t="s">
        <v>2205</v>
      </c>
      <c r="K5416" t="s">
        <v>45466</v>
      </c>
      <c r="L5416" t="s">
        <v>45467</v>
      </c>
      <c r="M5416" t="s">
        <v>45468</v>
      </c>
    </row>
    <row r="5417" spans="1:13">
      <c r="A5417" t="s">
        <v>177</v>
      </c>
      <c r="B5417" t="s">
        <v>177</v>
      </c>
      <c r="C5417" t="s">
        <v>2161</v>
      </c>
      <c r="D5417" t="s">
        <v>154</v>
      </c>
      <c r="E5417" t="s">
        <v>331</v>
      </c>
      <c r="F5417" t="s">
        <v>10</v>
      </c>
      <c r="G5417" t="s">
        <v>45469</v>
      </c>
      <c r="H5417" t="s">
        <v>4115</v>
      </c>
      <c r="I5417" t="s">
        <v>45430</v>
      </c>
      <c r="J5417" t="s">
        <v>3500</v>
      </c>
      <c r="K5417" t="s">
        <v>45364</v>
      </c>
      <c r="L5417" t="s">
        <v>45432</v>
      </c>
      <c r="M5417" t="s">
        <v>45470</v>
      </c>
    </row>
    <row r="5418" spans="1:13">
      <c r="A5418" t="s">
        <v>177</v>
      </c>
      <c r="B5418" t="s">
        <v>177</v>
      </c>
      <c r="C5418" t="s">
        <v>2161</v>
      </c>
      <c r="D5418" t="s">
        <v>154</v>
      </c>
      <c r="E5418" t="s">
        <v>331</v>
      </c>
      <c r="F5418" t="s">
        <v>2</v>
      </c>
      <c r="G5418" t="s">
        <v>45471</v>
      </c>
      <c r="H5418" t="s">
        <v>2157</v>
      </c>
      <c r="I5418" t="s">
        <v>45472</v>
      </c>
      <c r="J5418" t="s">
        <v>2281</v>
      </c>
      <c r="K5418" t="s">
        <v>45288</v>
      </c>
      <c r="L5418" t="s">
        <v>38244</v>
      </c>
      <c r="M5418" t="s">
        <v>45473</v>
      </c>
    </row>
    <row r="5419" spans="1:13">
      <c r="A5419" t="s">
        <v>177</v>
      </c>
      <c r="B5419" t="s">
        <v>177</v>
      </c>
      <c r="C5419" t="s">
        <v>2161</v>
      </c>
      <c r="D5419" t="s">
        <v>154</v>
      </c>
      <c r="E5419" t="s">
        <v>331</v>
      </c>
      <c r="F5419" t="s">
        <v>4</v>
      </c>
      <c r="G5419" t="s">
        <v>45474</v>
      </c>
      <c r="H5419" t="s">
        <v>2007</v>
      </c>
      <c r="I5419" t="s">
        <v>45475</v>
      </c>
      <c r="J5419" t="s">
        <v>1502</v>
      </c>
      <c r="K5419" t="s">
        <v>33717</v>
      </c>
      <c r="L5419" t="s">
        <v>45476</v>
      </c>
      <c r="M5419" t="s">
        <v>45477</v>
      </c>
    </row>
    <row r="5420" spans="1:13">
      <c r="A5420" t="s">
        <v>177</v>
      </c>
      <c r="B5420" t="s">
        <v>177</v>
      </c>
      <c r="C5420" t="s">
        <v>2161</v>
      </c>
      <c r="D5420" t="s">
        <v>154</v>
      </c>
      <c r="E5420" t="s">
        <v>331</v>
      </c>
      <c r="F5420" t="s">
        <v>11</v>
      </c>
      <c r="G5420" t="s">
        <v>45478</v>
      </c>
      <c r="H5420" t="s">
        <v>1657</v>
      </c>
      <c r="I5420" t="s">
        <v>45479</v>
      </c>
      <c r="J5420" t="s">
        <v>3800</v>
      </c>
      <c r="K5420" t="s">
        <v>3808</v>
      </c>
      <c r="L5420" t="s">
        <v>45480</v>
      </c>
      <c r="M5420" t="s">
        <v>45481</v>
      </c>
    </row>
    <row r="5421" spans="1:13">
      <c r="A5421" t="s">
        <v>177</v>
      </c>
      <c r="B5421" t="s">
        <v>177</v>
      </c>
      <c r="C5421" t="s">
        <v>2161</v>
      </c>
      <c r="D5421" t="s">
        <v>154</v>
      </c>
      <c r="E5421" t="s">
        <v>331</v>
      </c>
      <c r="F5421" t="s">
        <v>20</v>
      </c>
      <c r="G5421" t="s">
        <v>45482</v>
      </c>
      <c r="H5421" t="s">
        <v>1502</v>
      </c>
      <c r="I5421" t="s">
        <v>45199</v>
      </c>
      <c r="J5421" t="s">
        <v>1051</v>
      </c>
      <c r="K5421" t="s">
        <v>45200</v>
      </c>
      <c r="L5421" t="s">
        <v>429</v>
      </c>
      <c r="M5421" t="s">
        <v>45483</v>
      </c>
    </row>
    <row r="5422" spans="1:13">
      <c r="A5422" t="s">
        <v>177</v>
      </c>
      <c r="B5422" t="s">
        <v>177</v>
      </c>
      <c r="C5422" t="s">
        <v>2161</v>
      </c>
      <c r="D5422" t="s">
        <v>155</v>
      </c>
      <c r="E5422" t="s">
        <v>339</v>
      </c>
      <c r="F5422" t="s">
        <v>3</v>
      </c>
      <c r="G5422" t="s">
        <v>45484</v>
      </c>
      <c r="H5422" t="s">
        <v>1937</v>
      </c>
      <c r="I5422" t="s">
        <v>45485</v>
      </c>
      <c r="J5422" t="s">
        <v>1360</v>
      </c>
      <c r="K5422" t="s">
        <v>45486</v>
      </c>
      <c r="L5422" t="s">
        <v>45487</v>
      </c>
      <c r="M5422" t="s">
        <v>42651</v>
      </c>
    </row>
    <row r="5423" spans="1:13">
      <c r="A5423" t="s">
        <v>177</v>
      </c>
      <c r="B5423" t="s">
        <v>177</v>
      </c>
      <c r="C5423" t="s">
        <v>2161</v>
      </c>
      <c r="D5423" t="s">
        <v>155</v>
      </c>
      <c r="E5423" t="s">
        <v>339</v>
      </c>
      <c r="F5423" t="s">
        <v>10</v>
      </c>
      <c r="G5423" t="s">
        <v>45488</v>
      </c>
      <c r="H5423" t="s">
        <v>4238</v>
      </c>
      <c r="I5423" t="s">
        <v>45489</v>
      </c>
      <c r="J5423" t="s">
        <v>2914</v>
      </c>
      <c r="K5423" t="s">
        <v>45321</v>
      </c>
      <c r="L5423" t="s">
        <v>31955</v>
      </c>
      <c r="M5423" t="s">
        <v>27428</v>
      </c>
    </row>
    <row r="5424" spans="1:13">
      <c r="A5424" t="s">
        <v>177</v>
      </c>
      <c r="B5424" t="s">
        <v>177</v>
      </c>
      <c r="C5424" t="s">
        <v>2161</v>
      </c>
      <c r="D5424" t="s">
        <v>155</v>
      </c>
      <c r="E5424" t="s">
        <v>339</v>
      </c>
      <c r="F5424" t="s">
        <v>2</v>
      </c>
      <c r="G5424" t="s">
        <v>45490</v>
      </c>
      <c r="H5424" t="s">
        <v>3621</v>
      </c>
      <c r="I5424" t="s">
        <v>45491</v>
      </c>
      <c r="J5424" t="s">
        <v>2654</v>
      </c>
      <c r="K5424" t="s">
        <v>45492</v>
      </c>
      <c r="L5424" t="s">
        <v>45493</v>
      </c>
      <c r="M5424" t="s">
        <v>45494</v>
      </c>
    </row>
    <row r="5425" spans="1:13">
      <c r="A5425" t="s">
        <v>177</v>
      </c>
      <c r="B5425" t="s">
        <v>177</v>
      </c>
      <c r="C5425" t="s">
        <v>2161</v>
      </c>
      <c r="D5425" t="s">
        <v>155</v>
      </c>
      <c r="E5425" t="s">
        <v>339</v>
      </c>
      <c r="F5425" t="s">
        <v>4</v>
      </c>
      <c r="G5425" t="s">
        <v>45495</v>
      </c>
      <c r="H5425" t="s">
        <v>2907</v>
      </c>
      <c r="I5425" t="s">
        <v>45496</v>
      </c>
      <c r="J5425" t="s">
        <v>2007</v>
      </c>
      <c r="K5425" t="s">
        <v>45497</v>
      </c>
      <c r="L5425" t="s">
        <v>45498</v>
      </c>
      <c r="M5425" t="s">
        <v>45499</v>
      </c>
    </row>
    <row r="5426" spans="1:13">
      <c r="A5426" t="s">
        <v>177</v>
      </c>
      <c r="B5426" t="s">
        <v>177</v>
      </c>
      <c r="C5426" t="s">
        <v>2161</v>
      </c>
      <c r="D5426" t="s">
        <v>155</v>
      </c>
      <c r="E5426" t="s">
        <v>339</v>
      </c>
      <c r="F5426" t="s">
        <v>11</v>
      </c>
      <c r="G5426" t="s">
        <v>45500</v>
      </c>
      <c r="H5426" t="s">
        <v>2779</v>
      </c>
      <c r="I5426" t="s">
        <v>45501</v>
      </c>
      <c r="J5426" t="s">
        <v>1053</v>
      </c>
      <c r="K5426" t="s">
        <v>45458</v>
      </c>
      <c r="L5426" t="s">
        <v>45502</v>
      </c>
      <c r="M5426" t="s">
        <v>45503</v>
      </c>
    </row>
    <row r="5427" spans="1:13">
      <c r="A5427" t="s">
        <v>177</v>
      </c>
      <c r="B5427" t="s">
        <v>177</v>
      </c>
      <c r="C5427" t="s">
        <v>2161</v>
      </c>
      <c r="D5427" t="s">
        <v>155</v>
      </c>
      <c r="E5427" t="s">
        <v>339</v>
      </c>
      <c r="F5427" t="s">
        <v>20</v>
      </c>
      <c r="G5427" t="s">
        <v>45504</v>
      </c>
      <c r="H5427" t="s">
        <v>1853</v>
      </c>
      <c r="I5427" t="s">
        <v>45505</v>
      </c>
      <c r="J5427" t="s">
        <v>1546</v>
      </c>
      <c r="K5427" t="s">
        <v>45150</v>
      </c>
      <c r="L5427" t="s">
        <v>45506</v>
      </c>
      <c r="M5427" t="s">
        <v>45507</v>
      </c>
    </row>
    <row r="5428" spans="1:13">
      <c r="A5428" t="s">
        <v>177</v>
      </c>
      <c r="B5428" t="s">
        <v>177</v>
      </c>
      <c r="C5428" t="s">
        <v>2161</v>
      </c>
      <c r="D5428" t="s">
        <v>155</v>
      </c>
      <c r="E5428" t="s">
        <v>347</v>
      </c>
      <c r="F5428" t="s">
        <v>3</v>
      </c>
      <c r="G5428" t="s">
        <v>45508</v>
      </c>
      <c r="H5428" t="s">
        <v>2060</v>
      </c>
      <c r="I5428" t="s">
        <v>45509</v>
      </c>
      <c r="J5428" t="s">
        <v>1354</v>
      </c>
      <c r="K5428" t="s">
        <v>45341</v>
      </c>
      <c r="L5428" t="s">
        <v>45510</v>
      </c>
      <c r="M5428" t="s">
        <v>30294</v>
      </c>
    </row>
    <row r="5429" spans="1:13">
      <c r="A5429" t="s">
        <v>177</v>
      </c>
      <c r="B5429" t="s">
        <v>177</v>
      </c>
      <c r="C5429" t="s">
        <v>2161</v>
      </c>
      <c r="D5429" t="s">
        <v>155</v>
      </c>
      <c r="E5429" t="s">
        <v>347</v>
      </c>
      <c r="F5429" t="s">
        <v>10</v>
      </c>
      <c r="G5429" t="s">
        <v>45511</v>
      </c>
      <c r="H5429" t="s">
        <v>3720</v>
      </c>
      <c r="I5429" t="s">
        <v>45207</v>
      </c>
      <c r="J5429" t="s">
        <v>2818</v>
      </c>
      <c r="K5429" t="s">
        <v>45512</v>
      </c>
      <c r="L5429" t="s">
        <v>45208</v>
      </c>
      <c r="M5429" t="s">
        <v>27515</v>
      </c>
    </row>
    <row r="5430" spans="1:13">
      <c r="A5430" t="s">
        <v>177</v>
      </c>
      <c r="B5430" t="s">
        <v>177</v>
      </c>
      <c r="C5430" t="s">
        <v>2161</v>
      </c>
      <c r="D5430" t="s">
        <v>155</v>
      </c>
      <c r="E5430" t="s">
        <v>347</v>
      </c>
      <c r="F5430" t="s">
        <v>2</v>
      </c>
      <c r="G5430" t="s">
        <v>45513</v>
      </c>
      <c r="H5430" t="s">
        <v>1419</v>
      </c>
      <c r="I5430" t="s">
        <v>45514</v>
      </c>
      <c r="J5430" t="s">
        <v>1981</v>
      </c>
      <c r="K5430" t="s">
        <v>45515</v>
      </c>
      <c r="L5430" t="s">
        <v>45516</v>
      </c>
      <c r="M5430" t="s">
        <v>45517</v>
      </c>
    </row>
    <row r="5431" spans="1:13">
      <c r="A5431" t="s">
        <v>177</v>
      </c>
      <c r="B5431" t="s">
        <v>177</v>
      </c>
      <c r="C5431" t="s">
        <v>2161</v>
      </c>
      <c r="D5431" t="s">
        <v>155</v>
      </c>
      <c r="E5431" t="s">
        <v>347</v>
      </c>
      <c r="F5431" t="s">
        <v>4</v>
      </c>
      <c r="G5431" t="s">
        <v>45518</v>
      </c>
      <c r="H5431" t="s">
        <v>2646</v>
      </c>
      <c r="I5431" t="s">
        <v>45519</v>
      </c>
      <c r="J5431" t="s">
        <v>1590</v>
      </c>
      <c r="K5431" t="s">
        <v>45376</v>
      </c>
      <c r="L5431" t="s">
        <v>35581</v>
      </c>
      <c r="M5431" t="s">
        <v>17084</v>
      </c>
    </row>
    <row r="5432" spans="1:13">
      <c r="A5432" t="s">
        <v>177</v>
      </c>
      <c r="B5432" t="s">
        <v>177</v>
      </c>
      <c r="C5432" t="s">
        <v>2161</v>
      </c>
      <c r="D5432" t="s">
        <v>155</v>
      </c>
      <c r="E5432" t="s">
        <v>347</v>
      </c>
      <c r="F5432" t="s">
        <v>11</v>
      </c>
      <c r="G5432" t="s">
        <v>45520</v>
      </c>
      <c r="H5432" t="s">
        <v>2027</v>
      </c>
      <c r="I5432" t="s">
        <v>45521</v>
      </c>
      <c r="J5432" t="s">
        <v>1051</v>
      </c>
      <c r="K5432" t="s">
        <v>45200</v>
      </c>
      <c r="L5432" t="s">
        <v>45522</v>
      </c>
      <c r="M5432" t="s">
        <v>8700</v>
      </c>
    </row>
    <row r="5433" spans="1:13">
      <c r="A5433" t="s">
        <v>177</v>
      </c>
      <c r="B5433" t="s">
        <v>177</v>
      </c>
      <c r="C5433" t="s">
        <v>2161</v>
      </c>
      <c r="D5433" t="s">
        <v>155</v>
      </c>
      <c r="E5433" t="s">
        <v>347</v>
      </c>
      <c r="F5433" t="s">
        <v>20</v>
      </c>
      <c r="G5433" t="s">
        <v>45523</v>
      </c>
      <c r="H5433" t="s">
        <v>1546</v>
      </c>
      <c r="I5433" t="s">
        <v>45297</v>
      </c>
      <c r="J5433" t="s">
        <v>1482</v>
      </c>
      <c r="K5433" t="s">
        <v>45196</v>
      </c>
      <c r="L5433" t="s">
        <v>9940</v>
      </c>
      <c r="M5433" t="s">
        <v>10467</v>
      </c>
    </row>
    <row r="5434" spans="1:13">
      <c r="A5434" t="s">
        <v>177</v>
      </c>
      <c r="B5434" t="s">
        <v>177</v>
      </c>
      <c r="C5434" t="s">
        <v>2161</v>
      </c>
      <c r="D5434" t="s">
        <v>155</v>
      </c>
      <c r="E5434" t="s">
        <v>230</v>
      </c>
      <c r="F5434" t="s">
        <v>3</v>
      </c>
      <c r="G5434" t="s">
        <v>45524</v>
      </c>
      <c r="H5434" t="s">
        <v>2402</v>
      </c>
      <c r="I5434" t="s">
        <v>45525</v>
      </c>
      <c r="J5434" t="s">
        <v>3013</v>
      </c>
      <c r="K5434" t="s">
        <v>45526</v>
      </c>
      <c r="L5434" t="s">
        <v>45527</v>
      </c>
      <c r="M5434" t="s">
        <v>32213</v>
      </c>
    </row>
    <row r="5435" spans="1:13">
      <c r="A5435" t="s">
        <v>177</v>
      </c>
      <c r="B5435" t="s">
        <v>177</v>
      </c>
      <c r="C5435" t="s">
        <v>2161</v>
      </c>
      <c r="D5435" t="s">
        <v>155</v>
      </c>
      <c r="E5435" t="s">
        <v>230</v>
      </c>
      <c r="F5435" t="s">
        <v>10</v>
      </c>
      <c r="G5435" t="s">
        <v>45528</v>
      </c>
      <c r="H5435" t="s">
        <v>1623</v>
      </c>
      <c r="I5435" t="s">
        <v>45529</v>
      </c>
      <c r="J5435" t="s">
        <v>2595</v>
      </c>
      <c r="K5435" t="s">
        <v>45530</v>
      </c>
      <c r="L5435" t="s">
        <v>45531</v>
      </c>
      <c r="M5435" t="s">
        <v>45532</v>
      </c>
    </row>
    <row r="5436" spans="1:13">
      <c r="A5436" t="s">
        <v>177</v>
      </c>
      <c r="B5436" t="s">
        <v>177</v>
      </c>
      <c r="C5436" t="s">
        <v>2161</v>
      </c>
      <c r="D5436" t="s">
        <v>155</v>
      </c>
      <c r="E5436" t="s">
        <v>230</v>
      </c>
      <c r="F5436" t="s">
        <v>2</v>
      </c>
      <c r="G5436" t="s">
        <v>45533</v>
      </c>
      <c r="H5436" t="s">
        <v>2907</v>
      </c>
      <c r="I5436" t="s">
        <v>45496</v>
      </c>
      <c r="J5436" t="s">
        <v>2404</v>
      </c>
      <c r="K5436" t="s">
        <v>45534</v>
      </c>
      <c r="L5436" t="s">
        <v>45535</v>
      </c>
      <c r="M5436" t="s">
        <v>45536</v>
      </c>
    </row>
    <row r="5437" spans="1:13">
      <c r="A5437" t="s">
        <v>177</v>
      </c>
      <c r="B5437" t="s">
        <v>177</v>
      </c>
      <c r="C5437" t="s">
        <v>2161</v>
      </c>
      <c r="D5437" t="s">
        <v>155</v>
      </c>
      <c r="E5437" t="s">
        <v>230</v>
      </c>
      <c r="F5437" t="s">
        <v>4</v>
      </c>
      <c r="G5437" t="s">
        <v>45537</v>
      </c>
      <c r="H5437" t="s">
        <v>2463</v>
      </c>
      <c r="I5437" t="s">
        <v>45375</v>
      </c>
      <c r="J5437" t="s">
        <v>1053</v>
      </c>
      <c r="K5437" t="s">
        <v>45458</v>
      </c>
      <c r="L5437" t="s">
        <v>35293</v>
      </c>
      <c r="M5437" t="s">
        <v>45538</v>
      </c>
    </row>
    <row r="5438" spans="1:13">
      <c r="A5438" t="s">
        <v>177</v>
      </c>
      <c r="B5438" t="s">
        <v>177</v>
      </c>
      <c r="C5438" t="s">
        <v>2161</v>
      </c>
      <c r="D5438" t="s">
        <v>155</v>
      </c>
      <c r="E5438" t="s">
        <v>230</v>
      </c>
      <c r="F5438" t="s">
        <v>11</v>
      </c>
      <c r="G5438" t="s">
        <v>45539</v>
      </c>
      <c r="H5438" t="s">
        <v>1918</v>
      </c>
      <c r="I5438" t="s">
        <v>45460</v>
      </c>
      <c r="J5438" t="s">
        <v>1504</v>
      </c>
      <c r="K5438" t="s">
        <v>45172</v>
      </c>
      <c r="L5438" t="s">
        <v>45461</v>
      </c>
      <c r="M5438" t="s">
        <v>45540</v>
      </c>
    </row>
    <row r="5439" spans="1:13">
      <c r="A5439" t="s">
        <v>177</v>
      </c>
      <c r="B5439" t="s">
        <v>177</v>
      </c>
      <c r="C5439" t="s">
        <v>2161</v>
      </c>
      <c r="D5439" t="s">
        <v>155</v>
      </c>
      <c r="E5439" t="s">
        <v>230</v>
      </c>
      <c r="F5439" t="s">
        <v>20</v>
      </c>
      <c r="G5439" t="s">
        <v>45541</v>
      </c>
      <c r="H5439" t="s">
        <v>1546</v>
      </c>
      <c r="I5439" t="s">
        <v>45297</v>
      </c>
      <c r="J5439" t="s">
        <v>1504</v>
      </c>
      <c r="K5439" t="s">
        <v>45172</v>
      </c>
      <c r="L5439" t="s">
        <v>9940</v>
      </c>
      <c r="M5439" t="s">
        <v>45542</v>
      </c>
    </row>
    <row r="5440" spans="1:13">
      <c r="A5440" t="s">
        <v>177</v>
      </c>
      <c r="B5440" t="s">
        <v>177</v>
      </c>
      <c r="C5440" t="s">
        <v>2161</v>
      </c>
      <c r="D5440" t="s">
        <v>155</v>
      </c>
      <c r="E5440" t="s">
        <v>300</v>
      </c>
      <c r="F5440" t="s">
        <v>3</v>
      </c>
      <c r="G5440" t="s">
        <v>45543</v>
      </c>
      <c r="H5440" t="s">
        <v>4115</v>
      </c>
      <c r="I5440" t="s">
        <v>45430</v>
      </c>
      <c r="J5440" t="s">
        <v>2574</v>
      </c>
      <c r="K5440" t="s">
        <v>45544</v>
      </c>
      <c r="L5440" t="s">
        <v>45545</v>
      </c>
      <c r="M5440" t="s">
        <v>30333</v>
      </c>
    </row>
    <row r="5441" spans="1:13">
      <c r="A5441" t="s">
        <v>177</v>
      </c>
      <c r="B5441" t="s">
        <v>177</v>
      </c>
      <c r="C5441" t="s">
        <v>2161</v>
      </c>
      <c r="D5441" t="s">
        <v>155</v>
      </c>
      <c r="E5441" t="s">
        <v>300</v>
      </c>
      <c r="F5441" t="s">
        <v>10</v>
      </c>
      <c r="G5441" t="s">
        <v>45546</v>
      </c>
      <c r="H5441" t="s">
        <v>2573</v>
      </c>
      <c r="I5441" t="s">
        <v>45278</v>
      </c>
      <c r="J5441" t="s">
        <v>2976</v>
      </c>
      <c r="K5441" t="s">
        <v>45388</v>
      </c>
      <c r="L5441" t="s">
        <v>45389</v>
      </c>
      <c r="M5441" t="s">
        <v>26532</v>
      </c>
    </row>
    <row r="5442" spans="1:13">
      <c r="A5442" t="s">
        <v>177</v>
      </c>
      <c r="B5442" t="s">
        <v>177</v>
      </c>
      <c r="C5442" t="s">
        <v>2161</v>
      </c>
      <c r="D5442" t="s">
        <v>155</v>
      </c>
      <c r="E5442" t="s">
        <v>300</v>
      </c>
      <c r="F5442" t="s">
        <v>2</v>
      </c>
      <c r="G5442" t="s">
        <v>45547</v>
      </c>
      <c r="H5442" t="s">
        <v>926</v>
      </c>
      <c r="I5442" t="s">
        <v>45548</v>
      </c>
      <c r="J5442" t="s">
        <v>1853</v>
      </c>
      <c r="K5442" t="s">
        <v>45267</v>
      </c>
      <c r="L5442" t="s">
        <v>45549</v>
      </c>
      <c r="M5442" t="s">
        <v>15945</v>
      </c>
    </row>
    <row r="5443" spans="1:13">
      <c r="A5443" t="s">
        <v>177</v>
      </c>
      <c r="B5443" t="s">
        <v>177</v>
      </c>
      <c r="C5443" t="s">
        <v>2161</v>
      </c>
      <c r="D5443" t="s">
        <v>155</v>
      </c>
      <c r="E5443" t="s">
        <v>300</v>
      </c>
      <c r="F5443" t="s">
        <v>4</v>
      </c>
      <c r="G5443" t="s">
        <v>45550</v>
      </c>
      <c r="H5443" t="s">
        <v>1875</v>
      </c>
      <c r="I5443" t="s">
        <v>45336</v>
      </c>
      <c r="J5443" t="s">
        <v>1504</v>
      </c>
      <c r="K5443" t="s">
        <v>45172</v>
      </c>
      <c r="L5443" t="s">
        <v>38772</v>
      </c>
      <c r="M5443" t="s">
        <v>45551</v>
      </c>
    </row>
    <row r="5444" spans="1:13">
      <c r="A5444" t="s">
        <v>177</v>
      </c>
      <c r="B5444" t="s">
        <v>177</v>
      </c>
      <c r="C5444" t="s">
        <v>2161</v>
      </c>
      <c r="D5444" t="s">
        <v>155</v>
      </c>
      <c r="E5444" t="s">
        <v>300</v>
      </c>
      <c r="F5444" t="s">
        <v>11</v>
      </c>
      <c r="G5444" t="s">
        <v>45552</v>
      </c>
      <c r="H5444" t="s">
        <v>1592</v>
      </c>
      <c r="I5444" t="s">
        <v>45360</v>
      </c>
      <c r="J5444" t="s">
        <v>3800</v>
      </c>
      <c r="K5444" t="s">
        <v>3808</v>
      </c>
      <c r="L5444" t="s">
        <v>35921</v>
      </c>
      <c r="M5444" t="s">
        <v>45553</v>
      </c>
    </row>
    <row r="5445" spans="1:13">
      <c r="A5445" t="s">
        <v>177</v>
      </c>
      <c r="B5445" t="s">
        <v>177</v>
      </c>
      <c r="C5445" t="s">
        <v>2161</v>
      </c>
      <c r="D5445" t="s">
        <v>155</v>
      </c>
      <c r="E5445" t="s">
        <v>300</v>
      </c>
      <c r="F5445" t="s">
        <v>20</v>
      </c>
      <c r="G5445" t="s">
        <v>45554</v>
      </c>
      <c r="H5445" t="s">
        <v>1051</v>
      </c>
      <c r="I5445" t="s">
        <v>45398</v>
      </c>
      <c r="J5445" t="s">
        <v>1051</v>
      </c>
      <c r="K5445" t="s">
        <v>45200</v>
      </c>
      <c r="L5445" t="s">
        <v>1345</v>
      </c>
      <c r="M5445" t="s">
        <v>45555</v>
      </c>
    </row>
    <row r="5446" spans="1:13">
      <c r="A5446" t="s">
        <v>177</v>
      </c>
      <c r="B5446" t="s">
        <v>177</v>
      </c>
      <c r="C5446" t="s">
        <v>2161</v>
      </c>
      <c r="D5446" t="s">
        <v>161</v>
      </c>
      <c r="E5446" t="s">
        <v>690</v>
      </c>
      <c r="F5446" t="s">
        <v>3</v>
      </c>
      <c r="G5446" t="s">
        <v>45556</v>
      </c>
      <c r="H5446" t="s">
        <v>2159</v>
      </c>
      <c r="I5446" t="s">
        <v>45557</v>
      </c>
      <c r="J5446" t="s">
        <v>1810</v>
      </c>
      <c r="K5446" t="s">
        <v>45558</v>
      </c>
      <c r="L5446" t="s">
        <v>45559</v>
      </c>
      <c r="M5446" t="s">
        <v>18309</v>
      </c>
    </row>
    <row r="5447" spans="1:13">
      <c r="A5447" t="s">
        <v>177</v>
      </c>
      <c r="B5447" t="s">
        <v>177</v>
      </c>
      <c r="C5447" t="s">
        <v>2161</v>
      </c>
      <c r="D5447" t="s">
        <v>161</v>
      </c>
      <c r="E5447" t="s">
        <v>690</v>
      </c>
      <c r="F5447" t="s">
        <v>10</v>
      </c>
      <c r="G5447" t="s">
        <v>45560</v>
      </c>
      <c r="H5447" t="s">
        <v>1936</v>
      </c>
      <c r="I5447" t="s">
        <v>45561</v>
      </c>
      <c r="J5447" t="s">
        <v>2159</v>
      </c>
      <c r="K5447" t="s">
        <v>15322</v>
      </c>
      <c r="L5447" t="s">
        <v>45562</v>
      </c>
      <c r="M5447" t="s">
        <v>45563</v>
      </c>
    </row>
    <row r="5448" spans="1:13">
      <c r="A5448" t="s">
        <v>177</v>
      </c>
      <c r="B5448" t="s">
        <v>177</v>
      </c>
      <c r="C5448" t="s">
        <v>2161</v>
      </c>
      <c r="D5448" t="s">
        <v>161</v>
      </c>
      <c r="E5448" t="s">
        <v>690</v>
      </c>
      <c r="F5448" t="s">
        <v>2</v>
      </c>
      <c r="G5448" t="s">
        <v>45564</v>
      </c>
      <c r="H5448" t="s">
        <v>1937</v>
      </c>
      <c r="I5448" t="s">
        <v>45565</v>
      </c>
      <c r="J5448" t="s">
        <v>2134</v>
      </c>
      <c r="K5448" t="s">
        <v>6124</v>
      </c>
      <c r="L5448" t="s">
        <v>45566</v>
      </c>
      <c r="M5448" t="s">
        <v>45567</v>
      </c>
    </row>
    <row r="5449" spans="1:13">
      <c r="A5449" t="s">
        <v>177</v>
      </c>
      <c r="B5449" t="s">
        <v>177</v>
      </c>
      <c r="C5449" t="s">
        <v>2161</v>
      </c>
      <c r="D5449" t="s">
        <v>161</v>
      </c>
      <c r="E5449" t="s">
        <v>690</v>
      </c>
      <c r="F5449" t="s">
        <v>4</v>
      </c>
      <c r="G5449" t="s">
        <v>45568</v>
      </c>
      <c r="H5449" t="s">
        <v>2134</v>
      </c>
      <c r="I5449" t="s">
        <v>45569</v>
      </c>
      <c r="J5449" t="s">
        <v>1698</v>
      </c>
      <c r="K5449" t="s">
        <v>14027</v>
      </c>
      <c r="L5449" t="s">
        <v>45570</v>
      </c>
      <c r="M5449" t="s">
        <v>45571</v>
      </c>
    </row>
    <row r="5450" spans="1:13">
      <c r="A5450" t="s">
        <v>177</v>
      </c>
      <c r="B5450" t="s">
        <v>177</v>
      </c>
      <c r="C5450" t="s">
        <v>2161</v>
      </c>
      <c r="D5450" t="s">
        <v>161</v>
      </c>
      <c r="E5450" t="s">
        <v>690</v>
      </c>
      <c r="F5450" t="s">
        <v>11</v>
      </c>
      <c r="G5450" t="s">
        <v>45572</v>
      </c>
      <c r="H5450" t="s">
        <v>1939</v>
      </c>
      <c r="I5450" t="s">
        <v>45573</v>
      </c>
      <c r="J5450" t="s">
        <v>1051</v>
      </c>
      <c r="K5450" t="s">
        <v>45574</v>
      </c>
      <c r="L5450" t="s">
        <v>45575</v>
      </c>
      <c r="M5450" t="s">
        <v>15432</v>
      </c>
    </row>
    <row r="5451" spans="1:13">
      <c r="A5451" t="s">
        <v>177</v>
      </c>
      <c r="B5451" t="s">
        <v>177</v>
      </c>
      <c r="C5451" t="s">
        <v>2161</v>
      </c>
      <c r="D5451" t="s">
        <v>161</v>
      </c>
      <c r="E5451" t="s">
        <v>690</v>
      </c>
      <c r="F5451" t="s">
        <v>20</v>
      </c>
      <c r="G5451" t="s">
        <v>45576</v>
      </c>
      <c r="H5451" t="s">
        <v>1504</v>
      </c>
      <c r="I5451" t="s">
        <v>45577</v>
      </c>
      <c r="J5451" t="s">
        <v>1051</v>
      </c>
      <c r="K5451" t="s">
        <v>45574</v>
      </c>
      <c r="L5451" t="s">
        <v>24911</v>
      </c>
      <c r="M5451" t="s">
        <v>45578</v>
      </c>
    </row>
    <row r="5452" spans="1:13">
      <c r="A5452" t="s">
        <v>177</v>
      </c>
      <c r="B5452" t="s">
        <v>177</v>
      </c>
      <c r="C5452" t="s">
        <v>2161</v>
      </c>
      <c r="D5452" t="s">
        <v>161</v>
      </c>
      <c r="E5452" t="s">
        <v>698</v>
      </c>
      <c r="F5452" t="s">
        <v>3</v>
      </c>
      <c r="G5452" t="s">
        <v>45579</v>
      </c>
      <c r="H5452" t="s">
        <v>2502</v>
      </c>
      <c r="I5452" t="s">
        <v>45580</v>
      </c>
      <c r="J5452" t="s">
        <v>2007</v>
      </c>
      <c r="K5452" t="s">
        <v>45581</v>
      </c>
      <c r="L5452" t="s">
        <v>469</v>
      </c>
      <c r="M5452" t="s">
        <v>45582</v>
      </c>
    </row>
    <row r="5453" spans="1:13">
      <c r="A5453" t="s">
        <v>177</v>
      </c>
      <c r="B5453" t="s">
        <v>177</v>
      </c>
      <c r="C5453" t="s">
        <v>2161</v>
      </c>
      <c r="D5453" t="s">
        <v>161</v>
      </c>
      <c r="E5453" t="s">
        <v>698</v>
      </c>
      <c r="F5453" t="s">
        <v>10</v>
      </c>
      <c r="G5453" t="s">
        <v>45583</v>
      </c>
      <c r="H5453" t="s">
        <v>2450</v>
      </c>
      <c r="I5453" t="s">
        <v>45584</v>
      </c>
      <c r="J5453" t="s">
        <v>2502</v>
      </c>
      <c r="K5453" t="s">
        <v>45585</v>
      </c>
      <c r="L5453" t="s">
        <v>45586</v>
      </c>
      <c r="M5453" t="s">
        <v>45587</v>
      </c>
    </row>
    <row r="5454" spans="1:13">
      <c r="A5454" t="s">
        <v>177</v>
      </c>
      <c r="B5454" t="s">
        <v>177</v>
      </c>
      <c r="C5454" t="s">
        <v>2161</v>
      </c>
      <c r="D5454" t="s">
        <v>161</v>
      </c>
      <c r="E5454" t="s">
        <v>698</v>
      </c>
      <c r="F5454" t="s">
        <v>2</v>
      </c>
      <c r="G5454" t="s">
        <v>45588</v>
      </c>
      <c r="H5454" t="s">
        <v>2687</v>
      </c>
      <c r="I5454" t="s">
        <v>45589</v>
      </c>
      <c r="J5454" t="s">
        <v>2007</v>
      </c>
      <c r="K5454" t="s">
        <v>45581</v>
      </c>
      <c r="L5454" t="s">
        <v>45590</v>
      </c>
      <c r="M5454" t="s">
        <v>45591</v>
      </c>
    </row>
    <row r="5455" spans="1:13">
      <c r="A5455" t="s">
        <v>177</v>
      </c>
      <c r="B5455" t="s">
        <v>177</v>
      </c>
      <c r="C5455" t="s">
        <v>2161</v>
      </c>
      <c r="D5455" t="s">
        <v>161</v>
      </c>
      <c r="E5455" t="s">
        <v>698</v>
      </c>
      <c r="F5455" t="s">
        <v>4</v>
      </c>
      <c r="G5455" t="s">
        <v>45592</v>
      </c>
      <c r="H5455" t="s">
        <v>1939</v>
      </c>
      <c r="I5455" t="s">
        <v>45573</v>
      </c>
      <c r="J5455" t="s">
        <v>1546</v>
      </c>
      <c r="K5455" t="s">
        <v>9134</v>
      </c>
      <c r="L5455" t="s">
        <v>30252</v>
      </c>
      <c r="M5455" t="s">
        <v>45593</v>
      </c>
    </row>
    <row r="5456" spans="1:13">
      <c r="A5456" t="s">
        <v>177</v>
      </c>
      <c r="B5456" t="s">
        <v>177</v>
      </c>
      <c r="C5456" t="s">
        <v>2161</v>
      </c>
      <c r="D5456" t="s">
        <v>161</v>
      </c>
      <c r="E5456" t="s">
        <v>698</v>
      </c>
      <c r="F5456" t="s">
        <v>11</v>
      </c>
      <c r="G5456" t="s">
        <v>45594</v>
      </c>
      <c r="H5456" t="s">
        <v>1590</v>
      </c>
      <c r="I5456" t="s">
        <v>45595</v>
      </c>
      <c r="J5456" t="s">
        <v>1504</v>
      </c>
      <c r="K5456" t="s">
        <v>45596</v>
      </c>
      <c r="L5456" t="s">
        <v>30094</v>
      </c>
      <c r="M5456" t="s">
        <v>45597</v>
      </c>
    </row>
    <row r="5457" spans="1:13">
      <c r="A5457" t="s">
        <v>177</v>
      </c>
      <c r="B5457" t="s">
        <v>177</v>
      </c>
      <c r="C5457" t="s">
        <v>2161</v>
      </c>
      <c r="D5457" t="s">
        <v>161</v>
      </c>
      <c r="E5457" t="s">
        <v>698</v>
      </c>
      <c r="F5457" t="s">
        <v>20</v>
      </c>
      <c r="G5457" t="s">
        <v>45598</v>
      </c>
      <c r="H5457" t="s">
        <v>1504</v>
      </c>
      <c r="I5457" t="s">
        <v>45577</v>
      </c>
      <c r="J5457" t="s">
        <v>1051</v>
      </c>
      <c r="K5457" t="s">
        <v>45574</v>
      </c>
      <c r="L5457" t="s">
        <v>24911</v>
      </c>
      <c r="M5457" t="s">
        <v>45599</v>
      </c>
    </row>
    <row r="5458" spans="1:13">
      <c r="A5458" t="s">
        <v>177</v>
      </c>
      <c r="B5458" t="s">
        <v>177</v>
      </c>
      <c r="C5458" t="s">
        <v>2161</v>
      </c>
      <c r="D5458" t="s">
        <v>161</v>
      </c>
      <c r="E5458" t="s">
        <v>706</v>
      </c>
      <c r="F5458" t="s">
        <v>3</v>
      </c>
      <c r="G5458" t="s">
        <v>45600</v>
      </c>
      <c r="H5458" t="s">
        <v>1968</v>
      </c>
      <c r="I5458" t="s">
        <v>45601</v>
      </c>
      <c r="J5458" t="s">
        <v>2566</v>
      </c>
      <c r="K5458" t="s">
        <v>45602</v>
      </c>
      <c r="L5458" t="s">
        <v>45603</v>
      </c>
      <c r="M5458" t="s">
        <v>30919</v>
      </c>
    </row>
    <row r="5459" spans="1:13">
      <c r="A5459" t="s">
        <v>177</v>
      </c>
      <c r="B5459" t="s">
        <v>177</v>
      </c>
      <c r="C5459" t="s">
        <v>2161</v>
      </c>
      <c r="D5459" t="s">
        <v>161</v>
      </c>
      <c r="E5459" t="s">
        <v>706</v>
      </c>
      <c r="F5459" t="s">
        <v>10</v>
      </c>
      <c r="G5459" t="s">
        <v>45604</v>
      </c>
      <c r="H5459" t="s">
        <v>2779</v>
      </c>
      <c r="I5459" t="s">
        <v>45605</v>
      </c>
      <c r="J5459" t="s">
        <v>2278</v>
      </c>
      <c r="K5459" t="s">
        <v>45606</v>
      </c>
      <c r="L5459" t="s">
        <v>45607</v>
      </c>
      <c r="M5459" t="s">
        <v>45608</v>
      </c>
    </row>
    <row r="5460" spans="1:13">
      <c r="A5460" t="s">
        <v>177</v>
      </c>
      <c r="B5460" t="s">
        <v>177</v>
      </c>
      <c r="C5460" t="s">
        <v>2161</v>
      </c>
      <c r="D5460" t="s">
        <v>161</v>
      </c>
      <c r="E5460" t="s">
        <v>706</v>
      </c>
      <c r="F5460" t="s">
        <v>2</v>
      </c>
      <c r="G5460" t="s">
        <v>45609</v>
      </c>
      <c r="H5460" t="s">
        <v>2544</v>
      </c>
      <c r="I5460" t="s">
        <v>45610</v>
      </c>
      <c r="J5460" t="s">
        <v>2029</v>
      </c>
      <c r="K5460" t="s">
        <v>45611</v>
      </c>
      <c r="L5460" t="s">
        <v>45612</v>
      </c>
      <c r="M5460" t="s">
        <v>45613</v>
      </c>
    </row>
    <row r="5461" spans="1:13">
      <c r="A5461" t="s">
        <v>177</v>
      </c>
      <c r="B5461" t="s">
        <v>177</v>
      </c>
      <c r="C5461" t="s">
        <v>2161</v>
      </c>
      <c r="D5461" t="s">
        <v>161</v>
      </c>
      <c r="E5461" t="s">
        <v>706</v>
      </c>
      <c r="F5461" t="s">
        <v>4</v>
      </c>
      <c r="G5461" t="s">
        <v>45614</v>
      </c>
      <c r="H5461" t="s">
        <v>1764</v>
      </c>
      <c r="I5461" t="s">
        <v>45615</v>
      </c>
      <c r="J5461" t="s">
        <v>1482</v>
      </c>
      <c r="K5461" t="s">
        <v>45616</v>
      </c>
      <c r="L5461" t="s">
        <v>11472</v>
      </c>
      <c r="M5461" t="s">
        <v>41974</v>
      </c>
    </row>
    <row r="5462" spans="1:13">
      <c r="A5462" t="s">
        <v>177</v>
      </c>
      <c r="B5462" t="s">
        <v>177</v>
      </c>
      <c r="C5462" t="s">
        <v>2161</v>
      </c>
      <c r="D5462" t="s">
        <v>161</v>
      </c>
      <c r="E5462" t="s">
        <v>706</v>
      </c>
      <c r="F5462" t="s">
        <v>11</v>
      </c>
      <c r="G5462" t="s">
        <v>45617</v>
      </c>
      <c r="H5462" t="s">
        <v>1051</v>
      </c>
      <c r="I5462" t="s">
        <v>45618</v>
      </c>
      <c r="J5462" t="s">
        <v>3800</v>
      </c>
      <c r="K5462" t="s">
        <v>3808</v>
      </c>
      <c r="L5462" t="s">
        <v>8119</v>
      </c>
      <c r="M5462" t="s">
        <v>45619</v>
      </c>
    </row>
    <row r="5463" spans="1:13">
      <c r="A5463" t="s">
        <v>177</v>
      </c>
      <c r="B5463" t="s">
        <v>177</v>
      </c>
      <c r="C5463" t="s">
        <v>2161</v>
      </c>
      <c r="D5463" t="s">
        <v>161</v>
      </c>
      <c r="E5463" t="s">
        <v>706</v>
      </c>
      <c r="F5463" t="s">
        <v>20</v>
      </c>
      <c r="G5463" t="s">
        <v>45620</v>
      </c>
      <c r="H5463" t="s">
        <v>1482</v>
      </c>
      <c r="I5463" t="s">
        <v>45621</v>
      </c>
      <c r="J5463" t="s">
        <v>1482</v>
      </c>
      <c r="K5463" t="s">
        <v>45616</v>
      </c>
      <c r="L5463" t="s">
        <v>18994</v>
      </c>
      <c r="M5463" t="s">
        <v>45622</v>
      </c>
    </row>
    <row r="5464" spans="1:13">
      <c r="A5464" t="s">
        <v>177</v>
      </c>
      <c r="B5464" t="s">
        <v>177</v>
      </c>
      <c r="C5464" t="s">
        <v>2161</v>
      </c>
      <c r="D5464" t="s">
        <v>161</v>
      </c>
      <c r="E5464" t="s">
        <v>714</v>
      </c>
      <c r="F5464" t="s">
        <v>3</v>
      </c>
      <c r="G5464" t="s">
        <v>45623</v>
      </c>
      <c r="H5464" t="s">
        <v>2014</v>
      </c>
      <c r="I5464" t="s">
        <v>45624</v>
      </c>
      <c r="J5464" t="s">
        <v>1137</v>
      </c>
      <c r="K5464" t="s">
        <v>45625</v>
      </c>
      <c r="L5464" t="s">
        <v>45626</v>
      </c>
      <c r="M5464" t="s">
        <v>373</v>
      </c>
    </row>
    <row r="5465" spans="1:13">
      <c r="A5465" t="s">
        <v>177</v>
      </c>
      <c r="B5465" t="s">
        <v>177</v>
      </c>
      <c r="C5465" t="s">
        <v>2161</v>
      </c>
      <c r="D5465" t="s">
        <v>161</v>
      </c>
      <c r="E5465" t="s">
        <v>714</v>
      </c>
      <c r="F5465" t="s">
        <v>10</v>
      </c>
      <c r="G5465" t="s">
        <v>45627</v>
      </c>
      <c r="H5465" t="s">
        <v>1137</v>
      </c>
      <c r="I5465" t="s">
        <v>45628</v>
      </c>
      <c r="J5465" t="s">
        <v>2281</v>
      </c>
      <c r="K5465" t="s">
        <v>45629</v>
      </c>
      <c r="L5465" t="s">
        <v>45630</v>
      </c>
      <c r="M5465" t="s">
        <v>45631</v>
      </c>
    </row>
    <row r="5466" spans="1:13">
      <c r="A5466" t="s">
        <v>177</v>
      </c>
      <c r="B5466" t="s">
        <v>177</v>
      </c>
      <c r="C5466" t="s">
        <v>2161</v>
      </c>
      <c r="D5466" t="s">
        <v>161</v>
      </c>
      <c r="E5466" t="s">
        <v>714</v>
      </c>
      <c r="F5466" t="s">
        <v>2</v>
      </c>
      <c r="G5466" t="s">
        <v>45632</v>
      </c>
      <c r="H5466" t="s">
        <v>1939</v>
      </c>
      <c r="I5466" t="s">
        <v>45573</v>
      </c>
      <c r="J5466" t="s">
        <v>1546</v>
      </c>
      <c r="K5466" t="s">
        <v>9134</v>
      </c>
      <c r="L5466" t="s">
        <v>45633</v>
      </c>
      <c r="M5466" t="s">
        <v>45634</v>
      </c>
    </row>
    <row r="5467" spans="1:13">
      <c r="A5467" t="s">
        <v>177</v>
      </c>
      <c r="B5467" t="s">
        <v>177</v>
      </c>
      <c r="C5467" t="s">
        <v>2161</v>
      </c>
      <c r="D5467" t="s">
        <v>161</v>
      </c>
      <c r="E5467" t="s">
        <v>714</v>
      </c>
      <c r="F5467" t="s">
        <v>4</v>
      </c>
      <c r="G5467" t="s">
        <v>45635</v>
      </c>
      <c r="H5467" t="s">
        <v>1547</v>
      </c>
      <c r="I5467" t="s">
        <v>45636</v>
      </c>
      <c r="J5467" t="s">
        <v>3800</v>
      </c>
      <c r="K5467" t="s">
        <v>3808</v>
      </c>
      <c r="L5467" t="s">
        <v>8700</v>
      </c>
      <c r="M5467" t="s">
        <v>7132</v>
      </c>
    </row>
    <row r="5468" spans="1:13">
      <c r="A5468" t="s">
        <v>177</v>
      </c>
      <c r="B5468" t="s">
        <v>177</v>
      </c>
      <c r="C5468" t="s">
        <v>2161</v>
      </c>
      <c r="D5468" t="s">
        <v>161</v>
      </c>
      <c r="E5468" t="s">
        <v>714</v>
      </c>
      <c r="F5468" t="s">
        <v>11</v>
      </c>
      <c r="G5468" t="s">
        <v>45637</v>
      </c>
      <c r="H5468" t="s">
        <v>1482</v>
      </c>
      <c r="I5468" t="s">
        <v>45621</v>
      </c>
      <c r="J5468" t="s">
        <v>3800</v>
      </c>
      <c r="K5468" t="s">
        <v>3808</v>
      </c>
      <c r="L5468" t="s">
        <v>12324</v>
      </c>
      <c r="M5468" t="s">
        <v>7120</v>
      </c>
    </row>
    <row r="5469" spans="1:13">
      <c r="A5469" t="s">
        <v>177</v>
      </c>
      <c r="B5469" t="s">
        <v>177</v>
      </c>
      <c r="C5469" t="s">
        <v>2161</v>
      </c>
      <c r="D5469" t="s">
        <v>161</v>
      </c>
      <c r="E5469" t="s">
        <v>714</v>
      </c>
      <c r="F5469" t="s">
        <v>20</v>
      </c>
      <c r="G5469" t="s">
        <v>45638</v>
      </c>
      <c r="H5469" t="s">
        <v>1051</v>
      </c>
      <c r="I5469" t="s">
        <v>45618</v>
      </c>
      <c r="J5469" t="s">
        <v>1051</v>
      </c>
      <c r="K5469" t="s">
        <v>45574</v>
      </c>
      <c r="L5469" t="s">
        <v>14877</v>
      </c>
      <c r="M5469" t="s">
        <v>9834</v>
      </c>
    </row>
    <row r="5470" spans="1:13">
      <c r="A5470" t="s">
        <v>177</v>
      </c>
      <c r="B5470" t="s">
        <v>177</v>
      </c>
      <c r="C5470" t="s">
        <v>2161</v>
      </c>
      <c r="D5470" t="s">
        <v>162</v>
      </c>
      <c r="E5470" t="s">
        <v>722</v>
      </c>
      <c r="F5470" t="s">
        <v>3</v>
      </c>
      <c r="G5470" t="s">
        <v>45639</v>
      </c>
      <c r="H5470" t="s">
        <v>1939</v>
      </c>
      <c r="I5470" t="s">
        <v>45573</v>
      </c>
      <c r="J5470" t="s">
        <v>1721</v>
      </c>
      <c r="K5470" t="s">
        <v>45640</v>
      </c>
      <c r="L5470" t="s">
        <v>45641</v>
      </c>
      <c r="M5470" t="s">
        <v>45642</v>
      </c>
    </row>
    <row r="5471" spans="1:13">
      <c r="A5471" t="s">
        <v>177</v>
      </c>
      <c r="B5471" t="s">
        <v>177</v>
      </c>
      <c r="C5471" t="s">
        <v>2161</v>
      </c>
      <c r="D5471" t="s">
        <v>162</v>
      </c>
      <c r="E5471" t="s">
        <v>722</v>
      </c>
      <c r="F5471" t="s">
        <v>10</v>
      </c>
      <c r="G5471" t="s">
        <v>45643</v>
      </c>
      <c r="H5471" t="s">
        <v>2288</v>
      </c>
      <c r="I5471" t="s">
        <v>45644</v>
      </c>
      <c r="J5471" t="s">
        <v>2027</v>
      </c>
      <c r="K5471" t="s">
        <v>6111</v>
      </c>
      <c r="L5471" t="s">
        <v>45645</v>
      </c>
      <c r="M5471" t="s">
        <v>45646</v>
      </c>
    </row>
    <row r="5472" spans="1:13">
      <c r="A5472" t="s">
        <v>177</v>
      </c>
      <c r="B5472" t="s">
        <v>177</v>
      </c>
      <c r="C5472" t="s">
        <v>2161</v>
      </c>
      <c r="D5472" t="s">
        <v>162</v>
      </c>
      <c r="E5472" t="s">
        <v>722</v>
      </c>
      <c r="F5472" t="s">
        <v>2</v>
      </c>
      <c r="G5472" t="s">
        <v>45647</v>
      </c>
      <c r="H5472" t="s">
        <v>2994</v>
      </c>
      <c r="I5472" t="s">
        <v>45648</v>
      </c>
      <c r="J5472" t="s">
        <v>2301</v>
      </c>
      <c r="K5472" t="s">
        <v>45649</v>
      </c>
      <c r="L5472" t="s">
        <v>35061</v>
      </c>
      <c r="M5472" t="s">
        <v>45650</v>
      </c>
    </row>
    <row r="5473" spans="1:13">
      <c r="A5473" t="s">
        <v>177</v>
      </c>
      <c r="B5473" t="s">
        <v>177</v>
      </c>
      <c r="C5473" t="s">
        <v>2161</v>
      </c>
      <c r="D5473" t="s">
        <v>162</v>
      </c>
      <c r="E5473" t="s">
        <v>722</v>
      </c>
      <c r="F5473" t="s">
        <v>4</v>
      </c>
      <c r="G5473" t="s">
        <v>45651</v>
      </c>
      <c r="H5473" t="s">
        <v>1360</v>
      </c>
      <c r="I5473" t="s">
        <v>45652</v>
      </c>
      <c r="J5473" t="s">
        <v>1657</v>
      </c>
      <c r="K5473" t="s">
        <v>45653</v>
      </c>
      <c r="L5473" t="s">
        <v>45654</v>
      </c>
      <c r="M5473" t="s">
        <v>45655</v>
      </c>
    </row>
    <row r="5474" spans="1:13">
      <c r="A5474" t="s">
        <v>177</v>
      </c>
      <c r="B5474" t="s">
        <v>177</v>
      </c>
      <c r="C5474" t="s">
        <v>2161</v>
      </c>
      <c r="D5474" t="s">
        <v>162</v>
      </c>
      <c r="E5474" t="s">
        <v>722</v>
      </c>
      <c r="F5474" t="s">
        <v>11</v>
      </c>
      <c r="G5474" t="s">
        <v>45656</v>
      </c>
      <c r="H5474" t="s">
        <v>2029</v>
      </c>
      <c r="I5474" t="s">
        <v>45657</v>
      </c>
      <c r="J5474" t="s">
        <v>1482</v>
      </c>
      <c r="K5474" t="s">
        <v>45616</v>
      </c>
      <c r="L5474" t="s">
        <v>45658</v>
      </c>
      <c r="M5474" t="s">
        <v>45659</v>
      </c>
    </row>
    <row r="5475" spans="1:13">
      <c r="A5475" t="s">
        <v>177</v>
      </c>
      <c r="B5475" t="s">
        <v>177</v>
      </c>
      <c r="C5475" t="s">
        <v>2161</v>
      </c>
      <c r="D5475" t="s">
        <v>162</v>
      </c>
      <c r="E5475" t="s">
        <v>722</v>
      </c>
      <c r="F5475" t="s">
        <v>20</v>
      </c>
      <c r="G5475" t="s">
        <v>45660</v>
      </c>
      <c r="H5475" t="s">
        <v>1504</v>
      </c>
      <c r="I5475" t="s">
        <v>45577</v>
      </c>
      <c r="J5475" t="s">
        <v>1051</v>
      </c>
      <c r="K5475" t="s">
        <v>45574</v>
      </c>
      <c r="L5475" t="s">
        <v>24911</v>
      </c>
      <c r="M5475" t="s">
        <v>45661</v>
      </c>
    </row>
    <row r="5476" spans="1:13">
      <c r="A5476" t="s">
        <v>177</v>
      </c>
      <c r="B5476" t="s">
        <v>177</v>
      </c>
      <c r="C5476" t="s">
        <v>2161</v>
      </c>
      <c r="D5476" t="s">
        <v>162</v>
      </c>
      <c r="E5476" t="s">
        <v>730</v>
      </c>
      <c r="F5476" t="s">
        <v>3</v>
      </c>
      <c r="G5476" t="s">
        <v>45662</v>
      </c>
      <c r="H5476" t="s">
        <v>2324</v>
      </c>
      <c r="I5476" t="s">
        <v>45663</v>
      </c>
      <c r="J5476" t="s">
        <v>1961</v>
      </c>
      <c r="K5476" t="s">
        <v>45664</v>
      </c>
      <c r="L5476" t="s">
        <v>45665</v>
      </c>
      <c r="M5476" t="s">
        <v>45666</v>
      </c>
    </row>
    <row r="5477" spans="1:13">
      <c r="A5477" t="s">
        <v>177</v>
      </c>
      <c r="B5477" t="s">
        <v>177</v>
      </c>
      <c r="C5477" t="s">
        <v>2161</v>
      </c>
      <c r="D5477" t="s">
        <v>162</v>
      </c>
      <c r="E5477" t="s">
        <v>730</v>
      </c>
      <c r="F5477" t="s">
        <v>10</v>
      </c>
      <c r="G5477" t="s">
        <v>45667</v>
      </c>
      <c r="H5477" t="s">
        <v>2542</v>
      </c>
      <c r="I5477" t="s">
        <v>45668</v>
      </c>
      <c r="J5477" t="s">
        <v>2384</v>
      </c>
      <c r="K5477" t="s">
        <v>10546</v>
      </c>
      <c r="L5477" t="s">
        <v>44037</v>
      </c>
      <c r="M5477" t="s">
        <v>45669</v>
      </c>
    </row>
    <row r="5478" spans="1:13">
      <c r="A5478" t="s">
        <v>177</v>
      </c>
      <c r="B5478" t="s">
        <v>177</v>
      </c>
      <c r="C5478" t="s">
        <v>2161</v>
      </c>
      <c r="D5478" t="s">
        <v>162</v>
      </c>
      <c r="E5478" t="s">
        <v>730</v>
      </c>
      <c r="F5478" t="s">
        <v>2</v>
      </c>
      <c r="G5478" t="s">
        <v>45670</v>
      </c>
      <c r="H5478" t="s">
        <v>2687</v>
      </c>
      <c r="I5478" t="s">
        <v>45589</v>
      </c>
      <c r="J5478" t="s">
        <v>2029</v>
      </c>
      <c r="K5478" t="s">
        <v>45611</v>
      </c>
      <c r="L5478" t="s">
        <v>45590</v>
      </c>
      <c r="M5478" t="s">
        <v>45671</v>
      </c>
    </row>
    <row r="5479" spans="1:13">
      <c r="A5479" t="s">
        <v>177</v>
      </c>
      <c r="B5479" t="s">
        <v>177</v>
      </c>
      <c r="C5479" t="s">
        <v>2161</v>
      </c>
      <c r="D5479" t="s">
        <v>162</v>
      </c>
      <c r="E5479" t="s">
        <v>730</v>
      </c>
      <c r="F5479" t="s">
        <v>4</v>
      </c>
      <c r="G5479" t="s">
        <v>45672</v>
      </c>
      <c r="H5479" t="s">
        <v>2007</v>
      </c>
      <c r="I5479" t="s">
        <v>45673</v>
      </c>
      <c r="J5479" t="s">
        <v>1592</v>
      </c>
      <c r="K5479" t="s">
        <v>14708</v>
      </c>
      <c r="L5479" t="s">
        <v>45674</v>
      </c>
      <c r="M5479" t="s">
        <v>38037</v>
      </c>
    </row>
    <row r="5480" spans="1:13">
      <c r="A5480" t="s">
        <v>177</v>
      </c>
      <c r="B5480" t="s">
        <v>177</v>
      </c>
      <c r="C5480" t="s">
        <v>2161</v>
      </c>
      <c r="D5480" t="s">
        <v>162</v>
      </c>
      <c r="E5480" t="s">
        <v>730</v>
      </c>
      <c r="F5480" t="s">
        <v>11</v>
      </c>
      <c r="G5480" t="s">
        <v>45675</v>
      </c>
      <c r="H5480" t="s">
        <v>1546</v>
      </c>
      <c r="I5480" t="s">
        <v>45676</v>
      </c>
      <c r="J5480" t="s">
        <v>1482</v>
      </c>
      <c r="K5480" t="s">
        <v>45616</v>
      </c>
      <c r="L5480" t="s">
        <v>16810</v>
      </c>
      <c r="M5480" t="s">
        <v>12419</v>
      </c>
    </row>
    <row r="5481" spans="1:13">
      <c r="A5481" t="s">
        <v>177</v>
      </c>
      <c r="B5481" t="s">
        <v>177</v>
      </c>
      <c r="C5481" t="s">
        <v>2161</v>
      </c>
      <c r="D5481" t="s">
        <v>162</v>
      </c>
      <c r="E5481" t="s">
        <v>730</v>
      </c>
      <c r="F5481" t="s">
        <v>20</v>
      </c>
      <c r="G5481" t="s">
        <v>45677</v>
      </c>
      <c r="H5481" t="s">
        <v>1502</v>
      </c>
      <c r="I5481" t="s">
        <v>45678</v>
      </c>
      <c r="J5481" t="s">
        <v>1482</v>
      </c>
      <c r="K5481" t="s">
        <v>45616</v>
      </c>
      <c r="L5481" t="s">
        <v>26298</v>
      </c>
      <c r="M5481" t="s">
        <v>9276</v>
      </c>
    </row>
    <row r="5482" spans="1:13">
      <c r="A5482" t="s">
        <v>177</v>
      </c>
      <c r="B5482" t="s">
        <v>177</v>
      </c>
      <c r="C5482" t="s">
        <v>2161</v>
      </c>
      <c r="D5482" t="s">
        <v>162</v>
      </c>
      <c r="E5482" t="s">
        <v>738</v>
      </c>
      <c r="F5482" t="s">
        <v>3</v>
      </c>
      <c r="G5482" t="s">
        <v>45679</v>
      </c>
      <c r="H5482" t="s">
        <v>1968</v>
      </c>
      <c r="I5482" t="s">
        <v>45601</v>
      </c>
      <c r="J5482" t="s">
        <v>1360</v>
      </c>
      <c r="K5482" t="s">
        <v>45680</v>
      </c>
      <c r="L5482" t="s">
        <v>45603</v>
      </c>
      <c r="M5482" t="s">
        <v>45681</v>
      </c>
    </row>
    <row r="5483" spans="1:13">
      <c r="A5483" t="s">
        <v>177</v>
      </c>
      <c r="B5483" t="s">
        <v>177</v>
      </c>
      <c r="C5483" t="s">
        <v>2161</v>
      </c>
      <c r="D5483" t="s">
        <v>162</v>
      </c>
      <c r="E5483" t="s">
        <v>738</v>
      </c>
      <c r="F5483" t="s">
        <v>10</v>
      </c>
      <c r="G5483" t="s">
        <v>45682</v>
      </c>
      <c r="H5483" t="s">
        <v>3271</v>
      </c>
      <c r="I5483" t="s">
        <v>45683</v>
      </c>
      <c r="J5483" t="s">
        <v>2544</v>
      </c>
      <c r="K5483" t="s">
        <v>45684</v>
      </c>
      <c r="L5483" t="s">
        <v>45685</v>
      </c>
      <c r="M5483" t="s">
        <v>29132</v>
      </c>
    </row>
    <row r="5484" spans="1:13">
      <c r="A5484" t="s">
        <v>177</v>
      </c>
      <c r="B5484" t="s">
        <v>177</v>
      </c>
      <c r="C5484" t="s">
        <v>2161</v>
      </c>
      <c r="D5484" t="s">
        <v>162</v>
      </c>
      <c r="E5484" t="s">
        <v>738</v>
      </c>
      <c r="F5484" t="s">
        <v>2</v>
      </c>
      <c r="G5484" t="s">
        <v>45686</v>
      </c>
      <c r="H5484" t="s">
        <v>2278</v>
      </c>
      <c r="I5484" t="s">
        <v>45687</v>
      </c>
      <c r="J5484" t="s">
        <v>2007</v>
      </c>
      <c r="K5484" t="s">
        <v>45581</v>
      </c>
      <c r="L5484" t="s">
        <v>45688</v>
      </c>
      <c r="M5484" t="s">
        <v>45689</v>
      </c>
    </row>
    <row r="5485" spans="1:13">
      <c r="A5485" t="s">
        <v>177</v>
      </c>
      <c r="B5485" t="s">
        <v>177</v>
      </c>
      <c r="C5485" t="s">
        <v>2161</v>
      </c>
      <c r="D5485" t="s">
        <v>162</v>
      </c>
      <c r="E5485" t="s">
        <v>738</v>
      </c>
      <c r="F5485" t="s">
        <v>4</v>
      </c>
      <c r="G5485" t="s">
        <v>45690</v>
      </c>
      <c r="H5485" t="s">
        <v>1698</v>
      </c>
      <c r="I5485" t="s">
        <v>45691</v>
      </c>
      <c r="J5485" t="s">
        <v>1482</v>
      </c>
      <c r="K5485" t="s">
        <v>45616</v>
      </c>
      <c r="L5485" t="s">
        <v>27415</v>
      </c>
      <c r="M5485" t="s">
        <v>15316</v>
      </c>
    </row>
    <row r="5486" spans="1:13">
      <c r="A5486" t="s">
        <v>177</v>
      </c>
      <c r="B5486" t="s">
        <v>177</v>
      </c>
      <c r="C5486" t="s">
        <v>2161</v>
      </c>
      <c r="D5486" t="s">
        <v>162</v>
      </c>
      <c r="E5486" t="s">
        <v>738</v>
      </c>
      <c r="F5486" t="s">
        <v>11</v>
      </c>
      <c r="G5486" t="s">
        <v>45692</v>
      </c>
      <c r="H5486" t="s">
        <v>1482</v>
      </c>
      <c r="I5486" t="s">
        <v>45621</v>
      </c>
      <c r="J5486" t="s">
        <v>3800</v>
      </c>
      <c r="K5486" t="s">
        <v>3808</v>
      </c>
      <c r="L5486" t="s">
        <v>12324</v>
      </c>
      <c r="M5486" t="s">
        <v>45693</v>
      </c>
    </row>
    <row r="5487" spans="1:13">
      <c r="A5487" t="s">
        <v>177</v>
      </c>
      <c r="B5487" t="s">
        <v>177</v>
      </c>
      <c r="C5487" t="s">
        <v>2161</v>
      </c>
      <c r="D5487" t="s">
        <v>162</v>
      </c>
      <c r="E5487" t="s">
        <v>738</v>
      </c>
      <c r="F5487" t="s">
        <v>20</v>
      </c>
      <c r="G5487" t="s">
        <v>45694</v>
      </c>
      <c r="H5487" t="s">
        <v>1482</v>
      </c>
      <c r="I5487" t="s">
        <v>45621</v>
      </c>
      <c r="J5487" t="s">
        <v>1482</v>
      </c>
      <c r="K5487" t="s">
        <v>45616</v>
      </c>
      <c r="L5487" t="s">
        <v>18994</v>
      </c>
      <c r="M5487" t="s">
        <v>45693</v>
      </c>
    </row>
    <row r="5488" spans="1:13">
      <c r="A5488" t="s">
        <v>177</v>
      </c>
      <c r="B5488" t="s">
        <v>177</v>
      </c>
      <c r="C5488" t="s">
        <v>2161</v>
      </c>
      <c r="D5488" t="s">
        <v>162</v>
      </c>
      <c r="E5488" t="s">
        <v>746</v>
      </c>
      <c r="F5488" t="s">
        <v>3</v>
      </c>
      <c r="G5488" t="s">
        <v>45695</v>
      </c>
      <c r="H5488" t="s">
        <v>2877</v>
      </c>
      <c r="I5488" t="s">
        <v>45696</v>
      </c>
      <c r="J5488" t="s">
        <v>2487</v>
      </c>
      <c r="K5488" t="s">
        <v>45697</v>
      </c>
      <c r="L5488" t="s">
        <v>45698</v>
      </c>
      <c r="M5488" t="s">
        <v>45699</v>
      </c>
    </row>
    <row r="5489" spans="1:13">
      <c r="A5489" t="s">
        <v>177</v>
      </c>
      <c r="B5489" t="s">
        <v>177</v>
      </c>
      <c r="C5489" t="s">
        <v>2161</v>
      </c>
      <c r="D5489" t="s">
        <v>162</v>
      </c>
      <c r="E5489" t="s">
        <v>746</v>
      </c>
      <c r="F5489" t="s">
        <v>10</v>
      </c>
      <c r="G5489" t="s">
        <v>45700</v>
      </c>
      <c r="H5489" t="s">
        <v>2287</v>
      </c>
      <c r="I5489" t="s">
        <v>45701</v>
      </c>
      <c r="J5489" t="s">
        <v>1360</v>
      </c>
      <c r="K5489" t="s">
        <v>45680</v>
      </c>
      <c r="L5489" t="s">
        <v>45702</v>
      </c>
      <c r="M5489" t="s">
        <v>28408</v>
      </c>
    </row>
    <row r="5490" spans="1:13">
      <c r="A5490" t="s">
        <v>177</v>
      </c>
      <c r="B5490" t="s">
        <v>177</v>
      </c>
      <c r="C5490" t="s">
        <v>2161</v>
      </c>
      <c r="D5490" t="s">
        <v>162</v>
      </c>
      <c r="E5490" t="s">
        <v>746</v>
      </c>
      <c r="F5490" t="s">
        <v>2</v>
      </c>
      <c r="G5490" t="s">
        <v>45703</v>
      </c>
      <c r="H5490" t="s">
        <v>2074</v>
      </c>
      <c r="I5490" t="s">
        <v>45704</v>
      </c>
      <c r="J5490" t="s">
        <v>1613</v>
      </c>
      <c r="K5490" t="s">
        <v>45705</v>
      </c>
      <c r="L5490" t="s">
        <v>29849</v>
      </c>
      <c r="M5490" t="s">
        <v>429</v>
      </c>
    </row>
    <row r="5491" spans="1:13">
      <c r="A5491" t="s">
        <v>177</v>
      </c>
      <c r="B5491" t="s">
        <v>177</v>
      </c>
      <c r="C5491" t="s">
        <v>2161</v>
      </c>
      <c r="D5491" t="s">
        <v>162</v>
      </c>
      <c r="E5491" t="s">
        <v>746</v>
      </c>
      <c r="F5491" t="s">
        <v>4</v>
      </c>
      <c r="G5491" t="s">
        <v>45706</v>
      </c>
      <c r="H5491" t="s">
        <v>1502</v>
      </c>
      <c r="I5491" t="s">
        <v>45678</v>
      </c>
      <c r="J5491" t="s">
        <v>1051</v>
      </c>
      <c r="K5491" t="s">
        <v>45574</v>
      </c>
      <c r="L5491" t="s">
        <v>918</v>
      </c>
      <c r="M5491" t="s">
        <v>12066</v>
      </c>
    </row>
    <row r="5492" spans="1:13">
      <c r="A5492" t="s">
        <v>177</v>
      </c>
      <c r="B5492" t="s">
        <v>177</v>
      </c>
      <c r="C5492" t="s">
        <v>2161</v>
      </c>
      <c r="D5492" t="s">
        <v>162</v>
      </c>
      <c r="E5492" t="s">
        <v>746</v>
      </c>
      <c r="F5492" t="s">
        <v>11</v>
      </c>
      <c r="G5492" t="s">
        <v>45707</v>
      </c>
      <c r="H5492" t="s">
        <v>1482</v>
      </c>
      <c r="I5492" t="s">
        <v>45621</v>
      </c>
      <c r="J5492" t="s">
        <v>3800</v>
      </c>
      <c r="K5492" t="s">
        <v>3808</v>
      </c>
      <c r="L5492" t="s">
        <v>12324</v>
      </c>
      <c r="M5492" t="s">
        <v>12058</v>
      </c>
    </row>
    <row r="5493" spans="1:13">
      <c r="A5493" t="s">
        <v>177</v>
      </c>
      <c r="B5493" t="s">
        <v>177</v>
      </c>
      <c r="C5493" t="s">
        <v>2161</v>
      </c>
      <c r="D5493" t="s">
        <v>163</v>
      </c>
      <c r="E5493" t="s">
        <v>754</v>
      </c>
      <c r="F5493" t="s">
        <v>3</v>
      </c>
      <c r="G5493" t="s">
        <v>45708</v>
      </c>
      <c r="H5493" t="s">
        <v>1853</v>
      </c>
      <c r="I5493" t="s">
        <v>45709</v>
      </c>
      <c r="J5493" t="s">
        <v>1721</v>
      </c>
      <c r="K5493" t="s">
        <v>45640</v>
      </c>
      <c r="L5493" t="s">
        <v>38196</v>
      </c>
      <c r="M5493" t="s">
        <v>45710</v>
      </c>
    </row>
    <row r="5494" spans="1:13">
      <c r="A5494" t="s">
        <v>177</v>
      </c>
      <c r="B5494" t="s">
        <v>177</v>
      </c>
      <c r="C5494" t="s">
        <v>2161</v>
      </c>
      <c r="D5494" t="s">
        <v>163</v>
      </c>
      <c r="E5494" t="s">
        <v>754</v>
      </c>
      <c r="F5494" t="s">
        <v>10</v>
      </c>
      <c r="G5494" t="s">
        <v>45711</v>
      </c>
      <c r="H5494" t="s">
        <v>2781</v>
      </c>
      <c r="I5494" t="s">
        <v>45712</v>
      </c>
      <c r="J5494" t="s">
        <v>2074</v>
      </c>
      <c r="K5494" t="s">
        <v>45713</v>
      </c>
      <c r="L5494" t="s">
        <v>45714</v>
      </c>
      <c r="M5494" t="s">
        <v>27291</v>
      </c>
    </row>
    <row r="5495" spans="1:13">
      <c r="A5495" t="s">
        <v>177</v>
      </c>
      <c r="B5495" t="s">
        <v>177</v>
      </c>
      <c r="C5495" t="s">
        <v>2161</v>
      </c>
      <c r="D5495" t="s">
        <v>163</v>
      </c>
      <c r="E5495" t="s">
        <v>754</v>
      </c>
      <c r="F5495" t="s">
        <v>2</v>
      </c>
      <c r="G5495" t="s">
        <v>45715</v>
      </c>
      <c r="H5495" t="s">
        <v>2853</v>
      </c>
      <c r="I5495" t="s">
        <v>45716</v>
      </c>
      <c r="J5495" t="s">
        <v>1719</v>
      </c>
      <c r="K5495" t="s">
        <v>45717</v>
      </c>
      <c r="L5495" t="s">
        <v>29467</v>
      </c>
      <c r="M5495" t="s">
        <v>31870</v>
      </c>
    </row>
    <row r="5496" spans="1:13">
      <c r="A5496" t="s">
        <v>177</v>
      </c>
      <c r="B5496" t="s">
        <v>177</v>
      </c>
      <c r="C5496" t="s">
        <v>2161</v>
      </c>
      <c r="D5496" t="s">
        <v>163</v>
      </c>
      <c r="E5496" t="s">
        <v>754</v>
      </c>
      <c r="F5496" t="s">
        <v>4</v>
      </c>
      <c r="G5496" t="s">
        <v>45718</v>
      </c>
      <c r="H5496" t="s">
        <v>2384</v>
      </c>
      <c r="I5496" t="s">
        <v>45719</v>
      </c>
      <c r="J5496" t="s">
        <v>1613</v>
      </c>
      <c r="K5496" t="s">
        <v>45705</v>
      </c>
      <c r="L5496" t="s">
        <v>45720</v>
      </c>
      <c r="M5496" t="s">
        <v>25341</v>
      </c>
    </row>
    <row r="5497" spans="1:13">
      <c r="A5497" t="s">
        <v>177</v>
      </c>
      <c r="B5497" t="s">
        <v>177</v>
      </c>
      <c r="C5497" t="s">
        <v>2161</v>
      </c>
      <c r="D5497" t="s">
        <v>163</v>
      </c>
      <c r="E5497" t="s">
        <v>754</v>
      </c>
      <c r="F5497" t="s">
        <v>11</v>
      </c>
      <c r="G5497" t="s">
        <v>45721</v>
      </c>
      <c r="H5497" t="s">
        <v>1831</v>
      </c>
      <c r="I5497" t="s">
        <v>45722</v>
      </c>
      <c r="J5497" t="s">
        <v>1482</v>
      </c>
      <c r="K5497" t="s">
        <v>45616</v>
      </c>
      <c r="L5497" t="s">
        <v>45723</v>
      </c>
      <c r="M5497" t="s">
        <v>10800</v>
      </c>
    </row>
    <row r="5498" spans="1:13">
      <c r="A5498" t="s">
        <v>177</v>
      </c>
      <c r="B5498" t="s">
        <v>177</v>
      </c>
      <c r="C5498" t="s">
        <v>2161</v>
      </c>
      <c r="D5498" t="s">
        <v>163</v>
      </c>
      <c r="E5498" t="s">
        <v>754</v>
      </c>
      <c r="F5498" t="s">
        <v>20</v>
      </c>
      <c r="G5498" t="s">
        <v>45724</v>
      </c>
      <c r="H5498" t="s">
        <v>1504</v>
      </c>
      <c r="I5498" t="s">
        <v>45577</v>
      </c>
      <c r="J5498" t="s">
        <v>1051</v>
      </c>
      <c r="K5498" t="s">
        <v>45574</v>
      </c>
      <c r="L5498" t="s">
        <v>24911</v>
      </c>
      <c r="M5498" t="s">
        <v>14302</v>
      </c>
    </row>
    <row r="5499" spans="1:13">
      <c r="A5499" t="s">
        <v>177</v>
      </c>
      <c r="B5499" t="s">
        <v>177</v>
      </c>
      <c r="C5499" t="s">
        <v>2161</v>
      </c>
      <c r="D5499" t="s">
        <v>163</v>
      </c>
      <c r="E5499" t="s">
        <v>762</v>
      </c>
      <c r="F5499" t="s">
        <v>3</v>
      </c>
      <c r="G5499" t="s">
        <v>45725</v>
      </c>
      <c r="H5499" t="s">
        <v>2239</v>
      </c>
      <c r="I5499" t="s">
        <v>45726</v>
      </c>
      <c r="J5499" t="s">
        <v>1918</v>
      </c>
      <c r="K5499" t="s">
        <v>10518</v>
      </c>
      <c r="L5499" t="s">
        <v>45727</v>
      </c>
      <c r="M5499" t="s">
        <v>45728</v>
      </c>
    </row>
    <row r="5500" spans="1:13">
      <c r="A5500" t="s">
        <v>177</v>
      </c>
      <c r="B5500" t="s">
        <v>177</v>
      </c>
      <c r="C5500" t="s">
        <v>2161</v>
      </c>
      <c r="D5500" t="s">
        <v>163</v>
      </c>
      <c r="E5500" t="s">
        <v>762</v>
      </c>
      <c r="F5500" t="s">
        <v>10</v>
      </c>
      <c r="G5500" t="s">
        <v>45729</v>
      </c>
      <c r="H5500" t="s">
        <v>2779</v>
      </c>
      <c r="I5500" t="s">
        <v>45605</v>
      </c>
      <c r="J5500" t="s">
        <v>2404</v>
      </c>
      <c r="K5500" t="s">
        <v>45730</v>
      </c>
      <c r="L5500" t="s">
        <v>45607</v>
      </c>
      <c r="M5500" t="s">
        <v>45731</v>
      </c>
    </row>
    <row r="5501" spans="1:13">
      <c r="A5501" t="s">
        <v>177</v>
      </c>
      <c r="B5501" t="s">
        <v>177</v>
      </c>
      <c r="C5501" t="s">
        <v>2161</v>
      </c>
      <c r="D5501" t="s">
        <v>163</v>
      </c>
      <c r="E5501" t="s">
        <v>762</v>
      </c>
      <c r="F5501" t="s">
        <v>2</v>
      </c>
      <c r="G5501" t="s">
        <v>45732</v>
      </c>
      <c r="H5501" t="s">
        <v>1981</v>
      </c>
      <c r="I5501" t="s">
        <v>45733</v>
      </c>
      <c r="J5501" t="s">
        <v>2049</v>
      </c>
      <c r="K5501" t="s">
        <v>10848</v>
      </c>
      <c r="L5501" t="s">
        <v>45734</v>
      </c>
      <c r="M5501" t="s">
        <v>33567</v>
      </c>
    </row>
    <row r="5502" spans="1:13">
      <c r="A5502" t="s">
        <v>177</v>
      </c>
      <c r="B5502" t="s">
        <v>177</v>
      </c>
      <c r="C5502" t="s">
        <v>2161</v>
      </c>
      <c r="D5502" t="s">
        <v>163</v>
      </c>
      <c r="E5502" t="s">
        <v>762</v>
      </c>
      <c r="F5502" t="s">
        <v>4</v>
      </c>
      <c r="G5502" t="s">
        <v>45735</v>
      </c>
      <c r="H5502" t="s">
        <v>1961</v>
      </c>
      <c r="I5502" t="s">
        <v>45736</v>
      </c>
      <c r="J5502" t="s">
        <v>1592</v>
      </c>
      <c r="K5502" t="s">
        <v>14708</v>
      </c>
      <c r="L5502" t="s">
        <v>45737</v>
      </c>
      <c r="M5502" t="s">
        <v>28477</v>
      </c>
    </row>
    <row r="5503" spans="1:13">
      <c r="A5503" t="s">
        <v>177</v>
      </c>
      <c r="B5503" t="s">
        <v>177</v>
      </c>
      <c r="C5503" t="s">
        <v>2161</v>
      </c>
      <c r="D5503" t="s">
        <v>163</v>
      </c>
      <c r="E5503" t="s">
        <v>762</v>
      </c>
      <c r="F5503" t="s">
        <v>11</v>
      </c>
      <c r="G5503" t="s">
        <v>45738</v>
      </c>
      <c r="H5503" t="s">
        <v>1590</v>
      </c>
      <c r="I5503" t="s">
        <v>45595</v>
      </c>
      <c r="J5503" t="s">
        <v>3800</v>
      </c>
      <c r="K5503" t="s">
        <v>3808</v>
      </c>
      <c r="L5503" t="s">
        <v>30094</v>
      </c>
      <c r="M5503" t="s">
        <v>45739</v>
      </c>
    </row>
    <row r="5504" spans="1:13">
      <c r="A5504" t="s">
        <v>177</v>
      </c>
      <c r="B5504" t="s">
        <v>177</v>
      </c>
      <c r="C5504" t="s">
        <v>2161</v>
      </c>
      <c r="D5504" t="s">
        <v>163</v>
      </c>
      <c r="E5504" t="s">
        <v>762</v>
      </c>
      <c r="F5504" t="s">
        <v>20</v>
      </c>
      <c r="G5504" t="s">
        <v>45740</v>
      </c>
      <c r="H5504" t="s">
        <v>1504</v>
      </c>
      <c r="I5504" t="s">
        <v>45577</v>
      </c>
      <c r="J5504" t="s">
        <v>1482</v>
      </c>
      <c r="K5504" t="s">
        <v>45616</v>
      </c>
      <c r="L5504" t="s">
        <v>24911</v>
      </c>
      <c r="M5504" t="s">
        <v>45741</v>
      </c>
    </row>
    <row r="5505" spans="1:13">
      <c r="A5505" t="s">
        <v>177</v>
      </c>
      <c r="B5505" t="s">
        <v>177</v>
      </c>
      <c r="C5505" t="s">
        <v>2161</v>
      </c>
      <c r="D5505" t="s">
        <v>163</v>
      </c>
      <c r="E5505" t="s">
        <v>770</v>
      </c>
      <c r="F5505" t="s">
        <v>3</v>
      </c>
      <c r="G5505" t="s">
        <v>45742</v>
      </c>
      <c r="H5505" t="s">
        <v>2781</v>
      </c>
      <c r="I5505" t="s">
        <v>45712</v>
      </c>
      <c r="J5505" t="s">
        <v>2134</v>
      </c>
      <c r="K5505" t="s">
        <v>6124</v>
      </c>
      <c r="L5505" t="s">
        <v>45743</v>
      </c>
      <c r="M5505" t="s">
        <v>45744</v>
      </c>
    </row>
    <row r="5506" spans="1:13">
      <c r="A5506" t="s">
        <v>177</v>
      </c>
      <c r="B5506" t="s">
        <v>177</v>
      </c>
      <c r="C5506" t="s">
        <v>2161</v>
      </c>
      <c r="D5506" t="s">
        <v>163</v>
      </c>
      <c r="E5506" t="s">
        <v>770</v>
      </c>
      <c r="F5506" t="s">
        <v>10</v>
      </c>
      <c r="G5506" t="s">
        <v>45745</v>
      </c>
      <c r="H5506" t="s">
        <v>3221</v>
      </c>
      <c r="I5506" t="s">
        <v>45746</v>
      </c>
      <c r="J5506" t="s">
        <v>2544</v>
      </c>
      <c r="K5506" t="s">
        <v>45684</v>
      </c>
      <c r="L5506" t="s">
        <v>45747</v>
      </c>
      <c r="M5506" t="s">
        <v>45748</v>
      </c>
    </row>
    <row r="5507" spans="1:13">
      <c r="A5507" t="s">
        <v>177</v>
      </c>
      <c r="B5507" t="s">
        <v>177</v>
      </c>
      <c r="C5507" t="s">
        <v>2161</v>
      </c>
      <c r="D5507" t="s">
        <v>163</v>
      </c>
      <c r="E5507" t="s">
        <v>770</v>
      </c>
      <c r="F5507" t="s">
        <v>2</v>
      </c>
      <c r="G5507" t="s">
        <v>45749</v>
      </c>
      <c r="H5507" t="s">
        <v>2134</v>
      </c>
      <c r="I5507" t="s">
        <v>45569</v>
      </c>
      <c r="J5507" t="s">
        <v>1810</v>
      </c>
      <c r="K5507" t="s">
        <v>45558</v>
      </c>
      <c r="L5507" t="s">
        <v>35172</v>
      </c>
      <c r="M5507" t="s">
        <v>45750</v>
      </c>
    </row>
    <row r="5508" spans="1:13">
      <c r="A5508" t="s">
        <v>177</v>
      </c>
      <c r="B5508" t="s">
        <v>177</v>
      </c>
      <c r="C5508" t="s">
        <v>2161</v>
      </c>
      <c r="D5508" t="s">
        <v>163</v>
      </c>
      <c r="E5508" t="s">
        <v>770</v>
      </c>
      <c r="F5508" t="s">
        <v>4</v>
      </c>
      <c r="G5508" t="s">
        <v>45751</v>
      </c>
      <c r="H5508" t="s">
        <v>1613</v>
      </c>
      <c r="I5508" t="s">
        <v>45752</v>
      </c>
      <c r="J5508" t="s">
        <v>1504</v>
      </c>
      <c r="K5508" t="s">
        <v>45596</v>
      </c>
      <c r="L5508" t="s">
        <v>45753</v>
      </c>
      <c r="M5508" t="s">
        <v>25458</v>
      </c>
    </row>
    <row r="5509" spans="1:13">
      <c r="A5509" t="s">
        <v>177</v>
      </c>
      <c r="B5509" t="s">
        <v>177</v>
      </c>
      <c r="C5509" t="s">
        <v>2161</v>
      </c>
      <c r="D5509" t="s">
        <v>163</v>
      </c>
      <c r="E5509" t="s">
        <v>770</v>
      </c>
      <c r="F5509" t="s">
        <v>11</v>
      </c>
      <c r="G5509" t="s">
        <v>45754</v>
      </c>
      <c r="H5509" t="s">
        <v>1547</v>
      </c>
      <c r="I5509" t="s">
        <v>45636</v>
      </c>
      <c r="J5509" t="s">
        <v>1482</v>
      </c>
      <c r="K5509" t="s">
        <v>45616</v>
      </c>
      <c r="L5509" t="s">
        <v>16733</v>
      </c>
      <c r="M5509" t="s">
        <v>9468</v>
      </c>
    </row>
    <row r="5510" spans="1:13">
      <c r="A5510" t="s">
        <v>177</v>
      </c>
      <c r="B5510" t="s">
        <v>177</v>
      </c>
      <c r="C5510" t="s">
        <v>2161</v>
      </c>
      <c r="D5510" t="s">
        <v>163</v>
      </c>
      <c r="E5510" t="s">
        <v>770</v>
      </c>
      <c r="F5510" t="s">
        <v>20</v>
      </c>
      <c r="G5510" t="s">
        <v>45755</v>
      </c>
      <c r="H5510" t="s">
        <v>1504</v>
      </c>
      <c r="I5510" t="s">
        <v>45577</v>
      </c>
      <c r="J5510" t="s">
        <v>1482</v>
      </c>
      <c r="K5510" t="s">
        <v>45616</v>
      </c>
      <c r="L5510" t="s">
        <v>24911</v>
      </c>
      <c r="M5510" t="s">
        <v>45756</v>
      </c>
    </row>
    <row r="5511" spans="1:13">
      <c r="A5511" t="s">
        <v>177</v>
      </c>
      <c r="B5511" t="s">
        <v>177</v>
      </c>
      <c r="C5511" t="s">
        <v>2161</v>
      </c>
      <c r="D5511" t="s">
        <v>163</v>
      </c>
      <c r="E5511" t="s">
        <v>778</v>
      </c>
      <c r="F5511" t="s">
        <v>3</v>
      </c>
      <c r="G5511" t="s">
        <v>45757</v>
      </c>
      <c r="H5511" t="s">
        <v>3056</v>
      </c>
      <c r="I5511" t="s">
        <v>45758</v>
      </c>
      <c r="J5511" t="s">
        <v>2615</v>
      </c>
      <c r="K5511" t="s">
        <v>45759</v>
      </c>
      <c r="L5511" t="s">
        <v>45760</v>
      </c>
      <c r="M5511" t="s">
        <v>45761</v>
      </c>
    </row>
    <row r="5512" spans="1:13">
      <c r="A5512" t="s">
        <v>177</v>
      </c>
      <c r="B5512" t="s">
        <v>177</v>
      </c>
      <c r="C5512" t="s">
        <v>2161</v>
      </c>
      <c r="D5512" t="s">
        <v>163</v>
      </c>
      <c r="E5512" t="s">
        <v>778</v>
      </c>
      <c r="F5512" t="s">
        <v>10</v>
      </c>
      <c r="G5512" t="s">
        <v>45762</v>
      </c>
      <c r="H5512" t="s">
        <v>2542</v>
      </c>
      <c r="I5512" t="s">
        <v>45668</v>
      </c>
      <c r="J5512" t="s">
        <v>1360</v>
      </c>
      <c r="K5512" t="s">
        <v>45680</v>
      </c>
      <c r="L5512" t="s">
        <v>44037</v>
      </c>
      <c r="M5512" t="s">
        <v>28328</v>
      </c>
    </row>
    <row r="5513" spans="1:13">
      <c r="A5513" t="s">
        <v>177</v>
      </c>
      <c r="B5513" t="s">
        <v>177</v>
      </c>
      <c r="C5513" t="s">
        <v>2161</v>
      </c>
      <c r="D5513" t="s">
        <v>163</v>
      </c>
      <c r="E5513" t="s">
        <v>778</v>
      </c>
      <c r="F5513" t="s">
        <v>2</v>
      </c>
      <c r="G5513" t="s">
        <v>45763</v>
      </c>
      <c r="H5513" t="s">
        <v>1742</v>
      </c>
      <c r="I5513" t="s">
        <v>45764</v>
      </c>
      <c r="J5513" t="s">
        <v>1744</v>
      </c>
      <c r="K5513" t="s">
        <v>5805</v>
      </c>
      <c r="L5513" t="s">
        <v>29749</v>
      </c>
      <c r="M5513" t="s">
        <v>45765</v>
      </c>
    </row>
    <row r="5514" spans="1:13">
      <c r="A5514" t="s">
        <v>177</v>
      </c>
      <c r="B5514" t="s">
        <v>177</v>
      </c>
      <c r="C5514" t="s">
        <v>2161</v>
      </c>
      <c r="D5514" t="s">
        <v>163</v>
      </c>
      <c r="E5514" t="s">
        <v>778</v>
      </c>
      <c r="F5514" t="s">
        <v>4</v>
      </c>
      <c r="G5514" t="s">
        <v>45766</v>
      </c>
      <c r="H5514" t="s">
        <v>1053</v>
      </c>
      <c r="I5514" t="s">
        <v>45767</v>
      </c>
      <c r="J5514" t="s">
        <v>1482</v>
      </c>
      <c r="K5514" t="s">
        <v>45616</v>
      </c>
      <c r="L5514" t="s">
        <v>27417</v>
      </c>
      <c r="M5514" t="s">
        <v>13449</v>
      </c>
    </row>
    <row r="5515" spans="1:13">
      <c r="A5515" t="s">
        <v>177</v>
      </c>
      <c r="B5515" t="s">
        <v>177</v>
      </c>
      <c r="C5515" t="s">
        <v>2161</v>
      </c>
      <c r="D5515" t="s">
        <v>163</v>
      </c>
      <c r="E5515" t="s">
        <v>778</v>
      </c>
      <c r="F5515" t="s">
        <v>11</v>
      </c>
      <c r="G5515" t="s">
        <v>45768</v>
      </c>
      <c r="H5515" t="s">
        <v>1504</v>
      </c>
      <c r="I5515" t="s">
        <v>45577</v>
      </c>
      <c r="J5515" t="s">
        <v>3800</v>
      </c>
      <c r="K5515" t="s">
        <v>3808</v>
      </c>
      <c r="L5515" t="s">
        <v>14162</v>
      </c>
      <c r="M5515" t="s">
        <v>5093</v>
      </c>
    </row>
    <row r="5516" spans="1:13">
      <c r="A5516" t="s">
        <v>177</v>
      </c>
      <c r="B5516" t="s">
        <v>177</v>
      </c>
      <c r="C5516" t="s">
        <v>2161</v>
      </c>
      <c r="D5516" t="s">
        <v>164</v>
      </c>
      <c r="E5516" t="s">
        <v>785</v>
      </c>
      <c r="F5516" t="s">
        <v>3</v>
      </c>
      <c r="G5516" t="s">
        <v>45769</v>
      </c>
      <c r="H5516" t="s">
        <v>1698</v>
      </c>
      <c r="I5516" t="s">
        <v>31681</v>
      </c>
      <c r="J5516" t="s">
        <v>1592</v>
      </c>
      <c r="K5516" t="s">
        <v>45770</v>
      </c>
      <c r="L5516" t="s">
        <v>15432</v>
      </c>
      <c r="M5516" t="s">
        <v>45771</v>
      </c>
    </row>
    <row r="5517" spans="1:13">
      <c r="A5517" t="s">
        <v>177</v>
      </c>
      <c r="B5517" t="s">
        <v>177</v>
      </c>
      <c r="C5517" t="s">
        <v>2161</v>
      </c>
      <c r="D5517" t="s">
        <v>164</v>
      </c>
      <c r="E5517" t="s">
        <v>785</v>
      </c>
      <c r="F5517" t="s">
        <v>10</v>
      </c>
      <c r="G5517" t="s">
        <v>45772</v>
      </c>
      <c r="H5517" t="s">
        <v>1810</v>
      </c>
      <c r="I5517" t="s">
        <v>45773</v>
      </c>
      <c r="J5517" t="s">
        <v>1547</v>
      </c>
      <c r="K5517" t="s">
        <v>45774</v>
      </c>
      <c r="L5517" t="s">
        <v>45775</v>
      </c>
      <c r="M5517" t="s">
        <v>45776</v>
      </c>
    </row>
    <row r="5518" spans="1:13">
      <c r="A5518" t="s">
        <v>177</v>
      </c>
      <c r="B5518" t="s">
        <v>177</v>
      </c>
      <c r="C5518" t="s">
        <v>2161</v>
      </c>
      <c r="D5518" t="s">
        <v>164</v>
      </c>
      <c r="E5518" t="s">
        <v>785</v>
      </c>
      <c r="F5518" t="s">
        <v>2</v>
      </c>
      <c r="G5518" t="s">
        <v>45777</v>
      </c>
      <c r="H5518" t="s">
        <v>1786</v>
      </c>
      <c r="I5518" t="s">
        <v>45778</v>
      </c>
      <c r="J5518" t="s">
        <v>1546</v>
      </c>
      <c r="K5518" t="s">
        <v>14953</v>
      </c>
      <c r="L5518" t="s">
        <v>26276</v>
      </c>
      <c r="M5518" t="s">
        <v>41477</v>
      </c>
    </row>
    <row r="5519" spans="1:13">
      <c r="A5519" t="s">
        <v>177</v>
      </c>
      <c r="B5519" t="s">
        <v>177</v>
      </c>
      <c r="C5519" t="s">
        <v>2161</v>
      </c>
      <c r="D5519" t="s">
        <v>164</v>
      </c>
      <c r="E5519" t="s">
        <v>785</v>
      </c>
      <c r="F5519" t="s">
        <v>4</v>
      </c>
      <c r="G5519" t="s">
        <v>45779</v>
      </c>
      <c r="H5519" t="s">
        <v>1657</v>
      </c>
      <c r="I5519" t="s">
        <v>12199</v>
      </c>
      <c r="J5519" t="s">
        <v>1051</v>
      </c>
      <c r="K5519" t="s">
        <v>45780</v>
      </c>
      <c r="L5519" t="s">
        <v>45781</v>
      </c>
      <c r="M5519" t="s">
        <v>25566</v>
      </c>
    </row>
    <row r="5520" spans="1:13">
      <c r="A5520" t="s">
        <v>177</v>
      </c>
      <c r="B5520" t="s">
        <v>177</v>
      </c>
      <c r="C5520" t="s">
        <v>2161</v>
      </c>
      <c r="D5520" t="s">
        <v>164</v>
      </c>
      <c r="E5520" t="s">
        <v>785</v>
      </c>
      <c r="F5520" t="s">
        <v>11</v>
      </c>
      <c r="G5520" t="s">
        <v>45782</v>
      </c>
      <c r="H5520" t="s">
        <v>1502</v>
      </c>
      <c r="I5520" t="s">
        <v>45783</v>
      </c>
      <c r="J5520" t="s">
        <v>3800</v>
      </c>
      <c r="K5520" t="s">
        <v>3808</v>
      </c>
      <c r="L5520" t="s">
        <v>6841</v>
      </c>
      <c r="M5520" t="s">
        <v>4949</v>
      </c>
    </row>
    <row r="5521" spans="1:13">
      <c r="A5521" t="s">
        <v>177</v>
      </c>
      <c r="B5521" t="s">
        <v>177</v>
      </c>
      <c r="C5521" t="s">
        <v>2161</v>
      </c>
      <c r="D5521" t="s">
        <v>164</v>
      </c>
      <c r="E5521" t="s">
        <v>793</v>
      </c>
      <c r="F5521" t="s">
        <v>3</v>
      </c>
      <c r="G5521" t="s">
        <v>45784</v>
      </c>
      <c r="H5521" t="s">
        <v>1786</v>
      </c>
      <c r="I5521" t="s">
        <v>45778</v>
      </c>
      <c r="J5521" t="s">
        <v>1502</v>
      </c>
      <c r="K5521" t="s">
        <v>17461</v>
      </c>
      <c r="L5521" t="s">
        <v>17190</v>
      </c>
      <c r="M5521" t="s">
        <v>27291</v>
      </c>
    </row>
    <row r="5522" spans="1:13">
      <c r="A5522" t="s">
        <v>177</v>
      </c>
      <c r="B5522" t="s">
        <v>177</v>
      </c>
      <c r="C5522" t="s">
        <v>2161</v>
      </c>
      <c r="D5522" t="s">
        <v>164</v>
      </c>
      <c r="E5522" t="s">
        <v>793</v>
      </c>
      <c r="F5522" t="s">
        <v>10</v>
      </c>
      <c r="G5522" t="s">
        <v>45785</v>
      </c>
      <c r="H5522" t="s">
        <v>1831</v>
      </c>
      <c r="I5522" t="s">
        <v>13128</v>
      </c>
      <c r="J5522" t="s">
        <v>1547</v>
      </c>
      <c r="K5522" t="s">
        <v>45774</v>
      </c>
      <c r="L5522" t="s">
        <v>19650</v>
      </c>
      <c r="M5522" t="s">
        <v>24911</v>
      </c>
    </row>
    <row r="5523" spans="1:13">
      <c r="A5523" t="s">
        <v>177</v>
      </c>
      <c r="B5523" t="s">
        <v>177</v>
      </c>
      <c r="C5523" t="s">
        <v>2161</v>
      </c>
      <c r="D5523" t="s">
        <v>164</v>
      </c>
      <c r="E5523" t="s">
        <v>793</v>
      </c>
      <c r="F5523" t="s">
        <v>2</v>
      </c>
      <c r="G5523" t="s">
        <v>45786</v>
      </c>
      <c r="H5523" t="s">
        <v>1721</v>
      </c>
      <c r="I5523" t="s">
        <v>45787</v>
      </c>
      <c r="J5523" t="s">
        <v>1482</v>
      </c>
      <c r="K5523" t="s">
        <v>14939</v>
      </c>
      <c r="L5523" t="s">
        <v>27439</v>
      </c>
      <c r="M5523" t="s">
        <v>25529</v>
      </c>
    </row>
    <row r="5524" spans="1:13">
      <c r="A5524" t="s">
        <v>177</v>
      </c>
      <c r="B5524" t="s">
        <v>177</v>
      </c>
      <c r="C5524" t="s">
        <v>2161</v>
      </c>
      <c r="D5524" t="s">
        <v>164</v>
      </c>
      <c r="E5524" t="s">
        <v>793</v>
      </c>
      <c r="F5524" t="s">
        <v>4</v>
      </c>
      <c r="G5524" t="s">
        <v>45788</v>
      </c>
      <c r="H5524" t="s">
        <v>1547</v>
      </c>
      <c r="I5524" t="s">
        <v>7542</v>
      </c>
      <c r="J5524" t="s">
        <v>1051</v>
      </c>
      <c r="K5524" t="s">
        <v>45780</v>
      </c>
      <c r="L5524" t="s">
        <v>32213</v>
      </c>
      <c r="M5524" t="s">
        <v>45789</v>
      </c>
    </row>
    <row r="5525" spans="1:13">
      <c r="A5525" t="s">
        <v>177</v>
      </c>
      <c r="B5525" t="s">
        <v>177</v>
      </c>
      <c r="C5525" t="s">
        <v>2161</v>
      </c>
      <c r="D5525" t="s">
        <v>164</v>
      </c>
      <c r="E5525" t="s">
        <v>793</v>
      </c>
      <c r="F5525" t="s">
        <v>20</v>
      </c>
      <c r="G5525" t="s">
        <v>45790</v>
      </c>
      <c r="H5525" t="s">
        <v>1482</v>
      </c>
      <c r="I5525" t="s">
        <v>45791</v>
      </c>
      <c r="J5525" t="s">
        <v>3800</v>
      </c>
      <c r="K5525" t="s">
        <v>3808</v>
      </c>
      <c r="L5525" t="s">
        <v>32401</v>
      </c>
      <c r="M5525" t="s">
        <v>4339</v>
      </c>
    </row>
    <row r="5526" spans="1:13">
      <c r="A5526" t="s">
        <v>177</v>
      </c>
      <c r="B5526" t="s">
        <v>177</v>
      </c>
      <c r="C5526" t="s">
        <v>2161</v>
      </c>
      <c r="D5526" t="s">
        <v>164</v>
      </c>
      <c r="E5526" t="s">
        <v>801</v>
      </c>
      <c r="F5526" t="s">
        <v>3</v>
      </c>
      <c r="G5526" t="s">
        <v>45792</v>
      </c>
      <c r="H5526" t="s">
        <v>2114</v>
      </c>
      <c r="I5526" t="s">
        <v>8301</v>
      </c>
      <c r="J5526" t="s">
        <v>1831</v>
      </c>
      <c r="K5526" t="s">
        <v>28469</v>
      </c>
      <c r="L5526" t="s">
        <v>45793</v>
      </c>
      <c r="M5526" t="s">
        <v>45794</v>
      </c>
    </row>
    <row r="5527" spans="1:13">
      <c r="A5527" t="s">
        <v>177</v>
      </c>
      <c r="B5527" t="s">
        <v>177</v>
      </c>
      <c r="C5527" t="s">
        <v>2161</v>
      </c>
      <c r="D5527" t="s">
        <v>164</v>
      </c>
      <c r="E5527" t="s">
        <v>801</v>
      </c>
      <c r="F5527" t="s">
        <v>10</v>
      </c>
      <c r="G5527" t="s">
        <v>45795</v>
      </c>
      <c r="H5527" t="s">
        <v>2050</v>
      </c>
      <c r="I5527" t="s">
        <v>45796</v>
      </c>
      <c r="J5527" t="s">
        <v>1786</v>
      </c>
      <c r="K5527" t="s">
        <v>45797</v>
      </c>
      <c r="L5527" t="s">
        <v>19935</v>
      </c>
      <c r="M5527" t="s">
        <v>45798</v>
      </c>
    </row>
    <row r="5528" spans="1:13">
      <c r="A5528" t="s">
        <v>177</v>
      </c>
      <c r="B5528" t="s">
        <v>177</v>
      </c>
      <c r="C5528" t="s">
        <v>2161</v>
      </c>
      <c r="D5528" t="s">
        <v>164</v>
      </c>
      <c r="E5528" t="s">
        <v>801</v>
      </c>
      <c r="F5528" t="s">
        <v>2</v>
      </c>
      <c r="G5528" t="s">
        <v>45799</v>
      </c>
      <c r="H5528" t="s">
        <v>1592</v>
      </c>
      <c r="I5528" t="s">
        <v>45800</v>
      </c>
      <c r="J5528" t="s">
        <v>1504</v>
      </c>
      <c r="K5528" t="s">
        <v>11833</v>
      </c>
      <c r="L5528" t="s">
        <v>16015</v>
      </c>
      <c r="M5528" t="s">
        <v>45801</v>
      </c>
    </row>
    <row r="5529" spans="1:13">
      <c r="A5529" t="s">
        <v>177</v>
      </c>
      <c r="B5529" t="s">
        <v>177</v>
      </c>
      <c r="C5529" t="s">
        <v>2161</v>
      </c>
      <c r="D5529" t="s">
        <v>164</v>
      </c>
      <c r="E5529" t="s">
        <v>801</v>
      </c>
      <c r="F5529" t="s">
        <v>4</v>
      </c>
      <c r="G5529" t="s">
        <v>45802</v>
      </c>
      <c r="H5529" t="s">
        <v>1482</v>
      </c>
      <c r="I5529" t="s">
        <v>45791</v>
      </c>
      <c r="J5529" t="s">
        <v>3800</v>
      </c>
      <c r="K5529" t="s">
        <v>3808</v>
      </c>
      <c r="L5529" t="s">
        <v>17084</v>
      </c>
      <c r="M5529" t="s">
        <v>1059</v>
      </c>
    </row>
    <row r="5530" spans="1:13">
      <c r="A5530" t="s">
        <v>177</v>
      </c>
      <c r="B5530" t="s">
        <v>177</v>
      </c>
      <c r="C5530" t="s">
        <v>2161</v>
      </c>
      <c r="D5530" t="s">
        <v>164</v>
      </c>
      <c r="E5530" t="s">
        <v>801</v>
      </c>
      <c r="F5530" t="s">
        <v>20</v>
      </c>
      <c r="G5530" t="s">
        <v>45803</v>
      </c>
      <c r="H5530" t="s">
        <v>1051</v>
      </c>
      <c r="I5530" t="s">
        <v>45804</v>
      </c>
      <c r="J5530" t="s">
        <v>1051</v>
      </c>
      <c r="K5530" t="s">
        <v>45780</v>
      </c>
      <c r="L5530" t="s">
        <v>24911</v>
      </c>
      <c r="M5530" t="s">
        <v>14063</v>
      </c>
    </row>
    <row r="5531" spans="1:13">
      <c r="A5531" t="s">
        <v>177</v>
      </c>
      <c r="B5531" t="s">
        <v>177</v>
      </c>
      <c r="C5531" t="s">
        <v>2161</v>
      </c>
      <c r="D5531" t="s">
        <v>164</v>
      </c>
      <c r="E5531" t="s">
        <v>809</v>
      </c>
      <c r="F5531" t="s">
        <v>3</v>
      </c>
      <c r="G5531" t="s">
        <v>45805</v>
      </c>
      <c r="H5531" t="s">
        <v>1936</v>
      </c>
      <c r="I5531" t="s">
        <v>45806</v>
      </c>
      <c r="J5531" t="s">
        <v>2384</v>
      </c>
      <c r="K5531" t="s">
        <v>45807</v>
      </c>
      <c r="L5531" t="s">
        <v>45808</v>
      </c>
      <c r="M5531" t="s">
        <v>45809</v>
      </c>
    </row>
    <row r="5532" spans="1:13">
      <c r="A5532" t="s">
        <v>177</v>
      </c>
      <c r="B5532" t="s">
        <v>177</v>
      </c>
      <c r="C5532" t="s">
        <v>2161</v>
      </c>
      <c r="D5532" t="s">
        <v>164</v>
      </c>
      <c r="E5532" t="s">
        <v>809</v>
      </c>
      <c r="F5532" t="s">
        <v>10</v>
      </c>
      <c r="G5532" t="s">
        <v>45810</v>
      </c>
      <c r="H5532" t="s">
        <v>1744</v>
      </c>
      <c r="I5532" t="s">
        <v>45811</v>
      </c>
      <c r="J5532" t="s">
        <v>1592</v>
      </c>
      <c r="K5532" t="s">
        <v>45770</v>
      </c>
      <c r="L5532" t="s">
        <v>16849</v>
      </c>
      <c r="M5532" t="s">
        <v>25746</v>
      </c>
    </row>
    <row r="5533" spans="1:13">
      <c r="A5533" t="s">
        <v>177</v>
      </c>
      <c r="B5533" t="s">
        <v>177</v>
      </c>
      <c r="C5533" t="s">
        <v>2161</v>
      </c>
      <c r="D5533" t="s">
        <v>164</v>
      </c>
      <c r="E5533" t="s">
        <v>809</v>
      </c>
      <c r="F5533" t="s">
        <v>2</v>
      </c>
      <c r="G5533" t="s">
        <v>45812</v>
      </c>
      <c r="H5533" t="s">
        <v>1053</v>
      </c>
      <c r="I5533" t="s">
        <v>13103</v>
      </c>
      <c r="J5533" t="s">
        <v>1502</v>
      </c>
      <c r="K5533" t="s">
        <v>17461</v>
      </c>
      <c r="L5533" t="s">
        <v>469</v>
      </c>
      <c r="M5533" t="s">
        <v>789</v>
      </c>
    </row>
    <row r="5534" spans="1:13">
      <c r="A5534" t="s">
        <v>177</v>
      </c>
      <c r="B5534" t="s">
        <v>177</v>
      </c>
      <c r="C5534" t="s">
        <v>2649</v>
      </c>
      <c r="D5534" t="s">
        <v>150</v>
      </c>
      <c r="E5534" t="s">
        <v>179</v>
      </c>
      <c r="F5534" t="s">
        <v>3</v>
      </c>
      <c r="G5534" t="s">
        <v>45813</v>
      </c>
      <c r="H5534" t="s">
        <v>1810</v>
      </c>
      <c r="I5534" t="s">
        <v>39360</v>
      </c>
      <c r="J5534" t="s">
        <v>1657</v>
      </c>
      <c r="K5534" t="s">
        <v>45814</v>
      </c>
      <c r="L5534" t="s">
        <v>16337</v>
      </c>
      <c r="M5534" t="s">
        <v>35296</v>
      </c>
    </row>
    <row r="5535" spans="1:13">
      <c r="A5535" t="s">
        <v>177</v>
      </c>
      <c r="B5535" t="s">
        <v>177</v>
      </c>
      <c r="C5535" t="s">
        <v>2649</v>
      </c>
      <c r="D5535" t="s">
        <v>150</v>
      </c>
      <c r="E5535" t="s">
        <v>179</v>
      </c>
      <c r="F5535" t="s">
        <v>10</v>
      </c>
      <c r="G5535" t="s">
        <v>45815</v>
      </c>
      <c r="H5535" t="s">
        <v>1807</v>
      </c>
      <c r="I5535" t="s">
        <v>39402</v>
      </c>
      <c r="J5535" t="s">
        <v>1742</v>
      </c>
      <c r="K5535" t="s">
        <v>45816</v>
      </c>
      <c r="L5535" t="s">
        <v>45817</v>
      </c>
      <c r="M5535" t="s">
        <v>35317</v>
      </c>
    </row>
    <row r="5536" spans="1:13">
      <c r="A5536" t="s">
        <v>177</v>
      </c>
      <c r="B5536" t="s">
        <v>177</v>
      </c>
      <c r="C5536" t="s">
        <v>2649</v>
      </c>
      <c r="D5536" t="s">
        <v>150</v>
      </c>
      <c r="E5536" t="s">
        <v>179</v>
      </c>
      <c r="F5536" t="s">
        <v>2</v>
      </c>
      <c r="G5536" t="s">
        <v>45818</v>
      </c>
      <c r="H5536" t="s">
        <v>2007</v>
      </c>
      <c r="I5536" t="s">
        <v>45819</v>
      </c>
      <c r="J5536" t="s">
        <v>1786</v>
      </c>
      <c r="K5536" t="s">
        <v>45820</v>
      </c>
      <c r="L5536" t="s">
        <v>26502</v>
      </c>
      <c r="M5536" t="s">
        <v>35426</v>
      </c>
    </row>
    <row r="5537" spans="1:13">
      <c r="A5537" t="s">
        <v>177</v>
      </c>
      <c r="B5537" t="s">
        <v>177</v>
      </c>
      <c r="C5537" t="s">
        <v>2649</v>
      </c>
      <c r="D5537" t="s">
        <v>150</v>
      </c>
      <c r="E5537" t="s">
        <v>179</v>
      </c>
      <c r="F5537" t="s">
        <v>4</v>
      </c>
      <c r="G5537" t="s">
        <v>45821</v>
      </c>
      <c r="H5537" t="s">
        <v>1721</v>
      </c>
      <c r="I5537" t="s">
        <v>45822</v>
      </c>
      <c r="J5537" t="s">
        <v>1051</v>
      </c>
      <c r="K5537" t="s">
        <v>8937</v>
      </c>
      <c r="L5537" t="s">
        <v>45823</v>
      </c>
      <c r="M5537" t="s">
        <v>11542</v>
      </c>
    </row>
    <row r="5538" spans="1:13">
      <c r="A5538" t="s">
        <v>177</v>
      </c>
      <c r="B5538" t="s">
        <v>177</v>
      </c>
      <c r="C5538" t="s">
        <v>2649</v>
      </c>
      <c r="D5538" t="s">
        <v>150</v>
      </c>
      <c r="E5538" t="s">
        <v>179</v>
      </c>
      <c r="F5538" t="s">
        <v>11</v>
      </c>
      <c r="G5538" t="s">
        <v>45824</v>
      </c>
      <c r="H5538" t="s">
        <v>1053</v>
      </c>
      <c r="I5538" t="s">
        <v>45825</v>
      </c>
      <c r="J5538" t="s">
        <v>3800</v>
      </c>
      <c r="K5538" t="s">
        <v>3808</v>
      </c>
      <c r="L5538" t="s">
        <v>25151</v>
      </c>
      <c r="M5538" t="s">
        <v>45826</v>
      </c>
    </row>
    <row r="5539" spans="1:13">
      <c r="A5539" t="s">
        <v>177</v>
      </c>
      <c r="B5539" t="s">
        <v>177</v>
      </c>
      <c r="C5539" t="s">
        <v>2649</v>
      </c>
      <c r="D5539" t="s">
        <v>150</v>
      </c>
      <c r="E5539" t="s">
        <v>179</v>
      </c>
      <c r="F5539" t="s">
        <v>20</v>
      </c>
      <c r="G5539" t="s">
        <v>45827</v>
      </c>
      <c r="H5539" t="s">
        <v>1721</v>
      </c>
      <c r="I5539" t="s">
        <v>45822</v>
      </c>
      <c r="J5539" t="s">
        <v>3800</v>
      </c>
      <c r="K5539" t="s">
        <v>3808</v>
      </c>
      <c r="L5539" t="s">
        <v>24862</v>
      </c>
      <c r="M5539" t="s">
        <v>11542</v>
      </c>
    </row>
    <row r="5540" spans="1:13">
      <c r="A5540" t="s">
        <v>177</v>
      </c>
      <c r="B5540" t="s">
        <v>177</v>
      </c>
      <c r="C5540" t="s">
        <v>2649</v>
      </c>
      <c r="D5540" t="s">
        <v>150</v>
      </c>
      <c r="E5540" t="s">
        <v>188</v>
      </c>
      <c r="F5540" t="s">
        <v>3</v>
      </c>
      <c r="G5540" t="s">
        <v>45828</v>
      </c>
      <c r="H5540" t="s">
        <v>2074</v>
      </c>
      <c r="I5540" t="s">
        <v>45829</v>
      </c>
      <c r="J5540" t="s">
        <v>1875</v>
      </c>
      <c r="K5540" t="s">
        <v>45830</v>
      </c>
      <c r="L5540" t="s">
        <v>45831</v>
      </c>
      <c r="M5540" t="s">
        <v>26743</v>
      </c>
    </row>
    <row r="5541" spans="1:13">
      <c r="A5541" t="s">
        <v>177</v>
      </c>
      <c r="B5541" t="s">
        <v>177</v>
      </c>
      <c r="C5541" t="s">
        <v>2649</v>
      </c>
      <c r="D5541" t="s">
        <v>150</v>
      </c>
      <c r="E5541" t="s">
        <v>188</v>
      </c>
      <c r="F5541" t="s">
        <v>10</v>
      </c>
      <c r="G5541" t="s">
        <v>45832</v>
      </c>
      <c r="H5541" t="s">
        <v>2646</v>
      </c>
      <c r="I5541" t="s">
        <v>16776</v>
      </c>
      <c r="J5541" t="s">
        <v>2050</v>
      </c>
      <c r="K5541" t="s">
        <v>45833</v>
      </c>
      <c r="L5541" t="s">
        <v>45834</v>
      </c>
      <c r="M5541" t="s">
        <v>45835</v>
      </c>
    </row>
    <row r="5542" spans="1:13">
      <c r="A5542" t="s">
        <v>177</v>
      </c>
      <c r="B5542" t="s">
        <v>177</v>
      </c>
      <c r="C5542" t="s">
        <v>2649</v>
      </c>
      <c r="D5542" t="s">
        <v>150</v>
      </c>
      <c r="E5542" t="s">
        <v>188</v>
      </c>
      <c r="F5542" t="s">
        <v>2</v>
      </c>
      <c r="G5542" t="s">
        <v>45836</v>
      </c>
      <c r="H5542" t="s">
        <v>2007</v>
      </c>
      <c r="I5542" t="s">
        <v>45819</v>
      </c>
      <c r="J5542" t="s">
        <v>1590</v>
      </c>
      <c r="K5542" t="s">
        <v>45837</v>
      </c>
      <c r="L5542" t="s">
        <v>26502</v>
      </c>
      <c r="M5542" t="s">
        <v>34923</v>
      </c>
    </row>
    <row r="5543" spans="1:13">
      <c r="A5543" t="s">
        <v>177</v>
      </c>
      <c r="B5543" t="s">
        <v>177</v>
      </c>
      <c r="C5543" t="s">
        <v>2649</v>
      </c>
      <c r="D5543" t="s">
        <v>150</v>
      </c>
      <c r="E5543" t="s">
        <v>188</v>
      </c>
      <c r="F5543" t="s">
        <v>4</v>
      </c>
      <c r="G5543" t="s">
        <v>45838</v>
      </c>
      <c r="H5543" t="s">
        <v>1592</v>
      </c>
      <c r="I5543" t="s">
        <v>39380</v>
      </c>
      <c r="J5543" t="s">
        <v>1502</v>
      </c>
      <c r="K5543" t="s">
        <v>45839</v>
      </c>
      <c r="L5543" t="s">
        <v>18398</v>
      </c>
      <c r="M5543" t="s">
        <v>45840</v>
      </c>
    </row>
    <row r="5544" spans="1:13">
      <c r="A5544" t="s">
        <v>177</v>
      </c>
      <c r="B5544" t="s">
        <v>177</v>
      </c>
      <c r="C5544" t="s">
        <v>2649</v>
      </c>
      <c r="D5544" t="s">
        <v>150</v>
      </c>
      <c r="E5544" t="s">
        <v>188</v>
      </c>
      <c r="F5544" t="s">
        <v>11</v>
      </c>
      <c r="G5544" t="s">
        <v>45841</v>
      </c>
      <c r="H5544" t="s">
        <v>1502</v>
      </c>
      <c r="I5544" t="s">
        <v>12374</v>
      </c>
      <c r="J5544" t="s">
        <v>3800</v>
      </c>
      <c r="K5544" t="s">
        <v>3808</v>
      </c>
      <c r="L5544" t="s">
        <v>25457</v>
      </c>
      <c r="M5544" t="s">
        <v>11219</v>
      </c>
    </row>
    <row r="5545" spans="1:13">
      <c r="A5545" t="s">
        <v>177</v>
      </c>
      <c r="B5545" t="s">
        <v>177</v>
      </c>
      <c r="C5545" t="s">
        <v>2649</v>
      </c>
      <c r="D5545" t="s">
        <v>150</v>
      </c>
      <c r="E5545" t="s">
        <v>188</v>
      </c>
      <c r="F5545" t="s">
        <v>20</v>
      </c>
      <c r="G5545" t="s">
        <v>45842</v>
      </c>
      <c r="H5545" t="s">
        <v>1786</v>
      </c>
      <c r="I5545" t="s">
        <v>9264</v>
      </c>
      <c r="J5545" t="s">
        <v>1502</v>
      </c>
      <c r="K5545" t="s">
        <v>45839</v>
      </c>
      <c r="L5545" t="s">
        <v>25565</v>
      </c>
      <c r="M5545" t="s">
        <v>35212</v>
      </c>
    </row>
    <row r="5546" spans="1:13">
      <c r="A5546" t="s">
        <v>177</v>
      </c>
      <c r="B5546" t="s">
        <v>177</v>
      </c>
      <c r="C5546" t="s">
        <v>2649</v>
      </c>
      <c r="D5546" t="s">
        <v>150</v>
      </c>
      <c r="E5546" t="s">
        <v>197</v>
      </c>
      <c r="F5546" t="s">
        <v>3</v>
      </c>
      <c r="G5546" t="s">
        <v>45843</v>
      </c>
      <c r="H5546" t="s">
        <v>1742</v>
      </c>
      <c r="I5546" t="s">
        <v>31136</v>
      </c>
      <c r="J5546" t="s">
        <v>2007</v>
      </c>
      <c r="K5546" t="s">
        <v>2665</v>
      </c>
      <c r="L5546" t="s">
        <v>45844</v>
      </c>
      <c r="M5546" t="s">
        <v>45845</v>
      </c>
    </row>
    <row r="5547" spans="1:13">
      <c r="A5547" t="s">
        <v>177</v>
      </c>
      <c r="B5547" t="s">
        <v>177</v>
      </c>
      <c r="C5547" t="s">
        <v>2649</v>
      </c>
      <c r="D5547" t="s">
        <v>150</v>
      </c>
      <c r="E5547" t="s">
        <v>197</v>
      </c>
      <c r="F5547" t="s">
        <v>10</v>
      </c>
      <c r="G5547" t="s">
        <v>45846</v>
      </c>
      <c r="H5547" t="s">
        <v>1360</v>
      </c>
      <c r="I5547" t="s">
        <v>45847</v>
      </c>
      <c r="J5547" t="s">
        <v>2029</v>
      </c>
      <c r="K5547" t="s">
        <v>14338</v>
      </c>
      <c r="L5547" t="s">
        <v>38467</v>
      </c>
      <c r="M5547" t="s">
        <v>45848</v>
      </c>
    </row>
    <row r="5548" spans="1:13">
      <c r="A5548" t="s">
        <v>177</v>
      </c>
      <c r="B5548" t="s">
        <v>177</v>
      </c>
      <c r="C5548" t="s">
        <v>2649</v>
      </c>
      <c r="D5548" t="s">
        <v>150</v>
      </c>
      <c r="E5548" t="s">
        <v>197</v>
      </c>
      <c r="F5548" t="s">
        <v>2</v>
      </c>
      <c r="G5548" t="s">
        <v>45849</v>
      </c>
      <c r="H5548" t="s">
        <v>1590</v>
      </c>
      <c r="I5548" t="s">
        <v>39393</v>
      </c>
      <c r="J5548" t="s">
        <v>1547</v>
      </c>
      <c r="K5548" t="s">
        <v>45850</v>
      </c>
      <c r="L5548" t="s">
        <v>26228</v>
      </c>
      <c r="M5548" t="s">
        <v>43174</v>
      </c>
    </row>
    <row r="5549" spans="1:13">
      <c r="A5549" t="s">
        <v>177</v>
      </c>
      <c r="B5549" t="s">
        <v>177</v>
      </c>
      <c r="C5549" t="s">
        <v>2649</v>
      </c>
      <c r="D5549" t="s">
        <v>150</v>
      </c>
      <c r="E5549" t="s">
        <v>197</v>
      </c>
      <c r="F5549" t="s">
        <v>4</v>
      </c>
      <c r="G5549" t="s">
        <v>45851</v>
      </c>
      <c r="H5549" t="s">
        <v>1482</v>
      </c>
      <c r="I5549" t="s">
        <v>39383</v>
      </c>
      <c r="J5549" t="s">
        <v>1051</v>
      </c>
      <c r="K5549" t="s">
        <v>8937</v>
      </c>
      <c r="L5549" t="s">
        <v>9580</v>
      </c>
      <c r="M5549" t="s">
        <v>9413</v>
      </c>
    </row>
    <row r="5550" spans="1:13">
      <c r="A5550" t="s">
        <v>177</v>
      </c>
      <c r="B5550" t="s">
        <v>177</v>
      </c>
      <c r="C5550" t="s">
        <v>2649</v>
      </c>
      <c r="D5550" t="s">
        <v>150</v>
      </c>
      <c r="E5550" t="s">
        <v>197</v>
      </c>
      <c r="F5550" t="s">
        <v>11</v>
      </c>
      <c r="G5550" t="s">
        <v>45852</v>
      </c>
      <c r="H5550" t="s">
        <v>1592</v>
      </c>
      <c r="I5550" t="s">
        <v>39380</v>
      </c>
      <c r="J5550" t="s">
        <v>3800</v>
      </c>
      <c r="K5550" t="s">
        <v>3808</v>
      </c>
      <c r="L5550" t="s">
        <v>24911</v>
      </c>
      <c r="M5550" t="s">
        <v>26617</v>
      </c>
    </row>
    <row r="5551" spans="1:13">
      <c r="A5551" t="s">
        <v>177</v>
      </c>
      <c r="B5551" t="s">
        <v>177</v>
      </c>
      <c r="C5551" t="s">
        <v>2649</v>
      </c>
      <c r="D5551" t="s">
        <v>150</v>
      </c>
      <c r="E5551" t="s">
        <v>197</v>
      </c>
      <c r="F5551" t="s">
        <v>20</v>
      </c>
      <c r="G5551" t="s">
        <v>45853</v>
      </c>
      <c r="H5551" t="s">
        <v>1547</v>
      </c>
      <c r="I5551" t="s">
        <v>45854</v>
      </c>
      <c r="J5551" t="s">
        <v>1051</v>
      </c>
      <c r="K5551" t="s">
        <v>8937</v>
      </c>
      <c r="L5551" t="s">
        <v>16711</v>
      </c>
      <c r="M5551" t="s">
        <v>4831</v>
      </c>
    </row>
    <row r="5552" spans="1:13">
      <c r="A5552" t="s">
        <v>177</v>
      </c>
      <c r="B5552" t="s">
        <v>177</v>
      </c>
      <c r="C5552" t="s">
        <v>2649</v>
      </c>
      <c r="D5552" t="s">
        <v>150</v>
      </c>
      <c r="E5552" t="s">
        <v>206</v>
      </c>
      <c r="F5552" t="s">
        <v>3</v>
      </c>
      <c r="G5552" t="s">
        <v>45855</v>
      </c>
      <c r="H5552" t="s">
        <v>2050</v>
      </c>
      <c r="I5552" t="s">
        <v>45856</v>
      </c>
      <c r="J5552" t="s">
        <v>2029</v>
      </c>
      <c r="K5552" t="s">
        <v>14338</v>
      </c>
      <c r="L5552" t="s">
        <v>32213</v>
      </c>
      <c r="M5552" t="s">
        <v>37448</v>
      </c>
    </row>
    <row r="5553" spans="1:13">
      <c r="A5553" t="s">
        <v>177</v>
      </c>
      <c r="B5553" t="s">
        <v>177</v>
      </c>
      <c r="C5553" t="s">
        <v>2649</v>
      </c>
      <c r="D5553" t="s">
        <v>150</v>
      </c>
      <c r="E5553" t="s">
        <v>206</v>
      </c>
      <c r="F5553" t="s">
        <v>10</v>
      </c>
      <c r="G5553" t="s">
        <v>45857</v>
      </c>
      <c r="H5553" t="s">
        <v>1875</v>
      </c>
      <c r="I5553" t="s">
        <v>45858</v>
      </c>
      <c r="J5553" t="s">
        <v>1764</v>
      </c>
      <c r="K5553" t="s">
        <v>10644</v>
      </c>
      <c r="L5553" t="s">
        <v>45053</v>
      </c>
      <c r="M5553" t="s">
        <v>36429</v>
      </c>
    </row>
    <row r="5554" spans="1:13">
      <c r="A5554" t="s">
        <v>177</v>
      </c>
      <c r="B5554" t="s">
        <v>177</v>
      </c>
      <c r="C5554" t="s">
        <v>2649</v>
      </c>
      <c r="D5554" t="s">
        <v>150</v>
      </c>
      <c r="E5554" t="s">
        <v>206</v>
      </c>
      <c r="F5554" t="s">
        <v>2</v>
      </c>
      <c r="G5554" t="s">
        <v>45859</v>
      </c>
      <c r="H5554" t="s">
        <v>1482</v>
      </c>
      <c r="I5554" t="s">
        <v>39383</v>
      </c>
      <c r="J5554" t="s">
        <v>1051</v>
      </c>
      <c r="K5554" t="s">
        <v>8937</v>
      </c>
      <c r="L5554" t="s">
        <v>30219</v>
      </c>
      <c r="M5554" t="s">
        <v>11789</v>
      </c>
    </row>
    <row r="5555" spans="1:13">
      <c r="A5555" t="s">
        <v>177</v>
      </c>
      <c r="B5555" t="s">
        <v>177</v>
      </c>
      <c r="C5555" t="s">
        <v>2649</v>
      </c>
      <c r="D5555" t="s">
        <v>150</v>
      </c>
      <c r="E5555" t="s">
        <v>206</v>
      </c>
      <c r="F5555" t="s">
        <v>4</v>
      </c>
      <c r="G5555" t="s">
        <v>45860</v>
      </c>
      <c r="H5555" t="s">
        <v>1051</v>
      </c>
      <c r="I5555" t="s">
        <v>45861</v>
      </c>
      <c r="J5555" t="s">
        <v>3800</v>
      </c>
      <c r="K5555" t="s">
        <v>3808</v>
      </c>
      <c r="L5555" t="s">
        <v>1427</v>
      </c>
      <c r="M5555" t="s">
        <v>7856</v>
      </c>
    </row>
    <row r="5556" spans="1:13">
      <c r="A5556" t="s">
        <v>177</v>
      </c>
      <c r="B5556" t="s">
        <v>177</v>
      </c>
      <c r="C5556" t="s">
        <v>2649</v>
      </c>
      <c r="D5556" t="s">
        <v>150</v>
      </c>
      <c r="E5556" t="s">
        <v>206</v>
      </c>
      <c r="F5556" t="s">
        <v>11</v>
      </c>
      <c r="G5556" t="s">
        <v>45862</v>
      </c>
      <c r="H5556" t="s">
        <v>1051</v>
      </c>
      <c r="I5556" t="s">
        <v>45861</v>
      </c>
      <c r="J5556" t="s">
        <v>3800</v>
      </c>
      <c r="K5556" t="s">
        <v>3808</v>
      </c>
      <c r="L5556" t="s">
        <v>4355</v>
      </c>
      <c r="M5556" t="s">
        <v>7856</v>
      </c>
    </row>
    <row r="5557" spans="1:13">
      <c r="A5557" t="s">
        <v>177</v>
      </c>
      <c r="B5557" t="s">
        <v>177</v>
      </c>
      <c r="C5557" t="s">
        <v>2649</v>
      </c>
      <c r="D5557" t="s">
        <v>150</v>
      </c>
      <c r="E5557" t="s">
        <v>206</v>
      </c>
      <c r="F5557" t="s">
        <v>20</v>
      </c>
      <c r="G5557" t="s">
        <v>45863</v>
      </c>
      <c r="H5557" t="s">
        <v>1502</v>
      </c>
      <c r="I5557" t="s">
        <v>12374</v>
      </c>
      <c r="J5557" t="s">
        <v>1051</v>
      </c>
      <c r="K5557" t="s">
        <v>8937</v>
      </c>
      <c r="L5557" t="s">
        <v>774</v>
      </c>
      <c r="M5557" t="s">
        <v>928</v>
      </c>
    </row>
    <row r="5558" spans="1:13">
      <c r="A5558" t="s">
        <v>177</v>
      </c>
      <c r="B5558" t="s">
        <v>177</v>
      </c>
      <c r="C5558" t="s">
        <v>2649</v>
      </c>
      <c r="D5558" t="s">
        <v>151</v>
      </c>
      <c r="E5558" t="s">
        <v>214</v>
      </c>
      <c r="F5558" t="s">
        <v>3</v>
      </c>
      <c r="G5558" t="s">
        <v>45864</v>
      </c>
      <c r="H5558" t="s">
        <v>2059</v>
      </c>
      <c r="I5558" t="s">
        <v>45865</v>
      </c>
      <c r="J5558" t="s">
        <v>2481</v>
      </c>
      <c r="K5558" t="s">
        <v>45866</v>
      </c>
      <c r="L5558" t="s">
        <v>27477</v>
      </c>
      <c r="M5558" t="s">
        <v>45867</v>
      </c>
    </row>
    <row r="5559" spans="1:13">
      <c r="A5559" t="s">
        <v>177</v>
      </c>
      <c r="B5559" t="s">
        <v>177</v>
      </c>
      <c r="C5559" t="s">
        <v>2649</v>
      </c>
      <c r="D5559" t="s">
        <v>151</v>
      </c>
      <c r="E5559" t="s">
        <v>214</v>
      </c>
      <c r="F5559" t="s">
        <v>10</v>
      </c>
      <c r="G5559" t="s">
        <v>45868</v>
      </c>
      <c r="H5559" t="s">
        <v>3375</v>
      </c>
      <c r="I5559" t="s">
        <v>45869</v>
      </c>
      <c r="J5559" t="s">
        <v>1419</v>
      </c>
      <c r="K5559" t="s">
        <v>45870</v>
      </c>
      <c r="L5559" t="s">
        <v>31267</v>
      </c>
      <c r="M5559" t="s">
        <v>45871</v>
      </c>
    </row>
    <row r="5560" spans="1:13">
      <c r="A5560" t="s">
        <v>177</v>
      </c>
      <c r="B5560" t="s">
        <v>177</v>
      </c>
      <c r="C5560" t="s">
        <v>2649</v>
      </c>
      <c r="D5560" t="s">
        <v>151</v>
      </c>
      <c r="E5560" t="s">
        <v>214</v>
      </c>
      <c r="F5560" t="s">
        <v>2</v>
      </c>
      <c r="G5560" t="s">
        <v>45872</v>
      </c>
      <c r="H5560" t="s">
        <v>2878</v>
      </c>
      <c r="I5560" t="s">
        <v>45873</v>
      </c>
      <c r="J5560" t="s">
        <v>1981</v>
      </c>
      <c r="K5560" t="s">
        <v>45874</v>
      </c>
      <c r="L5560" t="s">
        <v>45875</v>
      </c>
      <c r="M5560" t="s">
        <v>27637</v>
      </c>
    </row>
    <row r="5561" spans="1:13">
      <c r="A5561" t="s">
        <v>177</v>
      </c>
      <c r="B5561" t="s">
        <v>177</v>
      </c>
      <c r="C5561" t="s">
        <v>2649</v>
      </c>
      <c r="D5561" t="s">
        <v>151</v>
      </c>
      <c r="E5561" t="s">
        <v>214</v>
      </c>
      <c r="F5561" t="s">
        <v>4</v>
      </c>
      <c r="G5561" t="s">
        <v>45876</v>
      </c>
      <c r="H5561" t="s">
        <v>2137</v>
      </c>
      <c r="I5561" t="s">
        <v>45877</v>
      </c>
      <c r="J5561" t="s">
        <v>1590</v>
      </c>
      <c r="K5561" t="s">
        <v>45878</v>
      </c>
      <c r="L5561" t="s">
        <v>26298</v>
      </c>
      <c r="M5561" t="s">
        <v>45879</v>
      </c>
    </row>
    <row r="5562" spans="1:13">
      <c r="A5562" t="s">
        <v>177</v>
      </c>
      <c r="B5562" t="s">
        <v>177</v>
      </c>
      <c r="C5562" t="s">
        <v>2649</v>
      </c>
      <c r="D5562" t="s">
        <v>151</v>
      </c>
      <c r="E5562" t="s">
        <v>214</v>
      </c>
      <c r="F5562" t="s">
        <v>11</v>
      </c>
      <c r="G5562" t="s">
        <v>45880</v>
      </c>
      <c r="H5562" t="s">
        <v>2159</v>
      </c>
      <c r="I5562" t="s">
        <v>45881</v>
      </c>
      <c r="J5562" t="s">
        <v>1504</v>
      </c>
      <c r="K5562" t="s">
        <v>45882</v>
      </c>
      <c r="L5562" t="s">
        <v>31967</v>
      </c>
      <c r="M5562" t="s">
        <v>45883</v>
      </c>
    </row>
    <row r="5563" spans="1:13">
      <c r="A5563" t="s">
        <v>177</v>
      </c>
      <c r="B5563" t="s">
        <v>177</v>
      </c>
      <c r="C5563" t="s">
        <v>2649</v>
      </c>
      <c r="D5563" t="s">
        <v>151</v>
      </c>
      <c r="E5563" t="s">
        <v>214</v>
      </c>
      <c r="F5563" t="s">
        <v>20</v>
      </c>
      <c r="G5563" t="s">
        <v>45884</v>
      </c>
      <c r="H5563" t="s">
        <v>2279</v>
      </c>
      <c r="I5563" t="s">
        <v>45885</v>
      </c>
      <c r="J5563" t="s">
        <v>1546</v>
      </c>
      <c r="K5563" t="s">
        <v>45886</v>
      </c>
      <c r="L5563" t="s">
        <v>35477</v>
      </c>
      <c r="M5563" t="s">
        <v>1123</v>
      </c>
    </row>
    <row r="5564" spans="1:13">
      <c r="A5564" t="s">
        <v>177</v>
      </c>
      <c r="B5564" t="s">
        <v>177</v>
      </c>
      <c r="C5564" t="s">
        <v>2649</v>
      </c>
      <c r="D5564" t="s">
        <v>151</v>
      </c>
      <c r="E5564" t="s">
        <v>222</v>
      </c>
      <c r="F5564" t="s">
        <v>3</v>
      </c>
      <c r="G5564" t="s">
        <v>45887</v>
      </c>
      <c r="H5564" t="s">
        <v>2015</v>
      </c>
      <c r="I5564" t="s">
        <v>45888</v>
      </c>
      <c r="J5564" t="s">
        <v>3191</v>
      </c>
      <c r="K5564" t="s">
        <v>16519</v>
      </c>
      <c r="L5564" t="s">
        <v>45889</v>
      </c>
      <c r="M5564" t="s">
        <v>45890</v>
      </c>
    </row>
    <row r="5565" spans="1:13">
      <c r="A5565" t="s">
        <v>177</v>
      </c>
      <c r="B5565" t="s">
        <v>177</v>
      </c>
      <c r="C5565" t="s">
        <v>2649</v>
      </c>
      <c r="D5565" t="s">
        <v>151</v>
      </c>
      <c r="E5565" t="s">
        <v>222</v>
      </c>
      <c r="F5565" t="s">
        <v>10</v>
      </c>
      <c r="G5565" t="s">
        <v>45891</v>
      </c>
      <c r="H5565" t="s">
        <v>1161</v>
      </c>
      <c r="I5565" t="s">
        <v>45892</v>
      </c>
      <c r="J5565" t="s">
        <v>3109</v>
      </c>
      <c r="K5565" t="s">
        <v>45893</v>
      </c>
      <c r="L5565" t="s">
        <v>45894</v>
      </c>
      <c r="M5565" t="s">
        <v>26502</v>
      </c>
    </row>
    <row r="5566" spans="1:13">
      <c r="A5566" t="s">
        <v>177</v>
      </c>
      <c r="B5566" t="s">
        <v>177</v>
      </c>
      <c r="C5566" t="s">
        <v>2649</v>
      </c>
      <c r="D5566" t="s">
        <v>151</v>
      </c>
      <c r="E5566" t="s">
        <v>222</v>
      </c>
      <c r="F5566" t="s">
        <v>2</v>
      </c>
      <c r="G5566" t="s">
        <v>45895</v>
      </c>
      <c r="H5566" t="s">
        <v>2529</v>
      </c>
      <c r="I5566" t="s">
        <v>45896</v>
      </c>
      <c r="J5566" t="s">
        <v>2301</v>
      </c>
      <c r="K5566" t="s">
        <v>12859</v>
      </c>
      <c r="L5566" t="s">
        <v>45897</v>
      </c>
      <c r="M5566" t="s">
        <v>45898</v>
      </c>
    </row>
    <row r="5567" spans="1:13">
      <c r="A5567" t="s">
        <v>177</v>
      </c>
      <c r="B5567" t="s">
        <v>177</v>
      </c>
      <c r="C5567" t="s">
        <v>2649</v>
      </c>
      <c r="D5567" t="s">
        <v>151</v>
      </c>
      <c r="E5567" t="s">
        <v>222</v>
      </c>
      <c r="F5567" t="s">
        <v>4</v>
      </c>
      <c r="G5567" t="s">
        <v>45899</v>
      </c>
      <c r="H5567" t="s">
        <v>1984</v>
      </c>
      <c r="I5567" t="s">
        <v>45900</v>
      </c>
      <c r="J5567" t="s">
        <v>1546</v>
      </c>
      <c r="K5567" t="s">
        <v>45886</v>
      </c>
      <c r="L5567" t="s">
        <v>39078</v>
      </c>
      <c r="M5567" t="s">
        <v>45901</v>
      </c>
    </row>
    <row r="5568" spans="1:13">
      <c r="A5568" t="s">
        <v>177</v>
      </c>
      <c r="B5568" t="s">
        <v>177</v>
      </c>
      <c r="C5568" t="s">
        <v>2649</v>
      </c>
      <c r="D5568" t="s">
        <v>151</v>
      </c>
      <c r="E5568" t="s">
        <v>222</v>
      </c>
      <c r="F5568" t="s">
        <v>11</v>
      </c>
      <c r="G5568" t="s">
        <v>45902</v>
      </c>
      <c r="H5568" t="s">
        <v>1719</v>
      </c>
      <c r="I5568" t="s">
        <v>45903</v>
      </c>
      <c r="J5568" t="s">
        <v>1547</v>
      </c>
      <c r="K5568" t="s">
        <v>45904</v>
      </c>
      <c r="L5568" t="s">
        <v>45905</v>
      </c>
      <c r="M5568" t="s">
        <v>45906</v>
      </c>
    </row>
    <row r="5569" spans="1:13">
      <c r="A5569" t="s">
        <v>177</v>
      </c>
      <c r="B5569" t="s">
        <v>177</v>
      </c>
      <c r="C5569" t="s">
        <v>2649</v>
      </c>
      <c r="D5569" t="s">
        <v>151</v>
      </c>
      <c r="E5569" t="s">
        <v>222</v>
      </c>
      <c r="F5569" t="s">
        <v>20</v>
      </c>
      <c r="G5569" t="s">
        <v>45907</v>
      </c>
      <c r="H5569" t="s">
        <v>2239</v>
      </c>
      <c r="I5569" t="s">
        <v>45908</v>
      </c>
      <c r="J5569" t="s">
        <v>1698</v>
      </c>
      <c r="K5569" t="s">
        <v>8844</v>
      </c>
      <c r="L5569" t="s">
        <v>24911</v>
      </c>
      <c r="M5569" t="s">
        <v>45909</v>
      </c>
    </row>
    <row r="5570" spans="1:13">
      <c r="A5570" t="s">
        <v>177</v>
      </c>
      <c r="B5570" t="s">
        <v>177</v>
      </c>
      <c r="C5570" t="s">
        <v>2649</v>
      </c>
      <c r="D5570" t="s">
        <v>151</v>
      </c>
      <c r="E5570" t="s">
        <v>230</v>
      </c>
      <c r="F5570" t="s">
        <v>3</v>
      </c>
      <c r="G5570" t="s">
        <v>45910</v>
      </c>
      <c r="H5570" t="s">
        <v>3731</v>
      </c>
      <c r="I5570" t="s">
        <v>45911</v>
      </c>
      <c r="J5570" t="s">
        <v>2692</v>
      </c>
      <c r="K5570" t="s">
        <v>45912</v>
      </c>
      <c r="L5570" t="s">
        <v>45913</v>
      </c>
      <c r="M5570" t="s">
        <v>45914</v>
      </c>
    </row>
    <row r="5571" spans="1:13">
      <c r="A5571" t="s">
        <v>177</v>
      </c>
      <c r="B5571" t="s">
        <v>177</v>
      </c>
      <c r="C5571" t="s">
        <v>2649</v>
      </c>
      <c r="D5571" t="s">
        <v>151</v>
      </c>
      <c r="E5571" t="s">
        <v>230</v>
      </c>
      <c r="F5571" t="s">
        <v>10</v>
      </c>
      <c r="G5571" t="s">
        <v>45915</v>
      </c>
      <c r="H5571" t="s">
        <v>4325</v>
      </c>
      <c r="I5571" t="s">
        <v>45916</v>
      </c>
      <c r="J5571" t="s">
        <v>2914</v>
      </c>
      <c r="K5571" t="s">
        <v>45917</v>
      </c>
      <c r="L5571" t="s">
        <v>45918</v>
      </c>
      <c r="M5571" t="s">
        <v>45919</v>
      </c>
    </row>
    <row r="5572" spans="1:13">
      <c r="A5572" t="s">
        <v>177</v>
      </c>
      <c r="B5572" t="s">
        <v>177</v>
      </c>
      <c r="C5572" t="s">
        <v>2649</v>
      </c>
      <c r="D5572" t="s">
        <v>151</v>
      </c>
      <c r="E5572" t="s">
        <v>230</v>
      </c>
      <c r="F5572" t="s">
        <v>2</v>
      </c>
      <c r="G5572" t="s">
        <v>45920</v>
      </c>
      <c r="H5572" t="s">
        <v>2007</v>
      </c>
      <c r="I5572" t="s">
        <v>45921</v>
      </c>
      <c r="J5572" t="s">
        <v>1764</v>
      </c>
      <c r="K5572" t="s">
        <v>45922</v>
      </c>
      <c r="L5572" t="s">
        <v>17084</v>
      </c>
      <c r="M5572" t="s">
        <v>45923</v>
      </c>
    </row>
    <row r="5573" spans="1:13">
      <c r="A5573" t="s">
        <v>177</v>
      </c>
      <c r="B5573" t="s">
        <v>177</v>
      </c>
      <c r="C5573" t="s">
        <v>2649</v>
      </c>
      <c r="D5573" t="s">
        <v>151</v>
      </c>
      <c r="E5573" t="s">
        <v>230</v>
      </c>
      <c r="F5573" t="s">
        <v>4</v>
      </c>
      <c r="G5573" t="s">
        <v>45924</v>
      </c>
      <c r="H5573" t="s">
        <v>1721</v>
      </c>
      <c r="I5573" t="s">
        <v>45925</v>
      </c>
      <c r="J5573" t="s">
        <v>1053</v>
      </c>
      <c r="K5573" t="s">
        <v>45926</v>
      </c>
      <c r="L5573" t="s">
        <v>27397</v>
      </c>
      <c r="M5573" t="s">
        <v>45927</v>
      </c>
    </row>
    <row r="5574" spans="1:13">
      <c r="A5574" t="s">
        <v>177</v>
      </c>
      <c r="B5574" t="s">
        <v>177</v>
      </c>
      <c r="C5574" t="s">
        <v>2649</v>
      </c>
      <c r="D5574" t="s">
        <v>151</v>
      </c>
      <c r="E5574" t="s">
        <v>230</v>
      </c>
      <c r="F5574" t="s">
        <v>11</v>
      </c>
      <c r="G5574" t="s">
        <v>45928</v>
      </c>
      <c r="H5574" t="s">
        <v>1831</v>
      </c>
      <c r="I5574" t="s">
        <v>45929</v>
      </c>
      <c r="J5574" t="s">
        <v>1482</v>
      </c>
      <c r="K5574" t="s">
        <v>45930</v>
      </c>
      <c r="L5574" t="s">
        <v>17705</v>
      </c>
      <c r="M5574" t="s">
        <v>45931</v>
      </c>
    </row>
    <row r="5575" spans="1:13">
      <c r="A5575" t="s">
        <v>177</v>
      </c>
      <c r="B5575" t="s">
        <v>177</v>
      </c>
      <c r="C5575" t="s">
        <v>2649</v>
      </c>
      <c r="D5575" t="s">
        <v>151</v>
      </c>
      <c r="E5575" t="s">
        <v>230</v>
      </c>
      <c r="F5575" t="s">
        <v>20</v>
      </c>
      <c r="G5575" t="s">
        <v>45932</v>
      </c>
      <c r="H5575" t="s">
        <v>1786</v>
      </c>
      <c r="I5575" t="s">
        <v>45933</v>
      </c>
      <c r="J5575" t="s">
        <v>1546</v>
      </c>
      <c r="K5575" t="s">
        <v>45886</v>
      </c>
      <c r="L5575" t="s">
        <v>45934</v>
      </c>
      <c r="M5575" t="s">
        <v>45935</v>
      </c>
    </row>
    <row r="5576" spans="1:13">
      <c r="A5576" t="s">
        <v>177</v>
      </c>
      <c r="B5576" t="s">
        <v>177</v>
      </c>
      <c r="C5576" t="s">
        <v>2649</v>
      </c>
      <c r="D5576" t="s">
        <v>151</v>
      </c>
      <c r="E5576" t="s">
        <v>238</v>
      </c>
      <c r="F5576" t="s">
        <v>3</v>
      </c>
      <c r="G5576" t="s">
        <v>45936</v>
      </c>
      <c r="H5576" t="s">
        <v>3073</v>
      </c>
      <c r="I5576" t="s">
        <v>45937</v>
      </c>
      <c r="J5576" t="s">
        <v>2071</v>
      </c>
      <c r="K5576" t="s">
        <v>45938</v>
      </c>
      <c r="L5576" t="s">
        <v>45939</v>
      </c>
      <c r="M5576" t="s">
        <v>45940</v>
      </c>
    </row>
    <row r="5577" spans="1:13">
      <c r="A5577" t="s">
        <v>177</v>
      </c>
      <c r="B5577" t="s">
        <v>177</v>
      </c>
      <c r="C5577" t="s">
        <v>2649</v>
      </c>
      <c r="D5577" t="s">
        <v>151</v>
      </c>
      <c r="E5577" t="s">
        <v>238</v>
      </c>
      <c r="F5577" t="s">
        <v>10</v>
      </c>
      <c r="G5577" t="s">
        <v>45941</v>
      </c>
      <c r="H5577" t="s">
        <v>2781</v>
      </c>
      <c r="I5577" t="s">
        <v>45942</v>
      </c>
      <c r="J5577" t="s">
        <v>2384</v>
      </c>
      <c r="K5577" t="s">
        <v>45943</v>
      </c>
      <c r="L5577" t="s">
        <v>45944</v>
      </c>
      <c r="M5577" t="s">
        <v>19840</v>
      </c>
    </row>
    <row r="5578" spans="1:13">
      <c r="A5578" t="s">
        <v>177</v>
      </c>
      <c r="B5578" t="s">
        <v>177</v>
      </c>
      <c r="C5578" t="s">
        <v>2649</v>
      </c>
      <c r="D5578" t="s">
        <v>151</v>
      </c>
      <c r="E5578" t="s">
        <v>238</v>
      </c>
      <c r="F5578" t="s">
        <v>2</v>
      </c>
      <c r="G5578" t="s">
        <v>45945</v>
      </c>
      <c r="H5578" t="s">
        <v>1721</v>
      </c>
      <c r="I5578" t="s">
        <v>45925</v>
      </c>
      <c r="J5578" t="s">
        <v>1592</v>
      </c>
      <c r="K5578" t="s">
        <v>45946</v>
      </c>
      <c r="L5578" t="s">
        <v>8700</v>
      </c>
      <c r="M5578" t="s">
        <v>8639</v>
      </c>
    </row>
    <row r="5579" spans="1:13">
      <c r="A5579" t="s">
        <v>177</v>
      </c>
      <c r="B5579" t="s">
        <v>177</v>
      </c>
      <c r="C5579" t="s">
        <v>2649</v>
      </c>
      <c r="D5579" t="s">
        <v>151</v>
      </c>
      <c r="E5579" t="s">
        <v>238</v>
      </c>
      <c r="F5579" t="s">
        <v>4</v>
      </c>
      <c r="G5579" t="s">
        <v>45947</v>
      </c>
      <c r="H5579" t="s">
        <v>1482</v>
      </c>
      <c r="I5579" t="s">
        <v>45948</v>
      </c>
      <c r="J5579" t="s">
        <v>3800</v>
      </c>
      <c r="K5579" t="s">
        <v>3808</v>
      </c>
      <c r="L5579" t="s">
        <v>12481</v>
      </c>
      <c r="M5579" t="s">
        <v>6928</v>
      </c>
    </row>
    <row r="5580" spans="1:13">
      <c r="A5580" t="s">
        <v>177</v>
      </c>
      <c r="B5580" t="s">
        <v>177</v>
      </c>
      <c r="C5580" t="s">
        <v>2649</v>
      </c>
      <c r="D5580" t="s">
        <v>151</v>
      </c>
      <c r="E5580" t="s">
        <v>238</v>
      </c>
      <c r="F5580" t="s">
        <v>11</v>
      </c>
      <c r="G5580" t="s">
        <v>45949</v>
      </c>
      <c r="H5580" t="s">
        <v>1482</v>
      </c>
      <c r="I5580" t="s">
        <v>45948</v>
      </c>
      <c r="J5580" t="s">
        <v>3800</v>
      </c>
      <c r="K5580" t="s">
        <v>3808</v>
      </c>
      <c r="L5580" t="s">
        <v>13503</v>
      </c>
      <c r="M5580" t="s">
        <v>6928</v>
      </c>
    </row>
    <row r="5581" spans="1:13">
      <c r="A5581" t="s">
        <v>177</v>
      </c>
      <c r="B5581" t="s">
        <v>177</v>
      </c>
      <c r="C5581" t="s">
        <v>2649</v>
      </c>
      <c r="D5581" t="s">
        <v>151</v>
      </c>
      <c r="E5581" t="s">
        <v>238</v>
      </c>
      <c r="F5581" t="s">
        <v>20</v>
      </c>
      <c r="G5581" t="s">
        <v>45950</v>
      </c>
      <c r="H5581" t="s">
        <v>1698</v>
      </c>
      <c r="I5581" t="s">
        <v>45951</v>
      </c>
      <c r="J5581" t="s">
        <v>1482</v>
      </c>
      <c r="K5581" t="s">
        <v>45930</v>
      </c>
      <c r="L5581" t="s">
        <v>10067</v>
      </c>
      <c r="M5581" t="s">
        <v>15615</v>
      </c>
    </row>
    <row r="5582" spans="1:13">
      <c r="A5582" t="s">
        <v>177</v>
      </c>
      <c r="B5582" t="s">
        <v>177</v>
      </c>
      <c r="C5582" t="s">
        <v>2649</v>
      </c>
      <c r="D5582" t="s">
        <v>152</v>
      </c>
      <c r="E5582" t="s">
        <v>246</v>
      </c>
      <c r="F5582" t="s">
        <v>3</v>
      </c>
      <c r="G5582" t="s">
        <v>45952</v>
      </c>
      <c r="H5582" t="s">
        <v>2461</v>
      </c>
      <c r="I5582" t="s">
        <v>45953</v>
      </c>
      <c r="J5582" t="s">
        <v>2384</v>
      </c>
      <c r="K5582" t="s">
        <v>45943</v>
      </c>
      <c r="L5582" t="s">
        <v>45954</v>
      </c>
      <c r="M5582" t="s">
        <v>45955</v>
      </c>
    </row>
    <row r="5583" spans="1:13">
      <c r="A5583" t="s">
        <v>177</v>
      </c>
      <c r="B5583" t="s">
        <v>177</v>
      </c>
      <c r="C5583" t="s">
        <v>2649</v>
      </c>
      <c r="D5583" t="s">
        <v>152</v>
      </c>
      <c r="E5583" t="s">
        <v>246</v>
      </c>
      <c r="F5583" t="s">
        <v>10</v>
      </c>
      <c r="G5583" t="s">
        <v>45956</v>
      </c>
      <c r="H5583" t="s">
        <v>2004</v>
      </c>
      <c r="I5583" t="s">
        <v>45957</v>
      </c>
      <c r="J5583" t="s">
        <v>2614</v>
      </c>
      <c r="K5583" t="s">
        <v>45958</v>
      </c>
      <c r="L5583" t="s">
        <v>45959</v>
      </c>
      <c r="M5583" t="s">
        <v>45960</v>
      </c>
    </row>
    <row r="5584" spans="1:13">
      <c r="A5584" t="s">
        <v>177</v>
      </c>
      <c r="B5584" t="s">
        <v>177</v>
      </c>
      <c r="C5584" t="s">
        <v>2649</v>
      </c>
      <c r="D5584" t="s">
        <v>152</v>
      </c>
      <c r="E5584" t="s">
        <v>246</v>
      </c>
      <c r="F5584" t="s">
        <v>2</v>
      </c>
      <c r="G5584" t="s">
        <v>45961</v>
      </c>
      <c r="H5584" t="s">
        <v>2564</v>
      </c>
      <c r="I5584" t="s">
        <v>45962</v>
      </c>
      <c r="J5584" t="s">
        <v>2384</v>
      </c>
      <c r="K5584" t="s">
        <v>45943</v>
      </c>
      <c r="L5584" t="s">
        <v>45963</v>
      </c>
      <c r="M5584" t="s">
        <v>45964</v>
      </c>
    </row>
    <row r="5585" spans="1:13">
      <c r="A5585" t="s">
        <v>177</v>
      </c>
      <c r="B5585" t="s">
        <v>177</v>
      </c>
      <c r="C5585" t="s">
        <v>2649</v>
      </c>
      <c r="D5585" t="s">
        <v>152</v>
      </c>
      <c r="E5585" t="s">
        <v>246</v>
      </c>
      <c r="F5585" t="s">
        <v>4</v>
      </c>
      <c r="G5585" t="s">
        <v>45965</v>
      </c>
      <c r="H5585" t="s">
        <v>1961</v>
      </c>
      <c r="I5585" t="s">
        <v>45966</v>
      </c>
      <c r="J5585" t="s">
        <v>1613</v>
      </c>
      <c r="K5585" t="s">
        <v>11798</v>
      </c>
      <c r="L5585" t="s">
        <v>24911</v>
      </c>
      <c r="M5585" t="s">
        <v>33719</v>
      </c>
    </row>
    <row r="5586" spans="1:13">
      <c r="A5586" t="s">
        <v>177</v>
      </c>
      <c r="B5586" t="s">
        <v>177</v>
      </c>
      <c r="C5586" t="s">
        <v>2649</v>
      </c>
      <c r="D5586" t="s">
        <v>152</v>
      </c>
      <c r="E5586" t="s">
        <v>246</v>
      </c>
      <c r="F5586" t="s">
        <v>11</v>
      </c>
      <c r="G5586" t="s">
        <v>45967</v>
      </c>
      <c r="H5586" t="s">
        <v>2052</v>
      </c>
      <c r="I5586" t="s">
        <v>45968</v>
      </c>
      <c r="J5586" t="s">
        <v>1502</v>
      </c>
      <c r="K5586" t="s">
        <v>45969</v>
      </c>
      <c r="L5586" t="s">
        <v>45970</v>
      </c>
      <c r="M5586" t="s">
        <v>45016</v>
      </c>
    </row>
    <row r="5587" spans="1:13">
      <c r="A5587" t="s">
        <v>177</v>
      </c>
      <c r="B5587" t="s">
        <v>177</v>
      </c>
      <c r="C5587" t="s">
        <v>2649</v>
      </c>
      <c r="D5587" t="s">
        <v>152</v>
      </c>
      <c r="E5587" t="s">
        <v>246</v>
      </c>
      <c r="F5587" t="s">
        <v>20</v>
      </c>
      <c r="G5587" t="s">
        <v>45971</v>
      </c>
      <c r="H5587" t="s">
        <v>2239</v>
      </c>
      <c r="I5587" t="s">
        <v>45908</v>
      </c>
      <c r="J5587" t="s">
        <v>1502</v>
      </c>
      <c r="K5587" t="s">
        <v>45969</v>
      </c>
      <c r="L5587" t="s">
        <v>24911</v>
      </c>
      <c r="M5587" t="s">
        <v>45012</v>
      </c>
    </row>
    <row r="5588" spans="1:13">
      <c r="A5588" t="s">
        <v>177</v>
      </c>
      <c r="B5588" t="s">
        <v>177</v>
      </c>
      <c r="C5588" t="s">
        <v>2649</v>
      </c>
      <c r="D5588" t="s">
        <v>152</v>
      </c>
      <c r="E5588" t="s">
        <v>254</v>
      </c>
      <c r="F5588" t="s">
        <v>3</v>
      </c>
      <c r="G5588" t="s">
        <v>45972</v>
      </c>
      <c r="H5588" t="s">
        <v>1337</v>
      </c>
      <c r="I5588" t="s">
        <v>45973</v>
      </c>
      <c r="J5588" t="s">
        <v>2692</v>
      </c>
      <c r="K5588" t="s">
        <v>45912</v>
      </c>
      <c r="L5588" t="s">
        <v>45974</v>
      </c>
      <c r="M5588" t="s">
        <v>29286</v>
      </c>
    </row>
    <row r="5589" spans="1:13">
      <c r="A5589" t="s">
        <v>177</v>
      </c>
      <c r="B5589" t="s">
        <v>177</v>
      </c>
      <c r="C5589" t="s">
        <v>2649</v>
      </c>
      <c r="D5589" t="s">
        <v>152</v>
      </c>
      <c r="E5589" t="s">
        <v>254</v>
      </c>
      <c r="F5589" t="s">
        <v>10</v>
      </c>
      <c r="G5589" t="s">
        <v>45975</v>
      </c>
      <c r="H5589" t="s">
        <v>3154</v>
      </c>
      <c r="I5589" t="s">
        <v>45976</v>
      </c>
      <c r="J5589" t="s">
        <v>1419</v>
      </c>
      <c r="K5589" t="s">
        <v>45870</v>
      </c>
      <c r="L5589" t="s">
        <v>45977</v>
      </c>
      <c r="M5589" t="s">
        <v>45978</v>
      </c>
    </row>
    <row r="5590" spans="1:13">
      <c r="A5590" t="s">
        <v>177</v>
      </c>
      <c r="B5590" t="s">
        <v>177</v>
      </c>
      <c r="C5590" t="s">
        <v>2649</v>
      </c>
      <c r="D5590" t="s">
        <v>152</v>
      </c>
      <c r="E5590" t="s">
        <v>254</v>
      </c>
      <c r="F5590" t="s">
        <v>2</v>
      </c>
      <c r="G5590" t="s">
        <v>45979</v>
      </c>
      <c r="H5590" t="s">
        <v>3289</v>
      </c>
      <c r="I5590" t="s">
        <v>45980</v>
      </c>
      <c r="J5590" t="s">
        <v>1807</v>
      </c>
      <c r="K5590" t="s">
        <v>45981</v>
      </c>
      <c r="L5590" t="s">
        <v>45982</v>
      </c>
      <c r="M5590" t="s">
        <v>16849</v>
      </c>
    </row>
    <row r="5591" spans="1:13">
      <c r="A5591" t="s">
        <v>177</v>
      </c>
      <c r="B5591" t="s">
        <v>177</v>
      </c>
      <c r="C5591" t="s">
        <v>2649</v>
      </c>
      <c r="D5591" t="s">
        <v>152</v>
      </c>
      <c r="E5591" t="s">
        <v>254</v>
      </c>
      <c r="F5591" t="s">
        <v>4</v>
      </c>
      <c r="G5591" t="s">
        <v>45983</v>
      </c>
      <c r="H5591" t="s">
        <v>2052</v>
      </c>
      <c r="I5591" t="s">
        <v>45968</v>
      </c>
      <c r="J5591" t="s">
        <v>1613</v>
      </c>
      <c r="K5591" t="s">
        <v>11798</v>
      </c>
      <c r="L5591" t="s">
        <v>27754</v>
      </c>
      <c r="M5591" t="s">
        <v>45984</v>
      </c>
    </row>
    <row r="5592" spans="1:13">
      <c r="A5592" t="s">
        <v>177</v>
      </c>
      <c r="B5592" t="s">
        <v>177</v>
      </c>
      <c r="C5592" t="s">
        <v>2649</v>
      </c>
      <c r="D5592" t="s">
        <v>152</v>
      </c>
      <c r="E5592" t="s">
        <v>254</v>
      </c>
      <c r="F5592" t="s">
        <v>11</v>
      </c>
      <c r="G5592" t="s">
        <v>45985</v>
      </c>
      <c r="H5592" t="s">
        <v>2027</v>
      </c>
      <c r="I5592" t="s">
        <v>45986</v>
      </c>
      <c r="J5592" t="s">
        <v>1502</v>
      </c>
      <c r="K5592" t="s">
        <v>45969</v>
      </c>
      <c r="L5592" t="s">
        <v>28408</v>
      </c>
      <c r="M5592" t="s">
        <v>13191</v>
      </c>
    </row>
    <row r="5593" spans="1:13">
      <c r="A5593" t="s">
        <v>177</v>
      </c>
      <c r="B5593" t="s">
        <v>177</v>
      </c>
      <c r="C5593" t="s">
        <v>2649</v>
      </c>
      <c r="D5593" t="s">
        <v>152</v>
      </c>
      <c r="E5593" t="s">
        <v>254</v>
      </c>
      <c r="F5593" t="s">
        <v>20</v>
      </c>
      <c r="G5593" t="s">
        <v>45987</v>
      </c>
      <c r="H5593" t="s">
        <v>2050</v>
      </c>
      <c r="I5593" t="s">
        <v>45988</v>
      </c>
      <c r="J5593" t="s">
        <v>1721</v>
      </c>
      <c r="K5593" t="s">
        <v>45989</v>
      </c>
      <c r="L5593" t="s">
        <v>27476</v>
      </c>
      <c r="M5593" t="s">
        <v>45990</v>
      </c>
    </row>
    <row r="5594" spans="1:13">
      <c r="A5594" t="s">
        <v>177</v>
      </c>
      <c r="B5594" t="s">
        <v>177</v>
      </c>
      <c r="C5594" t="s">
        <v>2649</v>
      </c>
      <c r="D5594" t="s">
        <v>152</v>
      </c>
      <c r="E5594" t="s">
        <v>197</v>
      </c>
      <c r="F5594" t="s">
        <v>3</v>
      </c>
      <c r="G5594" t="s">
        <v>45991</v>
      </c>
      <c r="H5594" t="s">
        <v>3073</v>
      </c>
      <c r="I5594" t="s">
        <v>45937</v>
      </c>
      <c r="J5594" t="s">
        <v>3221</v>
      </c>
      <c r="K5594" t="s">
        <v>45992</v>
      </c>
      <c r="L5594" t="s">
        <v>45939</v>
      </c>
      <c r="M5594" t="s">
        <v>45993</v>
      </c>
    </row>
    <row r="5595" spans="1:13">
      <c r="A5595" t="s">
        <v>177</v>
      </c>
      <c r="B5595" t="s">
        <v>177</v>
      </c>
      <c r="C5595" t="s">
        <v>2649</v>
      </c>
      <c r="D5595" t="s">
        <v>152</v>
      </c>
      <c r="E5595" t="s">
        <v>197</v>
      </c>
      <c r="F5595" t="s">
        <v>10</v>
      </c>
      <c r="G5595" t="s">
        <v>45994</v>
      </c>
      <c r="H5595" t="s">
        <v>3731</v>
      </c>
      <c r="I5595" t="s">
        <v>45911</v>
      </c>
      <c r="J5595" t="s">
        <v>2674</v>
      </c>
      <c r="K5595" t="s">
        <v>45995</v>
      </c>
      <c r="L5595" t="s">
        <v>45996</v>
      </c>
      <c r="M5595" t="s">
        <v>45997</v>
      </c>
    </row>
    <row r="5596" spans="1:13">
      <c r="A5596" t="s">
        <v>177</v>
      </c>
      <c r="B5596" t="s">
        <v>177</v>
      </c>
      <c r="C5596" t="s">
        <v>2649</v>
      </c>
      <c r="D5596" t="s">
        <v>152</v>
      </c>
      <c r="E5596" t="s">
        <v>197</v>
      </c>
      <c r="F5596" t="s">
        <v>2</v>
      </c>
      <c r="G5596" t="s">
        <v>45998</v>
      </c>
      <c r="H5596" t="s">
        <v>2027</v>
      </c>
      <c r="I5596" t="s">
        <v>45986</v>
      </c>
      <c r="J5596" t="s">
        <v>1764</v>
      </c>
      <c r="K5596" t="s">
        <v>45922</v>
      </c>
      <c r="L5596" t="s">
        <v>45999</v>
      </c>
      <c r="M5596" t="s">
        <v>38474</v>
      </c>
    </row>
    <row r="5597" spans="1:13">
      <c r="A5597" t="s">
        <v>177</v>
      </c>
      <c r="B5597" t="s">
        <v>177</v>
      </c>
      <c r="C5597" t="s">
        <v>2649</v>
      </c>
      <c r="D5597" t="s">
        <v>152</v>
      </c>
      <c r="E5597" t="s">
        <v>197</v>
      </c>
      <c r="F5597" t="s">
        <v>4</v>
      </c>
      <c r="G5597" t="s">
        <v>46000</v>
      </c>
      <c r="H5597" t="s">
        <v>1764</v>
      </c>
      <c r="I5597" t="s">
        <v>46001</v>
      </c>
      <c r="J5597" t="s">
        <v>1053</v>
      </c>
      <c r="K5597" t="s">
        <v>45926</v>
      </c>
      <c r="L5597" t="s">
        <v>25643</v>
      </c>
      <c r="M5597" t="s">
        <v>46002</v>
      </c>
    </row>
    <row r="5598" spans="1:13">
      <c r="A5598" t="s">
        <v>177</v>
      </c>
      <c r="B5598" t="s">
        <v>177</v>
      </c>
      <c r="C5598" t="s">
        <v>2649</v>
      </c>
      <c r="D5598" t="s">
        <v>152</v>
      </c>
      <c r="E5598" t="s">
        <v>197</v>
      </c>
      <c r="F5598" t="s">
        <v>11</v>
      </c>
      <c r="G5598" t="s">
        <v>46003</v>
      </c>
      <c r="H5598" t="s">
        <v>1939</v>
      </c>
      <c r="I5598" t="s">
        <v>46004</v>
      </c>
      <c r="J5598" t="s">
        <v>1482</v>
      </c>
      <c r="K5598" t="s">
        <v>45930</v>
      </c>
      <c r="L5598" t="s">
        <v>31151</v>
      </c>
      <c r="M5598" t="s">
        <v>46005</v>
      </c>
    </row>
    <row r="5599" spans="1:13">
      <c r="A5599" t="s">
        <v>177</v>
      </c>
      <c r="B5599" t="s">
        <v>177</v>
      </c>
      <c r="C5599" t="s">
        <v>2649</v>
      </c>
      <c r="D5599" t="s">
        <v>152</v>
      </c>
      <c r="E5599" t="s">
        <v>197</v>
      </c>
      <c r="F5599" t="s">
        <v>20</v>
      </c>
      <c r="G5599" t="s">
        <v>46006</v>
      </c>
      <c r="H5599" t="s">
        <v>1897</v>
      </c>
      <c r="I5599" t="s">
        <v>46007</v>
      </c>
      <c r="J5599" t="s">
        <v>1547</v>
      </c>
      <c r="K5599" t="s">
        <v>45904</v>
      </c>
      <c r="L5599" t="s">
        <v>16777</v>
      </c>
      <c r="M5599" t="s">
        <v>46008</v>
      </c>
    </row>
    <row r="5600" spans="1:13">
      <c r="A5600" t="s">
        <v>177</v>
      </c>
      <c r="B5600" t="s">
        <v>177</v>
      </c>
      <c r="C5600" t="s">
        <v>2649</v>
      </c>
      <c r="D5600" t="s">
        <v>152</v>
      </c>
      <c r="E5600" t="s">
        <v>269</v>
      </c>
      <c r="F5600" t="s">
        <v>3</v>
      </c>
      <c r="G5600" t="s">
        <v>46009</v>
      </c>
      <c r="H5600" t="s">
        <v>3258</v>
      </c>
      <c r="I5600" t="s">
        <v>46010</v>
      </c>
      <c r="J5600" t="s">
        <v>2674</v>
      </c>
      <c r="K5600" t="s">
        <v>45995</v>
      </c>
      <c r="L5600" t="s">
        <v>24875</v>
      </c>
      <c r="M5600" t="s">
        <v>46011</v>
      </c>
    </row>
    <row r="5601" spans="1:13">
      <c r="A5601" t="s">
        <v>177</v>
      </c>
      <c r="B5601" t="s">
        <v>177</v>
      </c>
      <c r="C5601" t="s">
        <v>2649</v>
      </c>
      <c r="D5601" t="s">
        <v>152</v>
      </c>
      <c r="E5601" t="s">
        <v>269</v>
      </c>
      <c r="F5601" t="s">
        <v>10</v>
      </c>
      <c r="G5601" t="s">
        <v>46012</v>
      </c>
      <c r="H5601" t="s">
        <v>3389</v>
      </c>
      <c r="I5601" t="s">
        <v>46013</v>
      </c>
      <c r="J5601" t="s">
        <v>2247</v>
      </c>
      <c r="K5601" t="s">
        <v>46014</v>
      </c>
      <c r="L5601" t="s">
        <v>46015</v>
      </c>
      <c r="M5601" t="s">
        <v>46016</v>
      </c>
    </row>
    <row r="5602" spans="1:13">
      <c r="A5602" t="s">
        <v>177</v>
      </c>
      <c r="B5602" t="s">
        <v>177</v>
      </c>
      <c r="C5602" t="s">
        <v>2649</v>
      </c>
      <c r="D5602" t="s">
        <v>152</v>
      </c>
      <c r="E5602" t="s">
        <v>269</v>
      </c>
      <c r="F5602" t="s">
        <v>2</v>
      </c>
      <c r="G5602" t="s">
        <v>46017</v>
      </c>
      <c r="H5602" t="s">
        <v>1897</v>
      </c>
      <c r="I5602" t="s">
        <v>46007</v>
      </c>
      <c r="J5602" t="s">
        <v>1721</v>
      </c>
      <c r="K5602" t="s">
        <v>45989</v>
      </c>
      <c r="L5602" t="s">
        <v>46018</v>
      </c>
      <c r="M5602" t="s">
        <v>27458</v>
      </c>
    </row>
    <row r="5603" spans="1:13">
      <c r="A5603" t="s">
        <v>177</v>
      </c>
      <c r="B5603" t="s">
        <v>177</v>
      </c>
      <c r="C5603" t="s">
        <v>2649</v>
      </c>
      <c r="D5603" t="s">
        <v>152</v>
      </c>
      <c r="E5603" t="s">
        <v>269</v>
      </c>
      <c r="F5603" t="s">
        <v>4</v>
      </c>
      <c r="G5603" t="s">
        <v>46019</v>
      </c>
      <c r="H5603" t="s">
        <v>1547</v>
      </c>
      <c r="I5603" t="s">
        <v>46020</v>
      </c>
      <c r="J5603" t="s">
        <v>1051</v>
      </c>
      <c r="K5603" t="s">
        <v>46021</v>
      </c>
      <c r="L5603" t="s">
        <v>46022</v>
      </c>
      <c r="M5603" t="s">
        <v>29312</v>
      </c>
    </row>
    <row r="5604" spans="1:13">
      <c r="A5604" t="s">
        <v>177</v>
      </c>
      <c r="B5604" t="s">
        <v>177</v>
      </c>
      <c r="C5604" t="s">
        <v>2649</v>
      </c>
      <c r="D5604" t="s">
        <v>152</v>
      </c>
      <c r="E5604" t="s">
        <v>269</v>
      </c>
      <c r="F5604" t="s">
        <v>11</v>
      </c>
      <c r="G5604" t="s">
        <v>46023</v>
      </c>
      <c r="H5604" t="s">
        <v>1546</v>
      </c>
      <c r="I5604" t="s">
        <v>46024</v>
      </c>
      <c r="J5604" t="s">
        <v>3800</v>
      </c>
      <c r="K5604" t="s">
        <v>3808</v>
      </c>
      <c r="L5604" t="s">
        <v>15162</v>
      </c>
      <c r="M5604" t="s">
        <v>39218</v>
      </c>
    </row>
    <row r="5605" spans="1:13">
      <c r="A5605" t="s">
        <v>177</v>
      </c>
      <c r="B5605" t="s">
        <v>177</v>
      </c>
      <c r="C5605" t="s">
        <v>2649</v>
      </c>
      <c r="D5605" t="s">
        <v>152</v>
      </c>
      <c r="E5605" t="s">
        <v>269</v>
      </c>
      <c r="F5605" t="s">
        <v>20</v>
      </c>
      <c r="G5605" t="s">
        <v>46025</v>
      </c>
      <c r="H5605" t="s">
        <v>1831</v>
      </c>
      <c r="I5605" t="s">
        <v>45929</v>
      </c>
      <c r="J5605" t="s">
        <v>1502</v>
      </c>
      <c r="K5605" t="s">
        <v>45969</v>
      </c>
      <c r="L5605" t="s">
        <v>16810</v>
      </c>
      <c r="M5605" t="s">
        <v>46026</v>
      </c>
    </row>
    <row r="5606" spans="1:13">
      <c r="A5606" t="s">
        <v>177</v>
      </c>
      <c r="B5606" t="s">
        <v>177</v>
      </c>
      <c r="C5606" t="s">
        <v>2649</v>
      </c>
      <c r="D5606" t="s">
        <v>153</v>
      </c>
      <c r="E5606" t="s">
        <v>277</v>
      </c>
      <c r="F5606" t="s">
        <v>3</v>
      </c>
      <c r="G5606" t="s">
        <v>46027</v>
      </c>
      <c r="H5606" t="s">
        <v>2759</v>
      </c>
      <c r="I5606" t="s">
        <v>46028</v>
      </c>
      <c r="J5606" t="s">
        <v>2781</v>
      </c>
      <c r="K5606" t="s">
        <v>8834</v>
      </c>
      <c r="L5606" t="s">
        <v>35911</v>
      </c>
      <c r="M5606" t="s">
        <v>14905</v>
      </c>
    </row>
    <row r="5607" spans="1:13">
      <c r="A5607" t="s">
        <v>177</v>
      </c>
      <c r="B5607" t="s">
        <v>177</v>
      </c>
      <c r="C5607" t="s">
        <v>2649</v>
      </c>
      <c r="D5607" t="s">
        <v>153</v>
      </c>
      <c r="E5607" t="s">
        <v>277</v>
      </c>
      <c r="F5607" t="s">
        <v>10</v>
      </c>
      <c r="G5607" t="s">
        <v>46029</v>
      </c>
      <c r="H5607" t="s">
        <v>3321</v>
      </c>
      <c r="I5607" t="s">
        <v>46030</v>
      </c>
      <c r="J5607" t="s">
        <v>3056</v>
      </c>
      <c r="K5607" t="s">
        <v>9723</v>
      </c>
      <c r="L5607" t="s">
        <v>46031</v>
      </c>
      <c r="M5607" t="s">
        <v>46032</v>
      </c>
    </row>
    <row r="5608" spans="1:13">
      <c r="A5608" t="s">
        <v>177</v>
      </c>
      <c r="B5608" t="s">
        <v>177</v>
      </c>
      <c r="C5608" t="s">
        <v>2649</v>
      </c>
      <c r="D5608" t="s">
        <v>153</v>
      </c>
      <c r="E5608" t="s">
        <v>277</v>
      </c>
      <c r="F5608" t="s">
        <v>2</v>
      </c>
      <c r="G5608" t="s">
        <v>46033</v>
      </c>
      <c r="H5608" t="s">
        <v>2878</v>
      </c>
      <c r="I5608" t="s">
        <v>45873</v>
      </c>
      <c r="J5608" t="s">
        <v>926</v>
      </c>
      <c r="K5608" t="s">
        <v>46034</v>
      </c>
      <c r="L5608" t="s">
        <v>45875</v>
      </c>
      <c r="M5608" t="s">
        <v>19650</v>
      </c>
    </row>
    <row r="5609" spans="1:13">
      <c r="A5609" t="s">
        <v>177</v>
      </c>
      <c r="B5609" t="s">
        <v>177</v>
      </c>
      <c r="C5609" t="s">
        <v>2649</v>
      </c>
      <c r="D5609" t="s">
        <v>153</v>
      </c>
      <c r="E5609" t="s">
        <v>277</v>
      </c>
      <c r="F5609" t="s">
        <v>4</v>
      </c>
      <c r="G5609" t="s">
        <v>46035</v>
      </c>
      <c r="H5609" t="s">
        <v>2049</v>
      </c>
      <c r="I5609" t="s">
        <v>46036</v>
      </c>
      <c r="J5609" t="s">
        <v>1698</v>
      </c>
      <c r="K5609" t="s">
        <v>8844</v>
      </c>
      <c r="L5609" t="s">
        <v>373</v>
      </c>
      <c r="M5609" t="s">
        <v>1276</v>
      </c>
    </row>
    <row r="5610" spans="1:13">
      <c r="A5610" t="s">
        <v>177</v>
      </c>
      <c r="B5610" t="s">
        <v>177</v>
      </c>
      <c r="C5610" t="s">
        <v>2649</v>
      </c>
      <c r="D5610" t="s">
        <v>153</v>
      </c>
      <c r="E5610" t="s">
        <v>277</v>
      </c>
      <c r="F5610" t="s">
        <v>11</v>
      </c>
      <c r="G5610" t="s">
        <v>46037</v>
      </c>
      <c r="H5610" t="s">
        <v>1360</v>
      </c>
      <c r="I5610" t="s">
        <v>46038</v>
      </c>
      <c r="J5610" t="s">
        <v>1547</v>
      </c>
      <c r="K5610" t="s">
        <v>45904</v>
      </c>
      <c r="L5610" t="s">
        <v>30596</v>
      </c>
      <c r="M5610" t="s">
        <v>46039</v>
      </c>
    </row>
    <row r="5611" spans="1:13">
      <c r="A5611" t="s">
        <v>177</v>
      </c>
      <c r="B5611" t="s">
        <v>177</v>
      </c>
      <c r="C5611" t="s">
        <v>2649</v>
      </c>
      <c r="D5611" t="s">
        <v>153</v>
      </c>
      <c r="E5611" t="s">
        <v>277</v>
      </c>
      <c r="F5611" t="s">
        <v>20</v>
      </c>
      <c r="G5611" t="s">
        <v>46040</v>
      </c>
      <c r="H5611" t="s">
        <v>2384</v>
      </c>
      <c r="I5611" t="s">
        <v>46041</v>
      </c>
      <c r="J5611" t="s">
        <v>1546</v>
      </c>
      <c r="K5611" t="s">
        <v>45886</v>
      </c>
      <c r="L5611" t="s">
        <v>30633</v>
      </c>
      <c r="M5611" t="s">
        <v>46042</v>
      </c>
    </row>
    <row r="5612" spans="1:13">
      <c r="A5612" t="s">
        <v>177</v>
      </c>
      <c r="B5612" t="s">
        <v>177</v>
      </c>
      <c r="C5612" t="s">
        <v>2649</v>
      </c>
      <c r="D5612" t="s">
        <v>153</v>
      </c>
      <c r="E5612" t="s">
        <v>188</v>
      </c>
      <c r="F5612" t="s">
        <v>3</v>
      </c>
      <c r="G5612" t="s">
        <v>46043</v>
      </c>
      <c r="H5612" t="s">
        <v>3271</v>
      </c>
      <c r="I5612" t="s">
        <v>46044</v>
      </c>
      <c r="J5612" t="s">
        <v>2564</v>
      </c>
      <c r="K5612" t="s">
        <v>46045</v>
      </c>
      <c r="L5612" t="s">
        <v>46046</v>
      </c>
      <c r="M5612" t="s">
        <v>46047</v>
      </c>
    </row>
    <row r="5613" spans="1:13">
      <c r="A5613" t="s">
        <v>177</v>
      </c>
      <c r="B5613" t="s">
        <v>177</v>
      </c>
      <c r="C5613" t="s">
        <v>2649</v>
      </c>
      <c r="D5613" t="s">
        <v>153</v>
      </c>
      <c r="E5613" t="s">
        <v>188</v>
      </c>
      <c r="F5613" t="s">
        <v>10</v>
      </c>
      <c r="G5613" t="s">
        <v>46048</v>
      </c>
      <c r="H5613" t="s">
        <v>1425</v>
      </c>
      <c r="I5613" t="s">
        <v>46049</v>
      </c>
      <c r="J5613" t="s">
        <v>2573</v>
      </c>
      <c r="K5613" t="s">
        <v>46050</v>
      </c>
      <c r="L5613" t="s">
        <v>46051</v>
      </c>
      <c r="M5613" t="s">
        <v>46052</v>
      </c>
    </row>
    <row r="5614" spans="1:13">
      <c r="A5614" t="s">
        <v>177</v>
      </c>
      <c r="B5614" t="s">
        <v>177</v>
      </c>
      <c r="C5614" t="s">
        <v>2649</v>
      </c>
      <c r="D5614" t="s">
        <v>153</v>
      </c>
      <c r="E5614" t="s">
        <v>188</v>
      </c>
      <c r="F5614" t="s">
        <v>2</v>
      </c>
      <c r="G5614" t="s">
        <v>46053</v>
      </c>
      <c r="H5614" t="s">
        <v>926</v>
      </c>
      <c r="I5614" t="s">
        <v>46054</v>
      </c>
      <c r="J5614" t="s">
        <v>2049</v>
      </c>
      <c r="K5614" t="s">
        <v>46055</v>
      </c>
      <c r="L5614" t="s">
        <v>39456</v>
      </c>
      <c r="M5614" t="s">
        <v>46056</v>
      </c>
    </row>
    <row r="5615" spans="1:13">
      <c r="A5615" t="s">
        <v>177</v>
      </c>
      <c r="B5615" t="s">
        <v>177</v>
      </c>
      <c r="C5615" t="s">
        <v>2649</v>
      </c>
      <c r="D5615" t="s">
        <v>153</v>
      </c>
      <c r="E5615" t="s">
        <v>188</v>
      </c>
      <c r="F5615" t="s">
        <v>4</v>
      </c>
      <c r="G5615" t="s">
        <v>46057</v>
      </c>
      <c r="H5615" t="s">
        <v>1831</v>
      </c>
      <c r="I5615" t="s">
        <v>45929</v>
      </c>
      <c r="J5615" t="s">
        <v>1547</v>
      </c>
      <c r="K5615" t="s">
        <v>45904</v>
      </c>
      <c r="L5615" t="s">
        <v>18728</v>
      </c>
      <c r="M5615" t="s">
        <v>9547</v>
      </c>
    </row>
    <row r="5616" spans="1:13">
      <c r="A5616" t="s">
        <v>177</v>
      </c>
      <c r="B5616" t="s">
        <v>177</v>
      </c>
      <c r="C5616" t="s">
        <v>2649</v>
      </c>
      <c r="D5616" t="s">
        <v>153</v>
      </c>
      <c r="E5616" t="s">
        <v>188</v>
      </c>
      <c r="F5616" t="s">
        <v>11</v>
      </c>
      <c r="G5616" t="s">
        <v>46058</v>
      </c>
      <c r="H5616" t="s">
        <v>1939</v>
      </c>
      <c r="I5616" t="s">
        <v>46004</v>
      </c>
      <c r="J5616" t="s">
        <v>1482</v>
      </c>
      <c r="K5616" t="s">
        <v>45930</v>
      </c>
      <c r="L5616" t="s">
        <v>31151</v>
      </c>
      <c r="M5616" t="s">
        <v>46059</v>
      </c>
    </row>
    <row r="5617" spans="1:13">
      <c r="A5617" t="s">
        <v>177</v>
      </c>
      <c r="B5617" t="s">
        <v>177</v>
      </c>
      <c r="C5617" t="s">
        <v>2649</v>
      </c>
      <c r="D5617" t="s">
        <v>153</v>
      </c>
      <c r="E5617" t="s">
        <v>188</v>
      </c>
      <c r="F5617" t="s">
        <v>20</v>
      </c>
      <c r="G5617" t="s">
        <v>46060</v>
      </c>
      <c r="H5617" t="s">
        <v>2049</v>
      </c>
      <c r="I5617" t="s">
        <v>46036</v>
      </c>
      <c r="J5617" t="s">
        <v>1053</v>
      </c>
      <c r="K5617" t="s">
        <v>45926</v>
      </c>
      <c r="L5617" t="s">
        <v>27498</v>
      </c>
      <c r="M5617" t="s">
        <v>9557</v>
      </c>
    </row>
    <row r="5618" spans="1:13">
      <c r="A5618" t="s">
        <v>177</v>
      </c>
      <c r="B5618" t="s">
        <v>177</v>
      </c>
      <c r="C5618" t="s">
        <v>2649</v>
      </c>
      <c r="D5618" t="s">
        <v>153</v>
      </c>
      <c r="E5618" t="s">
        <v>292</v>
      </c>
      <c r="F5618" t="s">
        <v>3</v>
      </c>
      <c r="G5618" t="s">
        <v>46061</v>
      </c>
      <c r="H5618" t="s">
        <v>3054</v>
      </c>
      <c r="I5618" t="s">
        <v>46062</v>
      </c>
      <c r="J5618" t="s">
        <v>2674</v>
      </c>
      <c r="K5618" t="s">
        <v>45995</v>
      </c>
      <c r="L5618" t="s">
        <v>46063</v>
      </c>
      <c r="M5618" t="s">
        <v>46064</v>
      </c>
    </row>
    <row r="5619" spans="1:13">
      <c r="A5619" t="s">
        <v>177</v>
      </c>
      <c r="B5619" t="s">
        <v>177</v>
      </c>
      <c r="C5619" t="s">
        <v>2649</v>
      </c>
      <c r="D5619" t="s">
        <v>153</v>
      </c>
      <c r="E5619" t="s">
        <v>292</v>
      </c>
      <c r="F5619" t="s">
        <v>10</v>
      </c>
      <c r="G5619" t="s">
        <v>46065</v>
      </c>
      <c r="H5619" t="s">
        <v>3905</v>
      </c>
      <c r="I5619" t="s">
        <v>46066</v>
      </c>
      <c r="J5619" t="s">
        <v>3073</v>
      </c>
      <c r="K5619" t="s">
        <v>46067</v>
      </c>
      <c r="L5619" t="s">
        <v>46068</v>
      </c>
      <c r="M5619" t="s">
        <v>46069</v>
      </c>
    </row>
    <row r="5620" spans="1:13">
      <c r="A5620" t="s">
        <v>177</v>
      </c>
      <c r="B5620" t="s">
        <v>177</v>
      </c>
      <c r="C5620" t="s">
        <v>2649</v>
      </c>
      <c r="D5620" t="s">
        <v>153</v>
      </c>
      <c r="E5620" t="s">
        <v>292</v>
      </c>
      <c r="F5620" t="s">
        <v>2</v>
      </c>
      <c r="G5620" t="s">
        <v>46070</v>
      </c>
      <c r="H5620" t="s">
        <v>2050</v>
      </c>
      <c r="I5620" t="s">
        <v>45988</v>
      </c>
      <c r="J5620" t="s">
        <v>1897</v>
      </c>
      <c r="K5620" t="s">
        <v>46071</v>
      </c>
      <c r="L5620" t="s">
        <v>27170</v>
      </c>
      <c r="M5620" t="s">
        <v>13914</v>
      </c>
    </row>
    <row r="5621" spans="1:13">
      <c r="A5621" t="s">
        <v>177</v>
      </c>
      <c r="B5621" t="s">
        <v>177</v>
      </c>
      <c r="C5621" t="s">
        <v>2649</v>
      </c>
      <c r="D5621" t="s">
        <v>153</v>
      </c>
      <c r="E5621" t="s">
        <v>292</v>
      </c>
      <c r="F5621" t="s">
        <v>4</v>
      </c>
      <c r="G5621" t="s">
        <v>46072</v>
      </c>
      <c r="H5621" t="s">
        <v>1744</v>
      </c>
      <c r="I5621" t="s">
        <v>46073</v>
      </c>
      <c r="J5621" t="s">
        <v>1592</v>
      </c>
      <c r="K5621" t="s">
        <v>45946</v>
      </c>
      <c r="L5621" t="s">
        <v>25599</v>
      </c>
      <c r="M5621" t="s">
        <v>46074</v>
      </c>
    </row>
    <row r="5622" spans="1:13">
      <c r="A5622" t="s">
        <v>177</v>
      </c>
      <c r="B5622" t="s">
        <v>177</v>
      </c>
      <c r="C5622" t="s">
        <v>2649</v>
      </c>
      <c r="D5622" t="s">
        <v>153</v>
      </c>
      <c r="E5622" t="s">
        <v>292</v>
      </c>
      <c r="F5622" t="s">
        <v>11</v>
      </c>
      <c r="G5622" t="s">
        <v>46075</v>
      </c>
      <c r="H5622" t="s">
        <v>1764</v>
      </c>
      <c r="I5622" t="s">
        <v>46001</v>
      </c>
      <c r="J5622" t="s">
        <v>1051</v>
      </c>
      <c r="K5622" t="s">
        <v>46021</v>
      </c>
      <c r="L5622" t="s">
        <v>31915</v>
      </c>
      <c r="M5622" t="s">
        <v>13876</v>
      </c>
    </row>
    <row r="5623" spans="1:13">
      <c r="A5623" t="s">
        <v>177</v>
      </c>
      <c r="B5623" t="s">
        <v>177</v>
      </c>
      <c r="C5623" t="s">
        <v>2649</v>
      </c>
      <c r="D5623" t="s">
        <v>153</v>
      </c>
      <c r="E5623" t="s">
        <v>292</v>
      </c>
      <c r="F5623" t="s">
        <v>20</v>
      </c>
      <c r="G5623" t="s">
        <v>46076</v>
      </c>
      <c r="H5623" t="s">
        <v>1831</v>
      </c>
      <c r="I5623" t="s">
        <v>45929</v>
      </c>
      <c r="J5623" t="s">
        <v>1592</v>
      </c>
      <c r="K5623" t="s">
        <v>45946</v>
      </c>
      <c r="L5623" t="s">
        <v>16810</v>
      </c>
      <c r="M5623" t="s">
        <v>46077</v>
      </c>
    </row>
    <row r="5624" spans="1:13">
      <c r="A5624" t="s">
        <v>177</v>
      </c>
      <c r="B5624" t="s">
        <v>177</v>
      </c>
      <c r="C5624" t="s">
        <v>2649</v>
      </c>
      <c r="D5624" t="s">
        <v>153</v>
      </c>
      <c r="E5624" t="s">
        <v>300</v>
      </c>
      <c r="F5624" t="s">
        <v>3</v>
      </c>
      <c r="G5624" t="s">
        <v>46078</v>
      </c>
      <c r="H5624" t="s">
        <v>3054</v>
      </c>
      <c r="I5624" t="s">
        <v>46062</v>
      </c>
      <c r="J5624" t="s">
        <v>1947</v>
      </c>
      <c r="K5624" t="s">
        <v>46079</v>
      </c>
      <c r="L5624" t="s">
        <v>46063</v>
      </c>
      <c r="M5624" t="s">
        <v>46080</v>
      </c>
    </row>
    <row r="5625" spans="1:13">
      <c r="A5625" t="s">
        <v>177</v>
      </c>
      <c r="B5625" t="s">
        <v>177</v>
      </c>
      <c r="C5625" t="s">
        <v>2649</v>
      </c>
      <c r="D5625" t="s">
        <v>153</v>
      </c>
      <c r="E5625" t="s">
        <v>300</v>
      </c>
      <c r="F5625" t="s">
        <v>10</v>
      </c>
      <c r="G5625" t="s">
        <v>46081</v>
      </c>
      <c r="H5625" t="s">
        <v>2759</v>
      </c>
      <c r="I5625" t="s">
        <v>46028</v>
      </c>
      <c r="J5625" t="s">
        <v>926</v>
      </c>
      <c r="K5625" t="s">
        <v>46034</v>
      </c>
      <c r="L5625" t="s">
        <v>27980</v>
      </c>
      <c r="M5625" t="s">
        <v>26499</v>
      </c>
    </row>
    <row r="5626" spans="1:13">
      <c r="A5626" t="s">
        <v>177</v>
      </c>
      <c r="B5626" t="s">
        <v>177</v>
      </c>
      <c r="C5626" t="s">
        <v>2649</v>
      </c>
      <c r="D5626" t="s">
        <v>153</v>
      </c>
      <c r="E5626" t="s">
        <v>300</v>
      </c>
      <c r="F5626" t="s">
        <v>2</v>
      </c>
      <c r="G5626" t="s">
        <v>46082</v>
      </c>
      <c r="H5626" t="s">
        <v>1764</v>
      </c>
      <c r="I5626" t="s">
        <v>46001</v>
      </c>
      <c r="J5626" t="s">
        <v>1592</v>
      </c>
      <c r="K5626" t="s">
        <v>45946</v>
      </c>
      <c r="L5626" t="s">
        <v>39508</v>
      </c>
      <c r="M5626" t="s">
        <v>8530</v>
      </c>
    </row>
    <row r="5627" spans="1:13">
      <c r="A5627" t="s">
        <v>177</v>
      </c>
      <c r="B5627" t="s">
        <v>177</v>
      </c>
      <c r="C5627" t="s">
        <v>2649</v>
      </c>
      <c r="D5627" t="s">
        <v>153</v>
      </c>
      <c r="E5627" t="s">
        <v>300</v>
      </c>
      <c r="F5627" t="s">
        <v>4</v>
      </c>
      <c r="G5627" t="s">
        <v>46083</v>
      </c>
      <c r="H5627" t="s">
        <v>1502</v>
      </c>
      <c r="I5627" t="s">
        <v>46084</v>
      </c>
      <c r="J5627" t="s">
        <v>1482</v>
      </c>
      <c r="K5627" t="s">
        <v>45930</v>
      </c>
      <c r="L5627" t="s">
        <v>1164</v>
      </c>
      <c r="M5627" t="s">
        <v>8506</v>
      </c>
    </row>
    <row r="5628" spans="1:13">
      <c r="A5628" t="s">
        <v>177</v>
      </c>
      <c r="B5628" t="s">
        <v>177</v>
      </c>
      <c r="C5628" t="s">
        <v>2649</v>
      </c>
      <c r="D5628" t="s">
        <v>153</v>
      </c>
      <c r="E5628" t="s">
        <v>300</v>
      </c>
      <c r="F5628" t="s">
        <v>11</v>
      </c>
      <c r="G5628" t="s">
        <v>46085</v>
      </c>
      <c r="H5628" t="s">
        <v>1546</v>
      </c>
      <c r="I5628" t="s">
        <v>46024</v>
      </c>
      <c r="J5628" t="s">
        <v>1482</v>
      </c>
      <c r="K5628" t="s">
        <v>45930</v>
      </c>
      <c r="L5628" t="s">
        <v>15162</v>
      </c>
      <c r="M5628" t="s">
        <v>46086</v>
      </c>
    </row>
    <row r="5629" spans="1:13">
      <c r="A5629" t="s">
        <v>177</v>
      </c>
      <c r="B5629" t="s">
        <v>177</v>
      </c>
      <c r="C5629" t="s">
        <v>2649</v>
      </c>
      <c r="D5629" t="s">
        <v>153</v>
      </c>
      <c r="E5629" t="s">
        <v>300</v>
      </c>
      <c r="F5629" t="s">
        <v>20</v>
      </c>
      <c r="G5629" t="s">
        <v>46087</v>
      </c>
      <c r="H5629" t="s">
        <v>1721</v>
      </c>
      <c r="I5629" t="s">
        <v>45925</v>
      </c>
      <c r="J5629" t="s">
        <v>1502</v>
      </c>
      <c r="K5629" t="s">
        <v>45969</v>
      </c>
      <c r="L5629" t="s">
        <v>26561</v>
      </c>
      <c r="M5629" t="s">
        <v>1023</v>
      </c>
    </row>
    <row r="5630" spans="1:13">
      <c r="A5630" t="s">
        <v>177</v>
      </c>
      <c r="B5630" t="s">
        <v>177</v>
      </c>
      <c r="C5630" t="s">
        <v>2649</v>
      </c>
      <c r="D5630" t="s">
        <v>154</v>
      </c>
      <c r="E5630" t="s">
        <v>277</v>
      </c>
      <c r="F5630" t="s">
        <v>3</v>
      </c>
      <c r="G5630" t="s">
        <v>46088</v>
      </c>
      <c r="H5630" t="s">
        <v>926</v>
      </c>
      <c r="I5630" t="s">
        <v>46054</v>
      </c>
      <c r="J5630" t="s">
        <v>2463</v>
      </c>
      <c r="K5630" t="s">
        <v>11806</v>
      </c>
      <c r="L5630" t="s">
        <v>46089</v>
      </c>
      <c r="M5630" t="s">
        <v>28092</v>
      </c>
    </row>
    <row r="5631" spans="1:13">
      <c r="A5631" t="s">
        <v>177</v>
      </c>
      <c r="B5631" t="s">
        <v>177</v>
      </c>
      <c r="C5631" t="s">
        <v>2649</v>
      </c>
      <c r="D5631" t="s">
        <v>154</v>
      </c>
      <c r="E5631" t="s">
        <v>277</v>
      </c>
      <c r="F5631" t="s">
        <v>10</v>
      </c>
      <c r="G5631" t="s">
        <v>46090</v>
      </c>
      <c r="H5631" t="s">
        <v>1413</v>
      </c>
      <c r="I5631" t="s">
        <v>46091</v>
      </c>
      <c r="J5631" t="s">
        <v>3589</v>
      </c>
      <c r="K5631" t="s">
        <v>46092</v>
      </c>
      <c r="L5631" t="s">
        <v>46093</v>
      </c>
      <c r="M5631" t="s">
        <v>46094</v>
      </c>
    </row>
    <row r="5632" spans="1:13">
      <c r="A5632" t="s">
        <v>177</v>
      </c>
      <c r="B5632" t="s">
        <v>177</v>
      </c>
      <c r="C5632" t="s">
        <v>2649</v>
      </c>
      <c r="D5632" t="s">
        <v>154</v>
      </c>
      <c r="E5632" t="s">
        <v>277</v>
      </c>
      <c r="F5632" t="s">
        <v>2</v>
      </c>
      <c r="G5632" t="s">
        <v>46095</v>
      </c>
      <c r="H5632" t="s">
        <v>2615</v>
      </c>
      <c r="I5632" t="s">
        <v>46096</v>
      </c>
      <c r="J5632" t="s">
        <v>2544</v>
      </c>
      <c r="K5632" t="s">
        <v>46097</v>
      </c>
      <c r="L5632" t="s">
        <v>46098</v>
      </c>
      <c r="M5632" t="s">
        <v>26203</v>
      </c>
    </row>
    <row r="5633" spans="1:13">
      <c r="A5633" t="s">
        <v>177</v>
      </c>
      <c r="B5633" t="s">
        <v>177</v>
      </c>
      <c r="C5633" t="s">
        <v>2649</v>
      </c>
      <c r="D5633" t="s">
        <v>154</v>
      </c>
      <c r="E5633" t="s">
        <v>277</v>
      </c>
      <c r="F5633" t="s">
        <v>4</v>
      </c>
      <c r="G5633" t="s">
        <v>46099</v>
      </c>
      <c r="H5633" t="s">
        <v>2007</v>
      </c>
      <c r="I5633" t="s">
        <v>45921</v>
      </c>
      <c r="J5633" t="s">
        <v>1546</v>
      </c>
      <c r="K5633" t="s">
        <v>45886</v>
      </c>
      <c r="L5633" t="s">
        <v>25113</v>
      </c>
      <c r="M5633" t="s">
        <v>46100</v>
      </c>
    </row>
    <row r="5634" spans="1:13">
      <c r="A5634" t="s">
        <v>177</v>
      </c>
      <c r="B5634" t="s">
        <v>177</v>
      </c>
      <c r="C5634" t="s">
        <v>2649</v>
      </c>
      <c r="D5634" t="s">
        <v>154</v>
      </c>
      <c r="E5634" t="s">
        <v>277</v>
      </c>
      <c r="F5634" t="s">
        <v>11</v>
      </c>
      <c r="G5634" t="s">
        <v>46101</v>
      </c>
      <c r="H5634" t="s">
        <v>2007</v>
      </c>
      <c r="I5634" t="s">
        <v>45921</v>
      </c>
      <c r="J5634" t="s">
        <v>1482</v>
      </c>
      <c r="K5634" t="s">
        <v>45930</v>
      </c>
      <c r="L5634" t="s">
        <v>46102</v>
      </c>
      <c r="M5634" t="s">
        <v>46100</v>
      </c>
    </row>
    <row r="5635" spans="1:13">
      <c r="A5635" t="s">
        <v>177</v>
      </c>
      <c r="B5635" t="s">
        <v>177</v>
      </c>
      <c r="C5635" t="s">
        <v>2649</v>
      </c>
      <c r="D5635" t="s">
        <v>154</v>
      </c>
      <c r="E5635" t="s">
        <v>277</v>
      </c>
      <c r="F5635" t="s">
        <v>20</v>
      </c>
      <c r="G5635" t="s">
        <v>46103</v>
      </c>
      <c r="H5635" t="s">
        <v>1742</v>
      </c>
      <c r="I5635" t="s">
        <v>46104</v>
      </c>
      <c r="J5635" t="s">
        <v>1502</v>
      </c>
      <c r="K5635" t="s">
        <v>45969</v>
      </c>
      <c r="L5635" t="s">
        <v>46105</v>
      </c>
      <c r="M5635" t="s">
        <v>26244</v>
      </c>
    </row>
    <row r="5636" spans="1:13">
      <c r="A5636" t="s">
        <v>177</v>
      </c>
      <c r="B5636" t="s">
        <v>177</v>
      </c>
      <c r="C5636" t="s">
        <v>2649</v>
      </c>
      <c r="D5636" t="s">
        <v>154</v>
      </c>
      <c r="E5636" t="s">
        <v>315</v>
      </c>
      <c r="F5636" t="s">
        <v>3</v>
      </c>
      <c r="G5636" t="s">
        <v>46106</v>
      </c>
      <c r="H5636" t="s">
        <v>2614</v>
      </c>
      <c r="I5636" t="s">
        <v>46107</v>
      </c>
      <c r="J5636" t="s">
        <v>2541</v>
      </c>
      <c r="K5636" t="s">
        <v>46108</v>
      </c>
      <c r="L5636" t="s">
        <v>46109</v>
      </c>
      <c r="M5636" t="s">
        <v>46110</v>
      </c>
    </row>
    <row r="5637" spans="1:13">
      <c r="A5637" t="s">
        <v>177</v>
      </c>
      <c r="B5637" t="s">
        <v>177</v>
      </c>
      <c r="C5637" t="s">
        <v>2649</v>
      </c>
      <c r="D5637" t="s">
        <v>154</v>
      </c>
      <c r="E5637" t="s">
        <v>315</v>
      </c>
      <c r="F5637" t="s">
        <v>10</v>
      </c>
      <c r="G5637" t="s">
        <v>46111</v>
      </c>
      <c r="H5637" t="s">
        <v>3237</v>
      </c>
      <c r="I5637" t="s">
        <v>46112</v>
      </c>
      <c r="J5637" t="s">
        <v>3990</v>
      </c>
      <c r="K5637" t="s">
        <v>46113</v>
      </c>
      <c r="L5637" t="s">
        <v>46114</v>
      </c>
      <c r="M5637" t="s">
        <v>46115</v>
      </c>
    </row>
    <row r="5638" spans="1:13">
      <c r="A5638" t="s">
        <v>177</v>
      </c>
      <c r="B5638" t="s">
        <v>177</v>
      </c>
      <c r="C5638" t="s">
        <v>2649</v>
      </c>
      <c r="D5638" t="s">
        <v>154</v>
      </c>
      <c r="E5638" t="s">
        <v>315</v>
      </c>
      <c r="F5638" t="s">
        <v>2</v>
      </c>
      <c r="G5638" t="s">
        <v>46116</v>
      </c>
      <c r="H5638" t="s">
        <v>2529</v>
      </c>
      <c r="I5638" t="s">
        <v>45896</v>
      </c>
      <c r="J5638" t="s">
        <v>2324</v>
      </c>
      <c r="K5638" t="s">
        <v>46117</v>
      </c>
      <c r="L5638" t="s">
        <v>45897</v>
      </c>
      <c r="M5638" t="s">
        <v>46118</v>
      </c>
    </row>
    <row r="5639" spans="1:13">
      <c r="A5639" t="s">
        <v>177</v>
      </c>
      <c r="B5639" t="s">
        <v>177</v>
      </c>
      <c r="C5639" t="s">
        <v>2649</v>
      </c>
      <c r="D5639" t="s">
        <v>154</v>
      </c>
      <c r="E5639" t="s">
        <v>315</v>
      </c>
      <c r="F5639" t="s">
        <v>4</v>
      </c>
      <c r="G5639" t="s">
        <v>46119</v>
      </c>
      <c r="H5639" t="s">
        <v>2029</v>
      </c>
      <c r="I5639" t="s">
        <v>46120</v>
      </c>
      <c r="J5639" t="s">
        <v>1698</v>
      </c>
      <c r="K5639" t="s">
        <v>8844</v>
      </c>
      <c r="L5639" t="s">
        <v>29129</v>
      </c>
      <c r="M5639" t="s">
        <v>46121</v>
      </c>
    </row>
    <row r="5640" spans="1:13">
      <c r="A5640" t="s">
        <v>177</v>
      </c>
      <c r="B5640" t="s">
        <v>177</v>
      </c>
      <c r="C5640" t="s">
        <v>2649</v>
      </c>
      <c r="D5640" t="s">
        <v>154</v>
      </c>
      <c r="E5640" t="s">
        <v>315</v>
      </c>
      <c r="F5640" t="s">
        <v>11</v>
      </c>
      <c r="G5640" t="s">
        <v>46122</v>
      </c>
      <c r="H5640" t="s">
        <v>2027</v>
      </c>
      <c r="I5640" t="s">
        <v>45986</v>
      </c>
      <c r="J5640" t="s">
        <v>1502</v>
      </c>
      <c r="K5640" t="s">
        <v>45969</v>
      </c>
      <c r="L5640" t="s">
        <v>28408</v>
      </c>
      <c r="M5640" t="s">
        <v>46123</v>
      </c>
    </row>
    <row r="5641" spans="1:13">
      <c r="A5641" t="s">
        <v>177</v>
      </c>
      <c r="B5641" t="s">
        <v>177</v>
      </c>
      <c r="C5641" t="s">
        <v>2649</v>
      </c>
      <c r="D5641" t="s">
        <v>154</v>
      </c>
      <c r="E5641" t="s">
        <v>315</v>
      </c>
      <c r="F5641" t="s">
        <v>20</v>
      </c>
      <c r="G5641" t="s">
        <v>46124</v>
      </c>
      <c r="H5641" t="s">
        <v>2114</v>
      </c>
      <c r="I5641" t="s">
        <v>46125</v>
      </c>
      <c r="J5641" t="s">
        <v>1053</v>
      </c>
      <c r="K5641" t="s">
        <v>45926</v>
      </c>
      <c r="L5641" t="s">
        <v>29205</v>
      </c>
      <c r="M5641" t="s">
        <v>46126</v>
      </c>
    </row>
    <row r="5642" spans="1:13">
      <c r="A5642" t="s">
        <v>177</v>
      </c>
      <c r="B5642" t="s">
        <v>177</v>
      </c>
      <c r="C5642" t="s">
        <v>2649</v>
      </c>
      <c r="D5642" t="s">
        <v>154</v>
      </c>
      <c r="E5642" t="s">
        <v>323</v>
      </c>
      <c r="F5642" t="s">
        <v>3</v>
      </c>
      <c r="G5642" t="s">
        <v>46127</v>
      </c>
      <c r="H5642" t="s">
        <v>2596</v>
      </c>
      <c r="I5642" t="s">
        <v>46128</v>
      </c>
      <c r="J5642" t="s">
        <v>2499</v>
      </c>
      <c r="K5642" t="s">
        <v>46129</v>
      </c>
      <c r="L5642" t="s">
        <v>46130</v>
      </c>
      <c r="M5642" t="s">
        <v>46131</v>
      </c>
    </row>
    <row r="5643" spans="1:13">
      <c r="A5643" t="s">
        <v>177</v>
      </c>
      <c r="B5643" t="s">
        <v>177</v>
      </c>
      <c r="C5643" t="s">
        <v>2649</v>
      </c>
      <c r="D5643" t="s">
        <v>154</v>
      </c>
      <c r="E5643" t="s">
        <v>323</v>
      </c>
      <c r="F5643" t="s">
        <v>10</v>
      </c>
      <c r="G5643" t="s">
        <v>46132</v>
      </c>
      <c r="H5643" t="s">
        <v>3438</v>
      </c>
      <c r="I5643" t="s">
        <v>46133</v>
      </c>
      <c r="J5643" t="s">
        <v>2878</v>
      </c>
      <c r="K5643" t="s">
        <v>46134</v>
      </c>
      <c r="L5643" t="s">
        <v>46135</v>
      </c>
      <c r="M5643" t="s">
        <v>46136</v>
      </c>
    </row>
    <row r="5644" spans="1:13">
      <c r="A5644" t="s">
        <v>177</v>
      </c>
      <c r="B5644" t="s">
        <v>177</v>
      </c>
      <c r="C5644" t="s">
        <v>2649</v>
      </c>
      <c r="D5644" t="s">
        <v>154</v>
      </c>
      <c r="E5644" t="s">
        <v>323</v>
      </c>
      <c r="F5644" t="s">
        <v>2</v>
      </c>
      <c r="G5644" t="s">
        <v>46137</v>
      </c>
      <c r="H5644" t="s">
        <v>2324</v>
      </c>
      <c r="I5644" t="s">
        <v>46138</v>
      </c>
      <c r="J5644" t="s">
        <v>1939</v>
      </c>
      <c r="K5644" t="s">
        <v>46139</v>
      </c>
      <c r="L5644" t="s">
        <v>46140</v>
      </c>
      <c r="M5644" t="s">
        <v>46141</v>
      </c>
    </row>
    <row r="5645" spans="1:13">
      <c r="A5645" t="s">
        <v>177</v>
      </c>
      <c r="B5645" t="s">
        <v>177</v>
      </c>
      <c r="C5645" t="s">
        <v>2649</v>
      </c>
      <c r="D5645" t="s">
        <v>154</v>
      </c>
      <c r="E5645" t="s">
        <v>323</v>
      </c>
      <c r="F5645" t="s">
        <v>4</v>
      </c>
      <c r="G5645" t="s">
        <v>46142</v>
      </c>
      <c r="H5645" t="s">
        <v>1764</v>
      </c>
      <c r="I5645" t="s">
        <v>46001</v>
      </c>
      <c r="J5645" t="s">
        <v>1592</v>
      </c>
      <c r="K5645" t="s">
        <v>45946</v>
      </c>
      <c r="L5645" t="s">
        <v>25643</v>
      </c>
      <c r="M5645" t="s">
        <v>46143</v>
      </c>
    </row>
    <row r="5646" spans="1:13">
      <c r="A5646" t="s">
        <v>177</v>
      </c>
      <c r="B5646" t="s">
        <v>177</v>
      </c>
      <c r="C5646" t="s">
        <v>2649</v>
      </c>
      <c r="D5646" t="s">
        <v>154</v>
      </c>
      <c r="E5646" t="s">
        <v>323</v>
      </c>
      <c r="F5646" t="s">
        <v>11</v>
      </c>
      <c r="G5646" t="s">
        <v>46144</v>
      </c>
      <c r="H5646" t="s">
        <v>1875</v>
      </c>
      <c r="I5646" t="s">
        <v>46145</v>
      </c>
      <c r="J5646" t="s">
        <v>1504</v>
      </c>
      <c r="K5646" t="s">
        <v>45882</v>
      </c>
      <c r="L5646" t="s">
        <v>46146</v>
      </c>
      <c r="M5646" t="s">
        <v>46147</v>
      </c>
    </row>
    <row r="5647" spans="1:13">
      <c r="A5647" t="s">
        <v>177</v>
      </c>
      <c r="B5647" t="s">
        <v>177</v>
      </c>
      <c r="C5647" t="s">
        <v>2649</v>
      </c>
      <c r="D5647" t="s">
        <v>154</v>
      </c>
      <c r="E5647" t="s">
        <v>323</v>
      </c>
      <c r="F5647" t="s">
        <v>20</v>
      </c>
      <c r="G5647" t="s">
        <v>46148</v>
      </c>
      <c r="H5647" t="s">
        <v>2074</v>
      </c>
      <c r="I5647" t="s">
        <v>46149</v>
      </c>
      <c r="J5647" t="s">
        <v>1053</v>
      </c>
      <c r="K5647" t="s">
        <v>45926</v>
      </c>
      <c r="L5647" t="s">
        <v>29176</v>
      </c>
      <c r="M5647" t="s">
        <v>46150</v>
      </c>
    </row>
    <row r="5648" spans="1:13">
      <c r="A5648" t="s">
        <v>177</v>
      </c>
      <c r="B5648" t="s">
        <v>177</v>
      </c>
      <c r="C5648" t="s">
        <v>2649</v>
      </c>
      <c r="D5648" t="s">
        <v>154</v>
      </c>
      <c r="E5648" t="s">
        <v>331</v>
      </c>
      <c r="F5648" t="s">
        <v>3</v>
      </c>
      <c r="G5648" t="s">
        <v>46151</v>
      </c>
      <c r="H5648" t="s">
        <v>2685</v>
      </c>
      <c r="I5648" t="s">
        <v>46152</v>
      </c>
      <c r="J5648" t="s">
        <v>1947</v>
      </c>
      <c r="K5648" t="s">
        <v>46079</v>
      </c>
      <c r="L5648" t="s">
        <v>46153</v>
      </c>
      <c r="M5648" t="s">
        <v>46154</v>
      </c>
    </row>
    <row r="5649" spans="1:13">
      <c r="A5649" t="s">
        <v>177</v>
      </c>
      <c r="B5649" t="s">
        <v>177</v>
      </c>
      <c r="C5649" t="s">
        <v>2649</v>
      </c>
      <c r="D5649" t="s">
        <v>154</v>
      </c>
      <c r="E5649" t="s">
        <v>331</v>
      </c>
      <c r="F5649" t="s">
        <v>10</v>
      </c>
      <c r="G5649" t="s">
        <v>46155</v>
      </c>
      <c r="H5649" t="s">
        <v>1982</v>
      </c>
      <c r="I5649" t="s">
        <v>46156</v>
      </c>
      <c r="J5649" t="s">
        <v>1981</v>
      </c>
      <c r="K5649" t="s">
        <v>45874</v>
      </c>
      <c r="L5649" t="s">
        <v>46157</v>
      </c>
      <c r="M5649" t="s">
        <v>46158</v>
      </c>
    </row>
    <row r="5650" spans="1:13">
      <c r="A5650" t="s">
        <v>177</v>
      </c>
      <c r="B5650" t="s">
        <v>177</v>
      </c>
      <c r="C5650" t="s">
        <v>2649</v>
      </c>
      <c r="D5650" t="s">
        <v>154</v>
      </c>
      <c r="E5650" t="s">
        <v>331</v>
      </c>
      <c r="F5650" t="s">
        <v>2</v>
      </c>
      <c r="G5650" t="s">
        <v>46159</v>
      </c>
      <c r="H5650" t="s">
        <v>1875</v>
      </c>
      <c r="I5650" t="s">
        <v>46145</v>
      </c>
      <c r="J5650" t="s">
        <v>1590</v>
      </c>
      <c r="K5650" t="s">
        <v>45878</v>
      </c>
      <c r="L5650" t="s">
        <v>46160</v>
      </c>
      <c r="M5650" t="s">
        <v>14143</v>
      </c>
    </row>
    <row r="5651" spans="1:13">
      <c r="A5651" t="s">
        <v>177</v>
      </c>
      <c r="B5651" t="s">
        <v>177</v>
      </c>
      <c r="C5651" t="s">
        <v>2649</v>
      </c>
      <c r="D5651" t="s">
        <v>154</v>
      </c>
      <c r="E5651" t="s">
        <v>331</v>
      </c>
      <c r="F5651" t="s">
        <v>4</v>
      </c>
      <c r="G5651" t="s">
        <v>46161</v>
      </c>
      <c r="H5651" t="s">
        <v>1502</v>
      </c>
      <c r="I5651" t="s">
        <v>46084</v>
      </c>
      <c r="J5651" t="s">
        <v>1051</v>
      </c>
      <c r="K5651" t="s">
        <v>46021</v>
      </c>
      <c r="L5651" t="s">
        <v>1164</v>
      </c>
      <c r="M5651" t="s">
        <v>8138</v>
      </c>
    </row>
    <row r="5652" spans="1:13">
      <c r="A5652" t="s">
        <v>177</v>
      </c>
      <c r="B5652" t="s">
        <v>177</v>
      </c>
      <c r="C5652" t="s">
        <v>2649</v>
      </c>
      <c r="D5652" t="s">
        <v>154</v>
      </c>
      <c r="E5652" t="s">
        <v>331</v>
      </c>
      <c r="F5652" t="s">
        <v>11</v>
      </c>
      <c r="G5652" t="s">
        <v>46162</v>
      </c>
      <c r="H5652" t="s">
        <v>1590</v>
      </c>
      <c r="I5652" t="s">
        <v>46163</v>
      </c>
      <c r="J5652" t="s">
        <v>1051</v>
      </c>
      <c r="K5652" t="s">
        <v>46021</v>
      </c>
      <c r="L5652" t="s">
        <v>46164</v>
      </c>
      <c r="M5652" t="s">
        <v>46165</v>
      </c>
    </row>
    <row r="5653" spans="1:13">
      <c r="A5653" t="s">
        <v>177</v>
      </c>
      <c r="B5653" t="s">
        <v>177</v>
      </c>
      <c r="C5653" t="s">
        <v>2649</v>
      </c>
      <c r="D5653" t="s">
        <v>154</v>
      </c>
      <c r="E5653" t="s">
        <v>331</v>
      </c>
      <c r="F5653" t="s">
        <v>20</v>
      </c>
      <c r="G5653" t="s">
        <v>46166</v>
      </c>
      <c r="H5653" t="s">
        <v>1721</v>
      </c>
      <c r="I5653" t="s">
        <v>45925</v>
      </c>
      <c r="J5653" t="s">
        <v>1502</v>
      </c>
      <c r="K5653" t="s">
        <v>45969</v>
      </c>
      <c r="L5653" t="s">
        <v>26561</v>
      </c>
      <c r="M5653" t="s">
        <v>46167</v>
      </c>
    </row>
    <row r="5654" spans="1:13">
      <c r="A5654" t="s">
        <v>177</v>
      </c>
      <c r="B5654" t="s">
        <v>177</v>
      </c>
      <c r="C5654" t="s">
        <v>2649</v>
      </c>
      <c r="D5654" t="s">
        <v>155</v>
      </c>
      <c r="E5654" t="s">
        <v>339</v>
      </c>
      <c r="F5654" t="s">
        <v>3</v>
      </c>
      <c r="G5654" t="s">
        <v>46168</v>
      </c>
      <c r="H5654" t="s">
        <v>2982</v>
      </c>
      <c r="I5654" t="s">
        <v>46169</v>
      </c>
      <c r="J5654" t="s">
        <v>1936</v>
      </c>
      <c r="K5654" t="s">
        <v>46170</v>
      </c>
      <c r="L5654" t="s">
        <v>30151</v>
      </c>
      <c r="M5654" t="s">
        <v>46171</v>
      </c>
    </row>
    <row r="5655" spans="1:13">
      <c r="A5655" t="s">
        <v>177</v>
      </c>
      <c r="B5655" t="s">
        <v>177</v>
      </c>
      <c r="C5655" t="s">
        <v>2649</v>
      </c>
      <c r="D5655" t="s">
        <v>155</v>
      </c>
      <c r="E5655" t="s">
        <v>339</v>
      </c>
      <c r="F5655" t="s">
        <v>10</v>
      </c>
      <c r="G5655" t="s">
        <v>46172</v>
      </c>
      <c r="H5655" t="s">
        <v>1903</v>
      </c>
      <c r="I5655" t="s">
        <v>46173</v>
      </c>
      <c r="J5655" t="s">
        <v>2351</v>
      </c>
      <c r="K5655" t="s">
        <v>46174</v>
      </c>
      <c r="L5655" t="s">
        <v>46175</v>
      </c>
      <c r="M5655" t="s">
        <v>46176</v>
      </c>
    </row>
    <row r="5656" spans="1:13">
      <c r="A5656" t="s">
        <v>177</v>
      </c>
      <c r="B5656" t="s">
        <v>177</v>
      </c>
      <c r="C5656" t="s">
        <v>2649</v>
      </c>
      <c r="D5656" t="s">
        <v>155</v>
      </c>
      <c r="E5656" t="s">
        <v>339</v>
      </c>
      <c r="F5656" t="s">
        <v>2</v>
      </c>
      <c r="G5656" t="s">
        <v>46177</v>
      </c>
      <c r="H5656" t="s">
        <v>2674</v>
      </c>
      <c r="I5656" t="s">
        <v>46178</v>
      </c>
      <c r="J5656" t="s">
        <v>1348</v>
      </c>
      <c r="K5656" t="s">
        <v>46179</v>
      </c>
      <c r="L5656" t="s">
        <v>46180</v>
      </c>
      <c r="M5656" t="s">
        <v>46181</v>
      </c>
    </row>
    <row r="5657" spans="1:13">
      <c r="A5657" t="s">
        <v>177</v>
      </c>
      <c r="B5657" t="s">
        <v>177</v>
      </c>
      <c r="C5657" t="s">
        <v>2649</v>
      </c>
      <c r="D5657" t="s">
        <v>155</v>
      </c>
      <c r="E5657" t="s">
        <v>339</v>
      </c>
      <c r="F5657" t="s">
        <v>4</v>
      </c>
      <c r="G5657" t="s">
        <v>46182</v>
      </c>
      <c r="H5657" t="s">
        <v>1719</v>
      </c>
      <c r="I5657" t="s">
        <v>45903</v>
      </c>
      <c r="J5657" t="s">
        <v>1657</v>
      </c>
      <c r="K5657" t="s">
        <v>46183</v>
      </c>
      <c r="L5657" t="s">
        <v>38340</v>
      </c>
      <c r="M5657" t="s">
        <v>46184</v>
      </c>
    </row>
    <row r="5658" spans="1:13">
      <c r="A5658" t="s">
        <v>177</v>
      </c>
      <c r="B5658" t="s">
        <v>177</v>
      </c>
      <c r="C5658" t="s">
        <v>2649</v>
      </c>
      <c r="D5658" t="s">
        <v>155</v>
      </c>
      <c r="E5658" t="s">
        <v>339</v>
      </c>
      <c r="F5658" t="s">
        <v>11</v>
      </c>
      <c r="G5658" t="s">
        <v>46185</v>
      </c>
      <c r="H5658" t="s">
        <v>2324</v>
      </c>
      <c r="I5658" t="s">
        <v>46138</v>
      </c>
      <c r="J5658" t="s">
        <v>1546</v>
      </c>
      <c r="K5658" t="s">
        <v>45886</v>
      </c>
      <c r="L5658" t="s">
        <v>46186</v>
      </c>
      <c r="M5658" t="s">
        <v>46187</v>
      </c>
    </row>
    <row r="5659" spans="1:13">
      <c r="A5659" t="s">
        <v>177</v>
      </c>
      <c r="B5659" t="s">
        <v>177</v>
      </c>
      <c r="C5659" t="s">
        <v>2649</v>
      </c>
      <c r="D5659" t="s">
        <v>155</v>
      </c>
      <c r="E5659" t="s">
        <v>339</v>
      </c>
      <c r="F5659" t="s">
        <v>20</v>
      </c>
      <c r="G5659" t="s">
        <v>46188</v>
      </c>
      <c r="H5659" t="s">
        <v>2135</v>
      </c>
      <c r="I5659" t="s">
        <v>46189</v>
      </c>
      <c r="J5659" t="s">
        <v>1657</v>
      </c>
      <c r="K5659" t="s">
        <v>46183</v>
      </c>
      <c r="L5659" t="s">
        <v>46190</v>
      </c>
      <c r="M5659" t="s">
        <v>46191</v>
      </c>
    </row>
    <row r="5660" spans="1:13">
      <c r="A5660" t="s">
        <v>177</v>
      </c>
      <c r="B5660" t="s">
        <v>177</v>
      </c>
      <c r="C5660" t="s">
        <v>2649</v>
      </c>
      <c r="D5660" t="s">
        <v>155</v>
      </c>
      <c r="E5660" t="s">
        <v>347</v>
      </c>
      <c r="F5660" t="s">
        <v>3</v>
      </c>
      <c r="G5660" t="s">
        <v>46192</v>
      </c>
      <c r="H5660" t="s">
        <v>2759</v>
      </c>
      <c r="I5660" t="s">
        <v>46028</v>
      </c>
      <c r="J5660" t="s">
        <v>2247</v>
      </c>
      <c r="K5660" t="s">
        <v>46014</v>
      </c>
      <c r="L5660" t="s">
        <v>35911</v>
      </c>
      <c r="M5660" t="s">
        <v>27117</v>
      </c>
    </row>
    <row r="5661" spans="1:13">
      <c r="A5661" t="s">
        <v>177</v>
      </c>
      <c r="B5661" t="s">
        <v>177</v>
      </c>
      <c r="C5661" t="s">
        <v>2649</v>
      </c>
      <c r="D5661" t="s">
        <v>155</v>
      </c>
      <c r="E5661" t="s">
        <v>347</v>
      </c>
      <c r="F5661" t="s">
        <v>10</v>
      </c>
      <c r="G5661" t="s">
        <v>46193</v>
      </c>
      <c r="H5661" t="s">
        <v>2004</v>
      </c>
      <c r="I5661" t="s">
        <v>45957</v>
      </c>
      <c r="J5661" t="s">
        <v>2442</v>
      </c>
      <c r="K5661" t="s">
        <v>46194</v>
      </c>
      <c r="L5661" t="s">
        <v>45959</v>
      </c>
      <c r="M5661" t="s">
        <v>46195</v>
      </c>
    </row>
    <row r="5662" spans="1:13">
      <c r="A5662" t="s">
        <v>177</v>
      </c>
      <c r="B5662" t="s">
        <v>177</v>
      </c>
      <c r="C5662" t="s">
        <v>2649</v>
      </c>
      <c r="D5662" t="s">
        <v>155</v>
      </c>
      <c r="E5662" t="s">
        <v>347</v>
      </c>
      <c r="F5662" t="s">
        <v>2</v>
      </c>
      <c r="G5662" t="s">
        <v>46196</v>
      </c>
      <c r="H5662" t="s">
        <v>2544</v>
      </c>
      <c r="I5662" t="s">
        <v>46197</v>
      </c>
      <c r="J5662" t="s">
        <v>2027</v>
      </c>
      <c r="K5662" t="s">
        <v>6406</v>
      </c>
      <c r="L5662" t="s">
        <v>19167</v>
      </c>
      <c r="M5662" t="s">
        <v>46198</v>
      </c>
    </row>
    <row r="5663" spans="1:13">
      <c r="A5663" t="s">
        <v>177</v>
      </c>
      <c r="B5663" t="s">
        <v>177</v>
      </c>
      <c r="C5663" t="s">
        <v>2649</v>
      </c>
      <c r="D5663" t="s">
        <v>155</v>
      </c>
      <c r="E5663" t="s">
        <v>347</v>
      </c>
      <c r="F5663" t="s">
        <v>4</v>
      </c>
      <c r="G5663" t="s">
        <v>46199</v>
      </c>
      <c r="H5663" t="s">
        <v>1831</v>
      </c>
      <c r="I5663" t="s">
        <v>45929</v>
      </c>
      <c r="J5663" t="s">
        <v>1592</v>
      </c>
      <c r="K5663" t="s">
        <v>45946</v>
      </c>
      <c r="L5663" t="s">
        <v>18728</v>
      </c>
      <c r="M5663" t="s">
        <v>46200</v>
      </c>
    </row>
    <row r="5664" spans="1:13">
      <c r="A5664" t="s">
        <v>177</v>
      </c>
      <c r="B5664" t="s">
        <v>177</v>
      </c>
      <c r="C5664" t="s">
        <v>2649</v>
      </c>
      <c r="D5664" t="s">
        <v>155</v>
      </c>
      <c r="E5664" t="s">
        <v>347</v>
      </c>
      <c r="F5664" t="s">
        <v>11</v>
      </c>
      <c r="G5664" t="s">
        <v>46201</v>
      </c>
      <c r="H5664" t="s">
        <v>2007</v>
      </c>
      <c r="I5664" t="s">
        <v>45921</v>
      </c>
      <c r="J5664" t="s">
        <v>1504</v>
      </c>
      <c r="K5664" t="s">
        <v>45882</v>
      </c>
      <c r="L5664" t="s">
        <v>46102</v>
      </c>
      <c r="M5664" t="s">
        <v>46202</v>
      </c>
    </row>
    <row r="5665" spans="1:13">
      <c r="A5665" t="s">
        <v>177</v>
      </c>
      <c r="B5665" t="s">
        <v>177</v>
      </c>
      <c r="C5665" t="s">
        <v>2649</v>
      </c>
      <c r="D5665" t="s">
        <v>155</v>
      </c>
      <c r="E5665" t="s">
        <v>347</v>
      </c>
      <c r="F5665" t="s">
        <v>20</v>
      </c>
      <c r="G5665" t="s">
        <v>46203</v>
      </c>
      <c r="H5665" t="s">
        <v>1984</v>
      </c>
      <c r="I5665" t="s">
        <v>45900</v>
      </c>
      <c r="J5665" t="s">
        <v>1613</v>
      </c>
      <c r="K5665" t="s">
        <v>11798</v>
      </c>
      <c r="L5665" t="s">
        <v>46204</v>
      </c>
      <c r="M5665" t="s">
        <v>46205</v>
      </c>
    </row>
    <row r="5666" spans="1:13">
      <c r="A5666" t="s">
        <v>177</v>
      </c>
      <c r="B5666" t="s">
        <v>177</v>
      </c>
      <c r="C5666" t="s">
        <v>2649</v>
      </c>
      <c r="D5666" t="s">
        <v>155</v>
      </c>
      <c r="E5666" t="s">
        <v>230</v>
      </c>
      <c r="F5666" t="s">
        <v>3</v>
      </c>
      <c r="G5666" t="s">
        <v>46206</v>
      </c>
      <c r="H5666" t="s">
        <v>1419</v>
      </c>
      <c r="I5666" t="s">
        <v>46207</v>
      </c>
      <c r="J5666" t="s">
        <v>2499</v>
      </c>
      <c r="K5666" t="s">
        <v>46129</v>
      </c>
      <c r="L5666" t="s">
        <v>46208</v>
      </c>
      <c r="M5666" t="s">
        <v>46209</v>
      </c>
    </row>
    <row r="5667" spans="1:13">
      <c r="A5667" t="s">
        <v>177</v>
      </c>
      <c r="B5667" t="s">
        <v>177</v>
      </c>
      <c r="C5667" t="s">
        <v>2649</v>
      </c>
      <c r="D5667" t="s">
        <v>155</v>
      </c>
      <c r="E5667" t="s">
        <v>230</v>
      </c>
      <c r="F5667" t="s">
        <v>10</v>
      </c>
      <c r="G5667" t="s">
        <v>46210</v>
      </c>
      <c r="H5667" t="s">
        <v>2402</v>
      </c>
      <c r="I5667" t="s">
        <v>46211</v>
      </c>
      <c r="J5667" t="s">
        <v>1948</v>
      </c>
      <c r="K5667" t="s">
        <v>46212</v>
      </c>
      <c r="L5667" t="s">
        <v>46213</v>
      </c>
      <c r="M5667" t="s">
        <v>46214</v>
      </c>
    </row>
    <row r="5668" spans="1:13">
      <c r="A5668" t="s">
        <v>177</v>
      </c>
      <c r="B5668" t="s">
        <v>177</v>
      </c>
      <c r="C5668" t="s">
        <v>2649</v>
      </c>
      <c r="D5668" t="s">
        <v>155</v>
      </c>
      <c r="E5668" t="s">
        <v>230</v>
      </c>
      <c r="F5668" t="s">
        <v>2</v>
      </c>
      <c r="G5668" t="s">
        <v>46215</v>
      </c>
      <c r="H5668" t="s">
        <v>2404</v>
      </c>
      <c r="I5668" t="s">
        <v>46216</v>
      </c>
      <c r="J5668" t="s">
        <v>1984</v>
      </c>
      <c r="K5668" t="s">
        <v>6745</v>
      </c>
      <c r="L5668" t="s">
        <v>46217</v>
      </c>
      <c r="M5668" t="s">
        <v>46218</v>
      </c>
    </row>
    <row r="5669" spans="1:13">
      <c r="A5669" t="s">
        <v>177</v>
      </c>
      <c r="B5669" t="s">
        <v>177</v>
      </c>
      <c r="C5669" t="s">
        <v>2649</v>
      </c>
      <c r="D5669" t="s">
        <v>155</v>
      </c>
      <c r="E5669" t="s">
        <v>230</v>
      </c>
      <c r="F5669" t="s">
        <v>4</v>
      </c>
      <c r="G5669" t="s">
        <v>46219</v>
      </c>
      <c r="H5669" t="s">
        <v>1831</v>
      </c>
      <c r="I5669" t="s">
        <v>45929</v>
      </c>
      <c r="J5669" t="s">
        <v>1592</v>
      </c>
      <c r="K5669" t="s">
        <v>45946</v>
      </c>
      <c r="L5669" t="s">
        <v>18728</v>
      </c>
      <c r="M5669" t="s">
        <v>46220</v>
      </c>
    </row>
    <row r="5670" spans="1:13">
      <c r="A5670" t="s">
        <v>177</v>
      </c>
      <c r="B5670" t="s">
        <v>177</v>
      </c>
      <c r="C5670" t="s">
        <v>2649</v>
      </c>
      <c r="D5670" t="s">
        <v>155</v>
      </c>
      <c r="E5670" t="s">
        <v>230</v>
      </c>
      <c r="F5670" t="s">
        <v>11</v>
      </c>
      <c r="G5670" t="s">
        <v>46221</v>
      </c>
      <c r="H5670" t="s">
        <v>1764</v>
      </c>
      <c r="I5670" t="s">
        <v>46001</v>
      </c>
      <c r="J5670" t="s">
        <v>3800</v>
      </c>
      <c r="K5670" t="s">
        <v>3808</v>
      </c>
      <c r="L5670" t="s">
        <v>31915</v>
      </c>
      <c r="M5670" t="s">
        <v>46222</v>
      </c>
    </row>
    <row r="5671" spans="1:13">
      <c r="A5671" t="s">
        <v>177</v>
      </c>
      <c r="B5671" t="s">
        <v>177</v>
      </c>
      <c r="C5671" t="s">
        <v>2649</v>
      </c>
      <c r="D5671" t="s">
        <v>155</v>
      </c>
      <c r="E5671" t="s">
        <v>230</v>
      </c>
      <c r="F5671" t="s">
        <v>20</v>
      </c>
      <c r="G5671" t="s">
        <v>46223</v>
      </c>
      <c r="H5671" t="s">
        <v>1939</v>
      </c>
      <c r="I5671" t="s">
        <v>46004</v>
      </c>
      <c r="J5671" t="s">
        <v>1547</v>
      </c>
      <c r="K5671" t="s">
        <v>45904</v>
      </c>
      <c r="L5671" t="s">
        <v>46224</v>
      </c>
      <c r="M5671" t="s">
        <v>46225</v>
      </c>
    </row>
    <row r="5672" spans="1:13">
      <c r="A5672" t="s">
        <v>177</v>
      </c>
      <c r="B5672" t="s">
        <v>177</v>
      </c>
      <c r="C5672" t="s">
        <v>2649</v>
      </c>
      <c r="D5672" t="s">
        <v>155</v>
      </c>
      <c r="E5672" t="s">
        <v>300</v>
      </c>
      <c r="F5672" t="s">
        <v>3</v>
      </c>
      <c r="G5672" t="s">
        <v>46226</v>
      </c>
      <c r="H5672" t="s">
        <v>2499</v>
      </c>
      <c r="I5672" t="s">
        <v>46227</v>
      </c>
      <c r="J5672" t="s">
        <v>1343</v>
      </c>
      <c r="K5672" t="s">
        <v>46228</v>
      </c>
      <c r="L5672" t="s">
        <v>46229</v>
      </c>
      <c r="M5672" t="s">
        <v>46230</v>
      </c>
    </row>
    <row r="5673" spans="1:13">
      <c r="A5673" t="s">
        <v>177</v>
      </c>
      <c r="B5673" t="s">
        <v>177</v>
      </c>
      <c r="C5673" t="s">
        <v>2649</v>
      </c>
      <c r="D5673" t="s">
        <v>155</v>
      </c>
      <c r="E5673" t="s">
        <v>300</v>
      </c>
      <c r="F5673" t="s">
        <v>10</v>
      </c>
      <c r="G5673" t="s">
        <v>46231</v>
      </c>
      <c r="H5673" t="s">
        <v>2994</v>
      </c>
      <c r="I5673" t="s">
        <v>46232</v>
      </c>
      <c r="J5673" t="s">
        <v>2544</v>
      </c>
      <c r="K5673" t="s">
        <v>46097</v>
      </c>
      <c r="L5673" t="s">
        <v>46233</v>
      </c>
      <c r="M5673" t="s">
        <v>46234</v>
      </c>
    </row>
    <row r="5674" spans="1:13">
      <c r="A5674" t="s">
        <v>177</v>
      </c>
      <c r="B5674" t="s">
        <v>177</v>
      </c>
      <c r="C5674" t="s">
        <v>2649</v>
      </c>
      <c r="D5674" t="s">
        <v>155</v>
      </c>
      <c r="E5674" t="s">
        <v>300</v>
      </c>
      <c r="F5674" t="s">
        <v>2</v>
      </c>
      <c r="G5674" t="s">
        <v>46235</v>
      </c>
      <c r="H5674" t="s">
        <v>1721</v>
      </c>
      <c r="I5674" t="s">
        <v>45925</v>
      </c>
      <c r="J5674" t="s">
        <v>1546</v>
      </c>
      <c r="K5674" t="s">
        <v>45886</v>
      </c>
      <c r="L5674" t="s">
        <v>8700</v>
      </c>
      <c r="M5674" t="s">
        <v>46236</v>
      </c>
    </row>
    <row r="5675" spans="1:13">
      <c r="A5675" t="s">
        <v>177</v>
      </c>
      <c r="B5675" t="s">
        <v>177</v>
      </c>
      <c r="C5675" t="s">
        <v>2649</v>
      </c>
      <c r="D5675" t="s">
        <v>155</v>
      </c>
      <c r="E5675" t="s">
        <v>300</v>
      </c>
      <c r="F5675" t="s">
        <v>4</v>
      </c>
      <c r="G5675" t="s">
        <v>46237</v>
      </c>
      <c r="H5675" t="s">
        <v>1482</v>
      </c>
      <c r="I5675" t="s">
        <v>45948</v>
      </c>
      <c r="J5675" t="s">
        <v>1482</v>
      </c>
      <c r="K5675" t="s">
        <v>45930</v>
      </c>
      <c r="L5675" t="s">
        <v>12481</v>
      </c>
      <c r="M5675" t="s">
        <v>46238</v>
      </c>
    </row>
    <row r="5676" spans="1:13">
      <c r="A5676" t="s">
        <v>177</v>
      </c>
      <c r="B5676" t="s">
        <v>177</v>
      </c>
      <c r="C5676" t="s">
        <v>2649</v>
      </c>
      <c r="D5676" t="s">
        <v>155</v>
      </c>
      <c r="E5676" t="s">
        <v>300</v>
      </c>
      <c r="F5676" t="s">
        <v>11</v>
      </c>
      <c r="G5676" t="s">
        <v>46239</v>
      </c>
      <c r="H5676" t="s">
        <v>1547</v>
      </c>
      <c r="I5676" t="s">
        <v>46020</v>
      </c>
      <c r="J5676" t="s">
        <v>1051</v>
      </c>
      <c r="K5676" t="s">
        <v>46021</v>
      </c>
      <c r="L5676" t="s">
        <v>10380</v>
      </c>
      <c r="M5676" t="s">
        <v>9104</v>
      </c>
    </row>
    <row r="5677" spans="1:13">
      <c r="A5677" t="s">
        <v>177</v>
      </c>
      <c r="B5677" t="s">
        <v>177</v>
      </c>
      <c r="C5677" t="s">
        <v>2649</v>
      </c>
      <c r="D5677" t="s">
        <v>155</v>
      </c>
      <c r="E5677" t="s">
        <v>300</v>
      </c>
      <c r="F5677" t="s">
        <v>20</v>
      </c>
      <c r="G5677" t="s">
        <v>46240</v>
      </c>
      <c r="H5677" t="s">
        <v>1698</v>
      </c>
      <c r="I5677" t="s">
        <v>45951</v>
      </c>
      <c r="J5677" t="s">
        <v>1504</v>
      </c>
      <c r="K5677" t="s">
        <v>45882</v>
      </c>
      <c r="L5677" t="s">
        <v>10067</v>
      </c>
      <c r="M5677" t="s">
        <v>46241</v>
      </c>
    </row>
    <row r="5678" spans="1:13">
      <c r="A5678" t="s">
        <v>177</v>
      </c>
      <c r="B5678" t="s">
        <v>177</v>
      </c>
      <c r="C5678" t="s">
        <v>2649</v>
      </c>
      <c r="D5678" t="s">
        <v>156</v>
      </c>
      <c r="E5678" t="s">
        <v>377</v>
      </c>
      <c r="F5678" t="s">
        <v>2</v>
      </c>
      <c r="G5678" t="s">
        <v>46242</v>
      </c>
      <c r="H5678" t="s">
        <v>1051</v>
      </c>
      <c r="I5678" t="s">
        <v>25397</v>
      </c>
      <c r="J5678" t="s">
        <v>3800</v>
      </c>
      <c r="K5678" t="s">
        <v>91</v>
      </c>
      <c r="L5678" t="s">
        <v>6841</v>
      </c>
      <c r="M5678" t="s">
        <v>6841</v>
      </c>
    </row>
    <row r="5679" spans="1:13">
      <c r="A5679" t="s">
        <v>177</v>
      </c>
      <c r="B5679" t="s">
        <v>177</v>
      </c>
      <c r="C5679" t="s">
        <v>2649</v>
      </c>
      <c r="D5679" t="s">
        <v>161</v>
      </c>
      <c r="E5679" t="s">
        <v>690</v>
      </c>
      <c r="F5679" t="s">
        <v>3</v>
      </c>
      <c r="G5679" t="s">
        <v>46243</v>
      </c>
      <c r="H5679" t="s">
        <v>1786</v>
      </c>
      <c r="I5679" t="s">
        <v>46244</v>
      </c>
      <c r="J5679" t="s">
        <v>1721</v>
      </c>
      <c r="K5679" t="s">
        <v>11145</v>
      </c>
      <c r="L5679" t="s">
        <v>10415</v>
      </c>
      <c r="M5679" t="s">
        <v>46245</v>
      </c>
    </row>
    <row r="5680" spans="1:13">
      <c r="A5680" t="s">
        <v>177</v>
      </c>
      <c r="B5680" t="s">
        <v>177</v>
      </c>
      <c r="C5680" t="s">
        <v>2649</v>
      </c>
      <c r="D5680" t="s">
        <v>161</v>
      </c>
      <c r="E5680" t="s">
        <v>690</v>
      </c>
      <c r="F5680" t="s">
        <v>10</v>
      </c>
      <c r="G5680" t="s">
        <v>46246</v>
      </c>
      <c r="H5680" t="s">
        <v>1807</v>
      </c>
      <c r="I5680" t="s">
        <v>46247</v>
      </c>
      <c r="J5680" t="s">
        <v>2324</v>
      </c>
      <c r="K5680" t="s">
        <v>46248</v>
      </c>
      <c r="L5680" t="s">
        <v>46249</v>
      </c>
      <c r="M5680" t="s">
        <v>46250</v>
      </c>
    </row>
    <row r="5681" spans="1:13">
      <c r="A5681" t="s">
        <v>177</v>
      </c>
      <c r="B5681" t="s">
        <v>177</v>
      </c>
      <c r="C5681" t="s">
        <v>2649</v>
      </c>
      <c r="D5681" t="s">
        <v>161</v>
      </c>
      <c r="E5681" t="s">
        <v>690</v>
      </c>
      <c r="F5681" t="s">
        <v>2</v>
      </c>
      <c r="G5681" t="s">
        <v>46251</v>
      </c>
      <c r="H5681" t="s">
        <v>2239</v>
      </c>
      <c r="I5681" t="s">
        <v>46252</v>
      </c>
      <c r="J5681" t="s">
        <v>1961</v>
      </c>
      <c r="K5681" t="s">
        <v>46253</v>
      </c>
      <c r="L5681" t="s">
        <v>46254</v>
      </c>
      <c r="M5681" t="s">
        <v>28372</v>
      </c>
    </row>
    <row r="5682" spans="1:13">
      <c r="A5682" t="s">
        <v>177</v>
      </c>
      <c r="B5682" t="s">
        <v>177</v>
      </c>
      <c r="C5682" t="s">
        <v>2649</v>
      </c>
      <c r="D5682" t="s">
        <v>161</v>
      </c>
      <c r="E5682" t="s">
        <v>690</v>
      </c>
      <c r="F5682" t="s">
        <v>4</v>
      </c>
      <c r="G5682" t="s">
        <v>46255</v>
      </c>
      <c r="H5682" t="s">
        <v>1590</v>
      </c>
      <c r="I5682" t="s">
        <v>46256</v>
      </c>
      <c r="J5682" t="s">
        <v>1051</v>
      </c>
      <c r="K5682" t="s">
        <v>46257</v>
      </c>
      <c r="L5682" t="s">
        <v>373</v>
      </c>
      <c r="M5682" t="s">
        <v>46258</v>
      </c>
    </row>
    <row r="5683" spans="1:13">
      <c r="A5683" t="s">
        <v>177</v>
      </c>
      <c r="B5683" t="s">
        <v>177</v>
      </c>
      <c r="C5683" t="s">
        <v>2649</v>
      </c>
      <c r="D5683" t="s">
        <v>161</v>
      </c>
      <c r="E5683" t="s">
        <v>690</v>
      </c>
      <c r="F5683" t="s">
        <v>11</v>
      </c>
      <c r="G5683" t="s">
        <v>46259</v>
      </c>
      <c r="H5683" t="s">
        <v>1853</v>
      </c>
      <c r="I5683" t="s">
        <v>46260</v>
      </c>
      <c r="J5683" t="s">
        <v>1547</v>
      </c>
      <c r="K5683" t="s">
        <v>46261</v>
      </c>
      <c r="L5683" t="s">
        <v>373</v>
      </c>
      <c r="M5683" t="s">
        <v>46262</v>
      </c>
    </row>
    <row r="5684" spans="1:13">
      <c r="A5684" t="s">
        <v>177</v>
      </c>
      <c r="B5684" t="s">
        <v>177</v>
      </c>
      <c r="C5684" t="s">
        <v>2649</v>
      </c>
      <c r="D5684" t="s">
        <v>161</v>
      </c>
      <c r="E5684" t="s">
        <v>690</v>
      </c>
      <c r="F5684" t="s">
        <v>20</v>
      </c>
      <c r="G5684" t="s">
        <v>46263</v>
      </c>
      <c r="H5684" t="s">
        <v>1590</v>
      </c>
      <c r="I5684" t="s">
        <v>46256</v>
      </c>
      <c r="J5684" t="s">
        <v>1502</v>
      </c>
      <c r="K5684" t="s">
        <v>46264</v>
      </c>
      <c r="L5684" t="s">
        <v>31206</v>
      </c>
      <c r="M5684" t="s">
        <v>46258</v>
      </c>
    </row>
    <row r="5685" spans="1:13">
      <c r="A5685" t="s">
        <v>177</v>
      </c>
      <c r="B5685" t="s">
        <v>177</v>
      </c>
      <c r="C5685" t="s">
        <v>2649</v>
      </c>
      <c r="D5685" t="s">
        <v>161</v>
      </c>
      <c r="E5685" t="s">
        <v>698</v>
      </c>
      <c r="F5685" t="s">
        <v>3</v>
      </c>
      <c r="G5685" t="s">
        <v>46265</v>
      </c>
      <c r="H5685" t="s">
        <v>2135</v>
      </c>
      <c r="I5685" t="s">
        <v>46266</v>
      </c>
      <c r="J5685" t="s">
        <v>2384</v>
      </c>
      <c r="K5685" t="s">
        <v>46267</v>
      </c>
      <c r="L5685" t="s">
        <v>27894</v>
      </c>
      <c r="M5685" t="s">
        <v>46268</v>
      </c>
    </row>
    <row r="5686" spans="1:13">
      <c r="A5686" t="s">
        <v>177</v>
      </c>
      <c r="B5686" t="s">
        <v>177</v>
      </c>
      <c r="C5686" t="s">
        <v>2649</v>
      </c>
      <c r="D5686" t="s">
        <v>161</v>
      </c>
      <c r="E5686" t="s">
        <v>698</v>
      </c>
      <c r="F5686" t="s">
        <v>10</v>
      </c>
      <c r="G5686" t="s">
        <v>46269</v>
      </c>
      <c r="H5686" t="s">
        <v>2976</v>
      </c>
      <c r="I5686" t="s">
        <v>46270</v>
      </c>
      <c r="J5686" t="s">
        <v>2687</v>
      </c>
      <c r="K5686" t="s">
        <v>46271</v>
      </c>
      <c r="L5686" t="s">
        <v>46272</v>
      </c>
      <c r="M5686" t="s">
        <v>46273</v>
      </c>
    </row>
    <row r="5687" spans="1:13">
      <c r="A5687" t="s">
        <v>177</v>
      </c>
      <c r="B5687" t="s">
        <v>177</v>
      </c>
      <c r="C5687" t="s">
        <v>2649</v>
      </c>
      <c r="D5687" t="s">
        <v>161</v>
      </c>
      <c r="E5687" t="s">
        <v>698</v>
      </c>
      <c r="F5687" t="s">
        <v>2</v>
      </c>
      <c r="G5687" t="s">
        <v>46274</v>
      </c>
      <c r="H5687" t="s">
        <v>1744</v>
      </c>
      <c r="I5687" t="s">
        <v>46275</v>
      </c>
      <c r="J5687" t="s">
        <v>1592</v>
      </c>
      <c r="K5687" t="s">
        <v>46276</v>
      </c>
      <c r="L5687" t="s">
        <v>25008</v>
      </c>
      <c r="M5687" t="s">
        <v>485</v>
      </c>
    </row>
    <row r="5688" spans="1:13">
      <c r="A5688" t="s">
        <v>177</v>
      </c>
      <c r="B5688" t="s">
        <v>177</v>
      </c>
      <c r="C5688" t="s">
        <v>2649</v>
      </c>
      <c r="D5688" t="s">
        <v>161</v>
      </c>
      <c r="E5688" t="s">
        <v>698</v>
      </c>
      <c r="F5688" t="s">
        <v>4</v>
      </c>
      <c r="G5688" t="s">
        <v>46277</v>
      </c>
      <c r="H5688" t="s">
        <v>1547</v>
      </c>
      <c r="I5688" t="s">
        <v>46278</v>
      </c>
      <c r="J5688" t="s">
        <v>3800</v>
      </c>
      <c r="K5688" t="s">
        <v>3808</v>
      </c>
      <c r="L5688" t="s">
        <v>25418</v>
      </c>
      <c r="M5688" t="s">
        <v>36472</v>
      </c>
    </row>
    <row r="5689" spans="1:13">
      <c r="A5689" t="s">
        <v>177</v>
      </c>
      <c r="B5689" t="s">
        <v>177</v>
      </c>
      <c r="C5689" t="s">
        <v>2649</v>
      </c>
      <c r="D5689" t="s">
        <v>161</v>
      </c>
      <c r="E5689" t="s">
        <v>698</v>
      </c>
      <c r="F5689" t="s">
        <v>11</v>
      </c>
      <c r="G5689" t="s">
        <v>46279</v>
      </c>
      <c r="H5689" t="s">
        <v>1547</v>
      </c>
      <c r="I5689" t="s">
        <v>46278</v>
      </c>
      <c r="J5689" t="s">
        <v>3800</v>
      </c>
      <c r="K5689" t="s">
        <v>3808</v>
      </c>
      <c r="L5689" t="s">
        <v>16711</v>
      </c>
      <c r="M5689" t="s">
        <v>36472</v>
      </c>
    </row>
    <row r="5690" spans="1:13">
      <c r="A5690" t="s">
        <v>177</v>
      </c>
      <c r="B5690" t="s">
        <v>177</v>
      </c>
      <c r="C5690" t="s">
        <v>2649</v>
      </c>
      <c r="D5690" t="s">
        <v>161</v>
      </c>
      <c r="E5690" t="s">
        <v>698</v>
      </c>
      <c r="F5690" t="s">
        <v>20</v>
      </c>
      <c r="G5690" t="s">
        <v>46280</v>
      </c>
      <c r="H5690" t="s">
        <v>1053</v>
      </c>
      <c r="I5690" t="s">
        <v>46281</v>
      </c>
      <c r="J5690" t="s">
        <v>1547</v>
      </c>
      <c r="K5690" t="s">
        <v>46261</v>
      </c>
      <c r="L5690" t="s">
        <v>18752</v>
      </c>
      <c r="M5690" t="s">
        <v>12586</v>
      </c>
    </row>
    <row r="5691" spans="1:13">
      <c r="A5691" t="s">
        <v>177</v>
      </c>
      <c r="B5691" t="s">
        <v>177</v>
      </c>
      <c r="C5691" t="s">
        <v>2649</v>
      </c>
      <c r="D5691" t="s">
        <v>161</v>
      </c>
      <c r="E5691" t="s">
        <v>706</v>
      </c>
      <c r="F5691" t="s">
        <v>3</v>
      </c>
      <c r="G5691" t="s">
        <v>46282</v>
      </c>
      <c r="H5691" t="s">
        <v>2646</v>
      </c>
      <c r="I5691" t="s">
        <v>46283</v>
      </c>
      <c r="J5691" t="s">
        <v>2587</v>
      </c>
      <c r="K5691" t="s">
        <v>46284</v>
      </c>
      <c r="L5691" t="s">
        <v>46285</v>
      </c>
      <c r="M5691" t="s">
        <v>19935</v>
      </c>
    </row>
    <row r="5692" spans="1:13">
      <c r="A5692" t="s">
        <v>177</v>
      </c>
      <c r="B5692" t="s">
        <v>177</v>
      </c>
      <c r="C5692" t="s">
        <v>2649</v>
      </c>
      <c r="D5692" t="s">
        <v>161</v>
      </c>
      <c r="E5692" t="s">
        <v>706</v>
      </c>
      <c r="F5692" t="s">
        <v>10</v>
      </c>
      <c r="G5692" t="s">
        <v>46286</v>
      </c>
      <c r="H5692" t="s">
        <v>2530</v>
      </c>
      <c r="I5692" t="s">
        <v>46287</v>
      </c>
      <c r="J5692" t="s">
        <v>2239</v>
      </c>
      <c r="K5692" t="s">
        <v>46288</v>
      </c>
      <c r="L5692" t="s">
        <v>46289</v>
      </c>
      <c r="M5692" t="s">
        <v>28420</v>
      </c>
    </row>
    <row r="5693" spans="1:13">
      <c r="A5693" t="s">
        <v>177</v>
      </c>
      <c r="B5693" t="s">
        <v>177</v>
      </c>
      <c r="C5693" t="s">
        <v>2649</v>
      </c>
      <c r="D5693" t="s">
        <v>161</v>
      </c>
      <c r="E5693" t="s">
        <v>706</v>
      </c>
      <c r="F5693" t="s">
        <v>2</v>
      </c>
      <c r="G5693" t="s">
        <v>46290</v>
      </c>
      <c r="H5693" t="s">
        <v>1657</v>
      </c>
      <c r="I5693" t="s">
        <v>46291</v>
      </c>
      <c r="J5693" t="s">
        <v>1592</v>
      </c>
      <c r="K5693" t="s">
        <v>46276</v>
      </c>
      <c r="L5693" t="s">
        <v>25229</v>
      </c>
      <c r="M5693" t="s">
        <v>46022</v>
      </c>
    </row>
    <row r="5694" spans="1:13">
      <c r="A5694" t="s">
        <v>177</v>
      </c>
      <c r="B5694" t="s">
        <v>177</v>
      </c>
      <c r="C5694" t="s">
        <v>2649</v>
      </c>
      <c r="D5694" t="s">
        <v>161</v>
      </c>
      <c r="E5694" t="s">
        <v>706</v>
      </c>
      <c r="F5694" t="s">
        <v>4</v>
      </c>
      <c r="G5694" t="s">
        <v>46292</v>
      </c>
      <c r="H5694" t="s">
        <v>1547</v>
      </c>
      <c r="I5694" t="s">
        <v>46278</v>
      </c>
      <c r="J5694" t="s">
        <v>1547</v>
      </c>
      <c r="K5694" t="s">
        <v>46261</v>
      </c>
      <c r="L5694" t="s">
        <v>25418</v>
      </c>
      <c r="M5694" t="s">
        <v>46293</v>
      </c>
    </row>
    <row r="5695" spans="1:13">
      <c r="A5695" t="s">
        <v>177</v>
      </c>
      <c r="B5695" t="s">
        <v>177</v>
      </c>
      <c r="C5695" t="s">
        <v>2649</v>
      </c>
      <c r="D5695" t="s">
        <v>161</v>
      </c>
      <c r="E5695" t="s">
        <v>706</v>
      </c>
      <c r="F5695" t="s">
        <v>11</v>
      </c>
      <c r="G5695" t="s">
        <v>46294</v>
      </c>
      <c r="H5695" t="s">
        <v>1053</v>
      </c>
      <c r="I5695" t="s">
        <v>46281</v>
      </c>
      <c r="J5695" t="s">
        <v>1051</v>
      </c>
      <c r="K5695" t="s">
        <v>46257</v>
      </c>
      <c r="L5695" t="s">
        <v>34766</v>
      </c>
      <c r="M5695" t="s">
        <v>8639</v>
      </c>
    </row>
    <row r="5696" spans="1:13">
      <c r="A5696" t="s">
        <v>177</v>
      </c>
      <c r="B5696" t="s">
        <v>177</v>
      </c>
      <c r="C5696" t="s">
        <v>2649</v>
      </c>
      <c r="D5696" t="s">
        <v>161</v>
      </c>
      <c r="E5696" t="s">
        <v>706</v>
      </c>
      <c r="F5696" t="s">
        <v>20</v>
      </c>
      <c r="G5696" t="s">
        <v>46295</v>
      </c>
      <c r="H5696" t="s">
        <v>1504</v>
      </c>
      <c r="I5696" t="s">
        <v>46296</v>
      </c>
      <c r="J5696" t="s">
        <v>1482</v>
      </c>
      <c r="K5696" t="s">
        <v>46297</v>
      </c>
      <c r="L5696" t="s">
        <v>9962</v>
      </c>
      <c r="M5696" t="s">
        <v>6583</v>
      </c>
    </row>
    <row r="5697" spans="1:13">
      <c r="A5697" t="s">
        <v>177</v>
      </c>
      <c r="B5697" t="s">
        <v>177</v>
      </c>
      <c r="C5697" t="s">
        <v>2649</v>
      </c>
      <c r="D5697" t="s">
        <v>161</v>
      </c>
      <c r="E5697" t="s">
        <v>714</v>
      </c>
      <c r="F5697" t="s">
        <v>3</v>
      </c>
      <c r="G5697" t="s">
        <v>46298</v>
      </c>
      <c r="H5697" t="s">
        <v>2279</v>
      </c>
      <c r="I5697" t="s">
        <v>46299</v>
      </c>
      <c r="J5697" t="s">
        <v>2281</v>
      </c>
      <c r="K5697" t="s">
        <v>11138</v>
      </c>
      <c r="L5697" t="s">
        <v>28015</v>
      </c>
      <c r="M5697" t="s">
        <v>46300</v>
      </c>
    </row>
    <row r="5698" spans="1:13">
      <c r="A5698" t="s">
        <v>177</v>
      </c>
      <c r="B5698" t="s">
        <v>177</v>
      </c>
      <c r="C5698" t="s">
        <v>2649</v>
      </c>
      <c r="D5698" t="s">
        <v>161</v>
      </c>
      <c r="E5698" t="s">
        <v>714</v>
      </c>
      <c r="F5698" t="s">
        <v>10</v>
      </c>
      <c r="G5698" t="s">
        <v>46301</v>
      </c>
      <c r="H5698" t="s">
        <v>2027</v>
      </c>
      <c r="I5698" t="s">
        <v>46302</v>
      </c>
      <c r="J5698" t="s">
        <v>1897</v>
      </c>
      <c r="K5698" t="s">
        <v>46303</v>
      </c>
      <c r="L5698" t="s">
        <v>46304</v>
      </c>
      <c r="M5698" t="s">
        <v>29191</v>
      </c>
    </row>
    <row r="5699" spans="1:13">
      <c r="A5699" t="s">
        <v>177</v>
      </c>
      <c r="B5699" t="s">
        <v>177</v>
      </c>
      <c r="C5699" t="s">
        <v>2649</v>
      </c>
      <c r="D5699" t="s">
        <v>161</v>
      </c>
      <c r="E5699" t="s">
        <v>714</v>
      </c>
      <c r="F5699" t="s">
        <v>2</v>
      </c>
      <c r="G5699" t="s">
        <v>46305</v>
      </c>
      <c r="H5699" t="s">
        <v>1546</v>
      </c>
      <c r="I5699" t="s">
        <v>6074</v>
      </c>
      <c r="J5699" t="s">
        <v>1547</v>
      </c>
      <c r="K5699" t="s">
        <v>46261</v>
      </c>
      <c r="L5699" t="s">
        <v>1140</v>
      </c>
      <c r="M5699" t="s">
        <v>8313</v>
      </c>
    </row>
    <row r="5700" spans="1:13">
      <c r="A5700" t="s">
        <v>177</v>
      </c>
      <c r="B5700" t="s">
        <v>177</v>
      </c>
      <c r="C5700" t="s">
        <v>2649</v>
      </c>
      <c r="D5700" t="s">
        <v>161</v>
      </c>
      <c r="E5700" t="s">
        <v>714</v>
      </c>
      <c r="F5700" t="s">
        <v>4</v>
      </c>
      <c r="G5700" t="s">
        <v>46306</v>
      </c>
      <c r="H5700" t="s">
        <v>1051</v>
      </c>
      <c r="I5700" t="s">
        <v>46307</v>
      </c>
      <c r="J5700" t="s">
        <v>3800</v>
      </c>
      <c r="K5700" t="s">
        <v>3808</v>
      </c>
      <c r="L5700" t="s">
        <v>1351</v>
      </c>
      <c r="M5700" t="s">
        <v>13065</v>
      </c>
    </row>
    <row r="5701" spans="1:13">
      <c r="A5701" t="s">
        <v>177</v>
      </c>
      <c r="B5701" t="s">
        <v>177</v>
      </c>
      <c r="C5701" t="s">
        <v>2649</v>
      </c>
      <c r="D5701" t="s">
        <v>161</v>
      </c>
      <c r="E5701" t="s">
        <v>714</v>
      </c>
      <c r="F5701" t="s">
        <v>11</v>
      </c>
      <c r="G5701" t="s">
        <v>46308</v>
      </c>
      <c r="H5701" t="s">
        <v>1547</v>
      </c>
      <c r="I5701" t="s">
        <v>46278</v>
      </c>
      <c r="J5701" t="s">
        <v>1051</v>
      </c>
      <c r="K5701" t="s">
        <v>46257</v>
      </c>
      <c r="L5701" t="s">
        <v>16711</v>
      </c>
      <c r="M5701" t="s">
        <v>9981</v>
      </c>
    </row>
    <row r="5702" spans="1:13">
      <c r="A5702" t="s">
        <v>177</v>
      </c>
      <c r="B5702" t="s">
        <v>177</v>
      </c>
      <c r="C5702" t="s">
        <v>2649</v>
      </c>
      <c r="D5702" t="s">
        <v>161</v>
      </c>
      <c r="E5702" t="s">
        <v>714</v>
      </c>
      <c r="F5702" t="s">
        <v>20</v>
      </c>
      <c r="G5702" t="s">
        <v>46309</v>
      </c>
      <c r="H5702" t="s">
        <v>1592</v>
      </c>
      <c r="I5702" t="s">
        <v>46310</v>
      </c>
      <c r="J5702" t="s">
        <v>1482</v>
      </c>
      <c r="K5702" t="s">
        <v>46297</v>
      </c>
      <c r="L5702" t="s">
        <v>25624</v>
      </c>
      <c r="M5702" t="s">
        <v>13104</v>
      </c>
    </row>
    <row r="5703" spans="1:13">
      <c r="A5703" t="s">
        <v>177</v>
      </c>
      <c r="B5703" t="s">
        <v>177</v>
      </c>
      <c r="C5703" t="s">
        <v>2649</v>
      </c>
      <c r="D5703" t="s">
        <v>162</v>
      </c>
      <c r="E5703" t="s">
        <v>722</v>
      </c>
      <c r="F5703" t="s">
        <v>3</v>
      </c>
      <c r="G5703" t="s">
        <v>46311</v>
      </c>
      <c r="H5703" t="s">
        <v>1897</v>
      </c>
      <c r="I5703" t="s">
        <v>46312</v>
      </c>
      <c r="J5703" t="s">
        <v>1831</v>
      </c>
      <c r="K5703" t="s">
        <v>46313</v>
      </c>
      <c r="L5703" t="s">
        <v>27657</v>
      </c>
      <c r="M5703" t="s">
        <v>28475</v>
      </c>
    </row>
    <row r="5704" spans="1:13">
      <c r="A5704" t="s">
        <v>177</v>
      </c>
      <c r="B5704" t="s">
        <v>177</v>
      </c>
      <c r="C5704" t="s">
        <v>2649</v>
      </c>
      <c r="D5704" t="s">
        <v>162</v>
      </c>
      <c r="E5704" t="s">
        <v>722</v>
      </c>
      <c r="F5704" t="s">
        <v>10</v>
      </c>
      <c r="G5704" t="s">
        <v>46314</v>
      </c>
      <c r="H5704" t="s">
        <v>1137</v>
      </c>
      <c r="I5704" t="s">
        <v>46315</v>
      </c>
      <c r="J5704" t="s">
        <v>2463</v>
      </c>
      <c r="K5704" t="s">
        <v>46316</v>
      </c>
      <c r="L5704" t="s">
        <v>46317</v>
      </c>
      <c r="M5704" t="s">
        <v>46318</v>
      </c>
    </row>
    <row r="5705" spans="1:13">
      <c r="A5705" t="s">
        <v>177</v>
      </c>
      <c r="B5705" t="s">
        <v>177</v>
      </c>
      <c r="C5705" t="s">
        <v>2649</v>
      </c>
      <c r="D5705" t="s">
        <v>162</v>
      </c>
      <c r="E5705" t="s">
        <v>722</v>
      </c>
      <c r="F5705" t="s">
        <v>2</v>
      </c>
      <c r="G5705" t="s">
        <v>46319</v>
      </c>
      <c r="H5705" t="s">
        <v>2049</v>
      </c>
      <c r="I5705" t="s">
        <v>46320</v>
      </c>
      <c r="J5705" t="s">
        <v>1918</v>
      </c>
      <c r="K5705" t="s">
        <v>46321</v>
      </c>
      <c r="L5705" t="s">
        <v>46322</v>
      </c>
      <c r="M5705" t="s">
        <v>39127</v>
      </c>
    </row>
    <row r="5706" spans="1:13">
      <c r="A5706" t="s">
        <v>177</v>
      </c>
      <c r="B5706" t="s">
        <v>177</v>
      </c>
      <c r="C5706" t="s">
        <v>2649</v>
      </c>
      <c r="D5706" t="s">
        <v>162</v>
      </c>
      <c r="E5706" t="s">
        <v>722</v>
      </c>
      <c r="F5706" t="s">
        <v>4</v>
      </c>
      <c r="G5706" t="s">
        <v>46323</v>
      </c>
      <c r="H5706" t="s">
        <v>1721</v>
      </c>
      <c r="I5706" t="s">
        <v>46324</v>
      </c>
      <c r="J5706" t="s">
        <v>1051</v>
      </c>
      <c r="K5706" t="s">
        <v>46257</v>
      </c>
      <c r="L5706" t="s">
        <v>46325</v>
      </c>
      <c r="M5706" t="s">
        <v>46326</v>
      </c>
    </row>
    <row r="5707" spans="1:13">
      <c r="A5707" t="s">
        <v>177</v>
      </c>
      <c r="B5707" t="s">
        <v>177</v>
      </c>
      <c r="C5707" t="s">
        <v>2649</v>
      </c>
      <c r="D5707" t="s">
        <v>162</v>
      </c>
      <c r="E5707" t="s">
        <v>722</v>
      </c>
      <c r="F5707" t="s">
        <v>11</v>
      </c>
      <c r="G5707" t="s">
        <v>46327</v>
      </c>
      <c r="H5707" t="s">
        <v>1744</v>
      </c>
      <c r="I5707" t="s">
        <v>46275</v>
      </c>
      <c r="J5707" t="s">
        <v>1502</v>
      </c>
      <c r="K5707" t="s">
        <v>46264</v>
      </c>
      <c r="L5707" t="s">
        <v>25410</v>
      </c>
      <c r="M5707" t="s">
        <v>36965</v>
      </c>
    </row>
    <row r="5708" spans="1:13">
      <c r="A5708" t="s">
        <v>177</v>
      </c>
      <c r="B5708" t="s">
        <v>177</v>
      </c>
      <c r="C5708" t="s">
        <v>2649</v>
      </c>
      <c r="D5708" t="s">
        <v>162</v>
      </c>
      <c r="E5708" t="s">
        <v>722</v>
      </c>
      <c r="F5708" t="s">
        <v>20</v>
      </c>
      <c r="G5708" t="s">
        <v>46328</v>
      </c>
      <c r="H5708" t="s">
        <v>1744</v>
      </c>
      <c r="I5708" t="s">
        <v>46275</v>
      </c>
      <c r="J5708" t="s">
        <v>1547</v>
      </c>
      <c r="K5708" t="s">
        <v>46261</v>
      </c>
      <c r="L5708" t="s">
        <v>29125</v>
      </c>
      <c r="M5708" t="s">
        <v>36965</v>
      </c>
    </row>
    <row r="5709" spans="1:13">
      <c r="A5709" t="s">
        <v>177</v>
      </c>
      <c r="B5709" t="s">
        <v>177</v>
      </c>
      <c r="C5709" t="s">
        <v>2649</v>
      </c>
      <c r="D5709" t="s">
        <v>162</v>
      </c>
      <c r="E5709" t="s">
        <v>730</v>
      </c>
      <c r="F5709" t="s">
        <v>3</v>
      </c>
      <c r="G5709" t="s">
        <v>46329</v>
      </c>
      <c r="H5709" t="s">
        <v>2135</v>
      </c>
      <c r="I5709" t="s">
        <v>46266</v>
      </c>
      <c r="J5709" t="s">
        <v>2404</v>
      </c>
      <c r="K5709" t="s">
        <v>46330</v>
      </c>
      <c r="L5709" t="s">
        <v>27894</v>
      </c>
      <c r="M5709" t="s">
        <v>28848</v>
      </c>
    </row>
    <row r="5710" spans="1:13">
      <c r="A5710" t="s">
        <v>177</v>
      </c>
      <c r="B5710" t="s">
        <v>177</v>
      </c>
      <c r="C5710" t="s">
        <v>2649</v>
      </c>
      <c r="D5710" t="s">
        <v>162</v>
      </c>
      <c r="E5710" t="s">
        <v>730</v>
      </c>
      <c r="F5710" t="s">
        <v>10</v>
      </c>
      <c r="G5710" t="s">
        <v>46331</v>
      </c>
      <c r="H5710" t="s">
        <v>2853</v>
      </c>
      <c r="I5710" t="s">
        <v>46332</v>
      </c>
      <c r="J5710" t="s">
        <v>2587</v>
      </c>
      <c r="K5710" t="s">
        <v>46284</v>
      </c>
      <c r="L5710" t="s">
        <v>33351</v>
      </c>
      <c r="M5710" t="s">
        <v>35242</v>
      </c>
    </row>
    <row r="5711" spans="1:13">
      <c r="A5711" t="s">
        <v>177</v>
      </c>
      <c r="B5711" t="s">
        <v>177</v>
      </c>
      <c r="C5711" t="s">
        <v>2649</v>
      </c>
      <c r="D5711" t="s">
        <v>162</v>
      </c>
      <c r="E5711" t="s">
        <v>730</v>
      </c>
      <c r="F5711" t="s">
        <v>2</v>
      </c>
      <c r="G5711" t="s">
        <v>46333</v>
      </c>
      <c r="H5711" t="s">
        <v>1918</v>
      </c>
      <c r="I5711" t="s">
        <v>46334</v>
      </c>
      <c r="J5711" t="s">
        <v>1744</v>
      </c>
      <c r="K5711" t="s">
        <v>46335</v>
      </c>
      <c r="L5711" t="s">
        <v>26499</v>
      </c>
      <c r="M5711" t="s">
        <v>43188</v>
      </c>
    </row>
    <row r="5712" spans="1:13">
      <c r="A5712" t="s">
        <v>177</v>
      </c>
      <c r="B5712" t="s">
        <v>177</v>
      </c>
      <c r="C5712" t="s">
        <v>2649</v>
      </c>
      <c r="D5712" t="s">
        <v>162</v>
      </c>
      <c r="E5712" t="s">
        <v>730</v>
      </c>
      <c r="F5712" t="s">
        <v>4</v>
      </c>
      <c r="G5712" t="s">
        <v>46336</v>
      </c>
      <c r="H5712" t="s">
        <v>1546</v>
      </c>
      <c r="I5712" t="s">
        <v>6074</v>
      </c>
      <c r="J5712" t="s">
        <v>1504</v>
      </c>
      <c r="K5712" t="s">
        <v>46337</v>
      </c>
      <c r="L5712" t="s">
        <v>25441</v>
      </c>
      <c r="M5712" t="s">
        <v>1275</v>
      </c>
    </row>
    <row r="5713" spans="1:13">
      <c r="A5713" t="s">
        <v>177</v>
      </c>
      <c r="B5713" t="s">
        <v>177</v>
      </c>
      <c r="C5713" t="s">
        <v>2649</v>
      </c>
      <c r="D5713" t="s">
        <v>162</v>
      </c>
      <c r="E5713" t="s">
        <v>730</v>
      </c>
      <c r="F5713" t="s">
        <v>11</v>
      </c>
      <c r="G5713" t="s">
        <v>46338</v>
      </c>
      <c r="H5713" t="s">
        <v>1721</v>
      </c>
      <c r="I5713" t="s">
        <v>46324</v>
      </c>
      <c r="J5713" t="s">
        <v>1051</v>
      </c>
      <c r="K5713" t="s">
        <v>46257</v>
      </c>
      <c r="L5713" t="s">
        <v>24862</v>
      </c>
      <c r="M5713" t="s">
        <v>46339</v>
      </c>
    </row>
    <row r="5714" spans="1:13">
      <c r="A5714" t="s">
        <v>177</v>
      </c>
      <c r="B5714" t="s">
        <v>177</v>
      </c>
      <c r="C5714" t="s">
        <v>2649</v>
      </c>
      <c r="D5714" t="s">
        <v>162</v>
      </c>
      <c r="E5714" t="s">
        <v>730</v>
      </c>
      <c r="F5714" t="s">
        <v>20</v>
      </c>
      <c r="G5714" t="s">
        <v>46340</v>
      </c>
      <c r="H5714" t="s">
        <v>1613</v>
      </c>
      <c r="I5714" t="s">
        <v>46341</v>
      </c>
      <c r="J5714" t="s">
        <v>1546</v>
      </c>
      <c r="K5714" t="s">
        <v>46342</v>
      </c>
      <c r="L5714" t="s">
        <v>26399</v>
      </c>
      <c r="M5714" t="s">
        <v>4355</v>
      </c>
    </row>
    <row r="5715" spans="1:13">
      <c r="A5715" t="s">
        <v>177</v>
      </c>
      <c r="B5715" t="s">
        <v>177</v>
      </c>
      <c r="C5715" t="s">
        <v>2649</v>
      </c>
      <c r="D5715" t="s">
        <v>162</v>
      </c>
      <c r="E5715" t="s">
        <v>738</v>
      </c>
      <c r="F5715" t="s">
        <v>3</v>
      </c>
      <c r="G5715" t="s">
        <v>46343</v>
      </c>
      <c r="H5715" t="s">
        <v>2587</v>
      </c>
      <c r="I5715" t="s">
        <v>46344</v>
      </c>
      <c r="J5715" t="s">
        <v>2278</v>
      </c>
      <c r="K5715" t="s">
        <v>46345</v>
      </c>
      <c r="L5715" t="s">
        <v>46346</v>
      </c>
      <c r="M5715" t="s">
        <v>25702</v>
      </c>
    </row>
    <row r="5716" spans="1:13">
      <c r="A5716" t="s">
        <v>177</v>
      </c>
      <c r="B5716" t="s">
        <v>177</v>
      </c>
      <c r="C5716" t="s">
        <v>2649</v>
      </c>
      <c r="D5716" t="s">
        <v>162</v>
      </c>
      <c r="E5716" t="s">
        <v>738</v>
      </c>
      <c r="F5716" t="s">
        <v>10</v>
      </c>
      <c r="G5716" t="s">
        <v>46347</v>
      </c>
      <c r="H5716" t="s">
        <v>2135</v>
      </c>
      <c r="I5716" t="s">
        <v>46266</v>
      </c>
      <c r="J5716" t="s">
        <v>1719</v>
      </c>
      <c r="K5716" t="s">
        <v>46348</v>
      </c>
      <c r="L5716" t="s">
        <v>46349</v>
      </c>
      <c r="M5716" t="s">
        <v>46350</v>
      </c>
    </row>
    <row r="5717" spans="1:13">
      <c r="A5717" t="s">
        <v>177</v>
      </c>
      <c r="B5717" t="s">
        <v>177</v>
      </c>
      <c r="C5717" t="s">
        <v>2649</v>
      </c>
      <c r="D5717" t="s">
        <v>162</v>
      </c>
      <c r="E5717" t="s">
        <v>738</v>
      </c>
      <c r="F5717" t="s">
        <v>2</v>
      </c>
      <c r="G5717" t="s">
        <v>46351</v>
      </c>
      <c r="H5717" t="s">
        <v>1546</v>
      </c>
      <c r="I5717" t="s">
        <v>6074</v>
      </c>
      <c r="J5717" t="s">
        <v>1547</v>
      </c>
      <c r="K5717" t="s">
        <v>46261</v>
      </c>
      <c r="L5717" t="s">
        <v>1140</v>
      </c>
      <c r="M5717" t="s">
        <v>7314</v>
      </c>
    </row>
    <row r="5718" spans="1:13">
      <c r="A5718" t="s">
        <v>177</v>
      </c>
      <c r="B5718" t="s">
        <v>177</v>
      </c>
      <c r="C5718" t="s">
        <v>2649</v>
      </c>
      <c r="D5718" t="s">
        <v>162</v>
      </c>
      <c r="E5718" t="s">
        <v>738</v>
      </c>
      <c r="F5718" t="s">
        <v>4</v>
      </c>
      <c r="G5718" t="s">
        <v>46352</v>
      </c>
      <c r="H5718" t="s">
        <v>1482</v>
      </c>
      <c r="I5718" t="s">
        <v>46353</v>
      </c>
      <c r="J5718" t="s">
        <v>1482</v>
      </c>
      <c r="K5718" t="s">
        <v>46297</v>
      </c>
      <c r="L5718" t="s">
        <v>15432</v>
      </c>
      <c r="M5718" t="s">
        <v>46354</v>
      </c>
    </row>
    <row r="5719" spans="1:13">
      <c r="A5719" t="s">
        <v>177</v>
      </c>
      <c r="B5719" t="s">
        <v>177</v>
      </c>
      <c r="C5719" t="s">
        <v>2649</v>
      </c>
      <c r="D5719" t="s">
        <v>162</v>
      </c>
      <c r="E5719" t="s">
        <v>738</v>
      </c>
      <c r="F5719" t="s">
        <v>11</v>
      </c>
      <c r="G5719" t="s">
        <v>46355</v>
      </c>
      <c r="H5719" t="s">
        <v>1613</v>
      </c>
      <c r="I5719" t="s">
        <v>46341</v>
      </c>
      <c r="J5719" t="s">
        <v>1051</v>
      </c>
      <c r="K5719" t="s">
        <v>46257</v>
      </c>
      <c r="L5719" t="s">
        <v>18865</v>
      </c>
      <c r="M5719" t="s">
        <v>46356</v>
      </c>
    </row>
    <row r="5720" spans="1:13">
      <c r="A5720" t="s">
        <v>177</v>
      </c>
      <c r="B5720" t="s">
        <v>177</v>
      </c>
      <c r="C5720" t="s">
        <v>2649</v>
      </c>
      <c r="D5720" t="s">
        <v>162</v>
      </c>
      <c r="E5720" t="s">
        <v>738</v>
      </c>
      <c r="F5720" t="s">
        <v>20</v>
      </c>
      <c r="G5720" t="s">
        <v>46357</v>
      </c>
      <c r="H5720" t="s">
        <v>1482</v>
      </c>
      <c r="I5720" t="s">
        <v>46353</v>
      </c>
      <c r="J5720" t="s">
        <v>3800</v>
      </c>
      <c r="K5720" t="s">
        <v>3808</v>
      </c>
      <c r="L5720" t="s">
        <v>946</v>
      </c>
      <c r="M5720" t="s">
        <v>46354</v>
      </c>
    </row>
    <row r="5721" spans="1:13">
      <c r="A5721" t="s">
        <v>177</v>
      </c>
      <c r="B5721" t="s">
        <v>177</v>
      </c>
      <c r="C5721" t="s">
        <v>2649</v>
      </c>
      <c r="D5721" t="s">
        <v>162</v>
      </c>
      <c r="E5721" t="s">
        <v>746</v>
      </c>
      <c r="F5721" t="s">
        <v>3</v>
      </c>
      <c r="G5721" t="s">
        <v>46358</v>
      </c>
      <c r="H5721" t="s">
        <v>2278</v>
      </c>
      <c r="I5721" t="s">
        <v>46359</v>
      </c>
      <c r="J5721" t="s">
        <v>2301</v>
      </c>
      <c r="K5721" t="s">
        <v>46360</v>
      </c>
      <c r="L5721" t="s">
        <v>37386</v>
      </c>
      <c r="M5721" t="s">
        <v>46361</v>
      </c>
    </row>
    <row r="5722" spans="1:13">
      <c r="A5722" t="s">
        <v>177</v>
      </c>
      <c r="B5722" t="s">
        <v>177</v>
      </c>
      <c r="C5722" t="s">
        <v>2649</v>
      </c>
      <c r="D5722" t="s">
        <v>162</v>
      </c>
      <c r="E5722" t="s">
        <v>746</v>
      </c>
      <c r="F5722" t="s">
        <v>10</v>
      </c>
      <c r="G5722" t="s">
        <v>46362</v>
      </c>
      <c r="H5722" t="s">
        <v>2114</v>
      </c>
      <c r="I5722" t="s">
        <v>46363</v>
      </c>
      <c r="J5722" t="s">
        <v>1918</v>
      </c>
      <c r="K5722" t="s">
        <v>46321</v>
      </c>
      <c r="L5722" t="s">
        <v>16337</v>
      </c>
      <c r="M5722" t="s">
        <v>46364</v>
      </c>
    </row>
    <row r="5723" spans="1:13">
      <c r="A5723" t="s">
        <v>177</v>
      </c>
      <c r="B5723" t="s">
        <v>177</v>
      </c>
      <c r="C5723" t="s">
        <v>2649</v>
      </c>
      <c r="D5723" t="s">
        <v>162</v>
      </c>
      <c r="E5723" t="s">
        <v>746</v>
      </c>
      <c r="F5723" t="s">
        <v>2</v>
      </c>
      <c r="G5723" t="s">
        <v>46365</v>
      </c>
      <c r="H5723" t="s">
        <v>1504</v>
      </c>
      <c r="I5723" t="s">
        <v>46296</v>
      </c>
      <c r="J5723" t="s">
        <v>1482</v>
      </c>
      <c r="K5723" t="s">
        <v>46297</v>
      </c>
      <c r="L5723" t="s">
        <v>26379</v>
      </c>
      <c r="M5723" t="s">
        <v>4541</v>
      </c>
    </row>
    <row r="5724" spans="1:13">
      <c r="A5724" t="s">
        <v>177</v>
      </c>
      <c r="B5724" t="s">
        <v>177</v>
      </c>
      <c r="C5724" t="s">
        <v>2649</v>
      </c>
      <c r="D5724" t="s">
        <v>162</v>
      </c>
      <c r="E5724" t="s">
        <v>746</v>
      </c>
      <c r="F5724" t="s">
        <v>4</v>
      </c>
      <c r="G5724" t="s">
        <v>46366</v>
      </c>
      <c r="H5724" t="s">
        <v>1051</v>
      </c>
      <c r="I5724" t="s">
        <v>46307</v>
      </c>
      <c r="J5724" t="s">
        <v>3800</v>
      </c>
      <c r="K5724" t="s">
        <v>3808</v>
      </c>
      <c r="L5724" t="s">
        <v>1351</v>
      </c>
      <c r="M5724" t="s">
        <v>13286</v>
      </c>
    </row>
    <row r="5725" spans="1:13">
      <c r="A5725" t="s">
        <v>177</v>
      </c>
      <c r="B5725" t="s">
        <v>177</v>
      </c>
      <c r="C5725" t="s">
        <v>2649</v>
      </c>
      <c r="D5725" t="s">
        <v>162</v>
      </c>
      <c r="E5725" t="s">
        <v>746</v>
      </c>
      <c r="F5725" t="s">
        <v>11</v>
      </c>
      <c r="G5725" t="s">
        <v>46367</v>
      </c>
      <c r="H5725" t="s">
        <v>1504</v>
      </c>
      <c r="I5725" t="s">
        <v>46296</v>
      </c>
      <c r="J5725" t="s">
        <v>1051</v>
      </c>
      <c r="K5725" t="s">
        <v>46257</v>
      </c>
      <c r="L5725" t="s">
        <v>12183</v>
      </c>
      <c r="M5725" t="s">
        <v>4541</v>
      </c>
    </row>
    <row r="5726" spans="1:13">
      <c r="A5726" t="s">
        <v>177</v>
      </c>
      <c r="B5726" t="s">
        <v>177</v>
      </c>
      <c r="C5726" t="s">
        <v>2649</v>
      </c>
      <c r="D5726" t="s">
        <v>162</v>
      </c>
      <c r="E5726" t="s">
        <v>746</v>
      </c>
      <c r="F5726" t="s">
        <v>20</v>
      </c>
      <c r="G5726" t="s">
        <v>46368</v>
      </c>
      <c r="H5726" t="s">
        <v>1546</v>
      </c>
      <c r="I5726" t="s">
        <v>6074</v>
      </c>
      <c r="J5726" t="s">
        <v>1482</v>
      </c>
      <c r="K5726" t="s">
        <v>46297</v>
      </c>
      <c r="L5726" t="s">
        <v>469</v>
      </c>
      <c r="M5726" t="s">
        <v>26400</v>
      </c>
    </row>
    <row r="5727" spans="1:13">
      <c r="A5727" t="s">
        <v>177</v>
      </c>
      <c r="B5727" t="s">
        <v>177</v>
      </c>
      <c r="C5727" t="s">
        <v>2649</v>
      </c>
      <c r="D5727" t="s">
        <v>163</v>
      </c>
      <c r="E5727" t="s">
        <v>754</v>
      </c>
      <c r="F5727" t="s">
        <v>3</v>
      </c>
      <c r="G5727" t="s">
        <v>46369</v>
      </c>
      <c r="H5727" t="s">
        <v>2052</v>
      </c>
      <c r="I5727" t="s">
        <v>46370</v>
      </c>
      <c r="J5727" t="s">
        <v>1984</v>
      </c>
      <c r="K5727" t="s">
        <v>46371</v>
      </c>
      <c r="L5727" t="s">
        <v>46372</v>
      </c>
      <c r="M5727" t="s">
        <v>46372</v>
      </c>
    </row>
    <row r="5728" spans="1:13">
      <c r="A5728" t="s">
        <v>177</v>
      </c>
      <c r="B5728" t="s">
        <v>177</v>
      </c>
      <c r="C5728" t="s">
        <v>2649</v>
      </c>
      <c r="D5728" t="s">
        <v>163</v>
      </c>
      <c r="E5728" t="s">
        <v>754</v>
      </c>
      <c r="F5728" t="s">
        <v>10</v>
      </c>
      <c r="G5728" t="s">
        <v>46373</v>
      </c>
      <c r="H5728" t="s">
        <v>1968</v>
      </c>
      <c r="I5728" t="s">
        <v>46374</v>
      </c>
      <c r="J5728" t="s">
        <v>2587</v>
      </c>
      <c r="K5728" t="s">
        <v>46284</v>
      </c>
      <c r="L5728" t="s">
        <v>46375</v>
      </c>
      <c r="M5728" t="s">
        <v>46376</v>
      </c>
    </row>
    <row r="5729" spans="1:13">
      <c r="A5729" t="s">
        <v>177</v>
      </c>
      <c r="B5729" t="s">
        <v>177</v>
      </c>
      <c r="C5729" t="s">
        <v>2649</v>
      </c>
      <c r="D5729" t="s">
        <v>163</v>
      </c>
      <c r="E5729" t="s">
        <v>754</v>
      </c>
      <c r="F5729" t="s">
        <v>2</v>
      </c>
      <c r="G5729" t="s">
        <v>46377</v>
      </c>
      <c r="H5729" t="s">
        <v>2137</v>
      </c>
      <c r="I5729" t="s">
        <v>46378</v>
      </c>
      <c r="J5729" t="s">
        <v>1875</v>
      </c>
      <c r="K5729" t="s">
        <v>46379</v>
      </c>
      <c r="L5729" t="s">
        <v>46380</v>
      </c>
      <c r="M5729" t="s">
        <v>35130</v>
      </c>
    </row>
    <row r="5730" spans="1:13">
      <c r="A5730" t="s">
        <v>177</v>
      </c>
      <c r="B5730" t="s">
        <v>177</v>
      </c>
      <c r="C5730" t="s">
        <v>2649</v>
      </c>
      <c r="D5730" t="s">
        <v>163</v>
      </c>
      <c r="E5730" t="s">
        <v>754</v>
      </c>
      <c r="F5730" t="s">
        <v>4</v>
      </c>
      <c r="G5730" t="s">
        <v>46381</v>
      </c>
      <c r="H5730" t="s">
        <v>1810</v>
      </c>
      <c r="I5730" t="s">
        <v>46382</v>
      </c>
      <c r="J5730" t="s">
        <v>1502</v>
      </c>
      <c r="K5730" t="s">
        <v>46264</v>
      </c>
      <c r="L5730" t="s">
        <v>46383</v>
      </c>
      <c r="M5730" t="s">
        <v>46384</v>
      </c>
    </row>
    <row r="5731" spans="1:13">
      <c r="A5731" t="s">
        <v>177</v>
      </c>
      <c r="B5731" t="s">
        <v>177</v>
      </c>
      <c r="C5731" t="s">
        <v>2649</v>
      </c>
      <c r="D5731" t="s">
        <v>163</v>
      </c>
      <c r="E5731" t="s">
        <v>754</v>
      </c>
      <c r="F5731" t="s">
        <v>11</v>
      </c>
      <c r="G5731" t="s">
        <v>46385</v>
      </c>
      <c r="H5731" t="s">
        <v>1721</v>
      </c>
      <c r="I5731" t="s">
        <v>46324</v>
      </c>
      <c r="J5731" t="s">
        <v>1482</v>
      </c>
      <c r="K5731" t="s">
        <v>46297</v>
      </c>
      <c r="L5731" t="s">
        <v>24862</v>
      </c>
      <c r="M5731" t="s">
        <v>35613</v>
      </c>
    </row>
    <row r="5732" spans="1:13">
      <c r="A5732" t="s">
        <v>177</v>
      </c>
      <c r="B5732" t="s">
        <v>177</v>
      </c>
      <c r="C5732" t="s">
        <v>2649</v>
      </c>
      <c r="D5732" t="s">
        <v>163</v>
      </c>
      <c r="E5732" t="s">
        <v>754</v>
      </c>
      <c r="F5732" t="s">
        <v>20</v>
      </c>
      <c r="G5732" t="s">
        <v>46386</v>
      </c>
      <c r="H5732" t="s">
        <v>1744</v>
      </c>
      <c r="I5732" t="s">
        <v>46275</v>
      </c>
      <c r="J5732" t="s">
        <v>1592</v>
      </c>
      <c r="K5732" t="s">
        <v>46276</v>
      </c>
      <c r="L5732" t="s">
        <v>29125</v>
      </c>
      <c r="M5732" t="s">
        <v>1334</v>
      </c>
    </row>
    <row r="5733" spans="1:13">
      <c r="A5733" t="s">
        <v>177</v>
      </c>
      <c r="B5733" t="s">
        <v>177</v>
      </c>
      <c r="C5733" t="s">
        <v>2649</v>
      </c>
      <c r="D5733" t="s">
        <v>163</v>
      </c>
      <c r="E5733" t="s">
        <v>762</v>
      </c>
      <c r="F5733" t="s">
        <v>3</v>
      </c>
      <c r="G5733" t="s">
        <v>46387</v>
      </c>
      <c r="H5733" t="s">
        <v>2544</v>
      </c>
      <c r="I5733" t="s">
        <v>46388</v>
      </c>
      <c r="J5733" t="s">
        <v>1360</v>
      </c>
      <c r="K5733" t="s">
        <v>46389</v>
      </c>
      <c r="L5733" t="s">
        <v>35563</v>
      </c>
      <c r="M5733" t="s">
        <v>46390</v>
      </c>
    </row>
    <row r="5734" spans="1:13">
      <c r="A5734" t="s">
        <v>177</v>
      </c>
      <c r="B5734" t="s">
        <v>177</v>
      </c>
      <c r="C5734" t="s">
        <v>2649</v>
      </c>
      <c r="D5734" t="s">
        <v>163</v>
      </c>
      <c r="E5734" t="s">
        <v>762</v>
      </c>
      <c r="F5734" t="s">
        <v>10</v>
      </c>
      <c r="G5734" t="s">
        <v>46391</v>
      </c>
      <c r="H5734" t="s">
        <v>1981</v>
      </c>
      <c r="I5734" t="s">
        <v>46392</v>
      </c>
      <c r="J5734" t="s">
        <v>2481</v>
      </c>
      <c r="K5734" t="s">
        <v>46393</v>
      </c>
      <c r="L5734" t="s">
        <v>33445</v>
      </c>
      <c r="M5734" t="s">
        <v>35865</v>
      </c>
    </row>
    <row r="5735" spans="1:13">
      <c r="A5735" t="s">
        <v>177</v>
      </c>
      <c r="B5735" t="s">
        <v>177</v>
      </c>
      <c r="C5735" t="s">
        <v>2649</v>
      </c>
      <c r="D5735" t="s">
        <v>163</v>
      </c>
      <c r="E5735" t="s">
        <v>762</v>
      </c>
      <c r="F5735" t="s">
        <v>2</v>
      </c>
      <c r="G5735" t="s">
        <v>46394</v>
      </c>
      <c r="H5735" t="s">
        <v>1961</v>
      </c>
      <c r="I5735" t="s">
        <v>46395</v>
      </c>
      <c r="J5735" t="s">
        <v>1744</v>
      </c>
      <c r="K5735" t="s">
        <v>46335</v>
      </c>
      <c r="L5735" t="s">
        <v>25083</v>
      </c>
      <c r="M5735" t="s">
        <v>17937</v>
      </c>
    </row>
    <row r="5736" spans="1:13">
      <c r="A5736" t="s">
        <v>177</v>
      </c>
      <c r="B5736" t="s">
        <v>177</v>
      </c>
      <c r="C5736" t="s">
        <v>2649</v>
      </c>
      <c r="D5736" t="s">
        <v>163</v>
      </c>
      <c r="E5736" t="s">
        <v>762</v>
      </c>
      <c r="F5736" t="s">
        <v>4</v>
      </c>
      <c r="G5736" t="s">
        <v>46396</v>
      </c>
      <c r="H5736" t="s">
        <v>1482</v>
      </c>
      <c r="I5736" t="s">
        <v>46353</v>
      </c>
      <c r="J5736" t="s">
        <v>3800</v>
      </c>
      <c r="K5736" t="s">
        <v>3808</v>
      </c>
      <c r="L5736" t="s">
        <v>15432</v>
      </c>
      <c r="M5736" t="s">
        <v>45599</v>
      </c>
    </row>
    <row r="5737" spans="1:13">
      <c r="A5737" t="s">
        <v>177</v>
      </c>
      <c r="B5737" t="s">
        <v>177</v>
      </c>
      <c r="C5737" t="s">
        <v>2649</v>
      </c>
      <c r="D5737" t="s">
        <v>163</v>
      </c>
      <c r="E5737" t="s">
        <v>762</v>
      </c>
      <c r="F5737" t="s">
        <v>11</v>
      </c>
      <c r="G5737" t="s">
        <v>46397</v>
      </c>
      <c r="H5737" t="s">
        <v>1698</v>
      </c>
      <c r="I5737" t="s">
        <v>46398</v>
      </c>
      <c r="J5737" t="s">
        <v>1502</v>
      </c>
      <c r="K5737" t="s">
        <v>46264</v>
      </c>
      <c r="L5737" t="s">
        <v>29191</v>
      </c>
      <c r="M5737" t="s">
        <v>6522</v>
      </c>
    </row>
    <row r="5738" spans="1:13">
      <c r="A5738" t="s">
        <v>177</v>
      </c>
      <c r="B5738" t="s">
        <v>177</v>
      </c>
      <c r="C5738" t="s">
        <v>2649</v>
      </c>
      <c r="D5738" t="s">
        <v>163</v>
      </c>
      <c r="E5738" t="s">
        <v>762</v>
      </c>
      <c r="F5738" t="s">
        <v>20</v>
      </c>
      <c r="G5738" t="s">
        <v>46399</v>
      </c>
      <c r="H5738" t="s">
        <v>1592</v>
      </c>
      <c r="I5738" t="s">
        <v>46310</v>
      </c>
      <c r="J5738" t="s">
        <v>1482</v>
      </c>
      <c r="K5738" t="s">
        <v>46297</v>
      </c>
      <c r="L5738" t="s">
        <v>25624</v>
      </c>
      <c r="M5738" t="s">
        <v>10655</v>
      </c>
    </row>
    <row r="5739" spans="1:13">
      <c r="A5739" t="s">
        <v>177</v>
      </c>
      <c r="B5739" t="s">
        <v>177</v>
      </c>
      <c r="C5739" t="s">
        <v>2649</v>
      </c>
      <c r="D5739" t="s">
        <v>163</v>
      </c>
      <c r="E5739" t="s">
        <v>770</v>
      </c>
      <c r="F5739" t="s">
        <v>3</v>
      </c>
      <c r="G5739" t="s">
        <v>46400</v>
      </c>
      <c r="H5739" t="s">
        <v>2279</v>
      </c>
      <c r="I5739" t="s">
        <v>46299</v>
      </c>
      <c r="J5739" t="s">
        <v>2134</v>
      </c>
      <c r="K5739" t="s">
        <v>46401</v>
      </c>
      <c r="L5739" t="s">
        <v>28015</v>
      </c>
      <c r="M5739" t="s">
        <v>46402</v>
      </c>
    </row>
    <row r="5740" spans="1:13">
      <c r="A5740" t="s">
        <v>177</v>
      </c>
      <c r="B5740" t="s">
        <v>177</v>
      </c>
      <c r="C5740" t="s">
        <v>2649</v>
      </c>
      <c r="D5740" t="s">
        <v>163</v>
      </c>
      <c r="E5740" t="s">
        <v>770</v>
      </c>
      <c r="F5740" t="s">
        <v>10</v>
      </c>
      <c r="G5740" t="s">
        <v>46403</v>
      </c>
      <c r="H5740" t="s">
        <v>2587</v>
      </c>
      <c r="I5740" t="s">
        <v>46344</v>
      </c>
      <c r="J5740" t="s">
        <v>1719</v>
      </c>
      <c r="K5740" t="s">
        <v>46348</v>
      </c>
      <c r="L5740" t="s">
        <v>46404</v>
      </c>
      <c r="M5740" t="s">
        <v>32550</v>
      </c>
    </row>
    <row r="5741" spans="1:13">
      <c r="A5741" t="s">
        <v>177</v>
      </c>
      <c r="B5741" t="s">
        <v>177</v>
      </c>
      <c r="C5741" t="s">
        <v>2649</v>
      </c>
      <c r="D5741" t="s">
        <v>163</v>
      </c>
      <c r="E5741" t="s">
        <v>770</v>
      </c>
      <c r="F5741" t="s">
        <v>2</v>
      </c>
      <c r="G5741" t="s">
        <v>46405</v>
      </c>
      <c r="H5741" t="s">
        <v>1592</v>
      </c>
      <c r="I5741" t="s">
        <v>46310</v>
      </c>
      <c r="J5741" t="s">
        <v>1547</v>
      </c>
      <c r="K5741" t="s">
        <v>46261</v>
      </c>
      <c r="L5741" t="s">
        <v>14645</v>
      </c>
      <c r="M5741" t="s">
        <v>888</v>
      </c>
    </row>
    <row r="5742" spans="1:13">
      <c r="A5742" t="s">
        <v>177</v>
      </c>
      <c r="B5742" t="s">
        <v>177</v>
      </c>
      <c r="C5742" t="s">
        <v>2649</v>
      </c>
      <c r="D5742" t="s">
        <v>163</v>
      </c>
      <c r="E5742" t="s">
        <v>770</v>
      </c>
      <c r="F5742" t="s">
        <v>4</v>
      </c>
      <c r="G5742" t="s">
        <v>46406</v>
      </c>
      <c r="H5742" t="s">
        <v>1482</v>
      </c>
      <c r="I5742" t="s">
        <v>46353</v>
      </c>
      <c r="J5742" t="s">
        <v>1482</v>
      </c>
      <c r="K5742" t="s">
        <v>46297</v>
      </c>
      <c r="L5742" t="s">
        <v>15432</v>
      </c>
      <c r="M5742" t="s">
        <v>11824</v>
      </c>
    </row>
    <row r="5743" spans="1:13">
      <c r="A5743" t="s">
        <v>177</v>
      </c>
      <c r="B5743" t="s">
        <v>177</v>
      </c>
      <c r="C5743" t="s">
        <v>2649</v>
      </c>
      <c r="D5743" t="s">
        <v>163</v>
      </c>
      <c r="E5743" t="s">
        <v>770</v>
      </c>
      <c r="F5743" t="s">
        <v>11</v>
      </c>
      <c r="G5743" t="s">
        <v>46407</v>
      </c>
      <c r="H5743" t="s">
        <v>1657</v>
      </c>
      <c r="I5743" t="s">
        <v>46291</v>
      </c>
      <c r="J5743" t="s">
        <v>1051</v>
      </c>
      <c r="K5743" t="s">
        <v>46257</v>
      </c>
      <c r="L5743" t="s">
        <v>26115</v>
      </c>
      <c r="M5743" t="s">
        <v>14931</v>
      </c>
    </row>
    <row r="5744" spans="1:13">
      <c r="A5744" t="s">
        <v>177</v>
      </c>
      <c r="B5744" t="s">
        <v>177</v>
      </c>
      <c r="C5744" t="s">
        <v>2649</v>
      </c>
      <c r="D5744" t="s">
        <v>163</v>
      </c>
      <c r="E5744" t="s">
        <v>770</v>
      </c>
      <c r="F5744" t="s">
        <v>20</v>
      </c>
      <c r="G5744" t="s">
        <v>46408</v>
      </c>
      <c r="H5744" t="s">
        <v>1547</v>
      </c>
      <c r="I5744" t="s">
        <v>46278</v>
      </c>
      <c r="J5744" t="s">
        <v>1482</v>
      </c>
      <c r="K5744" t="s">
        <v>46297</v>
      </c>
      <c r="L5744" t="s">
        <v>16849</v>
      </c>
      <c r="M5744" t="s">
        <v>38384</v>
      </c>
    </row>
    <row r="5745" spans="1:13">
      <c r="A5745" t="s">
        <v>177</v>
      </c>
      <c r="B5745" t="s">
        <v>177</v>
      </c>
      <c r="C5745" t="s">
        <v>2649</v>
      </c>
      <c r="D5745" t="s">
        <v>163</v>
      </c>
      <c r="E5745" t="s">
        <v>778</v>
      </c>
      <c r="F5745" t="s">
        <v>3</v>
      </c>
      <c r="G5745" t="s">
        <v>46409</v>
      </c>
      <c r="H5745" t="s">
        <v>2278</v>
      </c>
      <c r="I5745" t="s">
        <v>46359</v>
      </c>
      <c r="J5745" t="s">
        <v>2301</v>
      </c>
      <c r="K5745" t="s">
        <v>46360</v>
      </c>
      <c r="L5745" t="s">
        <v>37386</v>
      </c>
      <c r="M5745" t="s">
        <v>46410</v>
      </c>
    </row>
    <row r="5746" spans="1:13">
      <c r="A5746" t="s">
        <v>177</v>
      </c>
      <c r="B5746" t="s">
        <v>177</v>
      </c>
      <c r="C5746" t="s">
        <v>2649</v>
      </c>
      <c r="D5746" t="s">
        <v>163</v>
      </c>
      <c r="E5746" t="s">
        <v>778</v>
      </c>
      <c r="F5746" t="s">
        <v>10</v>
      </c>
      <c r="G5746" t="s">
        <v>46411</v>
      </c>
      <c r="H5746" t="s">
        <v>2074</v>
      </c>
      <c r="I5746" t="s">
        <v>46412</v>
      </c>
      <c r="J5746" t="s">
        <v>1897</v>
      </c>
      <c r="K5746" t="s">
        <v>46303</v>
      </c>
      <c r="L5746" t="s">
        <v>46413</v>
      </c>
      <c r="M5746" t="s">
        <v>46414</v>
      </c>
    </row>
    <row r="5747" spans="1:13">
      <c r="A5747" t="s">
        <v>177</v>
      </c>
      <c r="B5747" t="s">
        <v>177</v>
      </c>
      <c r="C5747" t="s">
        <v>2649</v>
      </c>
      <c r="D5747" t="s">
        <v>163</v>
      </c>
      <c r="E5747" t="s">
        <v>778</v>
      </c>
      <c r="F5747" t="s">
        <v>2</v>
      </c>
      <c r="G5747" t="s">
        <v>46415</v>
      </c>
      <c r="H5747" t="s">
        <v>1502</v>
      </c>
      <c r="I5747" t="s">
        <v>46416</v>
      </c>
      <c r="J5747" t="s">
        <v>1502</v>
      </c>
      <c r="K5747" t="s">
        <v>46264</v>
      </c>
      <c r="L5747" t="s">
        <v>1139</v>
      </c>
      <c r="M5747" t="s">
        <v>1351</v>
      </c>
    </row>
    <row r="5748" spans="1:13">
      <c r="A5748" t="s">
        <v>177</v>
      </c>
      <c r="B5748" t="s">
        <v>177</v>
      </c>
      <c r="C5748" t="s">
        <v>2649</v>
      </c>
      <c r="D5748" t="s">
        <v>163</v>
      </c>
      <c r="E5748" t="s">
        <v>778</v>
      </c>
      <c r="F5748" t="s">
        <v>4</v>
      </c>
      <c r="G5748" t="s">
        <v>46417</v>
      </c>
      <c r="H5748" t="s">
        <v>1051</v>
      </c>
      <c r="I5748" t="s">
        <v>46307</v>
      </c>
      <c r="J5748" t="s">
        <v>3800</v>
      </c>
      <c r="K5748" t="s">
        <v>3808</v>
      </c>
      <c r="L5748" t="s">
        <v>1351</v>
      </c>
      <c r="M5748" t="s">
        <v>5093</v>
      </c>
    </row>
    <row r="5749" spans="1:13">
      <c r="A5749" t="s">
        <v>177</v>
      </c>
      <c r="B5749" t="s">
        <v>177</v>
      </c>
      <c r="C5749" t="s">
        <v>2649</v>
      </c>
      <c r="D5749" t="s">
        <v>163</v>
      </c>
      <c r="E5749" t="s">
        <v>778</v>
      </c>
      <c r="F5749" t="s">
        <v>11</v>
      </c>
      <c r="G5749" t="s">
        <v>46418</v>
      </c>
      <c r="H5749" t="s">
        <v>1504</v>
      </c>
      <c r="I5749" t="s">
        <v>46296</v>
      </c>
      <c r="J5749" t="s">
        <v>3800</v>
      </c>
      <c r="K5749" t="s">
        <v>3808</v>
      </c>
      <c r="L5749" t="s">
        <v>12183</v>
      </c>
      <c r="M5749" t="s">
        <v>13449</v>
      </c>
    </row>
    <row r="5750" spans="1:13">
      <c r="A5750" t="s">
        <v>177</v>
      </c>
      <c r="B5750" t="s">
        <v>177</v>
      </c>
      <c r="C5750" t="s">
        <v>2649</v>
      </c>
      <c r="D5750" t="s">
        <v>163</v>
      </c>
      <c r="E5750" t="s">
        <v>778</v>
      </c>
      <c r="F5750" t="s">
        <v>20</v>
      </c>
      <c r="G5750" t="s">
        <v>46419</v>
      </c>
      <c r="H5750" t="s">
        <v>1502</v>
      </c>
      <c r="I5750" t="s">
        <v>46416</v>
      </c>
      <c r="J5750" t="s">
        <v>1482</v>
      </c>
      <c r="K5750" t="s">
        <v>46297</v>
      </c>
      <c r="L5750" t="s">
        <v>4868</v>
      </c>
      <c r="M5750" t="s">
        <v>1351</v>
      </c>
    </row>
    <row r="5751" spans="1:13">
      <c r="A5751" t="s">
        <v>177</v>
      </c>
      <c r="B5751" t="s">
        <v>177</v>
      </c>
      <c r="C5751" t="s">
        <v>2649</v>
      </c>
      <c r="D5751" t="s">
        <v>164</v>
      </c>
      <c r="E5751" t="s">
        <v>785</v>
      </c>
      <c r="F5751" t="s">
        <v>3</v>
      </c>
      <c r="G5751" t="s">
        <v>46420</v>
      </c>
      <c r="H5751" t="s">
        <v>1592</v>
      </c>
      <c r="I5751" t="s">
        <v>46421</v>
      </c>
      <c r="J5751" t="s">
        <v>1546</v>
      </c>
      <c r="K5751" t="s">
        <v>15375</v>
      </c>
      <c r="L5751" t="s">
        <v>28475</v>
      </c>
      <c r="M5751" t="s">
        <v>46422</v>
      </c>
    </row>
    <row r="5752" spans="1:13">
      <c r="A5752" t="s">
        <v>177</v>
      </c>
      <c r="B5752" t="s">
        <v>177</v>
      </c>
      <c r="C5752" t="s">
        <v>2649</v>
      </c>
      <c r="D5752" t="s">
        <v>164</v>
      </c>
      <c r="E5752" t="s">
        <v>785</v>
      </c>
      <c r="F5752" t="s">
        <v>10</v>
      </c>
      <c r="G5752" t="s">
        <v>46423</v>
      </c>
      <c r="H5752" t="s">
        <v>1764</v>
      </c>
      <c r="I5752" t="s">
        <v>11432</v>
      </c>
      <c r="J5752" t="s">
        <v>1657</v>
      </c>
      <c r="K5752" t="s">
        <v>46424</v>
      </c>
      <c r="L5752" t="s">
        <v>46425</v>
      </c>
      <c r="M5752" t="s">
        <v>27862</v>
      </c>
    </row>
    <row r="5753" spans="1:13">
      <c r="A5753" t="s">
        <v>177</v>
      </c>
      <c r="B5753" t="s">
        <v>177</v>
      </c>
      <c r="C5753" t="s">
        <v>2649</v>
      </c>
      <c r="D5753" t="s">
        <v>164</v>
      </c>
      <c r="E5753" t="s">
        <v>785</v>
      </c>
      <c r="F5753" t="s">
        <v>2</v>
      </c>
      <c r="G5753" t="s">
        <v>46426</v>
      </c>
      <c r="H5753" t="s">
        <v>1721</v>
      </c>
      <c r="I5753" t="s">
        <v>46427</v>
      </c>
      <c r="J5753" t="s">
        <v>1546</v>
      </c>
      <c r="K5753" t="s">
        <v>15375</v>
      </c>
      <c r="L5753" t="s">
        <v>32380</v>
      </c>
      <c r="M5753" t="s">
        <v>27472</v>
      </c>
    </row>
    <row r="5754" spans="1:13">
      <c r="A5754" t="s">
        <v>177</v>
      </c>
      <c r="B5754" t="s">
        <v>177</v>
      </c>
      <c r="C5754" t="s">
        <v>2649</v>
      </c>
      <c r="D5754" t="s">
        <v>164</v>
      </c>
      <c r="E5754" t="s">
        <v>785</v>
      </c>
      <c r="F5754" t="s">
        <v>4</v>
      </c>
      <c r="G5754" t="s">
        <v>46428</v>
      </c>
      <c r="H5754" t="s">
        <v>1657</v>
      </c>
      <c r="I5754" t="s">
        <v>12788</v>
      </c>
      <c r="J5754" t="s">
        <v>1504</v>
      </c>
      <c r="K5754" t="s">
        <v>12308</v>
      </c>
      <c r="L5754" t="s">
        <v>32401</v>
      </c>
      <c r="M5754" t="s">
        <v>31915</v>
      </c>
    </row>
    <row r="5755" spans="1:13">
      <c r="A5755" t="s">
        <v>177</v>
      </c>
      <c r="B5755" t="s">
        <v>177</v>
      </c>
      <c r="C5755" t="s">
        <v>2649</v>
      </c>
      <c r="D5755" t="s">
        <v>164</v>
      </c>
      <c r="E5755" t="s">
        <v>785</v>
      </c>
      <c r="F5755" t="s">
        <v>11</v>
      </c>
      <c r="G5755" t="s">
        <v>46429</v>
      </c>
      <c r="H5755" t="s">
        <v>1547</v>
      </c>
      <c r="I5755" t="s">
        <v>46430</v>
      </c>
      <c r="J5755" t="s">
        <v>1051</v>
      </c>
      <c r="K5755" t="s">
        <v>6711</v>
      </c>
      <c r="L5755" t="s">
        <v>25054</v>
      </c>
      <c r="M5755" t="s">
        <v>389</v>
      </c>
    </row>
    <row r="5756" spans="1:13">
      <c r="A5756" t="s">
        <v>177</v>
      </c>
      <c r="B5756" t="s">
        <v>177</v>
      </c>
      <c r="C5756" t="s">
        <v>2649</v>
      </c>
      <c r="D5756" t="s">
        <v>164</v>
      </c>
      <c r="E5756" t="s">
        <v>785</v>
      </c>
      <c r="F5756" t="s">
        <v>20</v>
      </c>
      <c r="G5756" t="s">
        <v>46431</v>
      </c>
      <c r="H5756" t="s">
        <v>1613</v>
      </c>
      <c r="I5756" t="s">
        <v>12795</v>
      </c>
      <c r="J5756" t="s">
        <v>1504</v>
      </c>
      <c r="K5756" t="s">
        <v>12308</v>
      </c>
      <c r="L5756" t="s">
        <v>46432</v>
      </c>
      <c r="M5756" t="s">
        <v>11174</v>
      </c>
    </row>
    <row r="5757" spans="1:13">
      <c r="A5757" t="s">
        <v>177</v>
      </c>
      <c r="B5757" t="s">
        <v>177</v>
      </c>
      <c r="C5757" t="s">
        <v>2649</v>
      </c>
      <c r="D5757" t="s">
        <v>164</v>
      </c>
      <c r="E5757" t="s">
        <v>793</v>
      </c>
      <c r="F5757" t="s">
        <v>3</v>
      </c>
      <c r="G5757" t="s">
        <v>46433</v>
      </c>
      <c r="H5757" t="s">
        <v>1053</v>
      </c>
      <c r="I5757" t="s">
        <v>11422</v>
      </c>
      <c r="J5757" t="s">
        <v>1546</v>
      </c>
      <c r="K5757" t="s">
        <v>15375</v>
      </c>
      <c r="L5757" t="s">
        <v>37189</v>
      </c>
      <c r="M5757" t="s">
        <v>9940</v>
      </c>
    </row>
    <row r="5758" spans="1:13">
      <c r="A5758" t="s">
        <v>177</v>
      </c>
      <c r="B5758" t="s">
        <v>177</v>
      </c>
      <c r="C5758" t="s">
        <v>2649</v>
      </c>
      <c r="D5758" t="s">
        <v>164</v>
      </c>
      <c r="E5758" t="s">
        <v>793</v>
      </c>
      <c r="F5758" t="s">
        <v>10</v>
      </c>
      <c r="G5758" t="s">
        <v>46434</v>
      </c>
      <c r="H5758" t="s">
        <v>1918</v>
      </c>
      <c r="I5758" t="s">
        <v>46435</v>
      </c>
      <c r="J5758" t="s">
        <v>1721</v>
      </c>
      <c r="K5758" t="s">
        <v>12298</v>
      </c>
      <c r="L5758" t="s">
        <v>30094</v>
      </c>
      <c r="M5758" t="s">
        <v>43240</v>
      </c>
    </row>
    <row r="5759" spans="1:13">
      <c r="A5759" t="s">
        <v>177</v>
      </c>
      <c r="B5759" t="s">
        <v>177</v>
      </c>
      <c r="C5759" t="s">
        <v>2649</v>
      </c>
      <c r="D5759" t="s">
        <v>164</v>
      </c>
      <c r="E5759" t="s">
        <v>793</v>
      </c>
      <c r="F5759" t="s">
        <v>2</v>
      </c>
      <c r="G5759" t="s">
        <v>46436</v>
      </c>
      <c r="H5759" t="s">
        <v>1546</v>
      </c>
      <c r="I5759" t="s">
        <v>10484</v>
      </c>
      <c r="J5759" t="s">
        <v>1051</v>
      </c>
      <c r="K5759" t="s">
        <v>6711</v>
      </c>
      <c r="L5759" t="s">
        <v>37411</v>
      </c>
      <c r="M5759" t="s">
        <v>429</v>
      </c>
    </row>
    <row r="5760" spans="1:13">
      <c r="A5760" t="s">
        <v>177</v>
      </c>
      <c r="B5760" t="s">
        <v>177</v>
      </c>
      <c r="C5760" t="s">
        <v>2649</v>
      </c>
      <c r="D5760" t="s">
        <v>164</v>
      </c>
      <c r="E5760" t="s">
        <v>793</v>
      </c>
      <c r="F5760" t="s">
        <v>4</v>
      </c>
      <c r="G5760" t="s">
        <v>46437</v>
      </c>
      <c r="H5760" t="s">
        <v>1504</v>
      </c>
      <c r="I5760" t="s">
        <v>11441</v>
      </c>
      <c r="J5760" t="s">
        <v>3800</v>
      </c>
      <c r="K5760" t="s">
        <v>3808</v>
      </c>
      <c r="L5760" t="s">
        <v>469</v>
      </c>
      <c r="M5760" t="s">
        <v>8639</v>
      </c>
    </row>
    <row r="5761" spans="1:13">
      <c r="A5761" t="s">
        <v>177</v>
      </c>
      <c r="B5761" t="s">
        <v>177</v>
      </c>
      <c r="C5761" t="s">
        <v>2649</v>
      </c>
      <c r="D5761" t="s">
        <v>164</v>
      </c>
      <c r="E5761" t="s">
        <v>793</v>
      </c>
      <c r="F5761" t="s">
        <v>11</v>
      </c>
      <c r="G5761" t="s">
        <v>46438</v>
      </c>
      <c r="H5761" t="s">
        <v>1546</v>
      </c>
      <c r="I5761" t="s">
        <v>10484</v>
      </c>
      <c r="J5761" t="s">
        <v>3800</v>
      </c>
      <c r="K5761" t="s">
        <v>3808</v>
      </c>
      <c r="L5761" t="s">
        <v>29129</v>
      </c>
      <c r="M5761" t="s">
        <v>429</v>
      </c>
    </row>
    <row r="5762" spans="1:13">
      <c r="A5762" t="s">
        <v>177</v>
      </c>
      <c r="B5762" t="s">
        <v>177</v>
      </c>
      <c r="C5762" t="s">
        <v>2649</v>
      </c>
      <c r="D5762" t="s">
        <v>164</v>
      </c>
      <c r="E5762" t="s">
        <v>793</v>
      </c>
      <c r="F5762" t="s">
        <v>20</v>
      </c>
      <c r="G5762" t="s">
        <v>46439</v>
      </c>
      <c r="H5762" t="s">
        <v>1482</v>
      </c>
      <c r="I5762" t="s">
        <v>12769</v>
      </c>
      <c r="J5762" t="s">
        <v>3800</v>
      </c>
      <c r="K5762" t="s">
        <v>3808</v>
      </c>
      <c r="L5762" t="s">
        <v>17975</v>
      </c>
      <c r="M5762" t="s">
        <v>9352</v>
      </c>
    </row>
    <row r="5763" spans="1:13">
      <c r="A5763" t="s">
        <v>177</v>
      </c>
      <c r="B5763" t="s">
        <v>177</v>
      </c>
      <c r="C5763" t="s">
        <v>2649</v>
      </c>
      <c r="D5763" t="s">
        <v>164</v>
      </c>
      <c r="E5763" t="s">
        <v>801</v>
      </c>
      <c r="F5763" t="s">
        <v>3</v>
      </c>
      <c r="G5763" t="s">
        <v>46440</v>
      </c>
      <c r="H5763" t="s">
        <v>1831</v>
      </c>
      <c r="I5763" t="s">
        <v>12750</v>
      </c>
      <c r="J5763" t="s">
        <v>1764</v>
      </c>
      <c r="K5763" t="s">
        <v>46441</v>
      </c>
      <c r="L5763" t="s">
        <v>39264</v>
      </c>
      <c r="M5763" t="s">
        <v>39264</v>
      </c>
    </row>
    <row r="5764" spans="1:13">
      <c r="A5764" t="s">
        <v>177</v>
      </c>
      <c r="B5764" t="s">
        <v>177</v>
      </c>
      <c r="C5764" t="s">
        <v>2649</v>
      </c>
      <c r="D5764" t="s">
        <v>164</v>
      </c>
      <c r="E5764" t="s">
        <v>801</v>
      </c>
      <c r="F5764" t="s">
        <v>10</v>
      </c>
      <c r="G5764" t="s">
        <v>46442</v>
      </c>
      <c r="H5764" t="s">
        <v>1897</v>
      </c>
      <c r="I5764" t="s">
        <v>11493</v>
      </c>
      <c r="J5764" t="s">
        <v>1744</v>
      </c>
      <c r="K5764" t="s">
        <v>6619</v>
      </c>
      <c r="L5764" t="s">
        <v>46443</v>
      </c>
      <c r="M5764" t="s">
        <v>45669</v>
      </c>
    </row>
    <row r="5765" spans="1:13">
      <c r="A5765" t="s">
        <v>177</v>
      </c>
      <c r="B5765" t="s">
        <v>177</v>
      </c>
      <c r="C5765" t="s">
        <v>2649</v>
      </c>
      <c r="D5765" t="s">
        <v>164</v>
      </c>
      <c r="E5765" t="s">
        <v>801</v>
      </c>
      <c r="F5765" t="s">
        <v>2</v>
      </c>
      <c r="G5765" t="s">
        <v>46444</v>
      </c>
      <c r="H5765" t="s">
        <v>1053</v>
      </c>
      <c r="I5765" t="s">
        <v>11422</v>
      </c>
      <c r="J5765" t="s">
        <v>1482</v>
      </c>
      <c r="K5765" t="s">
        <v>10531</v>
      </c>
      <c r="L5765" t="s">
        <v>29136</v>
      </c>
      <c r="M5765" t="s">
        <v>37189</v>
      </c>
    </row>
    <row r="5766" spans="1:13">
      <c r="A5766" t="s">
        <v>177</v>
      </c>
      <c r="B5766" t="s">
        <v>177</v>
      </c>
      <c r="C5766" t="s">
        <v>2649</v>
      </c>
      <c r="D5766" t="s">
        <v>164</v>
      </c>
      <c r="E5766" t="s">
        <v>801</v>
      </c>
      <c r="F5766" t="s">
        <v>4</v>
      </c>
      <c r="G5766" t="s">
        <v>46445</v>
      </c>
      <c r="H5766" t="s">
        <v>1482</v>
      </c>
      <c r="I5766" t="s">
        <v>12769</v>
      </c>
      <c r="J5766" t="s">
        <v>1051</v>
      </c>
      <c r="K5766" t="s">
        <v>6711</v>
      </c>
      <c r="L5766" t="s">
        <v>4868</v>
      </c>
      <c r="M5766" t="s">
        <v>9288</v>
      </c>
    </row>
    <row r="5767" spans="1:13">
      <c r="A5767" t="s">
        <v>177</v>
      </c>
      <c r="B5767" t="s">
        <v>177</v>
      </c>
      <c r="C5767" t="s">
        <v>2649</v>
      </c>
      <c r="D5767" t="s">
        <v>164</v>
      </c>
      <c r="E5767" t="s">
        <v>801</v>
      </c>
      <c r="F5767" t="s">
        <v>11</v>
      </c>
      <c r="G5767" t="s">
        <v>46446</v>
      </c>
      <c r="H5767" t="s">
        <v>1502</v>
      </c>
      <c r="I5767" t="s">
        <v>12778</v>
      </c>
      <c r="J5767" t="s">
        <v>3800</v>
      </c>
      <c r="K5767" t="s">
        <v>3808</v>
      </c>
      <c r="L5767" t="s">
        <v>18728</v>
      </c>
      <c r="M5767" t="s">
        <v>40422</v>
      </c>
    </row>
    <row r="5768" spans="1:13">
      <c r="A5768" t="s">
        <v>177</v>
      </c>
      <c r="B5768" t="s">
        <v>177</v>
      </c>
      <c r="C5768" t="s">
        <v>2649</v>
      </c>
      <c r="D5768" t="s">
        <v>164</v>
      </c>
      <c r="E5768" t="s">
        <v>801</v>
      </c>
      <c r="F5768" t="s">
        <v>20</v>
      </c>
      <c r="G5768" t="s">
        <v>46447</v>
      </c>
      <c r="H5768" t="s">
        <v>1051</v>
      </c>
      <c r="I5768" t="s">
        <v>46448</v>
      </c>
      <c r="J5768" t="s">
        <v>3800</v>
      </c>
      <c r="K5768" t="s">
        <v>3808</v>
      </c>
      <c r="L5768" t="s">
        <v>964</v>
      </c>
      <c r="M5768" t="s">
        <v>9276</v>
      </c>
    </row>
    <row r="5769" spans="1:13">
      <c r="A5769" t="s">
        <v>177</v>
      </c>
      <c r="B5769" t="s">
        <v>177</v>
      </c>
      <c r="C5769" t="s">
        <v>2649</v>
      </c>
      <c r="D5769" t="s">
        <v>164</v>
      </c>
      <c r="E5769" t="s">
        <v>809</v>
      </c>
      <c r="F5769" t="s">
        <v>3</v>
      </c>
      <c r="G5769" t="s">
        <v>46449</v>
      </c>
      <c r="H5769" t="s">
        <v>1897</v>
      </c>
      <c r="I5769" t="s">
        <v>11493</v>
      </c>
      <c r="J5769" t="s">
        <v>1810</v>
      </c>
      <c r="K5769" t="s">
        <v>46450</v>
      </c>
      <c r="L5769" t="s">
        <v>45669</v>
      </c>
      <c r="M5769" t="s">
        <v>46451</v>
      </c>
    </row>
    <row r="5770" spans="1:13">
      <c r="A5770" t="s">
        <v>177</v>
      </c>
      <c r="B5770" t="s">
        <v>177</v>
      </c>
      <c r="C5770" t="s">
        <v>2649</v>
      </c>
      <c r="D5770" t="s">
        <v>164</v>
      </c>
      <c r="E5770" t="s">
        <v>809</v>
      </c>
      <c r="F5770" t="s">
        <v>10</v>
      </c>
      <c r="G5770" t="s">
        <v>46452</v>
      </c>
      <c r="H5770" t="s">
        <v>1786</v>
      </c>
      <c r="I5770" t="s">
        <v>46453</v>
      </c>
      <c r="J5770" t="s">
        <v>1657</v>
      </c>
      <c r="K5770" t="s">
        <v>46424</v>
      </c>
      <c r="L5770" t="s">
        <v>26528</v>
      </c>
      <c r="M5770" t="s">
        <v>26476</v>
      </c>
    </row>
    <row r="5771" spans="1:13">
      <c r="A5771" t="s">
        <v>177</v>
      </c>
      <c r="B5771" t="s">
        <v>177</v>
      </c>
      <c r="C5771" t="s">
        <v>2649</v>
      </c>
      <c r="D5771" t="s">
        <v>164</v>
      </c>
      <c r="E5771" t="s">
        <v>809</v>
      </c>
      <c r="F5771" t="s">
        <v>2</v>
      </c>
      <c r="G5771" t="s">
        <v>46454</v>
      </c>
      <c r="H5771" t="s">
        <v>1504</v>
      </c>
      <c r="I5771" t="s">
        <v>11441</v>
      </c>
      <c r="J5771" t="s">
        <v>1504</v>
      </c>
      <c r="K5771" t="s">
        <v>12308</v>
      </c>
      <c r="L5771" t="s">
        <v>25475</v>
      </c>
      <c r="M5771" t="s">
        <v>970</v>
      </c>
    </row>
    <row r="5772" spans="1:13">
      <c r="A5772" t="s">
        <v>177</v>
      </c>
      <c r="B5772" t="s">
        <v>177</v>
      </c>
      <c r="C5772" t="s">
        <v>2649</v>
      </c>
      <c r="D5772" t="s">
        <v>164</v>
      </c>
      <c r="E5772" t="s">
        <v>809</v>
      </c>
      <c r="F5772" t="s">
        <v>11</v>
      </c>
      <c r="G5772" t="s">
        <v>46455</v>
      </c>
      <c r="H5772" t="s">
        <v>1051</v>
      </c>
      <c r="I5772" t="s">
        <v>46448</v>
      </c>
      <c r="J5772" t="s">
        <v>3800</v>
      </c>
      <c r="K5772" t="s">
        <v>3808</v>
      </c>
      <c r="L5772" t="s">
        <v>8639</v>
      </c>
      <c r="M5772" t="s">
        <v>1362</v>
      </c>
    </row>
    <row r="5773" spans="1:13">
      <c r="A5773" t="s">
        <v>177</v>
      </c>
      <c r="B5773" t="s">
        <v>177</v>
      </c>
      <c r="C5773" t="s">
        <v>2649</v>
      </c>
      <c r="D5773" t="s">
        <v>164</v>
      </c>
      <c r="E5773" t="s">
        <v>809</v>
      </c>
      <c r="F5773" t="s">
        <v>20</v>
      </c>
      <c r="G5773" t="s">
        <v>46456</v>
      </c>
      <c r="H5773" t="s">
        <v>1482</v>
      </c>
      <c r="I5773" t="s">
        <v>12769</v>
      </c>
      <c r="J5773" t="s">
        <v>1051</v>
      </c>
      <c r="K5773" t="s">
        <v>6711</v>
      </c>
      <c r="L5773" t="s">
        <v>17975</v>
      </c>
      <c r="M5773" t="s">
        <v>1269</v>
      </c>
    </row>
    <row r="5774" spans="1:13">
      <c r="A5774" t="s">
        <v>909</v>
      </c>
      <c r="B5774" t="s">
        <v>909</v>
      </c>
      <c r="C5774" t="s">
        <v>1941</v>
      </c>
      <c r="D5774" t="s">
        <v>150</v>
      </c>
      <c r="E5774" t="s">
        <v>179</v>
      </c>
      <c r="F5774" t="s">
        <v>3</v>
      </c>
      <c r="G5774" t="s">
        <v>46457</v>
      </c>
      <c r="H5774" t="s">
        <v>20725</v>
      </c>
      <c r="I5774" t="s">
        <v>7170</v>
      </c>
      <c r="J5774" t="s">
        <v>20725</v>
      </c>
      <c r="K5774" t="s">
        <v>18530</v>
      </c>
      <c r="L5774" t="s">
        <v>4662</v>
      </c>
      <c r="M5774" t="s">
        <v>26399</v>
      </c>
    </row>
    <row r="5775" spans="1:13">
      <c r="A5775" t="s">
        <v>909</v>
      </c>
      <c r="B5775" t="s">
        <v>909</v>
      </c>
      <c r="C5775" t="s">
        <v>1941</v>
      </c>
      <c r="D5775" t="s">
        <v>150</v>
      </c>
      <c r="E5775" t="s">
        <v>179</v>
      </c>
      <c r="F5775" t="s">
        <v>10</v>
      </c>
      <c r="G5775" t="s">
        <v>46458</v>
      </c>
      <c r="H5775" t="s">
        <v>20684</v>
      </c>
      <c r="I5775" t="s">
        <v>11930</v>
      </c>
      <c r="J5775" t="s">
        <v>20684</v>
      </c>
      <c r="K5775" t="s">
        <v>15432</v>
      </c>
      <c r="L5775" t="s">
        <v>4481</v>
      </c>
      <c r="M5775" t="s">
        <v>4868</v>
      </c>
    </row>
    <row r="5776" spans="1:13">
      <c r="A5776" t="s">
        <v>909</v>
      </c>
      <c r="B5776" t="s">
        <v>909</v>
      </c>
      <c r="C5776" t="s">
        <v>1941</v>
      </c>
      <c r="D5776" t="s">
        <v>150</v>
      </c>
      <c r="E5776" t="s">
        <v>179</v>
      </c>
      <c r="F5776" t="s">
        <v>2</v>
      </c>
      <c r="G5776" t="s">
        <v>46459</v>
      </c>
      <c r="H5776" t="s">
        <v>20745</v>
      </c>
      <c r="I5776" t="s">
        <v>15832</v>
      </c>
      <c r="J5776" t="s">
        <v>21472</v>
      </c>
      <c r="K5776" t="s">
        <v>372</v>
      </c>
      <c r="L5776" t="s">
        <v>2492</v>
      </c>
      <c r="M5776" t="s">
        <v>24911</v>
      </c>
    </row>
    <row r="5777" spans="1:13">
      <c r="A5777" t="s">
        <v>909</v>
      </c>
      <c r="B5777" t="s">
        <v>909</v>
      </c>
      <c r="C5777" t="s">
        <v>1941</v>
      </c>
      <c r="D5777" t="s">
        <v>150</v>
      </c>
      <c r="E5777" t="s">
        <v>179</v>
      </c>
      <c r="F5777" t="s">
        <v>4</v>
      </c>
      <c r="G5777" t="s">
        <v>46460</v>
      </c>
      <c r="H5777" t="s">
        <v>20684</v>
      </c>
      <c r="I5777" t="s">
        <v>11930</v>
      </c>
      <c r="J5777" t="s">
        <v>21472</v>
      </c>
      <c r="K5777" t="s">
        <v>372</v>
      </c>
      <c r="L5777" t="s">
        <v>2773</v>
      </c>
      <c r="M5777" t="s">
        <v>4868</v>
      </c>
    </row>
    <row r="5778" spans="1:13">
      <c r="A5778" t="s">
        <v>909</v>
      </c>
      <c r="B5778" t="s">
        <v>909</v>
      </c>
      <c r="C5778" t="s">
        <v>1941</v>
      </c>
      <c r="D5778" t="s">
        <v>150</v>
      </c>
      <c r="E5778" t="s">
        <v>179</v>
      </c>
      <c r="F5778" t="s">
        <v>11</v>
      </c>
      <c r="G5778" t="s">
        <v>46461</v>
      </c>
      <c r="H5778" t="s">
        <v>20663</v>
      </c>
      <c r="I5778" t="s">
        <v>6895</v>
      </c>
      <c r="J5778" t="s">
        <v>21472</v>
      </c>
      <c r="K5778" t="s">
        <v>372</v>
      </c>
      <c r="L5778" t="s">
        <v>375</v>
      </c>
      <c r="M5778" t="s">
        <v>946</v>
      </c>
    </row>
    <row r="5779" spans="1:13">
      <c r="A5779" t="s">
        <v>909</v>
      </c>
      <c r="B5779" t="s">
        <v>909</v>
      </c>
      <c r="C5779" t="s">
        <v>1941</v>
      </c>
      <c r="D5779" t="s">
        <v>150</v>
      </c>
      <c r="E5779" t="s">
        <v>179</v>
      </c>
      <c r="F5779" t="s">
        <v>20</v>
      </c>
      <c r="G5779" t="s">
        <v>46462</v>
      </c>
      <c r="H5779" t="s">
        <v>20663</v>
      </c>
      <c r="I5779" t="s">
        <v>6895</v>
      </c>
      <c r="J5779" t="s">
        <v>21472</v>
      </c>
      <c r="K5779" t="s">
        <v>372</v>
      </c>
      <c r="L5779" t="s">
        <v>375</v>
      </c>
      <c r="M5779" t="s">
        <v>946</v>
      </c>
    </row>
    <row r="5780" spans="1:13">
      <c r="A5780" t="s">
        <v>909</v>
      </c>
      <c r="B5780" t="s">
        <v>909</v>
      </c>
      <c r="C5780" t="s">
        <v>1941</v>
      </c>
      <c r="D5780" t="s">
        <v>150</v>
      </c>
      <c r="E5780" t="s">
        <v>188</v>
      </c>
      <c r="F5780" t="s">
        <v>3</v>
      </c>
      <c r="G5780" t="s">
        <v>46463</v>
      </c>
      <c r="H5780" t="s">
        <v>20684</v>
      </c>
      <c r="I5780" t="s">
        <v>11930</v>
      </c>
      <c r="J5780" t="s">
        <v>20684</v>
      </c>
      <c r="K5780" t="s">
        <v>15432</v>
      </c>
      <c r="L5780" t="s">
        <v>5013</v>
      </c>
      <c r="M5780" t="s">
        <v>14877</v>
      </c>
    </row>
    <row r="5781" spans="1:13">
      <c r="A5781" t="s">
        <v>909</v>
      </c>
      <c r="B5781" t="s">
        <v>909</v>
      </c>
      <c r="C5781" t="s">
        <v>1941</v>
      </c>
      <c r="D5781" t="s">
        <v>150</v>
      </c>
      <c r="E5781" t="s">
        <v>188</v>
      </c>
      <c r="F5781" t="s">
        <v>10</v>
      </c>
      <c r="G5781" t="s">
        <v>46464</v>
      </c>
      <c r="H5781" t="s">
        <v>20784</v>
      </c>
      <c r="I5781" t="s">
        <v>46465</v>
      </c>
      <c r="J5781" t="s">
        <v>20663</v>
      </c>
      <c r="K5781" t="s">
        <v>1351</v>
      </c>
      <c r="L5781" t="s">
        <v>5219</v>
      </c>
      <c r="M5781" t="s">
        <v>27754</v>
      </c>
    </row>
    <row r="5782" spans="1:13">
      <c r="A5782" t="s">
        <v>909</v>
      </c>
      <c r="B5782" t="s">
        <v>909</v>
      </c>
      <c r="C5782" t="s">
        <v>1941</v>
      </c>
      <c r="D5782" t="s">
        <v>150</v>
      </c>
      <c r="E5782" t="s">
        <v>188</v>
      </c>
      <c r="F5782" t="s">
        <v>2</v>
      </c>
      <c r="G5782" t="s">
        <v>46466</v>
      </c>
      <c r="H5782" t="s">
        <v>20764</v>
      </c>
      <c r="I5782" t="s">
        <v>16519</v>
      </c>
      <c r="J5782" t="s">
        <v>21472</v>
      </c>
      <c r="K5782" t="s">
        <v>372</v>
      </c>
      <c r="L5782" t="s">
        <v>3363</v>
      </c>
      <c r="M5782" t="s">
        <v>24911</v>
      </c>
    </row>
    <row r="5783" spans="1:13">
      <c r="A5783" t="s">
        <v>909</v>
      </c>
      <c r="B5783" t="s">
        <v>909</v>
      </c>
      <c r="C5783" t="s">
        <v>1941</v>
      </c>
      <c r="D5783" t="s">
        <v>150</v>
      </c>
      <c r="E5783" t="s">
        <v>188</v>
      </c>
      <c r="F5783" t="s">
        <v>4</v>
      </c>
      <c r="G5783" t="s">
        <v>46467</v>
      </c>
      <c r="H5783" t="s">
        <v>20684</v>
      </c>
      <c r="I5783" t="s">
        <v>11930</v>
      </c>
      <c r="J5783" t="s">
        <v>20663</v>
      </c>
      <c r="K5783" t="s">
        <v>1351</v>
      </c>
      <c r="L5783" t="s">
        <v>2773</v>
      </c>
      <c r="M5783" t="s">
        <v>14877</v>
      </c>
    </row>
    <row r="5784" spans="1:13">
      <c r="A5784" t="s">
        <v>909</v>
      </c>
      <c r="B5784" t="s">
        <v>909</v>
      </c>
      <c r="C5784" t="s">
        <v>1941</v>
      </c>
      <c r="D5784" t="s">
        <v>150</v>
      </c>
      <c r="E5784" t="s">
        <v>188</v>
      </c>
      <c r="F5784" t="s">
        <v>11</v>
      </c>
      <c r="G5784" t="s">
        <v>46468</v>
      </c>
      <c r="H5784" t="s">
        <v>20663</v>
      </c>
      <c r="I5784" t="s">
        <v>6895</v>
      </c>
      <c r="J5784" t="s">
        <v>21472</v>
      </c>
      <c r="K5784" t="s">
        <v>372</v>
      </c>
      <c r="L5784" t="s">
        <v>375</v>
      </c>
      <c r="M5784" t="s">
        <v>1164</v>
      </c>
    </row>
    <row r="5785" spans="1:13">
      <c r="A5785" t="s">
        <v>909</v>
      </c>
      <c r="B5785" t="s">
        <v>909</v>
      </c>
      <c r="C5785" t="s">
        <v>1941</v>
      </c>
      <c r="D5785" t="s">
        <v>150</v>
      </c>
      <c r="E5785" t="s">
        <v>197</v>
      </c>
      <c r="F5785" t="s">
        <v>3</v>
      </c>
      <c r="G5785" t="s">
        <v>46469</v>
      </c>
      <c r="H5785" t="s">
        <v>20822</v>
      </c>
      <c r="I5785" t="s">
        <v>15079</v>
      </c>
      <c r="J5785" t="s">
        <v>20764</v>
      </c>
      <c r="K5785" t="s">
        <v>25441</v>
      </c>
      <c r="L5785" t="s">
        <v>5553</v>
      </c>
      <c r="M5785" t="s">
        <v>29127</v>
      </c>
    </row>
    <row r="5786" spans="1:13">
      <c r="A5786" t="s">
        <v>909</v>
      </c>
      <c r="B5786" t="s">
        <v>909</v>
      </c>
      <c r="C5786" t="s">
        <v>1941</v>
      </c>
      <c r="D5786" t="s">
        <v>150</v>
      </c>
      <c r="E5786" t="s">
        <v>197</v>
      </c>
      <c r="F5786" t="s">
        <v>10</v>
      </c>
      <c r="G5786" t="s">
        <v>46470</v>
      </c>
      <c r="H5786" t="s">
        <v>20745</v>
      </c>
      <c r="I5786" t="s">
        <v>15832</v>
      </c>
      <c r="J5786" t="s">
        <v>20663</v>
      </c>
      <c r="K5786" t="s">
        <v>1351</v>
      </c>
      <c r="L5786" t="s">
        <v>2492</v>
      </c>
      <c r="M5786" t="s">
        <v>18728</v>
      </c>
    </row>
    <row r="5787" spans="1:13">
      <c r="A5787" t="s">
        <v>909</v>
      </c>
      <c r="B5787" t="s">
        <v>909</v>
      </c>
      <c r="C5787" t="s">
        <v>1941</v>
      </c>
      <c r="D5787" t="s">
        <v>150</v>
      </c>
      <c r="E5787" t="s">
        <v>197</v>
      </c>
      <c r="F5787" t="s">
        <v>2</v>
      </c>
      <c r="G5787" t="s">
        <v>46471</v>
      </c>
      <c r="H5787" t="s">
        <v>20725</v>
      </c>
      <c r="I5787" t="s">
        <v>7170</v>
      </c>
      <c r="J5787" t="s">
        <v>20663</v>
      </c>
      <c r="K5787" t="s">
        <v>1351</v>
      </c>
      <c r="L5787" t="s">
        <v>431</v>
      </c>
      <c r="M5787" t="s">
        <v>469</v>
      </c>
    </row>
    <row r="5788" spans="1:13">
      <c r="A5788" t="s">
        <v>909</v>
      </c>
      <c r="B5788" t="s">
        <v>909</v>
      </c>
      <c r="C5788" t="s">
        <v>1941</v>
      </c>
      <c r="D5788" t="s">
        <v>150</v>
      </c>
      <c r="E5788" t="s">
        <v>197</v>
      </c>
      <c r="F5788" t="s">
        <v>4</v>
      </c>
      <c r="G5788" t="s">
        <v>46472</v>
      </c>
      <c r="H5788" t="s">
        <v>20663</v>
      </c>
      <c r="I5788" t="s">
        <v>6895</v>
      </c>
      <c r="J5788" t="s">
        <v>21472</v>
      </c>
      <c r="K5788" t="s">
        <v>372</v>
      </c>
      <c r="L5788" t="s">
        <v>471</v>
      </c>
      <c r="M5788" t="s">
        <v>11931</v>
      </c>
    </row>
    <row r="5789" spans="1:13">
      <c r="A5789" t="s">
        <v>909</v>
      </c>
      <c r="B5789" t="s">
        <v>909</v>
      </c>
      <c r="C5789" t="s">
        <v>1941</v>
      </c>
      <c r="D5789" t="s">
        <v>150</v>
      </c>
      <c r="E5789" t="s">
        <v>197</v>
      </c>
      <c r="F5789" t="s">
        <v>20</v>
      </c>
      <c r="G5789" t="s">
        <v>46473</v>
      </c>
      <c r="H5789" t="s">
        <v>20663</v>
      </c>
      <c r="I5789" t="s">
        <v>6895</v>
      </c>
      <c r="J5789" t="s">
        <v>21472</v>
      </c>
      <c r="K5789" t="s">
        <v>372</v>
      </c>
      <c r="L5789" t="s">
        <v>375</v>
      </c>
      <c r="M5789" t="s">
        <v>11931</v>
      </c>
    </row>
    <row r="5790" spans="1:13">
      <c r="A5790" t="s">
        <v>909</v>
      </c>
      <c r="B5790" t="s">
        <v>909</v>
      </c>
      <c r="C5790" t="s">
        <v>1941</v>
      </c>
      <c r="D5790" t="s">
        <v>150</v>
      </c>
      <c r="E5790" t="s">
        <v>206</v>
      </c>
      <c r="F5790" t="s">
        <v>3</v>
      </c>
      <c r="G5790" t="s">
        <v>46474</v>
      </c>
      <c r="H5790" t="s">
        <v>20725</v>
      </c>
      <c r="I5790" t="s">
        <v>7170</v>
      </c>
      <c r="J5790" t="s">
        <v>20684</v>
      </c>
      <c r="K5790" t="s">
        <v>15432</v>
      </c>
      <c r="L5790" t="s">
        <v>4662</v>
      </c>
      <c r="M5790" t="s">
        <v>32310</v>
      </c>
    </row>
    <row r="5791" spans="1:13">
      <c r="A5791" t="s">
        <v>909</v>
      </c>
      <c r="B5791" t="s">
        <v>909</v>
      </c>
      <c r="C5791" t="s">
        <v>1941</v>
      </c>
      <c r="D5791" t="s">
        <v>150</v>
      </c>
      <c r="E5791" t="s">
        <v>206</v>
      </c>
      <c r="F5791" t="s">
        <v>10</v>
      </c>
      <c r="G5791" t="s">
        <v>46475</v>
      </c>
      <c r="H5791" t="s">
        <v>20684</v>
      </c>
      <c r="I5791" t="s">
        <v>11930</v>
      </c>
      <c r="J5791" t="s">
        <v>20663</v>
      </c>
      <c r="K5791" t="s">
        <v>1351</v>
      </c>
      <c r="L5791" t="s">
        <v>4481</v>
      </c>
      <c r="M5791" t="s">
        <v>24935</v>
      </c>
    </row>
    <row r="5792" spans="1:13">
      <c r="A5792" t="s">
        <v>909</v>
      </c>
      <c r="B5792" t="s">
        <v>909</v>
      </c>
      <c r="C5792" t="s">
        <v>1941</v>
      </c>
      <c r="D5792" t="s">
        <v>150</v>
      </c>
      <c r="E5792" t="s">
        <v>206</v>
      </c>
      <c r="F5792" t="s">
        <v>2</v>
      </c>
      <c r="G5792" t="s">
        <v>46476</v>
      </c>
      <c r="H5792" t="s">
        <v>20663</v>
      </c>
      <c r="I5792" t="s">
        <v>6895</v>
      </c>
      <c r="J5792" t="s">
        <v>20663</v>
      </c>
      <c r="K5792" t="s">
        <v>1351</v>
      </c>
      <c r="L5792" t="s">
        <v>9111</v>
      </c>
      <c r="M5792" t="s">
        <v>16337</v>
      </c>
    </row>
    <row r="5793" spans="1:13">
      <c r="A5793" t="s">
        <v>909</v>
      </c>
      <c r="B5793" t="s">
        <v>909</v>
      </c>
      <c r="C5793" t="s">
        <v>1941</v>
      </c>
      <c r="D5793" t="s">
        <v>151</v>
      </c>
      <c r="E5793" t="s">
        <v>214</v>
      </c>
      <c r="F5793" t="s">
        <v>3</v>
      </c>
      <c r="G5793" t="s">
        <v>46477</v>
      </c>
      <c r="H5793" t="s">
        <v>21085</v>
      </c>
      <c r="I5793" t="s">
        <v>46478</v>
      </c>
      <c r="J5793" t="s">
        <v>20950</v>
      </c>
      <c r="K5793" t="s">
        <v>1234</v>
      </c>
      <c r="L5793" t="s">
        <v>46479</v>
      </c>
      <c r="M5793" t="s">
        <v>46480</v>
      </c>
    </row>
    <row r="5794" spans="1:13">
      <c r="A5794" t="s">
        <v>909</v>
      </c>
      <c r="B5794" t="s">
        <v>909</v>
      </c>
      <c r="C5794" t="s">
        <v>1941</v>
      </c>
      <c r="D5794" t="s">
        <v>151</v>
      </c>
      <c r="E5794" t="s">
        <v>214</v>
      </c>
      <c r="F5794" t="s">
        <v>10</v>
      </c>
      <c r="G5794" t="s">
        <v>46481</v>
      </c>
      <c r="H5794" t="s">
        <v>21152</v>
      </c>
      <c r="I5794" t="s">
        <v>46482</v>
      </c>
      <c r="J5794" t="s">
        <v>21019</v>
      </c>
      <c r="K5794" t="s">
        <v>45075</v>
      </c>
      <c r="L5794" t="s">
        <v>46483</v>
      </c>
      <c r="M5794" t="s">
        <v>30717</v>
      </c>
    </row>
    <row r="5795" spans="1:13">
      <c r="A5795" t="s">
        <v>909</v>
      </c>
      <c r="B5795" t="s">
        <v>909</v>
      </c>
      <c r="C5795" t="s">
        <v>1941</v>
      </c>
      <c r="D5795" t="s">
        <v>151</v>
      </c>
      <c r="E5795" t="s">
        <v>214</v>
      </c>
      <c r="F5795" t="s">
        <v>2</v>
      </c>
      <c r="G5795" t="s">
        <v>46484</v>
      </c>
      <c r="H5795" t="s">
        <v>21085</v>
      </c>
      <c r="I5795" t="s">
        <v>46478</v>
      </c>
      <c r="J5795" t="s">
        <v>20803</v>
      </c>
      <c r="K5795" t="s">
        <v>1157</v>
      </c>
      <c r="L5795" t="s">
        <v>46485</v>
      </c>
      <c r="M5795" t="s">
        <v>46480</v>
      </c>
    </row>
    <row r="5796" spans="1:13">
      <c r="A5796" t="s">
        <v>909</v>
      </c>
      <c r="B5796" t="s">
        <v>909</v>
      </c>
      <c r="C5796" t="s">
        <v>1941</v>
      </c>
      <c r="D5796" t="s">
        <v>151</v>
      </c>
      <c r="E5796" t="s">
        <v>214</v>
      </c>
      <c r="F5796" t="s">
        <v>4</v>
      </c>
      <c r="G5796" t="s">
        <v>46486</v>
      </c>
      <c r="H5796" t="s">
        <v>20841</v>
      </c>
      <c r="I5796" t="s">
        <v>46487</v>
      </c>
      <c r="J5796" t="s">
        <v>20684</v>
      </c>
      <c r="K5796" t="s">
        <v>13286</v>
      </c>
      <c r="L5796" t="s">
        <v>2773</v>
      </c>
      <c r="M5796" t="s">
        <v>25200</v>
      </c>
    </row>
    <row r="5797" spans="1:13">
      <c r="A5797" t="s">
        <v>909</v>
      </c>
      <c r="B5797" t="s">
        <v>909</v>
      </c>
      <c r="C5797" t="s">
        <v>1941</v>
      </c>
      <c r="D5797" t="s">
        <v>151</v>
      </c>
      <c r="E5797" t="s">
        <v>214</v>
      </c>
      <c r="F5797" t="s">
        <v>11</v>
      </c>
      <c r="G5797" t="s">
        <v>46488</v>
      </c>
      <c r="H5797" t="s">
        <v>20822</v>
      </c>
      <c r="I5797" t="s">
        <v>46489</v>
      </c>
      <c r="J5797" t="s">
        <v>20663</v>
      </c>
      <c r="K5797" t="s">
        <v>10198</v>
      </c>
      <c r="L5797" t="s">
        <v>3413</v>
      </c>
      <c r="M5797" t="s">
        <v>36268</v>
      </c>
    </row>
    <row r="5798" spans="1:13">
      <c r="A5798" t="s">
        <v>909</v>
      </c>
      <c r="B5798" t="s">
        <v>909</v>
      </c>
      <c r="C5798" t="s">
        <v>1941</v>
      </c>
      <c r="D5798" t="s">
        <v>151</v>
      </c>
      <c r="E5798" t="s">
        <v>214</v>
      </c>
      <c r="F5798" t="s">
        <v>20</v>
      </c>
      <c r="G5798" t="s">
        <v>46490</v>
      </c>
      <c r="H5798" t="s">
        <v>20725</v>
      </c>
      <c r="I5798" t="s">
        <v>10367</v>
      </c>
      <c r="J5798" t="s">
        <v>20663</v>
      </c>
      <c r="K5798" t="s">
        <v>10198</v>
      </c>
      <c r="L5798" t="s">
        <v>2884</v>
      </c>
      <c r="M5798" t="s">
        <v>46491</v>
      </c>
    </row>
    <row r="5799" spans="1:13">
      <c r="A5799" t="s">
        <v>909</v>
      </c>
      <c r="B5799" t="s">
        <v>909</v>
      </c>
      <c r="C5799" t="s">
        <v>1941</v>
      </c>
      <c r="D5799" t="s">
        <v>151</v>
      </c>
      <c r="E5799" t="s">
        <v>222</v>
      </c>
      <c r="F5799" t="s">
        <v>3</v>
      </c>
      <c r="G5799" t="s">
        <v>46492</v>
      </c>
      <c r="H5799" t="s">
        <v>21165</v>
      </c>
      <c r="I5799" t="s">
        <v>46493</v>
      </c>
      <c r="J5799" t="s">
        <v>21097</v>
      </c>
      <c r="K5799" t="s">
        <v>16337</v>
      </c>
      <c r="L5799" t="s">
        <v>4136</v>
      </c>
      <c r="M5799" t="s">
        <v>46494</v>
      </c>
    </row>
    <row r="5800" spans="1:13">
      <c r="A5800" t="s">
        <v>909</v>
      </c>
      <c r="B5800" t="s">
        <v>909</v>
      </c>
      <c r="C5800" t="s">
        <v>1941</v>
      </c>
      <c r="D5800" t="s">
        <v>151</v>
      </c>
      <c r="E5800" t="s">
        <v>222</v>
      </c>
      <c r="F5800" t="s">
        <v>10</v>
      </c>
      <c r="G5800" t="s">
        <v>46495</v>
      </c>
      <c r="H5800" t="s">
        <v>21004</v>
      </c>
      <c r="I5800" t="s">
        <v>46496</v>
      </c>
      <c r="J5800" t="s">
        <v>21061</v>
      </c>
      <c r="K5800" t="s">
        <v>46497</v>
      </c>
      <c r="L5800" t="s">
        <v>46498</v>
      </c>
      <c r="M5800" t="s">
        <v>45626</v>
      </c>
    </row>
    <row r="5801" spans="1:13">
      <c r="A5801" t="s">
        <v>909</v>
      </c>
      <c r="B5801" t="s">
        <v>909</v>
      </c>
      <c r="C5801" t="s">
        <v>1941</v>
      </c>
      <c r="D5801" t="s">
        <v>151</v>
      </c>
      <c r="E5801" t="s">
        <v>222</v>
      </c>
      <c r="F5801" t="s">
        <v>2</v>
      </c>
      <c r="G5801" t="s">
        <v>46499</v>
      </c>
      <c r="H5801" t="s">
        <v>20967</v>
      </c>
      <c r="I5801" t="s">
        <v>46500</v>
      </c>
      <c r="J5801" t="s">
        <v>20803</v>
      </c>
      <c r="K5801" t="s">
        <v>1157</v>
      </c>
      <c r="L5801" t="s">
        <v>8653</v>
      </c>
      <c r="M5801" t="s">
        <v>46501</v>
      </c>
    </row>
    <row r="5802" spans="1:13">
      <c r="A5802" t="s">
        <v>909</v>
      </c>
      <c r="B5802" t="s">
        <v>909</v>
      </c>
      <c r="C5802" t="s">
        <v>1941</v>
      </c>
      <c r="D5802" t="s">
        <v>151</v>
      </c>
      <c r="E5802" t="s">
        <v>222</v>
      </c>
      <c r="F5802" t="s">
        <v>4</v>
      </c>
      <c r="G5802" t="s">
        <v>46502</v>
      </c>
      <c r="H5802" t="s">
        <v>20897</v>
      </c>
      <c r="I5802" t="s">
        <v>46503</v>
      </c>
      <c r="J5802" t="s">
        <v>20745</v>
      </c>
      <c r="K5802" t="s">
        <v>46504</v>
      </c>
      <c r="L5802" t="s">
        <v>3428</v>
      </c>
      <c r="M5802" t="s">
        <v>46505</v>
      </c>
    </row>
    <row r="5803" spans="1:13">
      <c r="A5803" t="s">
        <v>909</v>
      </c>
      <c r="B5803" t="s">
        <v>909</v>
      </c>
      <c r="C5803" t="s">
        <v>1941</v>
      </c>
      <c r="D5803" t="s">
        <v>151</v>
      </c>
      <c r="E5803" t="s">
        <v>222</v>
      </c>
      <c r="F5803" t="s">
        <v>11</v>
      </c>
      <c r="G5803" t="s">
        <v>46506</v>
      </c>
      <c r="H5803" t="s">
        <v>20725</v>
      </c>
      <c r="I5803" t="s">
        <v>10367</v>
      </c>
      <c r="J5803" t="s">
        <v>21472</v>
      </c>
      <c r="K5803" t="s">
        <v>372</v>
      </c>
      <c r="L5803" t="s">
        <v>431</v>
      </c>
      <c r="M5803" t="s">
        <v>46507</v>
      </c>
    </row>
    <row r="5804" spans="1:13">
      <c r="A5804" t="s">
        <v>909</v>
      </c>
      <c r="B5804" t="s">
        <v>909</v>
      </c>
      <c r="C5804" t="s">
        <v>1941</v>
      </c>
      <c r="D5804" t="s">
        <v>151</v>
      </c>
      <c r="E5804" t="s">
        <v>222</v>
      </c>
      <c r="F5804" t="s">
        <v>20</v>
      </c>
      <c r="G5804" t="s">
        <v>46508</v>
      </c>
      <c r="H5804" t="s">
        <v>20705</v>
      </c>
      <c r="I5804" t="s">
        <v>35263</v>
      </c>
      <c r="J5804" t="s">
        <v>20663</v>
      </c>
      <c r="K5804" t="s">
        <v>10198</v>
      </c>
      <c r="L5804" t="s">
        <v>2172</v>
      </c>
      <c r="M5804" t="s">
        <v>6407</v>
      </c>
    </row>
    <row r="5805" spans="1:13">
      <c r="A5805" t="s">
        <v>909</v>
      </c>
      <c r="B5805" t="s">
        <v>909</v>
      </c>
      <c r="C5805" t="s">
        <v>1941</v>
      </c>
      <c r="D5805" t="s">
        <v>151</v>
      </c>
      <c r="E5805" t="s">
        <v>230</v>
      </c>
      <c r="F5805" t="s">
        <v>3</v>
      </c>
      <c r="G5805" t="s">
        <v>46509</v>
      </c>
      <c r="H5805" t="s">
        <v>20829</v>
      </c>
      <c r="I5805" t="s">
        <v>46510</v>
      </c>
      <c r="J5805" t="s">
        <v>21085</v>
      </c>
      <c r="K5805" t="s">
        <v>46511</v>
      </c>
      <c r="L5805" t="s">
        <v>46512</v>
      </c>
      <c r="M5805" t="s">
        <v>46513</v>
      </c>
    </row>
    <row r="5806" spans="1:13">
      <c r="A5806" t="s">
        <v>909</v>
      </c>
      <c r="B5806" t="s">
        <v>909</v>
      </c>
      <c r="C5806" t="s">
        <v>1941</v>
      </c>
      <c r="D5806" t="s">
        <v>151</v>
      </c>
      <c r="E5806" t="s">
        <v>230</v>
      </c>
      <c r="F5806" t="s">
        <v>10</v>
      </c>
      <c r="G5806" t="s">
        <v>46514</v>
      </c>
      <c r="H5806" t="s">
        <v>20937</v>
      </c>
      <c r="I5806" t="s">
        <v>15215</v>
      </c>
      <c r="J5806" t="s">
        <v>20822</v>
      </c>
      <c r="K5806" t="s">
        <v>29172</v>
      </c>
      <c r="L5806" t="s">
        <v>1691</v>
      </c>
      <c r="M5806" t="s">
        <v>18336</v>
      </c>
    </row>
    <row r="5807" spans="1:13">
      <c r="A5807" t="s">
        <v>909</v>
      </c>
      <c r="B5807" t="s">
        <v>909</v>
      </c>
      <c r="C5807" t="s">
        <v>1941</v>
      </c>
      <c r="D5807" t="s">
        <v>151</v>
      </c>
      <c r="E5807" t="s">
        <v>230</v>
      </c>
      <c r="F5807" t="s">
        <v>2</v>
      </c>
      <c r="G5807" t="s">
        <v>46515</v>
      </c>
      <c r="H5807" t="s">
        <v>20822</v>
      </c>
      <c r="I5807" t="s">
        <v>46489</v>
      </c>
      <c r="J5807" t="s">
        <v>20684</v>
      </c>
      <c r="K5807" t="s">
        <v>13286</v>
      </c>
      <c r="L5807" t="s">
        <v>22036</v>
      </c>
      <c r="M5807" t="s">
        <v>18309</v>
      </c>
    </row>
    <row r="5808" spans="1:13">
      <c r="A5808" t="s">
        <v>909</v>
      </c>
      <c r="B5808" t="s">
        <v>909</v>
      </c>
      <c r="C5808" t="s">
        <v>1941</v>
      </c>
      <c r="D5808" t="s">
        <v>151</v>
      </c>
      <c r="E5808" t="s">
        <v>230</v>
      </c>
      <c r="F5808" t="s">
        <v>4</v>
      </c>
      <c r="G5808" t="s">
        <v>46516</v>
      </c>
      <c r="H5808" t="s">
        <v>20684</v>
      </c>
      <c r="I5808" t="s">
        <v>46517</v>
      </c>
      <c r="J5808" t="s">
        <v>20663</v>
      </c>
      <c r="K5808" t="s">
        <v>10198</v>
      </c>
      <c r="L5808" t="s">
        <v>5164</v>
      </c>
      <c r="M5808" t="s">
        <v>38562</v>
      </c>
    </row>
    <row r="5809" spans="1:13">
      <c r="A5809" t="s">
        <v>909</v>
      </c>
      <c r="B5809" t="s">
        <v>909</v>
      </c>
      <c r="C5809" t="s">
        <v>1941</v>
      </c>
      <c r="D5809" t="s">
        <v>151</v>
      </c>
      <c r="E5809" t="s">
        <v>230</v>
      </c>
      <c r="F5809" t="s">
        <v>11</v>
      </c>
      <c r="G5809" t="s">
        <v>46518</v>
      </c>
      <c r="H5809" t="s">
        <v>20684</v>
      </c>
      <c r="I5809" t="s">
        <v>46517</v>
      </c>
      <c r="J5809" t="s">
        <v>21472</v>
      </c>
      <c r="K5809" t="s">
        <v>372</v>
      </c>
      <c r="L5809" t="s">
        <v>4481</v>
      </c>
      <c r="M5809" t="s">
        <v>38562</v>
      </c>
    </row>
    <row r="5810" spans="1:13">
      <c r="A5810" t="s">
        <v>909</v>
      </c>
      <c r="B5810" t="s">
        <v>909</v>
      </c>
      <c r="C5810" t="s">
        <v>1941</v>
      </c>
      <c r="D5810" t="s">
        <v>151</v>
      </c>
      <c r="E5810" t="s">
        <v>230</v>
      </c>
      <c r="F5810" t="s">
        <v>20</v>
      </c>
      <c r="G5810" t="s">
        <v>46519</v>
      </c>
      <c r="H5810" t="s">
        <v>20663</v>
      </c>
      <c r="I5810" t="s">
        <v>46520</v>
      </c>
      <c r="J5810" t="s">
        <v>20663</v>
      </c>
      <c r="K5810" t="s">
        <v>10198</v>
      </c>
      <c r="L5810" t="s">
        <v>4674</v>
      </c>
      <c r="M5810" t="s">
        <v>9605</v>
      </c>
    </row>
    <row r="5811" spans="1:13">
      <c r="A5811" t="s">
        <v>909</v>
      </c>
      <c r="B5811" t="s">
        <v>909</v>
      </c>
      <c r="C5811" t="s">
        <v>1941</v>
      </c>
      <c r="D5811" t="s">
        <v>151</v>
      </c>
      <c r="E5811" t="s">
        <v>238</v>
      </c>
      <c r="F5811" t="s">
        <v>3</v>
      </c>
      <c r="G5811" t="s">
        <v>46521</v>
      </c>
      <c r="H5811" t="s">
        <v>21162</v>
      </c>
      <c r="I5811" t="s">
        <v>46522</v>
      </c>
      <c r="J5811" t="s">
        <v>21031</v>
      </c>
      <c r="K5811" t="s">
        <v>13956</v>
      </c>
      <c r="L5811" t="s">
        <v>46523</v>
      </c>
      <c r="M5811" t="s">
        <v>46524</v>
      </c>
    </row>
    <row r="5812" spans="1:13">
      <c r="A5812" t="s">
        <v>909</v>
      </c>
      <c r="B5812" t="s">
        <v>909</v>
      </c>
      <c r="C5812" t="s">
        <v>1941</v>
      </c>
      <c r="D5812" t="s">
        <v>151</v>
      </c>
      <c r="E5812" t="s">
        <v>238</v>
      </c>
      <c r="F5812" t="s">
        <v>10</v>
      </c>
      <c r="G5812" t="s">
        <v>46525</v>
      </c>
      <c r="H5812" t="s">
        <v>20897</v>
      </c>
      <c r="I5812" t="s">
        <v>46503</v>
      </c>
      <c r="J5812" t="s">
        <v>20784</v>
      </c>
      <c r="K5812" t="s">
        <v>8291</v>
      </c>
      <c r="L5812" t="s">
        <v>21566</v>
      </c>
      <c r="M5812" t="s">
        <v>15925</v>
      </c>
    </row>
    <row r="5813" spans="1:13">
      <c r="A5813" t="s">
        <v>909</v>
      </c>
      <c r="B5813" t="s">
        <v>909</v>
      </c>
      <c r="C5813" t="s">
        <v>1941</v>
      </c>
      <c r="D5813" t="s">
        <v>151</v>
      </c>
      <c r="E5813" t="s">
        <v>238</v>
      </c>
      <c r="F5813" t="s">
        <v>2</v>
      </c>
      <c r="G5813" t="s">
        <v>46526</v>
      </c>
      <c r="H5813" t="s">
        <v>20663</v>
      </c>
      <c r="I5813" t="s">
        <v>46520</v>
      </c>
      <c r="J5813" t="s">
        <v>20663</v>
      </c>
      <c r="K5813" t="s">
        <v>10198</v>
      </c>
      <c r="L5813" t="s">
        <v>46527</v>
      </c>
      <c r="M5813" t="s">
        <v>11255</v>
      </c>
    </row>
    <row r="5814" spans="1:13">
      <c r="A5814" t="s">
        <v>909</v>
      </c>
      <c r="B5814" t="s">
        <v>909</v>
      </c>
      <c r="C5814" t="s">
        <v>1941</v>
      </c>
      <c r="D5814" t="s">
        <v>151</v>
      </c>
      <c r="E5814" t="s">
        <v>238</v>
      </c>
      <c r="F5814" t="s">
        <v>11</v>
      </c>
      <c r="G5814" t="s">
        <v>46528</v>
      </c>
      <c r="H5814" t="s">
        <v>20663</v>
      </c>
      <c r="I5814" t="s">
        <v>46520</v>
      </c>
      <c r="J5814" t="s">
        <v>21472</v>
      </c>
      <c r="K5814" t="s">
        <v>372</v>
      </c>
      <c r="L5814" t="s">
        <v>9111</v>
      </c>
      <c r="M5814" t="s">
        <v>11255</v>
      </c>
    </row>
    <row r="5815" spans="1:13">
      <c r="A5815" t="s">
        <v>909</v>
      </c>
      <c r="B5815" t="s">
        <v>909</v>
      </c>
      <c r="C5815" t="s">
        <v>1941</v>
      </c>
      <c r="D5815" t="s">
        <v>151</v>
      </c>
      <c r="E5815" t="s">
        <v>238</v>
      </c>
      <c r="F5815" t="s">
        <v>20</v>
      </c>
      <c r="G5815" t="s">
        <v>46529</v>
      </c>
      <c r="H5815" t="s">
        <v>20663</v>
      </c>
      <c r="I5815" t="s">
        <v>46520</v>
      </c>
      <c r="J5815" t="s">
        <v>21472</v>
      </c>
      <c r="K5815" t="s">
        <v>372</v>
      </c>
      <c r="L5815" t="s">
        <v>4674</v>
      </c>
      <c r="M5815" t="s">
        <v>11255</v>
      </c>
    </row>
    <row r="5816" spans="1:13">
      <c r="A5816" t="s">
        <v>909</v>
      </c>
      <c r="B5816" t="s">
        <v>909</v>
      </c>
      <c r="C5816" t="s">
        <v>1941</v>
      </c>
      <c r="D5816" t="s">
        <v>152</v>
      </c>
      <c r="E5816" t="s">
        <v>246</v>
      </c>
      <c r="F5816" t="s">
        <v>3</v>
      </c>
      <c r="G5816" t="s">
        <v>46530</v>
      </c>
      <c r="H5816" t="s">
        <v>20974</v>
      </c>
      <c r="I5816" t="s">
        <v>35476</v>
      </c>
      <c r="J5816" t="s">
        <v>20915</v>
      </c>
      <c r="K5816" t="s">
        <v>964</v>
      </c>
      <c r="L5816" t="s">
        <v>1349</v>
      </c>
      <c r="M5816" t="s">
        <v>18865</v>
      </c>
    </row>
    <row r="5817" spans="1:13">
      <c r="A5817" t="s">
        <v>909</v>
      </c>
      <c r="B5817" t="s">
        <v>909</v>
      </c>
      <c r="C5817" t="s">
        <v>1941</v>
      </c>
      <c r="D5817" t="s">
        <v>152</v>
      </c>
      <c r="E5817" t="s">
        <v>246</v>
      </c>
      <c r="F5817" t="s">
        <v>10</v>
      </c>
      <c r="G5817" t="s">
        <v>46531</v>
      </c>
      <c r="H5817" t="s">
        <v>21116</v>
      </c>
      <c r="I5817" t="s">
        <v>46532</v>
      </c>
      <c r="J5817" t="s">
        <v>21031</v>
      </c>
      <c r="K5817" t="s">
        <v>13956</v>
      </c>
      <c r="L5817" t="s">
        <v>46533</v>
      </c>
      <c r="M5817" t="s">
        <v>25431</v>
      </c>
    </row>
    <row r="5818" spans="1:13">
      <c r="A5818" t="s">
        <v>909</v>
      </c>
      <c r="B5818" t="s">
        <v>909</v>
      </c>
      <c r="C5818" t="s">
        <v>1941</v>
      </c>
      <c r="D5818" t="s">
        <v>152</v>
      </c>
      <c r="E5818" t="s">
        <v>246</v>
      </c>
      <c r="F5818" t="s">
        <v>2</v>
      </c>
      <c r="G5818" t="s">
        <v>46534</v>
      </c>
      <c r="H5818" t="s">
        <v>21019</v>
      </c>
      <c r="I5818" t="s">
        <v>13502</v>
      </c>
      <c r="J5818" t="s">
        <v>20822</v>
      </c>
      <c r="K5818" t="s">
        <v>29172</v>
      </c>
      <c r="L5818" t="s">
        <v>2792</v>
      </c>
      <c r="M5818" t="s">
        <v>46535</v>
      </c>
    </row>
    <row r="5819" spans="1:13">
      <c r="A5819" t="s">
        <v>909</v>
      </c>
      <c r="B5819" t="s">
        <v>909</v>
      </c>
      <c r="C5819" t="s">
        <v>1941</v>
      </c>
      <c r="D5819" t="s">
        <v>152</v>
      </c>
      <c r="E5819" t="s">
        <v>246</v>
      </c>
      <c r="F5819" t="s">
        <v>4</v>
      </c>
      <c r="G5819" t="s">
        <v>46536</v>
      </c>
      <c r="H5819" t="s">
        <v>20860</v>
      </c>
      <c r="I5819" t="s">
        <v>46537</v>
      </c>
      <c r="J5819" t="s">
        <v>20705</v>
      </c>
      <c r="K5819" t="s">
        <v>46538</v>
      </c>
      <c r="L5819" t="s">
        <v>46539</v>
      </c>
      <c r="M5819" t="s">
        <v>25549</v>
      </c>
    </row>
    <row r="5820" spans="1:13">
      <c r="A5820" t="s">
        <v>909</v>
      </c>
      <c r="B5820" t="s">
        <v>909</v>
      </c>
      <c r="C5820" t="s">
        <v>1941</v>
      </c>
      <c r="D5820" t="s">
        <v>152</v>
      </c>
      <c r="E5820" t="s">
        <v>246</v>
      </c>
      <c r="F5820" t="s">
        <v>11</v>
      </c>
      <c r="G5820" t="s">
        <v>46540</v>
      </c>
      <c r="H5820" t="s">
        <v>20745</v>
      </c>
      <c r="I5820" t="s">
        <v>46541</v>
      </c>
      <c r="J5820" t="s">
        <v>21472</v>
      </c>
      <c r="K5820" t="s">
        <v>372</v>
      </c>
      <c r="L5820" t="s">
        <v>2492</v>
      </c>
      <c r="M5820" t="s">
        <v>9981</v>
      </c>
    </row>
    <row r="5821" spans="1:13">
      <c r="A5821" t="s">
        <v>909</v>
      </c>
      <c r="B5821" t="s">
        <v>909</v>
      </c>
      <c r="C5821" t="s">
        <v>1941</v>
      </c>
      <c r="D5821" t="s">
        <v>152</v>
      </c>
      <c r="E5821" t="s">
        <v>246</v>
      </c>
      <c r="F5821" t="s">
        <v>20</v>
      </c>
      <c r="G5821" t="s">
        <v>46542</v>
      </c>
      <c r="H5821" t="s">
        <v>20784</v>
      </c>
      <c r="I5821" t="s">
        <v>46543</v>
      </c>
      <c r="J5821" t="s">
        <v>20684</v>
      </c>
      <c r="K5821" t="s">
        <v>13286</v>
      </c>
      <c r="L5821" t="s">
        <v>3998</v>
      </c>
      <c r="M5821" t="s">
        <v>13104</v>
      </c>
    </row>
    <row r="5822" spans="1:13">
      <c r="A5822" t="s">
        <v>909</v>
      </c>
      <c r="B5822" t="s">
        <v>909</v>
      </c>
      <c r="C5822" t="s">
        <v>1941</v>
      </c>
      <c r="D5822" t="s">
        <v>152</v>
      </c>
      <c r="E5822" t="s">
        <v>254</v>
      </c>
      <c r="F5822" t="s">
        <v>3</v>
      </c>
      <c r="G5822" t="s">
        <v>46544</v>
      </c>
      <c r="H5822" t="s">
        <v>21322</v>
      </c>
      <c r="I5822" t="s">
        <v>46545</v>
      </c>
      <c r="J5822" t="s">
        <v>21102</v>
      </c>
      <c r="K5822" t="s">
        <v>42067</v>
      </c>
      <c r="L5822" t="s">
        <v>46546</v>
      </c>
      <c r="M5822" t="s">
        <v>25896</v>
      </c>
    </row>
    <row r="5823" spans="1:13">
      <c r="A5823" t="s">
        <v>909</v>
      </c>
      <c r="B5823" t="s">
        <v>909</v>
      </c>
      <c r="C5823" t="s">
        <v>1941</v>
      </c>
      <c r="D5823" t="s">
        <v>152</v>
      </c>
      <c r="E5823" t="s">
        <v>254</v>
      </c>
      <c r="F5823" t="s">
        <v>10</v>
      </c>
      <c r="G5823" t="s">
        <v>46547</v>
      </c>
      <c r="H5823" t="s">
        <v>21004</v>
      </c>
      <c r="I5823" t="s">
        <v>46496</v>
      </c>
      <c r="J5823" t="s">
        <v>21097</v>
      </c>
      <c r="K5823" t="s">
        <v>16337</v>
      </c>
      <c r="L5823" t="s">
        <v>46498</v>
      </c>
      <c r="M5823" t="s">
        <v>25921</v>
      </c>
    </row>
    <row r="5824" spans="1:13">
      <c r="A5824" t="s">
        <v>909</v>
      </c>
      <c r="B5824" t="s">
        <v>909</v>
      </c>
      <c r="C5824" t="s">
        <v>1941</v>
      </c>
      <c r="D5824" t="s">
        <v>152</v>
      </c>
      <c r="E5824" t="s">
        <v>254</v>
      </c>
      <c r="F5824" t="s">
        <v>2</v>
      </c>
      <c r="G5824" t="s">
        <v>46548</v>
      </c>
      <c r="H5824" t="s">
        <v>20938</v>
      </c>
      <c r="I5824" t="s">
        <v>46549</v>
      </c>
      <c r="J5824" t="s">
        <v>20784</v>
      </c>
      <c r="K5824" t="s">
        <v>8291</v>
      </c>
      <c r="L5824" t="s">
        <v>14299</v>
      </c>
      <c r="M5824" t="s">
        <v>28582</v>
      </c>
    </row>
    <row r="5825" spans="1:13">
      <c r="A5825" t="s">
        <v>909</v>
      </c>
      <c r="B5825" t="s">
        <v>909</v>
      </c>
      <c r="C5825" t="s">
        <v>1941</v>
      </c>
      <c r="D5825" t="s">
        <v>152</v>
      </c>
      <c r="E5825" t="s">
        <v>254</v>
      </c>
      <c r="F5825" t="s">
        <v>4</v>
      </c>
      <c r="G5825" t="s">
        <v>46550</v>
      </c>
      <c r="H5825" t="s">
        <v>20860</v>
      </c>
      <c r="I5825" t="s">
        <v>46537</v>
      </c>
      <c r="J5825" t="s">
        <v>20725</v>
      </c>
      <c r="K5825" t="s">
        <v>6688</v>
      </c>
      <c r="L5825" t="s">
        <v>46539</v>
      </c>
      <c r="M5825" t="s">
        <v>26156</v>
      </c>
    </row>
    <row r="5826" spans="1:13">
      <c r="A5826" t="s">
        <v>909</v>
      </c>
      <c r="B5826" t="s">
        <v>909</v>
      </c>
      <c r="C5826" t="s">
        <v>1941</v>
      </c>
      <c r="D5826" t="s">
        <v>152</v>
      </c>
      <c r="E5826" t="s">
        <v>254</v>
      </c>
      <c r="F5826" t="s">
        <v>11</v>
      </c>
      <c r="G5826" t="s">
        <v>46551</v>
      </c>
      <c r="H5826" t="s">
        <v>20725</v>
      </c>
      <c r="I5826" t="s">
        <v>10367</v>
      </c>
      <c r="J5826" t="s">
        <v>20663</v>
      </c>
      <c r="K5826" t="s">
        <v>10198</v>
      </c>
      <c r="L5826" t="s">
        <v>431</v>
      </c>
      <c r="M5826" t="s">
        <v>30219</v>
      </c>
    </row>
    <row r="5827" spans="1:13">
      <c r="A5827" t="s">
        <v>909</v>
      </c>
      <c r="B5827" t="s">
        <v>909</v>
      </c>
      <c r="C5827" t="s">
        <v>1941</v>
      </c>
      <c r="D5827" t="s">
        <v>152</v>
      </c>
      <c r="E5827" t="s">
        <v>197</v>
      </c>
      <c r="F5827" t="s">
        <v>3</v>
      </c>
      <c r="G5827" t="s">
        <v>46552</v>
      </c>
      <c r="H5827" t="s">
        <v>21116</v>
      </c>
      <c r="I5827" t="s">
        <v>46532</v>
      </c>
      <c r="J5827" t="s">
        <v>20967</v>
      </c>
      <c r="K5827" t="s">
        <v>46553</v>
      </c>
      <c r="L5827" t="s">
        <v>7471</v>
      </c>
      <c r="M5827" t="s">
        <v>46554</v>
      </c>
    </row>
    <row r="5828" spans="1:13">
      <c r="A5828" t="s">
        <v>909</v>
      </c>
      <c r="B5828" t="s">
        <v>909</v>
      </c>
      <c r="C5828" t="s">
        <v>1941</v>
      </c>
      <c r="D5828" t="s">
        <v>152</v>
      </c>
      <c r="E5828" t="s">
        <v>197</v>
      </c>
      <c r="F5828" t="s">
        <v>10</v>
      </c>
      <c r="G5828" t="s">
        <v>46555</v>
      </c>
      <c r="H5828" t="s">
        <v>21019</v>
      </c>
      <c r="I5828" t="s">
        <v>13502</v>
      </c>
      <c r="J5828" t="s">
        <v>20841</v>
      </c>
      <c r="K5828" t="s">
        <v>13296</v>
      </c>
      <c r="L5828" t="s">
        <v>4662</v>
      </c>
      <c r="M5828" t="s">
        <v>25083</v>
      </c>
    </row>
    <row r="5829" spans="1:13">
      <c r="A5829" t="s">
        <v>909</v>
      </c>
      <c r="B5829" t="s">
        <v>909</v>
      </c>
      <c r="C5829" t="s">
        <v>1941</v>
      </c>
      <c r="D5829" t="s">
        <v>152</v>
      </c>
      <c r="E5829" t="s">
        <v>197</v>
      </c>
      <c r="F5829" t="s">
        <v>2</v>
      </c>
      <c r="G5829" t="s">
        <v>46556</v>
      </c>
      <c r="H5829" t="s">
        <v>20764</v>
      </c>
      <c r="I5829" t="s">
        <v>15209</v>
      </c>
      <c r="J5829" t="s">
        <v>20663</v>
      </c>
      <c r="K5829" t="s">
        <v>10198</v>
      </c>
      <c r="L5829" t="s">
        <v>18051</v>
      </c>
      <c r="M5829" t="s">
        <v>1140</v>
      </c>
    </row>
    <row r="5830" spans="1:13">
      <c r="A5830" t="s">
        <v>909</v>
      </c>
      <c r="B5830" t="s">
        <v>909</v>
      </c>
      <c r="C5830" t="s">
        <v>1941</v>
      </c>
      <c r="D5830" t="s">
        <v>152</v>
      </c>
      <c r="E5830" t="s">
        <v>197</v>
      </c>
      <c r="F5830" t="s">
        <v>4</v>
      </c>
      <c r="G5830" t="s">
        <v>46557</v>
      </c>
      <c r="H5830" t="s">
        <v>20684</v>
      </c>
      <c r="I5830" t="s">
        <v>46517</v>
      </c>
      <c r="J5830" t="s">
        <v>20663</v>
      </c>
      <c r="K5830" t="s">
        <v>10198</v>
      </c>
      <c r="L5830" t="s">
        <v>5164</v>
      </c>
      <c r="M5830" t="s">
        <v>11522</v>
      </c>
    </row>
    <row r="5831" spans="1:13">
      <c r="A5831" t="s">
        <v>909</v>
      </c>
      <c r="B5831" t="s">
        <v>909</v>
      </c>
      <c r="C5831" t="s">
        <v>1941</v>
      </c>
      <c r="D5831" t="s">
        <v>152</v>
      </c>
      <c r="E5831" t="s">
        <v>197</v>
      </c>
      <c r="F5831" t="s">
        <v>11</v>
      </c>
      <c r="G5831" t="s">
        <v>46558</v>
      </c>
      <c r="H5831" t="s">
        <v>20764</v>
      </c>
      <c r="I5831" t="s">
        <v>15209</v>
      </c>
      <c r="J5831" t="s">
        <v>21472</v>
      </c>
      <c r="K5831" t="s">
        <v>372</v>
      </c>
      <c r="L5831" t="s">
        <v>3363</v>
      </c>
      <c r="M5831" t="s">
        <v>1140</v>
      </c>
    </row>
    <row r="5832" spans="1:13">
      <c r="A5832" t="s">
        <v>909</v>
      </c>
      <c r="B5832" t="s">
        <v>909</v>
      </c>
      <c r="C5832" t="s">
        <v>1941</v>
      </c>
      <c r="D5832" t="s">
        <v>152</v>
      </c>
      <c r="E5832" t="s">
        <v>197</v>
      </c>
      <c r="F5832" t="s">
        <v>20</v>
      </c>
      <c r="G5832" t="s">
        <v>46559</v>
      </c>
      <c r="H5832" t="s">
        <v>20663</v>
      </c>
      <c r="I5832" t="s">
        <v>46520</v>
      </c>
      <c r="J5832" t="s">
        <v>21472</v>
      </c>
      <c r="K5832" t="s">
        <v>372</v>
      </c>
      <c r="L5832" t="s">
        <v>4674</v>
      </c>
      <c r="M5832" t="s">
        <v>8506</v>
      </c>
    </row>
    <row r="5833" spans="1:13">
      <c r="A5833" t="s">
        <v>909</v>
      </c>
      <c r="B5833" t="s">
        <v>909</v>
      </c>
      <c r="C5833" t="s">
        <v>1941</v>
      </c>
      <c r="D5833" t="s">
        <v>152</v>
      </c>
      <c r="E5833" t="s">
        <v>269</v>
      </c>
      <c r="F5833" t="s">
        <v>3</v>
      </c>
      <c r="G5833" t="s">
        <v>46560</v>
      </c>
      <c r="H5833" t="s">
        <v>20829</v>
      </c>
      <c r="I5833" t="s">
        <v>46510</v>
      </c>
      <c r="J5833" t="s">
        <v>21085</v>
      </c>
      <c r="K5833" t="s">
        <v>46511</v>
      </c>
      <c r="L5833" t="s">
        <v>46512</v>
      </c>
      <c r="M5833" t="s">
        <v>46561</v>
      </c>
    </row>
    <row r="5834" spans="1:13">
      <c r="A5834" t="s">
        <v>909</v>
      </c>
      <c r="B5834" t="s">
        <v>909</v>
      </c>
      <c r="C5834" t="s">
        <v>1941</v>
      </c>
      <c r="D5834" t="s">
        <v>152</v>
      </c>
      <c r="E5834" t="s">
        <v>269</v>
      </c>
      <c r="F5834" t="s">
        <v>10</v>
      </c>
      <c r="G5834" t="s">
        <v>46562</v>
      </c>
      <c r="H5834" t="s">
        <v>20897</v>
      </c>
      <c r="I5834" t="s">
        <v>46503</v>
      </c>
      <c r="J5834" t="s">
        <v>20764</v>
      </c>
      <c r="K5834" t="s">
        <v>4541</v>
      </c>
      <c r="L5834" t="s">
        <v>21566</v>
      </c>
      <c r="M5834" t="s">
        <v>29091</v>
      </c>
    </row>
    <row r="5835" spans="1:13">
      <c r="A5835" t="s">
        <v>909</v>
      </c>
      <c r="B5835" t="s">
        <v>909</v>
      </c>
      <c r="C5835" t="s">
        <v>1941</v>
      </c>
      <c r="D5835" t="s">
        <v>152</v>
      </c>
      <c r="E5835" t="s">
        <v>269</v>
      </c>
      <c r="F5835" t="s">
        <v>2</v>
      </c>
      <c r="G5835" t="s">
        <v>46563</v>
      </c>
      <c r="H5835" t="s">
        <v>20705</v>
      </c>
      <c r="I5835" t="s">
        <v>35263</v>
      </c>
      <c r="J5835" t="s">
        <v>20684</v>
      </c>
      <c r="K5835" t="s">
        <v>13286</v>
      </c>
      <c r="L5835" t="s">
        <v>21292</v>
      </c>
      <c r="M5835" t="s">
        <v>15316</v>
      </c>
    </row>
    <row r="5836" spans="1:13">
      <c r="A5836" t="s">
        <v>909</v>
      </c>
      <c r="B5836" t="s">
        <v>909</v>
      </c>
      <c r="C5836" t="s">
        <v>1941</v>
      </c>
      <c r="D5836" t="s">
        <v>152</v>
      </c>
      <c r="E5836" t="s">
        <v>269</v>
      </c>
      <c r="F5836" t="s">
        <v>4</v>
      </c>
      <c r="G5836" t="s">
        <v>46564</v>
      </c>
      <c r="H5836" t="s">
        <v>20663</v>
      </c>
      <c r="I5836" t="s">
        <v>46520</v>
      </c>
      <c r="J5836" t="s">
        <v>21472</v>
      </c>
      <c r="K5836" t="s">
        <v>372</v>
      </c>
      <c r="L5836" t="s">
        <v>6344</v>
      </c>
      <c r="M5836" t="s">
        <v>15329</v>
      </c>
    </row>
    <row r="5837" spans="1:13">
      <c r="A5837" t="s">
        <v>909</v>
      </c>
      <c r="B5837" t="s">
        <v>909</v>
      </c>
      <c r="C5837" t="s">
        <v>1941</v>
      </c>
      <c r="D5837" t="s">
        <v>152</v>
      </c>
      <c r="E5837" t="s">
        <v>269</v>
      </c>
      <c r="F5837" t="s">
        <v>11</v>
      </c>
      <c r="G5837" t="s">
        <v>46565</v>
      </c>
      <c r="H5837" t="s">
        <v>20663</v>
      </c>
      <c r="I5837" t="s">
        <v>46520</v>
      </c>
      <c r="J5837" t="s">
        <v>21472</v>
      </c>
      <c r="K5837" t="s">
        <v>372</v>
      </c>
      <c r="L5837" t="s">
        <v>9111</v>
      </c>
      <c r="M5837" t="s">
        <v>15329</v>
      </c>
    </row>
    <row r="5838" spans="1:13">
      <c r="A5838" t="s">
        <v>909</v>
      </c>
      <c r="B5838" t="s">
        <v>909</v>
      </c>
      <c r="C5838" t="s">
        <v>1941</v>
      </c>
      <c r="D5838" t="s">
        <v>152</v>
      </c>
      <c r="E5838" t="s">
        <v>269</v>
      </c>
      <c r="F5838" t="s">
        <v>20</v>
      </c>
      <c r="G5838" t="s">
        <v>46566</v>
      </c>
      <c r="H5838" t="s">
        <v>20663</v>
      </c>
      <c r="I5838" t="s">
        <v>46520</v>
      </c>
      <c r="J5838" t="s">
        <v>20663</v>
      </c>
      <c r="K5838" t="s">
        <v>10198</v>
      </c>
      <c r="L5838" t="s">
        <v>4674</v>
      </c>
      <c r="M5838" t="s">
        <v>15329</v>
      </c>
    </row>
    <row r="5839" spans="1:13">
      <c r="A5839" t="s">
        <v>909</v>
      </c>
      <c r="B5839" t="s">
        <v>909</v>
      </c>
      <c r="C5839" t="s">
        <v>1941</v>
      </c>
      <c r="D5839" t="s">
        <v>153</v>
      </c>
      <c r="E5839" t="s">
        <v>277</v>
      </c>
      <c r="F5839" t="s">
        <v>3</v>
      </c>
      <c r="G5839" t="s">
        <v>46567</v>
      </c>
      <c r="H5839" t="s">
        <v>20939</v>
      </c>
      <c r="I5839" t="s">
        <v>46568</v>
      </c>
      <c r="J5839" t="s">
        <v>20932</v>
      </c>
      <c r="K5839" t="s">
        <v>46569</v>
      </c>
      <c r="L5839" t="s">
        <v>4088</v>
      </c>
      <c r="M5839" t="s">
        <v>32052</v>
      </c>
    </row>
    <row r="5840" spans="1:13">
      <c r="A5840" t="s">
        <v>909</v>
      </c>
      <c r="B5840" t="s">
        <v>909</v>
      </c>
      <c r="C5840" t="s">
        <v>1941</v>
      </c>
      <c r="D5840" t="s">
        <v>153</v>
      </c>
      <c r="E5840" t="s">
        <v>277</v>
      </c>
      <c r="F5840" t="s">
        <v>10</v>
      </c>
      <c r="G5840" t="s">
        <v>46570</v>
      </c>
      <c r="H5840" t="s">
        <v>21020</v>
      </c>
      <c r="I5840" t="s">
        <v>35272</v>
      </c>
      <c r="J5840" t="s">
        <v>20937</v>
      </c>
      <c r="K5840" t="s">
        <v>1158</v>
      </c>
      <c r="L5840" t="s">
        <v>5397</v>
      </c>
      <c r="M5840" t="s">
        <v>25916</v>
      </c>
    </row>
    <row r="5841" spans="1:13">
      <c r="A5841" t="s">
        <v>909</v>
      </c>
      <c r="B5841" t="s">
        <v>909</v>
      </c>
      <c r="C5841" t="s">
        <v>1941</v>
      </c>
      <c r="D5841" t="s">
        <v>153</v>
      </c>
      <c r="E5841" t="s">
        <v>277</v>
      </c>
      <c r="F5841" t="s">
        <v>2</v>
      </c>
      <c r="G5841" t="s">
        <v>46571</v>
      </c>
      <c r="H5841" t="s">
        <v>21061</v>
      </c>
      <c r="I5841" t="s">
        <v>46572</v>
      </c>
      <c r="J5841" t="s">
        <v>20784</v>
      </c>
      <c r="K5841" t="s">
        <v>8291</v>
      </c>
      <c r="L5841" t="s">
        <v>3538</v>
      </c>
      <c r="M5841" t="s">
        <v>24941</v>
      </c>
    </row>
    <row r="5842" spans="1:13">
      <c r="A5842" t="s">
        <v>909</v>
      </c>
      <c r="B5842" t="s">
        <v>909</v>
      </c>
      <c r="C5842" t="s">
        <v>1941</v>
      </c>
      <c r="D5842" t="s">
        <v>153</v>
      </c>
      <c r="E5842" t="s">
        <v>277</v>
      </c>
      <c r="F5842" t="s">
        <v>4</v>
      </c>
      <c r="G5842" t="s">
        <v>46573</v>
      </c>
      <c r="H5842" t="s">
        <v>20897</v>
      </c>
      <c r="I5842" t="s">
        <v>46503</v>
      </c>
      <c r="J5842" t="s">
        <v>20705</v>
      </c>
      <c r="K5842" t="s">
        <v>46538</v>
      </c>
      <c r="L5842" t="s">
        <v>3428</v>
      </c>
      <c r="M5842" t="s">
        <v>46574</v>
      </c>
    </row>
    <row r="5843" spans="1:13">
      <c r="A5843" t="s">
        <v>909</v>
      </c>
      <c r="B5843" t="s">
        <v>909</v>
      </c>
      <c r="C5843" t="s">
        <v>1941</v>
      </c>
      <c r="D5843" t="s">
        <v>153</v>
      </c>
      <c r="E5843" t="s">
        <v>277</v>
      </c>
      <c r="F5843" t="s">
        <v>11</v>
      </c>
      <c r="G5843" t="s">
        <v>46575</v>
      </c>
      <c r="H5843" t="s">
        <v>20784</v>
      </c>
      <c r="I5843" t="s">
        <v>46543</v>
      </c>
      <c r="J5843" t="s">
        <v>20663</v>
      </c>
      <c r="K5843" t="s">
        <v>10198</v>
      </c>
      <c r="L5843" t="s">
        <v>5219</v>
      </c>
      <c r="M5843" t="s">
        <v>35396</v>
      </c>
    </row>
    <row r="5844" spans="1:13">
      <c r="A5844" t="s">
        <v>909</v>
      </c>
      <c r="B5844" t="s">
        <v>909</v>
      </c>
      <c r="C5844" t="s">
        <v>1941</v>
      </c>
      <c r="D5844" t="s">
        <v>153</v>
      </c>
      <c r="E5844" t="s">
        <v>277</v>
      </c>
      <c r="F5844" t="s">
        <v>20</v>
      </c>
      <c r="G5844" t="s">
        <v>46576</v>
      </c>
      <c r="H5844" t="s">
        <v>20725</v>
      </c>
      <c r="I5844" t="s">
        <v>10367</v>
      </c>
      <c r="J5844" t="s">
        <v>20663</v>
      </c>
      <c r="K5844" t="s">
        <v>10198</v>
      </c>
      <c r="L5844" t="s">
        <v>2884</v>
      </c>
      <c r="M5844" t="s">
        <v>46577</v>
      </c>
    </row>
    <row r="5845" spans="1:13">
      <c r="A5845" t="s">
        <v>909</v>
      </c>
      <c r="B5845" t="s">
        <v>909</v>
      </c>
      <c r="C5845" t="s">
        <v>1941</v>
      </c>
      <c r="D5845" t="s">
        <v>153</v>
      </c>
      <c r="E5845" t="s">
        <v>188</v>
      </c>
      <c r="F5845" t="s">
        <v>3</v>
      </c>
      <c r="G5845" t="s">
        <v>46578</v>
      </c>
      <c r="H5845" t="s">
        <v>21020</v>
      </c>
      <c r="I5845" t="s">
        <v>35272</v>
      </c>
      <c r="J5845" t="s">
        <v>20938</v>
      </c>
      <c r="K5845" t="s">
        <v>37533</v>
      </c>
      <c r="L5845" t="s">
        <v>431</v>
      </c>
      <c r="M5845" t="s">
        <v>45069</v>
      </c>
    </row>
    <row r="5846" spans="1:13">
      <c r="A5846" t="s">
        <v>909</v>
      </c>
      <c r="B5846" t="s">
        <v>909</v>
      </c>
      <c r="C5846" t="s">
        <v>1941</v>
      </c>
      <c r="D5846" t="s">
        <v>153</v>
      </c>
      <c r="E5846" t="s">
        <v>188</v>
      </c>
      <c r="F5846" t="s">
        <v>10</v>
      </c>
      <c r="G5846" t="s">
        <v>46579</v>
      </c>
      <c r="H5846" t="s">
        <v>21138</v>
      </c>
      <c r="I5846" t="s">
        <v>15832</v>
      </c>
      <c r="J5846" t="s">
        <v>20937</v>
      </c>
      <c r="K5846" t="s">
        <v>1158</v>
      </c>
      <c r="L5846" t="s">
        <v>46580</v>
      </c>
      <c r="M5846" t="s">
        <v>46581</v>
      </c>
    </row>
    <row r="5847" spans="1:13">
      <c r="A5847" t="s">
        <v>909</v>
      </c>
      <c r="B5847" t="s">
        <v>909</v>
      </c>
      <c r="C5847" t="s">
        <v>1941</v>
      </c>
      <c r="D5847" t="s">
        <v>153</v>
      </c>
      <c r="E5847" t="s">
        <v>188</v>
      </c>
      <c r="F5847" t="s">
        <v>2</v>
      </c>
      <c r="G5847" t="s">
        <v>46582</v>
      </c>
      <c r="H5847" t="s">
        <v>20950</v>
      </c>
      <c r="I5847" t="s">
        <v>35454</v>
      </c>
      <c r="J5847" t="s">
        <v>20745</v>
      </c>
      <c r="K5847" t="s">
        <v>46504</v>
      </c>
      <c r="L5847" t="s">
        <v>3647</v>
      </c>
      <c r="M5847" t="s">
        <v>42067</v>
      </c>
    </row>
    <row r="5848" spans="1:13">
      <c r="A5848" t="s">
        <v>909</v>
      </c>
      <c r="B5848" t="s">
        <v>909</v>
      </c>
      <c r="C5848" t="s">
        <v>1941</v>
      </c>
      <c r="D5848" t="s">
        <v>153</v>
      </c>
      <c r="E5848" t="s">
        <v>188</v>
      </c>
      <c r="F5848" t="s">
        <v>4</v>
      </c>
      <c r="G5848" t="s">
        <v>46583</v>
      </c>
      <c r="H5848" t="s">
        <v>20745</v>
      </c>
      <c r="I5848" t="s">
        <v>46541</v>
      </c>
      <c r="J5848" t="s">
        <v>20684</v>
      </c>
      <c r="K5848" t="s">
        <v>13286</v>
      </c>
      <c r="L5848" t="s">
        <v>471</v>
      </c>
      <c r="M5848" t="s">
        <v>13296</v>
      </c>
    </row>
    <row r="5849" spans="1:13">
      <c r="A5849" t="s">
        <v>909</v>
      </c>
      <c r="B5849" t="s">
        <v>909</v>
      </c>
      <c r="C5849" t="s">
        <v>1941</v>
      </c>
      <c r="D5849" t="s">
        <v>153</v>
      </c>
      <c r="E5849" t="s">
        <v>188</v>
      </c>
      <c r="F5849" t="s">
        <v>11</v>
      </c>
      <c r="G5849" t="s">
        <v>46584</v>
      </c>
      <c r="H5849" t="s">
        <v>20764</v>
      </c>
      <c r="I5849" t="s">
        <v>15209</v>
      </c>
      <c r="J5849" t="s">
        <v>21472</v>
      </c>
      <c r="K5849" t="s">
        <v>372</v>
      </c>
      <c r="L5849" t="s">
        <v>3363</v>
      </c>
      <c r="M5849" t="s">
        <v>26400</v>
      </c>
    </row>
    <row r="5850" spans="1:13">
      <c r="A5850" t="s">
        <v>909</v>
      </c>
      <c r="B5850" t="s">
        <v>909</v>
      </c>
      <c r="C5850" t="s">
        <v>1941</v>
      </c>
      <c r="D5850" t="s">
        <v>153</v>
      </c>
      <c r="E5850" t="s">
        <v>188</v>
      </c>
      <c r="F5850" t="s">
        <v>20</v>
      </c>
      <c r="G5850" t="s">
        <v>46585</v>
      </c>
      <c r="H5850" t="s">
        <v>20684</v>
      </c>
      <c r="I5850" t="s">
        <v>46517</v>
      </c>
      <c r="J5850" t="s">
        <v>20663</v>
      </c>
      <c r="K5850" t="s">
        <v>10198</v>
      </c>
      <c r="L5850" t="s">
        <v>1054</v>
      </c>
      <c r="M5850" t="s">
        <v>6688</v>
      </c>
    </row>
    <row r="5851" spans="1:13">
      <c r="A5851" t="s">
        <v>909</v>
      </c>
      <c r="B5851" t="s">
        <v>909</v>
      </c>
      <c r="C5851" t="s">
        <v>1941</v>
      </c>
      <c r="D5851" t="s">
        <v>153</v>
      </c>
      <c r="E5851" t="s">
        <v>292</v>
      </c>
      <c r="F5851" t="s">
        <v>3</v>
      </c>
      <c r="G5851" t="s">
        <v>46586</v>
      </c>
      <c r="H5851" t="s">
        <v>21219</v>
      </c>
      <c r="I5851" t="s">
        <v>46587</v>
      </c>
      <c r="J5851" t="s">
        <v>21021</v>
      </c>
      <c r="K5851" t="s">
        <v>10189</v>
      </c>
      <c r="L5851" t="s">
        <v>2418</v>
      </c>
      <c r="M5851" t="s">
        <v>46588</v>
      </c>
    </row>
    <row r="5852" spans="1:13">
      <c r="A5852" t="s">
        <v>909</v>
      </c>
      <c r="B5852" t="s">
        <v>909</v>
      </c>
      <c r="C5852" t="s">
        <v>1941</v>
      </c>
      <c r="D5852" t="s">
        <v>153</v>
      </c>
      <c r="E5852" t="s">
        <v>292</v>
      </c>
      <c r="F5852" t="s">
        <v>10</v>
      </c>
      <c r="G5852" t="s">
        <v>46589</v>
      </c>
      <c r="H5852" t="s">
        <v>20829</v>
      </c>
      <c r="I5852" t="s">
        <v>46510</v>
      </c>
      <c r="J5852" t="s">
        <v>20967</v>
      </c>
      <c r="K5852" t="s">
        <v>46553</v>
      </c>
      <c r="L5852" t="s">
        <v>46590</v>
      </c>
      <c r="M5852" t="s">
        <v>46591</v>
      </c>
    </row>
    <row r="5853" spans="1:13">
      <c r="A5853" t="s">
        <v>909</v>
      </c>
      <c r="B5853" t="s">
        <v>909</v>
      </c>
      <c r="C5853" t="s">
        <v>1941</v>
      </c>
      <c r="D5853" t="s">
        <v>153</v>
      </c>
      <c r="E5853" t="s">
        <v>292</v>
      </c>
      <c r="F5853" t="s">
        <v>2</v>
      </c>
      <c r="G5853" t="s">
        <v>46592</v>
      </c>
      <c r="H5853" t="s">
        <v>20822</v>
      </c>
      <c r="I5853" t="s">
        <v>46489</v>
      </c>
      <c r="J5853" t="s">
        <v>20764</v>
      </c>
      <c r="K5853" t="s">
        <v>4541</v>
      </c>
      <c r="L5853" t="s">
        <v>22036</v>
      </c>
      <c r="M5853" t="s">
        <v>37599</v>
      </c>
    </row>
    <row r="5854" spans="1:13">
      <c r="A5854" t="s">
        <v>909</v>
      </c>
      <c r="B5854" t="s">
        <v>909</v>
      </c>
      <c r="C5854" t="s">
        <v>1941</v>
      </c>
      <c r="D5854" t="s">
        <v>153</v>
      </c>
      <c r="E5854" t="s">
        <v>292</v>
      </c>
      <c r="F5854" t="s">
        <v>4</v>
      </c>
      <c r="G5854" t="s">
        <v>46593</v>
      </c>
      <c r="H5854" t="s">
        <v>20764</v>
      </c>
      <c r="I5854" t="s">
        <v>15209</v>
      </c>
      <c r="J5854" t="s">
        <v>20705</v>
      </c>
      <c r="K5854" t="s">
        <v>46538</v>
      </c>
      <c r="L5854" t="s">
        <v>2987</v>
      </c>
      <c r="M5854" t="s">
        <v>9638</v>
      </c>
    </row>
    <row r="5855" spans="1:13">
      <c r="A5855" t="s">
        <v>909</v>
      </c>
      <c r="B5855" t="s">
        <v>909</v>
      </c>
      <c r="C5855" t="s">
        <v>1941</v>
      </c>
      <c r="D5855" t="s">
        <v>153</v>
      </c>
      <c r="E5855" t="s">
        <v>292</v>
      </c>
      <c r="F5855" t="s">
        <v>11</v>
      </c>
      <c r="G5855" t="s">
        <v>46594</v>
      </c>
      <c r="H5855" t="s">
        <v>20663</v>
      </c>
      <c r="I5855" t="s">
        <v>46520</v>
      </c>
      <c r="J5855" t="s">
        <v>21472</v>
      </c>
      <c r="K5855" t="s">
        <v>372</v>
      </c>
      <c r="L5855" t="s">
        <v>9111</v>
      </c>
      <c r="M5855" t="s">
        <v>6963</v>
      </c>
    </row>
    <row r="5856" spans="1:13">
      <c r="A5856" t="s">
        <v>909</v>
      </c>
      <c r="B5856" t="s">
        <v>909</v>
      </c>
      <c r="C5856" t="s">
        <v>1941</v>
      </c>
      <c r="D5856" t="s">
        <v>153</v>
      </c>
      <c r="E5856" t="s">
        <v>292</v>
      </c>
      <c r="F5856" t="s">
        <v>20</v>
      </c>
      <c r="G5856" t="s">
        <v>46595</v>
      </c>
      <c r="H5856" t="s">
        <v>20684</v>
      </c>
      <c r="I5856" t="s">
        <v>46517</v>
      </c>
      <c r="J5856" t="s">
        <v>20663</v>
      </c>
      <c r="K5856" t="s">
        <v>10198</v>
      </c>
      <c r="L5856" t="s">
        <v>1054</v>
      </c>
      <c r="M5856" t="s">
        <v>12728</v>
      </c>
    </row>
    <row r="5857" spans="1:13">
      <c r="A5857" t="s">
        <v>909</v>
      </c>
      <c r="B5857" t="s">
        <v>909</v>
      </c>
      <c r="C5857" t="s">
        <v>1941</v>
      </c>
      <c r="D5857" t="s">
        <v>153</v>
      </c>
      <c r="E5857" t="s">
        <v>300</v>
      </c>
      <c r="F5857" t="s">
        <v>3</v>
      </c>
      <c r="G5857" t="s">
        <v>46596</v>
      </c>
      <c r="H5857" t="s">
        <v>21138</v>
      </c>
      <c r="I5857" t="s">
        <v>15832</v>
      </c>
      <c r="J5857" t="s">
        <v>20938</v>
      </c>
      <c r="K5857" t="s">
        <v>37533</v>
      </c>
      <c r="L5857" t="s">
        <v>46597</v>
      </c>
      <c r="M5857" t="s">
        <v>46598</v>
      </c>
    </row>
    <row r="5858" spans="1:13">
      <c r="A5858" t="s">
        <v>909</v>
      </c>
      <c r="B5858" t="s">
        <v>909</v>
      </c>
      <c r="C5858" t="s">
        <v>1941</v>
      </c>
      <c r="D5858" t="s">
        <v>153</v>
      </c>
      <c r="E5858" t="s">
        <v>300</v>
      </c>
      <c r="F5858" t="s">
        <v>10</v>
      </c>
      <c r="G5858" t="s">
        <v>46599</v>
      </c>
      <c r="H5858" t="s">
        <v>20932</v>
      </c>
      <c r="I5858" t="s">
        <v>46600</v>
      </c>
      <c r="J5858" t="s">
        <v>20841</v>
      </c>
      <c r="K5858" t="s">
        <v>13296</v>
      </c>
      <c r="L5858" t="s">
        <v>1058</v>
      </c>
      <c r="M5858" t="s">
        <v>28357</v>
      </c>
    </row>
    <row r="5859" spans="1:13">
      <c r="A5859" t="s">
        <v>909</v>
      </c>
      <c r="B5859" t="s">
        <v>909</v>
      </c>
      <c r="C5859" t="s">
        <v>1941</v>
      </c>
      <c r="D5859" t="s">
        <v>153</v>
      </c>
      <c r="E5859" t="s">
        <v>300</v>
      </c>
      <c r="F5859" t="s">
        <v>2</v>
      </c>
      <c r="G5859" t="s">
        <v>46601</v>
      </c>
      <c r="H5859" t="s">
        <v>20725</v>
      </c>
      <c r="I5859" t="s">
        <v>10367</v>
      </c>
      <c r="J5859" t="s">
        <v>20663</v>
      </c>
      <c r="K5859" t="s">
        <v>10198</v>
      </c>
      <c r="L5859" t="s">
        <v>4165</v>
      </c>
      <c r="M5859" t="s">
        <v>964</v>
      </c>
    </row>
    <row r="5860" spans="1:13">
      <c r="A5860" t="s">
        <v>909</v>
      </c>
      <c r="B5860" t="s">
        <v>909</v>
      </c>
      <c r="C5860" t="s">
        <v>1941</v>
      </c>
      <c r="D5860" t="s">
        <v>153</v>
      </c>
      <c r="E5860" t="s">
        <v>300</v>
      </c>
      <c r="F5860" t="s">
        <v>4</v>
      </c>
      <c r="G5860" t="s">
        <v>46602</v>
      </c>
      <c r="H5860" t="s">
        <v>20663</v>
      </c>
      <c r="I5860" t="s">
        <v>46520</v>
      </c>
      <c r="J5860" t="s">
        <v>21472</v>
      </c>
      <c r="K5860" t="s">
        <v>372</v>
      </c>
      <c r="L5860" t="s">
        <v>6344</v>
      </c>
      <c r="M5860" t="s">
        <v>12684</v>
      </c>
    </row>
    <row r="5861" spans="1:13">
      <c r="A5861" t="s">
        <v>909</v>
      </c>
      <c r="B5861" t="s">
        <v>909</v>
      </c>
      <c r="C5861" t="s">
        <v>1941</v>
      </c>
      <c r="D5861" t="s">
        <v>153</v>
      </c>
      <c r="E5861" t="s">
        <v>300</v>
      </c>
      <c r="F5861" t="s">
        <v>11</v>
      </c>
      <c r="G5861" t="s">
        <v>46603</v>
      </c>
      <c r="H5861" t="s">
        <v>20684</v>
      </c>
      <c r="I5861" t="s">
        <v>46517</v>
      </c>
      <c r="J5861" t="s">
        <v>21472</v>
      </c>
      <c r="K5861" t="s">
        <v>372</v>
      </c>
      <c r="L5861" t="s">
        <v>4481</v>
      </c>
      <c r="M5861" t="s">
        <v>8291</v>
      </c>
    </row>
    <row r="5862" spans="1:13">
      <c r="A5862" t="s">
        <v>909</v>
      </c>
      <c r="B5862" t="s">
        <v>909</v>
      </c>
      <c r="C5862" t="s">
        <v>1941</v>
      </c>
      <c r="D5862" t="s">
        <v>153</v>
      </c>
      <c r="E5862" t="s">
        <v>300</v>
      </c>
      <c r="F5862" t="s">
        <v>20</v>
      </c>
      <c r="G5862" t="s">
        <v>46604</v>
      </c>
      <c r="H5862" t="s">
        <v>20663</v>
      </c>
      <c r="I5862" t="s">
        <v>46520</v>
      </c>
      <c r="J5862" t="s">
        <v>21472</v>
      </c>
      <c r="K5862" t="s">
        <v>372</v>
      </c>
      <c r="L5862" t="s">
        <v>4674</v>
      </c>
      <c r="M5862" t="s">
        <v>12684</v>
      </c>
    </row>
    <row r="5863" spans="1:13">
      <c r="A5863" t="s">
        <v>909</v>
      </c>
      <c r="B5863" t="s">
        <v>909</v>
      </c>
      <c r="C5863" t="s">
        <v>1941</v>
      </c>
      <c r="D5863" t="s">
        <v>154</v>
      </c>
      <c r="E5863" t="s">
        <v>277</v>
      </c>
      <c r="F5863" t="s">
        <v>3</v>
      </c>
      <c r="G5863" t="s">
        <v>46605</v>
      </c>
      <c r="H5863" t="s">
        <v>20939</v>
      </c>
      <c r="I5863" t="s">
        <v>46568</v>
      </c>
      <c r="J5863" t="s">
        <v>20879</v>
      </c>
      <c r="K5863" t="s">
        <v>26400</v>
      </c>
      <c r="L5863" t="s">
        <v>4088</v>
      </c>
      <c r="M5863" t="s">
        <v>28444</v>
      </c>
    </row>
    <row r="5864" spans="1:13">
      <c r="A5864" t="s">
        <v>909</v>
      </c>
      <c r="B5864" t="s">
        <v>909</v>
      </c>
      <c r="C5864" t="s">
        <v>1941</v>
      </c>
      <c r="D5864" t="s">
        <v>154</v>
      </c>
      <c r="E5864" t="s">
        <v>277</v>
      </c>
      <c r="F5864" t="s">
        <v>10</v>
      </c>
      <c r="G5864" t="s">
        <v>46606</v>
      </c>
      <c r="H5864" t="s">
        <v>21113</v>
      </c>
      <c r="I5864" t="s">
        <v>46607</v>
      </c>
      <c r="J5864" t="s">
        <v>20950</v>
      </c>
      <c r="K5864" t="s">
        <v>1234</v>
      </c>
      <c r="L5864" t="s">
        <v>46608</v>
      </c>
      <c r="M5864" t="s">
        <v>26378</v>
      </c>
    </row>
    <row r="5865" spans="1:13">
      <c r="A5865" t="s">
        <v>909</v>
      </c>
      <c r="B5865" t="s">
        <v>909</v>
      </c>
      <c r="C5865" t="s">
        <v>1941</v>
      </c>
      <c r="D5865" t="s">
        <v>154</v>
      </c>
      <c r="E5865" t="s">
        <v>277</v>
      </c>
      <c r="F5865" t="s">
        <v>2</v>
      </c>
      <c r="G5865" t="s">
        <v>46609</v>
      </c>
      <c r="H5865" t="s">
        <v>21031</v>
      </c>
      <c r="I5865" t="s">
        <v>35225</v>
      </c>
      <c r="J5865" t="s">
        <v>20745</v>
      </c>
      <c r="K5865" t="s">
        <v>46504</v>
      </c>
      <c r="L5865" t="s">
        <v>22033</v>
      </c>
      <c r="M5865" t="s">
        <v>25461</v>
      </c>
    </row>
    <row r="5866" spans="1:13">
      <c r="A5866" t="s">
        <v>909</v>
      </c>
      <c r="B5866" t="s">
        <v>909</v>
      </c>
      <c r="C5866" t="s">
        <v>1941</v>
      </c>
      <c r="D5866" t="s">
        <v>154</v>
      </c>
      <c r="E5866" t="s">
        <v>277</v>
      </c>
      <c r="F5866" t="s">
        <v>4</v>
      </c>
      <c r="G5866" t="s">
        <v>46610</v>
      </c>
      <c r="H5866" t="s">
        <v>20932</v>
      </c>
      <c r="I5866" t="s">
        <v>46600</v>
      </c>
      <c r="J5866" t="s">
        <v>20705</v>
      </c>
      <c r="K5866" t="s">
        <v>46538</v>
      </c>
      <c r="L5866" t="s">
        <v>2038</v>
      </c>
      <c r="M5866" t="s">
        <v>17446</v>
      </c>
    </row>
    <row r="5867" spans="1:13">
      <c r="A5867" t="s">
        <v>909</v>
      </c>
      <c r="B5867" t="s">
        <v>909</v>
      </c>
      <c r="C5867" t="s">
        <v>1941</v>
      </c>
      <c r="D5867" t="s">
        <v>154</v>
      </c>
      <c r="E5867" t="s">
        <v>277</v>
      </c>
      <c r="F5867" t="s">
        <v>11</v>
      </c>
      <c r="G5867" t="s">
        <v>46611</v>
      </c>
      <c r="H5867" t="s">
        <v>20784</v>
      </c>
      <c r="I5867" t="s">
        <v>46543</v>
      </c>
      <c r="J5867" t="s">
        <v>21472</v>
      </c>
      <c r="K5867" t="s">
        <v>372</v>
      </c>
      <c r="L5867" t="s">
        <v>5219</v>
      </c>
      <c r="M5867" t="s">
        <v>26438</v>
      </c>
    </row>
    <row r="5868" spans="1:13">
      <c r="A5868" t="s">
        <v>909</v>
      </c>
      <c r="B5868" t="s">
        <v>909</v>
      </c>
      <c r="C5868" t="s">
        <v>1941</v>
      </c>
      <c r="D5868" t="s">
        <v>154</v>
      </c>
      <c r="E5868" t="s">
        <v>277</v>
      </c>
      <c r="F5868" t="s">
        <v>20</v>
      </c>
      <c r="G5868" t="s">
        <v>46612</v>
      </c>
      <c r="H5868" t="s">
        <v>20725</v>
      </c>
      <c r="I5868" t="s">
        <v>10367</v>
      </c>
      <c r="J5868" t="s">
        <v>20663</v>
      </c>
      <c r="K5868" t="s">
        <v>10198</v>
      </c>
      <c r="L5868" t="s">
        <v>2884</v>
      </c>
      <c r="M5868" t="s">
        <v>9352</v>
      </c>
    </row>
    <row r="5869" spans="1:13">
      <c r="A5869" t="s">
        <v>909</v>
      </c>
      <c r="B5869" t="s">
        <v>909</v>
      </c>
      <c r="C5869" t="s">
        <v>1941</v>
      </c>
      <c r="D5869" t="s">
        <v>154</v>
      </c>
      <c r="E5869" t="s">
        <v>315</v>
      </c>
      <c r="F5869" t="s">
        <v>3</v>
      </c>
      <c r="G5869" t="s">
        <v>46613</v>
      </c>
      <c r="H5869" t="s">
        <v>21165</v>
      </c>
      <c r="I5869" t="s">
        <v>46493</v>
      </c>
      <c r="J5869" t="s">
        <v>21138</v>
      </c>
      <c r="K5869" t="s">
        <v>46614</v>
      </c>
      <c r="L5869" t="s">
        <v>4136</v>
      </c>
      <c r="M5869" t="s">
        <v>29129</v>
      </c>
    </row>
    <row r="5870" spans="1:13">
      <c r="A5870" t="s">
        <v>909</v>
      </c>
      <c r="B5870" t="s">
        <v>909</v>
      </c>
      <c r="C5870" t="s">
        <v>1941</v>
      </c>
      <c r="D5870" t="s">
        <v>154</v>
      </c>
      <c r="E5870" t="s">
        <v>315</v>
      </c>
      <c r="F5870" t="s">
        <v>10</v>
      </c>
      <c r="G5870" t="s">
        <v>46615</v>
      </c>
      <c r="H5870" t="s">
        <v>21304</v>
      </c>
      <c r="I5870" t="s">
        <v>46616</v>
      </c>
      <c r="J5870" t="s">
        <v>21097</v>
      </c>
      <c r="K5870" t="s">
        <v>16337</v>
      </c>
      <c r="L5870" t="s">
        <v>20872</v>
      </c>
      <c r="M5870" t="s">
        <v>46617</v>
      </c>
    </row>
    <row r="5871" spans="1:13">
      <c r="A5871" t="s">
        <v>909</v>
      </c>
      <c r="B5871" t="s">
        <v>909</v>
      </c>
      <c r="C5871" t="s">
        <v>1941</v>
      </c>
      <c r="D5871" t="s">
        <v>154</v>
      </c>
      <c r="E5871" t="s">
        <v>315</v>
      </c>
      <c r="F5871" t="s">
        <v>2</v>
      </c>
      <c r="G5871" t="s">
        <v>46618</v>
      </c>
      <c r="H5871" t="s">
        <v>20841</v>
      </c>
      <c r="I5871" t="s">
        <v>46487</v>
      </c>
      <c r="J5871" t="s">
        <v>20784</v>
      </c>
      <c r="K5871" t="s">
        <v>8291</v>
      </c>
      <c r="L5871" t="s">
        <v>4406</v>
      </c>
      <c r="M5871" t="s">
        <v>15622</v>
      </c>
    </row>
    <row r="5872" spans="1:13">
      <c r="A5872" t="s">
        <v>909</v>
      </c>
      <c r="B5872" t="s">
        <v>909</v>
      </c>
      <c r="C5872" t="s">
        <v>1941</v>
      </c>
      <c r="D5872" t="s">
        <v>154</v>
      </c>
      <c r="E5872" t="s">
        <v>315</v>
      </c>
      <c r="F5872" t="s">
        <v>4</v>
      </c>
      <c r="G5872" t="s">
        <v>46619</v>
      </c>
      <c r="H5872" t="s">
        <v>20725</v>
      </c>
      <c r="I5872" t="s">
        <v>10367</v>
      </c>
      <c r="J5872" t="s">
        <v>20705</v>
      </c>
      <c r="K5872" t="s">
        <v>46538</v>
      </c>
      <c r="L5872" t="s">
        <v>4524</v>
      </c>
      <c r="M5872" t="s">
        <v>8291</v>
      </c>
    </row>
    <row r="5873" spans="1:13">
      <c r="A5873" t="s">
        <v>909</v>
      </c>
      <c r="B5873" t="s">
        <v>909</v>
      </c>
      <c r="C5873" t="s">
        <v>1941</v>
      </c>
      <c r="D5873" t="s">
        <v>154</v>
      </c>
      <c r="E5873" t="s">
        <v>315</v>
      </c>
      <c r="F5873" t="s">
        <v>11</v>
      </c>
      <c r="G5873" t="s">
        <v>46620</v>
      </c>
      <c r="H5873" t="s">
        <v>20745</v>
      </c>
      <c r="I5873" t="s">
        <v>46541</v>
      </c>
      <c r="J5873" t="s">
        <v>20663</v>
      </c>
      <c r="K5873" t="s">
        <v>10198</v>
      </c>
      <c r="L5873" t="s">
        <v>2492</v>
      </c>
      <c r="M5873" t="s">
        <v>28481</v>
      </c>
    </row>
    <row r="5874" spans="1:13">
      <c r="A5874" t="s">
        <v>909</v>
      </c>
      <c r="B5874" t="s">
        <v>909</v>
      </c>
      <c r="C5874" t="s">
        <v>1941</v>
      </c>
      <c r="D5874" t="s">
        <v>154</v>
      </c>
      <c r="E5874" t="s">
        <v>315</v>
      </c>
      <c r="F5874" t="s">
        <v>20</v>
      </c>
      <c r="G5874" t="s">
        <v>46621</v>
      </c>
      <c r="H5874" t="s">
        <v>20663</v>
      </c>
      <c r="I5874" t="s">
        <v>46520</v>
      </c>
      <c r="J5874" t="s">
        <v>21472</v>
      </c>
      <c r="K5874" t="s">
        <v>372</v>
      </c>
      <c r="L5874" t="s">
        <v>4674</v>
      </c>
      <c r="M5874" t="s">
        <v>6928</v>
      </c>
    </row>
    <row r="5875" spans="1:13">
      <c r="A5875" t="s">
        <v>909</v>
      </c>
      <c r="B5875" t="s">
        <v>909</v>
      </c>
      <c r="C5875" t="s">
        <v>1941</v>
      </c>
      <c r="D5875" t="s">
        <v>154</v>
      </c>
      <c r="E5875" t="s">
        <v>323</v>
      </c>
      <c r="F5875" t="s">
        <v>3</v>
      </c>
      <c r="G5875" t="s">
        <v>46622</v>
      </c>
      <c r="H5875" t="s">
        <v>21152</v>
      </c>
      <c r="I5875" t="s">
        <v>46482</v>
      </c>
      <c r="J5875" t="s">
        <v>20939</v>
      </c>
      <c r="K5875" t="s">
        <v>46623</v>
      </c>
      <c r="L5875" t="s">
        <v>46624</v>
      </c>
      <c r="M5875" t="s">
        <v>45905</v>
      </c>
    </row>
    <row r="5876" spans="1:13">
      <c r="A5876" t="s">
        <v>909</v>
      </c>
      <c r="B5876" t="s">
        <v>909</v>
      </c>
      <c r="C5876" t="s">
        <v>1941</v>
      </c>
      <c r="D5876" t="s">
        <v>154</v>
      </c>
      <c r="E5876" t="s">
        <v>323</v>
      </c>
      <c r="F5876" t="s">
        <v>10</v>
      </c>
      <c r="G5876" t="s">
        <v>46625</v>
      </c>
      <c r="H5876" t="s">
        <v>21116</v>
      </c>
      <c r="I5876" t="s">
        <v>46532</v>
      </c>
      <c r="J5876" t="s">
        <v>20897</v>
      </c>
      <c r="K5876" t="s">
        <v>1276</v>
      </c>
      <c r="L5876" t="s">
        <v>46533</v>
      </c>
      <c r="M5876" t="s">
        <v>45970</v>
      </c>
    </row>
    <row r="5877" spans="1:13">
      <c r="A5877" t="s">
        <v>909</v>
      </c>
      <c r="B5877" t="s">
        <v>909</v>
      </c>
      <c r="C5877" t="s">
        <v>1941</v>
      </c>
      <c r="D5877" t="s">
        <v>154</v>
      </c>
      <c r="E5877" t="s">
        <v>323</v>
      </c>
      <c r="F5877" t="s">
        <v>2</v>
      </c>
      <c r="G5877" t="s">
        <v>46626</v>
      </c>
      <c r="H5877" t="s">
        <v>20967</v>
      </c>
      <c r="I5877" t="s">
        <v>46500</v>
      </c>
      <c r="J5877" t="s">
        <v>20764</v>
      </c>
      <c r="K5877" t="s">
        <v>4541</v>
      </c>
      <c r="L5877" t="s">
        <v>8653</v>
      </c>
      <c r="M5877" t="s">
        <v>46627</v>
      </c>
    </row>
    <row r="5878" spans="1:13">
      <c r="A5878" t="s">
        <v>909</v>
      </c>
      <c r="B5878" t="s">
        <v>909</v>
      </c>
      <c r="C5878" t="s">
        <v>1941</v>
      </c>
      <c r="D5878" t="s">
        <v>154</v>
      </c>
      <c r="E5878" t="s">
        <v>323</v>
      </c>
      <c r="F5878" t="s">
        <v>4</v>
      </c>
      <c r="G5878" t="s">
        <v>46628</v>
      </c>
      <c r="H5878" t="s">
        <v>20705</v>
      </c>
      <c r="I5878" t="s">
        <v>35263</v>
      </c>
      <c r="J5878" t="s">
        <v>21472</v>
      </c>
      <c r="K5878" t="s">
        <v>372</v>
      </c>
      <c r="L5878" t="s">
        <v>18074</v>
      </c>
      <c r="M5878" t="s">
        <v>5019</v>
      </c>
    </row>
    <row r="5879" spans="1:13">
      <c r="A5879" t="s">
        <v>909</v>
      </c>
      <c r="B5879" t="s">
        <v>909</v>
      </c>
      <c r="C5879" t="s">
        <v>1941</v>
      </c>
      <c r="D5879" t="s">
        <v>154</v>
      </c>
      <c r="E5879" t="s">
        <v>323</v>
      </c>
      <c r="F5879" t="s">
        <v>11</v>
      </c>
      <c r="G5879" t="s">
        <v>46629</v>
      </c>
      <c r="H5879" t="s">
        <v>20705</v>
      </c>
      <c r="I5879" t="s">
        <v>35263</v>
      </c>
      <c r="J5879" t="s">
        <v>21472</v>
      </c>
      <c r="K5879" t="s">
        <v>372</v>
      </c>
      <c r="L5879" t="s">
        <v>5283</v>
      </c>
      <c r="M5879" t="s">
        <v>5019</v>
      </c>
    </row>
    <row r="5880" spans="1:13">
      <c r="A5880" t="s">
        <v>909</v>
      </c>
      <c r="B5880" t="s">
        <v>909</v>
      </c>
      <c r="C5880" t="s">
        <v>1941</v>
      </c>
      <c r="D5880" t="s">
        <v>154</v>
      </c>
      <c r="E5880" t="s">
        <v>323</v>
      </c>
      <c r="F5880" t="s">
        <v>20</v>
      </c>
      <c r="G5880" t="s">
        <v>46630</v>
      </c>
      <c r="H5880" t="s">
        <v>20684</v>
      </c>
      <c r="I5880" t="s">
        <v>46517</v>
      </c>
      <c r="J5880" t="s">
        <v>21472</v>
      </c>
      <c r="K5880" t="s">
        <v>372</v>
      </c>
      <c r="L5880" t="s">
        <v>1054</v>
      </c>
      <c r="M5880" t="s">
        <v>13503</v>
      </c>
    </row>
    <row r="5881" spans="1:13">
      <c r="A5881" t="s">
        <v>909</v>
      </c>
      <c r="B5881" t="s">
        <v>909</v>
      </c>
      <c r="C5881" t="s">
        <v>1941</v>
      </c>
      <c r="D5881" t="s">
        <v>154</v>
      </c>
      <c r="E5881" t="s">
        <v>331</v>
      </c>
      <c r="F5881" t="s">
        <v>3</v>
      </c>
      <c r="G5881" t="s">
        <v>46631</v>
      </c>
      <c r="H5881" t="s">
        <v>20829</v>
      </c>
      <c r="I5881" t="s">
        <v>46510</v>
      </c>
      <c r="J5881" t="s">
        <v>21085</v>
      </c>
      <c r="K5881" t="s">
        <v>46511</v>
      </c>
      <c r="L5881" t="s">
        <v>46512</v>
      </c>
      <c r="M5881" t="s">
        <v>46632</v>
      </c>
    </row>
    <row r="5882" spans="1:13">
      <c r="A5882" t="s">
        <v>909</v>
      </c>
      <c r="B5882" t="s">
        <v>909</v>
      </c>
      <c r="C5882" t="s">
        <v>1941</v>
      </c>
      <c r="D5882" t="s">
        <v>154</v>
      </c>
      <c r="E5882" t="s">
        <v>331</v>
      </c>
      <c r="F5882" t="s">
        <v>10</v>
      </c>
      <c r="G5882" t="s">
        <v>46633</v>
      </c>
      <c r="H5882" t="s">
        <v>20915</v>
      </c>
      <c r="I5882" t="s">
        <v>46634</v>
      </c>
      <c r="J5882" t="s">
        <v>20803</v>
      </c>
      <c r="K5882" t="s">
        <v>1157</v>
      </c>
      <c r="L5882" t="s">
        <v>46635</v>
      </c>
      <c r="M5882" t="s">
        <v>29616</v>
      </c>
    </row>
    <row r="5883" spans="1:13">
      <c r="A5883" t="s">
        <v>909</v>
      </c>
      <c r="B5883" t="s">
        <v>909</v>
      </c>
      <c r="C5883" t="s">
        <v>1941</v>
      </c>
      <c r="D5883" t="s">
        <v>154</v>
      </c>
      <c r="E5883" t="s">
        <v>331</v>
      </c>
      <c r="F5883" t="s">
        <v>2</v>
      </c>
      <c r="G5883" t="s">
        <v>46636</v>
      </c>
      <c r="H5883" t="s">
        <v>20725</v>
      </c>
      <c r="I5883" t="s">
        <v>10367</v>
      </c>
      <c r="J5883" t="s">
        <v>20663</v>
      </c>
      <c r="K5883" t="s">
        <v>10198</v>
      </c>
      <c r="L5883" t="s">
        <v>4165</v>
      </c>
      <c r="M5883" t="s">
        <v>11872</v>
      </c>
    </row>
    <row r="5884" spans="1:13">
      <c r="A5884" t="s">
        <v>909</v>
      </c>
      <c r="B5884" t="s">
        <v>909</v>
      </c>
      <c r="C5884" t="s">
        <v>1941</v>
      </c>
      <c r="D5884" t="s">
        <v>154</v>
      </c>
      <c r="E5884" t="s">
        <v>331</v>
      </c>
      <c r="F5884" t="s">
        <v>4</v>
      </c>
      <c r="G5884" t="s">
        <v>46637</v>
      </c>
      <c r="H5884" t="s">
        <v>20705</v>
      </c>
      <c r="I5884" t="s">
        <v>35263</v>
      </c>
      <c r="J5884" t="s">
        <v>20684</v>
      </c>
      <c r="K5884" t="s">
        <v>13286</v>
      </c>
      <c r="L5884" t="s">
        <v>18074</v>
      </c>
      <c r="M5884" t="s">
        <v>15016</v>
      </c>
    </row>
    <row r="5885" spans="1:13">
      <c r="A5885" t="s">
        <v>909</v>
      </c>
      <c r="B5885" t="s">
        <v>909</v>
      </c>
      <c r="C5885" t="s">
        <v>1941</v>
      </c>
      <c r="D5885" t="s">
        <v>154</v>
      </c>
      <c r="E5885" t="s">
        <v>331</v>
      </c>
      <c r="F5885" t="s">
        <v>11</v>
      </c>
      <c r="G5885" t="s">
        <v>46638</v>
      </c>
      <c r="H5885" t="s">
        <v>20663</v>
      </c>
      <c r="I5885" t="s">
        <v>46520</v>
      </c>
      <c r="J5885" t="s">
        <v>21472</v>
      </c>
      <c r="K5885" t="s">
        <v>372</v>
      </c>
      <c r="L5885" t="s">
        <v>9111</v>
      </c>
      <c r="M5885" t="s">
        <v>11880</v>
      </c>
    </row>
    <row r="5886" spans="1:13">
      <c r="A5886" t="s">
        <v>909</v>
      </c>
      <c r="B5886" t="s">
        <v>909</v>
      </c>
      <c r="C5886" t="s">
        <v>1941</v>
      </c>
      <c r="D5886" t="s">
        <v>154</v>
      </c>
      <c r="E5886" t="s">
        <v>331</v>
      </c>
      <c r="F5886" t="s">
        <v>20</v>
      </c>
      <c r="G5886" t="s">
        <v>46639</v>
      </c>
      <c r="H5886" t="s">
        <v>20684</v>
      </c>
      <c r="I5886" t="s">
        <v>46517</v>
      </c>
      <c r="J5886" t="s">
        <v>20684</v>
      </c>
      <c r="K5886" t="s">
        <v>13286</v>
      </c>
      <c r="L5886" t="s">
        <v>1054</v>
      </c>
      <c r="M5886" t="s">
        <v>10168</v>
      </c>
    </row>
    <row r="5887" spans="1:13">
      <c r="A5887" t="s">
        <v>909</v>
      </c>
      <c r="B5887" t="s">
        <v>909</v>
      </c>
      <c r="C5887" t="s">
        <v>1941</v>
      </c>
      <c r="D5887" t="s">
        <v>155</v>
      </c>
      <c r="E5887" t="s">
        <v>339</v>
      </c>
      <c r="F5887" t="s">
        <v>3</v>
      </c>
      <c r="G5887" t="s">
        <v>46640</v>
      </c>
      <c r="H5887" t="s">
        <v>21113</v>
      </c>
      <c r="I5887" t="s">
        <v>46607</v>
      </c>
      <c r="J5887" t="s">
        <v>20937</v>
      </c>
      <c r="K5887" t="s">
        <v>1158</v>
      </c>
      <c r="L5887" t="s">
        <v>46641</v>
      </c>
      <c r="M5887" t="s">
        <v>25291</v>
      </c>
    </row>
    <row r="5888" spans="1:13">
      <c r="A5888" t="s">
        <v>909</v>
      </c>
      <c r="B5888" t="s">
        <v>909</v>
      </c>
      <c r="C5888" t="s">
        <v>1941</v>
      </c>
      <c r="D5888" t="s">
        <v>155</v>
      </c>
      <c r="E5888" t="s">
        <v>339</v>
      </c>
      <c r="F5888" t="s">
        <v>10</v>
      </c>
      <c r="G5888" t="s">
        <v>46642</v>
      </c>
      <c r="H5888" t="s">
        <v>21117</v>
      </c>
      <c r="I5888" t="s">
        <v>46643</v>
      </c>
      <c r="J5888" t="s">
        <v>20939</v>
      </c>
      <c r="K5888" t="s">
        <v>46623</v>
      </c>
      <c r="L5888" t="s">
        <v>2172</v>
      </c>
      <c r="M5888" t="s">
        <v>45844</v>
      </c>
    </row>
    <row r="5889" spans="1:13">
      <c r="A5889" t="s">
        <v>909</v>
      </c>
      <c r="B5889" t="s">
        <v>909</v>
      </c>
      <c r="C5889" t="s">
        <v>1941</v>
      </c>
      <c r="D5889" t="s">
        <v>155</v>
      </c>
      <c r="E5889" t="s">
        <v>339</v>
      </c>
      <c r="F5889" t="s">
        <v>2</v>
      </c>
      <c r="G5889" t="s">
        <v>46644</v>
      </c>
      <c r="H5889" t="s">
        <v>21097</v>
      </c>
      <c r="I5889" t="s">
        <v>46645</v>
      </c>
      <c r="J5889" t="s">
        <v>20860</v>
      </c>
      <c r="K5889" t="s">
        <v>46646</v>
      </c>
      <c r="L5889" t="s">
        <v>375</v>
      </c>
      <c r="M5889" t="s">
        <v>45119</v>
      </c>
    </row>
    <row r="5890" spans="1:13">
      <c r="A5890" t="s">
        <v>909</v>
      </c>
      <c r="B5890" t="s">
        <v>909</v>
      </c>
      <c r="C5890" t="s">
        <v>1941</v>
      </c>
      <c r="D5890" t="s">
        <v>155</v>
      </c>
      <c r="E5890" t="s">
        <v>339</v>
      </c>
      <c r="F5890" t="s">
        <v>4</v>
      </c>
      <c r="G5890" t="s">
        <v>46647</v>
      </c>
      <c r="H5890" t="s">
        <v>20897</v>
      </c>
      <c r="I5890" t="s">
        <v>46503</v>
      </c>
      <c r="J5890" t="s">
        <v>20705</v>
      </c>
      <c r="K5890" t="s">
        <v>46538</v>
      </c>
      <c r="L5890" t="s">
        <v>3428</v>
      </c>
      <c r="M5890" t="s">
        <v>46648</v>
      </c>
    </row>
    <row r="5891" spans="1:13">
      <c r="A5891" t="s">
        <v>909</v>
      </c>
      <c r="B5891" t="s">
        <v>909</v>
      </c>
      <c r="C5891" t="s">
        <v>1941</v>
      </c>
      <c r="D5891" t="s">
        <v>155</v>
      </c>
      <c r="E5891" t="s">
        <v>339</v>
      </c>
      <c r="F5891" t="s">
        <v>11</v>
      </c>
      <c r="G5891" t="s">
        <v>46649</v>
      </c>
      <c r="H5891" t="s">
        <v>20822</v>
      </c>
      <c r="I5891" t="s">
        <v>46489</v>
      </c>
      <c r="J5891" t="s">
        <v>20663</v>
      </c>
      <c r="K5891" t="s">
        <v>10198</v>
      </c>
      <c r="L5891" t="s">
        <v>3413</v>
      </c>
      <c r="M5891" t="s">
        <v>46650</v>
      </c>
    </row>
    <row r="5892" spans="1:13">
      <c r="A5892" t="s">
        <v>909</v>
      </c>
      <c r="B5892" t="s">
        <v>909</v>
      </c>
      <c r="C5892" t="s">
        <v>1941</v>
      </c>
      <c r="D5892" t="s">
        <v>155</v>
      </c>
      <c r="E5892" t="s">
        <v>339</v>
      </c>
      <c r="F5892" t="s">
        <v>20</v>
      </c>
      <c r="G5892" t="s">
        <v>46651</v>
      </c>
      <c r="H5892" t="s">
        <v>20764</v>
      </c>
      <c r="I5892" t="s">
        <v>15209</v>
      </c>
      <c r="J5892" t="s">
        <v>20684</v>
      </c>
      <c r="K5892" t="s">
        <v>13286</v>
      </c>
      <c r="L5892" t="s">
        <v>2315</v>
      </c>
      <c r="M5892" t="s">
        <v>25026</v>
      </c>
    </row>
    <row r="5893" spans="1:13">
      <c r="A5893" t="s">
        <v>909</v>
      </c>
      <c r="B5893" t="s">
        <v>909</v>
      </c>
      <c r="C5893" t="s">
        <v>1941</v>
      </c>
      <c r="D5893" t="s">
        <v>155</v>
      </c>
      <c r="E5893" t="s">
        <v>347</v>
      </c>
      <c r="F5893" t="s">
        <v>3</v>
      </c>
      <c r="G5893" t="s">
        <v>46652</v>
      </c>
      <c r="H5893" t="s">
        <v>21116</v>
      </c>
      <c r="I5893" t="s">
        <v>46532</v>
      </c>
      <c r="J5893" t="s">
        <v>20938</v>
      </c>
      <c r="K5893" t="s">
        <v>37533</v>
      </c>
      <c r="L5893" t="s">
        <v>7471</v>
      </c>
      <c r="M5893" t="s">
        <v>24911</v>
      </c>
    </row>
    <row r="5894" spans="1:13">
      <c r="A5894" t="s">
        <v>909</v>
      </c>
      <c r="B5894" t="s">
        <v>909</v>
      </c>
      <c r="C5894" t="s">
        <v>1941</v>
      </c>
      <c r="D5894" t="s">
        <v>155</v>
      </c>
      <c r="E5894" t="s">
        <v>347</v>
      </c>
      <c r="F5894" t="s">
        <v>10</v>
      </c>
      <c r="G5894" t="s">
        <v>46653</v>
      </c>
      <c r="H5894" t="s">
        <v>21217</v>
      </c>
      <c r="I5894" t="s">
        <v>11138</v>
      </c>
      <c r="J5894" t="s">
        <v>21019</v>
      </c>
      <c r="K5894" t="s">
        <v>45075</v>
      </c>
      <c r="L5894" t="s">
        <v>2828</v>
      </c>
      <c r="M5894" t="s">
        <v>25151</v>
      </c>
    </row>
    <row r="5895" spans="1:13">
      <c r="A5895" t="s">
        <v>909</v>
      </c>
      <c r="B5895" t="s">
        <v>909</v>
      </c>
      <c r="C5895" t="s">
        <v>1941</v>
      </c>
      <c r="D5895" t="s">
        <v>155</v>
      </c>
      <c r="E5895" t="s">
        <v>347</v>
      </c>
      <c r="F5895" t="s">
        <v>2</v>
      </c>
      <c r="G5895" t="s">
        <v>46654</v>
      </c>
      <c r="H5895" t="s">
        <v>20860</v>
      </c>
      <c r="I5895" t="s">
        <v>46537</v>
      </c>
      <c r="J5895" t="s">
        <v>20705</v>
      </c>
      <c r="K5895" t="s">
        <v>46538</v>
      </c>
      <c r="L5895" t="s">
        <v>21626</v>
      </c>
      <c r="M5895" t="s">
        <v>43188</v>
      </c>
    </row>
    <row r="5896" spans="1:13">
      <c r="A5896" t="s">
        <v>909</v>
      </c>
      <c r="B5896" t="s">
        <v>909</v>
      </c>
      <c r="C5896" t="s">
        <v>1941</v>
      </c>
      <c r="D5896" t="s">
        <v>155</v>
      </c>
      <c r="E5896" t="s">
        <v>347</v>
      </c>
      <c r="F5896" t="s">
        <v>4</v>
      </c>
      <c r="G5896" t="s">
        <v>46655</v>
      </c>
      <c r="H5896" t="s">
        <v>20764</v>
      </c>
      <c r="I5896" t="s">
        <v>15209</v>
      </c>
      <c r="J5896" t="s">
        <v>20663</v>
      </c>
      <c r="K5896" t="s">
        <v>10198</v>
      </c>
      <c r="L5896" t="s">
        <v>2987</v>
      </c>
      <c r="M5896" t="s">
        <v>1276</v>
      </c>
    </row>
    <row r="5897" spans="1:13">
      <c r="A5897" t="s">
        <v>909</v>
      </c>
      <c r="B5897" t="s">
        <v>909</v>
      </c>
      <c r="C5897" t="s">
        <v>1941</v>
      </c>
      <c r="D5897" t="s">
        <v>155</v>
      </c>
      <c r="E5897" t="s">
        <v>347</v>
      </c>
      <c r="F5897" t="s">
        <v>11</v>
      </c>
      <c r="G5897" t="s">
        <v>46656</v>
      </c>
      <c r="H5897" t="s">
        <v>20705</v>
      </c>
      <c r="I5897" t="s">
        <v>35263</v>
      </c>
      <c r="J5897" t="s">
        <v>21472</v>
      </c>
      <c r="K5897" t="s">
        <v>372</v>
      </c>
      <c r="L5897" t="s">
        <v>5283</v>
      </c>
      <c r="M5897" t="s">
        <v>1275</v>
      </c>
    </row>
    <row r="5898" spans="1:13">
      <c r="A5898" t="s">
        <v>909</v>
      </c>
      <c r="B5898" t="s">
        <v>909</v>
      </c>
      <c r="C5898" t="s">
        <v>1941</v>
      </c>
      <c r="D5898" t="s">
        <v>155</v>
      </c>
      <c r="E5898" t="s">
        <v>230</v>
      </c>
      <c r="F5898" t="s">
        <v>3</v>
      </c>
      <c r="G5898" t="s">
        <v>46657</v>
      </c>
      <c r="H5898" t="s">
        <v>21304</v>
      </c>
      <c r="I5898" t="s">
        <v>46616</v>
      </c>
      <c r="J5898" t="s">
        <v>21162</v>
      </c>
      <c r="K5898" t="s">
        <v>28868</v>
      </c>
      <c r="L5898" t="s">
        <v>1735</v>
      </c>
      <c r="M5898" t="s">
        <v>46658</v>
      </c>
    </row>
    <row r="5899" spans="1:13">
      <c r="A5899" t="s">
        <v>909</v>
      </c>
      <c r="B5899" t="s">
        <v>909</v>
      </c>
      <c r="C5899" t="s">
        <v>1941</v>
      </c>
      <c r="D5899" t="s">
        <v>155</v>
      </c>
      <c r="E5899" t="s">
        <v>230</v>
      </c>
      <c r="F5899" t="s">
        <v>10</v>
      </c>
      <c r="G5899" t="s">
        <v>46659</v>
      </c>
      <c r="H5899" t="s">
        <v>21138</v>
      </c>
      <c r="I5899" t="s">
        <v>15832</v>
      </c>
      <c r="J5899" t="s">
        <v>20822</v>
      </c>
      <c r="K5899" t="s">
        <v>29172</v>
      </c>
      <c r="L5899" t="s">
        <v>46580</v>
      </c>
      <c r="M5899" t="s">
        <v>31921</v>
      </c>
    </row>
    <row r="5900" spans="1:13">
      <c r="A5900" t="s">
        <v>909</v>
      </c>
      <c r="B5900" t="s">
        <v>909</v>
      </c>
      <c r="C5900" t="s">
        <v>1941</v>
      </c>
      <c r="D5900" t="s">
        <v>155</v>
      </c>
      <c r="E5900" t="s">
        <v>230</v>
      </c>
      <c r="F5900" t="s">
        <v>2</v>
      </c>
      <c r="G5900" t="s">
        <v>46660</v>
      </c>
      <c r="H5900" t="s">
        <v>20897</v>
      </c>
      <c r="I5900" t="s">
        <v>46503</v>
      </c>
      <c r="J5900" t="s">
        <v>20705</v>
      </c>
      <c r="K5900" t="s">
        <v>46538</v>
      </c>
      <c r="L5900" t="s">
        <v>431</v>
      </c>
      <c r="M5900" t="s">
        <v>46661</v>
      </c>
    </row>
    <row r="5901" spans="1:13">
      <c r="A5901" t="s">
        <v>909</v>
      </c>
      <c r="B5901" t="s">
        <v>909</v>
      </c>
      <c r="C5901" t="s">
        <v>1941</v>
      </c>
      <c r="D5901" t="s">
        <v>155</v>
      </c>
      <c r="E5901" t="s">
        <v>230</v>
      </c>
      <c r="F5901" t="s">
        <v>4</v>
      </c>
      <c r="G5901" t="s">
        <v>46662</v>
      </c>
      <c r="H5901" t="s">
        <v>20764</v>
      </c>
      <c r="I5901" t="s">
        <v>15209</v>
      </c>
      <c r="J5901" t="s">
        <v>20725</v>
      </c>
      <c r="K5901" t="s">
        <v>6688</v>
      </c>
      <c r="L5901" t="s">
        <v>2987</v>
      </c>
      <c r="M5901" t="s">
        <v>1134</v>
      </c>
    </row>
    <row r="5902" spans="1:13">
      <c r="A5902" t="s">
        <v>909</v>
      </c>
      <c r="B5902" t="s">
        <v>909</v>
      </c>
      <c r="C5902" t="s">
        <v>1941</v>
      </c>
      <c r="D5902" t="s">
        <v>155</v>
      </c>
      <c r="E5902" t="s">
        <v>230</v>
      </c>
      <c r="F5902" t="s">
        <v>11</v>
      </c>
      <c r="G5902" t="s">
        <v>46663</v>
      </c>
      <c r="H5902" t="s">
        <v>20705</v>
      </c>
      <c r="I5902" t="s">
        <v>35263</v>
      </c>
      <c r="J5902" t="s">
        <v>21472</v>
      </c>
      <c r="K5902" t="s">
        <v>372</v>
      </c>
      <c r="L5902" t="s">
        <v>5283</v>
      </c>
      <c r="M5902" t="s">
        <v>32179</v>
      </c>
    </row>
    <row r="5903" spans="1:13">
      <c r="A5903" t="s">
        <v>909</v>
      </c>
      <c r="B5903" t="s">
        <v>909</v>
      </c>
      <c r="C5903" t="s">
        <v>1941</v>
      </c>
      <c r="D5903" t="s">
        <v>155</v>
      </c>
      <c r="E5903" t="s">
        <v>230</v>
      </c>
      <c r="F5903" t="s">
        <v>20</v>
      </c>
      <c r="G5903" t="s">
        <v>46664</v>
      </c>
      <c r="H5903" t="s">
        <v>20663</v>
      </c>
      <c r="I5903" t="s">
        <v>46520</v>
      </c>
      <c r="J5903" t="s">
        <v>21472</v>
      </c>
      <c r="K5903" t="s">
        <v>372</v>
      </c>
      <c r="L5903" t="s">
        <v>4674</v>
      </c>
      <c r="M5903" t="s">
        <v>7193</v>
      </c>
    </row>
    <row r="5904" spans="1:13">
      <c r="A5904" t="s">
        <v>909</v>
      </c>
      <c r="B5904" t="s">
        <v>909</v>
      </c>
      <c r="C5904" t="s">
        <v>1941</v>
      </c>
      <c r="D5904" t="s">
        <v>155</v>
      </c>
      <c r="E5904" t="s">
        <v>300</v>
      </c>
      <c r="F5904" t="s">
        <v>3</v>
      </c>
      <c r="G5904" t="s">
        <v>46665</v>
      </c>
      <c r="H5904" t="s">
        <v>21102</v>
      </c>
      <c r="I5904" t="s">
        <v>46666</v>
      </c>
      <c r="J5904" t="s">
        <v>20974</v>
      </c>
      <c r="K5904" t="s">
        <v>1235</v>
      </c>
      <c r="L5904" t="s">
        <v>46667</v>
      </c>
      <c r="M5904" t="s">
        <v>32401</v>
      </c>
    </row>
    <row r="5905" spans="1:13">
      <c r="A5905" t="s">
        <v>909</v>
      </c>
      <c r="B5905" t="s">
        <v>909</v>
      </c>
      <c r="C5905" t="s">
        <v>1941</v>
      </c>
      <c r="D5905" t="s">
        <v>155</v>
      </c>
      <c r="E5905" t="s">
        <v>300</v>
      </c>
      <c r="F5905" t="s">
        <v>10</v>
      </c>
      <c r="G5905" t="s">
        <v>46668</v>
      </c>
      <c r="H5905" t="s">
        <v>20860</v>
      </c>
      <c r="I5905" t="s">
        <v>46537</v>
      </c>
      <c r="J5905" t="s">
        <v>20803</v>
      </c>
      <c r="K5905" t="s">
        <v>1157</v>
      </c>
      <c r="L5905" t="s">
        <v>46669</v>
      </c>
      <c r="M5905" t="s">
        <v>28444</v>
      </c>
    </row>
    <row r="5906" spans="1:13">
      <c r="A5906" t="s">
        <v>909</v>
      </c>
      <c r="B5906" t="s">
        <v>909</v>
      </c>
      <c r="C5906" t="s">
        <v>1941</v>
      </c>
      <c r="D5906" t="s">
        <v>155</v>
      </c>
      <c r="E5906" t="s">
        <v>300</v>
      </c>
      <c r="F5906" t="s">
        <v>2</v>
      </c>
      <c r="G5906" t="s">
        <v>46670</v>
      </c>
      <c r="H5906" t="s">
        <v>20684</v>
      </c>
      <c r="I5906" t="s">
        <v>46517</v>
      </c>
      <c r="J5906" t="s">
        <v>20684</v>
      </c>
      <c r="K5906" t="s">
        <v>13286</v>
      </c>
      <c r="L5906" t="s">
        <v>3865</v>
      </c>
      <c r="M5906" t="s">
        <v>9352</v>
      </c>
    </row>
    <row r="5907" spans="1:13">
      <c r="A5907" t="s">
        <v>909</v>
      </c>
      <c r="B5907" t="s">
        <v>909</v>
      </c>
      <c r="C5907" t="s">
        <v>1941</v>
      </c>
      <c r="D5907" t="s">
        <v>155</v>
      </c>
      <c r="E5907" t="s">
        <v>300</v>
      </c>
      <c r="F5907" t="s">
        <v>11</v>
      </c>
      <c r="G5907" t="s">
        <v>46671</v>
      </c>
      <c r="H5907" t="s">
        <v>20663</v>
      </c>
      <c r="I5907" t="s">
        <v>46520</v>
      </c>
      <c r="J5907" t="s">
        <v>21472</v>
      </c>
      <c r="K5907" t="s">
        <v>372</v>
      </c>
      <c r="L5907" t="s">
        <v>9111</v>
      </c>
      <c r="M5907" t="s">
        <v>6583</v>
      </c>
    </row>
    <row r="5908" spans="1:13">
      <c r="A5908" t="s">
        <v>909</v>
      </c>
      <c r="B5908" t="s">
        <v>909</v>
      </c>
      <c r="C5908" t="s">
        <v>1941</v>
      </c>
      <c r="D5908" t="s">
        <v>155</v>
      </c>
      <c r="E5908" t="s">
        <v>300</v>
      </c>
      <c r="F5908" t="s">
        <v>20</v>
      </c>
      <c r="G5908" t="s">
        <v>46672</v>
      </c>
      <c r="H5908" t="s">
        <v>20684</v>
      </c>
      <c r="I5908" t="s">
        <v>46517</v>
      </c>
      <c r="J5908" t="s">
        <v>20663</v>
      </c>
      <c r="K5908" t="s">
        <v>10198</v>
      </c>
      <c r="L5908" t="s">
        <v>1054</v>
      </c>
      <c r="M5908" t="s">
        <v>9352</v>
      </c>
    </row>
    <row r="5909" spans="1:13">
      <c r="A5909" t="s">
        <v>909</v>
      </c>
      <c r="B5909" t="s">
        <v>909</v>
      </c>
      <c r="C5909" t="s">
        <v>1941</v>
      </c>
      <c r="D5909" t="s">
        <v>161</v>
      </c>
      <c r="E5909" t="s">
        <v>690</v>
      </c>
      <c r="F5909" t="s">
        <v>3</v>
      </c>
      <c r="G5909" t="s">
        <v>46673</v>
      </c>
      <c r="H5909" t="s">
        <v>20803</v>
      </c>
      <c r="I5909" t="s">
        <v>25637</v>
      </c>
      <c r="J5909" t="s">
        <v>20764</v>
      </c>
      <c r="K5909" t="s">
        <v>16331</v>
      </c>
      <c r="L5909" t="s">
        <v>46667</v>
      </c>
      <c r="M5909" t="s">
        <v>42678</v>
      </c>
    </row>
    <row r="5910" spans="1:13">
      <c r="A5910" t="s">
        <v>909</v>
      </c>
      <c r="B5910" t="s">
        <v>909</v>
      </c>
      <c r="C5910" t="s">
        <v>1941</v>
      </c>
      <c r="D5910" t="s">
        <v>161</v>
      </c>
      <c r="E5910" t="s">
        <v>690</v>
      </c>
      <c r="F5910" t="s">
        <v>10</v>
      </c>
      <c r="G5910" t="s">
        <v>46674</v>
      </c>
      <c r="H5910" t="s">
        <v>20860</v>
      </c>
      <c r="I5910" t="s">
        <v>43635</v>
      </c>
      <c r="J5910" t="s">
        <v>20822</v>
      </c>
      <c r="K5910" t="s">
        <v>16337</v>
      </c>
      <c r="L5910" t="s">
        <v>5397</v>
      </c>
      <c r="M5910" t="s">
        <v>46675</v>
      </c>
    </row>
    <row r="5911" spans="1:13">
      <c r="A5911" t="s">
        <v>909</v>
      </c>
      <c r="B5911" t="s">
        <v>909</v>
      </c>
      <c r="C5911" t="s">
        <v>1941</v>
      </c>
      <c r="D5911" t="s">
        <v>161</v>
      </c>
      <c r="E5911" t="s">
        <v>690</v>
      </c>
      <c r="F5911" t="s">
        <v>2</v>
      </c>
      <c r="G5911" t="s">
        <v>46676</v>
      </c>
      <c r="H5911" t="s">
        <v>20784</v>
      </c>
      <c r="I5911" t="s">
        <v>12525</v>
      </c>
      <c r="J5911" t="s">
        <v>20684</v>
      </c>
      <c r="K5911" t="s">
        <v>11789</v>
      </c>
      <c r="L5911" t="s">
        <v>3803</v>
      </c>
      <c r="M5911" t="s">
        <v>469</v>
      </c>
    </row>
    <row r="5912" spans="1:13">
      <c r="A5912" t="s">
        <v>909</v>
      </c>
      <c r="B5912" t="s">
        <v>909</v>
      </c>
      <c r="C5912" t="s">
        <v>1941</v>
      </c>
      <c r="D5912" t="s">
        <v>161</v>
      </c>
      <c r="E5912" t="s">
        <v>690</v>
      </c>
      <c r="F5912" t="s">
        <v>4</v>
      </c>
      <c r="G5912" t="s">
        <v>46677</v>
      </c>
      <c r="H5912" t="s">
        <v>20764</v>
      </c>
      <c r="I5912" t="s">
        <v>25629</v>
      </c>
      <c r="J5912" t="s">
        <v>20684</v>
      </c>
      <c r="K5912" t="s">
        <v>11789</v>
      </c>
      <c r="L5912" t="s">
        <v>3362</v>
      </c>
      <c r="M5912" t="s">
        <v>16991</v>
      </c>
    </row>
    <row r="5913" spans="1:13">
      <c r="A5913" t="s">
        <v>909</v>
      </c>
      <c r="B5913" t="s">
        <v>909</v>
      </c>
      <c r="C5913" t="s">
        <v>1941</v>
      </c>
      <c r="D5913" t="s">
        <v>161</v>
      </c>
      <c r="E5913" t="s">
        <v>690</v>
      </c>
      <c r="F5913" t="s">
        <v>11</v>
      </c>
      <c r="G5913" t="s">
        <v>46678</v>
      </c>
      <c r="H5913" t="s">
        <v>20705</v>
      </c>
      <c r="I5913" t="s">
        <v>5605</v>
      </c>
      <c r="J5913" t="s">
        <v>21472</v>
      </c>
      <c r="K5913" t="s">
        <v>372</v>
      </c>
      <c r="L5913" t="s">
        <v>2172</v>
      </c>
      <c r="M5913" t="s">
        <v>17031</v>
      </c>
    </row>
    <row r="5914" spans="1:13">
      <c r="A5914" t="s">
        <v>909</v>
      </c>
      <c r="B5914" t="s">
        <v>909</v>
      </c>
      <c r="C5914" t="s">
        <v>1941</v>
      </c>
      <c r="D5914" t="s">
        <v>161</v>
      </c>
      <c r="E5914" t="s">
        <v>698</v>
      </c>
      <c r="F5914" t="s">
        <v>3</v>
      </c>
      <c r="G5914" t="s">
        <v>46679</v>
      </c>
      <c r="H5914" t="s">
        <v>20897</v>
      </c>
      <c r="I5914" t="s">
        <v>43639</v>
      </c>
      <c r="J5914" t="s">
        <v>20841</v>
      </c>
      <c r="K5914" t="s">
        <v>29220</v>
      </c>
      <c r="L5914" t="s">
        <v>14573</v>
      </c>
      <c r="M5914" t="s">
        <v>46680</v>
      </c>
    </row>
    <row r="5915" spans="1:13">
      <c r="A5915" t="s">
        <v>909</v>
      </c>
      <c r="B5915" t="s">
        <v>909</v>
      </c>
      <c r="C5915" t="s">
        <v>1941</v>
      </c>
      <c r="D5915" t="s">
        <v>161</v>
      </c>
      <c r="E5915" t="s">
        <v>698</v>
      </c>
      <c r="F5915" t="s">
        <v>10</v>
      </c>
      <c r="G5915" t="s">
        <v>46681</v>
      </c>
      <c r="H5915" t="s">
        <v>20841</v>
      </c>
      <c r="I5915" t="s">
        <v>43308</v>
      </c>
      <c r="J5915" t="s">
        <v>20764</v>
      </c>
      <c r="K5915" t="s">
        <v>16331</v>
      </c>
      <c r="L5915" t="s">
        <v>7177</v>
      </c>
      <c r="M5915" t="s">
        <v>26687</v>
      </c>
    </row>
    <row r="5916" spans="1:13">
      <c r="A5916" t="s">
        <v>909</v>
      </c>
      <c r="B5916" t="s">
        <v>909</v>
      </c>
      <c r="C5916" t="s">
        <v>1941</v>
      </c>
      <c r="D5916" t="s">
        <v>161</v>
      </c>
      <c r="E5916" t="s">
        <v>698</v>
      </c>
      <c r="F5916" t="s">
        <v>2</v>
      </c>
      <c r="G5916" t="s">
        <v>46682</v>
      </c>
      <c r="H5916" t="s">
        <v>20705</v>
      </c>
      <c r="I5916" t="s">
        <v>5605</v>
      </c>
      <c r="J5916" t="s">
        <v>20684</v>
      </c>
      <c r="K5916" t="s">
        <v>11789</v>
      </c>
      <c r="L5916" t="s">
        <v>471</v>
      </c>
      <c r="M5916" t="s">
        <v>15432</v>
      </c>
    </row>
    <row r="5917" spans="1:13">
      <c r="A5917" t="s">
        <v>909</v>
      </c>
      <c r="B5917" t="s">
        <v>909</v>
      </c>
      <c r="C5917" t="s">
        <v>1941</v>
      </c>
      <c r="D5917" t="s">
        <v>161</v>
      </c>
      <c r="E5917" t="s">
        <v>698</v>
      </c>
      <c r="F5917" t="s">
        <v>4</v>
      </c>
      <c r="G5917" t="s">
        <v>46683</v>
      </c>
      <c r="H5917" t="s">
        <v>20725</v>
      </c>
      <c r="I5917" t="s">
        <v>12544</v>
      </c>
      <c r="J5917" t="s">
        <v>20684</v>
      </c>
      <c r="K5917" t="s">
        <v>11789</v>
      </c>
      <c r="L5917" t="s">
        <v>2418</v>
      </c>
      <c r="M5917" t="s">
        <v>17190</v>
      </c>
    </row>
    <row r="5918" spans="1:13">
      <c r="A5918" t="s">
        <v>909</v>
      </c>
      <c r="B5918" t="s">
        <v>909</v>
      </c>
      <c r="C5918" t="s">
        <v>1941</v>
      </c>
      <c r="D5918" t="s">
        <v>161</v>
      </c>
      <c r="E5918" t="s">
        <v>698</v>
      </c>
      <c r="F5918" t="s">
        <v>11</v>
      </c>
      <c r="G5918" t="s">
        <v>46684</v>
      </c>
      <c r="H5918" t="s">
        <v>20705</v>
      </c>
      <c r="I5918" t="s">
        <v>5605</v>
      </c>
      <c r="J5918" t="s">
        <v>20663</v>
      </c>
      <c r="K5918" t="s">
        <v>7856</v>
      </c>
      <c r="L5918" t="s">
        <v>2172</v>
      </c>
      <c r="M5918" t="s">
        <v>15432</v>
      </c>
    </row>
    <row r="5919" spans="1:13">
      <c r="A5919" t="s">
        <v>909</v>
      </c>
      <c r="B5919" t="s">
        <v>909</v>
      </c>
      <c r="C5919" t="s">
        <v>1941</v>
      </c>
      <c r="D5919" t="s">
        <v>161</v>
      </c>
      <c r="E5919" t="s">
        <v>706</v>
      </c>
      <c r="F5919" t="s">
        <v>3</v>
      </c>
      <c r="G5919" t="s">
        <v>46685</v>
      </c>
      <c r="H5919" t="s">
        <v>20803</v>
      </c>
      <c r="I5919" t="s">
        <v>25637</v>
      </c>
      <c r="J5919" t="s">
        <v>20764</v>
      </c>
      <c r="K5919" t="s">
        <v>16331</v>
      </c>
      <c r="L5919" t="s">
        <v>46667</v>
      </c>
      <c r="M5919" t="s">
        <v>26502</v>
      </c>
    </row>
    <row r="5920" spans="1:13">
      <c r="A5920" t="s">
        <v>909</v>
      </c>
      <c r="B5920" t="s">
        <v>909</v>
      </c>
      <c r="C5920" t="s">
        <v>1941</v>
      </c>
      <c r="D5920" t="s">
        <v>161</v>
      </c>
      <c r="E5920" t="s">
        <v>706</v>
      </c>
      <c r="F5920" t="s">
        <v>10</v>
      </c>
      <c r="G5920" t="s">
        <v>46686</v>
      </c>
      <c r="H5920" t="s">
        <v>20822</v>
      </c>
      <c r="I5920" t="s">
        <v>25675</v>
      </c>
      <c r="J5920" t="s">
        <v>20764</v>
      </c>
      <c r="K5920" t="s">
        <v>16331</v>
      </c>
      <c r="L5920" t="s">
        <v>46608</v>
      </c>
      <c r="M5920" t="s">
        <v>29127</v>
      </c>
    </row>
    <row r="5921" spans="1:13">
      <c r="A5921" t="s">
        <v>909</v>
      </c>
      <c r="B5921" t="s">
        <v>909</v>
      </c>
      <c r="C5921" t="s">
        <v>1941</v>
      </c>
      <c r="D5921" t="s">
        <v>161</v>
      </c>
      <c r="E5921" t="s">
        <v>706</v>
      </c>
      <c r="F5921" t="s">
        <v>2</v>
      </c>
      <c r="G5921" t="s">
        <v>46687</v>
      </c>
      <c r="H5921" t="s">
        <v>20684</v>
      </c>
      <c r="I5921" t="s">
        <v>12534</v>
      </c>
      <c r="J5921" t="s">
        <v>20663</v>
      </c>
      <c r="K5921" t="s">
        <v>7856</v>
      </c>
      <c r="L5921" t="s">
        <v>7332</v>
      </c>
      <c r="M5921" t="s">
        <v>9962</v>
      </c>
    </row>
    <row r="5922" spans="1:13">
      <c r="A5922" t="s">
        <v>909</v>
      </c>
      <c r="B5922" t="s">
        <v>909</v>
      </c>
      <c r="C5922" t="s">
        <v>1941</v>
      </c>
      <c r="D5922" t="s">
        <v>161</v>
      </c>
      <c r="E5922" t="s">
        <v>706</v>
      </c>
      <c r="F5922" t="s">
        <v>4</v>
      </c>
      <c r="G5922" t="s">
        <v>46688</v>
      </c>
      <c r="H5922" t="s">
        <v>20663</v>
      </c>
      <c r="I5922" t="s">
        <v>12553</v>
      </c>
      <c r="J5922" t="s">
        <v>20663</v>
      </c>
      <c r="K5922" t="s">
        <v>7856</v>
      </c>
      <c r="L5922" t="s">
        <v>3523</v>
      </c>
      <c r="M5922" t="s">
        <v>11931</v>
      </c>
    </row>
    <row r="5923" spans="1:13">
      <c r="A5923" t="s">
        <v>909</v>
      </c>
      <c r="B5923" t="s">
        <v>909</v>
      </c>
      <c r="C5923" t="s">
        <v>1941</v>
      </c>
      <c r="D5923" t="s">
        <v>161</v>
      </c>
      <c r="E5923" t="s">
        <v>714</v>
      </c>
      <c r="F5923" t="s">
        <v>3</v>
      </c>
      <c r="G5923" t="s">
        <v>46689</v>
      </c>
      <c r="H5923" t="s">
        <v>20725</v>
      </c>
      <c r="I5923" t="s">
        <v>12544</v>
      </c>
      <c r="J5923" t="s">
        <v>20725</v>
      </c>
      <c r="K5923" t="s">
        <v>928</v>
      </c>
      <c r="L5923" t="s">
        <v>46690</v>
      </c>
      <c r="M5923" t="s">
        <v>18865</v>
      </c>
    </row>
    <row r="5924" spans="1:13">
      <c r="A5924" t="s">
        <v>909</v>
      </c>
      <c r="B5924" t="s">
        <v>909</v>
      </c>
      <c r="C5924" t="s">
        <v>1941</v>
      </c>
      <c r="D5924" t="s">
        <v>161</v>
      </c>
      <c r="E5924" t="s">
        <v>714</v>
      </c>
      <c r="F5924" t="s">
        <v>10</v>
      </c>
      <c r="G5924" t="s">
        <v>46691</v>
      </c>
      <c r="H5924" t="s">
        <v>20803</v>
      </c>
      <c r="I5924" t="s">
        <v>25637</v>
      </c>
      <c r="J5924" t="s">
        <v>20725</v>
      </c>
      <c r="K5924" t="s">
        <v>928</v>
      </c>
      <c r="L5924" t="s">
        <v>4662</v>
      </c>
      <c r="M5924" t="s">
        <v>25565</v>
      </c>
    </row>
    <row r="5925" spans="1:13">
      <c r="A5925" t="s">
        <v>909</v>
      </c>
      <c r="B5925" t="s">
        <v>909</v>
      </c>
      <c r="C5925" t="s">
        <v>1941</v>
      </c>
      <c r="D5925" t="s">
        <v>161</v>
      </c>
      <c r="E5925" t="s">
        <v>714</v>
      </c>
      <c r="F5925" t="s">
        <v>2</v>
      </c>
      <c r="G5925" t="s">
        <v>46692</v>
      </c>
      <c r="H5925" t="s">
        <v>20705</v>
      </c>
      <c r="I5925" t="s">
        <v>5605</v>
      </c>
      <c r="J5925" t="s">
        <v>20663</v>
      </c>
      <c r="K5925" t="s">
        <v>7856</v>
      </c>
      <c r="L5925" t="s">
        <v>471</v>
      </c>
      <c r="M5925" t="s">
        <v>12191</v>
      </c>
    </row>
    <row r="5926" spans="1:13">
      <c r="A5926" t="s">
        <v>909</v>
      </c>
      <c r="B5926" t="s">
        <v>909</v>
      </c>
      <c r="C5926" t="s">
        <v>1941</v>
      </c>
      <c r="D5926" t="s">
        <v>161</v>
      </c>
      <c r="E5926" t="s">
        <v>714</v>
      </c>
      <c r="F5926" t="s">
        <v>11</v>
      </c>
      <c r="G5926" t="s">
        <v>46693</v>
      </c>
      <c r="H5926" t="s">
        <v>20705</v>
      </c>
      <c r="I5926" t="s">
        <v>5605</v>
      </c>
      <c r="J5926" t="s">
        <v>21472</v>
      </c>
      <c r="K5926" t="s">
        <v>372</v>
      </c>
      <c r="L5926" t="s">
        <v>2172</v>
      </c>
      <c r="M5926" t="s">
        <v>12191</v>
      </c>
    </row>
    <row r="5927" spans="1:13">
      <c r="A5927" t="s">
        <v>909</v>
      </c>
      <c r="B5927" t="s">
        <v>909</v>
      </c>
      <c r="C5927" t="s">
        <v>1941</v>
      </c>
      <c r="D5927" t="s">
        <v>161</v>
      </c>
      <c r="E5927" t="s">
        <v>714</v>
      </c>
      <c r="F5927" t="s">
        <v>20</v>
      </c>
      <c r="G5927" t="s">
        <v>46694</v>
      </c>
      <c r="H5927" t="s">
        <v>20663</v>
      </c>
      <c r="I5927" t="s">
        <v>12553</v>
      </c>
      <c r="J5927" t="s">
        <v>21472</v>
      </c>
      <c r="K5927" t="s">
        <v>372</v>
      </c>
      <c r="L5927" t="s">
        <v>3522</v>
      </c>
      <c r="M5927" t="s">
        <v>9981</v>
      </c>
    </row>
    <row r="5928" spans="1:13">
      <c r="A5928" t="s">
        <v>909</v>
      </c>
      <c r="B5928" t="s">
        <v>909</v>
      </c>
      <c r="C5928" t="s">
        <v>1941</v>
      </c>
      <c r="D5928" t="s">
        <v>162</v>
      </c>
      <c r="E5928" t="s">
        <v>722</v>
      </c>
      <c r="F5928" t="s">
        <v>3</v>
      </c>
      <c r="G5928" t="s">
        <v>46695</v>
      </c>
      <c r="H5928" t="s">
        <v>20841</v>
      </c>
      <c r="I5928" t="s">
        <v>43308</v>
      </c>
      <c r="J5928" t="s">
        <v>20822</v>
      </c>
      <c r="K5928" t="s">
        <v>16337</v>
      </c>
      <c r="L5928" t="s">
        <v>46696</v>
      </c>
      <c r="M5928" t="s">
        <v>29072</v>
      </c>
    </row>
    <row r="5929" spans="1:13">
      <c r="A5929" t="s">
        <v>909</v>
      </c>
      <c r="B5929" t="s">
        <v>909</v>
      </c>
      <c r="C5929" t="s">
        <v>1941</v>
      </c>
      <c r="D5929" t="s">
        <v>162</v>
      </c>
      <c r="E5929" t="s">
        <v>722</v>
      </c>
      <c r="F5929" t="s">
        <v>10</v>
      </c>
      <c r="G5929" t="s">
        <v>46697</v>
      </c>
      <c r="H5929" t="s">
        <v>20915</v>
      </c>
      <c r="I5929" t="s">
        <v>12570</v>
      </c>
      <c r="J5929" t="s">
        <v>20841</v>
      </c>
      <c r="K5929" t="s">
        <v>29220</v>
      </c>
      <c r="L5929" t="s">
        <v>3926</v>
      </c>
      <c r="M5929" t="s">
        <v>29278</v>
      </c>
    </row>
    <row r="5930" spans="1:13">
      <c r="A5930" t="s">
        <v>909</v>
      </c>
      <c r="B5930" t="s">
        <v>909</v>
      </c>
      <c r="C5930" t="s">
        <v>1941</v>
      </c>
      <c r="D5930" t="s">
        <v>162</v>
      </c>
      <c r="E5930" t="s">
        <v>722</v>
      </c>
      <c r="F5930" t="s">
        <v>2</v>
      </c>
      <c r="G5930" t="s">
        <v>46698</v>
      </c>
      <c r="H5930" t="s">
        <v>20764</v>
      </c>
      <c r="I5930" t="s">
        <v>25629</v>
      </c>
      <c r="J5930" t="s">
        <v>20684</v>
      </c>
      <c r="K5930" t="s">
        <v>11789</v>
      </c>
      <c r="L5930" t="s">
        <v>2773</v>
      </c>
      <c r="M5930" t="s">
        <v>27414</v>
      </c>
    </row>
    <row r="5931" spans="1:13">
      <c r="A5931" t="s">
        <v>909</v>
      </c>
      <c r="B5931" t="s">
        <v>909</v>
      </c>
      <c r="C5931" t="s">
        <v>1941</v>
      </c>
      <c r="D5931" t="s">
        <v>162</v>
      </c>
      <c r="E5931" t="s">
        <v>722</v>
      </c>
      <c r="F5931" t="s">
        <v>4</v>
      </c>
      <c r="G5931" t="s">
        <v>46699</v>
      </c>
      <c r="H5931" t="s">
        <v>20803</v>
      </c>
      <c r="I5931" t="s">
        <v>25637</v>
      </c>
      <c r="J5931" t="s">
        <v>20705</v>
      </c>
      <c r="K5931" t="s">
        <v>4355</v>
      </c>
      <c r="L5931" t="s">
        <v>4985</v>
      </c>
      <c r="M5931" t="s">
        <v>16258</v>
      </c>
    </row>
    <row r="5932" spans="1:13">
      <c r="A5932" t="s">
        <v>909</v>
      </c>
      <c r="B5932" t="s">
        <v>909</v>
      </c>
      <c r="C5932" t="s">
        <v>1941</v>
      </c>
      <c r="D5932" t="s">
        <v>162</v>
      </c>
      <c r="E5932" t="s">
        <v>722</v>
      </c>
      <c r="F5932" t="s">
        <v>11</v>
      </c>
      <c r="G5932" t="s">
        <v>46700</v>
      </c>
      <c r="H5932" t="s">
        <v>20745</v>
      </c>
      <c r="I5932" t="s">
        <v>46701</v>
      </c>
      <c r="J5932" t="s">
        <v>20663</v>
      </c>
      <c r="K5932" t="s">
        <v>7856</v>
      </c>
      <c r="L5932" t="s">
        <v>2900</v>
      </c>
      <c r="M5932" t="s">
        <v>10440</v>
      </c>
    </row>
    <row r="5933" spans="1:13">
      <c r="A5933" t="s">
        <v>909</v>
      </c>
      <c r="B5933" t="s">
        <v>909</v>
      </c>
      <c r="C5933" t="s">
        <v>1941</v>
      </c>
      <c r="D5933" t="s">
        <v>162</v>
      </c>
      <c r="E5933" t="s">
        <v>730</v>
      </c>
      <c r="F5933" t="s">
        <v>3</v>
      </c>
      <c r="G5933" t="s">
        <v>46702</v>
      </c>
      <c r="H5933" t="s">
        <v>20822</v>
      </c>
      <c r="I5933" t="s">
        <v>25675</v>
      </c>
      <c r="J5933" t="s">
        <v>20784</v>
      </c>
      <c r="K5933" t="s">
        <v>14877</v>
      </c>
      <c r="L5933" t="s">
        <v>5802</v>
      </c>
      <c r="M5933" t="s">
        <v>24911</v>
      </c>
    </row>
    <row r="5934" spans="1:13">
      <c r="A5934" t="s">
        <v>909</v>
      </c>
      <c r="B5934" t="s">
        <v>909</v>
      </c>
      <c r="C5934" t="s">
        <v>1941</v>
      </c>
      <c r="D5934" t="s">
        <v>162</v>
      </c>
      <c r="E5934" t="s">
        <v>730</v>
      </c>
      <c r="F5934" t="s">
        <v>10</v>
      </c>
      <c r="G5934" t="s">
        <v>46703</v>
      </c>
      <c r="H5934" t="s">
        <v>20803</v>
      </c>
      <c r="I5934" t="s">
        <v>25637</v>
      </c>
      <c r="J5934" t="s">
        <v>20764</v>
      </c>
      <c r="K5934" t="s">
        <v>16331</v>
      </c>
      <c r="L5934" t="s">
        <v>4662</v>
      </c>
      <c r="M5934" t="s">
        <v>27291</v>
      </c>
    </row>
    <row r="5935" spans="1:13">
      <c r="A5935" t="s">
        <v>909</v>
      </c>
      <c r="B5935" t="s">
        <v>909</v>
      </c>
      <c r="C5935" t="s">
        <v>1941</v>
      </c>
      <c r="D5935" t="s">
        <v>162</v>
      </c>
      <c r="E5935" t="s">
        <v>730</v>
      </c>
      <c r="F5935" t="s">
        <v>2</v>
      </c>
      <c r="G5935" t="s">
        <v>46704</v>
      </c>
      <c r="H5935" t="s">
        <v>20764</v>
      </c>
      <c r="I5935" t="s">
        <v>25629</v>
      </c>
      <c r="J5935" t="s">
        <v>20705</v>
      </c>
      <c r="K5935" t="s">
        <v>4355</v>
      </c>
      <c r="L5935" t="s">
        <v>2773</v>
      </c>
      <c r="M5935" t="s">
        <v>18994</v>
      </c>
    </row>
    <row r="5936" spans="1:13">
      <c r="A5936" t="s">
        <v>909</v>
      </c>
      <c r="B5936" t="s">
        <v>909</v>
      </c>
      <c r="C5936" t="s">
        <v>1941</v>
      </c>
      <c r="D5936" t="s">
        <v>162</v>
      </c>
      <c r="E5936" t="s">
        <v>730</v>
      </c>
      <c r="F5936" t="s">
        <v>4</v>
      </c>
      <c r="G5936" t="s">
        <v>46705</v>
      </c>
      <c r="H5936" t="s">
        <v>20705</v>
      </c>
      <c r="I5936" t="s">
        <v>5605</v>
      </c>
      <c r="J5936" t="s">
        <v>20684</v>
      </c>
      <c r="K5936" t="s">
        <v>11789</v>
      </c>
      <c r="L5936" t="s">
        <v>5802</v>
      </c>
      <c r="M5936" t="s">
        <v>14877</v>
      </c>
    </row>
    <row r="5937" spans="1:13">
      <c r="A5937" t="s">
        <v>909</v>
      </c>
      <c r="B5937" t="s">
        <v>909</v>
      </c>
      <c r="C5937" t="s">
        <v>1941</v>
      </c>
      <c r="D5937" t="s">
        <v>162</v>
      </c>
      <c r="E5937" t="s">
        <v>730</v>
      </c>
      <c r="F5937" t="s">
        <v>11</v>
      </c>
      <c r="G5937" t="s">
        <v>46706</v>
      </c>
      <c r="H5937" t="s">
        <v>20663</v>
      </c>
      <c r="I5937" t="s">
        <v>12553</v>
      </c>
      <c r="J5937" t="s">
        <v>21472</v>
      </c>
      <c r="K5937" t="s">
        <v>372</v>
      </c>
      <c r="L5937" t="s">
        <v>4674</v>
      </c>
      <c r="M5937" t="s">
        <v>4339</v>
      </c>
    </row>
    <row r="5938" spans="1:13">
      <c r="A5938" t="s">
        <v>909</v>
      </c>
      <c r="B5938" t="s">
        <v>909</v>
      </c>
      <c r="C5938" t="s">
        <v>1941</v>
      </c>
      <c r="D5938" t="s">
        <v>162</v>
      </c>
      <c r="E5938" t="s">
        <v>738</v>
      </c>
      <c r="F5938" t="s">
        <v>3</v>
      </c>
      <c r="G5938" t="s">
        <v>46707</v>
      </c>
      <c r="H5938" t="s">
        <v>20822</v>
      </c>
      <c r="I5938" t="s">
        <v>25675</v>
      </c>
      <c r="J5938" t="s">
        <v>20784</v>
      </c>
      <c r="K5938" t="s">
        <v>14877</v>
      </c>
      <c r="L5938" t="s">
        <v>5802</v>
      </c>
      <c r="M5938" t="s">
        <v>25630</v>
      </c>
    </row>
    <row r="5939" spans="1:13">
      <c r="A5939" t="s">
        <v>909</v>
      </c>
      <c r="B5939" t="s">
        <v>909</v>
      </c>
      <c r="C5939" t="s">
        <v>1941</v>
      </c>
      <c r="D5939" t="s">
        <v>162</v>
      </c>
      <c r="E5939" t="s">
        <v>738</v>
      </c>
      <c r="F5939" t="s">
        <v>10</v>
      </c>
      <c r="G5939" t="s">
        <v>46708</v>
      </c>
      <c r="H5939" t="s">
        <v>20764</v>
      </c>
      <c r="I5939" t="s">
        <v>25629</v>
      </c>
      <c r="J5939" t="s">
        <v>20705</v>
      </c>
      <c r="K5939" t="s">
        <v>4355</v>
      </c>
      <c r="L5939" t="s">
        <v>1691</v>
      </c>
      <c r="M5939" t="s">
        <v>29191</v>
      </c>
    </row>
    <row r="5940" spans="1:13">
      <c r="A5940" t="s">
        <v>909</v>
      </c>
      <c r="B5940" t="s">
        <v>909</v>
      </c>
      <c r="C5940" t="s">
        <v>1941</v>
      </c>
      <c r="D5940" t="s">
        <v>162</v>
      </c>
      <c r="E5940" t="s">
        <v>738</v>
      </c>
      <c r="F5940" t="s">
        <v>2</v>
      </c>
      <c r="G5940" t="s">
        <v>46709</v>
      </c>
      <c r="H5940" t="s">
        <v>20684</v>
      </c>
      <c r="I5940" t="s">
        <v>12534</v>
      </c>
      <c r="J5940" t="s">
        <v>20663</v>
      </c>
      <c r="K5940" t="s">
        <v>7856</v>
      </c>
      <c r="L5940" t="s">
        <v>7332</v>
      </c>
      <c r="M5940" t="s">
        <v>774</v>
      </c>
    </row>
    <row r="5941" spans="1:13">
      <c r="A5941" t="s">
        <v>909</v>
      </c>
      <c r="B5941" t="s">
        <v>909</v>
      </c>
      <c r="C5941" t="s">
        <v>1941</v>
      </c>
      <c r="D5941" t="s">
        <v>162</v>
      </c>
      <c r="E5941" t="s">
        <v>738</v>
      </c>
      <c r="F5941" t="s">
        <v>11</v>
      </c>
      <c r="G5941" t="s">
        <v>46710</v>
      </c>
      <c r="H5941" t="s">
        <v>20663</v>
      </c>
      <c r="I5941" t="s">
        <v>12553</v>
      </c>
      <c r="J5941" t="s">
        <v>21472</v>
      </c>
      <c r="K5941" t="s">
        <v>372</v>
      </c>
      <c r="L5941" t="s">
        <v>4674</v>
      </c>
      <c r="M5941" t="s">
        <v>9981</v>
      </c>
    </row>
    <row r="5942" spans="1:13">
      <c r="A5942" t="s">
        <v>909</v>
      </c>
      <c r="B5942" t="s">
        <v>909</v>
      </c>
      <c r="C5942" t="s">
        <v>1941</v>
      </c>
      <c r="D5942" t="s">
        <v>162</v>
      </c>
      <c r="E5942" t="s">
        <v>738</v>
      </c>
      <c r="F5942" t="s">
        <v>20</v>
      </c>
      <c r="G5942" t="s">
        <v>46711</v>
      </c>
      <c r="H5942" t="s">
        <v>20663</v>
      </c>
      <c r="I5942" t="s">
        <v>12553</v>
      </c>
      <c r="J5942" t="s">
        <v>21472</v>
      </c>
      <c r="K5942" t="s">
        <v>372</v>
      </c>
      <c r="L5942" t="s">
        <v>3522</v>
      </c>
      <c r="M5942" t="s">
        <v>9981</v>
      </c>
    </row>
    <row r="5943" spans="1:13">
      <c r="A5943" t="s">
        <v>909</v>
      </c>
      <c r="B5943" t="s">
        <v>909</v>
      </c>
      <c r="C5943" t="s">
        <v>1941</v>
      </c>
      <c r="D5943" t="s">
        <v>162</v>
      </c>
      <c r="E5943" t="s">
        <v>746</v>
      </c>
      <c r="F5943" t="s">
        <v>3</v>
      </c>
      <c r="G5943" t="s">
        <v>46712</v>
      </c>
      <c r="H5943" t="s">
        <v>20745</v>
      </c>
      <c r="I5943" t="s">
        <v>46701</v>
      </c>
      <c r="J5943" t="s">
        <v>20705</v>
      </c>
      <c r="K5943" t="s">
        <v>4355</v>
      </c>
      <c r="L5943" t="s">
        <v>1349</v>
      </c>
      <c r="M5943" t="s">
        <v>18986</v>
      </c>
    </row>
    <row r="5944" spans="1:13">
      <c r="A5944" t="s">
        <v>909</v>
      </c>
      <c r="B5944" t="s">
        <v>909</v>
      </c>
      <c r="C5944" t="s">
        <v>1941</v>
      </c>
      <c r="D5944" t="s">
        <v>162</v>
      </c>
      <c r="E5944" t="s">
        <v>746</v>
      </c>
      <c r="F5944" t="s">
        <v>10</v>
      </c>
      <c r="G5944" t="s">
        <v>46713</v>
      </c>
      <c r="H5944" t="s">
        <v>20841</v>
      </c>
      <c r="I5944" t="s">
        <v>43308</v>
      </c>
      <c r="J5944" t="s">
        <v>20764</v>
      </c>
      <c r="K5944" t="s">
        <v>16331</v>
      </c>
      <c r="L5944" t="s">
        <v>7177</v>
      </c>
      <c r="M5944" t="s">
        <v>37448</v>
      </c>
    </row>
    <row r="5945" spans="1:13">
      <c r="A5945" t="s">
        <v>909</v>
      </c>
      <c r="B5945" t="s">
        <v>909</v>
      </c>
      <c r="C5945" t="s">
        <v>1941</v>
      </c>
      <c r="D5945" t="s">
        <v>162</v>
      </c>
      <c r="E5945" t="s">
        <v>746</v>
      </c>
      <c r="F5945" t="s">
        <v>2</v>
      </c>
      <c r="G5945" t="s">
        <v>46714</v>
      </c>
      <c r="H5945" t="s">
        <v>20663</v>
      </c>
      <c r="I5945" t="s">
        <v>12553</v>
      </c>
      <c r="J5945" t="s">
        <v>21472</v>
      </c>
      <c r="K5945" t="s">
        <v>372</v>
      </c>
      <c r="L5945" t="s">
        <v>5232</v>
      </c>
      <c r="M5945" t="s">
        <v>1164</v>
      </c>
    </row>
    <row r="5946" spans="1:13">
      <c r="A5946" t="s">
        <v>909</v>
      </c>
      <c r="B5946" t="s">
        <v>909</v>
      </c>
      <c r="C5946" t="s">
        <v>1941</v>
      </c>
      <c r="D5946" t="s">
        <v>162</v>
      </c>
      <c r="E5946" t="s">
        <v>746</v>
      </c>
      <c r="F5946" t="s">
        <v>11</v>
      </c>
      <c r="G5946" t="s">
        <v>46715</v>
      </c>
      <c r="H5946" t="s">
        <v>20684</v>
      </c>
      <c r="I5946" t="s">
        <v>12534</v>
      </c>
      <c r="J5946" t="s">
        <v>21472</v>
      </c>
      <c r="K5946" t="s">
        <v>372</v>
      </c>
      <c r="L5946" t="s">
        <v>1054</v>
      </c>
      <c r="M5946" t="s">
        <v>14877</v>
      </c>
    </row>
    <row r="5947" spans="1:13">
      <c r="A5947" t="s">
        <v>909</v>
      </c>
      <c r="B5947" t="s">
        <v>909</v>
      </c>
      <c r="C5947" t="s">
        <v>1941</v>
      </c>
      <c r="D5947" t="s">
        <v>163</v>
      </c>
      <c r="E5947" t="s">
        <v>754</v>
      </c>
      <c r="F5947" t="s">
        <v>3</v>
      </c>
      <c r="G5947" t="s">
        <v>46716</v>
      </c>
      <c r="H5947" t="s">
        <v>20784</v>
      </c>
      <c r="I5947" t="s">
        <v>12525</v>
      </c>
      <c r="J5947" t="s">
        <v>20764</v>
      </c>
      <c r="K5947" t="s">
        <v>16331</v>
      </c>
      <c r="L5947" t="s">
        <v>7471</v>
      </c>
      <c r="M5947" t="s">
        <v>43215</v>
      </c>
    </row>
    <row r="5948" spans="1:13">
      <c r="A5948" t="s">
        <v>909</v>
      </c>
      <c r="B5948" t="s">
        <v>909</v>
      </c>
      <c r="C5948" t="s">
        <v>1941</v>
      </c>
      <c r="D5948" t="s">
        <v>163</v>
      </c>
      <c r="E5948" t="s">
        <v>754</v>
      </c>
      <c r="F5948" t="s">
        <v>10</v>
      </c>
      <c r="G5948" t="s">
        <v>46717</v>
      </c>
      <c r="H5948" t="s">
        <v>20897</v>
      </c>
      <c r="I5948" t="s">
        <v>43639</v>
      </c>
      <c r="J5948" t="s">
        <v>20841</v>
      </c>
      <c r="K5948" t="s">
        <v>29220</v>
      </c>
      <c r="L5948" t="s">
        <v>46718</v>
      </c>
      <c r="M5948" t="s">
        <v>25726</v>
      </c>
    </row>
    <row r="5949" spans="1:13">
      <c r="A5949" t="s">
        <v>909</v>
      </c>
      <c r="B5949" t="s">
        <v>909</v>
      </c>
      <c r="C5949" t="s">
        <v>1941</v>
      </c>
      <c r="D5949" t="s">
        <v>163</v>
      </c>
      <c r="E5949" t="s">
        <v>754</v>
      </c>
      <c r="F5949" t="s">
        <v>2</v>
      </c>
      <c r="G5949" t="s">
        <v>46719</v>
      </c>
      <c r="H5949" t="s">
        <v>20764</v>
      </c>
      <c r="I5949" t="s">
        <v>25629</v>
      </c>
      <c r="J5949" t="s">
        <v>20705</v>
      </c>
      <c r="K5949" t="s">
        <v>4355</v>
      </c>
      <c r="L5949" t="s">
        <v>2773</v>
      </c>
      <c r="M5949" t="s">
        <v>34741</v>
      </c>
    </row>
    <row r="5950" spans="1:13">
      <c r="A5950" t="s">
        <v>909</v>
      </c>
      <c r="B5950" t="s">
        <v>909</v>
      </c>
      <c r="C5950" t="s">
        <v>1941</v>
      </c>
      <c r="D5950" t="s">
        <v>163</v>
      </c>
      <c r="E5950" t="s">
        <v>754</v>
      </c>
      <c r="F5950" t="s">
        <v>4</v>
      </c>
      <c r="G5950" t="s">
        <v>46720</v>
      </c>
      <c r="H5950" t="s">
        <v>20841</v>
      </c>
      <c r="I5950" t="s">
        <v>43308</v>
      </c>
      <c r="J5950" t="s">
        <v>20725</v>
      </c>
      <c r="K5950" t="s">
        <v>928</v>
      </c>
      <c r="L5950" t="s">
        <v>5498</v>
      </c>
      <c r="M5950" t="s">
        <v>32481</v>
      </c>
    </row>
    <row r="5951" spans="1:13">
      <c r="A5951" t="s">
        <v>909</v>
      </c>
      <c r="B5951" t="s">
        <v>909</v>
      </c>
      <c r="C5951" t="s">
        <v>1941</v>
      </c>
      <c r="D5951" t="s">
        <v>163</v>
      </c>
      <c r="E5951" t="s">
        <v>754</v>
      </c>
      <c r="F5951" t="s">
        <v>11</v>
      </c>
      <c r="G5951" t="s">
        <v>46721</v>
      </c>
      <c r="H5951" t="s">
        <v>20745</v>
      </c>
      <c r="I5951" t="s">
        <v>46701</v>
      </c>
      <c r="J5951" t="s">
        <v>20663</v>
      </c>
      <c r="K5951" t="s">
        <v>7856</v>
      </c>
      <c r="L5951" t="s">
        <v>2900</v>
      </c>
      <c r="M5951" t="s">
        <v>16463</v>
      </c>
    </row>
    <row r="5952" spans="1:13">
      <c r="A5952" t="s">
        <v>909</v>
      </c>
      <c r="B5952" t="s">
        <v>909</v>
      </c>
      <c r="C5952" t="s">
        <v>1941</v>
      </c>
      <c r="D5952" t="s">
        <v>163</v>
      </c>
      <c r="E5952" t="s">
        <v>762</v>
      </c>
      <c r="F5952" t="s">
        <v>3</v>
      </c>
      <c r="G5952" t="s">
        <v>46722</v>
      </c>
      <c r="H5952" t="s">
        <v>20860</v>
      </c>
      <c r="I5952" t="s">
        <v>43635</v>
      </c>
      <c r="J5952" t="s">
        <v>20860</v>
      </c>
      <c r="K5952" t="s">
        <v>14905</v>
      </c>
      <c r="L5952" t="s">
        <v>2172</v>
      </c>
      <c r="M5952" t="s">
        <v>26550</v>
      </c>
    </row>
    <row r="5953" spans="1:13">
      <c r="A5953" t="s">
        <v>909</v>
      </c>
      <c r="B5953" t="s">
        <v>909</v>
      </c>
      <c r="C5953" t="s">
        <v>1941</v>
      </c>
      <c r="D5953" t="s">
        <v>163</v>
      </c>
      <c r="E5953" t="s">
        <v>762</v>
      </c>
      <c r="F5953" t="s">
        <v>10</v>
      </c>
      <c r="G5953" t="s">
        <v>46723</v>
      </c>
      <c r="H5953" t="s">
        <v>20860</v>
      </c>
      <c r="I5953" t="s">
        <v>43635</v>
      </c>
      <c r="J5953" t="s">
        <v>20764</v>
      </c>
      <c r="K5953" t="s">
        <v>16331</v>
      </c>
      <c r="L5953" t="s">
        <v>5397</v>
      </c>
      <c r="M5953" t="s">
        <v>26550</v>
      </c>
    </row>
    <row r="5954" spans="1:13">
      <c r="A5954" t="s">
        <v>909</v>
      </c>
      <c r="B5954" t="s">
        <v>909</v>
      </c>
      <c r="C5954" t="s">
        <v>1941</v>
      </c>
      <c r="D5954" t="s">
        <v>163</v>
      </c>
      <c r="E5954" t="s">
        <v>762</v>
      </c>
      <c r="F5954" t="s">
        <v>2</v>
      </c>
      <c r="G5954" t="s">
        <v>46724</v>
      </c>
      <c r="H5954" t="s">
        <v>20764</v>
      </c>
      <c r="I5954" t="s">
        <v>25629</v>
      </c>
      <c r="J5954" t="s">
        <v>20684</v>
      </c>
      <c r="K5954" t="s">
        <v>11789</v>
      </c>
      <c r="L5954" t="s">
        <v>2773</v>
      </c>
      <c r="M5954" t="s">
        <v>37411</v>
      </c>
    </row>
    <row r="5955" spans="1:13">
      <c r="A5955" t="s">
        <v>909</v>
      </c>
      <c r="B5955" t="s">
        <v>909</v>
      </c>
      <c r="C5955" t="s">
        <v>1941</v>
      </c>
      <c r="D5955" t="s">
        <v>163</v>
      </c>
      <c r="E5955" t="s">
        <v>762</v>
      </c>
      <c r="F5955" t="s">
        <v>4</v>
      </c>
      <c r="G5955" t="s">
        <v>46725</v>
      </c>
      <c r="H5955" t="s">
        <v>20663</v>
      </c>
      <c r="I5955" t="s">
        <v>12553</v>
      </c>
      <c r="J5955" t="s">
        <v>20663</v>
      </c>
      <c r="K5955" t="s">
        <v>7856</v>
      </c>
      <c r="L5955" t="s">
        <v>3523</v>
      </c>
      <c r="M5955" t="s">
        <v>8879</v>
      </c>
    </row>
    <row r="5956" spans="1:13">
      <c r="A5956" t="s">
        <v>909</v>
      </c>
      <c r="B5956" t="s">
        <v>909</v>
      </c>
      <c r="C5956" t="s">
        <v>1941</v>
      </c>
      <c r="D5956" t="s">
        <v>163</v>
      </c>
      <c r="E5956" t="s">
        <v>762</v>
      </c>
      <c r="F5956" t="s">
        <v>11</v>
      </c>
      <c r="G5956" t="s">
        <v>46726</v>
      </c>
      <c r="H5956" t="s">
        <v>20663</v>
      </c>
      <c r="I5956" t="s">
        <v>12553</v>
      </c>
      <c r="J5956" t="s">
        <v>21472</v>
      </c>
      <c r="K5956" t="s">
        <v>372</v>
      </c>
      <c r="L5956" t="s">
        <v>4674</v>
      </c>
      <c r="M5956" t="s">
        <v>8879</v>
      </c>
    </row>
    <row r="5957" spans="1:13">
      <c r="A5957" t="s">
        <v>909</v>
      </c>
      <c r="B5957" t="s">
        <v>909</v>
      </c>
      <c r="C5957" t="s">
        <v>1941</v>
      </c>
      <c r="D5957" t="s">
        <v>163</v>
      </c>
      <c r="E5957" t="s">
        <v>762</v>
      </c>
      <c r="F5957" t="s">
        <v>20</v>
      </c>
      <c r="G5957" t="s">
        <v>46727</v>
      </c>
      <c r="H5957" t="s">
        <v>20663</v>
      </c>
      <c r="I5957" t="s">
        <v>12553</v>
      </c>
      <c r="J5957" t="s">
        <v>21472</v>
      </c>
      <c r="K5957" t="s">
        <v>372</v>
      </c>
      <c r="L5957" t="s">
        <v>3522</v>
      </c>
      <c r="M5957" t="s">
        <v>8879</v>
      </c>
    </row>
    <row r="5958" spans="1:13">
      <c r="A5958" t="s">
        <v>909</v>
      </c>
      <c r="B5958" t="s">
        <v>909</v>
      </c>
      <c r="C5958" t="s">
        <v>1941</v>
      </c>
      <c r="D5958" t="s">
        <v>163</v>
      </c>
      <c r="E5958" t="s">
        <v>770</v>
      </c>
      <c r="F5958" t="s">
        <v>3</v>
      </c>
      <c r="G5958" t="s">
        <v>46728</v>
      </c>
      <c r="H5958" t="s">
        <v>20841</v>
      </c>
      <c r="I5958" t="s">
        <v>43308</v>
      </c>
      <c r="J5958" t="s">
        <v>20784</v>
      </c>
      <c r="K5958" t="s">
        <v>14877</v>
      </c>
      <c r="L5958" t="s">
        <v>46696</v>
      </c>
      <c r="M5958" t="s">
        <v>39092</v>
      </c>
    </row>
    <row r="5959" spans="1:13">
      <c r="A5959" t="s">
        <v>909</v>
      </c>
      <c r="B5959" t="s">
        <v>909</v>
      </c>
      <c r="C5959" t="s">
        <v>1941</v>
      </c>
      <c r="D5959" t="s">
        <v>163</v>
      </c>
      <c r="E5959" t="s">
        <v>770</v>
      </c>
      <c r="F5959" t="s">
        <v>10</v>
      </c>
      <c r="G5959" t="s">
        <v>46729</v>
      </c>
      <c r="H5959" t="s">
        <v>20764</v>
      </c>
      <c r="I5959" t="s">
        <v>25629</v>
      </c>
      <c r="J5959" t="s">
        <v>20725</v>
      </c>
      <c r="K5959" t="s">
        <v>928</v>
      </c>
      <c r="L5959" t="s">
        <v>1691</v>
      </c>
      <c r="M5959" t="s">
        <v>25441</v>
      </c>
    </row>
    <row r="5960" spans="1:13">
      <c r="A5960" t="s">
        <v>909</v>
      </c>
      <c r="B5960" t="s">
        <v>909</v>
      </c>
      <c r="C5960" t="s">
        <v>1941</v>
      </c>
      <c r="D5960" t="s">
        <v>163</v>
      </c>
      <c r="E5960" t="s">
        <v>770</v>
      </c>
      <c r="F5960" t="s">
        <v>2</v>
      </c>
      <c r="G5960" t="s">
        <v>46730</v>
      </c>
      <c r="H5960" t="s">
        <v>20705</v>
      </c>
      <c r="I5960" t="s">
        <v>5605</v>
      </c>
      <c r="J5960" t="s">
        <v>20663</v>
      </c>
      <c r="K5960" t="s">
        <v>7856</v>
      </c>
      <c r="L5960" t="s">
        <v>471</v>
      </c>
      <c r="M5960" t="s">
        <v>18452</v>
      </c>
    </row>
    <row r="5961" spans="1:13">
      <c r="A5961" t="s">
        <v>909</v>
      </c>
      <c r="B5961" t="s">
        <v>909</v>
      </c>
      <c r="C5961" t="s">
        <v>1941</v>
      </c>
      <c r="D5961" t="s">
        <v>163</v>
      </c>
      <c r="E5961" t="s">
        <v>770</v>
      </c>
      <c r="F5961" t="s">
        <v>11</v>
      </c>
      <c r="G5961" t="s">
        <v>46731</v>
      </c>
      <c r="H5961" t="s">
        <v>20705</v>
      </c>
      <c r="I5961" t="s">
        <v>5605</v>
      </c>
      <c r="J5961" t="s">
        <v>21472</v>
      </c>
      <c r="K5961" t="s">
        <v>372</v>
      </c>
      <c r="L5961" t="s">
        <v>2172</v>
      </c>
      <c r="M5961" t="s">
        <v>18452</v>
      </c>
    </row>
    <row r="5962" spans="1:13">
      <c r="A5962" t="s">
        <v>909</v>
      </c>
      <c r="B5962" t="s">
        <v>909</v>
      </c>
      <c r="C5962" t="s">
        <v>1941</v>
      </c>
      <c r="D5962" t="s">
        <v>163</v>
      </c>
      <c r="E5962" t="s">
        <v>778</v>
      </c>
      <c r="F5962" t="s">
        <v>3</v>
      </c>
      <c r="G5962" t="s">
        <v>46732</v>
      </c>
      <c r="H5962" t="s">
        <v>20745</v>
      </c>
      <c r="I5962" t="s">
        <v>46701</v>
      </c>
      <c r="J5962" t="s">
        <v>20684</v>
      </c>
      <c r="K5962" t="s">
        <v>11789</v>
      </c>
      <c r="L5962" t="s">
        <v>1349</v>
      </c>
      <c r="M5962" t="s">
        <v>26390</v>
      </c>
    </row>
    <row r="5963" spans="1:13">
      <c r="A5963" t="s">
        <v>909</v>
      </c>
      <c r="B5963" t="s">
        <v>909</v>
      </c>
      <c r="C5963" t="s">
        <v>1941</v>
      </c>
      <c r="D5963" t="s">
        <v>163</v>
      </c>
      <c r="E5963" t="s">
        <v>778</v>
      </c>
      <c r="F5963" t="s">
        <v>10</v>
      </c>
      <c r="G5963" t="s">
        <v>46733</v>
      </c>
      <c r="H5963" t="s">
        <v>20803</v>
      </c>
      <c r="I5963" t="s">
        <v>25637</v>
      </c>
      <c r="J5963" t="s">
        <v>20745</v>
      </c>
      <c r="K5963" t="s">
        <v>14924</v>
      </c>
      <c r="L5963" t="s">
        <v>4662</v>
      </c>
      <c r="M5963" t="s">
        <v>46432</v>
      </c>
    </row>
    <row r="5964" spans="1:13">
      <c r="A5964" t="s">
        <v>909</v>
      </c>
      <c r="B5964" t="s">
        <v>909</v>
      </c>
      <c r="C5964" t="s">
        <v>1941</v>
      </c>
      <c r="D5964" t="s">
        <v>164</v>
      </c>
      <c r="E5964" t="s">
        <v>785</v>
      </c>
      <c r="F5964" t="s">
        <v>3</v>
      </c>
      <c r="G5964" t="s">
        <v>46734</v>
      </c>
      <c r="H5964" t="s">
        <v>20684</v>
      </c>
      <c r="I5964" t="s">
        <v>9144</v>
      </c>
      <c r="J5964" t="s">
        <v>20684</v>
      </c>
      <c r="K5964" t="s">
        <v>429</v>
      </c>
      <c r="L5964" t="s">
        <v>2172</v>
      </c>
      <c r="M5964" t="s">
        <v>16337</v>
      </c>
    </row>
    <row r="5965" spans="1:13">
      <c r="A5965" t="s">
        <v>909</v>
      </c>
      <c r="B5965" t="s">
        <v>909</v>
      </c>
      <c r="C5965" t="s">
        <v>1941</v>
      </c>
      <c r="D5965" t="s">
        <v>164</v>
      </c>
      <c r="E5965" t="s">
        <v>785</v>
      </c>
      <c r="F5965" t="s">
        <v>10</v>
      </c>
      <c r="G5965" t="s">
        <v>46735</v>
      </c>
      <c r="H5965" t="s">
        <v>20684</v>
      </c>
      <c r="I5965" t="s">
        <v>9144</v>
      </c>
      <c r="J5965" t="s">
        <v>20663</v>
      </c>
      <c r="K5965" t="s">
        <v>8639</v>
      </c>
      <c r="L5965" t="s">
        <v>3129</v>
      </c>
      <c r="M5965" t="s">
        <v>16337</v>
      </c>
    </row>
    <row r="5966" spans="1:13">
      <c r="A5966" t="s">
        <v>909</v>
      </c>
      <c r="B5966" t="s">
        <v>909</v>
      </c>
      <c r="C5966" t="s">
        <v>1941</v>
      </c>
      <c r="D5966" t="s">
        <v>164</v>
      </c>
      <c r="E5966" t="s">
        <v>785</v>
      </c>
      <c r="F5966" t="s">
        <v>2</v>
      </c>
      <c r="G5966" t="s">
        <v>46736</v>
      </c>
      <c r="H5966" t="s">
        <v>20764</v>
      </c>
      <c r="I5966" t="s">
        <v>15415</v>
      </c>
      <c r="J5966" t="s">
        <v>20684</v>
      </c>
      <c r="K5966" t="s">
        <v>429</v>
      </c>
      <c r="L5966" t="s">
        <v>2315</v>
      </c>
      <c r="M5966" t="s">
        <v>25151</v>
      </c>
    </row>
    <row r="5967" spans="1:13">
      <c r="A5967" t="s">
        <v>909</v>
      </c>
      <c r="B5967" t="s">
        <v>909</v>
      </c>
      <c r="C5967" t="s">
        <v>1941</v>
      </c>
      <c r="D5967" t="s">
        <v>164</v>
      </c>
      <c r="E5967" t="s">
        <v>785</v>
      </c>
      <c r="F5967" t="s">
        <v>4</v>
      </c>
      <c r="G5967" t="s">
        <v>46737</v>
      </c>
      <c r="H5967" t="s">
        <v>20663</v>
      </c>
      <c r="I5967" t="s">
        <v>5805</v>
      </c>
      <c r="J5967" t="s">
        <v>21472</v>
      </c>
      <c r="K5967" t="s">
        <v>372</v>
      </c>
      <c r="L5967" t="s">
        <v>375</v>
      </c>
      <c r="M5967" t="s">
        <v>1276</v>
      </c>
    </row>
    <row r="5968" spans="1:13">
      <c r="A5968" t="s">
        <v>909</v>
      </c>
      <c r="B5968" t="s">
        <v>909</v>
      </c>
      <c r="C5968" t="s">
        <v>1941</v>
      </c>
      <c r="D5968" t="s">
        <v>164</v>
      </c>
      <c r="E5968" t="s">
        <v>785</v>
      </c>
      <c r="F5968" t="s">
        <v>11</v>
      </c>
      <c r="G5968" t="s">
        <v>46738</v>
      </c>
      <c r="H5968" t="s">
        <v>20705</v>
      </c>
      <c r="I5968" t="s">
        <v>6124</v>
      </c>
      <c r="J5968" t="s">
        <v>21472</v>
      </c>
      <c r="K5968" t="s">
        <v>372</v>
      </c>
      <c r="L5968" t="s">
        <v>2696</v>
      </c>
      <c r="M5968" t="s">
        <v>19650</v>
      </c>
    </row>
    <row r="5969" spans="1:13">
      <c r="A5969" t="s">
        <v>909</v>
      </c>
      <c r="B5969" t="s">
        <v>909</v>
      </c>
      <c r="C5969" t="s">
        <v>1941</v>
      </c>
      <c r="D5969" t="s">
        <v>164</v>
      </c>
      <c r="E5969" t="s">
        <v>793</v>
      </c>
      <c r="F5969" t="s">
        <v>3</v>
      </c>
      <c r="G5969" t="s">
        <v>46739</v>
      </c>
      <c r="H5969" t="s">
        <v>20663</v>
      </c>
      <c r="I5969" t="s">
        <v>5805</v>
      </c>
      <c r="J5969" t="s">
        <v>20663</v>
      </c>
      <c r="K5969" t="s">
        <v>8639</v>
      </c>
      <c r="L5969" t="s">
        <v>4088</v>
      </c>
      <c r="M5969" t="s">
        <v>16337</v>
      </c>
    </row>
    <row r="5970" spans="1:13">
      <c r="A5970" t="s">
        <v>909</v>
      </c>
      <c r="B5970" t="s">
        <v>909</v>
      </c>
      <c r="C5970" t="s">
        <v>1941</v>
      </c>
      <c r="D5970" t="s">
        <v>164</v>
      </c>
      <c r="E5970" t="s">
        <v>793</v>
      </c>
      <c r="F5970" t="s">
        <v>10</v>
      </c>
      <c r="G5970" t="s">
        <v>46740</v>
      </c>
      <c r="H5970" t="s">
        <v>20705</v>
      </c>
      <c r="I5970" t="s">
        <v>6124</v>
      </c>
      <c r="J5970" t="s">
        <v>20705</v>
      </c>
      <c r="K5970" t="s">
        <v>9940</v>
      </c>
      <c r="L5970" t="s">
        <v>5802</v>
      </c>
      <c r="M5970" t="s">
        <v>25151</v>
      </c>
    </row>
    <row r="5971" spans="1:13">
      <c r="A5971" t="s">
        <v>909</v>
      </c>
      <c r="B5971" t="s">
        <v>909</v>
      </c>
      <c r="C5971" t="s">
        <v>1941</v>
      </c>
      <c r="D5971" t="s">
        <v>164</v>
      </c>
      <c r="E5971" t="s">
        <v>793</v>
      </c>
      <c r="F5971" t="s">
        <v>2</v>
      </c>
      <c r="G5971" t="s">
        <v>46741</v>
      </c>
      <c r="H5971" t="s">
        <v>20663</v>
      </c>
      <c r="I5971" t="s">
        <v>5805</v>
      </c>
      <c r="J5971" t="s">
        <v>21472</v>
      </c>
      <c r="K5971" t="s">
        <v>372</v>
      </c>
      <c r="L5971" t="s">
        <v>4674</v>
      </c>
      <c r="M5971" t="s">
        <v>16337</v>
      </c>
    </row>
    <row r="5972" spans="1:13">
      <c r="A5972" t="s">
        <v>909</v>
      </c>
      <c r="B5972" t="s">
        <v>909</v>
      </c>
      <c r="C5972" t="s">
        <v>1941</v>
      </c>
      <c r="D5972" t="s">
        <v>164</v>
      </c>
      <c r="E5972" t="s">
        <v>793</v>
      </c>
      <c r="F5972" t="s">
        <v>4</v>
      </c>
      <c r="G5972" t="s">
        <v>46742</v>
      </c>
      <c r="H5972" t="s">
        <v>20663</v>
      </c>
      <c r="I5972" t="s">
        <v>5805</v>
      </c>
      <c r="J5972" t="s">
        <v>21472</v>
      </c>
      <c r="K5972" t="s">
        <v>372</v>
      </c>
      <c r="L5972" t="s">
        <v>375</v>
      </c>
      <c r="M5972" t="s">
        <v>16337</v>
      </c>
    </row>
    <row r="5973" spans="1:13">
      <c r="A5973" t="s">
        <v>909</v>
      </c>
      <c r="B5973" t="s">
        <v>909</v>
      </c>
      <c r="C5973" t="s">
        <v>1941</v>
      </c>
      <c r="D5973" t="s">
        <v>164</v>
      </c>
      <c r="E5973" t="s">
        <v>793</v>
      </c>
      <c r="F5973" t="s">
        <v>11</v>
      </c>
      <c r="G5973" t="s">
        <v>46743</v>
      </c>
      <c r="H5973" t="s">
        <v>20663</v>
      </c>
      <c r="I5973" t="s">
        <v>5805</v>
      </c>
      <c r="J5973" t="s">
        <v>21472</v>
      </c>
      <c r="K5973" t="s">
        <v>372</v>
      </c>
      <c r="L5973" t="s">
        <v>431</v>
      </c>
      <c r="M5973" t="s">
        <v>16337</v>
      </c>
    </row>
    <row r="5974" spans="1:13">
      <c r="A5974" t="s">
        <v>909</v>
      </c>
      <c r="B5974" t="s">
        <v>909</v>
      </c>
      <c r="C5974" t="s">
        <v>1941</v>
      </c>
      <c r="D5974" t="s">
        <v>164</v>
      </c>
      <c r="E5974" t="s">
        <v>801</v>
      </c>
      <c r="F5974" t="s">
        <v>3</v>
      </c>
      <c r="G5974" t="s">
        <v>46744</v>
      </c>
      <c r="H5974" t="s">
        <v>20705</v>
      </c>
      <c r="I5974" t="s">
        <v>6124</v>
      </c>
      <c r="J5974" t="s">
        <v>20684</v>
      </c>
      <c r="K5974" t="s">
        <v>429</v>
      </c>
      <c r="L5974" t="s">
        <v>375</v>
      </c>
      <c r="M5974" t="s">
        <v>24911</v>
      </c>
    </row>
    <row r="5975" spans="1:13">
      <c r="A5975" t="s">
        <v>909</v>
      </c>
      <c r="B5975" t="s">
        <v>909</v>
      </c>
      <c r="C5975" t="s">
        <v>1941</v>
      </c>
      <c r="D5975" t="s">
        <v>164</v>
      </c>
      <c r="E5975" t="s">
        <v>801</v>
      </c>
      <c r="F5975" t="s">
        <v>10</v>
      </c>
      <c r="G5975" t="s">
        <v>46745</v>
      </c>
      <c r="H5975" t="s">
        <v>20705</v>
      </c>
      <c r="I5975" t="s">
        <v>6124</v>
      </c>
      <c r="J5975" t="s">
        <v>20684</v>
      </c>
      <c r="K5975" t="s">
        <v>429</v>
      </c>
      <c r="L5975" t="s">
        <v>5802</v>
      </c>
      <c r="M5975" t="s">
        <v>24911</v>
      </c>
    </row>
    <row r="5976" spans="1:13">
      <c r="A5976" t="s">
        <v>909</v>
      </c>
      <c r="B5976" t="s">
        <v>909</v>
      </c>
      <c r="C5976" t="s">
        <v>1941</v>
      </c>
      <c r="D5976" t="s">
        <v>164</v>
      </c>
      <c r="E5976" t="s">
        <v>801</v>
      </c>
      <c r="F5976" t="s">
        <v>2</v>
      </c>
      <c r="G5976" t="s">
        <v>46746</v>
      </c>
      <c r="H5976" t="s">
        <v>20684</v>
      </c>
      <c r="I5976" t="s">
        <v>9144</v>
      </c>
      <c r="J5976" t="s">
        <v>20663</v>
      </c>
      <c r="K5976" t="s">
        <v>8639</v>
      </c>
      <c r="L5976" t="s">
        <v>1054</v>
      </c>
      <c r="M5976" t="s">
        <v>18994</v>
      </c>
    </row>
    <row r="5977" spans="1:13">
      <c r="A5977" t="s">
        <v>909</v>
      </c>
      <c r="B5977" t="s">
        <v>909</v>
      </c>
      <c r="C5977" t="s">
        <v>1941</v>
      </c>
      <c r="D5977" t="s">
        <v>164</v>
      </c>
      <c r="E5977" t="s">
        <v>801</v>
      </c>
      <c r="F5977" t="s">
        <v>20</v>
      </c>
      <c r="G5977" t="s">
        <v>46747</v>
      </c>
      <c r="H5977" t="s">
        <v>20663</v>
      </c>
      <c r="I5977" t="s">
        <v>5805</v>
      </c>
      <c r="J5977" t="s">
        <v>21472</v>
      </c>
      <c r="K5977" t="s">
        <v>372</v>
      </c>
      <c r="L5977" t="s">
        <v>3522</v>
      </c>
      <c r="M5977" t="s">
        <v>14877</v>
      </c>
    </row>
    <row r="5978" spans="1:13">
      <c r="A5978" t="s">
        <v>909</v>
      </c>
      <c r="B5978" t="s">
        <v>909</v>
      </c>
      <c r="C5978" t="s">
        <v>1941</v>
      </c>
      <c r="D5978" t="s">
        <v>164</v>
      </c>
      <c r="E5978" t="s">
        <v>809</v>
      </c>
      <c r="F5978" t="s">
        <v>10</v>
      </c>
      <c r="G5978" t="s">
        <v>46748</v>
      </c>
      <c r="H5978" t="s">
        <v>20705</v>
      </c>
      <c r="I5978" t="s">
        <v>6124</v>
      </c>
      <c r="J5978" t="s">
        <v>20684</v>
      </c>
      <c r="K5978" t="s">
        <v>429</v>
      </c>
      <c r="L5978" t="s">
        <v>5802</v>
      </c>
      <c r="M5978" t="s">
        <v>6841</v>
      </c>
    </row>
    <row r="5979" spans="1:13">
      <c r="A5979" t="s">
        <v>909</v>
      </c>
      <c r="B5979" t="s">
        <v>909</v>
      </c>
      <c r="C5979" t="s">
        <v>2220</v>
      </c>
      <c r="D5979" t="s">
        <v>150</v>
      </c>
      <c r="E5979" t="s">
        <v>179</v>
      </c>
      <c r="F5979" t="s">
        <v>3</v>
      </c>
      <c r="G5979" t="s">
        <v>46749</v>
      </c>
      <c r="H5979" t="s">
        <v>20663</v>
      </c>
      <c r="I5979" t="s">
        <v>8472</v>
      </c>
      <c r="J5979" t="s">
        <v>21472</v>
      </c>
      <c r="K5979" t="s">
        <v>372</v>
      </c>
      <c r="L5979" t="s">
        <v>4088</v>
      </c>
      <c r="M5979" t="s">
        <v>14877</v>
      </c>
    </row>
    <row r="5980" spans="1:13">
      <c r="A5980" t="s">
        <v>909</v>
      </c>
      <c r="B5980" t="s">
        <v>909</v>
      </c>
      <c r="C5980" t="s">
        <v>2220</v>
      </c>
      <c r="D5980" t="s">
        <v>150</v>
      </c>
      <c r="E5980" t="s">
        <v>179</v>
      </c>
      <c r="F5980" t="s">
        <v>10</v>
      </c>
      <c r="G5980" t="s">
        <v>46750</v>
      </c>
      <c r="H5980" t="s">
        <v>20705</v>
      </c>
      <c r="I5980" t="s">
        <v>7170</v>
      </c>
      <c r="J5980" t="s">
        <v>20705</v>
      </c>
      <c r="K5980" t="s">
        <v>18452</v>
      </c>
      <c r="L5980" t="s">
        <v>5078</v>
      </c>
      <c r="M5980" t="s">
        <v>24911</v>
      </c>
    </row>
    <row r="5981" spans="1:13">
      <c r="A5981" t="s">
        <v>909</v>
      </c>
      <c r="B5981" t="s">
        <v>909</v>
      </c>
      <c r="C5981" t="s">
        <v>2220</v>
      </c>
      <c r="D5981" t="s">
        <v>150</v>
      </c>
      <c r="E5981" t="s">
        <v>179</v>
      </c>
      <c r="F5981" t="s">
        <v>4</v>
      </c>
      <c r="G5981" t="s">
        <v>46751</v>
      </c>
      <c r="H5981" t="s">
        <v>20684</v>
      </c>
      <c r="I5981" t="s">
        <v>16028</v>
      </c>
      <c r="J5981" t="s">
        <v>21472</v>
      </c>
      <c r="K5981" t="s">
        <v>372</v>
      </c>
      <c r="L5981" t="s">
        <v>2315</v>
      </c>
      <c r="M5981" t="s">
        <v>18994</v>
      </c>
    </row>
    <row r="5982" spans="1:13">
      <c r="A5982" t="s">
        <v>909</v>
      </c>
      <c r="B5982" t="s">
        <v>909</v>
      </c>
      <c r="C5982" t="s">
        <v>2220</v>
      </c>
      <c r="D5982" t="s">
        <v>150</v>
      </c>
      <c r="E5982" t="s">
        <v>179</v>
      </c>
      <c r="F5982" t="s">
        <v>11</v>
      </c>
      <c r="G5982" t="s">
        <v>46752</v>
      </c>
      <c r="H5982" t="s">
        <v>20684</v>
      </c>
      <c r="I5982" t="s">
        <v>16028</v>
      </c>
      <c r="J5982" t="s">
        <v>21472</v>
      </c>
      <c r="K5982" t="s">
        <v>372</v>
      </c>
      <c r="L5982" t="s">
        <v>2315</v>
      </c>
      <c r="M5982" t="s">
        <v>18994</v>
      </c>
    </row>
    <row r="5983" spans="1:13">
      <c r="A5983" t="s">
        <v>909</v>
      </c>
      <c r="B5983" t="s">
        <v>909</v>
      </c>
      <c r="C5983" t="s">
        <v>2220</v>
      </c>
      <c r="D5983" t="s">
        <v>150</v>
      </c>
      <c r="E5983" t="s">
        <v>179</v>
      </c>
      <c r="F5983" t="s">
        <v>20</v>
      </c>
      <c r="G5983" t="s">
        <v>46753</v>
      </c>
      <c r="H5983" t="s">
        <v>20663</v>
      </c>
      <c r="I5983" t="s">
        <v>8472</v>
      </c>
      <c r="J5983" t="s">
        <v>21472</v>
      </c>
      <c r="K5983" t="s">
        <v>372</v>
      </c>
      <c r="L5983" t="s">
        <v>3522</v>
      </c>
      <c r="M5983" t="s">
        <v>14877</v>
      </c>
    </row>
    <row r="5984" spans="1:13">
      <c r="A5984" t="s">
        <v>909</v>
      </c>
      <c r="B5984" t="s">
        <v>909</v>
      </c>
      <c r="C5984" t="s">
        <v>2220</v>
      </c>
      <c r="D5984" t="s">
        <v>150</v>
      </c>
      <c r="E5984" t="s">
        <v>188</v>
      </c>
      <c r="F5984" t="s">
        <v>10</v>
      </c>
      <c r="G5984" t="s">
        <v>46754</v>
      </c>
      <c r="H5984" t="s">
        <v>20841</v>
      </c>
      <c r="I5984" t="s">
        <v>11788</v>
      </c>
      <c r="J5984" t="s">
        <v>20764</v>
      </c>
      <c r="K5984" t="s">
        <v>25441</v>
      </c>
      <c r="L5984" t="s">
        <v>4689</v>
      </c>
      <c r="M5984" t="s">
        <v>46755</v>
      </c>
    </row>
    <row r="5985" spans="1:13">
      <c r="A5985" t="s">
        <v>909</v>
      </c>
      <c r="B5985" t="s">
        <v>909</v>
      </c>
      <c r="C5985" t="s">
        <v>2220</v>
      </c>
      <c r="D5985" t="s">
        <v>150</v>
      </c>
      <c r="E5985" t="s">
        <v>188</v>
      </c>
      <c r="F5985" t="s">
        <v>2</v>
      </c>
      <c r="G5985" t="s">
        <v>46756</v>
      </c>
      <c r="H5985" t="s">
        <v>20725</v>
      </c>
      <c r="I5985" t="s">
        <v>16100</v>
      </c>
      <c r="J5985" t="s">
        <v>20663</v>
      </c>
      <c r="K5985" t="s">
        <v>1351</v>
      </c>
      <c r="L5985" t="s">
        <v>2884</v>
      </c>
      <c r="M5985" t="s">
        <v>24935</v>
      </c>
    </row>
    <row r="5986" spans="1:13">
      <c r="A5986" t="s">
        <v>909</v>
      </c>
      <c r="B5986" t="s">
        <v>909</v>
      </c>
      <c r="C5986" t="s">
        <v>2220</v>
      </c>
      <c r="D5986" t="s">
        <v>150</v>
      </c>
      <c r="E5986" t="s">
        <v>197</v>
      </c>
      <c r="F5986" t="s">
        <v>3</v>
      </c>
      <c r="G5986" t="s">
        <v>46757</v>
      </c>
      <c r="H5986" t="s">
        <v>20684</v>
      </c>
      <c r="I5986" t="s">
        <v>16028</v>
      </c>
      <c r="J5986" t="s">
        <v>20663</v>
      </c>
      <c r="K5986" t="s">
        <v>1351</v>
      </c>
      <c r="L5986" t="s">
        <v>2172</v>
      </c>
      <c r="M5986" t="s">
        <v>16337</v>
      </c>
    </row>
    <row r="5987" spans="1:13">
      <c r="A5987" t="s">
        <v>909</v>
      </c>
      <c r="B5987" t="s">
        <v>909</v>
      </c>
      <c r="C5987" t="s">
        <v>2220</v>
      </c>
      <c r="D5987" t="s">
        <v>150</v>
      </c>
      <c r="E5987" t="s">
        <v>197</v>
      </c>
      <c r="F5987" t="s">
        <v>10</v>
      </c>
      <c r="G5987" t="s">
        <v>46758</v>
      </c>
      <c r="H5987" t="s">
        <v>20764</v>
      </c>
      <c r="I5987" t="s">
        <v>9183</v>
      </c>
      <c r="J5987" t="s">
        <v>20705</v>
      </c>
      <c r="K5987" t="s">
        <v>18452</v>
      </c>
      <c r="L5987" t="s">
        <v>1245</v>
      </c>
      <c r="M5987" t="s">
        <v>25151</v>
      </c>
    </row>
    <row r="5988" spans="1:13">
      <c r="A5988" t="s">
        <v>909</v>
      </c>
      <c r="B5988" t="s">
        <v>909</v>
      </c>
      <c r="C5988" t="s">
        <v>2220</v>
      </c>
      <c r="D5988" t="s">
        <v>150</v>
      </c>
      <c r="E5988" t="s">
        <v>197</v>
      </c>
      <c r="F5988" t="s">
        <v>2</v>
      </c>
      <c r="G5988" t="s">
        <v>46759</v>
      </c>
      <c r="H5988" t="s">
        <v>20745</v>
      </c>
      <c r="I5988" t="s">
        <v>14338</v>
      </c>
      <c r="J5988" t="s">
        <v>20705</v>
      </c>
      <c r="K5988" t="s">
        <v>18452</v>
      </c>
      <c r="L5988" t="s">
        <v>2900</v>
      </c>
      <c r="M5988" t="s">
        <v>27424</v>
      </c>
    </row>
    <row r="5989" spans="1:13">
      <c r="A5989" t="s">
        <v>909</v>
      </c>
      <c r="B5989" t="s">
        <v>909</v>
      </c>
      <c r="C5989" t="s">
        <v>2220</v>
      </c>
      <c r="D5989" t="s">
        <v>150</v>
      </c>
      <c r="E5989" t="s">
        <v>197</v>
      </c>
      <c r="F5989" t="s">
        <v>11</v>
      </c>
      <c r="G5989" t="s">
        <v>46760</v>
      </c>
      <c r="H5989" t="s">
        <v>20663</v>
      </c>
      <c r="I5989" t="s">
        <v>8472</v>
      </c>
      <c r="J5989" t="s">
        <v>21472</v>
      </c>
      <c r="K5989" t="s">
        <v>372</v>
      </c>
      <c r="L5989" t="s">
        <v>2172</v>
      </c>
      <c r="M5989" t="s">
        <v>1276</v>
      </c>
    </row>
    <row r="5990" spans="1:13">
      <c r="A5990" t="s">
        <v>909</v>
      </c>
      <c r="B5990" t="s">
        <v>909</v>
      </c>
      <c r="C5990" t="s">
        <v>2220</v>
      </c>
      <c r="D5990" t="s">
        <v>150</v>
      </c>
      <c r="E5990" t="s">
        <v>206</v>
      </c>
      <c r="F5990" t="s">
        <v>3</v>
      </c>
      <c r="G5990" t="s">
        <v>46761</v>
      </c>
      <c r="H5990" t="s">
        <v>20705</v>
      </c>
      <c r="I5990" t="s">
        <v>7170</v>
      </c>
      <c r="J5990" t="s">
        <v>20705</v>
      </c>
      <c r="K5990" t="s">
        <v>18452</v>
      </c>
      <c r="L5990" t="s">
        <v>375</v>
      </c>
      <c r="M5990" t="s">
        <v>29129</v>
      </c>
    </row>
    <row r="5991" spans="1:13">
      <c r="A5991" t="s">
        <v>909</v>
      </c>
      <c r="B5991" t="s">
        <v>909</v>
      </c>
      <c r="C5991" t="s">
        <v>2220</v>
      </c>
      <c r="D5991" t="s">
        <v>150</v>
      </c>
      <c r="E5991" t="s">
        <v>206</v>
      </c>
      <c r="F5991" t="s">
        <v>10</v>
      </c>
      <c r="G5991" t="s">
        <v>46762</v>
      </c>
      <c r="H5991" t="s">
        <v>20725</v>
      </c>
      <c r="I5991" t="s">
        <v>16100</v>
      </c>
      <c r="J5991" t="s">
        <v>20684</v>
      </c>
      <c r="K5991" t="s">
        <v>15432</v>
      </c>
      <c r="L5991" t="s">
        <v>4730</v>
      </c>
      <c r="M5991" t="s">
        <v>373</v>
      </c>
    </row>
    <row r="5992" spans="1:13">
      <c r="A5992" t="s">
        <v>909</v>
      </c>
      <c r="B5992" t="s">
        <v>909</v>
      </c>
      <c r="C5992" t="s">
        <v>2220</v>
      </c>
      <c r="D5992" t="s">
        <v>150</v>
      </c>
      <c r="E5992" t="s">
        <v>206</v>
      </c>
      <c r="F5992" t="s">
        <v>4</v>
      </c>
      <c r="G5992" t="s">
        <v>46763</v>
      </c>
      <c r="H5992" t="s">
        <v>20663</v>
      </c>
      <c r="I5992" t="s">
        <v>8472</v>
      </c>
      <c r="J5992" t="s">
        <v>21472</v>
      </c>
      <c r="K5992" t="s">
        <v>372</v>
      </c>
      <c r="L5992" t="s">
        <v>2172</v>
      </c>
      <c r="M5992" t="s">
        <v>429</v>
      </c>
    </row>
    <row r="5993" spans="1:13">
      <c r="A5993" t="s">
        <v>909</v>
      </c>
      <c r="B5993" t="s">
        <v>909</v>
      </c>
      <c r="C5993" t="s">
        <v>2220</v>
      </c>
      <c r="D5993" t="s">
        <v>151</v>
      </c>
      <c r="E5993" t="s">
        <v>214</v>
      </c>
      <c r="F5993" t="s">
        <v>3</v>
      </c>
      <c r="G5993" t="s">
        <v>46764</v>
      </c>
      <c r="H5993" t="s">
        <v>20705</v>
      </c>
      <c r="I5993" t="s">
        <v>39451</v>
      </c>
      <c r="J5993" t="s">
        <v>20663</v>
      </c>
      <c r="K5993" t="s">
        <v>11228</v>
      </c>
      <c r="L5993" t="s">
        <v>3130</v>
      </c>
      <c r="M5993" t="s">
        <v>9135</v>
      </c>
    </row>
    <row r="5994" spans="1:13">
      <c r="A5994" t="s">
        <v>909</v>
      </c>
      <c r="B5994" t="s">
        <v>909</v>
      </c>
      <c r="C5994" t="s">
        <v>2220</v>
      </c>
      <c r="D5994" t="s">
        <v>151</v>
      </c>
      <c r="E5994" t="s">
        <v>214</v>
      </c>
      <c r="F5994" t="s">
        <v>10</v>
      </c>
      <c r="G5994" t="s">
        <v>46765</v>
      </c>
      <c r="H5994" t="s">
        <v>21019</v>
      </c>
      <c r="I5994" t="s">
        <v>46766</v>
      </c>
      <c r="J5994" t="s">
        <v>20937</v>
      </c>
      <c r="K5994" t="s">
        <v>34838</v>
      </c>
      <c r="L5994" t="s">
        <v>46767</v>
      </c>
      <c r="M5994" t="s">
        <v>32003</v>
      </c>
    </row>
    <row r="5995" spans="1:13">
      <c r="A5995" t="s">
        <v>909</v>
      </c>
      <c r="B5995" t="s">
        <v>909</v>
      </c>
      <c r="C5995" t="s">
        <v>2220</v>
      </c>
      <c r="D5995" t="s">
        <v>151</v>
      </c>
      <c r="E5995" t="s">
        <v>214</v>
      </c>
      <c r="F5995" t="s">
        <v>2</v>
      </c>
      <c r="G5995" t="s">
        <v>46768</v>
      </c>
      <c r="H5995" t="s">
        <v>21019</v>
      </c>
      <c r="I5995" t="s">
        <v>46766</v>
      </c>
      <c r="J5995" t="s">
        <v>20915</v>
      </c>
      <c r="K5995" t="s">
        <v>6862</v>
      </c>
      <c r="L5995" t="s">
        <v>46769</v>
      </c>
      <c r="M5995" t="s">
        <v>32003</v>
      </c>
    </row>
    <row r="5996" spans="1:13">
      <c r="A5996" t="s">
        <v>909</v>
      </c>
      <c r="B5996" t="s">
        <v>909</v>
      </c>
      <c r="C5996" t="s">
        <v>2220</v>
      </c>
      <c r="D5996" t="s">
        <v>151</v>
      </c>
      <c r="E5996" t="s">
        <v>214</v>
      </c>
      <c r="F5996" t="s">
        <v>4</v>
      </c>
      <c r="G5996" t="s">
        <v>46770</v>
      </c>
      <c r="H5996" t="s">
        <v>20879</v>
      </c>
      <c r="I5996" t="s">
        <v>46771</v>
      </c>
      <c r="J5996" t="s">
        <v>20705</v>
      </c>
      <c r="K5996" t="s">
        <v>46772</v>
      </c>
      <c r="L5996" t="s">
        <v>2884</v>
      </c>
      <c r="M5996" t="s">
        <v>44074</v>
      </c>
    </row>
    <row r="5997" spans="1:13">
      <c r="A5997" t="s">
        <v>909</v>
      </c>
      <c r="B5997" t="s">
        <v>909</v>
      </c>
      <c r="C5997" t="s">
        <v>2220</v>
      </c>
      <c r="D5997" t="s">
        <v>151</v>
      </c>
      <c r="E5997" t="s">
        <v>214</v>
      </c>
      <c r="F5997" t="s">
        <v>11</v>
      </c>
      <c r="G5997" t="s">
        <v>46773</v>
      </c>
      <c r="H5997" t="s">
        <v>20841</v>
      </c>
      <c r="I5997" t="s">
        <v>46774</v>
      </c>
      <c r="J5997" t="s">
        <v>20684</v>
      </c>
      <c r="K5997" t="s">
        <v>14399</v>
      </c>
      <c r="L5997" t="s">
        <v>2900</v>
      </c>
      <c r="M5997" t="s">
        <v>5156</v>
      </c>
    </row>
    <row r="5998" spans="1:13">
      <c r="A5998" t="s">
        <v>909</v>
      </c>
      <c r="B5998" t="s">
        <v>909</v>
      </c>
      <c r="C5998" t="s">
        <v>2220</v>
      </c>
      <c r="D5998" t="s">
        <v>151</v>
      </c>
      <c r="E5998" t="s">
        <v>214</v>
      </c>
      <c r="F5998" t="s">
        <v>20</v>
      </c>
      <c r="G5998" t="s">
        <v>46775</v>
      </c>
      <c r="H5998" t="s">
        <v>20725</v>
      </c>
      <c r="I5998" t="s">
        <v>46776</v>
      </c>
      <c r="J5998" t="s">
        <v>20705</v>
      </c>
      <c r="K5998" t="s">
        <v>46772</v>
      </c>
      <c r="L5998" t="s">
        <v>2773</v>
      </c>
      <c r="M5998" t="s">
        <v>34284</v>
      </c>
    </row>
    <row r="5999" spans="1:13">
      <c r="A5999" t="s">
        <v>909</v>
      </c>
      <c r="B5999" t="s">
        <v>909</v>
      </c>
      <c r="C5999" t="s">
        <v>2220</v>
      </c>
      <c r="D5999" t="s">
        <v>151</v>
      </c>
      <c r="E5999" t="s">
        <v>222</v>
      </c>
      <c r="F5999" t="s">
        <v>3</v>
      </c>
      <c r="G5999" t="s">
        <v>46777</v>
      </c>
      <c r="H5999" t="s">
        <v>20803</v>
      </c>
      <c r="I5999" t="s">
        <v>46778</v>
      </c>
      <c r="J5999" t="s">
        <v>20784</v>
      </c>
      <c r="K5999" t="s">
        <v>45840</v>
      </c>
      <c r="L5999" t="s">
        <v>1054</v>
      </c>
      <c r="M5999" t="s">
        <v>28135</v>
      </c>
    </row>
    <row r="6000" spans="1:13">
      <c r="A6000" t="s">
        <v>909</v>
      </c>
      <c r="B6000" t="s">
        <v>909</v>
      </c>
      <c r="C6000" t="s">
        <v>2220</v>
      </c>
      <c r="D6000" t="s">
        <v>151</v>
      </c>
      <c r="E6000" t="s">
        <v>222</v>
      </c>
      <c r="F6000" t="s">
        <v>10</v>
      </c>
      <c r="G6000" t="s">
        <v>46779</v>
      </c>
      <c r="H6000" t="s">
        <v>21138</v>
      </c>
      <c r="I6000" t="s">
        <v>46780</v>
      </c>
      <c r="J6000" t="s">
        <v>21031</v>
      </c>
      <c r="K6000" t="s">
        <v>46781</v>
      </c>
      <c r="L6000" t="s">
        <v>46782</v>
      </c>
      <c r="M6000" t="s">
        <v>31712</v>
      </c>
    </row>
    <row r="6001" spans="1:13">
      <c r="A6001" t="s">
        <v>909</v>
      </c>
      <c r="B6001" t="s">
        <v>909</v>
      </c>
      <c r="C6001" t="s">
        <v>2220</v>
      </c>
      <c r="D6001" t="s">
        <v>151</v>
      </c>
      <c r="E6001" t="s">
        <v>222</v>
      </c>
      <c r="F6001" t="s">
        <v>2</v>
      </c>
      <c r="G6001" t="s">
        <v>46783</v>
      </c>
      <c r="H6001" t="s">
        <v>20974</v>
      </c>
      <c r="I6001" t="s">
        <v>46784</v>
      </c>
      <c r="J6001" t="s">
        <v>20822</v>
      </c>
      <c r="K6001" t="s">
        <v>46785</v>
      </c>
      <c r="L6001" t="s">
        <v>3647</v>
      </c>
      <c r="M6001" t="s">
        <v>28203</v>
      </c>
    </row>
    <row r="6002" spans="1:13">
      <c r="A6002" t="s">
        <v>909</v>
      </c>
      <c r="B6002" t="s">
        <v>909</v>
      </c>
      <c r="C6002" t="s">
        <v>2220</v>
      </c>
      <c r="D6002" t="s">
        <v>151</v>
      </c>
      <c r="E6002" t="s">
        <v>222</v>
      </c>
      <c r="F6002" t="s">
        <v>4</v>
      </c>
      <c r="G6002" t="s">
        <v>46786</v>
      </c>
      <c r="H6002" t="s">
        <v>20879</v>
      </c>
      <c r="I6002" t="s">
        <v>46771</v>
      </c>
      <c r="J6002" t="s">
        <v>20705</v>
      </c>
      <c r="K6002" t="s">
        <v>46772</v>
      </c>
      <c r="L6002" t="s">
        <v>2884</v>
      </c>
      <c r="M6002" t="s">
        <v>13890</v>
      </c>
    </row>
    <row r="6003" spans="1:13">
      <c r="A6003" t="s">
        <v>909</v>
      </c>
      <c r="B6003" t="s">
        <v>909</v>
      </c>
      <c r="C6003" t="s">
        <v>2220</v>
      </c>
      <c r="D6003" t="s">
        <v>151</v>
      </c>
      <c r="E6003" t="s">
        <v>222</v>
      </c>
      <c r="F6003" t="s">
        <v>11</v>
      </c>
      <c r="G6003" t="s">
        <v>46787</v>
      </c>
      <c r="H6003" t="s">
        <v>20784</v>
      </c>
      <c r="I6003" t="s">
        <v>46788</v>
      </c>
      <c r="J6003" t="s">
        <v>20684</v>
      </c>
      <c r="K6003" t="s">
        <v>14399</v>
      </c>
      <c r="L6003" t="s">
        <v>7483</v>
      </c>
      <c r="M6003" t="s">
        <v>13914</v>
      </c>
    </row>
    <row r="6004" spans="1:13">
      <c r="A6004" t="s">
        <v>909</v>
      </c>
      <c r="B6004" t="s">
        <v>909</v>
      </c>
      <c r="C6004" t="s">
        <v>2220</v>
      </c>
      <c r="D6004" t="s">
        <v>151</v>
      </c>
      <c r="E6004" t="s">
        <v>222</v>
      </c>
      <c r="F6004" t="s">
        <v>20</v>
      </c>
      <c r="G6004" t="s">
        <v>46789</v>
      </c>
      <c r="H6004" t="s">
        <v>20705</v>
      </c>
      <c r="I6004" t="s">
        <v>39451</v>
      </c>
      <c r="J6004" t="s">
        <v>21472</v>
      </c>
      <c r="K6004" t="s">
        <v>372</v>
      </c>
      <c r="L6004" t="s">
        <v>2292</v>
      </c>
      <c r="M6004" t="s">
        <v>13876</v>
      </c>
    </row>
    <row r="6005" spans="1:13">
      <c r="A6005" t="s">
        <v>909</v>
      </c>
      <c r="B6005" t="s">
        <v>909</v>
      </c>
      <c r="C6005" t="s">
        <v>2220</v>
      </c>
      <c r="D6005" t="s">
        <v>151</v>
      </c>
      <c r="E6005" t="s">
        <v>230</v>
      </c>
      <c r="F6005" t="s">
        <v>3</v>
      </c>
      <c r="G6005" t="s">
        <v>46790</v>
      </c>
      <c r="H6005" t="s">
        <v>20897</v>
      </c>
      <c r="I6005" t="s">
        <v>46791</v>
      </c>
      <c r="J6005" t="s">
        <v>20822</v>
      </c>
      <c r="K6005" t="s">
        <v>46785</v>
      </c>
      <c r="L6005" t="s">
        <v>4590</v>
      </c>
      <c r="M6005" t="s">
        <v>26460</v>
      </c>
    </row>
    <row r="6006" spans="1:13">
      <c r="A6006" t="s">
        <v>909</v>
      </c>
      <c r="B6006" t="s">
        <v>909</v>
      </c>
      <c r="C6006" t="s">
        <v>2220</v>
      </c>
      <c r="D6006" t="s">
        <v>151</v>
      </c>
      <c r="E6006" t="s">
        <v>230</v>
      </c>
      <c r="F6006" t="s">
        <v>10</v>
      </c>
      <c r="G6006" t="s">
        <v>46792</v>
      </c>
      <c r="H6006" t="s">
        <v>21138</v>
      </c>
      <c r="I6006" t="s">
        <v>46780</v>
      </c>
      <c r="J6006" t="s">
        <v>21031</v>
      </c>
      <c r="K6006" t="s">
        <v>46781</v>
      </c>
      <c r="L6006" t="s">
        <v>46782</v>
      </c>
      <c r="M6006" t="s">
        <v>29217</v>
      </c>
    </row>
    <row r="6007" spans="1:13">
      <c r="A6007" t="s">
        <v>909</v>
      </c>
      <c r="B6007" t="s">
        <v>909</v>
      </c>
      <c r="C6007" t="s">
        <v>2220</v>
      </c>
      <c r="D6007" t="s">
        <v>151</v>
      </c>
      <c r="E6007" t="s">
        <v>230</v>
      </c>
      <c r="F6007" t="s">
        <v>2</v>
      </c>
      <c r="G6007" t="s">
        <v>46793</v>
      </c>
      <c r="H6007" t="s">
        <v>20967</v>
      </c>
      <c r="I6007" t="s">
        <v>46794</v>
      </c>
      <c r="J6007" t="s">
        <v>20841</v>
      </c>
      <c r="K6007" t="s">
        <v>25651</v>
      </c>
      <c r="L6007" t="s">
        <v>14752</v>
      </c>
      <c r="M6007" t="s">
        <v>46795</v>
      </c>
    </row>
    <row r="6008" spans="1:13">
      <c r="A6008" t="s">
        <v>909</v>
      </c>
      <c r="B6008" t="s">
        <v>909</v>
      </c>
      <c r="C6008" t="s">
        <v>2220</v>
      </c>
      <c r="D6008" t="s">
        <v>151</v>
      </c>
      <c r="E6008" t="s">
        <v>230</v>
      </c>
      <c r="F6008" t="s">
        <v>4</v>
      </c>
      <c r="G6008" t="s">
        <v>46796</v>
      </c>
      <c r="H6008" t="s">
        <v>20684</v>
      </c>
      <c r="I6008" t="s">
        <v>46797</v>
      </c>
      <c r="J6008" t="s">
        <v>21472</v>
      </c>
      <c r="K6008" t="s">
        <v>372</v>
      </c>
      <c r="L6008" t="s">
        <v>13802</v>
      </c>
      <c r="M6008" t="s">
        <v>11789</v>
      </c>
    </row>
    <row r="6009" spans="1:13">
      <c r="A6009" t="s">
        <v>909</v>
      </c>
      <c r="B6009" t="s">
        <v>909</v>
      </c>
      <c r="C6009" t="s">
        <v>2220</v>
      </c>
      <c r="D6009" t="s">
        <v>151</v>
      </c>
      <c r="E6009" t="s">
        <v>230</v>
      </c>
      <c r="F6009" t="s">
        <v>20</v>
      </c>
      <c r="G6009" t="s">
        <v>46798</v>
      </c>
      <c r="H6009" t="s">
        <v>20684</v>
      </c>
      <c r="I6009" t="s">
        <v>46797</v>
      </c>
      <c r="J6009" t="s">
        <v>21472</v>
      </c>
      <c r="K6009" t="s">
        <v>372</v>
      </c>
      <c r="L6009" t="s">
        <v>471</v>
      </c>
      <c r="M6009" t="s">
        <v>11789</v>
      </c>
    </row>
    <row r="6010" spans="1:13">
      <c r="A6010" t="s">
        <v>909</v>
      </c>
      <c r="B6010" t="s">
        <v>909</v>
      </c>
      <c r="C6010" t="s">
        <v>2220</v>
      </c>
      <c r="D6010" t="s">
        <v>151</v>
      </c>
      <c r="E6010" t="s">
        <v>238</v>
      </c>
      <c r="F6010" t="s">
        <v>3</v>
      </c>
      <c r="G6010" t="s">
        <v>46799</v>
      </c>
      <c r="H6010" t="s">
        <v>20879</v>
      </c>
      <c r="I6010" t="s">
        <v>46771</v>
      </c>
      <c r="J6010" t="s">
        <v>20822</v>
      </c>
      <c r="K6010" t="s">
        <v>46785</v>
      </c>
      <c r="L6010" t="s">
        <v>2172</v>
      </c>
      <c r="M6010" t="s">
        <v>29129</v>
      </c>
    </row>
    <row r="6011" spans="1:13">
      <c r="A6011" t="s">
        <v>909</v>
      </c>
      <c r="B6011" t="s">
        <v>909</v>
      </c>
      <c r="C6011" t="s">
        <v>2220</v>
      </c>
      <c r="D6011" t="s">
        <v>151</v>
      </c>
      <c r="E6011" t="s">
        <v>238</v>
      </c>
      <c r="F6011" t="s">
        <v>10</v>
      </c>
      <c r="G6011" t="s">
        <v>46800</v>
      </c>
      <c r="H6011" t="s">
        <v>20897</v>
      </c>
      <c r="I6011" t="s">
        <v>46791</v>
      </c>
      <c r="J6011" t="s">
        <v>20822</v>
      </c>
      <c r="K6011" t="s">
        <v>46785</v>
      </c>
      <c r="L6011" t="s">
        <v>46801</v>
      </c>
      <c r="M6011" t="s">
        <v>36170</v>
      </c>
    </row>
    <row r="6012" spans="1:13">
      <c r="A6012" t="s">
        <v>909</v>
      </c>
      <c r="B6012" t="s">
        <v>909</v>
      </c>
      <c r="C6012" t="s">
        <v>2220</v>
      </c>
      <c r="D6012" t="s">
        <v>151</v>
      </c>
      <c r="E6012" t="s">
        <v>238</v>
      </c>
      <c r="F6012" t="s">
        <v>2</v>
      </c>
      <c r="G6012" t="s">
        <v>46802</v>
      </c>
      <c r="H6012" t="s">
        <v>20725</v>
      </c>
      <c r="I6012" t="s">
        <v>46776</v>
      </c>
      <c r="J6012" t="s">
        <v>20663</v>
      </c>
      <c r="K6012" t="s">
        <v>11228</v>
      </c>
      <c r="L6012" t="s">
        <v>21889</v>
      </c>
      <c r="M6012" t="s">
        <v>429</v>
      </c>
    </row>
    <row r="6013" spans="1:13">
      <c r="A6013" t="s">
        <v>909</v>
      </c>
      <c r="B6013" t="s">
        <v>909</v>
      </c>
      <c r="C6013" t="s">
        <v>2220</v>
      </c>
      <c r="D6013" t="s">
        <v>151</v>
      </c>
      <c r="E6013" t="s">
        <v>238</v>
      </c>
      <c r="F6013" t="s">
        <v>4</v>
      </c>
      <c r="G6013" t="s">
        <v>46803</v>
      </c>
      <c r="H6013" t="s">
        <v>20663</v>
      </c>
      <c r="I6013" t="s">
        <v>39460</v>
      </c>
      <c r="J6013" t="s">
        <v>21472</v>
      </c>
      <c r="K6013" t="s">
        <v>372</v>
      </c>
      <c r="L6013" t="s">
        <v>17953</v>
      </c>
      <c r="M6013" t="s">
        <v>1345</v>
      </c>
    </row>
    <row r="6014" spans="1:13">
      <c r="A6014" t="s">
        <v>909</v>
      </c>
      <c r="B6014" t="s">
        <v>909</v>
      </c>
      <c r="C6014" t="s">
        <v>2220</v>
      </c>
      <c r="D6014" t="s">
        <v>151</v>
      </c>
      <c r="E6014" t="s">
        <v>238</v>
      </c>
      <c r="F6014" t="s">
        <v>11</v>
      </c>
      <c r="G6014" t="s">
        <v>46804</v>
      </c>
      <c r="H6014" t="s">
        <v>20663</v>
      </c>
      <c r="I6014" t="s">
        <v>39460</v>
      </c>
      <c r="J6014" t="s">
        <v>21472</v>
      </c>
      <c r="K6014" t="s">
        <v>372</v>
      </c>
      <c r="L6014" t="s">
        <v>16751</v>
      </c>
      <c r="M6014" t="s">
        <v>1345</v>
      </c>
    </row>
    <row r="6015" spans="1:13">
      <c r="A6015" t="s">
        <v>909</v>
      </c>
      <c r="B6015" t="s">
        <v>909</v>
      </c>
      <c r="C6015" t="s">
        <v>2220</v>
      </c>
      <c r="D6015" t="s">
        <v>151</v>
      </c>
      <c r="E6015" t="s">
        <v>238</v>
      </c>
      <c r="F6015" t="s">
        <v>20</v>
      </c>
      <c r="G6015" t="s">
        <v>46805</v>
      </c>
      <c r="H6015" t="s">
        <v>20663</v>
      </c>
      <c r="I6015" t="s">
        <v>39460</v>
      </c>
      <c r="J6015" t="s">
        <v>21472</v>
      </c>
      <c r="K6015" t="s">
        <v>372</v>
      </c>
      <c r="L6015" t="s">
        <v>3332</v>
      </c>
      <c r="M6015" t="s">
        <v>1345</v>
      </c>
    </row>
    <row r="6016" spans="1:13">
      <c r="A6016" t="s">
        <v>909</v>
      </c>
      <c r="B6016" t="s">
        <v>909</v>
      </c>
      <c r="C6016" t="s">
        <v>2220</v>
      </c>
      <c r="D6016" t="s">
        <v>152</v>
      </c>
      <c r="E6016" t="s">
        <v>246</v>
      </c>
      <c r="F6016" t="s">
        <v>3</v>
      </c>
      <c r="G6016" t="s">
        <v>46806</v>
      </c>
      <c r="H6016" t="s">
        <v>20705</v>
      </c>
      <c r="I6016" t="s">
        <v>39451</v>
      </c>
      <c r="J6016" t="s">
        <v>20684</v>
      </c>
      <c r="K6016" t="s">
        <v>14399</v>
      </c>
      <c r="L6016" t="s">
        <v>3130</v>
      </c>
      <c r="M6016" t="s">
        <v>9352</v>
      </c>
    </row>
    <row r="6017" spans="1:13">
      <c r="A6017" t="s">
        <v>909</v>
      </c>
      <c r="B6017" t="s">
        <v>909</v>
      </c>
      <c r="C6017" t="s">
        <v>2220</v>
      </c>
      <c r="D6017" t="s">
        <v>152</v>
      </c>
      <c r="E6017" t="s">
        <v>246</v>
      </c>
      <c r="F6017" t="s">
        <v>10</v>
      </c>
      <c r="G6017" t="s">
        <v>46807</v>
      </c>
      <c r="H6017" t="s">
        <v>21019</v>
      </c>
      <c r="I6017" t="s">
        <v>46766</v>
      </c>
      <c r="J6017" t="s">
        <v>20938</v>
      </c>
      <c r="K6017" t="s">
        <v>46808</v>
      </c>
      <c r="L6017" t="s">
        <v>46767</v>
      </c>
      <c r="M6017" t="s">
        <v>24911</v>
      </c>
    </row>
    <row r="6018" spans="1:13">
      <c r="A6018" t="s">
        <v>909</v>
      </c>
      <c r="B6018" t="s">
        <v>909</v>
      </c>
      <c r="C6018" t="s">
        <v>2220</v>
      </c>
      <c r="D6018" t="s">
        <v>152</v>
      </c>
      <c r="E6018" t="s">
        <v>246</v>
      </c>
      <c r="F6018" t="s">
        <v>2</v>
      </c>
      <c r="G6018" t="s">
        <v>46809</v>
      </c>
      <c r="H6018" t="s">
        <v>20939</v>
      </c>
      <c r="I6018" t="s">
        <v>46810</v>
      </c>
      <c r="J6018" t="s">
        <v>20860</v>
      </c>
      <c r="K6018" t="s">
        <v>46811</v>
      </c>
      <c r="L6018" t="s">
        <v>46812</v>
      </c>
      <c r="M6018" t="s">
        <v>26500</v>
      </c>
    </row>
    <row r="6019" spans="1:13">
      <c r="A6019" t="s">
        <v>909</v>
      </c>
      <c r="B6019" t="s">
        <v>909</v>
      </c>
      <c r="C6019" t="s">
        <v>2220</v>
      </c>
      <c r="D6019" t="s">
        <v>152</v>
      </c>
      <c r="E6019" t="s">
        <v>246</v>
      </c>
      <c r="F6019" t="s">
        <v>4</v>
      </c>
      <c r="G6019" t="s">
        <v>46813</v>
      </c>
      <c r="H6019" t="s">
        <v>20879</v>
      </c>
      <c r="I6019" t="s">
        <v>46771</v>
      </c>
      <c r="J6019" t="s">
        <v>20725</v>
      </c>
      <c r="K6019" t="s">
        <v>11219</v>
      </c>
      <c r="L6019" t="s">
        <v>2884</v>
      </c>
      <c r="M6019" t="s">
        <v>16849</v>
      </c>
    </row>
    <row r="6020" spans="1:13">
      <c r="A6020" t="s">
        <v>909</v>
      </c>
      <c r="B6020" t="s">
        <v>909</v>
      </c>
      <c r="C6020" t="s">
        <v>2220</v>
      </c>
      <c r="D6020" t="s">
        <v>152</v>
      </c>
      <c r="E6020" t="s">
        <v>246</v>
      </c>
      <c r="F6020" t="s">
        <v>11</v>
      </c>
      <c r="G6020" t="s">
        <v>46814</v>
      </c>
      <c r="H6020" t="s">
        <v>20822</v>
      </c>
      <c r="I6020" t="s">
        <v>46815</v>
      </c>
      <c r="J6020" t="s">
        <v>20663</v>
      </c>
      <c r="K6020" t="s">
        <v>11228</v>
      </c>
      <c r="L6020" t="s">
        <v>375</v>
      </c>
      <c r="M6020" t="s">
        <v>429</v>
      </c>
    </row>
    <row r="6021" spans="1:13">
      <c r="A6021" t="s">
        <v>909</v>
      </c>
      <c r="B6021" t="s">
        <v>909</v>
      </c>
      <c r="C6021" t="s">
        <v>2220</v>
      </c>
      <c r="D6021" t="s">
        <v>152</v>
      </c>
      <c r="E6021" t="s">
        <v>246</v>
      </c>
      <c r="F6021" t="s">
        <v>20</v>
      </c>
      <c r="G6021" t="s">
        <v>46816</v>
      </c>
      <c r="H6021" t="s">
        <v>20684</v>
      </c>
      <c r="I6021" t="s">
        <v>46797</v>
      </c>
      <c r="J6021" t="s">
        <v>20684</v>
      </c>
      <c r="K6021" t="s">
        <v>14399</v>
      </c>
      <c r="L6021" t="s">
        <v>471</v>
      </c>
      <c r="M6021" t="s">
        <v>12481</v>
      </c>
    </row>
    <row r="6022" spans="1:13">
      <c r="A6022" t="s">
        <v>909</v>
      </c>
      <c r="B6022" t="s">
        <v>909</v>
      </c>
      <c r="C6022" t="s">
        <v>2220</v>
      </c>
      <c r="D6022" t="s">
        <v>152</v>
      </c>
      <c r="E6022" t="s">
        <v>254</v>
      </c>
      <c r="F6022" t="s">
        <v>3</v>
      </c>
      <c r="G6022" t="s">
        <v>46817</v>
      </c>
      <c r="H6022" t="s">
        <v>20841</v>
      </c>
      <c r="I6022" t="s">
        <v>46774</v>
      </c>
      <c r="J6022" t="s">
        <v>20784</v>
      </c>
      <c r="K6022" t="s">
        <v>45840</v>
      </c>
      <c r="L6022" t="s">
        <v>791</v>
      </c>
      <c r="M6022" t="s">
        <v>16733</v>
      </c>
    </row>
    <row r="6023" spans="1:13">
      <c r="A6023" t="s">
        <v>909</v>
      </c>
      <c r="B6023" t="s">
        <v>909</v>
      </c>
      <c r="C6023" t="s">
        <v>2220</v>
      </c>
      <c r="D6023" t="s">
        <v>152</v>
      </c>
      <c r="E6023" t="s">
        <v>254</v>
      </c>
      <c r="F6023" t="s">
        <v>10</v>
      </c>
      <c r="G6023" t="s">
        <v>46818</v>
      </c>
      <c r="H6023" t="s">
        <v>21097</v>
      </c>
      <c r="I6023" t="s">
        <v>46819</v>
      </c>
      <c r="J6023" t="s">
        <v>20937</v>
      </c>
      <c r="K6023" t="s">
        <v>34838</v>
      </c>
      <c r="L6023" t="s">
        <v>2846</v>
      </c>
      <c r="M6023" t="s">
        <v>32530</v>
      </c>
    </row>
    <row r="6024" spans="1:13">
      <c r="A6024" t="s">
        <v>909</v>
      </c>
      <c r="B6024" t="s">
        <v>909</v>
      </c>
      <c r="C6024" t="s">
        <v>2220</v>
      </c>
      <c r="D6024" t="s">
        <v>152</v>
      </c>
      <c r="E6024" t="s">
        <v>254</v>
      </c>
      <c r="F6024" t="s">
        <v>2</v>
      </c>
      <c r="G6024" t="s">
        <v>46820</v>
      </c>
      <c r="H6024" t="s">
        <v>20974</v>
      </c>
      <c r="I6024" t="s">
        <v>46784</v>
      </c>
      <c r="J6024" t="s">
        <v>20879</v>
      </c>
      <c r="K6024" t="s">
        <v>46821</v>
      </c>
      <c r="L6024" t="s">
        <v>3647</v>
      </c>
      <c r="M6024" t="s">
        <v>26404</v>
      </c>
    </row>
    <row r="6025" spans="1:13">
      <c r="A6025" t="s">
        <v>909</v>
      </c>
      <c r="B6025" t="s">
        <v>909</v>
      </c>
      <c r="C6025" t="s">
        <v>2220</v>
      </c>
      <c r="D6025" t="s">
        <v>152</v>
      </c>
      <c r="E6025" t="s">
        <v>254</v>
      </c>
      <c r="F6025" t="s">
        <v>4</v>
      </c>
      <c r="G6025" t="s">
        <v>46822</v>
      </c>
      <c r="H6025" t="s">
        <v>20822</v>
      </c>
      <c r="I6025" t="s">
        <v>46815</v>
      </c>
      <c r="J6025" t="s">
        <v>20684</v>
      </c>
      <c r="K6025" t="s">
        <v>14399</v>
      </c>
      <c r="L6025" t="s">
        <v>2172</v>
      </c>
      <c r="M6025" t="s">
        <v>46823</v>
      </c>
    </row>
    <row r="6026" spans="1:13">
      <c r="A6026" t="s">
        <v>909</v>
      </c>
      <c r="B6026" t="s">
        <v>909</v>
      </c>
      <c r="C6026" t="s">
        <v>2220</v>
      </c>
      <c r="D6026" t="s">
        <v>152</v>
      </c>
      <c r="E6026" t="s">
        <v>254</v>
      </c>
      <c r="F6026" t="s">
        <v>11</v>
      </c>
      <c r="G6026" t="s">
        <v>46824</v>
      </c>
      <c r="H6026" t="s">
        <v>20784</v>
      </c>
      <c r="I6026" t="s">
        <v>46788</v>
      </c>
      <c r="J6026" t="s">
        <v>20684</v>
      </c>
      <c r="K6026" t="s">
        <v>14399</v>
      </c>
      <c r="L6026" t="s">
        <v>7483</v>
      </c>
      <c r="M6026" t="s">
        <v>26539</v>
      </c>
    </row>
    <row r="6027" spans="1:13">
      <c r="A6027" t="s">
        <v>909</v>
      </c>
      <c r="B6027" t="s">
        <v>909</v>
      </c>
      <c r="C6027" t="s">
        <v>2220</v>
      </c>
      <c r="D6027" t="s">
        <v>152</v>
      </c>
      <c r="E6027" t="s">
        <v>254</v>
      </c>
      <c r="F6027" t="s">
        <v>20</v>
      </c>
      <c r="G6027" t="s">
        <v>46825</v>
      </c>
      <c r="H6027" t="s">
        <v>20684</v>
      </c>
      <c r="I6027" t="s">
        <v>46797</v>
      </c>
      <c r="J6027" t="s">
        <v>20663</v>
      </c>
      <c r="K6027" t="s">
        <v>11228</v>
      </c>
      <c r="L6027" t="s">
        <v>471</v>
      </c>
      <c r="M6027" t="s">
        <v>8119</v>
      </c>
    </row>
    <row r="6028" spans="1:13">
      <c r="A6028" t="s">
        <v>909</v>
      </c>
      <c r="B6028" t="s">
        <v>909</v>
      </c>
      <c r="C6028" t="s">
        <v>2220</v>
      </c>
      <c r="D6028" t="s">
        <v>152</v>
      </c>
      <c r="E6028" t="s">
        <v>197</v>
      </c>
      <c r="F6028" t="s">
        <v>3</v>
      </c>
      <c r="G6028" t="s">
        <v>46826</v>
      </c>
      <c r="H6028" t="s">
        <v>20784</v>
      </c>
      <c r="I6028" t="s">
        <v>46788</v>
      </c>
      <c r="J6028" t="s">
        <v>20725</v>
      </c>
      <c r="K6028" t="s">
        <v>11219</v>
      </c>
      <c r="L6028" t="s">
        <v>46827</v>
      </c>
      <c r="M6028" t="s">
        <v>15479</v>
      </c>
    </row>
    <row r="6029" spans="1:13">
      <c r="A6029" t="s">
        <v>909</v>
      </c>
      <c r="B6029" t="s">
        <v>909</v>
      </c>
      <c r="C6029" t="s">
        <v>2220</v>
      </c>
      <c r="D6029" t="s">
        <v>152</v>
      </c>
      <c r="E6029" t="s">
        <v>197</v>
      </c>
      <c r="F6029" t="s">
        <v>10</v>
      </c>
      <c r="G6029" t="s">
        <v>46828</v>
      </c>
      <c r="H6029" t="s">
        <v>21138</v>
      </c>
      <c r="I6029" t="s">
        <v>46780</v>
      </c>
      <c r="J6029" t="s">
        <v>21031</v>
      </c>
      <c r="K6029" t="s">
        <v>46781</v>
      </c>
      <c r="L6029" t="s">
        <v>46782</v>
      </c>
      <c r="M6029" t="s">
        <v>46829</v>
      </c>
    </row>
    <row r="6030" spans="1:13">
      <c r="A6030" t="s">
        <v>909</v>
      </c>
      <c r="B6030" t="s">
        <v>909</v>
      </c>
      <c r="C6030" t="s">
        <v>2220</v>
      </c>
      <c r="D6030" t="s">
        <v>152</v>
      </c>
      <c r="E6030" t="s">
        <v>197</v>
      </c>
      <c r="F6030" t="s">
        <v>2</v>
      </c>
      <c r="G6030" t="s">
        <v>46830</v>
      </c>
      <c r="H6030" t="s">
        <v>20860</v>
      </c>
      <c r="I6030" t="s">
        <v>46831</v>
      </c>
      <c r="J6030" t="s">
        <v>20764</v>
      </c>
      <c r="K6030" t="s">
        <v>14404</v>
      </c>
      <c r="L6030" t="s">
        <v>46832</v>
      </c>
      <c r="M6030" t="s">
        <v>25341</v>
      </c>
    </row>
    <row r="6031" spans="1:13">
      <c r="A6031" t="s">
        <v>909</v>
      </c>
      <c r="B6031" t="s">
        <v>909</v>
      </c>
      <c r="C6031" t="s">
        <v>2220</v>
      </c>
      <c r="D6031" t="s">
        <v>152</v>
      </c>
      <c r="E6031" t="s">
        <v>197</v>
      </c>
      <c r="F6031" t="s">
        <v>4</v>
      </c>
      <c r="G6031" t="s">
        <v>46833</v>
      </c>
      <c r="H6031" t="s">
        <v>20705</v>
      </c>
      <c r="I6031" t="s">
        <v>39451</v>
      </c>
      <c r="J6031" t="s">
        <v>21472</v>
      </c>
      <c r="K6031" t="s">
        <v>372</v>
      </c>
      <c r="L6031" t="s">
        <v>4674</v>
      </c>
      <c r="M6031" t="s">
        <v>1164</v>
      </c>
    </row>
    <row r="6032" spans="1:13">
      <c r="A6032" t="s">
        <v>909</v>
      </c>
      <c r="B6032" t="s">
        <v>909</v>
      </c>
      <c r="C6032" t="s">
        <v>2220</v>
      </c>
      <c r="D6032" t="s">
        <v>152</v>
      </c>
      <c r="E6032" t="s">
        <v>197</v>
      </c>
      <c r="F6032" t="s">
        <v>11</v>
      </c>
      <c r="G6032" t="s">
        <v>46834</v>
      </c>
      <c r="H6032" t="s">
        <v>20684</v>
      </c>
      <c r="I6032" t="s">
        <v>46797</v>
      </c>
      <c r="J6032" t="s">
        <v>20663</v>
      </c>
      <c r="K6032" t="s">
        <v>11228</v>
      </c>
      <c r="L6032" t="s">
        <v>4674</v>
      </c>
      <c r="M6032" t="s">
        <v>4339</v>
      </c>
    </row>
    <row r="6033" spans="1:13">
      <c r="A6033" t="s">
        <v>909</v>
      </c>
      <c r="B6033" t="s">
        <v>909</v>
      </c>
      <c r="C6033" t="s">
        <v>2220</v>
      </c>
      <c r="D6033" t="s">
        <v>152</v>
      </c>
      <c r="E6033" t="s">
        <v>197</v>
      </c>
      <c r="F6033" t="s">
        <v>20</v>
      </c>
      <c r="G6033" t="s">
        <v>46835</v>
      </c>
      <c r="H6033" t="s">
        <v>20684</v>
      </c>
      <c r="I6033" t="s">
        <v>46797</v>
      </c>
      <c r="J6033" t="s">
        <v>21472</v>
      </c>
      <c r="K6033" t="s">
        <v>372</v>
      </c>
      <c r="L6033" t="s">
        <v>471</v>
      </c>
      <c r="M6033" t="s">
        <v>4339</v>
      </c>
    </row>
    <row r="6034" spans="1:13">
      <c r="A6034" t="s">
        <v>909</v>
      </c>
      <c r="B6034" t="s">
        <v>909</v>
      </c>
      <c r="C6034" t="s">
        <v>2220</v>
      </c>
      <c r="D6034" t="s">
        <v>152</v>
      </c>
      <c r="E6034" t="s">
        <v>269</v>
      </c>
      <c r="F6034" t="s">
        <v>3</v>
      </c>
      <c r="G6034" t="s">
        <v>46836</v>
      </c>
      <c r="H6034" t="s">
        <v>20950</v>
      </c>
      <c r="I6034" t="s">
        <v>46837</v>
      </c>
      <c r="J6034" t="s">
        <v>20897</v>
      </c>
      <c r="K6034" t="s">
        <v>46838</v>
      </c>
      <c r="L6034" t="s">
        <v>2884</v>
      </c>
      <c r="M6034" t="s">
        <v>26527</v>
      </c>
    </row>
    <row r="6035" spans="1:13">
      <c r="A6035" t="s">
        <v>909</v>
      </c>
      <c r="B6035" t="s">
        <v>909</v>
      </c>
      <c r="C6035" t="s">
        <v>2220</v>
      </c>
      <c r="D6035" t="s">
        <v>152</v>
      </c>
      <c r="E6035" t="s">
        <v>269</v>
      </c>
      <c r="F6035" t="s">
        <v>10</v>
      </c>
      <c r="G6035" t="s">
        <v>46839</v>
      </c>
      <c r="H6035" t="s">
        <v>20950</v>
      </c>
      <c r="I6035" t="s">
        <v>46837</v>
      </c>
      <c r="J6035" t="s">
        <v>20860</v>
      </c>
      <c r="K6035" t="s">
        <v>46811</v>
      </c>
      <c r="L6035" t="s">
        <v>46840</v>
      </c>
      <c r="M6035" t="s">
        <v>26527</v>
      </c>
    </row>
    <row r="6036" spans="1:13">
      <c r="A6036" t="s">
        <v>909</v>
      </c>
      <c r="B6036" t="s">
        <v>909</v>
      </c>
      <c r="C6036" t="s">
        <v>2220</v>
      </c>
      <c r="D6036" t="s">
        <v>152</v>
      </c>
      <c r="E6036" t="s">
        <v>269</v>
      </c>
      <c r="F6036" t="s">
        <v>2</v>
      </c>
      <c r="G6036" t="s">
        <v>46841</v>
      </c>
      <c r="H6036" t="s">
        <v>20879</v>
      </c>
      <c r="I6036" t="s">
        <v>46771</v>
      </c>
      <c r="J6036" t="s">
        <v>20745</v>
      </c>
      <c r="K6036" t="s">
        <v>46842</v>
      </c>
      <c r="L6036" t="s">
        <v>21895</v>
      </c>
      <c r="M6036" t="s">
        <v>19167</v>
      </c>
    </row>
    <row r="6037" spans="1:13">
      <c r="A6037" t="s">
        <v>909</v>
      </c>
      <c r="B6037" t="s">
        <v>909</v>
      </c>
      <c r="C6037" t="s">
        <v>2220</v>
      </c>
      <c r="D6037" t="s">
        <v>152</v>
      </c>
      <c r="E6037" t="s">
        <v>269</v>
      </c>
      <c r="F6037" t="s">
        <v>4</v>
      </c>
      <c r="G6037" t="s">
        <v>46843</v>
      </c>
      <c r="H6037" t="s">
        <v>20705</v>
      </c>
      <c r="I6037" t="s">
        <v>39451</v>
      </c>
      <c r="J6037" t="s">
        <v>21472</v>
      </c>
      <c r="K6037" t="s">
        <v>372</v>
      </c>
      <c r="L6037" t="s">
        <v>4674</v>
      </c>
      <c r="M6037" t="s">
        <v>8700</v>
      </c>
    </row>
    <row r="6038" spans="1:13">
      <c r="A6038" t="s">
        <v>909</v>
      </c>
      <c r="B6038" t="s">
        <v>909</v>
      </c>
      <c r="C6038" t="s">
        <v>2220</v>
      </c>
      <c r="D6038" t="s">
        <v>152</v>
      </c>
      <c r="E6038" t="s">
        <v>269</v>
      </c>
      <c r="F6038" t="s">
        <v>20</v>
      </c>
      <c r="G6038" t="s">
        <v>46844</v>
      </c>
      <c r="H6038" t="s">
        <v>20725</v>
      </c>
      <c r="I6038" t="s">
        <v>46776</v>
      </c>
      <c r="J6038" t="s">
        <v>21472</v>
      </c>
      <c r="K6038" t="s">
        <v>372</v>
      </c>
      <c r="L6038" t="s">
        <v>2773</v>
      </c>
      <c r="M6038" t="s">
        <v>1340</v>
      </c>
    </row>
    <row r="6039" spans="1:13">
      <c r="A6039" t="s">
        <v>909</v>
      </c>
      <c r="B6039" t="s">
        <v>909</v>
      </c>
      <c r="C6039" t="s">
        <v>2220</v>
      </c>
      <c r="D6039" t="s">
        <v>153</v>
      </c>
      <c r="E6039" t="s">
        <v>277</v>
      </c>
      <c r="F6039" t="s">
        <v>3</v>
      </c>
      <c r="G6039" t="s">
        <v>46845</v>
      </c>
      <c r="H6039" t="s">
        <v>20705</v>
      </c>
      <c r="I6039" t="s">
        <v>39451</v>
      </c>
      <c r="J6039" t="s">
        <v>20684</v>
      </c>
      <c r="K6039" t="s">
        <v>14399</v>
      </c>
      <c r="L6039" t="s">
        <v>3130</v>
      </c>
      <c r="M6039" t="s">
        <v>11305</v>
      </c>
    </row>
    <row r="6040" spans="1:13">
      <c r="A6040" t="s">
        <v>909</v>
      </c>
      <c r="B6040" t="s">
        <v>909</v>
      </c>
      <c r="C6040" t="s">
        <v>2220</v>
      </c>
      <c r="D6040" t="s">
        <v>153</v>
      </c>
      <c r="E6040" t="s">
        <v>277</v>
      </c>
      <c r="F6040" t="s">
        <v>10</v>
      </c>
      <c r="G6040" t="s">
        <v>46846</v>
      </c>
      <c r="H6040" t="s">
        <v>21061</v>
      </c>
      <c r="I6040" t="s">
        <v>46847</v>
      </c>
      <c r="J6040" t="s">
        <v>20967</v>
      </c>
      <c r="K6040" t="s">
        <v>46848</v>
      </c>
      <c r="L6040" t="s">
        <v>46849</v>
      </c>
      <c r="M6040" t="s">
        <v>35329</v>
      </c>
    </row>
    <row r="6041" spans="1:13">
      <c r="A6041" t="s">
        <v>909</v>
      </c>
      <c r="B6041" t="s">
        <v>909</v>
      </c>
      <c r="C6041" t="s">
        <v>2220</v>
      </c>
      <c r="D6041" t="s">
        <v>153</v>
      </c>
      <c r="E6041" t="s">
        <v>277</v>
      </c>
      <c r="F6041" t="s">
        <v>2</v>
      </c>
      <c r="G6041" t="s">
        <v>46850</v>
      </c>
      <c r="H6041" t="s">
        <v>20939</v>
      </c>
      <c r="I6041" t="s">
        <v>46810</v>
      </c>
      <c r="J6041" t="s">
        <v>20822</v>
      </c>
      <c r="K6041" t="s">
        <v>46785</v>
      </c>
      <c r="L6041" t="s">
        <v>46812</v>
      </c>
      <c r="M6041" t="s">
        <v>46675</v>
      </c>
    </row>
    <row r="6042" spans="1:13">
      <c r="A6042" t="s">
        <v>909</v>
      </c>
      <c r="B6042" t="s">
        <v>909</v>
      </c>
      <c r="C6042" t="s">
        <v>2220</v>
      </c>
      <c r="D6042" t="s">
        <v>153</v>
      </c>
      <c r="E6042" t="s">
        <v>277</v>
      </c>
      <c r="F6042" t="s">
        <v>4</v>
      </c>
      <c r="G6042" t="s">
        <v>46851</v>
      </c>
      <c r="H6042" t="s">
        <v>20860</v>
      </c>
      <c r="I6042" t="s">
        <v>46831</v>
      </c>
      <c r="J6042" t="s">
        <v>20705</v>
      </c>
      <c r="K6042" t="s">
        <v>46772</v>
      </c>
      <c r="L6042" t="s">
        <v>8725</v>
      </c>
      <c r="M6042" t="s">
        <v>46852</v>
      </c>
    </row>
    <row r="6043" spans="1:13">
      <c r="A6043" t="s">
        <v>909</v>
      </c>
      <c r="B6043" t="s">
        <v>909</v>
      </c>
      <c r="C6043" t="s">
        <v>2220</v>
      </c>
      <c r="D6043" t="s">
        <v>153</v>
      </c>
      <c r="E6043" t="s">
        <v>277</v>
      </c>
      <c r="F6043" t="s">
        <v>11</v>
      </c>
      <c r="G6043" t="s">
        <v>46853</v>
      </c>
      <c r="H6043" t="s">
        <v>20784</v>
      </c>
      <c r="I6043" t="s">
        <v>46788</v>
      </c>
      <c r="J6043" t="s">
        <v>20663</v>
      </c>
      <c r="K6043" t="s">
        <v>11228</v>
      </c>
      <c r="L6043" t="s">
        <v>7483</v>
      </c>
      <c r="M6043" t="s">
        <v>9962</v>
      </c>
    </row>
    <row r="6044" spans="1:13">
      <c r="A6044" t="s">
        <v>909</v>
      </c>
      <c r="B6044" t="s">
        <v>909</v>
      </c>
      <c r="C6044" t="s">
        <v>2220</v>
      </c>
      <c r="D6044" t="s">
        <v>153</v>
      </c>
      <c r="E6044" t="s">
        <v>277</v>
      </c>
      <c r="F6044" t="s">
        <v>20</v>
      </c>
      <c r="G6044" t="s">
        <v>46854</v>
      </c>
      <c r="H6044" t="s">
        <v>20725</v>
      </c>
      <c r="I6044" t="s">
        <v>46776</v>
      </c>
      <c r="J6044" t="s">
        <v>20684</v>
      </c>
      <c r="K6044" t="s">
        <v>14399</v>
      </c>
      <c r="L6044" t="s">
        <v>2773</v>
      </c>
      <c r="M6044" t="s">
        <v>14442</v>
      </c>
    </row>
    <row r="6045" spans="1:13">
      <c r="A6045" t="s">
        <v>909</v>
      </c>
      <c r="B6045" t="s">
        <v>909</v>
      </c>
      <c r="C6045" t="s">
        <v>2220</v>
      </c>
      <c r="D6045" t="s">
        <v>153</v>
      </c>
      <c r="E6045" t="s">
        <v>188</v>
      </c>
      <c r="F6045" t="s">
        <v>3</v>
      </c>
      <c r="G6045" t="s">
        <v>46855</v>
      </c>
      <c r="H6045" t="s">
        <v>20725</v>
      </c>
      <c r="I6045" t="s">
        <v>46776</v>
      </c>
      <c r="J6045" t="s">
        <v>20684</v>
      </c>
      <c r="K6045" t="s">
        <v>14399</v>
      </c>
      <c r="L6045" t="s">
        <v>4674</v>
      </c>
      <c r="M6045" t="s">
        <v>945</v>
      </c>
    </row>
    <row r="6046" spans="1:13">
      <c r="A6046" t="s">
        <v>909</v>
      </c>
      <c r="B6046" t="s">
        <v>909</v>
      </c>
      <c r="C6046" t="s">
        <v>2220</v>
      </c>
      <c r="D6046" t="s">
        <v>153</v>
      </c>
      <c r="E6046" t="s">
        <v>188</v>
      </c>
      <c r="F6046" t="s">
        <v>10</v>
      </c>
      <c r="G6046" t="s">
        <v>46856</v>
      </c>
      <c r="H6046" t="s">
        <v>21061</v>
      </c>
      <c r="I6046" t="s">
        <v>46847</v>
      </c>
      <c r="J6046" t="s">
        <v>20967</v>
      </c>
      <c r="K6046" t="s">
        <v>46848</v>
      </c>
      <c r="L6046" t="s">
        <v>46849</v>
      </c>
      <c r="M6046" t="s">
        <v>26445</v>
      </c>
    </row>
    <row r="6047" spans="1:13">
      <c r="A6047" t="s">
        <v>909</v>
      </c>
      <c r="B6047" t="s">
        <v>909</v>
      </c>
      <c r="C6047" t="s">
        <v>2220</v>
      </c>
      <c r="D6047" t="s">
        <v>153</v>
      </c>
      <c r="E6047" t="s">
        <v>188</v>
      </c>
      <c r="F6047" t="s">
        <v>2</v>
      </c>
      <c r="G6047" t="s">
        <v>46857</v>
      </c>
      <c r="H6047" t="s">
        <v>20938</v>
      </c>
      <c r="I6047" t="s">
        <v>46858</v>
      </c>
      <c r="J6047" t="s">
        <v>20897</v>
      </c>
      <c r="K6047" t="s">
        <v>46838</v>
      </c>
      <c r="L6047" t="s">
        <v>46859</v>
      </c>
      <c r="M6047" t="s">
        <v>46860</v>
      </c>
    </row>
    <row r="6048" spans="1:13">
      <c r="A6048" t="s">
        <v>909</v>
      </c>
      <c r="B6048" t="s">
        <v>909</v>
      </c>
      <c r="C6048" t="s">
        <v>2220</v>
      </c>
      <c r="D6048" t="s">
        <v>153</v>
      </c>
      <c r="E6048" t="s">
        <v>188</v>
      </c>
      <c r="F6048" t="s">
        <v>4</v>
      </c>
      <c r="G6048" t="s">
        <v>46861</v>
      </c>
      <c r="H6048" t="s">
        <v>20822</v>
      </c>
      <c r="I6048" t="s">
        <v>46815</v>
      </c>
      <c r="J6048" t="s">
        <v>20663</v>
      </c>
      <c r="K6048" t="s">
        <v>11228</v>
      </c>
      <c r="L6048" t="s">
        <v>2172</v>
      </c>
      <c r="M6048" t="s">
        <v>28750</v>
      </c>
    </row>
    <row r="6049" spans="1:13">
      <c r="A6049" t="s">
        <v>909</v>
      </c>
      <c r="B6049" t="s">
        <v>909</v>
      </c>
      <c r="C6049" t="s">
        <v>2220</v>
      </c>
      <c r="D6049" t="s">
        <v>153</v>
      </c>
      <c r="E6049" t="s">
        <v>188</v>
      </c>
      <c r="F6049" t="s">
        <v>11</v>
      </c>
      <c r="G6049" t="s">
        <v>46862</v>
      </c>
      <c r="H6049" t="s">
        <v>20784</v>
      </c>
      <c r="I6049" t="s">
        <v>46788</v>
      </c>
      <c r="J6049" t="s">
        <v>20684</v>
      </c>
      <c r="K6049" t="s">
        <v>14399</v>
      </c>
      <c r="L6049" t="s">
        <v>7483</v>
      </c>
      <c r="M6049" t="s">
        <v>14756</v>
      </c>
    </row>
    <row r="6050" spans="1:13">
      <c r="A6050" t="s">
        <v>909</v>
      </c>
      <c r="B6050" t="s">
        <v>909</v>
      </c>
      <c r="C6050" t="s">
        <v>2220</v>
      </c>
      <c r="D6050" t="s">
        <v>153</v>
      </c>
      <c r="E6050" t="s">
        <v>188</v>
      </c>
      <c r="F6050" t="s">
        <v>20</v>
      </c>
      <c r="G6050" t="s">
        <v>46863</v>
      </c>
      <c r="H6050" t="s">
        <v>20705</v>
      </c>
      <c r="I6050" t="s">
        <v>39451</v>
      </c>
      <c r="J6050" t="s">
        <v>20663</v>
      </c>
      <c r="K6050" t="s">
        <v>11228</v>
      </c>
      <c r="L6050" t="s">
        <v>2292</v>
      </c>
      <c r="M6050" t="s">
        <v>14747</v>
      </c>
    </row>
    <row r="6051" spans="1:13">
      <c r="A6051" t="s">
        <v>909</v>
      </c>
      <c r="B6051" t="s">
        <v>909</v>
      </c>
      <c r="C6051" t="s">
        <v>2220</v>
      </c>
      <c r="D6051" t="s">
        <v>153</v>
      </c>
      <c r="E6051" t="s">
        <v>292</v>
      </c>
      <c r="F6051" t="s">
        <v>3</v>
      </c>
      <c r="G6051" t="s">
        <v>46864</v>
      </c>
      <c r="H6051" t="s">
        <v>20950</v>
      </c>
      <c r="I6051" t="s">
        <v>46837</v>
      </c>
      <c r="J6051" t="s">
        <v>20897</v>
      </c>
      <c r="K6051" t="s">
        <v>46838</v>
      </c>
      <c r="L6051" t="s">
        <v>2884</v>
      </c>
      <c r="M6051" t="s">
        <v>26528</v>
      </c>
    </row>
    <row r="6052" spans="1:13">
      <c r="A6052" t="s">
        <v>909</v>
      </c>
      <c r="B6052" t="s">
        <v>909</v>
      </c>
      <c r="C6052" t="s">
        <v>2220</v>
      </c>
      <c r="D6052" t="s">
        <v>153</v>
      </c>
      <c r="E6052" t="s">
        <v>292</v>
      </c>
      <c r="F6052" t="s">
        <v>10</v>
      </c>
      <c r="G6052" t="s">
        <v>46865</v>
      </c>
      <c r="H6052" t="s">
        <v>21138</v>
      </c>
      <c r="I6052" t="s">
        <v>46780</v>
      </c>
      <c r="J6052" t="s">
        <v>20938</v>
      </c>
      <c r="K6052" t="s">
        <v>46808</v>
      </c>
      <c r="L6052" t="s">
        <v>46782</v>
      </c>
      <c r="M6052" t="s">
        <v>46866</v>
      </c>
    </row>
    <row r="6053" spans="1:13">
      <c r="A6053" t="s">
        <v>909</v>
      </c>
      <c r="B6053" t="s">
        <v>909</v>
      </c>
      <c r="C6053" t="s">
        <v>2220</v>
      </c>
      <c r="D6053" t="s">
        <v>153</v>
      </c>
      <c r="E6053" t="s">
        <v>292</v>
      </c>
      <c r="F6053" t="s">
        <v>2</v>
      </c>
      <c r="G6053" t="s">
        <v>46867</v>
      </c>
      <c r="H6053" t="s">
        <v>20967</v>
      </c>
      <c r="I6053" t="s">
        <v>46794</v>
      </c>
      <c r="J6053" t="s">
        <v>20803</v>
      </c>
      <c r="K6053" t="s">
        <v>6852</v>
      </c>
      <c r="L6053" t="s">
        <v>14752</v>
      </c>
      <c r="M6053" t="s">
        <v>14153</v>
      </c>
    </row>
    <row r="6054" spans="1:13">
      <c r="A6054" t="s">
        <v>909</v>
      </c>
      <c r="B6054" t="s">
        <v>909</v>
      </c>
      <c r="C6054" t="s">
        <v>2220</v>
      </c>
      <c r="D6054" t="s">
        <v>153</v>
      </c>
      <c r="E6054" t="s">
        <v>292</v>
      </c>
      <c r="F6054" t="s">
        <v>4</v>
      </c>
      <c r="G6054" t="s">
        <v>46868</v>
      </c>
      <c r="H6054" t="s">
        <v>20784</v>
      </c>
      <c r="I6054" t="s">
        <v>46788</v>
      </c>
      <c r="J6054" t="s">
        <v>20684</v>
      </c>
      <c r="K6054" t="s">
        <v>14399</v>
      </c>
      <c r="L6054" t="s">
        <v>46869</v>
      </c>
      <c r="M6054" t="s">
        <v>26539</v>
      </c>
    </row>
    <row r="6055" spans="1:13">
      <c r="A6055" t="s">
        <v>909</v>
      </c>
      <c r="B6055" t="s">
        <v>909</v>
      </c>
      <c r="C6055" t="s">
        <v>2220</v>
      </c>
      <c r="D6055" t="s">
        <v>153</v>
      </c>
      <c r="E6055" t="s">
        <v>292</v>
      </c>
      <c r="F6055" t="s">
        <v>11</v>
      </c>
      <c r="G6055" t="s">
        <v>46870</v>
      </c>
      <c r="H6055" t="s">
        <v>20725</v>
      </c>
      <c r="I6055" t="s">
        <v>46776</v>
      </c>
      <c r="J6055" t="s">
        <v>20663</v>
      </c>
      <c r="K6055" t="s">
        <v>11228</v>
      </c>
      <c r="L6055" t="s">
        <v>1054</v>
      </c>
      <c r="M6055" t="s">
        <v>12324</v>
      </c>
    </row>
    <row r="6056" spans="1:13">
      <c r="A6056" t="s">
        <v>909</v>
      </c>
      <c r="B6056" t="s">
        <v>909</v>
      </c>
      <c r="C6056" t="s">
        <v>2220</v>
      </c>
      <c r="D6056" t="s">
        <v>153</v>
      </c>
      <c r="E6056" t="s">
        <v>292</v>
      </c>
      <c r="F6056" t="s">
        <v>20</v>
      </c>
      <c r="G6056" t="s">
        <v>46871</v>
      </c>
      <c r="H6056" t="s">
        <v>20663</v>
      </c>
      <c r="I6056" t="s">
        <v>39460</v>
      </c>
      <c r="J6056" t="s">
        <v>21472</v>
      </c>
      <c r="K6056" t="s">
        <v>372</v>
      </c>
      <c r="L6056" t="s">
        <v>3332</v>
      </c>
      <c r="M6056" t="s">
        <v>8138</v>
      </c>
    </row>
    <row r="6057" spans="1:13">
      <c r="A6057" t="s">
        <v>909</v>
      </c>
      <c r="B6057" t="s">
        <v>909</v>
      </c>
      <c r="C6057" t="s">
        <v>2220</v>
      </c>
      <c r="D6057" t="s">
        <v>153</v>
      </c>
      <c r="E6057" t="s">
        <v>300</v>
      </c>
      <c r="F6057" t="s">
        <v>3</v>
      </c>
      <c r="G6057" t="s">
        <v>46872</v>
      </c>
      <c r="H6057" t="s">
        <v>20897</v>
      </c>
      <c r="I6057" t="s">
        <v>46791</v>
      </c>
      <c r="J6057" t="s">
        <v>20822</v>
      </c>
      <c r="K6057" t="s">
        <v>46785</v>
      </c>
      <c r="L6057" t="s">
        <v>4590</v>
      </c>
      <c r="M6057" t="s">
        <v>31941</v>
      </c>
    </row>
    <row r="6058" spans="1:13">
      <c r="A6058" t="s">
        <v>909</v>
      </c>
      <c r="B6058" t="s">
        <v>909</v>
      </c>
      <c r="C6058" t="s">
        <v>2220</v>
      </c>
      <c r="D6058" t="s">
        <v>153</v>
      </c>
      <c r="E6058" t="s">
        <v>300</v>
      </c>
      <c r="F6058" t="s">
        <v>10</v>
      </c>
      <c r="G6058" t="s">
        <v>46873</v>
      </c>
      <c r="H6058" t="s">
        <v>20974</v>
      </c>
      <c r="I6058" t="s">
        <v>46784</v>
      </c>
      <c r="J6058" t="s">
        <v>20950</v>
      </c>
      <c r="K6058" t="s">
        <v>35212</v>
      </c>
      <c r="L6058" t="s">
        <v>4662</v>
      </c>
      <c r="M6058" t="s">
        <v>35533</v>
      </c>
    </row>
    <row r="6059" spans="1:13">
      <c r="A6059" t="s">
        <v>909</v>
      </c>
      <c r="B6059" t="s">
        <v>909</v>
      </c>
      <c r="C6059" t="s">
        <v>2220</v>
      </c>
      <c r="D6059" t="s">
        <v>153</v>
      </c>
      <c r="E6059" t="s">
        <v>300</v>
      </c>
      <c r="F6059" t="s">
        <v>2</v>
      </c>
      <c r="G6059" t="s">
        <v>46874</v>
      </c>
      <c r="H6059" t="s">
        <v>20784</v>
      </c>
      <c r="I6059" t="s">
        <v>46788</v>
      </c>
      <c r="J6059" t="s">
        <v>20725</v>
      </c>
      <c r="K6059" t="s">
        <v>11219</v>
      </c>
      <c r="L6059" t="s">
        <v>46875</v>
      </c>
      <c r="M6059" t="s">
        <v>16849</v>
      </c>
    </row>
    <row r="6060" spans="1:13">
      <c r="A6060" t="s">
        <v>909</v>
      </c>
      <c r="B6060" t="s">
        <v>909</v>
      </c>
      <c r="C6060" t="s">
        <v>2220</v>
      </c>
      <c r="D6060" t="s">
        <v>153</v>
      </c>
      <c r="E6060" t="s">
        <v>300</v>
      </c>
      <c r="F6060" t="s">
        <v>20</v>
      </c>
      <c r="G6060" t="s">
        <v>46876</v>
      </c>
      <c r="H6060" t="s">
        <v>20684</v>
      </c>
      <c r="I6060" t="s">
        <v>46797</v>
      </c>
      <c r="J6060" t="s">
        <v>21472</v>
      </c>
      <c r="K6060" t="s">
        <v>372</v>
      </c>
      <c r="L6060" t="s">
        <v>471</v>
      </c>
      <c r="M6060" t="s">
        <v>4355</v>
      </c>
    </row>
    <row r="6061" spans="1:13">
      <c r="A6061" t="s">
        <v>909</v>
      </c>
      <c r="B6061" t="s">
        <v>909</v>
      </c>
      <c r="C6061" t="s">
        <v>2220</v>
      </c>
      <c r="D6061" t="s">
        <v>154</v>
      </c>
      <c r="E6061" t="s">
        <v>277</v>
      </c>
      <c r="F6061" t="s">
        <v>3</v>
      </c>
      <c r="G6061" t="s">
        <v>46877</v>
      </c>
      <c r="H6061" t="s">
        <v>20705</v>
      </c>
      <c r="I6061" t="s">
        <v>39451</v>
      </c>
      <c r="J6061" t="s">
        <v>20684</v>
      </c>
      <c r="K6061" t="s">
        <v>14399</v>
      </c>
      <c r="L6061" t="s">
        <v>3130</v>
      </c>
      <c r="M6061" t="s">
        <v>388</v>
      </c>
    </row>
    <row r="6062" spans="1:13">
      <c r="A6062" t="s">
        <v>909</v>
      </c>
      <c r="B6062" t="s">
        <v>909</v>
      </c>
      <c r="C6062" t="s">
        <v>2220</v>
      </c>
      <c r="D6062" t="s">
        <v>154</v>
      </c>
      <c r="E6062" t="s">
        <v>277</v>
      </c>
      <c r="F6062" t="s">
        <v>10</v>
      </c>
      <c r="G6062" t="s">
        <v>46878</v>
      </c>
      <c r="H6062" t="s">
        <v>20938</v>
      </c>
      <c r="I6062" t="s">
        <v>46858</v>
      </c>
      <c r="J6062" t="s">
        <v>20932</v>
      </c>
      <c r="K6062" t="s">
        <v>29438</v>
      </c>
      <c r="L6062" t="s">
        <v>471</v>
      </c>
      <c r="M6062" t="s">
        <v>45913</v>
      </c>
    </row>
    <row r="6063" spans="1:13">
      <c r="A6063" t="s">
        <v>909</v>
      </c>
      <c r="B6063" t="s">
        <v>909</v>
      </c>
      <c r="C6063" t="s">
        <v>2220</v>
      </c>
      <c r="D6063" t="s">
        <v>154</v>
      </c>
      <c r="E6063" t="s">
        <v>277</v>
      </c>
      <c r="F6063" t="s">
        <v>2</v>
      </c>
      <c r="G6063" t="s">
        <v>46879</v>
      </c>
      <c r="H6063" t="s">
        <v>20932</v>
      </c>
      <c r="I6063" t="s">
        <v>46880</v>
      </c>
      <c r="J6063" t="s">
        <v>20803</v>
      </c>
      <c r="K6063" t="s">
        <v>6852</v>
      </c>
      <c r="L6063" t="s">
        <v>7730</v>
      </c>
      <c r="M6063" t="s">
        <v>27862</v>
      </c>
    </row>
    <row r="6064" spans="1:13">
      <c r="A6064" t="s">
        <v>909</v>
      </c>
      <c r="B6064" t="s">
        <v>909</v>
      </c>
      <c r="C6064" t="s">
        <v>2220</v>
      </c>
      <c r="D6064" t="s">
        <v>154</v>
      </c>
      <c r="E6064" t="s">
        <v>277</v>
      </c>
      <c r="F6064" t="s">
        <v>4</v>
      </c>
      <c r="G6064" t="s">
        <v>46881</v>
      </c>
      <c r="H6064" t="s">
        <v>20879</v>
      </c>
      <c r="I6064" t="s">
        <v>46771</v>
      </c>
      <c r="J6064" t="s">
        <v>20705</v>
      </c>
      <c r="K6064" t="s">
        <v>46772</v>
      </c>
      <c r="L6064" t="s">
        <v>2884</v>
      </c>
      <c r="M6064" t="s">
        <v>17705</v>
      </c>
    </row>
    <row r="6065" spans="1:13">
      <c r="A6065" t="s">
        <v>909</v>
      </c>
      <c r="B6065" t="s">
        <v>909</v>
      </c>
      <c r="C6065" t="s">
        <v>2220</v>
      </c>
      <c r="D6065" t="s">
        <v>154</v>
      </c>
      <c r="E6065" t="s">
        <v>277</v>
      </c>
      <c r="F6065" t="s">
        <v>11</v>
      </c>
      <c r="G6065" t="s">
        <v>46882</v>
      </c>
      <c r="H6065" t="s">
        <v>20745</v>
      </c>
      <c r="I6065" t="s">
        <v>8818</v>
      </c>
      <c r="J6065" t="s">
        <v>21472</v>
      </c>
      <c r="K6065" t="s">
        <v>372</v>
      </c>
      <c r="L6065" t="s">
        <v>791</v>
      </c>
      <c r="M6065" t="s">
        <v>389</v>
      </c>
    </row>
    <row r="6066" spans="1:13">
      <c r="A6066" t="s">
        <v>909</v>
      </c>
      <c r="B6066" t="s">
        <v>909</v>
      </c>
      <c r="C6066" t="s">
        <v>2220</v>
      </c>
      <c r="D6066" t="s">
        <v>154</v>
      </c>
      <c r="E6066" t="s">
        <v>277</v>
      </c>
      <c r="F6066" t="s">
        <v>20</v>
      </c>
      <c r="G6066" t="s">
        <v>46883</v>
      </c>
      <c r="H6066" t="s">
        <v>20725</v>
      </c>
      <c r="I6066" t="s">
        <v>46776</v>
      </c>
      <c r="J6066" t="s">
        <v>20684</v>
      </c>
      <c r="K6066" t="s">
        <v>14399</v>
      </c>
      <c r="L6066" t="s">
        <v>2773</v>
      </c>
      <c r="M6066" t="s">
        <v>15162</v>
      </c>
    </row>
    <row r="6067" spans="1:13">
      <c r="A6067" t="s">
        <v>909</v>
      </c>
      <c r="B6067" t="s">
        <v>909</v>
      </c>
      <c r="C6067" t="s">
        <v>2220</v>
      </c>
      <c r="D6067" t="s">
        <v>154</v>
      </c>
      <c r="E6067" t="s">
        <v>315</v>
      </c>
      <c r="F6067" t="s">
        <v>3</v>
      </c>
      <c r="G6067" t="s">
        <v>46884</v>
      </c>
      <c r="H6067" t="s">
        <v>20897</v>
      </c>
      <c r="I6067" t="s">
        <v>46791</v>
      </c>
      <c r="J6067" t="s">
        <v>20841</v>
      </c>
      <c r="K6067" t="s">
        <v>25651</v>
      </c>
      <c r="L6067" t="s">
        <v>4590</v>
      </c>
      <c r="M6067" t="s">
        <v>33614</v>
      </c>
    </row>
    <row r="6068" spans="1:13">
      <c r="A6068" t="s">
        <v>909</v>
      </c>
      <c r="B6068" t="s">
        <v>909</v>
      </c>
      <c r="C6068" t="s">
        <v>2220</v>
      </c>
      <c r="D6068" t="s">
        <v>154</v>
      </c>
      <c r="E6068" t="s">
        <v>315</v>
      </c>
      <c r="F6068" t="s">
        <v>10</v>
      </c>
      <c r="G6068" t="s">
        <v>46885</v>
      </c>
      <c r="H6068" t="s">
        <v>21102</v>
      </c>
      <c r="I6068" t="s">
        <v>46886</v>
      </c>
      <c r="J6068" t="s">
        <v>21019</v>
      </c>
      <c r="K6068" t="s">
        <v>46887</v>
      </c>
      <c r="L6068" t="s">
        <v>46888</v>
      </c>
      <c r="M6068" t="s">
        <v>30180</v>
      </c>
    </row>
    <row r="6069" spans="1:13">
      <c r="A6069" t="s">
        <v>909</v>
      </c>
      <c r="B6069" t="s">
        <v>909</v>
      </c>
      <c r="C6069" t="s">
        <v>2220</v>
      </c>
      <c r="D6069" t="s">
        <v>154</v>
      </c>
      <c r="E6069" t="s">
        <v>315</v>
      </c>
      <c r="F6069" t="s">
        <v>2</v>
      </c>
      <c r="G6069" t="s">
        <v>46889</v>
      </c>
      <c r="H6069" t="s">
        <v>21061</v>
      </c>
      <c r="I6069" t="s">
        <v>46847</v>
      </c>
      <c r="J6069" t="s">
        <v>20897</v>
      </c>
      <c r="K6069" t="s">
        <v>46838</v>
      </c>
      <c r="L6069" t="s">
        <v>5101</v>
      </c>
      <c r="M6069" t="s">
        <v>18728</v>
      </c>
    </row>
    <row r="6070" spans="1:13">
      <c r="A6070" t="s">
        <v>909</v>
      </c>
      <c r="B6070" t="s">
        <v>909</v>
      </c>
      <c r="C6070" t="s">
        <v>2220</v>
      </c>
      <c r="D6070" t="s">
        <v>154</v>
      </c>
      <c r="E6070" t="s">
        <v>315</v>
      </c>
      <c r="F6070" t="s">
        <v>4</v>
      </c>
      <c r="G6070" t="s">
        <v>46890</v>
      </c>
      <c r="H6070" t="s">
        <v>20841</v>
      </c>
      <c r="I6070" t="s">
        <v>46774</v>
      </c>
      <c r="J6070" t="s">
        <v>20684</v>
      </c>
      <c r="K6070" t="s">
        <v>14399</v>
      </c>
      <c r="L6070" t="s">
        <v>2863</v>
      </c>
      <c r="M6070" t="s">
        <v>27559</v>
      </c>
    </row>
    <row r="6071" spans="1:13">
      <c r="A6071" t="s">
        <v>909</v>
      </c>
      <c r="B6071" t="s">
        <v>909</v>
      </c>
      <c r="C6071" t="s">
        <v>2220</v>
      </c>
      <c r="D6071" t="s">
        <v>154</v>
      </c>
      <c r="E6071" t="s">
        <v>315</v>
      </c>
      <c r="F6071" t="s">
        <v>11</v>
      </c>
      <c r="G6071" t="s">
        <v>46891</v>
      </c>
      <c r="H6071" t="s">
        <v>20879</v>
      </c>
      <c r="I6071" t="s">
        <v>46771</v>
      </c>
      <c r="J6071" t="s">
        <v>20725</v>
      </c>
      <c r="K6071" t="s">
        <v>11219</v>
      </c>
      <c r="L6071" t="s">
        <v>2315</v>
      </c>
      <c r="M6071" t="s">
        <v>18309</v>
      </c>
    </row>
    <row r="6072" spans="1:13">
      <c r="A6072" t="s">
        <v>909</v>
      </c>
      <c r="B6072" t="s">
        <v>909</v>
      </c>
      <c r="C6072" t="s">
        <v>2220</v>
      </c>
      <c r="D6072" t="s">
        <v>154</v>
      </c>
      <c r="E6072" t="s">
        <v>315</v>
      </c>
      <c r="F6072" t="s">
        <v>20</v>
      </c>
      <c r="G6072" t="s">
        <v>46892</v>
      </c>
      <c r="H6072" t="s">
        <v>20684</v>
      </c>
      <c r="I6072" t="s">
        <v>46797</v>
      </c>
      <c r="J6072" t="s">
        <v>20663</v>
      </c>
      <c r="K6072" t="s">
        <v>11228</v>
      </c>
      <c r="L6072" t="s">
        <v>471</v>
      </c>
      <c r="M6072" t="s">
        <v>10146</v>
      </c>
    </row>
    <row r="6073" spans="1:13">
      <c r="A6073" t="s">
        <v>909</v>
      </c>
      <c r="B6073" t="s">
        <v>909</v>
      </c>
      <c r="C6073" t="s">
        <v>2220</v>
      </c>
      <c r="D6073" t="s">
        <v>154</v>
      </c>
      <c r="E6073" t="s">
        <v>323</v>
      </c>
      <c r="F6073" t="s">
        <v>3</v>
      </c>
      <c r="G6073" t="s">
        <v>46893</v>
      </c>
      <c r="H6073" t="s">
        <v>20822</v>
      </c>
      <c r="I6073" t="s">
        <v>46815</v>
      </c>
      <c r="J6073" t="s">
        <v>20784</v>
      </c>
      <c r="K6073" t="s">
        <v>45840</v>
      </c>
      <c r="L6073" t="s">
        <v>431</v>
      </c>
      <c r="M6073" t="s">
        <v>31933</v>
      </c>
    </row>
    <row r="6074" spans="1:13">
      <c r="A6074" t="s">
        <v>909</v>
      </c>
      <c r="B6074" t="s">
        <v>909</v>
      </c>
      <c r="C6074" t="s">
        <v>2220</v>
      </c>
      <c r="D6074" t="s">
        <v>154</v>
      </c>
      <c r="E6074" t="s">
        <v>323</v>
      </c>
      <c r="F6074" t="s">
        <v>10</v>
      </c>
      <c r="G6074" t="s">
        <v>46894</v>
      </c>
      <c r="H6074" t="s">
        <v>21113</v>
      </c>
      <c r="I6074" t="s">
        <v>46895</v>
      </c>
      <c r="J6074" t="s">
        <v>20938</v>
      </c>
      <c r="K6074" t="s">
        <v>46808</v>
      </c>
      <c r="L6074" t="s">
        <v>46896</v>
      </c>
      <c r="M6074" t="s">
        <v>46897</v>
      </c>
    </row>
    <row r="6075" spans="1:13">
      <c r="A6075" t="s">
        <v>909</v>
      </c>
      <c r="B6075" t="s">
        <v>909</v>
      </c>
      <c r="C6075" t="s">
        <v>2220</v>
      </c>
      <c r="D6075" t="s">
        <v>154</v>
      </c>
      <c r="E6075" t="s">
        <v>323</v>
      </c>
      <c r="F6075" t="s">
        <v>2</v>
      </c>
      <c r="G6075" t="s">
        <v>46898</v>
      </c>
      <c r="H6075" t="s">
        <v>20967</v>
      </c>
      <c r="I6075" t="s">
        <v>46794</v>
      </c>
      <c r="J6075" t="s">
        <v>20784</v>
      </c>
      <c r="K6075" t="s">
        <v>45840</v>
      </c>
      <c r="L6075" t="s">
        <v>14752</v>
      </c>
      <c r="M6075" t="s">
        <v>31951</v>
      </c>
    </row>
    <row r="6076" spans="1:13">
      <c r="A6076" t="s">
        <v>909</v>
      </c>
      <c r="B6076" t="s">
        <v>909</v>
      </c>
      <c r="C6076" t="s">
        <v>2220</v>
      </c>
      <c r="D6076" t="s">
        <v>154</v>
      </c>
      <c r="E6076" t="s">
        <v>323</v>
      </c>
      <c r="F6076" t="s">
        <v>4</v>
      </c>
      <c r="G6076" t="s">
        <v>46899</v>
      </c>
      <c r="H6076" t="s">
        <v>20725</v>
      </c>
      <c r="I6076" t="s">
        <v>46776</v>
      </c>
      <c r="J6076" t="s">
        <v>20663</v>
      </c>
      <c r="K6076" t="s">
        <v>11228</v>
      </c>
      <c r="L6076" t="s">
        <v>6215</v>
      </c>
      <c r="M6076" t="s">
        <v>15162</v>
      </c>
    </row>
    <row r="6077" spans="1:13">
      <c r="A6077" t="s">
        <v>909</v>
      </c>
      <c r="B6077" t="s">
        <v>909</v>
      </c>
      <c r="C6077" t="s">
        <v>2220</v>
      </c>
      <c r="D6077" t="s">
        <v>154</v>
      </c>
      <c r="E6077" t="s">
        <v>323</v>
      </c>
      <c r="F6077" t="s">
        <v>20</v>
      </c>
      <c r="G6077" t="s">
        <v>46900</v>
      </c>
      <c r="H6077" t="s">
        <v>20663</v>
      </c>
      <c r="I6077" t="s">
        <v>39460</v>
      </c>
      <c r="J6077" t="s">
        <v>21472</v>
      </c>
      <c r="K6077" t="s">
        <v>372</v>
      </c>
      <c r="L6077" t="s">
        <v>3332</v>
      </c>
      <c r="M6077" t="s">
        <v>12066</v>
      </c>
    </row>
    <row r="6078" spans="1:13">
      <c r="A6078" t="s">
        <v>909</v>
      </c>
      <c r="B6078" t="s">
        <v>909</v>
      </c>
      <c r="C6078" t="s">
        <v>2220</v>
      </c>
      <c r="D6078" t="s">
        <v>154</v>
      </c>
      <c r="E6078" t="s">
        <v>331</v>
      </c>
      <c r="F6078" t="s">
        <v>3</v>
      </c>
      <c r="G6078" t="s">
        <v>46901</v>
      </c>
      <c r="H6078" t="s">
        <v>20860</v>
      </c>
      <c r="I6078" t="s">
        <v>46831</v>
      </c>
      <c r="J6078" t="s">
        <v>20784</v>
      </c>
      <c r="K6078" t="s">
        <v>45840</v>
      </c>
      <c r="L6078" t="s">
        <v>4334</v>
      </c>
      <c r="M6078" t="s">
        <v>25238</v>
      </c>
    </row>
    <row r="6079" spans="1:13">
      <c r="A6079" t="s">
        <v>909</v>
      </c>
      <c r="B6079" t="s">
        <v>909</v>
      </c>
      <c r="C6079" t="s">
        <v>2220</v>
      </c>
      <c r="D6079" t="s">
        <v>154</v>
      </c>
      <c r="E6079" t="s">
        <v>331</v>
      </c>
      <c r="F6079" t="s">
        <v>10</v>
      </c>
      <c r="G6079" t="s">
        <v>46902</v>
      </c>
      <c r="H6079" t="s">
        <v>20967</v>
      </c>
      <c r="I6079" t="s">
        <v>46794</v>
      </c>
      <c r="J6079" t="s">
        <v>20860</v>
      </c>
      <c r="K6079" t="s">
        <v>46811</v>
      </c>
      <c r="L6079" t="s">
        <v>46903</v>
      </c>
      <c r="M6079" t="s">
        <v>26386</v>
      </c>
    </row>
    <row r="6080" spans="1:13">
      <c r="A6080" t="s">
        <v>909</v>
      </c>
      <c r="B6080" t="s">
        <v>909</v>
      </c>
      <c r="C6080" t="s">
        <v>2220</v>
      </c>
      <c r="D6080" t="s">
        <v>154</v>
      </c>
      <c r="E6080" t="s">
        <v>331</v>
      </c>
      <c r="F6080" t="s">
        <v>2</v>
      </c>
      <c r="G6080" t="s">
        <v>46904</v>
      </c>
      <c r="H6080" t="s">
        <v>20841</v>
      </c>
      <c r="I6080" t="s">
        <v>46774</v>
      </c>
      <c r="J6080" t="s">
        <v>20764</v>
      </c>
      <c r="K6080" t="s">
        <v>14404</v>
      </c>
      <c r="L6080" t="s">
        <v>3970</v>
      </c>
      <c r="M6080" t="s">
        <v>29072</v>
      </c>
    </row>
    <row r="6081" spans="1:13">
      <c r="A6081" t="s">
        <v>909</v>
      </c>
      <c r="B6081" t="s">
        <v>909</v>
      </c>
      <c r="C6081" t="s">
        <v>2220</v>
      </c>
      <c r="D6081" t="s">
        <v>154</v>
      </c>
      <c r="E6081" t="s">
        <v>331</v>
      </c>
      <c r="F6081" t="s">
        <v>4</v>
      </c>
      <c r="G6081" t="s">
        <v>46905</v>
      </c>
      <c r="H6081" t="s">
        <v>20663</v>
      </c>
      <c r="I6081" t="s">
        <v>39460</v>
      </c>
      <c r="J6081" t="s">
        <v>21472</v>
      </c>
      <c r="K6081" t="s">
        <v>372</v>
      </c>
      <c r="L6081" t="s">
        <v>17953</v>
      </c>
      <c r="M6081" t="s">
        <v>1362</v>
      </c>
    </row>
    <row r="6082" spans="1:13">
      <c r="A6082" t="s">
        <v>909</v>
      </c>
      <c r="B6082" t="s">
        <v>909</v>
      </c>
      <c r="C6082" t="s">
        <v>2220</v>
      </c>
      <c r="D6082" t="s">
        <v>154</v>
      </c>
      <c r="E6082" t="s">
        <v>331</v>
      </c>
      <c r="F6082" t="s">
        <v>11</v>
      </c>
      <c r="G6082" t="s">
        <v>46906</v>
      </c>
      <c r="H6082" t="s">
        <v>20663</v>
      </c>
      <c r="I6082" t="s">
        <v>39460</v>
      </c>
      <c r="J6082" t="s">
        <v>21472</v>
      </c>
      <c r="K6082" t="s">
        <v>372</v>
      </c>
      <c r="L6082" t="s">
        <v>16751</v>
      </c>
      <c r="M6082" t="s">
        <v>1362</v>
      </c>
    </row>
    <row r="6083" spans="1:13">
      <c r="A6083" t="s">
        <v>909</v>
      </c>
      <c r="B6083" t="s">
        <v>909</v>
      </c>
      <c r="C6083" t="s">
        <v>2220</v>
      </c>
      <c r="D6083" t="s">
        <v>154</v>
      </c>
      <c r="E6083" t="s">
        <v>331</v>
      </c>
      <c r="F6083" t="s">
        <v>20</v>
      </c>
      <c r="G6083" t="s">
        <v>46907</v>
      </c>
      <c r="H6083" t="s">
        <v>20705</v>
      </c>
      <c r="I6083" t="s">
        <v>39451</v>
      </c>
      <c r="J6083" t="s">
        <v>21472</v>
      </c>
      <c r="K6083" t="s">
        <v>372</v>
      </c>
      <c r="L6083" t="s">
        <v>2292</v>
      </c>
      <c r="M6083" t="s">
        <v>970</v>
      </c>
    </row>
    <row r="6084" spans="1:13">
      <c r="A6084" t="s">
        <v>909</v>
      </c>
      <c r="B6084" t="s">
        <v>909</v>
      </c>
      <c r="C6084" t="s">
        <v>2220</v>
      </c>
      <c r="D6084" t="s">
        <v>155</v>
      </c>
      <c r="E6084" t="s">
        <v>339</v>
      </c>
      <c r="F6084" t="s">
        <v>3</v>
      </c>
      <c r="G6084" t="s">
        <v>46908</v>
      </c>
      <c r="H6084" t="s">
        <v>20705</v>
      </c>
      <c r="I6084" t="s">
        <v>39451</v>
      </c>
      <c r="J6084" t="s">
        <v>20684</v>
      </c>
      <c r="K6084" t="s">
        <v>14399</v>
      </c>
      <c r="L6084" t="s">
        <v>3130</v>
      </c>
      <c r="M6084" t="s">
        <v>13678</v>
      </c>
    </row>
    <row r="6085" spans="1:13">
      <c r="A6085" t="s">
        <v>909</v>
      </c>
      <c r="B6085" t="s">
        <v>909</v>
      </c>
      <c r="C6085" t="s">
        <v>2220</v>
      </c>
      <c r="D6085" t="s">
        <v>155</v>
      </c>
      <c r="E6085" t="s">
        <v>339</v>
      </c>
      <c r="F6085" t="s">
        <v>10</v>
      </c>
      <c r="G6085" t="s">
        <v>46909</v>
      </c>
      <c r="H6085" t="s">
        <v>21019</v>
      </c>
      <c r="I6085" t="s">
        <v>46766</v>
      </c>
      <c r="J6085" t="s">
        <v>20967</v>
      </c>
      <c r="K6085" t="s">
        <v>46848</v>
      </c>
      <c r="L6085" t="s">
        <v>46767</v>
      </c>
      <c r="M6085" t="s">
        <v>46910</v>
      </c>
    </row>
    <row r="6086" spans="1:13">
      <c r="A6086" t="s">
        <v>909</v>
      </c>
      <c r="B6086" t="s">
        <v>909</v>
      </c>
      <c r="C6086" t="s">
        <v>2220</v>
      </c>
      <c r="D6086" t="s">
        <v>155</v>
      </c>
      <c r="E6086" t="s">
        <v>339</v>
      </c>
      <c r="F6086" t="s">
        <v>2</v>
      </c>
      <c r="G6086" t="s">
        <v>46911</v>
      </c>
      <c r="H6086" t="s">
        <v>21116</v>
      </c>
      <c r="I6086" t="s">
        <v>46912</v>
      </c>
      <c r="J6086" t="s">
        <v>20967</v>
      </c>
      <c r="K6086" t="s">
        <v>46848</v>
      </c>
      <c r="L6086" t="s">
        <v>46913</v>
      </c>
      <c r="M6086" t="s">
        <v>46914</v>
      </c>
    </row>
    <row r="6087" spans="1:13">
      <c r="A6087" t="s">
        <v>909</v>
      </c>
      <c r="B6087" t="s">
        <v>909</v>
      </c>
      <c r="C6087" t="s">
        <v>2220</v>
      </c>
      <c r="D6087" t="s">
        <v>155</v>
      </c>
      <c r="E6087" t="s">
        <v>339</v>
      </c>
      <c r="F6087" t="s">
        <v>4</v>
      </c>
      <c r="G6087" t="s">
        <v>46915</v>
      </c>
      <c r="H6087" t="s">
        <v>20932</v>
      </c>
      <c r="I6087" t="s">
        <v>46880</v>
      </c>
      <c r="J6087" t="s">
        <v>20705</v>
      </c>
      <c r="K6087" t="s">
        <v>46772</v>
      </c>
      <c r="L6087" t="s">
        <v>2900</v>
      </c>
      <c r="M6087" t="s">
        <v>32869</v>
      </c>
    </row>
    <row r="6088" spans="1:13">
      <c r="A6088" t="s">
        <v>909</v>
      </c>
      <c r="B6088" t="s">
        <v>909</v>
      </c>
      <c r="C6088" t="s">
        <v>2220</v>
      </c>
      <c r="D6088" t="s">
        <v>155</v>
      </c>
      <c r="E6088" t="s">
        <v>339</v>
      </c>
      <c r="F6088" t="s">
        <v>11</v>
      </c>
      <c r="G6088" t="s">
        <v>46916</v>
      </c>
      <c r="H6088" t="s">
        <v>20784</v>
      </c>
      <c r="I6088" t="s">
        <v>46788</v>
      </c>
      <c r="J6088" t="s">
        <v>20684</v>
      </c>
      <c r="K6088" t="s">
        <v>14399</v>
      </c>
      <c r="L6088" t="s">
        <v>7483</v>
      </c>
      <c r="M6088" t="s">
        <v>10593</v>
      </c>
    </row>
    <row r="6089" spans="1:13">
      <c r="A6089" t="s">
        <v>909</v>
      </c>
      <c r="B6089" t="s">
        <v>909</v>
      </c>
      <c r="C6089" t="s">
        <v>2220</v>
      </c>
      <c r="D6089" t="s">
        <v>155</v>
      </c>
      <c r="E6089" t="s">
        <v>339</v>
      </c>
      <c r="F6089" t="s">
        <v>20</v>
      </c>
      <c r="G6089" t="s">
        <v>46917</v>
      </c>
      <c r="H6089" t="s">
        <v>20764</v>
      </c>
      <c r="I6089" t="s">
        <v>46918</v>
      </c>
      <c r="J6089" t="s">
        <v>20705</v>
      </c>
      <c r="K6089" t="s">
        <v>46772</v>
      </c>
      <c r="L6089" t="s">
        <v>2038</v>
      </c>
      <c r="M6089" t="s">
        <v>7702</v>
      </c>
    </row>
    <row r="6090" spans="1:13">
      <c r="A6090" t="s">
        <v>909</v>
      </c>
      <c r="B6090" t="s">
        <v>909</v>
      </c>
      <c r="C6090" t="s">
        <v>2220</v>
      </c>
      <c r="D6090" t="s">
        <v>155</v>
      </c>
      <c r="E6090" t="s">
        <v>347</v>
      </c>
      <c r="F6090" t="s">
        <v>3</v>
      </c>
      <c r="G6090" t="s">
        <v>46919</v>
      </c>
      <c r="H6090" t="s">
        <v>20725</v>
      </c>
      <c r="I6090" t="s">
        <v>46776</v>
      </c>
      <c r="J6090" t="s">
        <v>20705</v>
      </c>
      <c r="K6090" t="s">
        <v>46772</v>
      </c>
      <c r="L6090" t="s">
        <v>4674</v>
      </c>
      <c r="M6090" t="s">
        <v>964</v>
      </c>
    </row>
    <row r="6091" spans="1:13">
      <c r="A6091" t="s">
        <v>909</v>
      </c>
      <c r="B6091" t="s">
        <v>909</v>
      </c>
      <c r="C6091" t="s">
        <v>2220</v>
      </c>
      <c r="D6091" t="s">
        <v>155</v>
      </c>
      <c r="E6091" t="s">
        <v>347</v>
      </c>
      <c r="F6091" t="s">
        <v>10</v>
      </c>
      <c r="G6091" t="s">
        <v>46920</v>
      </c>
      <c r="H6091" t="s">
        <v>21061</v>
      </c>
      <c r="I6091" t="s">
        <v>46847</v>
      </c>
      <c r="J6091" t="s">
        <v>20938</v>
      </c>
      <c r="K6091" t="s">
        <v>46808</v>
      </c>
      <c r="L6091" t="s">
        <v>46849</v>
      </c>
      <c r="M6091" t="s">
        <v>46052</v>
      </c>
    </row>
    <row r="6092" spans="1:13">
      <c r="A6092" t="s">
        <v>909</v>
      </c>
      <c r="B6092" t="s">
        <v>909</v>
      </c>
      <c r="C6092" t="s">
        <v>2220</v>
      </c>
      <c r="D6092" t="s">
        <v>155</v>
      </c>
      <c r="E6092" t="s">
        <v>347</v>
      </c>
      <c r="F6092" t="s">
        <v>2</v>
      </c>
      <c r="G6092" t="s">
        <v>46921</v>
      </c>
      <c r="H6092" t="s">
        <v>20860</v>
      </c>
      <c r="I6092" t="s">
        <v>46831</v>
      </c>
      <c r="J6092" t="s">
        <v>20745</v>
      </c>
      <c r="K6092" t="s">
        <v>46842</v>
      </c>
      <c r="L6092" t="s">
        <v>46832</v>
      </c>
      <c r="M6092" t="s">
        <v>35445</v>
      </c>
    </row>
    <row r="6093" spans="1:13">
      <c r="A6093" t="s">
        <v>909</v>
      </c>
      <c r="B6093" t="s">
        <v>909</v>
      </c>
      <c r="C6093" t="s">
        <v>2220</v>
      </c>
      <c r="D6093" t="s">
        <v>155</v>
      </c>
      <c r="E6093" t="s">
        <v>347</v>
      </c>
      <c r="F6093" t="s">
        <v>4</v>
      </c>
      <c r="G6093" t="s">
        <v>46922</v>
      </c>
      <c r="H6093" t="s">
        <v>20803</v>
      </c>
      <c r="I6093" t="s">
        <v>46778</v>
      </c>
      <c r="J6093" t="s">
        <v>20684</v>
      </c>
      <c r="K6093" t="s">
        <v>14399</v>
      </c>
      <c r="L6093" t="s">
        <v>20777</v>
      </c>
      <c r="M6093" t="s">
        <v>17975</v>
      </c>
    </row>
    <row r="6094" spans="1:13">
      <c r="A6094" t="s">
        <v>909</v>
      </c>
      <c r="B6094" t="s">
        <v>909</v>
      </c>
      <c r="C6094" t="s">
        <v>2220</v>
      </c>
      <c r="D6094" t="s">
        <v>155</v>
      </c>
      <c r="E6094" t="s">
        <v>347</v>
      </c>
      <c r="F6094" t="s">
        <v>11</v>
      </c>
      <c r="G6094" t="s">
        <v>46923</v>
      </c>
      <c r="H6094" t="s">
        <v>20745</v>
      </c>
      <c r="I6094" t="s">
        <v>8818</v>
      </c>
      <c r="J6094" t="s">
        <v>20663</v>
      </c>
      <c r="K6094" t="s">
        <v>11228</v>
      </c>
      <c r="L6094" t="s">
        <v>791</v>
      </c>
      <c r="M6094" t="s">
        <v>15622</v>
      </c>
    </row>
    <row r="6095" spans="1:13">
      <c r="A6095" t="s">
        <v>909</v>
      </c>
      <c r="B6095" t="s">
        <v>909</v>
      </c>
      <c r="C6095" t="s">
        <v>2220</v>
      </c>
      <c r="D6095" t="s">
        <v>155</v>
      </c>
      <c r="E6095" t="s">
        <v>347</v>
      </c>
      <c r="F6095" t="s">
        <v>20</v>
      </c>
      <c r="G6095" t="s">
        <v>46924</v>
      </c>
      <c r="H6095" t="s">
        <v>20663</v>
      </c>
      <c r="I6095" t="s">
        <v>39460</v>
      </c>
      <c r="J6095" t="s">
        <v>21472</v>
      </c>
      <c r="K6095" t="s">
        <v>372</v>
      </c>
      <c r="L6095" t="s">
        <v>3332</v>
      </c>
      <c r="M6095" t="s">
        <v>12684</v>
      </c>
    </row>
    <row r="6096" spans="1:13">
      <c r="A6096" t="s">
        <v>909</v>
      </c>
      <c r="B6096" t="s">
        <v>909</v>
      </c>
      <c r="C6096" t="s">
        <v>2220</v>
      </c>
      <c r="D6096" t="s">
        <v>155</v>
      </c>
      <c r="E6096" t="s">
        <v>230</v>
      </c>
      <c r="F6096" t="s">
        <v>3</v>
      </c>
      <c r="G6096" t="s">
        <v>46925</v>
      </c>
      <c r="H6096" t="s">
        <v>20937</v>
      </c>
      <c r="I6096" t="s">
        <v>46926</v>
      </c>
      <c r="J6096" t="s">
        <v>20915</v>
      </c>
      <c r="K6096" t="s">
        <v>6862</v>
      </c>
      <c r="L6096" t="s">
        <v>375</v>
      </c>
      <c r="M6096" t="s">
        <v>19830</v>
      </c>
    </row>
    <row r="6097" spans="1:13">
      <c r="A6097" t="s">
        <v>909</v>
      </c>
      <c r="B6097" t="s">
        <v>909</v>
      </c>
      <c r="C6097" t="s">
        <v>2220</v>
      </c>
      <c r="D6097" t="s">
        <v>155</v>
      </c>
      <c r="E6097" t="s">
        <v>230</v>
      </c>
      <c r="F6097" t="s">
        <v>10</v>
      </c>
      <c r="G6097" t="s">
        <v>46927</v>
      </c>
      <c r="H6097" t="s">
        <v>21150</v>
      </c>
      <c r="I6097" t="s">
        <v>46928</v>
      </c>
      <c r="J6097" t="s">
        <v>21031</v>
      </c>
      <c r="K6097" t="s">
        <v>46781</v>
      </c>
      <c r="L6097" t="s">
        <v>2828</v>
      </c>
      <c r="M6097" t="s">
        <v>26390</v>
      </c>
    </row>
    <row r="6098" spans="1:13">
      <c r="A6098" t="s">
        <v>909</v>
      </c>
      <c r="B6098" t="s">
        <v>909</v>
      </c>
      <c r="C6098" t="s">
        <v>2220</v>
      </c>
      <c r="D6098" t="s">
        <v>155</v>
      </c>
      <c r="E6098" t="s">
        <v>230</v>
      </c>
      <c r="F6098" t="s">
        <v>2</v>
      </c>
      <c r="G6098" t="s">
        <v>46929</v>
      </c>
      <c r="H6098" t="s">
        <v>21061</v>
      </c>
      <c r="I6098" t="s">
        <v>46847</v>
      </c>
      <c r="J6098" t="s">
        <v>20841</v>
      </c>
      <c r="K6098" t="s">
        <v>25651</v>
      </c>
      <c r="L6098" t="s">
        <v>5101</v>
      </c>
      <c r="M6098" t="s">
        <v>46930</v>
      </c>
    </row>
    <row r="6099" spans="1:13">
      <c r="A6099" t="s">
        <v>909</v>
      </c>
      <c r="B6099" t="s">
        <v>909</v>
      </c>
      <c r="C6099" t="s">
        <v>2220</v>
      </c>
      <c r="D6099" t="s">
        <v>155</v>
      </c>
      <c r="E6099" t="s">
        <v>230</v>
      </c>
      <c r="F6099" t="s">
        <v>4</v>
      </c>
      <c r="G6099" t="s">
        <v>46931</v>
      </c>
      <c r="H6099" t="s">
        <v>20663</v>
      </c>
      <c r="I6099" t="s">
        <v>39460</v>
      </c>
      <c r="J6099" t="s">
        <v>21472</v>
      </c>
      <c r="K6099" t="s">
        <v>372</v>
      </c>
      <c r="L6099" t="s">
        <v>17953</v>
      </c>
      <c r="M6099" t="s">
        <v>5128</v>
      </c>
    </row>
    <row r="6100" spans="1:13">
      <c r="A6100" t="s">
        <v>909</v>
      </c>
      <c r="B6100" t="s">
        <v>909</v>
      </c>
      <c r="C6100" t="s">
        <v>2220</v>
      </c>
      <c r="D6100" t="s">
        <v>155</v>
      </c>
      <c r="E6100" t="s">
        <v>230</v>
      </c>
      <c r="F6100" t="s">
        <v>11</v>
      </c>
      <c r="G6100" t="s">
        <v>46932</v>
      </c>
      <c r="H6100" t="s">
        <v>20725</v>
      </c>
      <c r="I6100" t="s">
        <v>46776</v>
      </c>
      <c r="J6100" t="s">
        <v>21472</v>
      </c>
      <c r="K6100" t="s">
        <v>372</v>
      </c>
      <c r="L6100" t="s">
        <v>1054</v>
      </c>
      <c r="M6100" t="s">
        <v>13977</v>
      </c>
    </row>
    <row r="6101" spans="1:13">
      <c r="A6101" t="s">
        <v>909</v>
      </c>
      <c r="B6101" t="s">
        <v>909</v>
      </c>
      <c r="C6101" t="s">
        <v>2220</v>
      </c>
      <c r="D6101" t="s">
        <v>155</v>
      </c>
      <c r="E6101" t="s">
        <v>230</v>
      </c>
      <c r="F6101" t="s">
        <v>20</v>
      </c>
      <c r="G6101" t="s">
        <v>46933</v>
      </c>
      <c r="H6101" t="s">
        <v>20684</v>
      </c>
      <c r="I6101" t="s">
        <v>46797</v>
      </c>
      <c r="J6101" t="s">
        <v>21472</v>
      </c>
      <c r="K6101" t="s">
        <v>372</v>
      </c>
      <c r="L6101" t="s">
        <v>471</v>
      </c>
      <c r="M6101" t="s">
        <v>12044</v>
      </c>
    </row>
    <row r="6102" spans="1:13">
      <c r="A6102" t="s">
        <v>909</v>
      </c>
      <c r="B6102" t="s">
        <v>909</v>
      </c>
      <c r="C6102" t="s">
        <v>2220</v>
      </c>
      <c r="D6102" t="s">
        <v>155</v>
      </c>
      <c r="E6102" t="s">
        <v>300</v>
      </c>
      <c r="F6102" t="s">
        <v>3</v>
      </c>
      <c r="G6102" t="s">
        <v>46934</v>
      </c>
      <c r="H6102" t="s">
        <v>20860</v>
      </c>
      <c r="I6102" t="s">
        <v>46831</v>
      </c>
      <c r="J6102" t="s">
        <v>20784</v>
      </c>
      <c r="K6102" t="s">
        <v>45840</v>
      </c>
      <c r="L6102" t="s">
        <v>4334</v>
      </c>
      <c r="M6102" t="s">
        <v>25647</v>
      </c>
    </row>
    <row r="6103" spans="1:13">
      <c r="A6103" t="s">
        <v>909</v>
      </c>
      <c r="B6103" t="s">
        <v>909</v>
      </c>
      <c r="C6103" t="s">
        <v>2220</v>
      </c>
      <c r="D6103" t="s">
        <v>155</v>
      </c>
      <c r="E6103" t="s">
        <v>300</v>
      </c>
      <c r="F6103" t="s">
        <v>10</v>
      </c>
      <c r="G6103" t="s">
        <v>46935</v>
      </c>
      <c r="H6103" t="s">
        <v>20937</v>
      </c>
      <c r="I6103" t="s">
        <v>46926</v>
      </c>
      <c r="J6103" t="s">
        <v>20879</v>
      </c>
      <c r="K6103" t="s">
        <v>46821</v>
      </c>
      <c r="L6103" t="s">
        <v>46936</v>
      </c>
      <c r="M6103" t="s">
        <v>25630</v>
      </c>
    </row>
    <row r="6104" spans="1:13">
      <c r="A6104" t="s">
        <v>909</v>
      </c>
      <c r="B6104" t="s">
        <v>909</v>
      </c>
      <c r="C6104" t="s">
        <v>2220</v>
      </c>
      <c r="D6104" t="s">
        <v>155</v>
      </c>
      <c r="E6104" t="s">
        <v>300</v>
      </c>
      <c r="F6104" t="s">
        <v>2</v>
      </c>
      <c r="G6104" t="s">
        <v>46937</v>
      </c>
      <c r="H6104" t="s">
        <v>20705</v>
      </c>
      <c r="I6104" t="s">
        <v>39451</v>
      </c>
      <c r="J6104" t="s">
        <v>20684</v>
      </c>
      <c r="K6104" t="s">
        <v>14399</v>
      </c>
      <c r="L6104" t="s">
        <v>21896</v>
      </c>
      <c r="M6104" t="s">
        <v>12183</v>
      </c>
    </row>
    <row r="6105" spans="1:13">
      <c r="A6105" t="s">
        <v>909</v>
      </c>
      <c r="B6105" t="s">
        <v>909</v>
      </c>
      <c r="C6105" t="s">
        <v>2220</v>
      </c>
      <c r="D6105" t="s">
        <v>155</v>
      </c>
      <c r="E6105" t="s">
        <v>300</v>
      </c>
      <c r="F6105" t="s">
        <v>4</v>
      </c>
      <c r="G6105" t="s">
        <v>46938</v>
      </c>
      <c r="H6105" t="s">
        <v>20705</v>
      </c>
      <c r="I6105" t="s">
        <v>39451</v>
      </c>
      <c r="J6105" t="s">
        <v>20663</v>
      </c>
      <c r="K6105" t="s">
        <v>11228</v>
      </c>
      <c r="L6105" t="s">
        <v>4674</v>
      </c>
      <c r="M6105" t="s">
        <v>12183</v>
      </c>
    </row>
    <row r="6106" spans="1:13">
      <c r="A6106" t="s">
        <v>909</v>
      </c>
      <c r="B6106" t="s">
        <v>909</v>
      </c>
      <c r="C6106" t="s">
        <v>2220</v>
      </c>
      <c r="D6106" t="s">
        <v>155</v>
      </c>
      <c r="E6106" t="s">
        <v>300</v>
      </c>
      <c r="F6106" t="s">
        <v>11</v>
      </c>
      <c r="G6106" t="s">
        <v>46939</v>
      </c>
      <c r="H6106" t="s">
        <v>20684</v>
      </c>
      <c r="I6106" t="s">
        <v>46797</v>
      </c>
      <c r="J6106" t="s">
        <v>20663</v>
      </c>
      <c r="K6106" t="s">
        <v>11228</v>
      </c>
      <c r="L6106" t="s">
        <v>4674</v>
      </c>
      <c r="M6106" t="s">
        <v>9981</v>
      </c>
    </row>
    <row r="6107" spans="1:13">
      <c r="A6107" t="s">
        <v>909</v>
      </c>
      <c r="B6107" t="s">
        <v>909</v>
      </c>
      <c r="C6107" t="s">
        <v>2220</v>
      </c>
      <c r="D6107" t="s">
        <v>155</v>
      </c>
      <c r="E6107" t="s">
        <v>300</v>
      </c>
      <c r="F6107" t="s">
        <v>20</v>
      </c>
      <c r="G6107" t="s">
        <v>46940</v>
      </c>
      <c r="H6107" t="s">
        <v>20663</v>
      </c>
      <c r="I6107" t="s">
        <v>39460</v>
      </c>
      <c r="J6107" t="s">
        <v>21472</v>
      </c>
      <c r="K6107" t="s">
        <v>372</v>
      </c>
      <c r="L6107" t="s">
        <v>3332</v>
      </c>
      <c r="M6107" t="s">
        <v>1059</v>
      </c>
    </row>
    <row r="6108" spans="1:13">
      <c r="A6108" t="s">
        <v>909</v>
      </c>
      <c r="B6108" t="s">
        <v>909</v>
      </c>
      <c r="C6108" t="s">
        <v>2220</v>
      </c>
      <c r="D6108" t="s">
        <v>161</v>
      </c>
      <c r="E6108" t="s">
        <v>690</v>
      </c>
      <c r="F6108" t="s">
        <v>3</v>
      </c>
      <c r="G6108" t="s">
        <v>46941</v>
      </c>
      <c r="H6108" t="s">
        <v>20663</v>
      </c>
      <c r="I6108" t="s">
        <v>10367</v>
      </c>
      <c r="J6108" t="s">
        <v>20663</v>
      </c>
      <c r="K6108" t="s">
        <v>6583</v>
      </c>
      <c r="L6108" t="s">
        <v>9283</v>
      </c>
      <c r="M6108" t="s">
        <v>9981</v>
      </c>
    </row>
    <row r="6109" spans="1:13">
      <c r="A6109" t="s">
        <v>909</v>
      </c>
      <c r="B6109" t="s">
        <v>909</v>
      </c>
      <c r="C6109" t="s">
        <v>2220</v>
      </c>
      <c r="D6109" t="s">
        <v>161</v>
      </c>
      <c r="E6109" t="s">
        <v>690</v>
      </c>
      <c r="F6109" t="s">
        <v>10</v>
      </c>
      <c r="G6109" t="s">
        <v>46942</v>
      </c>
      <c r="H6109" t="s">
        <v>20745</v>
      </c>
      <c r="I6109" t="s">
        <v>35476</v>
      </c>
      <c r="J6109" t="s">
        <v>20745</v>
      </c>
      <c r="K6109" t="s">
        <v>25768</v>
      </c>
      <c r="L6109" t="s">
        <v>4406</v>
      </c>
      <c r="M6109" t="s">
        <v>26115</v>
      </c>
    </row>
    <row r="6110" spans="1:13">
      <c r="A6110" t="s">
        <v>909</v>
      </c>
      <c r="B6110" t="s">
        <v>909</v>
      </c>
      <c r="C6110" t="s">
        <v>2220</v>
      </c>
      <c r="D6110" t="s">
        <v>161</v>
      </c>
      <c r="E6110" t="s">
        <v>690</v>
      </c>
      <c r="F6110" t="s">
        <v>2</v>
      </c>
      <c r="G6110" t="s">
        <v>46943</v>
      </c>
      <c r="H6110" t="s">
        <v>20803</v>
      </c>
      <c r="I6110" t="s">
        <v>46666</v>
      </c>
      <c r="J6110" t="s">
        <v>20725</v>
      </c>
      <c r="K6110" t="s">
        <v>10800</v>
      </c>
      <c r="L6110" t="s">
        <v>263</v>
      </c>
      <c r="M6110" t="s">
        <v>25565</v>
      </c>
    </row>
    <row r="6111" spans="1:13">
      <c r="A6111" t="s">
        <v>909</v>
      </c>
      <c r="B6111" t="s">
        <v>909</v>
      </c>
      <c r="C6111" t="s">
        <v>2220</v>
      </c>
      <c r="D6111" t="s">
        <v>161</v>
      </c>
      <c r="E6111" t="s">
        <v>690</v>
      </c>
      <c r="F6111" t="s">
        <v>4</v>
      </c>
      <c r="G6111" t="s">
        <v>46944</v>
      </c>
      <c r="H6111" t="s">
        <v>20684</v>
      </c>
      <c r="I6111" t="s">
        <v>46945</v>
      </c>
      <c r="J6111" t="s">
        <v>20663</v>
      </c>
      <c r="K6111" t="s">
        <v>6583</v>
      </c>
      <c r="L6111" t="s">
        <v>2172</v>
      </c>
      <c r="M6111" t="s">
        <v>774</v>
      </c>
    </row>
    <row r="6112" spans="1:13">
      <c r="A6112" t="s">
        <v>909</v>
      </c>
      <c r="B6112" t="s">
        <v>909</v>
      </c>
      <c r="C6112" t="s">
        <v>2220</v>
      </c>
      <c r="D6112" t="s">
        <v>161</v>
      </c>
      <c r="E6112" t="s">
        <v>690</v>
      </c>
      <c r="F6112" t="s">
        <v>20</v>
      </c>
      <c r="G6112" t="s">
        <v>46946</v>
      </c>
      <c r="H6112" t="s">
        <v>20705</v>
      </c>
      <c r="I6112" t="s">
        <v>11145</v>
      </c>
      <c r="J6112" t="s">
        <v>20663</v>
      </c>
      <c r="K6112" t="s">
        <v>6583</v>
      </c>
      <c r="L6112" t="s">
        <v>3442</v>
      </c>
      <c r="M6112" t="s">
        <v>12191</v>
      </c>
    </row>
    <row r="6113" spans="1:13">
      <c r="A6113" t="s">
        <v>909</v>
      </c>
      <c r="B6113" t="s">
        <v>909</v>
      </c>
      <c r="C6113" t="s">
        <v>2220</v>
      </c>
      <c r="D6113" t="s">
        <v>161</v>
      </c>
      <c r="E6113" t="s">
        <v>698</v>
      </c>
      <c r="F6113" t="s">
        <v>3</v>
      </c>
      <c r="G6113" t="s">
        <v>46947</v>
      </c>
      <c r="H6113" t="s">
        <v>20684</v>
      </c>
      <c r="I6113" t="s">
        <v>46945</v>
      </c>
      <c r="J6113" t="s">
        <v>20663</v>
      </c>
      <c r="K6113" t="s">
        <v>6583</v>
      </c>
      <c r="L6113" t="s">
        <v>1355</v>
      </c>
      <c r="M6113" t="s">
        <v>15162</v>
      </c>
    </row>
    <row r="6114" spans="1:13">
      <c r="A6114" t="s">
        <v>909</v>
      </c>
      <c r="B6114" t="s">
        <v>909</v>
      </c>
      <c r="C6114" t="s">
        <v>2220</v>
      </c>
      <c r="D6114" t="s">
        <v>161</v>
      </c>
      <c r="E6114" t="s">
        <v>698</v>
      </c>
      <c r="F6114" t="s">
        <v>10</v>
      </c>
      <c r="G6114" t="s">
        <v>46948</v>
      </c>
      <c r="H6114" t="s">
        <v>20764</v>
      </c>
      <c r="I6114" t="s">
        <v>13502</v>
      </c>
      <c r="J6114" t="s">
        <v>20705</v>
      </c>
      <c r="K6114" t="s">
        <v>8639</v>
      </c>
      <c r="L6114" t="s">
        <v>7730</v>
      </c>
      <c r="M6114" t="s">
        <v>17705</v>
      </c>
    </row>
    <row r="6115" spans="1:13">
      <c r="A6115" t="s">
        <v>909</v>
      </c>
      <c r="B6115" t="s">
        <v>909</v>
      </c>
      <c r="C6115" t="s">
        <v>2220</v>
      </c>
      <c r="D6115" t="s">
        <v>161</v>
      </c>
      <c r="E6115" t="s">
        <v>698</v>
      </c>
      <c r="F6115" t="s">
        <v>2</v>
      </c>
      <c r="G6115" t="s">
        <v>46949</v>
      </c>
      <c r="H6115" t="s">
        <v>20915</v>
      </c>
      <c r="I6115" t="s">
        <v>46950</v>
      </c>
      <c r="J6115" t="s">
        <v>20745</v>
      </c>
      <c r="K6115" t="s">
        <v>25768</v>
      </c>
      <c r="L6115" t="s">
        <v>3803</v>
      </c>
      <c r="M6115" t="s">
        <v>46951</v>
      </c>
    </row>
    <row r="6116" spans="1:13">
      <c r="A6116" t="s">
        <v>909</v>
      </c>
      <c r="B6116" t="s">
        <v>909</v>
      </c>
      <c r="C6116" t="s">
        <v>2220</v>
      </c>
      <c r="D6116" t="s">
        <v>161</v>
      </c>
      <c r="E6116" t="s">
        <v>698</v>
      </c>
      <c r="F6116" t="s">
        <v>4</v>
      </c>
      <c r="G6116" t="s">
        <v>46952</v>
      </c>
      <c r="H6116" t="s">
        <v>20705</v>
      </c>
      <c r="I6116" t="s">
        <v>11145</v>
      </c>
      <c r="J6116" t="s">
        <v>21472</v>
      </c>
      <c r="K6116" t="s">
        <v>372</v>
      </c>
      <c r="L6116" t="s">
        <v>375</v>
      </c>
      <c r="M6116" t="s">
        <v>15216</v>
      </c>
    </row>
    <row r="6117" spans="1:13">
      <c r="A6117" t="s">
        <v>909</v>
      </c>
      <c r="B6117" t="s">
        <v>909</v>
      </c>
      <c r="C6117" t="s">
        <v>2220</v>
      </c>
      <c r="D6117" t="s">
        <v>161</v>
      </c>
      <c r="E6117" t="s">
        <v>698</v>
      </c>
      <c r="F6117" t="s">
        <v>11</v>
      </c>
      <c r="G6117" t="s">
        <v>46953</v>
      </c>
      <c r="H6117" t="s">
        <v>20684</v>
      </c>
      <c r="I6117" t="s">
        <v>46945</v>
      </c>
      <c r="J6117" t="s">
        <v>21472</v>
      </c>
      <c r="K6117" t="s">
        <v>372</v>
      </c>
      <c r="L6117" t="s">
        <v>375</v>
      </c>
      <c r="M6117" t="s">
        <v>15162</v>
      </c>
    </row>
    <row r="6118" spans="1:13">
      <c r="A6118" t="s">
        <v>909</v>
      </c>
      <c r="B6118" t="s">
        <v>909</v>
      </c>
      <c r="C6118" t="s">
        <v>2220</v>
      </c>
      <c r="D6118" t="s">
        <v>161</v>
      </c>
      <c r="E6118" t="s">
        <v>698</v>
      </c>
      <c r="F6118" t="s">
        <v>20</v>
      </c>
      <c r="G6118" t="s">
        <v>46954</v>
      </c>
      <c r="H6118" t="s">
        <v>20684</v>
      </c>
      <c r="I6118" t="s">
        <v>46945</v>
      </c>
      <c r="J6118" t="s">
        <v>21472</v>
      </c>
      <c r="K6118" t="s">
        <v>372</v>
      </c>
      <c r="L6118" t="s">
        <v>3583</v>
      </c>
      <c r="M6118" t="s">
        <v>15162</v>
      </c>
    </row>
    <row r="6119" spans="1:13">
      <c r="A6119" t="s">
        <v>909</v>
      </c>
      <c r="B6119" t="s">
        <v>909</v>
      </c>
      <c r="C6119" t="s">
        <v>2220</v>
      </c>
      <c r="D6119" t="s">
        <v>161</v>
      </c>
      <c r="E6119" t="s">
        <v>706</v>
      </c>
      <c r="F6119" t="s">
        <v>3</v>
      </c>
      <c r="G6119" t="s">
        <v>46955</v>
      </c>
      <c r="H6119" t="s">
        <v>20784</v>
      </c>
      <c r="I6119" t="s">
        <v>46532</v>
      </c>
      <c r="J6119" t="s">
        <v>20764</v>
      </c>
      <c r="K6119" t="s">
        <v>429</v>
      </c>
      <c r="L6119" t="s">
        <v>375</v>
      </c>
      <c r="M6119" t="s">
        <v>28328</v>
      </c>
    </row>
    <row r="6120" spans="1:13">
      <c r="A6120" t="s">
        <v>909</v>
      </c>
      <c r="B6120" t="s">
        <v>909</v>
      </c>
      <c r="C6120" t="s">
        <v>2220</v>
      </c>
      <c r="D6120" t="s">
        <v>161</v>
      </c>
      <c r="E6120" t="s">
        <v>706</v>
      </c>
      <c r="F6120" t="s">
        <v>10</v>
      </c>
      <c r="G6120" t="s">
        <v>46956</v>
      </c>
      <c r="H6120" t="s">
        <v>20841</v>
      </c>
      <c r="I6120" t="s">
        <v>46957</v>
      </c>
      <c r="J6120" t="s">
        <v>20803</v>
      </c>
      <c r="K6120" t="s">
        <v>16849</v>
      </c>
      <c r="L6120" t="s">
        <v>2191</v>
      </c>
      <c r="M6120" t="s">
        <v>39092</v>
      </c>
    </row>
    <row r="6121" spans="1:13">
      <c r="A6121" t="s">
        <v>909</v>
      </c>
      <c r="B6121" t="s">
        <v>909</v>
      </c>
      <c r="C6121" t="s">
        <v>2220</v>
      </c>
      <c r="D6121" t="s">
        <v>161</v>
      </c>
      <c r="E6121" t="s">
        <v>706</v>
      </c>
      <c r="F6121" t="s">
        <v>2</v>
      </c>
      <c r="G6121" t="s">
        <v>46958</v>
      </c>
      <c r="H6121" t="s">
        <v>20745</v>
      </c>
      <c r="I6121" t="s">
        <v>35476</v>
      </c>
      <c r="J6121" t="s">
        <v>20705</v>
      </c>
      <c r="K6121" t="s">
        <v>8639</v>
      </c>
      <c r="L6121" t="s">
        <v>4088</v>
      </c>
      <c r="M6121" t="s">
        <v>25418</v>
      </c>
    </row>
    <row r="6122" spans="1:13">
      <c r="A6122" t="s">
        <v>909</v>
      </c>
      <c r="B6122" t="s">
        <v>909</v>
      </c>
      <c r="C6122" t="s">
        <v>2220</v>
      </c>
      <c r="D6122" t="s">
        <v>161</v>
      </c>
      <c r="E6122" t="s">
        <v>714</v>
      </c>
      <c r="F6122" t="s">
        <v>3</v>
      </c>
      <c r="G6122" t="s">
        <v>46959</v>
      </c>
      <c r="H6122" t="s">
        <v>20725</v>
      </c>
      <c r="I6122" t="s">
        <v>35454</v>
      </c>
      <c r="J6122" t="s">
        <v>20684</v>
      </c>
      <c r="K6122" t="s">
        <v>9352</v>
      </c>
      <c r="L6122" t="s">
        <v>3583</v>
      </c>
      <c r="M6122" t="s">
        <v>19167</v>
      </c>
    </row>
    <row r="6123" spans="1:13">
      <c r="A6123" t="s">
        <v>909</v>
      </c>
      <c r="B6123" t="s">
        <v>909</v>
      </c>
      <c r="C6123" t="s">
        <v>2220</v>
      </c>
      <c r="D6123" t="s">
        <v>161</v>
      </c>
      <c r="E6123" t="s">
        <v>714</v>
      </c>
      <c r="F6123" t="s">
        <v>10</v>
      </c>
      <c r="G6123" t="s">
        <v>46960</v>
      </c>
      <c r="H6123" t="s">
        <v>20745</v>
      </c>
      <c r="I6123" t="s">
        <v>35476</v>
      </c>
      <c r="J6123" t="s">
        <v>20725</v>
      </c>
      <c r="K6123" t="s">
        <v>10800</v>
      </c>
      <c r="L6123" t="s">
        <v>4406</v>
      </c>
      <c r="M6123" t="s">
        <v>32213</v>
      </c>
    </row>
    <row r="6124" spans="1:13">
      <c r="A6124" t="s">
        <v>909</v>
      </c>
      <c r="B6124" t="s">
        <v>909</v>
      </c>
      <c r="C6124" t="s">
        <v>2220</v>
      </c>
      <c r="D6124" t="s">
        <v>161</v>
      </c>
      <c r="E6124" t="s">
        <v>714</v>
      </c>
      <c r="F6124" t="s">
        <v>2</v>
      </c>
      <c r="G6124" t="s">
        <v>46961</v>
      </c>
      <c r="H6124" t="s">
        <v>20705</v>
      </c>
      <c r="I6124" t="s">
        <v>11145</v>
      </c>
      <c r="J6124" t="s">
        <v>20684</v>
      </c>
      <c r="K6124" t="s">
        <v>9352</v>
      </c>
      <c r="L6124" t="s">
        <v>3332</v>
      </c>
      <c r="M6124" t="s">
        <v>11472</v>
      </c>
    </row>
    <row r="6125" spans="1:13">
      <c r="A6125" t="s">
        <v>909</v>
      </c>
      <c r="B6125" t="s">
        <v>909</v>
      </c>
      <c r="C6125" t="s">
        <v>2220</v>
      </c>
      <c r="D6125" t="s">
        <v>161</v>
      </c>
      <c r="E6125" t="s">
        <v>714</v>
      </c>
      <c r="F6125" t="s">
        <v>4</v>
      </c>
      <c r="G6125" t="s">
        <v>46962</v>
      </c>
      <c r="H6125" t="s">
        <v>20663</v>
      </c>
      <c r="I6125" t="s">
        <v>10367</v>
      </c>
      <c r="J6125" t="s">
        <v>20663</v>
      </c>
      <c r="K6125" t="s">
        <v>6583</v>
      </c>
      <c r="L6125" t="s">
        <v>4088</v>
      </c>
      <c r="M6125" t="s">
        <v>8700</v>
      </c>
    </row>
    <row r="6126" spans="1:13">
      <c r="A6126" t="s">
        <v>909</v>
      </c>
      <c r="B6126" t="s">
        <v>909</v>
      </c>
      <c r="C6126" t="s">
        <v>2220</v>
      </c>
      <c r="D6126" t="s">
        <v>161</v>
      </c>
      <c r="E6126" t="s">
        <v>714</v>
      </c>
      <c r="F6126" t="s">
        <v>11</v>
      </c>
      <c r="G6126" t="s">
        <v>46963</v>
      </c>
      <c r="H6126" t="s">
        <v>20684</v>
      </c>
      <c r="I6126" t="s">
        <v>46945</v>
      </c>
      <c r="J6126" t="s">
        <v>20663</v>
      </c>
      <c r="K6126" t="s">
        <v>6583</v>
      </c>
      <c r="L6126" t="s">
        <v>375</v>
      </c>
      <c r="M6126" t="s">
        <v>17084</v>
      </c>
    </row>
    <row r="6127" spans="1:13">
      <c r="A6127" t="s">
        <v>909</v>
      </c>
      <c r="B6127" t="s">
        <v>909</v>
      </c>
      <c r="C6127" t="s">
        <v>2220</v>
      </c>
      <c r="D6127" t="s">
        <v>161</v>
      </c>
      <c r="E6127" t="s">
        <v>714</v>
      </c>
      <c r="F6127" t="s">
        <v>20</v>
      </c>
      <c r="G6127" t="s">
        <v>46964</v>
      </c>
      <c r="H6127" t="s">
        <v>20684</v>
      </c>
      <c r="I6127" t="s">
        <v>46945</v>
      </c>
      <c r="J6127" t="s">
        <v>21472</v>
      </c>
      <c r="K6127" t="s">
        <v>372</v>
      </c>
      <c r="L6127" t="s">
        <v>3583</v>
      </c>
      <c r="M6127" t="s">
        <v>17084</v>
      </c>
    </row>
    <row r="6128" spans="1:13">
      <c r="A6128" t="s">
        <v>909</v>
      </c>
      <c r="B6128" t="s">
        <v>909</v>
      </c>
      <c r="C6128" t="s">
        <v>2220</v>
      </c>
      <c r="D6128" t="s">
        <v>162</v>
      </c>
      <c r="E6128" t="s">
        <v>722</v>
      </c>
      <c r="F6128" t="s">
        <v>3</v>
      </c>
      <c r="G6128" t="s">
        <v>46965</v>
      </c>
      <c r="H6128" t="s">
        <v>20663</v>
      </c>
      <c r="I6128" t="s">
        <v>10367</v>
      </c>
      <c r="J6128" t="s">
        <v>20663</v>
      </c>
      <c r="K6128" t="s">
        <v>6583</v>
      </c>
      <c r="L6128" t="s">
        <v>9283</v>
      </c>
      <c r="M6128" t="s">
        <v>1351</v>
      </c>
    </row>
    <row r="6129" spans="1:13">
      <c r="A6129" t="s">
        <v>909</v>
      </c>
      <c r="B6129" t="s">
        <v>909</v>
      </c>
      <c r="C6129" t="s">
        <v>2220</v>
      </c>
      <c r="D6129" t="s">
        <v>162</v>
      </c>
      <c r="E6129" t="s">
        <v>722</v>
      </c>
      <c r="F6129" t="s">
        <v>10</v>
      </c>
      <c r="G6129" t="s">
        <v>46966</v>
      </c>
      <c r="H6129" t="s">
        <v>20764</v>
      </c>
      <c r="I6129" t="s">
        <v>13502</v>
      </c>
      <c r="J6129" t="s">
        <v>20764</v>
      </c>
      <c r="K6129" t="s">
        <v>429</v>
      </c>
      <c r="L6129" t="s">
        <v>7730</v>
      </c>
      <c r="M6129" t="s">
        <v>25441</v>
      </c>
    </row>
    <row r="6130" spans="1:13">
      <c r="A6130" t="s">
        <v>909</v>
      </c>
      <c r="B6130" t="s">
        <v>909</v>
      </c>
      <c r="C6130" t="s">
        <v>2220</v>
      </c>
      <c r="D6130" t="s">
        <v>162</v>
      </c>
      <c r="E6130" t="s">
        <v>722</v>
      </c>
      <c r="F6130" t="s">
        <v>2</v>
      </c>
      <c r="G6130" t="s">
        <v>46967</v>
      </c>
      <c r="H6130" t="s">
        <v>20822</v>
      </c>
      <c r="I6130" t="s">
        <v>11138</v>
      </c>
      <c r="J6130" t="s">
        <v>20725</v>
      </c>
      <c r="K6130" t="s">
        <v>10800</v>
      </c>
      <c r="L6130" t="s">
        <v>2292</v>
      </c>
      <c r="M6130" t="s">
        <v>25520</v>
      </c>
    </row>
    <row r="6131" spans="1:13">
      <c r="A6131" t="s">
        <v>909</v>
      </c>
      <c r="B6131" t="s">
        <v>909</v>
      </c>
      <c r="C6131" t="s">
        <v>2220</v>
      </c>
      <c r="D6131" t="s">
        <v>162</v>
      </c>
      <c r="E6131" t="s">
        <v>722</v>
      </c>
      <c r="F6131" t="s">
        <v>4</v>
      </c>
      <c r="G6131" t="s">
        <v>46968</v>
      </c>
      <c r="H6131" t="s">
        <v>20705</v>
      </c>
      <c r="I6131" t="s">
        <v>11145</v>
      </c>
      <c r="J6131" t="s">
        <v>20663</v>
      </c>
      <c r="K6131" t="s">
        <v>6583</v>
      </c>
      <c r="L6131" t="s">
        <v>375</v>
      </c>
      <c r="M6131" t="s">
        <v>18452</v>
      </c>
    </row>
    <row r="6132" spans="1:13">
      <c r="A6132" t="s">
        <v>909</v>
      </c>
      <c r="B6132" t="s">
        <v>909</v>
      </c>
      <c r="C6132" t="s">
        <v>2220</v>
      </c>
      <c r="D6132" t="s">
        <v>162</v>
      </c>
      <c r="E6132" t="s">
        <v>722</v>
      </c>
      <c r="F6132" t="s">
        <v>20</v>
      </c>
      <c r="G6132" t="s">
        <v>46969</v>
      </c>
      <c r="H6132" t="s">
        <v>20705</v>
      </c>
      <c r="I6132" t="s">
        <v>11145</v>
      </c>
      <c r="J6132" t="s">
        <v>21472</v>
      </c>
      <c r="K6132" t="s">
        <v>372</v>
      </c>
      <c r="L6132" t="s">
        <v>3442</v>
      </c>
      <c r="M6132" t="s">
        <v>18452</v>
      </c>
    </row>
    <row r="6133" spans="1:13">
      <c r="A6133" t="s">
        <v>909</v>
      </c>
      <c r="B6133" t="s">
        <v>909</v>
      </c>
      <c r="C6133" t="s">
        <v>2220</v>
      </c>
      <c r="D6133" t="s">
        <v>162</v>
      </c>
      <c r="E6133" t="s">
        <v>730</v>
      </c>
      <c r="F6133" t="s">
        <v>3</v>
      </c>
      <c r="G6133" t="s">
        <v>46970</v>
      </c>
      <c r="H6133" t="s">
        <v>20725</v>
      </c>
      <c r="I6133" t="s">
        <v>35454</v>
      </c>
      <c r="J6133" t="s">
        <v>20705</v>
      </c>
      <c r="K6133" t="s">
        <v>8639</v>
      </c>
      <c r="L6133" t="s">
        <v>3583</v>
      </c>
      <c r="M6133" t="s">
        <v>4868</v>
      </c>
    </row>
    <row r="6134" spans="1:13">
      <c r="A6134" t="s">
        <v>909</v>
      </c>
      <c r="B6134" t="s">
        <v>909</v>
      </c>
      <c r="C6134" t="s">
        <v>2220</v>
      </c>
      <c r="D6134" t="s">
        <v>162</v>
      </c>
      <c r="E6134" t="s">
        <v>730</v>
      </c>
      <c r="F6134" t="s">
        <v>10</v>
      </c>
      <c r="G6134" t="s">
        <v>46971</v>
      </c>
      <c r="H6134" t="s">
        <v>20803</v>
      </c>
      <c r="I6134" t="s">
        <v>46666</v>
      </c>
      <c r="J6134" t="s">
        <v>20725</v>
      </c>
      <c r="K6134" t="s">
        <v>10800</v>
      </c>
      <c r="L6134" t="s">
        <v>3647</v>
      </c>
      <c r="M6134" t="s">
        <v>26399</v>
      </c>
    </row>
    <row r="6135" spans="1:13">
      <c r="A6135" t="s">
        <v>909</v>
      </c>
      <c r="B6135" t="s">
        <v>909</v>
      </c>
      <c r="C6135" t="s">
        <v>2220</v>
      </c>
      <c r="D6135" t="s">
        <v>162</v>
      </c>
      <c r="E6135" t="s">
        <v>730</v>
      </c>
      <c r="F6135" t="s">
        <v>2</v>
      </c>
      <c r="G6135" t="s">
        <v>46972</v>
      </c>
      <c r="H6135" t="s">
        <v>20897</v>
      </c>
      <c r="I6135" t="s">
        <v>46973</v>
      </c>
      <c r="J6135" t="s">
        <v>20745</v>
      </c>
      <c r="K6135" t="s">
        <v>25768</v>
      </c>
      <c r="L6135" t="s">
        <v>3552</v>
      </c>
      <c r="M6135" t="s">
        <v>46974</v>
      </c>
    </row>
    <row r="6136" spans="1:13">
      <c r="A6136" t="s">
        <v>909</v>
      </c>
      <c r="B6136" t="s">
        <v>909</v>
      </c>
      <c r="C6136" t="s">
        <v>2220</v>
      </c>
      <c r="D6136" t="s">
        <v>162</v>
      </c>
      <c r="E6136" t="s">
        <v>730</v>
      </c>
      <c r="F6136" t="s">
        <v>4</v>
      </c>
      <c r="G6136" t="s">
        <v>46975</v>
      </c>
      <c r="H6136" t="s">
        <v>20684</v>
      </c>
      <c r="I6136" t="s">
        <v>46945</v>
      </c>
      <c r="J6136" t="s">
        <v>21472</v>
      </c>
      <c r="K6136" t="s">
        <v>372</v>
      </c>
      <c r="L6136" t="s">
        <v>2172</v>
      </c>
      <c r="M6136" t="s">
        <v>946</v>
      </c>
    </row>
    <row r="6137" spans="1:13">
      <c r="A6137" t="s">
        <v>909</v>
      </c>
      <c r="B6137" t="s">
        <v>909</v>
      </c>
      <c r="C6137" t="s">
        <v>2220</v>
      </c>
      <c r="D6137" t="s">
        <v>162</v>
      </c>
      <c r="E6137" t="s">
        <v>730</v>
      </c>
      <c r="F6137" t="s">
        <v>11</v>
      </c>
      <c r="G6137" t="s">
        <v>46976</v>
      </c>
      <c r="H6137" t="s">
        <v>20684</v>
      </c>
      <c r="I6137" t="s">
        <v>46945</v>
      </c>
      <c r="J6137" t="s">
        <v>21472</v>
      </c>
      <c r="K6137" t="s">
        <v>372</v>
      </c>
      <c r="L6137" t="s">
        <v>375</v>
      </c>
      <c r="M6137" t="s">
        <v>946</v>
      </c>
    </row>
    <row r="6138" spans="1:13">
      <c r="A6138" t="s">
        <v>909</v>
      </c>
      <c r="B6138" t="s">
        <v>909</v>
      </c>
      <c r="C6138" t="s">
        <v>2220</v>
      </c>
      <c r="D6138" t="s">
        <v>162</v>
      </c>
      <c r="E6138" t="s">
        <v>730</v>
      </c>
      <c r="F6138" t="s">
        <v>20</v>
      </c>
      <c r="G6138" t="s">
        <v>46977</v>
      </c>
      <c r="H6138" t="s">
        <v>20663</v>
      </c>
      <c r="I6138" t="s">
        <v>10367</v>
      </c>
      <c r="J6138" t="s">
        <v>20663</v>
      </c>
      <c r="K6138" t="s">
        <v>6583</v>
      </c>
      <c r="L6138" t="s">
        <v>1355</v>
      </c>
      <c r="M6138" t="s">
        <v>15074</v>
      </c>
    </row>
    <row r="6139" spans="1:13">
      <c r="A6139" t="s">
        <v>909</v>
      </c>
      <c r="B6139" t="s">
        <v>909</v>
      </c>
      <c r="C6139" t="s">
        <v>2220</v>
      </c>
      <c r="D6139" t="s">
        <v>162</v>
      </c>
      <c r="E6139" t="s">
        <v>738</v>
      </c>
      <c r="F6139" t="s">
        <v>3</v>
      </c>
      <c r="G6139" t="s">
        <v>46978</v>
      </c>
      <c r="H6139" t="s">
        <v>20784</v>
      </c>
      <c r="I6139" t="s">
        <v>46532</v>
      </c>
      <c r="J6139" t="s">
        <v>20745</v>
      </c>
      <c r="K6139" t="s">
        <v>25768</v>
      </c>
      <c r="L6139" t="s">
        <v>375</v>
      </c>
      <c r="M6139" t="s">
        <v>24911</v>
      </c>
    </row>
    <row r="6140" spans="1:13">
      <c r="A6140" t="s">
        <v>909</v>
      </c>
      <c r="B6140" t="s">
        <v>909</v>
      </c>
      <c r="C6140" t="s">
        <v>2220</v>
      </c>
      <c r="D6140" t="s">
        <v>162</v>
      </c>
      <c r="E6140" t="s">
        <v>738</v>
      </c>
      <c r="F6140" t="s">
        <v>10</v>
      </c>
      <c r="G6140" t="s">
        <v>46979</v>
      </c>
      <c r="H6140" t="s">
        <v>20764</v>
      </c>
      <c r="I6140" t="s">
        <v>13502</v>
      </c>
      <c r="J6140" t="s">
        <v>20764</v>
      </c>
      <c r="K6140" t="s">
        <v>429</v>
      </c>
      <c r="L6140" t="s">
        <v>7730</v>
      </c>
      <c r="M6140" t="s">
        <v>24935</v>
      </c>
    </row>
    <row r="6141" spans="1:13">
      <c r="A6141" t="s">
        <v>909</v>
      </c>
      <c r="B6141" t="s">
        <v>909</v>
      </c>
      <c r="C6141" t="s">
        <v>2220</v>
      </c>
      <c r="D6141" t="s">
        <v>162</v>
      </c>
      <c r="E6141" t="s">
        <v>738</v>
      </c>
      <c r="F6141" t="s">
        <v>2</v>
      </c>
      <c r="G6141" t="s">
        <v>46980</v>
      </c>
      <c r="H6141" t="s">
        <v>20764</v>
      </c>
      <c r="I6141" t="s">
        <v>13502</v>
      </c>
      <c r="J6141" t="s">
        <v>20705</v>
      </c>
      <c r="K6141" t="s">
        <v>8639</v>
      </c>
      <c r="L6141" t="s">
        <v>471</v>
      </c>
      <c r="M6141" t="s">
        <v>24935</v>
      </c>
    </row>
    <row r="6142" spans="1:13">
      <c r="A6142" t="s">
        <v>909</v>
      </c>
      <c r="B6142" t="s">
        <v>909</v>
      </c>
      <c r="C6142" t="s">
        <v>2220</v>
      </c>
      <c r="D6142" t="s">
        <v>162</v>
      </c>
      <c r="E6142" t="s">
        <v>738</v>
      </c>
      <c r="F6142" t="s">
        <v>20</v>
      </c>
      <c r="G6142" t="s">
        <v>46981</v>
      </c>
      <c r="H6142" t="s">
        <v>20684</v>
      </c>
      <c r="I6142" t="s">
        <v>46945</v>
      </c>
      <c r="J6142" t="s">
        <v>21472</v>
      </c>
      <c r="K6142" t="s">
        <v>372</v>
      </c>
      <c r="L6142" t="s">
        <v>3583</v>
      </c>
      <c r="M6142" t="s">
        <v>16331</v>
      </c>
    </row>
    <row r="6143" spans="1:13">
      <c r="A6143" t="s">
        <v>909</v>
      </c>
      <c r="B6143" t="s">
        <v>909</v>
      </c>
      <c r="C6143" t="s">
        <v>2220</v>
      </c>
      <c r="D6143" t="s">
        <v>162</v>
      </c>
      <c r="E6143" t="s">
        <v>746</v>
      </c>
      <c r="F6143" t="s">
        <v>3</v>
      </c>
      <c r="G6143" t="s">
        <v>46982</v>
      </c>
      <c r="H6143" t="s">
        <v>20684</v>
      </c>
      <c r="I6143" t="s">
        <v>46945</v>
      </c>
      <c r="J6143" t="s">
        <v>20663</v>
      </c>
      <c r="K6143" t="s">
        <v>6583</v>
      </c>
      <c r="L6143" t="s">
        <v>1355</v>
      </c>
      <c r="M6143" t="s">
        <v>16337</v>
      </c>
    </row>
    <row r="6144" spans="1:13">
      <c r="A6144" t="s">
        <v>909</v>
      </c>
      <c r="B6144" t="s">
        <v>909</v>
      </c>
      <c r="C6144" t="s">
        <v>2220</v>
      </c>
      <c r="D6144" t="s">
        <v>162</v>
      </c>
      <c r="E6144" t="s">
        <v>746</v>
      </c>
      <c r="F6144" t="s">
        <v>10</v>
      </c>
      <c r="G6144" t="s">
        <v>46983</v>
      </c>
      <c r="H6144" t="s">
        <v>20764</v>
      </c>
      <c r="I6144" t="s">
        <v>13502</v>
      </c>
      <c r="J6144" t="s">
        <v>20725</v>
      </c>
      <c r="K6144" t="s">
        <v>10800</v>
      </c>
      <c r="L6144" t="s">
        <v>7730</v>
      </c>
      <c r="M6144" t="s">
        <v>25151</v>
      </c>
    </row>
    <row r="6145" spans="1:13">
      <c r="A6145" t="s">
        <v>909</v>
      </c>
      <c r="B6145" t="s">
        <v>909</v>
      </c>
      <c r="C6145" t="s">
        <v>2220</v>
      </c>
      <c r="D6145" t="s">
        <v>162</v>
      </c>
      <c r="E6145" t="s">
        <v>746</v>
      </c>
      <c r="F6145" t="s">
        <v>2</v>
      </c>
      <c r="G6145" t="s">
        <v>46984</v>
      </c>
      <c r="H6145" t="s">
        <v>20684</v>
      </c>
      <c r="I6145" t="s">
        <v>46945</v>
      </c>
      <c r="J6145" t="s">
        <v>20684</v>
      </c>
      <c r="K6145" t="s">
        <v>9352</v>
      </c>
      <c r="L6145" t="s">
        <v>5232</v>
      </c>
      <c r="M6145" t="s">
        <v>16337</v>
      </c>
    </row>
    <row r="6146" spans="1:13">
      <c r="A6146" t="s">
        <v>909</v>
      </c>
      <c r="B6146" t="s">
        <v>909</v>
      </c>
      <c r="C6146" t="s">
        <v>2220</v>
      </c>
      <c r="D6146" t="s">
        <v>162</v>
      </c>
      <c r="E6146" t="s">
        <v>746</v>
      </c>
      <c r="F6146" t="s">
        <v>4</v>
      </c>
      <c r="G6146" t="s">
        <v>46985</v>
      </c>
      <c r="H6146" t="s">
        <v>20663</v>
      </c>
      <c r="I6146" t="s">
        <v>10367</v>
      </c>
      <c r="J6146" t="s">
        <v>20663</v>
      </c>
      <c r="K6146" t="s">
        <v>6583</v>
      </c>
      <c r="L6146" t="s">
        <v>4088</v>
      </c>
      <c r="M6146" t="s">
        <v>1276</v>
      </c>
    </row>
    <row r="6147" spans="1:13">
      <c r="A6147" t="s">
        <v>909</v>
      </c>
      <c r="B6147" t="s">
        <v>909</v>
      </c>
      <c r="C6147" t="s">
        <v>2220</v>
      </c>
      <c r="D6147" t="s">
        <v>162</v>
      </c>
      <c r="E6147" t="s">
        <v>746</v>
      </c>
      <c r="F6147" t="s">
        <v>11</v>
      </c>
      <c r="G6147" t="s">
        <v>46986</v>
      </c>
      <c r="H6147" t="s">
        <v>20684</v>
      </c>
      <c r="I6147" t="s">
        <v>46945</v>
      </c>
      <c r="J6147" t="s">
        <v>20663</v>
      </c>
      <c r="K6147" t="s">
        <v>6583</v>
      </c>
      <c r="L6147" t="s">
        <v>375</v>
      </c>
      <c r="M6147" t="s">
        <v>16337</v>
      </c>
    </row>
    <row r="6148" spans="1:13">
      <c r="A6148" t="s">
        <v>909</v>
      </c>
      <c r="B6148" t="s">
        <v>909</v>
      </c>
      <c r="C6148" t="s">
        <v>2220</v>
      </c>
      <c r="D6148" t="s">
        <v>162</v>
      </c>
      <c r="E6148" t="s">
        <v>746</v>
      </c>
      <c r="F6148" t="s">
        <v>20</v>
      </c>
      <c r="G6148" t="s">
        <v>46987</v>
      </c>
      <c r="H6148" t="s">
        <v>20663</v>
      </c>
      <c r="I6148" t="s">
        <v>10367</v>
      </c>
      <c r="J6148" t="s">
        <v>21472</v>
      </c>
      <c r="K6148" t="s">
        <v>372</v>
      </c>
      <c r="L6148" t="s">
        <v>1355</v>
      </c>
      <c r="M6148" t="s">
        <v>1276</v>
      </c>
    </row>
    <row r="6149" spans="1:13">
      <c r="A6149" t="s">
        <v>909</v>
      </c>
      <c r="B6149" t="s">
        <v>909</v>
      </c>
      <c r="C6149" t="s">
        <v>2220</v>
      </c>
      <c r="D6149" t="s">
        <v>163</v>
      </c>
      <c r="E6149" t="s">
        <v>754</v>
      </c>
      <c r="F6149" t="s">
        <v>3</v>
      </c>
      <c r="G6149" t="s">
        <v>46988</v>
      </c>
      <c r="H6149" t="s">
        <v>20705</v>
      </c>
      <c r="I6149" t="s">
        <v>11145</v>
      </c>
      <c r="J6149" t="s">
        <v>20684</v>
      </c>
      <c r="K6149" t="s">
        <v>9352</v>
      </c>
      <c r="L6149" t="s">
        <v>4301</v>
      </c>
      <c r="M6149" t="s">
        <v>1357</v>
      </c>
    </row>
    <row r="6150" spans="1:13">
      <c r="A6150" t="s">
        <v>909</v>
      </c>
      <c r="B6150" t="s">
        <v>909</v>
      </c>
      <c r="C6150" t="s">
        <v>2220</v>
      </c>
      <c r="D6150" t="s">
        <v>163</v>
      </c>
      <c r="E6150" t="s">
        <v>754</v>
      </c>
      <c r="F6150" t="s">
        <v>10</v>
      </c>
      <c r="G6150" t="s">
        <v>46989</v>
      </c>
      <c r="H6150" t="s">
        <v>20784</v>
      </c>
      <c r="I6150" t="s">
        <v>46532</v>
      </c>
      <c r="J6150" t="s">
        <v>20784</v>
      </c>
      <c r="K6150" t="s">
        <v>25746</v>
      </c>
      <c r="L6150" t="s">
        <v>1156</v>
      </c>
      <c r="M6150" t="s">
        <v>18728</v>
      </c>
    </row>
    <row r="6151" spans="1:13">
      <c r="A6151" t="s">
        <v>909</v>
      </c>
      <c r="B6151" t="s">
        <v>909</v>
      </c>
      <c r="C6151" t="s">
        <v>2220</v>
      </c>
      <c r="D6151" t="s">
        <v>163</v>
      </c>
      <c r="E6151" t="s">
        <v>754</v>
      </c>
      <c r="F6151" t="s">
        <v>2</v>
      </c>
      <c r="G6151" t="s">
        <v>46990</v>
      </c>
      <c r="H6151" t="s">
        <v>20841</v>
      </c>
      <c r="I6151" t="s">
        <v>46957</v>
      </c>
      <c r="J6151" t="s">
        <v>20725</v>
      </c>
      <c r="K6151" t="s">
        <v>10800</v>
      </c>
      <c r="L6151" t="s">
        <v>2172</v>
      </c>
      <c r="M6151" t="s">
        <v>27424</v>
      </c>
    </row>
    <row r="6152" spans="1:13">
      <c r="A6152" t="s">
        <v>909</v>
      </c>
      <c r="B6152" t="s">
        <v>909</v>
      </c>
      <c r="C6152" t="s">
        <v>2220</v>
      </c>
      <c r="D6152" t="s">
        <v>163</v>
      </c>
      <c r="E6152" t="s">
        <v>754</v>
      </c>
      <c r="F6152" t="s">
        <v>4</v>
      </c>
      <c r="G6152" t="s">
        <v>46991</v>
      </c>
      <c r="H6152" t="s">
        <v>20725</v>
      </c>
      <c r="I6152" t="s">
        <v>35454</v>
      </c>
      <c r="J6152" t="s">
        <v>20663</v>
      </c>
      <c r="K6152" t="s">
        <v>6583</v>
      </c>
      <c r="L6152" t="s">
        <v>2315</v>
      </c>
      <c r="M6152" t="s">
        <v>16337</v>
      </c>
    </row>
    <row r="6153" spans="1:13">
      <c r="A6153" t="s">
        <v>909</v>
      </c>
      <c r="B6153" t="s">
        <v>909</v>
      </c>
      <c r="C6153" t="s">
        <v>2220</v>
      </c>
      <c r="D6153" t="s">
        <v>163</v>
      </c>
      <c r="E6153" t="s">
        <v>754</v>
      </c>
      <c r="F6153" t="s">
        <v>11</v>
      </c>
      <c r="G6153" t="s">
        <v>46992</v>
      </c>
      <c r="H6153" t="s">
        <v>20663</v>
      </c>
      <c r="I6153" t="s">
        <v>10367</v>
      </c>
      <c r="J6153" t="s">
        <v>21472</v>
      </c>
      <c r="K6153" t="s">
        <v>372</v>
      </c>
      <c r="L6153" t="s">
        <v>431</v>
      </c>
      <c r="M6153" t="s">
        <v>1275</v>
      </c>
    </row>
    <row r="6154" spans="1:13">
      <c r="A6154" t="s">
        <v>909</v>
      </c>
      <c r="B6154" t="s">
        <v>909</v>
      </c>
      <c r="C6154" t="s">
        <v>2220</v>
      </c>
      <c r="D6154" t="s">
        <v>163</v>
      </c>
      <c r="E6154" t="s">
        <v>754</v>
      </c>
      <c r="F6154" t="s">
        <v>20</v>
      </c>
      <c r="G6154" t="s">
        <v>46993</v>
      </c>
      <c r="H6154" t="s">
        <v>20705</v>
      </c>
      <c r="I6154" t="s">
        <v>11145</v>
      </c>
      <c r="J6154" t="s">
        <v>21472</v>
      </c>
      <c r="K6154" t="s">
        <v>372</v>
      </c>
      <c r="L6154" t="s">
        <v>3442</v>
      </c>
      <c r="M6154" t="s">
        <v>1357</v>
      </c>
    </row>
    <row r="6155" spans="1:13">
      <c r="A6155" t="s">
        <v>909</v>
      </c>
      <c r="B6155" t="s">
        <v>909</v>
      </c>
      <c r="C6155" t="s">
        <v>2220</v>
      </c>
      <c r="D6155" t="s">
        <v>163</v>
      </c>
      <c r="E6155" t="s">
        <v>762</v>
      </c>
      <c r="F6155" t="s">
        <v>3</v>
      </c>
      <c r="G6155" t="s">
        <v>46994</v>
      </c>
      <c r="H6155" t="s">
        <v>20745</v>
      </c>
      <c r="I6155" t="s">
        <v>35476</v>
      </c>
      <c r="J6155" t="s">
        <v>20745</v>
      </c>
      <c r="K6155" t="s">
        <v>25768</v>
      </c>
      <c r="L6155" t="s">
        <v>3023</v>
      </c>
      <c r="M6155" t="s">
        <v>469</v>
      </c>
    </row>
    <row r="6156" spans="1:13">
      <c r="A6156" t="s">
        <v>909</v>
      </c>
      <c r="B6156" t="s">
        <v>909</v>
      </c>
      <c r="C6156" t="s">
        <v>2220</v>
      </c>
      <c r="D6156" t="s">
        <v>163</v>
      </c>
      <c r="E6156" t="s">
        <v>762</v>
      </c>
      <c r="F6156" t="s">
        <v>10</v>
      </c>
      <c r="G6156" t="s">
        <v>46995</v>
      </c>
      <c r="H6156" t="s">
        <v>20745</v>
      </c>
      <c r="I6156" t="s">
        <v>35476</v>
      </c>
      <c r="J6156" t="s">
        <v>20705</v>
      </c>
      <c r="K6156" t="s">
        <v>8639</v>
      </c>
      <c r="L6156" t="s">
        <v>4406</v>
      </c>
      <c r="M6156" t="s">
        <v>469</v>
      </c>
    </row>
    <row r="6157" spans="1:13">
      <c r="A6157" t="s">
        <v>909</v>
      </c>
      <c r="B6157" t="s">
        <v>909</v>
      </c>
      <c r="C6157" t="s">
        <v>2220</v>
      </c>
      <c r="D6157" t="s">
        <v>163</v>
      </c>
      <c r="E6157" t="s">
        <v>762</v>
      </c>
      <c r="F6157" t="s">
        <v>2</v>
      </c>
      <c r="G6157" t="s">
        <v>46996</v>
      </c>
      <c r="H6157" t="s">
        <v>20897</v>
      </c>
      <c r="I6157" t="s">
        <v>46973</v>
      </c>
      <c r="J6157" t="s">
        <v>20764</v>
      </c>
      <c r="K6157" t="s">
        <v>429</v>
      </c>
      <c r="L6157" t="s">
        <v>3552</v>
      </c>
      <c r="M6157" t="s">
        <v>45760</v>
      </c>
    </row>
    <row r="6158" spans="1:13">
      <c r="A6158" t="s">
        <v>909</v>
      </c>
      <c r="B6158" t="s">
        <v>909</v>
      </c>
      <c r="C6158" t="s">
        <v>2220</v>
      </c>
      <c r="D6158" t="s">
        <v>163</v>
      </c>
      <c r="E6158" t="s">
        <v>762</v>
      </c>
      <c r="F6158" t="s">
        <v>20</v>
      </c>
      <c r="G6158" t="s">
        <v>46997</v>
      </c>
      <c r="H6158" t="s">
        <v>20684</v>
      </c>
      <c r="I6158" t="s">
        <v>46945</v>
      </c>
      <c r="J6158" t="s">
        <v>20663</v>
      </c>
      <c r="K6158" t="s">
        <v>6583</v>
      </c>
      <c r="L6158" t="s">
        <v>3583</v>
      </c>
      <c r="M6158" t="s">
        <v>1012</v>
      </c>
    </row>
    <row r="6159" spans="1:13">
      <c r="A6159" t="s">
        <v>909</v>
      </c>
      <c r="B6159" t="s">
        <v>909</v>
      </c>
      <c r="C6159" t="s">
        <v>2220</v>
      </c>
      <c r="D6159" t="s">
        <v>163</v>
      </c>
      <c r="E6159" t="s">
        <v>770</v>
      </c>
      <c r="F6159" t="s">
        <v>3</v>
      </c>
      <c r="G6159" t="s">
        <v>46998</v>
      </c>
      <c r="H6159" t="s">
        <v>20745</v>
      </c>
      <c r="I6159" t="s">
        <v>35476</v>
      </c>
      <c r="J6159" t="s">
        <v>20705</v>
      </c>
      <c r="K6159" t="s">
        <v>8639</v>
      </c>
      <c r="L6159" t="s">
        <v>3023</v>
      </c>
      <c r="M6159" t="s">
        <v>25643</v>
      </c>
    </row>
    <row r="6160" spans="1:13">
      <c r="A6160" t="s">
        <v>909</v>
      </c>
      <c r="B6160" t="s">
        <v>909</v>
      </c>
      <c r="C6160" t="s">
        <v>2220</v>
      </c>
      <c r="D6160" t="s">
        <v>163</v>
      </c>
      <c r="E6160" t="s">
        <v>770</v>
      </c>
      <c r="F6160" t="s">
        <v>10</v>
      </c>
      <c r="G6160" t="s">
        <v>46999</v>
      </c>
      <c r="H6160" t="s">
        <v>20879</v>
      </c>
      <c r="I6160" t="s">
        <v>46587</v>
      </c>
      <c r="J6160" t="s">
        <v>20841</v>
      </c>
      <c r="K6160" t="s">
        <v>25643</v>
      </c>
      <c r="L6160" t="s">
        <v>2792</v>
      </c>
      <c r="M6160" t="s">
        <v>373</v>
      </c>
    </row>
    <row r="6161" spans="1:13">
      <c r="A6161" t="s">
        <v>909</v>
      </c>
      <c r="B6161" t="s">
        <v>909</v>
      </c>
      <c r="C6161" t="s">
        <v>2220</v>
      </c>
      <c r="D6161" t="s">
        <v>163</v>
      </c>
      <c r="E6161" t="s">
        <v>770</v>
      </c>
      <c r="F6161" t="s">
        <v>2</v>
      </c>
      <c r="G6161" t="s">
        <v>47000</v>
      </c>
      <c r="H6161" t="s">
        <v>20725</v>
      </c>
      <c r="I6161" t="s">
        <v>35454</v>
      </c>
      <c r="J6161" t="s">
        <v>20684</v>
      </c>
      <c r="K6161" t="s">
        <v>9352</v>
      </c>
      <c r="L6161" t="s">
        <v>7332</v>
      </c>
      <c r="M6161" t="s">
        <v>16849</v>
      </c>
    </row>
    <row r="6162" spans="1:13">
      <c r="A6162" t="s">
        <v>909</v>
      </c>
      <c r="B6162" t="s">
        <v>909</v>
      </c>
      <c r="C6162" t="s">
        <v>2220</v>
      </c>
      <c r="D6162" t="s">
        <v>163</v>
      </c>
      <c r="E6162" t="s">
        <v>770</v>
      </c>
      <c r="F6162" t="s">
        <v>4</v>
      </c>
      <c r="G6162" t="s">
        <v>47001</v>
      </c>
      <c r="H6162" t="s">
        <v>20663</v>
      </c>
      <c r="I6162" t="s">
        <v>10367</v>
      </c>
      <c r="J6162" t="s">
        <v>21472</v>
      </c>
      <c r="K6162" t="s">
        <v>372</v>
      </c>
      <c r="L6162" t="s">
        <v>4088</v>
      </c>
      <c r="M6162" t="s">
        <v>9352</v>
      </c>
    </row>
    <row r="6163" spans="1:13">
      <c r="A6163" t="s">
        <v>909</v>
      </c>
      <c r="B6163" t="s">
        <v>909</v>
      </c>
      <c r="C6163" t="s">
        <v>2220</v>
      </c>
      <c r="D6163" t="s">
        <v>163</v>
      </c>
      <c r="E6163" t="s">
        <v>770</v>
      </c>
      <c r="F6163" t="s">
        <v>11</v>
      </c>
      <c r="G6163" t="s">
        <v>47002</v>
      </c>
      <c r="H6163" t="s">
        <v>20663</v>
      </c>
      <c r="I6163" t="s">
        <v>10367</v>
      </c>
      <c r="J6163" t="s">
        <v>21472</v>
      </c>
      <c r="K6163" t="s">
        <v>372</v>
      </c>
      <c r="L6163" t="s">
        <v>431</v>
      </c>
      <c r="M6163" t="s">
        <v>9352</v>
      </c>
    </row>
    <row r="6164" spans="1:13">
      <c r="A6164" t="s">
        <v>909</v>
      </c>
      <c r="B6164" t="s">
        <v>909</v>
      </c>
      <c r="C6164" t="s">
        <v>2220</v>
      </c>
      <c r="D6164" t="s">
        <v>163</v>
      </c>
      <c r="E6164" t="s">
        <v>770</v>
      </c>
      <c r="F6164" t="s">
        <v>20</v>
      </c>
      <c r="G6164" t="s">
        <v>47003</v>
      </c>
      <c r="H6164" t="s">
        <v>20663</v>
      </c>
      <c r="I6164" t="s">
        <v>10367</v>
      </c>
      <c r="J6164" t="s">
        <v>21472</v>
      </c>
      <c r="K6164" t="s">
        <v>372</v>
      </c>
      <c r="L6164" t="s">
        <v>1355</v>
      </c>
      <c r="M6164" t="s">
        <v>9352</v>
      </c>
    </row>
    <row r="6165" spans="1:13">
      <c r="A6165" t="s">
        <v>909</v>
      </c>
      <c r="B6165" t="s">
        <v>909</v>
      </c>
      <c r="C6165" t="s">
        <v>2220</v>
      </c>
      <c r="D6165" t="s">
        <v>163</v>
      </c>
      <c r="E6165" t="s">
        <v>778</v>
      </c>
      <c r="F6165" t="s">
        <v>3</v>
      </c>
      <c r="G6165" t="s">
        <v>47004</v>
      </c>
      <c r="H6165" t="s">
        <v>20663</v>
      </c>
      <c r="I6165" t="s">
        <v>10367</v>
      </c>
      <c r="J6165" t="s">
        <v>21472</v>
      </c>
      <c r="K6165" t="s">
        <v>372</v>
      </c>
      <c r="L6165" t="s">
        <v>9283</v>
      </c>
      <c r="M6165" t="s">
        <v>9962</v>
      </c>
    </row>
    <row r="6166" spans="1:13">
      <c r="A6166" t="s">
        <v>909</v>
      </c>
      <c r="B6166" t="s">
        <v>909</v>
      </c>
      <c r="C6166" t="s">
        <v>2220</v>
      </c>
      <c r="D6166" t="s">
        <v>163</v>
      </c>
      <c r="E6166" t="s">
        <v>778</v>
      </c>
      <c r="F6166" t="s">
        <v>10</v>
      </c>
      <c r="G6166" t="s">
        <v>47005</v>
      </c>
      <c r="H6166" t="s">
        <v>20684</v>
      </c>
      <c r="I6166" t="s">
        <v>46945</v>
      </c>
      <c r="J6166" t="s">
        <v>21472</v>
      </c>
      <c r="K6166" t="s">
        <v>372</v>
      </c>
      <c r="L6166" t="s">
        <v>4165</v>
      </c>
      <c r="M6166" t="s">
        <v>469</v>
      </c>
    </row>
    <row r="6167" spans="1:13">
      <c r="A6167" t="s">
        <v>909</v>
      </c>
      <c r="B6167" t="s">
        <v>909</v>
      </c>
      <c r="C6167" t="s">
        <v>2220</v>
      </c>
      <c r="D6167" t="s">
        <v>163</v>
      </c>
      <c r="E6167" t="s">
        <v>778</v>
      </c>
      <c r="F6167" t="s">
        <v>2</v>
      </c>
      <c r="G6167" t="s">
        <v>47006</v>
      </c>
      <c r="H6167" t="s">
        <v>20705</v>
      </c>
      <c r="I6167" t="s">
        <v>11145</v>
      </c>
      <c r="J6167" t="s">
        <v>20684</v>
      </c>
      <c r="K6167" t="s">
        <v>9352</v>
      </c>
      <c r="L6167" t="s">
        <v>3332</v>
      </c>
      <c r="M6167" t="s">
        <v>18752</v>
      </c>
    </row>
    <row r="6168" spans="1:13">
      <c r="A6168" t="s">
        <v>909</v>
      </c>
      <c r="B6168" t="s">
        <v>909</v>
      </c>
      <c r="C6168" t="s">
        <v>2220</v>
      </c>
      <c r="D6168" t="s">
        <v>163</v>
      </c>
      <c r="E6168" t="s">
        <v>778</v>
      </c>
      <c r="F6168" t="s">
        <v>4</v>
      </c>
      <c r="G6168" t="s">
        <v>47007</v>
      </c>
      <c r="H6168" t="s">
        <v>20663</v>
      </c>
      <c r="I6168" t="s">
        <v>10367</v>
      </c>
      <c r="J6168" t="s">
        <v>20663</v>
      </c>
      <c r="K6168" t="s">
        <v>6583</v>
      </c>
      <c r="L6168" t="s">
        <v>4088</v>
      </c>
      <c r="M6168" t="s">
        <v>9962</v>
      </c>
    </row>
    <row r="6169" spans="1:13">
      <c r="A6169" t="s">
        <v>909</v>
      </c>
      <c r="B6169" t="s">
        <v>909</v>
      </c>
      <c r="C6169" t="s">
        <v>2220</v>
      </c>
      <c r="D6169" t="s">
        <v>163</v>
      </c>
      <c r="E6169" t="s">
        <v>778</v>
      </c>
      <c r="F6169" t="s">
        <v>11</v>
      </c>
      <c r="G6169" t="s">
        <v>47008</v>
      </c>
      <c r="H6169" t="s">
        <v>20684</v>
      </c>
      <c r="I6169" t="s">
        <v>46945</v>
      </c>
      <c r="J6169" t="s">
        <v>20663</v>
      </c>
      <c r="K6169" t="s">
        <v>6583</v>
      </c>
      <c r="L6169" t="s">
        <v>375</v>
      </c>
      <c r="M6169" t="s">
        <v>469</v>
      </c>
    </row>
    <row r="6170" spans="1:13">
      <c r="A6170" t="s">
        <v>909</v>
      </c>
      <c r="B6170" t="s">
        <v>909</v>
      </c>
      <c r="C6170" t="s">
        <v>2220</v>
      </c>
      <c r="D6170" t="s">
        <v>163</v>
      </c>
      <c r="E6170" t="s">
        <v>778</v>
      </c>
      <c r="F6170" t="s">
        <v>20</v>
      </c>
      <c r="G6170" t="s">
        <v>47009</v>
      </c>
      <c r="H6170" t="s">
        <v>20663</v>
      </c>
      <c r="I6170" t="s">
        <v>10367</v>
      </c>
      <c r="J6170" t="s">
        <v>21472</v>
      </c>
      <c r="K6170" t="s">
        <v>372</v>
      </c>
      <c r="L6170" t="s">
        <v>1355</v>
      </c>
      <c r="M6170" t="s">
        <v>9962</v>
      </c>
    </row>
    <row r="6171" spans="1:13">
      <c r="A6171" t="s">
        <v>909</v>
      </c>
      <c r="B6171" t="s">
        <v>909</v>
      </c>
      <c r="C6171" t="s">
        <v>2220</v>
      </c>
      <c r="D6171" t="s">
        <v>164</v>
      </c>
      <c r="E6171" t="s">
        <v>785</v>
      </c>
      <c r="F6171" t="s">
        <v>3</v>
      </c>
      <c r="G6171" t="s">
        <v>47010</v>
      </c>
      <c r="H6171" t="s">
        <v>20663</v>
      </c>
      <c r="I6171" t="s">
        <v>18183</v>
      </c>
      <c r="J6171" t="s">
        <v>20663</v>
      </c>
      <c r="K6171" t="s">
        <v>964</v>
      </c>
      <c r="L6171" t="s">
        <v>471</v>
      </c>
      <c r="M6171" t="s">
        <v>14877</v>
      </c>
    </row>
    <row r="6172" spans="1:13">
      <c r="A6172" t="s">
        <v>909</v>
      </c>
      <c r="B6172" t="s">
        <v>909</v>
      </c>
      <c r="C6172" t="s">
        <v>2220</v>
      </c>
      <c r="D6172" t="s">
        <v>164</v>
      </c>
      <c r="E6172" t="s">
        <v>785</v>
      </c>
      <c r="F6172" t="s">
        <v>10</v>
      </c>
      <c r="G6172" t="s">
        <v>47011</v>
      </c>
      <c r="H6172" t="s">
        <v>20663</v>
      </c>
      <c r="I6172" t="s">
        <v>18183</v>
      </c>
      <c r="J6172" t="s">
        <v>21472</v>
      </c>
      <c r="K6172" t="s">
        <v>372</v>
      </c>
      <c r="L6172" t="s">
        <v>1355</v>
      </c>
      <c r="M6172" t="s">
        <v>14877</v>
      </c>
    </row>
    <row r="6173" spans="1:13">
      <c r="A6173" t="s">
        <v>909</v>
      </c>
      <c r="B6173" t="s">
        <v>909</v>
      </c>
      <c r="C6173" t="s">
        <v>2220</v>
      </c>
      <c r="D6173" t="s">
        <v>164</v>
      </c>
      <c r="E6173" t="s">
        <v>785</v>
      </c>
      <c r="F6173" t="s">
        <v>2</v>
      </c>
      <c r="G6173" t="s">
        <v>47012</v>
      </c>
      <c r="H6173" t="s">
        <v>20705</v>
      </c>
      <c r="I6173" t="s">
        <v>6619</v>
      </c>
      <c r="J6173" t="s">
        <v>21472</v>
      </c>
      <c r="K6173" t="s">
        <v>372</v>
      </c>
      <c r="L6173" t="s">
        <v>375</v>
      </c>
      <c r="M6173" t="s">
        <v>24911</v>
      </c>
    </row>
    <row r="6174" spans="1:13">
      <c r="A6174" t="s">
        <v>909</v>
      </c>
      <c r="B6174" t="s">
        <v>909</v>
      </c>
      <c r="C6174" t="s">
        <v>2220</v>
      </c>
      <c r="D6174" t="s">
        <v>164</v>
      </c>
      <c r="E6174" t="s">
        <v>785</v>
      </c>
      <c r="F6174" t="s">
        <v>4</v>
      </c>
      <c r="G6174" t="s">
        <v>47013</v>
      </c>
      <c r="H6174" t="s">
        <v>20663</v>
      </c>
      <c r="I6174" t="s">
        <v>18183</v>
      </c>
      <c r="J6174" t="s">
        <v>21472</v>
      </c>
      <c r="K6174" t="s">
        <v>372</v>
      </c>
      <c r="L6174" t="s">
        <v>375</v>
      </c>
      <c r="M6174" t="s">
        <v>14877</v>
      </c>
    </row>
    <row r="6175" spans="1:13">
      <c r="A6175" t="s">
        <v>909</v>
      </c>
      <c r="B6175" t="s">
        <v>909</v>
      </c>
      <c r="C6175" t="s">
        <v>2220</v>
      </c>
      <c r="D6175" t="s">
        <v>164</v>
      </c>
      <c r="E6175" t="s">
        <v>785</v>
      </c>
      <c r="F6175" t="s">
        <v>11</v>
      </c>
      <c r="G6175" t="s">
        <v>47014</v>
      </c>
      <c r="H6175" t="s">
        <v>20663</v>
      </c>
      <c r="I6175" t="s">
        <v>18183</v>
      </c>
      <c r="J6175" t="s">
        <v>21472</v>
      </c>
      <c r="K6175" t="s">
        <v>372</v>
      </c>
      <c r="L6175" t="s">
        <v>375</v>
      </c>
      <c r="M6175" t="s">
        <v>14877</v>
      </c>
    </row>
    <row r="6176" spans="1:13">
      <c r="A6176" t="s">
        <v>909</v>
      </c>
      <c r="B6176" t="s">
        <v>909</v>
      </c>
      <c r="C6176" t="s">
        <v>2220</v>
      </c>
      <c r="D6176" t="s">
        <v>164</v>
      </c>
      <c r="E6176" t="s">
        <v>785</v>
      </c>
      <c r="F6176" t="s">
        <v>20</v>
      </c>
      <c r="G6176" t="s">
        <v>47015</v>
      </c>
      <c r="H6176" t="s">
        <v>20684</v>
      </c>
      <c r="I6176" t="s">
        <v>15832</v>
      </c>
      <c r="J6176" t="s">
        <v>21472</v>
      </c>
      <c r="K6176" t="s">
        <v>372</v>
      </c>
      <c r="L6176" t="s">
        <v>3522</v>
      </c>
      <c r="M6176" t="s">
        <v>18994</v>
      </c>
    </row>
    <row r="6177" spans="1:13">
      <c r="A6177" t="s">
        <v>909</v>
      </c>
      <c r="B6177" t="s">
        <v>909</v>
      </c>
      <c r="C6177" t="s">
        <v>2220</v>
      </c>
      <c r="D6177" t="s">
        <v>164</v>
      </c>
      <c r="E6177" t="s">
        <v>793</v>
      </c>
      <c r="F6177" t="s">
        <v>10</v>
      </c>
      <c r="G6177" t="s">
        <v>47016</v>
      </c>
      <c r="H6177" t="s">
        <v>20663</v>
      </c>
      <c r="I6177" t="s">
        <v>18183</v>
      </c>
      <c r="J6177" t="s">
        <v>20663</v>
      </c>
      <c r="K6177" t="s">
        <v>964</v>
      </c>
      <c r="L6177" t="s">
        <v>1355</v>
      </c>
      <c r="M6177" t="s">
        <v>24911</v>
      </c>
    </row>
    <row r="6178" spans="1:13">
      <c r="A6178" t="s">
        <v>909</v>
      </c>
      <c r="B6178" t="s">
        <v>909</v>
      </c>
      <c r="C6178" t="s">
        <v>2220</v>
      </c>
      <c r="D6178" t="s">
        <v>164</v>
      </c>
      <c r="E6178" t="s">
        <v>793</v>
      </c>
      <c r="F6178" t="s">
        <v>2</v>
      </c>
      <c r="G6178" t="s">
        <v>47017</v>
      </c>
      <c r="H6178" t="s">
        <v>20684</v>
      </c>
      <c r="I6178" t="s">
        <v>15832</v>
      </c>
      <c r="J6178" t="s">
        <v>20663</v>
      </c>
      <c r="K6178" t="s">
        <v>964</v>
      </c>
      <c r="L6178" t="s">
        <v>2172</v>
      </c>
      <c r="M6178" t="s">
        <v>32401</v>
      </c>
    </row>
    <row r="6179" spans="1:13">
      <c r="A6179" t="s">
        <v>909</v>
      </c>
      <c r="B6179" t="s">
        <v>909</v>
      </c>
      <c r="C6179" t="s">
        <v>2220</v>
      </c>
      <c r="D6179" t="s">
        <v>164</v>
      </c>
      <c r="E6179" t="s">
        <v>801</v>
      </c>
      <c r="F6179" t="s">
        <v>3</v>
      </c>
      <c r="G6179" t="s">
        <v>47018</v>
      </c>
      <c r="H6179" t="s">
        <v>20725</v>
      </c>
      <c r="I6179" t="s">
        <v>13632</v>
      </c>
      <c r="J6179" t="s">
        <v>20725</v>
      </c>
      <c r="K6179" t="s">
        <v>19840</v>
      </c>
      <c r="L6179" t="s">
        <v>3663</v>
      </c>
      <c r="M6179" t="s">
        <v>26502</v>
      </c>
    </row>
    <row r="6180" spans="1:13">
      <c r="A6180" t="s">
        <v>909</v>
      </c>
      <c r="B6180" t="s">
        <v>909</v>
      </c>
      <c r="C6180" t="s">
        <v>2220</v>
      </c>
      <c r="D6180" t="s">
        <v>164</v>
      </c>
      <c r="E6180" t="s">
        <v>801</v>
      </c>
      <c r="F6180" t="s">
        <v>10</v>
      </c>
      <c r="G6180" t="s">
        <v>47019</v>
      </c>
      <c r="H6180" t="s">
        <v>20725</v>
      </c>
      <c r="I6180" t="s">
        <v>13632</v>
      </c>
      <c r="J6180" t="s">
        <v>20705</v>
      </c>
      <c r="K6180" t="s">
        <v>19830</v>
      </c>
      <c r="L6180" t="s">
        <v>4012</v>
      </c>
      <c r="M6180" t="s">
        <v>26502</v>
      </c>
    </row>
    <row r="6181" spans="1:13">
      <c r="A6181" t="s">
        <v>909</v>
      </c>
      <c r="B6181" t="s">
        <v>909</v>
      </c>
      <c r="C6181" t="s">
        <v>2220</v>
      </c>
      <c r="D6181" t="s">
        <v>164</v>
      </c>
      <c r="E6181" t="s">
        <v>801</v>
      </c>
      <c r="F6181" t="s">
        <v>4</v>
      </c>
      <c r="G6181" t="s">
        <v>47020</v>
      </c>
      <c r="H6181" t="s">
        <v>20663</v>
      </c>
      <c r="I6181" t="s">
        <v>18183</v>
      </c>
      <c r="J6181" t="s">
        <v>20663</v>
      </c>
      <c r="K6181" t="s">
        <v>964</v>
      </c>
      <c r="L6181" t="s">
        <v>375</v>
      </c>
      <c r="M6181" t="s">
        <v>9962</v>
      </c>
    </row>
    <row r="6182" spans="1:13">
      <c r="A6182" t="s">
        <v>909</v>
      </c>
      <c r="B6182" t="s">
        <v>909</v>
      </c>
      <c r="C6182" t="s">
        <v>2220</v>
      </c>
      <c r="D6182" t="s">
        <v>164</v>
      </c>
      <c r="E6182" t="s">
        <v>801</v>
      </c>
      <c r="F6182" t="s">
        <v>11</v>
      </c>
      <c r="G6182" t="s">
        <v>47021</v>
      </c>
      <c r="H6182" t="s">
        <v>20663</v>
      </c>
      <c r="I6182" t="s">
        <v>18183</v>
      </c>
      <c r="J6182" t="s">
        <v>20663</v>
      </c>
      <c r="K6182" t="s">
        <v>964</v>
      </c>
      <c r="L6182" t="s">
        <v>375</v>
      </c>
      <c r="M6182" t="s">
        <v>9962</v>
      </c>
    </row>
    <row r="6183" spans="1:13">
      <c r="A6183" t="s">
        <v>909</v>
      </c>
      <c r="B6183" t="s">
        <v>909</v>
      </c>
      <c r="C6183" t="s">
        <v>2220</v>
      </c>
      <c r="D6183" t="s">
        <v>164</v>
      </c>
      <c r="E6183" t="s">
        <v>809</v>
      </c>
      <c r="F6183" t="s">
        <v>10</v>
      </c>
      <c r="G6183" t="s">
        <v>47022</v>
      </c>
      <c r="H6183" t="s">
        <v>20663</v>
      </c>
      <c r="I6183" t="s">
        <v>18183</v>
      </c>
      <c r="J6183" t="s">
        <v>21472</v>
      </c>
      <c r="K6183" t="s">
        <v>372</v>
      </c>
      <c r="L6183" t="s">
        <v>1355</v>
      </c>
      <c r="M6183" t="s">
        <v>373</v>
      </c>
    </row>
    <row r="6184" spans="1:13">
      <c r="A6184" t="s">
        <v>909</v>
      </c>
      <c r="B6184" t="s">
        <v>909</v>
      </c>
      <c r="C6184" t="s">
        <v>2220</v>
      </c>
      <c r="D6184" t="s">
        <v>164</v>
      </c>
      <c r="E6184" t="s">
        <v>809</v>
      </c>
      <c r="F6184" t="s">
        <v>2</v>
      </c>
      <c r="G6184" t="s">
        <v>47023</v>
      </c>
      <c r="H6184" t="s">
        <v>20663</v>
      </c>
      <c r="I6184" t="s">
        <v>18183</v>
      </c>
      <c r="J6184" t="s">
        <v>20663</v>
      </c>
      <c r="K6184" t="s">
        <v>964</v>
      </c>
      <c r="L6184" t="s">
        <v>4088</v>
      </c>
      <c r="M6184" t="s">
        <v>373</v>
      </c>
    </row>
    <row r="6185" spans="1:13">
      <c r="A6185" t="s">
        <v>909</v>
      </c>
      <c r="B6185" t="s">
        <v>909</v>
      </c>
      <c r="C6185" t="s">
        <v>2180</v>
      </c>
      <c r="D6185" t="s">
        <v>150</v>
      </c>
      <c r="E6185" t="s">
        <v>179</v>
      </c>
      <c r="F6185" t="s">
        <v>10</v>
      </c>
      <c r="G6185" t="s">
        <v>47024</v>
      </c>
      <c r="H6185" t="s">
        <v>20684</v>
      </c>
      <c r="I6185" t="s">
        <v>12199</v>
      </c>
      <c r="J6185" t="s">
        <v>20684</v>
      </c>
      <c r="K6185" t="s">
        <v>15162</v>
      </c>
      <c r="L6185" t="s">
        <v>4674</v>
      </c>
      <c r="M6185" t="s">
        <v>4868</v>
      </c>
    </row>
    <row r="6186" spans="1:13">
      <c r="A6186" t="s">
        <v>909</v>
      </c>
      <c r="B6186" t="s">
        <v>909</v>
      </c>
      <c r="C6186" t="s">
        <v>2180</v>
      </c>
      <c r="D6186" t="s">
        <v>150</v>
      </c>
      <c r="E6186" t="s">
        <v>179</v>
      </c>
      <c r="F6186" t="s">
        <v>2</v>
      </c>
      <c r="G6186" t="s">
        <v>47025</v>
      </c>
      <c r="H6186" t="s">
        <v>20745</v>
      </c>
      <c r="I6186" t="s">
        <v>15287</v>
      </c>
      <c r="J6186" t="s">
        <v>20684</v>
      </c>
      <c r="K6186" t="s">
        <v>15162</v>
      </c>
      <c r="L6186" t="s">
        <v>2191</v>
      </c>
      <c r="M6186" t="s">
        <v>24911</v>
      </c>
    </row>
    <row r="6187" spans="1:13">
      <c r="A6187" t="s">
        <v>909</v>
      </c>
      <c r="B6187" t="s">
        <v>909</v>
      </c>
      <c r="C6187" t="s">
        <v>2180</v>
      </c>
      <c r="D6187" t="s">
        <v>150</v>
      </c>
      <c r="E6187" t="s">
        <v>179</v>
      </c>
      <c r="F6187" t="s">
        <v>4</v>
      </c>
      <c r="G6187" t="s">
        <v>47026</v>
      </c>
      <c r="H6187" t="s">
        <v>20725</v>
      </c>
      <c r="I6187" t="s">
        <v>12167</v>
      </c>
      <c r="J6187" t="s">
        <v>20663</v>
      </c>
      <c r="K6187" t="s">
        <v>5019</v>
      </c>
      <c r="L6187" t="s">
        <v>375</v>
      </c>
      <c r="M6187" t="s">
        <v>26399</v>
      </c>
    </row>
    <row r="6188" spans="1:13">
      <c r="A6188" t="s">
        <v>909</v>
      </c>
      <c r="B6188" t="s">
        <v>909</v>
      </c>
      <c r="C6188" t="s">
        <v>2180</v>
      </c>
      <c r="D6188" t="s">
        <v>150</v>
      </c>
      <c r="E6188" t="s">
        <v>179</v>
      </c>
      <c r="F6188" t="s">
        <v>11</v>
      </c>
      <c r="G6188" t="s">
        <v>47027</v>
      </c>
      <c r="H6188" t="s">
        <v>20705</v>
      </c>
      <c r="I6188" t="s">
        <v>4485</v>
      </c>
      <c r="J6188" t="s">
        <v>21472</v>
      </c>
      <c r="K6188" t="s">
        <v>372</v>
      </c>
      <c r="L6188" t="s">
        <v>3522</v>
      </c>
      <c r="M6188" t="s">
        <v>469</v>
      </c>
    </row>
    <row r="6189" spans="1:13">
      <c r="A6189" t="s">
        <v>909</v>
      </c>
      <c r="B6189" t="s">
        <v>909</v>
      </c>
      <c r="C6189" t="s">
        <v>2180</v>
      </c>
      <c r="D6189" t="s">
        <v>150</v>
      </c>
      <c r="E6189" t="s">
        <v>179</v>
      </c>
      <c r="F6189" t="s">
        <v>20</v>
      </c>
      <c r="G6189" t="s">
        <v>47028</v>
      </c>
      <c r="H6189" t="s">
        <v>20663</v>
      </c>
      <c r="I6189" t="s">
        <v>7542</v>
      </c>
      <c r="J6189" t="s">
        <v>21472</v>
      </c>
      <c r="K6189" t="s">
        <v>372</v>
      </c>
      <c r="L6189" t="s">
        <v>431</v>
      </c>
      <c r="M6189" t="s">
        <v>946</v>
      </c>
    </row>
    <row r="6190" spans="1:13">
      <c r="A6190" t="s">
        <v>909</v>
      </c>
      <c r="B6190" t="s">
        <v>909</v>
      </c>
      <c r="C6190" t="s">
        <v>2180</v>
      </c>
      <c r="D6190" t="s">
        <v>150</v>
      </c>
      <c r="E6190" t="s">
        <v>188</v>
      </c>
      <c r="F6190" t="s">
        <v>3</v>
      </c>
      <c r="G6190" t="s">
        <v>47029</v>
      </c>
      <c r="H6190" t="s">
        <v>20684</v>
      </c>
      <c r="I6190" t="s">
        <v>12199</v>
      </c>
      <c r="J6190" t="s">
        <v>20663</v>
      </c>
      <c r="K6190" t="s">
        <v>5019</v>
      </c>
      <c r="L6190" t="s">
        <v>3129</v>
      </c>
      <c r="M6190" t="s">
        <v>17084</v>
      </c>
    </row>
    <row r="6191" spans="1:13">
      <c r="A6191" t="s">
        <v>909</v>
      </c>
      <c r="B6191" t="s">
        <v>909</v>
      </c>
      <c r="C6191" t="s">
        <v>2180</v>
      </c>
      <c r="D6191" t="s">
        <v>150</v>
      </c>
      <c r="E6191" t="s">
        <v>188</v>
      </c>
      <c r="F6191" t="s">
        <v>10</v>
      </c>
      <c r="G6191" t="s">
        <v>47030</v>
      </c>
      <c r="H6191" t="s">
        <v>20784</v>
      </c>
      <c r="I6191" t="s">
        <v>45796</v>
      </c>
      <c r="J6191" t="s">
        <v>20745</v>
      </c>
      <c r="K6191" t="s">
        <v>31915</v>
      </c>
      <c r="L6191" t="s">
        <v>7483</v>
      </c>
      <c r="M6191" t="s">
        <v>19240</v>
      </c>
    </row>
    <row r="6192" spans="1:13">
      <c r="A6192" t="s">
        <v>909</v>
      </c>
      <c r="B6192" t="s">
        <v>909</v>
      </c>
      <c r="C6192" t="s">
        <v>2180</v>
      </c>
      <c r="D6192" t="s">
        <v>150</v>
      </c>
      <c r="E6192" t="s">
        <v>188</v>
      </c>
      <c r="F6192" t="s">
        <v>2</v>
      </c>
      <c r="G6192" t="s">
        <v>47031</v>
      </c>
      <c r="H6192" t="s">
        <v>20764</v>
      </c>
      <c r="I6192" t="s">
        <v>16682</v>
      </c>
      <c r="J6192" t="s">
        <v>20663</v>
      </c>
      <c r="K6192" t="s">
        <v>5019</v>
      </c>
      <c r="L6192" t="s">
        <v>2792</v>
      </c>
      <c r="M6192" t="s">
        <v>31068</v>
      </c>
    </row>
    <row r="6193" spans="1:13">
      <c r="A6193" t="s">
        <v>909</v>
      </c>
      <c r="B6193" t="s">
        <v>909</v>
      </c>
      <c r="C6193" t="s">
        <v>2180</v>
      </c>
      <c r="D6193" t="s">
        <v>150</v>
      </c>
      <c r="E6193" t="s">
        <v>188</v>
      </c>
      <c r="F6193" t="s">
        <v>4</v>
      </c>
      <c r="G6193" t="s">
        <v>47032</v>
      </c>
      <c r="H6193" t="s">
        <v>20663</v>
      </c>
      <c r="I6193" t="s">
        <v>7542</v>
      </c>
      <c r="J6193" t="s">
        <v>21472</v>
      </c>
      <c r="K6193" t="s">
        <v>372</v>
      </c>
      <c r="L6193" t="s">
        <v>4481</v>
      </c>
      <c r="M6193" t="s">
        <v>8700</v>
      </c>
    </row>
    <row r="6194" spans="1:13">
      <c r="A6194" t="s">
        <v>909</v>
      </c>
      <c r="B6194" t="s">
        <v>909</v>
      </c>
      <c r="C6194" t="s">
        <v>2180</v>
      </c>
      <c r="D6194" t="s">
        <v>150</v>
      </c>
      <c r="E6194" t="s">
        <v>188</v>
      </c>
      <c r="F6194" t="s">
        <v>20</v>
      </c>
      <c r="G6194" t="s">
        <v>47033</v>
      </c>
      <c r="H6194" t="s">
        <v>20663</v>
      </c>
      <c r="I6194" t="s">
        <v>7542</v>
      </c>
      <c r="J6194" t="s">
        <v>20663</v>
      </c>
      <c r="K6194" t="s">
        <v>5019</v>
      </c>
      <c r="L6194" t="s">
        <v>431</v>
      </c>
      <c r="M6194" t="s">
        <v>8700</v>
      </c>
    </row>
    <row r="6195" spans="1:13">
      <c r="A6195" t="s">
        <v>909</v>
      </c>
      <c r="B6195" t="s">
        <v>909</v>
      </c>
      <c r="C6195" t="s">
        <v>2180</v>
      </c>
      <c r="D6195" t="s">
        <v>150</v>
      </c>
      <c r="E6195" t="s">
        <v>197</v>
      </c>
      <c r="F6195" t="s">
        <v>3</v>
      </c>
      <c r="G6195" t="s">
        <v>47034</v>
      </c>
      <c r="H6195" t="s">
        <v>20725</v>
      </c>
      <c r="I6195" t="s">
        <v>12167</v>
      </c>
      <c r="J6195" t="s">
        <v>20684</v>
      </c>
      <c r="K6195" t="s">
        <v>15162</v>
      </c>
      <c r="L6195" t="s">
        <v>2418</v>
      </c>
      <c r="M6195" t="s">
        <v>18728</v>
      </c>
    </row>
    <row r="6196" spans="1:13">
      <c r="A6196" t="s">
        <v>909</v>
      </c>
      <c r="B6196" t="s">
        <v>909</v>
      </c>
      <c r="C6196" t="s">
        <v>2180</v>
      </c>
      <c r="D6196" t="s">
        <v>150</v>
      </c>
      <c r="E6196" t="s">
        <v>197</v>
      </c>
      <c r="F6196" t="s">
        <v>10</v>
      </c>
      <c r="G6196" t="s">
        <v>47035</v>
      </c>
      <c r="H6196" t="s">
        <v>20764</v>
      </c>
      <c r="I6196" t="s">
        <v>16682</v>
      </c>
      <c r="J6196" t="s">
        <v>20684</v>
      </c>
      <c r="K6196" t="s">
        <v>15162</v>
      </c>
      <c r="L6196" t="s">
        <v>2172</v>
      </c>
      <c r="M6196" t="s">
        <v>29129</v>
      </c>
    </row>
    <row r="6197" spans="1:13">
      <c r="A6197" t="s">
        <v>909</v>
      </c>
      <c r="B6197" t="s">
        <v>909</v>
      </c>
      <c r="C6197" t="s">
        <v>2180</v>
      </c>
      <c r="D6197" t="s">
        <v>150</v>
      </c>
      <c r="E6197" t="s">
        <v>197</v>
      </c>
      <c r="F6197" t="s">
        <v>2</v>
      </c>
      <c r="G6197" t="s">
        <v>47036</v>
      </c>
      <c r="H6197" t="s">
        <v>20663</v>
      </c>
      <c r="I6197" t="s">
        <v>7542</v>
      </c>
      <c r="J6197" t="s">
        <v>20663</v>
      </c>
      <c r="K6197" t="s">
        <v>5019</v>
      </c>
      <c r="L6197" t="s">
        <v>4165</v>
      </c>
      <c r="M6197" t="s">
        <v>8639</v>
      </c>
    </row>
    <row r="6198" spans="1:13">
      <c r="A6198" t="s">
        <v>909</v>
      </c>
      <c r="B6198" t="s">
        <v>909</v>
      </c>
      <c r="C6198" t="s">
        <v>2180</v>
      </c>
      <c r="D6198" t="s">
        <v>150</v>
      </c>
      <c r="E6198" t="s">
        <v>197</v>
      </c>
      <c r="F6198" t="s">
        <v>4</v>
      </c>
      <c r="G6198" t="s">
        <v>47037</v>
      </c>
      <c r="H6198" t="s">
        <v>20705</v>
      </c>
      <c r="I6198" t="s">
        <v>4485</v>
      </c>
      <c r="J6198" t="s">
        <v>20684</v>
      </c>
      <c r="K6198" t="s">
        <v>15162</v>
      </c>
      <c r="L6198" t="s">
        <v>3363</v>
      </c>
      <c r="M6198" t="s">
        <v>9940</v>
      </c>
    </row>
    <row r="6199" spans="1:13">
      <c r="A6199" t="s">
        <v>909</v>
      </c>
      <c r="B6199" t="s">
        <v>909</v>
      </c>
      <c r="C6199" t="s">
        <v>2180</v>
      </c>
      <c r="D6199" t="s">
        <v>150</v>
      </c>
      <c r="E6199" t="s">
        <v>197</v>
      </c>
      <c r="F6199" t="s">
        <v>20</v>
      </c>
      <c r="G6199" t="s">
        <v>47038</v>
      </c>
      <c r="H6199" t="s">
        <v>20684</v>
      </c>
      <c r="I6199" t="s">
        <v>12199</v>
      </c>
      <c r="J6199" t="s">
        <v>21472</v>
      </c>
      <c r="K6199" t="s">
        <v>372</v>
      </c>
      <c r="L6199" t="s">
        <v>375</v>
      </c>
      <c r="M6199" t="s">
        <v>429</v>
      </c>
    </row>
    <row r="6200" spans="1:13">
      <c r="A6200" t="s">
        <v>909</v>
      </c>
      <c r="B6200" t="s">
        <v>909</v>
      </c>
      <c r="C6200" t="s">
        <v>2180</v>
      </c>
      <c r="D6200" t="s">
        <v>150</v>
      </c>
      <c r="E6200" t="s">
        <v>206</v>
      </c>
      <c r="F6200" t="s">
        <v>3</v>
      </c>
      <c r="G6200" t="s">
        <v>47039</v>
      </c>
      <c r="H6200" t="s">
        <v>20745</v>
      </c>
      <c r="I6200" t="s">
        <v>15287</v>
      </c>
      <c r="J6200" t="s">
        <v>20745</v>
      </c>
      <c r="K6200" t="s">
        <v>31915</v>
      </c>
      <c r="L6200" t="s">
        <v>3804</v>
      </c>
      <c r="M6200" t="s">
        <v>37448</v>
      </c>
    </row>
    <row r="6201" spans="1:13">
      <c r="A6201" t="s">
        <v>909</v>
      </c>
      <c r="B6201" t="s">
        <v>909</v>
      </c>
      <c r="C6201" t="s">
        <v>2180</v>
      </c>
      <c r="D6201" t="s">
        <v>150</v>
      </c>
      <c r="E6201" t="s">
        <v>206</v>
      </c>
      <c r="F6201" t="s">
        <v>10</v>
      </c>
      <c r="G6201" t="s">
        <v>47040</v>
      </c>
      <c r="H6201" t="s">
        <v>20705</v>
      </c>
      <c r="I6201" t="s">
        <v>4485</v>
      </c>
      <c r="J6201" t="s">
        <v>20705</v>
      </c>
      <c r="K6201" t="s">
        <v>15216</v>
      </c>
      <c r="L6201" t="s">
        <v>4088</v>
      </c>
      <c r="M6201" t="s">
        <v>24911</v>
      </c>
    </row>
    <row r="6202" spans="1:13">
      <c r="A6202" t="s">
        <v>909</v>
      </c>
      <c r="B6202" t="s">
        <v>909</v>
      </c>
      <c r="C6202" t="s">
        <v>2180</v>
      </c>
      <c r="D6202" t="s">
        <v>150</v>
      </c>
      <c r="E6202" t="s">
        <v>206</v>
      </c>
      <c r="F6202" t="s">
        <v>2</v>
      </c>
      <c r="G6202" t="s">
        <v>47041</v>
      </c>
      <c r="H6202" t="s">
        <v>20663</v>
      </c>
      <c r="I6202" t="s">
        <v>7542</v>
      </c>
      <c r="J6202" t="s">
        <v>20663</v>
      </c>
      <c r="K6202" t="s">
        <v>5019</v>
      </c>
      <c r="L6202" t="s">
        <v>4165</v>
      </c>
      <c r="M6202" t="s">
        <v>14877</v>
      </c>
    </row>
    <row r="6203" spans="1:13">
      <c r="A6203" t="s">
        <v>909</v>
      </c>
      <c r="B6203" t="s">
        <v>909</v>
      </c>
      <c r="C6203" t="s">
        <v>2180</v>
      </c>
      <c r="D6203" t="s">
        <v>151</v>
      </c>
      <c r="E6203" t="s">
        <v>214</v>
      </c>
      <c r="F6203" t="s">
        <v>3</v>
      </c>
      <c r="G6203" t="s">
        <v>47042</v>
      </c>
      <c r="H6203" t="s">
        <v>20822</v>
      </c>
      <c r="I6203" t="s">
        <v>13103</v>
      </c>
      <c r="J6203" t="s">
        <v>20764</v>
      </c>
      <c r="K6203" t="s">
        <v>47043</v>
      </c>
      <c r="L6203" t="s">
        <v>1691</v>
      </c>
      <c r="M6203" t="s">
        <v>28575</v>
      </c>
    </row>
    <row r="6204" spans="1:13">
      <c r="A6204" t="s">
        <v>909</v>
      </c>
      <c r="B6204" t="s">
        <v>909</v>
      </c>
      <c r="C6204" t="s">
        <v>2180</v>
      </c>
      <c r="D6204" t="s">
        <v>151</v>
      </c>
      <c r="E6204" t="s">
        <v>214</v>
      </c>
      <c r="F6204" t="s">
        <v>10</v>
      </c>
      <c r="G6204" t="s">
        <v>47044</v>
      </c>
      <c r="H6204" t="s">
        <v>21138</v>
      </c>
      <c r="I6204" t="s">
        <v>47045</v>
      </c>
      <c r="J6204" t="s">
        <v>20937</v>
      </c>
      <c r="K6204" t="s">
        <v>47046</v>
      </c>
      <c r="L6204" t="s">
        <v>47047</v>
      </c>
      <c r="M6204" t="s">
        <v>43388</v>
      </c>
    </row>
    <row r="6205" spans="1:13">
      <c r="A6205" t="s">
        <v>909</v>
      </c>
      <c r="B6205" t="s">
        <v>909</v>
      </c>
      <c r="C6205" t="s">
        <v>2180</v>
      </c>
      <c r="D6205" t="s">
        <v>151</v>
      </c>
      <c r="E6205" t="s">
        <v>214</v>
      </c>
      <c r="F6205" t="s">
        <v>2</v>
      </c>
      <c r="G6205" t="s">
        <v>47048</v>
      </c>
      <c r="H6205" t="s">
        <v>21020</v>
      </c>
      <c r="I6205" t="s">
        <v>43819</v>
      </c>
      <c r="J6205" t="s">
        <v>20915</v>
      </c>
      <c r="K6205" t="s">
        <v>47049</v>
      </c>
      <c r="L6205" t="s">
        <v>4550</v>
      </c>
      <c r="M6205" t="s">
        <v>43998</v>
      </c>
    </row>
    <row r="6206" spans="1:13">
      <c r="A6206" t="s">
        <v>909</v>
      </c>
      <c r="B6206" t="s">
        <v>909</v>
      </c>
      <c r="C6206" t="s">
        <v>2180</v>
      </c>
      <c r="D6206" t="s">
        <v>151</v>
      </c>
      <c r="E6206" t="s">
        <v>214</v>
      </c>
      <c r="F6206" t="s">
        <v>4</v>
      </c>
      <c r="G6206" t="s">
        <v>47050</v>
      </c>
      <c r="H6206" t="s">
        <v>20879</v>
      </c>
      <c r="I6206" t="s">
        <v>31681</v>
      </c>
      <c r="J6206" t="s">
        <v>20764</v>
      </c>
      <c r="K6206" t="s">
        <v>47043</v>
      </c>
      <c r="L6206" t="s">
        <v>2773</v>
      </c>
      <c r="M6206" t="s">
        <v>31069</v>
      </c>
    </row>
    <row r="6207" spans="1:13">
      <c r="A6207" t="s">
        <v>909</v>
      </c>
      <c r="B6207" t="s">
        <v>909</v>
      </c>
      <c r="C6207" t="s">
        <v>2180</v>
      </c>
      <c r="D6207" t="s">
        <v>151</v>
      </c>
      <c r="E6207" t="s">
        <v>214</v>
      </c>
      <c r="F6207" t="s">
        <v>11</v>
      </c>
      <c r="G6207" t="s">
        <v>47051</v>
      </c>
      <c r="H6207" t="s">
        <v>20841</v>
      </c>
      <c r="I6207" t="s">
        <v>12199</v>
      </c>
      <c r="J6207" t="s">
        <v>20663</v>
      </c>
      <c r="K6207" t="s">
        <v>47052</v>
      </c>
      <c r="L6207" t="s">
        <v>4261</v>
      </c>
      <c r="M6207" t="s">
        <v>11272</v>
      </c>
    </row>
    <row r="6208" spans="1:13">
      <c r="A6208" t="s">
        <v>909</v>
      </c>
      <c r="B6208" t="s">
        <v>909</v>
      </c>
      <c r="C6208" t="s">
        <v>2180</v>
      </c>
      <c r="D6208" t="s">
        <v>151</v>
      </c>
      <c r="E6208" t="s">
        <v>214</v>
      </c>
      <c r="F6208" t="s">
        <v>20</v>
      </c>
      <c r="G6208" t="s">
        <v>47053</v>
      </c>
      <c r="H6208" t="s">
        <v>20663</v>
      </c>
      <c r="I6208" t="s">
        <v>45804</v>
      </c>
      <c r="J6208" t="s">
        <v>21472</v>
      </c>
      <c r="K6208" t="s">
        <v>372</v>
      </c>
      <c r="L6208" t="s">
        <v>3332</v>
      </c>
      <c r="M6208" t="s">
        <v>8334</v>
      </c>
    </row>
    <row r="6209" spans="1:13">
      <c r="A6209" t="s">
        <v>909</v>
      </c>
      <c r="B6209" t="s">
        <v>909</v>
      </c>
      <c r="C6209" t="s">
        <v>2180</v>
      </c>
      <c r="D6209" t="s">
        <v>151</v>
      </c>
      <c r="E6209" t="s">
        <v>222</v>
      </c>
      <c r="F6209" t="s">
        <v>3</v>
      </c>
      <c r="G6209" t="s">
        <v>47054</v>
      </c>
      <c r="H6209" t="s">
        <v>20841</v>
      </c>
      <c r="I6209" t="s">
        <v>12199</v>
      </c>
      <c r="J6209" t="s">
        <v>20822</v>
      </c>
      <c r="K6209" t="s">
        <v>29113</v>
      </c>
      <c r="L6209" t="s">
        <v>47055</v>
      </c>
      <c r="M6209" t="s">
        <v>47056</v>
      </c>
    </row>
    <row r="6210" spans="1:13">
      <c r="A6210" t="s">
        <v>909</v>
      </c>
      <c r="B6210" t="s">
        <v>909</v>
      </c>
      <c r="C6210" t="s">
        <v>2180</v>
      </c>
      <c r="D6210" t="s">
        <v>151</v>
      </c>
      <c r="E6210" t="s">
        <v>222</v>
      </c>
      <c r="F6210" t="s">
        <v>10</v>
      </c>
      <c r="G6210" t="s">
        <v>47057</v>
      </c>
      <c r="H6210" t="s">
        <v>21097</v>
      </c>
      <c r="I6210" t="s">
        <v>47058</v>
      </c>
      <c r="J6210" t="s">
        <v>20967</v>
      </c>
      <c r="K6210" t="s">
        <v>47059</v>
      </c>
      <c r="L6210" t="s">
        <v>47060</v>
      </c>
      <c r="M6210" t="s">
        <v>46102</v>
      </c>
    </row>
    <row r="6211" spans="1:13">
      <c r="A6211" t="s">
        <v>909</v>
      </c>
      <c r="B6211" t="s">
        <v>909</v>
      </c>
      <c r="C6211" t="s">
        <v>2180</v>
      </c>
      <c r="D6211" t="s">
        <v>151</v>
      </c>
      <c r="E6211" t="s">
        <v>222</v>
      </c>
      <c r="F6211" t="s">
        <v>2</v>
      </c>
      <c r="G6211" t="s">
        <v>47061</v>
      </c>
      <c r="H6211" t="s">
        <v>21138</v>
      </c>
      <c r="I6211" t="s">
        <v>47045</v>
      </c>
      <c r="J6211" t="s">
        <v>20897</v>
      </c>
      <c r="K6211" t="s">
        <v>47062</v>
      </c>
      <c r="L6211" t="s">
        <v>13952</v>
      </c>
      <c r="M6211" t="s">
        <v>24911</v>
      </c>
    </row>
    <row r="6212" spans="1:13">
      <c r="A6212" t="s">
        <v>909</v>
      </c>
      <c r="B6212" t="s">
        <v>909</v>
      </c>
      <c r="C6212" t="s">
        <v>2180</v>
      </c>
      <c r="D6212" t="s">
        <v>151</v>
      </c>
      <c r="E6212" t="s">
        <v>222</v>
      </c>
      <c r="F6212" t="s">
        <v>4</v>
      </c>
      <c r="G6212" t="s">
        <v>47063</v>
      </c>
      <c r="H6212" t="s">
        <v>20897</v>
      </c>
      <c r="I6212" t="s">
        <v>45787</v>
      </c>
      <c r="J6212" t="s">
        <v>20764</v>
      </c>
      <c r="K6212" t="s">
        <v>47043</v>
      </c>
      <c r="L6212" t="s">
        <v>3552</v>
      </c>
      <c r="M6212" t="s">
        <v>47064</v>
      </c>
    </row>
    <row r="6213" spans="1:13">
      <c r="A6213" t="s">
        <v>909</v>
      </c>
      <c r="B6213" t="s">
        <v>909</v>
      </c>
      <c r="C6213" t="s">
        <v>2180</v>
      </c>
      <c r="D6213" t="s">
        <v>151</v>
      </c>
      <c r="E6213" t="s">
        <v>222</v>
      </c>
      <c r="F6213" t="s">
        <v>11</v>
      </c>
      <c r="G6213" t="s">
        <v>47065</v>
      </c>
      <c r="H6213" t="s">
        <v>20745</v>
      </c>
      <c r="I6213" t="s">
        <v>7542</v>
      </c>
      <c r="J6213" t="s">
        <v>21472</v>
      </c>
      <c r="K6213" t="s">
        <v>372</v>
      </c>
      <c r="L6213" t="s">
        <v>2492</v>
      </c>
      <c r="M6213" t="s">
        <v>10380</v>
      </c>
    </row>
    <row r="6214" spans="1:13">
      <c r="A6214" t="s">
        <v>909</v>
      </c>
      <c r="B6214" t="s">
        <v>909</v>
      </c>
      <c r="C6214" t="s">
        <v>2180</v>
      </c>
      <c r="D6214" t="s">
        <v>151</v>
      </c>
      <c r="E6214" t="s">
        <v>222</v>
      </c>
      <c r="F6214" t="s">
        <v>20</v>
      </c>
      <c r="G6214" t="s">
        <v>47066</v>
      </c>
      <c r="H6214" t="s">
        <v>20725</v>
      </c>
      <c r="I6214" t="s">
        <v>45783</v>
      </c>
      <c r="J6214" t="s">
        <v>21472</v>
      </c>
      <c r="K6214" t="s">
        <v>372</v>
      </c>
      <c r="L6214" t="s">
        <v>2773</v>
      </c>
      <c r="M6214" t="s">
        <v>29263</v>
      </c>
    </row>
    <row r="6215" spans="1:13">
      <c r="A6215" t="s">
        <v>909</v>
      </c>
      <c r="B6215" t="s">
        <v>909</v>
      </c>
      <c r="C6215" t="s">
        <v>2180</v>
      </c>
      <c r="D6215" t="s">
        <v>151</v>
      </c>
      <c r="E6215" t="s">
        <v>230</v>
      </c>
      <c r="F6215" t="s">
        <v>3</v>
      </c>
      <c r="G6215" t="s">
        <v>47067</v>
      </c>
      <c r="H6215" t="s">
        <v>21116</v>
      </c>
      <c r="I6215" t="s">
        <v>47068</v>
      </c>
      <c r="J6215" t="s">
        <v>20967</v>
      </c>
      <c r="K6215" t="s">
        <v>47059</v>
      </c>
      <c r="L6215" t="s">
        <v>47069</v>
      </c>
      <c r="M6215" t="s">
        <v>27754</v>
      </c>
    </row>
    <row r="6216" spans="1:13">
      <c r="A6216" t="s">
        <v>909</v>
      </c>
      <c r="B6216" t="s">
        <v>909</v>
      </c>
      <c r="C6216" t="s">
        <v>2180</v>
      </c>
      <c r="D6216" t="s">
        <v>151</v>
      </c>
      <c r="E6216" t="s">
        <v>230</v>
      </c>
      <c r="F6216" t="s">
        <v>10</v>
      </c>
      <c r="G6216" t="s">
        <v>47070</v>
      </c>
      <c r="H6216" t="s">
        <v>20939</v>
      </c>
      <c r="I6216" t="s">
        <v>4787</v>
      </c>
      <c r="J6216" t="s">
        <v>20938</v>
      </c>
      <c r="K6216" t="s">
        <v>47071</v>
      </c>
      <c r="L6216" t="s">
        <v>5206</v>
      </c>
      <c r="M6216" t="s">
        <v>26500</v>
      </c>
    </row>
    <row r="6217" spans="1:13">
      <c r="A6217" t="s">
        <v>909</v>
      </c>
      <c r="B6217" t="s">
        <v>909</v>
      </c>
      <c r="C6217" t="s">
        <v>2180</v>
      </c>
      <c r="D6217" t="s">
        <v>151</v>
      </c>
      <c r="E6217" t="s">
        <v>230</v>
      </c>
      <c r="F6217" t="s">
        <v>2</v>
      </c>
      <c r="G6217" t="s">
        <v>47072</v>
      </c>
      <c r="H6217" t="s">
        <v>20879</v>
      </c>
      <c r="I6217" t="s">
        <v>31681</v>
      </c>
      <c r="J6217" t="s">
        <v>20784</v>
      </c>
      <c r="K6217" t="s">
        <v>29111</v>
      </c>
      <c r="L6217" t="s">
        <v>3970</v>
      </c>
      <c r="M6217" t="s">
        <v>16849</v>
      </c>
    </row>
    <row r="6218" spans="1:13">
      <c r="A6218" t="s">
        <v>909</v>
      </c>
      <c r="B6218" t="s">
        <v>909</v>
      </c>
      <c r="C6218" t="s">
        <v>2180</v>
      </c>
      <c r="D6218" t="s">
        <v>151</v>
      </c>
      <c r="E6218" t="s">
        <v>230</v>
      </c>
      <c r="F6218" t="s">
        <v>4</v>
      </c>
      <c r="G6218" t="s">
        <v>47073</v>
      </c>
      <c r="H6218" t="s">
        <v>20745</v>
      </c>
      <c r="I6218" t="s">
        <v>7542</v>
      </c>
      <c r="J6218" t="s">
        <v>20684</v>
      </c>
      <c r="K6218" t="s">
        <v>47074</v>
      </c>
      <c r="L6218" t="s">
        <v>4088</v>
      </c>
      <c r="M6218" t="s">
        <v>46022</v>
      </c>
    </row>
    <row r="6219" spans="1:13">
      <c r="A6219" t="s">
        <v>909</v>
      </c>
      <c r="B6219" t="s">
        <v>909</v>
      </c>
      <c r="C6219" t="s">
        <v>2180</v>
      </c>
      <c r="D6219" t="s">
        <v>151</v>
      </c>
      <c r="E6219" t="s">
        <v>230</v>
      </c>
      <c r="F6219" t="s">
        <v>11</v>
      </c>
      <c r="G6219" t="s">
        <v>47075</v>
      </c>
      <c r="H6219" t="s">
        <v>20663</v>
      </c>
      <c r="I6219" t="s">
        <v>45804</v>
      </c>
      <c r="J6219" t="s">
        <v>21472</v>
      </c>
      <c r="K6219" t="s">
        <v>372</v>
      </c>
      <c r="L6219" t="s">
        <v>9111</v>
      </c>
      <c r="M6219" t="s">
        <v>14302</v>
      </c>
    </row>
    <row r="6220" spans="1:13">
      <c r="A6220" t="s">
        <v>909</v>
      </c>
      <c r="B6220" t="s">
        <v>909</v>
      </c>
      <c r="C6220" t="s">
        <v>2180</v>
      </c>
      <c r="D6220" t="s">
        <v>151</v>
      </c>
      <c r="E6220" t="s">
        <v>230</v>
      </c>
      <c r="F6220" t="s">
        <v>20</v>
      </c>
      <c r="G6220" t="s">
        <v>47076</v>
      </c>
      <c r="H6220" t="s">
        <v>20725</v>
      </c>
      <c r="I6220" t="s">
        <v>45783</v>
      </c>
      <c r="J6220" t="s">
        <v>20663</v>
      </c>
      <c r="K6220" t="s">
        <v>47052</v>
      </c>
      <c r="L6220" t="s">
        <v>2773</v>
      </c>
      <c r="M6220" t="s">
        <v>1164</v>
      </c>
    </row>
    <row r="6221" spans="1:13">
      <c r="A6221" t="s">
        <v>909</v>
      </c>
      <c r="B6221" t="s">
        <v>909</v>
      </c>
      <c r="C6221" t="s">
        <v>2180</v>
      </c>
      <c r="D6221" t="s">
        <v>151</v>
      </c>
      <c r="E6221" t="s">
        <v>238</v>
      </c>
      <c r="F6221" t="s">
        <v>3</v>
      </c>
      <c r="G6221" t="s">
        <v>47077</v>
      </c>
      <c r="H6221" t="s">
        <v>20841</v>
      </c>
      <c r="I6221" t="s">
        <v>12199</v>
      </c>
      <c r="J6221" t="s">
        <v>20803</v>
      </c>
      <c r="K6221" t="s">
        <v>30865</v>
      </c>
      <c r="L6221" t="s">
        <v>47055</v>
      </c>
      <c r="M6221" t="s">
        <v>25054</v>
      </c>
    </row>
    <row r="6222" spans="1:13">
      <c r="A6222" t="s">
        <v>909</v>
      </c>
      <c r="B6222" t="s">
        <v>909</v>
      </c>
      <c r="C6222" t="s">
        <v>2180</v>
      </c>
      <c r="D6222" t="s">
        <v>151</v>
      </c>
      <c r="E6222" t="s">
        <v>238</v>
      </c>
      <c r="F6222" t="s">
        <v>10</v>
      </c>
      <c r="G6222" t="s">
        <v>47078</v>
      </c>
      <c r="H6222" t="s">
        <v>20967</v>
      </c>
      <c r="I6222" t="s">
        <v>45773</v>
      </c>
      <c r="J6222" t="s">
        <v>20860</v>
      </c>
      <c r="K6222" t="s">
        <v>47079</v>
      </c>
      <c r="L6222" t="s">
        <v>47080</v>
      </c>
      <c r="M6222" t="s">
        <v>45151</v>
      </c>
    </row>
    <row r="6223" spans="1:13">
      <c r="A6223" t="s">
        <v>909</v>
      </c>
      <c r="B6223" t="s">
        <v>909</v>
      </c>
      <c r="C6223" t="s">
        <v>2180</v>
      </c>
      <c r="D6223" t="s">
        <v>151</v>
      </c>
      <c r="E6223" t="s">
        <v>238</v>
      </c>
      <c r="F6223" t="s">
        <v>2</v>
      </c>
      <c r="G6223" t="s">
        <v>47081</v>
      </c>
      <c r="H6223" t="s">
        <v>20725</v>
      </c>
      <c r="I6223" t="s">
        <v>45783</v>
      </c>
      <c r="J6223" t="s">
        <v>20663</v>
      </c>
      <c r="K6223" t="s">
        <v>47052</v>
      </c>
      <c r="L6223" t="s">
        <v>22221</v>
      </c>
      <c r="M6223" t="s">
        <v>429</v>
      </c>
    </row>
    <row r="6224" spans="1:13">
      <c r="A6224" t="s">
        <v>909</v>
      </c>
      <c r="B6224" t="s">
        <v>909</v>
      </c>
      <c r="C6224" t="s">
        <v>2180</v>
      </c>
      <c r="D6224" t="s">
        <v>151</v>
      </c>
      <c r="E6224" t="s">
        <v>238</v>
      </c>
      <c r="F6224" t="s">
        <v>20</v>
      </c>
      <c r="G6224" t="s">
        <v>47082</v>
      </c>
      <c r="H6224" t="s">
        <v>20663</v>
      </c>
      <c r="I6224" t="s">
        <v>45804</v>
      </c>
      <c r="J6224" t="s">
        <v>20663</v>
      </c>
      <c r="K6224" t="s">
        <v>47052</v>
      </c>
      <c r="L6224" t="s">
        <v>3332</v>
      </c>
      <c r="M6224" t="s">
        <v>1345</v>
      </c>
    </row>
    <row r="6225" spans="1:13">
      <c r="A6225" t="s">
        <v>909</v>
      </c>
      <c r="B6225" t="s">
        <v>909</v>
      </c>
      <c r="C6225" t="s">
        <v>2180</v>
      </c>
      <c r="D6225" t="s">
        <v>152</v>
      </c>
      <c r="E6225" t="s">
        <v>246</v>
      </c>
      <c r="F6225" t="s">
        <v>3</v>
      </c>
      <c r="G6225" t="s">
        <v>47083</v>
      </c>
      <c r="H6225" t="s">
        <v>20860</v>
      </c>
      <c r="I6225" t="s">
        <v>47084</v>
      </c>
      <c r="J6225" t="s">
        <v>20784</v>
      </c>
      <c r="K6225" t="s">
        <v>29111</v>
      </c>
      <c r="L6225" t="s">
        <v>47085</v>
      </c>
      <c r="M6225" t="s">
        <v>14376</v>
      </c>
    </row>
    <row r="6226" spans="1:13">
      <c r="A6226" t="s">
        <v>909</v>
      </c>
      <c r="B6226" t="s">
        <v>909</v>
      </c>
      <c r="C6226" t="s">
        <v>2180</v>
      </c>
      <c r="D6226" t="s">
        <v>152</v>
      </c>
      <c r="E6226" t="s">
        <v>246</v>
      </c>
      <c r="F6226" t="s">
        <v>10</v>
      </c>
      <c r="G6226" t="s">
        <v>47086</v>
      </c>
      <c r="H6226" t="s">
        <v>20950</v>
      </c>
      <c r="I6226" t="s">
        <v>45778</v>
      </c>
      <c r="J6226" t="s">
        <v>20879</v>
      </c>
      <c r="K6226" t="s">
        <v>47087</v>
      </c>
      <c r="L6226" t="s">
        <v>47088</v>
      </c>
      <c r="M6226" t="s">
        <v>27120</v>
      </c>
    </row>
    <row r="6227" spans="1:13">
      <c r="A6227" t="s">
        <v>909</v>
      </c>
      <c r="B6227" t="s">
        <v>909</v>
      </c>
      <c r="C6227" t="s">
        <v>2180</v>
      </c>
      <c r="D6227" t="s">
        <v>152</v>
      </c>
      <c r="E6227" t="s">
        <v>246</v>
      </c>
      <c r="F6227" t="s">
        <v>2</v>
      </c>
      <c r="G6227" t="s">
        <v>47089</v>
      </c>
      <c r="H6227" t="s">
        <v>21061</v>
      </c>
      <c r="I6227" t="s">
        <v>47090</v>
      </c>
      <c r="J6227" t="s">
        <v>20841</v>
      </c>
      <c r="K6227" t="s">
        <v>47091</v>
      </c>
      <c r="L6227" t="s">
        <v>47092</v>
      </c>
      <c r="M6227" t="s">
        <v>34898</v>
      </c>
    </row>
    <row r="6228" spans="1:13">
      <c r="A6228" t="s">
        <v>909</v>
      </c>
      <c r="B6228" t="s">
        <v>909</v>
      </c>
      <c r="C6228" t="s">
        <v>2180</v>
      </c>
      <c r="D6228" t="s">
        <v>152</v>
      </c>
      <c r="E6228" t="s">
        <v>246</v>
      </c>
      <c r="F6228" t="s">
        <v>4</v>
      </c>
      <c r="G6228" t="s">
        <v>47093</v>
      </c>
      <c r="H6228" t="s">
        <v>20860</v>
      </c>
      <c r="I6228" t="s">
        <v>47084</v>
      </c>
      <c r="J6228" t="s">
        <v>20725</v>
      </c>
      <c r="K6228" t="s">
        <v>10771</v>
      </c>
      <c r="L6228" t="s">
        <v>17607</v>
      </c>
      <c r="M6228" t="s">
        <v>14376</v>
      </c>
    </row>
    <row r="6229" spans="1:13">
      <c r="A6229" t="s">
        <v>909</v>
      </c>
      <c r="B6229" t="s">
        <v>909</v>
      </c>
      <c r="C6229" t="s">
        <v>2180</v>
      </c>
      <c r="D6229" t="s">
        <v>152</v>
      </c>
      <c r="E6229" t="s">
        <v>246</v>
      </c>
      <c r="F6229" t="s">
        <v>11</v>
      </c>
      <c r="G6229" t="s">
        <v>47094</v>
      </c>
      <c r="H6229" t="s">
        <v>20822</v>
      </c>
      <c r="I6229" t="s">
        <v>13103</v>
      </c>
      <c r="J6229" t="s">
        <v>21472</v>
      </c>
      <c r="K6229" t="s">
        <v>372</v>
      </c>
      <c r="L6229" t="s">
        <v>3413</v>
      </c>
      <c r="M6229" t="s">
        <v>34838</v>
      </c>
    </row>
    <row r="6230" spans="1:13">
      <c r="A6230" t="s">
        <v>909</v>
      </c>
      <c r="B6230" t="s">
        <v>909</v>
      </c>
      <c r="C6230" t="s">
        <v>2180</v>
      </c>
      <c r="D6230" t="s">
        <v>152</v>
      </c>
      <c r="E6230" t="s">
        <v>246</v>
      </c>
      <c r="F6230" t="s">
        <v>20</v>
      </c>
      <c r="G6230" t="s">
        <v>47095</v>
      </c>
      <c r="H6230" t="s">
        <v>20663</v>
      </c>
      <c r="I6230" t="s">
        <v>45804</v>
      </c>
      <c r="J6230" t="s">
        <v>21472</v>
      </c>
      <c r="K6230" t="s">
        <v>372</v>
      </c>
      <c r="L6230" t="s">
        <v>3332</v>
      </c>
      <c r="M6230" t="s">
        <v>14399</v>
      </c>
    </row>
    <row r="6231" spans="1:13">
      <c r="A6231" t="s">
        <v>909</v>
      </c>
      <c r="B6231" t="s">
        <v>909</v>
      </c>
      <c r="C6231" t="s">
        <v>2180</v>
      </c>
      <c r="D6231" t="s">
        <v>152</v>
      </c>
      <c r="E6231" t="s">
        <v>254</v>
      </c>
      <c r="F6231" t="s">
        <v>3</v>
      </c>
      <c r="G6231" t="s">
        <v>47096</v>
      </c>
      <c r="H6231" t="s">
        <v>20860</v>
      </c>
      <c r="I6231" t="s">
        <v>47084</v>
      </c>
      <c r="J6231" t="s">
        <v>20841</v>
      </c>
      <c r="K6231" t="s">
        <v>47091</v>
      </c>
      <c r="L6231" t="s">
        <v>47085</v>
      </c>
      <c r="M6231" t="s">
        <v>14877</v>
      </c>
    </row>
    <row r="6232" spans="1:13">
      <c r="A6232" t="s">
        <v>909</v>
      </c>
      <c r="B6232" t="s">
        <v>909</v>
      </c>
      <c r="C6232" t="s">
        <v>2180</v>
      </c>
      <c r="D6232" t="s">
        <v>152</v>
      </c>
      <c r="E6232" t="s">
        <v>254</v>
      </c>
      <c r="F6232" t="s">
        <v>10</v>
      </c>
      <c r="G6232" t="s">
        <v>47097</v>
      </c>
      <c r="H6232" t="s">
        <v>21162</v>
      </c>
      <c r="I6232" t="s">
        <v>8301</v>
      </c>
      <c r="J6232" t="s">
        <v>21031</v>
      </c>
      <c r="K6232" t="s">
        <v>47098</v>
      </c>
      <c r="L6232" t="s">
        <v>2659</v>
      </c>
      <c r="M6232" t="s">
        <v>42304</v>
      </c>
    </row>
    <row r="6233" spans="1:13">
      <c r="A6233" t="s">
        <v>909</v>
      </c>
      <c r="B6233" t="s">
        <v>909</v>
      </c>
      <c r="C6233" t="s">
        <v>2180</v>
      </c>
      <c r="D6233" t="s">
        <v>152</v>
      </c>
      <c r="E6233" t="s">
        <v>254</v>
      </c>
      <c r="F6233" t="s">
        <v>2</v>
      </c>
      <c r="G6233" t="s">
        <v>47099</v>
      </c>
      <c r="H6233" t="s">
        <v>20829</v>
      </c>
      <c r="I6233" t="s">
        <v>47100</v>
      </c>
      <c r="J6233" t="s">
        <v>20915</v>
      </c>
      <c r="K6233" t="s">
        <v>47049</v>
      </c>
      <c r="L6233" t="s">
        <v>47101</v>
      </c>
      <c r="M6233" t="s">
        <v>47102</v>
      </c>
    </row>
    <row r="6234" spans="1:13">
      <c r="A6234" t="s">
        <v>909</v>
      </c>
      <c r="B6234" t="s">
        <v>909</v>
      </c>
      <c r="C6234" t="s">
        <v>2180</v>
      </c>
      <c r="D6234" t="s">
        <v>152</v>
      </c>
      <c r="E6234" t="s">
        <v>254</v>
      </c>
      <c r="F6234" t="s">
        <v>4</v>
      </c>
      <c r="G6234" t="s">
        <v>47103</v>
      </c>
      <c r="H6234" t="s">
        <v>20860</v>
      </c>
      <c r="I6234" t="s">
        <v>47084</v>
      </c>
      <c r="J6234" t="s">
        <v>20784</v>
      </c>
      <c r="K6234" t="s">
        <v>29111</v>
      </c>
      <c r="L6234" t="s">
        <v>17607</v>
      </c>
      <c r="M6234" t="s">
        <v>14877</v>
      </c>
    </row>
    <row r="6235" spans="1:13">
      <c r="A6235" t="s">
        <v>909</v>
      </c>
      <c r="B6235" t="s">
        <v>909</v>
      </c>
      <c r="C6235" t="s">
        <v>2180</v>
      </c>
      <c r="D6235" t="s">
        <v>152</v>
      </c>
      <c r="E6235" t="s">
        <v>254</v>
      </c>
      <c r="F6235" t="s">
        <v>11</v>
      </c>
      <c r="G6235" t="s">
        <v>47104</v>
      </c>
      <c r="H6235" t="s">
        <v>20764</v>
      </c>
      <c r="I6235" t="s">
        <v>13086</v>
      </c>
      <c r="J6235" t="s">
        <v>20663</v>
      </c>
      <c r="K6235" t="s">
        <v>47052</v>
      </c>
      <c r="L6235" t="s">
        <v>3363</v>
      </c>
      <c r="M6235" t="s">
        <v>14728</v>
      </c>
    </row>
    <row r="6236" spans="1:13">
      <c r="A6236" t="s">
        <v>909</v>
      </c>
      <c r="B6236" t="s">
        <v>909</v>
      </c>
      <c r="C6236" t="s">
        <v>2180</v>
      </c>
      <c r="D6236" t="s">
        <v>152</v>
      </c>
      <c r="E6236" t="s">
        <v>254</v>
      </c>
      <c r="F6236" t="s">
        <v>20</v>
      </c>
      <c r="G6236" t="s">
        <v>47105</v>
      </c>
      <c r="H6236" t="s">
        <v>20705</v>
      </c>
      <c r="I6236" t="s">
        <v>31711</v>
      </c>
      <c r="J6236" t="s">
        <v>21472</v>
      </c>
      <c r="K6236" t="s">
        <v>372</v>
      </c>
      <c r="L6236" t="s">
        <v>2292</v>
      </c>
      <c r="M6236" t="s">
        <v>9778</v>
      </c>
    </row>
    <row r="6237" spans="1:13">
      <c r="A6237" t="s">
        <v>909</v>
      </c>
      <c r="B6237" t="s">
        <v>909</v>
      </c>
      <c r="C6237" t="s">
        <v>2180</v>
      </c>
      <c r="D6237" t="s">
        <v>152</v>
      </c>
      <c r="E6237" t="s">
        <v>197</v>
      </c>
      <c r="F6237" t="s">
        <v>3</v>
      </c>
      <c r="G6237" t="s">
        <v>47106</v>
      </c>
      <c r="H6237" t="s">
        <v>20932</v>
      </c>
      <c r="I6237" t="s">
        <v>4485</v>
      </c>
      <c r="J6237" t="s">
        <v>20803</v>
      </c>
      <c r="K6237" t="s">
        <v>30865</v>
      </c>
      <c r="L6237" t="s">
        <v>7177</v>
      </c>
      <c r="M6237" t="s">
        <v>47107</v>
      </c>
    </row>
    <row r="6238" spans="1:13">
      <c r="A6238" t="s">
        <v>909</v>
      </c>
      <c r="B6238" t="s">
        <v>909</v>
      </c>
      <c r="C6238" t="s">
        <v>2180</v>
      </c>
      <c r="D6238" t="s">
        <v>152</v>
      </c>
      <c r="E6238" t="s">
        <v>197</v>
      </c>
      <c r="F6238" t="s">
        <v>10</v>
      </c>
      <c r="G6238" t="s">
        <v>47108</v>
      </c>
      <c r="H6238" t="s">
        <v>21097</v>
      </c>
      <c r="I6238" t="s">
        <v>47058</v>
      </c>
      <c r="J6238" t="s">
        <v>20937</v>
      </c>
      <c r="K6238" t="s">
        <v>47046</v>
      </c>
      <c r="L6238" t="s">
        <v>47060</v>
      </c>
      <c r="M6238" t="s">
        <v>32380</v>
      </c>
    </row>
    <row r="6239" spans="1:13">
      <c r="A6239" t="s">
        <v>909</v>
      </c>
      <c r="B6239" t="s">
        <v>909</v>
      </c>
      <c r="C6239" t="s">
        <v>2180</v>
      </c>
      <c r="D6239" t="s">
        <v>152</v>
      </c>
      <c r="E6239" t="s">
        <v>197</v>
      </c>
      <c r="F6239" t="s">
        <v>2</v>
      </c>
      <c r="G6239" t="s">
        <v>47109</v>
      </c>
      <c r="H6239" t="s">
        <v>20860</v>
      </c>
      <c r="I6239" t="s">
        <v>47084</v>
      </c>
      <c r="J6239" t="s">
        <v>20803</v>
      </c>
      <c r="K6239" t="s">
        <v>30865</v>
      </c>
      <c r="L6239" t="s">
        <v>47110</v>
      </c>
      <c r="M6239" t="s">
        <v>42386</v>
      </c>
    </row>
    <row r="6240" spans="1:13">
      <c r="A6240" t="s">
        <v>909</v>
      </c>
      <c r="B6240" t="s">
        <v>909</v>
      </c>
      <c r="C6240" t="s">
        <v>2180</v>
      </c>
      <c r="D6240" t="s">
        <v>152</v>
      </c>
      <c r="E6240" t="s">
        <v>197</v>
      </c>
      <c r="F6240" t="s">
        <v>4</v>
      </c>
      <c r="G6240" t="s">
        <v>47111</v>
      </c>
      <c r="H6240" t="s">
        <v>20784</v>
      </c>
      <c r="I6240" t="s">
        <v>45800</v>
      </c>
      <c r="J6240" t="s">
        <v>20705</v>
      </c>
      <c r="K6240" t="s">
        <v>47112</v>
      </c>
      <c r="L6240" t="s">
        <v>17661</v>
      </c>
      <c r="M6240" t="s">
        <v>32555</v>
      </c>
    </row>
    <row r="6241" spans="1:13">
      <c r="A6241" t="s">
        <v>909</v>
      </c>
      <c r="B6241" t="s">
        <v>909</v>
      </c>
      <c r="C6241" t="s">
        <v>2180</v>
      </c>
      <c r="D6241" t="s">
        <v>152</v>
      </c>
      <c r="E6241" t="s">
        <v>197</v>
      </c>
      <c r="F6241" t="s">
        <v>20</v>
      </c>
      <c r="G6241" t="s">
        <v>47113</v>
      </c>
      <c r="H6241" t="s">
        <v>20705</v>
      </c>
      <c r="I6241" t="s">
        <v>31711</v>
      </c>
      <c r="J6241" t="s">
        <v>20663</v>
      </c>
      <c r="K6241" t="s">
        <v>47052</v>
      </c>
      <c r="L6241" t="s">
        <v>2292</v>
      </c>
      <c r="M6241" t="s">
        <v>11843</v>
      </c>
    </row>
    <row r="6242" spans="1:13">
      <c r="A6242" t="s">
        <v>909</v>
      </c>
      <c r="B6242" t="s">
        <v>909</v>
      </c>
      <c r="C6242" t="s">
        <v>2180</v>
      </c>
      <c r="D6242" t="s">
        <v>152</v>
      </c>
      <c r="E6242" t="s">
        <v>269</v>
      </c>
      <c r="F6242" t="s">
        <v>3</v>
      </c>
      <c r="G6242" t="s">
        <v>47114</v>
      </c>
      <c r="H6242" t="s">
        <v>20974</v>
      </c>
      <c r="I6242" t="s">
        <v>12167</v>
      </c>
      <c r="J6242" t="s">
        <v>20932</v>
      </c>
      <c r="K6242" t="s">
        <v>29107</v>
      </c>
      <c r="L6242" t="s">
        <v>5933</v>
      </c>
      <c r="M6242" t="s">
        <v>31926</v>
      </c>
    </row>
    <row r="6243" spans="1:13">
      <c r="A6243" t="s">
        <v>909</v>
      </c>
      <c r="B6243" t="s">
        <v>909</v>
      </c>
      <c r="C6243" t="s">
        <v>2180</v>
      </c>
      <c r="D6243" t="s">
        <v>152</v>
      </c>
      <c r="E6243" t="s">
        <v>269</v>
      </c>
      <c r="F6243" t="s">
        <v>10</v>
      </c>
      <c r="G6243" t="s">
        <v>47115</v>
      </c>
      <c r="H6243" t="s">
        <v>21031</v>
      </c>
      <c r="I6243" t="s">
        <v>9961</v>
      </c>
      <c r="J6243" t="s">
        <v>20915</v>
      </c>
      <c r="K6243" t="s">
        <v>47049</v>
      </c>
      <c r="L6243" t="s">
        <v>47116</v>
      </c>
      <c r="M6243" t="s">
        <v>25406</v>
      </c>
    </row>
    <row r="6244" spans="1:13">
      <c r="A6244" t="s">
        <v>909</v>
      </c>
      <c r="B6244" t="s">
        <v>909</v>
      </c>
      <c r="C6244" t="s">
        <v>2180</v>
      </c>
      <c r="D6244" t="s">
        <v>152</v>
      </c>
      <c r="E6244" t="s">
        <v>269</v>
      </c>
      <c r="F6244" t="s">
        <v>2</v>
      </c>
      <c r="G6244" t="s">
        <v>47117</v>
      </c>
      <c r="H6244" t="s">
        <v>20784</v>
      </c>
      <c r="I6244" t="s">
        <v>45800</v>
      </c>
      <c r="J6244" t="s">
        <v>20705</v>
      </c>
      <c r="K6244" t="s">
        <v>47112</v>
      </c>
      <c r="L6244" t="s">
        <v>21804</v>
      </c>
      <c r="M6244" t="s">
        <v>15573</v>
      </c>
    </row>
    <row r="6245" spans="1:13">
      <c r="A6245" t="s">
        <v>909</v>
      </c>
      <c r="B6245" t="s">
        <v>909</v>
      </c>
      <c r="C6245" t="s">
        <v>2180</v>
      </c>
      <c r="D6245" t="s">
        <v>152</v>
      </c>
      <c r="E6245" t="s">
        <v>269</v>
      </c>
      <c r="F6245" t="s">
        <v>4</v>
      </c>
      <c r="G6245" t="s">
        <v>47118</v>
      </c>
      <c r="H6245" t="s">
        <v>20663</v>
      </c>
      <c r="I6245" t="s">
        <v>45804</v>
      </c>
      <c r="J6245" t="s">
        <v>21472</v>
      </c>
      <c r="K6245" t="s">
        <v>372</v>
      </c>
      <c r="L6245" t="s">
        <v>21964</v>
      </c>
      <c r="M6245" t="s">
        <v>9413</v>
      </c>
    </row>
    <row r="6246" spans="1:13">
      <c r="A6246" t="s">
        <v>909</v>
      </c>
      <c r="B6246" t="s">
        <v>909</v>
      </c>
      <c r="C6246" t="s">
        <v>2180</v>
      </c>
      <c r="D6246" t="s">
        <v>152</v>
      </c>
      <c r="E6246" t="s">
        <v>269</v>
      </c>
      <c r="F6246" t="s">
        <v>11</v>
      </c>
      <c r="G6246" t="s">
        <v>47119</v>
      </c>
      <c r="H6246" t="s">
        <v>20663</v>
      </c>
      <c r="I6246" t="s">
        <v>45804</v>
      </c>
      <c r="J6246" t="s">
        <v>21472</v>
      </c>
      <c r="K6246" t="s">
        <v>372</v>
      </c>
      <c r="L6246" t="s">
        <v>9111</v>
      </c>
      <c r="M6246" t="s">
        <v>9413</v>
      </c>
    </row>
    <row r="6247" spans="1:13">
      <c r="A6247" t="s">
        <v>909</v>
      </c>
      <c r="B6247" t="s">
        <v>909</v>
      </c>
      <c r="C6247" t="s">
        <v>2180</v>
      </c>
      <c r="D6247" t="s">
        <v>152</v>
      </c>
      <c r="E6247" t="s">
        <v>269</v>
      </c>
      <c r="F6247" t="s">
        <v>20</v>
      </c>
      <c r="G6247" t="s">
        <v>47120</v>
      </c>
      <c r="H6247" t="s">
        <v>20705</v>
      </c>
      <c r="I6247" t="s">
        <v>31711</v>
      </c>
      <c r="J6247" t="s">
        <v>20663</v>
      </c>
      <c r="K6247" t="s">
        <v>47052</v>
      </c>
      <c r="L6247" t="s">
        <v>2292</v>
      </c>
      <c r="M6247" t="s">
        <v>12586</v>
      </c>
    </row>
    <row r="6248" spans="1:13">
      <c r="A6248" t="s">
        <v>909</v>
      </c>
      <c r="B6248" t="s">
        <v>909</v>
      </c>
      <c r="C6248" t="s">
        <v>2180</v>
      </c>
      <c r="D6248" t="s">
        <v>153</v>
      </c>
      <c r="E6248" t="s">
        <v>277</v>
      </c>
      <c r="F6248" t="s">
        <v>3</v>
      </c>
      <c r="G6248" t="s">
        <v>47121</v>
      </c>
      <c r="H6248" t="s">
        <v>20803</v>
      </c>
      <c r="I6248" t="s">
        <v>47122</v>
      </c>
      <c r="J6248" t="s">
        <v>20784</v>
      </c>
      <c r="K6248" t="s">
        <v>29111</v>
      </c>
      <c r="L6248" t="s">
        <v>47123</v>
      </c>
      <c r="M6248" t="s">
        <v>7691</v>
      </c>
    </row>
    <row r="6249" spans="1:13">
      <c r="A6249" t="s">
        <v>909</v>
      </c>
      <c r="B6249" t="s">
        <v>909</v>
      </c>
      <c r="C6249" t="s">
        <v>2180</v>
      </c>
      <c r="D6249" t="s">
        <v>153</v>
      </c>
      <c r="E6249" t="s">
        <v>277</v>
      </c>
      <c r="F6249" t="s">
        <v>10</v>
      </c>
      <c r="G6249" t="s">
        <v>47124</v>
      </c>
      <c r="H6249" t="s">
        <v>20939</v>
      </c>
      <c r="I6249" t="s">
        <v>4787</v>
      </c>
      <c r="J6249" t="s">
        <v>20879</v>
      </c>
      <c r="K6249" t="s">
        <v>47087</v>
      </c>
      <c r="L6249" t="s">
        <v>5206</v>
      </c>
      <c r="M6249" t="s">
        <v>47125</v>
      </c>
    </row>
    <row r="6250" spans="1:13">
      <c r="A6250" t="s">
        <v>909</v>
      </c>
      <c r="B6250" t="s">
        <v>909</v>
      </c>
      <c r="C6250" t="s">
        <v>2180</v>
      </c>
      <c r="D6250" t="s">
        <v>153</v>
      </c>
      <c r="E6250" t="s">
        <v>277</v>
      </c>
      <c r="F6250" t="s">
        <v>2</v>
      </c>
      <c r="G6250" t="s">
        <v>47126</v>
      </c>
      <c r="H6250" t="s">
        <v>21138</v>
      </c>
      <c r="I6250" t="s">
        <v>47045</v>
      </c>
      <c r="J6250" t="s">
        <v>20860</v>
      </c>
      <c r="K6250" t="s">
        <v>47079</v>
      </c>
      <c r="L6250" t="s">
        <v>13952</v>
      </c>
      <c r="M6250" t="s">
        <v>47127</v>
      </c>
    </row>
    <row r="6251" spans="1:13">
      <c r="A6251" t="s">
        <v>909</v>
      </c>
      <c r="B6251" t="s">
        <v>909</v>
      </c>
      <c r="C6251" t="s">
        <v>2180</v>
      </c>
      <c r="D6251" t="s">
        <v>153</v>
      </c>
      <c r="E6251" t="s">
        <v>277</v>
      </c>
      <c r="F6251" t="s">
        <v>4</v>
      </c>
      <c r="G6251" t="s">
        <v>47128</v>
      </c>
      <c r="H6251" t="s">
        <v>20879</v>
      </c>
      <c r="I6251" t="s">
        <v>31681</v>
      </c>
      <c r="J6251" t="s">
        <v>20725</v>
      </c>
      <c r="K6251" t="s">
        <v>10771</v>
      </c>
      <c r="L6251" t="s">
        <v>2773</v>
      </c>
      <c r="M6251" t="s">
        <v>47129</v>
      </c>
    </row>
    <row r="6252" spans="1:13">
      <c r="A6252" t="s">
        <v>909</v>
      </c>
      <c r="B6252" t="s">
        <v>909</v>
      </c>
      <c r="C6252" t="s">
        <v>2180</v>
      </c>
      <c r="D6252" t="s">
        <v>153</v>
      </c>
      <c r="E6252" t="s">
        <v>277</v>
      </c>
      <c r="F6252" t="s">
        <v>11</v>
      </c>
      <c r="G6252" t="s">
        <v>47130</v>
      </c>
      <c r="H6252" t="s">
        <v>20822</v>
      </c>
      <c r="I6252" t="s">
        <v>13103</v>
      </c>
      <c r="J6252" t="s">
        <v>21472</v>
      </c>
      <c r="K6252" t="s">
        <v>372</v>
      </c>
      <c r="L6252" t="s">
        <v>3413</v>
      </c>
      <c r="M6252" t="s">
        <v>42270</v>
      </c>
    </row>
    <row r="6253" spans="1:13">
      <c r="A6253" t="s">
        <v>909</v>
      </c>
      <c r="B6253" t="s">
        <v>909</v>
      </c>
      <c r="C6253" t="s">
        <v>2180</v>
      </c>
      <c r="D6253" t="s">
        <v>153</v>
      </c>
      <c r="E6253" t="s">
        <v>277</v>
      </c>
      <c r="F6253" t="s">
        <v>20</v>
      </c>
      <c r="G6253" t="s">
        <v>47131</v>
      </c>
      <c r="H6253" t="s">
        <v>20705</v>
      </c>
      <c r="I6253" t="s">
        <v>31711</v>
      </c>
      <c r="J6253" t="s">
        <v>21472</v>
      </c>
      <c r="K6253" t="s">
        <v>372</v>
      </c>
      <c r="L6253" t="s">
        <v>2292</v>
      </c>
      <c r="M6253" t="s">
        <v>13678</v>
      </c>
    </row>
    <row r="6254" spans="1:13">
      <c r="A6254" t="s">
        <v>909</v>
      </c>
      <c r="B6254" t="s">
        <v>909</v>
      </c>
      <c r="C6254" t="s">
        <v>2180</v>
      </c>
      <c r="D6254" t="s">
        <v>153</v>
      </c>
      <c r="E6254" t="s">
        <v>188</v>
      </c>
      <c r="F6254" t="s">
        <v>3</v>
      </c>
      <c r="G6254" t="s">
        <v>47132</v>
      </c>
      <c r="H6254" t="s">
        <v>20897</v>
      </c>
      <c r="I6254" t="s">
        <v>45787</v>
      </c>
      <c r="J6254" t="s">
        <v>20803</v>
      </c>
      <c r="K6254" t="s">
        <v>30865</v>
      </c>
      <c r="L6254" t="s">
        <v>47133</v>
      </c>
      <c r="M6254" t="s">
        <v>27150</v>
      </c>
    </row>
    <row r="6255" spans="1:13">
      <c r="A6255" t="s">
        <v>909</v>
      </c>
      <c r="B6255" t="s">
        <v>909</v>
      </c>
      <c r="C6255" t="s">
        <v>2180</v>
      </c>
      <c r="D6255" t="s">
        <v>153</v>
      </c>
      <c r="E6255" t="s">
        <v>188</v>
      </c>
      <c r="F6255" t="s">
        <v>10</v>
      </c>
      <c r="G6255" t="s">
        <v>47134</v>
      </c>
      <c r="H6255" t="s">
        <v>21113</v>
      </c>
      <c r="I6255" t="s">
        <v>8312</v>
      </c>
      <c r="J6255" t="s">
        <v>20974</v>
      </c>
      <c r="K6255" t="s">
        <v>47135</v>
      </c>
      <c r="L6255" t="s">
        <v>47136</v>
      </c>
      <c r="M6255" t="s">
        <v>24911</v>
      </c>
    </row>
    <row r="6256" spans="1:13">
      <c r="A6256" t="s">
        <v>909</v>
      </c>
      <c r="B6256" t="s">
        <v>909</v>
      </c>
      <c r="C6256" t="s">
        <v>2180</v>
      </c>
      <c r="D6256" t="s">
        <v>153</v>
      </c>
      <c r="E6256" t="s">
        <v>188</v>
      </c>
      <c r="F6256" t="s">
        <v>2</v>
      </c>
      <c r="G6256" t="s">
        <v>47137</v>
      </c>
      <c r="H6256" t="s">
        <v>21097</v>
      </c>
      <c r="I6256" t="s">
        <v>47058</v>
      </c>
      <c r="J6256" t="s">
        <v>20897</v>
      </c>
      <c r="K6256" t="s">
        <v>47062</v>
      </c>
      <c r="L6256" t="s">
        <v>2172</v>
      </c>
      <c r="M6256" t="s">
        <v>46390</v>
      </c>
    </row>
    <row r="6257" spans="1:13">
      <c r="A6257" t="s">
        <v>909</v>
      </c>
      <c r="B6257" t="s">
        <v>909</v>
      </c>
      <c r="C6257" t="s">
        <v>2180</v>
      </c>
      <c r="D6257" t="s">
        <v>153</v>
      </c>
      <c r="E6257" t="s">
        <v>188</v>
      </c>
      <c r="F6257" t="s">
        <v>4</v>
      </c>
      <c r="G6257" t="s">
        <v>47138</v>
      </c>
      <c r="H6257" t="s">
        <v>20841</v>
      </c>
      <c r="I6257" t="s">
        <v>12199</v>
      </c>
      <c r="J6257" t="s">
        <v>20745</v>
      </c>
      <c r="K6257" t="s">
        <v>29109</v>
      </c>
      <c r="L6257" t="s">
        <v>2172</v>
      </c>
      <c r="M6257" t="s">
        <v>47139</v>
      </c>
    </row>
    <row r="6258" spans="1:13">
      <c r="A6258" t="s">
        <v>909</v>
      </c>
      <c r="B6258" t="s">
        <v>909</v>
      </c>
      <c r="C6258" t="s">
        <v>2180</v>
      </c>
      <c r="D6258" t="s">
        <v>153</v>
      </c>
      <c r="E6258" t="s">
        <v>188</v>
      </c>
      <c r="F6258" t="s">
        <v>11</v>
      </c>
      <c r="G6258" t="s">
        <v>47140</v>
      </c>
      <c r="H6258" t="s">
        <v>20705</v>
      </c>
      <c r="I6258" t="s">
        <v>31711</v>
      </c>
      <c r="J6258" t="s">
        <v>20663</v>
      </c>
      <c r="K6258" t="s">
        <v>47052</v>
      </c>
      <c r="L6258" t="s">
        <v>5283</v>
      </c>
      <c r="M6258" t="s">
        <v>4339</v>
      </c>
    </row>
    <row r="6259" spans="1:13">
      <c r="A6259" t="s">
        <v>909</v>
      </c>
      <c r="B6259" t="s">
        <v>909</v>
      </c>
      <c r="C6259" t="s">
        <v>2180</v>
      </c>
      <c r="D6259" t="s">
        <v>153</v>
      </c>
      <c r="E6259" t="s">
        <v>188</v>
      </c>
      <c r="F6259" t="s">
        <v>20</v>
      </c>
      <c r="G6259" t="s">
        <v>47141</v>
      </c>
      <c r="H6259" t="s">
        <v>20684</v>
      </c>
      <c r="I6259" t="s">
        <v>45791</v>
      </c>
      <c r="J6259" t="s">
        <v>20663</v>
      </c>
      <c r="K6259" t="s">
        <v>47052</v>
      </c>
      <c r="L6259" t="s">
        <v>471</v>
      </c>
      <c r="M6259" t="s">
        <v>13786</v>
      </c>
    </row>
    <row r="6260" spans="1:13">
      <c r="A6260" t="s">
        <v>909</v>
      </c>
      <c r="B6260" t="s">
        <v>909</v>
      </c>
      <c r="C6260" t="s">
        <v>2180</v>
      </c>
      <c r="D6260" t="s">
        <v>153</v>
      </c>
      <c r="E6260" t="s">
        <v>292</v>
      </c>
      <c r="F6260" t="s">
        <v>3</v>
      </c>
      <c r="G6260" t="s">
        <v>47142</v>
      </c>
      <c r="H6260" t="s">
        <v>20932</v>
      </c>
      <c r="I6260" t="s">
        <v>4485</v>
      </c>
      <c r="J6260" t="s">
        <v>20879</v>
      </c>
      <c r="K6260" t="s">
        <v>47087</v>
      </c>
      <c r="L6260" t="s">
        <v>7177</v>
      </c>
      <c r="M6260" t="s">
        <v>25209</v>
      </c>
    </row>
    <row r="6261" spans="1:13">
      <c r="A6261" t="s">
        <v>909</v>
      </c>
      <c r="B6261" t="s">
        <v>909</v>
      </c>
      <c r="C6261" t="s">
        <v>2180</v>
      </c>
      <c r="D6261" t="s">
        <v>153</v>
      </c>
      <c r="E6261" t="s">
        <v>292</v>
      </c>
      <c r="F6261" t="s">
        <v>10</v>
      </c>
      <c r="G6261" t="s">
        <v>47143</v>
      </c>
      <c r="H6261" t="s">
        <v>21085</v>
      </c>
      <c r="I6261" t="s">
        <v>15287</v>
      </c>
      <c r="J6261" t="s">
        <v>20938</v>
      </c>
      <c r="K6261" t="s">
        <v>47071</v>
      </c>
      <c r="L6261" t="s">
        <v>21008</v>
      </c>
      <c r="M6261" t="s">
        <v>24955</v>
      </c>
    </row>
    <row r="6262" spans="1:13">
      <c r="A6262" t="s">
        <v>909</v>
      </c>
      <c r="B6262" t="s">
        <v>909</v>
      </c>
      <c r="C6262" t="s">
        <v>2180</v>
      </c>
      <c r="D6262" t="s">
        <v>153</v>
      </c>
      <c r="E6262" t="s">
        <v>292</v>
      </c>
      <c r="F6262" t="s">
        <v>2</v>
      </c>
      <c r="G6262" t="s">
        <v>47144</v>
      </c>
      <c r="H6262" t="s">
        <v>20897</v>
      </c>
      <c r="I6262" t="s">
        <v>45787</v>
      </c>
      <c r="J6262" t="s">
        <v>20725</v>
      </c>
      <c r="K6262" t="s">
        <v>10771</v>
      </c>
      <c r="L6262" t="s">
        <v>4088</v>
      </c>
      <c r="M6262" t="s">
        <v>25133</v>
      </c>
    </row>
    <row r="6263" spans="1:13">
      <c r="A6263" t="s">
        <v>909</v>
      </c>
      <c r="B6263" t="s">
        <v>909</v>
      </c>
      <c r="C6263" t="s">
        <v>2180</v>
      </c>
      <c r="D6263" t="s">
        <v>153</v>
      </c>
      <c r="E6263" t="s">
        <v>292</v>
      </c>
      <c r="F6263" t="s">
        <v>4</v>
      </c>
      <c r="G6263" t="s">
        <v>47145</v>
      </c>
      <c r="H6263" t="s">
        <v>20764</v>
      </c>
      <c r="I6263" t="s">
        <v>13086</v>
      </c>
      <c r="J6263" t="s">
        <v>20725</v>
      </c>
      <c r="K6263" t="s">
        <v>10771</v>
      </c>
      <c r="L6263" t="s">
        <v>471</v>
      </c>
      <c r="M6263" t="s">
        <v>1140</v>
      </c>
    </row>
    <row r="6264" spans="1:13">
      <c r="A6264" t="s">
        <v>909</v>
      </c>
      <c r="B6264" t="s">
        <v>909</v>
      </c>
      <c r="C6264" t="s">
        <v>2180</v>
      </c>
      <c r="D6264" t="s">
        <v>153</v>
      </c>
      <c r="E6264" t="s">
        <v>292</v>
      </c>
      <c r="F6264" t="s">
        <v>11</v>
      </c>
      <c r="G6264" t="s">
        <v>47146</v>
      </c>
      <c r="H6264" t="s">
        <v>20725</v>
      </c>
      <c r="I6264" t="s">
        <v>45783</v>
      </c>
      <c r="J6264" t="s">
        <v>21472</v>
      </c>
      <c r="K6264" t="s">
        <v>372</v>
      </c>
      <c r="L6264" t="s">
        <v>431</v>
      </c>
      <c r="M6264" t="s">
        <v>1139</v>
      </c>
    </row>
    <row r="6265" spans="1:13">
      <c r="A6265" t="s">
        <v>909</v>
      </c>
      <c r="B6265" t="s">
        <v>909</v>
      </c>
      <c r="C6265" t="s">
        <v>2180</v>
      </c>
      <c r="D6265" t="s">
        <v>153</v>
      </c>
      <c r="E6265" t="s">
        <v>292</v>
      </c>
      <c r="F6265" t="s">
        <v>20</v>
      </c>
      <c r="G6265" t="s">
        <v>47147</v>
      </c>
      <c r="H6265" t="s">
        <v>20725</v>
      </c>
      <c r="I6265" t="s">
        <v>45783</v>
      </c>
      <c r="J6265" t="s">
        <v>21472</v>
      </c>
      <c r="K6265" t="s">
        <v>372</v>
      </c>
      <c r="L6265" t="s">
        <v>2773</v>
      </c>
      <c r="M6265" t="s">
        <v>1139</v>
      </c>
    </row>
    <row r="6266" spans="1:13">
      <c r="A6266" t="s">
        <v>909</v>
      </c>
      <c r="B6266" t="s">
        <v>909</v>
      </c>
      <c r="C6266" t="s">
        <v>2180</v>
      </c>
      <c r="D6266" t="s">
        <v>153</v>
      </c>
      <c r="E6266" t="s">
        <v>300</v>
      </c>
      <c r="F6266" t="s">
        <v>3</v>
      </c>
      <c r="G6266" t="s">
        <v>47148</v>
      </c>
      <c r="H6266" t="s">
        <v>21031</v>
      </c>
      <c r="I6266" t="s">
        <v>9961</v>
      </c>
      <c r="J6266" t="s">
        <v>20897</v>
      </c>
      <c r="K6266" t="s">
        <v>47062</v>
      </c>
      <c r="L6266" t="s">
        <v>3926</v>
      </c>
      <c r="M6266" t="s">
        <v>27754</v>
      </c>
    </row>
    <row r="6267" spans="1:13">
      <c r="A6267" t="s">
        <v>909</v>
      </c>
      <c r="B6267" t="s">
        <v>909</v>
      </c>
      <c r="C6267" t="s">
        <v>2180</v>
      </c>
      <c r="D6267" t="s">
        <v>153</v>
      </c>
      <c r="E6267" t="s">
        <v>300</v>
      </c>
      <c r="F6267" t="s">
        <v>10</v>
      </c>
      <c r="G6267" t="s">
        <v>47149</v>
      </c>
      <c r="H6267" t="s">
        <v>20974</v>
      </c>
      <c r="I6267" t="s">
        <v>12167</v>
      </c>
      <c r="J6267" t="s">
        <v>20915</v>
      </c>
      <c r="K6267" t="s">
        <v>47049</v>
      </c>
      <c r="L6267" t="s">
        <v>47150</v>
      </c>
      <c r="M6267" t="s">
        <v>43936</v>
      </c>
    </row>
    <row r="6268" spans="1:13">
      <c r="A6268" t="s">
        <v>909</v>
      </c>
      <c r="B6268" t="s">
        <v>909</v>
      </c>
      <c r="C6268" t="s">
        <v>2180</v>
      </c>
      <c r="D6268" t="s">
        <v>153</v>
      </c>
      <c r="E6268" t="s">
        <v>300</v>
      </c>
      <c r="F6268" t="s">
        <v>2</v>
      </c>
      <c r="G6268" t="s">
        <v>47151</v>
      </c>
      <c r="H6268" t="s">
        <v>20841</v>
      </c>
      <c r="I6268" t="s">
        <v>12199</v>
      </c>
      <c r="J6268" t="s">
        <v>20784</v>
      </c>
      <c r="K6268" t="s">
        <v>29111</v>
      </c>
      <c r="L6268" t="s">
        <v>47152</v>
      </c>
      <c r="M6268" t="s">
        <v>31837</v>
      </c>
    </row>
    <row r="6269" spans="1:13">
      <c r="A6269" t="s">
        <v>909</v>
      </c>
      <c r="B6269" t="s">
        <v>909</v>
      </c>
      <c r="C6269" t="s">
        <v>2180</v>
      </c>
      <c r="D6269" t="s">
        <v>153</v>
      </c>
      <c r="E6269" t="s">
        <v>300</v>
      </c>
      <c r="F6269" t="s">
        <v>4</v>
      </c>
      <c r="G6269" t="s">
        <v>47153</v>
      </c>
      <c r="H6269" t="s">
        <v>20684</v>
      </c>
      <c r="I6269" t="s">
        <v>45791</v>
      </c>
      <c r="J6269" t="s">
        <v>20663</v>
      </c>
      <c r="K6269" t="s">
        <v>47052</v>
      </c>
      <c r="L6269" t="s">
        <v>5232</v>
      </c>
      <c r="M6269" t="s">
        <v>4339</v>
      </c>
    </row>
    <row r="6270" spans="1:13">
      <c r="A6270" t="s">
        <v>909</v>
      </c>
      <c r="B6270" t="s">
        <v>909</v>
      </c>
      <c r="C6270" t="s">
        <v>2180</v>
      </c>
      <c r="D6270" t="s">
        <v>153</v>
      </c>
      <c r="E6270" t="s">
        <v>300</v>
      </c>
      <c r="F6270" t="s">
        <v>20</v>
      </c>
      <c r="G6270" t="s">
        <v>47154</v>
      </c>
      <c r="H6270" t="s">
        <v>20663</v>
      </c>
      <c r="I6270" t="s">
        <v>45804</v>
      </c>
      <c r="J6270" t="s">
        <v>20663</v>
      </c>
      <c r="K6270" t="s">
        <v>47052</v>
      </c>
      <c r="L6270" t="s">
        <v>3332</v>
      </c>
      <c r="M6270" t="s">
        <v>15456</v>
      </c>
    </row>
    <row r="6271" spans="1:13">
      <c r="A6271" t="s">
        <v>909</v>
      </c>
      <c r="B6271" t="s">
        <v>909</v>
      </c>
      <c r="C6271" t="s">
        <v>2180</v>
      </c>
      <c r="D6271" t="s">
        <v>154</v>
      </c>
      <c r="E6271" t="s">
        <v>277</v>
      </c>
      <c r="F6271" t="s">
        <v>3</v>
      </c>
      <c r="G6271" t="s">
        <v>47155</v>
      </c>
      <c r="H6271" t="s">
        <v>20745</v>
      </c>
      <c r="I6271" t="s">
        <v>7542</v>
      </c>
      <c r="J6271" t="s">
        <v>20725</v>
      </c>
      <c r="K6271" t="s">
        <v>10771</v>
      </c>
      <c r="L6271" t="s">
        <v>47156</v>
      </c>
      <c r="M6271" t="s">
        <v>39399</v>
      </c>
    </row>
    <row r="6272" spans="1:13">
      <c r="A6272" t="s">
        <v>909</v>
      </c>
      <c r="B6272" t="s">
        <v>909</v>
      </c>
      <c r="C6272" t="s">
        <v>2180</v>
      </c>
      <c r="D6272" t="s">
        <v>154</v>
      </c>
      <c r="E6272" t="s">
        <v>277</v>
      </c>
      <c r="F6272" t="s">
        <v>10</v>
      </c>
      <c r="G6272" t="s">
        <v>47157</v>
      </c>
      <c r="H6272" t="s">
        <v>21019</v>
      </c>
      <c r="I6272" t="s">
        <v>47158</v>
      </c>
      <c r="J6272" t="s">
        <v>20897</v>
      </c>
      <c r="K6272" t="s">
        <v>47062</v>
      </c>
      <c r="L6272" t="s">
        <v>22096</v>
      </c>
      <c r="M6272" t="s">
        <v>30180</v>
      </c>
    </row>
    <row r="6273" spans="1:13">
      <c r="A6273" t="s">
        <v>909</v>
      </c>
      <c r="B6273" t="s">
        <v>909</v>
      </c>
      <c r="C6273" t="s">
        <v>2180</v>
      </c>
      <c r="D6273" t="s">
        <v>154</v>
      </c>
      <c r="E6273" t="s">
        <v>277</v>
      </c>
      <c r="F6273" t="s">
        <v>2</v>
      </c>
      <c r="G6273" t="s">
        <v>47159</v>
      </c>
      <c r="H6273" t="s">
        <v>21019</v>
      </c>
      <c r="I6273" t="s">
        <v>47158</v>
      </c>
      <c r="J6273" t="s">
        <v>20897</v>
      </c>
      <c r="K6273" t="s">
        <v>47062</v>
      </c>
      <c r="L6273" t="s">
        <v>3647</v>
      </c>
      <c r="M6273" t="s">
        <v>30180</v>
      </c>
    </row>
    <row r="6274" spans="1:13">
      <c r="A6274" t="s">
        <v>909</v>
      </c>
      <c r="B6274" t="s">
        <v>909</v>
      </c>
      <c r="C6274" t="s">
        <v>2180</v>
      </c>
      <c r="D6274" t="s">
        <v>154</v>
      </c>
      <c r="E6274" t="s">
        <v>277</v>
      </c>
      <c r="F6274" t="s">
        <v>4</v>
      </c>
      <c r="G6274" t="s">
        <v>47160</v>
      </c>
      <c r="H6274" t="s">
        <v>20841</v>
      </c>
      <c r="I6274" t="s">
        <v>12199</v>
      </c>
      <c r="J6274" t="s">
        <v>20745</v>
      </c>
      <c r="K6274" t="s">
        <v>29109</v>
      </c>
      <c r="L6274" t="s">
        <v>2172</v>
      </c>
      <c r="M6274" t="s">
        <v>30221</v>
      </c>
    </row>
    <row r="6275" spans="1:13">
      <c r="A6275" t="s">
        <v>909</v>
      </c>
      <c r="B6275" t="s">
        <v>909</v>
      </c>
      <c r="C6275" t="s">
        <v>2180</v>
      </c>
      <c r="D6275" t="s">
        <v>154</v>
      </c>
      <c r="E6275" t="s">
        <v>277</v>
      </c>
      <c r="F6275" t="s">
        <v>11</v>
      </c>
      <c r="G6275" t="s">
        <v>47161</v>
      </c>
      <c r="H6275" t="s">
        <v>20764</v>
      </c>
      <c r="I6275" t="s">
        <v>13086</v>
      </c>
      <c r="J6275" t="s">
        <v>20663</v>
      </c>
      <c r="K6275" t="s">
        <v>47052</v>
      </c>
      <c r="L6275" t="s">
        <v>3363</v>
      </c>
      <c r="M6275" t="s">
        <v>9580</v>
      </c>
    </row>
    <row r="6276" spans="1:13">
      <c r="A6276" t="s">
        <v>909</v>
      </c>
      <c r="B6276" t="s">
        <v>909</v>
      </c>
      <c r="C6276" t="s">
        <v>2180</v>
      </c>
      <c r="D6276" t="s">
        <v>154</v>
      </c>
      <c r="E6276" t="s">
        <v>315</v>
      </c>
      <c r="F6276" t="s">
        <v>3</v>
      </c>
      <c r="G6276" t="s">
        <v>47162</v>
      </c>
      <c r="H6276" t="s">
        <v>20967</v>
      </c>
      <c r="I6276" t="s">
        <v>45773</v>
      </c>
      <c r="J6276" t="s">
        <v>20879</v>
      </c>
      <c r="K6276" t="s">
        <v>47087</v>
      </c>
      <c r="L6276" t="s">
        <v>46483</v>
      </c>
      <c r="M6276" t="s">
        <v>47163</v>
      </c>
    </row>
    <row r="6277" spans="1:13">
      <c r="A6277" t="s">
        <v>909</v>
      </c>
      <c r="B6277" t="s">
        <v>909</v>
      </c>
      <c r="C6277" t="s">
        <v>2180</v>
      </c>
      <c r="D6277" t="s">
        <v>154</v>
      </c>
      <c r="E6277" t="s">
        <v>315</v>
      </c>
      <c r="F6277" t="s">
        <v>10</v>
      </c>
      <c r="G6277" t="s">
        <v>47164</v>
      </c>
      <c r="H6277" t="s">
        <v>21162</v>
      </c>
      <c r="I6277" t="s">
        <v>8301</v>
      </c>
      <c r="J6277" t="s">
        <v>21019</v>
      </c>
      <c r="K6277" t="s">
        <v>47165</v>
      </c>
      <c r="L6277" t="s">
        <v>2659</v>
      </c>
      <c r="M6277" t="s">
        <v>27277</v>
      </c>
    </row>
    <row r="6278" spans="1:13">
      <c r="A6278" t="s">
        <v>909</v>
      </c>
      <c r="B6278" t="s">
        <v>909</v>
      </c>
      <c r="C6278" t="s">
        <v>2180</v>
      </c>
      <c r="D6278" t="s">
        <v>154</v>
      </c>
      <c r="E6278" t="s">
        <v>315</v>
      </c>
      <c r="F6278" t="s">
        <v>2</v>
      </c>
      <c r="G6278" t="s">
        <v>47166</v>
      </c>
      <c r="H6278" t="s">
        <v>21152</v>
      </c>
      <c r="I6278" t="s">
        <v>47167</v>
      </c>
      <c r="J6278" t="s">
        <v>20950</v>
      </c>
      <c r="K6278" t="s">
        <v>45944</v>
      </c>
      <c r="L6278" t="s">
        <v>47168</v>
      </c>
      <c r="M6278" t="s">
        <v>31984</v>
      </c>
    </row>
    <row r="6279" spans="1:13">
      <c r="A6279" t="s">
        <v>909</v>
      </c>
      <c r="B6279" t="s">
        <v>909</v>
      </c>
      <c r="C6279" t="s">
        <v>2180</v>
      </c>
      <c r="D6279" t="s">
        <v>154</v>
      </c>
      <c r="E6279" t="s">
        <v>315</v>
      </c>
      <c r="F6279" t="s">
        <v>4</v>
      </c>
      <c r="G6279" t="s">
        <v>47169</v>
      </c>
      <c r="H6279" t="s">
        <v>20879</v>
      </c>
      <c r="I6279" t="s">
        <v>31681</v>
      </c>
      <c r="J6279" t="s">
        <v>20784</v>
      </c>
      <c r="K6279" t="s">
        <v>29111</v>
      </c>
      <c r="L6279" t="s">
        <v>2773</v>
      </c>
      <c r="M6279" t="s">
        <v>13956</v>
      </c>
    </row>
    <row r="6280" spans="1:13">
      <c r="A6280" t="s">
        <v>909</v>
      </c>
      <c r="B6280" t="s">
        <v>909</v>
      </c>
      <c r="C6280" t="s">
        <v>2180</v>
      </c>
      <c r="D6280" t="s">
        <v>154</v>
      </c>
      <c r="E6280" t="s">
        <v>315</v>
      </c>
      <c r="F6280" t="s">
        <v>11</v>
      </c>
      <c r="G6280" t="s">
        <v>47170</v>
      </c>
      <c r="H6280" t="s">
        <v>20784</v>
      </c>
      <c r="I6280" t="s">
        <v>45800</v>
      </c>
      <c r="J6280" t="s">
        <v>21472</v>
      </c>
      <c r="K6280" t="s">
        <v>372</v>
      </c>
      <c r="L6280" t="s">
        <v>5219</v>
      </c>
      <c r="M6280" t="s">
        <v>12673</v>
      </c>
    </row>
    <row r="6281" spans="1:13">
      <c r="A6281" t="s">
        <v>909</v>
      </c>
      <c r="B6281" t="s">
        <v>909</v>
      </c>
      <c r="C6281" t="s">
        <v>2180</v>
      </c>
      <c r="D6281" t="s">
        <v>154</v>
      </c>
      <c r="E6281" t="s">
        <v>315</v>
      </c>
      <c r="F6281" t="s">
        <v>20</v>
      </c>
      <c r="G6281" t="s">
        <v>47171</v>
      </c>
      <c r="H6281" t="s">
        <v>20705</v>
      </c>
      <c r="I6281" t="s">
        <v>31711</v>
      </c>
      <c r="J6281" t="s">
        <v>21472</v>
      </c>
      <c r="K6281" t="s">
        <v>372</v>
      </c>
      <c r="L6281" t="s">
        <v>2292</v>
      </c>
      <c r="M6281" t="s">
        <v>9566</v>
      </c>
    </row>
    <row r="6282" spans="1:13">
      <c r="A6282" t="s">
        <v>909</v>
      </c>
      <c r="B6282" t="s">
        <v>909</v>
      </c>
      <c r="C6282" t="s">
        <v>2180</v>
      </c>
      <c r="D6282" t="s">
        <v>154</v>
      </c>
      <c r="E6282" t="s">
        <v>323</v>
      </c>
      <c r="F6282" t="s">
        <v>3</v>
      </c>
      <c r="G6282" t="s">
        <v>47172</v>
      </c>
      <c r="H6282" t="s">
        <v>20938</v>
      </c>
      <c r="I6282" t="s">
        <v>7170</v>
      </c>
      <c r="J6282" t="s">
        <v>20879</v>
      </c>
      <c r="K6282" t="s">
        <v>47087</v>
      </c>
      <c r="L6282" t="s">
        <v>2172</v>
      </c>
      <c r="M6282" t="s">
        <v>32428</v>
      </c>
    </row>
    <row r="6283" spans="1:13">
      <c r="A6283" t="s">
        <v>909</v>
      </c>
      <c r="B6283" t="s">
        <v>909</v>
      </c>
      <c r="C6283" t="s">
        <v>2180</v>
      </c>
      <c r="D6283" t="s">
        <v>154</v>
      </c>
      <c r="E6283" t="s">
        <v>323</v>
      </c>
      <c r="F6283" t="s">
        <v>10</v>
      </c>
      <c r="G6283" t="s">
        <v>47173</v>
      </c>
      <c r="H6283" t="s">
        <v>20974</v>
      </c>
      <c r="I6283" t="s">
        <v>12167</v>
      </c>
      <c r="J6283" t="s">
        <v>20932</v>
      </c>
      <c r="K6283" t="s">
        <v>29107</v>
      </c>
      <c r="L6283" t="s">
        <v>47150</v>
      </c>
      <c r="M6283" t="s">
        <v>29241</v>
      </c>
    </row>
    <row r="6284" spans="1:13">
      <c r="A6284" t="s">
        <v>909</v>
      </c>
      <c r="B6284" t="s">
        <v>909</v>
      </c>
      <c r="C6284" t="s">
        <v>2180</v>
      </c>
      <c r="D6284" t="s">
        <v>154</v>
      </c>
      <c r="E6284" t="s">
        <v>323</v>
      </c>
      <c r="F6284" t="s">
        <v>2</v>
      </c>
      <c r="G6284" t="s">
        <v>47174</v>
      </c>
      <c r="H6284" t="s">
        <v>20879</v>
      </c>
      <c r="I6284" t="s">
        <v>31681</v>
      </c>
      <c r="J6284" t="s">
        <v>20705</v>
      </c>
      <c r="K6284" t="s">
        <v>47112</v>
      </c>
      <c r="L6284" t="s">
        <v>3970</v>
      </c>
      <c r="M6284" t="s">
        <v>37411</v>
      </c>
    </row>
    <row r="6285" spans="1:13">
      <c r="A6285" t="s">
        <v>909</v>
      </c>
      <c r="B6285" t="s">
        <v>909</v>
      </c>
      <c r="C6285" t="s">
        <v>2180</v>
      </c>
      <c r="D6285" t="s">
        <v>154</v>
      </c>
      <c r="E6285" t="s">
        <v>323</v>
      </c>
      <c r="F6285" t="s">
        <v>4</v>
      </c>
      <c r="G6285" t="s">
        <v>47175</v>
      </c>
      <c r="H6285" t="s">
        <v>20764</v>
      </c>
      <c r="I6285" t="s">
        <v>13086</v>
      </c>
      <c r="J6285" t="s">
        <v>20663</v>
      </c>
      <c r="K6285" t="s">
        <v>47052</v>
      </c>
      <c r="L6285" t="s">
        <v>471</v>
      </c>
      <c r="M6285" t="s">
        <v>25475</v>
      </c>
    </row>
    <row r="6286" spans="1:13">
      <c r="A6286" t="s">
        <v>909</v>
      </c>
      <c r="B6286" t="s">
        <v>909</v>
      </c>
      <c r="C6286" t="s">
        <v>2180</v>
      </c>
      <c r="D6286" t="s">
        <v>154</v>
      </c>
      <c r="E6286" t="s">
        <v>323</v>
      </c>
      <c r="F6286" t="s">
        <v>11</v>
      </c>
      <c r="G6286" t="s">
        <v>47176</v>
      </c>
      <c r="H6286" t="s">
        <v>20684</v>
      </c>
      <c r="I6286" t="s">
        <v>45791</v>
      </c>
      <c r="J6286" t="s">
        <v>21472</v>
      </c>
      <c r="K6286" t="s">
        <v>372</v>
      </c>
      <c r="L6286" t="s">
        <v>4481</v>
      </c>
      <c r="M6286" t="s">
        <v>8879</v>
      </c>
    </row>
    <row r="6287" spans="1:13">
      <c r="A6287" t="s">
        <v>909</v>
      </c>
      <c r="B6287" t="s">
        <v>909</v>
      </c>
      <c r="C6287" t="s">
        <v>2180</v>
      </c>
      <c r="D6287" t="s">
        <v>154</v>
      </c>
      <c r="E6287" t="s">
        <v>323</v>
      </c>
      <c r="F6287" t="s">
        <v>20</v>
      </c>
      <c r="G6287" t="s">
        <v>47177</v>
      </c>
      <c r="H6287" t="s">
        <v>20705</v>
      </c>
      <c r="I6287" t="s">
        <v>31711</v>
      </c>
      <c r="J6287" t="s">
        <v>20663</v>
      </c>
      <c r="K6287" t="s">
        <v>47052</v>
      </c>
      <c r="L6287" t="s">
        <v>2292</v>
      </c>
      <c r="M6287" t="s">
        <v>11843</v>
      </c>
    </row>
    <row r="6288" spans="1:13">
      <c r="A6288" t="s">
        <v>909</v>
      </c>
      <c r="B6288" t="s">
        <v>909</v>
      </c>
      <c r="C6288" t="s">
        <v>2180</v>
      </c>
      <c r="D6288" t="s">
        <v>154</v>
      </c>
      <c r="E6288" t="s">
        <v>331</v>
      </c>
      <c r="F6288" t="s">
        <v>3</v>
      </c>
      <c r="G6288" t="s">
        <v>47178</v>
      </c>
      <c r="H6288" t="s">
        <v>20950</v>
      </c>
      <c r="I6288" t="s">
        <v>45778</v>
      </c>
      <c r="J6288" t="s">
        <v>20879</v>
      </c>
      <c r="K6288" t="s">
        <v>47087</v>
      </c>
      <c r="L6288" t="s">
        <v>47179</v>
      </c>
      <c r="M6288" t="s">
        <v>44488</v>
      </c>
    </row>
    <row r="6289" spans="1:13">
      <c r="A6289" t="s">
        <v>909</v>
      </c>
      <c r="B6289" t="s">
        <v>909</v>
      </c>
      <c r="C6289" t="s">
        <v>2180</v>
      </c>
      <c r="D6289" t="s">
        <v>154</v>
      </c>
      <c r="E6289" t="s">
        <v>331</v>
      </c>
      <c r="F6289" t="s">
        <v>10</v>
      </c>
      <c r="G6289" t="s">
        <v>47180</v>
      </c>
      <c r="H6289" t="s">
        <v>20938</v>
      </c>
      <c r="I6289" t="s">
        <v>7170</v>
      </c>
      <c r="J6289" t="s">
        <v>20897</v>
      </c>
      <c r="K6289" t="s">
        <v>47062</v>
      </c>
      <c r="L6289" t="s">
        <v>47181</v>
      </c>
      <c r="M6289" t="s">
        <v>32553</v>
      </c>
    </row>
    <row r="6290" spans="1:13">
      <c r="A6290" t="s">
        <v>909</v>
      </c>
      <c r="B6290" t="s">
        <v>909</v>
      </c>
      <c r="C6290" t="s">
        <v>2180</v>
      </c>
      <c r="D6290" t="s">
        <v>154</v>
      </c>
      <c r="E6290" t="s">
        <v>331</v>
      </c>
      <c r="F6290" t="s">
        <v>2</v>
      </c>
      <c r="G6290" t="s">
        <v>47182</v>
      </c>
      <c r="H6290" t="s">
        <v>20803</v>
      </c>
      <c r="I6290" t="s">
        <v>47122</v>
      </c>
      <c r="J6290" t="s">
        <v>20705</v>
      </c>
      <c r="K6290" t="s">
        <v>47112</v>
      </c>
      <c r="L6290" t="s">
        <v>3298</v>
      </c>
      <c r="M6290" t="s">
        <v>18079</v>
      </c>
    </row>
    <row r="6291" spans="1:13">
      <c r="A6291" t="s">
        <v>909</v>
      </c>
      <c r="B6291" t="s">
        <v>909</v>
      </c>
      <c r="C6291" t="s">
        <v>2180</v>
      </c>
      <c r="D6291" t="s">
        <v>154</v>
      </c>
      <c r="E6291" t="s">
        <v>331</v>
      </c>
      <c r="F6291" t="s">
        <v>4</v>
      </c>
      <c r="G6291" t="s">
        <v>47183</v>
      </c>
      <c r="H6291" t="s">
        <v>20684</v>
      </c>
      <c r="I6291" t="s">
        <v>45791</v>
      </c>
      <c r="J6291" t="s">
        <v>20663</v>
      </c>
      <c r="K6291" t="s">
        <v>47052</v>
      </c>
      <c r="L6291" t="s">
        <v>5232</v>
      </c>
      <c r="M6291" t="s">
        <v>8054</v>
      </c>
    </row>
    <row r="6292" spans="1:13">
      <c r="A6292" t="s">
        <v>909</v>
      </c>
      <c r="B6292" t="s">
        <v>909</v>
      </c>
      <c r="C6292" t="s">
        <v>2180</v>
      </c>
      <c r="D6292" t="s">
        <v>154</v>
      </c>
      <c r="E6292" t="s">
        <v>331</v>
      </c>
      <c r="F6292" t="s">
        <v>11</v>
      </c>
      <c r="G6292" t="s">
        <v>47184</v>
      </c>
      <c r="H6292" t="s">
        <v>20663</v>
      </c>
      <c r="I6292" t="s">
        <v>45804</v>
      </c>
      <c r="J6292" t="s">
        <v>21472</v>
      </c>
      <c r="K6292" t="s">
        <v>372</v>
      </c>
      <c r="L6292" t="s">
        <v>9111</v>
      </c>
      <c r="M6292" t="s">
        <v>10928</v>
      </c>
    </row>
    <row r="6293" spans="1:13">
      <c r="A6293" t="s">
        <v>909</v>
      </c>
      <c r="B6293" t="s">
        <v>909</v>
      </c>
      <c r="C6293" t="s">
        <v>2180</v>
      </c>
      <c r="D6293" t="s">
        <v>154</v>
      </c>
      <c r="E6293" t="s">
        <v>331</v>
      </c>
      <c r="F6293" t="s">
        <v>20</v>
      </c>
      <c r="G6293" t="s">
        <v>47185</v>
      </c>
      <c r="H6293" t="s">
        <v>20725</v>
      </c>
      <c r="I6293" t="s">
        <v>45783</v>
      </c>
      <c r="J6293" t="s">
        <v>20663</v>
      </c>
      <c r="K6293" t="s">
        <v>47052</v>
      </c>
      <c r="L6293" t="s">
        <v>2773</v>
      </c>
      <c r="M6293" t="s">
        <v>1012</v>
      </c>
    </row>
    <row r="6294" spans="1:13">
      <c r="A6294" t="s">
        <v>909</v>
      </c>
      <c r="B6294" t="s">
        <v>909</v>
      </c>
      <c r="C6294" t="s">
        <v>2180</v>
      </c>
      <c r="D6294" t="s">
        <v>155</v>
      </c>
      <c r="E6294" t="s">
        <v>339</v>
      </c>
      <c r="F6294" t="s">
        <v>3</v>
      </c>
      <c r="G6294" t="s">
        <v>47186</v>
      </c>
      <c r="H6294" t="s">
        <v>20841</v>
      </c>
      <c r="I6294" t="s">
        <v>12199</v>
      </c>
      <c r="J6294" t="s">
        <v>20784</v>
      </c>
      <c r="K6294" t="s">
        <v>29111</v>
      </c>
      <c r="L6294" t="s">
        <v>47055</v>
      </c>
      <c r="M6294" t="s">
        <v>47187</v>
      </c>
    </row>
    <row r="6295" spans="1:13">
      <c r="A6295" t="s">
        <v>909</v>
      </c>
      <c r="B6295" t="s">
        <v>909</v>
      </c>
      <c r="C6295" t="s">
        <v>2180</v>
      </c>
      <c r="D6295" t="s">
        <v>155</v>
      </c>
      <c r="E6295" t="s">
        <v>339</v>
      </c>
      <c r="F6295" t="s">
        <v>10</v>
      </c>
      <c r="G6295" t="s">
        <v>47188</v>
      </c>
      <c r="H6295" t="s">
        <v>21021</v>
      </c>
      <c r="I6295" t="s">
        <v>45796</v>
      </c>
      <c r="J6295" t="s">
        <v>21031</v>
      </c>
      <c r="K6295" t="s">
        <v>47098</v>
      </c>
      <c r="L6295" t="s">
        <v>4863</v>
      </c>
      <c r="M6295" t="s">
        <v>26789</v>
      </c>
    </row>
    <row r="6296" spans="1:13">
      <c r="A6296" t="s">
        <v>909</v>
      </c>
      <c r="B6296" t="s">
        <v>909</v>
      </c>
      <c r="C6296" t="s">
        <v>2180</v>
      </c>
      <c r="D6296" t="s">
        <v>155</v>
      </c>
      <c r="E6296" t="s">
        <v>339</v>
      </c>
      <c r="F6296" t="s">
        <v>2</v>
      </c>
      <c r="G6296" t="s">
        <v>47189</v>
      </c>
      <c r="H6296" t="s">
        <v>21138</v>
      </c>
      <c r="I6296" t="s">
        <v>47045</v>
      </c>
      <c r="J6296" t="s">
        <v>20950</v>
      </c>
      <c r="K6296" t="s">
        <v>45944</v>
      </c>
      <c r="L6296" t="s">
        <v>13952</v>
      </c>
      <c r="M6296" t="s">
        <v>47190</v>
      </c>
    </row>
    <row r="6297" spans="1:13">
      <c r="A6297" t="s">
        <v>909</v>
      </c>
      <c r="B6297" t="s">
        <v>909</v>
      </c>
      <c r="C6297" t="s">
        <v>2180</v>
      </c>
      <c r="D6297" t="s">
        <v>155</v>
      </c>
      <c r="E6297" t="s">
        <v>339</v>
      </c>
      <c r="F6297" t="s">
        <v>4</v>
      </c>
      <c r="G6297" t="s">
        <v>47191</v>
      </c>
      <c r="H6297" t="s">
        <v>20932</v>
      </c>
      <c r="I6297" t="s">
        <v>4485</v>
      </c>
      <c r="J6297" t="s">
        <v>20764</v>
      </c>
      <c r="K6297" t="s">
        <v>47043</v>
      </c>
      <c r="L6297" t="s">
        <v>375</v>
      </c>
      <c r="M6297" t="s">
        <v>31167</v>
      </c>
    </row>
    <row r="6298" spans="1:13">
      <c r="A6298" t="s">
        <v>909</v>
      </c>
      <c r="B6298" t="s">
        <v>909</v>
      </c>
      <c r="C6298" t="s">
        <v>2180</v>
      </c>
      <c r="D6298" t="s">
        <v>155</v>
      </c>
      <c r="E6298" t="s">
        <v>339</v>
      </c>
      <c r="F6298" t="s">
        <v>11</v>
      </c>
      <c r="G6298" t="s">
        <v>47192</v>
      </c>
      <c r="H6298" t="s">
        <v>20803</v>
      </c>
      <c r="I6298" t="s">
        <v>47122</v>
      </c>
      <c r="J6298" t="s">
        <v>21472</v>
      </c>
      <c r="K6298" t="s">
        <v>372</v>
      </c>
      <c r="L6298" t="s">
        <v>375</v>
      </c>
      <c r="M6298" t="s">
        <v>27118</v>
      </c>
    </row>
    <row r="6299" spans="1:13">
      <c r="A6299" t="s">
        <v>909</v>
      </c>
      <c r="B6299" t="s">
        <v>909</v>
      </c>
      <c r="C6299" t="s">
        <v>2180</v>
      </c>
      <c r="D6299" t="s">
        <v>155</v>
      </c>
      <c r="E6299" t="s">
        <v>339</v>
      </c>
      <c r="F6299" t="s">
        <v>20</v>
      </c>
      <c r="G6299" t="s">
        <v>47193</v>
      </c>
      <c r="H6299" t="s">
        <v>20684</v>
      </c>
      <c r="I6299" t="s">
        <v>45791</v>
      </c>
      <c r="J6299" t="s">
        <v>21472</v>
      </c>
      <c r="K6299" t="s">
        <v>372</v>
      </c>
      <c r="L6299" t="s">
        <v>471</v>
      </c>
      <c r="M6299" t="s">
        <v>5806</v>
      </c>
    </row>
    <row r="6300" spans="1:13">
      <c r="A6300" t="s">
        <v>909</v>
      </c>
      <c r="B6300" t="s">
        <v>909</v>
      </c>
      <c r="C6300" t="s">
        <v>2180</v>
      </c>
      <c r="D6300" t="s">
        <v>155</v>
      </c>
      <c r="E6300" t="s">
        <v>347</v>
      </c>
      <c r="F6300" t="s">
        <v>3</v>
      </c>
      <c r="G6300" t="s">
        <v>47194</v>
      </c>
      <c r="H6300" t="s">
        <v>20897</v>
      </c>
      <c r="I6300" t="s">
        <v>45787</v>
      </c>
      <c r="J6300" t="s">
        <v>20822</v>
      </c>
      <c r="K6300" t="s">
        <v>29113</v>
      </c>
      <c r="L6300" t="s">
        <v>47133</v>
      </c>
      <c r="M6300" t="s">
        <v>27150</v>
      </c>
    </row>
    <row r="6301" spans="1:13">
      <c r="A6301" t="s">
        <v>909</v>
      </c>
      <c r="B6301" t="s">
        <v>909</v>
      </c>
      <c r="C6301" t="s">
        <v>2180</v>
      </c>
      <c r="D6301" t="s">
        <v>155</v>
      </c>
      <c r="E6301" t="s">
        <v>347</v>
      </c>
      <c r="F6301" t="s">
        <v>10</v>
      </c>
      <c r="G6301" t="s">
        <v>47195</v>
      </c>
      <c r="H6301" t="s">
        <v>21031</v>
      </c>
      <c r="I6301" t="s">
        <v>9961</v>
      </c>
      <c r="J6301" t="s">
        <v>20967</v>
      </c>
      <c r="K6301" t="s">
        <v>47059</v>
      </c>
      <c r="L6301" t="s">
        <v>47116</v>
      </c>
      <c r="M6301" t="s">
        <v>25405</v>
      </c>
    </row>
    <row r="6302" spans="1:13">
      <c r="A6302" t="s">
        <v>909</v>
      </c>
      <c r="B6302" t="s">
        <v>909</v>
      </c>
      <c r="C6302" t="s">
        <v>2180</v>
      </c>
      <c r="D6302" t="s">
        <v>155</v>
      </c>
      <c r="E6302" t="s">
        <v>347</v>
      </c>
      <c r="F6302" t="s">
        <v>2</v>
      </c>
      <c r="G6302" t="s">
        <v>47196</v>
      </c>
      <c r="H6302" t="s">
        <v>21150</v>
      </c>
      <c r="I6302" t="s">
        <v>16682</v>
      </c>
      <c r="J6302" t="s">
        <v>20879</v>
      </c>
      <c r="K6302" t="s">
        <v>47087</v>
      </c>
      <c r="L6302" t="s">
        <v>2191</v>
      </c>
      <c r="M6302" t="s">
        <v>43936</v>
      </c>
    </row>
    <row r="6303" spans="1:13">
      <c r="A6303" t="s">
        <v>909</v>
      </c>
      <c r="B6303" t="s">
        <v>909</v>
      </c>
      <c r="C6303" t="s">
        <v>2180</v>
      </c>
      <c r="D6303" t="s">
        <v>155</v>
      </c>
      <c r="E6303" t="s">
        <v>347</v>
      </c>
      <c r="F6303" t="s">
        <v>4</v>
      </c>
      <c r="G6303" t="s">
        <v>47197</v>
      </c>
      <c r="H6303" t="s">
        <v>20803</v>
      </c>
      <c r="I6303" t="s">
        <v>47122</v>
      </c>
      <c r="J6303" t="s">
        <v>20705</v>
      </c>
      <c r="K6303" t="s">
        <v>47112</v>
      </c>
      <c r="L6303" t="s">
        <v>263</v>
      </c>
      <c r="M6303" t="s">
        <v>13766</v>
      </c>
    </row>
    <row r="6304" spans="1:13">
      <c r="A6304" t="s">
        <v>909</v>
      </c>
      <c r="B6304" t="s">
        <v>909</v>
      </c>
      <c r="C6304" t="s">
        <v>2180</v>
      </c>
      <c r="D6304" t="s">
        <v>155</v>
      </c>
      <c r="E6304" t="s">
        <v>347</v>
      </c>
      <c r="F6304" t="s">
        <v>11</v>
      </c>
      <c r="G6304" t="s">
        <v>47198</v>
      </c>
      <c r="H6304" t="s">
        <v>20784</v>
      </c>
      <c r="I6304" t="s">
        <v>45800</v>
      </c>
      <c r="J6304" t="s">
        <v>20663</v>
      </c>
      <c r="K6304" t="s">
        <v>47052</v>
      </c>
      <c r="L6304" t="s">
        <v>5219</v>
      </c>
      <c r="M6304" t="s">
        <v>32313</v>
      </c>
    </row>
    <row r="6305" spans="1:13">
      <c r="A6305" t="s">
        <v>909</v>
      </c>
      <c r="B6305" t="s">
        <v>909</v>
      </c>
      <c r="C6305" t="s">
        <v>2180</v>
      </c>
      <c r="D6305" t="s">
        <v>155</v>
      </c>
      <c r="E6305" t="s">
        <v>347</v>
      </c>
      <c r="F6305" t="s">
        <v>20</v>
      </c>
      <c r="G6305" t="s">
        <v>47199</v>
      </c>
      <c r="H6305" t="s">
        <v>20684</v>
      </c>
      <c r="I6305" t="s">
        <v>45791</v>
      </c>
      <c r="J6305" t="s">
        <v>21472</v>
      </c>
      <c r="K6305" t="s">
        <v>372</v>
      </c>
      <c r="L6305" t="s">
        <v>471</v>
      </c>
      <c r="M6305" t="s">
        <v>13786</v>
      </c>
    </row>
    <row r="6306" spans="1:13">
      <c r="A6306" t="s">
        <v>909</v>
      </c>
      <c r="B6306" t="s">
        <v>909</v>
      </c>
      <c r="C6306" t="s">
        <v>2180</v>
      </c>
      <c r="D6306" t="s">
        <v>155</v>
      </c>
      <c r="E6306" t="s">
        <v>230</v>
      </c>
      <c r="F6306" t="s">
        <v>3</v>
      </c>
      <c r="G6306" t="s">
        <v>47200</v>
      </c>
      <c r="H6306" t="s">
        <v>21097</v>
      </c>
      <c r="I6306" t="s">
        <v>47058</v>
      </c>
      <c r="J6306" t="s">
        <v>20937</v>
      </c>
      <c r="K6306" t="s">
        <v>47046</v>
      </c>
      <c r="L6306" t="s">
        <v>20959</v>
      </c>
      <c r="M6306" t="s">
        <v>35061</v>
      </c>
    </row>
    <row r="6307" spans="1:13">
      <c r="A6307" t="s">
        <v>909</v>
      </c>
      <c r="B6307" t="s">
        <v>909</v>
      </c>
      <c r="C6307" t="s">
        <v>2180</v>
      </c>
      <c r="D6307" t="s">
        <v>155</v>
      </c>
      <c r="E6307" t="s">
        <v>230</v>
      </c>
      <c r="F6307" t="s">
        <v>10</v>
      </c>
      <c r="G6307" t="s">
        <v>47201</v>
      </c>
      <c r="H6307" t="s">
        <v>21031</v>
      </c>
      <c r="I6307" t="s">
        <v>9961</v>
      </c>
      <c r="J6307" t="s">
        <v>20932</v>
      </c>
      <c r="K6307" t="s">
        <v>29107</v>
      </c>
      <c r="L6307" t="s">
        <v>47116</v>
      </c>
      <c r="M6307" t="s">
        <v>27727</v>
      </c>
    </row>
    <row r="6308" spans="1:13">
      <c r="A6308" t="s">
        <v>909</v>
      </c>
      <c r="B6308" t="s">
        <v>909</v>
      </c>
      <c r="C6308" t="s">
        <v>2180</v>
      </c>
      <c r="D6308" t="s">
        <v>155</v>
      </c>
      <c r="E6308" t="s">
        <v>230</v>
      </c>
      <c r="F6308" t="s">
        <v>2</v>
      </c>
      <c r="G6308" t="s">
        <v>47202</v>
      </c>
      <c r="H6308" t="s">
        <v>20932</v>
      </c>
      <c r="I6308" t="s">
        <v>4485</v>
      </c>
      <c r="J6308" t="s">
        <v>20745</v>
      </c>
      <c r="K6308" t="s">
        <v>29109</v>
      </c>
      <c r="L6308" t="s">
        <v>4406</v>
      </c>
      <c r="M6308" t="s">
        <v>27016</v>
      </c>
    </row>
    <row r="6309" spans="1:13">
      <c r="A6309" t="s">
        <v>909</v>
      </c>
      <c r="B6309" t="s">
        <v>909</v>
      </c>
      <c r="C6309" t="s">
        <v>2180</v>
      </c>
      <c r="D6309" t="s">
        <v>155</v>
      </c>
      <c r="E6309" t="s">
        <v>230</v>
      </c>
      <c r="F6309" t="s">
        <v>4</v>
      </c>
      <c r="G6309" t="s">
        <v>47203</v>
      </c>
      <c r="H6309" t="s">
        <v>20725</v>
      </c>
      <c r="I6309" t="s">
        <v>45783</v>
      </c>
      <c r="J6309" t="s">
        <v>20725</v>
      </c>
      <c r="K6309" t="s">
        <v>10771</v>
      </c>
      <c r="L6309" t="s">
        <v>7332</v>
      </c>
      <c r="M6309" t="s">
        <v>6852</v>
      </c>
    </row>
    <row r="6310" spans="1:13">
      <c r="A6310" t="s">
        <v>909</v>
      </c>
      <c r="B6310" t="s">
        <v>909</v>
      </c>
      <c r="C6310" t="s">
        <v>2180</v>
      </c>
      <c r="D6310" t="s">
        <v>155</v>
      </c>
      <c r="E6310" t="s">
        <v>230</v>
      </c>
      <c r="F6310" t="s">
        <v>11</v>
      </c>
      <c r="G6310" t="s">
        <v>47204</v>
      </c>
      <c r="H6310" t="s">
        <v>20663</v>
      </c>
      <c r="I6310" t="s">
        <v>45804</v>
      </c>
      <c r="J6310" t="s">
        <v>21472</v>
      </c>
      <c r="K6310" t="s">
        <v>372</v>
      </c>
      <c r="L6310" t="s">
        <v>9111</v>
      </c>
      <c r="M6310" t="s">
        <v>14399</v>
      </c>
    </row>
    <row r="6311" spans="1:13">
      <c r="A6311" t="s">
        <v>909</v>
      </c>
      <c r="B6311" t="s">
        <v>909</v>
      </c>
      <c r="C6311" t="s">
        <v>2180</v>
      </c>
      <c r="D6311" t="s">
        <v>155</v>
      </c>
      <c r="E6311" t="s">
        <v>230</v>
      </c>
      <c r="F6311" t="s">
        <v>20</v>
      </c>
      <c r="G6311" t="s">
        <v>47205</v>
      </c>
      <c r="H6311" t="s">
        <v>20725</v>
      </c>
      <c r="I6311" t="s">
        <v>45783</v>
      </c>
      <c r="J6311" t="s">
        <v>20663</v>
      </c>
      <c r="K6311" t="s">
        <v>47052</v>
      </c>
      <c r="L6311" t="s">
        <v>2773</v>
      </c>
      <c r="M6311" t="s">
        <v>6852</v>
      </c>
    </row>
    <row r="6312" spans="1:13">
      <c r="A6312" t="s">
        <v>909</v>
      </c>
      <c r="B6312" t="s">
        <v>909</v>
      </c>
      <c r="C6312" t="s">
        <v>2180</v>
      </c>
      <c r="D6312" t="s">
        <v>155</v>
      </c>
      <c r="E6312" t="s">
        <v>300</v>
      </c>
      <c r="F6312" t="s">
        <v>3</v>
      </c>
      <c r="G6312" t="s">
        <v>47206</v>
      </c>
      <c r="H6312" t="s">
        <v>20803</v>
      </c>
      <c r="I6312" t="s">
        <v>47122</v>
      </c>
      <c r="J6312" t="s">
        <v>20764</v>
      </c>
      <c r="K6312" t="s">
        <v>47043</v>
      </c>
      <c r="L6312" t="s">
        <v>47123</v>
      </c>
      <c r="M6312" t="s">
        <v>19167</v>
      </c>
    </row>
    <row r="6313" spans="1:13">
      <c r="A6313" t="s">
        <v>909</v>
      </c>
      <c r="B6313" t="s">
        <v>909</v>
      </c>
      <c r="C6313" t="s">
        <v>2180</v>
      </c>
      <c r="D6313" t="s">
        <v>155</v>
      </c>
      <c r="E6313" t="s">
        <v>300</v>
      </c>
      <c r="F6313" t="s">
        <v>10</v>
      </c>
      <c r="G6313" t="s">
        <v>47207</v>
      </c>
      <c r="H6313" t="s">
        <v>20967</v>
      </c>
      <c r="I6313" t="s">
        <v>45773</v>
      </c>
      <c r="J6313" t="s">
        <v>20879</v>
      </c>
      <c r="K6313" t="s">
        <v>47087</v>
      </c>
      <c r="L6313" t="s">
        <v>47080</v>
      </c>
      <c r="M6313" t="s">
        <v>373</v>
      </c>
    </row>
    <row r="6314" spans="1:13">
      <c r="A6314" t="s">
        <v>909</v>
      </c>
      <c r="B6314" t="s">
        <v>909</v>
      </c>
      <c r="C6314" t="s">
        <v>2180</v>
      </c>
      <c r="D6314" t="s">
        <v>155</v>
      </c>
      <c r="E6314" t="s">
        <v>300</v>
      </c>
      <c r="F6314" t="s">
        <v>2</v>
      </c>
      <c r="G6314" t="s">
        <v>47208</v>
      </c>
      <c r="H6314" t="s">
        <v>20725</v>
      </c>
      <c r="I6314" t="s">
        <v>45783</v>
      </c>
      <c r="J6314" t="s">
        <v>20684</v>
      </c>
      <c r="K6314" t="s">
        <v>47074</v>
      </c>
      <c r="L6314" t="s">
        <v>22221</v>
      </c>
      <c r="M6314" t="s">
        <v>17084</v>
      </c>
    </row>
    <row r="6315" spans="1:13">
      <c r="A6315" t="s">
        <v>909</v>
      </c>
      <c r="B6315" t="s">
        <v>909</v>
      </c>
      <c r="C6315" t="s">
        <v>2180</v>
      </c>
      <c r="D6315" t="s">
        <v>155</v>
      </c>
      <c r="E6315" t="s">
        <v>300</v>
      </c>
      <c r="F6315" t="s">
        <v>4</v>
      </c>
      <c r="G6315" t="s">
        <v>47209</v>
      </c>
      <c r="H6315" t="s">
        <v>20705</v>
      </c>
      <c r="I6315" t="s">
        <v>31711</v>
      </c>
      <c r="J6315" t="s">
        <v>20663</v>
      </c>
      <c r="K6315" t="s">
        <v>47052</v>
      </c>
      <c r="L6315" t="s">
        <v>3332</v>
      </c>
      <c r="M6315" t="s">
        <v>7976</v>
      </c>
    </row>
    <row r="6316" spans="1:13">
      <c r="A6316" t="s">
        <v>909</v>
      </c>
      <c r="B6316" t="s">
        <v>909</v>
      </c>
      <c r="C6316" t="s">
        <v>2180</v>
      </c>
      <c r="D6316" t="s">
        <v>155</v>
      </c>
      <c r="E6316" t="s">
        <v>300</v>
      </c>
      <c r="F6316" t="s">
        <v>20</v>
      </c>
      <c r="G6316" t="s">
        <v>47210</v>
      </c>
      <c r="H6316" t="s">
        <v>20684</v>
      </c>
      <c r="I6316" t="s">
        <v>45791</v>
      </c>
      <c r="J6316" t="s">
        <v>20663</v>
      </c>
      <c r="K6316" t="s">
        <v>47052</v>
      </c>
      <c r="L6316" t="s">
        <v>471</v>
      </c>
      <c r="M6316" t="s">
        <v>8700</v>
      </c>
    </row>
    <row r="6317" spans="1:13">
      <c r="A6317" t="s">
        <v>909</v>
      </c>
      <c r="B6317" t="s">
        <v>909</v>
      </c>
      <c r="C6317" t="s">
        <v>2180</v>
      </c>
      <c r="D6317" t="s">
        <v>161</v>
      </c>
      <c r="E6317" t="s">
        <v>690</v>
      </c>
      <c r="F6317" t="s">
        <v>3</v>
      </c>
      <c r="G6317" t="s">
        <v>47211</v>
      </c>
      <c r="H6317" t="s">
        <v>20764</v>
      </c>
      <c r="I6317" t="s">
        <v>25629</v>
      </c>
      <c r="J6317" t="s">
        <v>20745</v>
      </c>
      <c r="K6317" t="s">
        <v>14924</v>
      </c>
      <c r="L6317" t="s">
        <v>1054</v>
      </c>
      <c r="M6317" t="s">
        <v>18530</v>
      </c>
    </row>
    <row r="6318" spans="1:13">
      <c r="A6318" t="s">
        <v>909</v>
      </c>
      <c r="B6318" t="s">
        <v>909</v>
      </c>
      <c r="C6318" t="s">
        <v>2180</v>
      </c>
      <c r="D6318" t="s">
        <v>161</v>
      </c>
      <c r="E6318" t="s">
        <v>690</v>
      </c>
      <c r="F6318" t="s">
        <v>10</v>
      </c>
      <c r="G6318" t="s">
        <v>47212</v>
      </c>
      <c r="H6318" t="s">
        <v>20841</v>
      </c>
      <c r="I6318" t="s">
        <v>43308</v>
      </c>
      <c r="J6318" t="s">
        <v>20764</v>
      </c>
      <c r="K6318" t="s">
        <v>16331</v>
      </c>
      <c r="L6318" t="s">
        <v>829</v>
      </c>
      <c r="M6318" t="s">
        <v>26687</v>
      </c>
    </row>
    <row r="6319" spans="1:13">
      <c r="A6319" t="s">
        <v>909</v>
      </c>
      <c r="B6319" t="s">
        <v>909</v>
      </c>
      <c r="C6319" t="s">
        <v>2180</v>
      </c>
      <c r="D6319" t="s">
        <v>161</v>
      </c>
      <c r="E6319" t="s">
        <v>690</v>
      </c>
      <c r="F6319" t="s">
        <v>2</v>
      </c>
      <c r="G6319" t="s">
        <v>47213</v>
      </c>
      <c r="H6319" t="s">
        <v>20784</v>
      </c>
      <c r="I6319" t="s">
        <v>12525</v>
      </c>
      <c r="J6319" t="s">
        <v>20705</v>
      </c>
      <c r="K6319" t="s">
        <v>4355</v>
      </c>
      <c r="L6319" t="s">
        <v>6603</v>
      </c>
      <c r="M6319" t="s">
        <v>42969</v>
      </c>
    </row>
    <row r="6320" spans="1:13">
      <c r="A6320" t="s">
        <v>909</v>
      </c>
      <c r="B6320" t="s">
        <v>909</v>
      </c>
      <c r="C6320" t="s">
        <v>2180</v>
      </c>
      <c r="D6320" t="s">
        <v>161</v>
      </c>
      <c r="E6320" t="s">
        <v>690</v>
      </c>
      <c r="F6320" t="s">
        <v>4</v>
      </c>
      <c r="G6320" t="s">
        <v>47214</v>
      </c>
      <c r="H6320" t="s">
        <v>20764</v>
      </c>
      <c r="I6320" t="s">
        <v>25629</v>
      </c>
      <c r="J6320" t="s">
        <v>20705</v>
      </c>
      <c r="K6320" t="s">
        <v>4355</v>
      </c>
      <c r="L6320" t="s">
        <v>4769</v>
      </c>
      <c r="M6320" t="s">
        <v>18530</v>
      </c>
    </row>
    <row r="6321" spans="1:13">
      <c r="A6321" t="s">
        <v>909</v>
      </c>
      <c r="B6321" t="s">
        <v>909</v>
      </c>
      <c r="C6321" t="s">
        <v>2180</v>
      </c>
      <c r="D6321" t="s">
        <v>161</v>
      </c>
      <c r="E6321" t="s">
        <v>690</v>
      </c>
      <c r="F6321" t="s">
        <v>11</v>
      </c>
      <c r="G6321" t="s">
        <v>47215</v>
      </c>
      <c r="H6321" t="s">
        <v>20725</v>
      </c>
      <c r="I6321" t="s">
        <v>12544</v>
      </c>
      <c r="J6321" t="s">
        <v>21472</v>
      </c>
      <c r="K6321" t="s">
        <v>372</v>
      </c>
      <c r="L6321" t="s">
        <v>2884</v>
      </c>
      <c r="M6321" t="s">
        <v>17190</v>
      </c>
    </row>
    <row r="6322" spans="1:13">
      <c r="A6322" t="s">
        <v>909</v>
      </c>
      <c r="B6322" t="s">
        <v>909</v>
      </c>
      <c r="C6322" t="s">
        <v>2180</v>
      </c>
      <c r="D6322" t="s">
        <v>161</v>
      </c>
      <c r="E6322" t="s">
        <v>698</v>
      </c>
      <c r="F6322" t="s">
        <v>3</v>
      </c>
      <c r="G6322" t="s">
        <v>47216</v>
      </c>
      <c r="H6322" t="s">
        <v>20784</v>
      </c>
      <c r="I6322" t="s">
        <v>12525</v>
      </c>
      <c r="J6322" t="s">
        <v>20705</v>
      </c>
      <c r="K6322" t="s">
        <v>4355</v>
      </c>
      <c r="L6322" t="s">
        <v>46869</v>
      </c>
      <c r="M6322" t="s">
        <v>25599</v>
      </c>
    </row>
    <row r="6323" spans="1:13">
      <c r="A6323" t="s">
        <v>909</v>
      </c>
      <c r="B6323" t="s">
        <v>909</v>
      </c>
      <c r="C6323" t="s">
        <v>2180</v>
      </c>
      <c r="D6323" t="s">
        <v>161</v>
      </c>
      <c r="E6323" t="s">
        <v>698</v>
      </c>
      <c r="F6323" t="s">
        <v>10</v>
      </c>
      <c r="G6323" t="s">
        <v>47217</v>
      </c>
      <c r="H6323" t="s">
        <v>20950</v>
      </c>
      <c r="I6323" t="s">
        <v>47218</v>
      </c>
      <c r="J6323" t="s">
        <v>20860</v>
      </c>
      <c r="K6323" t="s">
        <v>14905</v>
      </c>
      <c r="L6323" t="s">
        <v>5360</v>
      </c>
      <c r="M6323" t="s">
        <v>26298</v>
      </c>
    </row>
    <row r="6324" spans="1:13">
      <c r="A6324" t="s">
        <v>909</v>
      </c>
      <c r="B6324" t="s">
        <v>909</v>
      </c>
      <c r="C6324" t="s">
        <v>2180</v>
      </c>
      <c r="D6324" t="s">
        <v>161</v>
      </c>
      <c r="E6324" t="s">
        <v>698</v>
      </c>
      <c r="F6324" t="s">
        <v>2</v>
      </c>
      <c r="G6324" t="s">
        <v>47219</v>
      </c>
      <c r="H6324" t="s">
        <v>20822</v>
      </c>
      <c r="I6324" t="s">
        <v>25675</v>
      </c>
      <c r="J6324" t="s">
        <v>20745</v>
      </c>
      <c r="K6324" t="s">
        <v>14924</v>
      </c>
      <c r="L6324" t="s">
        <v>7459</v>
      </c>
      <c r="M6324" t="s">
        <v>18728</v>
      </c>
    </row>
    <row r="6325" spans="1:13">
      <c r="A6325" t="s">
        <v>909</v>
      </c>
      <c r="B6325" t="s">
        <v>909</v>
      </c>
      <c r="C6325" t="s">
        <v>2180</v>
      </c>
      <c r="D6325" t="s">
        <v>161</v>
      </c>
      <c r="E6325" t="s">
        <v>698</v>
      </c>
      <c r="F6325" t="s">
        <v>11</v>
      </c>
      <c r="G6325" t="s">
        <v>47220</v>
      </c>
      <c r="H6325" t="s">
        <v>20725</v>
      </c>
      <c r="I6325" t="s">
        <v>12544</v>
      </c>
      <c r="J6325" t="s">
        <v>20663</v>
      </c>
      <c r="K6325" t="s">
        <v>7856</v>
      </c>
      <c r="L6325" t="s">
        <v>2884</v>
      </c>
      <c r="M6325" t="s">
        <v>14877</v>
      </c>
    </row>
    <row r="6326" spans="1:13">
      <c r="A6326" t="s">
        <v>909</v>
      </c>
      <c r="B6326" t="s">
        <v>909</v>
      </c>
      <c r="C6326" t="s">
        <v>2180</v>
      </c>
      <c r="D6326" t="s">
        <v>161</v>
      </c>
      <c r="E6326" t="s">
        <v>706</v>
      </c>
      <c r="F6326" t="s">
        <v>3</v>
      </c>
      <c r="G6326" t="s">
        <v>47221</v>
      </c>
      <c r="H6326" t="s">
        <v>20784</v>
      </c>
      <c r="I6326" t="s">
        <v>12525</v>
      </c>
      <c r="J6326" t="s">
        <v>20764</v>
      </c>
      <c r="K6326" t="s">
        <v>16331</v>
      </c>
      <c r="L6326" t="s">
        <v>46869</v>
      </c>
      <c r="M6326" t="s">
        <v>28328</v>
      </c>
    </row>
    <row r="6327" spans="1:13">
      <c r="A6327" t="s">
        <v>909</v>
      </c>
      <c r="B6327" t="s">
        <v>909</v>
      </c>
      <c r="C6327" t="s">
        <v>2180</v>
      </c>
      <c r="D6327" t="s">
        <v>161</v>
      </c>
      <c r="E6327" t="s">
        <v>706</v>
      </c>
      <c r="F6327" t="s">
        <v>10</v>
      </c>
      <c r="G6327" t="s">
        <v>47222</v>
      </c>
      <c r="H6327" t="s">
        <v>20841</v>
      </c>
      <c r="I6327" t="s">
        <v>43308</v>
      </c>
      <c r="J6327" t="s">
        <v>20784</v>
      </c>
      <c r="K6327" t="s">
        <v>14877</v>
      </c>
      <c r="L6327" t="s">
        <v>829</v>
      </c>
      <c r="M6327" t="s">
        <v>39092</v>
      </c>
    </row>
    <row r="6328" spans="1:13">
      <c r="A6328" t="s">
        <v>909</v>
      </c>
      <c r="B6328" t="s">
        <v>909</v>
      </c>
      <c r="C6328" t="s">
        <v>2180</v>
      </c>
      <c r="D6328" t="s">
        <v>161</v>
      </c>
      <c r="E6328" t="s">
        <v>706</v>
      </c>
      <c r="F6328" t="s">
        <v>2</v>
      </c>
      <c r="G6328" t="s">
        <v>47223</v>
      </c>
      <c r="H6328" t="s">
        <v>20705</v>
      </c>
      <c r="I6328" t="s">
        <v>5605</v>
      </c>
      <c r="J6328" t="s">
        <v>20663</v>
      </c>
      <c r="K6328" t="s">
        <v>7856</v>
      </c>
      <c r="L6328" t="s">
        <v>5398</v>
      </c>
      <c r="M6328" t="s">
        <v>18452</v>
      </c>
    </row>
    <row r="6329" spans="1:13">
      <c r="A6329" t="s">
        <v>909</v>
      </c>
      <c r="B6329" t="s">
        <v>909</v>
      </c>
      <c r="C6329" t="s">
        <v>2180</v>
      </c>
      <c r="D6329" t="s">
        <v>161</v>
      </c>
      <c r="E6329" t="s">
        <v>706</v>
      </c>
      <c r="F6329" t="s">
        <v>11</v>
      </c>
      <c r="G6329" t="s">
        <v>47224</v>
      </c>
      <c r="H6329" t="s">
        <v>20663</v>
      </c>
      <c r="I6329" t="s">
        <v>12553</v>
      </c>
      <c r="J6329" t="s">
        <v>21472</v>
      </c>
      <c r="K6329" t="s">
        <v>372</v>
      </c>
      <c r="L6329" t="s">
        <v>4674</v>
      </c>
      <c r="M6329" t="s">
        <v>1351</v>
      </c>
    </row>
    <row r="6330" spans="1:13">
      <c r="A6330" t="s">
        <v>909</v>
      </c>
      <c r="B6330" t="s">
        <v>909</v>
      </c>
      <c r="C6330" t="s">
        <v>2180</v>
      </c>
      <c r="D6330" t="s">
        <v>161</v>
      </c>
      <c r="E6330" t="s">
        <v>706</v>
      </c>
      <c r="F6330" t="s">
        <v>20</v>
      </c>
      <c r="G6330" t="s">
        <v>47225</v>
      </c>
      <c r="H6330" t="s">
        <v>20663</v>
      </c>
      <c r="I6330" t="s">
        <v>12553</v>
      </c>
      <c r="J6330" t="s">
        <v>21472</v>
      </c>
      <c r="K6330" t="s">
        <v>372</v>
      </c>
      <c r="L6330" t="s">
        <v>3522</v>
      </c>
      <c r="M6330" t="s">
        <v>1351</v>
      </c>
    </row>
    <row r="6331" spans="1:13">
      <c r="A6331" t="s">
        <v>909</v>
      </c>
      <c r="B6331" t="s">
        <v>909</v>
      </c>
      <c r="C6331" t="s">
        <v>2180</v>
      </c>
      <c r="D6331" t="s">
        <v>161</v>
      </c>
      <c r="E6331" t="s">
        <v>714</v>
      </c>
      <c r="F6331" t="s">
        <v>3</v>
      </c>
      <c r="G6331" t="s">
        <v>47226</v>
      </c>
      <c r="H6331" t="s">
        <v>20784</v>
      </c>
      <c r="I6331" t="s">
        <v>12525</v>
      </c>
      <c r="J6331" t="s">
        <v>20764</v>
      </c>
      <c r="K6331" t="s">
        <v>16331</v>
      </c>
      <c r="L6331" t="s">
        <v>46869</v>
      </c>
      <c r="M6331" t="s">
        <v>32011</v>
      </c>
    </row>
    <row r="6332" spans="1:13">
      <c r="A6332" t="s">
        <v>909</v>
      </c>
      <c r="B6332" t="s">
        <v>909</v>
      </c>
      <c r="C6332" t="s">
        <v>2180</v>
      </c>
      <c r="D6332" t="s">
        <v>161</v>
      </c>
      <c r="E6332" t="s">
        <v>714</v>
      </c>
      <c r="F6332" t="s">
        <v>10</v>
      </c>
      <c r="G6332" t="s">
        <v>47227</v>
      </c>
      <c r="H6332" t="s">
        <v>20784</v>
      </c>
      <c r="I6332" t="s">
        <v>12525</v>
      </c>
      <c r="J6332" t="s">
        <v>20725</v>
      </c>
      <c r="K6332" t="s">
        <v>928</v>
      </c>
      <c r="L6332" t="s">
        <v>2515</v>
      </c>
      <c r="M6332" t="s">
        <v>32011</v>
      </c>
    </row>
    <row r="6333" spans="1:13">
      <c r="A6333" t="s">
        <v>909</v>
      </c>
      <c r="B6333" t="s">
        <v>909</v>
      </c>
      <c r="C6333" t="s">
        <v>2180</v>
      </c>
      <c r="D6333" t="s">
        <v>161</v>
      </c>
      <c r="E6333" t="s">
        <v>714</v>
      </c>
      <c r="F6333" t="s">
        <v>2</v>
      </c>
      <c r="G6333" t="s">
        <v>47228</v>
      </c>
      <c r="H6333" t="s">
        <v>20663</v>
      </c>
      <c r="I6333" t="s">
        <v>12553</v>
      </c>
      <c r="J6333" t="s">
        <v>20663</v>
      </c>
      <c r="K6333" t="s">
        <v>7856</v>
      </c>
      <c r="L6333" t="s">
        <v>7961</v>
      </c>
      <c r="M6333" t="s">
        <v>8639</v>
      </c>
    </row>
    <row r="6334" spans="1:13">
      <c r="A6334" t="s">
        <v>909</v>
      </c>
      <c r="B6334" t="s">
        <v>909</v>
      </c>
      <c r="C6334" t="s">
        <v>2180</v>
      </c>
      <c r="D6334" t="s">
        <v>161</v>
      </c>
      <c r="E6334" t="s">
        <v>714</v>
      </c>
      <c r="F6334" t="s">
        <v>4</v>
      </c>
      <c r="G6334" t="s">
        <v>47229</v>
      </c>
      <c r="H6334" t="s">
        <v>20663</v>
      </c>
      <c r="I6334" t="s">
        <v>12553</v>
      </c>
      <c r="J6334" t="s">
        <v>20663</v>
      </c>
      <c r="K6334" t="s">
        <v>7856</v>
      </c>
      <c r="L6334" t="s">
        <v>1355</v>
      </c>
      <c r="M6334" t="s">
        <v>8639</v>
      </c>
    </row>
    <row r="6335" spans="1:13">
      <c r="A6335" t="s">
        <v>909</v>
      </c>
      <c r="B6335" t="s">
        <v>909</v>
      </c>
      <c r="C6335" t="s">
        <v>2180</v>
      </c>
      <c r="D6335" t="s">
        <v>162</v>
      </c>
      <c r="E6335" t="s">
        <v>722</v>
      </c>
      <c r="F6335" t="s">
        <v>3</v>
      </c>
      <c r="G6335" t="s">
        <v>47230</v>
      </c>
      <c r="H6335" t="s">
        <v>20745</v>
      </c>
      <c r="I6335" t="s">
        <v>46701</v>
      </c>
      <c r="J6335" t="s">
        <v>20705</v>
      </c>
      <c r="K6335" t="s">
        <v>4355</v>
      </c>
      <c r="L6335" t="s">
        <v>4232</v>
      </c>
      <c r="M6335" t="s">
        <v>17054</v>
      </c>
    </row>
    <row r="6336" spans="1:13">
      <c r="A6336" t="s">
        <v>909</v>
      </c>
      <c r="B6336" t="s">
        <v>909</v>
      </c>
      <c r="C6336" t="s">
        <v>2180</v>
      </c>
      <c r="D6336" t="s">
        <v>162</v>
      </c>
      <c r="E6336" t="s">
        <v>722</v>
      </c>
      <c r="F6336" t="s">
        <v>10</v>
      </c>
      <c r="G6336" t="s">
        <v>47231</v>
      </c>
      <c r="H6336" t="s">
        <v>20897</v>
      </c>
      <c r="I6336" t="s">
        <v>43639</v>
      </c>
      <c r="J6336" t="s">
        <v>20803</v>
      </c>
      <c r="K6336" t="s">
        <v>47232</v>
      </c>
      <c r="L6336" t="s">
        <v>1361</v>
      </c>
      <c r="M6336" t="s">
        <v>38502</v>
      </c>
    </row>
    <row r="6337" spans="1:13">
      <c r="A6337" t="s">
        <v>909</v>
      </c>
      <c r="B6337" t="s">
        <v>909</v>
      </c>
      <c r="C6337" t="s">
        <v>2180</v>
      </c>
      <c r="D6337" t="s">
        <v>162</v>
      </c>
      <c r="E6337" t="s">
        <v>722</v>
      </c>
      <c r="F6337" t="s">
        <v>2</v>
      </c>
      <c r="G6337" t="s">
        <v>47233</v>
      </c>
      <c r="H6337" t="s">
        <v>20803</v>
      </c>
      <c r="I6337" t="s">
        <v>25637</v>
      </c>
      <c r="J6337" t="s">
        <v>20725</v>
      </c>
      <c r="K6337" t="s">
        <v>928</v>
      </c>
      <c r="L6337" t="s">
        <v>2773</v>
      </c>
      <c r="M6337" t="s">
        <v>19167</v>
      </c>
    </row>
    <row r="6338" spans="1:13">
      <c r="A6338" t="s">
        <v>909</v>
      </c>
      <c r="B6338" t="s">
        <v>909</v>
      </c>
      <c r="C6338" t="s">
        <v>2180</v>
      </c>
      <c r="D6338" t="s">
        <v>162</v>
      </c>
      <c r="E6338" t="s">
        <v>722</v>
      </c>
      <c r="F6338" t="s">
        <v>4</v>
      </c>
      <c r="G6338" t="s">
        <v>47234</v>
      </c>
      <c r="H6338" t="s">
        <v>20725</v>
      </c>
      <c r="I6338" t="s">
        <v>12544</v>
      </c>
      <c r="J6338" t="s">
        <v>20684</v>
      </c>
      <c r="K6338" t="s">
        <v>11789</v>
      </c>
      <c r="L6338" t="s">
        <v>4012</v>
      </c>
      <c r="M6338" t="s">
        <v>17084</v>
      </c>
    </row>
    <row r="6339" spans="1:13">
      <c r="A6339" t="s">
        <v>909</v>
      </c>
      <c r="B6339" t="s">
        <v>909</v>
      </c>
      <c r="C6339" t="s">
        <v>2180</v>
      </c>
      <c r="D6339" t="s">
        <v>162</v>
      </c>
      <c r="E6339" t="s">
        <v>722</v>
      </c>
      <c r="F6339" t="s">
        <v>11</v>
      </c>
      <c r="G6339" t="s">
        <v>47235</v>
      </c>
      <c r="H6339" t="s">
        <v>20725</v>
      </c>
      <c r="I6339" t="s">
        <v>12544</v>
      </c>
      <c r="J6339" t="s">
        <v>21472</v>
      </c>
      <c r="K6339" t="s">
        <v>372</v>
      </c>
      <c r="L6339" t="s">
        <v>2884</v>
      </c>
      <c r="M6339" t="s">
        <v>17084</v>
      </c>
    </row>
    <row r="6340" spans="1:13">
      <c r="A6340" t="s">
        <v>909</v>
      </c>
      <c r="B6340" t="s">
        <v>909</v>
      </c>
      <c r="C6340" t="s">
        <v>2180</v>
      </c>
      <c r="D6340" t="s">
        <v>162</v>
      </c>
      <c r="E6340" t="s">
        <v>730</v>
      </c>
      <c r="F6340" t="s">
        <v>3</v>
      </c>
      <c r="G6340" t="s">
        <v>47236</v>
      </c>
      <c r="H6340" t="s">
        <v>20803</v>
      </c>
      <c r="I6340" t="s">
        <v>25637</v>
      </c>
      <c r="J6340" t="s">
        <v>20764</v>
      </c>
      <c r="K6340" t="s">
        <v>16331</v>
      </c>
      <c r="L6340" t="s">
        <v>20777</v>
      </c>
      <c r="M6340" t="s">
        <v>42678</v>
      </c>
    </row>
    <row r="6341" spans="1:13">
      <c r="A6341" t="s">
        <v>909</v>
      </c>
      <c r="B6341" t="s">
        <v>909</v>
      </c>
      <c r="C6341" t="s">
        <v>2180</v>
      </c>
      <c r="D6341" t="s">
        <v>162</v>
      </c>
      <c r="E6341" t="s">
        <v>730</v>
      </c>
      <c r="F6341" t="s">
        <v>10</v>
      </c>
      <c r="G6341" t="s">
        <v>47237</v>
      </c>
      <c r="H6341" t="s">
        <v>20879</v>
      </c>
      <c r="I6341" t="s">
        <v>25670</v>
      </c>
      <c r="J6341" t="s">
        <v>20841</v>
      </c>
      <c r="K6341" t="s">
        <v>29220</v>
      </c>
      <c r="L6341" t="s">
        <v>22012</v>
      </c>
      <c r="M6341" t="s">
        <v>31931</v>
      </c>
    </row>
    <row r="6342" spans="1:13">
      <c r="A6342" t="s">
        <v>909</v>
      </c>
      <c r="B6342" t="s">
        <v>909</v>
      </c>
      <c r="C6342" t="s">
        <v>2180</v>
      </c>
      <c r="D6342" t="s">
        <v>162</v>
      </c>
      <c r="E6342" t="s">
        <v>730</v>
      </c>
      <c r="F6342" t="s">
        <v>2</v>
      </c>
      <c r="G6342" t="s">
        <v>47238</v>
      </c>
      <c r="H6342" t="s">
        <v>20803</v>
      </c>
      <c r="I6342" t="s">
        <v>25637</v>
      </c>
      <c r="J6342" t="s">
        <v>20725</v>
      </c>
      <c r="K6342" t="s">
        <v>928</v>
      </c>
      <c r="L6342" t="s">
        <v>2773</v>
      </c>
      <c r="M6342" t="s">
        <v>42678</v>
      </c>
    </row>
    <row r="6343" spans="1:13">
      <c r="A6343" t="s">
        <v>909</v>
      </c>
      <c r="B6343" t="s">
        <v>909</v>
      </c>
      <c r="C6343" t="s">
        <v>2180</v>
      </c>
      <c r="D6343" t="s">
        <v>162</v>
      </c>
      <c r="E6343" t="s">
        <v>730</v>
      </c>
      <c r="F6343" t="s">
        <v>4</v>
      </c>
      <c r="G6343" t="s">
        <v>47239</v>
      </c>
      <c r="H6343" t="s">
        <v>20684</v>
      </c>
      <c r="I6343" t="s">
        <v>12534</v>
      </c>
      <c r="J6343" t="s">
        <v>20663</v>
      </c>
      <c r="K6343" t="s">
        <v>7856</v>
      </c>
      <c r="L6343" t="s">
        <v>3583</v>
      </c>
      <c r="M6343" t="s">
        <v>14442</v>
      </c>
    </row>
    <row r="6344" spans="1:13">
      <c r="A6344" t="s">
        <v>909</v>
      </c>
      <c r="B6344" t="s">
        <v>909</v>
      </c>
      <c r="C6344" t="s">
        <v>2180</v>
      </c>
      <c r="D6344" t="s">
        <v>162</v>
      </c>
      <c r="E6344" t="s">
        <v>730</v>
      </c>
      <c r="F6344" t="s">
        <v>11</v>
      </c>
      <c r="G6344" t="s">
        <v>47240</v>
      </c>
      <c r="H6344" t="s">
        <v>20725</v>
      </c>
      <c r="I6344" t="s">
        <v>12544</v>
      </c>
      <c r="J6344" t="s">
        <v>20663</v>
      </c>
      <c r="K6344" t="s">
        <v>7856</v>
      </c>
      <c r="L6344" t="s">
        <v>2884</v>
      </c>
      <c r="M6344" t="s">
        <v>14463</v>
      </c>
    </row>
    <row r="6345" spans="1:13">
      <c r="A6345" t="s">
        <v>909</v>
      </c>
      <c r="B6345" t="s">
        <v>909</v>
      </c>
      <c r="C6345" t="s">
        <v>2180</v>
      </c>
      <c r="D6345" t="s">
        <v>162</v>
      </c>
      <c r="E6345" t="s">
        <v>730</v>
      </c>
      <c r="F6345" t="s">
        <v>20</v>
      </c>
      <c r="G6345" t="s">
        <v>47241</v>
      </c>
      <c r="H6345" t="s">
        <v>20663</v>
      </c>
      <c r="I6345" t="s">
        <v>12553</v>
      </c>
      <c r="J6345" t="s">
        <v>21472</v>
      </c>
      <c r="K6345" t="s">
        <v>372</v>
      </c>
      <c r="L6345" t="s">
        <v>3522</v>
      </c>
      <c r="M6345" t="s">
        <v>6485</v>
      </c>
    </row>
    <row r="6346" spans="1:13">
      <c r="A6346" t="s">
        <v>909</v>
      </c>
      <c r="B6346" t="s">
        <v>909</v>
      </c>
      <c r="C6346" t="s">
        <v>2180</v>
      </c>
      <c r="D6346" t="s">
        <v>162</v>
      </c>
      <c r="E6346" t="s">
        <v>738</v>
      </c>
      <c r="F6346" t="s">
        <v>3</v>
      </c>
      <c r="G6346" t="s">
        <v>47242</v>
      </c>
      <c r="H6346" t="s">
        <v>20784</v>
      </c>
      <c r="I6346" t="s">
        <v>12525</v>
      </c>
      <c r="J6346" t="s">
        <v>20725</v>
      </c>
      <c r="K6346" t="s">
        <v>928</v>
      </c>
      <c r="L6346" t="s">
        <v>46869</v>
      </c>
      <c r="M6346" t="s">
        <v>47243</v>
      </c>
    </row>
    <row r="6347" spans="1:13">
      <c r="A6347" t="s">
        <v>909</v>
      </c>
      <c r="B6347" t="s">
        <v>909</v>
      </c>
      <c r="C6347" t="s">
        <v>2180</v>
      </c>
      <c r="D6347" t="s">
        <v>162</v>
      </c>
      <c r="E6347" t="s">
        <v>738</v>
      </c>
      <c r="F6347" t="s">
        <v>10</v>
      </c>
      <c r="G6347" t="s">
        <v>47244</v>
      </c>
      <c r="H6347" t="s">
        <v>20897</v>
      </c>
      <c r="I6347" t="s">
        <v>43639</v>
      </c>
      <c r="J6347" t="s">
        <v>20784</v>
      </c>
      <c r="K6347" t="s">
        <v>14877</v>
      </c>
      <c r="L6347" t="s">
        <v>1361</v>
      </c>
      <c r="M6347" t="s">
        <v>47245</v>
      </c>
    </row>
    <row r="6348" spans="1:13">
      <c r="A6348" t="s">
        <v>909</v>
      </c>
      <c r="B6348" t="s">
        <v>909</v>
      </c>
      <c r="C6348" t="s">
        <v>2180</v>
      </c>
      <c r="D6348" t="s">
        <v>162</v>
      </c>
      <c r="E6348" t="s">
        <v>738</v>
      </c>
      <c r="F6348" t="s">
        <v>2</v>
      </c>
      <c r="G6348" t="s">
        <v>47246</v>
      </c>
      <c r="H6348" t="s">
        <v>20705</v>
      </c>
      <c r="I6348" t="s">
        <v>5605</v>
      </c>
      <c r="J6348" t="s">
        <v>20663</v>
      </c>
      <c r="K6348" t="s">
        <v>7856</v>
      </c>
      <c r="L6348" t="s">
        <v>5398</v>
      </c>
      <c r="M6348" t="s">
        <v>429</v>
      </c>
    </row>
    <row r="6349" spans="1:13">
      <c r="A6349" t="s">
        <v>909</v>
      </c>
      <c r="B6349" t="s">
        <v>909</v>
      </c>
      <c r="C6349" t="s">
        <v>2180</v>
      </c>
      <c r="D6349" t="s">
        <v>162</v>
      </c>
      <c r="E6349" t="s">
        <v>738</v>
      </c>
      <c r="F6349" t="s">
        <v>11</v>
      </c>
      <c r="G6349" t="s">
        <v>47247</v>
      </c>
      <c r="H6349" t="s">
        <v>20663</v>
      </c>
      <c r="I6349" t="s">
        <v>12553</v>
      </c>
      <c r="J6349" t="s">
        <v>21472</v>
      </c>
      <c r="K6349" t="s">
        <v>372</v>
      </c>
      <c r="L6349" t="s">
        <v>4674</v>
      </c>
      <c r="M6349" t="s">
        <v>9352</v>
      </c>
    </row>
    <row r="6350" spans="1:13">
      <c r="A6350" t="s">
        <v>909</v>
      </c>
      <c r="B6350" t="s">
        <v>909</v>
      </c>
      <c r="C6350" t="s">
        <v>2180</v>
      </c>
      <c r="D6350" t="s">
        <v>162</v>
      </c>
      <c r="E6350" t="s">
        <v>746</v>
      </c>
      <c r="F6350" t="s">
        <v>3</v>
      </c>
      <c r="G6350" t="s">
        <v>47248</v>
      </c>
      <c r="H6350" t="s">
        <v>20784</v>
      </c>
      <c r="I6350" t="s">
        <v>12525</v>
      </c>
      <c r="J6350" t="s">
        <v>20784</v>
      </c>
      <c r="K6350" t="s">
        <v>14877</v>
      </c>
      <c r="L6350" t="s">
        <v>46869</v>
      </c>
      <c r="M6350" t="s">
        <v>373</v>
      </c>
    </row>
    <row r="6351" spans="1:13">
      <c r="A6351" t="s">
        <v>909</v>
      </c>
      <c r="B6351" t="s">
        <v>909</v>
      </c>
      <c r="C6351" t="s">
        <v>2180</v>
      </c>
      <c r="D6351" t="s">
        <v>162</v>
      </c>
      <c r="E6351" t="s">
        <v>746</v>
      </c>
      <c r="F6351" t="s">
        <v>10</v>
      </c>
      <c r="G6351" t="s">
        <v>47249</v>
      </c>
      <c r="H6351" t="s">
        <v>20745</v>
      </c>
      <c r="I6351" t="s">
        <v>46701</v>
      </c>
      <c r="J6351" t="s">
        <v>20705</v>
      </c>
      <c r="K6351" t="s">
        <v>4355</v>
      </c>
      <c r="L6351" t="s">
        <v>47250</v>
      </c>
      <c r="M6351" t="s">
        <v>27424</v>
      </c>
    </row>
    <row r="6352" spans="1:13">
      <c r="A6352" t="s">
        <v>909</v>
      </c>
      <c r="B6352" t="s">
        <v>909</v>
      </c>
      <c r="C6352" t="s">
        <v>2180</v>
      </c>
      <c r="D6352" t="s">
        <v>162</v>
      </c>
      <c r="E6352" t="s">
        <v>746</v>
      </c>
      <c r="F6352" t="s">
        <v>2</v>
      </c>
      <c r="G6352" t="s">
        <v>47251</v>
      </c>
      <c r="H6352" t="s">
        <v>20663</v>
      </c>
      <c r="I6352" t="s">
        <v>12553</v>
      </c>
      <c r="J6352" t="s">
        <v>20663</v>
      </c>
      <c r="K6352" t="s">
        <v>7856</v>
      </c>
      <c r="L6352" t="s">
        <v>7961</v>
      </c>
      <c r="M6352" t="s">
        <v>1276</v>
      </c>
    </row>
    <row r="6353" spans="1:13">
      <c r="A6353" t="s">
        <v>909</v>
      </c>
      <c r="B6353" t="s">
        <v>909</v>
      </c>
      <c r="C6353" t="s">
        <v>2180</v>
      </c>
      <c r="D6353" t="s">
        <v>162</v>
      </c>
      <c r="E6353" t="s">
        <v>746</v>
      </c>
      <c r="F6353" t="s">
        <v>4</v>
      </c>
      <c r="G6353" t="s">
        <v>47252</v>
      </c>
      <c r="H6353" t="s">
        <v>20663</v>
      </c>
      <c r="I6353" t="s">
        <v>12553</v>
      </c>
      <c r="J6353" t="s">
        <v>20663</v>
      </c>
      <c r="K6353" t="s">
        <v>7856</v>
      </c>
      <c r="L6353" t="s">
        <v>1355</v>
      </c>
      <c r="M6353" t="s">
        <v>1276</v>
      </c>
    </row>
    <row r="6354" spans="1:13">
      <c r="A6354" t="s">
        <v>909</v>
      </c>
      <c r="B6354" t="s">
        <v>909</v>
      </c>
      <c r="C6354" t="s">
        <v>2180</v>
      </c>
      <c r="D6354" t="s">
        <v>163</v>
      </c>
      <c r="E6354" t="s">
        <v>754</v>
      </c>
      <c r="F6354" t="s">
        <v>3</v>
      </c>
      <c r="G6354" t="s">
        <v>47253</v>
      </c>
      <c r="H6354" t="s">
        <v>20803</v>
      </c>
      <c r="I6354" t="s">
        <v>25637</v>
      </c>
      <c r="J6354" t="s">
        <v>20745</v>
      </c>
      <c r="K6354" t="s">
        <v>14924</v>
      </c>
      <c r="L6354" t="s">
        <v>20777</v>
      </c>
      <c r="M6354" t="s">
        <v>25457</v>
      </c>
    </row>
    <row r="6355" spans="1:13">
      <c r="A6355" t="s">
        <v>909</v>
      </c>
      <c r="B6355" t="s">
        <v>909</v>
      </c>
      <c r="C6355" t="s">
        <v>2180</v>
      </c>
      <c r="D6355" t="s">
        <v>163</v>
      </c>
      <c r="E6355" t="s">
        <v>754</v>
      </c>
      <c r="F6355" t="s">
        <v>10</v>
      </c>
      <c r="G6355" t="s">
        <v>47254</v>
      </c>
      <c r="H6355" t="s">
        <v>20967</v>
      </c>
      <c r="I6355" t="s">
        <v>47255</v>
      </c>
      <c r="J6355" t="s">
        <v>20897</v>
      </c>
      <c r="K6355" t="s">
        <v>26460</v>
      </c>
      <c r="L6355" t="s">
        <v>22170</v>
      </c>
      <c r="M6355" t="s">
        <v>35242</v>
      </c>
    </row>
    <row r="6356" spans="1:13">
      <c r="A6356" t="s">
        <v>909</v>
      </c>
      <c r="B6356" t="s">
        <v>909</v>
      </c>
      <c r="C6356" t="s">
        <v>2180</v>
      </c>
      <c r="D6356" t="s">
        <v>163</v>
      </c>
      <c r="E6356" t="s">
        <v>754</v>
      </c>
      <c r="F6356" t="s">
        <v>2</v>
      </c>
      <c r="G6356" t="s">
        <v>47256</v>
      </c>
      <c r="H6356" t="s">
        <v>20822</v>
      </c>
      <c r="I6356" t="s">
        <v>25675</v>
      </c>
      <c r="J6356" t="s">
        <v>20705</v>
      </c>
      <c r="K6356" t="s">
        <v>4355</v>
      </c>
      <c r="L6356" t="s">
        <v>7459</v>
      </c>
      <c r="M6356" t="s">
        <v>19650</v>
      </c>
    </row>
    <row r="6357" spans="1:13">
      <c r="A6357" t="s">
        <v>909</v>
      </c>
      <c r="B6357" t="s">
        <v>909</v>
      </c>
      <c r="C6357" t="s">
        <v>2180</v>
      </c>
      <c r="D6357" t="s">
        <v>163</v>
      </c>
      <c r="E6357" t="s">
        <v>754</v>
      </c>
      <c r="F6357" t="s">
        <v>4</v>
      </c>
      <c r="G6357" t="s">
        <v>47257</v>
      </c>
      <c r="H6357" t="s">
        <v>20705</v>
      </c>
      <c r="I6357" t="s">
        <v>5605</v>
      </c>
      <c r="J6357" t="s">
        <v>20663</v>
      </c>
      <c r="K6357" t="s">
        <v>7856</v>
      </c>
      <c r="L6357" t="s">
        <v>3442</v>
      </c>
      <c r="M6357" t="s">
        <v>1276</v>
      </c>
    </row>
    <row r="6358" spans="1:13">
      <c r="A6358" t="s">
        <v>909</v>
      </c>
      <c r="B6358" t="s">
        <v>909</v>
      </c>
      <c r="C6358" t="s">
        <v>2180</v>
      </c>
      <c r="D6358" t="s">
        <v>163</v>
      </c>
      <c r="E6358" t="s">
        <v>754</v>
      </c>
      <c r="F6358" t="s">
        <v>11</v>
      </c>
      <c r="G6358" t="s">
        <v>47258</v>
      </c>
      <c r="H6358" t="s">
        <v>20725</v>
      </c>
      <c r="I6358" t="s">
        <v>12544</v>
      </c>
      <c r="J6358" t="s">
        <v>21472</v>
      </c>
      <c r="K6358" t="s">
        <v>372</v>
      </c>
      <c r="L6358" t="s">
        <v>2884</v>
      </c>
      <c r="M6358" t="s">
        <v>16331</v>
      </c>
    </row>
    <row r="6359" spans="1:13">
      <c r="A6359" t="s">
        <v>909</v>
      </c>
      <c r="B6359" t="s">
        <v>909</v>
      </c>
      <c r="C6359" t="s">
        <v>2180</v>
      </c>
      <c r="D6359" t="s">
        <v>163</v>
      </c>
      <c r="E6359" t="s">
        <v>754</v>
      </c>
      <c r="F6359" t="s">
        <v>20</v>
      </c>
      <c r="G6359" t="s">
        <v>47259</v>
      </c>
      <c r="H6359" t="s">
        <v>20663</v>
      </c>
      <c r="I6359" t="s">
        <v>12553</v>
      </c>
      <c r="J6359" t="s">
        <v>21472</v>
      </c>
      <c r="K6359" t="s">
        <v>372</v>
      </c>
      <c r="L6359" t="s">
        <v>3522</v>
      </c>
      <c r="M6359" t="s">
        <v>16358</v>
      </c>
    </row>
    <row r="6360" spans="1:13">
      <c r="A6360" t="s">
        <v>909</v>
      </c>
      <c r="B6360" t="s">
        <v>909</v>
      </c>
      <c r="C6360" t="s">
        <v>2180</v>
      </c>
      <c r="D6360" t="s">
        <v>163</v>
      </c>
      <c r="E6360" t="s">
        <v>762</v>
      </c>
      <c r="F6360" t="s">
        <v>3</v>
      </c>
      <c r="G6360" t="s">
        <v>47260</v>
      </c>
      <c r="H6360" t="s">
        <v>20764</v>
      </c>
      <c r="I6360" t="s">
        <v>25629</v>
      </c>
      <c r="J6360" t="s">
        <v>20705</v>
      </c>
      <c r="K6360" t="s">
        <v>4355</v>
      </c>
      <c r="L6360" t="s">
        <v>1054</v>
      </c>
      <c r="M6360" t="s">
        <v>18994</v>
      </c>
    </row>
    <row r="6361" spans="1:13">
      <c r="A6361" t="s">
        <v>909</v>
      </c>
      <c r="B6361" t="s">
        <v>909</v>
      </c>
      <c r="C6361" t="s">
        <v>2180</v>
      </c>
      <c r="D6361" t="s">
        <v>163</v>
      </c>
      <c r="E6361" t="s">
        <v>762</v>
      </c>
      <c r="F6361" t="s">
        <v>10</v>
      </c>
      <c r="G6361" t="s">
        <v>47261</v>
      </c>
      <c r="H6361" t="s">
        <v>20841</v>
      </c>
      <c r="I6361" t="s">
        <v>43308</v>
      </c>
      <c r="J6361" t="s">
        <v>20784</v>
      </c>
      <c r="K6361" t="s">
        <v>14877</v>
      </c>
      <c r="L6361" t="s">
        <v>829</v>
      </c>
      <c r="M6361" t="s">
        <v>43936</v>
      </c>
    </row>
    <row r="6362" spans="1:13">
      <c r="A6362" t="s">
        <v>909</v>
      </c>
      <c r="B6362" t="s">
        <v>909</v>
      </c>
      <c r="C6362" t="s">
        <v>2180</v>
      </c>
      <c r="D6362" t="s">
        <v>163</v>
      </c>
      <c r="E6362" t="s">
        <v>762</v>
      </c>
      <c r="F6362" t="s">
        <v>2</v>
      </c>
      <c r="G6362" t="s">
        <v>47262</v>
      </c>
      <c r="H6362" t="s">
        <v>20784</v>
      </c>
      <c r="I6362" t="s">
        <v>12525</v>
      </c>
      <c r="J6362" t="s">
        <v>20745</v>
      </c>
      <c r="K6362" t="s">
        <v>14924</v>
      </c>
      <c r="L6362" t="s">
        <v>6603</v>
      </c>
      <c r="M6362" t="s">
        <v>25405</v>
      </c>
    </row>
    <row r="6363" spans="1:13">
      <c r="A6363" t="s">
        <v>909</v>
      </c>
      <c r="B6363" t="s">
        <v>909</v>
      </c>
      <c r="C6363" t="s">
        <v>2180</v>
      </c>
      <c r="D6363" t="s">
        <v>163</v>
      </c>
      <c r="E6363" t="s">
        <v>762</v>
      </c>
      <c r="F6363" t="s">
        <v>4</v>
      </c>
      <c r="G6363" t="s">
        <v>47263</v>
      </c>
      <c r="H6363" t="s">
        <v>20684</v>
      </c>
      <c r="I6363" t="s">
        <v>12534</v>
      </c>
      <c r="J6363" t="s">
        <v>20663</v>
      </c>
      <c r="K6363" t="s">
        <v>7856</v>
      </c>
      <c r="L6363" t="s">
        <v>3583</v>
      </c>
      <c r="M6363" t="s">
        <v>6522</v>
      </c>
    </row>
    <row r="6364" spans="1:13">
      <c r="A6364" t="s">
        <v>909</v>
      </c>
      <c r="B6364" t="s">
        <v>909</v>
      </c>
      <c r="C6364" t="s">
        <v>2180</v>
      </c>
      <c r="D6364" t="s">
        <v>163</v>
      </c>
      <c r="E6364" t="s">
        <v>762</v>
      </c>
      <c r="F6364" t="s">
        <v>11</v>
      </c>
      <c r="G6364" t="s">
        <v>47264</v>
      </c>
      <c r="H6364" t="s">
        <v>20684</v>
      </c>
      <c r="I6364" t="s">
        <v>12534</v>
      </c>
      <c r="J6364" t="s">
        <v>20663</v>
      </c>
      <c r="K6364" t="s">
        <v>7856</v>
      </c>
      <c r="L6364" t="s">
        <v>1054</v>
      </c>
      <c r="M6364" t="s">
        <v>6522</v>
      </c>
    </row>
    <row r="6365" spans="1:13">
      <c r="A6365" t="s">
        <v>909</v>
      </c>
      <c r="B6365" t="s">
        <v>909</v>
      </c>
      <c r="C6365" t="s">
        <v>2180</v>
      </c>
      <c r="D6365" t="s">
        <v>163</v>
      </c>
      <c r="E6365" t="s">
        <v>770</v>
      </c>
      <c r="F6365" t="s">
        <v>3</v>
      </c>
      <c r="G6365" t="s">
        <v>47265</v>
      </c>
      <c r="H6365" t="s">
        <v>20784</v>
      </c>
      <c r="I6365" t="s">
        <v>12525</v>
      </c>
      <c r="J6365" t="s">
        <v>20764</v>
      </c>
      <c r="K6365" t="s">
        <v>16331</v>
      </c>
      <c r="L6365" t="s">
        <v>46869</v>
      </c>
      <c r="M6365" t="s">
        <v>47243</v>
      </c>
    </row>
    <row r="6366" spans="1:13">
      <c r="A6366" t="s">
        <v>909</v>
      </c>
      <c r="B6366" t="s">
        <v>909</v>
      </c>
      <c r="C6366" t="s">
        <v>2180</v>
      </c>
      <c r="D6366" t="s">
        <v>163</v>
      </c>
      <c r="E6366" t="s">
        <v>770</v>
      </c>
      <c r="F6366" t="s">
        <v>10</v>
      </c>
      <c r="G6366" t="s">
        <v>47266</v>
      </c>
      <c r="H6366" t="s">
        <v>20860</v>
      </c>
      <c r="I6366" t="s">
        <v>43635</v>
      </c>
      <c r="J6366" t="s">
        <v>20745</v>
      </c>
      <c r="K6366" t="s">
        <v>14924</v>
      </c>
      <c r="L6366" t="s">
        <v>3598</v>
      </c>
      <c r="M6366" t="s">
        <v>43240</v>
      </c>
    </row>
    <row r="6367" spans="1:13">
      <c r="A6367" t="s">
        <v>909</v>
      </c>
      <c r="B6367" t="s">
        <v>909</v>
      </c>
      <c r="C6367" t="s">
        <v>2180</v>
      </c>
      <c r="D6367" t="s">
        <v>163</v>
      </c>
      <c r="E6367" t="s">
        <v>770</v>
      </c>
      <c r="F6367" t="s">
        <v>2</v>
      </c>
      <c r="G6367" t="s">
        <v>47267</v>
      </c>
      <c r="H6367" t="s">
        <v>20705</v>
      </c>
      <c r="I6367" t="s">
        <v>5605</v>
      </c>
      <c r="J6367" t="s">
        <v>20663</v>
      </c>
      <c r="K6367" t="s">
        <v>7856</v>
      </c>
      <c r="L6367" t="s">
        <v>5398</v>
      </c>
      <c r="M6367" t="s">
        <v>429</v>
      </c>
    </row>
    <row r="6368" spans="1:13">
      <c r="A6368" t="s">
        <v>909</v>
      </c>
      <c r="B6368" t="s">
        <v>909</v>
      </c>
      <c r="C6368" t="s">
        <v>2180</v>
      </c>
      <c r="D6368" t="s">
        <v>163</v>
      </c>
      <c r="E6368" t="s">
        <v>770</v>
      </c>
      <c r="F6368" t="s">
        <v>4</v>
      </c>
      <c r="G6368" t="s">
        <v>47268</v>
      </c>
      <c r="H6368" t="s">
        <v>20663</v>
      </c>
      <c r="I6368" t="s">
        <v>12553</v>
      </c>
      <c r="J6368" t="s">
        <v>20663</v>
      </c>
      <c r="K6368" t="s">
        <v>7856</v>
      </c>
      <c r="L6368" t="s">
        <v>1355</v>
      </c>
      <c r="M6368" t="s">
        <v>9352</v>
      </c>
    </row>
    <row r="6369" spans="1:13">
      <c r="A6369" t="s">
        <v>909</v>
      </c>
      <c r="B6369" t="s">
        <v>909</v>
      </c>
      <c r="C6369" t="s">
        <v>2180</v>
      </c>
      <c r="D6369" t="s">
        <v>163</v>
      </c>
      <c r="E6369" t="s">
        <v>770</v>
      </c>
      <c r="F6369" t="s">
        <v>11</v>
      </c>
      <c r="G6369" t="s">
        <v>47269</v>
      </c>
      <c r="H6369" t="s">
        <v>20684</v>
      </c>
      <c r="I6369" t="s">
        <v>12534</v>
      </c>
      <c r="J6369" t="s">
        <v>21472</v>
      </c>
      <c r="K6369" t="s">
        <v>372</v>
      </c>
      <c r="L6369" t="s">
        <v>1054</v>
      </c>
      <c r="M6369" t="s">
        <v>10800</v>
      </c>
    </row>
    <row r="6370" spans="1:13">
      <c r="A6370" t="s">
        <v>909</v>
      </c>
      <c r="B6370" t="s">
        <v>909</v>
      </c>
      <c r="C6370" t="s">
        <v>2180</v>
      </c>
      <c r="D6370" t="s">
        <v>163</v>
      </c>
      <c r="E6370" t="s">
        <v>778</v>
      </c>
      <c r="F6370" t="s">
        <v>3</v>
      </c>
      <c r="G6370" t="s">
        <v>47270</v>
      </c>
      <c r="H6370" t="s">
        <v>20764</v>
      </c>
      <c r="I6370" t="s">
        <v>25629</v>
      </c>
      <c r="J6370" t="s">
        <v>20764</v>
      </c>
      <c r="K6370" t="s">
        <v>16331</v>
      </c>
      <c r="L6370" t="s">
        <v>1054</v>
      </c>
      <c r="M6370" t="s">
        <v>25151</v>
      </c>
    </row>
    <row r="6371" spans="1:13">
      <c r="A6371" t="s">
        <v>909</v>
      </c>
      <c r="B6371" t="s">
        <v>909</v>
      </c>
      <c r="C6371" t="s">
        <v>2180</v>
      </c>
      <c r="D6371" t="s">
        <v>163</v>
      </c>
      <c r="E6371" t="s">
        <v>778</v>
      </c>
      <c r="F6371" t="s">
        <v>10</v>
      </c>
      <c r="G6371" t="s">
        <v>47271</v>
      </c>
      <c r="H6371" t="s">
        <v>20745</v>
      </c>
      <c r="I6371" t="s">
        <v>46701</v>
      </c>
      <c r="J6371" t="s">
        <v>20705</v>
      </c>
      <c r="K6371" t="s">
        <v>4355</v>
      </c>
      <c r="L6371" t="s">
        <v>47250</v>
      </c>
      <c r="M6371" t="s">
        <v>27424</v>
      </c>
    </row>
    <row r="6372" spans="1:13">
      <c r="A6372" t="s">
        <v>909</v>
      </c>
      <c r="B6372" t="s">
        <v>909</v>
      </c>
      <c r="C6372" t="s">
        <v>2180</v>
      </c>
      <c r="D6372" t="s">
        <v>163</v>
      </c>
      <c r="E6372" t="s">
        <v>778</v>
      </c>
      <c r="F6372" t="s">
        <v>2</v>
      </c>
      <c r="G6372" t="s">
        <v>47272</v>
      </c>
      <c r="H6372" t="s">
        <v>20663</v>
      </c>
      <c r="I6372" t="s">
        <v>12553</v>
      </c>
      <c r="J6372" t="s">
        <v>20663</v>
      </c>
      <c r="K6372" t="s">
        <v>7856</v>
      </c>
      <c r="L6372" t="s">
        <v>7961</v>
      </c>
      <c r="M6372" t="s">
        <v>1276</v>
      </c>
    </row>
    <row r="6373" spans="1:13">
      <c r="A6373" t="s">
        <v>909</v>
      </c>
      <c r="B6373" t="s">
        <v>909</v>
      </c>
      <c r="C6373" t="s">
        <v>2180</v>
      </c>
      <c r="D6373" t="s">
        <v>163</v>
      </c>
      <c r="E6373" t="s">
        <v>778</v>
      </c>
      <c r="F6373" t="s">
        <v>4</v>
      </c>
      <c r="G6373" t="s">
        <v>47273</v>
      </c>
      <c r="H6373" t="s">
        <v>20663</v>
      </c>
      <c r="I6373" t="s">
        <v>12553</v>
      </c>
      <c r="J6373" t="s">
        <v>20663</v>
      </c>
      <c r="K6373" t="s">
        <v>7856</v>
      </c>
      <c r="L6373" t="s">
        <v>1355</v>
      </c>
      <c r="M6373" t="s">
        <v>1276</v>
      </c>
    </row>
    <row r="6374" spans="1:13">
      <c r="A6374" t="s">
        <v>909</v>
      </c>
      <c r="B6374" t="s">
        <v>909</v>
      </c>
      <c r="C6374" t="s">
        <v>2180</v>
      </c>
      <c r="D6374" t="s">
        <v>163</v>
      </c>
      <c r="E6374" t="s">
        <v>778</v>
      </c>
      <c r="F6374" t="s">
        <v>11</v>
      </c>
      <c r="G6374" t="s">
        <v>47274</v>
      </c>
      <c r="H6374" t="s">
        <v>20663</v>
      </c>
      <c r="I6374" t="s">
        <v>12553</v>
      </c>
      <c r="J6374" t="s">
        <v>21472</v>
      </c>
      <c r="K6374" t="s">
        <v>372</v>
      </c>
      <c r="L6374" t="s">
        <v>4674</v>
      </c>
      <c r="M6374" t="s">
        <v>1276</v>
      </c>
    </row>
    <row r="6375" spans="1:13">
      <c r="A6375" t="s">
        <v>909</v>
      </c>
      <c r="B6375" t="s">
        <v>909</v>
      </c>
      <c r="C6375" t="s">
        <v>2180</v>
      </c>
      <c r="D6375" t="s">
        <v>164</v>
      </c>
      <c r="E6375" t="s">
        <v>785</v>
      </c>
      <c r="F6375" t="s">
        <v>3</v>
      </c>
      <c r="G6375" t="s">
        <v>47275</v>
      </c>
      <c r="H6375" t="s">
        <v>20663</v>
      </c>
      <c r="I6375" t="s">
        <v>6745</v>
      </c>
      <c r="J6375" t="s">
        <v>20663</v>
      </c>
      <c r="K6375" t="s">
        <v>9352</v>
      </c>
      <c r="L6375" t="s">
        <v>1355</v>
      </c>
      <c r="M6375" t="s">
        <v>9962</v>
      </c>
    </row>
    <row r="6376" spans="1:13">
      <c r="A6376" t="s">
        <v>909</v>
      </c>
      <c r="B6376" t="s">
        <v>909</v>
      </c>
      <c r="C6376" t="s">
        <v>2180</v>
      </c>
      <c r="D6376" t="s">
        <v>164</v>
      </c>
      <c r="E6376" t="s">
        <v>785</v>
      </c>
      <c r="F6376" t="s">
        <v>10</v>
      </c>
      <c r="G6376" t="s">
        <v>47276</v>
      </c>
      <c r="H6376" t="s">
        <v>20684</v>
      </c>
      <c r="I6376" t="s">
        <v>12848</v>
      </c>
      <c r="J6376" t="s">
        <v>20663</v>
      </c>
      <c r="K6376" t="s">
        <v>9352</v>
      </c>
      <c r="L6376" t="s">
        <v>4481</v>
      </c>
      <c r="M6376" t="s">
        <v>469</v>
      </c>
    </row>
    <row r="6377" spans="1:13">
      <c r="A6377" t="s">
        <v>909</v>
      </c>
      <c r="B6377" t="s">
        <v>909</v>
      </c>
      <c r="C6377" t="s">
        <v>2180</v>
      </c>
      <c r="D6377" t="s">
        <v>164</v>
      </c>
      <c r="E6377" t="s">
        <v>785</v>
      </c>
      <c r="F6377" t="s">
        <v>2</v>
      </c>
      <c r="G6377" t="s">
        <v>47277</v>
      </c>
      <c r="H6377" t="s">
        <v>20705</v>
      </c>
      <c r="I6377" t="s">
        <v>13862</v>
      </c>
      <c r="J6377" t="s">
        <v>20663</v>
      </c>
      <c r="K6377" t="s">
        <v>9352</v>
      </c>
      <c r="L6377" t="s">
        <v>2172</v>
      </c>
      <c r="M6377" t="s">
        <v>18752</v>
      </c>
    </row>
    <row r="6378" spans="1:13">
      <c r="A6378" t="s">
        <v>909</v>
      </c>
      <c r="B6378" t="s">
        <v>909</v>
      </c>
      <c r="C6378" t="s">
        <v>2180</v>
      </c>
      <c r="D6378" t="s">
        <v>164</v>
      </c>
      <c r="E6378" t="s">
        <v>785</v>
      </c>
      <c r="F6378" t="s">
        <v>4</v>
      </c>
      <c r="G6378" t="s">
        <v>47278</v>
      </c>
      <c r="H6378" t="s">
        <v>20705</v>
      </c>
      <c r="I6378" t="s">
        <v>13862</v>
      </c>
      <c r="J6378" t="s">
        <v>20684</v>
      </c>
      <c r="K6378" t="s">
        <v>10800</v>
      </c>
      <c r="L6378" t="s">
        <v>2696</v>
      </c>
      <c r="M6378" t="s">
        <v>18752</v>
      </c>
    </row>
    <row r="6379" spans="1:13">
      <c r="A6379" t="s">
        <v>909</v>
      </c>
      <c r="B6379" t="s">
        <v>909</v>
      </c>
      <c r="C6379" t="s">
        <v>2180</v>
      </c>
      <c r="D6379" t="s">
        <v>164</v>
      </c>
      <c r="E6379" t="s">
        <v>785</v>
      </c>
      <c r="F6379" t="s">
        <v>20</v>
      </c>
      <c r="G6379" t="s">
        <v>47279</v>
      </c>
      <c r="H6379" t="s">
        <v>20663</v>
      </c>
      <c r="I6379" t="s">
        <v>6745</v>
      </c>
      <c r="J6379" t="s">
        <v>21472</v>
      </c>
      <c r="K6379" t="s">
        <v>372</v>
      </c>
      <c r="L6379" t="s">
        <v>3522</v>
      </c>
      <c r="M6379" t="s">
        <v>9962</v>
      </c>
    </row>
    <row r="6380" spans="1:13">
      <c r="A6380" t="s">
        <v>909</v>
      </c>
      <c r="B6380" t="s">
        <v>909</v>
      </c>
      <c r="C6380" t="s">
        <v>2180</v>
      </c>
      <c r="D6380" t="s">
        <v>164</v>
      </c>
      <c r="E6380" t="s">
        <v>793</v>
      </c>
      <c r="F6380" t="s">
        <v>3</v>
      </c>
      <c r="G6380" t="s">
        <v>47280</v>
      </c>
      <c r="H6380" t="s">
        <v>20663</v>
      </c>
      <c r="I6380" t="s">
        <v>6745</v>
      </c>
      <c r="J6380" t="s">
        <v>20663</v>
      </c>
      <c r="K6380" t="s">
        <v>9352</v>
      </c>
      <c r="L6380" t="s">
        <v>1355</v>
      </c>
      <c r="M6380" t="s">
        <v>14877</v>
      </c>
    </row>
    <row r="6381" spans="1:13">
      <c r="A6381" t="s">
        <v>909</v>
      </c>
      <c r="B6381" t="s">
        <v>909</v>
      </c>
      <c r="C6381" t="s">
        <v>2180</v>
      </c>
      <c r="D6381" t="s">
        <v>164</v>
      </c>
      <c r="E6381" t="s">
        <v>793</v>
      </c>
      <c r="F6381" t="s">
        <v>10</v>
      </c>
      <c r="G6381" t="s">
        <v>47281</v>
      </c>
      <c r="H6381" t="s">
        <v>20745</v>
      </c>
      <c r="I6381" t="s">
        <v>6619</v>
      </c>
      <c r="J6381" t="s">
        <v>20725</v>
      </c>
      <c r="K6381" t="s">
        <v>16849</v>
      </c>
      <c r="L6381" t="s">
        <v>2492</v>
      </c>
      <c r="M6381" t="s">
        <v>37448</v>
      </c>
    </row>
    <row r="6382" spans="1:13">
      <c r="A6382" t="s">
        <v>909</v>
      </c>
      <c r="B6382" t="s">
        <v>909</v>
      </c>
      <c r="C6382" t="s">
        <v>2180</v>
      </c>
      <c r="D6382" t="s">
        <v>164</v>
      </c>
      <c r="E6382" t="s">
        <v>793</v>
      </c>
      <c r="F6382" t="s">
        <v>2</v>
      </c>
      <c r="G6382" t="s">
        <v>47282</v>
      </c>
      <c r="H6382" t="s">
        <v>20684</v>
      </c>
      <c r="I6382" t="s">
        <v>12848</v>
      </c>
      <c r="J6382" t="s">
        <v>20663</v>
      </c>
      <c r="K6382" t="s">
        <v>9352</v>
      </c>
      <c r="L6382" t="s">
        <v>1054</v>
      </c>
      <c r="M6382" t="s">
        <v>18994</v>
      </c>
    </row>
    <row r="6383" spans="1:13">
      <c r="A6383" t="s">
        <v>909</v>
      </c>
      <c r="B6383" t="s">
        <v>909</v>
      </c>
      <c r="C6383" t="s">
        <v>2180</v>
      </c>
      <c r="D6383" t="s">
        <v>164</v>
      </c>
      <c r="E6383" t="s">
        <v>793</v>
      </c>
      <c r="F6383" t="s">
        <v>11</v>
      </c>
      <c r="G6383" t="s">
        <v>47283</v>
      </c>
      <c r="H6383" t="s">
        <v>20663</v>
      </c>
      <c r="I6383" t="s">
        <v>6745</v>
      </c>
      <c r="J6383" t="s">
        <v>21472</v>
      </c>
      <c r="K6383" t="s">
        <v>372</v>
      </c>
      <c r="L6383" t="s">
        <v>2172</v>
      </c>
      <c r="M6383" t="s">
        <v>14877</v>
      </c>
    </row>
    <row r="6384" spans="1:13">
      <c r="A6384" t="s">
        <v>909</v>
      </c>
      <c r="B6384" t="s">
        <v>909</v>
      </c>
      <c r="C6384" t="s">
        <v>2180</v>
      </c>
      <c r="D6384" t="s">
        <v>164</v>
      </c>
      <c r="E6384" t="s">
        <v>801</v>
      </c>
      <c r="F6384" t="s">
        <v>3</v>
      </c>
      <c r="G6384" t="s">
        <v>47284</v>
      </c>
      <c r="H6384" t="s">
        <v>20745</v>
      </c>
      <c r="I6384" t="s">
        <v>6619</v>
      </c>
      <c r="J6384" t="s">
        <v>20745</v>
      </c>
      <c r="K6384" t="s">
        <v>25643</v>
      </c>
      <c r="L6384" t="s">
        <v>3492</v>
      </c>
      <c r="M6384" t="s">
        <v>24911</v>
      </c>
    </row>
    <row r="6385" spans="1:13">
      <c r="A6385" t="s">
        <v>909</v>
      </c>
      <c r="B6385" t="s">
        <v>909</v>
      </c>
      <c r="C6385" t="s">
        <v>2180</v>
      </c>
      <c r="D6385" t="s">
        <v>164</v>
      </c>
      <c r="E6385" t="s">
        <v>801</v>
      </c>
      <c r="F6385" t="s">
        <v>10</v>
      </c>
      <c r="G6385" t="s">
        <v>47285</v>
      </c>
      <c r="H6385" t="s">
        <v>20745</v>
      </c>
      <c r="I6385" t="s">
        <v>6619</v>
      </c>
      <c r="J6385" t="s">
        <v>20725</v>
      </c>
      <c r="K6385" t="s">
        <v>16849</v>
      </c>
      <c r="L6385" t="s">
        <v>2492</v>
      </c>
      <c r="M6385" t="s">
        <v>24911</v>
      </c>
    </row>
    <row r="6386" spans="1:13">
      <c r="A6386" t="s">
        <v>909</v>
      </c>
      <c r="B6386" t="s">
        <v>909</v>
      </c>
      <c r="C6386" t="s">
        <v>2180</v>
      </c>
      <c r="D6386" t="s">
        <v>164</v>
      </c>
      <c r="E6386" t="s">
        <v>801</v>
      </c>
      <c r="F6386" t="s">
        <v>2</v>
      </c>
      <c r="G6386" t="s">
        <v>47286</v>
      </c>
      <c r="H6386" t="s">
        <v>20684</v>
      </c>
      <c r="I6386" t="s">
        <v>12848</v>
      </c>
      <c r="J6386" t="s">
        <v>21472</v>
      </c>
      <c r="K6386" t="s">
        <v>372</v>
      </c>
      <c r="L6386" t="s">
        <v>1054</v>
      </c>
      <c r="M6386" t="s">
        <v>4868</v>
      </c>
    </row>
    <row r="6387" spans="1:13">
      <c r="A6387" t="s">
        <v>909</v>
      </c>
      <c r="B6387" t="s">
        <v>909</v>
      </c>
      <c r="C6387" t="s">
        <v>2180</v>
      </c>
      <c r="D6387" t="s">
        <v>164</v>
      </c>
      <c r="E6387" t="s">
        <v>801</v>
      </c>
      <c r="F6387" t="s">
        <v>4</v>
      </c>
      <c r="G6387" t="s">
        <v>47287</v>
      </c>
      <c r="H6387" t="s">
        <v>20663</v>
      </c>
      <c r="I6387" t="s">
        <v>6745</v>
      </c>
      <c r="J6387" t="s">
        <v>20663</v>
      </c>
      <c r="K6387" t="s">
        <v>9352</v>
      </c>
      <c r="L6387" t="s">
        <v>431</v>
      </c>
      <c r="M6387" t="s">
        <v>946</v>
      </c>
    </row>
    <row r="6388" spans="1:13">
      <c r="A6388" t="s">
        <v>909</v>
      </c>
      <c r="B6388" t="s">
        <v>909</v>
      </c>
      <c r="C6388" t="s">
        <v>2180</v>
      </c>
      <c r="D6388" t="s">
        <v>164</v>
      </c>
      <c r="E6388" t="s">
        <v>801</v>
      </c>
      <c r="F6388" t="s">
        <v>11</v>
      </c>
      <c r="G6388" t="s">
        <v>47288</v>
      </c>
      <c r="H6388" t="s">
        <v>20684</v>
      </c>
      <c r="I6388" t="s">
        <v>12848</v>
      </c>
      <c r="J6388" t="s">
        <v>21472</v>
      </c>
      <c r="K6388" t="s">
        <v>372</v>
      </c>
      <c r="L6388" t="s">
        <v>2315</v>
      </c>
      <c r="M6388" t="s">
        <v>4868</v>
      </c>
    </row>
    <row r="6389" spans="1:13">
      <c r="A6389" t="s">
        <v>909</v>
      </c>
      <c r="B6389" t="s">
        <v>909</v>
      </c>
      <c r="C6389" t="s">
        <v>2180</v>
      </c>
      <c r="D6389" t="s">
        <v>164</v>
      </c>
      <c r="E6389" t="s">
        <v>809</v>
      </c>
      <c r="F6389" t="s">
        <v>10</v>
      </c>
      <c r="G6389" t="s">
        <v>47289</v>
      </c>
      <c r="H6389" t="s">
        <v>20725</v>
      </c>
      <c r="I6389" t="s">
        <v>16519</v>
      </c>
      <c r="J6389" t="s">
        <v>20663</v>
      </c>
      <c r="K6389" t="s">
        <v>9352</v>
      </c>
      <c r="L6389" t="s">
        <v>431</v>
      </c>
      <c r="M6389" t="s">
        <v>32401</v>
      </c>
    </row>
    <row r="6390" spans="1:13">
      <c r="A6390" t="s">
        <v>909</v>
      </c>
      <c r="B6390" t="s">
        <v>909</v>
      </c>
      <c r="C6390" t="s">
        <v>2180</v>
      </c>
      <c r="D6390" t="s">
        <v>164</v>
      </c>
      <c r="E6390" t="s">
        <v>809</v>
      </c>
      <c r="F6390" t="s">
        <v>2</v>
      </c>
      <c r="G6390" t="s">
        <v>47290</v>
      </c>
      <c r="H6390" t="s">
        <v>20684</v>
      </c>
      <c r="I6390" t="s">
        <v>12848</v>
      </c>
      <c r="J6390" t="s">
        <v>20684</v>
      </c>
      <c r="K6390" t="s">
        <v>10800</v>
      </c>
      <c r="L6390" t="s">
        <v>1054</v>
      </c>
      <c r="M6390" t="s">
        <v>24911</v>
      </c>
    </row>
    <row r="6391" spans="1:13">
      <c r="A6391" t="s">
        <v>909</v>
      </c>
      <c r="B6391" t="s">
        <v>909</v>
      </c>
      <c r="C6391" t="s">
        <v>3033</v>
      </c>
      <c r="D6391" t="s">
        <v>150</v>
      </c>
      <c r="E6391" t="s">
        <v>179</v>
      </c>
      <c r="F6391" t="s">
        <v>3</v>
      </c>
      <c r="G6391" t="s">
        <v>47291</v>
      </c>
      <c r="H6391" t="s">
        <v>20663</v>
      </c>
      <c r="I6391" t="s">
        <v>9134</v>
      </c>
      <c r="J6391" t="s">
        <v>20663</v>
      </c>
      <c r="K6391" t="s">
        <v>1345</v>
      </c>
      <c r="L6391" t="s">
        <v>15752</v>
      </c>
      <c r="M6391" t="s">
        <v>1351</v>
      </c>
    </row>
    <row r="6392" spans="1:13">
      <c r="A6392" t="s">
        <v>909</v>
      </c>
      <c r="B6392" t="s">
        <v>909</v>
      </c>
      <c r="C6392" t="s">
        <v>3033</v>
      </c>
      <c r="D6392" t="s">
        <v>150</v>
      </c>
      <c r="E6392" t="s">
        <v>179</v>
      </c>
      <c r="F6392" t="s">
        <v>10</v>
      </c>
      <c r="G6392" t="s">
        <v>47292</v>
      </c>
      <c r="H6392" t="s">
        <v>20803</v>
      </c>
      <c r="I6392" t="s">
        <v>47293</v>
      </c>
      <c r="J6392" t="s">
        <v>20684</v>
      </c>
      <c r="K6392" t="s">
        <v>8639</v>
      </c>
      <c r="L6392" t="s">
        <v>3647</v>
      </c>
      <c r="M6392" t="s">
        <v>42822</v>
      </c>
    </row>
    <row r="6393" spans="1:13">
      <c r="A6393" t="s">
        <v>909</v>
      </c>
      <c r="B6393" t="s">
        <v>909</v>
      </c>
      <c r="C6393" t="s">
        <v>3033</v>
      </c>
      <c r="D6393" t="s">
        <v>150</v>
      </c>
      <c r="E6393" t="s">
        <v>179</v>
      </c>
      <c r="F6393" t="s">
        <v>2</v>
      </c>
      <c r="G6393" t="s">
        <v>47294</v>
      </c>
      <c r="H6393" t="s">
        <v>20841</v>
      </c>
      <c r="I6393" t="s">
        <v>47295</v>
      </c>
      <c r="J6393" t="s">
        <v>20745</v>
      </c>
      <c r="K6393" t="s">
        <v>17446</v>
      </c>
      <c r="L6393" t="s">
        <v>6492</v>
      </c>
      <c r="M6393" t="s">
        <v>39092</v>
      </c>
    </row>
    <row r="6394" spans="1:13">
      <c r="A6394" t="s">
        <v>909</v>
      </c>
      <c r="B6394" t="s">
        <v>909</v>
      </c>
      <c r="C6394" t="s">
        <v>3033</v>
      </c>
      <c r="D6394" t="s">
        <v>150</v>
      </c>
      <c r="E6394" t="s">
        <v>179</v>
      </c>
      <c r="F6394" t="s">
        <v>4</v>
      </c>
      <c r="G6394" t="s">
        <v>47296</v>
      </c>
      <c r="H6394" t="s">
        <v>20684</v>
      </c>
      <c r="I6394" t="s">
        <v>14027</v>
      </c>
      <c r="J6394" t="s">
        <v>21472</v>
      </c>
      <c r="K6394" t="s">
        <v>372</v>
      </c>
      <c r="L6394" t="s">
        <v>2315</v>
      </c>
      <c r="M6394" t="s">
        <v>15432</v>
      </c>
    </row>
    <row r="6395" spans="1:13">
      <c r="A6395" t="s">
        <v>909</v>
      </c>
      <c r="B6395" t="s">
        <v>909</v>
      </c>
      <c r="C6395" t="s">
        <v>3033</v>
      </c>
      <c r="D6395" t="s">
        <v>150</v>
      </c>
      <c r="E6395" t="s">
        <v>179</v>
      </c>
      <c r="F6395" t="s">
        <v>11</v>
      </c>
      <c r="G6395" t="s">
        <v>47297</v>
      </c>
      <c r="H6395" t="s">
        <v>20663</v>
      </c>
      <c r="I6395" t="s">
        <v>9134</v>
      </c>
      <c r="J6395" t="s">
        <v>21472</v>
      </c>
      <c r="K6395" t="s">
        <v>372</v>
      </c>
      <c r="L6395" t="s">
        <v>2172</v>
      </c>
      <c r="M6395" t="s">
        <v>1351</v>
      </c>
    </row>
    <row r="6396" spans="1:13">
      <c r="A6396" t="s">
        <v>909</v>
      </c>
      <c r="B6396" t="s">
        <v>909</v>
      </c>
      <c r="C6396" t="s">
        <v>3033</v>
      </c>
      <c r="D6396" t="s">
        <v>150</v>
      </c>
      <c r="E6396" t="s">
        <v>188</v>
      </c>
      <c r="F6396" t="s">
        <v>3</v>
      </c>
      <c r="G6396" t="s">
        <v>47298</v>
      </c>
      <c r="H6396" t="s">
        <v>20803</v>
      </c>
      <c r="I6396" t="s">
        <v>47293</v>
      </c>
      <c r="J6396" t="s">
        <v>20745</v>
      </c>
      <c r="K6396" t="s">
        <v>17446</v>
      </c>
      <c r="L6396" t="s">
        <v>2418</v>
      </c>
      <c r="M6396" t="s">
        <v>30180</v>
      </c>
    </row>
    <row r="6397" spans="1:13">
      <c r="A6397" t="s">
        <v>909</v>
      </c>
      <c r="B6397" t="s">
        <v>909</v>
      </c>
      <c r="C6397" t="s">
        <v>3033</v>
      </c>
      <c r="D6397" t="s">
        <v>150</v>
      </c>
      <c r="E6397" t="s">
        <v>188</v>
      </c>
      <c r="F6397" t="s">
        <v>10</v>
      </c>
      <c r="G6397" t="s">
        <v>47299</v>
      </c>
      <c r="H6397" t="s">
        <v>20784</v>
      </c>
      <c r="I6397" t="s">
        <v>6124</v>
      </c>
      <c r="J6397" t="s">
        <v>20684</v>
      </c>
      <c r="K6397" t="s">
        <v>8639</v>
      </c>
      <c r="L6397" t="s">
        <v>1156</v>
      </c>
      <c r="M6397" t="s">
        <v>18398</v>
      </c>
    </row>
    <row r="6398" spans="1:13">
      <c r="A6398" t="s">
        <v>909</v>
      </c>
      <c r="B6398" t="s">
        <v>909</v>
      </c>
      <c r="C6398" t="s">
        <v>3033</v>
      </c>
      <c r="D6398" t="s">
        <v>150</v>
      </c>
      <c r="E6398" t="s">
        <v>188</v>
      </c>
      <c r="F6398" t="s">
        <v>2</v>
      </c>
      <c r="G6398" t="s">
        <v>47300</v>
      </c>
      <c r="H6398" t="s">
        <v>20745</v>
      </c>
      <c r="I6398" t="s">
        <v>6111</v>
      </c>
      <c r="J6398" t="s">
        <v>20663</v>
      </c>
      <c r="K6398" t="s">
        <v>1345</v>
      </c>
      <c r="L6398" t="s">
        <v>7155</v>
      </c>
      <c r="M6398" t="s">
        <v>18316</v>
      </c>
    </row>
    <row r="6399" spans="1:13">
      <c r="A6399" t="s">
        <v>909</v>
      </c>
      <c r="B6399" t="s">
        <v>909</v>
      </c>
      <c r="C6399" t="s">
        <v>3033</v>
      </c>
      <c r="D6399" t="s">
        <v>150</v>
      </c>
      <c r="E6399" t="s">
        <v>188</v>
      </c>
      <c r="F6399" t="s">
        <v>4</v>
      </c>
      <c r="G6399" t="s">
        <v>47301</v>
      </c>
      <c r="H6399" t="s">
        <v>20663</v>
      </c>
      <c r="I6399" t="s">
        <v>9134</v>
      </c>
      <c r="J6399" t="s">
        <v>21472</v>
      </c>
      <c r="K6399" t="s">
        <v>372</v>
      </c>
      <c r="L6399" t="s">
        <v>2172</v>
      </c>
      <c r="M6399" t="s">
        <v>1427</v>
      </c>
    </row>
    <row r="6400" spans="1:13">
      <c r="A6400" t="s">
        <v>909</v>
      </c>
      <c r="B6400" t="s">
        <v>909</v>
      </c>
      <c r="C6400" t="s">
        <v>3033</v>
      </c>
      <c r="D6400" t="s">
        <v>150</v>
      </c>
      <c r="E6400" t="s">
        <v>188</v>
      </c>
      <c r="F6400" t="s">
        <v>20</v>
      </c>
      <c r="G6400" t="s">
        <v>47302</v>
      </c>
      <c r="H6400" t="s">
        <v>20684</v>
      </c>
      <c r="I6400" t="s">
        <v>14027</v>
      </c>
      <c r="J6400" t="s">
        <v>20663</v>
      </c>
      <c r="K6400" t="s">
        <v>1345</v>
      </c>
      <c r="L6400" t="s">
        <v>3522</v>
      </c>
      <c r="M6400" t="s">
        <v>9580</v>
      </c>
    </row>
    <row r="6401" spans="1:13">
      <c r="A6401" t="s">
        <v>909</v>
      </c>
      <c r="B6401" t="s">
        <v>909</v>
      </c>
      <c r="C6401" t="s">
        <v>3033</v>
      </c>
      <c r="D6401" t="s">
        <v>150</v>
      </c>
      <c r="E6401" t="s">
        <v>197</v>
      </c>
      <c r="F6401" t="s">
        <v>3</v>
      </c>
      <c r="G6401" t="s">
        <v>47303</v>
      </c>
      <c r="H6401" t="s">
        <v>20803</v>
      </c>
      <c r="I6401" t="s">
        <v>47293</v>
      </c>
      <c r="J6401" t="s">
        <v>20725</v>
      </c>
      <c r="K6401" t="s">
        <v>429</v>
      </c>
      <c r="L6401" t="s">
        <v>2418</v>
      </c>
      <c r="M6401" t="s">
        <v>24911</v>
      </c>
    </row>
    <row r="6402" spans="1:13">
      <c r="A6402" t="s">
        <v>909</v>
      </c>
      <c r="B6402" t="s">
        <v>909</v>
      </c>
      <c r="C6402" t="s">
        <v>3033</v>
      </c>
      <c r="D6402" t="s">
        <v>150</v>
      </c>
      <c r="E6402" t="s">
        <v>197</v>
      </c>
      <c r="F6402" t="s">
        <v>10</v>
      </c>
      <c r="G6402" t="s">
        <v>47304</v>
      </c>
      <c r="H6402" t="s">
        <v>20822</v>
      </c>
      <c r="I6402" t="s">
        <v>47305</v>
      </c>
      <c r="J6402" t="s">
        <v>20745</v>
      </c>
      <c r="K6402" t="s">
        <v>17446</v>
      </c>
      <c r="L6402" t="s">
        <v>4928</v>
      </c>
      <c r="M6402" t="s">
        <v>29129</v>
      </c>
    </row>
    <row r="6403" spans="1:13">
      <c r="A6403" t="s">
        <v>909</v>
      </c>
      <c r="B6403" t="s">
        <v>909</v>
      </c>
      <c r="C6403" t="s">
        <v>3033</v>
      </c>
      <c r="D6403" t="s">
        <v>150</v>
      </c>
      <c r="E6403" t="s">
        <v>197</v>
      </c>
      <c r="F6403" t="s">
        <v>2</v>
      </c>
      <c r="G6403" t="s">
        <v>47306</v>
      </c>
      <c r="H6403" t="s">
        <v>20745</v>
      </c>
      <c r="I6403" t="s">
        <v>6111</v>
      </c>
      <c r="J6403" t="s">
        <v>20663</v>
      </c>
      <c r="K6403" t="s">
        <v>1345</v>
      </c>
      <c r="L6403" t="s">
        <v>7155</v>
      </c>
      <c r="M6403" t="s">
        <v>25643</v>
      </c>
    </row>
    <row r="6404" spans="1:13">
      <c r="A6404" t="s">
        <v>909</v>
      </c>
      <c r="B6404" t="s">
        <v>909</v>
      </c>
      <c r="C6404" t="s">
        <v>3033</v>
      </c>
      <c r="D6404" t="s">
        <v>150</v>
      </c>
      <c r="E6404" t="s">
        <v>197</v>
      </c>
      <c r="F6404" t="s">
        <v>11</v>
      </c>
      <c r="G6404" t="s">
        <v>47307</v>
      </c>
      <c r="H6404" t="s">
        <v>20684</v>
      </c>
      <c r="I6404" t="s">
        <v>14027</v>
      </c>
      <c r="J6404" t="s">
        <v>21472</v>
      </c>
      <c r="K6404" t="s">
        <v>372</v>
      </c>
      <c r="L6404" t="s">
        <v>2315</v>
      </c>
      <c r="M6404" t="s">
        <v>10800</v>
      </c>
    </row>
    <row r="6405" spans="1:13">
      <c r="A6405" t="s">
        <v>909</v>
      </c>
      <c r="B6405" t="s">
        <v>909</v>
      </c>
      <c r="C6405" t="s">
        <v>3033</v>
      </c>
      <c r="D6405" t="s">
        <v>150</v>
      </c>
      <c r="E6405" t="s">
        <v>206</v>
      </c>
      <c r="F6405" t="s">
        <v>3</v>
      </c>
      <c r="G6405" t="s">
        <v>47308</v>
      </c>
      <c r="H6405" t="s">
        <v>20745</v>
      </c>
      <c r="I6405" t="s">
        <v>6111</v>
      </c>
      <c r="J6405" t="s">
        <v>20725</v>
      </c>
      <c r="K6405" t="s">
        <v>429</v>
      </c>
      <c r="L6405" t="s">
        <v>6779</v>
      </c>
      <c r="M6405" t="s">
        <v>45337</v>
      </c>
    </row>
    <row r="6406" spans="1:13">
      <c r="A6406" t="s">
        <v>909</v>
      </c>
      <c r="B6406" t="s">
        <v>909</v>
      </c>
      <c r="C6406" t="s">
        <v>3033</v>
      </c>
      <c r="D6406" t="s">
        <v>150</v>
      </c>
      <c r="E6406" t="s">
        <v>206</v>
      </c>
      <c r="F6406" t="s">
        <v>10</v>
      </c>
      <c r="G6406" t="s">
        <v>47309</v>
      </c>
      <c r="H6406" t="s">
        <v>20684</v>
      </c>
      <c r="I6406" t="s">
        <v>14027</v>
      </c>
      <c r="J6406" t="s">
        <v>20663</v>
      </c>
      <c r="K6406" t="s">
        <v>1345</v>
      </c>
      <c r="L6406" t="s">
        <v>4165</v>
      </c>
      <c r="M6406" t="s">
        <v>18728</v>
      </c>
    </row>
    <row r="6407" spans="1:13">
      <c r="A6407" t="s">
        <v>909</v>
      </c>
      <c r="B6407" t="s">
        <v>909</v>
      </c>
      <c r="C6407" t="s">
        <v>3033</v>
      </c>
      <c r="D6407" t="s">
        <v>150</v>
      </c>
      <c r="E6407" t="s">
        <v>206</v>
      </c>
      <c r="F6407" t="s">
        <v>2</v>
      </c>
      <c r="G6407" t="s">
        <v>47310</v>
      </c>
      <c r="H6407" t="s">
        <v>20663</v>
      </c>
      <c r="I6407" t="s">
        <v>9134</v>
      </c>
      <c r="J6407" t="s">
        <v>21472</v>
      </c>
      <c r="K6407" t="s">
        <v>372</v>
      </c>
      <c r="L6407" t="s">
        <v>8192</v>
      </c>
      <c r="M6407" t="s">
        <v>429</v>
      </c>
    </row>
    <row r="6408" spans="1:13">
      <c r="A6408" t="s">
        <v>909</v>
      </c>
      <c r="B6408" t="s">
        <v>909</v>
      </c>
      <c r="C6408" t="s">
        <v>3033</v>
      </c>
      <c r="D6408" t="s">
        <v>151</v>
      </c>
      <c r="E6408" t="s">
        <v>214</v>
      </c>
      <c r="F6408" t="s">
        <v>3</v>
      </c>
      <c r="G6408" t="s">
        <v>47311</v>
      </c>
      <c r="H6408" t="s">
        <v>20950</v>
      </c>
      <c r="I6408" t="s">
        <v>47312</v>
      </c>
      <c r="J6408" t="s">
        <v>20822</v>
      </c>
      <c r="K6408" t="s">
        <v>1187</v>
      </c>
      <c r="L6408" t="s">
        <v>47313</v>
      </c>
      <c r="M6408" t="s">
        <v>28764</v>
      </c>
    </row>
    <row r="6409" spans="1:13">
      <c r="A6409" t="s">
        <v>909</v>
      </c>
      <c r="B6409" t="s">
        <v>909</v>
      </c>
      <c r="C6409" t="s">
        <v>3033</v>
      </c>
      <c r="D6409" t="s">
        <v>151</v>
      </c>
      <c r="E6409" t="s">
        <v>214</v>
      </c>
      <c r="F6409" t="s">
        <v>10</v>
      </c>
      <c r="G6409" t="s">
        <v>47314</v>
      </c>
      <c r="H6409" t="s">
        <v>21341</v>
      </c>
      <c r="I6409" t="s">
        <v>47315</v>
      </c>
      <c r="J6409" t="s">
        <v>21186</v>
      </c>
      <c r="K6409" t="s">
        <v>47316</v>
      </c>
      <c r="L6409" t="s">
        <v>47317</v>
      </c>
      <c r="M6409" t="s">
        <v>47318</v>
      </c>
    </row>
    <row r="6410" spans="1:13">
      <c r="A6410" t="s">
        <v>909</v>
      </c>
      <c r="B6410" t="s">
        <v>909</v>
      </c>
      <c r="C6410" t="s">
        <v>3033</v>
      </c>
      <c r="D6410" t="s">
        <v>151</v>
      </c>
      <c r="E6410" t="s">
        <v>214</v>
      </c>
      <c r="F6410" t="s">
        <v>2</v>
      </c>
      <c r="G6410" t="s">
        <v>47319</v>
      </c>
      <c r="H6410" t="s">
        <v>21518</v>
      </c>
      <c r="I6410" t="s">
        <v>47320</v>
      </c>
      <c r="J6410" t="s">
        <v>21085</v>
      </c>
      <c r="K6410" t="s">
        <v>30821</v>
      </c>
      <c r="L6410" t="s">
        <v>47321</v>
      </c>
      <c r="M6410" t="s">
        <v>47322</v>
      </c>
    </row>
    <row r="6411" spans="1:13">
      <c r="A6411" t="s">
        <v>909</v>
      </c>
      <c r="B6411" t="s">
        <v>909</v>
      </c>
      <c r="C6411" t="s">
        <v>3033</v>
      </c>
      <c r="D6411" t="s">
        <v>151</v>
      </c>
      <c r="E6411" t="s">
        <v>214</v>
      </c>
      <c r="F6411" t="s">
        <v>4</v>
      </c>
      <c r="G6411" t="s">
        <v>47323</v>
      </c>
      <c r="H6411" t="s">
        <v>20950</v>
      </c>
      <c r="I6411" t="s">
        <v>47312</v>
      </c>
      <c r="J6411" t="s">
        <v>20705</v>
      </c>
      <c r="K6411" t="s">
        <v>47324</v>
      </c>
      <c r="L6411" t="s">
        <v>3346</v>
      </c>
      <c r="M6411" t="s">
        <v>28764</v>
      </c>
    </row>
    <row r="6412" spans="1:13">
      <c r="A6412" t="s">
        <v>909</v>
      </c>
      <c r="B6412" t="s">
        <v>909</v>
      </c>
      <c r="C6412" t="s">
        <v>3033</v>
      </c>
      <c r="D6412" t="s">
        <v>151</v>
      </c>
      <c r="E6412" t="s">
        <v>214</v>
      </c>
      <c r="F6412" t="s">
        <v>11</v>
      </c>
      <c r="G6412" t="s">
        <v>47325</v>
      </c>
      <c r="H6412" t="s">
        <v>20764</v>
      </c>
      <c r="I6412" t="s">
        <v>47326</v>
      </c>
      <c r="J6412" t="s">
        <v>21472</v>
      </c>
      <c r="K6412" t="s">
        <v>372</v>
      </c>
      <c r="L6412" t="s">
        <v>375</v>
      </c>
      <c r="M6412" t="s">
        <v>33106</v>
      </c>
    </row>
    <row r="6413" spans="1:13">
      <c r="A6413" t="s">
        <v>909</v>
      </c>
      <c r="B6413" t="s">
        <v>909</v>
      </c>
      <c r="C6413" t="s">
        <v>3033</v>
      </c>
      <c r="D6413" t="s">
        <v>151</v>
      </c>
      <c r="E6413" t="s">
        <v>214</v>
      </c>
      <c r="F6413" t="s">
        <v>20</v>
      </c>
      <c r="G6413" t="s">
        <v>47327</v>
      </c>
      <c r="H6413" t="s">
        <v>20745</v>
      </c>
      <c r="I6413" t="s">
        <v>47328</v>
      </c>
      <c r="J6413" t="s">
        <v>20663</v>
      </c>
      <c r="K6413" t="s">
        <v>47329</v>
      </c>
      <c r="L6413" t="s">
        <v>2492</v>
      </c>
      <c r="M6413" t="s">
        <v>47330</v>
      </c>
    </row>
    <row r="6414" spans="1:13">
      <c r="A6414" t="s">
        <v>909</v>
      </c>
      <c r="B6414" t="s">
        <v>909</v>
      </c>
      <c r="C6414" t="s">
        <v>3033</v>
      </c>
      <c r="D6414" t="s">
        <v>151</v>
      </c>
      <c r="E6414" t="s">
        <v>222</v>
      </c>
      <c r="F6414" t="s">
        <v>3</v>
      </c>
      <c r="G6414" t="s">
        <v>47331</v>
      </c>
      <c r="H6414" t="s">
        <v>21217</v>
      </c>
      <c r="I6414" t="s">
        <v>47332</v>
      </c>
      <c r="J6414" t="s">
        <v>21061</v>
      </c>
      <c r="K6414" t="s">
        <v>47333</v>
      </c>
      <c r="L6414" t="s">
        <v>47334</v>
      </c>
      <c r="M6414" t="s">
        <v>47335</v>
      </c>
    </row>
    <row r="6415" spans="1:13">
      <c r="A6415" t="s">
        <v>909</v>
      </c>
      <c r="B6415" t="s">
        <v>909</v>
      </c>
      <c r="C6415" t="s">
        <v>3033</v>
      </c>
      <c r="D6415" t="s">
        <v>151</v>
      </c>
      <c r="E6415" t="s">
        <v>222</v>
      </c>
      <c r="F6415" t="s">
        <v>10</v>
      </c>
      <c r="G6415" t="s">
        <v>47336</v>
      </c>
      <c r="H6415" t="s">
        <v>20953</v>
      </c>
      <c r="I6415" t="s">
        <v>47337</v>
      </c>
      <c r="J6415" t="s">
        <v>20954</v>
      </c>
      <c r="K6415" t="s">
        <v>47338</v>
      </c>
      <c r="L6415" t="s">
        <v>4875</v>
      </c>
      <c r="M6415" t="s">
        <v>47339</v>
      </c>
    </row>
    <row r="6416" spans="1:13">
      <c r="A6416" t="s">
        <v>909</v>
      </c>
      <c r="B6416" t="s">
        <v>909</v>
      </c>
      <c r="C6416" t="s">
        <v>3033</v>
      </c>
      <c r="D6416" t="s">
        <v>151</v>
      </c>
      <c r="E6416" t="s">
        <v>222</v>
      </c>
      <c r="F6416" t="s">
        <v>2</v>
      </c>
      <c r="G6416" t="s">
        <v>47340</v>
      </c>
      <c r="H6416" t="s">
        <v>21004</v>
      </c>
      <c r="I6416" t="s">
        <v>47341</v>
      </c>
      <c r="J6416" t="s">
        <v>20937</v>
      </c>
      <c r="K6416" t="s">
        <v>47342</v>
      </c>
      <c r="L6416" t="s">
        <v>11377</v>
      </c>
      <c r="M6416" t="s">
        <v>47343</v>
      </c>
    </row>
    <row r="6417" spans="1:13">
      <c r="A6417" t="s">
        <v>909</v>
      </c>
      <c r="B6417" t="s">
        <v>909</v>
      </c>
      <c r="C6417" t="s">
        <v>3033</v>
      </c>
      <c r="D6417" t="s">
        <v>151</v>
      </c>
      <c r="E6417" t="s">
        <v>222</v>
      </c>
      <c r="F6417" t="s">
        <v>4</v>
      </c>
      <c r="G6417" t="s">
        <v>47344</v>
      </c>
      <c r="H6417" t="s">
        <v>20663</v>
      </c>
      <c r="I6417" t="s">
        <v>47345</v>
      </c>
      <c r="J6417" t="s">
        <v>20663</v>
      </c>
      <c r="K6417" t="s">
        <v>47329</v>
      </c>
      <c r="L6417" t="s">
        <v>11457</v>
      </c>
      <c r="M6417" t="s">
        <v>9925</v>
      </c>
    </row>
    <row r="6418" spans="1:13">
      <c r="A6418" t="s">
        <v>909</v>
      </c>
      <c r="B6418" t="s">
        <v>909</v>
      </c>
      <c r="C6418" t="s">
        <v>3033</v>
      </c>
      <c r="D6418" t="s">
        <v>151</v>
      </c>
      <c r="E6418" t="s">
        <v>222</v>
      </c>
      <c r="F6418" t="s">
        <v>11</v>
      </c>
      <c r="G6418" t="s">
        <v>47346</v>
      </c>
      <c r="H6418" t="s">
        <v>20705</v>
      </c>
      <c r="I6418" t="s">
        <v>47347</v>
      </c>
      <c r="J6418" t="s">
        <v>21472</v>
      </c>
      <c r="K6418" t="s">
        <v>372</v>
      </c>
      <c r="L6418" t="s">
        <v>431</v>
      </c>
      <c r="M6418" t="s">
        <v>47348</v>
      </c>
    </row>
    <row r="6419" spans="1:13">
      <c r="A6419" t="s">
        <v>909</v>
      </c>
      <c r="B6419" t="s">
        <v>909</v>
      </c>
      <c r="C6419" t="s">
        <v>3033</v>
      </c>
      <c r="D6419" t="s">
        <v>151</v>
      </c>
      <c r="E6419" t="s">
        <v>222</v>
      </c>
      <c r="F6419" t="s">
        <v>20</v>
      </c>
      <c r="G6419" t="s">
        <v>47349</v>
      </c>
      <c r="H6419" t="s">
        <v>20745</v>
      </c>
      <c r="I6419" t="s">
        <v>47328</v>
      </c>
      <c r="J6419" t="s">
        <v>21472</v>
      </c>
      <c r="K6419" t="s">
        <v>372</v>
      </c>
      <c r="L6419" t="s">
        <v>2492</v>
      </c>
      <c r="M6419" t="s">
        <v>47330</v>
      </c>
    </row>
    <row r="6420" spans="1:13">
      <c r="A6420" t="s">
        <v>909</v>
      </c>
      <c r="B6420" t="s">
        <v>909</v>
      </c>
      <c r="C6420" t="s">
        <v>3033</v>
      </c>
      <c r="D6420" t="s">
        <v>151</v>
      </c>
      <c r="E6420" t="s">
        <v>230</v>
      </c>
      <c r="F6420" t="s">
        <v>3</v>
      </c>
      <c r="G6420" t="s">
        <v>47350</v>
      </c>
      <c r="H6420" t="s">
        <v>21217</v>
      </c>
      <c r="I6420" t="s">
        <v>47332</v>
      </c>
      <c r="J6420" t="s">
        <v>21097</v>
      </c>
      <c r="K6420" t="s">
        <v>47351</v>
      </c>
      <c r="L6420" t="s">
        <v>47334</v>
      </c>
      <c r="M6420" t="s">
        <v>47352</v>
      </c>
    </row>
    <row r="6421" spans="1:13">
      <c r="A6421" t="s">
        <v>909</v>
      </c>
      <c r="B6421" t="s">
        <v>909</v>
      </c>
      <c r="C6421" t="s">
        <v>3033</v>
      </c>
      <c r="D6421" t="s">
        <v>151</v>
      </c>
      <c r="E6421" t="s">
        <v>230</v>
      </c>
      <c r="F6421" t="s">
        <v>10</v>
      </c>
      <c r="G6421" t="s">
        <v>47353</v>
      </c>
      <c r="H6421" t="s">
        <v>21369</v>
      </c>
      <c r="I6421" t="s">
        <v>47354</v>
      </c>
      <c r="J6421" t="s">
        <v>21061</v>
      </c>
      <c r="K6421" t="s">
        <v>47333</v>
      </c>
      <c r="L6421" t="s">
        <v>47355</v>
      </c>
      <c r="M6421" t="s">
        <v>47356</v>
      </c>
    </row>
    <row r="6422" spans="1:13">
      <c r="A6422" t="s">
        <v>909</v>
      </c>
      <c r="B6422" t="s">
        <v>909</v>
      </c>
      <c r="C6422" t="s">
        <v>3033</v>
      </c>
      <c r="D6422" t="s">
        <v>151</v>
      </c>
      <c r="E6422" t="s">
        <v>230</v>
      </c>
      <c r="F6422" t="s">
        <v>2</v>
      </c>
      <c r="G6422" t="s">
        <v>47357</v>
      </c>
      <c r="H6422" t="s">
        <v>20915</v>
      </c>
      <c r="I6422" t="s">
        <v>47358</v>
      </c>
      <c r="J6422" t="s">
        <v>20745</v>
      </c>
      <c r="K6422" t="s">
        <v>1186</v>
      </c>
      <c r="L6422" t="s">
        <v>47359</v>
      </c>
      <c r="M6422" t="s">
        <v>47360</v>
      </c>
    </row>
    <row r="6423" spans="1:13">
      <c r="A6423" t="s">
        <v>909</v>
      </c>
      <c r="B6423" t="s">
        <v>909</v>
      </c>
      <c r="C6423" t="s">
        <v>3033</v>
      </c>
      <c r="D6423" t="s">
        <v>151</v>
      </c>
      <c r="E6423" t="s">
        <v>230</v>
      </c>
      <c r="F6423" t="s">
        <v>11</v>
      </c>
      <c r="G6423" t="s">
        <v>47361</v>
      </c>
      <c r="H6423" t="s">
        <v>20705</v>
      </c>
      <c r="I6423" t="s">
        <v>47347</v>
      </c>
      <c r="J6423" t="s">
        <v>20663</v>
      </c>
      <c r="K6423" t="s">
        <v>47329</v>
      </c>
      <c r="L6423" t="s">
        <v>431</v>
      </c>
      <c r="M6423" t="s">
        <v>35359</v>
      </c>
    </row>
    <row r="6424" spans="1:13">
      <c r="A6424" t="s">
        <v>909</v>
      </c>
      <c r="B6424" t="s">
        <v>909</v>
      </c>
      <c r="C6424" t="s">
        <v>3033</v>
      </c>
      <c r="D6424" t="s">
        <v>151</v>
      </c>
      <c r="E6424" t="s">
        <v>230</v>
      </c>
      <c r="F6424" t="s">
        <v>20</v>
      </c>
      <c r="G6424" t="s">
        <v>47362</v>
      </c>
      <c r="H6424" t="s">
        <v>20705</v>
      </c>
      <c r="I6424" t="s">
        <v>47347</v>
      </c>
      <c r="J6424" t="s">
        <v>20663</v>
      </c>
      <c r="K6424" t="s">
        <v>47329</v>
      </c>
      <c r="L6424" t="s">
        <v>5283</v>
      </c>
      <c r="M6424" t="s">
        <v>35359</v>
      </c>
    </row>
    <row r="6425" spans="1:13">
      <c r="A6425" t="s">
        <v>909</v>
      </c>
      <c r="B6425" t="s">
        <v>909</v>
      </c>
      <c r="C6425" t="s">
        <v>3033</v>
      </c>
      <c r="D6425" t="s">
        <v>151</v>
      </c>
      <c r="E6425" t="s">
        <v>238</v>
      </c>
      <c r="F6425" t="s">
        <v>3</v>
      </c>
      <c r="G6425" t="s">
        <v>47363</v>
      </c>
      <c r="H6425" t="s">
        <v>21162</v>
      </c>
      <c r="I6425" t="s">
        <v>47364</v>
      </c>
      <c r="J6425" t="s">
        <v>21061</v>
      </c>
      <c r="K6425" t="s">
        <v>47333</v>
      </c>
      <c r="L6425" t="s">
        <v>47365</v>
      </c>
      <c r="M6425" t="s">
        <v>47366</v>
      </c>
    </row>
    <row r="6426" spans="1:13">
      <c r="A6426" t="s">
        <v>909</v>
      </c>
      <c r="B6426" t="s">
        <v>909</v>
      </c>
      <c r="C6426" t="s">
        <v>3033</v>
      </c>
      <c r="D6426" t="s">
        <v>151</v>
      </c>
      <c r="E6426" t="s">
        <v>238</v>
      </c>
      <c r="F6426" t="s">
        <v>10</v>
      </c>
      <c r="G6426" t="s">
        <v>47367</v>
      </c>
      <c r="H6426" t="s">
        <v>21031</v>
      </c>
      <c r="I6426" t="s">
        <v>47368</v>
      </c>
      <c r="J6426" t="s">
        <v>20860</v>
      </c>
      <c r="K6426" t="s">
        <v>43913</v>
      </c>
      <c r="L6426" t="s">
        <v>3130</v>
      </c>
      <c r="M6426" t="s">
        <v>30837</v>
      </c>
    </row>
    <row r="6427" spans="1:13">
      <c r="A6427" t="s">
        <v>909</v>
      </c>
      <c r="B6427" t="s">
        <v>909</v>
      </c>
      <c r="C6427" t="s">
        <v>3033</v>
      </c>
      <c r="D6427" t="s">
        <v>151</v>
      </c>
      <c r="E6427" t="s">
        <v>238</v>
      </c>
      <c r="F6427" t="s">
        <v>2</v>
      </c>
      <c r="G6427" t="s">
        <v>47369</v>
      </c>
      <c r="H6427" t="s">
        <v>20725</v>
      </c>
      <c r="I6427" t="s">
        <v>47370</v>
      </c>
      <c r="J6427" t="s">
        <v>20663</v>
      </c>
      <c r="K6427" t="s">
        <v>47329</v>
      </c>
      <c r="L6427" t="s">
        <v>47371</v>
      </c>
      <c r="M6427" t="s">
        <v>4949</v>
      </c>
    </row>
    <row r="6428" spans="1:13">
      <c r="A6428" t="s">
        <v>909</v>
      </c>
      <c r="B6428" t="s">
        <v>909</v>
      </c>
      <c r="C6428" t="s">
        <v>3033</v>
      </c>
      <c r="D6428" t="s">
        <v>151</v>
      </c>
      <c r="E6428" t="s">
        <v>238</v>
      </c>
      <c r="F6428" t="s">
        <v>20</v>
      </c>
      <c r="G6428" t="s">
        <v>47372</v>
      </c>
      <c r="H6428" t="s">
        <v>20705</v>
      </c>
      <c r="I6428" t="s">
        <v>47347</v>
      </c>
      <c r="J6428" t="s">
        <v>20663</v>
      </c>
      <c r="K6428" t="s">
        <v>47329</v>
      </c>
      <c r="L6428" t="s">
        <v>5283</v>
      </c>
      <c r="M6428" t="s">
        <v>15117</v>
      </c>
    </row>
    <row r="6429" spans="1:13">
      <c r="A6429" t="s">
        <v>909</v>
      </c>
      <c r="B6429" t="s">
        <v>909</v>
      </c>
      <c r="C6429" t="s">
        <v>3033</v>
      </c>
      <c r="D6429" t="s">
        <v>152</v>
      </c>
      <c r="E6429" t="s">
        <v>246</v>
      </c>
      <c r="F6429" t="s">
        <v>3</v>
      </c>
      <c r="G6429" t="s">
        <v>47373</v>
      </c>
      <c r="H6429" t="s">
        <v>20841</v>
      </c>
      <c r="I6429" t="s">
        <v>33745</v>
      </c>
      <c r="J6429" t="s">
        <v>20764</v>
      </c>
      <c r="K6429" t="s">
        <v>25442</v>
      </c>
      <c r="L6429" t="s">
        <v>47374</v>
      </c>
      <c r="M6429" t="s">
        <v>976</v>
      </c>
    </row>
    <row r="6430" spans="1:13">
      <c r="A6430" t="s">
        <v>909</v>
      </c>
      <c r="B6430" t="s">
        <v>909</v>
      </c>
      <c r="C6430" t="s">
        <v>3033</v>
      </c>
      <c r="D6430" t="s">
        <v>152</v>
      </c>
      <c r="E6430" t="s">
        <v>246</v>
      </c>
      <c r="F6430" t="s">
        <v>10</v>
      </c>
      <c r="G6430" t="s">
        <v>47375</v>
      </c>
      <c r="H6430" t="s">
        <v>20903</v>
      </c>
      <c r="I6430" t="s">
        <v>47376</v>
      </c>
      <c r="J6430" t="s">
        <v>21165</v>
      </c>
      <c r="K6430" t="s">
        <v>47377</v>
      </c>
      <c r="L6430" t="s">
        <v>47378</v>
      </c>
      <c r="M6430" t="s">
        <v>47379</v>
      </c>
    </row>
    <row r="6431" spans="1:13">
      <c r="A6431" t="s">
        <v>909</v>
      </c>
      <c r="B6431" t="s">
        <v>909</v>
      </c>
      <c r="C6431" t="s">
        <v>3033</v>
      </c>
      <c r="D6431" t="s">
        <v>152</v>
      </c>
      <c r="E6431" t="s">
        <v>246</v>
      </c>
      <c r="F6431" t="s">
        <v>2</v>
      </c>
      <c r="G6431" t="s">
        <v>47380</v>
      </c>
      <c r="H6431" t="s">
        <v>21140</v>
      </c>
      <c r="I6431" t="s">
        <v>47381</v>
      </c>
      <c r="J6431" t="s">
        <v>20938</v>
      </c>
      <c r="K6431" t="s">
        <v>47382</v>
      </c>
      <c r="L6431" t="s">
        <v>5629</v>
      </c>
      <c r="M6431" t="s">
        <v>47383</v>
      </c>
    </row>
    <row r="6432" spans="1:13">
      <c r="A6432" t="s">
        <v>909</v>
      </c>
      <c r="B6432" t="s">
        <v>909</v>
      </c>
      <c r="C6432" t="s">
        <v>3033</v>
      </c>
      <c r="D6432" t="s">
        <v>152</v>
      </c>
      <c r="E6432" t="s">
        <v>246</v>
      </c>
      <c r="F6432" t="s">
        <v>4</v>
      </c>
      <c r="G6432" t="s">
        <v>47384</v>
      </c>
      <c r="H6432" t="s">
        <v>20860</v>
      </c>
      <c r="I6432" t="s">
        <v>47385</v>
      </c>
      <c r="J6432" t="s">
        <v>20663</v>
      </c>
      <c r="K6432" t="s">
        <v>47329</v>
      </c>
      <c r="L6432" t="s">
        <v>6949</v>
      </c>
      <c r="M6432" t="s">
        <v>733</v>
      </c>
    </row>
    <row r="6433" spans="1:13">
      <c r="A6433" t="s">
        <v>909</v>
      </c>
      <c r="B6433" t="s">
        <v>909</v>
      </c>
      <c r="C6433" t="s">
        <v>3033</v>
      </c>
      <c r="D6433" t="s">
        <v>152</v>
      </c>
      <c r="E6433" t="s">
        <v>246</v>
      </c>
      <c r="F6433" t="s">
        <v>11</v>
      </c>
      <c r="G6433" t="s">
        <v>47386</v>
      </c>
      <c r="H6433" t="s">
        <v>20764</v>
      </c>
      <c r="I6433" t="s">
        <v>47326</v>
      </c>
      <c r="J6433" t="s">
        <v>21472</v>
      </c>
      <c r="K6433" t="s">
        <v>372</v>
      </c>
      <c r="L6433" t="s">
        <v>375</v>
      </c>
      <c r="M6433" t="s">
        <v>35568</v>
      </c>
    </row>
    <row r="6434" spans="1:13">
      <c r="A6434" t="s">
        <v>909</v>
      </c>
      <c r="B6434" t="s">
        <v>909</v>
      </c>
      <c r="C6434" t="s">
        <v>3033</v>
      </c>
      <c r="D6434" t="s">
        <v>152</v>
      </c>
      <c r="E6434" t="s">
        <v>246</v>
      </c>
      <c r="F6434" t="s">
        <v>20</v>
      </c>
      <c r="G6434" t="s">
        <v>47387</v>
      </c>
      <c r="H6434" t="s">
        <v>20725</v>
      </c>
      <c r="I6434" t="s">
        <v>47370</v>
      </c>
      <c r="J6434" t="s">
        <v>20663</v>
      </c>
      <c r="K6434" t="s">
        <v>47329</v>
      </c>
      <c r="L6434" t="s">
        <v>431</v>
      </c>
      <c r="M6434" t="s">
        <v>25392</v>
      </c>
    </row>
    <row r="6435" spans="1:13">
      <c r="A6435" t="s">
        <v>909</v>
      </c>
      <c r="B6435" t="s">
        <v>909</v>
      </c>
      <c r="C6435" t="s">
        <v>3033</v>
      </c>
      <c r="D6435" t="s">
        <v>152</v>
      </c>
      <c r="E6435" t="s">
        <v>254</v>
      </c>
      <c r="F6435" t="s">
        <v>3</v>
      </c>
      <c r="G6435" t="s">
        <v>47388</v>
      </c>
      <c r="H6435" t="s">
        <v>21228</v>
      </c>
      <c r="I6435" t="s">
        <v>47389</v>
      </c>
      <c r="J6435" t="s">
        <v>21138</v>
      </c>
      <c r="K6435" t="s">
        <v>47390</v>
      </c>
      <c r="L6435" t="s">
        <v>47391</v>
      </c>
      <c r="M6435" t="s">
        <v>37575</v>
      </c>
    </row>
    <row r="6436" spans="1:13">
      <c r="A6436" t="s">
        <v>909</v>
      </c>
      <c r="B6436" t="s">
        <v>909</v>
      </c>
      <c r="C6436" t="s">
        <v>3033</v>
      </c>
      <c r="D6436" t="s">
        <v>152</v>
      </c>
      <c r="E6436" t="s">
        <v>254</v>
      </c>
      <c r="F6436" t="s">
        <v>10</v>
      </c>
      <c r="G6436" t="s">
        <v>47392</v>
      </c>
      <c r="H6436" t="s">
        <v>20770</v>
      </c>
      <c r="I6436" t="s">
        <v>47393</v>
      </c>
      <c r="J6436" t="s">
        <v>21115</v>
      </c>
      <c r="K6436" t="s">
        <v>47394</v>
      </c>
      <c r="L6436" t="s">
        <v>47395</v>
      </c>
      <c r="M6436" t="s">
        <v>47396</v>
      </c>
    </row>
    <row r="6437" spans="1:13">
      <c r="A6437" t="s">
        <v>909</v>
      </c>
      <c r="B6437" t="s">
        <v>909</v>
      </c>
      <c r="C6437" t="s">
        <v>3033</v>
      </c>
      <c r="D6437" t="s">
        <v>152</v>
      </c>
      <c r="E6437" t="s">
        <v>254</v>
      </c>
      <c r="F6437" t="s">
        <v>2</v>
      </c>
      <c r="G6437" t="s">
        <v>47397</v>
      </c>
      <c r="H6437" t="s">
        <v>21383</v>
      </c>
      <c r="I6437" t="s">
        <v>47398</v>
      </c>
      <c r="J6437" t="s">
        <v>20939</v>
      </c>
      <c r="K6437" t="s">
        <v>47399</v>
      </c>
      <c r="L6437" t="s">
        <v>3613</v>
      </c>
      <c r="M6437" t="s">
        <v>47400</v>
      </c>
    </row>
    <row r="6438" spans="1:13">
      <c r="A6438" t="s">
        <v>909</v>
      </c>
      <c r="B6438" t="s">
        <v>909</v>
      </c>
      <c r="C6438" t="s">
        <v>3033</v>
      </c>
      <c r="D6438" t="s">
        <v>152</v>
      </c>
      <c r="E6438" t="s">
        <v>254</v>
      </c>
      <c r="F6438" t="s">
        <v>4</v>
      </c>
      <c r="G6438" t="s">
        <v>47401</v>
      </c>
      <c r="H6438" t="s">
        <v>20764</v>
      </c>
      <c r="I6438" t="s">
        <v>47326</v>
      </c>
      <c r="J6438" t="s">
        <v>20705</v>
      </c>
      <c r="K6438" t="s">
        <v>47324</v>
      </c>
      <c r="L6438" t="s">
        <v>4495</v>
      </c>
      <c r="M6438" t="s">
        <v>12698</v>
      </c>
    </row>
    <row r="6439" spans="1:13">
      <c r="A6439" t="s">
        <v>909</v>
      </c>
      <c r="B6439" t="s">
        <v>909</v>
      </c>
      <c r="C6439" t="s">
        <v>3033</v>
      </c>
      <c r="D6439" t="s">
        <v>152</v>
      </c>
      <c r="E6439" t="s">
        <v>254</v>
      </c>
      <c r="F6439" t="s">
        <v>11</v>
      </c>
      <c r="G6439" t="s">
        <v>47402</v>
      </c>
      <c r="H6439" t="s">
        <v>20684</v>
      </c>
      <c r="I6439" t="s">
        <v>33815</v>
      </c>
      <c r="J6439" t="s">
        <v>21472</v>
      </c>
      <c r="K6439" t="s">
        <v>372</v>
      </c>
      <c r="L6439" t="s">
        <v>4088</v>
      </c>
      <c r="M6439" t="s">
        <v>6963</v>
      </c>
    </row>
    <row r="6440" spans="1:13">
      <c r="A6440" t="s">
        <v>909</v>
      </c>
      <c r="B6440" t="s">
        <v>909</v>
      </c>
      <c r="C6440" t="s">
        <v>3033</v>
      </c>
      <c r="D6440" t="s">
        <v>152</v>
      </c>
      <c r="E6440" t="s">
        <v>254</v>
      </c>
      <c r="F6440" t="s">
        <v>20</v>
      </c>
      <c r="G6440" t="s">
        <v>47403</v>
      </c>
      <c r="H6440" t="s">
        <v>20745</v>
      </c>
      <c r="I6440" t="s">
        <v>47328</v>
      </c>
      <c r="J6440" t="s">
        <v>21472</v>
      </c>
      <c r="K6440" t="s">
        <v>372</v>
      </c>
      <c r="L6440" t="s">
        <v>2492</v>
      </c>
      <c r="M6440" t="s">
        <v>47404</v>
      </c>
    </row>
    <row r="6441" spans="1:13">
      <c r="A6441" t="s">
        <v>909</v>
      </c>
      <c r="B6441" t="s">
        <v>909</v>
      </c>
      <c r="C6441" t="s">
        <v>3033</v>
      </c>
      <c r="D6441" t="s">
        <v>152</v>
      </c>
      <c r="E6441" t="s">
        <v>197</v>
      </c>
      <c r="F6441" t="s">
        <v>3</v>
      </c>
      <c r="G6441" t="s">
        <v>47405</v>
      </c>
      <c r="H6441" t="s">
        <v>21113</v>
      </c>
      <c r="I6441" t="s">
        <v>47406</v>
      </c>
      <c r="J6441" t="s">
        <v>20937</v>
      </c>
      <c r="K6441" t="s">
        <v>47342</v>
      </c>
      <c r="L6441" t="s">
        <v>47407</v>
      </c>
      <c r="M6441" t="s">
        <v>47408</v>
      </c>
    </row>
    <row r="6442" spans="1:13">
      <c r="A6442" t="s">
        <v>909</v>
      </c>
      <c r="B6442" t="s">
        <v>909</v>
      </c>
      <c r="C6442" t="s">
        <v>3033</v>
      </c>
      <c r="D6442" t="s">
        <v>152</v>
      </c>
      <c r="E6442" t="s">
        <v>197</v>
      </c>
      <c r="F6442" t="s">
        <v>10</v>
      </c>
      <c r="G6442" t="s">
        <v>47409</v>
      </c>
      <c r="H6442" t="s">
        <v>20885</v>
      </c>
      <c r="I6442" t="s">
        <v>47410</v>
      </c>
      <c r="J6442" t="s">
        <v>21102</v>
      </c>
      <c r="K6442" t="s">
        <v>30817</v>
      </c>
      <c r="L6442" t="s">
        <v>47411</v>
      </c>
      <c r="M6442" t="s">
        <v>47412</v>
      </c>
    </row>
    <row r="6443" spans="1:13">
      <c r="A6443" t="s">
        <v>909</v>
      </c>
      <c r="B6443" t="s">
        <v>909</v>
      </c>
      <c r="C6443" t="s">
        <v>3033</v>
      </c>
      <c r="D6443" t="s">
        <v>152</v>
      </c>
      <c r="E6443" t="s">
        <v>197</v>
      </c>
      <c r="F6443" t="s">
        <v>2</v>
      </c>
      <c r="G6443" t="s">
        <v>47413</v>
      </c>
      <c r="H6443" t="s">
        <v>20915</v>
      </c>
      <c r="I6443" t="s">
        <v>47358</v>
      </c>
      <c r="J6443" t="s">
        <v>20745</v>
      </c>
      <c r="K6443" t="s">
        <v>1186</v>
      </c>
      <c r="L6443" t="s">
        <v>47359</v>
      </c>
      <c r="M6443" t="s">
        <v>28475</v>
      </c>
    </row>
    <row r="6444" spans="1:13">
      <c r="A6444" t="s">
        <v>909</v>
      </c>
      <c r="B6444" t="s">
        <v>909</v>
      </c>
      <c r="C6444" t="s">
        <v>3033</v>
      </c>
      <c r="D6444" t="s">
        <v>152</v>
      </c>
      <c r="E6444" t="s">
        <v>197</v>
      </c>
      <c r="F6444" t="s">
        <v>11</v>
      </c>
      <c r="G6444" t="s">
        <v>47414</v>
      </c>
      <c r="H6444" t="s">
        <v>20684</v>
      </c>
      <c r="I6444" t="s">
        <v>33815</v>
      </c>
      <c r="J6444" t="s">
        <v>20663</v>
      </c>
      <c r="K6444" t="s">
        <v>47329</v>
      </c>
      <c r="L6444" t="s">
        <v>4088</v>
      </c>
      <c r="M6444" t="s">
        <v>9276</v>
      </c>
    </row>
    <row r="6445" spans="1:13">
      <c r="A6445" t="s">
        <v>909</v>
      </c>
      <c r="B6445" t="s">
        <v>909</v>
      </c>
      <c r="C6445" t="s">
        <v>3033</v>
      </c>
      <c r="D6445" t="s">
        <v>152</v>
      </c>
      <c r="E6445" t="s">
        <v>197</v>
      </c>
      <c r="F6445" t="s">
        <v>20</v>
      </c>
      <c r="G6445" t="s">
        <v>47415</v>
      </c>
      <c r="H6445" t="s">
        <v>20745</v>
      </c>
      <c r="I6445" t="s">
        <v>47328</v>
      </c>
      <c r="J6445" t="s">
        <v>20663</v>
      </c>
      <c r="K6445" t="s">
        <v>47329</v>
      </c>
      <c r="L6445" t="s">
        <v>2492</v>
      </c>
      <c r="M6445" t="s">
        <v>1351</v>
      </c>
    </row>
    <row r="6446" spans="1:13">
      <c r="A6446" t="s">
        <v>909</v>
      </c>
      <c r="B6446" t="s">
        <v>909</v>
      </c>
      <c r="C6446" t="s">
        <v>3033</v>
      </c>
      <c r="D6446" t="s">
        <v>152</v>
      </c>
      <c r="E6446" t="s">
        <v>269</v>
      </c>
      <c r="F6446" t="s">
        <v>3</v>
      </c>
      <c r="G6446" t="s">
        <v>47416</v>
      </c>
      <c r="H6446" t="s">
        <v>21117</v>
      </c>
      <c r="I6446" t="s">
        <v>47417</v>
      </c>
      <c r="J6446" t="s">
        <v>21116</v>
      </c>
      <c r="K6446" t="s">
        <v>25432</v>
      </c>
      <c r="L6446" t="s">
        <v>47418</v>
      </c>
      <c r="M6446" t="s">
        <v>47419</v>
      </c>
    </row>
    <row r="6447" spans="1:13">
      <c r="A6447" t="s">
        <v>909</v>
      </c>
      <c r="B6447" t="s">
        <v>909</v>
      </c>
      <c r="C6447" t="s">
        <v>3033</v>
      </c>
      <c r="D6447" t="s">
        <v>152</v>
      </c>
      <c r="E6447" t="s">
        <v>269</v>
      </c>
      <c r="F6447" t="s">
        <v>10</v>
      </c>
      <c r="G6447" t="s">
        <v>47420</v>
      </c>
      <c r="H6447" t="s">
        <v>20939</v>
      </c>
      <c r="I6447" t="s">
        <v>4919</v>
      </c>
      <c r="J6447" t="s">
        <v>20860</v>
      </c>
      <c r="K6447" t="s">
        <v>43913</v>
      </c>
      <c r="L6447" t="s">
        <v>47421</v>
      </c>
      <c r="M6447" t="s">
        <v>29379</v>
      </c>
    </row>
    <row r="6448" spans="1:13">
      <c r="A6448" t="s">
        <v>909</v>
      </c>
      <c r="B6448" t="s">
        <v>909</v>
      </c>
      <c r="C6448" t="s">
        <v>3033</v>
      </c>
      <c r="D6448" t="s">
        <v>152</v>
      </c>
      <c r="E6448" t="s">
        <v>269</v>
      </c>
      <c r="F6448" t="s">
        <v>2</v>
      </c>
      <c r="G6448" t="s">
        <v>47422</v>
      </c>
      <c r="H6448" t="s">
        <v>20784</v>
      </c>
      <c r="I6448" t="s">
        <v>47423</v>
      </c>
      <c r="J6448" t="s">
        <v>20705</v>
      </c>
      <c r="K6448" t="s">
        <v>47324</v>
      </c>
      <c r="L6448" t="s">
        <v>47424</v>
      </c>
      <c r="M6448" t="s">
        <v>6862</v>
      </c>
    </row>
    <row r="6449" spans="1:13">
      <c r="A6449" t="s">
        <v>909</v>
      </c>
      <c r="B6449" t="s">
        <v>909</v>
      </c>
      <c r="C6449" t="s">
        <v>3033</v>
      </c>
      <c r="D6449" t="s">
        <v>152</v>
      </c>
      <c r="E6449" t="s">
        <v>269</v>
      </c>
      <c r="F6449" t="s">
        <v>11</v>
      </c>
      <c r="G6449" t="s">
        <v>47425</v>
      </c>
      <c r="H6449" t="s">
        <v>20684</v>
      </c>
      <c r="I6449" t="s">
        <v>33815</v>
      </c>
      <c r="J6449" t="s">
        <v>21472</v>
      </c>
      <c r="K6449" t="s">
        <v>372</v>
      </c>
      <c r="L6449" t="s">
        <v>4088</v>
      </c>
      <c r="M6449" t="s">
        <v>11219</v>
      </c>
    </row>
    <row r="6450" spans="1:13">
      <c r="A6450" t="s">
        <v>909</v>
      </c>
      <c r="B6450" t="s">
        <v>909</v>
      </c>
      <c r="C6450" t="s">
        <v>3033</v>
      </c>
      <c r="D6450" t="s">
        <v>152</v>
      </c>
      <c r="E6450" t="s">
        <v>269</v>
      </c>
      <c r="F6450" t="s">
        <v>20</v>
      </c>
      <c r="G6450" t="s">
        <v>47426</v>
      </c>
      <c r="H6450" t="s">
        <v>20684</v>
      </c>
      <c r="I6450" t="s">
        <v>33815</v>
      </c>
      <c r="J6450" t="s">
        <v>20663</v>
      </c>
      <c r="K6450" t="s">
        <v>47329</v>
      </c>
      <c r="L6450" t="s">
        <v>4481</v>
      </c>
      <c r="M6450" t="s">
        <v>11219</v>
      </c>
    </row>
    <row r="6451" spans="1:13">
      <c r="A6451" t="s">
        <v>909</v>
      </c>
      <c r="B6451" t="s">
        <v>909</v>
      </c>
      <c r="C6451" t="s">
        <v>3033</v>
      </c>
      <c r="D6451" t="s">
        <v>153</v>
      </c>
      <c r="E6451" t="s">
        <v>277</v>
      </c>
      <c r="F6451" t="s">
        <v>3</v>
      </c>
      <c r="G6451" t="s">
        <v>47427</v>
      </c>
      <c r="H6451" t="s">
        <v>20879</v>
      </c>
      <c r="I6451" t="s">
        <v>47428</v>
      </c>
      <c r="J6451" t="s">
        <v>20764</v>
      </c>
      <c r="K6451" t="s">
        <v>25442</v>
      </c>
      <c r="L6451" t="s">
        <v>47429</v>
      </c>
      <c r="M6451" t="s">
        <v>37253</v>
      </c>
    </row>
    <row r="6452" spans="1:13">
      <c r="A6452" t="s">
        <v>909</v>
      </c>
      <c r="B6452" t="s">
        <v>909</v>
      </c>
      <c r="C6452" t="s">
        <v>3033</v>
      </c>
      <c r="D6452" t="s">
        <v>153</v>
      </c>
      <c r="E6452" t="s">
        <v>277</v>
      </c>
      <c r="F6452" t="s">
        <v>10</v>
      </c>
      <c r="G6452" t="s">
        <v>47430</v>
      </c>
      <c r="H6452" t="s">
        <v>21034</v>
      </c>
      <c r="I6452" t="s">
        <v>47431</v>
      </c>
      <c r="J6452" t="s">
        <v>21150</v>
      </c>
      <c r="K6452" t="s">
        <v>47432</v>
      </c>
      <c r="L6452" t="s">
        <v>47433</v>
      </c>
      <c r="M6452" t="s">
        <v>34819</v>
      </c>
    </row>
    <row r="6453" spans="1:13">
      <c r="A6453" t="s">
        <v>909</v>
      </c>
      <c r="B6453" t="s">
        <v>909</v>
      </c>
      <c r="C6453" t="s">
        <v>3033</v>
      </c>
      <c r="D6453" t="s">
        <v>153</v>
      </c>
      <c r="E6453" t="s">
        <v>277</v>
      </c>
      <c r="F6453" t="s">
        <v>2</v>
      </c>
      <c r="G6453" t="s">
        <v>47434</v>
      </c>
      <c r="H6453" t="s">
        <v>20810</v>
      </c>
      <c r="I6453" t="s">
        <v>47435</v>
      </c>
      <c r="J6453" t="s">
        <v>20937</v>
      </c>
      <c r="K6453" t="s">
        <v>47342</v>
      </c>
      <c r="L6453" t="s">
        <v>9621</v>
      </c>
      <c r="M6453" t="s">
        <v>47436</v>
      </c>
    </row>
    <row r="6454" spans="1:13">
      <c r="A6454" t="s">
        <v>909</v>
      </c>
      <c r="B6454" t="s">
        <v>909</v>
      </c>
      <c r="C6454" t="s">
        <v>3033</v>
      </c>
      <c r="D6454" t="s">
        <v>153</v>
      </c>
      <c r="E6454" t="s">
        <v>277</v>
      </c>
      <c r="F6454" t="s">
        <v>4</v>
      </c>
      <c r="G6454" t="s">
        <v>47437</v>
      </c>
      <c r="H6454" t="s">
        <v>20932</v>
      </c>
      <c r="I6454" t="s">
        <v>47438</v>
      </c>
      <c r="J6454" t="s">
        <v>20705</v>
      </c>
      <c r="K6454" t="s">
        <v>47324</v>
      </c>
      <c r="L6454" t="s">
        <v>6240</v>
      </c>
      <c r="M6454" t="s">
        <v>37428</v>
      </c>
    </row>
    <row r="6455" spans="1:13">
      <c r="A6455" t="s">
        <v>909</v>
      </c>
      <c r="B6455" t="s">
        <v>909</v>
      </c>
      <c r="C6455" t="s">
        <v>3033</v>
      </c>
      <c r="D6455" t="s">
        <v>153</v>
      </c>
      <c r="E6455" t="s">
        <v>277</v>
      </c>
      <c r="F6455" t="s">
        <v>11</v>
      </c>
      <c r="G6455" t="s">
        <v>47439</v>
      </c>
      <c r="H6455" t="s">
        <v>20764</v>
      </c>
      <c r="I6455" t="s">
        <v>47326</v>
      </c>
      <c r="J6455" t="s">
        <v>21472</v>
      </c>
      <c r="K6455" t="s">
        <v>372</v>
      </c>
      <c r="L6455" t="s">
        <v>375</v>
      </c>
      <c r="M6455" t="s">
        <v>47440</v>
      </c>
    </row>
    <row r="6456" spans="1:13">
      <c r="A6456" t="s">
        <v>909</v>
      </c>
      <c r="B6456" t="s">
        <v>909</v>
      </c>
      <c r="C6456" t="s">
        <v>3033</v>
      </c>
      <c r="D6456" t="s">
        <v>153</v>
      </c>
      <c r="E6456" t="s">
        <v>277</v>
      </c>
      <c r="F6456" t="s">
        <v>20</v>
      </c>
      <c r="G6456" t="s">
        <v>47441</v>
      </c>
      <c r="H6456" t="s">
        <v>20764</v>
      </c>
      <c r="I6456" t="s">
        <v>47326</v>
      </c>
      <c r="J6456" t="s">
        <v>20663</v>
      </c>
      <c r="K6456" t="s">
        <v>47329</v>
      </c>
      <c r="L6456" t="s">
        <v>3363</v>
      </c>
      <c r="M6456" t="s">
        <v>47440</v>
      </c>
    </row>
    <row r="6457" spans="1:13">
      <c r="A6457" t="s">
        <v>909</v>
      </c>
      <c r="B6457" t="s">
        <v>909</v>
      </c>
      <c r="C6457" t="s">
        <v>3033</v>
      </c>
      <c r="D6457" t="s">
        <v>153</v>
      </c>
      <c r="E6457" t="s">
        <v>188</v>
      </c>
      <c r="F6457" t="s">
        <v>3</v>
      </c>
      <c r="G6457" t="s">
        <v>47442</v>
      </c>
      <c r="H6457" t="s">
        <v>21138</v>
      </c>
      <c r="I6457" t="s">
        <v>47443</v>
      </c>
      <c r="J6457" t="s">
        <v>20937</v>
      </c>
      <c r="K6457" t="s">
        <v>47342</v>
      </c>
      <c r="L6457" t="s">
        <v>21528</v>
      </c>
      <c r="M6457" t="s">
        <v>47444</v>
      </c>
    </row>
    <row r="6458" spans="1:13">
      <c r="A6458" t="s">
        <v>909</v>
      </c>
      <c r="B6458" t="s">
        <v>909</v>
      </c>
      <c r="C6458" t="s">
        <v>3033</v>
      </c>
      <c r="D6458" t="s">
        <v>153</v>
      </c>
      <c r="E6458" t="s">
        <v>188</v>
      </c>
      <c r="F6458" t="s">
        <v>10</v>
      </c>
      <c r="G6458" t="s">
        <v>47445</v>
      </c>
      <c r="H6458" t="s">
        <v>21314</v>
      </c>
      <c r="I6458" t="s">
        <v>47446</v>
      </c>
      <c r="J6458" t="s">
        <v>21322</v>
      </c>
      <c r="K6458" t="s">
        <v>40467</v>
      </c>
      <c r="L6458" t="s">
        <v>47447</v>
      </c>
      <c r="M6458" t="s">
        <v>47448</v>
      </c>
    </row>
    <row r="6459" spans="1:13">
      <c r="A6459" t="s">
        <v>909</v>
      </c>
      <c r="B6459" t="s">
        <v>909</v>
      </c>
      <c r="C6459" t="s">
        <v>3033</v>
      </c>
      <c r="D6459" t="s">
        <v>153</v>
      </c>
      <c r="E6459" t="s">
        <v>188</v>
      </c>
      <c r="F6459" t="s">
        <v>2</v>
      </c>
      <c r="G6459" t="s">
        <v>47449</v>
      </c>
      <c r="H6459" t="s">
        <v>21102</v>
      </c>
      <c r="I6459" t="s">
        <v>47450</v>
      </c>
      <c r="J6459" t="s">
        <v>20967</v>
      </c>
      <c r="K6459" t="s">
        <v>47451</v>
      </c>
      <c r="L6459" t="s">
        <v>47452</v>
      </c>
      <c r="M6459" t="s">
        <v>47453</v>
      </c>
    </row>
    <row r="6460" spans="1:13">
      <c r="A6460" t="s">
        <v>909</v>
      </c>
      <c r="B6460" t="s">
        <v>909</v>
      </c>
      <c r="C6460" t="s">
        <v>3033</v>
      </c>
      <c r="D6460" t="s">
        <v>153</v>
      </c>
      <c r="E6460" t="s">
        <v>188</v>
      </c>
      <c r="F6460" t="s">
        <v>4</v>
      </c>
      <c r="G6460" t="s">
        <v>47454</v>
      </c>
      <c r="H6460" t="s">
        <v>20684</v>
      </c>
      <c r="I6460" t="s">
        <v>33815</v>
      </c>
      <c r="J6460" t="s">
        <v>20663</v>
      </c>
      <c r="K6460" t="s">
        <v>47329</v>
      </c>
      <c r="L6460" t="s">
        <v>11503</v>
      </c>
      <c r="M6460" t="s">
        <v>10824</v>
      </c>
    </row>
    <row r="6461" spans="1:13">
      <c r="A6461" t="s">
        <v>909</v>
      </c>
      <c r="B6461" t="s">
        <v>909</v>
      </c>
      <c r="C6461" t="s">
        <v>3033</v>
      </c>
      <c r="D6461" t="s">
        <v>153</v>
      </c>
      <c r="E6461" t="s">
        <v>188</v>
      </c>
      <c r="F6461" t="s">
        <v>11</v>
      </c>
      <c r="G6461" t="s">
        <v>47455</v>
      </c>
      <c r="H6461" t="s">
        <v>20745</v>
      </c>
      <c r="I6461" t="s">
        <v>47328</v>
      </c>
      <c r="J6461" t="s">
        <v>21472</v>
      </c>
      <c r="K6461" t="s">
        <v>372</v>
      </c>
      <c r="L6461" t="s">
        <v>2697</v>
      </c>
      <c r="M6461" t="s">
        <v>30953</v>
      </c>
    </row>
    <row r="6462" spans="1:13">
      <c r="A6462" t="s">
        <v>909</v>
      </c>
      <c r="B6462" t="s">
        <v>909</v>
      </c>
      <c r="C6462" t="s">
        <v>3033</v>
      </c>
      <c r="D6462" t="s">
        <v>153</v>
      </c>
      <c r="E6462" t="s">
        <v>188</v>
      </c>
      <c r="F6462" t="s">
        <v>20</v>
      </c>
      <c r="G6462" t="s">
        <v>47456</v>
      </c>
      <c r="H6462" t="s">
        <v>20705</v>
      </c>
      <c r="I6462" t="s">
        <v>47347</v>
      </c>
      <c r="J6462" t="s">
        <v>21472</v>
      </c>
      <c r="K6462" t="s">
        <v>372</v>
      </c>
      <c r="L6462" t="s">
        <v>5283</v>
      </c>
      <c r="M6462" t="s">
        <v>10834</v>
      </c>
    </row>
    <row r="6463" spans="1:13">
      <c r="A6463" t="s">
        <v>909</v>
      </c>
      <c r="B6463" t="s">
        <v>909</v>
      </c>
      <c r="C6463" t="s">
        <v>3033</v>
      </c>
      <c r="D6463" t="s">
        <v>153</v>
      </c>
      <c r="E6463" t="s">
        <v>292</v>
      </c>
      <c r="F6463" t="s">
        <v>3</v>
      </c>
      <c r="G6463" t="s">
        <v>47457</v>
      </c>
      <c r="H6463" t="s">
        <v>21228</v>
      </c>
      <c r="I6463" t="s">
        <v>47389</v>
      </c>
      <c r="J6463" t="s">
        <v>21102</v>
      </c>
      <c r="K6463" t="s">
        <v>30817</v>
      </c>
      <c r="L6463" t="s">
        <v>47391</v>
      </c>
      <c r="M6463" t="s">
        <v>47458</v>
      </c>
    </row>
    <row r="6464" spans="1:13">
      <c r="A6464" t="s">
        <v>909</v>
      </c>
      <c r="B6464" t="s">
        <v>909</v>
      </c>
      <c r="C6464" t="s">
        <v>3033</v>
      </c>
      <c r="D6464" t="s">
        <v>153</v>
      </c>
      <c r="E6464" t="s">
        <v>292</v>
      </c>
      <c r="F6464" t="s">
        <v>10</v>
      </c>
      <c r="G6464" t="s">
        <v>47459</v>
      </c>
      <c r="H6464" t="s">
        <v>21518</v>
      </c>
      <c r="I6464" t="s">
        <v>47320</v>
      </c>
      <c r="J6464" t="s">
        <v>20972</v>
      </c>
      <c r="K6464" t="s">
        <v>47460</v>
      </c>
      <c r="L6464" t="s">
        <v>47461</v>
      </c>
      <c r="M6464" t="s">
        <v>45420</v>
      </c>
    </row>
    <row r="6465" spans="1:13">
      <c r="A6465" t="s">
        <v>909</v>
      </c>
      <c r="B6465" t="s">
        <v>909</v>
      </c>
      <c r="C6465" t="s">
        <v>3033</v>
      </c>
      <c r="D6465" t="s">
        <v>153</v>
      </c>
      <c r="E6465" t="s">
        <v>292</v>
      </c>
      <c r="F6465" t="s">
        <v>2</v>
      </c>
      <c r="G6465" t="s">
        <v>47462</v>
      </c>
      <c r="H6465" t="s">
        <v>21162</v>
      </c>
      <c r="I6465" t="s">
        <v>47364</v>
      </c>
      <c r="J6465" t="s">
        <v>20879</v>
      </c>
      <c r="K6465" t="s">
        <v>47463</v>
      </c>
      <c r="L6465" t="s">
        <v>47464</v>
      </c>
      <c r="M6465" t="s">
        <v>28376</v>
      </c>
    </row>
    <row r="6466" spans="1:13">
      <c r="A6466" t="s">
        <v>909</v>
      </c>
      <c r="B6466" t="s">
        <v>909</v>
      </c>
      <c r="C6466" t="s">
        <v>3033</v>
      </c>
      <c r="D6466" t="s">
        <v>153</v>
      </c>
      <c r="E6466" t="s">
        <v>292</v>
      </c>
      <c r="F6466" t="s">
        <v>20</v>
      </c>
      <c r="G6466" t="s">
        <v>47465</v>
      </c>
      <c r="H6466" t="s">
        <v>20705</v>
      </c>
      <c r="I6466" t="s">
        <v>47347</v>
      </c>
      <c r="J6466" t="s">
        <v>21472</v>
      </c>
      <c r="K6466" t="s">
        <v>372</v>
      </c>
      <c r="L6466" t="s">
        <v>5283</v>
      </c>
      <c r="M6466" t="s">
        <v>45220</v>
      </c>
    </row>
    <row r="6467" spans="1:13">
      <c r="A6467" t="s">
        <v>909</v>
      </c>
      <c r="B6467" t="s">
        <v>909</v>
      </c>
      <c r="C6467" t="s">
        <v>3033</v>
      </c>
      <c r="D6467" t="s">
        <v>153</v>
      </c>
      <c r="E6467" t="s">
        <v>300</v>
      </c>
      <c r="F6467" t="s">
        <v>3</v>
      </c>
      <c r="G6467" t="s">
        <v>47466</v>
      </c>
      <c r="H6467" t="s">
        <v>21152</v>
      </c>
      <c r="I6467" t="s">
        <v>47467</v>
      </c>
      <c r="J6467" t="s">
        <v>21085</v>
      </c>
      <c r="K6467" t="s">
        <v>30821</v>
      </c>
      <c r="L6467" t="s">
        <v>3583</v>
      </c>
      <c r="M6467" t="s">
        <v>29974</v>
      </c>
    </row>
    <row r="6468" spans="1:13">
      <c r="A6468" t="s">
        <v>909</v>
      </c>
      <c r="B6468" t="s">
        <v>909</v>
      </c>
      <c r="C6468" t="s">
        <v>3033</v>
      </c>
      <c r="D6468" t="s">
        <v>153</v>
      </c>
      <c r="E6468" t="s">
        <v>300</v>
      </c>
      <c r="F6468" t="s">
        <v>10</v>
      </c>
      <c r="G6468" t="s">
        <v>47468</v>
      </c>
      <c r="H6468" t="s">
        <v>21152</v>
      </c>
      <c r="I6468" t="s">
        <v>47467</v>
      </c>
      <c r="J6468" t="s">
        <v>20950</v>
      </c>
      <c r="K6468" t="s">
        <v>43911</v>
      </c>
      <c r="L6468" t="s">
        <v>47469</v>
      </c>
      <c r="M6468" t="s">
        <v>29974</v>
      </c>
    </row>
    <row r="6469" spans="1:13">
      <c r="A6469" t="s">
        <v>909</v>
      </c>
      <c r="B6469" t="s">
        <v>909</v>
      </c>
      <c r="C6469" t="s">
        <v>3033</v>
      </c>
      <c r="D6469" t="s">
        <v>153</v>
      </c>
      <c r="E6469" t="s">
        <v>300</v>
      </c>
      <c r="F6469" t="s">
        <v>2</v>
      </c>
      <c r="G6469" t="s">
        <v>47470</v>
      </c>
      <c r="H6469" t="s">
        <v>20745</v>
      </c>
      <c r="I6469" t="s">
        <v>47328</v>
      </c>
      <c r="J6469" t="s">
        <v>20684</v>
      </c>
      <c r="K6469" t="s">
        <v>47471</v>
      </c>
      <c r="L6469" t="s">
        <v>47472</v>
      </c>
      <c r="M6469" t="s">
        <v>10808</v>
      </c>
    </row>
    <row r="6470" spans="1:13">
      <c r="A6470" t="s">
        <v>909</v>
      </c>
      <c r="B6470" t="s">
        <v>909</v>
      </c>
      <c r="C6470" t="s">
        <v>3033</v>
      </c>
      <c r="D6470" t="s">
        <v>153</v>
      </c>
      <c r="E6470" t="s">
        <v>300</v>
      </c>
      <c r="F6470" t="s">
        <v>11</v>
      </c>
      <c r="G6470" t="s">
        <v>47473</v>
      </c>
      <c r="H6470" t="s">
        <v>20663</v>
      </c>
      <c r="I6470" t="s">
        <v>47345</v>
      </c>
      <c r="J6470" t="s">
        <v>20663</v>
      </c>
      <c r="K6470" t="s">
        <v>47329</v>
      </c>
      <c r="L6470" t="s">
        <v>3130</v>
      </c>
      <c r="M6470" t="s">
        <v>5128</v>
      </c>
    </row>
    <row r="6471" spans="1:13">
      <c r="A6471" t="s">
        <v>909</v>
      </c>
      <c r="B6471" t="s">
        <v>909</v>
      </c>
      <c r="C6471" t="s">
        <v>3033</v>
      </c>
      <c r="D6471" t="s">
        <v>153</v>
      </c>
      <c r="E6471" t="s">
        <v>300</v>
      </c>
      <c r="F6471" t="s">
        <v>20</v>
      </c>
      <c r="G6471" t="s">
        <v>47474</v>
      </c>
      <c r="H6471" t="s">
        <v>20725</v>
      </c>
      <c r="I6471" t="s">
        <v>47370</v>
      </c>
      <c r="J6471" t="s">
        <v>20684</v>
      </c>
      <c r="K6471" t="s">
        <v>47471</v>
      </c>
      <c r="L6471" t="s">
        <v>431</v>
      </c>
      <c r="M6471" t="s">
        <v>13977</v>
      </c>
    </row>
    <row r="6472" spans="1:13">
      <c r="A6472" t="s">
        <v>909</v>
      </c>
      <c r="B6472" t="s">
        <v>909</v>
      </c>
      <c r="C6472" t="s">
        <v>3033</v>
      </c>
      <c r="D6472" t="s">
        <v>154</v>
      </c>
      <c r="E6472" t="s">
        <v>277</v>
      </c>
      <c r="F6472" t="s">
        <v>3</v>
      </c>
      <c r="G6472" t="s">
        <v>47475</v>
      </c>
      <c r="H6472" t="s">
        <v>20967</v>
      </c>
      <c r="I6472" t="s">
        <v>47476</v>
      </c>
      <c r="J6472" t="s">
        <v>20879</v>
      </c>
      <c r="K6472" t="s">
        <v>47463</v>
      </c>
      <c r="L6472" t="s">
        <v>1355</v>
      </c>
      <c r="M6472" t="s">
        <v>47477</v>
      </c>
    </row>
    <row r="6473" spans="1:13">
      <c r="A6473" t="s">
        <v>909</v>
      </c>
      <c r="B6473" t="s">
        <v>909</v>
      </c>
      <c r="C6473" t="s">
        <v>3033</v>
      </c>
      <c r="D6473" t="s">
        <v>154</v>
      </c>
      <c r="E6473" t="s">
        <v>277</v>
      </c>
      <c r="F6473" t="s">
        <v>10</v>
      </c>
      <c r="G6473" t="s">
        <v>47478</v>
      </c>
      <c r="H6473" t="s">
        <v>21034</v>
      </c>
      <c r="I6473" t="s">
        <v>47431</v>
      </c>
      <c r="J6473" t="s">
        <v>21117</v>
      </c>
      <c r="K6473" t="s">
        <v>47479</v>
      </c>
      <c r="L6473" t="s">
        <v>47433</v>
      </c>
      <c r="M6473" t="s">
        <v>26476</v>
      </c>
    </row>
    <row r="6474" spans="1:13">
      <c r="A6474" t="s">
        <v>909</v>
      </c>
      <c r="B6474" t="s">
        <v>909</v>
      </c>
      <c r="C6474" t="s">
        <v>3033</v>
      </c>
      <c r="D6474" t="s">
        <v>154</v>
      </c>
      <c r="E6474" t="s">
        <v>277</v>
      </c>
      <c r="F6474" t="s">
        <v>2</v>
      </c>
      <c r="G6474" t="s">
        <v>47480</v>
      </c>
      <c r="H6474" t="s">
        <v>20827</v>
      </c>
      <c r="I6474" t="s">
        <v>47481</v>
      </c>
      <c r="J6474" t="s">
        <v>20974</v>
      </c>
      <c r="K6474" t="s">
        <v>47482</v>
      </c>
      <c r="L6474" t="s">
        <v>1908</v>
      </c>
      <c r="M6474" t="s">
        <v>47483</v>
      </c>
    </row>
    <row r="6475" spans="1:13">
      <c r="A6475" t="s">
        <v>909</v>
      </c>
      <c r="B6475" t="s">
        <v>909</v>
      </c>
      <c r="C6475" t="s">
        <v>3033</v>
      </c>
      <c r="D6475" t="s">
        <v>154</v>
      </c>
      <c r="E6475" t="s">
        <v>277</v>
      </c>
      <c r="F6475" t="s">
        <v>4</v>
      </c>
      <c r="G6475" t="s">
        <v>47484</v>
      </c>
      <c r="H6475" t="s">
        <v>20897</v>
      </c>
      <c r="I6475" t="s">
        <v>47485</v>
      </c>
      <c r="J6475" t="s">
        <v>20684</v>
      </c>
      <c r="K6475" t="s">
        <v>47471</v>
      </c>
      <c r="L6475" t="s">
        <v>3551</v>
      </c>
      <c r="M6475" t="s">
        <v>47486</v>
      </c>
    </row>
    <row r="6476" spans="1:13">
      <c r="A6476" t="s">
        <v>909</v>
      </c>
      <c r="B6476" t="s">
        <v>909</v>
      </c>
      <c r="C6476" t="s">
        <v>3033</v>
      </c>
      <c r="D6476" t="s">
        <v>154</v>
      </c>
      <c r="E6476" t="s">
        <v>277</v>
      </c>
      <c r="F6476" t="s">
        <v>11</v>
      </c>
      <c r="G6476" t="s">
        <v>47487</v>
      </c>
      <c r="H6476" t="s">
        <v>20764</v>
      </c>
      <c r="I6476" t="s">
        <v>47326</v>
      </c>
      <c r="J6476" t="s">
        <v>21472</v>
      </c>
      <c r="K6476" t="s">
        <v>372</v>
      </c>
      <c r="L6476" t="s">
        <v>375</v>
      </c>
      <c r="M6476" t="s">
        <v>13548</v>
      </c>
    </row>
    <row r="6477" spans="1:13">
      <c r="A6477" t="s">
        <v>909</v>
      </c>
      <c r="B6477" t="s">
        <v>909</v>
      </c>
      <c r="C6477" t="s">
        <v>3033</v>
      </c>
      <c r="D6477" t="s">
        <v>154</v>
      </c>
      <c r="E6477" t="s">
        <v>277</v>
      </c>
      <c r="F6477" t="s">
        <v>20</v>
      </c>
      <c r="G6477" t="s">
        <v>47488</v>
      </c>
      <c r="H6477" t="s">
        <v>20764</v>
      </c>
      <c r="I6477" t="s">
        <v>47326</v>
      </c>
      <c r="J6477" t="s">
        <v>20663</v>
      </c>
      <c r="K6477" t="s">
        <v>47329</v>
      </c>
      <c r="L6477" t="s">
        <v>3363</v>
      </c>
      <c r="M6477" t="s">
        <v>13548</v>
      </c>
    </row>
    <row r="6478" spans="1:13">
      <c r="A6478" t="s">
        <v>909</v>
      </c>
      <c r="B6478" t="s">
        <v>909</v>
      </c>
      <c r="C6478" t="s">
        <v>3033</v>
      </c>
      <c r="D6478" t="s">
        <v>154</v>
      </c>
      <c r="E6478" t="s">
        <v>315</v>
      </c>
      <c r="F6478" t="s">
        <v>3</v>
      </c>
      <c r="G6478" t="s">
        <v>47489</v>
      </c>
      <c r="H6478" t="s">
        <v>21150</v>
      </c>
      <c r="I6478" t="s">
        <v>34077</v>
      </c>
      <c r="J6478" t="s">
        <v>20967</v>
      </c>
      <c r="K6478" t="s">
        <v>47451</v>
      </c>
      <c r="L6478" t="s">
        <v>47490</v>
      </c>
      <c r="M6478" t="s">
        <v>26483</v>
      </c>
    </row>
    <row r="6479" spans="1:13">
      <c r="A6479" t="s">
        <v>909</v>
      </c>
      <c r="B6479" t="s">
        <v>909</v>
      </c>
      <c r="C6479" t="s">
        <v>3033</v>
      </c>
      <c r="D6479" t="s">
        <v>154</v>
      </c>
      <c r="E6479" t="s">
        <v>315</v>
      </c>
      <c r="F6479" t="s">
        <v>10</v>
      </c>
      <c r="G6479" t="s">
        <v>47491</v>
      </c>
      <c r="H6479" t="s">
        <v>21049</v>
      </c>
      <c r="I6479" t="s">
        <v>47492</v>
      </c>
      <c r="J6479" t="s">
        <v>21128</v>
      </c>
      <c r="K6479" t="s">
        <v>47493</v>
      </c>
      <c r="L6479" t="s">
        <v>5374</v>
      </c>
      <c r="M6479" t="s">
        <v>47494</v>
      </c>
    </row>
    <row r="6480" spans="1:13">
      <c r="A6480" t="s">
        <v>909</v>
      </c>
      <c r="B6480" t="s">
        <v>909</v>
      </c>
      <c r="C6480" t="s">
        <v>3033</v>
      </c>
      <c r="D6480" t="s">
        <v>154</v>
      </c>
      <c r="E6480" t="s">
        <v>315</v>
      </c>
      <c r="F6480" t="s">
        <v>2</v>
      </c>
      <c r="G6480" t="s">
        <v>47495</v>
      </c>
      <c r="H6480" t="s">
        <v>21186</v>
      </c>
      <c r="I6480" t="s">
        <v>47496</v>
      </c>
      <c r="J6480" t="s">
        <v>21031</v>
      </c>
      <c r="K6480" t="s">
        <v>47497</v>
      </c>
      <c r="L6480" t="s">
        <v>6615</v>
      </c>
      <c r="M6480" t="s">
        <v>26668</v>
      </c>
    </row>
    <row r="6481" spans="1:13">
      <c r="A6481" t="s">
        <v>909</v>
      </c>
      <c r="B6481" t="s">
        <v>909</v>
      </c>
      <c r="C6481" t="s">
        <v>3033</v>
      </c>
      <c r="D6481" t="s">
        <v>154</v>
      </c>
      <c r="E6481" t="s">
        <v>315</v>
      </c>
      <c r="F6481" t="s">
        <v>4</v>
      </c>
      <c r="G6481" t="s">
        <v>47498</v>
      </c>
      <c r="H6481" t="s">
        <v>20705</v>
      </c>
      <c r="I6481" t="s">
        <v>47347</v>
      </c>
      <c r="J6481" t="s">
        <v>20684</v>
      </c>
      <c r="K6481" t="s">
        <v>47471</v>
      </c>
      <c r="L6481" t="s">
        <v>4675</v>
      </c>
      <c r="M6481" t="s">
        <v>26489</v>
      </c>
    </row>
    <row r="6482" spans="1:13">
      <c r="A6482" t="s">
        <v>909</v>
      </c>
      <c r="B6482" t="s">
        <v>909</v>
      </c>
      <c r="C6482" t="s">
        <v>3033</v>
      </c>
      <c r="D6482" t="s">
        <v>154</v>
      </c>
      <c r="E6482" t="s">
        <v>315</v>
      </c>
      <c r="F6482" t="s">
        <v>11</v>
      </c>
      <c r="G6482" t="s">
        <v>47499</v>
      </c>
      <c r="H6482" t="s">
        <v>20705</v>
      </c>
      <c r="I6482" t="s">
        <v>47347</v>
      </c>
      <c r="J6482" t="s">
        <v>20663</v>
      </c>
      <c r="K6482" t="s">
        <v>47329</v>
      </c>
      <c r="L6482" t="s">
        <v>431</v>
      </c>
      <c r="M6482" t="s">
        <v>26489</v>
      </c>
    </row>
    <row r="6483" spans="1:13">
      <c r="A6483" t="s">
        <v>909</v>
      </c>
      <c r="B6483" t="s">
        <v>909</v>
      </c>
      <c r="C6483" t="s">
        <v>3033</v>
      </c>
      <c r="D6483" t="s">
        <v>154</v>
      </c>
      <c r="E6483" t="s">
        <v>315</v>
      </c>
      <c r="F6483" t="s">
        <v>20</v>
      </c>
      <c r="G6483" t="s">
        <v>47500</v>
      </c>
      <c r="H6483" t="s">
        <v>20705</v>
      </c>
      <c r="I6483" t="s">
        <v>47347</v>
      </c>
      <c r="J6483" t="s">
        <v>20663</v>
      </c>
      <c r="K6483" t="s">
        <v>47329</v>
      </c>
      <c r="L6483" t="s">
        <v>5283</v>
      </c>
      <c r="M6483" t="s">
        <v>26489</v>
      </c>
    </row>
    <row r="6484" spans="1:13">
      <c r="A6484" t="s">
        <v>909</v>
      </c>
      <c r="B6484" t="s">
        <v>909</v>
      </c>
      <c r="C6484" t="s">
        <v>3033</v>
      </c>
      <c r="D6484" t="s">
        <v>154</v>
      </c>
      <c r="E6484" t="s">
        <v>323</v>
      </c>
      <c r="F6484" t="s">
        <v>3</v>
      </c>
      <c r="G6484" t="s">
        <v>47501</v>
      </c>
      <c r="H6484" t="s">
        <v>21165</v>
      </c>
      <c r="I6484" t="s">
        <v>47502</v>
      </c>
      <c r="J6484" t="s">
        <v>21116</v>
      </c>
      <c r="K6484" t="s">
        <v>25432</v>
      </c>
      <c r="L6484" t="s">
        <v>47503</v>
      </c>
      <c r="M6484" t="s">
        <v>34634</v>
      </c>
    </row>
    <row r="6485" spans="1:13">
      <c r="A6485" t="s">
        <v>909</v>
      </c>
      <c r="B6485" t="s">
        <v>909</v>
      </c>
      <c r="C6485" t="s">
        <v>3033</v>
      </c>
      <c r="D6485" t="s">
        <v>154</v>
      </c>
      <c r="E6485" t="s">
        <v>323</v>
      </c>
      <c r="F6485" t="s">
        <v>10</v>
      </c>
      <c r="G6485" t="s">
        <v>47504</v>
      </c>
      <c r="H6485" t="s">
        <v>21257</v>
      </c>
      <c r="I6485" t="s">
        <v>47505</v>
      </c>
      <c r="J6485" t="s">
        <v>20829</v>
      </c>
      <c r="K6485" t="s">
        <v>47506</v>
      </c>
      <c r="L6485" t="s">
        <v>47507</v>
      </c>
      <c r="M6485" t="s">
        <v>47508</v>
      </c>
    </row>
    <row r="6486" spans="1:13">
      <c r="A6486" t="s">
        <v>909</v>
      </c>
      <c r="B6486" t="s">
        <v>909</v>
      </c>
      <c r="C6486" t="s">
        <v>3033</v>
      </c>
      <c r="D6486" t="s">
        <v>154</v>
      </c>
      <c r="E6486" t="s">
        <v>323</v>
      </c>
      <c r="F6486" t="s">
        <v>2</v>
      </c>
      <c r="G6486" t="s">
        <v>47509</v>
      </c>
      <c r="H6486" t="s">
        <v>21085</v>
      </c>
      <c r="I6486" t="s">
        <v>47510</v>
      </c>
      <c r="J6486" t="s">
        <v>20764</v>
      </c>
      <c r="K6486" t="s">
        <v>25442</v>
      </c>
      <c r="L6486" t="s">
        <v>47511</v>
      </c>
      <c r="M6486" t="s">
        <v>47512</v>
      </c>
    </row>
    <row r="6487" spans="1:13">
      <c r="A6487" t="s">
        <v>909</v>
      </c>
      <c r="B6487" t="s">
        <v>909</v>
      </c>
      <c r="C6487" t="s">
        <v>3033</v>
      </c>
      <c r="D6487" t="s">
        <v>154</v>
      </c>
      <c r="E6487" t="s">
        <v>323</v>
      </c>
      <c r="F6487" t="s">
        <v>4</v>
      </c>
      <c r="G6487" t="s">
        <v>47513</v>
      </c>
      <c r="H6487" t="s">
        <v>20663</v>
      </c>
      <c r="I6487" t="s">
        <v>47345</v>
      </c>
      <c r="J6487" t="s">
        <v>21472</v>
      </c>
      <c r="K6487" t="s">
        <v>372</v>
      </c>
      <c r="L6487" t="s">
        <v>11457</v>
      </c>
      <c r="M6487" t="s">
        <v>11628</v>
      </c>
    </row>
    <row r="6488" spans="1:13">
      <c r="A6488" t="s">
        <v>909</v>
      </c>
      <c r="B6488" t="s">
        <v>909</v>
      </c>
      <c r="C6488" t="s">
        <v>3033</v>
      </c>
      <c r="D6488" t="s">
        <v>154</v>
      </c>
      <c r="E6488" t="s">
        <v>323</v>
      </c>
      <c r="F6488" t="s">
        <v>11</v>
      </c>
      <c r="G6488" t="s">
        <v>47514</v>
      </c>
      <c r="H6488" t="s">
        <v>20663</v>
      </c>
      <c r="I6488" t="s">
        <v>47345</v>
      </c>
      <c r="J6488" t="s">
        <v>21472</v>
      </c>
      <c r="K6488" t="s">
        <v>372</v>
      </c>
      <c r="L6488" t="s">
        <v>3130</v>
      </c>
      <c r="M6488" t="s">
        <v>11628</v>
      </c>
    </row>
    <row r="6489" spans="1:13">
      <c r="A6489" t="s">
        <v>909</v>
      </c>
      <c r="B6489" t="s">
        <v>909</v>
      </c>
      <c r="C6489" t="s">
        <v>3033</v>
      </c>
      <c r="D6489" t="s">
        <v>154</v>
      </c>
      <c r="E6489" t="s">
        <v>323</v>
      </c>
      <c r="F6489" t="s">
        <v>20</v>
      </c>
      <c r="G6489" t="s">
        <v>47515</v>
      </c>
      <c r="H6489" t="s">
        <v>20725</v>
      </c>
      <c r="I6489" t="s">
        <v>47370</v>
      </c>
      <c r="J6489" t="s">
        <v>20663</v>
      </c>
      <c r="K6489" t="s">
        <v>47329</v>
      </c>
      <c r="L6489" t="s">
        <v>431</v>
      </c>
      <c r="M6489" t="s">
        <v>47516</v>
      </c>
    </row>
    <row r="6490" spans="1:13">
      <c r="A6490" t="s">
        <v>909</v>
      </c>
      <c r="B6490" t="s">
        <v>909</v>
      </c>
      <c r="C6490" t="s">
        <v>3033</v>
      </c>
      <c r="D6490" t="s">
        <v>154</v>
      </c>
      <c r="E6490" t="s">
        <v>331</v>
      </c>
      <c r="F6490" t="s">
        <v>3</v>
      </c>
      <c r="G6490" t="s">
        <v>47517</v>
      </c>
      <c r="H6490" t="s">
        <v>21020</v>
      </c>
      <c r="I6490" t="s">
        <v>47518</v>
      </c>
      <c r="J6490" t="s">
        <v>21019</v>
      </c>
      <c r="K6490" t="s">
        <v>47519</v>
      </c>
      <c r="L6490" t="s">
        <v>1954</v>
      </c>
      <c r="M6490" t="s">
        <v>29385</v>
      </c>
    </row>
    <row r="6491" spans="1:13">
      <c r="A6491" t="s">
        <v>909</v>
      </c>
      <c r="B6491" t="s">
        <v>909</v>
      </c>
      <c r="C6491" t="s">
        <v>3033</v>
      </c>
      <c r="D6491" t="s">
        <v>154</v>
      </c>
      <c r="E6491" t="s">
        <v>331</v>
      </c>
      <c r="F6491" t="s">
        <v>10</v>
      </c>
      <c r="G6491" t="s">
        <v>47520</v>
      </c>
      <c r="H6491" t="s">
        <v>21165</v>
      </c>
      <c r="I6491" t="s">
        <v>47502</v>
      </c>
      <c r="J6491" t="s">
        <v>20932</v>
      </c>
      <c r="K6491" t="s">
        <v>8454</v>
      </c>
      <c r="L6491" t="s">
        <v>47521</v>
      </c>
      <c r="M6491" t="s">
        <v>47522</v>
      </c>
    </row>
    <row r="6492" spans="1:13">
      <c r="A6492" t="s">
        <v>909</v>
      </c>
      <c r="B6492" t="s">
        <v>909</v>
      </c>
      <c r="C6492" t="s">
        <v>3033</v>
      </c>
      <c r="D6492" t="s">
        <v>154</v>
      </c>
      <c r="E6492" t="s">
        <v>331</v>
      </c>
      <c r="F6492" t="s">
        <v>2</v>
      </c>
      <c r="G6492" t="s">
        <v>47523</v>
      </c>
      <c r="H6492" t="s">
        <v>20745</v>
      </c>
      <c r="I6492" t="s">
        <v>47328</v>
      </c>
      <c r="J6492" t="s">
        <v>20684</v>
      </c>
      <c r="K6492" t="s">
        <v>47471</v>
      </c>
      <c r="L6492" t="s">
        <v>47472</v>
      </c>
      <c r="M6492" t="s">
        <v>13729</v>
      </c>
    </row>
    <row r="6493" spans="1:13">
      <c r="A6493" t="s">
        <v>909</v>
      </c>
      <c r="B6493" t="s">
        <v>909</v>
      </c>
      <c r="C6493" t="s">
        <v>3033</v>
      </c>
      <c r="D6493" t="s">
        <v>154</v>
      </c>
      <c r="E6493" t="s">
        <v>331</v>
      </c>
      <c r="F6493" t="s">
        <v>11</v>
      </c>
      <c r="G6493" t="s">
        <v>47524</v>
      </c>
      <c r="H6493" t="s">
        <v>20684</v>
      </c>
      <c r="I6493" t="s">
        <v>33815</v>
      </c>
      <c r="J6493" t="s">
        <v>21472</v>
      </c>
      <c r="K6493" t="s">
        <v>372</v>
      </c>
      <c r="L6493" t="s">
        <v>4088</v>
      </c>
      <c r="M6493" t="s">
        <v>13721</v>
      </c>
    </row>
    <row r="6494" spans="1:13">
      <c r="A6494" t="s">
        <v>909</v>
      </c>
      <c r="B6494" t="s">
        <v>909</v>
      </c>
      <c r="C6494" t="s">
        <v>3033</v>
      </c>
      <c r="D6494" t="s">
        <v>154</v>
      </c>
      <c r="E6494" t="s">
        <v>331</v>
      </c>
      <c r="F6494" t="s">
        <v>20</v>
      </c>
      <c r="G6494" t="s">
        <v>47525</v>
      </c>
      <c r="H6494" t="s">
        <v>20705</v>
      </c>
      <c r="I6494" t="s">
        <v>47347</v>
      </c>
      <c r="J6494" t="s">
        <v>21472</v>
      </c>
      <c r="K6494" t="s">
        <v>372</v>
      </c>
      <c r="L6494" t="s">
        <v>5283</v>
      </c>
      <c r="M6494" t="s">
        <v>10604</v>
      </c>
    </row>
    <row r="6495" spans="1:13">
      <c r="A6495" t="s">
        <v>909</v>
      </c>
      <c r="B6495" t="s">
        <v>909</v>
      </c>
      <c r="C6495" t="s">
        <v>3033</v>
      </c>
      <c r="D6495" t="s">
        <v>155</v>
      </c>
      <c r="E6495" t="s">
        <v>339</v>
      </c>
      <c r="F6495" t="s">
        <v>3</v>
      </c>
      <c r="G6495" t="s">
        <v>47526</v>
      </c>
      <c r="H6495" t="s">
        <v>21031</v>
      </c>
      <c r="I6495" t="s">
        <v>47368</v>
      </c>
      <c r="J6495" t="s">
        <v>20915</v>
      </c>
      <c r="K6495" t="s">
        <v>25435</v>
      </c>
      <c r="L6495" t="s">
        <v>4675</v>
      </c>
      <c r="M6495" t="s">
        <v>47527</v>
      </c>
    </row>
    <row r="6496" spans="1:13">
      <c r="A6496" t="s">
        <v>909</v>
      </c>
      <c r="B6496" t="s">
        <v>909</v>
      </c>
      <c r="C6496" t="s">
        <v>3033</v>
      </c>
      <c r="D6496" t="s">
        <v>155</v>
      </c>
      <c r="E6496" t="s">
        <v>339</v>
      </c>
      <c r="F6496" t="s">
        <v>10</v>
      </c>
      <c r="G6496" t="s">
        <v>47528</v>
      </c>
      <c r="H6496" t="s">
        <v>20862</v>
      </c>
      <c r="I6496" t="s">
        <v>47529</v>
      </c>
      <c r="J6496" t="s">
        <v>21004</v>
      </c>
      <c r="K6496" t="s">
        <v>47530</v>
      </c>
      <c r="L6496" t="s">
        <v>47531</v>
      </c>
      <c r="M6496" t="s">
        <v>47532</v>
      </c>
    </row>
    <row r="6497" spans="1:13">
      <c r="A6497" t="s">
        <v>909</v>
      </c>
      <c r="B6497" t="s">
        <v>909</v>
      </c>
      <c r="C6497" t="s">
        <v>3033</v>
      </c>
      <c r="D6497" t="s">
        <v>155</v>
      </c>
      <c r="E6497" t="s">
        <v>339</v>
      </c>
      <c r="F6497" t="s">
        <v>2</v>
      </c>
      <c r="G6497" t="s">
        <v>47533</v>
      </c>
      <c r="H6497" t="s">
        <v>21258</v>
      </c>
      <c r="I6497" t="s">
        <v>47534</v>
      </c>
      <c r="J6497" t="s">
        <v>21113</v>
      </c>
      <c r="K6497" t="s">
        <v>47535</v>
      </c>
      <c r="L6497" t="s">
        <v>47536</v>
      </c>
      <c r="M6497" t="s">
        <v>47537</v>
      </c>
    </row>
    <row r="6498" spans="1:13">
      <c r="A6498" t="s">
        <v>909</v>
      </c>
      <c r="B6498" t="s">
        <v>909</v>
      </c>
      <c r="C6498" t="s">
        <v>3033</v>
      </c>
      <c r="D6498" t="s">
        <v>155</v>
      </c>
      <c r="E6498" t="s">
        <v>339</v>
      </c>
      <c r="F6498" t="s">
        <v>4</v>
      </c>
      <c r="G6498" t="s">
        <v>47538</v>
      </c>
      <c r="H6498" t="s">
        <v>20932</v>
      </c>
      <c r="I6498" t="s">
        <v>47438</v>
      </c>
      <c r="J6498" t="s">
        <v>20705</v>
      </c>
      <c r="K6498" t="s">
        <v>47324</v>
      </c>
      <c r="L6498" t="s">
        <v>6240</v>
      </c>
      <c r="M6498" t="s">
        <v>9423</v>
      </c>
    </row>
    <row r="6499" spans="1:13">
      <c r="A6499" t="s">
        <v>909</v>
      </c>
      <c r="B6499" t="s">
        <v>909</v>
      </c>
      <c r="C6499" t="s">
        <v>3033</v>
      </c>
      <c r="D6499" t="s">
        <v>155</v>
      </c>
      <c r="E6499" t="s">
        <v>339</v>
      </c>
      <c r="F6499" t="s">
        <v>11</v>
      </c>
      <c r="G6499" t="s">
        <v>47539</v>
      </c>
      <c r="H6499" t="s">
        <v>20784</v>
      </c>
      <c r="I6499" t="s">
        <v>47423</v>
      </c>
      <c r="J6499" t="s">
        <v>20663</v>
      </c>
      <c r="K6499" t="s">
        <v>47329</v>
      </c>
      <c r="L6499" t="s">
        <v>3664</v>
      </c>
      <c r="M6499" t="s">
        <v>47540</v>
      </c>
    </row>
    <row r="6500" spans="1:13">
      <c r="A6500" t="s">
        <v>909</v>
      </c>
      <c r="B6500" t="s">
        <v>909</v>
      </c>
      <c r="C6500" t="s">
        <v>3033</v>
      </c>
      <c r="D6500" t="s">
        <v>155</v>
      </c>
      <c r="E6500" t="s">
        <v>339</v>
      </c>
      <c r="F6500" t="s">
        <v>20</v>
      </c>
      <c r="G6500" t="s">
        <v>47541</v>
      </c>
      <c r="H6500" t="s">
        <v>20745</v>
      </c>
      <c r="I6500" t="s">
        <v>47328</v>
      </c>
      <c r="J6500" t="s">
        <v>20663</v>
      </c>
      <c r="K6500" t="s">
        <v>47329</v>
      </c>
      <c r="L6500" t="s">
        <v>2492</v>
      </c>
      <c r="M6500" t="s">
        <v>9451</v>
      </c>
    </row>
    <row r="6501" spans="1:13">
      <c r="A6501" t="s">
        <v>909</v>
      </c>
      <c r="B6501" t="s">
        <v>909</v>
      </c>
      <c r="C6501" t="s">
        <v>3033</v>
      </c>
      <c r="D6501" t="s">
        <v>155</v>
      </c>
      <c r="E6501" t="s">
        <v>347</v>
      </c>
      <c r="F6501" t="s">
        <v>3</v>
      </c>
      <c r="G6501" t="s">
        <v>47542</v>
      </c>
      <c r="H6501" t="s">
        <v>21116</v>
      </c>
      <c r="I6501" t="s">
        <v>47543</v>
      </c>
      <c r="J6501" t="s">
        <v>20915</v>
      </c>
      <c r="K6501" t="s">
        <v>25435</v>
      </c>
      <c r="L6501" t="s">
        <v>2474</v>
      </c>
      <c r="M6501" t="s">
        <v>43825</v>
      </c>
    </row>
    <row r="6502" spans="1:13">
      <c r="A6502" t="s">
        <v>909</v>
      </c>
      <c r="B6502" t="s">
        <v>909</v>
      </c>
      <c r="C6502" t="s">
        <v>3033</v>
      </c>
      <c r="D6502" t="s">
        <v>155</v>
      </c>
      <c r="E6502" t="s">
        <v>347</v>
      </c>
      <c r="F6502" t="s">
        <v>10</v>
      </c>
      <c r="G6502" t="s">
        <v>47544</v>
      </c>
      <c r="H6502" t="s">
        <v>20920</v>
      </c>
      <c r="I6502" t="s">
        <v>47545</v>
      </c>
      <c r="J6502" t="s">
        <v>20972</v>
      </c>
      <c r="K6502" t="s">
        <v>47460</v>
      </c>
      <c r="L6502" t="s">
        <v>47546</v>
      </c>
      <c r="M6502" t="s">
        <v>47547</v>
      </c>
    </row>
    <row r="6503" spans="1:13">
      <c r="A6503" t="s">
        <v>909</v>
      </c>
      <c r="B6503" t="s">
        <v>909</v>
      </c>
      <c r="C6503" t="s">
        <v>3033</v>
      </c>
      <c r="D6503" t="s">
        <v>155</v>
      </c>
      <c r="E6503" t="s">
        <v>347</v>
      </c>
      <c r="F6503" t="s">
        <v>2</v>
      </c>
      <c r="G6503" t="s">
        <v>47548</v>
      </c>
      <c r="H6503" t="s">
        <v>21102</v>
      </c>
      <c r="I6503" t="s">
        <v>47450</v>
      </c>
      <c r="J6503" t="s">
        <v>20822</v>
      </c>
      <c r="K6503" t="s">
        <v>1187</v>
      </c>
      <c r="L6503" t="s">
        <v>47452</v>
      </c>
      <c r="M6503" t="s">
        <v>47549</v>
      </c>
    </row>
    <row r="6504" spans="1:13">
      <c r="A6504" t="s">
        <v>909</v>
      </c>
      <c r="B6504" t="s">
        <v>909</v>
      </c>
      <c r="C6504" t="s">
        <v>3033</v>
      </c>
      <c r="D6504" t="s">
        <v>155</v>
      </c>
      <c r="E6504" t="s">
        <v>347</v>
      </c>
      <c r="F6504" t="s">
        <v>4</v>
      </c>
      <c r="G6504" t="s">
        <v>47550</v>
      </c>
      <c r="H6504" t="s">
        <v>20663</v>
      </c>
      <c r="I6504" t="s">
        <v>47345</v>
      </c>
      <c r="J6504" t="s">
        <v>21472</v>
      </c>
      <c r="K6504" t="s">
        <v>372</v>
      </c>
      <c r="L6504" t="s">
        <v>11457</v>
      </c>
      <c r="M6504" t="s">
        <v>47551</v>
      </c>
    </row>
    <row r="6505" spans="1:13">
      <c r="A6505" t="s">
        <v>909</v>
      </c>
      <c r="B6505" t="s">
        <v>909</v>
      </c>
      <c r="C6505" t="s">
        <v>3033</v>
      </c>
      <c r="D6505" t="s">
        <v>155</v>
      </c>
      <c r="E6505" t="s">
        <v>347</v>
      </c>
      <c r="F6505" t="s">
        <v>20</v>
      </c>
      <c r="G6505" t="s">
        <v>47552</v>
      </c>
      <c r="H6505" t="s">
        <v>20745</v>
      </c>
      <c r="I6505" t="s">
        <v>47328</v>
      </c>
      <c r="J6505" t="s">
        <v>21472</v>
      </c>
      <c r="K6505" t="s">
        <v>372</v>
      </c>
      <c r="L6505" t="s">
        <v>2492</v>
      </c>
      <c r="M6505" t="s">
        <v>4339</v>
      </c>
    </row>
    <row r="6506" spans="1:13">
      <c r="A6506" t="s">
        <v>909</v>
      </c>
      <c r="B6506" t="s">
        <v>909</v>
      </c>
      <c r="C6506" t="s">
        <v>3033</v>
      </c>
      <c r="D6506" t="s">
        <v>155</v>
      </c>
      <c r="E6506" t="s">
        <v>230</v>
      </c>
      <c r="F6506" t="s">
        <v>3</v>
      </c>
      <c r="G6506" t="s">
        <v>47553</v>
      </c>
      <c r="H6506" t="s">
        <v>20972</v>
      </c>
      <c r="I6506" t="s">
        <v>47554</v>
      </c>
      <c r="J6506" t="s">
        <v>21138</v>
      </c>
      <c r="K6506" t="s">
        <v>47390</v>
      </c>
      <c r="L6506" t="s">
        <v>47555</v>
      </c>
      <c r="M6506" t="s">
        <v>24935</v>
      </c>
    </row>
    <row r="6507" spans="1:13">
      <c r="A6507" t="s">
        <v>909</v>
      </c>
      <c r="B6507" t="s">
        <v>909</v>
      </c>
      <c r="C6507" t="s">
        <v>3033</v>
      </c>
      <c r="D6507" t="s">
        <v>155</v>
      </c>
      <c r="E6507" t="s">
        <v>230</v>
      </c>
      <c r="F6507" t="s">
        <v>10</v>
      </c>
      <c r="G6507" t="s">
        <v>47556</v>
      </c>
      <c r="H6507" t="s">
        <v>20827</v>
      </c>
      <c r="I6507" t="s">
        <v>47481</v>
      </c>
      <c r="J6507" t="s">
        <v>21150</v>
      </c>
      <c r="K6507" t="s">
        <v>47432</v>
      </c>
      <c r="L6507" t="s">
        <v>5026</v>
      </c>
      <c r="M6507" t="s">
        <v>31992</v>
      </c>
    </row>
    <row r="6508" spans="1:13">
      <c r="A6508" t="s">
        <v>909</v>
      </c>
      <c r="B6508" t="s">
        <v>909</v>
      </c>
      <c r="C6508" t="s">
        <v>3033</v>
      </c>
      <c r="D6508" t="s">
        <v>155</v>
      </c>
      <c r="E6508" t="s">
        <v>230</v>
      </c>
      <c r="F6508" t="s">
        <v>2</v>
      </c>
      <c r="G6508" t="s">
        <v>47557</v>
      </c>
      <c r="H6508" t="s">
        <v>21085</v>
      </c>
      <c r="I6508" t="s">
        <v>47510</v>
      </c>
      <c r="J6508" t="s">
        <v>20879</v>
      </c>
      <c r="K6508" t="s">
        <v>47463</v>
      </c>
      <c r="L6508" t="s">
        <v>47511</v>
      </c>
      <c r="M6508" t="s">
        <v>17792</v>
      </c>
    </row>
    <row r="6509" spans="1:13">
      <c r="A6509" t="s">
        <v>909</v>
      </c>
      <c r="B6509" t="s">
        <v>909</v>
      </c>
      <c r="C6509" t="s">
        <v>3033</v>
      </c>
      <c r="D6509" t="s">
        <v>155</v>
      </c>
      <c r="E6509" t="s">
        <v>230</v>
      </c>
      <c r="F6509" t="s">
        <v>4</v>
      </c>
      <c r="G6509" t="s">
        <v>47558</v>
      </c>
      <c r="H6509" t="s">
        <v>20663</v>
      </c>
      <c r="I6509" t="s">
        <v>47345</v>
      </c>
      <c r="J6509" t="s">
        <v>20663</v>
      </c>
      <c r="K6509" t="s">
        <v>47329</v>
      </c>
      <c r="L6509" t="s">
        <v>11457</v>
      </c>
      <c r="M6509" t="s">
        <v>47559</v>
      </c>
    </row>
    <row r="6510" spans="1:13">
      <c r="A6510" t="s">
        <v>909</v>
      </c>
      <c r="B6510" t="s">
        <v>909</v>
      </c>
      <c r="C6510" t="s">
        <v>3033</v>
      </c>
      <c r="D6510" t="s">
        <v>155</v>
      </c>
      <c r="E6510" t="s">
        <v>230</v>
      </c>
      <c r="F6510" t="s">
        <v>11</v>
      </c>
      <c r="G6510" t="s">
        <v>47560</v>
      </c>
      <c r="H6510" t="s">
        <v>20745</v>
      </c>
      <c r="I6510" t="s">
        <v>47328</v>
      </c>
      <c r="J6510" t="s">
        <v>21472</v>
      </c>
      <c r="K6510" t="s">
        <v>372</v>
      </c>
      <c r="L6510" t="s">
        <v>2697</v>
      </c>
      <c r="M6510" t="s">
        <v>1275</v>
      </c>
    </row>
    <row r="6511" spans="1:13">
      <c r="A6511" t="s">
        <v>909</v>
      </c>
      <c r="B6511" t="s">
        <v>909</v>
      </c>
      <c r="C6511" t="s">
        <v>3033</v>
      </c>
      <c r="D6511" t="s">
        <v>155</v>
      </c>
      <c r="E6511" t="s">
        <v>230</v>
      </c>
      <c r="F6511" t="s">
        <v>20</v>
      </c>
      <c r="G6511" t="s">
        <v>47561</v>
      </c>
      <c r="H6511" t="s">
        <v>20705</v>
      </c>
      <c r="I6511" t="s">
        <v>47347</v>
      </c>
      <c r="J6511" t="s">
        <v>20663</v>
      </c>
      <c r="K6511" t="s">
        <v>47329</v>
      </c>
      <c r="L6511" t="s">
        <v>5283</v>
      </c>
      <c r="M6511" t="s">
        <v>47562</v>
      </c>
    </row>
    <row r="6512" spans="1:13">
      <c r="A6512" t="s">
        <v>909</v>
      </c>
      <c r="B6512" t="s">
        <v>909</v>
      </c>
      <c r="C6512" t="s">
        <v>3033</v>
      </c>
      <c r="D6512" t="s">
        <v>155</v>
      </c>
      <c r="E6512" t="s">
        <v>300</v>
      </c>
      <c r="F6512" t="s">
        <v>3</v>
      </c>
      <c r="G6512" t="s">
        <v>47563</v>
      </c>
      <c r="H6512" t="s">
        <v>21150</v>
      </c>
      <c r="I6512" t="s">
        <v>34077</v>
      </c>
      <c r="J6512" t="s">
        <v>21019</v>
      </c>
      <c r="K6512" t="s">
        <v>47519</v>
      </c>
      <c r="L6512" t="s">
        <v>47490</v>
      </c>
      <c r="M6512" t="s">
        <v>25337</v>
      </c>
    </row>
    <row r="6513" spans="1:13">
      <c r="A6513" t="s">
        <v>909</v>
      </c>
      <c r="B6513" t="s">
        <v>909</v>
      </c>
      <c r="C6513" t="s">
        <v>3033</v>
      </c>
      <c r="D6513" t="s">
        <v>155</v>
      </c>
      <c r="E6513" t="s">
        <v>300</v>
      </c>
      <c r="F6513" t="s">
        <v>10</v>
      </c>
      <c r="G6513" t="s">
        <v>47564</v>
      </c>
      <c r="H6513" t="s">
        <v>21116</v>
      </c>
      <c r="I6513" t="s">
        <v>47543</v>
      </c>
      <c r="J6513" t="s">
        <v>20915</v>
      </c>
      <c r="K6513" t="s">
        <v>25435</v>
      </c>
      <c r="L6513" t="s">
        <v>4674</v>
      </c>
      <c r="M6513" t="s">
        <v>46554</v>
      </c>
    </row>
    <row r="6514" spans="1:13">
      <c r="A6514" t="s">
        <v>909</v>
      </c>
      <c r="B6514" t="s">
        <v>909</v>
      </c>
      <c r="C6514" t="s">
        <v>3033</v>
      </c>
      <c r="D6514" t="s">
        <v>155</v>
      </c>
      <c r="E6514" t="s">
        <v>300</v>
      </c>
      <c r="F6514" t="s">
        <v>2</v>
      </c>
      <c r="G6514" t="s">
        <v>47565</v>
      </c>
      <c r="H6514" t="s">
        <v>20764</v>
      </c>
      <c r="I6514" t="s">
        <v>47326</v>
      </c>
      <c r="J6514" t="s">
        <v>20663</v>
      </c>
      <c r="K6514" t="s">
        <v>47329</v>
      </c>
      <c r="L6514" t="s">
        <v>17012</v>
      </c>
      <c r="M6514" t="s">
        <v>1140</v>
      </c>
    </row>
    <row r="6515" spans="1:13">
      <c r="A6515" t="s">
        <v>909</v>
      </c>
      <c r="B6515" t="s">
        <v>909</v>
      </c>
      <c r="C6515" t="s">
        <v>3033</v>
      </c>
      <c r="D6515" t="s">
        <v>155</v>
      </c>
      <c r="E6515" t="s">
        <v>300</v>
      </c>
      <c r="F6515" t="s">
        <v>20</v>
      </c>
      <c r="G6515" t="s">
        <v>47566</v>
      </c>
      <c r="H6515" t="s">
        <v>20705</v>
      </c>
      <c r="I6515" t="s">
        <v>47347</v>
      </c>
      <c r="J6515" t="s">
        <v>20663</v>
      </c>
      <c r="K6515" t="s">
        <v>47329</v>
      </c>
      <c r="L6515" t="s">
        <v>5283</v>
      </c>
      <c r="M6515" t="s">
        <v>26379</v>
      </c>
    </row>
    <row r="6516" spans="1:13">
      <c r="A6516" t="s">
        <v>909</v>
      </c>
      <c r="B6516" t="s">
        <v>909</v>
      </c>
      <c r="C6516" t="s">
        <v>3033</v>
      </c>
      <c r="D6516" t="s">
        <v>161</v>
      </c>
      <c r="E6516" t="s">
        <v>690</v>
      </c>
      <c r="F6516" t="s">
        <v>3</v>
      </c>
      <c r="G6516" t="s">
        <v>47567</v>
      </c>
      <c r="H6516" t="s">
        <v>20725</v>
      </c>
      <c r="I6516" t="s">
        <v>31015</v>
      </c>
      <c r="J6516" t="s">
        <v>20705</v>
      </c>
      <c r="K6516" t="s">
        <v>12614</v>
      </c>
      <c r="L6516" t="s">
        <v>47568</v>
      </c>
      <c r="M6516" t="s">
        <v>946</v>
      </c>
    </row>
    <row r="6517" spans="1:13">
      <c r="A6517" t="s">
        <v>909</v>
      </c>
      <c r="B6517" t="s">
        <v>909</v>
      </c>
      <c r="C6517" t="s">
        <v>3033</v>
      </c>
      <c r="D6517" t="s">
        <v>161</v>
      </c>
      <c r="E6517" t="s">
        <v>690</v>
      </c>
      <c r="F6517" t="s">
        <v>10</v>
      </c>
      <c r="G6517" t="s">
        <v>47569</v>
      </c>
      <c r="H6517" t="s">
        <v>21113</v>
      </c>
      <c r="I6517" t="s">
        <v>15944</v>
      </c>
      <c r="J6517" t="s">
        <v>20950</v>
      </c>
      <c r="K6517" t="s">
        <v>47570</v>
      </c>
      <c r="L6517" t="s">
        <v>2232</v>
      </c>
      <c r="M6517" t="s">
        <v>29127</v>
      </c>
    </row>
    <row r="6518" spans="1:13">
      <c r="A6518" t="s">
        <v>909</v>
      </c>
      <c r="B6518" t="s">
        <v>909</v>
      </c>
      <c r="C6518" t="s">
        <v>3033</v>
      </c>
      <c r="D6518" t="s">
        <v>161</v>
      </c>
      <c r="E6518" t="s">
        <v>690</v>
      </c>
      <c r="F6518" t="s">
        <v>2</v>
      </c>
      <c r="G6518" t="s">
        <v>47571</v>
      </c>
      <c r="H6518" t="s">
        <v>21113</v>
      </c>
      <c r="I6518" t="s">
        <v>15944</v>
      </c>
      <c r="J6518" t="s">
        <v>20745</v>
      </c>
      <c r="K6518" t="s">
        <v>4831</v>
      </c>
      <c r="L6518" t="s">
        <v>4028</v>
      </c>
      <c r="M6518" t="s">
        <v>29127</v>
      </c>
    </row>
    <row r="6519" spans="1:13">
      <c r="A6519" t="s">
        <v>909</v>
      </c>
      <c r="B6519" t="s">
        <v>909</v>
      </c>
      <c r="C6519" t="s">
        <v>3033</v>
      </c>
      <c r="D6519" t="s">
        <v>161</v>
      </c>
      <c r="E6519" t="s">
        <v>690</v>
      </c>
      <c r="F6519" t="s">
        <v>20</v>
      </c>
      <c r="G6519" t="s">
        <v>47572</v>
      </c>
      <c r="H6519" t="s">
        <v>20684</v>
      </c>
      <c r="I6519" t="s">
        <v>9604</v>
      </c>
      <c r="J6519" t="s">
        <v>21472</v>
      </c>
      <c r="K6519" t="s">
        <v>372</v>
      </c>
      <c r="L6519" t="s">
        <v>2773</v>
      </c>
      <c r="M6519" t="s">
        <v>15074</v>
      </c>
    </row>
    <row r="6520" spans="1:13">
      <c r="A6520" t="s">
        <v>909</v>
      </c>
      <c r="B6520" t="s">
        <v>909</v>
      </c>
      <c r="C6520" t="s">
        <v>3033</v>
      </c>
      <c r="D6520" t="s">
        <v>161</v>
      </c>
      <c r="E6520" t="s">
        <v>698</v>
      </c>
      <c r="F6520" t="s">
        <v>3</v>
      </c>
      <c r="G6520" t="s">
        <v>47573</v>
      </c>
      <c r="H6520" t="s">
        <v>20950</v>
      </c>
      <c r="I6520" t="s">
        <v>38203</v>
      </c>
      <c r="J6520" t="s">
        <v>20860</v>
      </c>
      <c r="K6520" t="s">
        <v>43174</v>
      </c>
      <c r="L6520" t="s">
        <v>47574</v>
      </c>
      <c r="M6520" t="s">
        <v>42178</v>
      </c>
    </row>
    <row r="6521" spans="1:13">
      <c r="A6521" t="s">
        <v>909</v>
      </c>
      <c r="B6521" t="s">
        <v>909</v>
      </c>
      <c r="C6521" t="s">
        <v>3033</v>
      </c>
      <c r="D6521" t="s">
        <v>161</v>
      </c>
      <c r="E6521" t="s">
        <v>698</v>
      </c>
      <c r="F6521" t="s">
        <v>10</v>
      </c>
      <c r="G6521" t="s">
        <v>47575</v>
      </c>
      <c r="H6521" t="s">
        <v>21138</v>
      </c>
      <c r="I6521" t="s">
        <v>47576</v>
      </c>
      <c r="J6521" t="s">
        <v>20967</v>
      </c>
      <c r="K6521" t="s">
        <v>47577</v>
      </c>
      <c r="L6521" t="s">
        <v>47578</v>
      </c>
      <c r="M6521" t="s">
        <v>47579</v>
      </c>
    </row>
    <row r="6522" spans="1:13">
      <c r="A6522" t="s">
        <v>909</v>
      </c>
      <c r="B6522" t="s">
        <v>909</v>
      </c>
      <c r="C6522" t="s">
        <v>3033</v>
      </c>
      <c r="D6522" t="s">
        <v>161</v>
      </c>
      <c r="E6522" t="s">
        <v>698</v>
      </c>
      <c r="F6522" t="s">
        <v>2</v>
      </c>
      <c r="G6522" t="s">
        <v>47580</v>
      </c>
      <c r="H6522" t="s">
        <v>21085</v>
      </c>
      <c r="I6522" t="s">
        <v>47581</v>
      </c>
      <c r="J6522" t="s">
        <v>20897</v>
      </c>
      <c r="K6522" t="s">
        <v>26614</v>
      </c>
      <c r="L6522" t="s">
        <v>8448</v>
      </c>
      <c r="M6522" t="s">
        <v>24911</v>
      </c>
    </row>
    <row r="6523" spans="1:13">
      <c r="A6523" t="s">
        <v>909</v>
      </c>
      <c r="B6523" t="s">
        <v>909</v>
      </c>
      <c r="C6523" t="s">
        <v>3033</v>
      </c>
      <c r="D6523" t="s">
        <v>161</v>
      </c>
      <c r="E6523" t="s">
        <v>698</v>
      </c>
      <c r="F6523" t="s">
        <v>4</v>
      </c>
      <c r="G6523" t="s">
        <v>47582</v>
      </c>
      <c r="H6523" t="s">
        <v>20684</v>
      </c>
      <c r="I6523" t="s">
        <v>9604</v>
      </c>
      <c r="J6523" t="s">
        <v>20663</v>
      </c>
      <c r="K6523" t="s">
        <v>9404</v>
      </c>
      <c r="L6523" t="s">
        <v>3522</v>
      </c>
      <c r="M6523" t="s">
        <v>14113</v>
      </c>
    </row>
    <row r="6524" spans="1:13">
      <c r="A6524" t="s">
        <v>909</v>
      </c>
      <c r="B6524" t="s">
        <v>909</v>
      </c>
      <c r="C6524" t="s">
        <v>3033</v>
      </c>
      <c r="D6524" t="s">
        <v>161</v>
      </c>
      <c r="E6524" t="s">
        <v>698</v>
      </c>
      <c r="F6524" t="s">
        <v>11</v>
      </c>
      <c r="G6524" t="s">
        <v>47583</v>
      </c>
      <c r="H6524" t="s">
        <v>20684</v>
      </c>
      <c r="I6524" t="s">
        <v>9604</v>
      </c>
      <c r="J6524" t="s">
        <v>21472</v>
      </c>
      <c r="K6524" t="s">
        <v>372</v>
      </c>
      <c r="L6524" t="s">
        <v>375</v>
      </c>
      <c r="M6524" t="s">
        <v>14113</v>
      </c>
    </row>
    <row r="6525" spans="1:13">
      <c r="A6525" t="s">
        <v>909</v>
      </c>
      <c r="B6525" t="s">
        <v>909</v>
      </c>
      <c r="C6525" t="s">
        <v>3033</v>
      </c>
      <c r="D6525" t="s">
        <v>161</v>
      </c>
      <c r="E6525" t="s">
        <v>698</v>
      </c>
      <c r="F6525" t="s">
        <v>20</v>
      </c>
      <c r="G6525" t="s">
        <v>47584</v>
      </c>
      <c r="H6525" t="s">
        <v>20663</v>
      </c>
      <c r="I6525" t="s">
        <v>47585</v>
      </c>
      <c r="J6525" t="s">
        <v>21472</v>
      </c>
      <c r="K6525" t="s">
        <v>372</v>
      </c>
      <c r="L6525" t="s">
        <v>471</v>
      </c>
      <c r="M6525" t="s">
        <v>47586</v>
      </c>
    </row>
    <row r="6526" spans="1:13">
      <c r="A6526" t="s">
        <v>909</v>
      </c>
      <c r="B6526" t="s">
        <v>909</v>
      </c>
      <c r="C6526" t="s">
        <v>3033</v>
      </c>
      <c r="D6526" t="s">
        <v>161</v>
      </c>
      <c r="E6526" t="s">
        <v>706</v>
      </c>
      <c r="F6526" t="s">
        <v>3</v>
      </c>
      <c r="G6526" t="s">
        <v>47587</v>
      </c>
      <c r="H6526" t="s">
        <v>20974</v>
      </c>
      <c r="I6526" t="s">
        <v>47588</v>
      </c>
      <c r="J6526" t="s">
        <v>20897</v>
      </c>
      <c r="K6526" t="s">
        <v>26614</v>
      </c>
      <c r="L6526" t="s">
        <v>11058</v>
      </c>
      <c r="M6526" t="s">
        <v>39092</v>
      </c>
    </row>
    <row r="6527" spans="1:13">
      <c r="A6527" t="s">
        <v>909</v>
      </c>
      <c r="B6527" t="s">
        <v>909</v>
      </c>
      <c r="C6527" t="s">
        <v>3033</v>
      </c>
      <c r="D6527" t="s">
        <v>161</v>
      </c>
      <c r="E6527" t="s">
        <v>706</v>
      </c>
      <c r="F6527" t="s">
        <v>10</v>
      </c>
      <c r="G6527" t="s">
        <v>47589</v>
      </c>
      <c r="H6527" t="s">
        <v>20937</v>
      </c>
      <c r="I6527" t="s">
        <v>15952</v>
      </c>
      <c r="J6527" t="s">
        <v>20822</v>
      </c>
      <c r="K6527" t="s">
        <v>47590</v>
      </c>
      <c r="L6527" t="s">
        <v>22163</v>
      </c>
      <c r="M6527" t="s">
        <v>25520</v>
      </c>
    </row>
    <row r="6528" spans="1:13">
      <c r="A6528" t="s">
        <v>909</v>
      </c>
      <c r="B6528" t="s">
        <v>909</v>
      </c>
      <c r="C6528" t="s">
        <v>3033</v>
      </c>
      <c r="D6528" t="s">
        <v>161</v>
      </c>
      <c r="E6528" t="s">
        <v>706</v>
      </c>
      <c r="F6528" t="s">
        <v>2</v>
      </c>
      <c r="G6528" t="s">
        <v>47591</v>
      </c>
      <c r="H6528" t="s">
        <v>20725</v>
      </c>
      <c r="I6528" t="s">
        <v>31015</v>
      </c>
      <c r="J6528" t="s">
        <v>20663</v>
      </c>
      <c r="K6528" t="s">
        <v>9404</v>
      </c>
      <c r="L6528" t="s">
        <v>21537</v>
      </c>
      <c r="M6528" t="s">
        <v>15432</v>
      </c>
    </row>
    <row r="6529" spans="1:13">
      <c r="A6529" t="s">
        <v>909</v>
      </c>
      <c r="B6529" t="s">
        <v>909</v>
      </c>
      <c r="C6529" t="s">
        <v>3033</v>
      </c>
      <c r="D6529" t="s">
        <v>161</v>
      </c>
      <c r="E6529" t="s">
        <v>706</v>
      </c>
      <c r="F6529" t="s">
        <v>11</v>
      </c>
      <c r="G6529" t="s">
        <v>47592</v>
      </c>
      <c r="H6529" t="s">
        <v>20663</v>
      </c>
      <c r="I6529" t="s">
        <v>47585</v>
      </c>
      <c r="J6529" t="s">
        <v>21472</v>
      </c>
      <c r="K6529" t="s">
        <v>372</v>
      </c>
      <c r="L6529" t="s">
        <v>431</v>
      </c>
      <c r="M6529" t="s">
        <v>16161</v>
      </c>
    </row>
    <row r="6530" spans="1:13">
      <c r="A6530" t="s">
        <v>909</v>
      </c>
      <c r="B6530" t="s">
        <v>909</v>
      </c>
      <c r="C6530" t="s">
        <v>3033</v>
      </c>
      <c r="D6530" t="s">
        <v>161</v>
      </c>
      <c r="E6530" t="s">
        <v>706</v>
      </c>
      <c r="F6530" t="s">
        <v>20</v>
      </c>
      <c r="G6530" t="s">
        <v>47593</v>
      </c>
      <c r="H6530" t="s">
        <v>20663</v>
      </c>
      <c r="I6530" t="s">
        <v>47585</v>
      </c>
      <c r="J6530" t="s">
        <v>21472</v>
      </c>
      <c r="K6530" t="s">
        <v>372</v>
      </c>
      <c r="L6530" t="s">
        <v>471</v>
      </c>
      <c r="M6530" t="s">
        <v>16161</v>
      </c>
    </row>
    <row r="6531" spans="1:13">
      <c r="A6531" t="s">
        <v>909</v>
      </c>
      <c r="B6531" t="s">
        <v>909</v>
      </c>
      <c r="C6531" t="s">
        <v>3033</v>
      </c>
      <c r="D6531" t="s">
        <v>161</v>
      </c>
      <c r="E6531" t="s">
        <v>714</v>
      </c>
      <c r="F6531" t="s">
        <v>3</v>
      </c>
      <c r="G6531" t="s">
        <v>47594</v>
      </c>
      <c r="H6531" t="s">
        <v>20860</v>
      </c>
      <c r="I6531" t="s">
        <v>9588</v>
      </c>
      <c r="J6531" t="s">
        <v>20784</v>
      </c>
      <c r="K6531" t="s">
        <v>26617</v>
      </c>
      <c r="L6531" t="s">
        <v>47595</v>
      </c>
      <c r="M6531" t="s">
        <v>28425</v>
      </c>
    </row>
    <row r="6532" spans="1:13">
      <c r="A6532" t="s">
        <v>909</v>
      </c>
      <c r="B6532" t="s">
        <v>909</v>
      </c>
      <c r="C6532" t="s">
        <v>3033</v>
      </c>
      <c r="D6532" t="s">
        <v>161</v>
      </c>
      <c r="E6532" t="s">
        <v>714</v>
      </c>
      <c r="F6532" t="s">
        <v>10</v>
      </c>
      <c r="G6532" t="s">
        <v>47596</v>
      </c>
      <c r="H6532" t="s">
        <v>20879</v>
      </c>
      <c r="I6532" t="s">
        <v>8372</v>
      </c>
      <c r="J6532" t="s">
        <v>20784</v>
      </c>
      <c r="K6532" t="s">
        <v>26617</v>
      </c>
      <c r="L6532" t="s">
        <v>16321</v>
      </c>
      <c r="M6532" t="s">
        <v>25151</v>
      </c>
    </row>
    <row r="6533" spans="1:13">
      <c r="A6533" t="s">
        <v>909</v>
      </c>
      <c r="B6533" t="s">
        <v>909</v>
      </c>
      <c r="C6533" t="s">
        <v>3033</v>
      </c>
      <c r="D6533" t="s">
        <v>161</v>
      </c>
      <c r="E6533" t="s">
        <v>714</v>
      </c>
      <c r="F6533" t="s">
        <v>2</v>
      </c>
      <c r="G6533" t="s">
        <v>47597</v>
      </c>
      <c r="H6533" t="s">
        <v>20705</v>
      </c>
      <c r="I6533" t="s">
        <v>11352</v>
      </c>
      <c r="J6533" t="s">
        <v>20663</v>
      </c>
      <c r="K6533" t="s">
        <v>9404</v>
      </c>
      <c r="L6533" t="s">
        <v>21136</v>
      </c>
      <c r="M6533" t="s">
        <v>1357</v>
      </c>
    </row>
    <row r="6534" spans="1:13">
      <c r="A6534" t="s">
        <v>909</v>
      </c>
      <c r="B6534" t="s">
        <v>909</v>
      </c>
      <c r="C6534" t="s">
        <v>3033</v>
      </c>
      <c r="D6534" t="s">
        <v>161</v>
      </c>
      <c r="E6534" t="s">
        <v>714</v>
      </c>
      <c r="F6534" t="s">
        <v>11</v>
      </c>
      <c r="G6534" t="s">
        <v>47598</v>
      </c>
      <c r="H6534" t="s">
        <v>20663</v>
      </c>
      <c r="I6534" t="s">
        <v>47585</v>
      </c>
      <c r="J6534" t="s">
        <v>20663</v>
      </c>
      <c r="K6534" t="s">
        <v>9404</v>
      </c>
      <c r="L6534" t="s">
        <v>431</v>
      </c>
      <c r="M6534" t="s">
        <v>1275</v>
      </c>
    </row>
    <row r="6535" spans="1:13">
      <c r="A6535" t="s">
        <v>909</v>
      </c>
      <c r="B6535" t="s">
        <v>909</v>
      </c>
      <c r="C6535" t="s">
        <v>3033</v>
      </c>
      <c r="D6535" t="s">
        <v>161</v>
      </c>
      <c r="E6535" t="s">
        <v>714</v>
      </c>
      <c r="F6535" t="s">
        <v>20</v>
      </c>
      <c r="G6535" t="s">
        <v>47599</v>
      </c>
      <c r="H6535" t="s">
        <v>20663</v>
      </c>
      <c r="I6535" t="s">
        <v>47585</v>
      </c>
      <c r="J6535" t="s">
        <v>20663</v>
      </c>
      <c r="K6535" t="s">
        <v>9404</v>
      </c>
      <c r="L6535" t="s">
        <v>471</v>
      </c>
      <c r="M6535" t="s">
        <v>1275</v>
      </c>
    </row>
    <row r="6536" spans="1:13">
      <c r="A6536" t="s">
        <v>909</v>
      </c>
      <c r="B6536" t="s">
        <v>909</v>
      </c>
      <c r="C6536" t="s">
        <v>3033</v>
      </c>
      <c r="D6536" t="s">
        <v>162</v>
      </c>
      <c r="E6536" t="s">
        <v>722</v>
      </c>
      <c r="F6536" t="s">
        <v>3</v>
      </c>
      <c r="G6536" t="s">
        <v>47600</v>
      </c>
      <c r="H6536" t="s">
        <v>20764</v>
      </c>
      <c r="I6536" t="s">
        <v>11370</v>
      </c>
      <c r="J6536" t="s">
        <v>20725</v>
      </c>
      <c r="K6536" t="s">
        <v>12602</v>
      </c>
      <c r="L6536" t="s">
        <v>11503</v>
      </c>
      <c r="M6536" t="s">
        <v>28163</v>
      </c>
    </row>
    <row r="6537" spans="1:13">
      <c r="A6537" t="s">
        <v>909</v>
      </c>
      <c r="B6537" t="s">
        <v>909</v>
      </c>
      <c r="C6537" t="s">
        <v>3033</v>
      </c>
      <c r="D6537" t="s">
        <v>162</v>
      </c>
      <c r="E6537" t="s">
        <v>722</v>
      </c>
      <c r="F6537" t="s">
        <v>10</v>
      </c>
      <c r="G6537" t="s">
        <v>47601</v>
      </c>
      <c r="H6537" t="s">
        <v>21021</v>
      </c>
      <c r="I6537" t="s">
        <v>47602</v>
      </c>
      <c r="J6537" t="s">
        <v>20974</v>
      </c>
      <c r="K6537" t="s">
        <v>47603</v>
      </c>
      <c r="L6537" t="s">
        <v>47604</v>
      </c>
      <c r="M6537" t="s">
        <v>47605</v>
      </c>
    </row>
    <row r="6538" spans="1:13">
      <c r="A6538" t="s">
        <v>909</v>
      </c>
      <c r="B6538" t="s">
        <v>909</v>
      </c>
      <c r="C6538" t="s">
        <v>3033</v>
      </c>
      <c r="D6538" t="s">
        <v>162</v>
      </c>
      <c r="E6538" t="s">
        <v>722</v>
      </c>
      <c r="F6538" t="s">
        <v>2</v>
      </c>
      <c r="G6538" t="s">
        <v>47606</v>
      </c>
      <c r="H6538" t="s">
        <v>21102</v>
      </c>
      <c r="I6538" t="s">
        <v>47607</v>
      </c>
      <c r="J6538" t="s">
        <v>20784</v>
      </c>
      <c r="K6538" t="s">
        <v>26617</v>
      </c>
      <c r="L6538" t="s">
        <v>5886</v>
      </c>
      <c r="M6538" t="s">
        <v>28096</v>
      </c>
    </row>
    <row r="6539" spans="1:13">
      <c r="A6539" t="s">
        <v>909</v>
      </c>
      <c r="B6539" t="s">
        <v>909</v>
      </c>
      <c r="C6539" t="s">
        <v>3033</v>
      </c>
      <c r="D6539" t="s">
        <v>162</v>
      </c>
      <c r="E6539" t="s">
        <v>722</v>
      </c>
      <c r="F6539" t="s">
        <v>4</v>
      </c>
      <c r="G6539" t="s">
        <v>47608</v>
      </c>
      <c r="H6539" t="s">
        <v>20684</v>
      </c>
      <c r="I6539" t="s">
        <v>9604</v>
      </c>
      <c r="J6539" t="s">
        <v>20663</v>
      </c>
      <c r="K6539" t="s">
        <v>9404</v>
      </c>
      <c r="L6539" t="s">
        <v>3522</v>
      </c>
      <c r="M6539" t="s">
        <v>1088</v>
      </c>
    </row>
    <row r="6540" spans="1:13">
      <c r="A6540" t="s">
        <v>909</v>
      </c>
      <c r="B6540" t="s">
        <v>909</v>
      </c>
      <c r="C6540" t="s">
        <v>3033</v>
      </c>
      <c r="D6540" t="s">
        <v>162</v>
      </c>
      <c r="E6540" t="s">
        <v>722</v>
      </c>
      <c r="F6540" t="s">
        <v>11</v>
      </c>
      <c r="G6540" t="s">
        <v>47609</v>
      </c>
      <c r="H6540" t="s">
        <v>20663</v>
      </c>
      <c r="I6540" t="s">
        <v>47585</v>
      </c>
      <c r="J6540" t="s">
        <v>21472</v>
      </c>
      <c r="K6540" t="s">
        <v>372</v>
      </c>
      <c r="L6540" t="s">
        <v>431</v>
      </c>
      <c r="M6540" t="s">
        <v>13898</v>
      </c>
    </row>
    <row r="6541" spans="1:13">
      <c r="A6541" t="s">
        <v>909</v>
      </c>
      <c r="B6541" t="s">
        <v>909</v>
      </c>
      <c r="C6541" t="s">
        <v>3033</v>
      </c>
      <c r="D6541" t="s">
        <v>162</v>
      </c>
      <c r="E6541" t="s">
        <v>722</v>
      </c>
      <c r="F6541" t="s">
        <v>20</v>
      </c>
      <c r="G6541" t="s">
        <v>47610</v>
      </c>
      <c r="H6541" t="s">
        <v>20705</v>
      </c>
      <c r="I6541" t="s">
        <v>11352</v>
      </c>
      <c r="J6541" t="s">
        <v>21472</v>
      </c>
      <c r="K6541" t="s">
        <v>372</v>
      </c>
      <c r="L6541" t="s">
        <v>2038</v>
      </c>
      <c r="M6541" t="s">
        <v>13876</v>
      </c>
    </row>
    <row r="6542" spans="1:13">
      <c r="A6542" t="s">
        <v>909</v>
      </c>
      <c r="B6542" t="s">
        <v>909</v>
      </c>
      <c r="C6542" t="s">
        <v>3033</v>
      </c>
      <c r="D6542" t="s">
        <v>162</v>
      </c>
      <c r="E6542" t="s">
        <v>730</v>
      </c>
      <c r="F6542" t="s">
        <v>3</v>
      </c>
      <c r="G6542" t="s">
        <v>47611</v>
      </c>
      <c r="H6542" t="s">
        <v>20932</v>
      </c>
      <c r="I6542" t="s">
        <v>14542</v>
      </c>
      <c r="J6542" t="s">
        <v>20841</v>
      </c>
      <c r="K6542" t="s">
        <v>15532</v>
      </c>
      <c r="L6542" t="s">
        <v>1909</v>
      </c>
      <c r="M6542" t="s">
        <v>25209</v>
      </c>
    </row>
    <row r="6543" spans="1:13">
      <c r="A6543" t="s">
        <v>909</v>
      </c>
      <c r="B6543" t="s">
        <v>909</v>
      </c>
      <c r="C6543" t="s">
        <v>3033</v>
      </c>
      <c r="D6543" t="s">
        <v>162</v>
      </c>
      <c r="E6543" t="s">
        <v>730</v>
      </c>
      <c r="F6543" t="s">
        <v>10</v>
      </c>
      <c r="G6543" t="s">
        <v>47612</v>
      </c>
      <c r="H6543" t="s">
        <v>21138</v>
      </c>
      <c r="I6543" t="s">
        <v>47576</v>
      </c>
      <c r="J6543" t="s">
        <v>20950</v>
      </c>
      <c r="K6543" t="s">
        <v>47570</v>
      </c>
      <c r="L6543" t="s">
        <v>47578</v>
      </c>
      <c r="M6543" t="s">
        <v>47613</v>
      </c>
    </row>
    <row r="6544" spans="1:13">
      <c r="A6544" t="s">
        <v>909</v>
      </c>
      <c r="B6544" t="s">
        <v>909</v>
      </c>
      <c r="C6544" t="s">
        <v>3033</v>
      </c>
      <c r="D6544" t="s">
        <v>162</v>
      </c>
      <c r="E6544" t="s">
        <v>730</v>
      </c>
      <c r="F6544" t="s">
        <v>2</v>
      </c>
      <c r="G6544" t="s">
        <v>47614</v>
      </c>
      <c r="H6544" t="s">
        <v>20939</v>
      </c>
      <c r="I6544" t="s">
        <v>47615</v>
      </c>
      <c r="J6544" t="s">
        <v>20879</v>
      </c>
      <c r="K6544" t="s">
        <v>2778</v>
      </c>
      <c r="L6544" t="s">
        <v>47616</v>
      </c>
      <c r="M6544" t="s">
        <v>26499</v>
      </c>
    </row>
    <row r="6545" spans="1:13">
      <c r="A6545" t="s">
        <v>909</v>
      </c>
      <c r="B6545" t="s">
        <v>909</v>
      </c>
      <c r="C6545" t="s">
        <v>3033</v>
      </c>
      <c r="D6545" t="s">
        <v>162</v>
      </c>
      <c r="E6545" t="s">
        <v>730</v>
      </c>
      <c r="F6545" t="s">
        <v>11</v>
      </c>
      <c r="G6545" t="s">
        <v>47617</v>
      </c>
      <c r="H6545" t="s">
        <v>20663</v>
      </c>
      <c r="I6545" t="s">
        <v>47585</v>
      </c>
      <c r="J6545" t="s">
        <v>21472</v>
      </c>
      <c r="K6545" t="s">
        <v>372</v>
      </c>
      <c r="L6545" t="s">
        <v>431</v>
      </c>
      <c r="M6545" t="s">
        <v>8506</v>
      </c>
    </row>
    <row r="6546" spans="1:13">
      <c r="A6546" t="s">
        <v>909</v>
      </c>
      <c r="B6546" t="s">
        <v>909</v>
      </c>
      <c r="C6546" t="s">
        <v>3033</v>
      </c>
      <c r="D6546" t="s">
        <v>162</v>
      </c>
      <c r="E6546" t="s">
        <v>738</v>
      </c>
      <c r="F6546" t="s">
        <v>3</v>
      </c>
      <c r="G6546" t="s">
        <v>47618</v>
      </c>
      <c r="H6546" t="s">
        <v>20974</v>
      </c>
      <c r="I6546" t="s">
        <v>47588</v>
      </c>
      <c r="J6546" t="s">
        <v>20915</v>
      </c>
      <c r="K6546" t="s">
        <v>15573</v>
      </c>
      <c r="L6546" t="s">
        <v>11058</v>
      </c>
      <c r="M6546" t="s">
        <v>47619</v>
      </c>
    </row>
    <row r="6547" spans="1:13">
      <c r="A6547" t="s">
        <v>909</v>
      </c>
      <c r="B6547" t="s">
        <v>909</v>
      </c>
      <c r="C6547" t="s">
        <v>3033</v>
      </c>
      <c r="D6547" t="s">
        <v>162</v>
      </c>
      <c r="E6547" t="s">
        <v>738</v>
      </c>
      <c r="F6547" t="s">
        <v>10</v>
      </c>
      <c r="G6547" t="s">
        <v>47620</v>
      </c>
      <c r="H6547" t="s">
        <v>20932</v>
      </c>
      <c r="I6547" t="s">
        <v>14542</v>
      </c>
      <c r="J6547" t="s">
        <v>20822</v>
      </c>
      <c r="K6547" t="s">
        <v>47590</v>
      </c>
      <c r="L6547" t="s">
        <v>47621</v>
      </c>
      <c r="M6547" t="s">
        <v>34719</v>
      </c>
    </row>
    <row r="6548" spans="1:13">
      <c r="A6548" t="s">
        <v>909</v>
      </c>
      <c r="B6548" t="s">
        <v>909</v>
      </c>
      <c r="C6548" t="s">
        <v>3033</v>
      </c>
      <c r="D6548" t="s">
        <v>162</v>
      </c>
      <c r="E6548" t="s">
        <v>738</v>
      </c>
      <c r="F6548" t="s">
        <v>2</v>
      </c>
      <c r="G6548" t="s">
        <v>47622</v>
      </c>
      <c r="H6548" t="s">
        <v>20725</v>
      </c>
      <c r="I6548" t="s">
        <v>31015</v>
      </c>
      <c r="J6548" t="s">
        <v>20663</v>
      </c>
      <c r="K6548" t="s">
        <v>9404</v>
      </c>
      <c r="L6548" t="s">
        <v>21537</v>
      </c>
      <c r="M6548" t="s">
        <v>26021</v>
      </c>
    </row>
    <row r="6549" spans="1:13">
      <c r="A6549" t="s">
        <v>909</v>
      </c>
      <c r="B6549" t="s">
        <v>909</v>
      </c>
      <c r="C6549" t="s">
        <v>3033</v>
      </c>
      <c r="D6549" t="s">
        <v>162</v>
      </c>
      <c r="E6549" t="s">
        <v>738</v>
      </c>
      <c r="F6549" t="s">
        <v>11</v>
      </c>
      <c r="G6549" t="s">
        <v>47623</v>
      </c>
      <c r="H6549" t="s">
        <v>20663</v>
      </c>
      <c r="I6549" t="s">
        <v>47585</v>
      </c>
      <c r="J6549" t="s">
        <v>21472</v>
      </c>
      <c r="K6549" t="s">
        <v>372</v>
      </c>
      <c r="L6549" t="s">
        <v>431</v>
      </c>
      <c r="M6549" t="s">
        <v>13721</v>
      </c>
    </row>
    <row r="6550" spans="1:13">
      <c r="A6550" t="s">
        <v>909</v>
      </c>
      <c r="B6550" t="s">
        <v>909</v>
      </c>
      <c r="C6550" t="s">
        <v>3033</v>
      </c>
      <c r="D6550" t="s">
        <v>162</v>
      </c>
      <c r="E6550" t="s">
        <v>738</v>
      </c>
      <c r="F6550" t="s">
        <v>20</v>
      </c>
      <c r="G6550" t="s">
        <v>47624</v>
      </c>
      <c r="H6550" t="s">
        <v>20663</v>
      </c>
      <c r="I6550" t="s">
        <v>47585</v>
      </c>
      <c r="J6550" t="s">
        <v>21472</v>
      </c>
      <c r="K6550" t="s">
        <v>372</v>
      </c>
      <c r="L6550" t="s">
        <v>471</v>
      </c>
      <c r="M6550" t="s">
        <v>13721</v>
      </c>
    </row>
    <row r="6551" spans="1:13">
      <c r="A6551" t="s">
        <v>909</v>
      </c>
      <c r="B6551" t="s">
        <v>909</v>
      </c>
      <c r="C6551" t="s">
        <v>3033</v>
      </c>
      <c r="D6551" t="s">
        <v>162</v>
      </c>
      <c r="E6551" t="s">
        <v>746</v>
      </c>
      <c r="F6551" t="s">
        <v>3</v>
      </c>
      <c r="G6551" t="s">
        <v>47625</v>
      </c>
      <c r="H6551" t="s">
        <v>20841</v>
      </c>
      <c r="I6551" t="s">
        <v>47626</v>
      </c>
      <c r="J6551" t="s">
        <v>20764</v>
      </c>
      <c r="K6551" t="s">
        <v>12586</v>
      </c>
      <c r="L6551" t="s">
        <v>12800</v>
      </c>
      <c r="M6551" t="s">
        <v>373</v>
      </c>
    </row>
    <row r="6552" spans="1:13">
      <c r="A6552" t="s">
        <v>909</v>
      </c>
      <c r="B6552" t="s">
        <v>909</v>
      </c>
      <c r="C6552" t="s">
        <v>3033</v>
      </c>
      <c r="D6552" t="s">
        <v>162</v>
      </c>
      <c r="E6552" t="s">
        <v>746</v>
      </c>
      <c r="F6552" t="s">
        <v>10</v>
      </c>
      <c r="G6552" t="s">
        <v>47627</v>
      </c>
      <c r="H6552" t="s">
        <v>20784</v>
      </c>
      <c r="I6552" t="s">
        <v>30835</v>
      </c>
      <c r="J6552" t="s">
        <v>20725</v>
      </c>
      <c r="K6552" t="s">
        <v>12602</v>
      </c>
      <c r="L6552" t="s">
        <v>47628</v>
      </c>
      <c r="M6552" t="s">
        <v>25858</v>
      </c>
    </row>
    <row r="6553" spans="1:13">
      <c r="A6553" t="s">
        <v>909</v>
      </c>
      <c r="B6553" t="s">
        <v>909</v>
      </c>
      <c r="C6553" t="s">
        <v>3033</v>
      </c>
      <c r="D6553" t="s">
        <v>162</v>
      </c>
      <c r="E6553" t="s">
        <v>746</v>
      </c>
      <c r="F6553" t="s">
        <v>2</v>
      </c>
      <c r="G6553" t="s">
        <v>47629</v>
      </c>
      <c r="H6553" t="s">
        <v>20663</v>
      </c>
      <c r="I6553" t="s">
        <v>47585</v>
      </c>
      <c r="J6553" t="s">
        <v>21472</v>
      </c>
      <c r="K6553" t="s">
        <v>372</v>
      </c>
      <c r="L6553" t="s">
        <v>47630</v>
      </c>
      <c r="M6553" t="s">
        <v>11931</v>
      </c>
    </row>
    <row r="6554" spans="1:13">
      <c r="A6554" t="s">
        <v>909</v>
      </c>
      <c r="B6554" t="s">
        <v>909</v>
      </c>
      <c r="C6554" t="s">
        <v>3033</v>
      </c>
      <c r="D6554" t="s">
        <v>162</v>
      </c>
      <c r="E6554" t="s">
        <v>746</v>
      </c>
      <c r="F6554" t="s">
        <v>11</v>
      </c>
      <c r="G6554" t="s">
        <v>47631</v>
      </c>
      <c r="H6554" t="s">
        <v>20663</v>
      </c>
      <c r="I6554" t="s">
        <v>47585</v>
      </c>
      <c r="J6554" t="s">
        <v>20663</v>
      </c>
      <c r="K6554" t="s">
        <v>9404</v>
      </c>
      <c r="L6554" t="s">
        <v>431</v>
      </c>
      <c r="M6554" t="s">
        <v>11931</v>
      </c>
    </row>
    <row r="6555" spans="1:13">
      <c r="A6555" t="s">
        <v>909</v>
      </c>
      <c r="B6555" t="s">
        <v>909</v>
      </c>
      <c r="C6555" t="s">
        <v>3033</v>
      </c>
      <c r="D6555" t="s">
        <v>162</v>
      </c>
      <c r="E6555" t="s">
        <v>746</v>
      </c>
      <c r="F6555" t="s">
        <v>20</v>
      </c>
      <c r="G6555" t="s">
        <v>47632</v>
      </c>
      <c r="H6555" t="s">
        <v>20663</v>
      </c>
      <c r="I6555" t="s">
        <v>47585</v>
      </c>
      <c r="J6555" t="s">
        <v>20663</v>
      </c>
      <c r="K6555" t="s">
        <v>9404</v>
      </c>
      <c r="L6555" t="s">
        <v>471</v>
      </c>
      <c r="M6555" t="s">
        <v>11931</v>
      </c>
    </row>
    <row r="6556" spans="1:13">
      <c r="A6556" t="s">
        <v>909</v>
      </c>
      <c r="B6556" t="s">
        <v>909</v>
      </c>
      <c r="C6556" t="s">
        <v>3033</v>
      </c>
      <c r="D6556" t="s">
        <v>163</v>
      </c>
      <c r="E6556" t="s">
        <v>754</v>
      </c>
      <c r="F6556" t="s">
        <v>3</v>
      </c>
      <c r="G6556" t="s">
        <v>47633</v>
      </c>
      <c r="H6556" t="s">
        <v>20803</v>
      </c>
      <c r="I6556" t="s">
        <v>9625</v>
      </c>
      <c r="J6556" t="s">
        <v>20725</v>
      </c>
      <c r="K6556" t="s">
        <v>12602</v>
      </c>
      <c r="L6556" t="s">
        <v>47634</v>
      </c>
      <c r="M6556" t="s">
        <v>16331</v>
      </c>
    </row>
    <row r="6557" spans="1:13">
      <c r="A6557" t="s">
        <v>909</v>
      </c>
      <c r="B6557" t="s">
        <v>909</v>
      </c>
      <c r="C6557" t="s">
        <v>3033</v>
      </c>
      <c r="D6557" t="s">
        <v>163</v>
      </c>
      <c r="E6557" t="s">
        <v>754</v>
      </c>
      <c r="F6557" t="s">
        <v>10</v>
      </c>
      <c r="G6557" t="s">
        <v>47635</v>
      </c>
      <c r="H6557" t="s">
        <v>21217</v>
      </c>
      <c r="I6557" t="s">
        <v>11361</v>
      </c>
      <c r="J6557" t="s">
        <v>20938</v>
      </c>
      <c r="K6557" t="s">
        <v>26608</v>
      </c>
      <c r="L6557" t="s">
        <v>21490</v>
      </c>
      <c r="M6557" t="s">
        <v>25151</v>
      </c>
    </row>
    <row r="6558" spans="1:13">
      <c r="A6558" t="s">
        <v>909</v>
      </c>
      <c r="B6558" t="s">
        <v>909</v>
      </c>
      <c r="C6558" t="s">
        <v>3033</v>
      </c>
      <c r="D6558" t="s">
        <v>163</v>
      </c>
      <c r="E6558" t="s">
        <v>754</v>
      </c>
      <c r="F6558" t="s">
        <v>2</v>
      </c>
      <c r="G6558" t="s">
        <v>47636</v>
      </c>
      <c r="H6558" t="s">
        <v>21020</v>
      </c>
      <c r="I6558" t="s">
        <v>47637</v>
      </c>
      <c r="J6558" t="s">
        <v>20841</v>
      </c>
      <c r="K6558" t="s">
        <v>15532</v>
      </c>
      <c r="L6558" t="s">
        <v>47638</v>
      </c>
      <c r="M6558" t="s">
        <v>28425</v>
      </c>
    </row>
    <row r="6559" spans="1:13">
      <c r="A6559" t="s">
        <v>909</v>
      </c>
      <c r="B6559" t="s">
        <v>909</v>
      </c>
      <c r="C6559" t="s">
        <v>3033</v>
      </c>
      <c r="D6559" t="s">
        <v>163</v>
      </c>
      <c r="E6559" t="s">
        <v>754</v>
      </c>
      <c r="F6559" t="s">
        <v>4</v>
      </c>
      <c r="G6559" t="s">
        <v>47639</v>
      </c>
      <c r="H6559" t="s">
        <v>20684</v>
      </c>
      <c r="I6559" t="s">
        <v>9604</v>
      </c>
      <c r="J6559" t="s">
        <v>20663</v>
      </c>
      <c r="K6559" t="s">
        <v>9404</v>
      </c>
      <c r="L6559" t="s">
        <v>3522</v>
      </c>
      <c r="M6559" t="s">
        <v>16358</v>
      </c>
    </row>
    <row r="6560" spans="1:13">
      <c r="A6560" t="s">
        <v>909</v>
      </c>
      <c r="B6560" t="s">
        <v>909</v>
      </c>
      <c r="C6560" t="s">
        <v>3033</v>
      </c>
      <c r="D6560" t="s">
        <v>163</v>
      </c>
      <c r="E6560" t="s">
        <v>754</v>
      </c>
      <c r="F6560" t="s">
        <v>11</v>
      </c>
      <c r="G6560" t="s">
        <v>47640</v>
      </c>
      <c r="H6560" t="s">
        <v>20684</v>
      </c>
      <c r="I6560" t="s">
        <v>9604</v>
      </c>
      <c r="J6560" t="s">
        <v>21472</v>
      </c>
      <c r="K6560" t="s">
        <v>372</v>
      </c>
      <c r="L6560" t="s">
        <v>375</v>
      </c>
      <c r="M6560" t="s">
        <v>16358</v>
      </c>
    </row>
    <row r="6561" spans="1:13">
      <c r="A6561" t="s">
        <v>909</v>
      </c>
      <c r="B6561" t="s">
        <v>909</v>
      </c>
      <c r="C6561" t="s">
        <v>3033</v>
      </c>
      <c r="D6561" t="s">
        <v>163</v>
      </c>
      <c r="E6561" t="s">
        <v>754</v>
      </c>
      <c r="F6561" t="s">
        <v>20</v>
      </c>
      <c r="G6561" t="s">
        <v>47641</v>
      </c>
      <c r="H6561" t="s">
        <v>20705</v>
      </c>
      <c r="I6561" t="s">
        <v>11352</v>
      </c>
      <c r="J6561" t="s">
        <v>21472</v>
      </c>
      <c r="K6561" t="s">
        <v>372</v>
      </c>
      <c r="L6561" t="s">
        <v>2038</v>
      </c>
      <c r="M6561" t="s">
        <v>1275</v>
      </c>
    </row>
    <row r="6562" spans="1:13">
      <c r="A6562" t="s">
        <v>909</v>
      </c>
      <c r="B6562" t="s">
        <v>909</v>
      </c>
      <c r="C6562" t="s">
        <v>3033</v>
      </c>
      <c r="D6562" t="s">
        <v>163</v>
      </c>
      <c r="E6562" t="s">
        <v>762</v>
      </c>
      <c r="F6562" t="s">
        <v>3</v>
      </c>
      <c r="G6562" t="s">
        <v>47642</v>
      </c>
      <c r="H6562" t="s">
        <v>20938</v>
      </c>
      <c r="I6562" t="s">
        <v>9579</v>
      </c>
      <c r="J6562" t="s">
        <v>20932</v>
      </c>
      <c r="K6562" t="s">
        <v>47643</v>
      </c>
      <c r="L6562" t="s">
        <v>22056</v>
      </c>
      <c r="M6562" t="s">
        <v>47644</v>
      </c>
    </row>
    <row r="6563" spans="1:13">
      <c r="A6563" t="s">
        <v>909</v>
      </c>
      <c r="B6563" t="s">
        <v>909</v>
      </c>
      <c r="C6563" t="s">
        <v>3033</v>
      </c>
      <c r="D6563" t="s">
        <v>163</v>
      </c>
      <c r="E6563" t="s">
        <v>762</v>
      </c>
      <c r="F6563" t="s">
        <v>10</v>
      </c>
      <c r="G6563" t="s">
        <v>47645</v>
      </c>
      <c r="H6563" t="s">
        <v>21116</v>
      </c>
      <c r="I6563" t="s">
        <v>47646</v>
      </c>
      <c r="J6563" t="s">
        <v>20932</v>
      </c>
      <c r="K6563" t="s">
        <v>47643</v>
      </c>
      <c r="L6563" t="s">
        <v>3866</v>
      </c>
      <c r="M6563" t="s">
        <v>32011</v>
      </c>
    </row>
    <row r="6564" spans="1:13">
      <c r="A6564" t="s">
        <v>909</v>
      </c>
      <c r="B6564" t="s">
        <v>909</v>
      </c>
      <c r="C6564" t="s">
        <v>3033</v>
      </c>
      <c r="D6564" t="s">
        <v>163</v>
      </c>
      <c r="E6564" t="s">
        <v>762</v>
      </c>
      <c r="F6564" t="s">
        <v>2</v>
      </c>
      <c r="G6564" t="s">
        <v>47647</v>
      </c>
      <c r="H6564" t="s">
        <v>20967</v>
      </c>
      <c r="I6564" t="s">
        <v>47648</v>
      </c>
      <c r="J6564" t="s">
        <v>20784</v>
      </c>
      <c r="K6564" t="s">
        <v>26617</v>
      </c>
      <c r="L6564" t="s">
        <v>2601</v>
      </c>
      <c r="M6564" t="s">
        <v>39208</v>
      </c>
    </row>
    <row r="6565" spans="1:13">
      <c r="A6565" t="s">
        <v>909</v>
      </c>
      <c r="B6565" t="s">
        <v>909</v>
      </c>
      <c r="C6565" t="s">
        <v>3033</v>
      </c>
      <c r="D6565" t="s">
        <v>163</v>
      </c>
      <c r="E6565" t="s">
        <v>770</v>
      </c>
      <c r="F6565" t="s">
        <v>3</v>
      </c>
      <c r="G6565" t="s">
        <v>47649</v>
      </c>
      <c r="H6565" t="s">
        <v>20950</v>
      </c>
      <c r="I6565" t="s">
        <v>38203</v>
      </c>
      <c r="J6565" t="s">
        <v>20841</v>
      </c>
      <c r="K6565" t="s">
        <v>15532</v>
      </c>
      <c r="L6565" t="s">
        <v>47574</v>
      </c>
      <c r="M6565" t="s">
        <v>43696</v>
      </c>
    </row>
    <row r="6566" spans="1:13">
      <c r="A6566" t="s">
        <v>909</v>
      </c>
      <c r="B6566" t="s">
        <v>909</v>
      </c>
      <c r="C6566" t="s">
        <v>3033</v>
      </c>
      <c r="D6566" t="s">
        <v>163</v>
      </c>
      <c r="E6566" t="s">
        <v>770</v>
      </c>
      <c r="F6566" t="s">
        <v>10</v>
      </c>
      <c r="G6566" t="s">
        <v>47650</v>
      </c>
      <c r="H6566" t="s">
        <v>20915</v>
      </c>
      <c r="I6566" t="s">
        <v>38208</v>
      </c>
      <c r="J6566" t="s">
        <v>20822</v>
      </c>
      <c r="K6566" t="s">
        <v>47590</v>
      </c>
      <c r="L6566" t="s">
        <v>2515</v>
      </c>
      <c r="M6566" t="s">
        <v>27449</v>
      </c>
    </row>
    <row r="6567" spans="1:13">
      <c r="A6567" t="s">
        <v>909</v>
      </c>
      <c r="B6567" t="s">
        <v>909</v>
      </c>
      <c r="C6567" t="s">
        <v>3033</v>
      </c>
      <c r="D6567" t="s">
        <v>163</v>
      </c>
      <c r="E6567" t="s">
        <v>770</v>
      </c>
      <c r="F6567" t="s">
        <v>2</v>
      </c>
      <c r="G6567" t="s">
        <v>47651</v>
      </c>
      <c r="H6567" t="s">
        <v>20803</v>
      </c>
      <c r="I6567" t="s">
        <v>9625</v>
      </c>
      <c r="J6567" t="s">
        <v>20705</v>
      </c>
      <c r="K6567" t="s">
        <v>12614</v>
      </c>
      <c r="L6567" t="s">
        <v>3443</v>
      </c>
      <c r="M6567" t="s">
        <v>34762</v>
      </c>
    </row>
    <row r="6568" spans="1:13">
      <c r="A6568" t="s">
        <v>909</v>
      </c>
      <c r="B6568" t="s">
        <v>909</v>
      </c>
      <c r="C6568" t="s">
        <v>3033</v>
      </c>
      <c r="D6568" t="s">
        <v>163</v>
      </c>
      <c r="E6568" t="s">
        <v>770</v>
      </c>
      <c r="F6568" t="s">
        <v>11</v>
      </c>
      <c r="G6568" t="s">
        <v>47652</v>
      </c>
      <c r="H6568" t="s">
        <v>20684</v>
      </c>
      <c r="I6568" t="s">
        <v>9604</v>
      </c>
      <c r="J6568" t="s">
        <v>20663</v>
      </c>
      <c r="K6568" t="s">
        <v>9404</v>
      </c>
      <c r="L6568" t="s">
        <v>375</v>
      </c>
      <c r="M6568" t="s">
        <v>7314</v>
      </c>
    </row>
    <row r="6569" spans="1:13">
      <c r="A6569" t="s">
        <v>909</v>
      </c>
      <c r="B6569" t="s">
        <v>909</v>
      </c>
      <c r="C6569" t="s">
        <v>3033</v>
      </c>
      <c r="D6569" t="s">
        <v>163</v>
      </c>
      <c r="E6569" t="s">
        <v>770</v>
      </c>
      <c r="F6569" t="s">
        <v>20</v>
      </c>
      <c r="G6569" t="s">
        <v>47653</v>
      </c>
      <c r="H6569" t="s">
        <v>20663</v>
      </c>
      <c r="I6569" t="s">
        <v>47585</v>
      </c>
      <c r="J6569" t="s">
        <v>20663</v>
      </c>
      <c r="K6569" t="s">
        <v>9404</v>
      </c>
      <c r="L6569" t="s">
        <v>471</v>
      </c>
      <c r="M6569" t="s">
        <v>13721</v>
      </c>
    </row>
    <row r="6570" spans="1:13">
      <c r="A6570" t="s">
        <v>909</v>
      </c>
      <c r="B6570" t="s">
        <v>909</v>
      </c>
      <c r="C6570" t="s">
        <v>3033</v>
      </c>
      <c r="D6570" t="s">
        <v>163</v>
      </c>
      <c r="E6570" t="s">
        <v>778</v>
      </c>
      <c r="F6570" t="s">
        <v>3</v>
      </c>
      <c r="G6570" t="s">
        <v>47654</v>
      </c>
      <c r="H6570" t="s">
        <v>20803</v>
      </c>
      <c r="I6570" t="s">
        <v>9625</v>
      </c>
      <c r="J6570" t="s">
        <v>20745</v>
      </c>
      <c r="K6570" t="s">
        <v>4831</v>
      </c>
      <c r="L6570" t="s">
        <v>47634</v>
      </c>
      <c r="M6570" t="s">
        <v>26298</v>
      </c>
    </row>
    <row r="6571" spans="1:13">
      <c r="A6571" t="s">
        <v>909</v>
      </c>
      <c r="B6571" t="s">
        <v>909</v>
      </c>
      <c r="C6571" t="s">
        <v>3033</v>
      </c>
      <c r="D6571" t="s">
        <v>163</v>
      </c>
      <c r="E6571" t="s">
        <v>778</v>
      </c>
      <c r="F6571" t="s">
        <v>10</v>
      </c>
      <c r="G6571" t="s">
        <v>47655</v>
      </c>
      <c r="H6571" t="s">
        <v>20803</v>
      </c>
      <c r="I6571" t="s">
        <v>9625</v>
      </c>
      <c r="J6571" t="s">
        <v>20764</v>
      </c>
      <c r="K6571" t="s">
        <v>12586</v>
      </c>
      <c r="L6571" t="s">
        <v>22178</v>
      </c>
      <c r="M6571" t="s">
        <v>26298</v>
      </c>
    </row>
    <row r="6572" spans="1:13">
      <c r="A6572" t="s">
        <v>909</v>
      </c>
      <c r="B6572" t="s">
        <v>909</v>
      </c>
      <c r="C6572" t="s">
        <v>3033</v>
      </c>
      <c r="D6572" t="s">
        <v>163</v>
      </c>
      <c r="E6572" t="s">
        <v>778</v>
      </c>
      <c r="F6572" t="s">
        <v>2</v>
      </c>
      <c r="G6572" t="s">
        <v>47656</v>
      </c>
      <c r="H6572" t="s">
        <v>20663</v>
      </c>
      <c r="I6572" t="s">
        <v>47585</v>
      </c>
      <c r="J6572" t="s">
        <v>21472</v>
      </c>
      <c r="K6572" t="s">
        <v>372</v>
      </c>
      <c r="L6572" t="s">
        <v>47630</v>
      </c>
      <c r="M6572" t="s">
        <v>1164</v>
      </c>
    </row>
    <row r="6573" spans="1:13">
      <c r="A6573" t="s">
        <v>909</v>
      </c>
      <c r="B6573" t="s">
        <v>909</v>
      </c>
      <c r="C6573" t="s">
        <v>3033</v>
      </c>
      <c r="D6573" t="s">
        <v>163</v>
      </c>
      <c r="E6573" t="s">
        <v>778</v>
      </c>
      <c r="F6573" t="s">
        <v>20</v>
      </c>
      <c r="G6573" t="s">
        <v>47657</v>
      </c>
      <c r="H6573" t="s">
        <v>20663</v>
      </c>
      <c r="I6573" t="s">
        <v>47585</v>
      </c>
      <c r="J6573" t="s">
        <v>21472</v>
      </c>
      <c r="K6573" t="s">
        <v>372</v>
      </c>
      <c r="L6573" t="s">
        <v>471</v>
      </c>
      <c r="M6573" t="s">
        <v>1164</v>
      </c>
    </row>
    <row r="6574" spans="1:13">
      <c r="A6574" t="s">
        <v>909</v>
      </c>
      <c r="B6574" t="s">
        <v>909</v>
      </c>
      <c r="C6574" t="s">
        <v>3033</v>
      </c>
      <c r="D6574" t="s">
        <v>164</v>
      </c>
      <c r="E6574" t="s">
        <v>785</v>
      </c>
      <c r="F6574" t="s">
        <v>3</v>
      </c>
      <c r="G6574" t="s">
        <v>47658</v>
      </c>
      <c r="H6574" t="s">
        <v>20684</v>
      </c>
      <c r="I6574" t="s">
        <v>12795</v>
      </c>
      <c r="J6574" t="s">
        <v>20663</v>
      </c>
      <c r="K6574" t="s">
        <v>1427</v>
      </c>
      <c r="L6574" t="s">
        <v>5013</v>
      </c>
      <c r="M6574" t="s">
        <v>4868</v>
      </c>
    </row>
    <row r="6575" spans="1:13">
      <c r="A6575" t="s">
        <v>909</v>
      </c>
      <c r="B6575" t="s">
        <v>909</v>
      </c>
      <c r="C6575" t="s">
        <v>3033</v>
      </c>
      <c r="D6575" t="s">
        <v>164</v>
      </c>
      <c r="E6575" t="s">
        <v>785</v>
      </c>
      <c r="F6575" t="s">
        <v>10</v>
      </c>
      <c r="G6575" t="s">
        <v>47659</v>
      </c>
      <c r="H6575" t="s">
        <v>20745</v>
      </c>
      <c r="I6575" t="s">
        <v>10857</v>
      </c>
      <c r="J6575" t="s">
        <v>20684</v>
      </c>
      <c r="K6575" t="s">
        <v>9580</v>
      </c>
      <c r="L6575" t="s">
        <v>2172</v>
      </c>
      <c r="M6575" t="s">
        <v>24911</v>
      </c>
    </row>
    <row r="6576" spans="1:13">
      <c r="A6576" t="s">
        <v>909</v>
      </c>
      <c r="B6576" t="s">
        <v>909</v>
      </c>
      <c r="C6576" t="s">
        <v>3033</v>
      </c>
      <c r="D6576" t="s">
        <v>164</v>
      </c>
      <c r="E6576" t="s">
        <v>785</v>
      </c>
      <c r="F6576" t="s">
        <v>2</v>
      </c>
      <c r="G6576" t="s">
        <v>47660</v>
      </c>
      <c r="H6576" t="s">
        <v>20803</v>
      </c>
      <c r="I6576" t="s">
        <v>47661</v>
      </c>
      <c r="J6576" t="s">
        <v>20684</v>
      </c>
      <c r="K6576" t="s">
        <v>9580</v>
      </c>
      <c r="L6576" t="s">
        <v>375</v>
      </c>
      <c r="M6576" t="s">
        <v>47662</v>
      </c>
    </row>
    <row r="6577" spans="1:13">
      <c r="A6577" t="s">
        <v>909</v>
      </c>
      <c r="B6577" t="s">
        <v>909</v>
      </c>
      <c r="C6577" t="s">
        <v>3033</v>
      </c>
      <c r="D6577" t="s">
        <v>164</v>
      </c>
      <c r="E6577" t="s">
        <v>793</v>
      </c>
      <c r="F6577" t="s">
        <v>3</v>
      </c>
      <c r="G6577" t="s">
        <v>47663</v>
      </c>
      <c r="H6577" t="s">
        <v>20705</v>
      </c>
      <c r="I6577" t="s">
        <v>9665</v>
      </c>
      <c r="J6577" t="s">
        <v>20663</v>
      </c>
      <c r="K6577" t="s">
        <v>1427</v>
      </c>
      <c r="L6577" t="s">
        <v>1691</v>
      </c>
      <c r="M6577" t="s">
        <v>19830</v>
      </c>
    </row>
    <row r="6578" spans="1:13">
      <c r="A6578" t="s">
        <v>909</v>
      </c>
      <c r="B6578" t="s">
        <v>909</v>
      </c>
      <c r="C6578" t="s">
        <v>3033</v>
      </c>
      <c r="D6578" t="s">
        <v>164</v>
      </c>
      <c r="E6578" t="s">
        <v>793</v>
      </c>
      <c r="F6578" t="s">
        <v>10</v>
      </c>
      <c r="G6578" t="s">
        <v>47664</v>
      </c>
      <c r="H6578" t="s">
        <v>20745</v>
      </c>
      <c r="I6578" t="s">
        <v>10857</v>
      </c>
      <c r="J6578" t="s">
        <v>20705</v>
      </c>
      <c r="K6578" t="s">
        <v>18309</v>
      </c>
      <c r="L6578" t="s">
        <v>2172</v>
      </c>
      <c r="M6578" t="s">
        <v>26390</v>
      </c>
    </row>
    <row r="6579" spans="1:13">
      <c r="A6579" t="s">
        <v>909</v>
      </c>
      <c r="B6579" t="s">
        <v>909</v>
      </c>
      <c r="C6579" t="s">
        <v>3033</v>
      </c>
      <c r="D6579" t="s">
        <v>164</v>
      </c>
      <c r="E6579" t="s">
        <v>793</v>
      </c>
      <c r="F6579" t="s">
        <v>2</v>
      </c>
      <c r="G6579" t="s">
        <v>47665</v>
      </c>
      <c r="H6579" t="s">
        <v>20745</v>
      </c>
      <c r="I6579" t="s">
        <v>10857</v>
      </c>
      <c r="J6579" t="s">
        <v>20663</v>
      </c>
      <c r="K6579" t="s">
        <v>1427</v>
      </c>
      <c r="L6579" t="s">
        <v>2492</v>
      </c>
      <c r="M6579" t="s">
        <v>26390</v>
      </c>
    </row>
    <row r="6580" spans="1:13">
      <c r="A6580" t="s">
        <v>909</v>
      </c>
      <c r="B6580" t="s">
        <v>909</v>
      </c>
      <c r="C6580" t="s">
        <v>3033</v>
      </c>
      <c r="D6580" t="s">
        <v>164</v>
      </c>
      <c r="E6580" t="s">
        <v>801</v>
      </c>
      <c r="F6580" t="s">
        <v>3</v>
      </c>
      <c r="G6580" t="s">
        <v>47666</v>
      </c>
      <c r="H6580" t="s">
        <v>20841</v>
      </c>
      <c r="I6580" t="s">
        <v>9656</v>
      </c>
      <c r="J6580" t="s">
        <v>20764</v>
      </c>
      <c r="K6580" t="s">
        <v>18336</v>
      </c>
      <c r="L6580" t="s">
        <v>2250</v>
      </c>
      <c r="M6580" t="s">
        <v>37448</v>
      </c>
    </row>
    <row r="6581" spans="1:13">
      <c r="A6581" t="s">
        <v>909</v>
      </c>
      <c r="B6581" t="s">
        <v>909</v>
      </c>
      <c r="C6581" t="s">
        <v>3033</v>
      </c>
      <c r="D6581" t="s">
        <v>164</v>
      </c>
      <c r="E6581" t="s">
        <v>801</v>
      </c>
      <c r="F6581" t="s">
        <v>10</v>
      </c>
      <c r="G6581" t="s">
        <v>47667</v>
      </c>
      <c r="H6581" t="s">
        <v>20725</v>
      </c>
      <c r="I6581" t="s">
        <v>46453</v>
      </c>
      <c r="J6581" t="s">
        <v>20684</v>
      </c>
      <c r="K6581" t="s">
        <v>9580</v>
      </c>
      <c r="L6581" t="s">
        <v>263</v>
      </c>
      <c r="M6581" t="s">
        <v>18994</v>
      </c>
    </row>
    <row r="6582" spans="1:13">
      <c r="A6582" t="s">
        <v>909</v>
      </c>
      <c r="B6582" t="s">
        <v>909</v>
      </c>
      <c r="C6582" t="s">
        <v>3033</v>
      </c>
      <c r="D6582" t="s">
        <v>164</v>
      </c>
      <c r="E6582" t="s">
        <v>801</v>
      </c>
      <c r="F6582" t="s">
        <v>2</v>
      </c>
      <c r="G6582" t="s">
        <v>47668</v>
      </c>
      <c r="H6582" t="s">
        <v>20705</v>
      </c>
      <c r="I6582" t="s">
        <v>9665</v>
      </c>
      <c r="J6582" t="s">
        <v>20663</v>
      </c>
      <c r="K6582" t="s">
        <v>1427</v>
      </c>
      <c r="L6582" t="s">
        <v>5283</v>
      </c>
      <c r="M6582" t="s">
        <v>16849</v>
      </c>
    </row>
    <row r="6583" spans="1:13">
      <c r="A6583" t="s">
        <v>909</v>
      </c>
      <c r="B6583" t="s">
        <v>909</v>
      </c>
      <c r="C6583" t="s">
        <v>3033</v>
      </c>
      <c r="D6583" t="s">
        <v>164</v>
      </c>
      <c r="E6583" t="s">
        <v>801</v>
      </c>
      <c r="F6583" t="s">
        <v>11</v>
      </c>
      <c r="G6583" t="s">
        <v>47669</v>
      </c>
      <c r="H6583" t="s">
        <v>20663</v>
      </c>
      <c r="I6583" t="s">
        <v>12778</v>
      </c>
      <c r="J6583" t="s">
        <v>21472</v>
      </c>
      <c r="K6583" t="s">
        <v>372</v>
      </c>
      <c r="L6583" t="s">
        <v>3522</v>
      </c>
      <c r="M6583" t="s">
        <v>1164</v>
      </c>
    </row>
    <row r="6584" spans="1:13">
      <c r="A6584" t="s">
        <v>909</v>
      </c>
      <c r="B6584" t="s">
        <v>909</v>
      </c>
      <c r="C6584" t="s">
        <v>3033</v>
      </c>
      <c r="D6584" t="s">
        <v>164</v>
      </c>
      <c r="E6584" t="s">
        <v>809</v>
      </c>
      <c r="F6584" t="s">
        <v>3</v>
      </c>
      <c r="G6584" t="s">
        <v>47670</v>
      </c>
      <c r="H6584" t="s">
        <v>20725</v>
      </c>
      <c r="I6584" t="s">
        <v>46453</v>
      </c>
      <c r="J6584" t="s">
        <v>20705</v>
      </c>
      <c r="K6584" t="s">
        <v>18309</v>
      </c>
      <c r="L6584" t="s">
        <v>4662</v>
      </c>
      <c r="M6584" t="s">
        <v>47671</v>
      </c>
    </row>
    <row r="6585" spans="1:13">
      <c r="A6585" t="s">
        <v>909</v>
      </c>
      <c r="B6585" t="s">
        <v>909</v>
      </c>
      <c r="C6585" t="s">
        <v>3033</v>
      </c>
      <c r="D6585" t="s">
        <v>164</v>
      </c>
      <c r="E6585" t="s">
        <v>809</v>
      </c>
      <c r="F6585" t="s">
        <v>10</v>
      </c>
      <c r="G6585" t="s">
        <v>47672</v>
      </c>
      <c r="H6585" t="s">
        <v>20663</v>
      </c>
      <c r="I6585" t="s">
        <v>12778</v>
      </c>
      <c r="J6585" t="s">
        <v>20663</v>
      </c>
      <c r="K6585" t="s">
        <v>1427</v>
      </c>
      <c r="L6585" t="s">
        <v>5232</v>
      </c>
      <c r="M6585" t="s">
        <v>469</v>
      </c>
    </row>
    <row r="6586" spans="1:13">
      <c r="A6586" t="s">
        <v>909</v>
      </c>
      <c r="B6586" t="s">
        <v>909</v>
      </c>
      <c r="C6586" t="s">
        <v>1833</v>
      </c>
      <c r="D6586" t="s">
        <v>150</v>
      </c>
      <c r="E6586" t="s">
        <v>179</v>
      </c>
      <c r="F6586" t="s">
        <v>3</v>
      </c>
      <c r="G6586" t="s">
        <v>47673</v>
      </c>
      <c r="H6586" t="s">
        <v>20663</v>
      </c>
      <c r="I6586" t="s">
        <v>13213</v>
      </c>
      <c r="J6586" t="s">
        <v>20663</v>
      </c>
      <c r="K6586" t="s">
        <v>1351</v>
      </c>
      <c r="L6586" t="s">
        <v>11457</v>
      </c>
      <c r="M6586" t="s">
        <v>1427</v>
      </c>
    </row>
    <row r="6587" spans="1:13">
      <c r="A6587" t="s">
        <v>909</v>
      </c>
      <c r="B6587" t="s">
        <v>909</v>
      </c>
      <c r="C6587" t="s">
        <v>1833</v>
      </c>
      <c r="D6587" t="s">
        <v>150</v>
      </c>
      <c r="E6587" t="s">
        <v>179</v>
      </c>
      <c r="F6587" t="s">
        <v>10</v>
      </c>
      <c r="G6587" t="s">
        <v>47674</v>
      </c>
      <c r="H6587" t="s">
        <v>20705</v>
      </c>
      <c r="I6587" t="s">
        <v>17461</v>
      </c>
      <c r="J6587" t="s">
        <v>20663</v>
      </c>
      <c r="K6587" t="s">
        <v>1351</v>
      </c>
      <c r="L6587" t="s">
        <v>4088</v>
      </c>
      <c r="M6587" t="s">
        <v>18309</v>
      </c>
    </row>
    <row r="6588" spans="1:13">
      <c r="A6588" t="s">
        <v>909</v>
      </c>
      <c r="B6588" t="s">
        <v>909</v>
      </c>
      <c r="C6588" t="s">
        <v>1833</v>
      </c>
      <c r="D6588" t="s">
        <v>150</v>
      </c>
      <c r="E6588" t="s">
        <v>179</v>
      </c>
      <c r="F6588" t="s">
        <v>2</v>
      </c>
      <c r="G6588" t="s">
        <v>47675</v>
      </c>
      <c r="H6588" t="s">
        <v>20745</v>
      </c>
      <c r="I6588" t="s">
        <v>13228</v>
      </c>
      <c r="J6588" t="s">
        <v>21472</v>
      </c>
      <c r="K6588" t="s">
        <v>372</v>
      </c>
      <c r="L6588" t="s">
        <v>431</v>
      </c>
      <c r="M6588" t="s">
        <v>18316</v>
      </c>
    </row>
    <row r="6589" spans="1:13">
      <c r="A6589" t="s">
        <v>909</v>
      </c>
      <c r="B6589" t="s">
        <v>909</v>
      </c>
      <c r="C6589" t="s">
        <v>1833</v>
      </c>
      <c r="D6589" t="s">
        <v>150</v>
      </c>
      <c r="E6589" t="s">
        <v>179</v>
      </c>
      <c r="F6589" t="s">
        <v>4</v>
      </c>
      <c r="G6589" t="s">
        <v>47676</v>
      </c>
      <c r="H6589" t="s">
        <v>20725</v>
      </c>
      <c r="I6589" t="s">
        <v>43496</v>
      </c>
      <c r="J6589" t="s">
        <v>21472</v>
      </c>
      <c r="K6589" t="s">
        <v>372</v>
      </c>
      <c r="L6589" t="s">
        <v>3647</v>
      </c>
      <c r="M6589" t="s">
        <v>26543</v>
      </c>
    </row>
    <row r="6590" spans="1:13">
      <c r="A6590" t="s">
        <v>909</v>
      </c>
      <c r="B6590" t="s">
        <v>909</v>
      </c>
      <c r="C6590" t="s">
        <v>1833</v>
      </c>
      <c r="D6590" t="s">
        <v>150</v>
      </c>
      <c r="E6590" t="s">
        <v>179</v>
      </c>
      <c r="F6590" t="s">
        <v>11</v>
      </c>
      <c r="G6590" t="s">
        <v>47677</v>
      </c>
      <c r="H6590" t="s">
        <v>20784</v>
      </c>
      <c r="I6590" t="s">
        <v>43658</v>
      </c>
      <c r="J6590" t="s">
        <v>21472</v>
      </c>
      <c r="K6590" t="s">
        <v>372</v>
      </c>
      <c r="L6590" t="s">
        <v>5511</v>
      </c>
      <c r="M6590" t="s">
        <v>18398</v>
      </c>
    </row>
    <row r="6591" spans="1:13">
      <c r="A6591" t="s">
        <v>909</v>
      </c>
      <c r="B6591" t="s">
        <v>909</v>
      </c>
      <c r="C6591" t="s">
        <v>1833</v>
      </c>
      <c r="D6591" t="s">
        <v>150</v>
      </c>
      <c r="E6591" t="s">
        <v>179</v>
      </c>
      <c r="F6591" t="s">
        <v>20</v>
      </c>
      <c r="G6591" t="s">
        <v>47678</v>
      </c>
      <c r="H6591" t="s">
        <v>20705</v>
      </c>
      <c r="I6591" t="s">
        <v>17461</v>
      </c>
      <c r="J6591" t="s">
        <v>21472</v>
      </c>
      <c r="K6591" t="s">
        <v>372</v>
      </c>
      <c r="L6591" t="s">
        <v>3363</v>
      </c>
      <c r="M6591" t="s">
        <v>18309</v>
      </c>
    </row>
    <row r="6592" spans="1:13">
      <c r="A6592" t="s">
        <v>909</v>
      </c>
      <c r="B6592" t="s">
        <v>909</v>
      </c>
      <c r="C6592" t="s">
        <v>1833</v>
      </c>
      <c r="D6592" t="s">
        <v>150</v>
      </c>
      <c r="E6592" t="s">
        <v>188</v>
      </c>
      <c r="F6592" t="s">
        <v>3</v>
      </c>
      <c r="G6592" t="s">
        <v>47679</v>
      </c>
      <c r="H6592" t="s">
        <v>20764</v>
      </c>
      <c r="I6592" t="s">
        <v>17455</v>
      </c>
      <c r="J6592" t="s">
        <v>20684</v>
      </c>
      <c r="K6592" t="s">
        <v>15432</v>
      </c>
      <c r="L6592" t="s">
        <v>4495</v>
      </c>
      <c r="M6592" t="s">
        <v>18994</v>
      </c>
    </row>
    <row r="6593" spans="1:13">
      <c r="A6593" t="s">
        <v>909</v>
      </c>
      <c r="B6593" t="s">
        <v>909</v>
      </c>
      <c r="C6593" t="s">
        <v>1833</v>
      </c>
      <c r="D6593" t="s">
        <v>150</v>
      </c>
      <c r="E6593" t="s">
        <v>188</v>
      </c>
      <c r="F6593" t="s">
        <v>10</v>
      </c>
      <c r="G6593" t="s">
        <v>47680</v>
      </c>
      <c r="H6593" t="s">
        <v>20745</v>
      </c>
      <c r="I6593" t="s">
        <v>13228</v>
      </c>
      <c r="J6593" t="s">
        <v>20705</v>
      </c>
      <c r="K6593" t="s">
        <v>18452</v>
      </c>
      <c r="L6593" t="s">
        <v>791</v>
      </c>
      <c r="M6593" t="s">
        <v>31837</v>
      </c>
    </row>
    <row r="6594" spans="1:13">
      <c r="A6594" t="s">
        <v>909</v>
      </c>
      <c r="B6594" t="s">
        <v>909</v>
      </c>
      <c r="C6594" t="s">
        <v>1833</v>
      </c>
      <c r="D6594" t="s">
        <v>150</v>
      </c>
      <c r="E6594" t="s">
        <v>188</v>
      </c>
      <c r="F6594" t="s">
        <v>2</v>
      </c>
      <c r="G6594" t="s">
        <v>47681</v>
      </c>
      <c r="H6594" t="s">
        <v>20784</v>
      </c>
      <c r="I6594" t="s">
        <v>43658</v>
      </c>
      <c r="J6594" t="s">
        <v>20684</v>
      </c>
      <c r="K6594" t="s">
        <v>15432</v>
      </c>
      <c r="L6594" t="s">
        <v>6603</v>
      </c>
      <c r="M6594" t="s">
        <v>25405</v>
      </c>
    </row>
    <row r="6595" spans="1:13">
      <c r="A6595" t="s">
        <v>909</v>
      </c>
      <c r="B6595" t="s">
        <v>909</v>
      </c>
      <c r="C6595" t="s">
        <v>1833</v>
      </c>
      <c r="D6595" t="s">
        <v>150</v>
      </c>
      <c r="E6595" t="s">
        <v>188</v>
      </c>
      <c r="F6595" t="s">
        <v>4</v>
      </c>
      <c r="G6595" t="s">
        <v>47682</v>
      </c>
      <c r="H6595" t="s">
        <v>20705</v>
      </c>
      <c r="I6595" t="s">
        <v>17461</v>
      </c>
      <c r="J6595" t="s">
        <v>21472</v>
      </c>
      <c r="K6595" t="s">
        <v>372</v>
      </c>
      <c r="L6595" t="s">
        <v>7730</v>
      </c>
      <c r="M6595" t="s">
        <v>14877</v>
      </c>
    </row>
    <row r="6596" spans="1:13">
      <c r="A6596" t="s">
        <v>909</v>
      </c>
      <c r="B6596" t="s">
        <v>909</v>
      </c>
      <c r="C6596" t="s">
        <v>1833</v>
      </c>
      <c r="D6596" t="s">
        <v>150</v>
      </c>
      <c r="E6596" t="s">
        <v>188</v>
      </c>
      <c r="F6596" t="s">
        <v>11</v>
      </c>
      <c r="G6596" t="s">
        <v>47683</v>
      </c>
      <c r="H6596" t="s">
        <v>20764</v>
      </c>
      <c r="I6596" t="s">
        <v>17455</v>
      </c>
      <c r="J6596" t="s">
        <v>21472</v>
      </c>
      <c r="K6596" t="s">
        <v>372</v>
      </c>
      <c r="L6596" t="s">
        <v>4495</v>
      </c>
      <c r="M6596" t="s">
        <v>18994</v>
      </c>
    </row>
    <row r="6597" spans="1:13">
      <c r="A6597" t="s">
        <v>909</v>
      </c>
      <c r="B6597" t="s">
        <v>909</v>
      </c>
      <c r="C6597" t="s">
        <v>1833</v>
      </c>
      <c r="D6597" t="s">
        <v>150</v>
      </c>
      <c r="E6597" t="s">
        <v>197</v>
      </c>
      <c r="F6597" t="s">
        <v>3</v>
      </c>
      <c r="G6597" t="s">
        <v>47684</v>
      </c>
      <c r="H6597" t="s">
        <v>20764</v>
      </c>
      <c r="I6597" t="s">
        <v>17455</v>
      </c>
      <c r="J6597" t="s">
        <v>20705</v>
      </c>
      <c r="K6597" t="s">
        <v>18452</v>
      </c>
      <c r="L6597" t="s">
        <v>4495</v>
      </c>
      <c r="M6597" t="s">
        <v>37411</v>
      </c>
    </row>
    <row r="6598" spans="1:13">
      <c r="A6598" t="s">
        <v>909</v>
      </c>
      <c r="B6598" t="s">
        <v>909</v>
      </c>
      <c r="C6598" t="s">
        <v>1833</v>
      </c>
      <c r="D6598" t="s">
        <v>150</v>
      </c>
      <c r="E6598" t="s">
        <v>197</v>
      </c>
      <c r="F6598" t="s">
        <v>10</v>
      </c>
      <c r="G6598" t="s">
        <v>47685</v>
      </c>
      <c r="H6598" t="s">
        <v>20745</v>
      </c>
      <c r="I6598" t="s">
        <v>13228</v>
      </c>
      <c r="J6598" t="s">
        <v>20663</v>
      </c>
      <c r="K6598" t="s">
        <v>1351</v>
      </c>
      <c r="L6598" t="s">
        <v>791</v>
      </c>
      <c r="M6598" t="s">
        <v>26552</v>
      </c>
    </row>
    <row r="6599" spans="1:13">
      <c r="A6599" t="s">
        <v>909</v>
      </c>
      <c r="B6599" t="s">
        <v>909</v>
      </c>
      <c r="C6599" t="s">
        <v>1833</v>
      </c>
      <c r="D6599" t="s">
        <v>150</v>
      </c>
      <c r="E6599" t="s">
        <v>197</v>
      </c>
      <c r="F6599" t="s">
        <v>2</v>
      </c>
      <c r="G6599" t="s">
        <v>47686</v>
      </c>
      <c r="H6599" t="s">
        <v>20784</v>
      </c>
      <c r="I6599" t="s">
        <v>43658</v>
      </c>
      <c r="J6599" t="s">
        <v>20705</v>
      </c>
      <c r="K6599" t="s">
        <v>18452</v>
      </c>
      <c r="L6599" t="s">
        <v>6603</v>
      </c>
      <c r="M6599" t="s">
        <v>33469</v>
      </c>
    </row>
    <row r="6600" spans="1:13">
      <c r="A6600" t="s">
        <v>909</v>
      </c>
      <c r="B6600" t="s">
        <v>909</v>
      </c>
      <c r="C6600" t="s">
        <v>1833</v>
      </c>
      <c r="D6600" t="s">
        <v>150</v>
      </c>
      <c r="E6600" t="s">
        <v>197</v>
      </c>
      <c r="F6600" t="s">
        <v>4</v>
      </c>
      <c r="G6600" t="s">
        <v>47687</v>
      </c>
      <c r="H6600" t="s">
        <v>20745</v>
      </c>
      <c r="I6600" t="s">
        <v>13228</v>
      </c>
      <c r="J6600" t="s">
        <v>20663</v>
      </c>
      <c r="K6600" t="s">
        <v>1351</v>
      </c>
      <c r="L6600" t="s">
        <v>2191</v>
      </c>
      <c r="M6600" t="s">
        <v>26552</v>
      </c>
    </row>
    <row r="6601" spans="1:13">
      <c r="A6601" t="s">
        <v>909</v>
      </c>
      <c r="B6601" t="s">
        <v>909</v>
      </c>
      <c r="C6601" t="s">
        <v>1833</v>
      </c>
      <c r="D6601" t="s">
        <v>150</v>
      </c>
      <c r="E6601" t="s">
        <v>197</v>
      </c>
      <c r="F6601" t="s">
        <v>11</v>
      </c>
      <c r="G6601" t="s">
        <v>47688</v>
      </c>
      <c r="H6601" t="s">
        <v>20705</v>
      </c>
      <c r="I6601" t="s">
        <v>17461</v>
      </c>
      <c r="J6601" t="s">
        <v>21472</v>
      </c>
      <c r="K6601" t="s">
        <v>372</v>
      </c>
      <c r="L6601" t="s">
        <v>4675</v>
      </c>
      <c r="M6601" t="s">
        <v>25475</v>
      </c>
    </row>
    <row r="6602" spans="1:13">
      <c r="A6602" t="s">
        <v>909</v>
      </c>
      <c r="B6602" t="s">
        <v>909</v>
      </c>
      <c r="C6602" t="s">
        <v>1833</v>
      </c>
      <c r="D6602" t="s">
        <v>150</v>
      </c>
      <c r="E6602" t="s">
        <v>197</v>
      </c>
      <c r="F6602" t="s">
        <v>20</v>
      </c>
      <c r="G6602" t="s">
        <v>47689</v>
      </c>
      <c r="H6602" t="s">
        <v>20745</v>
      </c>
      <c r="I6602" t="s">
        <v>13228</v>
      </c>
      <c r="J6602" t="s">
        <v>21472</v>
      </c>
      <c r="K6602" t="s">
        <v>372</v>
      </c>
      <c r="L6602" t="s">
        <v>4261</v>
      </c>
      <c r="M6602" t="s">
        <v>26552</v>
      </c>
    </row>
    <row r="6603" spans="1:13">
      <c r="A6603" t="s">
        <v>909</v>
      </c>
      <c r="B6603" t="s">
        <v>909</v>
      </c>
      <c r="C6603" t="s">
        <v>1833</v>
      </c>
      <c r="D6603" t="s">
        <v>150</v>
      </c>
      <c r="E6603" t="s">
        <v>206</v>
      </c>
      <c r="F6603" t="s">
        <v>3</v>
      </c>
      <c r="G6603" t="s">
        <v>47690</v>
      </c>
      <c r="H6603" t="s">
        <v>20725</v>
      </c>
      <c r="I6603" t="s">
        <v>43496</v>
      </c>
      <c r="J6603" t="s">
        <v>20684</v>
      </c>
      <c r="K6603" t="s">
        <v>15432</v>
      </c>
      <c r="L6603" t="s">
        <v>2474</v>
      </c>
      <c r="M6603" t="s">
        <v>24911</v>
      </c>
    </row>
    <row r="6604" spans="1:13">
      <c r="A6604" t="s">
        <v>909</v>
      </c>
      <c r="B6604" t="s">
        <v>909</v>
      </c>
      <c r="C6604" t="s">
        <v>1833</v>
      </c>
      <c r="D6604" t="s">
        <v>150</v>
      </c>
      <c r="E6604" t="s">
        <v>206</v>
      </c>
      <c r="F6604" t="s">
        <v>10</v>
      </c>
      <c r="G6604" t="s">
        <v>47691</v>
      </c>
      <c r="H6604" t="s">
        <v>20745</v>
      </c>
      <c r="I6604" t="s">
        <v>13228</v>
      </c>
      <c r="J6604" t="s">
        <v>20684</v>
      </c>
      <c r="K6604" t="s">
        <v>15432</v>
      </c>
      <c r="L6604" t="s">
        <v>791</v>
      </c>
      <c r="M6604" t="s">
        <v>19935</v>
      </c>
    </row>
    <row r="6605" spans="1:13">
      <c r="A6605" t="s">
        <v>909</v>
      </c>
      <c r="B6605" t="s">
        <v>909</v>
      </c>
      <c r="C6605" t="s">
        <v>1833</v>
      </c>
      <c r="D6605" t="s">
        <v>150</v>
      </c>
      <c r="E6605" t="s">
        <v>206</v>
      </c>
      <c r="F6605" t="s">
        <v>2</v>
      </c>
      <c r="G6605" t="s">
        <v>47692</v>
      </c>
      <c r="H6605" t="s">
        <v>20663</v>
      </c>
      <c r="I6605" t="s">
        <v>13213</v>
      </c>
      <c r="J6605" t="s">
        <v>21472</v>
      </c>
      <c r="K6605" t="s">
        <v>372</v>
      </c>
      <c r="L6605" t="s">
        <v>7961</v>
      </c>
      <c r="M6605" t="s">
        <v>10800</v>
      </c>
    </row>
    <row r="6606" spans="1:13">
      <c r="A6606" t="s">
        <v>909</v>
      </c>
      <c r="B6606" t="s">
        <v>909</v>
      </c>
      <c r="C6606" t="s">
        <v>1833</v>
      </c>
      <c r="D6606" t="s">
        <v>150</v>
      </c>
      <c r="E6606" t="s">
        <v>206</v>
      </c>
      <c r="F6606" t="s">
        <v>4</v>
      </c>
      <c r="G6606" t="s">
        <v>47693</v>
      </c>
      <c r="H6606" t="s">
        <v>20663</v>
      </c>
      <c r="I6606" t="s">
        <v>13213</v>
      </c>
      <c r="J6606" t="s">
        <v>20663</v>
      </c>
      <c r="K6606" t="s">
        <v>1351</v>
      </c>
      <c r="L6606" t="s">
        <v>4165</v>
      </c>
      <c r="M6606" t="s">
        <v>10800</v>
      </c>
    </row>
    <row r="6607" spans="1:13">
      <c r="A6607" t="s">
        <v>909</v>
      </c>
      <c r="B6607" t="s">
        <v>909</v>
      </c>
      <c r="C6607" t="s">
        <v>1833</v>
      </c>
      <c r="D6607" t="s">
        <v>150</v>
      </c>
      <c r="E6607" t="s">
        <v>206</v>
      </c>
      <c r="F6607" t="s">
        <v>11</v>
      </c>
      <c r="G6607" t="s">
        <v>47694</v>
      </c>
      <c r="H6607" t="s">
        <v>20663</v>
      </c>
      <c r="I6607" t="s">
        <v>13213</v>
      </c>
      <c r="J6607" t="s">
        <v>21472</v>
      </c>
      <c r="K6607" t="s">
        <v>372</v>
      </c>
      <c r="L6607" t="s">
        <v>11457</v>
      </c>
      <c r="M6607" t="s">
        <v>10800</v>
      </c>
    </row>
    <row r="6608" spans="1:13">
      <c r="A6608" t="s">
        <v>909</v>
      </c>
      <c r="B6608" t="s">
        <v>909</v>
      </c>
      <c r="C6608" t="s">
        <v>1833</v>
      </c>
      <c r="D6608" t="s">
        <v>151</v>
      </c>
      <c r="E6608" t="s">
        <v>214</v>
      </c>
      <c r="F6608" t="s">
        <v>3</v>
      </c>
      <c r="G6608" t="s">
        <v>47695</v>
      </c>
      <c r="H6608" t="s">
        <v>20784</v>
      </c>
      <c r="I6608" t="s">
        <v>47696</v>
      </c>
      <c r="J6608" t="s">
        <v>20725</v>
      </c>
      <c r="K6608" t="s">
        <v>10989</v>
      </c>
      <c r="L6608" t="s">
        <v>47697</v>
      </c>
      <c r="M6608" t="s">
        <v>47698</v>
      </c>
    </row>
    <row r="6609" spans="1:13">
      <c r="A6609" t="s">
        <v>909</v>
      </c>
      <c r="B6609" t="s">
        <v>909</v>
      </c>
      <c r="C6609" t="s">
        <v>1833</v>
      </c>
      <c r="D6609" t="s">
        <v>151</v>
      </c>
      <c r="E6609" t="s">
        <v>214</v>
      </c>
      <c r="F6609" t="s">
        <v>10</v>
      </c>
      <c r="G6609" t="s">
        <v>47699</v>
      </c>
      <c r="H6609" t="s">
        <v>20967</v>
      </c>
      <c r="I6609" t="s">
        <v>47700</v>
      </c>
      <c r="J6609" t="s">
        <v>20822</v>
      </c>
      <c r="K6609" t="s">
        <v>47701</v>
      </c>
      <c r="L6609" t="s">
        <v>1274</v>
      </c>
      <c r="M6609" t="s">
        <v>30022</v>
      </c>
    </row>
    <row r="6610" spans="1:13">
      <c r="A6610" t="s">
        <v>909</v>
      </c>
      <c r="B6610" t="s">
        <v>909</v>
      </c>
      <c r="C6610" t="s">
        <v>1833</v>
      </c>
      <c r="D6610" t="s">
        <v>151</v>
      </c>
      <c r="E6610" t="s">
        <v>214</v>
      </c>
      <c r="F6610" t="s">
        <v>2</v>
      </c>
      <c r="G6610" t="s">
        <v>47702</v>
      </c>
      <c r="H6610" t="s">
        <v>21085</v>
      </c>
      <c r="I6610" t="s">
        <v>47703</v>
      </c>
      <c r="J6610" t="s">
        <v>20860</v>
      </c>
      <c r="K6610" t="s">
        <v>46258</v>
      </c>
      <c r="L6610" t="s">
        <v>47704</v>
      </c>
      <c r="M6610" t="s">
        <v>44658</v>
      </c>
    </row>
    <row r="6611" spans="1:13">
      <c r="A6611" t="s">
        <v>909</v>
      </c>
      <c r="B6611" t="s">
        <v>909</v>
      </c>
      <c r="C6611" t="s">
        <v>1833</v>
      </c>
      <c r="D6611" t="s">
        <v>151</v>
      </c>
      <c r="E6611" t="s">
        <v>214</v>
      </c>
      <c r="F6611" t="s">
        <v>4</v>
      </c>
      <c r="G6611" t="s">
        <v>47705</v>
      </c>
      <c r="H6611" t="s">
        <v>20932</v>
      </c>
      <c r="I6611" t="s">
        <v>47706</v>
      </c>
      <c r="J6611" t="s">
        <v>20784</v>
      </c>
      <c r="K6611" t="s">
        <v>35921</v>
      </c>
      <c r="L6611" t="s">
        <v>47707</v>
      </c>
      <c r="M6611" t="s">
        <v>37682</v>
      </c>
    </row>
    <row r="6612" spans="1:13">
      <c r="A6612" t="s">
        <v>909</v>
      </c>
      <c r="B6612" t="s">
        <v>909</v>
      </c>
      <c r="C6612" t="s">
        <v>1833</v>
      </c>
      <c r="D6612" t="s">
        <v>151</v>
      </c>
      <c r="E6612" t="s">
        <v>214</v>
      </c>
      <c r="F6612" t="s">
        <v>11</v>
      </c>
      <c r="G6612" t="s">
        <v>47708</v>
      </c>
      <c r="H6612" t="s">
        <v>21165</v>
      </c>
      <c r="I6612" t="s">
        <v>47709</v>
      </c>
      <c r="J6612" t="s">
        <v>20725</v>
      </c>
      <c r="K6612" t="s">
        <v>10989</v>
      </c>
      <c r="L6612" t="s">
        <v>47710</v>
      </c>
      <c r="M6612" t="s">
        <v>24911</v>
      </c>
    </row>
    <row r="6613" spans="1:13">
      <c r="A6613" t="s">
        <v>909</v>
      </c>
      <c r="B6613" t="s">
        <v>909</v>
      </c>
      <c r="C6613" t="s">
        <v>1833</v>
      </c>
      <c r="D6613" t="s">
        <v>151</v>
      </c>
      <c r="E6613" t="s">
        <v>214</v>
      </c>
      <c r="F6613" t="s">
        <v>20</v>
      </c>
      <c r="G6613" t="s">
        <v>47711</v>
      </c>
      <c r="H6613" t="s">
        <v>20915</v>
      </c>
      <c r="I6613" t="s">
        <v>47712</v>
      </c>
      <c r="J6613" t="s">
        <v>20684</v>
      </c>
      <c r="K6613" t="s">
        <v>11005</v>
      </c>
      <c r="L6613" t="s">
        <v>5219</v>
      </c>
      <c r="M6613" t="s">
        <v>47713</v>
      </c>
    </row>
    <row r="6614" spans="1:13">
      <c r="A6614" t="s">
        <v>909</v>
      </c>
      <c r="B6614" t="s">
        <v>909</v>
      </c>
      <c r="C6614" t="s">
        <v>1833</v>
      </c>
      <c r="D6614" t="s">
        <v>151</v>
      </c>
      <c r="E6614" t="s">
        <v>222</v>
      </c>
      <c r="F6614" t="s">
        <v>3</v>
      </c>
      <c r="G6614" t="s">
        <v>47714</v>
      </c>
      <c r="H6614" t="s">
        <v>20915</v>
      </c>
      <c r="I6614" t="s">
        <v>47712</v>
      </c>
      <c r="J6614" t="s">
        <v>20822</v>
      </c>
      <c r="K6614" t="s">
        <v>47701</v>
      </c>
      <c r="L6614" t="s">
        <v>7471</v>
      </c>
      <c r="M6614" t="s">
        <v>47715</v>
      </c>
    </row>
    <row r="6615" spans="1:13">
      <c r="A6615" t="s">
        <v>909</v>
      </c>
      <c r="B6615" t="s">
        <v>909</v>
      </c>
      <c r="C6615" t="s">
        <v>1833</v>
      </c>
      <c r="D6615" t="s">
        <v>151</v>
      </c>
      <c r="E6615" t="s">
        <v>222</v>
      </c>
      <c r="F6615" t="s">
        <v>10</v>
      </c>
      <c r="G6615" t="s">
        <v>47716</v>
      </c>
      <c r="H6615" t="s">
        <v>21102</v>
      </c>
      <c r="I6615" t="s">
        <v>47717</v>
      </c>
      <c r="J6615" t="s">
        <v>20915</v>
      </c>
      <c r="K6615" t="s">
        <v>47718</v>
      </c>
      <c r="L6615" t="s">
        <v>11448</v>
      </c>
      <c r="M6615" t="s">
        <v>45743</v>
      </c>
    </row>
    <row r="6616" spans="1:13">
      <c r="A6616" t="s">
        <v>909</v>
      </c>
      <c r="B6616" t="s">
        <v>909</v>
      </c>
      <c r="C6616" t="s">
        <v>1833</v>
      </c>
      <c r="D6616" t="s">
        <v>151</v>
      </c>
      <c r="E6616" t="s">
        <v>222</v>
      </c>
      <c r="F6616" t="s">
        <v>2</v>
      </c>
      <c r="G6616" t="s">
        <v>47719</v>
      </c>
      <c r="H6616" t="s">
        <v>20829</v>
      </c>
      <c r="I6616" t="s">
        <v>47720</v>
      </c>
      <c r="J6616" t="s">
        <v>20897</v>
      </c>
      <c r="K6616" t="s">
        <v>27231</v>
      </c>
      <c r="L6616" t="s">
        <v>47721</v>
      </c>
      <c r="M6616" t="s">
        <v>47722</v>
      </c>
    </row>
    <row r="6617" spans="1:13">
      <c r="A6617" t="s">
        <v>909</v>
      </c>
      <c r="B6617" t="s">
        <v>909</v>
      </c>
      <c r="C6617" t="s">
        <v>1833</v>
      </c>
      <c r="D6617" t="s">
        <v>151</v>
      </c>
      <c r="E6617" t="s">
        <v>222</v>
      </c>
      <c r="F6617" t="s">
        <v>4</v>
      </c>
      <c r="G6617" t="s">
        <v>47723</v>
      </c>
      <c r="H6617" t="s">
        <v>20967</v>
      </c>
      <c r="I6617" t="s">
        <v>47700</v>
      </c>
      <c r="J6617" t="s">
        <v>20745</v>
      </c>
      <c r="K6617" t="s">
        <v>10974</v>
      </c>
      <c r="L6617" t="s">
        <v>47724</v>
      </c>
      <c r="M6617" t="s">
        <v>46501</v>
      </c>
    </row>
    <row r="6618" spans="1:13">
      <c r="A6618" t="s">
        <v>909</v>
      </c>
      <c r="B6618" t="s">
        <v>909</v>
      </c>
      <c r="C6618" t="s">
        <v>1833</v>
      </c>
      <c r="D6618" t="s">
        <v>151</v>
      </c>
      <c r="E6618" t="s">
        <v>222</v>
      </c>
      <c r="F6618" t="s">
        <v>11</v>
      </c>
      <c r="G6618" t="s">
        <v>47725</v>
      </c>
      <c r="H6618" t="s">
        <v>20915</v>
      </c>
      <c r="I6618" t="s">
        <v>47712</v>
      </c>
      <c r="J6618" t="s">
        <v>20705</v>
      </c>
      <c r="K6618" t="s">
        <v>45220</v>
      </c>
      <c r="L6618" t="s">
        <v>47726</v>
      </c>
      <c r="M6618" t="s">
        <v>47715</v>
      </c>
    </row>
    <row r="6619" spans="1:13">
      <c r="A6619" t="s">
        <v>909</v>
      </c>
      <c r="B6619" t="s">
        <v>909</v>
      </c>
      <c r="C6619" t="s">
        <v>1833</v>
      </c>
      <c r="D6619" t="s">
        <v>151</v>
      </c>
      <c r="E6619" t="s">
        <v>222</v>
      </c>
      <c r="F6619" t="s">
        <v>20</v>
      </c>
      <c r="G6619" t="s">
        <v>47727</v>
      </c>
      <c r="H6619" t="s">
        <v>20860</v>
      </c>
      <c r="I6619" t="s">
        <v>47728</v>
      </c>
      <c r="J6619" t="s">
        <v>21472</v>
      </c>
      <c r="K6619" t="s">
        <v>372</v>
      </c>
      <c r="L6619" t="s">
        <v>6659</v>
      </c>
      <c r="M6619" t="s">
        <v>47729</v>
      </c>
    </row>
    <row r="6620" spans="1:13">
      <c r="A6620" t="s">
        <v>909</v>
      </c>
      <c r="B6620" t="s">
        <v>909</v>
      </c>
      <c r="C6620" t="s">
        <v>1833</v>
      </c>
      <c r="D6620" t="s">
        <v>151</v>
      </c>
      <c r="E6620" t="s">
        <v>230</v>
      </c>
      <c r="F6620" t="s">
        <v>3</v>
      </c>
      <c r="G6620" t="s">
        <v>47730</v>
      </c>
      <c r="H6620" t="s">
        <v>21061</v>
      </c>
      <c r="I6620" t="s">
        <v>47731</v>
      </c>
      <c r="J6620" t="s">
        <v>20932</v>
      </c>
      <c r="K6620" t="s">
        <v>28378</v>
      </c>
      <c r="L6620" t="s">
        <v>47732</v>
      </c>
      <c r="M6620" t="s">
        <v>31062</v>
      </c>
    </row>
    <row r="6621" spans="1:13">
      <c r="A6621" t="s">
        <v>909</v>
      </c>
      <c r="B6621" t="s">
        <v>909</v>
      </c>
      <c r="C6621" t="s">
        <v>1833</v>
      </c>
      <c r="D6621" t="s">
        <v>151</v>
      </c>
      <c r="E6621" t="s">
        <v>230</v>
      </c>
      <c r="F6621" t="s">
        <v>10</v>
      </c>
      <c r="G6621" t="s">
        <v>47733</v>
      </c>
      <c r="H6621" t="s">
        <v>21031</v>
      </c>
      <c r="I6621" t="s">
        <v>47734</v>
      </c>
      <c r="J6621" t="s">
        <v>20860</v>
      </c>
      <c r="K6621" t="s">
        <v>46258</v>
      </c>
      <c r="L6621" t="s">
        <v>431</v>
      </c>
      <c r="M6621" t="s">
        <v>32006</v>
      </c>
    </row>
    <row r="6622" spans="1:13">
      <c r="A6622" t="s">
        <v>909</v>
      </c>
      <c r="B6622" t="s">
        <v>909</v>
      </c>
      <c r="C6622" t="s">
        <v>1833</v>
      </c>
      <c r="D6622" t="s">
        <v>151</v>
      </c>
      <c r="E6622" t="s">
        <v>230</v>
      </c>
      <c r="F6622" t="s">
        <v>2</v>
      </c>
      <c r="G6622" t="s">
        <v>47735</v>
      </c>
      <c r="H6622" t="s">
        <v>20939</v>
      </c>
      <c r="I6622" t="s">
        <v>47736</v>
      </c>
      <c r="J6622" t="s">
        <v>20932</v>
      </c>
      <c r="K6622" t="s">
        <v>28378</v>
      </c>
      <c r="L6622" t="s">
        <v>47737</v>
      </c>
      <c r="M6622" t="s">
        <v>18728</v>
      </c>
    </row>
    <row r="6623" spans="1:13">
      <c r="A6623" t="s">
        <v>909</v>
      </c>
      <c r="B6623" t="s">
        <v>909</v>
      </c>
      <c r="C6623" t="s">
        <v>1833</v>
      </c>
      <c r="D6623" t="s">
        <v>151</v>
      </c>
      <c r="E6623" t="s">
        <v>230</v>
      </c>
      <c r="F6623" t="s">
        <v>4</v>
      </c>
      <c r="G6623" t="s">
        <v>47738</v>
      </c>
      <c r="H6623" t="s">
        <v>20860</v>
      </c>
      <c r="I6623" t="s">
        <v>47728</v>
      </c>
      <c r="J6623" t="s">
        <v>20684</v>
      </c>
      <c r="K6623" t="s">
        <v>11005</v>
      </c>
      <c r="L6623" t="s">
        <v>5206</v>
      </c>
      <c r="M6623" t="s">
        <v>429</v>
      </c>
    </row>
    <row r="6624" spans="1:13">
      <c r="A6624" t="s">
        <v>909</v>
      </c>
      <c r="B6624" t="s">
        <v>909</v>
      </c>
      <c r="C6624" t="s">
        <v>1833</v>
      </c>
      <c r="D6624" t="s">
        <v>151</v>
      </c>
      <c r="E6624" t="s">
        <v>230</v>
      </c>
      <c r="F6624" t="s">
        <v>11</v>
      </c>
      <c r="G6624" t="s">
        <v>47739</v>
      </c>
      <c r="H6624" t="s">
        <v>20784</v>
      </c>
      <c r="I6624" t="s">
        <v>47696</v>
      </c>
      <c r="J6624" t="s">
        <v>20663</v>
      </c>
      <c r="K6624" t="s">
        <v>10965</v>
      </c>
      <c r="L6624" t="s">
        <v>21951</v>
      </c>
      <c r="M6624" t="s">
        <v>31976</v>
      </c>
    </row>
    <row r="6625" spans="1:13">
      <c r="A6625" t="s">
        <v>909</v>
      </c>
      <c r="B6625" t="s">
        <v>909</v>
      </c>
      <c r="C6625" t="s">
        <v>1833</v>
      </c>
      <c r="D6625" t="s">
        <v>151</v>
      </c>
      <c r="E6625" t="s">
        <v>230</v>
      </c>
      <c r="F6625" t="s">
        <v>20</v>
      </c>
      <c r="G6625" t="s">
        <v>47740</v>
      </c>
      <c r="H6625" t="s">
        <v>20725</v>
      </c>
      <c r="I6625" t="s">
        <v>47741</v>
      </c>
      <c r="J6625" t="s">
        <v>20684</v>
      </c>
      <c r="K6625" t="s">
        <v>11005</v>
      </c>
      <c r="L6625" t="s">
        <v>4481</v>
      </c>
      <c r="M6625" t="s">
        <v>1351</v>
      </c>
    </row>
    <row r="6626" spans="1:13">
      <c r="A6626" t="s">
        <v>909</v>
      </c>
      <c r="B6626" t="s">
        <v>909</v>
      </c>
      <c r="C6626" t="s">
        <v>1833</v>
      </c>
      <c r="D6626" t="s">
        <v>151</v>
      </c>
      <c r="E6626" t="s">
        <v>238</v>
      </c>
      <c r="F6626" t="s">
        <v>3</v>
      </c>
      <c r="G6626" t="s">
        <v>47742</v>
      </c>
      <c r="H6626" t="s">
        <v>20939</v>
      </c>
      <c r="I6626" t="s">
        <v>47736</v>
      </c>
      <c r="J6626" t="s">
        <v>20879</v>
      </c>
      <c r="K6626" t="s">
        <v>45315</v>
      </c>
      <c r="L6626" t="s">
        <v>2172</v>
      </c>
      <c r="M6626" t="s">
        <v>40298</v>
      </c>
    </row>
    <row r="6627" spans="1:13">
      <c r="A6627" t="s">
        <v>909</v>
      </c>
      <c r="B6627" t="s">
        <v>909</v>
      </c>
      <c r="C6627" t="s">
        <v>1833</v>
      </c>
      <c r="D6627" t="s">
        <v>151</v>
      </c>
      <c r="E6627" t="s">
        <v>238</v>
      </c>
      <c r="F6627" t="s">
        <v>10</v>
      </c>
      <c r="G6627" t="s">
        <v>47743</v>
      </c>
      <c r="H6627" t="s">
        <v>20915</v>
      </c>
      <c r="I6627" t="s">
        <v>47712</v>
      </c>
      <c r="J6627" t="s">
        <v>20764</v>
      </c>
      <c r="K6627" t="s">
        <v>10957</v>
      </c>
      <c r="L6627" t="s">
        <v>4088</v>
      </c>
      <c r="M6627" t="s">
        <v>24935</v>
      </c>
    </row>
    <row r="6628" spans="1:13">
      <c r="A6628" t="s">
        <v>909</v>
      </c>
      <c r="B6628" t="s">
        <v>909</v>
      </c>
      <c r="C6628" t="s">
        <v>1833</v>
      </c>
      <c r="D6628" t="s">
        <v>151</v>
      </c>
      <c r="E6628" t="s">
        <v>238</v>
      </c>
      <c r="F6628" t="s">
        <v>2</v>
      </c>
      <c r="G6628" t="s">
        <v>47744</v>
      </c>
      <c r="H6628" t="s">
        <v>20745</v>
      </c>
      <c r="I6628" t="s">
        <v>47745</v>
      </c>
      <c r="J6628" t="s">
        <v>20663</v>
      </c>
      <c r="K6628" t="s">
        <v>10965</v>
      </c>
      <c r="L6628" t="s">
        <v>47746</v>
      </c>
      <c r="M6628" t="s">
        <v>6125</v>
      </c>
    </row>
    <row r="6629" spans="1:13">
      <c r="A6629" t="s">
        <v>909</v>
      </c>
      <c r="B6629" t="s">
        <v>909</v>
      </c>
      <c r="C6629" t="s">
        <v>1833</v>
      </c>
      <c r="D6629" t="s">
        <v>151</v>
      </c>
      <c r="E6629" t="s">
        <v>238</v>
      </c>
      <c r="F6629" t="s">
        <v>4</v>
      </c>
      <c r="G6629" t="s">
        <v>47747</v>
      </c>
      <c r="H6629" t="s">
        <v>20725</v>
      </c>
      <c r="I6629" t="s">
        <v>47741</v>
      </c>
      <c r="J6629" t="s">
        <v>20684</v>
      </c>
      <c r="K6629" t="s">
        <v>11005</v>
      </c>
      <c r="L6629" t="s">
        <v>47748</v>
      </c>
      <c r="M6629" t="s">
        <v>39512</v>
      </c>
    </row>
    <row r="6630" spans="1:13">
      <c r="A6630" t="s">
        <v>909</v>
      </c>
      <c r="B6630" t="s">
        <v>909</v>
      </c>
      <c r="C6630" t="s">
        <v>1833</v>
      </c>
      <c r="D6630" t="s">
        <v>151</v>
      </c>
      <c r="E6630" t="s">
        <v>238</v>
      </c>
      <c r="F6630" t="s">
        <v>11</v>
      </c>
      <c r="G6630" t="s">
        <v>47749</v>
      </c>
      <c r="H6630" t="s">
        <v>20663</v>
      </c>
      <c r="I6630" t="s">
        <v>47750</v>
      </c>
      <c r="J6630" t="s">
        <v>21472</v>
      </c>
      <c r="K6630" t="s">
        <v>372</v>
      </c>
      <c r="L6630" t="s">
        <v>47751</v>
      </c>
      <c r="M6630" t="s">
        <v>9849</v>
      </c>
    </row>
    <row r="6631" spans="1:13">
      <c r="A6631" t="s">
        <v>909</v>
      </c>
      <c r="B6631" t="s">
        <v>909</v>
      </c>
      <c r="C6631" t="s">
        <v>1833</v>
      </c>
      <c r="D6631" t="s">
        <v>151</v>
      </c>
      <c r="E6631" t="s">
        <v>238</v>
      </c>
      <c r="F6631" t="s">
        <v>20</v>
      </c>
      <c r="G6631" t="s">
        <v>47752</v>
      </c>
      <c r="H6631" t="s">
        <v>20705</v>
      </c>
      <c r="I6631" t="s">
        <v>47753</v>
      </c>
      <c r="J6631" t="s">
        <v>20663</v>
      </c>
      <c r="K6631" t="s">
        <v>10965</v>
      </c>
      <c r="L6631" t="s">
        <v>1344</v>
      </c>
      <c r="M6631" t="s">
        <v>12950</v>
      </c>
    </row>
    <row r="6632" spans="1:13">
      <c r="A6632" t="s">
        <v>909</v>
      </c>
      <c r="B6632" t="s">
        <v>909</v>
      </c>
      <c r="C6632" t="s">
        <v>1833</v>
      </c>
      <c r="D6632" t="s">
        <v>152</v>
      </c>
      <c r="E6632" t="s">
        <v>246</v>
      </c>
      <c r="F6632" t="s">
        <v>3</v>
      </c>
      <c r="G6632" t="s">
        <v>47754</v>
      </c>
      <c r="H6632" t="s">
        <v>20745</v>
      </c>
      <c r="I6632" t="s">
        <v>47745</v>
      </c>
      <c r="J6632" t="s">
        <v>20705</v>
      </c>
      <c r="K6632" t="s">
        <v>45220</v>
      </c>
      <c r="L6632" t="s">
        <v>21874</v>
      </c>
      <c r="M6632" t="s">
        <v>29643</v>
      </c>
    </row>
    <row r="6633" spans="1:13">
      <c r="A6633" t="s">
        <v>909</v>
      </c>
      <c r="B6633" t="s">
        <v>909</v>
      </c>
      <c r="C6633" t="s">
        <v>1833</v>
      </c>
      <c r="D6633" t="s">
        <v>152</v>
      </c>
      <c r="E6633" t="s">
        <v>246</v>
      </c>
      <c r="F6633" t="s">
        <v>10</v>
      </c>
      <c r="G6633" t="s">
        <v>47755</v>
      </c>
      <c r="H6633" t="s">
        <v>20967</v>
      </c>
      <c r="I6633" t="s">
        <v>47700</v>
      </c>
      <c r="J6633" t="s">
        <v>20822</v>
      </c>
      <c r="K6633" t="s">
        <v>47701</v>
      </c>
      <c r="L6633" t="s">
        <v>1274</v>
      </c>
      <c r="M6633" t="s">
        <v>31952</v>
      </c>
    </row>
    <row r="6634" spans="1:13">
      <c r="A6634" t="s">
        <v>909</v>
      </c>
      <c r="B6634" t="s">
        <v>909</v>
      </c>
      <c r="C6634" t="s">
        <v>1833</v>
      </c>
      <c r="D6634" t="s">
        <v>152</v>
      </c>
      <c r="E6634" t="s">
        <v>246</v>
      </c>
      <c r="F6634" t="s">
        <v>2</v>
      </c>
      <c r="G6634" t="s">
        <v>47756</v>
      </c>
      <c r="H6634" t="s">
        <v>20939</v>
      </c>
      <c r="I6634" t="s">
        <v>47736</v>
      </c>
      <c r="J6634" t="s">
        <v>20841</v>
      </c>
      <c r="K6634" t="s">
        <v>45480</v>
      </c>
      <c r="L6634" t="s">
        <v>47737</v>
      </c>
      <c r="M6634" t="s">
        <v>26677</v>
      </c>
    </row>
    <row r="6635" spans="1:13">
      <c r="A6635" t="s">
        <v>909</v>
      </c>
      <c r="B6635" t="s">
        <v>909</v>
      </c>
      <c r="C6635" t="s">
        <v>1833</v>
      </c>
      <c r="D6635" t="s">
        <v>152</v>
      </c>
      <c r="E6635" t="s">
        <v>246</v>
      </c>
      <c r="F6635" t="s">
        <v>4</v>
      </c>
      <c r="G6635" t="s">
        <v>47757</v>
      </c>
      <c r="H6635" t="s">
        <v>20841</v>
      </c>
      <c r="I6635" t="s">
        <v>47758</v>
      </c>
      <c r="J6635" t="s">
        <v>20784</v>
      </c>
      <c r="K6635" t="s">
        <v>35921</v>
      </c>
      <c r="L6635" t="s">
        <v>47150</v>
      </c>
      <c r="M6635" t="s">
        <v>6125</v>
      </c>
    </row>
    <row r="6636" spans="1:13">
      <c r="A6636" t="s">
        <v>909</v>
      </c>
      <c r="B6636" t="s">
        <v>909</v>
      </c>
      <c r="C6636" t="s">
        <v>1833</v>
      </c>
      <c r="D6636" t="s">
        <v>152</v>
      </c>
      <c r="E6636" t="s">
        <v>246</v>
      </c>
      <c r="F6636" t="s">
        <v>11</v>
      </c>
      <c r="G6636" t="s">
        <v>47759</v>
      </c>
      <c r="H6636" t="s">
        <v>21116</v>
      </c>
      <c r="I6636" t="s">
        <v>47760</v>
      </c>
      <c r="J6636" t="s">
        <v>20684</v>
      </c>
      <c r="K6636" t="s">
        <v>11005</v>
      </c>
      <c r="L6636" t="s">
        <v>10103</v>
      </c>
      <c r="M6636" t="s">
        <v>24935</v>
      </c>
    </row>
    <row r="6637" spans="1:13">
      <c r="A6637" t="s">
        <v>909</v>
      </c>
      <c r="B6637" t="s">
        <v>909</v>
      </c>
      <c r="C6637" t="s">
        <v>1833</v>
      </c>
      <c r="D6637" t="s">
        <v>152</v>
      </c>
      <c r="E6637" t="s">
        <v>246</v>
      </c>
      <c r="F6637" t="s">
        <v>20</v>
      </c>
      <c r="G6637" t="s">
        <v>47761</v>
      </c>
      <c r="H6637" t="s">
        <v>20950</v>
      </c>
      <c r="I6637" t="s">
        <v>47762</v>
      </c>
      <c r="J6637" t="s">
        <v>20684</v>
      </c>
      <c r="K6637" t="s">
        <v>11005</v>
      </c>
      <c r="L6637" t="s">
        <v>375</v>
      </c>
      <c r="M6637" t="s">
        <v>38407</v>
      </c>
    </row>
    <row r="6638" spans="1:13">
      <c r="A6638" t="s">
        <v>909</v>
      </c>
      <c r="B6638" t="s">
        <v>909</v>
      </c>
      <c r="C6638" t="s">
        <v>1833</v>
      </c>
      <c r="D6638" t="s">
        <v>152</v>
      </c>
      <c r="E6638" t="s">
        <v>254</v>
      </c>
      <c r="F6638" t="s">
        <v>3</v>
      </c>
      <c r="G6638" t="s">
        <v>47763</v>
      </c>
      <c r="H6638" t="s">
        <v>20932</v>
      </c>
      <c r="I6638" t="s">
        <v>47706</v>
      </c>
      <c r="J6638" t="s">
        <v>20841</v>
      </c>
      <c r="K6638" t="s">
        <v>45480</v>
      </c>
      <c r="L6638" t="s">
        <v>6779</v>
      </c>
      <c r="M6638" t="s">
        <v>10910</v>
      </c>
    </row>
    <row r="6639" spans="1:13">
      <c r="A6639" t="s">
        <v>909</v>
      </c>
      <c r="B6639" t="s">
        <v>909</v>
      </c>
      <c r="C6639" t="s">
        <v>1833</v>
      </c>
      <c r="D6639" t="s">
        <v>152</v>
      </c>
      <c r="E6639" t="s">
        <v>254</v>
      </c>
      <c r="F6639" t="s">
        <v>10</v>
      </c>
      <c r="G6639" t="s">
        <v>47764</v>
      </c>
      <c r="H6639" t="s">
        <v>21113</v>
      </c>
      <c r="I6639" t="s">
        <v>47765</v>
      </c>
      <c r="J6639" t="s">
        <v>20879</v>
      </c>
      <c r="K6639" t="s">
        <v>45315</v>
      </c>
      <c r="L6639" t="s">
        <v>5945</v>
      </c>
      <c r="M6639" t="s">
        <v>47766</v>
      </c>
    </row>
    <row r="6640" spans="1:13">
      <c r="A6640" t="s">
        <v>909</v>
      </c>
      <c r="B6640" t="s">
        <v>909</v>
      </c>
      <c r="C6640" t="s">
        <v>1833</v>
      </c>
      <c r="D6640" t="s">
        <v>152</v>
      </c>
      <c r="E6640" t="s">
        <v>254</v>
      </c>
      <c r="F6640" t="s">
        <v>2</v>
      </c>
      <c r="G6640" t="s">
        <v>47767</v>
      </c>
      <c r="H6640" t="s">
        <v>21102</v>
      </c>
      <c r="I6640" t="s">
        <v>47717</v>
      </c>
      <c r="J6640" t="s">
        <v>20915</v>
      </c>
      <c r="K6640" t="s">
        <v>47718</v>
      </c>
      <c r="L6640" t="s">
        <v>47768</v>
      </c>
      <c r="M6640" t="s">
        <v>45743</v>
      </c>
    </row>
    <row r="6641" spans="1:13">
      <c r="A6641" t="s">
        <v>909</v>
      </c>
      <c r="B6641" t="s">
        <v>909</v>
      </c>
      <c r="C6641" t="s">
        <v>1833</v>
      </c>
      <c r="D6641" t="s">
        <v>152</v>
      </c>
      <c r="E6641" t="s">
        <v>254</v>
      </c>
      <c r="F6641" t="s">
        <v>4</v>
      </c>
      <c r="G6641" t="s">
        <v>47769</v>
      </c>
      <c r="H6641" t="s">
        <v>20938</v>
      </c>
      <c r="I6641" t="s">
        <v>47770</v>
      </c>
      <c r="J6641" t="s">
        <v>20725</v>
      </c>
      <c r="K6641" t="s">
        <v>10989</v>
      </c>
      <c r="L6641" t="s">
        <v>5863</v>
      </c>
      <c r="M6641" t="s">
        <v>47771</v>
      </c>
    </row>
    <row r="6642" spans="1:13">
      <c r="A6642" t="s">
        <v>909</v>
      </c>
      <c r="B6642" t="s">
        <v>909</v>
      </c>
      <c r="C6642" t="s">
        <v>1833</v>
      </c>
      <c r="D6642" t="s">
        <v>152</v>
      </c>
      <c r="E6642" t="s">
        <v>254</v>
      </c>
      <c r="F6642" t="s">
        <v>11</v>
      </c>
      <c r="G6642" t="s">
        <v>47772</v>
      </c>
      <c r="H6642" t="s">
        <v>21019</v>
      </c>
      <c r="I6642" t="s">
        <v>47773</v>
      </c>
      <c r="J6642" t="s">
        <v>20745</v>
      </c>
      <c r="K6642" t="s">
        <v>10974</v>
      </c>
      <c r="L6642" t="s">
        <v>47774</v>
      </c>
      <c r="M6642" t="s">
        <v>47775</v>
      </c>
    </row>
    <row r="6643" spans="1:13">
      <c r="A6643" t="s">
        <v>909</v>
      </c>
      <c r="B6643" t="s">
        <v>909</v>
      </c>
      <c r="C6643" t="s">
        <v>1833</v>
      </c>
      <c r="D6643" t="s">
        <v>152</v>
      </c>
      <c r="E6643" t="s">
        <v>254</v>
      </c>
      <c r="F6643" t="s">
        <v>20</v>
      </c>
      <c r="G6643" t="s">
        <v>47776</v>
      </c>
      <c r="H6643" t="s">
        <v>20803</v>
      </c>
      <c r="I6643" t="s">
        <v>47777</v>
      </c>
      <c r="J6643" t="s">
        <v>21472</v>
      </c>
      <c r="K6643" t="s">
        <v>372</v>
      </c>
      <c r="L6643" t="s">
        <v>431</v>
      </c>
      <c r="M6643" t="s">
        <v>47778</v>
      </c>
    </row>
    <row r="6644" spans="1:13">
      <c r="A6644" t="s">
        <v>909</v>
      </c>
      <c r="B6644" t="s">
        <v>909</v>
      </c>
      <c r="C6644" t="s">
        <v>1833</v>
      </c>
      <c r="D6644" t="s">
        <v>152</v>
      </c>
      <c r="E6644" t="s">
        <v>197</v>
      </c>
      <c r="F6644" t="s">
        <v>3</v>
      </c>
      <c r="G6644" t="s">
        <v>47779</v>
      </c>
      <c r="H6644" t="s">
        <v>21097</v>
      </c>
      <c r="I6644" t="s">
        <v>47780</v>
      </c>
      <c r="J6644" t="s">
        <v>20932</v>
      </c>
      <c r="K6644" t="s">
        <v>28378</v>
      </c>
      <c r="L6644" t="s">
        <v>14573</v>
      </c>
      <c r="M6644" t="s">
        <v>47781</v>
      </c>
    </row>
    <row r="6645" spans="1:13">
      <c r="A6645" t="s">
        <v>909</v>
      </c>
      <c r="B6645" t="s">
        <v>909</v>
      </c>
      <c r="C6645" t="s">
        <v>1833</v>
      </c>
      <c r="D6645" t="s">
        <v>152</v>
      </c>
      <c r="E6645" t="s">
        <v>197</v>
      </c>
      <c r="F6645" t="s">
        <v>10</v>
      </c>
      <c r="G6645" t="s">
        <v>47782</v>
      </c>
      <c r="H6645" t="s">
        <v>20939</v>
      </c>
      <c r="I6645" t="s">
        <v>47736</v>
      </c>
      <c r="J6645" t="s">
        <v>20879</v>
      </c>
      <c r="K6645" t="s">
        <v>45315</v>
      </c>
      <c r="L6645" t="s">
        <v>5026</v>
      </c>
      <c r="M6645" t="s">
        <v>26677</v>
      </c>
    </row>
    <row r="6646" spans="1:13">
      <c r="A6646" t="s">
        <v>909</v>
      </c>
      <c r="B6646" t="s">
        <v>909</v>
      </c>
      <c r="C6646" t="s">
        <v>1833</v>
      </c>
      <c r="D6646" t="s">
        <v>152</v>
      </c>
      <c r="E6646" t="s">
        <v>197</v>
      </c>
      <c r="F6646" t="s">
        <v>2</v>
      </c>
      <c r="G6646" t="s">
        <v>47783</v>
      </c>
      <c r="H6646" t="s">
        <v>21019</v>
      </c>
      <c r="I6646" t="s">
        <v>47773</v>
      </c>
      <c r="J6646" t="s">
        <v>20879</v>
      </c>
      <c r="K6646" t="s">
        <v>45315</v>
      </c>
      <c r="L6646" t="s">
        <v>47784</v>
      </c>
      <c r="M6646" t="s">
        <v>26469</v>
      </c>
    </row>
    <row r="6647" spans="1:13">
      <c r="A6647" t="s">
        <v>909</v>
      </c>
      <c r="B6647" t="s">
        <v>909</v>
      </c>
      <c r="C6647" t="s">
        <v>1833</v>
      </c>
      <c r="D6647" t="s">
        <v>152</v>
      </c>
      <c r="E6647" t="s">
        <v>197</v>
      </c>
      <c r="F6647" t="s">
        <v>4</v>
      </c>
      <c r="G6647" t="s">
        <v>47785</v>
      </c>
      <c r="H6647" t="s">
        <v>20915</v>
      </c>
      <c r="I6647" t="s">
        <v>47712</v>
      </c>
      <c r="J6647" t="s">
        <v>20725</v>
      </c>
      <c r="K6647" t="s">
        <v>10989</v>
      </c>
      <c r="L6647" t="s">
        <v>5373</v>
      </c>
      <c r="M6647" t="s">
        <v>16337</v>
      </c>
    </row>
    <row r="6648" spans="1:13">
      <c r="A6648" t="s">
        <v>909</v>
      </c>
      <c r="B6648" t="s">
        <v>909</v>
      </c>
      <c r="C6648" t="s">
        <v>1833</v>
      </c>
      <c r="D6648" t="s">
        <v>152</v>
      </c>
      <c r="E6648" t="s">
        <v>197</v>
      </c>
      <c r="F6648" t="s">
        <v>11</v>
      </c>
      <c r="G6648" t="s">
        <v>47786</v>
      </c>
      <c r="H6648" t="s">
        <v>20784</v>
      </c>
      <c r="I6648" t="s">
        <v>47696</v>
      </c>
      <c r="J6648" t="s">
        <v>21472</v>
      </c>
      <c r="K6648" t="s">
        <v>372</v>
      </c>
      <c r="L6648" t="s">
        <v>21951</v>
      </c>
      <c r="M6648" t="s">
        <v>1276</v>
      </c>
    </row>
    <row r="6649" spans="1:13">
      <c r="A6649" t="s">
        <v>909</v>
      </c>
      <c r="B6649" t="s">
        <v>909</v>
      </c>
      <c r="C6649" t="s">
        <v>1833</v>
      </c>
      <c r="D6649" t="s">
        <v>152</v>
      </c>
      <c r="E6649" t="s">
        <v>197</v>
      </c>
      <c r="F6649" t="s">
        <v>20</v>
      </c>
      <c r="G6649" t="s">
        <v>47787</v>
      </c>
      <c r="H6649" t="s">
        <v>20745</v>
      </c>
      <c r="I6649" t="s">
        <v>47745</v>
      </c>
      <c r="J6649" t="s">
        <v>20663</v>
      </c>
      <c r="K6649" t="s">
        <v>10965</v>
      </c>
      <c r="L6649" t="s">
        <v>22338</v>
      </c>
      <c r="M6649" t="s">
        <v>29643</v>
      </c>
    </row>
    <row r="6650" spans="1:13">
      <c r="A6650" t="s">
        <v>909</v>
      </c>
      <c r="B6650" t="s">
        <v>909</v>
      </c>
      <c r="C6650" t="s">
        <v>1833</v>
      </c>
      <c r="D6650" t="s">
        <v>152</v>
      </c>
      <c r="E6650" t="s">
        <v>269</v>
      </c>
      <c r="F6650" t="s">
        <v>3</v>
      </c>
      <c r="G6650" t="s">
        <v>47788</v>
      </c>
      <c r="H6650" t="s">
        <v>20974</v>
      </c>
      <c r="I6650" t="s">
        <v>47789</v>
      </c>
      <c r="J6650" t="s">
        <v>20879</v>
      </c>
      <c r="K6650" t="s">
        <v>45315</v>
      </c>
      <c r="L6650" t="s">
        <v>46696</v>
      </c>
      <c r="M6650" t="s">
        <v>28408</v>
      </c>
    </row>
    <row r="6651" spans="1:13">
      <c r="A6651" t="s">
        <v>909</v>
      </c>
      <c r="B6651" t="s">
        <v>909</v>
      </c>
      <c r="C6651" t="s">
        <v>1833</v>
      </c>
      <c r="D6651" t="s">
        <v>152</v>
      </c>
      <c r="E6651" t="s">
        <v>269</v>
      </c>
      <c r="F6651" t="s">
        <v>10</v>
      </c>
      <c r="G6651" t="s">
        <v>47790</v>
      </c>
      <c r="H6651" t="s">
        <v>20937</v>
      </c>
      <c r="I6651" t="s">
        <v>47791</v>
      </c>
      <c r="J6651" t="s">
        <v>20784</v>
      </c>
      <c r="K6651" t="s">
        <v>35921</v>
      </c>
      <c r="L6651" t="s">
        <v>4301</v>
      </c>
      <c r="M6651" t="s">
        <v>25672</v>
      </c>
    </row>
    <row r="6652" spans="1:13">
      <c r="A6652" t="s">
        <v>909</v>
      </c>
      <c r="B6652" t="s">
        <v>909</v>
      </c>
      <c r="C6652" t="s">
        <v>1833</v>
      </c>
      <c r="D6652" t="s">
        <v>152</v>
      </c>
      <c r="E6652" t="s">
        <v>269</v>
      </c>
      <c r="F6652" t="s">
        <v>2</v>
      </c>
      <c r="G6652" t="s">
        <v>47792</v>
      </c>
      <c r="H6652" t="s">
        <v>20860</v>
      </c>
      <c r="I6652" t="s">
        <v>47728</v>
      </c>
      <c r="J6652" t="s">
        <v>20725</v>
      </c>
      <c r="K6652" t="s">
        <v>10989</v>
      </c>
      <c r="L6652" t="s">
        <v>47793</v>
      </c>
      <c r="M6652" t="s">
        <v>35911</v>
      </c>
    </row>
    <row r="6653" spans="1:13">
      <c r="A6653" t="s">
        <v>909</v>
      </c>
      <c r="B6653" t="s">
        <v>909</v>
      </c>
      <c r="C6653" t="s">
        <v>1833</v>
      </c>
      <c r="D6653" t="s">
        <v>152</v>
      </c>
      <c r="E6653" t="s">
        <v>269</v>
      </c>
      <c r="F6653" t="s">
        <v>4</v>
      </c>
      <c r="G6653" t="s">
        <v>47794</v>
      </c>
      <c r="H6653" t="s">
        <v>20725</v>
      </c>
      <c r="I6653" t="s">
        <v>47741</v>
      </c>
      <c r="J6653" t="s">
        <v>20663</v>
      </c>
      <c r="K6653" t="s">
        <v>10965</v>
      </c>
      <c r="L6653" t="s">
        <v>47748</v>
      </c>
      <c r="M6653" t="s">
        <v>15162</v>
      </c>
    </row>
    <row r="6654" spans="1:13">
      <c r="A6654" t="s">
        <v>909</v>
      </c>
      <c r="B6654" t="s">
        <v>909</v>
      </c>
      <c r="C6654" t="s">
        <v>1833</v>
      </c>
      <c r="D6654" t="s">
        <v>152</v>
      </c>
      <c r="E6654" t="s">
        <v>269</v>
      </c>
      <c r="F6654" t="s">
        <v>11</v>
      </c>
      <c r="G6654" t="s">
        <v>47795</v>
      </c>
      <c r="H6654" t="s">
        <v>20684</v>
      </c>
      <c r="I6654" t="s">
        <v>47796</v>
      </c>
      <c r="J6654" t="s">
        <v>20663</v>
      </c>
      <c r="K6654" t="s">
        <v>10965</v>
      </c>
      <c r="L6654" t="s">
        <v>21958</v>
      </c>
      <c r="M6654" t="s">
        <v>5019</v>
      </c>
    </row>
    <row r="6655" spans="1:13">
      <c r="A6655" t="s">
        <v>909</v>
      </c>
      <c r="B6655" t="s">
        <v>909</v>
      </c>
      <c r="C6655" t="s">
        <v>1833</v>
      </c>
      <c r="D6655" t="s">
        <v>152</v>
      </c>
      <c r="E6655" t="s">
        <v>269</v>
      </c>
      <c r="F6655" t="s">
        <v>20</v>
      </c>
      <c r="G6655" t="s">
        <v>47797</v>
      </c>
      <c r="H6655" t="s">
        <v>20705</v>
      </c>
      <c r="I6655" t="s">
        <v>47753</v>
      </c>
      <c r="J6655" t="s">
        <v>20684</v>
      </c>
      <c r="K6655" t="s">
        <v>11005</v>
      </c>
      <c r="L6655" t="s">
        <v>1344</v>
      </c>
      <c r="M6655" t="s">
        <v>388</v>
      </c>
    </row>
    <row r="6656" spans="1:13">
      <c r="A6656" t="s">
        <v>909</v>
      </c>
      <c r="B6656" t="s">
        <v>909</v>
      </c>
      <c r="C6656" t="s">
        <v>1833</v>
      </c>
      <c r="D6656" t="s">
        <v>153</v>
      </c>
      <c r="E6656" t="s">
        <v>277</v>
      </c>
      <c r="F6656" t="s">
        <v>3</v>
      </c>
      <c r="G6656" t="s">
        <v>47798</v>
      </c>
      <c r="H6656" t="s">
        <v>20784</v>
      </c>
      <c r="I6656" t="s">
        <v>47696</v>
      </c>
      <c r="J6656" t="s">
        <v>20684</v>
      </c>
      <c r="K6656" t="s">
        <v>11005</v>
      </c>
      <c r="L6656" t="s">
        <v>47697</v>
      </c>
      <c r="M6656" t="s">
        <v>12145</v>
      </c>
    </row>
    <row r="6657" spans="1:13">
      <c r="A6657" t="s">
        <v>909</v>
      </c>
      <c r="B6657" t="s">
        <v>909</v>
      </c>
      <c r="C6657" t="s">
        <v>1833</v>
      </c>
      <c r="D6657" t="s">
        <v>153</v>
      </c>
      <c r="E6657" t="s">
        <v>277</v>
      </c>
      <c r="F6657" t="s">
        <v>10</v>
      </c>
      <c r="G6657" t="s">
        <v>47799</v>
      </c>
      <c r="H6657" t="s">
        <v>20937</v>
      </c>
      <c r="I6657" t="s">
        <v>47791</v>
      </c>
      <c r="J6657" t="s">
        <v>20784</v>
      </c>
      <c r="K6657" t="s">
        <v>35921</v>
      </c>
      <c r="L6657" t="s">
        <v>4301</v>
      </c>
      <c r="M6657" t="s">
        <v>47800</v>
      </c>
    </row>
    <row r="6658" spans="1:13">
      <c r="A6658" t="s">
        <v>909</v>
      </c>
      <c r="B6658" t="s">
        <v>909</v>
      </c>
      <c r="C6658" t="s">
        <v>1833</v>
      </c>
      <c r="D6658" t="s">
        <v>153</v>
      </c>
      <c r="E6658" t="s">
        <v>277</v>
      </c>
      <c r="F6658" t="s">
        <v>2</v>
      </c>
      <c r="G6658" t="s">
        <v>47801</v>
      </c>
      <c r="H6658" t="s">
        <v>21061</v>
      </c>
      <c r="I6658" t="s">
        <v>47731</v>
      </c>
      <c r="J6658" t="s">
        <v>20764</v>
      </c>
      <c r="K6658" t="s">
        <v>10957</v>
      </c>
      <c r="L6658" t="s">
        <v>47802</v>
      </c>
      <c r="M6658" t="s">
        <v>469</v>
      </c>
    </row>
    <row r="6659" spans="1:13">
      <c r="A6659" t="s">
        <v>909</v>
      </c>
      <c r="B6659" t="s">
        <v>909</v>
      </c>
      <c r="C6659" t="s">
        <v>1833</v>
      </c>
      <c r="D6659" t="s">
        <v>153</v>
      </c>
      <c r="E6659" t="s">
        <v>277</v>
      </c>
      <c r="F6659" t="s">
        <v>4</v>
      </c>
      <c r="G6659" t="s">
        <v>47803</v>
      </c>
      <c r="H6659" t="s">
        <v>20937</v>
      </c>
      <c r="I6659" t="s">
        <v>47791</v>
      </c>
      <c r="J6659" t="s">
        <v>20764</v>
      </c>
      <c r="K6659" t="s">
        <v>10957</v>
      </c>
      <c r="L6659" t="s">
        <v>47804</v>
      </c>
      <c r="M6659" t="s">
        <v>47800</v>
      </c>
    </row>
    <row r="6660" spans="1:13">
      <c r="A6660" t="s">
        <v>909</v>
      </c>
      <c r="B6660" t="s">
        <v>909</v>
      </c>
      <c r="C6660" t="s">
        <v>1833</v>
      </c>
      <c r="D6660" t="s">
        <v>153</v>
      </c>
      <c r="E6660" t="s">
        <v>277</v>
      </c>
      <c r="F6660" t="s">
        <v>11</v>
      </c>
      <c r="G6660" t="s">
        <v>47805</v>
      </c>
      <c r="H6660" t="s">
        <v>21217</v>
      </c>
      <c r="I6660" t="s">
        <v>47806</v>
      </c>
      <c r="J6660" t="s">
        <v>20705</v>
      </c>
      <c r="K6660" t="s">
        <v>45220</v>
      </c>
      <c r="L6660" t="s">
        <v>47807</v>
      </c>
      <c r="M6660" t="s">
        <v>47808</v>
      </c>
    </row>
    <row r="6661" spans="1:13">
      <c r="A6661" t="s">
        <v>909</v>
      </c>
      <c r="B6661" t="s">
        <v>909</v>
      </c>
      <c r="C6661" t="s">
        <v>1833</v>
      </c>
      <c r="D6661" t="s">
        <v>153</v>
      </c>
      <c r="E6661" t="s">
        <v>277</v>
      </c>
      <c r="F6661" t="s">
        <v>20</v>
      </c>
      <c r="G6661" t="s">
        <v>47809</v>
      </c>
      <c r="H6661" t="s">
        <v>20897</v>
      </c>
      <c r="I6661" t="s">
        <v>47810</v>
      </c>
      <c r="J6661" t="s">
        <v>20663</v>
      </c>
      <c r="K6661" t="s">
        <v>10965</v>
      </c>
      <c r="L6661" t="s">
        <v>22347</v>
      </c>
      <c r="M6661" t="s">
        <v>47811</v>
      </c>
    </row>
    <row r="6662" spans="1:13">
      <c r="A6662" t="s">
        <v>909</v>
      </c>
      <c r="B6662" t="s">
        <v>909</v>
      </c>
      <c r="C6662" t="s">
        <v>1833</v>
      </c>
      <c r="D6662" t="s">
        <v>153</v>
      </c>
      <c r="E6662" t="s">
        <v>188</v>
      </c>
      <c r="F6662" t="s">
        <v>3</v>
      </c>
      <c r="G6662" t="s">
        <v>47812</v>
      </c>
      <c r="H6662" t="s">
        <v>20897</v>
      </c>
      <c r="I6662" t="s">
        <v>47810</v>
      </c>
      <c r="J6662" t="s">
        <v>20822</v>
      </c>
      <c r="K6662" t="s">
        <v>47701</v>
      </c>
      <c r="L6662" t="s">
        <v>47813</v>
      </c>
      <c r="M6662" t="s">
        <v>12316</v>
      </c>
    </row>
    <row r="6663" spans="1:13">
      <c r="A6663" t="s">
        <v>909</v>
      </c>
      <c r="B6663" t="s">
        <v>909</v>
      </c>
      <c r="C6663" t="s">
        <v>1833</v>
      </c>
      <c r="D6663" t="s">
        <v>153</v>
      </c>
      <c r="E6663" t="s">
        <v>188</v>
      </c>
      <c r="F6663" t="s">
        <v>10</v>
      </c>
      <c r="G6663" t="s">
        <v>47814</v>
      </c>
      <c r="H6663" t="s">
        <v>21097</v>
      </c>
      <c r="I6663" t="s">
        <v>47780</v>
      </c>
      <c r="J6663" t="s">
        <v>20950</v>
      </c>
      <c r="K6663" t="s">
        <v>46245</v>
      </c>
      <c r="L6663" t="s">
        <v>3851</v>
      </c>
      <c r="M6663" t="s">
        <v>29091</v>
      </c>
    </row>
    <row r="6664" spans="1:13">
      <c r="A6664" t="s">
        <v>909</v>
      </c>
      <c r="B6664" t="s">
        <v>909</v>
      </c>
      <c r="C6664" t="s">
        <v>1833</v>
      </c>
      <c r="D6664" t="s">
        <v>153</v>
      </c>
      <c r="E6664" t="s">
        <v>188</v>
      </c>
      <c r="F6664" t="s">
        <v>2</v>
      </c>
      <c r="G6664" t="s">
        <v>47815</v>
      </c>
      <c r="H6664" t="s">
        <v>21113</v>
      </c>
      <c r="I6664" t="s">
        <v>47765</v>
      </c>
      <c r="J6664" t="s">
        <v>20879</v>
      </c>
      <c r="K6664" t="s">
        <v>45315</v>
      </c>
      <c r="L6664" t="s">
        <v>47816</v>
      </c>
      <c r="M6664" t="s">
        <v>47817</v>
      </c>
    </row>
    <row r="6665" spans="1:13">
      <c r="A6665" t="s">
        <v>909</v>
      </c>
      <c r="B6665" t="s">
        <v>909</v>
      </c>
      <c r="C6665" t="s">
        <v>1833</v>
      </c>
      <c r="D6665" t="s">
        <v>153</v>
      </c>
      <c r="E6665" t="s">
        <v>188</v>
      </c>
      <c r="F6665" t="s">
        <v>4</v>
      </c>
      <c r="G6665" t="s">
        <v>47818</v>
      </c>
      <c r="H6665" t="s">
        <v>20950</v>
      </c>
      <c r="I6665" t="s">
        <v>47762</v>
      </c>
      <c r="J6665" t="s">
        <v>20745</v>
      </c>
      <c r="K6665" t="s">
        <v>10974</v>
      </c>
      <c r="L6665" t="s">
        <v>22093</v>
      </c>
      <c r="M6665" t="s">
        <v>16337</v>
      </c>
    </row>
    <row r="6666" spans="1:13">
      <c r="A6666" t="s">
        <v>909</v>
      </c>
      <c r="B6666" t="s">
        <v>909</v>
      </c>
      <c r="C6666" t="s">
        <v>1833</v>
      </c>
      <c r="D6666" t="s">
        <v>153</v>
      </c>
      <c r="E6666" t="s">
        <v>188</v>
      </c>
      <c r="F6666" t="s">
        <v>11</v>
      </c>
      <c r="G6666" t="s">
        <v>47819</v>
      </c>
      <c r="H6666" t="s">
        <v>20938</v>
      </c>
      <c r="I6666" t="s">
        <v>47770</v>
      </c>
      <c r="J6666" t="s">
        <v>20725</v>
      </c>
      <c r="K6666" t="s">
        <v>10989</v>
      </c>
      <c r="L6666" t="s">
        <v>13967</v>
      </c>
      <c r="M6666" t="s">
        <v>47820</v>
      </c>
    </row>
    <row r="6667" spans="1:13">
      <c r="A6667" t="s">
        <v>909</v>
      </c>
      <c r="B6667" t="s">
        <v>909</v>
      </c>
      <c r="C6667" t="s">
        <v>1833</v>
      </c>
      <c r="D6667" t="s">
        <v>153</v>
      </c>
      <c r="E6667" t="s">
        <v>188</v>
      </c>
      <c r="F6667" t="s">
        <v>20</v>
      </c>
      <c r="G6667" t="s">
        <v>47821</v>
      </c>
      <c r="H6667" t="s">
        <v>20860</v>
      </c>
      <c r="I6667" t="s">
        <v>47728</v>
      </c>
      <c r="J6667" t="s">
        <v>20663</v>
      </c>
      <c r="K6667" t="s">
        <v>10965</v>
      </c>
      <c r="L6667" t="s">
        <v>6659</v>
      </c>
      <c r="M6667" t="s">
        <v>12299</v>
      </c>
    </row>
    <row r="6668" spans="1:13">
      <c r="A6668" t="s">
        <v>909</v>
      </c>
      <c r="B6668" t="s">
        <v>909</v>
      </c>
      <c r="C6668" t="s">
        <v>1833</v>
      </c>
      <c r="D6668" t="s">
        <v>153</v>
      </c>
      <c r="E6668" t="s">
        <v>292</v>
      </c>
      <c r="F6668" t="s">
        <v>3</v>
      </c>
      <c r="G6668" t="s">
        <v>47822</v>
      </c>
      <c r="H6668" t="s">
        <v>21097</v>
      </c>
      <c r="I6668" t="s">
        <v>47780</v>
      </c>
      <c r="J6668" t="s">
        <v>20974</v>
      </c>
      <c r="K6668" t="s">
        <v>27319</v>
      </c>
      <c r="L6668" t="s">
        <v>14573</v>
      </c>
      <c r="M6668" t="s">
        <v>47823</v>
      </c>
    </row>
    <row r="6669" spans="1:13">
      <c r="A6669" t="s">
        <v>909</v>
      </c>
      <c r="B6669" t="s">
        <v>909</v>
      </c>
      <c r="C6669" t="s">
        <v>1833</v>
      </c>
      <c r="D6669" t="s">
        <v>153</v>
      </c>
      <c r="E6669" t="s">
        <v>292</v>
      </c>
      <c r="F6669" t="s">
        <v>10</v>
      </c>
      <c r="G6669" t="s">
        <v>47824</v>
      </c>
      <c r="H6669" t="s">
        <v>21102</v>
      </c>
      <c r="I6669" t="s">
        <v>47717</v>
      </c>
      <c r="J6669" t="s">
        <v>20860</v>
      </c>
      <c r="K6669" t="s">
        <v>46258</v>
      </c>
      <c r="L6669" t="s">
        <v>11448</v>
      </c>
      <c r="M6669" t="s">
        <v>47825</v>
      </c>
    </row>
    <row r="6670" spans="1:13">
      <c r="A6670" t="s">
        <v>909</v>
      </c>
      <c r="B6670" t="s">
        <v>909</v>
      </c>
      <c r="C6670" t="s">
        <v>1833</v>
      </c>
      <c r="D6670" t="s">
        <v>153</v>
      </c>
      <c r="E6670" t="s">
        <v>292</v>
      </c>
      <c r="F6670" t="s">
        <v>2</v>
      </c>
      <c r="G6670" t="s">
        <v>47826</v>
      </c>
      <c r="H6670" t="s">
        <v>21162</v>
      </c>
      <c r="I6670" t="s">
        <v>47827</v>
      </c>
      <c r="J6670" t="s">
        <v>20967</v>
      </c>
      <c r="K6670" t="s">
        <v>45379</v>
      </c>
      <c r="L6670" t="s">
        <v>7154</v>
      </c>
      <c r="M6670" t="s">
        <v>36257</v>
      </c>
    </row>
    <row r="6671" spans="1:13">
      <c r="A6671" t="s">
        <v>909</v>
      </c>
      <c r="B6671" t="s">
        <v>909</v>
      </c>
      <c r="C6671" t="s">
        <v>1833</v>
      </c>
      <c r="D6671" t="s">
        <v>153</v>
      </c>
      <c r="E6671" t="s">
        <v>292</v>
      </c>
      <c r="F6671" t="s">
        <v>4</v>
      </c>
      <c r="G6671" t="s">
        <v>47828</v>
      </c>
      <c r="H6671" t="s">
        <v>20803</v>
      </c>
      <c r="I6671" t="s">
        <v>47777</v>
      </c>
      <c r="J6671" t="s">
        <v>20705</v>
      </c>
      <c r="K6671" t="s">
        <v>45220</v>
      </c>
      <c r="L6671" t="s">
        <v>47088</v>
      </c>
      <c r="M6671" t="s">
        <v>12571</v>
      </c>
    </row>
    <row r="6672" spans="1:13">
      <c r="A6672" t="s">
        <v>909</v>
      </c>
      <c r="B6672" t="s">
        <v>909</v>
      </c>
      <c r="C6672" t="s">
        <v>1833</v>
      </c>
      <c r="D6672" t="s">
        <v>153</v>
      </c>
      <c r="E6672" t="s">
        <v>292</v>
      </c>
      <c r="F6672" t="s">
        <v>11</v>
      </c>
      <c r="G6672" t="s">
        <v>47829</v>
      </c>
      <c r="H6672" t="s">
        <v>20764</v>
      </c>
      <c r="I6672" t="s">
        <v>47830</v>
      </c>
      <c r="J6672" t="s">
        <v>20663</v>
      </c>
      <c r="K6672" t="s">
        <v>10965</v>
      </c>
      <c r="L6672" t="s">
        <v>47831</v>
      </c>
      <c r="M6672" t="s">
        <v>26341</v>
      </c>
    </row>
    <row r="6673" spans="1:13">
      <c r="A6673" t="s">
        <v>909</v>
      </c>
      <c r="B6673" t="s">
        <v>909</v>
      </c>
      <c r="C6673" t="s">
        <v>1833</v>
      </c>
      <c r="D6673" t="s">
        <v>153</v>
      </c>
      <c r="E6673" t="s">
        <v>292</v>
      </c>
      <c r="F6673" t="s">
        <v>20</v>
      </c>
      <c r="G6673" t="s">
        <v>47832</v>
      </c>
      <c r="H6673" t="s">
        <v>20725</v>
      </c>
      <c r="I6673" t="s">
        <v>47741</v>
      </c>
      <c r="J6673" t="s">
        <v>20663</v>
      </c>
      <c r="K6673" t="s">
        <v>10965</v>
      </c>
      <c r="L6673" t="s">
        <v>4481</v>
      </c>
      <c r="M6673" t="s">
        <v>46491</v>
      </c>
    </row>
    <row r="6674" spans="1:13">
      <c r="A6674" t="s">
        <v>909</v>
      </c>
      <c r="B6674" t="s">
        <v>909</v>
      </c>
      <c r="C6674" t="s">
        <v>1833</v>
      </c>
      <c r="D6674" t="s">
        <v>153</v>
      </c>
      <c r="E6674" t="s">
        <v>300</v>
      </c>
      <c r="F6674" t="s">
        <v>3</v>
      </c>
      <c r="G6674" t="s">
        <v>47833</v>
      </c>
      <c r="H6674" t="s">
        <v>20974</v>
      </c>
      <c r="I6674" t="s">
        <v>47789</v>
      </c>
      <c r="J6674" t="s">
        <v>20822</v>
      </c>
      <c r="K6674" t="s">
        <v>47701</v>
      </c>
      <c r="L6674" t="s">
        <v>46696</v>
      </c>
      <c r="M6674" t="s">
        <v>26298</v>
      </c>
    </row>
    <row r="6675" spans="1:13">
      <c r="A6675" t="s">
        <v>909</v>
      </c>
      <c r="B6675" t="s">
        <v>909</v>
      </c>
      <c r="C6675" t="s">
        <v>1833</v>
      </c>
      <c r="D6675" t="s">
        <v>153</v>
      </c>
      <c r="E6675" t="s">
        <v>300</v>
      </c>
      <c r="F6675" t="s">
        <v>10</v>
      </c>
      <c r="G6675" t="s">
        <v>47834</v>
      </c>
      <c r="H6675" t="s">
        <v>20803</v>
      </c>
      <c r="I6675" t="s">
        <v>47777</v>
      </c>
      <c r="J6675" t="s">
        <v>20764</v>
      </c>
      <c r="K6675" t="s">
        <v>10957</v>
      </c>
      <c r="L6675" t="s">
        <v>16341</v>
      </c>
      <c r="M6675" t="s">
        <v>32165</v>
      </c>
    </row>
    <row r="6676" spans="1:13">
      <c r="A6676" t="s">
        <v>909</v>
      </c>
      <c r="B6676" t="s">
        <v>909</v>
      </c>
      <c r="C6676" t="s">
        <v>1833</v>
      </c>
      <c r="D6676" t="s">
        <v>153</v>
      </c>
      <c r="E6676" t="s">
        <v>300</v>
      </c>
      <c r="F6676" t="s">
        <v>2</v>
      </c>
      <c r="G6676" t="s">
        <v>47835</v>
      </c>
      <c r="H6676" t="s">
        <v>20803</v>
      </c>
      <c r="I6676" t="s">
        <v>47777</v>
      </c>
      <c r="J6676" t="s">
        <v>20745</v>
      </c>
      <c r="K6676" t="s">
        <v>10974</v>
      </c>
      <c r="L6676" t="s">
        <v>47836</v>
      </c>
      <c r="M6676" t="s">
        <v>32165</v>
      </c>
    </row>
    <row r="6677" spans="1:13">
      <c r="A6677" t="s">
        <v>909</v>
      </c>
      <c r="B6677" t="s">
        <v>909</v>
      </c>
      <c r="C6677" t="s">
        <v>1833</v>
      </c>
      <c r="D6677" t="s">
        <v>153</v>
      </c>
      <c r="E6677" t="s">
        <v>300</v>
      </c>
      <c r="F6677" t="s">
        <v>4</v>
      </c>
      <c r="G6677" t="s">
        <v>47837</v>
      </c>
      <c r="H6677" t="s">
        <v>20745</v>
      </c>
      <c r="I6677" t="s">
        <v>47745</v>
      </c>
      <c r="J6677" t="s">
        <v>20684</v>
      </c>
      <c r="K6677" t="s">
        <v>11005</v>
      </c>
      <c r="L6677" t="s">
        <v>22097</v>
      </c>
      <c r="M6677" t="s">
        <v>14877</v>
      </c>
    </row>
    <row r="6678" spans="1:13">
      <c r="A6678" t="s">
        <v>909</v>
      </c>
      <c r="B6678" t="s">
        <v>909</v>
      </c>
      <c r="C6678" t="s">
        <v>1833</v>
      </c>
      <c r="D6678" t="s">
        <v>153</v>
      </c>
      <c r="E6678" t="s">
        <v>300</v>
      </c>
      <c r="F6678" t="s">
        <v>20</v>
      </c>
      <c r="G6678" t="s">
        <v>47838</v>
      </c>
      <c r="H6678" t="s">
        <v>20725</v>
      </c>
      <c r="I6678" t="s">
        <v>47741</v>
      </c>
      <c r="J6678" t="s">
        <v>20684</v>
      </c>
      <c r="K6678" t="s">
        <v>11005</v>
      </c>
      <c r="L6678" t="s">
        <v>4481</v>
      </c>
      <c r="M6678" t="s">
        <v>16079</v>
      </c>
    </row>
    <row r="6679" spans="1:13">
      <c r="A6679" t="s">
        <v>909</v>
      </c>
      <c r="B6679" t="s">
        <v>909</v>
      </c>
      <c r="C6679" t="s">
        <v>1833</v>
      </c>
      <c r="D6679" t="s">
        <v>154</v>
      </c>
      <c r="E6679" t="s">
        <v>277</v>
      </c>
      <c r="F6679" t="s">
        <v>3</v>
      </c>
      <c r="G6679" t="s">
        <v>47839</v>
      </c>
      <c r="H6679" t="s">
        <v>20784</v>
      </c>
      <c r="I6679" t="s">
        <v>47696</v>
      </c>
      <c r="J6679" t="s">
        <v>20705</v>
      </c>
      <c r="K6679" t="s">
        <v>45220</v>
      </c>
      <c r="L6679" t="s">
        <v>47697</v>
      </c>
      <c r="M6679" t="s">
        <v>25665</v>
      </c>
    </row>
    <row r="6680" spans="1:13">
      <c r="A6680" t="s">
        <v>909</v>
      </c>
      <c r="B6680" t="s">
        <v>909</v>
      </c>
      <c r="C6680" t="s">
        <v>1833</v>
      </c>
      <c r="D6680" t="s">
        <v>154</v>
      </c>
      <c r="E6680" t="s">
        <v>277</v>
      </c>
      <c r="F6680" t="s">
        <v>10</v>
      </c>
      <c r="G6680" t="s">
        <v>47840</v>
      </c>
      <c r="H6680" t="s">
        <v>20897</v>
      </c>
      <c r="I6680" t="s">
        <v>47810</v>
      </c>
      <c r="J6680" t="s">
        <v>20822</v>
      </c>
      <c r="K6680" t="s">
        <v>47701</v>
      </c>
      <c r="L6680" t="s">
        <v>47521</v>
      </c>
      <c r="M6680" t="s">
        <v>47064</v>
      </c>
    </row>
    <row r="6681" spans="1:13">
      <c r="A6681" t="s">
        <v>909</v>
      </c>
      <c r="B6681" t="s">
        <v>909</v>
      </c>
      <c r="C6681" t="s">
        <v>1833</v>
      </c>
      <c r="D6681" t="s">
        <v>154</v>
      </c>
      <c r="E6681" t="s">
        <v>277</v>
      </c>
      <c r="F6681" t="s">
        <v>2</v>
      </c>
      <c r="G6681" t="s">
        <v>47841</v>
      </c>
      <c r="H6681" t="s">
        <v>21031</v>
      </c>
      <c r="I6681" t="s">
        <v>47734</v>
      </c>
      <c r="J6681" t="s">
        <v>20860</v>
      </c>
      <c r="K6681" t="s">
        <v>46258</v>
      </c>
      <c r="L6681" t="s">
        <v>47842</v>
      </c>
      <c r="M6681" t="s">
        <v>27433</v>
      </c>
    </row>
    <row r="6682" spans="1:13">
      <c r="A6682" t="s">
        <v>909</v>
      </c>
      <c r="B6682" t="s">
        <v>909</v>
      </c>
      <c r="C6682" t="s">
        <v>1833</v>
      </c>
      <c r="D6682" t="s">
        <v>154</v>
      </c>
      <c r="E6682" t="s">
        <v>277</v>
      </c>
      <c r="F6682" t="s">
        <v>4</v>
      </c>
      <c r="G6682" t="s">
        <v>47843</v>
      </c>
      <c r="H6682" t="s">
        <v>20841</v>
      </c>
      <c r="I6682" t="s">
        <v>47758</v>
      </c>
      <c r="J6682" t="s">
        <v>20725</v>
      </c>
      <c r="K6682" t="s">
        <v>10989</v>
      </c>
      <c r="L6682" t="s">
        <v>47150</v>
      </c>
      <c r="M6682" t="s">
        <v>47056</v>
      </c>
    </row>
    <row r="6683" spans="1:13">
      <c r="A6683" t="s">
        <v>909</v>
      </c>
      <c r="B6683" t="s">
        <v>909</v>
      </c>
      <c r="C6683" t="s">
        <v>1833</v>
      </c>
      <c r="D6683" t="s">
        <v>154</v>
      </c>
      <c r="E6683" t="s">
        <v>277</v>
      </c>
      <c r="F6683" t="s">
        <v>11</v>
      </c>
      <c r="G6683" t="s">
        <v>47844</v>
      </c>
      <c r="H6683" t="s">
        <v>21085</v>
      </c>
      <c r="I6683" t="s">
        <v>47703</v>
      </c>
      <c r="J6683" t="s">
        <v>20705</v>
      </c>
      <c r="K6683" t="s">
        <v>45220</v>
      </c>
      <c r="L6683" t="s">
        <v>47845</v>
      </c>
      <c r="M6683" t="s">
        <v>47846</v>
      </c>
    </row>
    <row r="6684" spans="1:13">
      <c r="A6684" t="s">
        <v>909</v>
      </c>
      <c r="B6684" t="s">
        <v>909</v>
      </c>
      <c r="C6684" t="s">
        <v>1833</v>
      </c>
      <c r="D6684" t="s">
        <v>154</v>
      </c>
      <c r="E6684" t="s">
        <v>277</v>
      </c>
      <c r="F6684" t="s">
        <v>20</v>
      </c>
      <c r="G6684" t="s">
        <v>47847</v>
      </c>
      <c r="H6684" t="s">
        <v>20860</v>
      </c>
      <c r="I6684" t="s">
        <v>47728</v>
      </c>
      <c r="J6684" t="s">
        <v>20684</v>
      </c>
      <c r="K6684" t="s">
        <v>11005</v>
      </c>
      <c r="L6684" t="s">
        <v>6659</v>
      </c>
      <c r="M6684" t="s">
        <v>46164</v>
      </c>
    </row>
    <row r="6685" spans="1:13">
      <c r="A6685" t="s">
        <v>909</v>
      </c>
      <c r="B6685" t="s">
        <v>909</v>
      </c>
      <c r="C6685" t="s">
        <v>1833</v>
      </c>
      <c r="D6685" t="s">
        <v>154</v>
      </c>
      <c r="E6685" t="s">
        <v>315</v>
      </c>
      <c r="F6685" t="s">
        <v>3</v>
      </c>
      <c r="G6685" t="s">
        <v>47848</v>
      </c>
      <c r="H6685" t="s">
        <v>20822</v>
      </c>
      <c r="I6685" t="s">
        <v>47849</v>
      </c>
      <c r="J6685" t="s">
        <v>20784</v>
      </c>
      <c r="K6685" t="s">
        <v>35921</v>
      </c>
      <c r="L6685" t="s">
        <v>6228</v>
      </c>
      <c r="M6685" t="s">
        <v>47850</v>
      </c>
    </row>
    <row r="6686" spans="1:13">
      <c r="A6686" t="s">
        <v>909</v>
      </c>
      <c r="B6686" t="s">
        <v>909</v>
      </c>
      <c r="C6686" t="s">
        <v>1833</v>
      </c>
      <c r="D6686" t="s">
        <v>154</v>
      </c>
      <c r="E6686" t="s">
        <v>315</v>
      </c>
      <c r="F6686" t="s">
        <v>10</v>
      </c>
      <c r="G6686" t="s">
        <v>47851</v>
      </c>
      <c r="H6686" t="s">
        <v>21152</v>
      </c>
      <c r="I6686" t="s">
        <v>47852</v>
      </c>
      <c r="J6686" t="s">
        <v>20932</v>
      </c>
      <c r="K6686" t="s">
        <v>28378</v>
      </c>
      <c r="L6686" t="s">
        <v>47853</v>
      </c>
      <c r="M6686" t="s">
        <v>31951</v>
      </c>
    </row>
    <row r="6687" spans="1:13">
      <c r="A6687" t="s">
        <v>909</v>
      </c>
      <c r="B6687" t="s">
        <v>909</v>
      </c>
      <c r="C6687" t="s">
        <v>1833</v>
      </c>
      <c r="D6687" t="s">
        <v>154</v>
      </c>
      <c r="E6687" t="s">
        <v>315</v>
      </c>
      <c r="F6687" t="s">
        <v>2</v>
      </c>
      <c r="G6687" t="s">
        <v>47854</v>
      </c>
      <c r="H6687" t="s">
        <v>21138</v>
      </c>
      <c r="I6687" t="s">
        <v>47855</v>
      </c>
      <c r="J6687" t="s">
        <v>20897</v>
      </c>
      <c r="K6687" t="s">
        <v>27231</v>
      </c>
      <c r="L6687" t="s">
        <v>47856</v>
      </c>
      <c r="M6687" t="s">
        <v>18728</v>
      </c>
    </row>
    <row r="6688" spans="1:13">
      <c r="A6688" t="s">
        <v>909</v>
      </c>
      <c r="B6688" t="s">
        <v>909</v>
      </c>
      <c r="C6688" t="s">
        <v>1833</v>
      </c>
      <c r="D6688" t="s">
        <v>154</v>
      </c>
      <c r="E6688" t="s">
        <v>315</v>
      </c>
      <c r="F6688" t="s">
        <v>4</v>
      </c>
      <c r="G6688" t="s">
        <v>47857</v>
      </c>
      <c r="H6688" t="s">
        <v>20915</v>
      </c>
      <c r="I6688" t="s">
        <v>47712</v>
      </c>
      <c r="J6688" t="s">
        <v>20745</v>
      </c>
      <c r="K6688" t="s">
        <v>10974</v>
      </c>
      <c r="L6688" t="s">
        <v>5373</v>
      </c>
      <c r="M6688" t="s">
        <v>46422</v>
      </c>
    </row>
    <row r="6689" spans="1:13">
      <c r="A6689" t="s">
        <v>909</v>
      </c>
      <c r="B6689" t="s">
        <v>909</v>
      </c>
      <c r="C6689" t="s">
        <v>1833</v>
      </c>
      <c r="D6689" t="s">
        <v>154</v>
      </c>
      <c r="E6689" t="s">
        <v>315</v>
      </c>
      <c r="F6689" t="s">
        <v>11</v>
      </c>
      <c r="G6689" t="s">
        <v>47858</v>
      </c>
      <c r="H6689" t="s">
        <v>21061</v>
      </c>
      <c r="I6689" t="s">
        <v>47731</v>
      </c>
      <c r="J6689" t="s">
        <v>20725</v>
      </c>
      <c r="K6689" t="s">
        <v>10989</v>
      </c>
      <c r="L6689" t="s">
        <v>47859</v>
      </c>
      <c r="M6689" t="s">
        <v>46046</v>
      </c>
    </row>
    <row r="6690" spans="1:13">
      <c r="A6690" t="s">
        <v>909</v>
      </c>
      <c r="B6690" t="s">
        <v>909</v>
      </c>
      <c r="C6690" t="s">
        <v>1833</v>
      </c>
      <c r="D6690" t="s">
        <v>154</v>
      </c>
      <c r="E6690" t="s">
        <v>315</v>
      </c>
      <c r="F6690" t="s">
        <v>20</v>
      </c>
      <c r="G6690" t="s">
        <v>47860</v>
      </c>
      <c r="H6690" t="s">
        <v>20784</v>
      </c>
      <c r="I6690" t="s">
        <v>47696</v>
      </c>
      <c r="J6690" t="s">
        <v>21472</v>
      </c>
      <c r="K6690" t="s">
        <v>372</v>
      </c>
      <c r="L6690" t="s">
        <v>17328</v>
      </c>
      <c r="M6690" t="s">
        <v>32076</v>
      </c>
    </row>
    <row r="6691" spans="1:13">
      <c r="A6691" t="s">
        <v>909</v>
      </c>
      <c r="B6691" t="s">
        <v>909</v>
      </c>
      <c r="C6691" t="s">
        <v>1833</v>
      </c>
      <c r="D6691" t="s">
        <v>154</v>
      </c>
      <c r="E6691" t="s">
        <v>323</v>
      </c>
      <c r="F6691" t="s">
        <v>3</v>
      </c>
      <c r="G6691" t="s">
        <v>47861</v>
      </c>
      <c r="H6691" t="s">
        <v>21019</v>
      </c>
      <c r="I6691" t="s">
        <v>47773</v>
      </c>
      <c r="J6691" t="s">
        <v>20932</v>
      </c>
      <c r="K6691" t="s">
        <v>28378</v>
      </c>
      <c r="L6691" t="s">
        <v>2418</v>
      </c>
      <c r="M6691" t="s">
        <v>27117</v>
      </c>
    </row>
    <row r="6692" spans="1:13">
      <c r="A6692" t="s">
        <v>909</v>
      </c>
      <c r="B6692" t="s">
        <v>909</v>
      </c>
      <c r="C6692" t="s">
        <v>1833</v>
      </c>
      <c r="D6692" t="s">
        <v>154</v>
      </c>
      <c r="E6692" t="s">
        <v>323</v>
      </c>
      <c r="F6692" t="s">
        <v>10</v>
      </c>
      <c r="G6692" t="s">
        <v>47862</v>
      </c>
      <c r="H6692" t="s">
        <v>20967</v>
      </c>
      <c r="I6692" t="s">
        <v>47700</v>
      </c>
      <c r="J6692" t="s">
        <v>20745</v>
      </c>
      <c r="K6692" t="s">
        <v>10974</v>
      </c>
      <c r="L6692" t="s">
        <v>1274</v>
      </c>
      <c r="M6692" t="s">
        <v>47863</v>
      </c>
    </row>
    <row r="6693" spans="1:13">
      <c r="A6693" t="s">
        <v>909</v>
      </c>
      <c r="B6693" t="s">
        <v>909</v>
      </c>
      <c r="C6693" t="s">
        <v>1833</v>
      </c>
      <c r="D6693" t="s">
        <v>154</v>
      </c>
      <c r="E6693" t="s">
        <v>323</v>
      </c>
      <c r="F6693" t="s">
        <v>2</v>
      </c>
      <c r="G6693" t="s">
        <v>47864</v>
      </c>
      <c r="H6693" t="s">
        <v>21019</v>
      </c>
      <c r="I6693" t="s">
        <v>47773</v>
      </c>
      <c r="J6693" t="s">
        <v>20860</v>
      </c>
      <c r="K6693" t="s">
        <v>46258</v>
      </c>
      <c r="L6693" t="s">
        <v>47784</v>
      </c>
      <c r="M6693" t="s">
        <v>27117</v>
      </c>
    </row>
    <row r="6694" spans="1:13">
      <c r="A6694" t="s">
        <v>909</v>
      </c>
      <c r="B6694" t="s">
        <v>909</v>
      </c>
      <c r="C6694" t="s">
        <v>1833</v>
      </c>
      <c r="D6694" t="s">
        <v>154</v>
      </c>
      <c r="E6694" t="s">
        <v>323</v>
      </c>
      <c r="F6694" t="s">
        <v>4</v>
      </c>
      <c r="G6694" t="s">
        <v>47865</v>
      </c>
      <c r="H6694" t="s">
        <v>20932</v>
      </c>
      <c r="I6694" t="s">
        <v>47706</v>
      </c>
      <c r="J6694" t="s">
        <v>20725</v>
      </c>
      <c r="K6694" t="s">
        <v>10989</v>
      </c>
      <c r="L6694" t="s">
        <v>47707</v>
      </c>
      <c r="M6694" t="s">
        <v>31167</v>
      </c>
    </row>
    <row r="6695" spans="1:13">
      <c r="A6695" t="s">
        <v>909</v>
      </c>
      <c r="B6695" t="s">
        <v>909</v>
      </c>
      <c r="C6695" t="s">
        <v>1833</v>
      </c>
      <c r="D6695" t="s">
        <v>154</v>
      </c>
      <c r="E6695" t="s">
        <v>323</v>
      </c>
      <c r="F6695" t="s">
        <v>11</v>
      </c>
      <c r="G6695" t="s">
        <v>47866</v>
      </c>
      <c r="H6695" t="s">
        <v>20822</v>
      </c>
      <c r="I6695" t="s">
        <v>47849</v>
      </c>
      <c r="J6695" t="s">
        <v>21472</v>
      </c>
      <c r="K6695" t="s">
        <v>372</v>
      </c>
      <c r="L6695" t="s">
        <v>47867</v>
      </c>
      <c r="M6695" t="s">
        <v>15432</v>
      </c>
    </row>
    <row r="6696" spans="1:13">
      <c r="A6696" t="s">
        <v>909</v>
      </c>
      <c r="B6696" t="s">
        <v>909</v>
      </c>
      <c r="C6696" t="s">
        <v>1833</v>
      </c>
      <c r="D6696" t="s">
        <v>154</v>
      </c>
      <c r="E6696" t="s">
        <v>323</v>
      </c>
      <c r="F6696" t="s">
        <v>20</v>
      </c>
      <c r="G6696" t="s">
        <v>47868</v>
      </c>
      <c r="H6696" t="s">
        <v>20841</v>
      </c>
      <c r="I6696" t="s">
        <v>47758</v>
      </c>
      <c r="J6696" t="s">
        <v>20705</v>
      </c>
      <c r="K6696" t="s">
        <v>45220</v>
      </c>
      <c r="L6696" t="s">
        <v>2492</v>
      </c>
      <c r="M6696" t="s">
        <v>47187</v>
      </c>
    </row>
    <row r="6697" spans="1:13">
      <c r="A6697" t="s">
        <v>909</v>
      </c>
      <c r="B6697" t="s">
        <v>909</v>
      </c>
      <c r="C6697" t="s">
        <v>1833</v>
      </c>
      <c r="D6697" t="s">
        <v>154</v>
      </c>
      <c r="E6697" t="s">
        <v>331</v>
      </c>
      <c r="F6697" t="s">
        <v>3</v>
      </c>
      <c r="G6697" t="s">
        <v>47869</v>
      </c>
      <c r="H6697" t="s">
        <v>21097</v>
      </c>
      <c r="I6697" t="s">
        <v>47780</v>
      </c>
      <c r="J6697" t="s">
        <v>20932</v>
      </c>
      <c r="K6697" t="s">
        <v>28378</v>
      </c>
      <c r="L6697" t="s">
        <v>14573</v>
      </c>
      <c r="M6697" t="s">
        <v>47870</v>
      </c>
    </row>
    <row r="6698" spans="1:13">
      <c r="A6698" t="s">
        <v>909</v>
      </c>
      <c r="B6698" t="s">
        <v>909</v>
      </c>
      <c r="C6698" t="s">
        <v>1833</v>
      </c>
      <c r="D6698" t="s">
        <v>154</v>
      </c>
      <c r="E6698" t="s">
        <v>331</v>
      </c>
      <c r="F6698" t="s">
        <v>10</v>
      </c>
      <c r="G6698" t="s">
        <v>47871</v>
      </c>
      <c r="H6698" t="s">
        <v>20974</v>
      </c>
      <c r="I6698" t="s">
        <v>47789</v>
      </c>
      <c r="J6698" t="s">
        <v>20860</v>
      </c>
      <c r="K6698" t="s">
        <v>46258</v>
      </c>
      <c r="L6698" t="s">
        <v>7155</v>
      </c>
      <c r="M6698" t="s">
        <v>33630</v>
      </c>
    </row>
    <row r="6699" spans="1:13">
      <c r="A6699" t="s">
        <v>909</v>
      </c>
      <c r="B6699" t="s">
        <v>909</v>
      </c>
      <c r="C6699" t="s">
        <v>1833</v>
      </c>
      <c r="D6699" t="s">
        <v>154</v>
      </c>
      <c r="E6699" t="s">
        <v>331</v>
      </c>
      <c r="F6699" t="s">
        <v>2</v>
      </c>
      <c r="G6699" t="s">
        <v>47872</v>
      </c>
      <c r="H6699" t="s">
        <v>20932</v>
      </c>
      <c r="I6699" t="s">
        <v>47706</v>
      </c>
      <c r="J6699" t="s">
        <v>20745</v>
      </c>
      <c r="K6699" t="s">
        <v>10974</v>
      </c>
      <c r="L6699" t="s">
        <v>47873</v>
      </c>
      <c r="M6699" t="s">
        <v>39326</v>
      </c>
    </row>
    <row r="6700" spans="1:13">
      <c r="A6700" t="s">
        <v>909</v>
      </c>
      <c r="B6700" t="s">
        <v>909</v>
      </c>
      <c r="C6700" t="s">
        <v>1833</v>
      </c>
      <c r="D6700" t="s">
        <v>154</v>
      </c>
      <c r="E6700" t="s">
        <v>331</v>
      </c>
      <c r="F6700" t="s">
        <v>4</v>
      </c>
      <c r="G6700" t="s">
        <v>47874</v>
      </c>
      <c r="H6700" t="s">
        <v>20803</v>
      </c>
      <c r="I6700" t="s">
        <v>47777</v>
      </c>
      <c r="J6700" t="s">
        <v>20705</v>
      </c>
      <c r="K6700" t="s">
        <v>45220</v>
      </c>
      <c r="L6700" t="s">
        <v>47088</v>
      </c>
      <c r="M6700" t="s">
        <v>39257</v>
      </c>
    </row>
    <row r="6701" spans="1:13">
      <c r="A6701" t="s">
        <v>909</v>
      </c>
      <c r="B6701" t="s">
        <v>909</v>
      </c>
      <c r="C6701" t="s">
        <v>1833</v>
      </c>
      <c r="D6701" t="s">
        <v>154</v>
      </c>
      <c r="E6701" t="s">
        <v>331</v>
      </c>
      <c r="F6701" t="s">
        <v>11</v>
      </c>
      <c r="G6701" t="s">
        <v>47875</v>
      </c>
      <c r="H6701" t="s">
        <v>20725</v>
      </c>
      <c r="I6701" t="s">
        <v>47741</v>
      </c>
      <c r="J6701" t="s">
        <v>20663</v>
      </c>
      <c r="K6701" t="s">
        <v>10965</v>
      </c>
      <c r="L6701" t="s">
        <v>47876</v>
      </c>
      <c r="M6701" t="s">
        <v>34284</v>
      </c>
    </row>
    <row r="6702" spans="1:13">
      <c r="A6702" t="s">
        <v>909</v>
      </c>
      <c r="B6702" t="s">
        <v>909</v>
      </c>
      <c r="C6702" t="s">
        <v>1833</v>
      </c>
      <c r="D6702" t="s">
        <v>154</v>
      </c>
      <c r="E6702" t="s">
        <v>331</v>
      </c>
      <c r="F6702" t="s">
        <v>20</v>
      </c>
      <c r="G6702" t="s">
        <v>47877</v>
      </c>
      <c r="H6702" t="s">
        <v>20725</v>
      </c>
      <c r="I6702" t="s">
        <v>47741</v>
      </c>
      <c r="J6702" t="s">
        <v>21472</v>
      </c>
      <c r="K6702" t="s">
        <v>372</v>
      </c>
      <c r="L6702" t="s">
        <v>4481</v>
      </c>
      <c r="M6702" t="s">
        <v>34284</v>
      </c>
    </row>
    <row r="6703" spans="1:13">
      <c r="A6703" t="s">
        <v>909</v>
      </c>
      <c r="B6703" t="s">
        <v>909</v>
      </c>
      <c r="C6703" t="s">
        <v>1833</v>
      </c>
      <c r="D6703" t="s">
        <v>155</v>
      </c>
      <c r="E6703" t="s">
        <v>339</v>
      </c>
      <c r="F6703" t="s">
        <v>3</v>
      </c>
      <c r="G6703" t="s">
        <v>47878</v>
      </c>
      <c r="H6703" t="s">
        <v>20841</v>
      </c>
      <c r="I6703" t="s">
        <v>47758</v>
      </c>
      <c r="J6703" t="s">
        <v>20764</v>
      </c>
      <c r="K6703" t="s">
        <v>10957</v>
      </c>
      <c r="L6703" t="s">
        <v>1349</v>
      </c>
      <c r="M6703" t="s">
        <v>47879</v>
      </c>
    </row>
    <row r="6704" spans="1:13">
      <c r="A6704" t="s">
        <v>909</v>
      </c>
      <c r="B6704" t="s">
        <v>909</v>
      </c>
      <c r="C6704" t="s">
        <v>1833</v>
      </c>
      <c r="D6704" t="s">
        <v>155</v>
      </c>
      <c r="E6704" t="s">
        <v>339</v>
      </c>
      <c r="F6704" t="s">
        <v>10</v>
      </c>
      <c r="G6704" t="s">
        <v>47880</v>
      </c>
      <c r="H6704" t="s">
        <v>21061</v>
      </c>
      <c r="I6704" t="s">
        <v>47731</v>
      </c>
      <c r="J6704" t="s">
        <v>20803</v>
      </c>
      <c r="K6704" t="s">
        <v>10947</v>
      </c>
      <c r="L6704" t="s">
        <v>47546</v>
      </c>
      <c r="M6704" t="s">
        <v>47881</v>
      </c>
    </row>
    <row r="6705" spans="1:13">
      <c r="A6705" t="s">
        <v>909</v>
      </c>
      <c r="B6705" t="s">
        <v>909</v>
      </c>
      <c r="C6705" t="s">
        <v>1833</v>
      </c>
      <c r="D6705" t="s">
        <v>155</v>
      </c>
      <c r="E6705" t="s">
        <v>339</v>
      </c>
      <c r="F6705" t="s">
        <v>2</v>
      </c>
      <c r="G6705" t="s">
        <v>47882</v>
      </c>
      <c r="H6705" t="s">
        <v>21102</v>
      </c>
      <c r="I6705" t="s">
        <v>47717</v>
      </c>
      <c r="J6705" t="s">
        <v>20950</v>
      </c>
      <c r="K6705" t="s">
        <v>46245</v>
      </c>
      <c r="L6705" t="s">
        <v>47768</v>
      </c>
      <c r="M6705" t="s">
        <v>27117</v>
      </c>
    </row>
    <row r="6706" spans="1:13">
      <c r="A6706" t="s">
        <v>909</v>
      </c>
      <c r="B6706" t="s">
        <v>909</v>
      </c>
      <c r="C6706" t="s">
        <v>1833</v>
      </c>
      <c r="D6706" t="s">
        <v>155</v>
      </c>
      <c r="E6706" t="s">
        <v>339</v>
      </c>
      <c r="F6706" t="s">
        <v>4</v>
      </c>
      <c r="G6706" t="s">
        <v>47883</v>
      </c>
      <c r="H6706" t="s">
        <v>20932</v>
      </c>
      <c r="I6706" t="s">
        <v>47706</v>
      </c>
      <c r="J6706" t="s">
        <v>20764</v>
      </c>
      <c r="K6706" t="s">
        <v>10957</v>
      </c>
      <c r="L6706" t="s">
        <v>47707</v>
      </c>
      <c r="M6706" t="s">
        <v>25099</v>
      </c>
    </row>
    <row r="6707" spans="1:13">
      <c r="A6707" t="s">
        <v>909</v>
      </c>
      <c r="B6707" t="s">
        <v>909</v>
      </c>
      <c r="C6707" t="s">
        <v>1833</v>
      </c>
      <c r="D6707" t="s">
        <v>155</v>
      </c>
      <c r="E6707" t="s">
        <v>339</v>
      </c>
      <c r="F6707" t="s">
        <v>11</v>
      </c>
      <c r="G6707" t="s">
        <v>47884</v>
      </c>
      <c r="H6707" t="s">
        <v>21152</v>
      </c>
      <c r="I6707" t="s">
        <v>47852</v>
      </c>
      <c r="J6707" t="s">
        <v>20745</v>
      </c>
      <c r="K6707" t="s">
        <v>10974</v>
      </c>
      <c r="L6707" t="s">
        <v>47885</v>
      </c>
      <c r="M6707" t="s">
        <v>34656</v>
      </c>
    </row>
    <row r="6708" spans="1:13">
      <c r="A6708" t="s">
        <v>909</v>
      </c>
      <c r="B6708" t="s">
        <v>909</v>
      </c>
      <c r="C6708" t="s">
        <v>1833</v>
      </c>
      <c r="D6708" t="s">
        <v>155</v>
      </c>
      <c r="E6708" t="s">
        <v>339</v>
      </c>
      <c r="F6708" t="s">
        <v>20</v>
      </c>
      <c r="G6708" t="s">
        <v>47886</v>
      </c>
      <c r="H6708" t="s">
        <v>20937</v>
      </c>
      <c r="I6708" t="s">
        <v>47791</v>
      </c>
      <c r="J6708" t="s">
        <v>20684</v>
      </c>
      <c r="K6708" t="s">
        <v>11005</v>
      </c>
      <c r="L6708" t="s">
        <v>3413</v>
      </c>
      <c r="M6708" t="s">
        <v>18452</v>
      </c>
    </row>
    <row r="6709" spans="1:13">
      <c r="A6709" t="s">
        <v>909</v>
      </c>
      <c r="B6709" t="s">
        <v>909</v>
      </c>
      <c r="C6709" t="s">
        <v>1833</v>
      </c>
      <c r="D6709" t="s">
        <v>155</v>
      </c>
      <c r="E6709" t="s">
        <v>347</v>
      </c>
      <c r="F6709" t="s">
        <v>3</v>
      </c>
      <c r="G6709" t="s">
        <v>47887</v>
      </c>
      <c r="H6709" t="s">
        <v>20950</v>
      </c>
      <c r="I6709" t="s">
        <v>47762</v>
      </c>
      <c r="J6709" t="s">
        <v>20879</v>
      </c>
      <c r="K6709" t="s">
        <v>45315</v>
      </c>
      <c r="L6709" t="s">
        <v>46667</v>
      </c>
      <c r="M6709" t="s">
        <v>25531</v>
      </c>
    </row>
    <row r="6710" spans="1:13">
      <c r="A6710" t="s">
        <v>909</v>
      </c>
      <c r="B6710" t="s">
        <v>909</v>
      </c>
      <c r="C6710" t="s">
        <v>1833</v>
      </c>
      <c r="D6710" t="s">
        <v>155</v>
      </c>
      <c r="E6710" t="s">
        <v>347</v>
      </c>
      <c r="F6710" t="s">
        <v>10</v>
      </c>
      <c r="G6710" t="s">
        <v>47888</v>
      </c>
      <c r="H6710" t="s">
        <v>20939</v>
      </c>
      <c r="I6710" t="s">
        <v>47736</v>
      </c>
      <c r="J6710" t="s">
        <v>20879</v>
      </c>
      <c r="K6710" t="s">
        <v>45315</v>
      </c>
      <c r="L6710" t="s">
        <v>5026</v>
      </c>
      <c r="M6710" t="s">
        <v>29189</v>
      </c>
    </row>
    <row r="6711" spans="1:13">
      <c r="A6711" t="s">
        <v>909</v>
      </c>
      <c r="B6711" t="s">
        <v>909</v>
      </c>
      <c r="C6711" t="s">
        <v>1833</v>
      </c>
      <c r="D6711" t="s">
        <v>155</v>
      </c>
      <c r="E6711" t="s">
        <v>347</v>
      </c>
      <c r="F6711" t="s">
        <v>2</v>
      </c>
      <c r="G6711" t="s">
        <v>47889</v>
      </c>
      <c r="H6711" t="s">
        <v>21061</v>
      </c>
      <c r="I6711" t="s">
        <v>47731</v>
      </c>
      <c r="J6711" t="s">
        <v>20684</v>
      </c>
      <c r="K6711" t="s">
        <v>11005</v>
      </c>
      <c r="L6711" t="s">
        <v>47802</v>
      </c>
      <c r="M6711" t="s">
        <v>27339</v>
      </c>
    </row>
    <row r="6712" spans="1:13">
      <c r="A6712" t="s">
        <v>909</v>
      </c>
      <c r="B6712" t="s">
        <v>909</v>
      </c>
      <c r="C6712" t="s">
        <v>1833</v>
      </c>
      <c r="D6712" t="s">
        <v>155</v>
      </c>
      <c r="E6712" t="s">
        <v>347</v>
      </c>
      <c r="F6712" t="s">
        <v>4</v>
      </c>
      <c r="G6712" t="s">
        <v>47890</v>
      </c>
      <c r="H6712" t="s">
        <v>20932</v>
      </c>
      <c r="I6712" t="s">
        <v>47706</v>
      </c>
      <c r="J6712" t="s">
        <v>20745</v>
      </c>
      <c r="K6712" t="s">
        <v>10974</v>
      </c>
      <c r="L6712" t="s">
        <v>47707</v>
      </c>
      <c r="M6712" t="s">
        <v>12191</v>
      </c>
    </row>
    <row r="6713" spans="1:13">
      <c r="A6713" t="s">
        <v>909</v>
      </c>
      <c r="B6713" t="s">
        <v>909</v>
      </c>
      <c r="C6713" t="s">
        <v>1833</v>
      </c>
      <c r="D6713" t="s">
        <v>155</v>
      </c>
      <c r="E6713" t="s">
        <v>347</v>
      </c>
      <c r="F6713" t="s">
        <v>11</v>
      </c>
      <c r="G6713" t="s">
        <v>47891</v>
      </c>
      <c r="H6713" t="s">
        <v>20915</v>
      </c>
      <c r="I6713" t="s">
        <v>47712</v>
      </c>
      <c r="J6713" t="s">
        <v>20663</v>
      </c>
      <c r="K6713" t="s">
        <v>10965</v>
      </c>
      <c r="L6713" t="s">
        <v>47726</v>
      </c>
      <c r="M6713" t="s">
        <v>25454</v>
      </c>
    </row>
    <row r="6714" spans="1:13">
      <c r="A6714" t="s">
        <v>909</v>
      </c>
      <c r="B6714" t="s">
        <v>909</v>
      </c>
      <c r="C6714" t="s">
        <v>1833</v>
      </c>
      <c r="D6714" t="s">
        <v>155</v>
      </c>
      <c r="E6714" t="s">
        <v>347</v>
      </c>
      <c r="F6714" t="s">
        <v>20</v>
      </c>
      <c r="G6714" t="s">
        <v>47892</v>
      </c>
      <c r="H6714" t="s">
        <v>20745</v>
      </c>
      <c r="I6714" t="s">
        <v>47745</v>
      </c>
      <c r="J6714" t="s">
        <v>21472</v>
      </c>
      <c r="K6714" t="s">
        <v>372</v>
      </c>
      <c r="L6714" t="s">
        <v>22338</v>
      </c>
      <c r="M6714" t="s">
        <v>9981</v>
      </c>
    </row>
    <row r="6715" spans="1:13">
      <c r="A6715" t="s">
        <v>909</v>
      </c>
      <c r="B6715" t="s">
        <v>909</v>
      </c>
      <c r="C6715" t="s">
        <v>1833</v>
      </c>
      <c r="D6715" t="s">
        <v>155</v>
      </c>
      <c r="E6715" t="s">
        <v>230</v>
      </c>
      <c r="F6715" t="s">
        <v>3</v>
      </c>
      <c r="G6715" t="s">
        <v>47893</v>
      </c>
      <c r="H6715" t="s">
        <v>20974</v>
      </c>
      <c r="I6715" t="s">
        <v>47789</v>
      </c>
      <c r="J6715" t="s">
        <v>20879</v>
      </c>
      <c r="K6715" t="s">
        <v>45315</v>
      </c>
      <c r="L6715" t="s">
        <v>46696</v>
      </c>
      <c r="M6715" t="s">
        <v>47894</v>
      </c>
    </row>
    <row r="6716" spans="1:13">
      <c r="A6716" t="s">
        <v>909</v>
      </c>
      <c r="B6716" t="s">
        <v>909</v>
      </c>
      <c r="C6716" t="s">
        <v>1833</v>
      </c>
      <c r="D6716" t="s">
        <v>155</v>
      </c>
      <c r="E6716" t="s">
        <v>230</v>
      </c>
      <c r="F6716" t="s">
        <v>10</v>
      </c>
      <c r="G6716" t="s">
        <v>47895</v>
      </c>
      <c r="H6716" t="s">
        <v>21085</v>
      </c>
      <c r="I6716" t="s">
        <v>47703</v>
      </c>
      <c r="J6716" t="s">
        <v>20897</v>
      </c>
      <c r="K6716" t="s">
        <v>27231</v>
      </c>
      <c r="L6716" t="s">
        <v>47896</v>
      </c>
      <c r="M6716" t="s">
        <v>31956</v>
      </c>
    </row>
    <row r="6717" spans="1:13">
      <c r="A6717" t="s">
        <v>909</v>
      </c>
      <c r="B6717" t="s">
        <v>909</v>
      </c>
      <c r="C6717" t="s">
        <v>1833</v>
      </c>
      <c r="D6717" t="s">
        <v>155</v>
      </c>
      <c r="E6717" t="s">
        <v>230</v>
      </c>
      <c r="F6717" t="s">
        <v>2</v>
      </c>
      <c r="G6717" t="s">
        <v>47897</v>
      </c>
      <c r="H6717" t="s">
        <v>21097</v>
      </c>
      <c r="I6717" t="s">
        <v>47780</v>
      </c>
      <c r="J6717" t="s">
        <v>20967</v>
      </c>
      <c r="K6717" t="s">
        <v>45379</v>
      </c>
      <c r="L6717" t="s">
        <v>47898</v>
      </c>
      <c r="M6717" t="s">
        <v>47781</v>
      </c>
    </row>
    <row r="6718" spans="1:13">
      <c r="A6718" t="s">
        <v>909</v>
      </c>
      <c r="B6718" t="s">
        <v>909</v>
      </c>
      <c r="C6718" t="s">
        <v>1833</v>
      </c>
      <c r="D6718" t="s">
        <v>155</v>
      </c>
      <c r="E6718" t="s">
        <v>230</v>
      </c>
      <c r="F6718" t="s">
        <v>4</v>
      </c>
      <c r="G6718" t="s">
        <v>47899</v>
      </c>
      <c r="H6718" t="s">
        <v>20784</v>
      </c>
      <c r="I6718" t="s">
        <v>47696</v>
      </c>
      <c r="J6718" t="s">
        <v>20663</v>
      </c>
      <c r="K6718" t="s">
        <v>10965</v>
      </c>
      <c r="L6718" t="s">
        <v>6310</v>
      </c>
      <c r="M6718" t="s">
        <v>1276</v>
      </c>
    </row>
    <row r="6719" spans="1:13">
      <c r="A6719" t="s">
        <v>909</v>
      </c>
      <c r="B6719" t="s">
        <v>909</v>
      </c>
      <c r="C6719" t="s">
        <v>1833</v>
      </c>
      <c r="D6719" t="s">
        <v>155</v>
      </c>
      <c r="E6719" t="s">
        <v>230</v>
      </c>
      <c r="F6719" t="s">
        <v>11</v>
      </c>
      <c r="G6719" t="s">
        <v>47900</v>
      </c>
      <c r="H6719" t="s">
        <v>20897</v>
      </c>
      <c r="I6719" t="s">
        <v>47810</v>
      </c>
      <c r="J6719" t="s">
        <v>20684</v>
      </c>
      <c r="K6719" t="s">
        <v>11005</v>
      </c>
      <c r="L6719" t="s">
        <v>47901</v>
      </c>
      <c r="M6719" t="s">
        <v>27143</v>
      </c>
    </row>
    <row r="6720" spans="1:13">
      <c r="A6720" t="s">
        <v>909</v>
      </c>
      <c r="B6720" t="s">
        <v>909</v>
      </c>
      <c r="C6720" t="s">
        <v>1833</v>
      </c>
      <c r="D6720" t="s">
        <v>155</v>
      </c>
      <c r="E6720" t="s">
        <v>230</v>
      </c>
      <c r="F6720" t="s">
        <v>20</v>
      </c>
      <c r="G6720" t="s">
        <v>47902</v>
      </c>
      <c r="H6720" t="s">
        <v>20784</v>
      </c>
      <c r="I6720" t="s">
        <v>47696</v>
      </c>
      <c r="J6720" t="s">
        <v>20705</v>
      </c>
      <c r="K6720" t="s">
        <v>45220</v>
      </c>
      <c r="L6720" t="s">
        <v>17328</v>
      </c>
      <c r="M6720" t="s">
        <v>1276</v>
      </c>
    </row>
    <row r="6721" spans="1:13">
      <c r="A6721" t="s">
        <v>909</v>
      </c>
      <c r="B6721" t="s">
        <v>909</v>
      </c>
      <c r="C6721" t="s">
        <v>1833</v>
      </c>
      <c r="D6721" t="s">
        <v>155</v>
      </c>
      <c r="E6721" t="s">
        <v>300</v>
      </c>
      <c r="F6721" t="s">
        <v>3</v>
      </c>
      <c r="G6721" t="s">
        <v>47903</v>
      </c>
      <c r="H6721" t="s">
        <v>20974</v>
      </c>
      <c r="I6721" t="s">
        <v>47789</v>
      </c>
      <c r="J6721" t="s">
        <v>20841</v>
      </c>
      <c r="K6721" t="s">
        <v>45480</v>
      </c>
      <c r="L6721" t="s">
        <v>46696</v>
      </c>
      <c r="M6721" t="s">
        <v>43936</v>
      </c>
    </row>
    <row r="6722" spans="1:13">
      <c r="A6722" t="s">
        <v>909</v>
      </c>
      <c r="B6722" t="s">
        <v>909</v>
      </c>
      <c r="C6722" t="s">
        <v>1833</v>
      </c>
      <c r="D6722" t="s">
        <v>155</v>
      </c>
      <c r="E6722" t="s">
        <v>300</v>
      </c>
      <c r="F6722" t="s">
        <v>10</v>
      </c>
      <c r="G6722" t="s">
        <v>47904</v>
      </c>
      <c r="H6722" t="s">
        <v>20915</v>
      </c>
      <c r="I6722" t="s">
        <v>47712</v>
      </c>
      <c r="J6722" t="s">
        <v>20784</v>
      </c>
      <c r="K6722" t="s">
        <v>35921</v>
      </c>
      <c r="L6722" t="s">
        <v>4088</v>
      </c>
      <c r="M6722" t="s">
        <v>25405</v>
      </c>
    </row>
    <row r="6723" spans="1:13">
      <c r="A6723" t="s">
        <v>909</v>
      </c>
      <c r="B6723" t="s">
        <v>909</v>
      </c>
      <c r="C6723" t="s">
        <v>1833</v>
      </c>
      <c r="D6723" t="s">
        <v>155</v>
      </c>
      <c r="E6723" t="s">
        <v>300</v>
      </c>
      <c r="F6723" t="s">
        <v>2</v>
      </c>
      <c r="G6723" t="s">
        <v>47905</v>
      </c>
      <c r="H6723" t="s">
        <v>20803</v>
      </c>
      <c r="I6723" t="s">
        <v>47777</v>
      </c>
      <c r="J6723" t="s">
        <v>20745</v>
      </c>
      <c r="K6723" t="s">
        <v>10974</v>
      </c>
      <c r="L6723" t="s">
        <v>47836</v>
      </c>
      <c r="M6723" t="s">
        <v>17937</v>
      </c>
    </row>
    <row r="6724" spans="1:13">
      <c r="A6724" t="s">
        <v>909</v>
      </c>
      <c r="B6724" t="s">
        <v>909</v>
      </c>
      <c r="C6724" t="s">
        <v>1833</v>
      </c>
      <c r="D6724" t="s">
        <v>155</v>
      </c>
      <c r="E6724" t="s">
        <v>300</v>
      </c>
      <c r="F6724" t="s">
        <v>4</v>
      </c>
      <c r="G6724" t="s">
        <v>47906</v>
      </c>
      <c r="H6724" t="s">
        <v>20841</v>
      </c>
      <c r="I6724" t="s">
        <v>47758</v>
      </c>
      <c r="J6724" t="s">
        <v>20725</v>
      </c>
      <c r="K6724" t="s">
        <v>10989</v>
      </c>
      <c r="L6724" t="s">
        <v>47150</v>
      </c>
      <c r="M6724" t="s">
        <v>31837</v>
      </c>
    </row>
    <row r="6725" spans="1:13">
      <c r="A6725" t="s">
        <v>909</v>
      </c>
      <c r="B6725" t="s">
        <v>909</v>
      </c>
      <c r="C6725" t="s">
        <v>1833</v>
      </c>
      <c r="D6725" t="s">
        <v>155</v>
      </c>
      <c r="E6725" t="s">
        <v>300</v>
      </c>
      <c r="F6725" t="s">
        <v>20</v>
      </c>
      <c r="G6725" t="s">
        <v>47907</v>
      </c>
      <c r="H6725" t="s">
        <v>20684</v>
      </c>
      <c r="I6725" t="s">
        <v>47796</v>
      </c>
      <c r="J6725" t="s">
        <v>21472</v>
      </c>
      <c r="K6725" t="s">
        <v>372</v>
      </c>
      <c r="L6725" t="s">
        <v>9111</v>
      </c>
      <c r="M6725" t="s">
        <v>4339</v>
      </c>
    </row>
    <row r="6726" spans="1:13">
      <c r="A6726" t="s">
        <v>909</v>
      </c>
      <c r="B6726" t="s">
        <v>909</v>
      </c>
      <c r="C6726" t="s">
        <v>1833</v>
      </c>
      <c r="D6726" t="s">
        <v>161</v>
      </c>
      <c r="E6726" t="s">
        <v>690</v>
      </c>
      <c r="F6726" t="s">
        <v>3</v>
      </c>
      <c r="G6726" t="s">
        <v>47908</v>
      </c>
      <c r="H6726" t="s">
        <v>20705</v>
      </c>
      <c r="I6726" t="s">
        <v>38455</v>
      </c>
      <c r="J6726" t="s">
        <v>21472</v>
      </c>
      <c r="K6726" t="s">
        <v>372</v>
      </c>
      <c r="L6726" t="s">
        <v>5078</v>
      </c>
      <c r="M6726" t="s">
        <v>16485</v>
      </c>
    </row>
    <row r="6727" spans="1:13">
      <c r="A6727" t="s">
        <v>909</v>
      </c>
      <c r="B6727" t="s">
        <v>909</v>
      </c>
      <c r="C6727" t="s">
        <v>1833</v>
      </c>
      <c r="D6727" t="s">
        <v>161</v>
      </c>
      <c r="E6727" t="s">
        <v>690</v>
      </c>
      <c r="F6727" t="s">
        <v>10</v>
      </c>
      <c r="G6727" t="s">
        <v>47909</v>
      </c>
      <c r="H6727" t="s">
        <v>20897</v>
      </c>
      <c r="I6727" t="s">
        <v>47910</v>
      </c>
      <c r="J6727" t="s">
        <v>20803</v>
      </c>
      <c r="K6727" t="s">
        <v>17190</v>
      </c>
      <c r="L6727" t="s">
        <v>4390</v>
      </c>
      <c r="M6727" t="s">
        <v>30652</v>
      </c>
    </row>
    <row r="6728" spans="1:13">
      <c r="A6728" t="s">
        <v>909</v>
      </c>
      <c r="B6728" t="s">
        <v>909</v>
      </c>
      <c r="C6728" t="s">
        <v>1833</v>
      </c>
      <c r="D6728" t="s">
        <v>161</v>
      </c>
      <c r="E6728" t="s">
        <v>690</v>
      </c>
      <c r="F6728" t="s">
        <v>2</v>
      </c>
      <c r="G6728" t="s">
        <v>47911</v>
      </c>
      <c r="H6728" t="s">
        <v>20822</v>
      </c>
      <c r="I6728" t="s">
        <v>7017</v>
      </c>
      <c r="J6728" t="s">
        <v>20764</v>
      </c>
      <c r="K6728" t="s">
        <v>15432</v>
      </c>
      <c r="L6728" t="s">
        <v>5802</v>
      </c>
      <c r="M6728" t="s">
        <v>25676</v>
      </c>
    </row>
    <row r="6729" spans="1:13">
      <c r="A6729" t="s">
        <v>909</v>
      </c>
      <c r="B6729" t="s">
        <v>909</v>
      </c>
      <c r="C6729" t="s">
        <v>1833</v>
      </c>
      <c r="D6729" t="s">
        <v>161</v>
      </c>
      <c r="E6729" t="s">
        <v>690</v>
      </c>
      <c r="F6729" t="s">
        <v>4</v>
      </c>
      <c r="G6729" t="s">
        <v>47912</v>
      </c>
      <c r="H6729" t="s">
        <v>20663</v>
      </c>
      <c r="I6729" t="s">
        <v>8439</v>
      </c>
      <c r="J6729" t="s">
        <v>20663</v>
      </c>
      <c r="K6729" t="s">
        <v>1350</v>
      </c>
      <c r="L6729" t="s">
        <v>4165</v>
      </c>
      <c r="M6729" t="s">
        <v>16478</v>
      </c>
    </row>
    <row r="6730" spans="1:13">
      <c r="A6730" t="s">
        <v>909</v>
      </c>
      <c r="B6730" t="s">
        <v>909</v>
      </c>
      <c r="C6730" t="s">
        <v>1833</v>
      </c>
      <c r="D6730" t="s">
        <v>161</v>
      </c>
      <c r="E6730" t="s">
        <v>690</v>
      </c>
      <c r="F6730" t="s">
        <v>11</v>
      </c>
      <c r="G6730" t="s">
        <v>47913</v>
      </c>
      <c r="H6730" t="s">
        <v>20784</v>
      </c>
      <c r="I6730" t="s">
        <v>47914</v>
      </c>
      <c r="J6730" t="s">
        <v>20663</v>
      </c>
      <c r="K6730" t="s">
        <v>1350</v>
      </c>
      <c r="L6730" t="s">
        <v>7483</v>
      </c>
      <c r="M6730" t="s">
        <v>25105</v>
      </c>
    </row>
    <row r="6731" spans="1:13">
      <c r="A6731" t="s">
        <v>909</v>
      </c>
      <c r="B6731" t="s">
        <v>909</v>
      </c>
      <c r="C6731" t="s">
        <v>1833</v>
      </c>
      <c r="D6731" t="s">
        <v>161</v>
      </c>
      <c r="E6731" t="s">
        <v>690</v>
      </c>
      <c r="F6731" t="s">
        <v>20</v>
      </c>
      <c r="G6731" t="s">
        <v>47915</v>
      </c>
      <c r="H6731" t="s">
        <v>20784</v>
      </c>
      <c r="I6731" t="s">
        <v>47914</v>
      </c>
      <c r="J6731" t="s">
        <v>20663</v>
      </c>
      <c r="K6731" t="s">
        <v>1350</v>
      </c>
      <c r="L6731" t="s">
        <v>3803</v>
      </c>
      <c r="M6731" t="s">
        <v>25105</v>
      </c>
    </row>
    <row r="6732" spans="1:13">
      <c r="A6732" t="s">
        <v>909</v>
      </c>
      <c r="B6732" t="s">
        <v>909</v>
      </c>
      <c r="C6732" t="s">
        <v>1833</v>
      </c>
      <c r="D6732" t="s">
        <v>161</v>
      </c>
      <c r="E6732" t="s">
        <v>698</v>
      </c>
      <c r="F6732" t="s">
        <v>3</v>
      </c>
      <c r="G6732" t="s">
        <v>47916</v>
      </c>
      <c r="H6732" t="s">
        <v>20745</v>
      </c>
      <c r="I6732" t="s">
        <v>47917</v>
      </c>
      <c r="J6732" t="s">
        <v>20705</v>
      </c>
      <c r="K6732" t="s">
        <v>1351</v>
      </c>
      <c r="L6732" t="s">
        <v>4797</v>
      </c>
      <c r="M6732" t="s">
        <v>25768</v>
      </c>
    </row>
    <row r="6733" spans="1:13">
      <c r="A6733" t="s">
        <v>909</v>
      </c>
      <c r="B6733" t="s">
        <v>909</v>
      </c>
      <c r="C6733" t="s">
        <v>1833</v>
      </c>
      <c r="D6733" t="s">
        <v>161</v>
      </c>
      <c r="E6733" t="s">
        <v>698</v>
      </c>
      <c r="F6733" t="s">
        <v>10</v>
      </c>
      <c r="G6733" t="s">
        <v>47918</v>
      </c>
      <c r="H6733" t="s">
        <v>20860</v>
      </c>
      <c r="I6733" t="s">
        <v>47919</v>
      </c>
      <c r="J6733" t="s">
        <v>20745</v>
      </c>
      <c r="K6733" t="s">
        <v>47879</v>
      </c>
      <c r="L6733" t="s">
        <v>6308</v>
      </c>
      <c r="M6733" t="s">
        <v>28444</v>
      </c>
    </row>
    <row r="6734" spans="1:13">
      <c r="A6734" t="s">
        <v>909</v>
      </c>
      <c r="B6734" t="s">
        <v>909</v>
      </c>
      <c r="C6734" t="s">
        <v>1833</v>
      </c>
      <c r="D6734" t="s">
        <v>161</v>
      </c>
      <c r="E6734" t="s">
        <v>698</v>
      </c>
      <c r="F6734" t="s">
        <v>2</v>
      </c>
      <c r="G6734" t="s">
        <v>47920</v>
      </c>
      <c r="H6734" t="s">
        <v>20860</v>
      </c>
      <c r="I6734" t="s">
        <v>47919</v>
      </c>
      <c r="J6734" t="s">
        <v>20784</v>
      </c>
      <c r="K6734" t="s">
        <v>47921</v>
      </c>
      <c r="L6734" t="s">
        <v>2172</v>
      </c>
      <c r="M6734" t="s">
        <v>28444</v>
      </c>
    </row>
    <row r="6735" spans="1:13">
      <c r="A6735" t="s">
        <v>909</v>
      </c>
      <c r="B6735" t="s">
        <v>909</v>
      </c>
      <c r="C6735" t="s">
        <v>1833</v>
      </c>
      <c r="D6735" t="s">
        <v>161</v>
      </c>
      <c r="E6735" t="s">
        <v>698</v>
      </c>
      <c r="F6735" t="s">
        <v>4</v>
      </c>
      <c r="G6735" t="s">
        <v>47922</v>
      </c>
      <c r="H6735" t="s">
        <v>20764</v>
      </c>
      <c r="I6735" t="s">
        <v>11422</v>
      </c>
      <c r="J6735" t="s">
        <v>20663</v>
      </c>
      <c r="K6735" t="s">
        <v>1350</v>
      </c>
      <c r="L6735" t="s">
        <v>2792</v>
      </c>
      <c r="M6735" t="s">
        <v>429</v>
      </c>
    </row>
    <row r="6736" spans="1:13">
      <c r="A6736" t="s">
        <v>909</v>
      </c>
      <c r="B6736" t="s">
        <v>909</v>
      </c>
      <c r="C6736" t="s">
        <v>1833</v>
      </c>
      <c r="D6736" t="s">
        <v>161</v>
      </c>
      <c r="E6736" t="s">
        <v>698</v>
      </c>
      <c r="F6736" t="s">
        <v>11</v>
      </c>
      <c r="G6736" t="s">
        <v>47923</v>
      </c>
      <c r="H6736" t="s">
        <v>20803</v>
      </c>
      <c r="I6736" t="s">
        <v>9665</v>
      </c>
      <c r="J6736" t="s">
        <v>20663</v>
      </c>
      <c r="K6736" t="s">
        <v>1350</v>
      </c>
      <c r="L6736" t="s">
        <v>2884</v>
      </c>
      <c r="M6736" t="s">
        <v>16849</v>
      </c>
    </row>
    <row r="6737" spans="1:13">
      <c r="A6737" t="s">
        <v>909</v>
      </c>
      <c r="B6737" t="s">
        <v>909</v>
      </c>
      <c r="C6737" t="s">
        <v>1833</v>
      </c>
      <c r="D6737" t="s">
        <v>161</v>
      </c>
      <c r="E6737" t="s">
        <v>698</v>
      </c>
      <c r="F6737" t="s">
        <v>20</v>
      </c>
      <c r="G6737" t="s">
        <v>47924</v>
      </c>
      <c r="H6737" t="s">
        <v>20784</v>
      </c>
      <c r="I6737" t="s">
        <v>47914</v>
      </c>
      <c r="J6737" t="s">
        <v>21472</v>
      </c>
      <c r="K6737" t="s">
        <v>372</v>
      </c>
      <c r="L6737" t="s">
        <v>3803</v>
      </c>
      <c r="M6737" t="s">
        <v>25746</v>
      </c>
    </row>
    <row r="6738" spans="1:13">
      <c r="A6738" t="s">
        <v>909</v>
      </c>
      <c r="B6738" t="s">
        <v>909</v>
      </c>
      <c r="C6738" t="s">
        <v>1833</v>
      </c>
      <c r="D6738" t="s">
        <v>161</v>
      </c>
      <c r="E6738" t="s">
        <v>706</v>
      </c>
      <c r="F6738" t="s">
        <v>3</v>
      </c>
      <c r="G6738" t="s">
        <v>47925</v>
      </c>
      <c r="H6738" t="s">
        <v>20822</v>
      </c>
      <c r="I6738" t="s">
        <v>7017</v>
      </c>
      <c r="J6738" t="s">
        <v>20784</v>
      </c>
      <c r="K6738" t="s">
        <v>47921</v>
      </c>
      <c r="L6738" t="s">
        <v>3613</v>
      </c>
      <c r="M6738" t="s">
        <v>47926</v>
      </c>
    </row>
    <row r="6739" spans="1:13">
      <c r="A6739" t="s">
        <v>909</v>
      </c>
      <c r="B6739" t="s">
        <v>909</v>
      </c>
      <c r="C6739" t="s">
        <v>1833</v>
      </c>
      <c r="D6739" t="s">
        <v>161</v>
      </c>
      <c r="E6739" t="s">
        <v>706</v>
      </c>
      <c r="F6739" t="s">
        <v>10</v>
      </c>
      <c r="G6739" t="s">
        <v>47927</v>
      </c>
      <c r="H6739" t="s">
        <v>20822</v>
      </c>
      <c r="I6739" t="s">
        <v>7017</v>
      </c>
      <c r="J6739" t="s">
        <v>20764</v>
      </c>
      <c r="K6739" t="s">
        <v>15432</v>
      </c>
      <c r="L6739" t="s">
        <v>22300</v>
      </c>
      <c r="M6739" t="s">
        <v>47926</v>
      </c>
    </row>
    <row r="6740" spans="1:13">
      <c r="A6740" t="s">
        <v>909</v>
      </c>
      <c r="B6740" t="s">
        <v>909</v>
      </c>
      <c r="C6740" t="s">
        <v>1833</v>
      </c>
      <c r="D6740" t="s">
        <v>161</v>
      </c>
      <c r="E6740" t="s">
        <v>706</v>
      </c>
      <c r="F6740" t="s">
        <v>2</v>
      </c>
      <c r="G6740" t="s">
        <v>47928</v>
      </c>
      <c r="H6740" t="s">
        <v>20784</v>
      </c>
      <c r="I6740" t="s">
        <v>47914</v>
      </c>
      <c r="J6740" t="s">
        <v>20745</v>
      </c>
      <c r="K6740" t="s">
        <v>47879</v>
      </c>
      <c r="L6740" t="s">
        <v>7471</v>
      </c>
      <c r="M6740" t="s">
        <v>18728</v>
      </c>
    </row>
    <row r="6741" spans="1:13">
      <c r="A6741" t="s">
        <v>909</v>
      </c>
      <c r="B6741" t="s">
        <v>909</v>
      </c>
      <c r="C6741" t="s">
        <v>1833</v>
      </c>
      <c r="D6741" t="s">
        <v>161</v>
      </c>
      <c r="E6741" t="s">
        <v>706</v>
      </c>
      <c r="F6741" t="s">
        <v>11</v>
      </c>
      <c r="G6741" t="s">
        <v>47929</v>
      </c>
      <c r="H6741" t="s">
        <v>20684</v>
      </c>
      <c r="I6741" t="s">
        <v>11441</v>
      </c>
      <c r="J6741" t="s">
        <v>21472</v>
      </c>
      <c r="K6741" t="s">
        <v>372</v>
      </c>
      <c r="L6741" t="s">
        <v>4674</v>
      </c>
      <c r="M6741" t="s">
        <v>1276</v>
      </c>
    </row>
    <row r="6742" spans="1:13">
      <c r="A6742" t="s">
        <v>909</v>
      </c>
      <c r="B6742" t="s">
        <v>909</v>
      </c>
      <c r="C6742" t="s">
        <v>1833</v>
      </c>
      <c r="D6742" t="s">
        <v>161</v>
      </c>
      <c r="E6742" t="s">
        <v>706</v>
      </c>
      <c r="F6742" t="s">
        <v>20</v>
      </c>
      <c r="G6742" t="s">
        <v>47930</v>
      </c>
      <c r="H6742" t="s">
        <v>20663</v>
      </c>
      <c r="I6742" t="s">
        <v>8439</v>
      </c>
      <c r="J6742" t="s">
        <v>21472</v>
      </c>
      <c r="K6742" t="s">
        <v>372</v>
      </c>
      <c r="L6742" t="s">
        <v>5232</v>
      </c>
      <c r="M6742" t="s">
        <v>1275</v>
      </c>
    </row>
    <row r="6743" spans="1:13">
      <c r="A6743" t="s">
        <v>909</v>
      </c>
      <c r="B6743" t="s">
        <v>909</v>
      </c>
      <c r="C6743" t="s">
        <v>1833</v>
      </c>
      <c r="D6743" t="s">
        <v>161</v>
      </c>
      <c r="E6743" t="s">
        <v>714</v>
      </c>
      <c r="F6743" t="s">
        <v>3</v>
      </c>
      <c r="G6743" t="s">
        <v>47931</v>
      </c>
      <c r="H6743" t="s">
        <v>20764</v>
      </c>
      <c r="I6743" t="s">
        <v>11422</v>
      </c>
      <c r="J6743" t="s">
        <v>20745</v>
      </c>
      <c r="K6743" t="s">
        <v>47879</v>
      </c>
      <c r="L6743" t="s">
        <v>1245</v>
      </c>
      <c r="M6743" t="s">
        <v>18752</v>
      </c>
    </row>
    <row r="6744" spans="1:13">
      <c r="A6744" t="s">
        <v>909</v>
      </c>
      <c r="B6744" t="s">
        <v>909</v>
      </c>
      <c r="C6744" t="s">
        <v>1833</v>
      </c>
      <c r="D6744" t="s">
        <v>161</v>
      </c>
      <c r="E6744" t="s">
        <v>714</v>
      </c>
      <c r="F6744" t="s">
        <v>10</v>
      </c>
      <c r="G6744" t="s">
        <v>47932</v>
      </c>
      <c r="H6744" t="s">
        <v>20663</v>
      </c>
      <c r="I6744" t="s">
        <v>8439</v>
      </c>
      <c r="J6744" t="s">
        <v>20663</v>
      </c>
      <c r="K6744" t="s">
        <v>1350</v>
      </c>
      <c r="L6744" t="s">
        <v>17112</v>
      </c>
      <c r="M6744" t="s">
        <v>11931</v>
      </c>
    </row>
    <row r="6745" spans="1:13">
      <c r="A6745" t="s">
        <v>909</v>
      </c>
      <c r="B6745" t="s">
        <v>909</v>
      </c>
      <c r="C6745" t="s">
        <v>1833</v>
      </c>
      <c r="D6745" t="s">
        <v>161</v>
      </c>
      <c r="E6745" t="s">
        <v>714</v>
      </c>
      <c r="F6745" t="s">
        <v>2</v>
      </c>
      <c r="G6745" t="s">
        <v>47933</v>
      </c>
      <c r="H6745" t="s">
        <v>20764</v>
      </c>
      <c r="I6745" t="s">
        <v>11422</v>
      </c>
      <c r="J6745" t="s">
        <v>20725</v>
      </c>
      <c r="K6745" t="s">
        <v>14728</v>
      </c>
      <c r="L6745" t="s">
        <v>3129</v>
      </c>
      <c r="M6745" t="s">
        <v>18752</v>
      </c>
    </row>
    <row r="6746" spans="1:13">
      <c r="A6746" t="s">
        <v>909</v>
      </c>
      <c r="B6746" t="s">
        <v>909</v>
      </c>
      <c r="C6746" t="s">
        <v>1833</v>
      </c>
      <c r="D6746" t="s">
        <v>161</v>
      </c>
      <c r="E6746" t="s">
        <v>714</v>
      </c>
      <c r="F6746" t="s">
        <v>4</v>
      </c>
      <c r="G6746" t="s">
        <v>47934</v>
      </c>
      <c r="H6746" t="s">
        <v>20764</v>
      </c>
      <c r="I6746" t="s">
        <v>11422</v>
      </c>
      <c r="J6746" t="s">
        <v>20725</v>
      </c>
      <c r="K6746" t="s">
        <v>14728</v>
      </c>
      <c r="L6746" t="s">
        <v>2792</v>
      </c>
      <c r="M6746" t="s">
        <v>18752</v>
      </c>
    </row>
    <row r="6747" spans="1:13">
      <c r="A6747" t="s">
        <v>909</v>
      </c>
      <c r="B6747" t="s">
        <v>909</v>
      </c>
      <c r="C6747" t="s">
        <v>1833</v>
      </c>
      <c r="D6747" t="s">
        <v>161</v>
      </c>
      <c r="E6747" t="s">
        <v>714</v>
      </c>
      <c r="F6747" t="s">
        <v>11</v>
      </c>
      <c r="G6747" t="s">
        <v>47935</v>
      </c>
      <c r="H6747" t="s">
        <v>20663</v>
      </c>
      <c r="I6747" t="s">
        <v>8439</v>
      </c>
      <c r="J6747" t="s">
        <v>21472</v>
      </c>
      <c r="K6747" t="s">
        <v>372</v>
      </c>
      <c r="L6747" t="s">
        <v>16751</v>
      </c>
      <c r="M6747" t="s">
        <v>11931</v>
      </c>
    </row>
    <row r="6748" spans="1:13">
      <c r="A6748" t="s">
        <v>909</v>
      </c>
      <c r="B6748" t="s">
        <v>909</v>
      </c>
      <c r="C6748" t="s">
        <v>1833</v>
      </c>
      <c r="D6748" t="s">
        <v>162</v>
      </c>
      <c r="E6748" t="s">
        <v>722</v>
      </c>
      <c r="F6748" t="s">
        <v>3</v>
      </c>
      <c r="G6748" t="s">
        <v>47936</v>
      </c>
      <c r="H6748" t="s">
        <v>20725</v>
      </c>
      <c r="I6748" t="s">
        <v>10484</v>
      </c>
      <c r="J6748" t="s">
        <v>20684</v>
      </c>
      <c r="K6748" t="s">
        <v>9778</v>
      </c>
      <c r="L6748" t="s">
        <v>4730</v>
      </c>
      <c r="M6748" t="s">
        <v>1012</v>
      </c>
    </row>
    <row r="6749" spans="1:13">
      <c r="A6749" t="s">
        <v>909</v>
      </c>
      <c r="B6749" t="s">
        <v>909</v>
      </c>
      <c r="C6749" t="s">
        <v>1833</v>
      </c>
      <c r="D6749" t="s">
        <v>162</v>
      </c>
      <c r="E6749" t="s">
        <v>722</v>
      </c>
      <c r="F6749" t="s">
        <v>10</v>
      </c>
      <c r="G6749" t="s">
        <v>47937</v>
      </c>
      <c r="H6749" t="s">
        <v>20932</v>
      </c>
      <c r="I6749" t="s">
        <v>47938</v>
      </c>
      <c r="J6749" t="s">
        <v>20822</v>
      </c>
      <c r="K6749" t="s">
        <v>18452</v>
      </c>
      <c r="L6749" t="s">
        <v>4137</v>
      </c>
      <c r="M6749" t="s">
        <v>18752</v>
      </c>
    </row>
    <row r="6750" spans="1:13">
      <c r="A6750" t="s">
        <v>909</v>
      </c>
      <c r="B6750" t="s">
        <v>909</v>
      </c>
      <c r="C6750" t="s">
        <v>1833</v>
      </c>
      <c r="D6750" t="s">
        <v>162</v>
      </c>
      <c r="E6750" t="s">
        <v>722</v>
      </c>
      <c r="F6750" t="s">
        <v>2</v>
      </c>
      <c r="G6750" t="s">
        <v>47939</v>
      </c>
      <c r="H6750" t="s">
        <v>20841</v>
      </c>
      <c r="I6750" t="s">
        <v>11432</v>
      </c>
      <c r="J6750" t="s">
        <v>20764</v>
      </c>
      <c r="K6750" t="s">
        <v>15432</v>
      </c>
      <c r="L6750" t="s">
        <v>46696</v>
      </c>
      <c r="M6750" t="s">
        <v>469</v>
      </c>
    </row>
    <row r="6751" spans="1:13">
      <c r="A6751" t="s">
        <v>909</v>
      </c>
      <c r="B6751" t="s">
        <v>909</v>
      </c>
      <c r="C6751" t="s">
        <v>1833</v>
      </c>
      <c r="D6751" t="s">
        <v>162</v>
      </c>
      <c r="E6751" t="s">
        <v>722</v>
      </c>
      <c r="F6751" t="s">
        <v>4</v>
      </c>
      <c r="G6751" t="s">
        <v>47940</v>
      </c>
      <c r="H6751" t="s">
        <v>20705</v>
      </c>
      <c r="I6751" t="s">
        <v>38455</v>
      </c>
      <c r="J6751" t="s">
        <v>20684</v>
      </c>
      <c r="K6751" t="s">
        <v>9778</v>
      </c>
      <c r="L6751" t="s">
        <v>7730</v>
      </c>
      <c r="M6751" t="s">
        <v>12840</v>
      </c>
    </row>
    <row r="6752" spans="1:13">
      <c r="A6752" t="s">
        <v>909</v>
      </c>
      <c r="B6752" t="s">
        <v>909</v>
      </c>
      <c r="C6752" t="s">
        <v>1833</v>
      </c>
      <c r="D6752" t="s">
        <v>162</v>
      </c>
      <c r="E6752" t="s">
        <v>722</v>
      </c>
      <c r="F6752" t="s">
        <v>11</v>
      </c>
      <c r="G6752" t="s">
        <v>47941</v>
      </c>
      <c r="H6752" t="s">
        <v>20803</v>
      </c>
      <c r="I6752" t="s">
        <v>9665</v>
      </c>
      <c r="J6752" t="s">
        <v>20663</v>
      </c>
      <c r="K6752" t="s">
        <v>1350</v>
      </c>
      <c r="L6752" t="s">
        <v>2884</v>
      </c>
      <c r="M6752" t="s">
        <v>18079</v>
      </c>
    </row>
    <row r="6753" spans="1:13">
      <c r="A6753" t="s">
        <v>909</v>
      </c>
      <c r="B6753" t="s">
        <v>909</v>
      </c>
      <c r="C6753" t="s">
        <v>1833</v>
      </c>
      <c r="D6753" t="s">
        <v>162</v>
      </c>
      <c r="E6753" t="s">
        <v>722</v>
      </c>
      <c r="F6753" t="s">
        <v>20</v>
      </c>
      <c r="G6753" t="s">
        <v>47942</v>
      </c>
      <c r="H6753" t="s">
        <v>20841</v>
      </c>
      <c r="I6753" t="s">
        <v>11432</v>
      </c>
      <c r="J6753" t="s">
        <v>20663</v>
      </c>
      <c r="K6753" t="s">
        <v>1350</v>
      </c>
      <c r="L6753" t="s">
        <v>2315</v>
      </c>
      <c r="M6753" t="s">
        <v>469</v>
      </c>
    </row>
    <row r="6754" spans="1:13">
      <c r="A6754" t="s">
        <v>909</v>
      </c>
      <c r="B6754" t="s">
        <v>909</v>
      </c>
      <c r="C6754" t="s">
        <v>1833</v>
      </c>
      <c r="D6754" t="s">
        <v>162</v>
      </c>
      <c r="E6754" t="s">
        <v>730</v>
      </c>
      <c r="F6754" t="s">
        <v>3</v>
      </c>
      <c r="G6754" t="s">
        <v>47943</v>
      </c>
      <c r="H6754" t="s">
        <v>20745</v>
      </c>
      <c r="I6754" t="s">
        <v>47917</v>
      </c>
      <c r="J6754" t="s">
        <v>20663</v>
      </c>
      <c r="K6754" t="s">
        <v>1350</v>
      </c>
      <c r="L6754" t="s">
        <v>4797</v>
      </c>
      <c r="M6754" t="s">
        <v>16711</v>
      </c>
    </row>
    <row r="6755" spans="1:13">
      <c r="A6755" t="s">
        <v>909</v>
      </c>
      <c r="B6755" t="s">
        <v>909</v>
      </c>
      <c r="C6755" t="s">
        <v>1833</v>
      </c>
      <c r="D6755" t="s">
        <v>162</v>
      </c>
      <c r="E6755" t="s">
        <v>730</v>
      </c>
      <c r="F6755" t="s">
        <v>10</v>
      </c>
      <c r="G6755" t="s">
        <v>47944</v>
      </c>
      <c r="H6755" t="s">
        <v>20822</v>
      </c>
      <c r="I6755" t="s">
        <v>7017</v>
      </c>
      <c r="J6755" t="s">
        <v>20725</v>
      </c>
      <c r="K6755" t="s">
        <v>14728</v>
      </c>
      <c r="L6755" t="s">
        <v>22300</v>
      </c>
      <c r="M6755" t="s">
        <v>34766</v>
      </c>
    </row>
    <row r="6756" spans="1:13">
      <c r="A6756" t="s">
        <v>909</v>
      </c>
      <c r="B6756" t="s">
        <v>909</v>
      </c>
      <c r="C6756" t="s">
        <v>1833</v>
      </c>
      <c r="D6756" t="s">
        <v>162</v>
      </c>
      <c r="E6756" t="s">
        <v>730</v>
      </c>
      <c r="F6756" t="s">
        <v>2</v>
      </c>
      <c r="G6756" t="s">
        <v>47945</v>
      </c>
      <c r="H6756" t="s">
        <v>20822</v>
      </c>
      <c r="I6756" t="s">
        <v>7017</v>
      </c>
      <c r="J6756" t="s">
        <v>20745</v>
      </c>
      <c r="K6756" t="s">
        <v>47879</v>
      </c>
      <c r="L6756" t="s">
        <v>5802</v>
      </c>
      <c r="M6756" t="s">
        <v>34766</v>
      </c>
    </row>
    <row r="6757" spans="1:13">
      <c r="A6757" t="s">
        <v>909</v>
      </c>
      <c r="B6757" t="s">
        <v>909</v>
      </c>
      <c r="C6757" t="s">
        <v>1833</v>
      </c>
      <c r="D6757" t="s">
        <v>162</v>
      </c>
      <c r="E6757" t="s">
        <v>730</v>
      </c>
      <c r="F6757" t="s">
        <v>4</v>
      </c>
      <c r="G6757" t="s">
        <v>47946</v>
      </c>
      <c r="H6757" t="s">
        <v>20725</v>
      </c>
      <c r="I6757" t="s">
        <v>10484</v>
      </c>
      <c r="J6757" t="s">
        <v>20663</v>
      </c>
      <c r="K6757" t="s">
        <v>1350</v>
      </c>
      <c r="L6757" t="s">
        <v>3647</v>
      </c>
      <c r="M6757" t="s">
        <v>774</v>
      </c>
    </row>
    <row r="6758" spans="1:13">
      <c r="A6758" t="s">
        <v>909</v>
      </c>
      <c r="B6758" t="s">
        <v>909</v>
      </c>
      <c r="C6758" t="s">
        <v>1833</v>
      </c>
      <c r="D6758" t="s">
        <v>162</v>
      </c>
      <c r="E6758" t="s">
        <v>730</v>
      </c>
      <c r="F6758" t="s">
        <v>11</v>
      </c>
      <c r="G6758" t="s">
        <v>47947</v>
      </c>
      <c r="H6758" t="s">
        <v>20784</v>
      </c>
      <c r="I6758" t="s">
        <v>47914</v>
      </c>
      <c r="J6758" t="s">
        <v>20663</v>
      </c>
      <c r="K6758" t="s">
        <v>1350</v>
      </c>
      <c r="L6758" t="s">
        <v>7483</v>
      </c>
      <c r="M6758" t="s">
        <v>24906</v>
      </c>
    </row>
    <row r="6759" spans="1:13">
      <c r="A6759" t="s">
        <v>909</v>
      </c>
      <c r="B6759" t="s">
        <v>909</v>
      </c>
      <c r="C6759" t="s">
        <v>1833</v>
      </c>
      <c r="D6759" t="s">
        <v>162</v>
      </c>
      <c r="E6759" t="s">
        <v>730</v>
      </c>
      <c r="F6759" t="s">
        <v>20</v>
      </c>
      <c r="G6759" t="s">
        <v>47948</v>
      </c>
      <c r="H6759" t="s">
        <v>20725</v>
      </c>
      <c r="I6759" t="s">
        <v>10484</v>
      </c>
      <c r="J6759" t="s">
        <v>21472</v>
      </c>
      <c r="K6759" t="s">
        <v>372</v>
      </c>
      <c r="L6759" t="s">
        <v>263</v>
      </c>
      <c r="M6759" t="s">
        <v>774</v>
      </c>
    </row>
    <row r="6760" spans="1:13">
      <c r="A6760" t="s">
        <v>909</v>
      </c>
      <c r="B6760" t="s">
        <v>909</v>
      </c>
      <c r="C6760" t="s">
        <v>1833</v>
      </c>
      <c r="D6760" t="s">
        <v>162</v>
      </c>
      <c r="E6760" t="s">
        <v>738</v>
      </c>
      <c r="F6760" t="s">
        <v>3</v>
      </c>
      <c r="G6760" t="s">
        <v>47949</v>
      </c>
      <c r="H6760" t="s">
        <v>20784</v>
      </c>
      <c r="I6760" t="s">
        <v>47914</v>
      </c>
      <c r="J6760" t="s">
        <v>20784</v>
      </c>
      <c r="K6760" t="s">
        <v>47921</v>
      </c>
      <c r="L6760" t="s">
        <v>6615</v>
      </c>
      <c r="M6760" t="s">
        <v>25624</v>
      </c>
    </row>
    <row r="6761" spans="1:13">
      <c r="A6761" t="s">
        <v>909</v>
      </c>
      <c r="B6761" t="s">
        <v>909</v>
      </c>
      <c r="C6761" t="s">
        <v>1833</v>
      </c>
      <c r="D6761" t="s">
        <v>162</v>
      </c>
      <c r="E6761" t="s">
        <v>738</v>
      </c>
      <c r="F6761" t="s">
        <v>10</v>
      </c>
      <c r="G6761" t="s">
        <v>47950</v>
      </c>
      <c r="H6761" t="s">
        <v>20822</v>
      </c>
      <c r="I6761" t="s">
        <v>7017</v>
      </c>
      <c r="J6761" t="s">
        <v>20764</v>
      </c>
      <c r="K6761" t="s">
        <v>15432</v>
      </c>
      <c r="L6761" t="s">
        <v>22300</v>
      </c>
      <c r="M6761" t="s">
        <v>18752</v>
      </c>
    </row>
    <row r="6762" spans="1:13">
      <c r="A6762" t="s">
        <v>909</v>
      </c>
      <c r="B6762" t="s">
        <v>909</v>
      </c>
      <c r="C6762" t="s">
        <v>1833</v>
      </c>
      <c r="D6762" t="s">
        <v>162</v>
      </c>
      <c r="E6762" t="s">
        <v>738</v>
      </c>
      <c r="F6762" t="s">
        <v>2</v>
      </c>
      <c r="G6762" t="s">
        <v>47951</v>
      </c>
      <c r="H6762" t="s">
        <v>20803</v>
      </c>
      <c r="I6762" t="s">
        <v>9665</v>
      </c>
      <c r="J6762" t="s">
        <v>20803</v>
      </c>
      <c r="K6762" t="s">
        <v>17190</v>
      </c>
      <c r="L6762" t="s">
        <v>46667</v>
      </c>
      <c r="M6762" t="s">
        <v>26399</v>
      </c>
    </row>
    <row r="6763" spans="1:13">
      <c r="A6763" t="s">
        <v>909</v>
      </c>
      <c r="B6763" t="s">
        <v>909</v>
      </c>
      <c r="C6763" t="s">
        <v>1833</v>
      </c>
      <c r="D6763" t="s">
        <v>162</v>
      </c>
      <c r="E6763" t="s">
        <v>738</v>
      </c>
      <c r="F6763" t="s">
        <v>4</v>
      </c>
      <c r="G6763" t="s">
        <v>47952</v>
      </c>
      <c r="H6763" t="s">
        <v>20705</v>
      </c>
      <c r="I6763" t="s">
        <v>38455</v>
      </c>
      <c r="J6763" t="s">
        <v>21472</v>
      </c>
      <c r="K6763" t="s">
        <v>372</v>
      </c>
      <c r="L6763" t="s">
        <v>7730</v>
      </c>
      <c r="M6763" t="s">
        <v>9962</v>
      </c>
    </row>
    <row r="6764" spans="1:13">
      <c r="A6764" t="s">
        <v>909</v>
      </c>
      <c r="B6764" t="s">
        <v>909</v>
      </c>
      <c r="C6764" t="s">
        <v>1833</v>
      </c>
      <c r="D6764" t="s">
        <v>162</v>
      </c>
      <c r="E6764" t="s">
        <v>738</v>
      </c>
      <c r="F6764" t="s">
        <v>11</v>
      </c>
      <c r="G6764" t="s">
        <v>47953</v>
      </c>
      <c r="H6764" t="s">
        <v>20684</v>
      </c>
      <c r="I6764" t="s">
        <v>11441</v>
      </c>
      <c r="J6764" t="s">
        <v>21472</v>
      </c>
      <c r="K6764" t="s">
        <v>372</v>
      </c>
      <c r="L6764" t="s">
        <v>4674</v>
      </c>
      <c r="M6764" t="s">
        <v>946</v>
      </c>
    </row>
    <row r="6765" spans="1:13">
      <c r="A6765" t="s">
        <v>909</v>
      </c>
      <c r="B6765" t="s">
        <v>909</v>
      </c>
      <c r="C6765" t="s">
        <v>1833</v>
      </c>
      <c r="D6765" t="s">
        <v>162</v>
      </c>
      <c r="E6765" t="s">
        <v>738</v>
      </c>
      <c r="F6765" t="s">
        <v>20</v>
      </c>
      <c r="G6765" t="s">
        <v>47954</v>
      </c>
      <c r="H6765" t="s">
        <v>20663</v>
      </c>
      <c r="I6765" t="s">
        <v>8439</v>
      </c>
      <c r="J6765" t="s">
        <v>21472</v>
      </c>
      <c r="K6765" t="s">
        <v>372</v>
      </c>
      <c r="L6765" t="s">
        <v>5232</v>
      </c>
      <c r="M6765" t="s">
        <v>15074</v>
      </c>
    </row>
    <row r="6766" spans="1:13">
      <c r="A6766" t="s">
        <v>909</v>
      </c>
      <c r="B6766" t="s">
        <v>909</v>
      </c>
      <c r="C6766" t="s">
        <v>1833</v>
      </c>
      <c r="D6766" t="s">
        <v>162</v>
      </c>
      <c r="E6766" t="s">
        <v>746</v>
      </c>
      <c r="F6766" t="s">
        <v>3</v>
      </c>
      <c r="G6766" t="s">
        <v>47955</v>
      </c>
      <c r="H6766" t="s">
        <v>20784</v>
      </c>
      <c r="I6766" t="s">
        <v>47914</v>
      </c>
      <c r="J6766" t="s">
        <v>20745</v>
      </c>
      <c r="K6766" t="s">
        <v>47879</v>
      </c>
      <c r="L6766" t="s">
        <v>6615</v>
      </c>
      <c r="M6766" t="s">
        <v>27754</v>
      </c>
    </row>
    <row r="6767" spans="1:13">
      <c r="A6767" t="s">
        <v>909</v>
      </c>
      <c r="B6767" t="s">
        <v>909</v>
      </c>
      <c r="C6767" t="s">
        <v>1833</v>
      </c>
      <c r="D6767" t="s">
        <v>162</v>
      </c>
      <c r="E6767" t="s">
        <v>746</v>
      </c>
      <c r="F6767" t="s">
        <v>10</v>
      </c>
      <c r="G6767" t="s">
        <v>47956</v>
      </c>
      <c r="H6767" t="s">
        <v>20663</v>
      </c>
      <c r="I6767" t="s">
        <v>8439</v>
      </c>
      <c r="J6767" t="s">
        <v>20663</v>
      </c>
      <c r="K6767" t="s">
        <v>1350</v>
      </c>
      <c r="L6767" t="s">
        <v>17112</v>
      </c>
      <c r="M6767" t="s">
        <v>1164</v>
      </c>
    </row>
    <row r="6768" spans="1:13">
      <c r="A6768" t="s">
        <v>909</v>
      </c>
      <c r="B6768" t="s">
        <v>909</v>
      </c>
      <c r="C6768" t="s">
        <v>1833</v>
      </c>
      <c r="D6768" t="s">
        <v>162</v>
      </c>
      <c r="E6768" t="s">
        <v>746</v>
      </c>
      <c r="F6768" t="s">
        <v>2</v>
      </c>
      <c r="G6768" t="s">
        <v>47957</v>
      </c>
      <c r="H6768" t="s">
        <v>20764</v>
      </c>
      <c r="I6768" t="s">
        <v>11422</v>
      </c>
      <c r="J6768" t="s">
        <v>20705</v>
      </c>
      <c r="K6768" t="s">
        <v>1351</v>
      </c>
      <c r="L6768" t="s">
        <v>3129</v>
      </c>
      <c r="M6768" t="s">
        <v>24911</v>
      </c>
    </row>
    <row r="6769" spans="1:13">
      <c r="A6769" t="s">
        <v>909</v>
      </c>
      <c r="B6769" t="s">
        <v>909</v>
      </c>
      <c r="C6769" t="s">
        <v>1833</v>
      </c>
      <c r="D6769" t="s">
        <v>162</v>
      </c>
      <c r="E6769" t="s">
        <v>746</v>
      </c>
      <c r="F6769" t="s">
        <v>4</v>
      </c>
      <c r="G6769" t="s">
        <v>47958</v>
      </c>
      <c r="H6769" t="s">
        <v>20705</v>
      </c>
      <c r="I6769" t="s">
        <v>38455</v>
      </c>
      <c r="J6769" t="s">
        <v>20705</v>
      </c>
      <c r="K6769" t="s">
        <v>1351</v>
      </c>
      <c r="L6769" t="s">
        <v>7730</v>
      </c>
      <c r="M6769" t="s">
        <v>16849</v>
      </c>
    </row>
    <row r="6770" spans="1:13">
      <c r="A6770" t="s">
        <v>909</v>
      </c>
      <c r="B6770" t="s">
        <v>909</v>
      </c>
      <c r="C6770" t="s">
        <v>1833</v>
      </c>
      <c r="D6770" t="s">
        <v>162</v>
      </c>
      <c r="E6770" t="s">
        <v>746</v>
      </c>
      <c r="F6770" t="s">
        <v>11</v>
      </c>
      <c r="G6770" t="s">
        <v>47959</v>
      </c>
      <c r="H6770" t="s">
        <v>20663</v>
      </c>
      <c r="I6770" t="s">
        <v>8439</v>
      </c>
      <c r="J6770" t="s">
        <v>21472</v>
      </c>
      <c r="K6770" t="s">
        <v>372</v>
      </c>
      <c r="L6770" t="s">
        <v>16751</v>
      </c>
      <c r="M6770" t="s">
        <v>1164</v>
      </c>
    </row>
    <row r="6771" spans="1:13">
      <c r="A6771" t="s">
        <v>909</v>
      </c>
      <c r="B6771" t="s">
        <v>909</v>
      </c>
      <c r="C6771" t="s">
        <v>1833</v>
      </c>
      <c r="D6771" t="s">
        <v>163</v>
      </c>
      <c r="E6771" t="s">
        <v>754</v>
      </c>
      <c r="F6771" t="s">
        <v>3</v>
      </c>
      <c r="G6771" t="s">
        <v>47960</v>
      </c>
      <c r="H6771" t="s">
        <v>20705</v>
      </c>
      <c r="I6771" t="s">
        <v>38455</v>
      </c>
      <c r="J6771" t="s">
        <v>20663</v>
      </c>
      <c r="K6771" t="s">
        <v>1350</v>
      </c>
      <c r="L6771" t="s">
        <v>5078</v>
      </c>
      <c r="M6771" t="s">
        <v>12840</v>
      </c>
    </row>
    <row r="6772" spans="1:13">
      <c r="A6772" t="s">
        <v>909</v>
      </c>
      <c r="B6772" t="s">
        <v>909</v>
      </c>
      <c r="C6772" t="s">
        <v>1833</v>
      </c>
      <c r="D6772" t="s">
        <v>163</v>
      </c>
      <c r="E6772" t="s">
        <v>754</v>
      </c>
      <c r="F6772" t="s">
        <v>10</v>
      </c>
      <c r="G6772" t="s">
        <v>47961</v>
      </c>
      <c r="H6772" t="s">
        <v>20915</v>
      </c>
      <c r="I6772" t="s">
        <v>11493</v>
      </c>
      <c r="J6772" t="s">
        <v>20841</v>
      </c>
      <c r="K6772" t="s">
        <v>31167</v>
      </c>
      <c r="L6772" t="s">
        <v>5511</v>
      </c>
      <c r="M6772" t="s">
        <v>26538</v>
      </c>
    </row>
    <row r="6773" spans="1:13">
      <c r="A6773" t="s">
        <v>909</v>
      </c>
      <c r="B6773" t="s">
        <v>909</v>
      </c>
      <c r="C6773" t="s">
        <v>1833</v>
      </c>
      <c r="D6773" t="s">
        <v>163</v>
      </c>
      <c r="E6773" t="s">
        <v>754</v>
      </c>
      <c r="F6773" t="s">
        <v>2</v>
      </c>
      <c r="G6773" t="s">
        <v>47962</v>
      </c>
      <c r="H6773" t="s">
        <v>20822</v>
      </c>
      <c r="I6773" t="s">
        <v>7017</v>
      </c>
      <c r="J6773" t="s">
        <v>20745</v>
      </c>
      <c r="K6773" t="s">
        <v>47879</v>
      </c>
      <c r="L6773" t="s">
        <v>5802</v>
      </c>
      <c r="M6773" t="s">
        <v>30285</v>
      </c>
    </row>
    <row r="6774" spans="1:13">
      <c r="A6774" t="s">
        <v>909</v>
      </c>
      <c r="B6774" t="s">
        <v>909</v>
      </c>
      <c r="C6774" t="s">
        <v>1833</v>
      </c>
      <c r="D6774" t="s">
        <v>163</v>
      </c>
      <c r="E6774" t="s">
        <v>754</v>
      </c>
      <c r="F6774" t="s">
        <v>4</v>
      </c>
      <c r="G6774" t="s">
        <v>47963</v>
      </c>
      <c r="H6774" t="s">
        <v>20725</v>
      </c>
      <c r="I6774" t="s">
        <v>10484</v>
      </c>
      <c r="J6774" t="s">
        <v>20684</v>
      </c>
      <c r="K6774" t="s">
        <v>9778</v>
      </c>
      <c r="L6774" t="s">
        <v>3647</v>
      </c>
      <c r="M6774" t="s">
        <v>1012</v>
      </c>
    </row>
    <row r="6775" spans="1:13">
      <c r="A6775" t="s">
        <v>909</v>
      </c>
      <c r="B6775" t="s">
        <v>909</v>
      </c>
      <c r="C6775" t="s">
        <v>1833</v>
      </c>
      <c r="D6775" t="s">
        <v>163</v>
      </c>
      <c r="E6775" t="s">
        <v>754</v>
      </c>
      <c r="F6775" t="s">
        <v>11</v>
      </c>
      <c r="G6775" t="s">
        <v>47964</v>
      </c>
      <c r="H6775" t="s">
        <v>20860</v>
      </c>
      <c r="I6775" t="s">
        <v>47919</v>
      </c>
      <c r="J6775" t="s">
        <v>20663</v>
      </c>
      <c r="K6775" t="s">
        <v>1350</v>
      </c>
      <c r="L6775" t="s">
        <v>3772</v>
      </c>
      <c r="M6775" t="s">
        <v>39395</v>
      </c>
    </row>
    <row r="6776" spans="1:13">
      <c r="A6776" t="s">
        <v>909</v>
      </c>
      <c r="B6776" t="s">
        <v>909</v>
      </c>
      <c r="C6776" t="s">
        <v>1833</v>
      </c>
      <c r="D6776" t="s">
        <v>163</v>
      </c>
      <c r="E6776" t="s">
        <v>754</v>
      </c>
      <c r="F6776" t="s">
        <v>20</v>
      </c>
      <c r="G6776" t="s">
        <v>47965</v>
      </c>
      <c r="H6776" t="s">
        <v>20822</v>
      </c>
      <c r="I6776" t="s">
        <v>7017</v>
      </c>
      <c r="J6776" t="s">
        <v>20663</v>
      </c>
      <c r="K6776" t="s">
        <v>1350</v>
      </c>
      <c r="L6776" t="s">
        <v>2038</v>
      </c>
      <c r="M6776" t="s">
        <v>30285</v>
      </c>
    </row>
    <row r="6777" spans="1:13">
      <c r="A6777" t="s">
        <v>909</v>
      </c>
      <c r="B6777" t="s">
        <v>909</v>
      </c>
      <c r="C6777" t="s">
        <v>1833</v>
      </c>
      <c r="D6777" t="s">
        <v>163</v>
      </c>
      <c r="E6777" t="s">
        <v>762</v>
      </c>
      <c r="F6777" t="s">
        <v>3</v>
      </c>
      <c r="G6777" t="s">
        <v>47966</v>
      </c>
      <c r="H6777" t="s">
        <v>20784</v>
      </c>
      <c r="I6777" t="s">
        <v>47914</v>
      </c>
      <c r="J6777" t="s">
        <v>20745</v>
      </c>
      <c r="K6777" t="s">
        <v>47879</v>
      </c>
      <c r="L6777" t="s">
        <v>6615</v>
      </c>
      <c r="M6777" t="s">
        <v>25599</v>
      </c>
    </row>
    <row r="6778" spans="1:13">
      <c r="A6778" t="s">
        <v>909</v>
      </c>
      <c r="B6778" t="s">
        <v>909</v>
      </c>
      <c r="C6778" t="s">
        <v>1833</v>
      </c>
      <c r="D6778" t="s">
        <v>163</v>
      </c>
      <c r="E6778" t="s">
        <v>762</v>
      </c>
      <c r="F6778" t="s">
        <v>10</v>
      </c>
      <c r="G6778" t="s">
        <v>47967</v>
      </c>
      <c r="H6778" t="s">
        <v>20784</v>
      </c>
      <c r="I6778" t="s">
        <v>47914</v>
      </c>
      <c r="J6778" t="s">
        <v>20725</v>
      </c>
      <c r="K6778" t="s">
        <v>14728</v>
      </c>
      <c r="L6778" t="s">
        <v>3025</v>
      </c>
      <c r="M6778" t="s">
        <v>25599</v>
      </c>
    </row>
    <row r="6779" spans="1:13">
      <c r="A6779" t="s">
        <v>909</v>
      </c>
      <c r="B6779" t="s">
        <v>909</v>
      </c>
      <c r="C6779" t="s">
        <v>1833</v>
      </c>
      <c r="D6779" t="s">
        <v>163</v>
      </c>
      <c r="E6779" t="s">
        <v>762</v>
      </c>
      <c r="F6779" t="s">
        <v>2</v>
      </c>
      <c r="G6779" t="s">
        <v>47968</v>
      </c>
      <c r="H6779" t="s">
        <v>20860</v>
      </c>
      <c r="I6779" t="s">
        <v>47919</v>
      </c>
      <c r="J6779" t="s">
        <v>20803</v>
      </c>
      <c r="K6779" t="s">
        <v>17190</v>
      </c>
      <c r="L6779" t="s">
        <v>2172</v>
      </c>
      <c r="M6779" t="s">
        <v>26500</v>
      </c>
    </row>
    <row r="6780" spans="1:13">
      <c r="A6780" t="s">
        <v>909</v>
      </c>
      <c r="B6780" t="s">
        <v>909</v>
      </c>
      <c r="C6780" t="s">
        <v>1833</v>
      </c>
      <c r="D6780" t="s">
        <v>163</v>
      </c>
      <c r="E6780" t="s">
        <v>762</v>
      </c>
      <c r="F6780" t="s">
        <v>4</v>
      </c>
      <c r="G6780" t="s">
        <v>47969</v>
      </c>
      <c r="H6780" t="s">
        <v>20745</v>
      </c>
      <c r="I6780" t="s">
        <v>47917</v>
      </c>
      <c r="J6780" t="s">
        <v>20663</v>
      </c>
      <c r="K6780" t="s">
        <v>1350</v>
      </c>
      <c r="L6780" t="s">
        <v>2191</v>
      </c>
      <c r="M6780" t="s">
        <v>26503</v>
      </c>
    </row>
    <row r="6781" spans="1:13">
      <c r="A6781" t="s">
        <v>909</v>
      </c>
      <c r="B6781" t="s">
        <v>909</v>
      </c>
      <c r="C6781" t="s">
        <v>1833</v>
      </c>
      <c r="D6781" t="s">
        <v>163</v>
      </c>
      <c r="E6781" t="s">
        <v>762</v>
      </c>
      <c r="F6781" t="s">
        <v>11</v>
      </c>
      <c r="G6781" t="s">
        <v>47970</v>
      </c>
      <c r="H6781" t="s">
        <v>20705</v>
      </c>
      <c r="I6781" t="s">
        <v>38455</v>
      </c>
      <c r="J6781" t="s">
        <v>20663</v>
      </c>
      <c r="K6781" t="s">
        <v>1350</v>
      </c>
      <c r="L6781" t="s">
        <v>4088</v>
      </c>
      <c r="M6781" t="s">
        <v>10800</v>
      </c>
    </row>
    <row r="6782" spans="1:13">
      <c r="A6782" t="s">
        <v>909</v>
      </c>
      <c r="B6782" t="s">
        <v>909</v>
      </c>
      <c r="C6782" t="s">
        <v>1833</v>
      </c>
      <c r="D6782" t="s">
        <v>163</v>
      </c>
      <c r="E6782" t="s">
        <v>762</v>
      </c>
      <c r="F6782" t="s">
        <v>20</v>
      </c>
      <c r="G6782" t="s">
        <v>47971</v>
      </c>
      <c r="H6782" t="s">
        <v>20705</v>
      </c>
      <c r="I6782" t="s">
        <v>38455</v>
      </c>
      <c r="J6782" t="s">
        <v>21472</v>
      </c>
      <c r="K6782" t="s">
        <v>372</v>
      </c>
      <c r="L6782" t="s">
        <v>471</v>
      </c>
      <c r="M6782" t="s">
        <v>10800</v>
      </c>
    </row>
    <row r="6783" spans="1:13">
      <c r="A6783" t="s">
        <v>909</v>
      </c>
      <c r="B6783" t="s">
        <v>909</v>
      </c>
      <c r="C6783" t="s">
        <v>1833</v>
      </c>
      <c r="D6783" t="s">
        <v>163</v>
      </c>
      <c r="E6783" t="s">
        <v>770</v>
      </c>
      <c r="F6783" t="s">
        <v>3</v>
      </c>
      <c r="G6783" t="s">
        <v>47972</v>
      </c>
      <c r="H6783" t="s">
        <v>20784</v>
      </c>
      <c r="I6783" t="s">
        <v>47914</v>
      </c>
      <c r="J6783" t="s">
        <v>20764</v>
      </c>
      <c r="K6783" t="s">
        <v>15432</v>
      </c>
      <c r="L6783" t="s">
        <v>6615</v>
      </c>
      <c r="M6783" t="s">
        <v>25624</v>
      </c>
    </row>
    <row r="6784" spans="1:13">
      <c r="A6784" t="s">
        <v>909</v>
      </c>
      <c r="B6784" t="s">
        <v>909</v>
      </c>
      <c r="C6784" t="s">
        <v>1833</v>
      </c>
      <c r="D6784" t="s">
        <v>163</v>
      </c>
      <c r="E6784" t="s">
        <v>770</v>
      </c>
      <c r="F6784" t="s">
        <v>10</v>
      </c>
      <c r="G6784" t="s">
        <v>47973</v>
      </c>
      <c r="H6784" t="s">
        <v>20841</v>
      </c>
      <c r="I6784" t="s">
        <v>11432</v>
      </c>
      <c r="J6784" t="s">
        <v>20745</v>
      </c>
      <c r="K6784" t="s">
        <v>47879</v>
      </c>
      <c r="L6784" t="s">
        <v>1909</v>
      </c>
      <c r="M6784" t="s">
        <v>24911</v>
      </c>
    </row>
    <row r="6785" spans="1:13">
      <c r="A6785" t="s">
        <v>909</v>
      </c>
      <c r="B6785" t="s">
        <v>909</v>
      </c>
      <c r="C6785" t="s">
        <v>1833</v>
      </c>
      <c r="D6785" t="s">
        <v>163</v>
      </c>
      <c r="E6785" t="s">
        <v>770</v>
      </c>
      <c r="F6785" t="s">
        <v>2</v>
      </c>
      <c r="G6785" t="s">
        <v>47974</v>
      </c>
      <c r="H6785" t="s">
        <v>20764</v>
      </c>
      <c r="I6785" t="s">
        <v>11422</v>
      </c>
      <c r="J6785" t="s">
        <v>20745</v>
      </c>
      <c r="K6785" t="s">
        <v>47879</v>
      </c>
      <c r="L6785" t="s">
        <v>3129</v>
      </c>
      <c r="M6785" t="s">
        <v>469</v>
      </c>
    </row>
    <row r="6786" spans="1:13">
      <c r="A6786" t="s">
        <v>909</v>
      </c>
      <c r="B6786" t="s">
        <v>909</v>
      </c>
      <c r="C6786" t="s">
        <v>1833</v>
      </c>
      <c r="D6786" t="s">
        <v>163</v>
      </c>
      <c r="E6786" t="s">
        <v>770</v>
      </c>
      <c r="F6786" t="s">
        <v>4</v>
      </c>
      <c r="G6786" t="s">
        <v>47975</v>
      </c>
      <c r="H6786" t="s">
        <v>20663</v>
      </c>
      <c r="I6786" t="s">
        <v>8439</v>
      </c>
      <c r="J6786" t="s">
        <v>21472</v>
      </c>
      <c r="K6786" t="s">
        <v>372</v>
      </c>
      <c r="L6786" t="s">
        <v>4165</v>
      </c>
      <c r="M6786" t="s">
        <v>15074</v>
      </c>
    </row>
    <row r="6787" spans="1:13">
      <c r="A6787" t="s">
        <v>909</v>
      </c>
      <c r="B6787" t="s">
        <v>909</v>
      </c>
      <c r="C6787" t="s">
        <v>1833</v>
      </c>
      <c r="D6787" t="s">
        <v>163</v>
      </c>
      <c r="E6787" t="s">
        <v>770</v>
      </c>
      <c r="F6787" t="s">
        <v>11</v>
      </c>
      <c r="G6787" t="s">
        <v>47976</v>
      </c>
      <c r="H6787" t="s">
        <v>20705</v>
      </c>
      <c r="I6787" t="s">
        <v>38455</v>
      </c>
      <c r="J6787" t="s">
        <v>21472</v>
      </c>
      <c r="K6787" t="s">
        <v>372</v>
      </c>
      <c r="L6787" t="s">
        <v>4088</v>
      </c>
      <c r="M6787" t="s">
        <v>9962</v>
      </c>
    </row>
    <row r="6788" spans="1:13">
      <c r="A6788" t="s">
        <v>909</v>
      </c>
      <c r="B6788" t="s">
        <v>909</v>
      </c>
      <c r="C6788" t="s">
        <v>1833</v>
      </c>
      <c r="D6788" t="s">
        <v>163</v>
      </c>
      <c r="E6788" t="s">
        <v>770</v>
      </c>
      <c r="F6788" t="s">
        <v>20</v>
      </c>
      <c r="G6788" t="s">
        <v>47977</v>
      </c>
      <c r="H6788" t="s">
        <v>20705</v>
      </c>
      <c r="I6788" t="s">
        <v>38455</v>
      </c>
      <c r="J6788" t="s">
        <v>21472</v>
      </c>
      <c r="K6788" t="s">
        <v>372</v>
      </c>
      <c r="L6788" t="s">
        <v>471</v>
      </c>
      <c r="M6788" t="s">
        <v>9962</v>
      </c>
    </row>
    <row r="6789" spans="1:13">
      <c r="A6789" t="s">
        <v>909</v>
      </c>
      <c r="B6789" t="s">
        <v>909</v>
      </c>
      <c r="C6789" t="s">
        <v>1833</v>
      </c>
      <c r="D6789" t="s">
        <v>163</v>
      </c>
      <c r="E6789" t="s">
        <v>778</v>
      </c>
      <c r="F6789" t="s">
        <v>3</v>
      </c>
      <c r="G6789" t="s">
        <v>47978</v>
      </c>
      <c r="H6789" t="s">
        <v>20764</v>
      </c>
      <c r="I6789" t="s">
        <v>11422</v>
      </c>
      <c r="J6789" t="s">
        <v>20705</v>
      </c>
      <c r="K6789" t="s">
        <v>1351</v>
      </c>
      <c r="L6789" t="s">
        <v>1245</v>
      </c>
      <c r="M6789" t="s">
        <v>18752</v>
      </c>
    </row>
    <row r="6790" spans="1:13">
      <c r="A6790" t="s">
        <v>909</v>
      </c>
      <c r="B6790" t="s">
        <v>909</v>
      </c>
      <c r="C6790" t="s">
        <v>1833</v>
      </c>
      <c r="D6790" t="s">
        <v>163</v>
      </c>
      <c r="E6790" t="s">
        <v>778</v>
      </c>
      <c r="F6790" t="s">
        <v>10</v>
      </c>
      <c r="G6790" t="s">
        <v>47979</v>
      </c>
      <c r="H6790" t="s">
        <v>20705</v>
      </c>
      <c r="I6790" t="s">
        <v>38455</v>
      </c>
      <c r="J6790" t="s">
        <v>20663</v>
      </c>
      <c r="K6790" t="s">
        <v>1350</v>
      </c>
      <c r="L6790" t="s">
        <v>17143</v>
      </c>
      <c r="M6790" t="s">
        <v>15069</v>
      </c>
    </row>
    <row r="6791" spans="1:13">
      <c r="A6791" t="s">
        <v>909</v>
      </c>
      <c r="B6791" t="s">
        <v>909</v>
      </c>
      <c r="C6791" t="s">
        <v>1833</v>
      </c>
      <c r="D6791" t="s">
        <v>163</v>
      </c>
      <c r="E6791" t="s">
        <v>778</v>
      </c>
      <c r="F6791" t="s">
        <v>2</v>
      </c>
      <c r="G6791" t="s">
        <v>47980</v>
      </c>
      <c r="H6791" t="s">
        <v>20784</v>
      </c>
      <c r="I6791" t="s">
        <v>47914</v>
      </c>
      <c r="J6791" t="s">
        <v>20725</v>
      </c>
      <c r="K6791" t="s">
        <v>14728</v>
      </c>
      <c r="L6791" t="s">
        <v>7471</v>
      </c>
      <c r="M6791" t="s">
        <v>25858</v>
      </c>
    </row>
    <row r="6792" spans="1:13">
      <c r="A6792" t="s">
        <v>909</v>
      </c>
      <c r="B6792" t="s">
        <v>909</v>
      </c>
      <c r="C6792" t="s">
        <v>1833</v>
      </c>
      <c r="D6792" t="s">
        <v>163</v>
      </c>
      <c r="E6792" t="s">
        <v>778</v>
      </c>
      <c r="F6792" t="s">
        <v>4</v>
      </c>
      <c r="G6792" t="s">
        <v>47981</v>
      </c>
      <c r="H6792" t="s">
        <v>20705</v>
      </c>
      <c r="I6792" t="s">
        <v>38455</v>
      </c>
      <c r="J6792" t="s">
        <v>20705</v>
      </c>
      <c r="K6792" t="s">
        <v>1351</v>
      </c>
      <c r="L6792" t="s">
        <v>7730</v>
      </c>
      <c r="M6792" t="s">
        <v>15069</v>
      </c>
    </row>
    <row r="6793" spans="1:13">
      <c r="A6793" t="s">
        <v>909</v>
      </c>
      <c r="B6793" t="s">
        <v>909</v>
      </c>
      <c r="C6793" t="s">
        <v>1833</v>
      </c>
      <c r="D6793" t="s">
        <v>163</v>
      </c>
      <c r="E6793" t="s">
        <v>778</v>
      </c>
      <c r="F6793" t="s">
        <v>11</v>
      </c>
      <c r="G6793" t="s">
        <v>47982</v>
      </c>
      <c r="H6793" t="s">
        <v>20663</v>
      </c>
      <c r="I6793" t="s">
        <v>8439</v>
      </c>
      <c r="J6793" t="s">
        <v>21472</v>
      </c>
      <c r="K6793" t="s">
        <v>372</v>
      </c>
      <c r="L6793" t="s">
        <v>16751</v>
      </c>
      <c r="M6793" t="s">
        <v>11931</v>
      </c>
    </row>
    <row r="6794" spans="1:13">
      <c r="A6794" t="s">
        <v>909</v>
      </c>
      <c r="B6794" t="s">
        <v>909</v>
      </c>
      <c r="C6794" t="s">
        <v>1833</v>
      </c>
      <c r="D6794" t="s">
        <v>164</v>
      </c>
      <c r="E6794" t="s">
        <v>785</v>
      </c>
      <c r="F6794" t="s">
        <v>10</v>
      </c>
      <c r="G6794" t="s">
        <v>47983</v>
      </c>
      <c r="H6794" t="s">
        <v>20705</v>
      </c>
      <c r="I6794" t="s">
        <v>15604</v>
      </c>
      <c r="J6794" t="s">
        <v>20684</v>
      </c>
      <c r="K6794" t="s">
        <v>14877</v>
      </c>
      <c r="L6794" t="s">
        <v>5802</v>
      </c>
      <c r="M6794" t="s">
        <v>18728</v>
      </c>
    </row>
    <row r="6795" spans="1:13">
      <c r="A6795" t="s">
        <v>909</v>
      </c>
      <c r="B6795" t="s">
        <v>909</v>
      </c>
      <c r="C6795" t="s">
        <v>1833</v>
      </c>
      <c r="D6795" t="s">
        <v>164</v>
      </c>
      <c r="E6795" t="s">
        <v>785</v>
      </c>
      <c r="F6795" t="s">
        <v>2</v>
      </c>
      <c r="G6795" t="s">
        <v>47984</v>
      </c>
      <c r="H6795" t="s">
        <v>20684</v>
      </c>
      <c r="I6795" t="s">
        <v>7629</v>
      </c>
      <c r="J6795" t="s">
        <v>20663</v>
      </c>
      <c r="K6795" t="s">
        <v>1164</v>
      </c>
      <c r="L6795" t="s">
        <v>3129</v>
      </c>
      <c r="M6795" t="s">
        <v>16849</v>
      </c>
    </row>
    <row r="6796" spans="1:13">
      <c r="A6796" t="s">
        <v>909</v>
      </c>
      <c r="B6796" t="s">
        <v>909</v>
      </c>
      <c r="C6796" t="s">
        <v>1833</v>
      </c>
      <c r="D6796" t="s">
        <v>164</v>
      </c>
      <c r="E6796" t="s">
        <v>785</v>
      </c>
      <c r="F6796" t="s">
        <v>4</v>
      </c>
      <c r="G6796" t="s">
        <v>47985</v>
      </c>
      <c r="H6796" t="s">
        <v>20663</v>
      </c>
      <c r="I6796" t="s">
        <v>12666</v>
      </c>
      <c r="J6796" t="s">
        <v>21472</v>
      </c>
      <c r="K6796" t="s">
        <v>372</v>
      </c>
      <c r="L6796" t="s">
        <v>4088</v>
      </c>
      <c r="M6796" t="s">
        <v>10800</v>
      </c>
    </row>
    <row r="6797" spans="1:13">
      <c r="A6797" t="s">
        <v>909</v>
      </c>
      <c r="B6797" t="s">
        <v>909</v>
      </c>
      <c r="C6797" t="s">
        <v>1833</v>
      </c>
      <c r="D6797" t="s">
        <v>164</v>
      </c>
      <c r="E6797" t="s">
        <v>785</v>
      </c>
      <c r="F6797" t="s">
        <v>11</v>
      </c>
      <c r="G6797" t="s">
        <v>47986</v>
      </c>
      <c r="H6797" t="s">
        <v>20705</v>
      </c>
      <c r="I6797" t="s">
        <v>15604</v>
      </c>
      <c r="J6797" t="s">
        <v>21472</v>
      </c>
      <c r="K6797" t="s">
        <v>372</v>
      </c>
      <c r="L6797" t="s">
        <v>3363</v>
      </c>
      <c r="M6797" t="s">
        <v>18728</v>
      </c>
    </row>
    <row r="6798" spans="1:13">
      <c r="A6798" t="s">
        <v>909</v>
      </c>
      <c r="B6798" t="s">
        <v>909</v>
      </c>
      <c r="C6798" t="s">
        <v>1833</v>
      </c>
      <c r="D6798" t="s">
        <v>164</v>
      </c>
      <c r="E6798" t="s">
        <v>785</v>
      </c>
      <c r="F6798" t="s">
        <v>20</v>
      </c>
      <c r="G6798" t="s">
        <v>47987</v>
      </c>
      <c r="H6798" t="s">
        <v>20705</v>
      </c>
      <c r="I6798" t="s">
        <v>15604</v>
      </c>
      <c r="J6798" t="s">
        <v>20663</v>
      </c>
      <c r="K6798" t="s">
        <v>1164</v>
      </c>
      <c r="L6798" t="s">
        <v>2172</v>
      </c>
      <c r="M6798" t="s">
        <v>18728</v>
      </c>
    </row>
    <row r="6799" spans="1:13">
      <c r="A6799" t="s">
        <v>909</v>
      </c>
      <c r="B6799" t="s">
        <v>909</v>
      </c>
      <c r="C6799" t="s">
        <v>1833</v>
      </c>
      <c r="D6799" t="s">
        <v>164</v>
      </c>
      <c r="E6799" t="s">
        <v>793</v>
      </c>
      <c r="F6799" t="s">
        <v>3</v>
      </c>
      <c r="G6799" t="s">
        <v>47988</v>
      </c>
      <c r="H6799" t="s">
        <v>20663</v>
      </c>
      <c r="I6799" t="s">
        <v>12666</v>
      </c>
      <c r="J6799" t="s">
        <v>21472</v>
      </c>
      <c r="K6799" t="s">
        <v>372</v>
      </c>
      <c r="L6799" t="s">
        <v>1355</v>
      </c>
      <c r="M6799" t="s">
        <v>1164</v>
      </c>
    </row>
    <row r="6800" spans="1:13">
      <c r="A6800" t="s">
        <v>909</v>
      </c>
      <c r="B6800" t="s">
        <v>909</v>
      </c>
      <c r="C6800" t="s">
        <v>1833</v>
      </c>
      <c r="D6800" t="s">
        <v>164</v>
      </c>
      <c r="E6800" t="s">
        <v>793</v>
      </c>
      <c r="F6800" t="s">
        <v>10</v>
      </c>
      <c r="G6800" t="s">
        <v>47989</v>
      </c>
      <c r="H6800" t="s">
        <v>20684</v>
      </c>
      <c r="I6800" t="s">
        <v>7629</v>
      </c>
      <c r="J6800" t="s">
        <v>20663</v>
      </c>
      <c r="K6800" t="s">
        <v>1164</v>
      </c>
      <c r="L6800" t="s">
        <v>3129</v>
      </c>
      <c r="M6800" t="s">
        <v>14877</v>
      </c>
    </row>
    <row r="6801" spans="1:13">
      <c r="A6801" t="s">
        <v>909</v>
      </c>
      <c r="B6801" t="s">
        <v>909</v>
      </c>
      <c r="C6801" t="s">
        <v>1833</v>
      </c>
      <c r="D6801" t="s">
        <v>164</v>
      </c>
      <c r="E6801" t="s">
        <v>793</v>
      </c>
      <c r="F6801" t="s">
        <v>2</v>
      </c>
      <c r="G6801" t="s">
        <v>47990</v>
      </c>
      <c r="H6801" t="s">
        <v>20725</v>
      </c>
      <c r="I6801" t="s">
        <v>12043</v>
      </c>
      <c r="J6801" t="s">
        <v>20705</v>
      </c>
      <c r="K6801" t="s">
        <v>16849</v>
      </c>
      <c r="L6801" t="s">
        <v>2418</v>
      </c>
      <c r="M6801" t="s">
        <v>18994</v>
      </c>
    </row>
    <row r="6802" spans="1:13">
      <c r="A6802" t="s">
        <v>909</v>
      </c>
      <c r="B6802" t="s">
        <v>909</v>
      </c>
      <c r="C6802" t="s">
        <v>1833</v>
      </c>
      <c r="D6802" t="s">
        <v>164</v>
      </c>
      <c r="E6802" t="s">
        <v>793</v>
      </c>
      <c r="F6802" t="s">
        <v>4</v>
      </c>
      <c r="G6802" t="s">
        <v>47991</v>
      </c>
      <c r="H6802" t="s">
        <v>20684</v>
      </c>
      <c r="I6802" t="s">
        <v>7629</v>
      </c>
      <c r="J6802" t="s">
        <v>20663</v>
      </c>
      <c r="K6802" t="s">
        <v>1164</v>
      </c>
      <c r="L6802" t="s">
        <v>2172</v>
      </c>
      <c r="M6802" t="s">
        <v>14877</v>
      </c>
    </row>
    <row r="6803" spans="1:13">
      <c r="A6803" t="s">
        <v>909</v>
      </c>
      <c r="B6803" t="s">
        <v>909</v>
      </c>
      <c r="C6803" t="s">
        <v>1833</v>
      </c>
      <c r="D6803" t="s">
        <v>164</v>
      </c>
      <c r="E6803" t="s">
        <v>793</v>
      </c>
      <c r="F6803" t="s">
        <v>11</v>
      </c>
      <c r="G6803" t="s">
        <v>47992</v>
      </c>
      <c r="H6803" t="s">
        <v>20705</v>
      </c>
      <c r="I6803" t="s">
        <v>15604</v>
      </c>
      <c r="J6803" t="s">
        <v>21472</v>
      </c>
      <c r="K6803" t="s">
        <v>372</v>
      </c>
      <c r="L6803" t="s">
        <v>3363</v>
      </c>
      <c r="M6803" t="s">
        <v>16849</v>
      </c>
    </row>
    <row r="6804" spans="1:13">
      <c r="A6804" t="s">
        <v>909</v>
      </c>
      <c r="B6804" t="s">
        <v>909</v>
      </c>
      <c r="C6804" t="s">
        <v>1833</v>
      </c>
      <c r="D6804" t="s">
        <v>164</v>
      </c>
      <c r="E6804" t="s">
        <v>793</v>
      </c>
      <c r="F6804" t="s">
        <v>20</v>
      </c>
      <c r="G6804" t="s">
        <v>47993</v>
      </c>
      <c r="H6804" t="s">
        <v>20764</v>
      </c>
      <c r="I6804" t="s">
        <v>10188</v>
      </c>
      <c r="J6804" t="s">
        <v>21472</v>
      </c>
      <c r="K6804" t="s">
        <v>372</v>
      </c>
      <c r="L6804" t="s">
        <v>2315</v>
      </c>
      <c r="M6804" t="s">
        <v>24911</v>
      </c>
    </row>
    <row r="6805" spans="1:13">
      <c r="A6805" t="s">
        <v>909</v>
      </c>
      <c r="B6805" t="s">
        <v>909</v>
      </c>
      <c r="C6805" t="s">
        <v>1833</v>
      </c>
      <c r="D6805" t="s">
        <v>164</v>
      </c>
      <c r="E6805" t="s">
        <v>801</v>
      </c>
      <c r="F6805" t="s">
        <v>3</v>
      </c>
      <c r="G6805" t="s">
        <v>47994</v>
      </c>
      <c r="H6805" t="s">
        <v>20725</v>
      </c>
      <c r="I6805" t="s">
        <v>12043</v>
      </c>
      <c r="J6805" t="s">
        <v>20663</v>
      </c>
      <c r="K6805" t="s">
        <v>1164</v>
      </c>
      <c r="L6805" t="s">
        <v>4012</v>
      </c>
      <c r="M6805" t="s">
        <v>19840</v>
      </c>
    </row>
    <row r="6806" spans="1:13">
      <c r="A6806" t="s">
        <v>909</v>
      </c>
      <c r="B6806" t="s">
        <v>909</v>
      </c>
      <c r="C6806" t="s">
        <v>1833</v>
      </c>
      <c r="D6806" t="s">
        <v>164</v>
      </c>
      <c r="E6806" t="s">
        <v>801</v>
      </c>
      <c r="F6806" t="s">
        <v>10</v>
      </c>
      <c r="G6806" t="s">
        <v>47995</v>
      </c>
      <c r="H6806" t="s">
        <v>20745</v>
      </c>
      <c r="I6806" t="s">
        <v>31222</v>
      </c>
      <c r="J6806" t="s">
        <v>20663</v>
      </c>
      <c r="K6806" t="s">
        <v>1164</v>
      </c>
      <c r="L6806" t="s">
        <v>3804</v>
      </c>
      <c r="M6806" t="s">
        <v>26390</v>
      </c>
    </row>
    <row r="6807" spans="1:13">
      <c r="A6807" t="s">
        <v>909</v>
      </c>
      <c r="B6807" t="s">
        <v>909</v>
      </c>
      <c r="C6807" t="s">
        <v>1833</v>
      </c>
      <c r="D6807" t="s">
        <v>164</v>
      </c>
      <c r="E6807" t="s">
        <v>801</v>
      </c>
      <c r="F6807" t="s">
        <v>2</v>
      </c>
      <c r="G6807" t="s">
        <v>47996</v>
      </c>
      <c r="H6807" t="s">
        <v>20684</v>
      </c>
      <c r="I6807" t="s">
        <v>7629</v>
      </c>
      <c r="J6807" t="s">
        <v>20684</v>
      </c>
      <c r="K6807" t="s">
        <v>14877</v>
      </c>
      <c r="L6807" t="s">
        <v>3129</v>
      </c>
      <c r="M6807" t="s">
        <v>17975</v>
      </c>
    </row>
    <row r="6808" spans="1:13">
      <c r="A6808" t="s">
        <v>909</v>
      </c>
      <c r="B6808" t="s">
        <v>909</v>
      </c>
      <c r="C6808" t="s">
        <v>1833</v>
      </c>
      <c r="D6808" t="s">
        <v>164</v>
      </c>
      <c r="E6808" t="s">
        <v>801</v>
      </c>
      <c r="F6808" t="s">
        <v>4</v>
      </c>
      <c r="G6808" t="s">
        <v>47997</v>
      </c>
      <c r="H6808" t="s">
        <v>20684</v>
      </c>
      <c r="I6808" t="s">
        <v>7629</v>
      </c>
      <c r="J6808" t="s">
        <v>20663</v>
      </c>
      <c r="K6808" t="s">
        <v>1164</v>
      </c>
      <c r="L6808" t="s">
        <v>2172</v>
      </c>
      <c r="M6808" t="s">
        <v>17975</v>
      </c>
    </row>
    <row r="6809" spans="1:13">
      <c r="A6809" t="s">
        <v>909</v>
      </c>
      <c r="B6809" t="s">
        <v>909</v>
      </c>
      <c r="C6809" t="s">
        <v>1833</v>
      </c>
      <c r="D6809" t="s">
        <v>164</v>
      </c>
      <c r="E6809" t="s">
        <v>809</v>
      </c>
      <c r="F6809" t="s">
        <v>3</v>
      </c>
      <c r="G6809" t="s">
        <v>47998</v>
      </c>
      <c r="H6809" t="s">
        <v>20684</v>
      </c>
      <c r="I6809" t="s">
        <v>7629</v>
      </c>
      <c r="J6809" t="s">
        <v>20684</v>
      </c>
      <c r="K6809" t="s">
        <v>14877</v>
      </c>
      <c r="L6809" t="s">
        <v>3583</v>
      </c>
      <c r="M6809" t="s">
        <v>18994</v>
      </c>
    </row>
    <row r="6810" spans="1:13">
      <c r="A6810" t="s">
        <v>909</v>
      </c>
      <c r="B6810" t="s">
        <v>909</v>
      </c>
      <c r="C6810" t="s">
        <v>1833</v>
      </c>
      <c r="D6810" t="s">
        <v>164</v>
      </c>
      <c r="E6810" t="s">
        <v>809</v>
      </c>
      <c r="F6810" t="s">
        <v>10</v>
      </c>
      <c r="G6810" t="s">
        <v>47999</v>
      </c>
      <c r="H6810" t="s">
        <v>20663</v>
      </c>
      <c r="I6810" t="s">
        <v>12666</v>
      </c>
      <c r="J6810" t="s">
        <v>20663</v>
      </c>
      <c r="K6810" t="s">
        <v>1164</v>
      </c>
      <c r="L6810" t="s">
        <v>3523</v>
      </c>
      <c r="M6810" t="s">
        <v>14877</v>
      </c>
    </row>
    <row r="6811" spans="1:13">
      <c r="A6811" t="s">
        <v>909</v>
      </c>
      <c r="B6811" t="s">
        <v>909</v>
      </c>
      <c r="C6811" t="s">
        <v>1833</v>
      </c>
      <c r="D6811" t="s">
        <v>164</v>
      </c>
      <c r="E6811" t="s">
        <v>809</v>
      </c>
      <c r="F6811" t="s">
        <v>2</v>
      </c>
      <c r="G6811" t="s">
        <v>48000</v>
      </c>
      <c r="H6811" t="s">
        <v>20705</v>
      </c>
      <c r="I6811" t="s">
        <v>15604</v>
      </c>
      <c r="J6811" t="s">
        <v>21472</v>
      </c>
      <c r="K6811" t="s">
        <v>372</v>
      </c>
      <c r="L6811" t="s">
        <v>5802</v>
      </c>
      <c r="M6811" t="s">
        <v>24911</v>
      </c>
    </row>
    <row r="6812" spans="1:13">
      <c r="A6812" t="s">
        <v>909</v>
      </c>
      <c r="B6812" t="s">
        <v>909</v>
      </c>
      <c r="C6812" t="s">
        <v>1833</v>
      </c>
      <c r="D6812" t="s">
        <v>164</v>
      </c>
      <c r="E6812" t="s">
        <v>809</v>
      </c>
      <c r="F6812" t="s">
        <v>4</v>
      </c>
      <c r="G6812" t="s">
        <v>48001</v>
      </c>
      <c r="H6812" t="s">
        <v>20663</v>
      </c>
      <c r="I6812" t="s">
        <v>12666</v>
      </c>
      <c r="J6812" t="s">
        <v>20663</v>
      </c>
      <c r="K6812" t="s">
        <v>1164</v>
      </c>
      <c r="L6812" t="s">
        <v>4088</v>
      </c>
      <c r="M6812" t="s">
        <v>14877</v>
      </c>
    </row>
    <row r="6813" spans="1:13">
      <c r="A6813" t="s">
        <v>909</v>
      </c>
      <c r="B6813" t="s">
        <v>909</v>
      </c>
      <c r="C6813" t="s">
        <v>1833</v>
      </c>
      <c r="D6813" t="s">
        <v>164</v>
      </c>
      <c r="E6813" t="s">
        <v>809</v>
      </c>
      <c r="F6813" t="s">
        <v>11</v>
      </c>
      <c r="G6813" t="s">
        <v>48002</v>
      </c>
      <c r="H6813" t="s">
        <v>20684</v>
      </c>
      <c r="I6813" t="s">
        <v>7629</v>
      </c>
      <c r="J6813" t="s">
        <v>21472</v>
      </c>
      <c r="K6813" t="s">
        <v>372</v>
      </c>
      <c r="L6813" t="s">
        <v>431</v>
      </c>
      <c r="M6813" t="s">
        <v>18994</v>
      </c>
    </row>
    <row r="6814" spans="1:13">
      <c r="A6814" t="s">
        <v>909</v>
      </c>
      <c r="B6814" t="s">
        <v>909</v>
      </c>
      <c r="C6814" t="s">
        <v>1855</v>
      </c>
      <c r="D6814" t="s">
        <v>150</v>
      </c>
      <c r="E6814" t="s">
        <v>179</v>
      </c>
      <c r="F6814" t="s">
        <v>10</v>
      </c>
      <c r="G6814" t="s">
        <v>48003</v>
      </c>
      <c r="H6814" t="s">
        <v>20725</v>
      </c>
      <c r="I6814" t="s">
        <v>15832</v>
      </c>
      <c r="J6814" t="s">
        <v>20684</v>
      </c>
      <c r="K6814" t="s">
        <v>15432</v>
      </c>
      <c r="L6814" t="s">
        <v>3583</v>
      </c>
      <c r="M6814" t="s">
        <v>24911</v>
      </c>
    </row>
    <row r="6815" spans="1:13">
      <c r="A6815" t="s">
        <v>909</v>
      </c>
      <c r="B6815" t="s">
        <v>909</v>
      </c>
      <c r="C6815" t="s">
        <v>1855</v>
      </c>
      <c r="D6815" t="s">
        <v>150</v>
      </c>
      <c r="E6815" t="s">
        <v>179</v>
      </c>
      <c r="F6815" t="s">
        <v>2</v>
      </c>
      <c r="G6815" t="s">
        <v>48004</v>
      </c>
      <c r="H6815" t="s">
        <v>20663</v>
      </c>
      <c r="I6815" t="s">
        <v>5923</v>
      </c>
      <c r="J6815" t="s">
        <v>21472</v>
      </c>
      <c r="K6815" t="s">
        <v>372</v>
      </c>
      <c r="L6815" t="s">
        <v>375</v>
      </c>
      <c r="M6815" t="s">
        <v>10800</v>
      </c>
    </row>
    <row r="6816" spans="1:13">
      <c r="A6816" t="s">
        <v>909</v>
      </c>
      <c r="B6816" t="s">
        <v>909</v>
      </c>
      <c r="C6816" t="s">
        <v>1855</v>
      </c>
      <c r="D6816" t="s">
        <v>150</v>
      </c>
      <c r="E6816" t="s">
        <v>179</v>
      </c>
      <c r="F6816" t="s">
        <v>4</v>
      </c>
      <c r="G6816" t="s">
        <v>48005</v>
      </c>
      <c r="H6816" t="s">
        <v>20705</v>
      </c>
      <c r="I6816" t="s">
        <v>14846</v>
      </c>
      <c r="J6816" t="s">
        <v>21472</v>
      </c>
      <c r="K6816" t="s">
        <v>372</v>
      </c>
      <c r="L6816" t="s">
        <v>2038</v>
      </c>
      <c r="M6816" t="s">
        <v>18728</v>
      </c>
    </row>
    <row r="6817" spans="1:13">
      <c r="A6817" t="s">
        <v>909</v>
      </c>
      <c r="B6817" t="s">
        <v>909</v>
      </c>
      <c r="C6817" t="s">
        <v>1855</v>
      </c>
      <c r="D6817" t="s">
        <v>150</v>
      </c>
      <c r="E6817" t="s">
        <v>179</v>
      </c>
      <c r="F6817" t="s">
        <v>11</v>
      </c>
      <c r="G6817" t="s">
        <v>48006</v>
      </c>
      <c r="H6817" t="s">
        <v>20705</v>
      </c>
      <c r="I6817" t="s">
        <v>14846</v>
      </c>
      <c r="J6817" t="s">
        <v>21472</v>
      </c>
      <c r="K6817" t="s">
        <v>372</v>
      </c>
      <c r="L6817" t="s">
        <v>3442</v>
      </c>
      <c r="M6817" t="s">
        <v>18728</v>
      </c>
    </row>
    <row r="6818" spans="1:13">
      <c r="A6818" t="s">
        <v>909</v>
      </c>
      <c r="B6818" t="s">
        <v>909</v>
      </c>
      <c r="C6818" t="s">
        <v>1855</v>
      </c>
      <c r="D6818" t="s">
        <v>150</v>
      </c>
      <c r="E6818" t="s">
        <v>179</v>
      </c>
      <c r="F6818" t="s">
        <v>20</v>
      </c>
      <c r="G6818" t="s">
        <v>48007</v>
      </c>
      <c r="H6818" t="s">
        <v>20663</v>
      </c>
      <c r="I6818" t="s">
        <v>5923</v>
      </c>
      <c r="J6818" t="s">
        <v>21472</v>
      </c>
      <c r="K6818" t="s">
        <v>372</v>
      </c>
      <c r="L6818" t="s">
        <v>3522</v>
      </c>
      <c r="M6818" t="s">
        <v>10800</v>
      </c>
    </row>
    <row r="6819" spans="1:13">
      <c r="A6819" t="s">
        <v>909</v>
      </c>
      <c r="B6819" t="s">
        <v>909</v>
      </c>
      <c r="C6819" t="s">
        <v>1855</v>
      </c>
      <c r="D6819" t="s">
        <v>150</v>
      </c>
      <c r="E6819" t="s">
        <v>188</v>
      </c>
      <c r="F6819" t="s">
        <v>3</v>
      </c>
      <c r="G6819" t="s">
        <v>48008</v>
      </c>
      <c r="H6819" t="s">
        <v>20822</v>
      </c>
      <c r="I6819" t="s">
        <v>19325</v>
      </c>
      <c r="J6819" t="s">
        <v>20725</v>
      </c>
      <c r="K6819" t="s">
        <v>18530</v>
      </c>
      <c r="L6819" t="s">
        <v>5553</v>
      </c>
      <c r="M6819" t="s">
        <v>373</v>
      </c>
    </row>
    <row r="6820" spans="1:13">
      <c r="A6820" t="s">
        <v>909</v>
      </c>
      <c r="B6820" t="s">
        <v>909</v>
      </c>
      <c r="C6820" t="s">
        <v>1855</v>
      </c>
      <c r="D6820" t="s">
        <v>150</v>
      </c>
      <c r="E6820" t="s">
        <v>188</v>
      </c>
      <c r="F6820" t="s">
        <v>10</v>
      </c>
      <c r="G6820" t="s">
        <v>48009</v>
      </c>
      <c r="H6820" t="s">
        <v>20764</v>
      </c>
      <c r="I6820" t="s">
        <v>6619</v>
      </c>
      <c r="J6820" t="s">
        <v>20725</v>
      </c>
      <c r="K6820" t="s">
        <v>18530</v>
      </c>
      <c r="L6820" t="s">
        <v>3442</v>
      </c>
      <c r="M6820" t="s">
        <v>24911</v>
      </c>
    </row>
    <row r="6821" spans="1:13">
      <c r="A6821" t="s">
        <v>909</v>
      </c>
      <c r="B6821" t="s">
        <v>909</v>
      </c>
      <c r="C6821" t="s">
        <v>1855</v>
      </c>
      <c r="D6821" t="s">
        <v>150</v>
      </c>
      <c r="E6821" t="s">
        <v>188</v>
      </c>
      <c r="F6821" t="s">
        <v>2</v>
      </c>
      <c r="G6821" t="s">
        <v>48010</v>
      </c>
      <c r="H6821" t="s">
        <v>20663</v>
      </c>
      <c r="I6821" t="s">
        <v>5923</v>
      </c>
      <c r="J6821" t="s">
        <v>20663</v>
      </c>
      <c r="K6821" t="s">
        <v>1351</v>
      </c>
      <c r="L6821" t="s">
        <v>375</v>
      </c>
      <c r="M6821" t="s">
        <v>1164</v>
      </c>
    </row>
    <row r="6822" spans="1:13">
      <c r="A6822" t="s">
        <v>909</v>
      </c>
      <c r="B6822" t="s">
        <v>909</v>
      </c>
      <c r="C6822" t="s">
        <v>1855</v>
      </c>
      <c r="D6822" t="s">
        <v>150</v>
      </c>
      <c r="E6822" t="s">
        <v>188</v>
      </c>
      <c r="F6822" t="s">
        <v>4</v>
      </c>
      <c r="G6822" t="s">
        <v>48011</v>
      </c>
      <c r="H6822" t="s">
        <v>20663</v>
      </c>
      <c r="I6822" t="s">
        <v>5923</v>
      </c>
      <c r="J6822" t="s">
        <v>21472</v>
      </c>
      <c r="K6822" t="s">
        <v>372</v>
      </c>
      <c r="L6822" t="s">
        <v>471</v>
      </c>
      <c r="M6822" t="s">
        <v>1164</v>
      </c>
    </row>
    <row r="6823" spans="1:13">
      <c r="A6823" t="s">
        <v>909</v>
      </c>
      <c r="B6823" t="s">
        <v>909</v>
      </c>
      <c r="C6823" t="s">
        <v>1855</v>
      </c>
      <c r="D6823" t="s">
        <v>150</v>
      </c>
      <c r="E6823" t="s">
        <v>188</v>
      </c>
      <c r="F6823" t="s">
        <v>11</v>
      </c>
      <c r="G6823" t="s">
        <v>48012</v>
      </c>
      <c r="H6823" t="s">
        <v>20663</v>
      </c>
      <c r="I6823" t="s">
        <v>5923</v>
      </c>
      <c r="J6823" t="s">
        <v>21472</v>
      </c>
      <c r="K6823" t="s">
        <v>372</v>
      </c>
      <c r="L6823" t="s">
        <v>1355</v>
      </c>
      <c r="M6823" t="s">
        <v>1164</v>
      </c>
    </row>
    <row r="6824" spans="1:13">
      <c r="A6824" t="s">
        <v>909</v>
      </c>
      <c r="B6824" t="s">
        <v>909</v>
      </c>
      <c r="C6824" t="s">
        <v>1855</v>
      </c>
      <c r="D6824" t="s">
        <v>150</v>
      </c>
      <c r="E6824" t="s">
        <v>197</v>
      </c>
      <c r="F6824" t="s">
        <v>3</v>
      </c>
      <c r="G6824" t="s">
        <v>48013</v>
      </c>
      <c r="H6824" t="s">
        <v>20764</v>
      </c>
      <c r="I6824" t="s">
        <v>6619</v>
      </c>
      <c r="J6824" t="s">
        <v>20705</v>
      </c>
      <c r="K6824" t="s">
        <v>18452</v>
      </c>
      <c r="L6824" t="s">
        <v>2828</v>
      </c>
      <c r="M6824" t="s">
        <v>28704</v>
      </c>
    </row>
    <row r="6825" spans="1:13">
      <c r="A6825" t="s">
        <v>909</v>
      </c>
      <c r="B6825" t="s">
        <v>909</v>
      </c>
      <c r="C6825" t="s">
        <v>1855</v>
      </c>
      <c r="D6825" t="s">
        <v>150</v>
      </c>
      <c r="E6825" t="s">
        <v>197</v>
      </c>
      <c r="F6825" t="s">
        <v>10</v>
      </c>
      <c r="G6825" t="s">
        <v>48014</v>
      </c>
      <c r="H6825" t="s">
        <v>20705</v>
      </c>
      <c r="I6825" t="s">
        <v>14846</v>
      </c>
      <c r="J6825" t="s">
        <v>20684</v>
      </c>
      <c r="K6825" t="s">
        <v>15432</v>
      </c>
      <c r="L6825" t="s">
        <v>4301</v>
      </c>
      <c r="M6825" t="s">
        <v>19830</v>
      </c>
    </row>
    <row r="6826" spans="1:13">
      <c r="A6826" t="s">
        <v>909</v>
      </c>
      <c r="B6826" t="s">
        <v>909</v>
      </c>
      <c r="C6826" t="s">
        <v>1855</v>
      </c>
      <c r="D6826" t="s">
        <v>150</v>
      </c>
      <c r="E6826" t="s">
        <v>197</v>
      </c>
      <c r="F6826" t="s">
        <v>4</v>
      </c>
      <c r="G6826" t="s">
        <v>48015</v>
      </c>
      <c r="H6826" t="s">
        <v>20663</v>
      </c>
      <c r="I6826" t="s">
        <v>5923</v>
      </c>
      <c r="J6826" t="s">
        <v>21472</v>
      </c>
      <c r="K6826" t="s">
        <v>372</v>
      </c>
      <c r="L6826" t="s">
        <v>471</v>
      </c>
      <c r="M6826" t="s">
        <v>964</v>
      </c>
    </row>
    <row r="6827" spans="1:13">
      <c r="A6827" t="s">
        <v>909</v>
      </c>
      <c r="B6827" t="s">
        <v>909</v>
      </c>
      <c r="C6827" t="s">
        <v>1855</v>
      </c>
      <c r="D6827" t="s">
        <v>150</v>
      </c>
      <c r="E6827" t="s">
        <v>197</v>
      </c>
      <c r="F6827" t="s">
        <v>11</v>
      </c>
      <c r="G6827" t="s">
        <v>48016</v>
      </c>
      <c r="H6827" t="s">
        <v>20705</v>
      </c>
      <c r="I6827" t="s">
        <v>14846</v>
      </c>
      <c r="J6827" t="s">
        <v>20684</v>
      </c>
      <c r="K6827" t="s">
        <v>15432</v>
      </c>
      <c r="L6827" t="s">
        <v>3442</v>
      </c>
      <c r="M6827" t="s">
        <v>19830</v>
      </c>
    </row>
    <row r="6828" spans="1:13">
      <c r="A6828" t="s">
        <v>909</v>
      </c>
      <c r="B6828" t="s">
        <v>909</v>
      </c>
      <c r="C6828" t="s">
        <v>1855</v>
      </c>
      <c r="D6828" t="s">
        <v>150</v>
      </c>
      <c r="E6828" t="s">
        <v>206</v>
      </c>
      <c r="F6828" t="s">
        <v>3</v>
      </c>
      <c r="G6828" t="s">
        <v>48017</v>
      </c>
      <c r="H6828" t="s">
        <v>20725</v>
      </c>
      <c r="I6828" t="s">
        <v>15832</v>
      </c>
      <c r="J6828" t="s">
        <v>20705</v>
      </c>
      <c r="K6828" t="s">
        <v>18452</v>
      </c>
      <c r="L6828" t="s">
        <v>4662</v>
      </c>
      <c r="M6828" t="s">
        <v>47671</v>
      </c>
    </row>
    <row r="6829" spans="1:13">
      <c r="A6829" t="s">
        <v>909</v>
      </c>
      <c r="B6829" t="s">
        <v>909</v>
      </c>
      <c r="C6829" t="s">
        <v>1855</v>
      </c>
      <c r="D6829" t="s">
        <v>150</v>
      </c>
      <c r="E6829" t="s">
        <v>206</v>
      </c>
      <c r="F6829" t="s">
        <v>10</v>
      </c>
      <c r="G6829" t="s">
        <v>48018</v>
      </c>
      <c r="H6829" t="s">
        <v>20663</v>
      </c>
      <c r="I6829" t="s">
        <v>5923</v>
      </c>
      <c r="J6829" t="s">
        <v>20663</v>
      </c>
      <c r="K6829" t="s">
        <v>1351</v>
      </c>
      <c r="L6829" t="s">
        <v>9283</v>
      </c>
      <c r="M6829" t="s">
        <v>469</v>
      </c>
    </row>
    <row r="6830" spans="1:13">
      <c r="A6830" t="s">
        <v>909</v>
      </c>
      <c r="B6830" t="s">
        <v>909</v>
      </c>
      <c r="C6830" t="s">
        <v>1855</v>
      </c>
      <c r="D6830" t="s">
        <v>151</v>
      </c>
      <c r="E6830" t="s">
        <v>214</v>
      </c>
      <c r="F6830" t="s">
        <v>3</v>
      </c>
      <c r="G6830" t="s">
        <v>48019</v>
      </c>
      <c r="H6830" t="s">
        <v>21117</v>
      </c>
      <c r="I6830" t="s">
        <v>48020</v>
      </c>
      <c r="J6830" t="s">
        <v>21113</v>
      </c>
      <c r="K6830" t="s">
        <v>48021</v>
      </c>
      <c r="L6830" t="s">
        <v>48022</v>
      </c>
      <c r="M6830" t="s">
        <v>48023</v>
      </c>
    </row>
    <row r="6831" spans="1:13">
      <c r="A6831" t="s">
        <v>909</v>
      </c>
      <c r="B6831" t="s">
        <v>909</v>
      </c>
      <c r="C6831" t="s">
        <v>1855</v>
      </c>
      <c r="D6831" t="s">
        <v>151</v>
      </c>
      <c r="E6831" t="s">
        <v>214</v>
      </c>
      <c r="F6831" t="s">
        <v>10</v>
      </c>
      <c r="G6831" t="s">
        <v>48024</v>
      </c>
      <c r="H6831" t="s">
        <v>21392</v>
      </c>
      <c r="I6831" t="s">
        <v>48025</v>
      </c>
      <c r="J6831" t="s">
        <v>21150</v>
      </c>
      <c r="K6831" t="s">
        <v>38213</v>
      </c>
      <c r="L6831" t="s">
        <v>48026</v>
      </c>
      <c r="M6831" t="s">
        <v>48027</v>
      </c>
    </row>
    <row r="6832" spans="1:13">
      <c r="A6832" t="s">
        <v>909</v>
      </c>
      <c r="B6832" t="s">
        <v>909</v>
      </c>
      <c r="C6832" t="s">
        <v>1855</v>
      </c>
      <c r="D6832" t="s">
        <v>151</v>
      </c>
      <c r="E6832" t="s">
        <v>214</v>
      </c>
      <c r="F6832" t="s">
        <v>2</v>
      </c>
      <c r="G6832" t="s">
        <v>48028</v>
      </c>
      <c r="H6832" t="s">
        <v>20938</v>
      </c>
      <c r="I6832" t="s">
        <v>26585</v>
      </c>
      <c r="J6832" t="s">
        <v>20764</v>
      </c>
      <c r="K6832" t="s">
        <v>13548</v>
      </c>
      <c r="L6832" t="s">
        <v>48029</v>
      </c>
      <c r="M6832" t="s">
        <v>48030</v>
      </c>
    </row>
    <row r="6833" spans="1:13">
      <c r="A6833" t="s">
        <v>909</v>
      </c>
      <c r="B6833" t="s">
        <v>909</v>
      </c>
      <c r="C6833" t="s">
        <v>1855</v>
      </c>
      <c r="D6833" t="s">
        <v>151</v>
      </c>
      <c r="E6833" t="s">
        <v>214</v>
      </c>
      <c r="F6833" t="s">
        <v>4</v>
      </c>
      <c r="G6833" t="s">
        <v>48031</v>
      </c>
      <c r="H6833" t="s">
        <v>20841</v>
      </c>
      <c r="I6833" t="s">
        <v>48032</v>
      </c>
      <c r="J6833" t="s">
        <v>20684</v>
      </c>
      <c r="K6833" t="s">
        <v>4721</v>
      </c>
      <c r="L6833" t="s">
        <v>4261</v>
      </c>
      <c r="M6833" t="s">
        <v>43300</v>
      </c>
    </row>
    <row r="6834" spans="1:13">
      <c r="A6834" t="s">
        <v>909</v>
      </c>
      <c r="B6834" t="s">
        <v>909</v>
      </c>
      <c r="C6834" t="s">
        <v>1855</v>
      </c>
      <c r="D6834" t="s">
        <v>151</v>
      </c>
      <c r="E6834" t="s">
        <v>214</v>
      </c>
      <c r="F6834" t="s">
        <v>11</v>
      </c>
      <c r="G6834" t="s">
        <v>48033</v>
      </c>
      <c r="H6834" t="s">
        <v>20803</v>
      </c>
      <c r="I6834" t="s">
        <v>48034</v>
      </c>
      <c r="J6834" t="s">
        <v>21472</v>
      </c>
      <c r="K6834" t="s">
        <v>372</v>
      </c>
      <c r="L6834" t="s">
        <v>10114</v>
      </c>
      <c r="M6834" t="s">
        <v>11314</v>
      </c>
    </row>
    <row r="6835" spans="1:13">
      <c r="A6835" t="s">
        <v>909</v>
      </c>
      <c r="B6835" t="s">
        <v>909</v>
      </c>
      <c r="C6835" t="s">
        <v>1855</v>
      </c>
      <c r="D6835" t="s">
        <v>151</v>
      </c>
      <c r="E6835" t="s">
        <v>214</v>
      </c>
      <c r="F6835" t="s">
        <v>20</v>
      </c>
      <c r="G6835" t="s">
        <v>48035</v>
      </c>
      <c r="H6835" t="s">
        <v>20745</v>
      </c>
      <c r="I6835" t="s">
        <v>48036</v>
      </c>
      <c r="J6835" t="s">
        <v>20663</v>
      </c>
      <c r="K6835" t="s">
        <v>48037</v>
      </c>
      <c r="L6835" t="s">
        <v>3804</v>
      </c>
      <c r="M6835" t="s">
        <v>11335</v>
      </c>
    </row>
    <row r="6836" spans="1:13">
      <c r="A6836" t="s">
        <v>909</v>
      </c>
      <c r="B6836" t="s">
        <v>909</v>
      </c>
      <c r="C6836" t="s">
        <v>1855</v>
      </c>
      <c r="D6836" t="s">
        <v>151</v>
      </c>
      <c r="E6836" t="s">
        <v>222</v>
      </c>
      <c r="F6836" t="s">
        <v>3</v>
      </c>
      <c r="G6836" t="s">
        <v>48038</v>
      </c>
      <c r="H6836" t="s">
        <v>21165</v>
      </c>
      <c r="I6836" t="s">
        <v>48039</v>
      </c>
      <c r="J6836" t="s">
        <v>20938</v>
      </c>
      <c r="K6836" t="s">
        <v>48040</v>
      </c>
      <c r="L6836" t="s">
        <v>48041</v>
      </c>
      <c r="M6836" t="s">
        <v>48042</v>
      </c>
    </row>
    <row r="6837" spans="1:13">
      <c r="A6837" t="s">
        <v>909</v>
      </c>
      <c r="B6837" t="s">
        <v>909</v>
      </c>
      <c r="C6837" t="s">
        <v>1855</v>
      </c>
      <c r="D6837" t="s">
        <v>151</v>
      </c>
      <c r="E6837" t="s">
        <v>222</v>
      </c>
      <c r="F6837" t="s">
        <v>10</v>
      </c>
      <c r="G6837" t="s">
        <v>48043</v>
      </c>
      <c r="H6837" t="s">
        <v>21165</v>
      </c>
      <c r="I6837" t="s">
        <v>48039</v>
      </c>
      <c r="J6837" t="s">
        <v>21085</v>
      </c>
      <c r="K6837" t="s">
        <v>48044</v>
      </c>
      <c r="L6837" t="s">
        <v>48045</v>
      </c>
      <c r="M6837" t="s">
        <v>48042</v>
      </c>
    </row>
    <row r="6838" spans="1:13">
      <c r="A6838" t="s">
        <v>909</v>
      </c>
      <c r="B6838" t="s">
        <v>909</v>
      </c>
      <c r="C6838" t="s">
        <v>1855</v>
      </c>
      <c r="D6838" t="s">
        <v>151</v>
      </c>
      <c r="E6838" t="s">
        <v>222</v>
      </c>
      <c r="F6838" t="s">
        <v>2</v>
      </c>
      <c r="G6838" t="s">
        <v>48046</v>
      </c>
      <c r="H6838" t="s">
        <v>20897</v>
      </c>
      <c r="I6838" t="s">
        <v>26580</v>
      </c>
      <c r="J6838" t="s">
        <v>20705</v>
      </c>
      <c r="K6838" t="s">
        <v>48047</v>
      </c>
      <c r="L6838" t="s">
        <v>2172</v>
      </c>
      <c r="M6838" t="s">
        <v>36409</v>
      </c>
    </row>
    <row r="6839" spans="1:13">
      <c r="A6839" t="s">
        <v>909</v>
      </c>
      <c r="B6839" t="s">
        <v>909</v>
      </c>
      <c r="C6839" t="s">
        <v>1855</v>
      </c>
      <c r="D6839" t="s">
        <v>151</v>
      </c>
      <c r="E6839" t="s">
        <v>222</v>
      </c>
      <c r="F6839" t="s">
        <v>4</v>
      </c>
      <c r="G6839" t="s">
        <v>48048</v>
      </c>
      <c r="H6839" t="s">
        <v>20705</v>
      </c>
      <c r="I6839" t="s">
        <v>48049</v>
      </c>
      <c r="J6839" t="s">
        <v>20684</v>
      </c>
      <c r="K6839" t="s">
        <v>4721</v>
      </c>
      <c r="L6839" t="s">
        <v>5283</v>
      </c>
      <c r="M6839" t="s">
        <v>48050</v>
      </c>
    </row>
    <row r="6840" spans="1:13">
      <c r="A6840" t="s">
        <v>909</v>
      </c>
      <c r="B6840" t="s">
        <v>909</v>
      </c>
      <c r="C6840" t="s">
        <v>1855</v>
      </c>
      <c r="D6840" t="s">
        <v>151</v>
      </c>
      <c r="E6840" t="s">
        <v>222</v>
      </c>
      <c r="F6840" t="s">
        <v>11</v>
      </c>
      <c r="G6840" t="s">
        <v>48051</v>
      </c>
      <c r="H6840" t="s">
        <v>20860</v>
      </c>
      <c r="I6840" t="s">
        <v>26563</v>
      </c>
      <c r="J6840" t="s">
        <v>20684</v>
      </c>
      <c r="K6840" t="s">
        <v>4721</v>
      </c>
      <c r="L6840" t="s">
        <v>1908</v>
      </c>
      <c r="M6840" t="s">
        <v>48052</v>
      </c>
    </row>
    <row r="6841" spans="1:13">
      <c r="A6841" t="s">
        <v>909</v>
      </c>
      <c r="B6841" t="s">
        <v>909</v>
      </c>
      <c r="C6841" t="s">
        <v>1855</v>
      </c>
      <c r="D6841" t="s">
        <v>151</v>
      </c>
      <c r="E6841" t="s">
        <v>222</v>
      </c>
      <c r="F6841" t="s">
        <v>20</v>
      </c>
      <c r="G6841" t="s">
        <v>48053</v>
      </c>
      <c r="H6841" t="s">
        <v>20684</v>
      </c>
      <c r="I6841" t="s">
        <v>48054</v>
      </c>
      <c r="J6841" t="s">
        <v>21472</v>
      </c>
      <c r="K6841" t="s">
        <v>372</v>
      </c>
      <c r="L6841" t="s">
        <v>3129</v>
      </c>
      <c r="M6841" t="s">
        <v>12515</v>
      </c>
    </row>
    <row r="6842" spans="1:13">
      <c r="A6842" t="s">
        <v>909</v>
      </c>
      <c r="B6842" t="s">
        <v>909</v>
      </c>
      <c r="C6842" t="s">
        <v>1855</v>
      </c>
      <c r="D6842" t="s">
        <v>151</v>
      </c>
      <c r="E6842" t="s">
        <v>230</v>
      </c>
      <c r="F6842" t="s">
        <v>3</v>
      </c>
      <c r="G6842" t="s">
        <v>48055</v>
      </c>
      <c r="H6842" t="s">
        <v>21097</v>
      </c>
      <c r="I6842" t="s">
        <v>48056</v>
      </c>
      <c r="J6842" t="s">
        <v>20950</v>
      </c>
      <c r="K6842" t="s">
        <v>26340</v>
      </c>
      <c r="L6842" t="s">
        <v>48057</v>
      </c>
      <c r="M6842" t="s">
        <v>48058</v>
      </c>
    </row>
    <row r="6843" spans="1:13">
      <c r="A6843" t="s">
        <v>909</v>
      </c>
      <c r="B6843" t="s">
        <v>909</v>
      </c>
      <c r="C6843" t="s">
        <v>1855</v>
      </c>
      <c r="D6843" t="s">
        <v>151</v>
      </c>
      <c r="E6843" t="s">
        <v>230</v>
      </c>
      <c r="F6843" t="s">
        <v>10</v>
      </c>
      <c r="G6843" t="s">
        <v>48059</v>
      </c>
      <c r="H6843" t="s">
        <v>20937</v>
      </c>
      <c r="I6843" t="s">
        <v>48060</v>
      </c>
      <c r="J6843" t="s">
        <v>20860</v>
      </c>
      <c r="K6843" t="s">
        <v>48061</v>
      </c>
      <c r="L6843" t="s">
        <v>48062</v>
      </c>
      <c r="M6843" t="s">
        <v>39264</v>
      </c>
    </row>
    <row r="6844" spans="1:13">
      <c r="A6844" t="s">
        <v>909</v>
      </c>
      <c r="B6844" t="s">
        <v>909</v>
      </c>
      <c r="C6844" t="s">
        <v>1855</v>
      </c>
      <c r="D6844" t="s">
        <v>151</v>
      </c>
      <c r="E6844" t="s">
        <v>230</v>
      </c>
      <c r="F6844" t="s">
        <v>2</v>
      </c>
      <c r="G6844" t="s">
        <v>48063</v>
      </c>
      <c r="H6844" t="s">
        <v>20745</v>
      </c>
      <c r="I6844" t="s">
        <v>48036</v>
      </c>
      <c r="J6844" t="s">
        <v>20705</v>
      </c>
      <c r="K6844" t="s">
        <v>48047</v>
      </c>
      <c r="L6844" t="s">
        <v>47152</v>
      </c>
      <c r="M6844" t="s">
        <v>15432</v>
      </c>
    </row>
    <row r="6845" spans="1:13">
      <c r="A6845" t="s">
        <v>909</v>
      </c>
      <c r="B6845" t="s">
        <v>909</v>
      </c>
      <c r="C6845" t="s">
        <v>1855</v>
      </c>
      <c r="D6845" t="s">
        <v>151</v>
      </c>
      <c r="E6845" t="s">
        <v>230</v>
      </c>
      <c r="F6845" t="s">
        <v>4</v>
      </c>
      <c r="G6845" t="s">
        <v>48064</v>
      </c>
      <c r="H6845" t="s">
        <v>20684</v>
      </c>
      <c r="I6845" t="s">
        <v>48054</v>
      </c>
      <c r="J6845" t="s">
        <v>21472</v>
      </c>
      <c r="K6845" t="s">
        <v>372</v>
      </c>
      <c r="L6845" t="s">
        <v>4481</v>
      </c>
      <c r="M6845" t="s">
        <v>9288</v>
      </c>
    </row>
    <row r="6846" spans="1:13">
      <c r="A6846" t="s">
        <v>909</v>
      </c>
      <c r="B6846" t="s">
        <v>909</v>
      </c>
      <c r="C6846" t="s">
        <v>1855</v>
      </c>
      <c r="D6846" t="s">
        <v>151</v>
      </c>
      <c r="E6846" t="s">
        <v>230</v>
      </c>
      <c r="F6846" t="s">
        <v>11</v>
      </c>
      <c r="G6846" t="s">
        <v>48065</v>
      </c>
      <c r="H6846" t="s">
        <v>20705</v>
      </c>
      <c r="I6846" t="s">
        <v>48049</v>
      </c>
      <c r="J6846" t="s">
        <v>21472</v>
      </c>
      <c r="K6846" t="s">
        <v>372</v>
      </c>
      <c r="L6846" t="s">
        <v>5078</v>
      </c>
      <c r="M6846" t="s">
        <v>15426</v>
      </c>
    </row>
    <row r="6847" spans="1:13">
      <c r="A6847" t="s">
        <v>909</v>
      </c>
      <c r="B6847" t="s">
        <v>909</v>
      </c>
      <c r="C6847" t="s">
        <v>1855</v>
      </c>
      <c r="D6847" t="s">
        <v>151</v>
      </c>
      <c r="E6847" t="s">
        <v>230</v>
      </c>
      <c r="F6847" t="s">
        <v>20</v>
      </c>
      <c r="G6847" t="s">
        <v>48066</v>
      </c>
      <c r="H6847" t="s">
        <v>20663</v>
      </c>
      <c r="I6847" t="s">
        <v>48067</v>
      </c>
      <c r="J6847" t="s">
        <v>20663</v>
      </c>
      <c r="K6847" t="s">
        <v>48037</v>
      </c>
      <c r="L6847" t="s">
        <v>3523</v>
      </c>
      <c r="M6847" t="s">
        <v>9276</v>
      </c>
    </row>
    <row r="6848" spans="1:13">
      <c r="A6848" t="s">
        <v>909</v>
      </c>
      <c r="B6848" t="s">
        <v>909</v>
      </c>
      <c r="C6848" t="s">
        <v>1855</v>
      </c>
      <c r="D6848" t="s">
        <v>151</v>
      </c>
      <c r="E6848" t="s">
        <v>238</v>
      </c>
      <c r="F6848" t="s">
        <v>3</v>
      </c>
      <c r="G6848" t="s">
        <v>48068</v>
      </c>
      <c r="H6848" t="s">
        <v>20974</v>
      </c>
      <c r="I6848" t="s">
        <v>48069</v>
      </c>
      <c r="J6848" t="s">
        <v>20897</v>
      </c>
      <c r="K6848" t="s">
        <v>47486</v>
      </c>
      <c r="L6848" t="s">
        <v>48070</v>
      </c>
      <c r="M6848" t="s">
        <v>35533</v>
      </c>
    </row>
    <row r="6849" spans="1:13">
      <c r="A6849" t="s">
        <v>909</v>
      </c>
      <c r="B6849" t="s">
        <v>909</v>
      </c>
      <c r="C6849" t="s">
        <v>1855</v>
      </c>
      <c r="D6849" t="s">
        <v>151</v>
      </c>
      <c r="E6849" t="s">
        <v>238</v>
      </c>
      <c r="F6849" t="s">
        <v>10</v>
      </c>
      <c r="G6849" t="s">
        <v>48071</v>
      </c>
      <c r="H6849" t="s">
        <v>20932</v>
      </c>
      <c r="I6849" t="s">
        <v>48072</v>
      </c>
      <c r="J6849" t="s">
        <v>20822</v>
      </c>
      <c r="K6849" t="s">
        <v>30137</v>
      </c>
      <c r="L6849" t="s">
        <v>48073</v>
      </c>
      <c r="M6849" t="s">
        <v>27424</v>
      </c>
    </row>
    <row r="6850" spans="1:13">
      <c r="A6850" t="s">
        <v>909</v>
      </c>
      <c r="B6850" t="s">
        <v>909</v>
      </c>
      <c r="C6850" t="s">
        <v>1855</v>
      </c>
      <c r="D6850" t="s">
        <v>151</v>
      </c>
      <c r="E6850" t="s">
        <v>238</v>
      </c>
      <c r="F6850" t="s">
        <v>2</v>
      </c>
      <c r="G6850" t="s">
        <v>48074</v>
      </c>
      <c r="H6850" t="s">
        <v>20684</v>
      </c>
      <c r="I6850" t="s">
        <v>48054</v>
      </c>
      <c r="J6850" t="s">
        <v>21472</v>
      </c>
      <c r="K6850" t="s">
        <v>372</v>
      </c>
      <c r="L6850" t="s">
        <v>22221</v>
      </c>
      <c r="M6850" t="s">
        <v>4355</v>
      </c>
    </row>
    <row r="6851" spans="1:13">
      <c r="A6851" t="s">
        <v>909</v>
      </c>
      <c r="B6851" t="s">
        <v>909</v>
      </c>
      <c r="C6851" t="s">
        <v>1855</v>
      </c>
      <c r="D6851" t="s">
        <v>151</v>
      </c>
      <c r="E6851" t="s">
        <v>238</v>
      </c>
      <c r="F6851" t="s">
        <v>4</v>
      </c>
      <c r="G6851" t="s">
        <v>48075</v>
      </c>
      <c r="H6851" t="s">
        <v>20663</v>
      </c>
      <c r="I6851" t="s">
        <v>48067</v>
      </c>
      <c r="J6851" t="s">
        <v>20663</v>
      </c>
      <c r="K6851" t="s">
        <v>48037</v>
      </c>
      <c r="L6851" t="s">
        <v>9111</v>
      </c>
      <c r="M6851" t="s">
        <v>16358</v>
      </c>
    </row>
    <row r="6852" spans="1:13">
      <c r="A6852" t="s">
        <v>909</v>
      </c>
      <c r="B6852" t="s">
        <v>909</v>
      </c>
      <c r="C6852" t="s">
        <v>1855</v>
      </c>
      <c r="D6852" t="s">
        <v>151</v>
      </c>
      <c r="E6852" t="s">
        <v>238</v>
      </c>
      <c r="F6852" t="s">
        <v>11</v>
      </c>
      <c r="G6852" t="s">
        <v>48076</v>
      </c>
      <c r="H6852" t="s">
        <v>20663</v>
      </c>
      <c r="I6852" t="s">
        <v>48067</v>
      </c>
      <c r="J6852" t="s">
        <v>20663</v>
      </c>
      <c r="K6852" t="s">
        <v>48037</v>
      </c>
      <c r="L6852" t="s">
        <v>17012</v>
      </c>
      <c r="M6852" t="s">
        <v>16358</v>
      </c>
    </row>
    <row r="6853" spans="1:13">
      <c r="A6853" t="s">
        <v>909</v>
      </c>
      <c r="B6853" t="s">
        <v>909</v>
      </c>
      <c r="C6853" t="s">
        <v>1855</v>
      </c>
      <c r="D6853" t="s">
        <v>151</v>
      </c>
      <c r="E6853" t="s">
        <v>238</v>
      </c>
      <c r="F6853" t="s">
        <v>20</v>
      </c>
      <c r="G6853" t="s">
        <v>48077</v>
      </c>
      <c r="H6853" t="s">
        <v>20705</v>
      </c>
      <c r="I6853" t="s">
        <v>48049</v>
      </c>
      <c r="J6853" t="s">
        <v>21472</v>
      </c>
      <c r="K6853" t="s">
        <v>372</v>
      </c>
      <c r="L6853" t="s">
        <v>5802</v>
      </c>
      <c r="M6853" t="s">
        <v>1276</v>
      </c>
    </row>
    <row r="6854" spans="1:13">
      <c r="A6854" t="s">
        <v>909</v>
      </c>
      <c r="B6854" t="s">
        <v>909</v>
      </c>
      <c r="C6854" t="s">
        <v>1855</v>
      </c>
      <c r="D6854" t="s">
        <v>152</v>
      </c>
      <c r="E6854" t="s">
        <v>246</v>
      </c>
      <c r="F6854" t="s">
        <v>3</v>
      </c>
      <c r="G6854" t="s">
        <v>48078</v>
      </c>
      <c r="H6854" t="s">
        <v>21085</v>
      </c>
      <c r="I6854" t="s">
        <v>48079</v>
      </c>
      <c r="J6854" t="s">
        <v>20950</v>
      </c>
      <c r="K6854" t="s">
        <v>26340</v>
      </c>
      <c r="L6854" t="s">
        <v>48080</v>
      </c>
      <c r="M6854" t="s">
        <v>43171</v>
      </c>
    </row>
    <row r="6855" spans="1:13">
      <c r="A6855" t="s">
        <v>909</v>
      </c>
      <c r="B6855" t="s">
        <v>909</v>
      </c>
      <c r="C6855" t="s">
        <v>1855</v>
      </c>
      <c r="D6855" t="s">
        <v>152</v>
      </c>
      <c r="E6855" t="s">
        <v>246</v>
      </c>
      <c r="F6855" t="s">
        <v>10</v>
      </c>
      <c r="G6855" t="s">
        <v>48081</v>
      </c>
      <c r="H6855" t="s">
        <v>21075</v>
      </c>
      <c r="I6855" t="s">
        <v>48082</v>
      </c>
      <c r="J6855" t="s">
        <v>21061</v>
      </c>
      <c r="K6855" t="s">
        <v>48083</v>
      </c>
      <c r="L6855" t="s">
        <v>48084</v>
      </c>
      <c r="M6855" t="s">
        <v>30266</v>
      </c>
    </row>
    <row r="6856" spans="1:13">
      <c r="A6856" t="s">
        <v>909</v>
      </c>
      <c r="B6856" t="s">
        <v>909</v>
      </c>
      <c r="C6856" t="s">
        <v>1855</v>
      </c>
      <c r="D6856" t="s">
        <v>152</v>
      </c>
      <c r="E6856" t="s">
        <v>246</v>
      </c>
      <c r="F6856" t="s">
        <v>2</v>
      </c>
      <c r="G6856" t="s">
        <v>48085</v>
      </c>
      <c r="H6856" t="s">
        <v>20915</v>
      </c>
      <c r="I6856" t="s">
        <v>9841</v>
      </c>
      <c r="J6856" t="s">
        <v>20725</v>
      </c>
      <c r="K6856" t="s">
        <v>1362</v>
      </c>
      <c r="L6856" t="s">
        <v>16626</v>
      </c>
      <c r="M6856" t="s">
        <v>15573</v>
      </c>
    </row>
    <row r="6857" spans="1:13">
      <c r="A6857" t="s">
        <v>909</v>
      </c>
      <c r="B6857" t="s">
        <v>909</v>
      </c>
      <c r="C6857" t="s">
        <v>1855</v>
      </c>
      <c r="D6857" t="s">
        <v>152</v>
      </c>
      <c r="E6857" t="s">
        <v>246</v>
      </c>
      <c r="F6857" t="s">
        <v>4</v>
      </c>
      <c r="G6857" t="s">
        <v>48086</v>
      </c>
      <c r="H6857" t="s">
        <v>20841</v>
      </c>
      <c r="I6857" t="s">
        <v>48032</v>
      </c>
      <c r="J6857" t="s">
        <v>20705</v>
      </c>
      <c r="K6857" t="s">
        <v>48047</v>
      </c>
      <c r="L6857" t="s">
        <v>4261</v>
      </c>
      <c r="M6857" t="s">
        <v>15532</v>
      </c>
    </row>
    <row r="6858" spans="1:13">
      <c r="A6858" t="s">
        <v>909</v>
      </c>
      <c r="B6858" t="s">
        <v>909</v>
      </c>
      <c r="C6858" t="s">
        <v>1855</v>
      </c>
      <c r="D6858" t="s">
        <v>152</v>
      </c>
      <c r="E6858" t="s">
        <v>246</v>
      </c>
      <c r="F6858" t="s">
        <v>11</v>
      </c>
      <c r="G6858" t="s">
        <v>48087</v>
      </c>
      <c r="H6858" t="s">
        <v>20803</v>
      </c>
      <c r="I6858" t="s">
        <v>48034</v>
      </c>
      <c r="J6858" t="s">
        <v>21472</v>
      </c>
      <c r="K6858" t="s">
        <v>372</v>
      </c>
      <c r="L6858" t="s">
        <v>10114</v>
      </c>
      <c r="M6858" t="s">
        <v>15512</v>
      </c>
    </row>
    <row r="6859" spans="1:13">
      <c r="A6859" t="s">
        <v>909</v>
      </c>
      <c r="B6859" t="s">
        <v>909</v>
      </c>
      <c r="C6859" t="s">
        <v>1855</v>
      </c>
      <c r="D6859" t="s">
        <v>152</v>
      </c>
      <c r="E6859" t="s">
        <v>246</v>
      </c>
      <c r="F6859" t="s">
        <v>20</v>
      </c>
      <c r="G6859" t="s">
        <v>48088</v>
      </c>
      <c r="H6859" t="s">
        <v>20705</v>
      </c>
      <c r="I6859" t="s">
        <v>48049</v>
      </c>
      <c r="J6859" t="s">
        <v>21472</v>
      </c>
      <c r="K6859" t="s">
        <v>372</v>
      </c>
      <c r="L6859" t="s">
        <v>5802</v>
      </c>
      <c r="M6859" t="s">
        <v>12614</v>
      </c>
    </row>
    <row r="6860" spans="1:13">
      <c r="A6860" t="s">
        <v>909</v>
      </c>
      <c r="B6860" t="s">
        <v>909</v>
      </c>
      <c r="C6860" t="s">
        <v>1855</v>
      </c>
      <c r="D6860" t="s">
        <v>152</v>
      </c>
      <c r="E6860" t="s">
        <v>254</v>
      </c>
      <c r="F6860" t="s">
        <v>3</v>
      </c>
      <c r="G6860" t="s">
        <v>48089</v>
      </c>
      <c r="H6860" t="s">
        <v>21228</v>
      </c>
      <c r="I6860" t="s">
        <v>26619</v>
      </c>
      <c r="J6860" t="s">
        <v>21113</v>
      </c>
      <c r="K6860" t="s">
        <v>48021</v>
      </c>
      <c r="L6860" t="s">
        <v>48090</v>
      </c>
      <c r="M6860" t="s">
        <v>48091</v>
      </c>
    </row>
    <row r="6861" spans="1:13">
      <c r="A6861" t="s">
        <v>909</v>
      </c>
      <c r="B6861" t="s">
        <v>909</v>
      </c>
      <c r="C6861" t="s">
        <v>1855</v>
      </c>
      <c r="D6861" t="s">
        <v>152</v>
      </c>
      <c r="E6861" t="s">
        <v>254</v>
      </c>
      <c r="F6861" t="s">
        <v>10</v>
      </c>
      <c r="G6861" t="s">
        <v>48092</v>
      </c>
      <c r="H6861" t="s">
        <v>21004</v>
      </c>
      <c r="I6861" t="s">
        <v>17019</v>
      </c>
      <c r="J6861" t="s">
        <v>21116</v>
      </c>
      <c r="K6861" t="s">
        <v>29095</v>
      </c>
      <c r="L6861" t="s">
        <v>48093</v>
      </c>
      <c r="M6861" t="s">
        <v>45626</v>
      </c>
    </row>
    <row r="6862" spans="1:13">
      <c r="A6862" t="s">
        <v>909</v>
      </c>
      <c r="B6862" t="s">
        <v>909</v>
      </c>
      <c r="C6862" t="s">
        <v>1855</v>
      </c>
      <c r="D6862" t="s">
        <v>152</v>
      </c>
      <c r="E6862" t="s">
        <v>254</v>
      </c>
      <c r="F6862" t="s">
        <v>2</v>
      </c>
      <c r="G6862" t="s">
        <v>48094</v>
      </c>
      <c r="H6862" t="s">
        <v>20967</v>
      </c>
      <c r="I6862" t="s">
        <v>26628</v>
      </c>
      <c r="J6862" t="s">
        <v>20725</v>
      </c>
      <c r="K6862" t="s">
        <v>1362</v>
      </c>
      <c r="L6862" t="s">
        <v>47168</v>
      </c>
      <c r="M6862" t="s">
        <v>46501</v>
      </c>
    </row>
    <row r="6863" spans="1:13">
      <c r="A6863" t="s">
        <v>909</v>
      </c>
      <c r="B6863" t="s">
        <v>909</v>
      </c>
      <c r="C6863" t="s">
        <v>1855</v>
      </c>
      <c r="D6863" t="s">
        <v>152</v>
      </c>
      <c r="E6863" t="s">
        <v>254</v>
      </c>
      <c r="F6863" t="s">
        <v>4</v>
      </c>
      <c r="G6863" t="s">
        <v>48095</v>
      </c>
      <c r="H6863" t="s">
        <v>20705</v>
      </c>
      <c r="I6863" t="s">
        <v>48049</v>
      </c>
      <c r="J6863" t="s">
        <v>20663</v>
      </c>
      <c r="K6863" t="s">
        <v>48037</v>
      </c>
      <c r="L6863" t="s">
        <v>5283</v>
      </c>
      <c r="M6863" t="s">
        <v>6407</v>
      </c>
    </row>
    <row r="6864" spans="1:13">
      <c r="A6864" t="s">
        <v>909</v>
      </c>
      <c r="B6864" t="s">
        <v>909</v>
      </c>
      <c r="C6864" t="s">
        <v>1855</v>
      </c>
      <c r="D6864" t="s">
        <v>152</v>
      </c>
      <c r="E6864" t="s">
        <v>254</v>
      </c>
      <c r="F6864" t="s">
        <v>11</v>
      </c>
      <c r="G6864" t="s">
        <v>48096</v>
      </c>
      <c r="H6864" t="s">
        <v>20841</v>
      </c>
      <c r="I6864" t="s">
        <v>48032</v>
      </c>
      <c r="J6864" t="s">
        <v>20684</v>
      </c>
      <c r="K6864" t="s">
        <v>4721</v>
      </c>
      <c r="L6864" t="s">
        <v>4689</v>
      </c>
      <c r="M6864" t="s">
        <v>1012</v>
      </c>
    </row>
    <row r="6865" spans="1:13">
      <c r="A6865" t="s">
        <v>909</v>
      </c>
      <c r="B6865" t="s">
        <v>909</v>
      </c>
      <c r="C6865" t="s">
        <v>1855</v>
      </c>
      <c r="D6865" t="s">
        <v>152</v>
      </c>
      <c r="E6865" t="s">
        <v>254</v>
      </c>
      <c r="F6865" t="s">
        <v>20</v>
      </c>
      <c r="G6865" t="s">
        <v>48097</v>
      </c>
      <c r="H6865" t="s">
        <v>20684</v>
      </c>
      <c r="I6865" t="s">
        <v>48054</v>
      </c>
      <c r="J6865" t="s">
        <v>20663</v>
      </c>
      <c r="K6865" t="s">
        <v>48037</v>
      </c>
      <c r="L6865" t="s">
        <v>3129</v>
      </c>
      <c r="M6865" t="s">
        <v>7267</v>
      </c>
    </row>
    <row r="6866" spans="1:13">
      <c r="A6866" t="s">
        <v>909</v>
      </c>
      <c r="B6866" t="s">
        <v>909</v>
      </c>
      <c r="C6866" t="s">
        <v>1855</v>
      </c>
      <c r="D6866" t="s">
        <v>152</v>
      </c>
      <c r="E6866" t="s">
        <v>197</v>
      </c>
      <c r="F6866" t="s">
        <v>3</v>
      </c>
      <c r="G6866" t="s">
        <v>48098</v>
      </c>
      <c r="H6866" t="s">
        <v>21116</v>
      </c>
      <c r="I6866" t="s">
        <v>15782</v>
      </c>
      <c r="J6866" t="s">
        <v>20950</v>
      </c>
      <c r="K6866" t="s">
        <v>26340</v>
      </c>
      <c r="L6866" t="s">
        <v>48099</v>
      </c>
      <c r="M6866" t="s">
        <v>29125</v>
      </c>
    </row>
    <row r="6867" spans="1:13">
      <c r="A6867" t="s">
        <v>909</v>
      </c>
      <c r="B6867" t="s">
        <v>909</v>
      </c>
      <c r="C6867" t="s">
        <v>1855</v>
      </c>
      <c r="D6867" t="s">
        <v>152</v>
      </c>
      <c r="E6867" t="s">
        <v>197</v>
      </c>
      <c r="F6867" t="s">
        <v>10</v>
      </c>
      <c r="G6867" t="s">
        <v>48100</v>
      </c>
      <c r="H6867" t="s">
        <v>20974</v>
      </c>
      <c r="I6867" t="s">
        <v>48069</v>
      </c>
      <c r="J6867" t="s">
        <v>20915</v>
      </c>
      <c r="K6867" t="s">
        <v>31188</v>
      </c>
      <c r="L6867" t="s">
        <v>48101</v>
      </c>
      <c r="M6867" t="s">
        <v>24911</v>
      </c>
    </row>
    <row r="6868" spans="1:13">
      <c r="A6868" t="s">
        <v>909</v>
      </c>
      <c r="B6868" t="s">
        <v>909</v>
      </c>
      <c r="C6868" t="s">
        <v>1855</v>
      </c>
      <c r="D6868" t="s">
        <v>152</v>
      </c>
      <c r="E6868" t="s">
        <v>197</v>
      </c>
      <c r="F6868" t="s">
        <v>2</v>
      </c>
      <c r="G6868" t="s">
        <v>48102</v>
      </c>
      <c r="H6868" t="s">
        <v>20705</v>
      </c>
      <c r="I6868" t="s">
        <v>48049</v>
      </c>
      <c r="J6868" t="s">
        <v>20705</v>
      </c>
      <c r="K6868" t="s">
        <v>48047</v>
      </c>
      <c r="L6868" t="s">
        <v>4165</v>
      </c>
      <c r="M6868" t="s">
        <v>11931</v>
      </c>
    </row>
    <row r="6869" spans="1:13">
      <c r="A6869" t="s">
        <v>909</v>
      </c>
      <c r="B6869" t="s">
        <v>909</v>
      </c>
      <c r="C6869" t="s">
        <v>1855</v>
      </c>
      <c r="D6869" t="s">
        <v>152</v>
      </c>
      <c r="E6869" t="s">
        <v>197</v>
      </c>
      <c r="F6869" t="s">
        <v>4</v>
      </c>
      <c r="G6869" t="s">
        <v>48103</v>
      </c>
      <c r="H6869" t="s">
        <v>20663</v>
      </c>
      <c r="I6869" t="s">
        <v>48067</v>
      </c>
      <c r="J6869" t="s">
        <v>21472</v>
      </c>
      <c r="K6869" t="s">
        <v>372</v>
      </c>
      <c r="L6869" t="s">
        <v>9111</v>
      </c>
      <c r="M6869" t="s">
        <v>15024</v>
      </c>
    </row>
    <row r="6870" spans="1:13">
      <c r="A6870" t="s">
        <v>909</v>
      </c>
      <c r="B6870" t="s">
        <v>909</v>
      </c>
      <c r="C6870" t="s">
        <v>1855</v>
      </c>
      <c r="D6870" t="s">
        <v>152</v>
      </c>
      <c r="E6870" t="s">
        <v>197</v>
      </c>
      <c r="F6870" t="s">
        <v>11</v>
      </c>
      <c r="G6870" t="s">
        <v>48104</v>
      </c>
      <c r="H6870" t="s">
        <v>20745</v>
      </c>
      <c r="I6870" t="s">
        <v>48036</v>
      </c>
      <c r="J6870" t="s">
        <v>20663</v>
      </c>
      <c r="K6870" t="s">
        <v>48037</v>
      </c>
      <c r="L6870" t="s">
        <v>4797</v>
      </c>
      <c r="M6870" t="s">
        <v>10800</v>
      </c>
    </row>
    <row r="6871" spans="1:13">
      <c r="A6871" t="s">
        <v>909</v>
      </c>
      <c r="B6871" t="s">
        <v>909</v>
      </c>
      <c r="C6871" t="s">
        <v>1855</v>
      </c>
      <c r="D6871" t="s">
        <v>152</v>
      </c>
      <c r="E6871" t="s">
        <v>197</v>
      </c>
      <c r="F6871" t="s">
        <v>20</v>
      </c>
      <c r="G6871" t="s">
        <v>48105</v>
      </c>
      <c r="H6871" t="s">
        <v>20705</v>
      </c>
      <c r="I6871" t="s">
        <v>48049</v>
      </c>
      <c r="J6871" t="s">
        <v>20663</v>
      </c>
      <c r="K6871" t="s">
        <v>48037</v>
      </c>
      <c r="L6871" t="s">
        <v>5802</v>
      </c>
      <c r="M6871" t="s">
        <v>11931</v>
      </c>
    </row>
    <row r="6872" spans="1:13">
      <c r="A6872" t="s">
        <v>909</v>
      </c>
      <c r="B6872" t="s">
        <v>909</v>
      </c>
      <c r="C6872" t="s">
        <v>1855</v>
      </c>
      <c r="D6872" t="s">
        <v>152</v>
      </c>
      <c r="E6872" t="s">
        <v>269</v>
      </c>
      <c r="F6872" t="s">
        <v>3</v>
      </c>
      <c r="G6872" t="s">
        <v>48106</v>
      </c>
      <c r="H6872" t="s">
        <v>21097</v>
      </c>
      <c r="I6872" t="s">
        <v>48056</v>
      </c>
      <c r="J6872" t="s">
        <v>20950</v>
      </c>
      <c r="K6872" t="s">
        <v>26340</v>
      </c>
      <c r="L6872" t="s">
        <v>48057</v>
      </c>
      <c r="M6872" t="s">
        <v>373</v>
      </c>
    </row>
    <row r="6873" spans="1:13">
      <c r="A6873" t="s">
        <v>909</v>
      </c>
      <c r="B6873" t="s">
        <v>909</v>
      </c>
      <c r="C6873" t="s">
        <v>1855</v>
      </c>
      <c r="D6873" t="s">
        <v>152</v>
      </c>
      <c r="E6873" t="s">
        <v>269</v>
      </c>
      <c r="F6873" t="s">
        <v>10</v>
      </c>
      <c r="G6873" t="s">
        <v>48107</v>
      </c>
      <c r="H6873" t="s">
        <v>20950</v>
      </c>
      <c r="I6873" t="s">
        <v>48108</v>
      </c>
      <c r="J6873" t="s">
        <v>20841</v>
      </c>
      <c r="K6873" t="s">
        <v>29291</v>
      </c>
      <c r="L6873" t="s">
        <v>48109</v>
      </c>
      <c r="M6873" t="s">
        <v>19840</v>
      </c>
    </row>
    <row r="6874" spans="1:13">
      <c r="A6874" t="s">
        <v>909</v>
      </c>
      <c r="B6874" t="s">
        <v>909</v>
      </c>
      <c r="C6874" t="s">
        <v>1855</v>
      </c>
      <c r="D6874" t="s">
        <v>152</v>
      </c>
      <c r="E6874" t="s">
        <v>269</v>
      </c>
      <c r="F6874" t="s">
        <v>2</v>
      </c>
      <c r="G6874" t="s">
        <v>48110</v>
      </c>
      <c r="H6874" t="s">
        <v>20745</v>
      </c>
      <c r="I6874" t="s">
        <v>48036</v>
      </c>
      <c r="J6874" t="s">
        <v>20663</v>
      </c>
      <c r="K6874" t="s">
        <v>48037</v>
      </c>
      <c r="L6874" t="s">
        <v>47152</v>
      </c>
      <c r="M6874" t="s">
        <v>15622</v>
      </c>
    </row>
    <row r="6875" spans="1:13">
      <c r="A6875" t="s">
        <v>909</v>
      </c>
      <c r="B6875" t="s">
        <v>909</v>
      </c>
      <c r="C6875" t="s">
        <v>1855</v>
      </c>
      <c r="D6875" t="s">
        <v>152</v>
      </c>
      <c r="E6875" t="s">
        <v>269</v>
      </c>
      <c r="F6875" t="s">
        <v>4</v>
      </c>
      <c r="G6875" t="s">
        <v>48111</v>
      </c>
      <c r="H6875" t="s">
        <v>20684</v>
      </c>
      <c r="I6875" t="s">
        <v>48054</v>
      </c>
      <c r="J6875" t="s">
        <v>20663</v>
      </c>
      <c r="K6875" t="s">
        <v>48037</v>
      </c>
      <c r="L6875" t="s">
        <v>4481</v>
      </c>
      <c r="M6875" t="s">
        <v>8291</v>
      </c>
    </row>
    <row r="6876" spans="1:13">
      <c r="A6876" t="s">
        <v>909</v>
      </c>
      <c r="B6876" t="s">
        <v>909</v>
      </c>
      <c r="C6876" t="s">
        <v>1855</v>
      </c>
      <c r="D6876" t="s">
        <v>152</v>
      </c>
      <c r="E6876" t="s">
        <v>269</v>
      </c>
      <c r="F6876" t="s">
        <v>20</v>
      </c>
      <c r="G6876" t="s">
        <v>48112</v>
      </c>
      <c r="H6876" t="s">
        <v>20705</v>
      </c>
      <c r="I6876" t="s">
        <v>48049</v>
      </c>
      <c r="J6876" t="s">
        <v>21472</v>
      </c>
      <c r="K6876" t="s">
        <v>372</v>
      </c>
      <c r="L6876" t="s">
        <v>5802</v>
      </c>
      <c r="M6876" t="s">
        <v>15615</v>
      </c>
    </row>
    <row r="6877" spans="1:13">
      <c r="A6877" t="s">
        <v>909</v>
      </c>
      <c r="B6877" t="s">
        <v>909</v>
      </c>
      <c r="C6877" t="s">
        <v>1855</v>
      </c>
      <c r="D6877" t="s">
        <v>153</v>
      </c>
      <c r="E6877" t="s">
        <v>277</v>
      </c>
      <c r="F6877" t="s">
        <v>3</v>
      </c>
      <c r="G6877" t="s">
        <v>48113</v>
      </c>
      <c r="H6877" t="s">
        <v>20829</v>
      </c>
      <c r="I6877" t="s">
        <v>48114</v>
      </c>
      <c r="J6877" t="s">
        <v>21061</v>
      </c>
      <c r="K6877" t="s">
        <v>48083</v>
      </c>
      <c r="L6877" t="s">
        <v>48115</v>
      </c>
      <c r="M6877" t="s">
        <v>29066</v>
      </c>
    </row>
    <row r="6878" spans="1:13">
      <c r="A6878" t="s">
        <v>909</v>
      </c>
      <c r="B6878" t="s">
        <v>909</v>
      </c>
      <c r="C6878" t="s">
        <v>1855</v>
      </c>
      <c r="D6878" t="s">
        <v>153</v>
      </c>
      <c r="E6878" t="s">
        <v>277</v>
      </c>
      <c r="F6878" t="s">
        <v>10</v>
      </c>
      <c r="G6878" t="s">
        <v>48116</v>
      </c>
      <c r="H6878" t="s">
        <v>21322</v>
      </c>
      <c r="I6878" t="s">
        <v>48117</v>
      </c>
      <c r="J6878" t="s">
        <v>21061</v>
      </c>
      <c r="K6878" t="s">
        <v>48083</v>
      </c>
      <c r="L6878" t="s">
        <v>48118</v>
      </c>
      <c r="M6878" t="s">
        <v>48119</v>
      </c>
    </row>
    <row r="6879" spans="1:13">
      <c r="A6879" t="s">
        <v>909</v>
      </c>
      <c r="B6879" t="s">
        <v>909</v>
      </c>
      <c r="C6879" t="s">
        <v>1855</v>
      </c>
      <c r="D6879" t="s">
        <v>153</v>
      </c>
      <c r="E6879" t="s">
        <v>277</v>
      </c>
      <c r="F6879" t="s">
        <v>2</v>
      </c>
      <c r="G6879" t="s">
        <v>48120</v>
      </c>
      <c r="H6879" t="s">
        <v>21061</v>
      </c>
      <c r="I6879" t="s">
        <v>26623</v>
      </c>
      <c r="J6879" t="s">
        <v>20803</v>
      </c>
      <c r="K6879" t="s">
        <v>1269</v>
      </c>
      <c r="L6879" t="s">
        <v>48121</v>
      </c>
      <c r="M6879" t="s">
        <v>48122</v>
      </c>
    </row>
    <row r="6880" spans="1:13">
      <c r="A6880" t="s">
        <v>909</v>
      </c>
      <c r="B6880" t="s">
        <v>909</v>
      </c>
      <c r="C6880" t="s">
        <v>1855</v>
      </c>
      <c r="D6880" t="s">
        <v>153</v>
      </c>
      <c r="E6880" t="s">
        <v>277</v>
      </c>
      <c r="F6880" t="s">
        <v>4</v>
      </c>
      <c r="G6880" t="s">
        <v>48123</v>
      </c>
      <c r="H6880" t="s">
        <v>20841</v>
      </c>
      <c r="I6880" t="s">
        <v>48032</v>
      </c>
      <c r="J6880" t="s">
        <v>20684</v>
      </c>
      <c r="K6880" t="s">
        <v>4721</v>
      </c>
      <c r="L6880" t="s">
        <v>4261</v>
      </c>
      <c r="M6880" t="s">
        <v>6522</v>
      </c>
    </row>
    <row r="6881" spans="1:13">
      <c r="A6881" t="s">
        <v>909</v>
      </c>
      <c r="B6881" t="s">
        <v>909</v>
      </c>
      <c r="C6881" t="s">
        <v>1855</v>
      </c>
      <c r="D6881" t="s">
        <v>153</v>
      </c>
      <c r="E6881" t="s">
        <v>277</v>
      </c>
      <c r="F6881" t="s">
        <v>11</v>
      </c>
      <c r="G6881" t="s">
        <v>48124</v>
      </c>
      <c r="H6881" t="s">
        <v>20860</v>
      </c>
      <c r="I6881" t="s">
        <v>26563</v>
      </c>
      <c r="J6881" t="s">
        <v>21472</v>
      </c>
      <c r="K6881" t="s">
        <v>372</v>
      </c>
      <c r="L6881" t="s">
        <v>1908</v>
      </c>
      <c r="M6881" t="s">
        <v>11513</v>
      </c>
    </row>
    <row r="6882" spans="1:13">
      <c r="A6882" t="s">
        <v>909</v>
      </c>
      <c r="B6882" t="s">
        <v>909</v>
      </c>
      <c r="C6882" t="s">
        <v>1855</v>
      </c>
      <c r="D6882" t="s">
        <v>153</v>
      </c>
      <c r="E6882" t="s">
        <v>277</v>
      </c>
      <c r="F6882" t="s">
        <v>20</v>
      </c>
      <c r="G6882" t="s">
        <v>48125</v>
      </c>
      <c r="H6882" t="s">
        <v>20784</v>
      </c>
      <c r="I6882" t="s">
        <v>12915</v>
      </c>
      <c r="J6882" t="s">
        <v>20663</v>
      </c>
      <c r="K6882" t="s">
        <v>48037</v>
      </c>
      <c r="L6882" t="s">
        <v>4315</v>
      </c>
      <c r="M6882" t="s">
        <v>8463</v>
      </c>
    </row>
    <row r="6883" spans="1:13">
      <c r="A6883" t="s">
        <v>909</v>
      </c>
      <c r="B6883" t="s">
        <v>909</v>
      </c>
      <c r="C6883" t="s">
        <v>1855</v>
      </c>
      <c r="D6883" t="s">
        <v>153</v>
      </c>
      <c r="E6883" t="s">
        <v>188</v>
      </c>
      <c r="F6883" t="s">
        <v>3</v>
      </c>
      <c r="G6883" t="s">
        <v>48126</v>
      </c>
      <c r="H6883" t="s">
        <v>21162</v>
      </c>
      <c r="I6883" t="s">
        <v>48127</v>
      </c>
      <c r="J6883" t="s">
        <v>20937</v>
      </c>
      <c r="K6883" t="s">
        <v>48128</v>
      </c>
      <c r="L6883" t="s">
        <v>48129</v>
      </c>
      <c r="M6883" t="s">
        <v>48130</v>
      </c>
    </row>
    <row r="6884" spans="1:13">
      <c r="A6884" t="s">
        <v>909</v>
      </c>
      <c r="B6884" t="s">
        <v>909</v>
      </c>
      <c r="C6884" t="s">
        <v>1855</v>
      </c>
      <c r="D6884" t="s">
        <v>153</v>
      </c>
      <c r="E6884" t="s">
        <v>188</v>
      </c>
      <c r="F6884" t="s">
        <v>10</v>
      </c>
      <c r="G6884" t="s">
        <v>48131</v>
      </c>
      <c r="H6884" t="s">
        <v>21020</v>
      </c>
      <c r="I6884" t="s">
        <v>48132</v>
      </c>
      <c r="J6884" t="s">
        <v>20938</v>
      </c>
      <c r="K6884" t="s">
        <v>48040</v>
      </c>
      <c r="L6884" t="s">
        <v>2087</v>
      </c>
      <c r="M6884" t="s">
        <v>25151</v>
      </c>
    </row>
    <row r="6885" spans="1:13">
      <c r="A6885" t="s">
        <v>909</v>
      </c>
      <c r="B6885" t="s">
        <v>909</v>
      </c>
      <c r="C6885" t="s">
        <v>1855</v>
      </c>
      <c r="D6885" t="s">
        <v>153</v>
      </c>
      <c r="E6885" t="s">
        <v>188</v>
      </c>
      <c r="F6885" t="s">
        <v>2</v>
      </c>
      <c r="G6885" t="s">
        <v>48133</v>
      </c>
      <c r="H6885" t="s">
        <v>20745</v>
      </c>
      <c r="I6885" t="s">
        <v>48036</v>
      </c>
      <c r="J6885" t="s">
        <v>20663</v>
      </c>
      <c r="K6885" t="s">
        <v>48037</v>
      </c>
      <c r="L6885" t="s">
        <v>47152</v>
      </c>
      <c r="M6885" t="s">
        <v>30956</v>
      </c>
    </row>
    <row r="6886" spans="1:13">
      <c r="A6886" t="s">
        <v>909</v>
      </c>
      <c r="B6886" t="s">
        <v>909</v>
      </c>
      <c r="C6886" t="s">
        <v>1855</v>
      </c>
      <c r="D6886" t="s">
        <v>153</v>
      </c>
      <c r="E6886" t="s">
        <v>188</v>
      </c>
      <c r="F6886" t="s">
        <v>4</v>
      </c>
      <c r="G6886" t="s">
        <v>48134</v>
      </c>
      <c r="H6886" t="s">
        <v>20725</v>
      </c>
      <c r="I6886" t="s">
        <v>48135</v>
      </c>
      <c r="J6886" t="s">
        <v>20684</v>
      </c>
      <c r="K6886" t="s">
        <v>4721</v>
      </c>
      <c r="L6886" t="s">
        <v>431</v>
      </c>
      <c r="M6886" t="s">
        <v>34284</v>
      </c>
    </row>
    <row r="6887" spans="1:13">
      <c r="A6887" t="s">
        <v>909</v>
      </c>
      <c r="B6887" t="s">
        <v>909</v>
      </c>
      <c r="C6887" t="s">
        <v>1855</v>
      </c>
      <c r="D6887" t="s">
        <v>153</v>
      </c>
      <c r="E6887" t="s">
        <v>188</v>
      </c>
      <c r="F6887" t="s">
        <v>11</v>
      </c>
      <c r="G6887" t="s">
        <v>48136</v>
      </c>
      <c r="H6887" t="s">
        <v>20705</v>
      </c>
      <c r="I6887" t="s">
        <v>48049</v>
      </c>
      <c r="J6887" t="s">
        <v>21472</v>
      </c>
      <c r="K6887" t="s">
        <v>372</v>
      </c>
      <c r="L6887" t="s">
        <v>5078</v>
      </c>
      <c r="M6887" t="s">
        <v>9135</v>
      </c>
    </row>
    <row r="6888" spans="1:13">
      <c r="A6888" t="s">
        <v>909</v>
      </c>
      <c r="B6888" t="s">
        <v>909</v>
      </c>
      <c r="C6888" t="s">
        <v>1855</v>
      </c>
      <c r="D6888" t="s">
        <v>153</v>
      </c>
      <c r="E6888" t="s">
        <v>188</v>
      </c>
      <c r="F6888" t="s">
        <v>20</v>
      </c>
      <c r="G6888" t="s">
        <v>48137</v>
      </c>
      <c r="H6888" t="s">
        <v>20663</v>
      </c>
      <c r="I6888" t="s">
        <v>48067</v>
      </c>
      <c r="J6888" t="s">
        <v>20663</v>
      </c>
      <c r="K6888" t="s">
        <v>48037</v>
      </c>
      <c r="L6888" t="s">
        <v>3523</v>
      </c>
      <c r="M6888" t="s">
        <v>10824</v>
      </c>
    </row>
    <row r="6889" spans="1:13">
      <c r="A6889" t="s">
        <v>909</v>
      </c>
      <c r="B6889" t="s">
        <v>909</v>
      </c>
      <c r="C6889" t="s">
        <v>1855</v>
      </c>
      <c r="D6889" t="s">
        <v>153</v>
      </c>
      <c r="E6889" t="s">
        <v>292</v>
      </c>
      <c r="F6889" t="s">
        <v>3</v>
      </c>
      <c r="G6889" t="s">
        <v>48138</v>
      </c>
      <c r="H6889" t="s">
        <v>21162</v>
      </c>
      <c r="I6889" t="s">
        <v>48127</v>
      </c>
      <c r="J6889" t="s">
        <v>20937</v>
      </c>
      <c r="K6889" t="s">
        <v>48128</v>
      </c>
      <c r="L6889" t="s">
        <v>48129</v>
      </c>
      <c r="M6889" t="s">
        <v>48139</v>
      </c>
    </row>
    <row r="6890" spans="1:13">
      <c r="A6890" t="s">
        <v>909</v>
      </c>
      <c r="B6890" t="s">
        <v>909</v>
      </c>
      <c r="C6890" t="s">
        <v>1855</v>
      </c>
      <c r="D6890" t="s">
        <v>153</v>
      </c>
      <c r="E6890" t="s">
        <v>292</v>
      </c>
      <c r="F6890" t="s">
        <v>10</v>
      </c>
      <c r="G6890" t="s">
        <v>48140</v>
      </c>
      <c r="H6890" t="s">
        <v>21102</v>
      </c>
      <c r="I6890" t="s">
        <v>48141</v>
      </c>
      <c r="J6890" t="s">
        <v>20937</v>
      </c>
      <c r="K6890" t="s">
        <v>48128</v>
      </c>
      <c r="L6890" t="s">
        <v>48142</v>
      </c>
      <c r="M6890" t="s">
        <v>48143</v>
      </c>
    </row>
    <row r="6891" spans="1:13">
      <c r="A6891" t="s">
        <v>909</v>
      </c>
      <c r="B6891" t="s">
        <v>909</v>
      </c>
      <c r="C6891" t="s">
        <v>1855</v>
      </c>
      <c r="D6891" t="s">
        <v>153</v>
      </c>
      <c r="E6891" t="s">
        <v>292</v>
      </c>
      <c r="F6891" t="s">
        <v>2</v>
      </c>
      <c r="G6891" t="s">
        <v>48144</v>
      </c>
      <c r="H6891" t="s">
        <v>20803</v>
      </c>
      <c r="I6891" t="s">
        <v>48034</v>
      </c>
      <c r="J6891" t="s">
        <v>20663</v>
      </c>
      <c r="K6891" t="s">
        <v>48037</v>
      </c>
      <c r="L6891" t="s">
        <v>4755</v>
      </c>
      <c r="M6891" t="s">
        <v>7691</v>
      </c>
    </row>
    <row r="6892" spans="1:13">
      <c r="A6892" t="s">
        <v>909</v>
      </c>
      <c r="B6892" t="s">
        <v>909</v>
      </c>
      <c r="C6892" t="s">
        <v>1855</v>
      </c>
      <c r="D6892" t="s">
        <v>153</v>
      </c>
      <c r="E6892" t="s">
        <v>292</v>
      </c>
      <c r="F6892" t="s">
        <v>4</v>
      </c>
      <c r="G6892" t="s">
        <v>48145</v>
      </c>
      <c r="H6892" t="s">
        <v>20663</v>
      </c>
      <c r="I6892" t="s">
        <v>48067</v>
      </c>
      <c r="J6892" t="s">
        <v>21472</v>
      </c>
      <c r="K6892" t="s">
        <v>372</v>
      </c>
      <c r="L6892" t="s">
        <v>9111</v>
      </c>
      <c r="M6892" t="s">
        <v>13669</v>
      </c>
    </row>
    <row r="6893" spans="1:13">
      <c r="A6893" t="s">
        <v>909</v>
      </c>
      <c r="B6893" t="s">
        <v>909</v>
      </c>
      <c r="C6893" t="s">
        <v>1855</v>
      </c>
      <c r="D6893" t="s">
        <v>153</v>
      </c>
      <c r="E6893" t="s">
        <v>292</v>
      </c>
      <c r="F6893" t="s">
        <v>11</v>
      </c>
      <c r="G6893" t="s">
        <v>48146</v>
      </c>
      <c r="H6893" t="s">
        <v>20822</v>
      </c>
      <c r="I6893" t="s">
        <v>48147</v>
      </c>
      <c r="J6893" t="s">
        <v>20705</v>
      </c>
      <c r="K6893" t="s">
        <v>48047</v>
      </c>
      <c r="L6893" t="s">
        <v>3613</v>
      </c>
      <c r="M6893" t="s">
        <v>42270</v>
      </c>
    </row>
    <row r="6894" spans="1:13">
      <c r="A6894" t="s">
        <v>909</v>
      </c>
      <c r="B6894" t="s">
        <v>909</v>
      </c>
      <c r="C6894" t="s">
        <v>1855</v>
      </c>
      <c r="D6894" t="s">
        <v>153</v>
      </c>
      <c r="E6894" t="s">
        <v>292</v>
      </c>
      <c r="F6894" t="s">
        <v>20</v>
      </c>
      <c r="G6894" t="s">
        <v>48148</v>
      </c>
      <c r="H6894" t="s">
        <v>20684</v>
      </c>
      <c r="I6894" t="s">
        <v>48054</v>
      </c>
      <c r="J6894" t="s">
        <v>21472</v>
      </c>
      <c r="K6894" t="s">
        <v>372</v>
      </c>
      <c r="L6894" t="s">
        <v>3129</v>
      </c>
      <c r="M6894" t="s">
        <v>13660</v>
      </c>
    </row>
    <row r="6895" spans="1:13">
      <c r="A6895" t="s">
        <v>909</v>
      </c>
      <c r="B6895" t="s">
        <v>909</v>
      </c>
      <c r="C6895" t="s">
        <v>1855</v>
      </c>
      <c r="D6895" t="s">
        <v>153</v>
      </c>
      <c r="E6895" t="s">
        <v>300</v>
      </c>
      <c r="F6895" t="s">
        <v>3</v>
      </c>
      <c r="G6895" t="s">
        <v>48149</v>
      </c>
      <c r="H6895" t="s">
        <v>21019</v>
      </c>
      <c r="I6895" t="s">
        <v>48150</v>
      </c>
      <c r="J6895" t="s">
        <v>20950</v>
      </c>
      <c r="K6895" t="s">
        <v>26340</v>
      </c>
      <c r="L6895" t="s">
        <v>21763</v>
      </c>
      <c r="M6895" t="s">
        <v>373</v>
      </c>
    </row>
    <row r="6896" spans="1:13">
      <c r="A6896" t="s">
        <v>909</v>
      </c>
      <c r="B6896" t="s">
        <v>909</v>
      </c>
      <c r="C6896" t="s">
        <v>1855</v>
      </c>
      <c r="D6896" t="s">
        <v>153</v>
      </c>
      <c r="E6896" t="s">
        <v>300</v>
      </c>
      <c r="F6896" t="s">
        <v>10</v>
      </c>
      <c r="G6896" t="s">
        <v>48151</v>
      </c>
      <c r="H6896" t="s">
        <v>20938</v>
      </c>
      <c r="I6896" t="s">
        <v>26585</v>
      </c>
      <c r="J6896" t="s">
        <v>20932</v>
      </c>
      <c r="K6896" t="s">
        <v>48152</v>
      </c>
      <c r="L6896" t="s">
        <v>48153</v>
      </c>
      <c r="M6896" t="s">
        <v>28420</v>
      </c>
    </row>
    <row r="6897" spans="1:13">
      <c r="A6897" t="s">
        <v>909</v>
      </c>
      <c r="B6897" t="s">
        <v>909</v>
      </c>
      <c r="C6897" t="s">
        <v>1855</v>
      </c>
      <c r="D6897" t="s">
        <v>153</v>
      </c>
      <c r="E6897" t="s">
        <v>300</v>
      </c>
      <c r="F6897" t="s">
        <v>2</v>
      </c>
      <c r="G6897" t="s">
        <v>48154</v>
      </c>
      <c r="H6897" t="s">
        <v>20705</v>
      </c>
      <c r="I6897" t="s">
        <v>48049</v>
      </c>
      <c r="J6897" t="s">
        <v>20684</v>
      </c>
      <c r="K6897" t="s">
        <v>4721</v>
      </c>
      <c r="L6897" t="s">
        <v>4165</v>
      </c>
      <c r="M6897" t="s">
        <v>8639</v>
      </c>
    </row>
    <row r="6898" spans="1:13">
      <c r="A6898" t="s">
        <v>909</v>
      </c>
      <c r="B6898" t="s">
        <v>909</v>
      </c>
      <c r="C6898" t="s">
        <v>1855</v>
      </c>
      <c r="D6898" t="s">
        <v>153</v>
      </c>
      <c r="E6898" t="s">
        <v>300</v>
      </c>
      <c r="F6898" t="s">
        <v>4</v>
      </c>
      <c r="G6898" t="s">
        <v>48155</v>
      </c>
      <c r="H6898" t="s">
        <v>20663</v>
      </c>
      <c r="I6898" t="s">
        <v>48067</v>
      </c>
      <c r="J6898" t="s">
        <v>20663</v>
      </c>
      <c r="K6898" t="s">
        <v>48037</v>
      </c>
      <c r="L6898" t="s">
        <v>9111</v>
      </c>
      <c r="M6898" t="s">
        <v>6583</v>
      </c>
    </row>
    <row r="6899" spans="1:13">
      <c r="A6899" t="s">
        <v>909</v>
      </c>
      <c r="B6899" t="s">
        <v>909</v>
      </c>
      <c r="C6899" t="s">
        <v>1855</v>
      </c>
      <c r="D6899" t="s">
        <v>153</v>
      </c>
      <c r="E6899" t="s">
        <v>300</v>
      </c>
      <c r="F6899" t="s">
        <v>20</v>
      </c>
      <c r="G6899" t="s">
        <v>48156</v>
      </c>
      <c r="H6899" t="s">
        <v>20663</v>
      </c>
      <c r="I6899" t="s">
        <v>48067</v>
      </c>
      <c r="J6899" t="s">
        <v>21472</v>
      </c>
      <c r="K6899" t="s">
        <v>372</v>
      </c>
      <c r="L6899" t="s">
        <v>3523</v>
      </c>
      <c r="M6899" t="s">
        <v>6583</v>
      </c>
    </row>
    <row r="6900" spans="1:13">
      <c r="A6900" t="s">
        <v>909</v>
      </c>
      <c r="B6900" t="s">
        <v>909</v>
      </c>
      <c r="C6900" t="s">
        <v>1855</v>
      </c>
      <c r="D6900" t="s">
        <v>154</v>
      </c>
      <c r="E6900" t="s">
        <v>277</v>
      </c>
      <c r="F6900" t="s">
        <v>3</v>
      </c>
      <c r="G6900" t="s">
        <v>48157</v>
      </c>
      <c r="H6900" t="s">
        <v>21162</v>
      </c>
      <c r="I6900" t="s">
        <v>48127</v>
      </c>
      <c r="J6900" t="s">
        <v>21031</v>
      </c>
      <c r="K6900" t="s">
        <v>48158</v>
      </c>
      <c r="L6900" t="s">
        <v>48129</v>
      </c>
      <c r="M6900" t="s">
        <v>28375</v>
      </c>
    </row>
    <row r="6901" spans="1:13">
      <c r="A6901" t="s">
        <v>909</v>
      </c>
      <c r="B6901" t="s">
        <v>909</v>
      </c>
      <c r="C6901" t="s">
        <v>1855</v>
      </c>
      <c r="D6901" t="s">
        <v>154</v>
      </c>
      <c r="E6901" t="s">
        <v>277</v>
      </c>
      <c r="F6901" t="s">
        <v>10</v>
      </c>
      <c r="G6901" t="s">
        <v>48159</v>
      </c>
      <c r="H6901" t="s">
        <v>21322</v>
      </c>
      <c r="I6901" t="s">
        <v>48117</v>
      </c>
      <c r="J6901" t="s">
        <v>21061</v>
      </c>
      <c r="K6901" t="s">
        <v>48083</v>
      </c>
      <c r="L6901" t="s">
        <v>48118</v>
      </c>
      <c r="M6901" t="s">
        <v>42546</v>
      </c>
    </row>
    <row r="6902" spans="1:13">
      <c r="A6902" t="s">
        <v>909</v>
      </c>
      <c r="B6902" t="s">
        <v>909</v>
      </c>
      <c r="C6902" t="s">
        <v>1855</v>
      </c>
      <c r="D6902" t="s">
        <v>154</v>
      </c>
      <c r="E6902" t="s">
        <v>277</v>
      </c>
      <c r="F6902" t="s">
        <v>2</v>
      </c>
      <c r="G6902" t="s">
        <v>48160</v>
      </c>
      <c r="H6902" t="s">
        <v>20915</v>
      </c>
      <c r="I6902" t="s">
        <v>9841</v>
      </c>
      <c r="J6902" t="s">
        <v>20725</v>
      </c>
      <c r="K6902" t="s">
        <v>1362</v>
      </c>
      <c r="L6902" t="s">
        <v>16626</v>
      </c>
      <c r="M6902" t="s">
        <v>28475</v>
      </c>
    </row>
    <row r="6903" spans="1:13">
      <c r="A6903" t="s">
        <v>909</v>
      </c>
      <c r="B6903" t="s">
        <v>909</v>
      </c>
      <c r="C6903" t="s">
        <v>1855</v>
      </c>
      <c r="D6903" t="s">
        <v>154</v>
      </c>
      <c r="E6903" t="s">
        <v>277</v>
      </c>
      <c r="F6903" t="s">
        <v>4</v>
      </c>
      <c r="G6903" t="s">
        <v>48161</v>
      </c>
      <c r="H6903" t="s">
        <v>20764</v>
      </c>
      <c r="I6903" t="s">
        <v>26632</v>
      </c>
      <c r="J6903" t="s">
        <v>20663</v>
      </c>
      <c r="K6903" t="s">
        <v>48037</v>
      </c>
      <c r="L6903" t="s">
        <v>3363</v>
      </c>
      <c r="M6903" t="s">
        <v>15426</v>
      </c>
    </row>
    <row r="6904" spans="1:13">
      <c r="A6904" t="s">
        <v>909</v>
      </c>
      <c r="B6904" t="s">
        <v>909</v>
      </c>
      <c r="C6904" t="s">
        <v>1855</v>
      </c>
      <c r="D6904" t="s">
        <v>154</v>
      </c>
      <c r="E6904" t="s">
        <v>277</v>
      </c>
      <c r="F6904" t="s">
        <v>11</v>
      </c>
      <c r="G6904" t="s">
        <v>48162</v>
      </c>
      <c r="H6904" t="s">
        <v>20803</v>
      </c>
      <c r="I6904" t="s">
        <v>48034</v>
      </c>
      <c r="J6904" t="s">
        <v>21472</v>
      </c>
      <c r="K6904" t="s">
        <v>372</v>
      </c>
      <c r="L6904" t="s">
        <v>10114</v>
      </c>
      <c r="M6904" t="s">
        <v>40422</v>
      </c>
    </row>
    <row r="6905" spans="1:13">
      <c r="A6905" t="s">
        <v>909</v>
      </c>
      <c r="B6905" t="s">
        <v>909</v>
      </c>
      <c r="C6905" t="s">
        <v>1855</v>
      </c>
      <c r="D6905" t="s">
        <v>154</v>
      </c>
      <c r="E6905" t="s">
        <v>277</v>
      </c>
      <c r="F6905" t="s">
        <v>20</v>
      </c>
      <c r="G6905" t="s">
        <v>48163</v>
      </c>
      <c r="H6905" t="s">
        <v>20725</v>
      </c>
      <c r="I6905" t="s">
        <v>48135</v>
      </c>
      <c r="J6905" t="s">
        <v>20663</v>
      </c>
      <c r="K6905" t="s">
        <v>48037</v>
      </c>
      <c r="L6905" t="s">
        <v>2418</v>
      </c>
      <c r="M6905" t="s">
        <v>9288</v>
      </c>
    </row>
    <row r="6906" spans="1:13">
      <c r="A6906" t="s">
        <v>909</v>
      </c>
      <c r="B6906" t="s">
        <v>909</v>
      </c>
      <c r="C6906" t="s">
        <v>1855</v>
      </c>
      <c r="D6906" t="s">
        <v>154</v>
      </c>
      <c r="E6906" t="s">
        <v>315</v>
      </c>
      <c r="F6906" t="s">
        <v>3</v>
      </c>
      <c r="G6906" t="s">
        <v>48164</v>
      </c>
      <c r="H6906" t="s">
        <v>20829</v>
      </c>
      <c r="I6906" t="s">
        <v>48114</v>
      </c>
      <c r="J6906" t="s">
        <v>20938</v>
      </c>
      <c r="K6906" t="s">
        <v>48040</v>
      </c>
      <c r="L6906" t="s">
        <v>48115</v>
      </c>
      <c r="M6906" t="s">
        <v>48165</v>
      </c>
    </row>
    <row r="6907" spans="1:13">
      <c r="A6907" t="s">
        <v>909</v>
      </c>
      <c r="B6907" t="s">
        <v>909</v>
      </c>
      <c r="C6907" t="s">
        <v>1855</v>
      </c>
      <c r="D6907" t="s">
        <v>154</v>
      </c>
      <c r="E6907" t="s">
        <v>315</v>
      </c>
      <c r="F6907" t="s">
        <v>10</v>
      </c>
      <c r="G6907" t="s">
        <v>48166</v>
      </c>
      <c r="H6907" t="s">
        <v>21075</v>
      </c>
      <c r="I6907" t="s">
        <v>48082</v>
      </c>
      <c r="J6907" t="s">
        <v>21150</v>
      </c>
      <c r="K6907" t="s">
        <v>38213</v>
      </c>
      <c r="L6907" t="s">
        <v>48084</v>
      </c>
      <c r="M6907" t="s">
        <v>48167</v>
      </c>
    </row>
    <row r="6908" spans="1:13">
      <c r="A6908" t="s">
        <v>909</v>
      </c>
      <c r="B6908" t="s">
        <v>909</v>
      </c>
      <c r="C6908" t="s">
        <v>1855</v>
      </c>
      <c r="D6908" t="s">
        <v>154</v>
      </c>
      <c r="E6908" t="s">
        <v>315</v>
      </c>
      <c r="F6908" t="s">
        <v>2</v>
      </c>
      <c r="G6908" t="s">
        <v>48168</v>
      </c>
      <c r="H6908" t="s">
        <v>20932</v>
      </c>
      <c r="I6908" t="s">
        <v>48072</v>
      </c>
      <c r="J6908" t="s">
        <v>20725</v>
      </c>
      <c r="K6908" t="s">
        <v>1362</v>
      </c>
      <c r="L6908" t="s">
        <v>2191</v>
      </c>
      <c r="M6908" t="s">
        <v>48169</v>
      </c>
    </row>
    <row r="6909" spans="1:13">
      <c r="A6909" t="s">
        <v>909</v>
      </c>
      <c r="B6909" t="s">
        <v>909</v>
      </c>
      <c r="C6909" t="s">
        <v>1855</v>
      </c>
      <c r="D6909" t="s">
        <v>154</v>
      </c>
      <c r="E6909" t="s">
        <v>315</v>
      </c>
      <c r="F6909" t="s">
        <v>4</v>
      </c>
      <c r="G6909" t="s">
        <v>48170</v>
      </c>
      <c r="H6909" t="s">
        <v>20745</v>
      </c>
      <c r="I6909" t="s">
        <v>48036</v>
      </c>
      <c r="J6909" t="s">
        <v>20684</v>
      </c>
      <c r="K6909" t="s">
        <v>4721</v>
      </c>
      <c r="L6909" t="s">
        <v>2492</v>
      </c>
      <c r="M6909" t="s">
        <v>4667</v>
      </c>
    </row>
    <row r="6910" spans="1:13">
      <c r="A6910" t="s">
        <v>909</v>
      </c>
      <c r="B6910" t="s">
        <v>909</v>
      </c>
      <c r="C6910" t="s">
        <v>1855</v>
      </c>
      <c r="D6910" t="s">
        <v>154</v>
      </c>
      <c r="E6910" t="s">
        <v>315</v>
      </c>
      <c r="F6910" t="s">
        <v>11</v>
      </c>
      <c r="G6910" t="s">
        <v>48171</v>
      </c>
      <c r="H6910" t="s">
        <v>20725</v>
      </c>
      <c r="I6910" t="s">
        <v>48135</v>
      </c>
      <c r="J6910" t="s">
        <v>21472</v>
      </c>
      <c r="K6910" t="s">
        <v>372</v>
      </c>
      <c r="L6910" t="s">
        <v>4730</v>
      </c>
      <c r="M6910" t="s">
        <v>48172</v>
      </c>
    </row>
    <row r="6911" spans="1:13">
      <c r="A6911" t="s">
        <v>909</v>
      </c>
      <c r="B6911" t="s">
        <v>909</v>
      </c>
      <c r="C6911" t="s">
        <v>1855</v>
      </c>
      <c r="D6911" t="s">
        <v>154</v>
      </c>
      <c r="E6911" t="s">
        <v>315</v>
      </c>
      <c r="F6911" t="s">
        <v>20</v>
      </c>
      <c r="G6911" t="s">
        <v>48173</v>
      </c>
      <c r="H6911" t="s">
        <v>20684</v>
      </c>
      <c r="I6911" t="s">
        <v>48054</v>
      </c>
      <c r="J6911" t="s">
        <v>21472</v>
      </c>
      <c r="K6911" t="s">
        <v>372</v>
      </c>
      <c r="L6911" t="s">
        <v>3129</v>
      </c>
      <c r="M6911" t="s">
        <v>9316</v>
      </c>
    </row>
    <row r="6912" spans="1:13">
      <c r="A6912" t="s">
        <v>909</v>
      </c>
      <c r="B6912" t="s">
        <v>909</v>
      </c>
      <c r="C6912" t="s">
        <v>1855</v>
      </c>
      <c r="D6912" t="s">
        <v>154</v>
      </c>
      <c r="E6912" t="s">
        <v>323</v>
      </c>
      <c r="F6912" t="s">
        <v>3</v>
      </c>
      <c r="G6912" t="s">
        <v>48174</v>
      </c>
      <c r="H6912" t="s">
        <v>21113</v>
      </c>
      <c r="I6912" t="s">
        <v>48175</v>
      </c>
      <c r="J6912" t="s">
        <v>20938</v>
      </c>
      <c r="K6912" t="s">
        <v>48040</v>
      </c>
      <c r="L6912" t="s">
        <v>48176</v>
      </c>
      <c r="M6912" t="s">
        <v>43934</v>
      </c>
    </row>
    <row r="6913" spans="1:13">
      <c r="A6913" t="s">
        <v>909</v>
      </c>
      <c r="B6913" t="s">
        <v>909</v>
      </c>
      <c r="C6913" t="s">
        <v>1855</v>
      </c>
      <c r="D6913" t="s">
        <v>154</v>
      </c>
      <c r="E6913" t="s">
        <v>323</v>
      </c>
      <c r="F6913" t="s">
        <v>10</v>
      </c>
      <c r="G6913" t="s">
        <v>48177</v>
      </c>
      <c r="H6913" t="s">
        <v>21031</v>
      </c>
      <c r="I6913" t="s">
        <v>15769</v>
      </c>
      <c r="J6913" t="s">
        <v>20915</v>
      </c>
      <c r="K6913" t="s">
        <v>31188</v>
      </c>
      <c r="L6913" t="s">
        <v>48178</v>
      </c>
      <c r="M6913" t="s">
        <v>24919</v>
      </c>
    </row>
    <row r="6914" spans="1:13">
      <c r="A6914" t="s">
        <v>909</v>
      </c>
      <c r="B6914" t="s">
        <v>909</v>
      </c>
      <c r="C6914" t="s">
        <v>1855</v>
      </c>
      <c r="D6914" t="s">
        <v>154</v>
      </c>
      <c r="E6914" t="s">
        <v>323</v>
      </c>
      <c r="F6914" t="s">
        <v>2</v>
      </c>
      <c r="G6914" t="s">
        <v>48179</v>
      </c>
      <c r="H6914" t="s">
        <v>20745</v>
      </c>
      <c r="I6914" t="s">
        <v>48036</v>
      </c>
      <c r="J6914" t="s">
        <v>20684</v>
      </c>
      <c r="K6914" t="s">
        <v>4721</v>
      </c>
      <c r="L6914" t="s">
        <v>47152</v>
      </c>
      <c r="M6914" t="s">
        <v>14808</v>
      </c>
    </row>
    <row r="6915" spans="1:13">
      <c r="A6915" t="s">
        <v>909</v>
      </c>
      <c r="B6915" t="s">
        <v>909</v>
      </c>
      <c r="C6915" t="s">
        <v>1855</v>
      </c>
      <c r="D6915" t="s">
        <v>154</v>
      </c>
      <c r="E6915" t="s">
        <v>323</v>
      </c>
      <c r="F6915" t="s">
        <v>4</v>
      </c>
      <c r="G6915" t="s">
        <v>48180</v>
      </c>
      <c r="H6915" t="s">
        <v>20684</v>
      </c>
      <c r="I6915" t="s">
        <v>48054</v>
      </c>
      <c r="J6915" t="s">
        <v>21472</v>
      </c>
      <c r="K6915" t="s">
        <v>372</v>
      </c>
      <c r="L6915" t="s">
        <v>4481</v>
      </c>
      <c r="M6915" t="s">
        <v>1345</v>
      </c>
    </row>
    <row r="6916" spans="1:13">
      <c r="A6916" t="s">
        <v>909</v>
      </c>
      <c r="B6916" t="s">
        <v>909</v>
      </c>
      <c r="C6916" t="s">
        <v>1855</v>
      </c>
      <c r="D6916" t="s">
        <v>154</v>
      </c>
      <c r="E6916" t="s">
        <v>323</v>
      </c>
      <c r="F6916" t="s">
        <v>11</v>
      </c>
      <c r="G6916" t="s">
        <v>48181</v>
      </c>
      <c r="H6916" t="s">
        <v>20803</v>
      </c>
      <c r="I6916" t="s">
        <v>48034</v>
      </c>
      <c r="J6916" t="s">
        <v>20684</v>
      </c>
      <c r="K6916" t="s">
        <v>4721</v>
      </c>
      <c r="L6916" t="s">
        <v>10114</v>
      </c>
      <c r="M6916" t="s">
        <v>429</v>
      </c>
    </row>
    <row r="6917" spans="1:13">
      <c r="A6917" t="s">
        <v>909</v>
      </c>
      <c r="B6917" t="s">
        <v>909</v>
      </c>
      <c r="C6917" t="s">
        <v>1855</v>
      </c>
      <c r="D6917" t="s">
        <v>154</v>
      </c>
      <c r="E6917" t="s">
        <v>323</v>
      </c>
      <c r="F6917" t="s">
        <v>20</v>
      </c>
      <c r="G6917" t="s">
        <v>48182</v>
      </c>
      <c r="H6917" t="s">
        <v>20663</v>
      </c>
      <c r="I6917" t="s">
        <v>48067</v>
      </c>
      <c r="J6917" t="s">
        <v>21472</v>
      </c>
      <c r="K6917" t="s">
        <v>372</v>
      </c>
      <c r="L6917" t="s">
        <v>3523</v>
      </c>
      <c r="M6917" t="s">
        <v>11711</v>
      </c>
    </row>
    <row r="6918" spans="1:13">
      <c r="A6918" t="s">
        <v>909</v>
      </c>
      <c r="B6918" t="s">
        <v>909</v>
      </c>
      <c r="C6918" t="s">
        <v>1855</v>
      </c>
      <c r="D6918" t="s">
        <v>154</v>
      </c>
      <c r="E6918" t="s">
        <v>331</v>
      </c>
      <c r="F6918" t="s">
        <v>3</v>
      </c>
      <c r="G6918" t="s">
        <v>48183</v>
      </c>
      <c r="H6918" t="s">
        <v>21116</v>
      </c>
      <c r="I6918" t="s">
        <v>15782</v>
      </c>
      <c r="J6918" t="s">
        <v>20950</v>
      </c>
      <c r="K6918" t="s">
        <v>26340</v>
      </c>
      <c r="L6918" t="s">
        <v>48099</v>
      </c>
      <c r="M6918" t="s">
        <v>29125</v>
      </c>
    </row>
    <row r="6919" spans="1:13">
      <c r="A6919" t="s">
        <v>909</v>
      </c>
      <c r="B6919" t="s">
        <v>909</v>
      </c>
      <c r="C6919" t="s">
        <v>1855</v>
      </c>
      <c r="D6919" t="s">
        <v>154</v>
      </c>
      <c r="E6919" t="s">
        <v>331</v>
      </c>
      <c r="F6919" t="s">
        <v>10</v>
      </c>
      <c r="G6919" t="s">
        <v>48184</v>
      </c>
      <c r="H6919" t="s">
        <v>20967</v>
      </c>
      <c r="I6919" t="s">
        <v>26628</v>
      </c>
      <c r="J6919" t="s">
        <v>20803</v>
      </c>
      <c r="K6919" t="s">
        <v>1269</v>
      </c>
      <c r="L6919" t="s">
        <v>48185</v>
      </c>
      <c r="M6919" t="s">
        <v>27481</v>
      </c>
    </row>
    <row r="6920" spans="1:13">
      <c r="A6920" t="s">
        <v>909</v>
      </c>
      <c r="B6920" t="s">
        <v>909</v>
      </c>
      <c r="C6920" t="s">
        <v>1855</v>
      </c>
      <c r="D6920" t="s">
        <v>154</v>
      </c>
      <c r="E6920" t="s">
        <v>331</v>
      </c>
      <c r="F6920" t="s">
        <v>2</v>
      </c>
      <c r="G6920" t="s">
        <v>48186</v>
      </c>
      <c r="H6920" t="s">
        <v>20745</v>
      </c>
      <c r="I6920" t="s">
        <v>48036</v>
      </c>
      <c r="J6920" t="s">
        <v>20684</v>
      </c>
      <c r="K6920" t="s">
        <v>4721</v>
      </c>
      <c r="L6920" t="s">
        <v>47152</v>
      </c>
      <c r="M6920" t="s">
        <v>10800</v>
      </c>
    </row>
    <row r="6921" spans="1:13">
      <c r="A6921" t="s">
        <v>909</v>
      </c>
      <c r="B6921" t="s">
        <v>909</v>
      </c>
      <c r="C6921" t="s">
        <v>1855</v>
      </c>
      <c r="D6921" t="s">
        <v>154</v>
      </c>
      <c r="E6921" t="s">
        <v>331</v>
      </c>
      <c r="F6921" t="s">
        <v>4</v>
      </c>
      <c r="G6921" t="s">
        <v>48187</v>
      </c>
      <c r="H6921" t="s">
        <v>20705</v>
      </c>
      <c r="I6921" t="s">
        <v>48049</v>
      </c>
      <c r="J6921" t="s">
        <v>20684</v>
      </c>
      <c r="K6921" t="s">
        <v>4721</v>
      </c>
      <c r="L6921" t="s">
        <v>5283</v>
      </c>
      <c r="M6921" t="s">
        <v>11931</v>
      </c>
    </row>
    <row r="6922" spans="1:13">
      <c r="A6922" t="s">
        <v>909</v>
      </c>
      <c r="B6922" t="s">
        <v>909</v>
      </c>
      <c r="C6922" t="s">
        <v>1855</v>
      </c>
      <c r="D6922" t="s">
        <v>154</v>
      </c>
      <c r="E6922" t="s">
        <v>331</v>
      </c>
      <c r="F6922" t="s">
        <v>11</v>
      </c>
      <c r="G6922" t="s">
        <v>48188</v>
      </c>
      <c r="H6922" t="s">
        <v>20705</v>
      </c>
      <c r="I6922" t="s">
        <v>48049</v>
      </c>
      <c r="J6922" t="s">
        <v>20663</v>
      </c>
      <c r="K6922" t="s">
        <v>48037</v>
      </c>
      <c r="L6922" t="s">
        <v>5078</v>
      </c>
      <c r="M6922" t="s">
        <v>11931</v>
      </c>
    </row>
    <row r="6923" spans="1:13">
      <c r="A6923" t="s">
        <v>909</v>
      </c>
      <c r="B6923" t="s">
        <v>909</v>
      </c>
      <c r="C6923" t="s">
        <v>1855</v>
      </c>
      <c r="D6923" t="s">
        <v>154</v>
      </c>
      <c r="E6923" t="s">
        <v>331</v>
      </c>
      <c r="F6923" t="s">
        <v>20</v>
      </c>
      <c r="G6923" t="s">
        <v>48189</v>
      </c>
      <c r="H6923" t="s">
        <v>20725</v>
      </c>
      <c r="I6923" t="s">
        <v>48135</v>
      </c>
      <c r="J6923" t="s">
        <v>20663</v>
      </c>
      <c r="K6923" t="s">
        <v>48037</v>
      </c>
      <c r="L6923" t="s">
        <v>2418</v>
      </c>
      <c r="M6923" t="s">
        <v>946</v>
      </c>
    </row>
    <row r="6924" spans="1:13">
      <c r="A6924" t="s">
        <v>909</v>
      </c>
      <c r="B6924" t="s">
        <v>909</v>
      </c>
      <c r="C6924" t="s">
        <v>1855</v>
      </c>
      <c r="D6924" t="s">
        <v>155</v>
      </c>
      <c r="E6924" t="s">
        <v>339</v>
      </c>
      <c r="F6924" t="s">
        <v>3</v>
      </c>
      <c r="G6924" t="s">
        <v>48190</v>
      </c>
      <c r="H6924" t="s">
        <v>21075</v>
      </c>
      <c r="I6924" t="s">
        <v>48082</v>
      </c>
      <c r="J6924" t="s">
        <v>21085</v>
      </c>
      <c r="K6924" t="s">
        <v>48044</v>
      </c>
      <c r="L6924" t="s">
        <v>48191</v>
      </c>
      <c r="M6924" t="s">
        <v>48192</v>
      </c>
    </row>
    <row r="6925" spans="1:13">
      <c r="A6925" t="s">
        <v>909</v>
      </c>
      <c r="B6925" t="s">
        <v>909</v>
      </c>
      <c r="C6925" t="s">
        <v>1855</v>
      </c>
      <c r="D6925" t="s">
        <v>155</v>
      </c>
      <c r="E6925" t="s">
        <v>339</v>
      </c>
      <c r="F6925" t="s">
        <v>10</v>
      </c>
      <c r="G6925" t="s">
        <v>48193</v>
      </c>
      <c r="H6925" t="s">
        <v>21392</v>
      </c>
      <c r="I6925" t="s">
        <v>48025</v>
      </c>
      <c r="J6925" t="s">
        <v>21020</v>
      </c>
      <c r="K6925" t="s">
        <v>48194</v>
      </c>
      <c r="L6925" t="s">
        <v>48026</v>
      </c>
      <c r="M6925" t="s">
        <v>34729</v>
      </c>
    </row>
    <row r="6926" spans="1:13">
      <c r="A6926" t="s">
        <v>909</v>
      </c>
      <c r="B6926" t="s">
        <v>909</v>
      </c>
      <c r="C6926" t="s">
        <v>1855</v>
      </c>
      <c r="D6926" t="s">
        <v>155</v>
      </c>
      <c r="E6926" t="s">
        <v>339</v>
      </c>
      <c r="F6926" t="s">
        <v>2</v>
      </c>
      <c r="G6926" t="s">
        <v>48195</v>
      </c>
      <c r="H6926" t="s">
        <v>20974</v>
      </c>
      <c r="I6926" t="s">
        <v>48069</v>
      </c>
      <c r="J6926" t="s">
        <v>20803</v>
      </c>
      <c r="K6926" t="s">
        <v>1269</v>
      </c>
      <c r="L6926" t="s">
        <v>16643</v>
      </c>
      <c r="M6926" t="s">
        <v>44604</v>
      </c>
    </row>
    <row r="6927" spans="1:13">
      <c r="A6927" t="s">
        <v>909</v>
      </c>
      <c r="B6927" t="s">
        <v>909</v>
      </c>
      <c r="C6927" t="s">
        <v>1855</v>
      </c>
      <c r="D6927" t="s">
        <v>155</v>
      </c>
      <c r="E6927" t="s">
        <v>339</v>
      </c>
      <c r="F6927" t="s">
        <v>4</v>
      </c>
      <c r="G6927" t="s">
        <v>48196</v>
      </c>
      <c r="H6927" t="s">
        <v>20860</v>
      </c>
      <c r="I6927" t="s">
        <v>26563</v>
      </c>
      <c r="J6927" t="s">
        <v>20705</v>
      </c>
      <c r="K6927" t="s">
        <v>48047</v>
      </c>
      <c r="L6927" t="s">
        <v>4333</v>
      </c>
      <c r="M6927" t="s">
        <v>30383</v>
      </c>
    </row>
    <row r="6928" spans="1:13">
      <c r="A6928" t="s">
        <v>909</v>
      </c>
      <c r="B6928" t="s">
        <v>909</v>
      </c>
      <c r="C6928" t="s">
        <v>1855</v>
      </c>
      <c r="D6928" t="s">
        <v>155</v>
      </c>
      <c r="E6928" t="s">
        <v>339</v>
      </c>
      <c r="F6928" t="s">
        <v>11</v>
      </c>
      <c r="G6928" t="s">
        <v>48197</v>
      </c>
      <c r="H6928" t="s">
        <v>20841</v>
      </c>
      <c r="I6928" t="s">
        <v>48032</v>
      </c>
      <c r="J6928" t="s">
        <v>21472</v>
      </c>
      <c r="K6928" t="s">
        <v>372</v>
      </c>
      <c r="L6928" t="s">
        <v>4689</v>
      </c>
      <c r="M6928" t="s">
        <v>48198</v>
      </c>
    </row>
    <row r="6929" spans="1:13">
      <c r="A6929" t="s">
        <v>909</v>
      </c>
      <c r="B6929" t="s">
        <v>909</v>
      </c>
      <c r="C6929" t="s">
        <v>1855</v>
      </c>
      <c r="D6929" t="s">
        <v>155</v>
      </c>
      <c r="E6929" t="s">
        <v>339</v>
      </c>
      <c r="F6929" t="s">
        <v>20</v>
      </c>
      <c r="G6929" t="s">
        <v>48199</v>
      </c>
      <c r="H6929" t="s">
        <v>20745</v>
      </c>
      <c r="I6929" t="s">
        <v>48036</v>
      </c>
      <c r="J6929" t="s">
        <v>20663</v>
      </c>
      <c r="K6929" t="s">
        <v>48037</v>
      </c>
      <c r="L6929" t="s">
        <v>3804</v>
      </c>
      <c r="M6929" t="s">
        <v>48200</v>
      </c>
    </row>
    <row r="6930" spans="1:13">
      <c r="A6930" t="s">
        <v>909</v>
      </c>
      <c r="B6930" t="s">
        <v>909</v>
      </c>
      <c r="C6930" t="s">
        <v>1855</v>
      </c>
      <c r="D6930" t="s">
        <v>155</v>
      </c>
      <c r="E6930" t="s">
        <v>347</v>
      </c>
      <c r="F6930" t="s">
        <v>3</v>
      </c>
      <c r="G6930" t="s">
        <v>48201</v>
      </c>
      <c r="H6930" t="s">
        <v>21113</v>
      </c>
      <c r="I6930" t="s">
        <v>48175</v>
      </c>
      <c r="J6930" t="s">
        <v>20950</v>
      </c>
      <c r="K6930" t="s">
        <v>26340</v>
      </c>
      <c r="L6930" t="s">
        <v>48176</v>
      </c>
      <c r="M6930" t="s">
        <v>48202</v>
      </c>
    </row>
    <row r="6931" spans="1:13">
      <c r="A6931" t="s">
        <v>909</v>
      </c>
      <c r="B6931" t="s">
        <v>909</v>
      </c>
      <c r="C6931" t="s">
        <v>1855</v>
      </c>
      <c r="D6931" t="s">
        <v>155</v>
      </c>
      <c r="E6931" t="s">
        <v>347</v>
      </c>
      <c r="F6931" t="s">
        <v>10</v>
      </c>
      <c r="G6931" t="s">
        <v>48203</v>
      </c>
      <c r="H6931" t="s">
        <v>21019</v>
      </c>
      <c r="I6931" t="s">
        <v>48150</v>
      </c>
      <c r="J6931" t="s">
        <v>20932</v>
      </c>
      <c r="K6931" t="s">
        <v>48152</v>
      </c>
      <c r="L6931" t="s">
        <v>48204</v>
      </c>
      <c r="M6931" t="s">
        <v>25639</v>
      </c>
    </row>
    <row r="6932" spans="1:13">
      <c r="A6932" t="s">
        <v>909</v>
      </c>
      <c r="B6932" t="s">
        <v>909</v>
      </c>
      <c r="C6932" t="s">
        <v>1855</v>
      </c>
      <c r="D6932" t="s">
        <v>155</v>
      </c>
      <c r="E6932" t="s">
        <v>347</v>
      </c>
      <c r="F6932" t="s">
        <v>2</v>
      </c>
      <c r="G6932" t="s">
        <v>48205</v>
      </c>
      <c r="H6932" t="s">
        <v>20860</v>
      </c>
      <c r="I6932" t="s">
        <v>26563</v>
      </c>
      <c r="J6932" t="s">
        <v>20684</v>
      </c>
      <c r="K6932" t="s">
        <v>4721</v>
      </c>
      <c r="L6932" t="s">
        <v>48206</v>
      </c>
      <c r="M6932" t="s">
        <v>14376</v>
      </c>
    </row>
    <row r="6933" spans="1:13">
      <c r="A6933" t="s">
        <v>909</v>
      </c>
      <c r="B6933" t="s">
        <v>909</v>
      </c>
      <c r="C6933" t="s">
        <v>1855</v>
      </c>
      <c r="D6933" t="s">
        <v>155</v>
      </c>
      <c r="E6933" t="s">
        <v>347</v>
      </c>
      <c r="F6933" t="s">
        <v>4</v>
      </c>
      <c r="G6933" t="s">
        <v>48207</v>
      </c>
      <c r="H6933" t="s">
        <v>20663</v>
      </c>
      <c r="I6933" t="s">
        <v>48067</v>
      </c>
      <c r="J6933" t="s">
        <v>20663</v>
      </c>
      <c r="K6933" t="s">
        <v>48037</v>
      </c>
      <c r="L6933" t="s">
        <v>9111</v>
      </c>
      <c r="M6933" t="s">
        <v>14399</v>
      </c>
    </row>
    <row r="6934" spans="1:13">
      <c r="A6934" t="s">
        <v>909</v>
      </c>
      <c r="B6934" t="s">
        <v>909</v>
      </c>
      <c r="C6934" t="s">
        <v>1855</v>
      </c>
      <c r="D6934" t="s">
        <v>155</v>
      </c>
      <c r="E6934" t="s">
        <v>347</v>
      </c>
      <c r="F6934" t="s">
        <v>11</v>
      </c>
      <c r="G6934" t="s">
        <v>48208</v>
      </c>
      <c r="H6934" t="s">
        <v>20745</v>
      </c>
      <c r="I6934" t="s">
        <v>48036</v>
      </c>
      <c r="J6934" t="s">
        <v>21472</v>
      </c>
      <c r="K6934" t="s">
        <v>372</v>
      </c>
      <c r="L6934" t="s">
        <v>4797</v>
      </c>
      <c r="M6934" t="s">
        <v>25651</v>
      </c>
    </row>
    <row r="6935" spans="1:13">
      <c r="A6935" t="s">
        <v>909</v>
      </c>
      <c r="B6935" t="s">
        <v>909</v>
      </c>
      <c r="C6935" t="s">
        <v>1855</v>
      </c>
      <c r="D6935" t="s">
        <v>155</v>
      </c>
      <c r="E6935" t="s">
        <v>347</v>
      </c>
      <c r="F6935" t="s">
        <v>20</v>
      </c>
      <c r="G6935" t="s">
        <v>48209</v>
      </c>
      <c r="H6935" t="s">
        <v>20705</v>
      </c>
      <c r="I6935" t="s">
        <v>48049</v>
      </c>
      <c r="J6935" t="s">
        <v>20663</v>
      </c>
      <c r="K6935" t="s">
        <v>48037</v>
      </c>
      <c r="L6935" t="s">
        <v>5802</v>
      </c>
      <c r="M6935" t="s">
        <v>14404</v>
      </c>
    </row>
    <row r="6936" spans="1:13">
      <c r="A6936" t="s">
        <v>909</v>
      </c>
      <c r="B6936" t="s">
        <v>909</v>
      </c>
      <c r="C6936" t="s">
        <v>1855</v>
      </c>
      <c r="D6936" t="s">
        <v>155</v>
      </c>
      <c r="E6936" t="s">
        <v>230</v>
      </c>
      <c r="F6936" t="s">
        <v>3</v>
      </c>
      <c r="G6936" t="s">
        <v>48210</v>
      </c>
      <c r="H6936" t="s">
        <v>21162</v>
      </c>
      <c r="I6936" t="s">
        <v>48127</v>
      </c>
      <c r="J6936" t="s">
        <v>20939</v>
      </c>
      <c r="K6936" t="s">
        <v>30128</v>
      </c>
      <c r="L6936" t="s">
        <v>48129</v>
      </c>
      <c r="M6936" t="s">
        <v>48139</v>
      </c>
    </row>
    <row r="6937" spans="1:13">
      <c r="A6937" t="s">
        <v>909</v>
      </c>
      <c r="B6937" t="s">
        <v>909</v>
      </c>
      <c r="C6937" t="s">
        <v>1855</v>
      </c>
      <c r="D6937" t="s">
        <v>155</v>
      </c>
      <c r="E6937" t="s">
        <v>230</v>
      </c>
      <c r="F6937" t="s">
        <v>10</v>
      </c>
      <c r="G6937" t="s">
        <v>48211</v>
      </c>
      <c r="H6937" t="s">
        <v>21021</v>
      </c>
      <c r="I6937" t="s">
        <v>15730</v>
      </c>
      <c r="J6937" t="s">
        <v>20938</v>
      </c>
      <c r="K6937" t="s">
        <v>48040</v>
      </c>
      <c r="L6937" t="s">
        <v>48212</v>
      </c>
      <c r="M6937" t="s">
        <v>48213</v>
      </c>
    </row>
    <row r="6938" spans="1:13">
      <c r="A6938" t="s">
        <v>909</v>
      </c>
      <c r="B6938" t="s">
        <v>909</v>
      </c>
      <c r="C6938" t="s">
        <v>1855</v>
      </c>
      <c r="D6938" t="s">
        <v>155</v>
      </c>
      <c r="E6938" t="s">
        <v>230</v>
      </c>
      <c r="F6938" t="s">
        <v>2</v>
      </c>
      <c r="G6938" t="s">
        <v>48214</v>
      </c>
      <c r="H6938" t="s">
        <v>20803</v>
      </c>
      <c r="I6938" t="s">
        <v>48034</v>
      </c>
      <c r="J6938" t="s">
        <v>20684</v>
      </c>
      <c r="K6938" t="s">
        <v>4721</v>
      </c>
      <c r="L6938" t="s">
        <v>4755</v>
      </c>
      <c r="M6938" t="s">
        <v>7691</v>
      </c>
    </row>
    <row r="6939" spans="1:13">
      <c r="A6939" t="s">
        <v>909</v>
      </c>
      <c r="B6939" t="s">
        <v>909</v>
      </c>
      <c r="C6939" t="s">
        <v>1855</v>
      </c>
      <c r="D6939" t="s">
        <v>155</v>
      </c>
      <c r="E6939" t="s">
        <v>230</v>
      </c>
      <c r="F6939" t="s">
        <v>4</v>
      </c>
      <c r="G6939" t="s">
        <v>48215</v>
      </c>
      <c r="H6939" t="s">
        <v>20705</v>
      </c>
      <c r="I6939" t="s">
        <v>48049</v>
      </c>
      <c r="J6939" t="s">
        <v>21472</v>
      </c>
      <c r="K6939" t="s">
        <v>372</v>
      </c>
      <c r="L6939" t="s">
        <v>5283</v>
      </c>
      <c r="M6939" t="s">
        <v>13678</v>
      </c>
    </row>
    <row r="6940" spans="1:13">
      <c r="A6940" t="s">
        <v>909</v>
      </c>
      <c r="B6940" t="s">
        <v>909</v>
      </c>
      <c r="C6940" t="s">
        <v>1855</v>
      </c>
      <c r="D6940" t="s">
        <v>155</v>
      </c>
      <c r="E6940" t="s">
        <v>230</v>
      </c>
      <c r="F6940" t="s">
        <v>11</v>
      </c>
      <c r="G6940" t="s">
        <v>48216</v>
      </c>
      <c r="H6940" t="s">
        <v>20764</v>
      </c>
      <c r="I6940" t="s">
        <v>26632</v>
      </c>
      <c r="J6940" t="s">
        <v>20684</v>
      </c>
      <c r="K6940" t="s">
        <v>4721</v>
      </c>
      <c r="L6940" t="s">
        <v>1245</v>
      </c>
      <c r="M6940" t="s">
        <v>7702</v>
      </c>
    </row>
    <row r="6941" spans="1:13">
      <c r="A6941" t="s">
        <v>909</v>
      </c>
      <c r="B6941" t="s">
        <v>909</v>
      </c>
      <c r="C6941" t="s">
        <v>1855</v>
      </c>
      <c r="D6941" t="s">
        <v>155</v>
      </c>
      <c r="E6941" t="s">
        <v>300</v>
      </c>
      <c r="F6941" t="s">
        <v>3</v>
      </c>
      <c r="G6941" t="s">
        <v>48217</v>
      </c>
      <c r="H6941" t="s">
        <v>20938</v>
      </c>
      <c r="I6941" t="s">
        <v>26585</v>
      </c>
      <c r="J6941" t="s">
        <v>20879</v>
      </c>
      <c r="K6941" t="s">
        <v>970</v>
      </c>
      <c r="L6941" t="s">
        <v>48218</v>
      </c>
      <c r="M6941" t="s">
        <v>373</v>
      </c>
    </row>
    <row r="6942" spans="1:13">
      <c r="A6942" t="s">
        <v>909</v>
      </c>
      <c r="B6942" t="s">
        <v>909</v>
      </c>
      <c r="C6942" t="s">
        <v>1855</v>
      </c>
      <c r="D6942" t="s">
        <v>155</v>
      </c>
      <c r="E6942" t="s">
        <v>300</v>
      </c>
      <c r="F6942" t="s">
        <v>10</v>
      </c>
      <c r="G6942" t="s">
        <v>48219</v>
      </c>
      <c r="H6942" t="s">
        <v>20897</v>
      </c>
      <c r="I6942" t="s">
        <v>26580</v>
      </c>
      <c r="J6942" t="s">
        <v>20803</v>
      </c>
      <c r="K6942" t="s">
        <v>1269</v>
      </c>
      <c r="L6942" t="s">
        <v>48220</v>
      </c>
      <c r="M6942" t="s">
        <v>24862</v>
      </c>
    </row>
    <row r="6943" spans="1:13">
      <c r="A6943" t="s">
        <v>909</v>
      </c>
      <c r="B6943" t="s">
        <v>909</v>
      </c>
      <c r="C6943" t="s">
        <v>1855</v>
      </c>
      <c r="D6943" t="s">
        <v>155</v>
      </c>
      <c r="E6943" t="s">
        <v>300</v>
      </c>
      <c r="F6943" t="s">
        <v>4</v>
      </c>
      <c r="G6943" t="s">
        <v>48221</v>
      </c>
      <c r="H6943" t="s">
        <v>20663</v>
      </c>
      <c r="I6943" t="s">
        <v>48067</v>
      </c>
      <c r="J6943" t="s">
        <v>20663</v>
      </c>
      <c r="K6943" t="s">
        <v>48037</v>
      </c>
      <c r="L6943" t="s">
        <v>9111</v>
      </c>
      <c r="M6943" t="s">
        <v>1059</v>
      </c>
    </row>
    <row r="6944" spans="1:13">
      <c r="A6944" t="s">
        <v>909</v>
      </c>
      <c r="B6944" t="s">
        <v>909</v>
      </c>
      <c r="C6944" t="s">
        <v>1855</v>
      </c>
      <c r="D6944" t="s">
        <v>155</v>
      </c>
      <c r="E6944" t="s">
        <v>300</v>
      </c>
      <c r="F6944" t="s">
        <v>11</v>
      </c>
      <c r="G6944" t="s">
        <v>48222</v>
      </c>
      <c r="H6944" t="s">
        <v>20684</v>
      </c>
      <c r="I6944" t="s">
        <v>48054</v>
      </c>
      <c r="J6944" t="s">
        <v>20663</v>
      </c>
      <c r="K6944" t="s">
        <v>48037</v>
      </c>
      <c r="L6944" t="s">
        <v>18414</v>
      </c>
      <c r="M6944" t="s">
        <v>9981</v>
      </c>
    </row>
    <row r="6945" spans="1:13">
      <c r="A6945" t="s">
        <v>909</v>
      </c>
      <c r="B6945" t="s">
        <v>909</v>
      </c>
      <c r="C6945" t="s">
        <v>1855</v>
      </c>
      <c r="D6945" t="s">
        <v>155</v>
      </c>
      <c r="E6945" t="s">
        <v>300</v>
      </c>
      <c r="F6945" t="s">
        <v>20</v>
      </c>
      <c r="G6945" t="s">
        <v>48223</v>
      </c>
      <c r="H6945" t="s">
        <v>20705</v>
      </c>
      <c r="I6945" t="s">
        <v>48049</v>
      </c>
      <c r="J6945" t="s">
        <v>21472</v>
      </c>
      <c r="K6945" t="s">
        <v>372</v>
      </c>
      <c r="L6945" t="s">
        <v>5802</v>
      </c>
      <c r="M6945" t="s">
        <v>12183</v>
      </c>
    </row>
    <row r="6946" spans="1:13">
      <c r="A6946" t="s">
        <v>909</v>
      </c>
      <c r="B6946" t="s">
        <v>909</v>
      </c>
      <c r="C6946" t="s">
        <v>1855</v>
      </c>
      <c r="D6946" t="s">
        <v>161</v>
      </c>
      <c r="E6946" t="s">
        <v>690</v>
      </c>
      <c r="F6946" t="s">
        <v>3</v>
      </c>
      <c r="G6946" t="s">
        <v>48224</v>
      </c>
      <c r="H6946" t="s">
        <v>20879</v>
      </c>
      <c r="I6946" t="s">
        <v>11138</v>
      </c>
      <c r="J6946" t="s">
        <v>20822</v>
      </c>
      <c r="K6946" t="s">
        <v>26485</v>
      </c>
      <c r="L6946" t="s">
        <v>2828</v>
      </c>
      <c r="M6946" t="s">
        <v>29191</v>
      </c>
    </row>
    <row r="6947" spans="1:13">
      <c r="A6947" t="s">
        <v>909</v>
      </c>
      <c r="B6947" t="s">
        <v>909</v>
      </c>
      <c r="C6947" t="s">
        <v>1855</v>
      </c>
      <c r="D6947" t="s">
        <v>161</v>
      </c>
      <c r="E6947" t="s">
        <v>690</v>
      </c>
      <c r="F6947" t="s">
        <v>10</v>
      </c>
      <c r="G6947" t="s">
        <v>48225</v>
      </c>
      <c r="H6947" t="s">
        <v>20897</v>
      </c>
      <c r="I6947" t="s">
        <v>46493</v>
      </c>
      <c r="J6947" t="s">
        <v>20803</v>
      </c>
      <c r="K6947" t="s">
        <v>26314</v>
      </c>
      <c r="L6947" t="s">
        <v>48226</v>
      </c>
      <c r="M6947" t="s">
        <v>24862</v>
      </c>
    </row>
    <row r="6948" spans="1:13">
      <c r="A6948" t="s">
        <v>909</v>
      </c>
      <c r="B6948" t="s">
        <v>909</v>
      </c>
      <c r="C6948" t="s">
        <v>1855</v>
      </c>
      <c r="D6948" t="s">
        <v>161</v>
      </c>
      <c r="E6948" t="s">
        <v>690</v>
      </c>
      <c r="F6948" t="s">
        <v>2</v>
      </c>
      <c r="G6948" t="s">
        <v>48227</v>
      </c>
      <c r="H6948" t="s">
        <v>20705</v>
      </c>
      <c r="I6948" t="s">
        <v>46489</v>
      </c>
      <c r="J6948" t="s">
        <v>21472</v>
      </c>
      <c r="K6948" t="s">
        <v>372</v>
      </c>
      <c r="L6948" t="s">
        <v>375</v>
      </c>
      <c r="M6948" t="s">
        <v>12183</v>
      </c>
    </row>
    <row r="6949" spans="1:13">
      <c r="A6949" t="s">
        <v>909</v>
      </c>
      <c r="B6949" t="s">
        <v>909</v>
      </c>
      <c r="C6949" t="s">
        <v>1855</v>
      </c>
      <c r="D6949" t="s">
        <v>161</v>
      </c>
      <c r="E6949" t="s">
        <v>690</v>
      </c>
      <c r="F6949" t="s">
        <v>4</v>
      </c>
      <c r="G6949" t="s">
        <v>48228</v>
      </c>
      <c r="H6949" t="s">
        <v>20725</v>
      </c>
      <c r="I6949" t="s">
        <v>11145</v>
      </c>
      <c r="J6949" t="s">
        <v>20684</v>
      </c>
      <c r="K6949" t="s">
        <v>10168</v>
      </c>
      <c r="L6949" t="s">
        <v>2315</v>
      </c>
      <c r="M6949" t="s">
        <v>774</v>
      </c>
    </row>
    <row r="6950" spans="1:13">
      <c r="A6950" t="s">
        <v>909</v>
      </c>
      <c r="B6950" t="s">
        <v>909</v>
      </c>
      <c r="C6950" t="s">
        <v>1855</v>
      </c>
      <c r="D6950" t="s">
        <v>161</v>
      </c>
      <c r="E6950" t="s">
        <v>690</v>
      </c>
      <c r="F6950" t="s">
        <v>11</v>
      </c>
      <c r="G6950" t="s">
        <v>48229</v>
      </c>
      <c r="H6950" t="s">
        <v>20725</v>
      </c>
      <c r="I6950" t="s">
        <v>11145</v>
      </c>
      <c r="J6950" t="s">
        <v>21472</v>
      </c>
      <c r="K6950" t="s">
        <v>372</v>
      </c>
      <c r="L6950" t="s">
        <v>4012</v>
      </c>
      <c r="M6950" t="s">
        <v>774</v>
      </c>
    </row>
    <row r="6951" spans="1:13">
      <c r="A6951" t="s">
        <v>909</v>
      </c>
      <c r="B6951" t="s">
        <v>909</v>
      </c>
      <c r="C6951" t="s">
        <v>1855</v>
      </c>
      <c r="D6951" t="s">
        <v>161</v>
      </c>
      <c r="E6951" t="s">
        <v>690</v>
      </c>
      <c r="F6951" t="s">
        <v>20</v>
      </c>
      <c r="G6951" t="s">
        <v>48230</v>
      </c>
      <c r="H6951" t="s">
        <v>20684</v>
      </c>
      <c r="I6951" t="s">
        <v>15209</v>
      </c>
      <c r="J6951" t="s">
        <v>20663</v>
      </c>
      <c r="K6951" t="s">
        <v>11880</v>
      </c>
      <c r="L6951" t="s">
        <v>2172</v>
      </c>
      <c r="M6951" t="s">
        <v>9981</v>
      </c>
    </row>
    <row r="6952" spans="1:13">
      <c r="A6952" t="s">
        <v>909</v>
      </c>
      <c r="B6952" t="s">
        <v>909</v>
      </c>
      <c r="C6952" t="s">
        <v>1855</v>
      </c>
      <c r="D6952" t="s">
        <v>161</v>
      </c>
      <c r="E6952" t="s">
        <v>698</v>
      </c>
      <c r="F6952" t="s">
        <v>3</v>
      </c>
      <c r="G6952" t="s">
        <v>48231</v>
      </c>
      <c r="H6952" t="s">
        <v>20841</v>
      </c>
      <c r="I6952" t="s">
        <v>3431</v>
      </c>
      <c r="J6952" t="s">
        <v>20764</v>
      </c>
      <c r="K6952" t="s">
        <v>26415</v>
      </c>
      <c r="L6952" t="s">
        <v>7177</v>
      </c>
      <c r="M6952" t="s">
        <v>24935</v>
      </c>
    </row>
    <row r="6953" spans="1:13">
      <c r="A6953" t="s">
        <v>909</v>
      </c>
      <c r="B6953" t="s">
        <v>909</v>
      </c>
      <c r="C6953" t="s">
        <v>1855</v>
      </c>
      <c r="D6953" t="s">
        <v>161</v>
      </c>
      <c r="E6953" t="s">
        <v>698</v>
      </c>
      <c r="F6953" t="s">
        <v>10</v>
      </c>
      <c r="G6953" t="s">
        <v>48232</v>
      </c>
      <c r="H6953" t="s">
        <v>20938</v>
      </c>
      <c r="I6953" t="s">
        <v>48233</v>
      </c>
      <c r="J6953" t="s">
        <v>20841</v>
      </c>
      <c r="K6953" t="s">
        <v>28397</v>
      </c>
      <c r="L6953" t="s">
        <v>48234</v>
      </c>
      <c r="M6953" t="s">
        <v>48235</v>
      </c>
    </row>
    <row r="6954" spans="1:13">
      <c r="A6954" t="s">
        <v>909</v>
      </c>
      <c r="B6954" t="s">
        <v>909</v>
      </c>
      <c r="C6954" t="s">
        <v>1855</v>
      </c>
      <c r="D6954" t="s">
        <v>161</v>
      </c>
      <c r="E6954" t="s">
        <v>698</v>
      </c>
      <c r="F6954" t="s">
        <v>2</v>
      </c>
      <c r="G6954" t="s">
        <v>48236</v>
      </c>
      <c r="H6954" t="s">
        <v>20663</v>
      </c>
      <c r="I6954" t="s">
        <v>35263</v>
      </c>
      <c r="J6954" t="s">
        <v>21472</v>
      </c>
      <c r="K6954" t="s">
        <v>372</v>
      </c>
      <c r="L6954" t="s">
        <v>4088</v>
      </c>
      <c r="M6954" t="s">
        <v>6485</v>
      </c>
    </row>
    <row r="6955" spans="1:13">
      <c r="A6955" t="s">
        <v>909</v>
      </c>
      <c r="B6955" t="s">
        <v>909</v>
      </c>
      <c r="C6955" t="s">
        <v>1855</v>
      </c>
      <c r="D6955" t="s">
        <v>161</v>
      </c>
      <c r="E6955" t="s">
        <v>698</v>
      </c>
      <c r="F6955" t="s">
        <v>4</v>
      </c>
      <c r="G6955" t="s">
        <v>48237</v>
      </c>
      <c r="H6955" t="s">
        <v>20684</v>
      </c>
      <c r="I6955" t="s">
        <v>15209</v>
      </c>
      <c r="J6955" t="s">
        <v>21472</v>
      </c>
      <c r="K6955" t="s">
        <v>372</v>
      </c>
      <c r="L6955" t="s">
        <v>2172</v>
      </c>
      <c r="M6955" t="s">
        <v>14442</v>
      </c>
    </row>
    <row r="6956" spans="1:13">
      <c r="A6956" t="s">
        <v>909</v>
      </c>
      <c r="B6956" t="s">
        <v>909</v>
      </c>
      <c r="C6956" t="s">
        <v>1855</v>
      </c>
      <c r="D6956" t="s">
        <v>161</v>
      </c>
      <c r="E6956" t="s">
        <v>698</v>
      </c>
      <c r="F6956" t="s">
        <v>11</v>
      </c>
      <c r="G6956" t="s">
        <v>48238</v>
      </c>
      <c r="H6956" t="s">
        <v>20663</v>
      </c>
      <c r="I6956" t="s">
        <v>35263</v>
      </c>
      <c r="J6956" t="s">
        <v>21472</v>
      </c>
      <c r="K6956" t="s">
        <v>372</v>
      </c>
      <c r="L6956" t="s">
        <v>1355</v>
      </c>
      <c r="M6956" t="s">
        <v>6485</v>
      </c>
    </row>
    <row r="6957" spans="1:13">
      <c r="A6957" t="s">
        <v>909</v>
      </c>
      <c r="B6957" t="s">
        <v>909</v>
      </c>
      <c r="C6957" t="s">
        <v>1855</v>
      </c>
      <c r="D6957" t="s">
        <v>161</v>
      </c>
      <c r="E6957" t="s">
        <v>698</v>
      </c>
      <c r="F6957" t="s">
        <v>20</v>
      </c>
      <c r="G6957" t="s">
        <v>48239</v>
      </c>
      <c r="H6957" t="s">
        <v>20684</v>
      </c>
      <c r="I6957" t="s">
        <v>15209</v>
      </c>
      <c r="J6957" t="s">
        <v>21472</v>
      </c>
      <c r="K6957" t="s">
        <v>372</v>
      </c>
      <c r="L6957" t="s">
        <v>2172</v>
      </c>
      <c r="M6957" t="s">
        <v>14442</v>
      </c>
    </row>
    <row r="6958" spans="1:13">
      <c r="A6958" t="s">
        <v>909</v>
      </c>
      <c r="B6958" t="s">
        <v>909</v>
      </c>
      <c r="C6958" t="s">
        <v>1855</v>
      </c>
      <c r="D6958" t="s">
        <v>161</v>
      </c>
      <c r="E6958" t="s">
        <v>706</v>
      </c>
      <c r="F6958" t="s">
        <v>3</v>
      </c>
      <c r="G6958" t="s">
        <v>48240</v>
      </c>
      <c r="H6958" t="s">
        <v>20803</v>
      </c>
      <c r="I6958" t="s">
        <v>13502</v>
      </c>
      <c r="J6958" t="s">
        <v>20725</v>
      </c>
      <c r="K6958" t="s">
        <v>11872</v>
      </c>
      <c r="L6958" t="s">
        <v>4662</v>
      </c>
      <c r="M6958" t="s">
        <v>30180</v>
      </c>
    </row>
    <row r="6959" spans="1:13">
      <c r="A6959" t="s">
        <v>909</v>
      </c>
      <c r="B6959" t="s">
        <v>909</v>
      </c>
      <c r="C6959" t="s">
        <v>1855</v>
      </c>
      <c r="D6959" t="s">
        <v>161</v>
      </c>
      <c r="E6959" t="s">
        <v>706</v>
      </c>
      <c r="F6959" t="s">
        <v>10</v>
      </c>
      <c r="G6959" t="s">
        <v>48241</v>
      </c>
      <c r="H6959" t="s">
        <v>20860</v>
      </c>
      <c r="I6959" t="s">
        <v>35272</v>
      </c>
      <c r="J6959" t="s">
        <v>20784</v>
      </c>
      <c r="K6959" t="s">
        <v>28200</v>
      </c>
      <c r="L6959" t="s">
        <v>48242</v>
      </c>
      <c r="M6959" t="s">
        <v>37444</v>
      </c>
    </row>
    <row r="6960" spans="1:13">
      <c r="A6960" t="s">
        <v>909</v>
      </c>
      <c r="B6960" t="s">
        <v>909</v>
      </c>
      <c r="C6960" t="s">
        <v>1855</v>
      </c>
      <c r="D6960" t="s">
        <v>161</v>
      </c>
      <c r="E6960" t="s">
        <v>706</v>
      </c>
      <c r="F6960" t="s">
        <v>2</v>
      </c>
      <c r="G6960" t="s">
        <v>48243</v>
      </c>
      <c r="H6960" t="s">
        <v>20663</v>
      </c>
      <c r="I6960" t="s">
        <v>35263</v>
      </c>
      <c r="J6960" t="s">
        <v>20663</v>
      </c>
      <c r="K6960" t="s">
        <v>11880</v>
      </c>
      <c r="L6960" t="s">
        <v>4088</v>
      </c>
      <c r="M6960" t="s">
        <v>1427</v>
      </c>
    </row>
    <row r="6961" spans="1:13">
      <c r="A6961" t="s">
        <v>909</v>
      </c>
      <c r="B6961" t="s">
        <v>909</v>
      </c>
      <c r="C6961" t="s">
        <v>1855</v>
      </c>
      <c r="D6961" t="s">
        <v>161</v>
      </c>
      <c r="E6961" t="s">
        <v>706</v>
      </c>
      <c r="F6961" t="s">
        <v>11</v>
      </c>
      <c r="G6961" t="s">
        <v>48244</v>
      </c>
      <c r="H6961" t="s">
        <v>20684</v>
      </c>
      <c r="I6961" t="s">
        <v>15209</v>
      </c>
      <c r="J6961" t="s">
        <v>21472</v>
      </c>
      <c r="K6961" t="s">
        <v>372</v>
      </c>
      <c r="L6961" t="s">
        <v>3583</v>
      </c>
      <c r="M6961" t="s">
        <v>9580</v>
      </c>
    </row>
    <row r="6962" spans="1:13">
      <c r="A6962" t="s">
        <v>909</v>
      </c>
      <c r="B6962" t="s">
        <v>909</v>
      </c>
      <c r="C6962" t="s">
        <v>1855</v>
      </c>
      <c r="D6962" t="s">
        <v>161</v>
      </c>
      <c r="E6962" t="s">
        <v>706</v>
      </c>
      <c r="F6962" t="s">
        <v>20</v>
      </c>
      <c r="G6962" t="s">
        <v>48245</v>
      </c>
      <c r="H6962" t="s">
        <v>20663</v>
      </c>
      <c r="I6962" t="s">
        <v>35263</v>
      </c>
      <c r="J6962" t="s">
        <v>21472</v>
      </c>
      <c r="K6962" t="s">
        <v>372</v>
      </c>
      <c r="L6962" t="s">
        <v>4088</v>
      </c>
      <c r="M6962" t="s">
        <v>1427</v>
      </c>
    </row>
    <row r="6963" spans="1:13">
      <c r="A6963" t="s">
        <v>909</v>
      </c>
      <c r="B6963" t="s">
        <v>909</v>
      </c>
      <c r="C6963" t="s">
        <v>1855</v>
      </c>
      <c r="D6963" t="s">
        <v>161</v>
      </c>
      <c r="E6963" t="s">
        <v>714</v>
      </c>
      <c r="F6963" t="s">
        <v>3</v>
      </c>
      <c r="G6963" t="s">
        <v>48246</v>
      </c>
      <c r="H6963" t="s">
        <v>20803</v>
      </c>
      <c r="I6963" t="s">
        <v>13502</v>
      </c>
      <c r="J6963" t="s">
        <v>20764</v>
      </c>
      <c r="K6963" t="s">
        <v>26415</v>
      </c>
      <c r="L6963" t="s">
        <v>4662</v>
      </c>
      <c r="M6963" t="s">
        <v>26502</v>
      </c>
    </row>
    <row r="6964" spans="1:13">
      <c r="A6964" t="s">
        <v>909</v>
      </c>
      <c r="B6964" t="s">
        <v>909</v>
      </c>
      <c r="C6964" t="s">
        <v>1855</v>
      </c>
      <c r="D6964" t="s">
        <v>161</v>
      </c>
      <c r="E6964" t="s">
        <v>714</v>
      </c>
      <c r="F6964" t="s">
        <v>10</v>
      </c>
      <c r="G6964" t="s">
        <v>48247</v>
      </c>
      <c r="H6964" t="s">
        <v>20841</v>
      </c>
      <c r="I6964" t="s">
        <v>3431</v>
      </c>
      <c r="J6964" t="s">
        <v>20784</v>
      </c>
      <c r="K6964" t="s">
        <v>28200</v>
      </c>
      <c r="L6964" t="s">
        <v>48248</v>
      </c>
      <c r="M6964" t="s">
        <v>373</v>
      </c>
    </row>
    <row r="6965" spans="1:13">
      <c r="A6965" t="s">
        <v>909</v>
      </c>
      <c r="B6965" t="s">
        <v>909</v>
      </c>
      <c r="C6965" t="s">
        <v>1855</v>
      </c>
      <c r="D6965" t="s">
        <v>161</v>
      </c>
      <c r="E6965" t="s">
        <v>714</v>
      </c>
      <c r="F6965" t="s">
        <v>2</v>
      </c>
      <c r="G6965" t="s">
        <v>48249</v>
      </c>
      <c r="H6965" t="s">
        <v>20663</v>
      </c>
      <c r="I6965" t="s">
        <v>35263</v>
      </c>
      <c r="J6965" t="s">
        <v>21472</v>
      </c>
      <c r="K6965" t="s">
        <v>372</v>
      </c>
      <c r="L6965" t="s">
        <v>4088</v>
      </c>
      <c r="M6965" t="s">
        <v>11931</v>
      </c>
    </row>
    <row r="6966" spans="1:13">
      <c r="A6966" t="s">
        <v>909</v>
      </c>
      <c r="B6966" t="s">
        <v>909</v>
      </c>
      <c r="C6966" t="s">
        <v>1855</v>
      </c>
      <c r="D6966" t="s">
        <v>161</v>
      </c>
      <c r="E6966" t="s">
        <v>714</v>
      </c>
      <c r="F6966" t="s">
        <v>20</v>
      </c>
      <c r="G6966" t="s">
        <v>48250</v>
      </c>
      <c r="H6966" t="s">
        <v>20663</v>
      </c>
      <c r="I6966" t="s">
        <v>35263</v>
      </c>
      <c r="J6966" t="s">
        <v>21472</v>
      </c>
      <c r="K6966" t="s">
        <v>372</v>
      </c>
      <c r="L6966" t="s">
        <v>4088</v>
      </c>
      <c r="M6966" t="s">
        <v>11931</v>
      </c>
    </row>
    <row r="6967" spans="1:13">
      <c r="A6967" t="s">
        <v>909</v>
      </c>
      <c r="B6967" t="s">
        <v>909</v>
      </c>
      <c r="C6967" t="s">
        <v>1855</v>
      </c>
      <c r="D6967" t="s">
        <v>162</v>
      </c>
      <c r="E6967" t="s">
        <v>722</v>
      </c>
      <c r="F6967" t="s">
        <v>3</v>
      </c>
      <c r="G6967" t="s">
        <v>48251</v>
      </c>
      <c r="H6967" t="s">
        <v>20879</v>
      </c>
      <c r="I6967" t="s">
        <v>11138</v>
      </c>
      <c r="J6967" t="s">
        <v>20822</v>
      </c>
      <c r="K6967" t="s">
        <v>26485</v>
      </c>
      <c r="L6967" t="s">
        <v>2828</v>
      </c>
      <c r="M6967" t="s">
        <v>19840</v>
      </c>
    </row>
    <row r="6968" spans="1:13">
      <c r="A6968" t="s">
        <v>909</v>
      </c>
      <c r="B6968" t="s">
        <v>909</v>
      </c>
      <c r="C6968" t="s">
        <v>1855</v>
      </c>
      <c r="D6968" t="s">
        <v>162</v>
      </c>
      <c r="E6968" t="s">
        <v>722</v>
      </c>
      <c r="F6968" t="s">
        <v>10</v>
      </c>
      <c r="G6968" t="s">
        <v>48252</v>
      </c>
      <c r="H6968" t="s">
        <v>20915</v>
      </c>
      <c r="I6968" t="s">
        <v>48253</v>
      </c>
      <c r="J6968" t="s">
        <v>20764</v>
      </c>
      <c r="K6968" t="s">
        <v>26415</v>
      </c>
      <c r="L6968" t="s">
        <v>22013</v>
      </c>
      <c r="M6968" t="s">
        <v>41634</v>
      </c>
    </row>
    <row r="6969" spans="1:13">
      <c r="A6969" t="s">
        <v>909</v>
      </c>
      <c r="B6969" t="s">
        <v>909</v>
      </c>
      <c r="C6969" t="s">
        <v>1855</v>
      </c>
      <c r="D6969" t="s">
        <v>162</v>
      </c>
      <c r="E6969" t="s">
        <v>722</v>
      </c>
      <c r="F6969" t="s">
        <v>2</v>
      </c>
      <c r="G6969" t="s">
        <v>48254</v>
      </c>
      <c r="H6969" t="s">
        <v>20705</v>
      </c>
      <c r="I6969" t="s">
        <v>46489</v>
      </c>
      <c r="J6969" t="s">
        <v>21472</v>
      </c>
      <c r="K6969" t="s">
        <v>372</v>
      </c>
      <c r="L6969" t="s">
        <v>375</v>
      </c>
      <c r="M6969" t="s">
        <v>964</v>
      </c>
    </row>
    <row r="6970" spans="1:13">
      <c r="A6970" t="s">
        <v>909</v>
      </c>
      <c r="B6970" t="s">
        <v>909</v>
      </c>
      <c r="C6970" t="s">
        <v>1855</v>
      </c>
      <c r="D6970" t="s">
        <v>162</v>
      </c>
      <c r="E6970" t="s">
        <v>722</v>
      </c>
      <c r="F6970" t="s">
        <v>4</v>
      </c>
      <c r="G6970" t="s">
        <v>48255</v>
      </c>
      <c r="H6970" t="s">
        <v>20745</v>
      </c>
      <c r="I6970" t="s">
        <v>46600</v>
      </c>
      <c r="J6970" t="s">
        <v>20684</v>
      </c>
      <c r="K6970" t="s">
        <v>10168</v>
      </c>
      <c r="L6970" t="s">
        <v>4781</v>
      </c>
      <c r="M6970" t="s">
        <v>37682</v>
      </c>
    </row>
    <row r="6971" spans="1:13">
      <c r="A6971" t="s">
        <v>909</v>
      </c>
      <c r="B6971" t="s">
        <v>909</v>
      </c>
      <c r="C6971" t="s">
        <v>1855</v>
      </c>
      <c r="D6971" t="s">
        <v>162</v>
      </c>
      <c r="E6971" t="s">
        <v>722</v>
      </c>
      <c r="F6971" t="s">
        <v>11</v>
      </c>
      <c r="G6971" t="s">
        <v>48256</v>
      </c>
      <c r="H6971" t="s">
        <v>20705</v>
      </c>
      <c r="I6971" t="s">
        <v>46489</v>
      </c>
      <c r="J6971" t="s">
        <v>21472</v>
      </c>
      <c r="K6971" t="s">
        <v>372</v>
      </c>
      <c r="L6971" t="s">
        <v>3442</v>
      </c>
      <c r="M6971" t="s">
        <v>964</v>
      </c>
    </row>
    <row r="6972" spans="1:13">
      <c r="A6972" t="s">
        <v>909</v>
      </c>
      <c r="B6972" t="s">
        <v>909</v>
      </c>
      <c r="C6972" t="s">
        <v>1855</v>
      </c>
      <c r="D6972" t="s">
        <v>162</v>
      </c>
      <c r="E6972" t="s">
        <v>722</v>
      </c>
      <c r="F6972" t="s">
        <v>20</v>
      </c>
      <c r="G6972" t="s">
        <v>48257</v>
      </c>
      <c r="H6972" t="s">
        <v>20684</v>
      </c>
      <c r="I6972" t="s">
        <v>15209</v>
      </c>
      <c r="J6972" t="s">
        <v>21472</v>
      </c>
      <c r="K6972" t="s">
        <v>372</v>
      </c>
      <c r="L6972" t="s">
        <v>2172</v>
      </c>
      <c r="M6972" t="s">
        <v>13977</v>
      </c>
    </row>
    <row r="6973" spans="1:13">
      <c r="A6973" t="s">
        <v>909</v>
      </c>
      <c r="B6973" t="s">
        <v>909</v>
      </c>
      <c r="C6973" t="s">
        <v>1855</v>
      </c>
      <c r="D6973" t="s">
        <v>162</v>
      </c>
      <c r="E6973" t="s">
        <v>730</v>
      </c>
      <c r="F6973" t="s">
        <v>3</v>
      </c>
      <c r="G6973" t="s">
        <v>48258</v>
      </c>
      <c r="H6973" t="s">
        <v>20803</v>
      </c>
      <c r="I6973" t="s">
        <v>13502</v>
      </c>
      <c r="J6973" t="s">
        <v>20745</v>
      </c>
      <c r="K6973" t="s">
        <v>1152</v>
      </c>
      <c r="L6973" t="s">
        <v>4662</v>
      </c>
      <c r="M6973" t="s">
        <v>19167</v>
      </c>
    </row>
    <row r="6974" spans="1:13">
      <c r="A6974" t="s">
        <v>909</v>
      </c>
      <c r="B6974" t="s">
        <v>909</v>
      </c>
      <c r="C6974" t="s">
        <v>1855</v>
      </c>
      <c r="D6974" t="s">
        <v>162</v>
      </c>
      <c r="E6974" t="s">
        <v>730</v>
      </c>
      <c r="F6974" t="s">
        <v>10</v>
      </c>
      <c r="G6974" t="s">
        <v>48259</v>
      </c>
      <c r="H6974" t="s">
        <v>20974</v>
      </c>
      <c r="I6974" t="s">
        <v>17743</v>
      </c>
      <c r="J6974" t="s">
        <v>20932</v>
      </c>
      <c r="K6974" t="s">
        <v>26453</v>
      </c>
      <c r="L6974" t="s">
        <v>48260</v>
      </c>
      <c r="M6974" t="s">
        <v>45781</v>
      </c>
    </row>
    <row r="6975" spans="1:13">
      <c r="A6975" t="s">
        <v>909</v>
      </c>
      <c r="B6975" t="s">
        <v>909</v>
      </c>
      <c r="C6975" t="s">
        <v>1855</v>
      </c>
      <c r="D6975" t="s">
        <v>162</v>
      </c>
      <c r="E6975" t="s">
        <v>730</v>
      </c>
      <c r="F6975" t="s">
        <v>2</v>
      </c>
      <c r="G6975" t="s">
        <v>48261</v>
      </c>
      <c r="H6975" t="s">
        <v>20663</v>
      </c>
      <c r="I6975" t="s">
        <v>35263</v>
      </c>
      <c r="J6975" t="s">
        <v>21472</v>
      </c>
      <c r="K6975" t="s">
        <v>372</v>
      </c>
      <c r="L6975" t="s">
        <v>4088</v>
      </c>
      <c r="M6975" t="s">
        <v>9003</v>
      </c>
    </row>
    <row r="6976" spans="1:13">
      <c r="A6976" t="s">
        <v>909</v>
      </c>
      <c r="B6976" t="s">
        <v>909</v>
      </c>
      <c r="C6976" t="s">
        <v>1855</v>
      </c>
      <c r="D6976" t="s">
        <v>162</v>
      </c>
      <c r="E6976" t="s">
        <v>730</v>
      </c>
      <c r="F6976" t="s">
        <v>11</v>
      </c>
      <c r="G6976" t="s">
        <v>48262</v>
      </c>
      <c r="H6976" t="s">
        <v>20705</v>
      </c>
      <c r="I6976" t="s">
        <v>46489</v>
      </c>
      <c r="J6976" t="s">
        <v>21472</v>
      </c>
      <c r="K6976" t="s">
        <v>372</v>
      </c>
      <c r="L6976" t="s">
        <v>3442</v>
      </c>
      <c r="M6976" t="s">
        <v>7976</v>
      </c>
    </row>
    <row r="6977" spans="1:13">
      <c r="A6977" t="s">
        <v>909</v>
      </c>
      <c r="B6977" t="s">
        <v>909</v>
      </c>
      <c r="C6977" t="s">
        <v>1855</v>
      </c>
      <c r="D6977" t="s">
        <v>162</v>
      </c>
      <c r="E6977" t="s">
        <v>730</v>
      </c>
      <c r="F6977" t="s">
        <v>20</v>
      </c>
      <c r="G6977" t="s">
        <v>48263</v>
      </c>
      <c r="H6977" t="s">
        <v>20684</v>
      </c>
      <c r="I6977" t="s">
        <v>15209</v>
      </c>
      <c r="J6977" t="s">
        <v>20663</v>
      </c>
      <c r="K6977" t="s">
        <v>11880</v>
      </c>
      <c r="L6977" t="s">
        <v>2172</v>
      </c>
      <c r="M6977" t="s">
        <v>8700</v>
      </c>
    </row>
    <row r="6978" spans="1:13">
      <c r="A6978" t="s">
        <v>909</v>
      </c>
      <c r="B6978" t="s">
        <v>909</v>
      </c>
      <c r="C6978" t="s">
        <v>1855</v>
      </c>
      <c r="D6978" t="s">
        <v>162</v>
      </c>
      <c r="E6978" t="s">
        <v>738</v>
      </c>
      <c r="F6978" t="s">
        <v>3</v>
      </c>
      <c r="G6978" t="s">
        <v>48264</v>
      </c>
      <c r="H6978" t="s">
        <v>20822</v>
      </c>
      <c r="I6978" t="s">
        <v>46607</v>
      </c>
      <c r="J6978" t="s">
        <v>20705</v>
      </c>
      <c r="K6978" t="s">
        <v>15016</v>
      </c>
      <c r="L6978" t="s">
        <v>46608</v>
      </c>
      <c r="M6978" t="s">
        <v>25368</v>
      </c>
    </row>
    <row r="6979" spans="1:13">
      <c r="A6979" t="s">
        <v>909</v>
      </c>
      <c r="B6979" t="s">
        <v>909</v>
      </c>
      <c r="C6979" t="s">
        <v>1855</v>
      </c>
      <c r="D6979" t="s">
        <v>162</v>
      </c>
      <c r="E6979" t="s">
        <v>738</v>
      </c>
      <c r="F6979" t="s">
        <v>10</v>
      </c>
      <c r="G6979" t="s">
        <v>48265</v>
      </c>
      <c r="H6979" t="s">
        <v>20897</v>
      </c>
      <c r="I6979" t="s">
        <v>46493</v>
      </c>
      <c r="J6979" t="s">
        <v>20822</v>
      </c>
      <c r="K6979" t="s">
        <v>26485</v>
      </c>
      <c r="L6979" t="s">
        <v>48226</v>
      </c>
      <c r="M6979" t="s">
        <v>373</v>
      </c>
    </row>
    <row r="6980" spans="1:13">
      <c r="A6980" t="s">
        <v>909</v>
      </c>
      <c r="B6980" t="s">
        <v>909</v>
      </c>
      <c r="C6980" t="s">
        <v>1855</v>
      </c>
      <c r="D6980" t="s">
        <v>162</v>
      </c>
      <c r="E6980" t="s">
        <v>738</v>
      </c>
      <c r="F6980" t="s">
        <v>2</v>
      </c>
      <c r="G6980" t="s">
        <v>48266</v>
      </c>
      <c r="H6980" t="s">
        <v>20663</v>
      </c>
      <c r="I6980" t="s">
        <v>35263</v>
      </c>
      <c r="J6980" t="s">
        <v>21472</v>
      </c>
      <c r="K6980" t="s">
        <v>372</v>
      </c>
      <c r="L6980" t="s">
        <v>4088</v>
      </c>
      <c r="M6980" t="s">
        <v>8291</v>
      </c>
    </row>
    <row r="6981" spans="1:13">
      <c r="A6981" t="s">
        <v>909</v>
      </c>
      <c r="B6981" t="s">
        <v>909</v>
      </c>
      <c r="C6981" t="s">
        <v>1855</v>
      </c>
      <c r="D6981" t="s">
        <v>162</v>
      </c>
      <c r="E6981" t="s">
        <v>738</v>
      </c>
      <c r="F6981" t="s">
        <v>4</v>
      </c>
      <c r="G6981" t="s">
        <v>48267</v>
      </c>
      <c r="H6981" t="s">
        <v>20663</v>
      </c>
      <c r="I6981" t="s">
        <v>35263</v>
      </c>
      <c r="J6981" t="s">
        <v>21472</v>
      </c>
      <c r="K6981" t="s">
        <v>372</v>
      </c>
      <c r="L6981" t="s">
        <v>4088</v>
      </c>
      <c r="M6981" t="s">
        <v>8291</v>
      </c>
    </row>
    <row r="6982" spans="1:13">
      <c r="A6982" t="s">
        <v>909</v>
      </c>
      <c r="B6982" t="s">
        <v>909</v>
      </c>
      <c r="C6982" t="s">
        <v>1855</v>
      </c>
      <c r="D6982" t="s">
        <v>162</v>
      </c>
      <c r="E6982" t="s">
        <v>738</v>
      </c>
      <c r="F6982" t="s">
        <v>11</v>
      </c>
      <c r="G6982" t="s">
        <v>48268</v>
      </c>
      <c r="H6982" t="s">
        <v>20663</v>
      </c>
      <c r="I6982" t="s">
        <v>35263</v>
      </c>
      <c r="J6982" t="s">
        <v>21472</v>
      </c>
      <c r="K6982" t="s">
        <v>372</v>
      </c>
      <c r="L6982" t="s">
        <v>1355</v>
      </c>
      <c r="M6982" t="s">
        <v>8291</v>
      </c>
    </row>
    <row r="6983" spans="1:13">
      <c r="A6983" t="s">
        <v>909</v>
      </c>
      <c r="B6983" t="s">
        <v>909</v>
      </c>
      <c r="C6983" t="s">
        <v>1855</v>
      </c>
      <c r="D6983" t="s">
        <v>162</v>
      </c>
      <c r="E6983" t="s">
        <v>738</v>
      </c>
      <c r="F6983" t="s">
        <v>20</v>
      </c>
      <c r="G6983" t="s">
        <v>48269</v>
      </c>
      <c r="H6983" t="s">
        <v>20663</v>
      </c>
      <c r="I6983" t="s">
        <v>35263</v>
      </c>
      <c r="J6983" t="s">
        <v>21472</v>
      </c>
      <c r="K6983" t="s">
        <v>372</v>
      </c>
      <c r="L6983" t="s">
        <v>4088</v>
      </c>
      <c r="M6983" t="s">
        <v>8291</v>
      </c>
    </row>
    <row r="6984" spans="1:13">
      <c r="A6984" t="s">
        <v>909</v>
      </c>
      <c r="B6984" t="s">
        <v>909</v>
      </c>
      <c r="C6984" t="s">
        <v>1855</v>
      </c>
      <c r="D6984" t="s">
        <v>162</v>
      </c>
      <c r="E6984" t="s">
        <v>746</v>
      </c>
      <c r="F6984" t="s">
        <v>3</v>
      </c>
      <c r="G6984" t="s">
        <v>48270</v>
      </c>
      <c r="H6984" t="s">
        <v>20822</v>
      </c>
      <c r="I6984" t="s">
        <v>46607</v>
      </c>
      <c r="J6984" t="s">
        <v>20803</v>
      </c>
      <c r="K6984" t="s">
        <v>26314</v>
      </c>
      <c r="L6984" t="s">
        <v>46608</v>
      </c>
      <c r="M6984" t="s">
        <v>26507</v>
      </c>
    </row>
    <row r="6985" spans="1:13">
      <c r="A6985" t="s">
        <v>909</v>
      </c>
      <c r="B6985" t="s">
        <v>909</v>
      </c>
      <c r="C6985" t="s">
        <v>1855</v>
      </c>
      <c r="D6985" t="s">
        <v>162</v>
      </c>
      <c r="E6985" t="s">
        <v>746</v>
      </c>
      <c r="F6985" t="s">
        <v>10</v>
      </c>
      <c r="G6985" t="s">
        <v>48271</v>
      </c>
      <c r="H6985" t="s">
        <v>20764</v>
      </c>
      <c r="I6985" t="s">
        <v>15215</v>
      </c>
      <c r="J6985" t="s">
        <v>20684</v>
      </c>
      <c r="K6985" t="s">
        <v>10168</v>
      </c>
      <c r="L6985" t="s">
        <v>22008</v>
      </c>
      <c r="M6985" t="s">
        <v>31068</v>
      </c>
    </row>
    <row r="6986" spans="1:13">
      <c r="A6986" t="s">
        <v>909</v>
      </c>
      <c r="B6986" t="s">
        <v>909</v>
      </c>
      <c r="C6986" t="s">
        <v>1855</v>
      </c>
      <c r="D6986" t="s">
        <v>162</v>
      </c>
      <c r="E6986" t="s">
        <v>746</v>
      </c>
      <c r="F6986" t="s">
        <v>2</v>
      </c>
      <c r="G6986" t="s">
        <v>48272</v>
      </c>
      <c r="H6986" t="s">
        <v>20663</v>
      </c>
      <c r="I6986" t="s">
        <v>35263</v>
      </c>
      <c r="J6986" t="s">
        <v>20663</v>
      </c>
      <c r="K6986" t="s">
        <v>11880</v>
      </c>
      <c r="L6986" t="s">
        <v>4088</v>
      </c>
      <c r="M6986" t="s">
        <v>8700</v>
      </c>
    </row>
    <row r="6987" spans="1:13">
      <c r="A6987" t="s">
        <v>909</v>
      </c>
      <c r="B6987" t="s">
        <v>909</v>
      </c>
      <c r="C6987" t="s">
        <v>1855</v>
      </c>
      <c r="D6987" t="s">
        <v>162</v>
      </c>
      <c r="E6987" t="s">
        <v>746</v>
      </c>
      <c r="F6987" t="s">
        <v>20</v>
      </c>
      <c r="G6987" t="s">
        <v>48273</v>
      </c>
      <c r="H6987" t="s">
        <v>20663</v>
      </c>
      <c r="I6987" t="s">
        <v>35263</v>
      </c>
      <c r="J6987" t="s">
        <v>21472</v>
      </c>
      <c r="K6987" t="s">
        <v>372</v>
      </c>
      <c r="L6987" t="s">
        <v>4088</v>
      </c>
      <c r="M6987" t="s">
        <v>8700</v>
      </c>
    </row>
    <row r="6988" spans="1:13">
      <c r="A6988" t="s">
        <v>909</v>
      </c>
      <c r="B6988" t="s">
        <v>909</v>
      </c>
      <c r="C6988" t="s">
        <v>1855</v>
      </c>
      <c r="D6988" t="s">
        <v>163</v>
      </c>
      <c r="E6988" t="s">
        <v>754</v>
      </c>
      <c r="F6988" t="s">
        <v>3</v>
      </c>
      <c r="G6988" t="s">
        <v>48274</v>
      </c>
      <c r="H6988" t="s">
        <v>20841</v>
      </c>
      <c r="I6988" t="s">
        <v>3431</v>
      </c>
      <c r="J6988" t="s">
        <v>20803</v>
      </c>
      <c r="K6988" t="s">
        <v>26314</v>
      </c>
      <c r="L6988" t="s">
        <v>7177</v>
      </c>
      <c r="M6988" t="s">
        <v>32481</v>
      </c>
    </row>
    <row r="6989" spans="1:13">
      <c r="A6989" t="s">
        <v>909</v>
      </c>
      <c r="B6989" t="s">
        <v>909</v>
      </c>
      <c r="C6989" t="s">
        <v>1855</v>
      </c>
      <c r="D6989" t="s">
        <v>163</v>
      </c>
      <c r="E6989" t="s">
        <v>754</v>
      </c>
      <c r="F6989" t="s">
        <v>10</v>
      </c>
      <c r="G6989" t="s">
        <v>48275</v>
      </c>
      <c r="H6989" t="s">
        <v>20974</v>
      </c>
      <c r="I6989" t="s">
        <v>17743</v>
      </c>
      <c r="J6989" t="s">
        <v>20860</v>
      </c>
      <c r="K6989" t="s">
        <v>31585</v>
      </c>
      <c r="L6989" t="s">
        <v>48260</v>
      </c>
      <c r="M6989" t="s">
        <v>47619</v>
      </c>
    </row>
    <row r="6990" spans="1:13">
      <c r="A6990" t="s">
        <v>909</v>
      </c>
      <c r="B6990" t="s">
        <v>909</v>
      </c>
      <c r="C6990" t="s">
        <v>1855</v>
      </c>
      <c r="D6990" t="s">
        <v>163</v>
      </c>
      <c r="E6990" t="s">
        <v>754</v>
      </c>
      <c r="F6990" t="s">
        <v>2</v>
      </c>
      <c r="G6990" t="s">
        <v>48276</v>
      </c>
      <c r="H6990" t="s">
        <v>20684</v>
      </c>
      <c r="I6990" t="s">
        <v>15209</v>
      </c>
      <c r="J6990" t="s">
        <v>21472</v>
      </c>
      <c r="K6990" t="s">
        <v>372</v>
      </c>
      <c r="L6990" t="s">
        <v>2172</v>
      </c>
      <c r="M6990" t="s">
        <v>7314</v>
      </c>
    </row>
    <row r="6991" spans="1:13">
      <c r="A6991" t="s">
        <v>909</v>
      </c>
      <c r="B6991" t="s">
        <v>909</v>
      </c>
      <c r="C6991" t="s">
        <v>1855</v>
      </c>
      <c r="D6991" t="s">
        <v>163</v>
      </c>
      <c r="E6991" t="s">
        <v>754</v>
      </c>
      <c r="F6991" t="s">
        <v>4</v>
      </c>
      <c r="G6991" t="s">
        <v>48277</v>
      </c>
      <c r="H6991" t="s">
        <v>20705</v>
      </c>
      <c r="I6991" t="s">
        <v>46489</v>
      </c>
      <c r="J6991" t="s">
        <v>20684</v>
      </c>
      <c r="K6991" t="s">
        <v>10168</v>
      </c>
      <c r="L6991" t="s">
        <v>375</v>
      </c>
      <c r="M6991" t="s">
        <v>27458</v>
      </c>
    </row>
    <row r="6992" spans="1:13">
      <c r="A6992" t="s">
        <v>909</v>
      </c>
      <c r="B6992" t="s">
        <v>909</v>
      </c>
      <c r="C6992" t="s">
        <v>1855</v>
      </c>
      <c r="D6992" t="s">
        <v>163</v>
      </c>
      <c r="E6992" t="s">
        <v>754</v>
      </c>
      <c r="F6992" t="s">
        <v>11</v>
      </c>
      <c r="G6992" t="s">
        <v>48278</v>
      </c>
      <c r="H6992" t="s">
        <v>20725</v>
      </c>
      <c r="I6992" t="s">
        <v>11145</v>
      </c>
      <c r="J6992" t="s">
        <v>21472</v>
      </c>
      <c r="K6992" t="s">
        <v>372</v>
      </c>
      <c r="L6992" t="s">
        <v>4012</v>
      </c>
      <c r="M6992" t="s">
        <v>26021</v>
      </c>
    </row>
    <row r="6993" spans="1:13">
      <c r="A6993" t="s">
        <v>909</v>
      </c>
      <c r="B6993" t="s">
        <v>909</v>
      </c>
      <c r="C6993" t="s">
        <v>1855</v>
      </c>
      <c r="D6993" t="s">
        <v>163</v>
      </c>
      <c r="E6993" t="s">
        <v>754</v>
      </c>
      <c r="F6993" t="s">
        <v>20</v>
      </c>
      <c r="G6993" t="s">
        <v>48279</v>
      </c>
      <c r="H6993" t="s">
        <v>20684</v>
      </c>
      <c r="I6993" t="s">
        <v>15209</v>
      </c>
      <c r="J6993" t="s">
        <v>21472</v>
      </c>
      <c r="K6993" t="s">
        <v>372</v>
      </c>
      <c r="L6993" t="s">
        <v>2172</v>
      </c>
      <c r="M6993" t="s">
        <v>7314</v>
      </c>
    </row>
    <row r="6994" spans="1:13">
      <c r="A6994" t="s">
        <v>909</v>
      </c>
      <c r="B6994" t="s">
        <v>909</v>
      </c>
      <c r="C6994" t="s">
        <v>1855</v>
      </c>
      <c r="D6994" t="s">
        <v>163</v>
      </c>
      <c r="E6994" t="s">
        <v>762</v>
      </c>
      <c r="F6994" t="s">
        <v>3</v>
      </c>
      <c r="G6994" t="s">
        <v>48280</v>
      </c>
      <c r="H6994" t="s">
        <v>20879</v>
      </c>
      <c r="I6994" t="s">
        <v>11138</v>
      </c>
      <c r="J6994" t="s">
        <v>20784</v>
      </c>
      <c r="K6994" t="s">
        <v>28200</v>
      </c>
      <c r="L6994" t="s">
        <v>2828</v>
      </c>
      <c r="M6994" t="s">
        <v>24911</v>
      </c>
    </row>
    <row r="6995" spans="1:13">
      <c r="A6995" t="s">
        <v>909</v>
      </c>
      <c r="B6995" t="s">
        <v>909</v>
      </c>
      <c r="C6995" t="s">
        <v>1855</v>
      </c>
      <c r="D6995" t="s">
        <v>163</v>
      </c>
      <c r="E6995" t="s">
        <v>762</v>
      </c>
      <c r="F6995" t="s">
        <v>10</v>
      </c>
      <c r="G6995" t="s">
        <v>48281</v>
      </c>
      <c r="H6995" t="s">
        <v>20937</v>
      </c>
      <c r="I6995" t="s">
        <v>48282</v>
      </c>
      <c r="J6995" t="s">
        <v>20915</v>
      </c>
      <c r="K6995" t="s">
        <v>29616</v>
      </c>
      <c r="L6995" t="s">
        <v>3331</v>
      </c>
      <c r="M6995" t="s">
        <v>373</v>
      </c>
    </row>
    <row r="6996" spans="1:13">
      <c r="A6996" t="s">
        <v>909</v>
      </c>
      <c r="B6996" t="s">
        <v>909</v>
      </c>
      <c r="C6996" t="s">
        <v>1855</v>
      </c>
      <c r="D6996" t="s">
        <v>163</v>
      </c>
      <c r="E6996" t="s">
        <v>762</v>
      </c>
      <c r="F6996" t="s">
        <v>2</v>
      </c>
      <c r="G6996" t="s">
        <v>48283</v>
      </c>
      <c r="H6996" t="s">
        <v>20684</v>
      </c>
      <c r="I6996" t="s">
        <v>15209</v>
      </c>
      <c r="J6996" t="s">
        <v>21472</v>
      </c>
      <c r="K6996" t="s">
        <v>372</v>
      </c>
      <c r="L6996" t="s">
        <v>2172</v>
      </c>
      <c r="M6996" t="s">
        <v>1164</v>
      </c>
    </row>
    <row r="6997" spans="1:13">
      <c r="A6997" t="s">
        <v>909</v>
      </c>
      <c r="B6997" t="s">
        <v>909</v>
      </c>
      <c r="C6997" t="s">
        <v>1855</v>
      </c>
      <c r="D6997" t="s">
        <v>163</v>
      </c>
      <c r="E6997" t="s">
        <v>762</v>
      </c>
      <c r="F6997" t="s">
        <v>4</v>
      </c>
      <c r="G6997" t="s">
        <v>48284</v>
      </c>
      <c r="H6997" t="s">
        <v>20684</v>
      </c>
      <c r="I6997" t="s">
        <v>15209</v>
      </c>
      <c r="J6997" t="s">
        <v>21472</v>
      </c>
      <c r="K6997" t="s">
        <v>372</v>
      </c>
      <c r="L6997" t="s">
        <v>2172</v>
      </c>
      <c r="M6997" t="s">
        <v>1164</v>
      </c>
    </row>
    <row r="6998" spans="1:13">
      <c r="A6998" t="s">
        <v>909</v>
      </c>
      <c r="B6998" t="s">
        <v>909</v>
      </c>
      <c r="C6998" t="s">
        <v>1855</v>
      </c>
      <c r="D6998" t="s">
        <v>163</v>
      </c>
      <c r="E6998" t="s">
        <v>762</v>
      </c>
      <c r="F6998" t="s">
        <v>11</v>
      </c>
      <c r="G6998" t="s">
        <v>48285</v>
      </c>
      <c r="H6998" t="s">
        <v>20684</v>
      </c>
      <c r="I6998" t="s">
        <v>15209</v>
      </c>
      <c r="J6998" t="s">
        <v>21472</v>
      </c>
      <c r="K6998" t="s">
        <v>372</v>
      </c>
      <c r="L6998" t="s">
        <v>3583</v>
      </c>
      <c r="M6998" t="s">
        <v>1164</v>
      </c>
    </row>
    <row r="6999" spans="1:13">
      <c r="A6999" t="s">
        <v>909</v>
      </c>
      <c r="B6999" t="s">
        <v>909</v>
      </c>
      <c r="C6999" t="s">
        <v>1855</v>
      </c>
      <c r="D6999" t="s">
        <v>163</v>
      </c>
      <c r="E6999" t="s">
        <v>770</v>
      </c>
      <c r="F6999" t="s">
        <v>3</v>
      </c>
      <c r="G6999" t="s">
        <v>48286</v>
      </c>
      <c r="H6999" t="s">
        <v>20803</v>
      </c>
      <c r="I6999" t="s">
        <v>13502</v>
      </c>
      <c r="J6999" t="s">
        <v>20705</v>
      </c>
      <c r="K6999" t="s">
        <v>15016</v>
      </c>
      <c r="L6999" t="s">
        <v>4662</v>
      </c>
      <c r="M6999" t="s">
        <v>25413</v>
      </c>
    </row>
    <row r="7000" spans="1:13">
      <c r="A7000" t="s">
        <v>909</v>
      </c>
      <c r="B7000" t="s">
        <v>909</v>
      </c>
      <c r="C7000" t="s">
        <v>1855</v>
      </c>
      <c r="D7000" t="s">
        <v>163</v>
      </c>
      <c r="E7000" t="s">
        <v>770</v>
      </c>
      <c r="F7000" t="s">
        <v>10</v>
      </c>
      <c r="G7000" t="s">
        <v>48287</v>
      </c>
      <c r="H7000" t="s">
        <v>20784</v>
      </c>
      <c r="I7000" t="s">
        <v>35225</v>
      </c>
      <c r="J7000" t="s">
        <v>20725</v>
      </c>
      <c r="K7000" t="s">
        <v>11872</v>
      </c>
      <c r="L7000" t="s">
        <v>48288</v>
      </c>
      <c r="M7000" t="s">
        <v>24911</v>
      </c>
    </row>
    <row r="7001" spans="1:13">
      <c r="A7001" t="s">
        <v>909</v>
      </c>
      <c r="B7001" t="s">
        <v>909</v>
      </c>
      <c r="C7001" t="s">
        <v>1855</v>
      </c>
      <c r="D7001" t="s">
        <v>163</v>
      </c>
      <c r="E7001" t="s">
        <v>770</v>
      </c>
      <c r="F7001" t="s">
        <v>2</v>
      </c>
      <c r="G7001" t="s">
        <v>48289</v>
      </c>
      <c r="H7001" t="s">
        <v>20663</v>
      </c>
      <c r="I7001" t="s">
        <v>35263</v>
      </c>
      <c r="J7001" t="s">
        <v>21472</v>
      </c>
      <c r="K7001" t="s">
        <v>372</v>
      </c>
      <c r="L7001" t="s">
        <v>4088</v>
      </c>
      <c r="M7001" t="s">
        <v>4355</v>
      </c>
    </row>
    <row r="7002" spans="1:13">
      <c r="A7002" t="s">
        <v>909</v>
      </c>
      <c r="B7002" t="s">
        <v>909</v>
      </c>
      <c r="C7002" t="s">
        <v>1855</v>
      </c>
      <c r="D7002" t="s">
        <v>163</v>
      </c>
      <c r="E7002" t="s">
        <v>770</v>
      </c>
      <c r="F7002" t="s">
        <v>4</v>
      </c>
      <c r="G7002" t="s">
        <v>48290</v>
      </c>
      <c r="H7002" t="s">
        <v>20663</v>
      </c>
      <c r="I7002" t="s">
        <v>35263</v>
      </c>
      <c r="J7002" t="s">
        <v>21472</v>
      </c>
      <c r="K7002" t="s">
        <v>372</v>
      </c>
      <c r="L7002" t="s">
        <v>4088</v>
      </c>
      <c r="M7002" t="s">
        <v>4355</v>
      </c>
    </row>
    <row r="7003" spans="1:13">
      <c r="A7003" t="s">
        <v>909</v>
      </c>
      <c r="B7003" t="s">
        <v>909</v>
      </c>
      <c r="C7003" t="s">
        <v>1855</v>
      </c>
      <c r="D7003" t="s">
        <v>163</v>
      </c>
      <c r="E7003" t="s">
        <v>770</v>
      </c>
      <c r="F7003" t="s">
        <v>11</v>
      </c>
      <c r="G7003" t="s">
        <v>48291</v>
      </c>
      <c r="H7003" t="s">
        <v>20663</v>
      </c>
      <c r="I7003" t="s">
        <v>35263</v>
      </c>
      <c r="J7003" t="s">
        <v>21472</v>
      </c>
      <c r="K7003" t="s">
        <v>372</v>
      </c>
      <c r="L7003" t="s">
        <v>1355</v>
      </c>
      <c r="M7003" t="s">
        <v>4355</v>
      </c>
    </row>
    <row r="7004" spans="1:13">
      <c r="A7004" t="s">
        <v>909</v>
      </c>
      <c r="B7004" t="s">
        <v>909</v>
      </c>
      <c r="C7004" t="s">
        <v>1855</v>
      </c>
      <c r="D7004" t="s">
        <v>163</v>
      </c>
      <c r="E7004" t="s">
        <v>770</v>
      </c>
      <c r="F7004" t="s">
        <v>20</v>
      </c>
      <c r="G7004" t="s">
        <v>48292</v>
      </c>
      <c r="H7004" t="s">
        <v>20705</v>
      </c>
      <c r="I7004" t="s">
        <v>46489</v>
      </c>
      <c r="J7004" t="s">
        <v>20663</v>
      </c>
      <c r="K7004" t="s">
        <v>11880</v>
      </c>
      <c r="L7004" t="s">
        <v>375</v>
      </c>
      <c r="M7004" t="s">
        <v>16337</v>
      </c>
    </row>
    <row r="7005" spans="1:13">
      <c r="A7005" t="s">
        <v>909</v>
      </c>
      <c r="B7005" t="s">
        <v>909</v>
      </c>
      <c r="C7005" t="s">
        <v>1855</v>
      </c>
      <c r="D7005" t="s">
        <v>163</v>
      </c>
      <c r="E7005" t="s">
        <v>778</v>
      </c>
      <c r="F7005" t="s">
        <v>3</v>
      </c>
      <c r="G7005" t="s">
        <v>48293</v>
      </c>
      <c r="H7005" t="s">
        <v>20803</v>
      </c>
      <c r="I7005" t="s">
        <v>13502</v>
      </c>
      <c r="J7005" t="s">
        <v>20784</v>
      </c>
      <c r="K7005" t="s">
        <v>28200</v>
      </c>
      <c r="L7005" t="s">
        <v>4662</v>
      </c>
      <c r="M7005" t="s">
        <v>26298</v>
      </c>
    </row>
    <row r="7006" spans="1:13">
      <c r="A7006" t="s">
        <v>909</v>
      </c>
      <c r="B7006" t="s">
        <v>909</v>
      </c>
      <c r="C7006" t="s">
        <v>1855</v>
      </c>
      <c r="D7006" t="s">
        <v>163</v>
      </c>
      <c r="E7006" t="s">
        <v>778</v>
      </c>
      <c r="F7006" t="s">
        <v>10</v>
      </c>
      <c r="G7006" t="s">
        <v>48294</v>
      </c>
      <c r="H7006" t="s">
        <v>20803</v>
      </c>
      <c r="I7006" t="s">
        <v>13502</v>
      </c>
      <c r="J7006" t="s">
        <v>20705</v>
      </c>
      <c r="K7006" t="s">
        <v>15016</v>
      </c>
      <c r="L7006" t="s">
        <v>2952</v>
      </c>
      <c r="M7006" t="s">
        <v>26298</v>
      </c>
    </row>
    <row r="7007" spans="1:13">
      <c r="A7007" t="s">
        <v>909</v>
      </c>
      <c r="B7007" t="s">
        <v>909</v>
      </c>
      <c r="C7007" t="s">
        <v>1855</v>
      </c>
      <c r="D7007" t="s">
        <v>163</v>
      </c>
      <c r="E7007" t="s">
        <v>778</v>
      </c>
      <c r="F7007" t="s">
        <v>2</v>
      </c>
      <c r="G7007" t="s">
        <v>48295</v>
      </c>
      <c r="H7007" t="s">
        <v>20663</v>
      </c>
      <c r="I7007" t="s">
        <v>35263</v>
      </c>
      <c r="J7007" t="s">
        <v>20663</v>
      </c>
      <c r="K7007" t="s">
        <v>11880</v>
      </c>
      <c r="L7007" t="s">
        <v>4088</v>
      </c>
      <c r="M7007" t="s">
        <v>1164</v>
      </c>
    </row>
    <row r="7008" spans="1:13">
      <c r="A7008" t="s">
        <v>909</v>
      </c>
      <c r="B7008" t="s">
        <v>909</v>
      </c>
      <c r="C7008" t="s">
        <v>1855</v>
      </c>
      <c r="D7008" t="s">
        <v>163</v>
      </c>
      <c r="E7008" t="s">
        <v>778</v>
      </c>
      <c r="F7008" t="s">
        <v>20</v>
      </c>
      <c r="G7008" t="s">
        <v>48296</v>
      </c>
      <c r="H7008" t="s">
        <v>20663</v>
      </c>
      <c r="I7008" t="s">
        <v>35263</v>
      </c>
      <c r="J7008" t="s">
        <v>21472</v>
      </c>
      <c r="K7008" t="s">
        <v>372</v>
      </c>
      <c r="L7008" t="s">
        <v>4088</v>
      </c>
      <c r="M7008" t="s">
        <v>1164</v>
      </c>
    </row>
    <row r="7009" spans="1:13">
      <c r="A7009" t="s">
        <v>909</v>
      </c>
      <c r="B7009" t="s">
        <v>909</v>
      </c>
      <c r="C7009" t="s">
        <v>1855</v>
      </c>
      <c r="D7009" t="s">
        <v>164</v>
      </c>
      <c r="E7009" t="s">
        <v>785</v>
      </c>
      <c r="F7009" t="s">
        <v>10</v>
      </c>
      <c r="G7009" t="s">
        <v>48297</v>
      </c>
      <c r="H7009" t="s">
        <v>20764</v>
      </c>
      <c r="I7009" t="s">
        <v>15629</v>
      </c>
      <c r="J7009" t="s">
        <v>20745</v>
      </c>
      <c r="K7009" t="s">
        <v>19935</v>
      </c>
      <c r="L7009" t="s">
        <v>2792</v>
      </c>
      <c r="M7009" t="s">
        <v>48298</v>
      </c>
    </row>
    <row r="7010" spans="1:13">
      <c r="A7010" t="s">
        <v>909</v>
      </c>
      <c r="B7010" t="s">
        <v>909</v>
      </c>
      <c r="C7010" t="s">
        <v>1855</v>
      </c>
      <c r="D7010" t="s">
        <v>164</v>
      </c>
      <c r="E7010" t="s">
        <v>785</v>
      </c>
      <c r="F7010" t="s">
        <v>11</v>
      </c>
      <c r="G7010" t="s">
        <v>48299</v>
      </c>
      <c r="H7010" t="s">
        <v>20684</v>
      </c>
      <c r="I7010" t="s">
        <v>12043</v>
      </c>
      <c r="J7010" t="s">
        <v>21472</v>
      </c>
      <c r="K7010" t="s">
        <v>372</v>
      </c>
      <c r="L7010" t="s">
        <v>375</v>
      </c>
      <c r="M7010" t="s">
        <v>18728</v>
      </c>
    </row>
    <row r="7011" spans="1:13">
      <c r="A7011" t="s">
        <v>909</v>
      </c>
      <c r="B7011" t="s">
        <v>909</v>
      </c>
      <c r="C7011" t="s">
        <v>1855</v>
      </c>
      <c r="D7011" t="s">
        <v>164</v>
      </c>
      <c r="E7011" t="s">
        <v>793</v>
      </c>
      <c r="F7011" t="s">
        <v>3</v>
      </c>
      <c r="G7011" t="s">
        <v>48300</v>
      </c>
      <c r="H7011" t="s">
        <v>20705</v>
      </c>
      <c r="I7011" t="s">
        <v>10188</v>
      </c>
      <c r="J7011" t="s">
        <v>20663</v>
      </c>
      <c r="K7011" t="s">
        <v>10800</v>
      </c>
      <c r="L7011" t="s">
        <v>375</v>
      </c>
      <c r="M7011" t="s">
        <v>18752</v>
      </c>
    </row>
    <row r="7012" spans="1:13">
      <c r="A7012" t="s">
        <v>909</v>
      </c>
      <c r="B7012" t="s">
        <v>909</v>
      </c>
      <c r="C7012" t="s">
        <v>1855</v>
      </c>
      <c r="D7012" t="s">
        <v>164</v>
      </c>
      <c r="E7012" t="s">
        <v>793</v>
      </c>
      <c r="F7012" t="s">
        <v>10</v>
      </c>
      <c r="G7012" t="s">
        <v>48301</v>
      </c>
      <c r="H7012" t="s">
        <v>20705</v>
      </c>
      <c r="I7012" t="s">
        <v>10188</v>
      </c>
      <c r="J7012" t="s">
        <v>20663</v>
      </c>
      <c r="K7012" t="s">
        <v>10800</v>
      </c>
      <c r="L7012" t="s">
        <v>7730</v>
      </c>
      <c r="M7012" t="s">
        <v>18752</v>
      </c>
    </row>
    <row r="7013" spans="1:13">
      <c r="A7013" t="s">
        <v>909</v>
      </c>
      <c r="B7013" t="s">
        <v>909</v>
      </c>
      <c r="C7013" t="s">
        <v>1855</v>
      </c>
      <c r="D7013" t="s">
        <v>164</v>
      </c>
      <c r="E7013" t="s">
        <v>793</v>
      </c>
      <c r="F7013" t="s">
        <v>4</v>
      </c>
      <c r="G7013" t="s">
        <v>48302</v>
      </c>
      <c r="H7013" t="s">
        <v>20684</v>
      </c>
      <c r="I7013" t="s">
        <v>12043</v>
      </c>
      <c r="J7013" t="s">
        <v>21472</v>
      </c>
      <c r="K7013" t="s">
        <v>372</v>
      </c>
      <c r="L7013" t="s">
        <v>3522</v>
      </c>
      <c r="M7013" t="s">
        <v>469</v>
      </c>
    </row>
    <row r="7014" spans="1:13">
      <c r="A7014" t="s">
        <v>909</v>
      </c>
      <c r="B7014" t="s">
        <v>909</v>
      </c>
      <c r="C7014" t="s">
        <v>1855</v>
      </c>
      <c r="D7014" t="s">
        <v>164</v>
      </c>
      <c r="E7014" t="s">
        <v>793</v>
      </c>
      <c r="F7014" t="s">
        <v>11</v>
      </c>
      <c r="G7014" t="s">
        <v>48303</v>
      </c>
      <c r="H7014" t="s">
        <v>20663</v>
      </c>
      <c r="I7014" t="s">
        <v>7629</v>
      </c>
      <c r="J7014" t="s">
        <v>21472</v>
      </c>
      <c r="K7014" t="s">
        <v>372</v>
      </c>
      <c r="L7014" t="s">
        <v>431</v>
      </c>
      <c r="M7014" t="s">
        <v>9962</v>
      </c>
    </row>
    <row r="7015" spans="1:13">
      <c r="A7015" t="s">
        <v>909</v>
      </c>
      <c r="B7015" t="s">
        <v>909</v>
      </c>
      <c r="C7015" t="s">
        <v>1855</v>
      </c>
      <c r="D7015" t="s">
        <v>164</v>
      </c>
      <c r="E7015" t="s">
        <v>793</v>
      </c>
      <c r="F7015" t="s">
        <v>20</v>
      </c>
      <c r="G7015" t="s">
        <v>48304</v>
      </c>
      <c r="H7015" t="s">
        <v>20663</v>
      </c>
      <c r="I7015" t="s">
        <v>7629</v>
      </c>
      <c r="J7015" t="s">
        <v>21472</v>
      </c>
      <c r="K7015" t="s">
        <v>372</v>
      </c>
      <c r="L7015" t="s">
        <v>3522</v>
      </c>
      <c r="M7015" t="s">
        <v>9962</v>
      </c>
    </row>
    <row r="7016" spans="1:13">
      <c r="A7016" t="s">
        <v>909</v>
      </c>
      <c r="B7016" t="s">
        <v>909</v>
      </c>
      <c r="C7016" t="s">
        <v>1855</v>
      </c>
      <c r="D7016" t="s">
        <v>164</v>
      </c>
      <c r="E7016" t="s">
        <v>801</v>
      </c>
      <c r="F7016" t="s">
        <v>3</v>
      </c>
      <c r="G7016" t="s">
        <v>48305</v>
      </c>
      <c r="H7016" t="s">
        <v>20663</v>
      </c>
      <c r="I7016" t="s">
        <v>7629</v>
      </c>
      <c r="J7016" t="s">
        <v>21472</v>
      </c>
      <c r="K7016" t="s">
        <v>372</v>
      </c>
      <c r="L7016" t="s">
        <v>4088</v>
      </c>
      <c r="M7016" t="s">
        <v>16849</v>
      </c>
    </row>
    <row r="7017" spans="1:13">
      <c r="A7017" t="s">
        <v>909</v>
      </c>
      <c r="B7017" t="s">
        <v>909</v>
      </c>
      <c r="C7017" t="s">
        <v>1855</v>
      </c>
      <c r="D7017" t="s">
        <v>164</v>
      </c>
      <c r="E7017" t="s">
        <v>801</v>
      </c>
      <c r="F7017" t="s">
        <v>10</v>
      </c>
      <c r="G7017" t="s">
        <v>48306</v>
      </c>
      <c r="H7017" t="s">
        <v>20725</v>
      </c>
      <c r="I7017" t="s">
        <v>8290</v>
      </c>
      <c r="J7017" t="s">
        <v>20705</v>
      </c>
      <c r="K7017" t="s">
        <v>18728</v>
      </c>
      <c r="L7017" t="s">
        <v>3647</v>
      </c>
      <c r="M7017" t="s">
        <v>32401</v>
      </c>
    </row>
    <row r="7018" spans="1:13">
      <c r="A7018" t="s">
        <v>909</v>
      </c>
      <c r="B7018" t="s">
        <v>909</v>
      </c>
      <c r="C7018" t="s">
        <v>1855</v>
      </c>
      <c r="D7018" t="s">
        <v>164</v>
      </c>
      <c r="E7018" t="s">
        <v>801</v>
      </c>
      <c r="F7018" t="s">
        <v>11</v>
      </c>
      <c r="G7018" t="s">
        <v>48307</v>
      </c>
      <c r="H7018" t="s">
        <v>20663</v>
      </c>
      <c r="I7018" t="s">
        <v>7629</v>
      </c>
      <c r="J7018" t="s">
        <v>21472</v>
      </c>
      <c r="K7018" t="s">
        <v>372</v>
      </c>
      <c r="L7018" t="s">
        <v>431</v>
      </c>
      <c r="M7018" t="s">
        <v>16849</v>
      </c>
    </row>
    <row r="7019" spans="1:13">
      <c r="A7019" t="s">
        <v>909</v>
      </c>
      <c r="B7019" t="s">
        <v>909</v>
      </c>
      <c r="C7019" t="s">
        <v>1855</v>
      </c>
      <c r="D7019" t="s">
        <v>164</v>
      </c>
      <c r="E7019" t="s">
        <v>809</v>
      </c>
      <c r="F7019" t="s">
        <v>3</v>
      </c>
      <c r="G7019" t="s">
        <v>48308</v>
      </c>
      <c r="H7019" t="s">
        <v>20684</v>
      </c>
      <c r="I7019" t="s">
        <v>12043</v>
      </c>
      <c r="J7019" t="s">
        <v>20684</v>
      </c>
      <c r="K7019" t="s">
        <v>16849</v>
      </c>
      <c r="L7019" t="s">
        <v>2172</v>
      </c>
      <c r="M7019" t="s">
        <v>6841</v>
      </c>
    </row>
    <row r="7020" spans="1:13">
      <c r="A7020" t="s">
        <v>909</v>
      </c>
      <c r="B7020" t="s">
        <v>909</v>
      </c>
      <c r="C7020" t="s">
        <v>1571</v>
      </c>
      <c r="D7020" t="s">
        <v>150</v>
      </c>
      <c r="E7020" t="s">
        <v>179</v>
      </c>
      <c r="F7020" t="s">
        <v>3</v>
      </c>
      <c r="G7020" t="s">
        <v>48309</v>
      </c>
      <c r="H7020" t="s">
        <v>20803</v>
      </c>
      <c r="I7020" t="s">
        <v>48310</v>
      </c>
      <c r="J7020" t="s">
        <v>20725</v>
      </c>
      <c r="K7020" t="s">
        <v>13773</v>
      </c>
      <c r="L7020" t="s">
        <v>48311</v>
      </c>
      <c r="M7020" t="s">
        <v>32165</v>
      </c>
    </row>
    <row r="7021" spans="1:13">
      <c r="A7021" t="s">
        <v>909</v>
      </c>
      <c r="B7021" t="s">
        <v>909</v>
      </c>
      <c r="C7021" t="s">
        <v>1571</v>
      </c>
      <c r="D7021" t="s">
        <v>150</v>
      </c>
      <c r="E7021" t="s">
        <v>179</v>
      </c>
      <c r="F7021" t="s">
        <v>10</v>
      </c>
      <c r="G7021" t="s">
        <v>48312</v>
      </c>
      <c r="H7021" t="s">
        <v>20950</v>
      </c>
      <c r="I7021" t="s">
        <v>48313</v>
      </c>
      <c r="J7021" t="s">
        <v>20784</v>
      </c>
      <c r="K7021" t="s">
        <v>32313</v>
      </c>
      <c r="L7021" t="s">
        <v>1054</v>
      </c>
      <c r="M7021" t="s">
        <v>26276</v>
      </c>
    </row>
    <row r="7022" spans="1:13">
      <c r="A7022" t="s">
        <v>909</v>
      </c>
      <c r="B7022" t="s">
        <v>909</v>
      </c>
      <c r="C7022" t="s">
        <v>1571</v>
      </c>
      <c r="D7022" t="s">
        <v>150</v>
      </c>
      <c r="E7022" t="s">
        <v>179</v>
      </c>
      <c r="F7022" t="s">
        <v>2</v>
      </c>
      <c r="G7022" t="s">
        <v>48314</v>
      </c>
      <c r="H7022" t="s">
        <v>20764</v>
      </c>
      <c r="I7022" t="s">
        <v>11779</v>
      </c>
      <c r="J7022" t="s">
        <v>20725</v>
      </c>
      <c r="K7022" t="s">
        <v>13773</v>
      </c>
      <c r="L7022" t="s">
        <v>7730</v>
      </c>
      <c r="M7022" t="s">
        <v>4868</v>
      </c>
    </row>
    <row r="7023" spans="1:13">
      <c r="A7023" t="s">
        <v>909</v>
      </c>
      <c r="B7023" t="s">
        <v>909</v>
      </c>
      <c r="C7023" t="s">
        <v>1571</v>
      </c>
      <c r="D7023" t="s">
        <v>150</v>
      </c>
      <c r="E7023" t="s">
        <v>179</v>
      </c>
      <c r="F7023" t="s">
        <v>4</v>
      </c>
      <c r="G7023" t="s">
        <v>48315</v>
      </c>
      <c r="H7023" t="s">
        <v>20764</v>
      </c>
      <c r="I7023" t="s">
        <v>11779</v>
      </c>
      <c r="J7023" t="s">
        <v>20663</v>
      </c>
      <c r="K7023" t="s">
        <v>45599</v>
      </c>
      <c r="L7023" t="s">
        <v>2792</v>
      </c>
      <c r="M7023" t="s">
        <v>4868</v>
      </c>
    </row>
    <row r="7024" spans="1:13">
      <c r="A7024" t="s">
        <v>909</v>
      </c>
      <c r="B7024" t="s">
        <v>909</v>
      </c>
      <c r="C7024" t="s">
        <v>1571</v>
      </c>
      <c r="D7024" t="s">
        <v>150</v>
      </c>
      <c r="E7024" t="s">
        <v>179</v>
      </c>
      <c r="F7024" t="s">
        <v>11</v>
      </c>
      <c r="G7024" t="s">
        <v>48316</v>
      </c>
      <c r="H7024" t="s">
        <v>20725</v>
      </c>
      <c r="I7024" t="s">
        <v>48317</v>
      </c>
      <c r="J7024" t="s">
        <v>21472</v>
      </c>
      <c r="K7024" t="s">
        <v>372</v>
      </c>
      <c r="L7024" t="s">
        <v>3583</v>
      </c>
      <c r="M7024" t="s">
        <v>16079</v>
      </c>
    </row>
    <row r="7025" spans="1:13">
      <c r="A7025" t="s">
        <v>909</v>
      </c>
      <c r="B7025" t="s">
        <v>909</v>
      </c>
      <c r="C7025" t="s">
        <v>1571</v>
      </c>
      <c r="D7025" t="s">
        <v>150</v>
      </c>
      <c r="E7025" t="s">
        <v>179</v>
      </c>
      <c r="F7025" t="s">
        <v>20</v>
      </c>
      <c r="G7025" t="s">
        <v>48318</v>
      </c>
      <c r="H7025" t="s">
        <v>20745</v>
      </c>
      <c r="I7025" t="s">
        <v>28356</v>
      </c>
      <c r="J7025" t="s">
        <v>21472</v>
      </c>
      <c r="K7025" t="s">
        <v>372</v>
      </c>
      <c r="L7025" t="s">
        <v>2900</v>
      </c>
      <c r="M7025" t="s">
        <v>14877</v>
      </c>
    </row>
    <row r="7026" spans="1:13">
      <c r="A7026" t="s">
        <v>909</v>
      </c>
      <c r="B7026" t="s">
        <v>909</v>
      </c>
      <c r="C7026" t="s">
        <v>1571</v>
      </c>
      <c r="D7026" t="s">
        <v>150</v>
      </c>
      <c r="E7026" t="s">
        <v>188</v>
      </c>
      <c r="F7026" t="s">
        <v>3</v>
      </c>
      <c r="G7026" t="s">
        <v>48319</v>
      </c>
      <c r="H7026" t="s">
        <v>20897</v>
      </c>
      <c r="I7026" t="s">
        <v>48320</v>
      </c>
      <c r="J7026" t="s">
        <v>20784</v>
      </c>
      <c r="K7026" t="s">
        <v>32313</v>
      </c>
      <c r="L7026" t="s">
        <v>48321</v>
      </c>
      <c r="M7026" t="s">
        <v>25133</v>
      </c>
    </row>
    <row r="7027" spans="1:13">
      <c r="A7027" t="s">
        <v>909</v>
      </c>
      <c r="B7027" t="s">
        <v>909</v>
      </c>
      <c r="C7027" t="s">
        <v>1571</v>
      </c>
      <c r="D7027" t="s">
        <v>150</v>
      </c>
      <c r="E7027" t="s">
        <v>188</v>
      </c>
      <c r="F7027" t="s">
        <v>10</v>
      </c>
      <c r="G7027" t="s">
        <v>48322</v>
      </c>
      <c r="H7027" t="s">
        <v>21162</v>
      </c>
      <c r="I7027" t="s">
        <v>48323</v>
      </c>
      <c r="J7027" t="s">
        <v>20932</v>
      </c>
      <c r="K7027" t="s">
        <v>31837</v>
      </c>
      <c r="L7027" t="s">
        <v>4151</v>
      </c>
      <c r="M7027" t="s">
        <v>48324</v>
      </c>
    </row>
    <row r="7028" spans="1:13">
      <c r="A7028" t="s">
        <v>909</v>
      </c>
      <c r="B7028" t="s">
        <v>909</v>
      </c>
      <c r="C7028" t="s">
        <v>1571</v>
      </c>
      <c r="D7028" t="s">
        <v>150</v>
      </c>
      <c r="E7028" t="s">
        <v>188</v>
      </c>
      <c r="F7028" t="s">
        <v>2</v>
      </c>
      <c r="G7028" t="s">
        <v>48325</v>
      </c>
      <c r="H7028" t="s">
        <v>20860</v>
      </c>
      <c r="I7028" t="s">
        <v>48326</v>
      </c>
      <c r="J7028" t="s">
        <v>20745</v>
      </c>
      <c r="K7028" t="s">
        <v>13836</v>
      </c>
      <c r="L7028" t="s">
        <v>4550</v>
      </c>
      <c r="M7028" t="s">
        <v>48327</v>
      </c>
    </row>
    <row r="7029" spans="1:13">
      <c r="A7029" t="s">
        <v>909</v>
      </c>
      <c r="B7029" t="s">
        <v>909</v>
      </c>
      <c r="C7029" t="s">
        <v>1571</v>
      </c>
      <c r="D7029" t="s">
        <v>150</v>
      </c>
      <c r="E7029" t="s">
        <v>188</v>
      </c>
      <c r="F7029" t="s">
        <v>4</v>
      </c>
      <c r="G7029" t="s">
        <v>48328</v>
      </c>
      <c r="H7029" t="s">
        <v>20745</v>
      </c>
      <c r="I7029" t="s">
        <v>28356</v>
      </c>
      <c r="J7029" t="s">
        <v>20663</v>
      </c>
      <c r="K7029" t="s">
        <v>45599</v>
      </c>
      <c r="L7029" t="s">
        <v>2191</v>
      </c>
      <c r="M7029" t="s">
        <v>26520</v>
      </c>
    </row>
    <row r="7030" spans="1:13">
      <c r="A7030" t="s">
        <v>909</v>
      </c>
      <c r="B7030" t="s">
        <v>909</v>
      </c>
      <c r="C7030" t="s">
        <v>1571</v>
      </c>
      <c r="D7030" t="s">
        <v>150</v>
      </c>
      <c r="E7030" t="s">
        <v>188</v>
      </c>
      <c r="F7030" t="s">
        <v>11</v>
      </c>
      <c r="G7030" t="s">
        <v>48329</v>
      </c>
      <c r="H7030" t="s">
        <v>20745</v>
      </c>
      <c r="I7030" t="s">
        <v>28356</v>
      </c>
      <c r="J7030" t="s">
        <v>20663</v>
      </c>
      <c r="K7030" t="s">
        <v>45599</v>
      </c>
      <c r="L7030" t="s">
        <v>3023</v>
      </c>
      <c r="M7030" t="s">
        <v>26520</v>
      </c>
    </row>
    <row r="7031" spans="1:13">
      <c r="A7031" t="s">
        <v>909</v>
      </c>
      <c r="B7031" t="s">
        <v>909</v>
      </c>
      <c r="C7031" t="s">
        <v>1571</v>
      </c>
      <c r="D7031" t="s">
        <v>150</v>
      </c>
      <c r="E7031" t="s">
        <v>188</v>
      </c>
      <c r="F7031" t="s">
        <v>20</v>
      </c>
      <c r="G7031" t="s">
        <v>48330</v>
      </c>
      <c r="H7031" t="s">
        <v>20684</v>
      </c>
      <c r="I7031" t="s">
        <v>28382</v>
      </c>
      <c r="J7031" t="s">
        <v>21472</v>
      </c>
      <c r="K7031" t="s">
        <v>372</v>
      </c>
      <c r="L7031" t="s">
        <v>1054</v>
      </c>
      <c r="M7031" t="s">
        <v>11522</v>
      </c>
    </row>
    <row r="7032" spans="1:13">
      <c r="A7032" t="s">
        <v>909</v>
      </c>
      <c r="B7032" t="s">
        <v>909</v>
      </c>
      <c r="C7032" t="s">
        <v>1571</v>
      </c>
      <c r="D7032" t="s">
        <v>150</v>
      </c>
      <c r="E7032" t="s">
        <v>197</v>
      </c>
      <c r="F7032" t="s">
        <v>3</v>
      </c>
      <c r="G7032" t="s">
        <v>48331</v>
      </c>
      <c r="H7032" t="s">
        <v>20939</v>
      </c>
      <c r="I7032" t="s">
        <v>48332</v>
      </c>
      <c r="J7032" t="s">
        <v>20841</v>
      </c>
      <c r="K7032" t="s">
        <v>47139</v>
      </c>
      <c r="L7032" t="s">
        <v>2773</v>
      </c>
      <c r="M7032" t="s">
        <v>48333</v>
      </c>
    </row>
    <row r="7033" spans="1:13">
      <c r="A7033" t="s">
        <v>909</v>
      </c>
      <c r="B7033" t="s">
        <v>909</v>
      </c>
      <c r="C7033" t="s">
        <v>1571</v>
      </c>
      <c r="D7033" t="s">
        <v>150</v>
      </c>
      <c r="E7033" t="s">
        <v>197</v>
      </c>
      <c r="F7033" t="s">
        <v>10</v>
      </c>
      <c r="G7033" t="s">
        <v>48334</v>
      </c>
      <c r="H7033" t="s">
        <v>20938</v>
      </c>
      <c r="I7033" t="s">
        <v>48335</v>
      </c>
      <c r="J7033" t="s">
        <v>20841</v>
      </c>
      <c r="K7033" t="s">
        <v>47139</v>
      </c>
      <c r="L7033" t="s">
        <v>48336</v>
      </c>
      <c r="M7033" t="s">
        <v>24911</v>
      </c>
    </row>
    <row r="7034" spans="1:13">
      <c r="A7034" t="s">
        <v>909</v>
      </c>
      <c r="B7034" t="s">
        <v>909</v>
      </c>
      <c r="C7034" t="s">
        <v>1571</v>
      </c>
      <c r="D7034" t="s">
        <v>150</v>
      </c>
      <c r="E7034" t="s">
        <v>197</v>
      </c>
      <c r="F7034" t="s">
        <v>2</v>
      </c>
      <c r="G7034" t="s">
        <v>48337</v>
      </c>
      <c r="H7034" t="s">
        <v>20803</v>
      </c>
      <c r="I7034" t="s">
        <v>48310</v>
      </c>
      <c r="J7034" t="s">
        <v>20684</v>
      </c>
      <c r="K7034" t="s">
        <v>13786</v>
      </c>
      <c r="L7034" t="s">
        <v>3647</v>
      </c>
      <c r="M7034" t="s">
        <v>15304</v>
      </c>
    </row>
    <row r="7035" spans="1:13">
      <c r="A7035" t="s">
        <v>909</v>
      </c>
      <c r="B7035" t="s">
        <v>909</v>
      </c>
      <c r="C7035" t="s">
        <v>1571</v>
      </c>
      <c r="D7035" t="s">
        <v>150</v>
      </c>
      <c r="E7035" t="s">
        <v>197</v>
      </c>
      <c r="F7035" t="s">
        <v>4</v>
      </c>
      <c r="G7035" t="s">
        <v>48338</v>
      </c>
      <c r="H7035" t="s">
        <v>20684</v>
      </c>
      <c r="I7035" t="s">
        <v>28382</v>
      </c>
      <c r="J7035" t="s">
        <v>20663</v>
      </c>
      <c r="K7035" t="s">
        <v>45599</v>
      </c>
      <c r="L7035" t="s">
        <v>3970</v>
      </c>
      <c r="M7035" t="s">
        <v>7534</v>
      </c>
    </row>
    <row r="7036" spans="1:13">
      <c r="A7036" t="s">
        <v>909</v>
      </c>
      <c r="B7036" t="s">
        <v>909</v>
      </c>
      <c r="C7036" t="s">
        <v>1571</v>
      </c>
      <c r="D7036" t="s">
        <v>150</v>
      </c>
      <c r="E7036" t="s">
        <v>197</v>
      </c>
      <c r="F7036" t="s">
        <v>11</v>
      </c>
      <c r="G7036" t="s">
        <v>48339</v>
      </c>
      <c r="H7036" t="s">
        <v>20725</v>
      </c>
      <c r="I7036" t="s">
        <v>48317</v>
      </c>
      <c r="J7036" t="s">
        <v>21472</v>
      </c>
      <c r="K7036" t="s">
        <v>372</v>
      </c>
      <c r="L7036" t="s">
        <v>3583</v>
      </c>
      <c r="M7036" t="s">
        <v>15241</v>
      </c>
    </row>
    <row r="7037" spans="1:13">
      <c r="A7037" t="s">
        <v>909</v>
      </c>
      <c r="B7037" t="s">
        <v>909</v>
      </c>
      <c r="C7037" t="s">
        <v>1571</v>
      </c>
      <c r="D7037" t="s">
        <v>150</v>
      </c>
      <c r="E7037" t="s">
        <v>197</v>
      </c>
      <c r="F7037" t="s">
        <v>20</v>
      </c>
      <c r="G7037" t="s">
        <v>48340</v>
      </c>
      <c r="H7037" t="s">
        <v>20684</v>
      </c>
      <c r="I7037" t="s">
        <v>28382</v>
      </c>
      <c r="J7037" t="s">
        <v>20684</v>
      </c>
      <c r="K7037" t="s">
        <v>13786</v>
      </c>
      <c r="L7037" t="s">
        <v>1054</v>
      </c>
      <c r="M7037" t="s">
        <v>7534</v>
      </c>
    </row>
    <row r="7038" spans="1:13">
      <c r="A7038" t="s">
        <v>909</v>
      </c>
      <c r="B7038" t="s">
        <v>909</v>
      </c>
      <c r="C7038" t="s">
        <v>1571</v>
      </c>
      <c r="D7038" t="s">
        <v>150</v>
      </c>
      <c r="E7038" t="s">
        <v>206</v>
      </c>
      <c r="F7038" t="s">
        <v>3</v>
      </c>
      <c r="G7038" t="s">
        <v>48341</v>
      </c>
      <c r="H7038" t="s">
        <v>20879</v>
      </c>
      <c r="I7038" t="s">
        <v>48342</v>
      </c>
      <c r="J7038" t="s">
        <v>20822</v>
      </c>
      <c r="K7038" t="s">
        <v>14877</v>
      </c>
      <c r="L7038" t="s">
        <v>48343</v>
      </c>
      <c r="M7038" t="s">
        <v>48344</v>
      </c>
    </row>
    <row r="7039" spans="1:13">
      <c r="A7039" t="s">
        <v>909</v>
      </c>
      <c r="B7039" t="s">
        <v>909</v>
      </c>
      <c r="C7039" t="s">
        <v>1571</v>
      </c>
      <c r="D7039" t="s">
        <v>150</v>
      </c>
      <c r="E7039" t="s">
        <v>206</v>
      </c>
      <c r="F7039" t="s">
        <v>10</v>
      </c>
      <c r="G7039" t="s">
        <v>48345</v>
      </c>
      <c r="H7039" t="s">
        <v>20764</v>
      </c>
      <c r="I7039" t="s">
        <v>11779</v>
      </c>
      <c r="J7039" t="s">
        <v>20663</v>
      </c>
      <c r="K7039" t="s">
        <v>45599</v>
      </c>
      <c r="L7039" t="s">
        <v>3130</v>
      </c>
      <c r="M7039" t="s">
        <v>18752</v>
      </c>
    </row>
    <row r="7040" spans="1:13">
      <c r="A7040" t="s">
        <v>909</v>
      </c>
      <c r="B7040" t="s">
        <v>909</v>
      </c>
      <c r="C7040" t="s">
        <v>1571</v>
      </c>
      <c r="D7040" t="s">
        <v>150</v>
      </c>
      <c r="E7040" t="s">
        <v>206</v>
      </c>
      <c r="F7040" t="s">
        <v>2</v>
      </c>
      <c r="G7040" t="s">
        <v>48346</v>
      </c>
      <c r="H7040" t="s">
        <v>20663</v>
      </c>
      <c r="I7040" t="s">
        <v>48347</v>
      </c>
      <c r="J7040" t="s">
        <v>20663</v>
      </c>
      <c r="K7040" t="s">
        <v>45599</v>
      </c>
      <c r="L7040" t="s">
        <v>3865</v>
      </c>
      <c r="M7040" t="s">
        <v>11931</v>
      </c>
    </row>
    <row r="7041" spans="1:13">
      <c r="A7041" t="s">
        <v>909</v>
      </c>
      <c r="B7041" t="s">
        <v>909</v>
      </c>
      <c r="C7041" t="s">
        <v>1571</v>
      </c>
      <c r="D7041" t="s">
        <v>150</v>
      </c>
      <c r="E7041" t="s">
        <v>206</v>
      </c>
      <c r="F7041" t="s">
        <v>11</v>
      </c>
      <c r="G7041" t="s">
        <v>48348</v>
      </c>
      <c r="H7041" t="s">
        <v>20663</v>
      </c>
      <c r="I7041" t="s">
        <v>48347</v>
      </c>
      <c r="J7041" t="s">
        <v>21472</v>
      </c>
      <c r="K7041" t="s">
        <v>372</v>
      </c>
      <c r="L7041" t="s">
        <v>9283</v>
      </c>
      <c r="M7041" t="s">
        <v>11931</v>
      </c>
    </row>
    <row r="7042" spans="1:13">
      <c r="A7042" t="s">
        <v>909</v>
      </c>
      <c r="B7042" t="s">
        <v>909</v>
      </c>
      <c r="C7042" t="s">
        <v>1571</v>
      </c>
      <c r="D7042" t="s">
        <v>151</v>
      </c>
      <c r="E7042" t="s">
        <v>214</v>
      </c>
      <c r="F7042" t="s">
        <v>3</v>
      </c>
      <c r="G7042" t="s">
        <v>48349</v>
      </c>
      <c r="H7042" t="s">
        <v>21165</v>
      </c>
      <c r="I7042" t="s">
        <v>48350</v>
      </c>
      <c r="J7042" t="s">
        <v>21019</v>
      </c>
      <c r="K7042" t="s">
        <v>48351</v>
      </c>
      <c r="L7042" t="s">
        <v>48352</v>
      </c>
      <c r="M7042" t="s">
        <v>48353</v>
      </c>
    </row>
    <row r="7043" spans="1:13">
      <c r="A7043" t="s">
        <v>909</v>
      </c>
      <c r="B7043" t="s">
        <v>909</v>
      </c>
      <c r="C7043" t="s">
        <v>1571</v>
      </c>
      <c r="D7043" t="s">
        <v>151</v>
      </c>
      <c r="E7043" t="s">
        <v>214</v>
      </c>
      <c r="F7043" t="s">
        <v>10</v>
      </c>
      <c r="G7043" t="s">
        <v>48354</v>
      </c>
      <c r="H7043" t="s">
        <v>21898</v>
      </c>
      <c r="I7043" t="s">
        <v>48355</v>
      </c>
      <c r="J7043" t="s">
        <v>20885</v>
      </c>
      <c r="K7043" t="s">
        <v>48356</v>
      </c>
      <c r="L7043" t="s">
        <v>48357</v>
      </c>
      <c r="M7043" t="s">
        <v>48358</v>
      </c>
    </row>
    <row r="7044" spans="1:13">
      <c r="A7044" t="s">
        <v>909</v>
      </c>
      <c r="B7044" t="s">
        <v>909</v>
      </c>
      <c r="C7044" t="s">
        <v>1571</v>
      </c>
      <c r="D7044" t="s">
        <v>151</v>
      </c>
      <c r="E7044" t="s">
        <v>214</v>
      </c>
      <c r="F7044" t="s">
        <v>2</v>
      </c>
      <c r="G7044" t="s">
        <v>48359</v>
      </c>
      <c r="H7044" t="s">
        <v>20953</v>
      </c>
      <c r="I7044" t="s">
        <v>48360</v>
      </c>
      <c r="J7044" t="s">
        <v>21115</v>
      </c>
      <c r="K7044" t="s">
        <v>48361</v>
      </c>
      <c r="L7044" t="s">
        <v>46539</v>
      </c>
      <c r="M7044" t="s">
        <v>48362</v>
      </c>
    </row>
    <row r="7045" spans="1:13">
      <c r="A7045" t="s">
        <v>909</v>
      </c>
      <c r="B7045" t="s">
        <v>909</v>
      </c>
      <c r="C7045" t="s">
        <v>1571</v>
      </c>
      <c r="D7045" t="s">
        <v>151</v>
      </c>
      <c r="E7045" t="s">
        <v>214</v>
      </c>
      <c r="F7045" t="s">
        <v>4</v>
      </c>
      <c r="G7045" t="s">
        <v>48363</v>
      </c>
      <c r="H7045" t="s">
        <v>21219</v>
      </c>
      <c r="I7045" t="s">
        <v>48364</v>
      </c>
      <c r="J7045" t="s">
        <v>20938</v>
      </c>
      <c r="K7045" t="s">
        <v>48365</v>
      </c>
      <c r="L7045" t="s">
        <v>3756</v>
      </c>
      <c r="M7045" t="s">
        <v>31069</v>
      </c>
    </row>
    <row r="7046" spans="1:13">
      <c r="A7046" t="s">
        <v>909</v>
      </c>
      <c r="B7046" t="s">
        <v>909</v>
      </c>
      <c r="C7046" t="s">
        <v>1571</v>
      </c>
      <c r="D7046" t="s">
        <v>151</v>
      </c>
      <c r="E7046" t="s">
        <v>214</v>
      </c>
      <c r="F7046" t="s">
        <v>11</v>
      </c>
      <c r="G7046" t="s">
        <v>48366</v>
      </c>
      <c r="H7046" t="s">
        <v>21152</v>
      </c>
      <c r="I7046" t="s">
        <v>48367</v>
      </c>
      <c r="J7046" t="s">
        <v>20764</v>
      </c>
      <c r="K7046" t="s">
        <v>48368</v>
      </c>
      <c r="L7046" t="s">
        <v>5641</v>
      </c>
      <c r="M7046" t="s">
        <v>31690</v>
      </c>
    </row>
    <row r="7047" spans="1:13">
      <c r="A7047" t="s">
        <v>909</v>
      </c>
      <c r="B7047" t="s">
        <v>909</v>
      </c>
      <c r="C7047" t="s">
        <v>1571</v>
      </c>
      <c r="D7047" t="s">
        <v>151</v>
      </c>
      <c r="E7047" t="s">
        <v>214</v>
      </c>
      <c r="F7047" t="s">
        <v>20</v>
      </c>
      <c r="G7047" t="s">
        <v>48369</v>
      </c>
      <c r="H7047" t="s">
        <v>21113</v>
      </c>
      <c r="I7047" t="s">
        <v>39300</v>
      </c>
      <c r="J7047" t="s">
        <v>20745</v>
      </c>
      <c r="K7047" t="s">
        <v>48370</v>
      </c>
      <c r="L7047" t="s">
        <v>5190</v>
      </c>
      <c r="M7047" t="s">
        <v>48371</v>
      </c>
    </row>
    <row r="7048" spans="1:13">
      <c r="A7048" t="s">
        <v>909</v>
      </c>
      <c r="B7048" t="s">
        <v>909</v>
      </c>
      <c r="C7048" t="s">
        <v>1571</v>
      </c>
      <c r="D7048" t="s">
        <v>151</v>
      </c>
      <c r="E7048" t="s">
        <v>222</v>
      </c>
      <c r="F7048" t="s">
        <v>3</v>
      </c>
      <c r="G7048" t="s">
        <v>48372</v>
      </c>
      <c r="H7048" t="s">
        <v>20988</v>
      </c>
      <c r="I7048" t="s">
        <v>48373</v>
      </c>
      <c r="J7048" t="s">
        <v>20973</v>
      </c>
      <c r="K7048" t="s">
        <v>48374</v>
      </c>
      <c r="L7048" t="s">
        <v>48375</v>
      </c>
      <c r="M7048" t="s">
        <v>48376</v>
      </c>
    </row>
    <row r="7049" spans="1:13">
      <c r="A7049" t="s">
        <v>909</v>
      </c>
      <c r="B7049" t="s">
        <v>909</v>
      </c>
      <c r="C7049" t="s">
        <v>1571</v>
      </c>
      <c r="D7049" t="s">
        <v>151</v>
      </c>
      <c r="E7049" t="s">
        <v>222</v>
      </c>
      <c r="F7049" t="s">
        <v>10</v>
      </c>
      <c r="G7049" t="s">
        <v>48377</v>
      </c>
      <c r="H7049" t="s">
        <v>20917</v>
      </c>
      <c r="I7049" t="s">
        <v>48378</v>
      </c>
      <c r="J7049" t="s">
        <v>20921</v>
      </c>
      <c r="K7049" t="s">
        <v>48379</v>
      </c>
      <c r="L7049" t="s">
        <v>48380</v>
      </c>
      <c r="M7049" t="s">
        <v>25242</v>
      </c>
    </row>
    <row r="7050" spans="1:13">
      <c r="A7050" t="s">
        <v>909</v>
      </c>
      <c r="B7050" t="s">
        <v>909</v>
      </c>
      <c r="C7050" t="s">
        <v>1571</v>
      </c>
      <c r="D7050" t="s">
        <v>151</v>
      </c>
      <c r="E7050" t="s">
        <v>222</v>
      </c>
      <c r="F7050" t="s">
        <v>2</v>
      </c>
      <c r="G7050" t="s">
        <v>48381</v>
      </c>
      <c r="H7050" t="s">
        <v>21518</v>
      </c>
      <c r="I7050" t="s">
        <v>48382</v>
      </c>
      <c r="J7050" t="s">
        <v>21102</v>
      </c>
      <c r="K7050" t="s">
        <v>48383</v>
      </c>
      <c r="L7050" t="s">
        <v>48384</v>
      </c>
      <c r="M7050" t="s">
        <v>48385</v>
      </c>
    </row>
    <row r="7051" spans="1:13">
      <c r="A7051" t="s">
        <v>909</v>
      </c>
      <c r="B7051" t="s">
        <v>909</v>
      </c>
      <c r="C7051" t="s">
        <v>1571</v>
      </c>
      <c r="D7051" t="s">
        <v>151</v>
      </c>
      <c r="E7051" t="s">
        <v>222</v>
      </c>
      <c r="F7051" t="s">
        <v>4</v>
      </c>
      <c r="G7051" t="s">
        <v>48386</v>
      </c>
      <c r="H7051" t="s">
        <v>20939</v>
      </c>
      <c r="I7051" t="s">
        <v>39207</v>
      </c>
      <c r="J7051" t="s">
        <v>20803</v>
      </c>
      <c r="K7051" t="s">
        <v>48387</v>
      </c>
      <c r="L7051" t="s">
        <v>48388</v>
      </c>
      <c r="M7051" t="s">
        <v>993</v>
      </c>
    </row>
    <row r="7052" spans="1:13">
      <c r="A7052" t="s">
        <v>909</v>
      </c>
      <c r="B7052" t="s">
        <v>909</v>
      </c>
      <c r="C7052" t="s">
        <v>1571</v>
      </c>
      <c r="D7052" t="s">
        <v>151</v>
      </c>
      <c r="E7052" t="s">
        <v>222</v>
      </c>
      <c r="F7052" t="s">
        <v>11</v>
      </c>
      <c r="G7052" t="s">
        <v>48389</v>
      </c>
      <c r="H7052" t="s">
        <v>20939</v>
      </c>
      <c r="I7052" t="s">
        <v>39207</v>
      </c>
      <c r="J7052" t="s">
        <v>20725</v>
      </c>
      <c r="K7052" t="s">
        <v>48390</v>
      </c>
      <c r="L7052" t="s">
        <v>2172</v>
      </c>
      <c r="M7052" t="s">
        <v>993</v>
      </c>
    </row>
    <row r="7053" spans="1:13">
      <c r="A7053" t="s">
        <v>909</v>
      </c>
      <c r="B7053" t="s">
        <v>909</v>
      </c>
      <c r="C7053" t="s">
        <v>1571</v>
      </c>
      <c r="D7053" t="s">
        <v>151</v>
      </c>
      <c r="E7053" t="s">
        <v>222</v>
      </c>
      <c r="F7053" t="s">
        <v>20</v>
      </c>
      <c r="G7053" t="s">
        <v>48391</v>
      </c>
      <c r="H7053" t="s">
        <v>20938</v>
      </c>
      <c r="I7053" t="s">
        <v>48392</v>
      </c>
      <c r="J7053" t="s">
        <v>20745</v>
      </c>
      <c r="K7053" t="s">
        <v>48370</v>
      </c>
      <c r="L7053" t="s">
        <v>48393</v>
      </c>
      <c r="M7053" t="s">
        <v>38322</v>
      </c>
    </row>
    <row r="7054" spans="1:13">
      <c r="A7054" t="s">
        <v>909</v>
      </c>
      <c r="B7054" t="s">
        <v>909</v>
      </c>
      <c r="C7054" t="s">
        <v>1571</v>
      </c>
      <c r="D7054" t="s">
        <v>151</v>
      </c>
      <c r="E7054" t="s">
        <v>230</v>
      </c>
      <c r="F7054" t="s">
        <v>3</v>
      </c>
      <c r="G7054" t="s">
        <v>48394</v>
      </c>
      <c r="H7054" t="s">
        <v>21817</v>
      </c>
      <c r="I7054" t="s">
        <v>48395</v>
      </c>
      <c r="J7054" t="s">
        <v>21569</v>
      </c>
      <c r="K7054" t="s">
        <v>48396</v>
      </c>
      <c r="L7054" t="s">
        <v>48397</v>
      </c>
      <c r="M7054" t="s">
        <v>48398</v>
      </c>
    </row>
    <row r="7055" spans="1:13">
      <c r="A7055" t="s">
        <v>909</v>
      </c>
      <c r="B7055" t="s">
        <v>909</v>
      </c>
      <c r="C7055" t="s">
        <v>1571</v>
      </c>
      <c r="D7055" t="s">
        <v>151</v>
      </c>
      <c r="E7055" t="s">
        <v>230</v>
      </c>
      <c r="F7055" t="s">
        <v>10</v>
      </c>
      <c r="G7055" t="s">
        <v>48399</v>
      </c>
      <c r="H7055" t="s">
        <v>21502</v>
      </c>
      <c r="I7055" t="s">
        <v>39081</v>
      </c>
      <c r="J7055" t="s">
        <v>21075</v>
      </c>
      <c r="K7055" t="s">
        <v>48400</v>
      </c>
      <c r="L7055" t="s">
        <v>471</v>
      </c>
      <c r="M7055" t="s">
        <v>48401</v>
      </c>
    </row>
    <row r="7056" spans="1:13">
      <c r="A7056" t="s">
        <v>909</v>
      </c>
      <c r="B7056" t="s">
        <v>909</v>
      </c>
      <c r="C7056" t="s">
        <v>1571</v>
      </c>
      <c r="D7056" t="s">
        <v>151</v>
      </c>
      <c r="E7056" t="s">
        <v>230</v>
      </c>
      <c r="F7056" t="s">
        <v>2</v>
      </c>
      <c r="G7056" t="s">
        <v>48402</v>
      </c>
      <c r="H7056" t="s">
        <v>21228</v>
      </c>
      <c r="I7056" t="s">
        <v>48403</v>
      </c>
      <c r="J7056" t="s">
        <v>21019</v>
      </c>
      <c r="K7056" t="s">
        <v>48351</v>
      </c>
      <c r="L7056" t="s">
        <v>48404</v>
      </c>
      <c r="M7056" t="s">
        <v>48405</v>
      </c>
    </row>
    <row r="7057" spans="1:13">
      <c r="A7057" t="s">
        <v>909</v>
      </c>
      <c r="B7057" t="s">
        <v>909</v>
      </c>
      <c r="C7057" t="s">
        <v>1571</v>
      </c>
      <c r="D7057" t="s">
        <v>151</v>
      </c>
      <c r="E7057" t="s">
        <v>230</v>
      </c>
      <c r="F7057" t="s">
        <v>4</v>
      </c>
      <c r="G7057" t="s">
        <v>48406</v>
      </c>
      <c r="H7057" t="s">
        <v>20860</v>
      </c>
      <c r="I7057" t="s">
        <v>48407</v>
      </c>
      <c r="J7057" t="s">
        <v>20745</v>
      </c>
      <c r="K7057" t="s">
        <v>48370</v>
      </c>
      <c r="L7057" t="s">
        <v>48408</v>
      </c>
      <c r="M7057" t="s">
        <v>48409</v>
      </c>
    </row>
    <row r="7058" spans="1:13">
      <c r="A7058" t="s">
        <v>909</v>
      </c>
      <c r="B7058" t="s">
        <v>909</v>
      </c>
      <c r="C7058" t="s">
        <v>1571</v>
      </c>
      <c r="D7058" t="s">
        <v>151</v>
      </c>
      <c r="E7058" t="s">
        <v>230</v>
      </c>
      <c r="F7058" t="s">
        <v>11</v>
      </c>
      <c r="G7058" t="s">
        <v>48410</v>
      </c>
      <c r="H7058" t="s">
        <v>20764</v>
      </c>
      <c r="I7058" t="s">
        <v>39117</v>
      </c>
      <c r="J7058" t="s">
        <v>21472</v>
      </c>
      <c r="K7058" t="s">
        <v>372</v>
      </c>
      <c r="L7058" t="s">
        <v>3523</v>
      </c>
      <c r="M7058" t="s">
        <v>13409</v>
      </c>
    </row>
    <row r="7059" spans="1:13">
      <c r="A7059" t="s">
        <v>909</v>
      </c>
      <c r="B7059" t="s">
        <v>909</v>
      </c>
      <c r="C7059" t="s">
        <v>1571</v>
      </c>
      <c r="D7059" t="s">
        <v>151</v>
      </c>
      <c r="E7059" t="s">
        <v>230</v>
      </c>
      <c r="F7059" t="s">
        <v>20</v>
      </c>
      <c r="G7059" t="s">
        <v>48411</v>
      </c>
      <c r="H7059" t="s">
        <v>20950</v>
      </c>
      <c r="I7059" t="s">
        <v>39140</v>
      </c>
      <c r="J7059" t="s">
        <v>20784</v>
      </c>
      <c r="K7059" t="s">
        <v>3762</v>
      </c>
      <c r="L7059" t="s">
        <v>46667</v>
      </c>
      <c r="M7059" t="s">
        <v>48412</v>
      </c>
    </row>
    <row r="7060" spans="1:13">
      <c r="A7060" t="s">
        <v>909</v>
      </c>
      <c r="B7060" t="s">
        <v>909</v>
      </c>
      <c r="C7060" t="s">
        <v>1571</v>
      </c>
      <c r="D7060" t="s">
        <v>151</v>
      </c>
      <c r="E7060" t="s">
        <v>238</v>
      </c>
      <c r="F7060" t="s">
        <v>3</v>
      </c>
      <c r="G7060" t="s">
        <v>48413</v>
      </c>
      <c r="H7060" t="s">
        <v>21258</v>
      </c>
      <c r="I7060" t="s">
        <v>48414</v>
      </c>
      <c r="J7060" t="s">
        <v>21064</v>
      </c>
      <c r="K7060" t="s">
        <v>48415</v>
      </c>
      <c r="L7060" t="s">
        <v>48416</v>
      </c>
      <c r="M7060" t="s">
        <v>48417</v>
      </c>
    </row>
    <row r="7061" spans="1:13">
      <c r="A7061" t="s">
        <v>909</v>
      </c>
      <c r="B7061" t="s">
        <v>909</v>
      </c>
      <c r="C7061" t="s">
        <v>1571</v>
      </c>
      <c r="D7061" t="s">
        <v>151</v>
      </c>
      <c r="E7061" t="s">
        <v>238</v>
      </c>
      <c r="F7061" t="s">
        <v>10</v>
      </c>
      <c r="G7061" t="s">
        <v>48418</v>
      </c>
      <c r="H7061" t="s">
        <v>21152</v>
      </c>
      <c r="I7061" t="s">
        <v>48367</v>
      </c>
      <c r="J7061" t="s">
        <v>20967</v>
      </c>
      <c r="K7061" t="s">
        <v>41278</v>
      </c>
      <c r="L7061" t="s">
        <v>48419</v>
      </c>
      <c r="M7061" t="s">
        <v>39208</v>
      </c>
    </row>
    <row r="7062" spans="1:13">
      <c r="A7062" t="s">
        <v>909</v>
      </c>
      <c r="B7062" t="s">
        <v>909</v>
      </c>
      <c r="C7062" t="s">
        <v>1571</v>
      </c>
      <c r="D7062" t="s">
        <v>151</v>
      </c>
      <c r="E7062" t="s">
        <v>238</v>
      </c>
      <c r="F7062" t="s">
        <v>2</v>
      </c>
      <c r="G7062" t="s">
        <v>48420</v>
      </c>
      <c r="H7062" t="s">
        <v>20860</v>
      </c>
      <c r="I7062" t="s">
        <v>48407</v>
      </c>
      <c r="J7062" t="s">
        <v>20784</v>
      </c>
      <c r="K7062" t="s">
        <v>3762</v>
      </c>
      <c r="L7062" t="s">
        <v>48421</v>
      </c>
      <c r="M7062" t="s">
        <v>29880</v>
      </c>
    </row>
    <row r="7063" spans="1:13">
      <c r="A7063" t="s">
        <v>909</v>
      </c>
      <c r="B7063" t="s">
        <v>909</v>
      </c>
      <c r="C7063" t="s">
        <v>1571</v>
      </c>
      <c r="D7063" t="s">
        <v>151</v>
      </c>
      <c r="E7063" t="s">
        <v>238</v>
      </c>
      <c r="F7063" t="s">
        <v>11</v>
      </c>
      <c r="G7063" t="s">
        <v>48422</v>
      </c>
      <c r="H7063" t="s">
        <v>20725</v>
      </c>
      <c r="I7063" t="s">
        <v>39306</v>
      </c>
      <c r="J7063" t="s">
        <v>20684</v>
      </c>
      <c r="K7063" t="s">
        <v>48423</v>
      </c>
      <c r="L7063" t="s">
        <v>6309</v>
      </c>
      <c r="M7063" t="s">
        <v>1345</v>
      </c>
    </row>
    <row r="7064" spans="1:13">
      <c r="A7064" t="s">
        <v>909</v>
      </c>
      <c r="B7064" t="s">
        <v>909</v>
      </c>
      <c r="C7064" t="s">
        <v>1571</v>
      </c>
      <c r="D7064" t="s">
        <v>151</v>
      </c>
      <c r="E7064" t="s">
        <v>238</v>
      </c>
      <c r="F7064" t="s">
        <v>20</v>
      </c>
      <c r="G7064" t="s">
        <v>48424</v>
      </c>
      <c r="H7064" t="s">
        <v>20725</v>
      </c>
      <c r="I7064" t="s">
        <v>39306</v>
      </c>
      <c r="J7064" t="s">
        <v>20725</v>
      </c>
      <c r="K7064" t="s">
        <v>48390</v>
      </c>
      <c r="L7064" t="s">
        <v>6309</v>
      </c>
      <c r="M7064" t="s">
        <v>1345</v>
      </c>
    </row>
    <row r="7065" spans="1:13">
      <c r="A7065" t="s">
        <v>909</v>
      </c>
      <c r="B7065" t="s">
        <v>909</v>
      </c>
      <c r="C7065" t="s">
        <v>1571</v>
      </c>
      <c r="D7065" t="s">
        <v>152</v>
      </c>
      <c r="E7065" t="s">
        <v>246</v>
      </c>
      <c r="F7065" t="s">
        <v>3</v>
      </c>
      <c r="G7065" t="s">
        <v>48425</v>
      </c>
      <c r="H7065" t="s">
        <v>21304</v>
      </c>
      <c r="I7065" t="s">
        <v>48426</v>
      </c>
      <c r="J7065" t="s">
        <v>21019</v>
      </c>
      <c r="K7065" t="s">
        <v>48351</v>
      </c>
      <c r="L7065" t="s">
        <v>48427</v>
      </c>
      <c r="M7065" t="s">
        <v>48428</v>
      </c>
    </row>
    <row r="7066" spans="1:13">
      <c r="A7066" t="s">
        <v>909</v>
      </c>
      <c r="B7066" t="s">
        <v>909</v>
      </c>
      <c r="C7066" t="s">
        <v>1571</v>
      </c>
      <c r="D7066" t="s">
        <v>152</v>
      </c>
      <c r="E7066" t="s">
        <v>246</v>
      </c>
      <c r="F7066" t="s">
        <v>10</v>
      </c>
      <c r="G7066" t="s">
        <v>48429</v>
      </c>
      <c r="H7066" t="s">
        <v>21756</v>
      </c>
      <c r="I7066" t="s">
        <v>48430</v>
      </c>
      <c r="J7066" t="s">
        <v>21035</v>
      </c>
      <c r="K7066" t="s">
        <v>48431</v>
      </c>
      <c r="L7066" t="s">
        <v>48432</v>
      </c>
      <c r="M7066" t="s">
        <v>25830</v>
      </c>
    </row>
    <row r="7067" spans="1:13">
      <c r="A7067" t="s">
        <v>909</v>
      </c>
      <c r="B7067" t="s">
        <v>909</v>
      </c>
      <c r="C7067" t="s">
        <v>1571</v>
      </c>
      <c r="D7067" t="s">
        <v>152</v>
      </c>
      <c r="E7067" t="s">
        <v>246</v>
      </c>
      <c r="F7067" t="s">
        <v>2</v>
      </c>
      <c r="G7067" t="s">
        <v>48433</v>
      </c>
      <c r="H7067" t="s">
        <v>21341</v>
      </c>
      <c r="I7067" t="s">
        <v>39317</v>
      </c>
      <c r="J7067" t="s">
        <v>21266</v>
      </c>
      <c r="K7067" t="s">
        <v>48434</v>
      </c>
      <c r="L7067" t="s">
        <v>48435</v>
      </c>
      <c r="M7067" t="s">
        <v>25930</v>
      </c>
    </row>
    <row r="7068" spans="1:13">
      <c r="A7068" t="s">
        <v>909</v>
      </c>
      <c r="B7068" t="s">
        <v>909</v>
      </c>
      <c r="C7068" t="s">
        <v>1571</v>
      </c>
      <c r="D7068" t="s">
        <v>152</v>
      </c>
      <c r="E7068" t="s">
        <v>246</v>
      </c>
      <c r="F7068" t="s">
        <v>4</v>
      </c>
      <c r="G7068" t="s">
        <v>48436</v>
      </c>
      <c r="H7068" t="s">
        <v>21165</v>
      </c>
      <c r="I7068" t="s">
        <v>48350</v>
      </c>
      <c r="J7068" t="s">
        <v>20932</v>
      </c>
      <c r="K7068" t="s">
        <v>48437</v>
      </c>
      <c r="L7068" t="s">
        <v>11623</v>
      </c>
      <c r="M7068" t="s">
        <v>48438</v>
      </c>
    </row>
    <row r="7069" spans="1:13">
      <c r="A7069" t="s">
        <v>909</v>
      </c>
      <c r="B7069" t="s">
        <v>909</v>
      </c>
      <c r="C7069" t="s">
        <v>1571</v>
      </c>
      <c r="D7069" t="s">
        <v>152</v>
      </c>
      <c r="E7069" t="s">
        <v>246</v>
      </c>
      <c r="F7069" t="s">
        <v>11</v>
      </c>
      <c r="G7069" t="s">
        <v>48439</v>
      </c>
      <c r="H7069" t="s">
        <v>21020</v>
      </c>
      <c r="I7069" t="s">
        <v>48440</v>
      </c>
      <c r="J7069" t="s">
        <v>20784</v>
      </c>
      <c r="K7069" t="s">
        <v>3762</v>
      </c>
      <c r="L7069" t="s">
        <v>375</v>
      </c>
      <c r="M7069" t="s">
        <v>48441</v>
      </c>
    </row>
    <row r="7070" spans="1:13">
      <c r="A7070" t="s">
        <v>909</v>
      </c>
      <c r="B7070" t="s">
        <v>909</v>
      </c>
      <c r="C7070" t="s">
        <v>1571</v>
      </c>
      <c r="D7070" t="s">
        <v>152</v>
      </c>
      <c r="E7070" t="s">
        <v>246</v>
      </c>
      <c r="F7070" t="s">
        <v>20</v>
      </c>
      <c r="G7070" t="s">
        <v>48442</v>
      </c>
      <c r="H7070" t="s">
        <v>21019</v>
      </c>
      <c r="I7070" t="s">
        <v>48443</v>
      </c>
      <c r="J7070" t="s">
        <v>20705</v>
      </c>
      <c r="K7070" t="s">
        <v>48444</v>
      </c>
      <c r="L7070" t="s">
        <v>2418</v>
      </c>
      <c r="M7070" t="s">
        <v>48445</v>
      </c>
    </row>
    <row r="7071" spans="1:13">
      <c r="A7071" t="s">
        <v>909</v>
      </c>
      <c r="B7071" t="s">
        <v>909</v>
      </c>
      <c r="C7071" t="s">
        <v>1571</v>
      </c>
      <c r="D7071" t="s">
        <v>152</v>
      </c>
      <c r="E7071" t="s">
        <v>254</v>
      </c>
      <c r="F7071" t="s">
        <v>3</v>
      </c>
      <c r="G7071" t="s">
        <v>48446</v>
      </c>
      <c r="H7071" t="s">
        <v>21324</v>
      </c>
      <c r="I7071" t="s">
        <v>48447</v>
      </c>
      <c r="J7071" t="s">
        <v>20827</v>
      </c>
      <c r="K7071" t="s">
        <v>48448</v>
      </c>
      <c r="L7071" t="s">
        <v>48449</v>
      </c>
      <c r="M7071" t="s">
        <v>48450</v>
      </c>
    </row>
    <row r="7072" spans="1:13">
      <c r="A7072" t="s">
        <v>909</v>
      </c>
      <c r="B7072" t="s">
        <v>909</v>
      </c>
      <c r="C7072" t="s">
        <v>1571</v>
      </c>
      <c r="D7072" t="s">
        <v>152</v>
      </c>
      <c r="E7072" t="s">
        <v>254</v>
      </c>
      <c r="F7072" t="s">
        <v>10</v>
      </c>
      <c r="G7072" t="s">
        <v>48451</v>
      </c>
      <c r="H7072" t="s">
        <v>22004</v>
      </c>
      <c r="I7072" t="s">
        <v>48452</v>
      </c>
      <c r="J7072" t="s">
        <v>20848</v>
      </c>
      <c r="K7072" t="s">
        <v>48453</v>
      </c>
      <c r="L7072" t="s">
        <v>48454</v>
      </c>
      <c r="M7072" t="s">
        <v>48455</v>
      </c>
    </row>
    <row r="7073" spans="1:13">
      <c r="A7073" t="s">
        <v>909</v>
      </c>
      <c r="B7073" t="s">
        <v>909</v>
      </c>
      <c r="C7073" t="s">
        <v>1571</v>
      </c>
      <c r="D7073" t="s">
        <v>152</v>
      </c>
      <c r="E7073" t="s">
        <v>254</v>
      </c>
      <c r="F7073" t="s">
        <v>2</v>
      </c>
      <c r="G7073" t="s">
        <v>48456</v>
      </c>
      <c r="H7073" t="s">
        <v>20988</v>
      </c>
      <c r="I7073" t="s">
        <v>48373</v>
      </c>
      <c r="J7073" t="s">
        <v>21075</v>
      </c>
      <c r="K7073" t="s">
        <v>48400</v>
      </c>
      <c r="L7073" t="s">
        <v>48457</v>
      </c>
      <c r="M7073" t="s">
        <v>48458</v>
      </c>
    </row>
    <row r="7074" spans="1:13">
      <c r="A7074" t="s">
        <v>909</v>
      </c>
      <c r="B7074" t="s">
        <v>909</v>
      </c>
      <c r="C7074" t="s">
        <v>1571</v>
      </c>
      <c r="D7074" t="s">
        <v>152</v>
      </c>
      <c r="E7074" t="s">
        <v>254</v>
      </c>
      <c r="F7074" t="s">
        <v>4</v>
      </c>
      <c r="G7074" t="s">
        <v>48459</v>
      </c>
      <c r="H7074" t="s">
        <v>21116</v>
      </c>
      <c r="I7074" t="s">
        <v>48460</v>
      </c>
      <c r="J7074" t="s">
        <v>20803</v>
      </c>
      <c r="K7074" t="s">
        <v>48387</v>
      </c>
      <c r="L7074" t="s">
        <v>48461</v>
      </c>
      <c r="M7074" t="s">
        <v>48462</v>
      </c>
    </row>
    <row r="7075" spans="1:13">
      <c r="A7075" t="s">
        <v>909</v>
      </c>
      <c r="B7075" t="s">
        <v>909</v>
      </c>
      <c r="C7075" t="s">
        <v>1571</v>
      </c>
      <c r="D7075" t="s">
        <v>152</v>
      </c>
      <c r="E7075" t="s">
        <v>254</v>
      </c>
      <c r="F7075" t="s">
        <v>11</v>
      </c>
      <c r="G7075" t="s">
        <v>48463</v>
      </c>
      <c r="H7075" t="s">
        <v>20939</v>
      </c>
      <c r="I7075" t="s">
        <v>39207</v>
      </c>
      <c r="J7075" t="s">
        <v>20705</v>
      </c>
      <c r="K7075" t="s">
        <v>48444</v>
      </c>
      <c r="L7075" t="s">
        <v>2172</v>
      </c>
      <c r="M7075" t="s">
        <v>48464</v>
      </c>
    </row>
    <row r="7076" spans="1:13">
      <c r="A7076" t="s">
        <v>909</v>
      </c>
      <c r="B7076" t="s">
        <v>909</v>
      </c>
      <c r="C7076" t="s">
        <v>1571</v>
      </c>
      <c r="D7076" t="s">
        <v>152</v>
      </c>
      <c r="E7076" t="s">
        <v>254</v>
      </c>
      <c r="F7076" t="s">
        <v>20</v>
      </c>
      <c r="G7076" t="s">
        <v>48465</v>
      </c>
      <c r="H7076" t="s">
        <v>21061</v>
      </c>
      <c r="I7076" t="s">
        <v>39112</v>
      </c>
      <c r="J7076" t="s">
        <v>20803</v>
      </c>
      <c r="K7076" t="s">
        <v>48387</v>
      </c>
      <c r="L7076" t="s">
        <v>47732</v>
      </c>
      <c r="M7076" t="s">
        <v>48466</v>
      </c>
    </row>
    <row r="7077" spans="1:13">
      <c r="A7077" t="s">
        <v>909</v>
      </c>
      <c r="B7077" t="s">
        <v>909</v>
      </c>
      <c r="C7077" t="s">
        <v>1571</v>
      </c>
      <c r="D7077" t="s">
        <v>152</v>
      </c>
      <c r="E7077" t="s">
        <v>197</v>
      </c>
      <c r="F7077" t="s">
        <v>3</v>
      </c>
      <c r="G7077" t="s">
        <v>48467</v>
      </c>
      <c r="H7077" t="s">
        <v>21569</v>
      </c>
      <c r="I7077" t="s">
        <v>48468</v>
      </c>
      <c r="J7077" t="s">
        <v>21219</v>
      </c>
      <c r="K7077" t="s">
        <v>48469</v>
      </c>
      <c r="L7077" t="s">
        <v>48470</v>
      </c>
      <c r="M7077" t="s">
        <v>48471</v>
      </c>
    </row>
    <row r="7078" spans="1:13">
      <c r="A7078" t="s">
        <v>909</v>
      </c>
      <c r="B7078" t="s">
        <v>909</v>
      </c>
      <c r="C7078" t="s">
        <v>1571</v>
      </c>
      <c r="D7078" t="s">
        <v>152</v>
      </c>
      <c r="E7078" t="s">
        <v>197</v>
      </c>
      <c r="F7078" t="s">
        <v>10</v>
      </c>
      <c r="G7078" t="s">
        <v>48472</v>
      </c>
      <c r="H7078" t="s">
        <v>21227</v>
      </c>
      <c r="I7078" t="s">
        <v>39136</v>
      </c>
      <c r="J7078" t="s">
        <v>21075</v>
      </c>
      <c r="K7078" t="s">
        <v>48400</v>
      </c>
      <c r="L7078" t="s">
        <v>48473</v>
      </c>
      <c r="M7078" t="s">
        <v>48474</v>
      </c>
    </row>
    <row r="7079" spans="1:13">
      <c r="A7079" t="s">
        <v>909</v>
      </c>
      <c r="B7079" t="s">
        <v>909</v>
      </c>
      <c r="C7079" t="s">
        <v>1571</v>
      </c>
      <c r="D7079" t="s">
        <v>152</v>
      </c>
      <c r="E7079" t="s">
        <v>197</v>
      </c>
      <c r="F7079" t="s">
        <v>2</v>
      </c>
      <c r="G7079" t="s">
        <v>48475</v>
      </c>
      <c r="H7079" t="s">
        <v>21117</v>
      </c>
      <c r="I7079" t="s">
        <v>48476</v>
      </c>
      <c r="J7079" t="s">
        <v>20937</v>
      </c>
      <c r="K7079" t="s">
        <v>48477</v>
      </c>
      <c r="L7079" t="s">
        <v>48478</v>
      </c>
      <c r="M7079" t="s">
        <v>48479</v>
      </c>
    </row>
    <row r="7080" spans="1:13">
      <c r="A7080" t="s">
        <v>909</v>
      </c>
      <c r="B7080" t="s">
        <v>909</v>
      </c>
      <c r="C7080" t="s">
        <v>1571</v>
      </c>
      <c r="D7080" t="s">
        <v>152</v>
      </c>
      <c r="E7080" t="s">
        <v>197</v>
      </c>
      <c r="F7080" t="s">
        <v>4</v>
      </c>
      <c r="G7080" t="s">
        <v>48480</v>
      </c>
      <c r="H7080" t="s">
        <v>20841</v>
      </c>
      <c r="I7080" t="s">
        <v>48481</v>
      </c>
      <c r="J7080" t="s">
        <v>20784</v>
      </c>
      <c r="K7080" t="s">
        <v>3762</v>
      </c>
      <c r="L7080" t="s">
        <v>3041</v>
      </c>
      <c r="M7080" t="s">
        <v>48482</v>
      </c>
    </row>
    <row r="7081" spans="1:13">
      <c r="A7081" t="s">
        <v>909</v>
      </c>
      <c r="B7081" t="s">
        <v>909</v>
      </c>
      <c r="C7081" t="s">
        <v>1571</v>
      </c>
      <c r="D7081" t="s">
        <v>152</v>
      </c>
      <c r="E7081" t="s">
        <v>197</v>
      </c>
      <c r="F7081" t="s">
        <v>11</v>
      </c>
      <c r="G7081" t="s">
        <v>48483</v>
      </c>
      <c r="H7081" t="s">
        <v>20745</v>
      </c>
      <c r="I7081" t="s">
        <v>39095</v>
      </c>
      <c r="J7081" t="s">
        <v>20663</v>
      </c>
      <c r="K7081" t="s">
        <v>48484</v>
      </c>
      <c r="L7081" t="s">
        <v>21874</v>
      </c>
      <c r="M7081" t="s">
        <v>48485</v>
      </c>
    </row>
    <row r="7082" spans="1:13">
      <c r="A7082" t="s">
        <v>909</v>
      </c>
      <c r="B7082" t="s">
        <v>909</v>
      </c>
      <c r="C7082" t="s">
        <v>1571</v>
      </c>
      <c r="D7082" t="s">
        <v>152</v>
      </c>
      <c r="E7082" t="s">
        <v>197</v>
      </c>
      <c r="F7082" t="s">
        <v>20</v>
      </c>
      <c r="G7082" t="s">
        <v>48486</v>
      </c>
      <c r="H7082" t="s">
        <v>20932</v>
      </c>
      <c r="I7082" t="s">
        <v>48487</v>
      </c>
      <c r="J7082" t="s">
        <v>20784</v>
      </c>
      <c r="K7082" t="s">
        <v>3762</v>
      </c>
      <c r="L7082" t="s">
        <v>6779</v>
      </c>
      <c r="M7082" t="s">
        <v>26722</v>
      </c>
    </row>
    <row r="7083" spans="1:13">
      <c r="A7083" t="s">
        <v>909</v>
      </c>
      <c r="B7083" t="s">
        <v>909</v>
      </c>
      <c r="C7083" t="s">
        <v>1571</v>
      </c>
      <c r="D7083" t="s">
        <v>152</v>
      </c>
      <c r="E7083" t="s">
        <v>269</v>
      </c>
      <c r="F7083" t="s">
        <v>3</v>
      </c>
      <c r="G7083" t="s">
        <v>48488</v>
      </c>
      <c r="H7083" t="s">
        <v>20769</v>
      </c>
      <c r="I7083" t="s">
        <v>48489</v>
      </c>
      <c r="J7083" t="s">
        <v>21258</v>
      </c>
      <c r="K7083" t="s">
        <v>48490</v>
      </c>
      <c r="L7083" t="s">
        <v>48491</v>
      </c>
      <c r="M7083" t="s">
        <v>48492</v>
      </c>
    </row>
    <row r="7084" spans="1:13">
      <c r="A7084" t="s">
        <v>909</v>
      </c>
      <c r="B7084" t="s">
        <v>909</v>
      </c>
      <c r="C7084" t="s">
        <v>1571</v>
      </c>
      <c r="D7084" t="s">
        <v>152</v>
      </c>
      <c r="E7084" t="s">
        <v>269</v>
      </c>
      <c r="F7084" t="s">
        <v>10</v>
      </c>
      <c r="G7084" t="s">
        <v>48493</v>
      </c>
      <c r="H7084" t="s">
        <v>20972</v>
      </c>
      <c r="I7084" t="s">
        <v>48494</v>
      </c>
      <c r="J7084" t="s">
        <v>21061</v>
      </c>
      <c r="K7084" t="s">
        <v>48495</v>
      </c>
      <c r="L7084" t="s">
        <v>3096</v>
      </c>
      <c r="M7084" t="s">
        <v>48496</v>
      </c>
    </row>
    <row r="7085" spans="1:13">
      <c r="A7085" t="s">
        <v>909</v>
      </c>
      <c r="B7085" t="s">
        <v>909</v>
      </c>
      <c r="C7085" t="s">
        <v>1571</v>
      </c>
      <c r="D7085" t="s">
        <v>152</v>
      </c>
      <c r="E7085" t="s">
        <v>269</v>
      </c>
      <c r="F7085" t="s">
        <v>2</v>
      </c>
      <c r="G7085" t="s">
        <v>48497</v>
      </c>
      <c r="H7085" t="s">
        <v>20967</v>
      </c>
      <c r="I7085" t="s">
        <v>39322</v>
      </c>
      <c r="J7085" t="s">
        <v>20822</v>
      </c>
      <c r="K7085" t="s">
        <v>5778</v>
      </c>
      <c r="L7085" t="s">
        <v>48498</v>
      </c>
      <c r="M7085" t="s">
        <v>48499</v>
      </c>
    </row>
    <row r="7086" spans="1:13">
      <c r="A7086" t="s">
        <v>909</v>
      </c>
      <c r="B7086" t="s">
        <v>909</v>
      </c>
      <c r="C7086" t="s">
        <v>1571</v>
      </c>
      <c r="D7086" t="s">
        <v>152</v>
      </c>
      <c r="E7086" t="s">
        <v>269</v>
      </c>
      <c r="F7086" t="s">
        <v>4</v>
      </c>
      <c r="G7086" t="s">
        <v>48500</v>
      </c>
      <c r="H7086" t="s">
        <v>20725</v>
      </c>
      <c r="I7086" t="s">
        <v>39306</v>
      </c>
      <c r="J7086" t="s">
        <v>20684</v>
      </c>
      <c r="K7086" t="s">
        <v>48423</v>
      </c>
      <c r="L7086" t="s">
        <v>48501</v>
      </c>
      <c r="M7086" t="s">
        <v>48502</v>
      </c>
    </row>
    <row r="7087" spans="1:13">
      <c r="A7087" t="s">
        <v>909</v>
      </c>
      <c r="B7087" t="s">
        <v>909</v>
      </c>
      <c r="C7087" t="s">
        <v>1571</v>
      </c>
      <c r="D7087" t="s">
        <v>152</v>
      </c>
      <c r="E7087" t="s">
        <v>269</v>
      </c>
      <c r="F7087" t="s">
        <v>11</v>
      </c>
      <c r="G7087" t="s">
        <v>48503</v>
      </c>
      <c r="H7087" t="s">
        <v>20764</v>
      </c>
      <c r="I7087" t="s">
        <v>39117</v>
      </c>
      <c r="J7087" t="s">
        <v>20663</v>
      </c>
      <c r="K7087" t="s">
        <v>48484</v>
      </c>
      <c r="L7087" t="s">
        <v>3523</v>
      </c>
      <c r="M7087" t="s">
        <v>7534</v>
      </c>
    </row>
    <row r="7088" spans="1:13">
      <c r="A7088" t="s">
        <v>909</v>
      </c>
      <c r="B7088" t="s">
        <v>909</v>
      </c>
      <c r="C7088" t="s">
        <v>1571</v>
      </c>
      <c r="D7088" t="s">
        <v>152</v>
      </c>
      <c r="E7088" t="s">
        <v>269</v>
      </c>
      <c r="F7088" t="s">
        <v>20</v>
      </c>
      <c r="G7088" t="s">
        <v>48504</v>
      </c>
      <c r="H7088" t="s">
        <v>20725</v>
      </c>
      <c r="I7088" t="s">
        <v>39306</v>
      </c>
      <c r="J7088" t="s">
        <v>20705</v>
      </c>
      <c r="K7088" t="s">
        <v>48444</v>
      </c>
      <c r="L7088" t="s">
        <v>6309</v>
      </c>
      <c r="M7088" t="s">
        <v>48502</v>
      </c>
    </row>
    <row r="7089" spans="1:13">
      <c r="A7089" t="s">
        <v>909</v>
      </c>
      <c r="B7089" t="s">
        <v>909</v>
      </c>
      <c r="C7089" t="s">
        <v>1571</v>
      </c>
      <c r="D7089" t="s">
        <v>153</v>
      </c>
      <c r="E7089" t="s">
        <v>277</v>
      </c>
      <c r="F7089" t="s">
        <v>3</v>
      </c>
      <c r="G7089" t="s">
        <v>48505</v>
      </c>
      <c r="H7089" t="s">
        <v>21102</v>
      </c>
      <c r="I7089" t="s">
        <v>48506</v>
      </c>
      <c r="J7089" t="s">
        <v>20938</v>
      </c>
      <c r="K7089" t="s">
        <v>48365</v>
      </c>
      <c r="L7089" t="s">
        <v>48507</v>
      </c>
      <c r="M7089" t="s">
        <v>48508</v>
      </c>
    </row>
    <row r="7090" spans="1:13">
      <c r="A7090" t="s">
        <v>909</v>
      </c>
      <c r="B7090" t="s">
        <v>909</v>
      </c>
      <c r="C7090" t="s">
        <v>1571</v>
      </c>
      <c r="D7090" t="s">
        <v>153</v>
      </c>
      <c r="E7090" t="s">
        <v>277</v>
      </c>
      <c r="F7090" t="s">
        <v>10</v>
      </c>
      <c r="G7090" t="s">
        <v>48509</v>
      </c>
      <c r="H7090" t="s">
        <v>20886</v>
      </c>
      <c r="I7090" t="s">
        <v>48510</v>
      </c>
      <c r="J7090" t="s">
        <v>21383</v>
      </c>
      <c r="K7090" t="s">
        <v>48511</v>
      </c>
      <c r="L7090" t="s">
        <v>48512</v>
      </c>
      <c r="M7090" t="s">
        <v>48513</v>
      </c>
    </row>
    <row r="7091" spans="1:13">
      <c r="A7091" t="s">
        <v>909</v>
      </c>
      <c r="B7091" t="s">
        <v>909</v>
      </c>
      <c r="C7091" t="s">
        <v>1571</v>
      </c>
      <c r="D7091" t="s">
        <v>153</v>
      </c>
      <c r="E7091" t="s">
        <v>277</v>
      </c>
      <c r="F7091" t="s">
        <v>2</v>
      </c>
      <c r="G7091" t="s">
        <v>48514</v>
      </c>
      <c r="H7091" t="s">
        <v>21227</v>
      </c>
      <c r="I7091" t="s">
        <v>39136</v>
      </c>
      <c r="J7091" t="s">
        <v>21102</v>
      </c>
      <c r="K7091" t="s">
        <v>48383</v>
      </c>
      <c r="L7091" t="s">
        <v>48515</v>
      </c>
      <c r="M7091" t="s">
        <v>48516</v>
      </c>
    </row>
    <row r="7092" spans="1:13">
      <c r="A7092" t="s">
        <v>909</v>
      </c>
      <c r="B7092" t="s">
        <v>909</v>
      </c>
      <c r="C7092" t="s">
        <v>1571</v>
      </c>
      <c r="D7092" t="s">
        <v>153</v>
      </c>
      <c r="E7092" t="s">
        <v>277</v>
      </c>
      <c r="F7092" t="s">
        <v>4</v>
      </c>
      <c r="G7092" t="s">
        <v>48517</v>
      </c>
      <c r="H7092" t="s">
        <v>21075</v>
      </c>
      <c r="I7092" t="s">
        <v>39336</v>
      </c>
      <c r="J7092" t="s">
        <v>20937</v>
      </c>
      <c r="K7092" t="s">
        <v>48477</v>
      </c>
      <c r="L7092" t="s">
        <v>48518</v>
      </c>
      <c r="M7092" t="s">
        <v>48519</v>
      </c>
    </row>
    <row r="7093" spans="1:13">
      <c r="A7093" t="s">
        <v>909</v>
      </c>
      <c r="B7093" t="s">
        <v>909</v>
      </c>
      <c r="C7093" t="s">
        <v>1571</v>
      </c>
      <c r="D7093" t="s">
        <v>153</v>
      </c>
      <c r="E7093" t="s">
        <v>277</v>
      </c>
      <c r="F7093" t="s">
        <v>11</v>
      </c>
      <c r="G7093" t="s">
        <v>48520</v>
      </c>
      <c r="H7093" t="s">
        <v>21021</v>
      </c>
      <c r="I7093" t="s">
        <v>48521</v>
      </c>
      <c r="J7093" t="s">
        <v>20803</v>
      </c>
      <c r="K7093" t="s">
        <v>48387</v>
      </c>
      <c r="L7093" t="s">
        <v>48522</v>
      </c>
      <c r="M7093" t="s">
        <v>31697</v>
      </c>
    </row>
    <row r="7094" spans="1:13">
      <c r="A7094" t="s">
        <v>909</v>
      </c>
      <c r="B7094" t="s">
        <v>909</v>
      </c>
      <c r="C7094" t="s">
        <v>1571</v>
      </c>
      <c r="D7094" t="s">
        <v>153</v>
      </c>
      <c r="E7094" t="s">
        <v>277</v>
      </c>
      <c r="F7094" t="s">
        <v>20</v>
      </c>
      <c r="G7094" t="s">
        <v>48523</v>
      </c>
      <c r="H7094" t="s">
        <v>21113</v>
      </c>
      <c r="I7094" t="s">
        <v>39300</v>
      </c>
      <c r="J7094" t="s">
        <v>20725</v>
      </c>
      <c r="K7094" t="s">
        <v>48390</v>
      </c>
      <c r="L7094" t="s">
        <v>5190</v>
      </c>
      <c r="M7094" t="s">
        <v>48524</v>
      </c>
    </row>
    <row r="7095" spans="1:13">
      <c r="A7095" t="s">
        <v>909</v>
      </c>
      <c r="B7095" t="s">
        <v>909</v>
      </c>
      <c r="C7095" t="s">
        <v>1571</v>
      </c>
      <c r="D7095" t="s">
        <v>153</v>
      </c>
      <c r="E7095" t="s">
        <v>188</v>
      </c>
      <c r="F7095" t="s">
        <v>3</v>
      </c>
      <c r="G7095" t="s">
        <v>48525</v>
      </c>
      <c r="H7095" t="s">
        <v>20810</v>
      </c>
      <c r="I7095" t="s">
        <v>48526</v>
      </c>
      <c r="J7095" t="s">
        <v>21035</v>
      </c>
      <c r="K7095" t="s">
        <v>48431</v>
      </c>
      <c r="L7095" t="s">
        <v>48527</v>
      </c>
      <c r="M7095" t="s">
        <v>48528</v>
      </c>
    </row>
    <row r="7096" spans="1:13">
      <c r="A7096" t="s">
        <v>909</v>
      </c>
      <c r="B7096" t="s">
        <v>909</v>
      </c>
      <c r="C7096" t="s">
        <v>1571</v>
      </c>
      <c r="D7096" t="s">
        <v>153</v>
      </c>
      <c r="E7096" t="s">
        <v>188</v>
      </c>
      <c r="F7096" t="s">
        <v>10</v>
      </c>
      <c r="G7096" t="s">
        <v>48529</v>
      </c>
      <c r="H7096" t="s">
        <v>20886</v>
      </c>
      <c r="I7096" t="s">
        <v>48510</v>
      </c>
      <c r="J7096" t="s">
        <v>21034</v>
      </c>
      <c r="K7096" t="s">
        <v>48530</v>
      </c>
      <c r="L7096" t="s">
        <v>48512</v>
      </c>
      <c r="M7096" t="s">
        <v>48531</v>
      </c>
    </row>
    <row r="7097" spans="1:13">
      <c r="A7097" t="s">
        <v>909</v>
      </c>
      <c r="B7097" t="s">
        <v>909</v>
      </c>
      <c r="C7097" t="s">
        <v>1571</v>
      </c>
      <c r="D7097" t="s">
        <v>153</v>
      </c>
      <c r="E7097" t="s">
        <v>188</v>
      </c>
      <c r="F7097" t="s">
        <v>2</v>
      </c>
      <c r="G7097" t="s">
        <v>48532</v>
      </c>
      <c r="H7097" t="s">
        <v>21101</v>
      </c>
      <c r="I7097" t="s">
        <v>48533</v>
      </c>
      <c r="J7097" t="s">
        <v>20972</v>
      </c>
      <c r="K7097" t="s">
        <v>48534</v>
      </c>
      <c r="L7097" t="s">
        <v>48535</v>
      </c>
      <c r="M7097" t="s">
        <v>48536</v>
      </c>
    </row>
    <row r="7098" spans="1:13">
      <c r="A7098" t="s">
        <v>909</v>
      </c>
      <c r="B7098" t="s">
        <v>909</v>
      </c>
      <c r="C7098" t="s">
        <v>1571</v>
      </c>
      <c r="D7098" t="s">
        <v>153</v>
      </c>
      <c r="E7098" t="s">
        <v>188</v>
      </c>
      <c r="F7098" t="s">
        <v>4</v>
      </c>
      <c r="G7098" t="s">
        <v>48537</v>
      </c>
      <c r="H7098" t="s">
        <v>20938</v>
      </c>
      <c r="I7098" t="s">
        <v>48392</v>
      </c>
      <c r="J7098" t="s">
        <v>20784</v>
      </c>
      <c r="K7098" t="s">
        <v>3762</v>
      </c>
      <c r="L7098" t="s">
        <v>48538</v>
      </c>
      <c r="M7098" t="s">
        <v>39711</v>
      </c>
    </row>
    <row r="7099" spans="1:13">
      <c r="A7099" t="s">
        <v>909</v>
      </c>
      <c r="B7099" t="s">
        <v>909</v>
      </c>
      <c r="C7099" t="s">
        <v>1571</v>
      </c>
      <c r="D7099" t="s">
        <v>153</v>
      </c>
      <c r="E7099" t="s">
        <v>188</v>
      </c>
      <c r="F7099" t="s">
        <v>11</v>
      </c>
      <c r="G7099" t="s">
        <v>48539</v>
      </c>
      <c r="H7099" t="s">
        <v>20937</v>
      </c>
      <c r="I7099" t="s">
        <v>48540</v>
      </c>
      <c r="J7099" t="s">
        <v>20663</v>
      </c>
      <c r="K7099" t="s">
        <v>48484</v>
      </c>
      <c r="L7099" t="s">
        <v>5802</v>
      </c>
      <c r="M7099" t="s">
        <v>31109</v>
      </c>
    </row>
    <row r="7100" spans="1:13">
      <c r="A7100" t="s">
        <v>909</v>
      </c>
      <c r="B7100" t="s">
        <v>909</v>
      </c>
      <c r="C7100" t="s">
        <v>1571</v>
      </c>
      <c r="D7100" t="s">
        <v>153</v>
      </c>
      <c r="E7100" t="s">
        <v>188</v>
      </c>
      <c r="F7100" t="s">
        <v>20</v>
      </c>
      <c r="G7100" t="s">
        <v>48541</v>
      </c>
      <c r="H7100" t="s">
        <v>20938</v>
      </c>
      <c r="I7100" t="s">
        <v>48392</v>
      </c>
      <c r="J7100" t="s">
        <v>20803</v>
      </c>
      <c r="K7100" t="s">
        <v>48387</v>
      </c>
      <c r="L7100" t="s">
        <v>48393</v>
      </c>
      <c r="M7100" t="s">
        <v>39711</v>
      </c>
    </row>
    <row r="7101" spans="1:13">
      <c r="A7101" t="s">
        <v>909</v>
      </c>
      <c r="B7101" t="s">
        <v>909</v>
      </c>
      <c r="C7101" t="s">
        <v>1571</v>
      </c>
      <c r="D7101" t="s">
        <v>153</v>
      </c>
      <c r="E7101" t="s">
        <v>292</v>
      </c>
      <c r="F7101" t="s">
        <v>3</v>
      </c>
      <c r="G7101" t="s">
        <v>48542</v>
      </c>
      <c r="H7101" t="s">
        <v>20899</v>
      </c>
      <c r="I7101" t="s">
        <v>48543</v>
      </c>
      <c r="J7101" t="s">
        <v>21164</v>
      </c>
      <c r="K7101" t="s">
        <v>48544</v>
      </c>
      <c r="L7101" t="s">
        <v>48545</v>
      </c>
      <c r="M7101" t="s">
        <v>48546</v>
      </c>
    </row>
    <row r="7102" spans="1:13">
      <c r="A7102" t="s">
        <v>909</v>
      </c>
      <c r="B7102" t="s">
        <v>909</v>
      </c>
      <c r="C7102" t="s">
        <v>1571</v>
      </c>
      <c r="D7102" t="s">
        <v>153</v>
      </c>
      <c r="E7102" t="s">
        <v>292</v>
      </c>
      <c r="F7102" t="s">
        <v>10</v>
      </c>
      <c r="G7102" t="s">
        <v>48547</v>
      </c>
      <c r="H7102" t="s">
        <v>21047</v>
      </c>
      <c r="I7102" t="s">
        <v>48548</v>
      </c>
      <c r="J7102" t="s">
        <v>21140</v>
      </c>
      <c r="K7102" t="s">
        <v>48549</v>
      </c>
      <c r="L7102" t="s">
        <v>48550</v>
      </c>
      <c r="M7102" t="s">
        <v>48551</v>
      </c>
    </row>
    <row r="7103" spans="1:13">
      <c r="A7103" t="s">
        <v>909</v>
      </c>
      <c r="B7103" t="s">
        <v>909</v>
      </c>
      <c r="C7103" t="s">
        <v>1571</v>
      </c>
      <c r="D7103" t="s">
        <v>153</v>
      </c>
      <c r="E7103" t="s">
        <v>292</v>
      </c>
      <c r="F7103" t="s">
        <v>2</v>
      </c>
      <c r="G7103" t="s">
        <v>48552</v>
      </c>
      <c r="H7103" t="s">
        <v>20885</v>
      </c>
      <c r="I7103" t="s">
        <v>48553</v>
      </c>
      <c r="J7103" t="s">
        <v>21162</v>
      </c>
      <c r="K7103" t="s">
        <v>48554</v>
      </c>
      <c r="L7103" t="s">
        <v>48555</v>
      </c>
      <c r="M7103" t="s">
        <v>48556</v>
      </c>
    </row>
    <row r="7104" spans="1:13">
      <c r="A7104" t="s">
        <v>909</v>
      </c>
      <c r="B7104" t="s">
        <v>909</v>
      </c>
      <c r="C7104" t="s">
        <v>1571</v>
      </c>
      <c r="D7104" t="s">
        <v>153</v>
      </c>
      <c r="E7104" t="s">
        <v>292</v>
      </c>
      <c r="F7104" t="s">
        <v>4</v>
      </c>
      <c r="G7104" t="s">
        <v>48557</v>
      </c>
      <c r="H7104" t="s">
        <v>20860</v>
      </c>
      <c r="I7104" t="s">
        <v>48407</v>
      </c>
      <c r="J7104" t="s">
        <v>20725</v>
      </c>
      <c r="K7104" t="s">
        <v>48390</v>
      </c>
      <c r="L7104" t="s">
        <v>48408</v>
      </c>
      <c r="M7104" t="s">
        <v>48558</v>
      </c>
    </row>
    <row r="7105" spans="1:13">
      <c r="A7105" t="s">
        <v>909</v>
      </c>
      <c r="B7105" t="s">
        <v>909</v>
      </c>
      <c r="C7105" t="s">
        <v>1571</v>
      </c>
      <c r="D7105" t="s">
        <v>153</v>
      </c>
      <c r="E7105" t="s">
        <v>292</v>
      </c>
      <c r="F7105" t="s">
        <v>11</v>
      </c>
      <c r="G7105" t="s">
        <v>48559</v>
      </c>
      <c r="H7105" t="s">
        <v>20803</v>
      </c>
      <c r="I7105" t="s">
        <v>39091</v>
      </c>
      <c r="J7105" t="s">
        <v>20684</v>
      </c>
      <c r="K7105" t="s">
        <v>48423</v>
      </c>
      <c r="L7105" t="s">
        <v>46690</v>
      </c>
      <c r="M7105" t="s">
        <v>48560</v>
      </c>
    </row>
    <row r="7106" spans="1:13">
      <c r="A7106" t="s">
        <v>909</v>
      </c>
      <c r="B7106" t="s">
        <v>909</v>
      </c>
      <c r="C7106" t="s">
        <v>1571</v>
      </c>
      <c r="D7106" t="s">
        <v>153</v>
      </c>
      <c r="E7106" t="s">
        <v>292</v>
      </c>
      <c r="F7106" t="s">
        <v>20</v>
      </c>
      <c r="G7106" t="s">
        <v>48561</v>
      </c>
      <c r="H7106" t="s">
        <v>20879</v>
      </c>
      <c r="I7106" t="s">
        <v>48562</v>
      </c>
      <c r="J7106" t="s">
        <v>20745</v>
      </c>
      <c r="K7106" t="s">
        <v>48370</v>
      </c>
      <c r="L7106" t="s">
        <v>3129</v>
      </c>
      <c r="M7106" t="s">
        <v>48563</v>
      </c>
    </row>
    <row r="7107" spans="1:13">
      <c r="A7107" t="s">
        <v>909</v>
      </c>
      <c r="B7107" t="s">
        <v>909</v>
      </c>
      <c r="C7107" t="s">
        <v>1571</v>
      </c>
      <c r="D7107" t="s">
        <v>153</v>
      </c>
      <c r="E7107" t="s">
        <v>300</v>
      </c>
      <c r="F7107" t="s">
        <v>3</v>
      </c>
      <c r="G7107" t="s">
        <v>48564</v>
      </c>
      <c r="H7107" t="s">
        <v>20771</v>
      </c>
      <c r="I7107" t="s">
        <v>48565</v>
      </c>
      <c r="J7107" t="s">
        <v>21164</v>
      </c>
      <c r="K7107" t="s">
        <v>48544</v>
      </c>
      <c r="L7107" t="s">
        <v>21586</v>
      </c>
      <c r="M7107" t="s">
        <v>48566</v>
      </c>
    </row>
    <row r="7108" spans="1:13">
      <c r="A7108" t="s">
        <v>909</v>
      </c>
      <c r="B7108" t="s">
        <v>909</v>
      </c>
      <c r="C7108" t="s">
        <v>1571</v>
      </c>
      <c r="D7108" t="s">
        <v>153</v>
      </c>
      <c r="E7108" t="s">
        <v>300</v>
      </c>
      <c r="F7108" t="s">
        <v>10</v>
      </c>
      <c r="G7108" t="s">
        <v>48567</v>
      </c>
      <c r="H7108" t="s">
        <v>21004</v>
      </c>
      <c r="I7108" t="s">
        <v>48568</v>
      </c>
      <c r="J7108" t="s">
        <v>21116</v>
      </c>
      <c r="K7108" t="s">
        <v>48569</v>
      </c>
      <c r="L7108" t="s">
        <v>48570</v>
      </c>
      <c r="M7108" t="s">
        <v>47343</v>
      </c>
    </row>
    <row r="7109" spans="1:13">
      <c r="A7109" t="s">
        <v>909</v>
      </c>
      <c r="B7109" t="s">
        <v>909</v>
      </c>
      <c r="C7109" t="s">
        <v>1571</v>
      </c>
      <c r="D7109" t="s">
        <v>153</v>
      </c>
      <c r="E7109" t="s">
        <v>300</v>
      </c>
      <c r="F7109" t="s">
        <v>2</v>
      </c>
      <c r="G7109" t="s">
        <v>48571</v>
      </c>
      <c r="H7109" t="s">
        <v>20937</v>
      </c>
      <c r="I7109" t="s">
        <v>48540</v>
      </c>
      <c r="J7109" t="s">
        <v>20860</v>
      </c>
      <c r="K7109" t="s">
        <v>48572</v>
      </c>
      <c r="L7109" t="s">
        <v>5164</v>
      </c>
      <c r="M7109" t="s">
        <v>48573</v>
      </c>
    </row>
    <row r="7110" spans="1:13">
      <c r="A7110" t="s">
        <v>909</v>
      </c>
      <c r="B7110" t="s">
        <v>909</v>
      </c>
      <c r="C7110" t="s">
        <v>1571</v>
      </c>
      <c r="D7110" t="s">
        <v>153</v>
      </c>
      <c r="E7110" t="s">
        <v>300</v>
      </c>
      <c r="F7110" t="s">
        <v>4</v>
      </c>
      <c r="G7110" t="s">
        <v>48574</v>
      </c>
      <c r="H7110" t="s">
        <v>20745</v>
      </c>
      <c r="I7110" t="s">
        <v>39095</v>
      </c>
      <c r="J7110" t="s">
        <v>20705</v>
      </c>
      <c r="K7110" t="s">
        <v>48444</v>
      </c>
      <c r="L7110" t="s">
        <v>48575</v>
      </c>
      <c r="M7110" t="s">
        <v>47330</v>
      </c>
    </row>
    <row r="7111" spans="1:13">
      <c r="A7111" t="s">
        <v>909</v>
      </c>
      <c r="B7111" t="s">
        <v>909</v>
      </c>
      <c r="C7111" t="s">
        <v>1571</v>
      </c>
      <c r="D7111" t="s">
        <v>153</v>
      </c>
      <c r="E7111" t="s">
        <v>300</v>
      </c>
      <c r="F7111" t="s">
        <v>11</v>
      </c>
      <c r="G7111" t="s">
        <v>48576</v>
      </c>
      <c r="H7111" t="s">
        <v>20745</v>
      </c>
      <c r="I7111" t="s">
        <v>39095</v>
      </c>
      <c r="J7111" t="s">
        <v>20663</v>
      </c>
      <c r="K7111" t="s">
        <v>48484</v>
      </c>
      <c r="L7111" t="s">
        <v>21874</v>
      </c>
      <c r="M7111" t="s">
        <v>47330</v>
      </c>
    </row>
    <row r="7112" spans="1:13">
      <c r="A7112" t="s">
        <v>909</v>
      </c>
      <c r="B7112" t="s">
        <v>909</v>
      </c>
      <c r="C7112" t="s">
        <v>1571</v>
      </c>
      <c r="D7112" t="s">
        <v>153</v>
      </c>
      <c r="E7112" t="s">
        <v>300</v>
      </c>
      <c r="F7112" t="s">
        <v>20</v>
      </c>
      <c r="G7112" t="s">
        <v>48577</v>
      </c>
      <c r="H7112" t="s">
        <v>20803</v>
      </c>
      <c r="I7112" t="s">
        <v>39091</v>
      </c>
      <c r="J7112" t="s">
        <v>20725</v>
      </c>
      <c r="K7112" t="s">
        <v>48390</v>
      </c>
      <c r="L7112" t="s">
        <v>46690</v>
      </c>
      <c r="M7112" t="s">
        <v>45935</v>
      </c>
    </row>
    <row r="7113" spans="1:13">
      <c r="A7113" t="s">
        <v>909</v>
      </c>
      <c r="B7113" t="s">
        <v>909</v>
      </c>
      <c r="C7113" t="s">
        <v>1571</v>
      </c>
      <c r="D7113" t="s">
        <v>154</v>
      </c>
      <c r="E7113" t="s">
        <v>277</v>
      </c>
      <c r="F7113" t="s">
        <v>3</v>
      </c>
      <c r="G7113" t="s">
        <v>48578</v>
      </c>
      <c r="H7113" t="s">
        <v>21064</v>
      </c>
      <c r="I7113" t="s">
        <v>48579</v>
      </c>
      <c r="J7113" t="s">
        <v>21165</v>
      </c>
      <c r="K7113" t="s">
        <v>48580</v>
      </c>
      <c r="L7113" t="s">
        <v>48581</v>
      </c>
      <c r="M7113" t="s">
        <v>17792</v>
      </c>
    </row>
    <row r="7114" spans="1:13">
      <c r="A7114" t="s">
        <v>909</v>
      </c>
      <c r="B7114" t="s">
        <v>909</v>
      </c>
      <c r="C7114" t="s">
        <v>1571</v>
      </c>
      <c r="D7114" t="s">
        <v>154</v>
      </c>
      <c r="E7114" t="s">
        <v>277</v>
      </c>
      <c r="F7114" t="s">
        <v>10</v>
      </c>
      <c r="G7114" t="s">
        <v>48582</v>
      </c>
      <c r="H7114" t="s">
        <v>20769</v>
      </c>
      <c r="I7114" t="s">
        <v>48489</v>
      </c>
      <c r="J7114" t="s">
        <v>21322</v>
      </c>
      <c r="K7114" t="s">
        <v>48583</v>
      </c>
      <c r="L7114" t="s">
        <v>2661</v>
      </c>
      <c r="M7114" t="s">
        <v>38366</v>
      </c>
    </row>
    <row r="7115" spans="1:13">
      <c r="A7115" t="s">
        <v>909</v>
      </c>
      <c r="B7115" t="s">
        <v>909</v>
      </c>
      <c r="C7115" t="s">
        <v>1571</v>
      </c>
      <c r="D7115" t="s">
        <v>154</v>
      </c>
      <c r="E7115" t="s">
        <v>277</v>
      </c>
      <c r="F7115" t="s">
        <v>2</v>
      </c>
      <c r="G7115" t="s">
        <v>48584</v>
      </c>
      <c r="H7115" t="s">
        <v>21258</v>
      </c>
      <c r="I7115" t="s">
        <v>48414</v>
      </c>
      <c r="J7115" t="s">
        <v>21102</v>
      </c>
      <c r="K7115" t="s">
        <v>48383</v>
      </c>
      <c r="L7115" t="s">
        <v>2172</v>
      </c>
      <c r="M7115" t="s">
        <v>48585</v>
      </c>
    </row>
    <row r="7116" spans="1:13">
      <c r="A7116" t="s">
        <v>909</v>
      </c>
      <c r="B7116" t="s">
        <v>909</v>
      </c>
      <c r="C7116" t="s">
        <v>1571</v>
      </c>
      <c r="D7116" t="s">
        <v>154</v>
      </c>
      <c r="E7116" t="s">
        <v>277</v>
      </c>
      <c r="F7116" t="s">
        <v>4</v>
      </c>
      <c r="G7116" t="s">
        <v>48586</v>
      </c>
      <c r="H7116" t="s">
        <v>21020</v>
      </c>
      <c r="I7116" t="s">
        <v>48440</v>
      </c>
      <c r="J7116" t="s">
        <v>20897</v>
      </c>
      <c r="K7116" t="s">
        <v>48587</v>
      </c>
      <c r="L7116" t="s">
        <v>8725</v>
      </c>
      <c r="M7116" t="s">
        <v>1357</v>
      </c>
    </row>
    <row r="7117" spans="1:13">
      <c r="A7117" t="s">
        <v>909</v>
      </c>
      <c r="B7117" t="s">
        <v>909</v>
      </c>
      <c r="C7117" t="s">
        <v>1571</v>
      </c>
      <c r="D7117" t="s">
        <v>154</v>
      </c>
      <c r="E7117" t="s">
        <v>277</v>
      </c>
      <c r="F7117" t="s">
        <v>11</v>
      </c>
      <c r="G7117" t="s">
        <v>48588</v>
      </c>
      <c r="H7117" t="s">
        <v>21116</v>
      </c>
      <c r="I7117" t="s">
        <v>48460</v>
      </c>
      <c r="J7117" t="s">
        <v>20745</v>
      </c>
      <c r="K7117" t="s">
        <v>48370</v>
      </c>
      <c r="L7117" t="s">
        <v>9773</v>
      </c>
      <c r="M7117" t="s">
        <v>15432</v>
      </c>
    </row>
    <row r="7118" spans="1:13">
      <c r="A7118" t="s">
        <v>909</v>
      </c>
      <c r="B7118" t="s">
        <v>909</v>
      </c>
      <c r="C7118" t="s">
        <v>1571</v>
      </c>
      <c r="D7118" t="s">
        <v>154</v>
      </c>
      <c r="E7118" t="s">
        <v>277</v>
      </c>
      <c r="F7118" t="s">
        <v>20</v>
      </c>
      <c r="G7118" t="s">
        <v>48589</v>
      </c>
      <c r="H7118" t="s">
        <v>20967</v>
      </c>
      <c r="I7118" t="s">
        <v>39322</v>
      </c>
      <c r="J7118" t="s">
        <v>20705</v>
      </c>
      <c r="K7118" t="s">
        <v>48444</v>
      </c>
      <c r="L7118" t="s">
        <v>46624</v>
      </c>
      <c r="M7118" t="s">
        <v>48590</v>
      </c>
    </row>
    <row r="7119" spans="1:13">
      <c r="A7119" t="s">
        <v>909</v>
      </c>
      <c r="B7119" t="s">
        <v>909</v>
      </c>
      <c r="C7119" t="s">
        <v>1571</v>
      </c>
      <c r="D7119" t="s">
        <v>154</v>
      </c>
      <c r="E7119" t="s">
        <v>315</v>
      </c>
      <c r="F7119" t="s">
        <v>3</v>
      </c>
      <c r="G7119" t="s">
        <v>48591</v>
      </c>
      <c r="H7119" t="s">
        <v>20989</v>
      </c>
      <c r="I7119" t="s">
        <v>48592</v>
      </c>
      <c r="J7119" t="s">
        <v>21304</v>
      </c>
      <c r="K7119" t="s">
        <v>48593</v>
      </c>
      <c r="L7119" t="s">
        <v>48594</v>
      </c>
      <c r="M7119" t="s">
        <v>25676</v>
      </c>
    </row>
    <row r="7120" spans="1:13">
      <c r="A7120" t="s">
        <v>909</v>
      </c>
      <c r="B7120" t="s">
        <v>909</v>
      </c>
      <c r="C7120" t="s">
        <v>1571</v>
      </c>
      <c r="D7120" t="s">
        <v>154</v>
      </c>
      <c r="E7120" t="s">
        <v>315</v>
      </c>
      <c r="F7120" t="s">
        <v>10</v>
      </c>
      <c r="G7120" t="s">
        <v>48595</v>
      </c>
      <c r="H7120" t="s">
        <v>20750</v>
      </c>
      <c r="I7120" t="s">
        <v>39175</v>
      </c>
      <c r="J7120" t="s">
        <v>21569</v>
      </c>
      <c r="K7120" t="s">
        <v>48396</v>
      </c>
      <c r="L7120" t="s">
        <v>48596</v>
      </c>
      <c r="M7120" t="s">
        <v>48597</v>
      </c>
    </row>
    <row r="7121" spans="1:13">
      <c r="A7121" t="s">
        <v>909</v>
      </c>
      <c r="B7121" t="s">
        <v>909</v>
      </c>
      <c r="C7121" t="s">
        <v>1571</v>
      </c>
      <c r="D7121" t="s">
        <v>154</v>
      </c>
      <c r="E7121" t="s">
        <v>315</v>
      </c>
      <c r="F7121" t="s">
        <v>2</v>
      </c>
      <c r="G7121" t="s">
        <v>48598</v>
      </c>
      <c r="H7121" t="s">
        <v>20903</v>
      </c>
      <c r="I7121" t="s">
        <v>48599</v>
      </c>
      <c r="J7121" t="s">
        <v>21165</v>
      </c>
      <c r="K7121" t="s">
        <v>48580</v>
      </c>
      <c r="L7121" t="s">
        <v>48600</v>
      </c>
      <c r="M7121" t="s">
        <v>41492</v>
      </c>
    </row>
    <row r="7122" spans="1:13">
      <c r="A7122" t="s">
        <v>909</v>
      </c>
      <c r="B7122" t="s">
        <v>909</v>
      </c>
      <c r="C7122" t="s">
        <v>1571</v>
      </c>
      <c r="D7122" t="s">
        <v>154</v>
      </c>
      <c r="E7122" t="s">
        <v>315</v>
      </c>
      <c r="F7122" t="s">
        <v>4</v>
      </c>
      <c r="G7122" t="s">
        <v>48601</v>
      </c>
      <c r="H7122" t="s">
        <v>21150</v>
      </c>
      <c r="I7122" t="s">
        <v>48602</v>
      </c>
      <c r="J7122" t="s">
        <v>20932</v>
      </c>
      <c r="K7122" t="s">
        <v>48437</v>
      </c>
      <c r="L7122" t="s">
        <v>2863</v>
      </c>
      <c r="M7122" t="s">
        <v>10800</v>
      </c>
    </row>
    <row r="7123" spans="1:13">
      <c r="A7123" t="s">
        <v>909</v>
      </c>
      <c r="B7123" t="s">
        <v>909</v>
      </c>
      <c r="C7123" t="s">
        <v>1571</v>
      </c>
      <c r="D7123" t="s">
        <v>154</v>
      </c>
      <c r="E7123" t="s">
        <v>315</v>
      </c>
      <c r="F7123" t="s">
        <v>11</v>
      </c>
      <c r="G7123" t="s">
        <v>48603</v>
      </c>
      <c r="H7123" t="s">
        <v>20938</v>
      </c>
      <c r="I7123" t="s">
        <v>48392</v>
      </c>
      <c r="J7123" t="s">
        <v>20684</v>
      </c>
      <c r="K7123" t="s">
        <v>48423</v>
      </c>
      <c r="L7123" t="s">
        <v>48393</v>
      </c>
      <c r="M7123" t="s">
        <v>48604</v>
      </c>
    </row>
    <row r="7124" spans="1:13">
      <c r="A7124" t="s">
        <v>909</v>
      </c>
      <c r="B7124" t="s">
        <v>909</v>
      </c>
      <c r="C7124" t="s">
        <v>1571</v>
      </c>
      <c r="D7124" t="s">
        <v>154</v>
      </c>
      <c r="E7124" t="s">
        <v>315</v>
      </c>
      <c r="F7124" t="s">
        <v>20</v>
      </c>
      <c r="G7124" t="s">
        <v>48605</v>
      </c>
      <c r="H7124" t="s">
        <v>21097</v>
      </c>
      <c r="I7124" t="s">
        <v>48606</v>
      </c>
      <c r="J7124" t="s">
        <v>20803</v>
      </c>
      <c r="K7124" t="s">
        <v>48387</v>
      </c>
      <c r="L7124" t="s">
        <v>14573</v>
      </c>
      <c r="M7124" t="s">
        <v>48607</v>
      </c>
    </row>
    <row r="7125" spans="1:13">
      <c r="A7125" t="s">
        <v>909</v>
      </c>
      <c r="B7125" t="s">
        <v>909</v>
      </c>
      <c r="C7125" t="s">
        <v>1571</v>
      </c>
      <c r="D7125" t="s">
        <v>154</v>
      </c>
      <c r="E7125" t="s">
        <v>323</v>
      </c>
      <c r="F7125" t="s">
        <v>3</v>
      </c>
      <c r="G7125" t="s">
        <v>48608</v>
      </c>
      <c r="H7125" t="s">
        <v>20770</v>
      </c>
      <c r="I7125" t="s">
        <v>48609</v>
      </c>
      <c r="J7125" t="s">
        <v>20885</v>
      </c>
      <c r="K7125" t="s">
        <v>48356</v>
      </c>
      <c r="L7125" t="s">
        <v>48610</v>
      </c>
      <c r="M7125" t="s">
        <v>48611</v>
      </c>
    </row>
    <row r="7126" spans="1:13">
      <c r="A7126" t="s">
        <v>909</v>
      </c>
      <c r="B7126" t="s">
        <v>909</v>
      </c>
      <c r="C7126" t="s">
        <v>1571</v>
      </c>
      <c r="D7126" t="s">
        <v>154</v>
      </c>
      <c r="E7126" t="s">
        <v>323</v>
      </c>
      <c r="F7126" t="s">
        <v>10</v>
      </c>
      <c r="G7126" t="s">
        <v>48612</v>
      </c>
      <c r="H7126" t="s">
        <v>20862</v>
      </c>
      <c r="I7126" t="s">
        <v>39108</v>
      </c>
      <c r="J7126" t="s">
        <v>20954</v>
      </c>
      <c r="K7126" t="s">
        <v>48613</v>
      </c>
      <c r="L7126" t="s">
        <v>48614</v>
      </c>
      <c r="M7126" t="s">
        <v>48615</v>
      </c>
    </row>
    <row r="7127" spans="1:13">
      <c r="A7127" t="s">
        <v>909</v>
      </c>
      <c r="B7127" t="s">
        <v>909</v>
      </c>
      <c r="C7127" t="s">
        <v>1571</v>
      </c>
      <c r="D7127" t="s">
        <v>154</v>
      </c>
      <c r="E7127" t="s">
        <v>323</v>
      </c>
      <c r="F7127" t="s">
        <v>2</v>
      </c>
      <c r="G7127" t="s">
        <v>48616</v>
      </c>
      <c r="H7127" t="s">
        <v>21369</v>
      </c>
      <c r="I7127" t="s">
        <v>39158</v>
      </c>
      <c r="J7127" t="s">
        <v>21097</v>
      </c>
      <c r="K7127" t="s">
        <v>48617</v>
      </c>
      <c r="L7127" t="s">
        <v>48618</v>
      </c>
      <c r="M7127" t="s">
        <v>48619</v>
      </c>
    </row>
    <row r="7128" spans="1:13">
      <c r="A7128" t="s">
        <v>909</v>
      </c>
      <c r="B7128" t="s">
        <v>909</v>
      </c>
      <c r="C7128" t="s">
        <v>1571</v>
      </c>
      <c r="D7128" t="s">
        <v>154</v>
      </c>
      <c r="E7128" t="s">
        <v>323</v>
      </c>
      <c r="F7128" t="s">
        <v>4</v>
      </c>
      <c r="G7128" t="s">
        <v>48620</v>
      </c>
      <c r="H7128" t="s">
        <v>20915</v>
      </c>
      <c r="I7128" t="s">
        <v>48621</v>
      </c>
      <c r="J7128" t="s">
        <v>20705</v>
      </c>
      <c r="K7128" t="s">
        <v>48444</v>
      </c>
      <c r="L7128" t="s">
        <v>48622</v>
      </c>
      <c r="M7128" t="s">
        <v>11390</v>
      </c>
    </row>
    <row r="7129" spans="1:13">
      <c r="A7129" t="s">
        <v>909</v>
      </c>
      <c r="B7129" t="s">
        <v>909</v>
      </c>
      <c r="C7129" t="s">
        <v>1571</v>
      </c>
      <c r="D7129" t="s">
        <v>154</v>
      </c>
      <c r="E7129" t="s">
        <v>323</v>
      </c>
      <c r="F7129" t="s">
        <v>11</v>
      </c>
      <c r="G7129" t="s">
        <v>48623</v>
      </c>
      <c r="H7129" t="s">
        <v>20879</v>
      </c>
      <c r="I7129" t="s">
        <v>48562</v>
      </c>
      <c r="J7129" t="s">
        <v>20705</v>
      </c>
      <c r="K7129" t="s">
        <v>48444</v>
      </c>
      <c r="L7129" t="s">
        <v>3129</v>
      </c>
      <c r="M7129" t="s">
        <v>27312</v>
      </c>
    </row>
    <row r="7130" spans="1:13">
      <c r="A7130" t="s">
        <v>909</v>
      </c>
      <c r="B7130" t="s">
        <v>909</v>
      </c>
      <c r="C7130" t="s">
        <v>1571</v>
      </c>
      <c r="D7130" t="s">
        <v>154</v>
      </c>
      <c r="E7130" t="s">
        <v>323</v>
      </c>
      <c r="F7130" t="s">
        <v>20</v>
      </c>
      <c r="G7130" t="s">
        <v>48624</v>
      </c>
      <c r="H7130" t="s">
        <v>20860</v>
      </c>
      <c r="I7130" t="s">
        <v>48407</v>
      </c>
      <c r="J7130" t="s">
        <v>20725</v>
      </c>
      <c r="K7130" t="s">
        <v>48390</v>
      </c>
      <c r="L7130" t="s">
        <v>4088</v>
      </c>
      <c r="M7130" t="s">
        <v>8418</v>
      </c>
    </row>
    <row r="7131" spans="1:13">
      <c r="A7131" t="s">
        <v>909</v>
      </c>
      <c r="B7131" t="s">
        <v>909</v>
      </c>
      <c r="C7131" t="s">
        <v>1571</v>
      </c>
      <c r="D7131" t="s">
        <v>154</v>
      </c>
      <c r="E7131" t="s">
        <v>331</v>
      </c>
      <c r="F7131" t="s">
        <v>3</v>
      </c>
      <c r="G7131" t="s">
        <v>48625</v>
      </c>
      <c r="H7131" t="s">
        <v>20848</v>
      </c>
      <c r="I7131" t="s">
        <v>48626</v>
      </c>
      <c r="J7131" t="s">
        <v>21463</v>
      </c>
      <c r="K7131" t="s">
        <v>48627</v>
      </c>
      <c r="L7131" t="s">
        <v>48628</v>
      </c>
      <c r="M7131" t="s">
        <v>48629</v>
      </c>
    </row>
    <row r="7132" spans="1:13">
      <c r="A7132" t="s">
        <v>909</v>
      </c>
      <c r="B7132" t="s">
        <v>909</v>
      </c>
      <c r="C7132" t="s">
        <v>1571</v>
      </c>
      <c r="D7132" t="s">
        <v>154</v>
      </c>
      <c r="E7132" t="s">
        <v>331</v>
      </c>
      <c r="F7132" t="s">
        <v>10</v>
      </c>
      <c r="G7132" t="s">
        <v>48630</v>
      </c>
      <c r="H7132" t="s">
        <v>21035</v>
      </c>
      <c r="I7132" t="s">
        <v>39248</v>
      </c>
      <c r="J7132" t="s">
        <v>21113</v>
      </c>
      <c r="K7132" t="s">
        <v>48631</v>
      </c>
      <c r="L7132" t="s">
        <v>20834</v>
      </c>
      <c r="M7132" t="s">
        <v>48632</v>
      </c>
    </row>
    <row r="7133" spans="1:13">
      <c r="A7133" t="s">
        <v>909</v>
      </c>
      <c r="B7133" t="s">
        <v>909</v>
      </c>
      <c r="C7133" t="s">
        <v>1571</v>
      </c>
      <c r="D7133" t="s">
        <v>154</v>
      </c>
      <c r="E7133" t="s">
        <v>331</v>
      </c>
      <c r="F7133" t="s">
        <v>2</v>
      </c>
      <c r="G7133" t="s">
        <v>48633</v>
      </c>
      <c r="H7133" t="s">
        <v>21019</v>
      </c>
      <c r="I7133" t="s">
        <v>48443</v>
      </c>
      <c r="J7133" t="s">
        <v>20967</v>
      </c>
      <c r="K7133" t="s">
        <v>41278</v>
      </c>
      <c r="L7133" t="s">
        <v>48634</v>
      </c>
      <c r="M7133" t="s">
        <v>48635</v>
      </c>
    </row>
    <row r="7134" spans="1:13">
      <c r="A7134" t="s">
        <v>909</v>
      </c>
      <c r="B7134" t="s">
        <v>909</v>
      </c>
      <c r="C7134" t="s">
        <v>1571</v>
      </c>
      <c r="D7134" t="s">
        <v>154</v>
      </c>
      <c r="E7134" t="s">
        <v>331</v>
      </c>
      <c r="F7134" t="s">
        <v>4</v>
      </c>
      <c r="G7134" t="s">
        <v>48636</v>
      </c>
      <c r="H7134" t="s">
        <v>20725</v>
      </c>
      <c r="I7134" t="s">
        <v>39306</v>
      </c>
      <c r="J7134" t="s">
        <v>20663</v>
      </c>
      <c r="K7134" t="s">
        <v>48484</v>
      </c>
      <c r="L7134" t="s">
        <v>48501</v>
      </c>
      <c r="M7134" t="s">
        <v>48637</v>
      </c>
    </row>
    <row r="7135" spans="1:13">
      <c r="A7135" t="s">
        <v>909</v>
      </c>
      <c r="B7135" t="s">
        <v>909</v>
      </c>
      <c r="C7135" t="s">
        <v>1571</v>
      </c>
      <c r="D7135" t="s">
        <v>154</v>
      </c>
      <c r="E7135" t="s">
        <v>331</v>
      </c>
      <c r="F7135" t="s">
        <v>11</v>
      </c>
      <c r="G7135" t="s">
        <v>48638</v>
      </c>
      <c r="H7135" t="s">
        <v>20784</v>
      </c>
      <c r="I7135" t="s">
        <v>39263</v>
      </c>
      <c r="J7135" t="s">
        <v>20684</v>
      </c>
      <c r="K7135" t="s">
        <v>48423</v>
      </c>
      <c r="L7135" t="s">
        <v>47697</v>
      </c>
      <c r="M7135" t="s">
        <v>1410</v>
      </c>
    </row>
    <row r="7136" spans="1:13">
      <c r="A7136" t="s">
        <v>909</v>
      </c>
      <c r="B7136" t="s">
        <v>909</v>
      </c>
      <c r="C7136" t="s">
        <v>1571</v>
      </c>
      <c r="D7136" t="s">
        <v>154</v>
      </c>
      <c r="E7136" t="s">
        <v>331</v>
      </c>
      <c r="F7136" t="s">
        <v>20</v>
      </c>
      <c r="G7136" t="s">
        <v>48639</v>
      </c>
      <c r="H7136" t="s">
        <v>20879</v>
      </c>
      <c r="I7136" t="s">
        <v>48562</v>
      </c>
      <c r="J7136" t="s">
        <v>20764</v>
      </c>
      <c r="K7136" t="s">
        <v>48368</v>
      </c>
      <c r="L7136" t="s">
        <v>3129</v>
      </c>
      <c r="M7136" t="s">
        <v>1409</v>
      </c>
    </row>
    <row r="7137" spans="1:13">
      <c r="A7137" t="s">
        <v>909</v>
      </c>
      <c r="B7137" t="s">
        <v>909</v>
      </c>
      <c r="C7137" t="s">
        <v>1571</v>
      </c>
      <c r="D7137" t="s">
        <v>155</v>
      </c>
      <c r="E7137" t="s">
        <v>339</v>
      </c>
      <c r="F7137" t="s">
        <v>3</v>
      </c>
      <c r="G7137" t="s">
        <v>48640</v>
      </c>
      <c r="H7137" t="s">
        <v>21266</v>
      </c>
      <c r="I7137" t="s">
        <v>48641</v>
      </c>
      <c r="J7137" t="s">
        <v>21019</v>
      </c>
      <c r="K7137" t="s">
        <v>48351</v>
      </c>
      <c r="L7137" t="s">
        <v>48642</v>
      </c>
      <c r="M7137" t="s">
        <v>48643</v>
      </c>
    </row>
    <row r="7138" spans="1:13">
      <c r="A7138" t="s">
        <v>909</v>
      </c>
      <c r="B7138" t="s">
        <v>909</v>
      </c>
      <c r="C7138" t="s">
        <v>1571</v>
      </c>
      <c r="D7138" t="s">
        <v>155</v>
      </c>
      <c r="E7138" t="s">
        <v>339</v>
      </c>
      <c r="F7138" t="s">
        <v>10</v>
      </c>
      <c r="G7138" t="s">
        <v>48644</v>
      </c>
      <c r="H7138" t="s">
        <v>20731</v>
      </c>
      <c r="I7138" t="s">
        <v>48645</v>
      </c>
      <c r="J7138" t="s">
        <v>21569</v>
      </c>
      <c r="K7138" t="s">
        <v>48396</v>
      </c>
      <c r="L7138" t="s">
        <v>48646</v>
      </c>
      <c r="M7138" t="s">
        <v>48647</v>
      </c>
    </row>
    <row r="7139" spans="1:13">
      <c r="A7139" t="s">
        <v>909</v>
      </c>
      <c r="B7139" t="s">
        <v>909</v>
      </c>
      <c r="C7139" t="s">
        <v>1571</v>
      </c>
      <c r="D7139" t="s">
        <v>155</v>
      </c>
      <c r="E7139" t="s">
        <v>339</v>
      </c>
      <c r="F7139" t="s">
        <v>2</v>
      </c>
      <c r="G7139" t="s">
        <v>48648</v>
      </c>
      <c r="H7139" t="s">
        <v>21526</v>
      </c>
      <c r="I7139" t="s">
        <v>48649</v>
      </c>
      <c r="J7139" t="s">
        <v>21277</v>
      </c>
      <c r="K7139" t="s">
        <v>48650</v>
      </c>
      <c r="L7139" t="s">
        <v>48651</v>
      </c>
      <c r="M7139" t="s">
        <v>43197</v>
      </c>
    </row>
    <row r="7140" spans="1:13">
      <c r="A7140" t="s">
        <v>909</v>
      </c>
      <c r="B7140" t="s">
        <v>909</v>
      </c>
      <c r="C7140" t="s">
        <v>1571</v>
      </c>
      <c r="D7140" t="s">
        <v>155</v>
      </c>
      <c r="E7140" t="s">
        <v>339</v>
      </c>
      <c r="F7140" t="s">
        <v>4</v>
      </c>
      <c r="G7140" t="s">
        <v>48652</v>
      </c>
      <c r="H7140" t="s">
        <v>21128</v>
      </c>
      <c r="I7140" t="s">
        <v>48653</v>
      </c>
      <c r="J7140" t="s">
        <v>20937</v>
      </c>
      <c r="K7140" t="s">
        <v>48477</v>
      </c>
      <c r="L7140" t="s">
        <v>48654</v>
      </c>
      <c r="M7140" t="s">
        <v>48655</v>
      </c>
    </row>
    <row r="7141" spans="1:13">
      <c r="A7141" t="s">
        <v>909</v>
      </c>
      <c r="B7141" t="s">
        <v>909</v>
      </c>
      <c r="C7141" t="s">
        <v>1571</v>
      </c>
      <c r="D7141" t="s">
        <v>155</v>
      </c>
      <c r="E7141" t="s">
        <v>339</v>
      </c>
      <c r="F7141" t="s">
        <v>11</v>
      </c>
      <c r="G7141" t="s">
        <v>48656</v>
      </c>
      <c r="H7141" t="s">
        <v>21020</v>
      </c>
      <c r="I7141" t="s">
        <v>48440</v>
      </c>
      <c r="J7141" t="s">
        <v>20784</v>
      </c>
      <c r="K7141" t="s">
        <v>3762</v>
      </c>
      <c r="L7141" t="s">
        <v>375</v>
      </c>
      <c r="M7141" t="s">
        <v>48657</v>
      </c>
    </row>
    <row r="7142" spans="1:13">
      <c r="A7142" t="s">
        <v>909</v>
      </c>
      <c r="B7142" t="s">
        <v>909</v>
      </c>
      <c r="C7142" t="s">
        <v>1571</v>
      </c>
      <c r="D7142" t="s">
        <v>155</v>
      </c>
      <c r="E7142" t="s">
        <v>339</v>
      </c>
      <c r="F7142" t="s">
        <v>20</v>
      </c>
      <c r="G7142" t="s">
        <v>48658</v>
      </c>
      <c r="H7142" t="s">
        <v>21020</v>
      </c>
      <c r="I7142" t="s">
        <v>48440</v>
      </c>
      <c r="J7142" t="s">
        <v>20784</v>
      </c>
      <c r="K7142" t="s">
        <v>3762</v>
      </c>
      <c r="L7142" t="s">
        <v>375</v>
      </c>
      <c r="M7142" t="s">
        <v>48657</v>
      </c>
    </row>
    <row r="7143" spans="1:13">
      <c r="A7143" t="s">
        <v>909</v>
      </c>
      <c r="B7143" t="s">
        <v>909</v>
      </c>
      <c r="C7143" t="s">
        <v>1571</v>
      </c>
      <c r="D7143" t="s">
        <v>155</v>
      </c>
      <c r="E7143" t="s">
        <v>347</v>
      </c>
      <c r="F7143" t="s">
        <v>3</v>
      </c>
      <c r="G7143" t="s">
        <v>48659</v>
      </c>
      <c r="H7143" t="s">
        <v>20989</v>
      </c>
      <c r="I7143" t="s">
        <v>48592</v>
      </c>
      <c r="J7143" t="s">
        <v>21115</v>
      </c>
      <c r="K7143" t="s">
        <v>48361</v>
      </c>
      <c r="L7143" t="s">
        <v>48594</v>
      </c>
      <c r="M7143" t="s">
        <v>48660</v>
      </c>
    </row>
    <row r="7144" spans="1:13">
      <c r="A7144" t="s">
        <v>909</v>
      </c>
      <c r="B7144" t="s">
        <v>909</v>
      </c>
      <c r="C7144" t="s">
        <v>1571</v>
      </c>
      <c r="D7144" t="s">
        <v>155</v>
      </c>
      <c r="E7144" t="s">
        <v>347</v>
      </c>
      <c r="F7144" t="s">
        <v>10</v>
      </c>
      <c r="G7144" t="s">
        <v>48661</v>
      </c>
      <c r="H7144" t="s">
        <v>21197</v>
      </c>
      <c r="I7144" t="s">
        <v>48662</v>
      </c>
      <c r="J7144" t="s">
        <v>21004</v>
      </c>
      <c r="K7144" t="s">
        <v>48663</v>
      </c>
      <c r="L7144" t="s">
        <v>48664</v>
      </c>
      <c r="M7144" t="s">
        <v>48665</v>
      </c>
    </row>
    <row r="7145" spans="1:13">
      <c r="A7145" t="s">
        <v>909</v>
      </c>
      <c r="B7145" t="s">
        <v>909</v>
      </c>
      <c r="C7145" t="s">
        <v>1571</v>
      </c>
      <c r="D7145" t="s">
        <v>155</v>
      </c>
      <c r="E7145" t="s">
        <v>347</v>
      </c>
      <c r="F7145" t="s">
        <v>2</v>
      </c>
      <c r="G7145" t="s">
        <v>48666</v>
      </c>
      <c r="H7145" t="s">
        <v>21228</v>
      </c>
      <c r="I7145" t="s">
        <v>48403</v>
      </c>
      <c r="J7145" t="s">
        <v>20938</v>
      </c>
      <c r="K7145" t="s">
        <v>48365</v>
      </c>
      <c r="L7145" t="s">
        <v>48404</v>
      </c>
      <c r="M7145" t="s">
        <v>48667</v>
      </c>
    </row>
    <row r="7146" spans="1:13">
      <c r="A7146" t="s">
        <v>909</v>
      </c>
      <c r="B7146" t="s">
        <v>909</v>
      </c>
      <c r="C7146" t="s">
        <v>1571</v>
      </c>
      <c r="D7146" t="s">
        <v>155</v>
      </c>
      <c r="E7146" t="s">
        <v>347</v>
      </c>
      <c r="F7146" t="s">
        <v>4</v>
      </c>
      <c r="G7146" t="s">
        <v>48668</v>
      </c>
      <c r="H7146" t="s">
        <v>20974</v>
      </c>
      <c r="I7146" t="s">
        <v>39231</v>
      </c>
      <c r="J7146" t="s">
        <v>20784</v>
      </c>
      <c r="K7146" t="s">
        <v>3762</v>
      </c>
      <c r="L7146" t="s">
        <v>48669</v>
      </c>
      <c r="M7146" t="s">
        <v>26065</v>
      </c>
    </row>
    <row r="7147" spans="1:13">
      <c r="A7147" t="s">
        <v>909</v>
      </c>
      <c r="B7147" t="s">
        <v>909</v>
      </c>
      <c r="C7147" t="s">
        <v>1571</v>
      </c>
      <c r="D7147" t="s">
        <v>155</v>
      </c>
      <c r="E7147" t="s">
        <v>347</v>
      </c>
      <c r="F7147" t="s">
        <v>11</v>
      </c>
      <c r="G7147" t="s">
        <v>48670</v>
      </c>
      <c r="H7147" t="s">
        <v>20937</v>
      </c>
      <c r="I7147" t="s">
        <v>48540</v>
      </c>
      <c r="J7147" t="s">
        <v>20705</v>
      </c>
      <c r="K7147" t="s">
        <v>48444</v>
      </c>
      <c r="L7147" t="s">
        <v>5802</v>
      </c>
      <c r="M7147" t="s">
        <v>7028</v>
      </c>
    </row>
    <row r="7148" spans="1:13">
      <c r="A7148" t="s">
        <v>909</v>
      </c>
      <c r="B7148" t="s">
        <v>909</v>
      </c>
      <c r="C7148" t="s">
        <v>1571</v>
      </c>
      <c r="D7148" t="s">
        <v>155</v>
      </c>
      <c r="E7148" t="s">
        <v>347</v>
      </c>
      <c r="F7148" t="s">
        <v>20</v>
      </c>
      <c r="G7148" t="s">
        <v>48671</v>
      </c>
      <c r="H7148" t="s">
        <v>20950</v>
      </c>
      <c r="I7148" t="s">
        <v>39140</v>
      </c>
      <c r="J7148" t="s">
        <v>20745</v>
      </c>
      <c r="K7148" t="s">
        <v>48370</v>
      </c>
      <c r="L7148" t="s">
        <v>46667</v>
      </c>
      <c r="M7148" t="s">
        <v>8700</v>
      </c>
    </row>
    <row r="7149" spans="1:13">
      <c r="A7149" t="s">
        <v>909</v>
      </c>
      <c r="B7149" t="s">
        <v>909</v>
      </c>
      <c r="C7149" t="s">
        <v>1571</v>
      </c>
      <c r="D7149" t="s">
        <v>155</v>
      </c>
      <c r="E7149" t="s">
        <v>230</v>
      </c>
      <c r="F7149" t="s">
        <v>3</v>
      </c>
      <c r="G7149" t="s">
        <v>48672</v>
      </c>
      <c r="H7149" t="s">
        <v>21526</v>
      </c>
      <c r="I7149" t="s">
        <v>48649</v>
      </c>
      <c r="J7149" t="s">
        <v>20791</v>
      </c>
      <c r="K7149" t="s">
        <v>48673</v>
      </c>
      <c r="L7149" t="s">
        <v>48674</v>
      </c>
      <c r="M7149" t="s">
        <v>48675</v>
      </c>
    </row>
    <row r="7150" spans="1:13">
      <c r="A7150" t="s">
        <v>909</v>
      </c>
      <c r="B7150" t="s">
        <v>909</v>
      </c>
      <c r="C7150" t="s">
        <v>1571</v>
      </c>
      <c r="D7150" t="s">
        <v>155</v>
      </c>
      <c r="E7150" t="s">
        <v>230</v>
      </c>
      <c r="F7150" t="s">
        <v>10</v>
      </c>
      <c r="G7150" t="s">
        <v>48676</v>
      </c>
      <c r="H7150" t="s">
        <v>20770</v>
      </c>
      <c r="I7150" t="s">
        <v>48609</v>
      </c>
      <c r="J7150" t="s">
        <v>20954</v>
      </c>
      <c r="K7150" t="s">
        <v>48613</v>
      </c>
      <c r="L7150" t="s">
        <v>48677</v>
      </c>
      <c r="M7150" t="s">
        <v>48678</v>
      </c>
    </row>
    <row r="7151" spans="1:13">
      <c r="A7151" t="s">
        <v>909</v>
      </c>
      <c r="B7151" t="s">
        <v>909</v>
      </c>
      <c r="C7151" t="s">
        <v>1571</v>
      </c>
      <c r="D7151" t="s">
        <v>155</v>
      </c>
      <c r="E7151" t="s">
        <v>230</v>
      </c>
      <c r="F7151" t="s">
        <v>2</v>
      </c>
      <c r="G7151" t="s">
        <v>48679</v>
      </c>
      <c r="H7151" t="s">
        <v>21304</v>
      </c>
      <c r="I7151" t="s">
        <v>48426</v>
      </c>
      <c r="J7151" t="s">
        <v>21116</v>
      </c>
      <c r="K7151" t="s">
        <v>48569</v>
      </c>
      <c r="L7151" t="s">
        <v>471</v>
      </c>
      <c r="M7151" t="s">
        <v>48680</v>
      </c>
    </row>
    <row r="7152" spans="1:13">
      <c r="A7152" t="s">
        <v>909</v>
      </c>
      <c r="B7152" t="s">
        <v>909</v>
      </c>
      <c r="C7152" t="s">
        <v>1571</v>
      </c>
      <c r="D7152" t="s">
        <v>155</v>
      </c>
      <c r="E7152" t="s">
        <v>230</v>
      </c>
      <c r="F7152" t="s">
        <v>4</v>
      </c>
      <c r="G7152" t="s">
        <v>48681</v>
      </c>
      <c r="H7152" t="s">
        <v>20932</v>
      </c>
      <c r="I7152" t="s">
        <v>48487</v>
      </c>
      <c r="J7152" t="s">
        <v>20784</v>
      </c>
      <c r="K7152" t="s">
        <v>3762</v>
      </c>
      <c r="L7152" t="s">
        <v>4232</v>
      </c>
      <c r="M7152" t="s">
        <v>48682</v>
      </c>
    </row>
    <row r="7153" spans="1:13">
      <c r="A7153" t="s">
        <v>909</v>
      </c>
      <c r="B7153" t="s">
        <v>909</v>
      </c>
      <c r="C7153" t="s">
        <v>1571</v>
      </c>
      <c r="D7153" t="s">
        <v>155</v>
      </c>
      <c r="E7153" t="s">
        <v>230</v>
      </c>
      <c r="F7153" t="s">
        <v>11</v>
      </c>
      <c r="G7153" t="s">
        <v>48683</v>
      </c>
      <c r="H7153" t="s">
        <v>20879</v>
      </c>
      <c r="I7153" t="s">
        <v>48562</v>
      </c>
      <c r="J7153" t="s">
        <v>20663</v>
      </c>
      <c r="K7153" t="s">
        <v>48484</v>
      </c>
      <c r="L7153" t="s">
        <v>3129</v>
      </c>
      <c r="M7153" t="s">
        <v>10957</v>
      </c>
    </row>
    <row r="7154" spans="1:13">
      <c r="A7154" t="s">
        <v>909</v>
      </c>
      <c r="B7154" t="s">
        <v>909</v>
      </c>
      <c r="C7154" t="s">
        <v>1571</v>
      </c>
      <c r="D7154" t="s">
        <v>155</v>
      </c>
      <c r="E7154" t="s">
        <v>230</v>
      </c>
      <c r="F7154" t="s">
        <v>20</v>
      </c>
      <c r="G7154" t="s">
        <v>48684</v>
      </c>
      <c r="H7154" t="s">
        <v>20897</v>
      </c>
      <c r="I7154" t="s">
        <v>39253</v>
      </c>
      <c r="J7154" t="s">
        <v>20764</v>
      </c>
      <c r="K7154" t="s">
        <v>48368</v>
      </c>
      <c r="L7154" t="s">
        <v>47813</v>
      </c>
      <c r="M7154" t="s">
        <v>48685</v>
      </c>
    </row>
    <row r="7155" spans="1:13">
      <c r="A7155" t="s">
        <v>909</v>
      </c>
      <c r="B7155" t="s">
        <v>909</v>
      </c>
      <c r="C7155" t="s">
        <v>1571</v>
      </c>
      <c r="D7155" t="s">
        <v>155</v>
      </c>
      <c r="E7155" t="s">
        <v>300</v>
      </c>
      <c r="F7155" t="s">
        <v>3</v>
      </c>
      <c r="G7155" t="s">
        <v>48686</v>
      </c>
      <c r="H7155" t="s">
        <v>20989</v>
      </c>
      <c r="I7155" t="s">
        <v>48592</v>
      </c>
      <c r="J7155" t="s">
        <v>21369</v>
      </c>
      <c r="K7155" t="s">
        <v>48687</v>
      </c>
      <c r="L7155" t="s">
        <v>48594</v>
      </c>
      <c r="M7155" t="s">
        <v>26507</v>
      </c>
    </row>
    <row r="7156" spans="1:13">
      <c r="A7156" t="s">
        <v>909</v>
      </c>
      <c r="B7156" t="s">
        <v>909</v>
      </c>
      <c r="C7156" t="s">
        <v>1571</v>
      </c>
      <c r="D7156" t="s">
        <v>155</v>
      </c>
      <c r="E7156" t="s">
        <v>300</v>
      </c>
      <c r="F7156" t="s">
        <v>10</v>
      </c>
      <c r="G7156" t="s">
        <v>48688</v>
      </c>
      <c r="H7156" t="s">
        <v>21228</v>
      </c>
      <c r="I7156" t="s">
        <v>48403</v>
      </c>
      <c r="J7156" t="s">
        <v>21085</v>
      </c>
      <c r="K7156" t="s">
        <v>48689</v>
      </c>
      <c r="L7156" t="s">
        <v>48690</v>
      </c>
      <c r="M7156" t="s">
        <v>48691</v>
      </c>
    </row>
    <row r="7157" spans="1:13">
      <c r="A7157" t="s">
        <v>909</v>
      </c>
      <c r="B7157" t="s">
        <v>909</v>
      </c>
      <c r="C7157" t="s">
        <v>1571</v>
      </c>
      <c r="D7157" t="s">
        <v>155</v>
      </c>
      <c r="E7157" t="s">
        <v>300</v>
      </c>
      <c r="F7157" t="s">
        <v>2</v>
      </c>
      <c r="G7157" t="s">
        <v>48692</v>
      </c>
      <c r="H7157" t="s">
        <v>20937</v>
      </c>
      <c r="I7157" t="s">
        <v>48540</v>
      </c>
      <c r="J7157" t="s">
        <v>20822</v>
      </c>
      <c r="K7157" t="s">
        <v>5778</v>
      </c>
      <c r="L7157" t="s">
        <v>5164</v>
      </c>
      <c r="M7157" t="s">
        <v>17084</v>
      </c>
    </row>
    <row r="7158" spans="1:13">
      <c r="A7158" t="s">
        <v>909</v>
      </c>
      <c r="B7158" t="s">
        <v>909</v>
      </c>
      <c r="C7158" t="s">
        <v>1571</v>
      </c>
      <c r="D7158" t="s">
        <v>155</v>
      </c>
      <c r="E7158" t="s">
        <v>300</v>
      </c>
      <c r="F7158" t="s">
        <v>4</v>
      </c>
      <c r="G7158" t="s">
        <v>48693</v>
      </c>
      <c r="H7158" t="s">
        <v>20705</v>
      </c>
      <c r="I7158" t="s">
        <v>39100</v>
      </c>
      <c r="J7158" t="s">
        <v>21472</v>
      </c>
      <c r="K7158" t="s">
        <v>372</v>
      </c>
      <c r="L7158" t="s">
        <v>17953</v>
      </c>
      <c r="M7158" t="s">
        <v>5558</v>
      </c>
    </row>
    <row r="7159" spans="1:13">
      <c r="A7159" t="s">
        <v>909</v>
      </c>
      <c r="B7159" t="s">
        <v>909</v>
      </c>
      <c r="C7159" t="s">
        <v>1571</v>
      </c>
      <c r="D7159" t="s">
        <v>155</v>
      </c>
      <c r="E7159" t="s">
        <v>300</v>
      </c>
      <c r="F7159" t="s">
        <v>11</v>
      </c>
      <c r="G7159" t="s">
        <v>48694</v>
      </c>
      <c r="H7159" t="s">
        <v>20705</v>
      </c>
      <c r="I7159" t="s">
        <v>39100</v>
      </c>
      <c r="J7159" t="s">
        <v>20663</v>
      </c>
      <c r="K7159" t="s">
        <v>48484</v>
      </c>
      <c r="L7159" t="s">
        <v>15752</v>
      </c>
      <c r="M7159" t="s">
        <v>5558</v>
      </c>
    </row>
    <row r="7160" spans="1:13">
      <c r="A7160" t="s">
        <v>909</v>
      </c>
      <c r="B7160" t="s">
        <v>909</v>
      </c>
      <c r="C7160" t="s">
        <v>1571</v>
      </c>
      <c r="D7160" t="s">
        <v>155</v>
      </c>
      <c r="E7160" t="s">
        <v>300</v>
      </c>
      <c r="F7160" t="s">
        <v>20</v>
      </c>
      <c r="G7160" t="s">
        <v>48695</v>
      </c>
      <c r="H7160" t="s">
        <v>20725</v>
      </c>
      <c r="I7160" t="s">
        <v>39306</v>
      </c>
      <c r="J7160" t="s">
        <v>20705</v>
      </c>
      <c r="K7160" t="s">
        <v>48444</v>
      </c>
      <c r="L7160" t="s">
        <v>6309</v>
      </c>
      <c r="M7160" t="s">
        <v>48696</v>
      </c>
    </row>
    <row r="7161" spans="1:13">
      <c r="A7161" t="s">
        <v>909</v>
      </c>
      <c r="B7161" t="s">
        <v>909</v>
      </c>
      <c r="C7161" t="s">
        <v>1571</v>
      </c>
      <c r="D7161" t="s">
        <v>161</v>
      </c>
      <c r="E7161" t="s">
        <v>690</v>
      </c>
      <c r="F7161" t="s">
        <v>3</v>
      </c>
      <c r="G7161" t="s">
        <v>48697</v>
      </c>
      <c r="H7161" t="s">
        <v>20841</v>
      </c>
      <c r="I7161" t="s">
        <v>48698</v>
      </c>
      <c r="J7161" t="s">
        <v>20803</v>
      </c>
      <c r="K7161" t="s">
        <v>12256</v>
      </c>
      <c r="L7161" t="s">
        <v>22047</v>
      </c>
      <c r="M7161" t="s">
        <v>10058</v>
      </c>
    </row>
    <row r="7162" spans="1:13">
      <c r="A7162" t="s">
        <v>909</v>
      </c>
      <c r="B7162" t="s">
        <v>909</v>
      </c>
      <c r="C7162" t="s">
        <v>1571</v>
      </c>
      <c r="D7162" t="s">
        <v>161</v>
      </c>
      <c r="E7162" t="s">
        <v>690</v>
      </c>
      <c r="F7162" t="s">
        <v>10</v>
      </c>
      <c r="G7162" t="s">
        <v>48699</v>
      </c>
      <c r="H7162" t="s">
        <v>20829</v>
      </c>
      <c r="I7162" t="s">
        <v>48700</v>
      </c>
      <c r="J7162" t="s">
        <v>21061</v>
      </c>
      <c r="K7162" t="s">
        <v>48701</v>
      </c>
      <c r="L7162" t="s">
        <v>48702</v>
      </c>
      <c r="M7162" t="s">
        <v>48703</v>
      </c>
    </row>
    <row r="7163" spans="1:13">
      <c r="A7163" t="s">
        <v>909</v>
      </c>
      <c r="B7163" t="s">
        <v>909</v>
      </c>
      <c r="C7163" t="s">
        <v>1571</v>
      </c>
      <c r="D7163" t="s">
        <v>161</v>
      </c>
      <c r="E7163" t="s">
        <v>690</v>
      </c>
      <c r="F7163" t="s">
        <v>2</v>
      </c>
      <c r="G7163" t="s">
        <v>48704</v>
      </c>
      <c r="H7163" t="s">
        <v>21019</v>
      </c>
      <c r="I7163" t="s">
        <v>32532</v>
      </c>
      <c r="J7163" t="s">
        <v>20860</v>
      </c>
      <c r="K7163" t="s">
        <v>48705</v>
      </c>
      <c r="L7163" t="s">
        <v>9633</v>
      </c>
      <c r="M7163" t="s">
        <v>17556</v>
      </c>
    </row>
    <row r="7164" spans="1:13">
      <c r="A7164" t="s">
        <v>909</v>
      </c>
      <c r="B7164" t="s">
        <v>909</v>
      </c>
      <c r="C7164" t="s">
        <v>1571</v>
      </c>
      <c r="D7164" t="s">
        <v>161</v>
      </c>
      <c r="E7164" t="s">
        <v>690</v>
      </c>
      <c r="F7164" t="s">
        <v>4</v>
      </c>
      <c r="G7164" t="s">
        <v>48706</v>
      </c>
      <c r="H7164" t="s">
        <v>20784</v>
      </c>
      <c r="I7164" t="s">
        <v>43176</v>
      </c>
      <c r="J7164" t="s">
        <v>20725</v>
      </c>
      <c r="K7164" t="s">
        <v>12226</v>
      </c>
      <c r="L7164" t="s">
        <v>7483</v>
      </c>
      <c r="M7164" t="s">
        <v>32488</v>
      </c>
    </row>
    <row r="7165" spans="1:13">
      <c r="A7165" t="s">
        <v>909</v>
      </c>
      <c r="B7165" t="s">
        <v>909</v>
      </c>
      <c r="C7165" t="s">
        <v>1571</v>
      </c>
      <c r="D7165" t="s">
        <v>161</v>
      </c>
      <c r="E7165" t="s">
        <v>690</v>
      </c>
      <c r="F7165" t="s">
        <v>11</v>
      </c>
      <c r="G7165" t="s">
        <v>48707</v>
      </c>
      <c r="H7165" t="s">
        <v>20822</v>
      </c>
      <c r="I7165" t="s">
        <v>48708</v>
      </c>
      <c r="J7165" t="s">
        <v>20663</v>
      </c>
      <c r="K7165" t="s">
        <v>48709</v>
      </c>
      <c r="L7165" t="s">
        <v>5190</v>
      </c>
      <c r="M7165" t="s">
        <v>25475</v>
      </c>
    </row>
    <row r="7166" spans="1:13">
      <c r="A7166" t="s">
        <v>909</v>
      </c>
      <c r="B7166" t="s">
        <v>909</v>
      </c>
      <c r="C7166" t="s">
        <v>1571</v>
      </c>
      <c r="D7166" t="s">
        <v>161</v>
      </c>
      <c r="E7166" t="s">
        <v>690</v>
      </c>
      <c r="F7166" t="s">
        <v>20</v>
      </c>
      <c r="G7166" t="s">
        <v>48710</v>
      </c>
      <c r="H7166" t="s">
        <v>20764</v>
      </c>
      <c r="I7166" t="s">
        <v>32536</v>
      </c>
      <c r="J7166" t="s">
        <v>20705</v>
      </c>
      <c r="K7166" t="s">
        <v>48711</v>
      </c>
      <c r="L7166" t="s">
        <v>5802</v>
      </c>
      <c r="M7166" t="s">
        <v>14946</v>
      </c>
    </row>
    <row r="7167" spans="1:13">
      <c r="A7167" t="s">
        <v>909</v>
      </c>
      <c r="B7167" t="s">
        <v>909</v>
      </c>
      <c r="C7167" t="s">
        <v>1571</v>
      </c>
      <c r="D7167" t="s">
        <v>161</v>
      </c>
      <c r="E7167" t="s">
        <v>698</v>
      </c>
      <c r="F7167" t="s">
        <v>3</v>
      </c>
      <c r="G7167" t="s">
        <v>48712</v>
      </c>
      <c r="H7167" t="s">
        <v>20939</v>
      </c>
      <c r="I7167" t="s">
        <v>9665</v>
      </c>
      <c r="J7167" t="s">
        <v>20967</v>
      </c>
      <c r="K7167" t="s">
        <v>48713</v>
      </c>
      <c r="L7167" t="s">
        <v>47595</v>
      </c>
      <c r="M7167" t="s">
        <v>48714</v>
      </c>
    </row>
    <row r="7168" spans="1:13">
      <c r="A7168" t="s">
        <v>909</v>
      </c>
      <c r="B7168" t="s">
        <v>909</v>
      </c>
      <c r="C7168" t="s">
        <v>1571</v>
      </c>
      <c r="D7168" t="s">
        <v>161</v>
      </c>
      <c r="E7168" t="s">
        <v>698</v>
      </c>
      <c r="F7168" t="s">
        <v>10</v>
      </c>
      <c r="G7168" t="s">
        <v>48715</v>
      </c>
      <c r="H7168" t="s">
        <v>21383</v>
      </c>
      <c r="I7168" t="s">
        <v>32547</v>
      </c>
      <c r="J7168" t="s">
        <v>21162</v>
      </c>
      <c r="K7168" t="s">
        <v>48716</v>
      </c>
      <c r="L7168" t="s">
        <v>2773</v>
      </c>
      <c r="M7168" t="s">
        <v>48717</v>
      </c>
    </row>
    <row r="7169" spans="1:13">
      <c r="A7169" t="s">
        <v>909</v>
      </c>
      <c r="B7169" t="s">
        <v>909</v>
      </c>
      <c r="C7169" t="s">
        <v>1571</v>
      </c>
      <c r="D7169" t="s">
        <v>161</v>
      </c>
      <c r="E7169" t="s">
        <v>698</v>
      </c>
      <c r="F7169" t="s">
        <v>2</v>
      </c>
      <c r="G7169" t="s">
        <v>48718</v>
      </c>
      <c r="H7169" t="s">
        <v>21162</v>
      </c>
      <c r="I7169" t="s">
        <v>48719</v>
      </c>
      <c r="J7169" t="s">
        <v>20938</v>
      </c>
      <c r="K7169" t="s">
        <v>48720</v>
      </c>
      <c r="L7169" t="s">
        <v>4796</v>
      </c>
      <c r="M7169" t="s">
        <v>48721</v>
      </c>
    </row>
    <row r="7170" spans="1:13">
      <c r="A7170" t="s">
        <v>909</v>
      </c>
      <c r="B7170" t="s">
        <v>909</v>
      </c>
      <c r="C7170" t="s">
        <v>1571</v>
      </c>
      <c r="D7170" t="s">
        <v>161</v>
      </c>
      <c r="E7170" t="s">
        <v>698</v>
      </c>
      <c r="F7170" t="s">
        <v>4</v>
      </c>
      <c r="G7170" t="s">
        <v>48722</v>
      </c>
      <c r="H7170" t="s">
        <v>20705</v>
      </c>
      <c r="I7170" t="s">
        <v>43190</v>
      </c>
      <c r="J7170" t="s">
        <v>20684</v>
      </c>
      <c r="K7170" t="s">
        <v>12264</v>
      </c>
      <c r="L7170" t="s">
        <v>4088</v>
      </c>
      <c r="M7170" t="s">
        <v>8561</v>
      </c>
    </row>
    <row r="7171" spans="1:13">
      <c r="A7171" t="s">
        <v>909</v>
      </c>
      <c r="B7171" t="s">
        <v>909</v>
      </c>
      <c r="C7171" t="s">
        <v>1571</v>
      </c>
      <c r="D7171" t="s">
        <v>161</v>
      </c>
      <c r="E7171" t="s">
        <v>698</v>
      </c>
      <c r="F7171" t="s">
        <v>11</v>
      </c>
      <c r="G7171" t="s">
        <v>48723</v>
      </c>
      <c r="H7171" t="s">
        <v>20860</v>
      </c>
      <c r="I7171" t="s">
        <v>10484</v>
      </c>
      <c r="J7171" t="s">
        <v>20684</v>
      </c>
      <c r="K7171" t="s">
        <v>12264</v>
      </c>
      <c r="L7171" t="s">
        <v>375</v>
      </c>
      <c r="M7171" t="s">
        <v>28362</v>
      </c>
    </row>
    <row r="7172" spans="1:13">
      <c r="A7172" t="s">
        <v>909</v>
      </c>
      <c r="B7172" t="s">
        <v>909</v>
      </c>
      <c r="C7172" t="s">
        <v>1571</v>
      </c>
      <c r="D7172" t="s">
        <v>161</v>
      </c>
      <c r="E7172" t="s">
        <v>698</v>
      </c>
      <c r="F7172" t="s">
        <v>20</v>
      </c>
      <c r="G7172" t="s">
        <v>48724</v>
      </c>
      <c r="H7172" t="s">
        <v>20841</v>
      </c>
      <c r="I7172" t="s">
        <v>48698</v>
      </c>
      <c r="J7172" t="s">
        <v>20764</v>
      </c>
      <c r="K7172" t="s">
        <v>12208</v>
      </c>
      <c r="L7172" t="s">
        <v>3804</v>
      </c>
      <c r="M7172" t="s">
        <v>48725</v>
      </c>
    </row>
    <row r="7173" spans="1:13">
      <c r="A7173" t="s">
        <v>909</v>
      </c>
      <c r="B7173" t="s">
        <v>909</v>
      </c>
      <c r="C7173" t="s">
        <v>1571</v>
      </c>
      <c r="D7173" t="s">
        <v>161</v>
      </c>
      <c r="E7173" t="s">
        <v>706</v>
      </c>
      <c r="F7173" t="s">
        <v>3</v>
      </c>
      <c r="G7173" t="s">
        <v>48726</v>
      </c>
      <c r="H7173" t="s">
        <v>21165</v>
      </c>
      <c r="I7173" t="s">
        <v>48727</v>
      </c>
      <c r="J7173" t="s">
        <v>21113</v>
      </c>
      <c r="K7173" t="s">
        <v>28832</v>
      </c>
      <c r="L7173" t="s">
        <v>4390</v>
      </c>
      <c r="M7173" t="s">
        <v>25151</v>
      </c>
    </row>
    <row r="7174" spans="1:13">
      <c r="A7174" t="s">
        <v>909</v>
      </c>
      <c r="B7174" t="s">
        <v>909</v>
      </c>
      <c r="C7174" t="s">
        <v>1571</v>
      </c>
      <c r="D7174" t="s">
        <v>161</v>
      </c>
      <c r="E7174" t="s">
        <v>706</v>
      </c>
      <c r="F7174" t="s">
        <v>10</v>
      </c>
      <c r="G7174" t="s">
        <v>48728</v>
      </c>
      <c r="H7174" t="s">
        <v>21020</v>
      </c>
      <c r="I7174" t="s">
        <v>12750</v>
      </c>
      <c r="J7174" t="s">
        <v>21031</v>
      </c>
      <c r="K7174" t="s">
        <v>1253</v>
      </c>
      <c r="L7174" t="s">
        <v>22113</v>
      </c>
      <c r="M7174" t="s">
        <v>45069</v>
      </c>
    </row>
    <row r="7175" spans="1:13">
      <c r="A7175" t="s">
        <v>909</v>
      </c>
      <c r="B7175" t="s">
        <v>909</v>
      </c>
      <c r="C7175" t="s">
        <v>1571</v>
      </c>
      <c r="D7175" t="s">
        <v>161</v>
      </c>
      <c r="E7175" t="s">
        <v>706</v>
      </c>
      <c r="F7175" t="s">
        <v>2</v>
      </c>
      <c r="G7175" t="s">
        <v>48729</v>
      </c>
      <c r="H7175" t="s">
        <v>20879</v>
      </c>
      <c r="I7175" t="s">
        <v>32558</v>
      </c>
      <c r="J7175" t="s">
        <v>20803</v>
      </c>
      <c r="K7175" t="s">
        <v>12256</v>
      </c>
      <c r="L7175" t="s">
        <v>4524</v>
      </c>
      <c r="M7175" t="s">
        <v>45075</v>
      </c>
    </row>
    <row r="7176" spans="1:13">
      <c r="A7176" t="s">
        <v>909</v>
      </c>
      <c r="B7176" t="s">
        <v>909</v>
      </c>
      <c r="C7176" t="s">
        <v>1571</v>
      </c>
      <c r="D7176" t="s">
        <v>161</v>
      </c>
      <c r="E7176" t="s">
        <v>706</v>
      </c>
      <c r="F7176" t="s">
        <v>4</v>
      </c>
      <c r="G7176" t="s">
        <v>48730</v>
      </c>
      <c r="H7176" t="s">
        <v>20725</v>
      </c>
      <c r="I7176" t="s">
        <v>32538</v>
      </c>
      <c r="J7176" t="s">
        <v>20684</v>
      </c>
      <c r="K7176" t="s">
        <v>12264</v>
      </c>
      <c r="L7176" t="s">
        <v>1054</v>
      </c>
      <c r="M7176" t="s">
        <v>1157</v>
      </c>
    </row>
    <row r="7177" spans="1:13">
      <c r="A7177" t="s">
        <v>909</v>
      </c>
      <c r="B7177" t="s">
        <v>909</v>
      </c>
      <c r="C7177" t="s">
        <v>1571</v>
      </c>
      <c r="D7177" t="s">
        <v>161</v>
      </c>
      <c r="E7177" t="s">
        <v>706</v>
      </c>
      <c r="F7177" t="s">
        <v>11</v>
      </c>
      <c r="G7177" t="s">
        <v>48731</v>
      </c>
      <c r="H7177" t="s">
        <v>20663</v>
      </c>
      <c r="I7177" t="s">
        <v>43218</v>
      </c>
      <c r="J7177" t="s">
        <v>21472</v>
      </c>
      <c r="K7177" t="s">
        <v>372</v>
      </c>
      <c r="L7177" t="s">
        <v>15752</v>
      </c>
      <c r="M7177" t="s">
        <v>13286</v>
      </c>
    </row>
    <row r="7178" spans="1:13">
      <c r="A7178" t="s">
        <v>909</v>
      </c>
      <c r="B7178" t="s">
        <v>909</v>
      </c>
      <c r="C7178" t="s">
        <v>1571</v>
      </c>
      <c r="D7178" t="s">
        <v>161</v>
      </c>
      <c r="E7178" t="s">
        <v>706</v>
      </c>
      <c r="F7178" t="s">
        <v>20</v>
      </c>
      <c r="G7178" t="s">
        <v>48732</v>
      </c>
      <c r="H7178" t="s">
        <v>20684</v>
      </c>
      <c r="I7178" t="s">
        <v>10019</v>
      </c>
      <c r="J7178" t="s">
        <v>20684</v>
      </c>
      <c r="K7178" t="s">
        <v>12264</v>
      </c>
      <c r="L7178" t="s">
        <v>3523</v>
      </c>
      <c r="M7178" t="s">
        <v>6688</v>
      </c>
    </row>
    <row r="7179" spans="1:13">
      <c r="A7179" t="s">
        <v>909</v>
      </c>
      <c r="B7179" t="s">
        <v>909</v>
      </c>
      <c r="C7179" t="s">
        <v>1571</v>
      </c>
      <c r="D7179" t="s">
        <v>161</v>
      </c>
      <c r="E7179" t="s">
        <v>714</v>
      </c>
      <c r="F7179" t="s">
        <v>3</v>
      </c>
      <c r="G7179" t="s">
        <v>48733</v>
      </c>
      <c r="H7179" t="s">
        <v>21162</v>
      </c>
      <c r="I7179" t="s">
        <v>48719</v>
      </c>
      <c r="J7179" t="s">
        <v>21061</v>
      </c>
      <c r="K7179" t="s">
        <v>48701</v>
      </c>
      <c r="L7179" t="s">
        <v>48734</v>
      </c>
      <c r="M7179" t="s">
        <v>47366</v>
      </c>
    </row>
    <row r="7180" spans="1:13">
      <c r="A7180" t="s">
        <v>909</v>
      </c>
      <c r="B7180" t="s">
        <v>909</v>
      </c>
      <c r="C7180" t="s">
        <v>1571</v>
      </c>
      <c r="D7180" t="s">
        <v>161</v>
      </c>
      <c r="E7180" t="s">
        <v>714</v>
      </c>
      <c r="F7180" t="s">
        <v>10</v>
      </c>
      <c r="G7180" t="s">
        <v>48735</v>
      </c>
      <c r="H7180" t="s">
        <v>20860</v>
      </c>
      <c r="I7180" t="s">
        <v>10484</v>
      </c>
      <c r="J7180" t="s">
        <v>20764</v>
      </c>
      <c r="K7180" t="s">
        <v>12208</v>
      </c>
      <c r="L7180" t="s">
        <v>48736</v>
      </c>
      <c r="M7180" t="s">
        <v>30949</v>
      </c>
    </row>
    <row r="7181" spans="1:13">
      <c r="A7181" t="s">
        <v>909</v>
      </c>
      <c r="B7181" t="s">
        <v>909</v>
      </c>
      <c r="C7181" t="s">
        <v>1571</v>
      </c>
      <c r="D7181" t="s">
        <v>161</v>
      </c>
      <c r="E7181" t="s">
        <v>714</v>
      </c>
      <c r="F7181" t="s">
        <v>2</v>
      </c>
      <c r="G7181" t="s">
        <v>48737</v>
      </c>
      <c r="H7181" t="s">
        <v>20803</v>
      </c>
      <c r="I7181" t="s">
        <v>48738</v>
      </c>
      <c r="J7181" t="s">
        <v>20745</v>
      </c>
      <c r="K7181" t="s">
        <v>48739</v>
      </c>
      <c r="L7181" t="s">
        <v>48634</v>
      </c>
      <c r="M7181" t="s">
        <v>44025</v>
      </c>
    </row>
    <row r="7182" spans="1:13">
      <c r="A7182" t="s">
        <v>909</v>
      </c>
      <c r="B7182" t="s">
        <v>909</v>
      </c>
      <c r="C7182" t="s">
        <v>1571</v>
      </c>
      <c r="D7182" t="s">
        <v>161</v>
      </c>
      <c r="E7182" t="s">
        <v>714</v>
      </c>
      <c r="F7182" t="s">
        <v>4</v>
      </c>
      <c r="G7182" t="s">
        <v>48740</v>
      </c>
      <c r="H7182" t="s">
        <v>20725</v>
      </c>
      <c r="I7182" t="s">
        <v>32538</v>
      </c>
      <c r="J7182" t="s">
        <v>20663</v>
      </c>
      <c r="K7182" t="s">
        <v>48709</v>
      </c>
      <c r="L7182" t="s">
        <v>1054</v>
      </c>
      <c r="M7182" t="s">
        <v>4949</v>
      </c>
    </row>
    <row r="7183" spans="1:13">
      <c r="A7183" t="s">
        <v>909</v>
      </c>
      <c r="B7183" t="s">
        <v>909</v>
      </c>
      <c r="C7183" t="s">
        <v>1571</v>
      </c>
      <c r="D7183" t="s">
        <v>161</v>
      </c>
      <c r="E7183" t="s">
        <v>714</v>
      </c>
      <c r="F7183" t="s">
        <v>11</v>
      </c>
      <c r="G7183" t="s">
        <v>48741</v>
      </c>
      <c r="H7183" t="s">
        <v>20663</v>
      </c>
      <c r="I7183" t="s">
        <v>43218</v>
      </c>
      <c r="J7183" t="s">
        <v>20663</v>
      </c>
      <c r="K7183" t="s">
        <v>48709</v>
      </c>
      <c r="L7183" t="s">
        <v>15752</v>
      </c>
      <c r="M7183" t="s">
        <v>15124</v>
      </c>
    </row>
    <row r="7184" spans="1:13">
      <c r="A7184" t="s">
        <v>909</v>
      </c>
      <c r="B7184" t="s">
        <v>909</v>
      </c>
      <c r="C7184" t="s">
        <v>1571</v>
      </c>
      <c r="D7184" t="s">
        <v>161</v>
      </c>
      <c r="E7184" t="s">
        <v>714</v>
      </c>
      <c r="F7184" t="s">
        <v>20</v>
      </c>
      <c r="G7184" t="s">
        <v>48742</v>
      </c>
      <c r="H7184" t="s">
        <v>20725</v>
      </c>
      <c r="I7184" t="s">
        <v>32538</v>
      </c>
      <c r="J7184" t="s">
        <v>20705</v>
      </c>
      <c r="K7184" t="s">
        <v>48711</v>
      </c>
      <c r="L7184" t="s">
        <v>3129</v>
      </c>
      <c r="M7184" t="s">
        <v>4949</v>
      </c>
    </row>
    <row r="7185" spans="1:13">
      <c r="A7185" t="s">
        <v>909</v>
      </c>
      <c r="B7185" t="s">
        <v>909</v>
      </c>
      <c r="C7185" t="s">
        <v>1571</v>
      </c>
      <c r="D7185" t="s">
        <v>162</v>
      </c>
      <c r="E7185" t="s">
        <v>722</v>
      </c>
      <c r="F7185" t="s">
        <v>3</v>
      </c>
      <c r="G7185" t="s">
        <v>48743</v>
      </c>
      <c r="H7185" t="s">
        <v>20897</v>
      </c>
      <c r="I7185" t="s">
        <v>48744</v>
      </c>
      <c r="J7185" t="s">
        <v>20879</v>
      </c>
      <c r="K7185" t="s">
        <v>1168</v>
      </c>
      <c r="L7185" t="s">
        <v>48745</v>
      </c>
      <c r="M7185" t="s">
        <v>12316</v>
      </c>
    </row>
    <row r="7186" spans="1:13">
      <c r="A7186" t="s">
        <v>909</v>
      </c>
      <c r="B7186" t="s">
        <v>909</v>
      </c>
      <c r="C7186" t="s">
        <v>1571</v>
      </c>
      <c r="D7186" t="s">
        <v>162</v>
      </c>
      <c r="E7186" t="s">
        <v>722</v>
      </c>
      <c r="F7186" t="s">
        <v>10</v>
      </c>
      <c r="G7186" t="s">
        <v>48746</v>
      </c>
      <c r="H7186" t="s">
        <v>21266</v>
      </c>
      <c r="I7186" t="s">
        <v>43180</v>
      </c>
      <c r="J7186" t="s">
        <v>21061</v>
      </c>
      <c r="K7186" t="s">
        <v>48701</v>
      </c>
      <c r="L7186" t="s">
        <v>48747</v>
      </c>
      <c r="M7186" t="s">
        <v>48748</v>
      </c>
    </row>
    <row r="7187" spans="1:13">
      <c r="A7187" t="s">
        <v>909</v>
      </c>
      <c r="B7187" t="s">
        <v>909</v>
      </c>
      <c r="C7187" t="s">
        <v>1571</v>
      </c>
      <c r="D7187" t="s">
        <v>162</v>
      </c>
      <c r="E7187" t="s">
        <v>722</v>
      </c>
      <c r="F7187" t="s">
        <v>2</v>
      </c>
      <c r="G7187" t="s">
        <v>48749</v>
      </c>
      <c r="H7187" t="s">
        <v>21102</v>
      </c>
      <c r="I7187" t="s">
        <v>48750</v>
      </c>
      <c r="J7187" t="s">
        <v>20915</v>
      </c>
      <c r="K7187" t="s">
        <v>48751</v>
      </c>
      <c r="L7187" t="s">
        <v>48752</v>
      </c>
      <c r="M7187" t="s">
        <v>24935</v>
      </c>
    </row>
    <row r="7188" spans="1:13">
      <c r="A7188" t="s">
        <v>909</v>
      </c>
      <c r="B7188" t="s">
        <v>909</v>
      </c>
      <c r="C7188" t="s">
        <v>1571</v>
      </c>
      <c r="D7188" t="s">
        <v>162</v>
      </c>
      <c r="E7188" t="s">
        <v>722</v>
      </c>
      <c r="F7188" t="s">
        <v>4</v>
      </c>
      <c r="G7188" t="s">
        <v>48753</v>
      </c>
      <c r="H7188" t="s">
        <v>20803</v>
      </c>
      <c r="I7188" t="s">
        <v>48738</v>
      </c>
      <c r="J7188" t="s">
        <v>20725</v>
      </c>
      <c r="K7188" t="s">
        <v>12226</v>
      </c>
      <c r="L7188" t="s">
        <v>2884</v>
      </c>
      <c r="M7188" t="s">
        <v>1276</v>
      </c>
    </row>
    <row r="7189" spans="1:13">
      <c r="A7189" t="s">
        <v>909</v>
      </c>
      <c r="B7189" t="s">
        <v>909</v>
      </c>
      <c r="C7189" t="s">
        <v>1571</v>
      </c>
      <c r="D7189" t="s">
        <v>162</v>
      </c>
      <c r="E7189" t="s">
        <v>722</v>
      </c>
      <c r="F7189" t="s">
        <v>11</v>
      </c>
      <c r="G7189" t="s">
        <v>48754</v>
      </c>
      <c r="H7189" t="s">
        <v>20841</v>
      </c>
      <c r="I7189" t="s">
        <v>48698</v>
      </c>
      <c r="J7189" t="s">
        <v>20663</v>
      </c>
      <c r="K7189" t="s">
        <v>48709</v>
      </c>
      <c r="L7189" t="s">
        <v>3804</v>
      </c>
      <c r="M7189" t="s">
        <v>1356</v>
      </c>
    </row>
    <row r="7190" spans="1:13">
      <c r="A7190" t="s">
        <v>909</v>
      </c>
      <c r="B7190" t="s">
        <v>909</v>
      </c>
      <c r="C7190" t="s">
        <v>1571</v>
      </c>
      <c r="D7190" t="s">
        <v>162</v>
      </c>
      <c r="E7190" t="s">
        <v>722</v>
      </c>
      <c r="F7190" t="s">
        <v>20</v>
      </c>
      <c r="G7190" t="s">
        <v>48755</v>
      </c>
      <c r="H7190" t="s">
        <v>20803</v>
      </c>
      <c r="I7190" t="s">
        <v>48738</v>
      </c>
      <c r="J7190" t="s">
        <v>20705</v>
      </c>
      <c r="K7190" t="s">
        <v>48711</v>
      </c>
      <c r="L7190" t="s">
        <v>2418</v>
      </c>
      <c r="M7190" t="s">
        <v>1276</v>
      </c>
    </row>
    <row r="7191" spans="1:13">
      <c r="A7191" t="s">
        <v>909</v>
      </c>
      <c r="B7191" t="s">
        <v>909</v>
      </c>
      <c r="C7191" t="s">
        <v>1571</v>
      </c>
      <c r="D7191" t="s">
        <v>162</v>
      </c>
      <c r="E7191" t="s">
        <v>730</v>
      </c>
      <c r="F7191" t="s">
        <v>3</v>
      </c>
      <c r="G7191" t="s">
        <v>48756</v>
      </c>
      <c r="H7191" t="s">
        <v>21019</v>
      </c>
      <c r="I7191" t="s">
        <v>32532</v>
      </c>
      <c r="J7191" t="s">
        <v>20967</v>
      </c>
      <c r="K7191" t="s">
        <v>48713</v>
      </c>
      <c r="L7191" t="s">
        <v>2474</v>
      </c>
      <c r="M7191" t="s">
        <v>26528</v>
      </c>
    </row>
    <row r="7192" spans="1:13">
      <c r="A7192" t="s">
        <v>909</v>
      </c>
      <c r="B7192" t="s">
        <v>909</v>
      </c>
      <c r="C7192" t="s">
        <v>1571</v>
      </c>
      <c r="D7192" t="s">
        <v>162</v>
      </c>
      <c r="E7192" t="s">
        <v>730</v>
      </c>
      <c r="F7192" t="s">
        <v>10</v>
      </c>
      <c r="G7192" t="s">
        <v>48757</v>
      </c>
      <c r="H7192" t="s">
        <v>21219</v>
      </c>
      <c r="I7192" t="s">
        <v>43211</v>
      </c>
      <c r="J7192" t="s">
        <v>21116</v>
      </c>
      <c r="K7192" t="s">
        <v>48758</v>
      </c>
      <c r="L7192" t="s">
        <v>21308</v>
      </c>
      <c r="M7192" t="s">
        <v>32423</v>
      </c>
    </row>
    <row r="7193" spans="1:13">
      <c r="A7193" t="s">
        <v>909</v>
      </c>
      <c r="B7193" t="s">
        <v>909</v>
      </c>
      <c r="C7193" t="s">
        <v>1571</v>
      </c>
      <c r="D7193" t="s">
        <v>162</v>
      </c>
      <c r="E7193" t="s">
        <v>730</v>
      </c>
      <c r="F7193" t="s">
        <v>2</v>
      </c>
      <c r="G7193" t="s">
        <v>48759</v>
      </c>
      <c r="H7193" t="s">
        <v>21031</v>
      </c>
      <c r="I7193" t="s">
        <v>43185</v>
      </c>
      <c r="J7193" t="s">
        <v>20932</v>
      </c>
      <c r="K7193" t="s">
        <v>48760</v>
      </c>
      <c r="L7193" t="s">
        <v>2751</v>
      </c>
      <c r="M7193" t="s">
        <v>16777</v>
      </c>
    </row>
    <row r="7194" spans="1:13">
      <c r="A7194" t="s">
        <v>909</v>
      </c>
      <c r="B7194" t="s">
        <v>909</v>
      </c>
      <c r="C7194" t="s">
        <v>1571</v>
      </c>
      <c r="D7194" t="s">
        <v>162</v>
      </c>
      <c r="E7194" t="s">
        <v>730</v>
      </c>
      <c r="F7194" t="s">
        <v>4</v>
      </c>
      <c r="G7194" t="s">
        <v>48761</v>
      </c>
      <c r="H7194" t="s">
        <v>20725</v>
      </c>
      <c r="I7194" t="s">
        <v>32538</v>
      </c>
      <c r="J7194" t="s">
        <v>20705</v>
      </c>
      <c r="K7194" t="s">
        <v>48711</v>
      </c>
      <c r="L7194" t="s">
        <v>1054</v>
      </c>
      <c r="M7194" t="s">
        <v>26335</v>
      </c>
    </row>
    <row r="7195" spans="1:13">
      <c r="A7195" t="s">
        <v>909</v>
      </c>
      <c r="B7195" t="s">
        <v>909</v>
      </c>
      <c r="C7195" t="s">
        <v>1571</v>
      </c>
      <c r="D7195" t="s">
        <v>162</v>
      </c>
      <c r="E7195" t="s">
        <v>730</v>
      </c>
      <c r="F7195" t="s">
        <v>11</v>
      </c>
      <c r="G7195" t="s">
        <v>48762</v>
      </c>
      <c r="H7195" t="s">
        <v>20803</v>
      </c>
      <c r="I7195" t="s">
        <v>48738</v>
      </c>
      <c r="J7195" t="s">
        <v>20684</v>
      </c>
      <c r="K7195" t="s">
        <v>12264</v>
      </c>
      <c r="L7195" t="s">
        <v>2418</v>
      </c>
      <c r="M7195" t="s">
        <v>48763</v>
      </c>
    </row>
    <row r="7196" spans="1:13">
      <c r="A7196" t="s">
        <v>909</v>
      </c>
      <c r="B7196" t="s">
        <v>909</v>
      </c>
      <c r="C7196" t="s">
        <v>1571</v>
      </c>
      <c r="D7196" t="s">
        <v>162</v>
      </c>
      <c r="E7196" t="s">
        <v>730</v>
      </c>
      <c r="F7196" t="s">
        <v>20</v>
      </c>
      <c r="G7196" t="s">
        <v>48764</v>
      </c>
      <c r="H7196" t="s">
        <v>20764</v>
      </c>
      <c r="I7196" t="s">
        <v>32536</v>
      </c>
      <c r="J7196" t="s">
        <v>20745</v>
      </c>
      <c r="K7196" t="s">
        <v>48739</v>
      </c>
      <c r="L7196" t="s">
        <v>5802</v>
      </c>
      <c r="M7196" t="s">
        <v>12324</v>
      </c>
    </row>
    <row r="7197" spans="1:13">
      <c r="A7197" t="s">
        <v>909</v>
      </c>
      <c r="B7197" t="s">
        <v>909</v>
      </c>
      <c r="C7197" t="s">
        <v>1571</v>
      </c>
      <c r="D7197" t="s">
        <v>162</v>
      </c>
      <c r="E7197" t="s">
        <v>738</v>
      </c>
      <c r="F7197" t="s">
        <v>3</v>
      </c>
      <c r="G7197" t="s">
        <v>48765</v>
      </c>
      <c r="H7197" t="s">
        <v>21217</v>
      </c>
      <c r="I7197" t="s">
        <v>48766</v>
      </c>
      <c r="J7197" t="s">
        <v>21085</v>
      </c>
      <c r="K7197" t="s">
        <v>48767</v>
      </c>
      <c r="L7197" t="s">
        <v>4495</v>
      </c>
      <c r="M7197" t="s">
        <v>29129</v>
      </c>
    </row>
    <row r="7198" spans="1:13">
      <c r="A7198" t="s">
        <v>909</v>
      </c>
      <c r="B7198" t="s">
        <v>909</v>
      </c>
      <c r="C7198" t="s">
        <v>1571</v>
      </c>
      <c r="D7198" t="s">
        <v>162</v>
      </c>
      <c r="E7198" t="s">
        <v>738</v>
      </c>
      <c r="F7198" t="s">
        <v>10</v>
      </c>
      <c r="G7198" t="s">
        <v>48768</v>
      </c>
      <c r="H7198" t="s">
        <v>21152</v>
      </c>
      <c r="I7198" t="s">
        <v>6124</v>
      </c>
      <c r="J7198" t="s">
        <v>20939</v>
      </c>
      <c r="K7198" t="s">
        <v>48769</v>
      </c>
      <c r="L7198" t="s">
        <v>48770</v>
      </c>
      <c r="M7198" t="s">
        <v>31799</v>
      </c>
    </row>
    <row r="7199" spans="1:13">
      <c r="A7199" t="s">
        <v>909</v>
      </c>
      <c r="B7199" t="s">
        <v>909</v>
      </c>
      <c r="C7199" t="s">
        <v>1571</v>
      </c>
      <c r="D7199" t="s">
        <v>162</v>
      </c>
      <c r="E7199" t="s">
        <v>738</v>
      </c>
      <c r="F7199" t="s">
        <v>2</v>
      </c>
      <c r="G7199" t="s">
        <v>48771</v>
      </c>
      <c r="H7199" t="s">
        <v>20950</v>
      </c>
      <c r="I7199" t="s">
        <v>43203</v>
      </c>
      <c r="J7199" t="s">
        <v>20841</v>
      </c>
      <c r="K7199" t="s">
        <v>48772</v>
      </c>
      <c r="L7199" t="s">
        <v>48773</v>
      </c>
      <c r="M7199" t="s">
        <v>16849</v>
      </c>
    </row>
    <row r="7200" spans="1:13">
      <c r="A7200" t="s">
        <v>909</v>
      </c>
      <c r="B7200" t="s">
        <v>909</v>
      </c>
      <c r="C7200" t="s">
        <v>1571</v>
      </c>
      <c r="D7200" t="s">
        <v>162</v>
      </c>
      <c r="E7200" t="s">
        <v>738</v>
      </c>
      <c r="F7200" t="s">
        <v>4</v>
      </c>
      <c r="G7200" t="s">
        <v>48774</v>
      </c>
      <c r="H7200" t="s">
        <v>20705</v>
      </c>
      <c r="I7200" t="s">
        <v>43190</v>
      </c>
      <c r="J7200" t="s">
        <v>20663</v>
      </c>
      <c r="K7200" t="s">
        <v>48709</v>
      </c>
      <c r="L7200" t="s">
        <v>4088</v>
      </c>
      <c r="M7200" t="s">
        <v>1345</v>
      </c>
    </row>
    <row r="7201" spans="1:13">
      <c r="A7201" t="s">
        <v>909</v>
      </c>
      <c r="B7201" t="s">
        <v>909</v>
      </c>
      <c r="C7201" t="s">
        <v>1571</v>
      </c>
      <c r="D7201" t="s">
        <v>162</v>
      </c>
      <c r="E7201" t="s">
        <v>738</v>
      </c>
      <c r="F7201" t="s">
        <v>11</v>
      </c>
      <c r="G7201" t="s">
        <v>48775</v>
      </c>
      <c r="H7201" t="s">
        <v>20725</v>
      </c>
      <c r="I7201" t="s">
        <v>32538</v>
      </c>
      <c r="J7201" t="s">
        <v>20663</v>
      </c>
      <c r="K7201" t="s">
        <v>48709</v>
      </c>
      <c r="L7201" t="s">
        <v>3129</v>
      </c>
      <c r="M7201" t="s">
        <v>9352</v>
      </c>
    </row>
    <row r="7202" spans="1:13">
      <c r="A7202" t="s">
        <v>909</v>
      </c>
      <c r="B7202" t="s">
        <v>909</v>
      </c>
      <c r="C7202" t="s">
        <v>1571</v>
      </c>
      <c r="D7202" t="s">
        <v>162</v>
      </c>
      <c r="E7202" t="s">
        <v>738</v>
      </c>
      <c r="F7202" t="s">
        <v>20</v>
      </c>
      <c r="G7202" t="s">
        <v>48776</v>
      </c>
      <c r="H7202" t="s">
        <v>20705</v>
      </c>
      <c r="I7202" t="s">
        <v>43190</v>
      </c>
      <c r="J7202" t="s">
        <v>20684</v>
      </c>
      <c r="K7202" t="s">
        <v>12264</v>
      </c>
      <c r="L7202" t="s">
        <v>6228</v>
      </c>
      <c r="M7202" t="s">
        <v>1345</v>
      </c>
    </row>
    <row r="7203" spans="1:13">
      <c r="A7203" t="s">
        <v>909</v>
      </c>
      <c r="B7203" t="s">
        <v>909</v>
      </c>
      <c r="C7203" t="s">
        <v>1571</v>
      </c>
      <c r="D7203" t="s">
        <v>162</v>
      </c>
      <c r="E7203" t="s">
        <v>746</v>
      </c>
      <c r="F7203" t="s">
        <v>3</v>
      </c>
      <c r="G7203" t="s">
        <v>48777</v>
      </c>
      <c r="H7203" t="s">
        <v>21138</v>
      </c>
      <c r="I7203" t="s">
        <v>48778</v>
      </c>
      <c r="J7203" t="s">
        <v>21031</v>
      </c>
      <c r="K7203" t="s">
        <v>1253</v>
      </c>
      <c r="L7203" t="s">
        <v>48779</v>
      </c>
      <c r="M7203" t="s">
        <v>48780</v>
      </c>
    </row>
    <row r="7204" spans="1:13">
      <c r="A7204" t="s">
        <v>909</v>
      </c>
      <c r="B7204" t="s">
        <v>909</v>
      </c>
      <c r="C7204" t="s">
        <v>1571</v>
      </c>
      <c r="D7204" t="s">
        <v>162</v>
      </c>
      <c r="E7204" t="s">
        <v>746</v>
      </c>
      <c r="F7204" t="s">
        <v>10</v>
      </c>
      <c r="G7204" t="s">
        <v>48781</v>
      </c>
      <c r="H7204" t="s">
        <v>20879</v>
      </c>
      <c r="I7204" t="s">
        <v>32558</v>
      </c>
      <c r="J7204" t="s">
        <v>20803</v>
      </c>
      <c r="K7204" t="s">
        <v>12256</v>
      </c>
      <c r="L7204" t="s">
        <v>21692</v>
      </c>
      <c r="M7204" t="s">
        <v>39127</v>
      </c>
    </row>
    <row r="7205" spans="1:13">
      <c r="A7205" t="s">
        <v>909</v>
      </c>
      <c r="B7205" t="s">
        <v>909</v>
      </c>
      <c r="C7205" t="s">
        <v>1571</v>
      </c>
      <c r="D7205" t="s">
        <v>162</v>
      </c>
      <c r="E7205" t="s">
        <v>746</v>
      </c>
      <c r="F7205" t="s">
        <v>2</v>
      </c>
      <c r="G7205" t="s">
        <v>48782</v>
      </c>
      <c r="H7205" t="s">
        <v>20764</v>
      </c>
      <c r="I7205" t="s">
        <v>32536</v>
      </c>
      <c r="J7205" t="s">
        <v>20725</v>
      </c>
      <c r="K7205" t="s">
        <v>12226</v>
      </c>
      <c r="L7205" t="s">
        <v>5164</v>
      </c>
      <c r="M7205" t="s">
        <v>15421</v>
      </c>
    </row>
    <row r="7206" spans="1:13">
      <c r="A7206" t="s">
        <v>909</v>
      </c>
      <c r="B7206" t="s">
        <v>909</v>
      </c>
      <c r="C7206" t="s">
        <v>1571</v>
      </c>
      <c r="D7206" t="s">
        <v>162</v>
      </c>
      <c r="E7206" t="s">
        <v>746</v>
      </c>
      <c r="F7206" t="s">
        <v>4</v>
      </c>
      <c r="G7206" t="s">
        <v>48783</v>
      </c>
      <c r="H7206" t="s">
        <v>20705</v>
      </c>
      <c r="I7206" t="s">
        <v>43190</v>
      </c>
      <c r="J7206" t="s">
        <v>20663</v>
      </c>
      <c r="K7206" t="s">
        <v>48709</v>
      </c>
      <c r="L7206" t="s">
        <v>4088</v>
      </c>
      <c r="M7206" t="s">
        <v>15426</v>
      </c>
    </row>
    <row r="7207" spans="1:13">
      <c r="A7207" t="s">
        <v>909</v>
      </c>
      <c r="B7207" t="s">
        <v>909</v>
      </c>
      <c r="C7207" t="s">
        <v>1571</v>
      </c>
      <c r="D7207" t="s">
        <v>162</v>
      </c>
      <c r="E7207" t="s">
        <v>746</v>
      </c>
      <c r="F7207" t="s">
        <v>20</v>
      </c>
      <c r="G7207" t="s">
        <v>48784</v>
      </c>
      <c r="H7207" t="s">
        <v>20745</v>
      </c>
      <c r="I7207" t="s">
        <v>43193</v>
      </c>
      <c r="J7207" t="s">
        <v>20725</v>
      </c>
      <c r="K7207" t="s">
        <v>12226</v>
      </c>
      <c r="L7207" t="s">
        <v>6779</v>
      </c>
      <c r="M7207" t="s">
        <v>15432</v>
      </c>
    </row>
    <row r="7208" spans="1:13">
      <c r="A7208" t="s">
        <v>909</v>
      </c>
      <c r="B7208" t="s">
        <v>909</v>
      </c>
      <c r="C7208" t="s">
        <v>1571</v>
      </c>
      <c r="D7208" t="s">
        <v>163</v>
      </c>
      <c r="E7208" t="s">
        <v>754</v>
      </c>
      <c r="F7208" t="s">
        <v>3</v>
      </c>
      <c r="G7208" t="s">
        <v>48785</v>
      </c>
      <c r="H7208" t="s">
        <v>20967</v>
      </c>
      <c r="I7208" t="s">
        <v>10308</v>
      </c>
      <c r="J7208" t="s">
        <v>20915</v>
      </c>
      <c r="K7208" t="s">
        <v>48751</v>
      </c>
      <c r="L7208" t="s">
        <v>4088</v>
      </c>
      <c r="M7208" t="s">
        <v>48786</v>
      </c>
    </row>
    <row r="7209" spans="1:13">
      <c r="A7209" t="s">
        <v>909</v>
      </c>
      <c r="B7209" t="s">
        <v>909</v>
      </c>
      <c r="C7209" t="s">
        <v>1571</v>
      </c>
      <c r="D7209" t="s">
        <v>163</v>
      </c>
      <c r="E7209" t="s">
        <v>754</v>
      </c>
      <c r="F7209" t="s">
        <v>10</v>
      </c>
      <c r="G7209" t="s">
        <v>48787</v>
      </c>
      <c r="H7209" t="s">
        <v>21075</v>
      </c>
      <c r="I7209" t="s">
        <v>48788</v>
      </c>
      <c r="J7209" t="s">
        <v>21113</v>
      </c>
      <c r="K7209" t="s">
        <v>28832</v>
      </c>
      <c r="L7209" t="s">
        <v>48789</v>
      </c>
      <c r="M7209" t="s">
        <v>45087</v>
      </c>
    </row>
    <row r="7210" spans="1:13">
      <c r="A7210" t="s">
        <v>909</v>
      </c>
      <c r="B7210" t="s">
        <v>909</v>
      </c>
      <c r="C7210" t="s">
        <v>1571</v>
      </c>
      <c r="D7210" t="s">
        <v>163</v>
      </c>
      <c r="E7210" t="s">
        <v>754</v>
      </c>
      <c r="F7210" t="s">
        <v>2</v>
      </c>
      <c r="G7210" t="s">
        <v>48790</v>
      </c>
      <c r="H7210" t="s">
        <v>21020</v>
      </c>
      <c r="I7210" t="s">
        <v>12750</v>
      </c>
      <c r="J7210" t="s">
        <v>20915</v>
      </c>
      <c r="K7210" t="s">
        <v>48751</v>
      </c>
      <c r="L7210" t="s">
        <v>46539</v>
      </c>
      <c r="M7210" t="s">
        <v>28985</v>
      </c>
    </row>
    <row r="7211" spans="1:13">
      <c r="A7211" t="s">
        <v>909</v>
      </c>
      <c r="B7211" t="s">
        <v>909</v>
      </c>
      <c r="C7211" t="s">
        <v>1571</v>
      </c>
      <c r="D7211" t="s">
        <v>163</v>
      </c>
      <c r="E7211" t="s">
        <v>754</v>
      </c>
      <c r="F7211" t="s">
        <v>4</v>
      </c>
      <c r="G7211" t="s">
        <v>48791</v>
      </c>
      <c r="H7211" t="s">
        <v>20803</v>
      </c>
      <c r="I7211" t="s">
        <v>48738</v>
      </c>
      <c r="J7211" t="s">
        <v>20705</v>
      </c>
      <c r="K7211" t="s">
        <v>48711</v>
      </c>
      <c r="L7211" t="s">
        <v>2884</v>
      </c>
      <c r="M7211" t="s">
        <v>946</v>
      </c>
    </row>
    <row r="7212" spans="1:13">
      <c r="A7212" t="s">
        <v>909</v>
      </c>
      <c r="B7212" t="s">
        <v>909</v>
      </c>
      <c r="C7212" t="s">
        <v>1571</v>
      </c>
      <c r="D7212" t="s">
        <v>163</v>
      </c>
      <c r="E7212" t="s">
        <v>754</v>
      </c>
      <c r="F7212" t="s">
        <v>11</v>
      </c>
      <c r="G7212" t="s">
        <v>48792</v>
      </c>
      <c r="H7212" t="s">
        <v>20841</v>
      </c>
      <c r="I7212" t="s">
        <v>48698</v>
      </c>
      <c r="J7212" t="s">
        <v>20684</v>
      </c>
      <c r="K7212" t="s">
        <v>12264</v>
      </c>
      <c r="L7212" t="s">
        <v>3804</v>
      </c>
      <c r="M7212" t="s">
        <v>10800</v>
      </c>
    </row>
    <row r="7213" spans="1:13">
      <c r="A7213" t="s">
        <v>909</v>
      </c>
      <c r="B7213" t="s">
        <v>909</v>
      </c>
      <c r="C7213" t="s">
        <v>1571</v>
      </c>
      <c r="D7213" t="s">
        <v>163</v>
      </c>
      <c r="E7213" t="s">
        <v>754</v>
      </c>
      <c r="F7213" t="s">
        <v>20</v>
      </c>
      <c r="G7213" t="s">
        <v>48793</v>
      </c>
      <c r="H7213" t="s">
        <v>20764</v>
      </c>
      <c r="I7213" t="s">
        <v>32536</v>
      </c>
      <c r="J7213" t="s">
        <v>20663</v>
      </c>
      <c r="K7213" t="s">
        <v>48709</v>
      </c>
      <c r="L7213" t="s">
        <v>5802</v>
      </c>
      <c r="M7213" t="s">
        <v>11931</v>
      </c>
    </row>
    <row r="7214" spans="1:13">
      <c r="A7214" t="s">
        <v>909</v>
      </c>
      <c r="B7214" t="s">
        <v>909</v>
      </c>
      <c r="C7214" t="s">
        <v>1571</v>
      </c>
      <c r="D7214" t="s">
        <v>163</v>
      </c>
      <c r="E7214" t="s">
        <v>762</v>
      </c>
      <c r="F7214" t="s">
        <v>3</v>
      </c>
      <c r="G7214" t="s">
        <v>48794</v>
      </c>
      <c r="H7214" t="s">
        <v>21152</v>
      </c>
      <c r="I7214" t="s">
        <v>6124</v>
      </c>
      <c r="J7214" t="s">
        <v>20939</v>
      </c>
      <c r="K7214" t="s">
        <v>48769</v>
      </c>
      <c r="L7214" t="s">
        <v>2172</v>
      </c>
      <c r="M7214" t="s">
        <v>48795</v>
      </c>
    </row>
    <row r="7215" spans="1:13">
      <c r="A7215" t="s">
        <v>909</v>
      </c>
      <c r="B7215" t="s">
        <v>909</v>
      </c>
      <c r="C7215" t="s">
        <v>1571</v>
      </c>
      <c r="D7215" t="s">
        <v>163</v>
      </c>
      <c r="E7215" t="s">
        <v>762</v>
      </c>
      <c r="F7215" t="s">
        <v>10</v>
      </c>
      <c r="G7215" t="s">
        <v>48796</v>
      </c>
      <c r="H7215" t="s">
        <v>21075</v>
      </c>
      <c r="I7215" t="s">
        <v>48788</v>
      </c>
      <c r="J7215" t="s">
        <v>21116</v>
      </c>
      <c r="K7215" t="s">
        <v>48758</v>
      </c>
      <c r="L7215" t="s">
        <v>48789</v>
      </c>
      <c r="M7215" t="s">
        <v>48797</v>
      </c>
    </row>
    <row r="7216" spans="1:13">
      <c r="A7216" t="s">
        <v>909</v>
      </c>
      <c r="B7216" t="s">
        <v>909</v>
      </c>
      <c r="C7216" t="s">
        <v>1571</v>
      </c>
      <c r="D7216" t="s">
        <v>163</v>
      </c>
      <c r="E7216" t="s">
        <v>762</v>
      </c>
      <c r="F7216" t="s">
        <v>2</v>
      </c>
      <c r="G7216" t="s">
        <v>48798</v>
      </c>
      <c r="H7216" t="s">
        <v>21061</v>
      </c>
      <c r="I7216" t="s">
        <v>48799</v>
      </c>
      <c r="J7216" t="s">
        <v>20967</v>
      </c>
      <c r="K7216" t="s">
        <v>48713</v>
      </c>
      <c r="L7216" t="s">
        <v>21311</v>
      </c>
      <c r="M7216" t="s">
        <v>48800</v>
      </c>
    </row>
    <row r="7217" spans="1:13">
      <c r="A7217" t="s">
        <v>909</v>
      </c>
      <c r="B7217" t="s">
        <v>909</v>
      </c>
      <c r="C7217" t="s">
        <v>1571</v>
      </c>
      <c r="D7217" t="s">
        <v>163</v>
      </c>
      <c r="E7217" t="s">
        <v>762</v>
      </c>
      <c r="F7217" t="s">
        <v>4</v>
      </c>
      <c r="G7217" t="s">
        <v>48801</v>
      </c>
      <c r="H7217" t="s">
        <v>20764</v>
      </c>
      <c r="I7217" t="s">
        <v>32536</v>
      </c>
      <c r="J7217" t="s">
        <v>20725</v>
      </c>
      <c r="K7217" t="s">
        <v>12226</v>
      </c>
      <c r="L7217" t="s">
        <v>2172</v>
      </c>
      <c r="M7217" t="s">
        <v>7314</v>
      </c>
    </row>
    <row r="7218" spans="1:13">
      <c r="A7218" t="s">
        <v>909</v>
      </c>
      <c r="B7218" t="s">
        <v>909</v>
      </c>
      <c r="C7218" t="s">
        <v>1571</v>
      </c>
      <c r="D7218" t="s">
        <v>163</v>
      </c>
      <c r="E7218" t="s">
        <v>762</v>
      </c>
      <c r="F7218" t="s">
        <v>11</v>
      </c>
      <c r="G7218" t="s">
        <v>48802</v>
      </c>
      <c r="H7218" t="s">
        <v>20803</v>
      </c>
      <c r="I7218" t="s">
        <v>48738</v>
      </c>
      <c r="J7218" t="s">
        <v>20684</v>
      </c>
      <c r="K7218" t="s">
        <v>12264</v>
      </c>
      <c r="L7218" t="s">
        <v>2418</v>
      </c>
      <c r="M7218" t="s">
        <v>46356</v>
      </c>
    </row>
    <row r="7219" spans="1:13">
      <c r="A7219" t="s">
        <v>909</v>
      </c>
      <c r="B7219" t="s">
        <v>909</v>
      </c>
      <c r="C7219" t="s">
        <v>1571</v>
      </c>
      <c r="D7219" t="s">
        <v>163</v>
      </c>
      <c r="E7219" t="s">
        <v>762</v>
      </c>
      <c r="F7219" t="s">
        <v>20</v>
      </c>
      <c r="G7219" t="s">
        <v>48803</v>
      </c>
      <c r="H7219" t="s">
        <v>20764</v>
      </c>
      <c r="I7219" t="s">
        <v>32536</v>
      </c>
      <c r="J7219" t="s">
        <v>20764</v>
      </c>
      <c r="K7219" t="s">
        <v>12208</v>
      </c>
      <c r="L7219" t="s">
        <v>5802</v>
      </c>
      <c r="M7219" t="s">
        <v>7314</v>
      </c>
    </row>
    <row r="7220" spans="1:13">
      <c r="A7220" t="s">
        <v>909</v>
      </c>
      <c r="B7220" t="s">
        <v>909</v>
      </c>
      <c r="C7220" t="s">
        <v>1571</v>
      </c>
      <c r="D7220" t="s">
        <v>163</v>
      </c>
      <c r="E7220" t="s">
        <v>770</v>
      </c>
      <c r="F7220" t="s">
        <v>3</v>
      </c>
      <c r="G7220" t="s">
        <v>48804</v>
      </c>
      <c r="H7220" t="s">
        <v>21085</v>
      </c>
      <c r="I7220" t="s">
        <v>43168</v>
      </c>
      <c r="J7220" t="s">
        <v>20974</v>
      </c>
      <c r="K7220" t="s">
        <v>33610</v>
      </c>
      <c r="L7220" t="s">
        <v>48805</v>
      </c>
      <c r="M7220" t="s">
        <v>38366</v>
      </c>
    </row>
    <row r="7221" spans="1:13">
      <c r="A7221" t="s">
        <v>909</v>
      </c>
      <c r="B7221" t="s">
        <v>909</v>
      </c>
      <c r="C7221" t="s">
        <v>1571</v>
      </c>
      <c r="D7221" t="s">
        <v>163</v>
      </c>
      <c r="E7221" t="s">
        <v>770</v>
      </c>
      <c r="F7221" t="s">
        <v>10</v>
      </c>
      <c r="G7221" t="s">
        <v>48806</v>
      </c>
      <c r="H7221" t="s">
        <v>21102</v>
      </c>
      <c r="I7221" t="s">
        <v>48750</v>
      </c>
      <c r="J7221" t="s">
        <v>20938</v>
      </c>
      <c r="K7221" t="s">
        <v>48720</v>
      </c>
      <c r="L7221" t="s">
        <v>48807</v>
      </c>
      <c r="M7221" t="s">
        <v>48808</v>
      </c>
    </row>
    <row r="7222" spans="1:13">
      <c r="A7222" t="s">
        <v>909</v>
      </c>
      <c r="B7222" t="s">
        <v>909</v>
      </c>
      <c r="C7222" t="s">
        <v>1571</v>
      </c>
      <c r="D7222" t="s">
        <v>163</v>
      </c>
      <c r="E7222" t="s">
        <v>770</v>
      </c>
      <c r="F7222" t="s">
        <v>2</v>
      </c>
      <c r="G7222" t="s">
        <v>48809</v>
      </c>
      <c r="H7222" t="s">
        <v>20879</v>
      </c>
      <c r="I7222" t="s">
        <v>32558</v>
      </c>
      <c r="J7222" t="s">
        <v>20784</v>
      </c>
      <c r="K7222" t="s">
        <v>48810</v>
      </c>
      <c r="L7222" t="s">
        <v>4524</v>
      </c>
      <c r="M7222" t="s">
        <v>44074</v>
      </c>
    </row>
    <row r="7223" spans="1:13">
      <c r="A7223" t="s">
        <v>909</v>
      </c>
      <c r="B7223" t="s">
        <v>909</v>
      </c>
      <c r="C7223" t="s">
        <v>1571</v>
      </c>
      <c r="D7223" t="s">
        <v>163</v>
      </c>
      <c r="E7223" t="s">
        <v>770</v>
      </c>
      <c r="F7223" t="s">
        <v>11</v>
      </c>
      <c r="G7223" t="s">
        <v>48811</v>
      </c>
      <c r="H7223" t="s">
        <v>20705</v>
      </c>
      <c r="I7223" t="s">
        <v>43190</v>
      </c>
      <c r="J7223" t="s">
        <v>21472</v>
      </c>
      <c r="K7223" t="s">
        <v>372</v>
      </c>
      <c r="L7223" t="s">
        <v>6228</v>
      </c>
      <c r="M7223" t="s">
        <v>9135</v>
      </c>
    </row>
    <row r="7224" spans="1:13">
      <c r="A7224" t="s">
        <v>909</v>
      </c>
      <c r="B7224" t="s">
        <v>909</v>
      </c>
      <c r="C7224" t="s">
        <v>1571</v>
      </c>
      <c r="D7224" t="s">
        <v>163</v>
      </c>
      <c r="E7224" t="s">
        <v>770</v>
      </c>
      <c r="F7224" t="s">
        <v>20</v>
      </c>
      <c r="G7224" t="s">
        <v>48812</v>
      </c>
      <c r="H7224" t="s">
        <v>20745</v>
      </c>
      <c r="I7224" t="s">
        <v>43193</v>
      </c>
      <c r="J7224" t="s">
        <v>20705</v>
      </c>
      <c r="K7224" t="s">
        <v>48711</v>
      </c>
      <c r="L7224" t="s">
        <v>6779</v>
      </c>
      <c r="M7224" t="s">
        <v>30956</v>
      </c>
    </row>
    <row r="7225" spans="1:13">
      <c r="A7225" t="s">
        <v>909</v>
      </c>
      <c r="B7225" t="s">
        <v>909</v>
      </c>
      <c r="C7225" t="s">
        <v>1571</v>
      </c>
      <c r="D7225" t="s">
        <v>163</v>
      </c>
      <c r="E7225" t="s">
        <v>778</v>
      </c>
      <c r="F7225" t="s">
        <v>3</v>
      </c>
      <c r="G7225" t="s">
        <v>48813</v>
      </c>
      <c r="H7225" t="s">
        <v>21097</v>
      </c>
      <c r="I7225" t="s">
        <v>32529</v>
      </c>
      <c r="J7225" t="s">
        <v>20938</v>
      </c>
      <c r="K7225" t="s">
        <v>48720</v>
      </c>
      <c r="L7225" t="s">
        <v>48814</v>
      </c>
      <c r="M7225" t="s">
        <v>28955</v>
      </c>
    </row>
    <row r="7226" spans="1:13">
      <c r="A7226" t="s">
        <v>909</v>
      </c>
      <c r="B7226" t="s">
        <v>909</v>
      </c>
      <c r="C7226" t="s">
        <v>1571</v>
      </c>
      <c r="D7226" t="s">
        <v>163</v>
      </c>
      <c r="E7226" t="s">
        <v>778</v>
      </c>
      <c r="F7226" t="s">
        <v>10</v>
      </c>
      <c r="G7226" t="s">
        <v>48815</v>
      </c>
      <c r="H7226" t="s">
        <v>20860</v>
      </c>
      <c r="I7226" t="s">
        <v>10484</v>
      </c>
      <c r="J7226" t="s">
        <v>20784</v>
      </c>
      <c r="K7226" t="s">
        <v>48810</v>
      </c>
      <c r="L7226" t="s">
        <v>48736</v>
      </c>
      <c r="M7226" t="s">
        <v>25341</v>
      </c>
    </row>
    <row r="7227" spans="1:13">
      <c r="A7227" t="s">
        <v>909</v>
      </c>
      <c r="B7227" t="s">
        <v>909</v>
      </c>
      <c r="C7227" t="s">
        <v>1571</v>
      </c>
      <c r="D7227" t="s">
        <v>163</v>
      </c>
      <c r="E7227" t="s">
        <v>778</v>
      </c>
      <c r="F7227" t="s">
        <v>2</v>
      </c>
      <c r="G7227" t="s">
        <v>48816</v>
      </c>
      <c r="H7227" t="s">
        <v>20784</v>
      </c>
      <c r="I7227" t="s">
        <v>43176</v>
      </c>
      <c r="J7227" t="s">
        <v>20745</v>
      </c>
      <c r="K7227" t="s">
        <v>48739</v>
      </c>
      <c r="L7227" t="s">
        <v>48817</v>
      </c>
      <c r="M7227" t="s">
        <v>15479</v>
      </c>
    </row>
    <row r="7228" spans="1:13">
      <c r="A7228" t="s">
        <v>909</v>
      </c>
      <c r="B7228" t="s">
        <v>909</v>
      </c>
      <c r="C7228" t="s">
        <v>1571</v>
      </c>
      <c r="D7228" t="s">
        <v>163</v>
      </c>
      <c r="E7228" t="s">
        <v>778</v>
      </c>
      <c r="F7228" t="s">
        <v>4</v>
      </c>
      <c r="G7228" t="s">
        <v>48818</v>
      </c>
      <c r="H7228" t="s">
        <v>20725</v>
      </c>
      <c r="I7228" t="s">
        <v>32538</v>
      </c>
      <c r="J7228" t="s">
        <v>20684</v>
      </c>
      <c r="K7228" t="s">
        <v>12264</v>
      </c>
      <c r="L7228" t="s">
        <v>1054</v>
      </c>
      <c r="M7228" t="s">
        <v>6522</v>
      </c>
    </row>
    <row r="7229" spans="1:13">
      <c r="A7229" t="s">
        <v>909</v>
      </c>
      <c r="B7229" t="s">
        <v>909</v>
      </c>
      <c r="C7229" t="s">
        <v>1571</v>
      </c>
      <c r="D7229" t="s">
        <v>163</v>
      </c>
      <c r="E7229" t="s">
        <v>778</v>
      </c>
      <c r="F7229" t="s">
        <v>11</v>
      </c>
      <c r="G7229" t="s">
        <v>48819</v>
      </c>
      <c r="H7229" t="s">
        <v>20663</v>
      </c>
      <c r="I7229" t="s">
        <v>43218</v>
      </c>
      <c r="J7229" t="s">
        <v>21472</v>
      </c>
      <c r="K7229" t="s">
        <v>372</v>
      </c>
      <c r="L7229" t="s">
        <v>15752</v>
      </c>
      <c r="M7229" t="s">
        <v>15456</v>
      </c>
    </row>
    <row r="7230" spans="1:13">
      <c r="A7230" t="s">
        <v>909</v>
      </c>
      <c r="B7230" t="s">
        <v>909</v>
      </c>
      <c r="C7230" t="s">
        <v>1571</v>
      </c>
      <c r="D7230" t="s">
        <v>163</v>
      </c>
      <c r="E7230" t="s">
        <v>778</v>
      </c>
      <c r="F7230" t="s">
        <v>20</v>
      </c>
      <c r="G7230" t="s">
        <v>48820</v>
      </c>
      <c r="H7230" t="s">
        <v>20745</v>
      </c>
      <c r="I7230" t="s">
        <v>43193</v>
      </c>
      <c r="J7230" t="s">
        <v>20725</v>
      </c>
      <c r="K7230" t="s">
        <v>12226</v>
      </c>
      <c r="L7230" t="s">
        <v>6779</v>
      </c>
      <c r="M7230" t="s">
        <v>45789</v>
      </c>
    </row>
    <row r="7231" spans="1:13">
      <c r="A7231" t="s">
        <v>909</v>
      </c>
      <c r="B7231" t="s">
        <v>909</v>
      </c>
      <c r="C7231" t="s">
        <v>1571</v>
      </c>
      <c r="D7231" t="s">
        <v>164</v>
      </c>
      <c r="E7231" t="s">
        <v>785</v>
      </c>
      <c r="F7231" t="s">
        <v>3</v>
      </c>
      <c r="G7231" t="s">
        <v>48821</v>
      </c>
      <c r="H7231" t="s">
        <v>20745</v>
      </c>
      <c r="I7231" t="s">
        <v>48822</v>
      </c>
      <c r="J7231" t="s">
        <v>20684</v>
      </c>
      <c r="K7231" t="s">
        <v>13977</v>
      </c>
      <c r="L7231" t="s">
        <v>4797</v>
      </c>
      <c r="M7231" t="s">
        <v>26552</v>
      </c>
    </row>
    <row r="7232" spans="1:13">
      <c r="A7232" t="s">
        <v>909</v>
      </c>
      <c r="B7232" t="s">
        <v>909</v>
      </c>
      <c r="C7232" t="s">
        <v>1571</v>
      </c>
      <c r="D7232" t="s">
        <v>164</v>
      </c>
      <c r="E7232" t="s">
        <v>785</v>
      </c>
      <c r="F7232" t="s">
        <v>10</v>
      </c>
      <c r="G7232" t="s">
        <v>48823</v>
      </c>
      <c r="H7232" t="s">
        <v>20950</v>
      </c>
      <c r="I7232" t="s">
        <v>11271</v>
      </c>
      <c r="J7232" t="s">
        <v>20764</v>
      </c>
      <c r="K7232" t="s">
        <v>17975</v>
      </c>
      <c r="L7232" t="s">
        <v>48824</v>
      </c>
      <c r="M7232" t="s">
        <v>48825</v>
      </c>
    </row>
    <row r="7233" spans="1:13">
      <c r="A7233" t="s">
        <v>909</v>
      </c>
      <c r="B7233" t="s">
        <v>909</v>
      </c>
      <c r="C7233" t="s">
        <v>1571</v>
      </c>
      <c r="D7233" t="s">
        <v>164</v>
      </c>
      <c r="E7233" t="s">
        <v>785</v>
      </c>
      <c r="F7233" t="s">
        <v>2</v>
      </c>
      <c r="G7233" t="s">
        <v>48826</v>
      </c>
      <c r="H7233" t="s">
        <v>20684</v>
      </c>
      <c r="I7233" t="s">
        <v>13167</v>
      </c>
      <c r="J7233" t="s">
        <v>21472</v>
      </c>
      <c r="K7233" t="s">
        <v>372</v>
      </c>
      <c r="L7233" t="s">
        <v>4088</v>
      </c>
      <c r="M7233" t="s">
        <v>14946</v>
      </c>
    </row>
    <row r="7234" spans="1:13">
      <c r="A7234" t="s">
        <v>909</v>
      </c>
      <c r="B7234" t="s">
        <v>909</v>
      </c>
      <c r="C7234" t="s">
        <v>1571</v>
      </c>
      <c r="D7234" t="s">
        <v>164</v>
      </c>
      <c r="E7234" t="s">
        <v>785</v>
      </c>
      <c r="F7234" t="s">
        <v>4</v>
      </c>
      <c r="G7234" t="s">
        <v>48827</v>
      </c>
      <c r="H7234" t="s">
        <v>20684</v>
      </c>
      <c r="I7234" t="s">
        <v>13167</v>
      </c>
      <c r="J7234" t="s">
        <v>21472</v>
      </c>
      <c r="K7234" t="s">
        <v>372</v>
      </c>
      <c r="L7234" t="s">
        <v>2315</v>
      </c>
      <c r="M7234" t="s">
        <v>14946</v>
      </c>
    </row>
    <row r="7235" spans="1:13">
      <c r="A7235" t="s">
        <v>909</v>
      </c>
      <c r="B7235" t="s">
        <v>909</v>
      </c>
      <c r="C7235" t="s">
        <v>1571</v>
      </c>
      <c r="D7235" t="s">
        <v>164</v>
      </c>
      <c r="E7235" t="s">
        <v>785</v>
      </c>
      <c r="F7235" t="s">
        <v>11</v>
      </c>
      <c r="G7235" t="s">
        <v>48828</v>
      </c>
      <c r="H7235" t="s">
        <v>20745</v>
      </c>
      <c r="I7235" t="s">
        <v>48822</v>
      </c>
      <c r="J7235" t="s">
        <v>21472</v>
      </c>
      <c r="K7235" t="s">
        <v>372</v>
      </c>
      <c r="L7235" t="s">
        <v>2900</v>
      </c>
      <c r="M7235" t="s">
        <v>26552</v>
      </c>
    </row>
    <row r="7236" spans="1:13">
      <c r="A7236" t="s">
        <v>909</v>
      </c>
      <c r="B7236" t="s">
        <v>909</v>
      </c>
      <c r="C7236" t="s">
        <v>1571</v>
      </c>
      <c r="D7236" t="s">
        <v>164</v>
      </c>
      <c r="E7236" t="s">
        <v>785</v>
      </c>
      <c r="F7236" t="s">
        <v>20</v>
      </c>
      <c r="G7236" t="s">
        <v>48829</v>
      </c>
      <c r="H7236" t="s">
        <v>20663</v>
      </c>
      <c r="I7236" t="s">
        <v>8333</v>
      </c>
      <c r="J7236" t="s">
        <v>20663</v>
      </c>
      <c r="K7236" t="s">
        <v>12044</v>
      </c>
      <c r="L7236" t="s">
        <v>4088</v>
      </c>
      <c r="M7236" t="s">
        <v>8879</v>
      </c>
    </row>
    <row r="7237" spans="1:13">
      <c r="A7237" t="s">
        <v>909</v>
      </c>
      <c r="B7237" t="s">
        <v>909</v>
      </c>
      <c r="C7237" t="s">
        <v>1571</v>
      </c>
      <c r="D7237" t="s">
        <v>164</v>
      </c>
      <c r="E7237" t="s">
        <v>793</v>
      </c>
      <c r="F7237" t="s">
        <v>3</v>
      </c>
      <c r="G7237" t="s">
        <v>48830</v>
      </c>
      <c r="H7237" t="s">
        <v>20764</v>
      </c>
      <c r="I7237" t="s">
        <v>11279</v>
      </c>
      <c r="J7237" t="s">
        <v>20705</v>
      </c>
      <c r="K7237" t="s">
        <v>964</v>
      </c>
      <c r="L7237" t="s">
        <v>1245</v>
      </c>
      <c r="M7237" t="s">
        <v>17705</v>
      </c>
    </row>
    <row r="7238" spans="1:13">
      <c r="A7238" t="s">
        <v>909</v>
      </c>
      <c r="B7238" t="s">
        <v>909</v>
      </c>
      <c r="C7238" t="s">
        <v>1571</v>
      </c>
      <c r="D7238" t="s">
        <v>164</v>
      </c>
      <c r="E7238" t="s">
        <v>793</v>
      </c>
      <c r="F7238" t="s">
        <v>10</v>
      </c>
      <c r="G7238" t="s">
        <v>48831</v>
      </c>
      <c r="H7238" t="s">
        <v>20860</v>
      </c>
      <c r="I7238" t="s">
        <v>48832</v>
      </c>
      <c r="J7238" t="s">
        <v>20784</v>
      </c>
      <c r="K7238" t="s">
        <v>42367</v>
      </c>
      <c r="L7238" t="s">
        <v>3850</v>
      </c>
      <c r="M7238" t="s">
        <v>31967</v>
      </c>
    </row>
    <row r="7239" spans="1:13">
      <c r="A7239" t="s">
        <v>909</v>
      </c>
      <c r="B7239" t="s">
        <v>909</v>
      </c>
      <c r="C7239" t="s">
        <v>1571</v>
      </c>
      <c r="D7239" t="s">
        <v>164</v>
      </c>
      <c r="E7239" t="s">
        <v>793</v>
      </c>
      <c r="F7239" t="s">
        <v>2</v>
      </c>
      <c r="G7239" t="s">
        <v>48833</v>
      </c>
      <c r="H7239" t="s">
        <v>20745</v>
      </c>
      <c r="I7239" t="s">
        <v>48822</v>
      </c>
      <c r="J7239" t="s">
        <v>20725</v>
      </c>
      <c r="K7239" t="s">
        <v>12037</v>
      </c>
      <c r="L7239" t="s">
        <v>2697</v>
      </c>
      <c r="M7239" t="s">
        <v>31915</v>
      </c>
    </row>
    <row r="7240" spans="1:13">
      <c r="A7240" t="s">
        <v>909</v>
      </c>
      <c r="B7240" t="s">
        <v>909</v>
      </c>
      <c r="C7240" t="s">
        <v>1571</v>
      </c>
      <c r="D7240" t="s">
        <v>164</v>
      </c>
      <c r="E7240" t="s">
        <v>793</v>
      </c>
      <c r="F7240" t="s">
        <v>11</v>
      </c>
      <c r="G7240" t="s">
        <v>48834</v>
      </c>
      <c r="H7240" t="s">
        <v>20705</v>
      </c>
      <c r="I7240" t="s">
        <v>13136</v>
      </c>
      <c r="J7240" t="s">
        <v>21472</v>
      </c>
      <c r="K7240" t="s">
        <v>372</v>
      </c>
      <c r="L7240" t="s">
        <v>2172</v>
      </c>
      <c r="M7240" t="s">
        <v>15216</v>
      </c>
    </row>
    <row r="7241" spans="1:13">
      <c r="A7241" t="s">
        <v>909</v>
      </c>
      <c r="B7241" t="s">
        <v>909</v>
      </c>
      <c r="C7241" t="s">
        <v>1571</v>
      </c>
      <c r="D7241" t="s">
        <v>164</v>
      </c>
      <c r="E7241" t="s">
        <v>793</v>
      </c>
      <c r="F7241" t="s">
        <v>20</v>
      </c>
      <c r="G7241" t="s">
        <v>48835</v>
      </c>
      <c r="H7241" t="s">
        <v>20725</v>
      </c>
      <c r="I7241" t="s">
        <v>13182</v>
      </c>
      <c r="J7241" t="s">
        <v>20684</v>
      </c>
      <c r="K7241" t="s">
        <v>13977</v>
      </c>
      <c r="L7241" t="s">
        <v>2315</v>
      </c>
      <c r="M7241" t="s">
        <v>11174</v>
      </c>
    </row>
    <row r="7242" spans="1:13">
      <c r="A7242" t="s">
        <v>909</v>
      </c>
      <c r="B7242" t="s">
        <v>909</v>
      </c>
      <c r="C7242" t="s">
        <v>1571</v>
      </c>
      <c r="D7242" t="s">
        <v>164</v>
      </c>
      <c r="E7242" t="s">
        <v>801</v>
      </c>
      <c r="F7242" t="s">
        <v>3</v>
      </c>
      <c r="G7242" t="s">
        <v>48836</v>
      </c>
      <c r="H7242" t="s">
        <v>20841</v>
      </c>
      <c r="I7242" t="s">
        <v>13151</v>
      </c>
      <c r="J7242" t="s">
        <v>20745</v>
      </c>
      <c r="K7242" t="s">
        <v>37682</v>
      </c>
      <c r="L7242" t="s">
        <v>4689</v>
      </c>
      <c r="M7242" t="s">
        <v>26502</v>
      </c>
    </row>
    <row r="7243" spans="1:13">
      <c r="A7243" t="s">
        <v>909</v>
      </c>
      <c r="B7243" t="s">
        <v>909</v>
      </c>
      <c r="C7243" t="s">
        <v>1571</v>
      </c>
      <c r="D7243" t="s">
        <v>164</v>
      </c>
      <c r="E7243" t="s">
        <v>801</v>
      </c>
      <c r="F7243" t="s">
        <v>10</v>
      </c>
      <c r="G7243" t="s">
        <v>48837</v>
      </c>
      <c r="H7243" t="s">
        <v>20841</v>
      </c>
      <c r="I7243" t="s">
        <v>13151</v>
      </c>
      <c r="J7243" t="s">
        <v>20705</v>
      </c>
      <c r="K7243" t="s">
        <v>964</v>
      </c>
      <c r="L7243" t="s">
        <v>4673</v>
      </c>
      <c r="M7243" t="s">
        <v>26502</v>
      </c>
    </row>
    <row r="7244" spans="1:13">
      <c r="A7244" t="s">
        <v>909</v>
      </c>
      <c r="B7244" t="s">
        <v>909</v>
      </c>
      <c r="C7244" t="s">
        <v>1571</v>
      </c>
      <c r="D7244" t="s">
        <v>164</v>
      </c>
      <c r="E7244" t="s">
        <v>801</v>
      </c>
      <c r="F7244" t="s">
        <v>2</v>
      </c>
      <c r="G7244" t="s">
        <v>48838</v>
      </c>
      <c r="H7244" t="s">
        <v>20725</v>
      </c>
      <c r="I7244" t="s">
        <v>13182</v>
      </c>
      <c r="J7244" t="s">
        <v>20684</v>
      </c>
      <c r="K7244" t="s">
        <v>13977</v>
      </c>
      <c r="L7244" t="s">
        <v>2172</v>
      </c>
      <c r="M7244" t="s">
        <v>18079</v>
      </c>
    </row>
    <row r="7245" spans="1:13">
      <c r="A7245" t="s">
        <v>909</v>
      </c>
      <c r="B7245" t="s">
        <v>909</v>
      </c>
      <c r="C7245" t="s">
        <v>1571</v>
      </c>
      <c r="D7245" t="s">
        <v>164</v>
      </c>
      <c r="E7245" t="s">
        <v>801</v>
      </c>
      <c r="F7245" t="s">
        <v>11</v>
      </c>
      <c r="G7245" t="s">
        <v>48839</v>
      </c>
      <c r="H7245" t="s">
        <v>20663</v>
      </c>
      <c r="I7245" t="s">
        <v>8333</v>
      </c>
      <c r="J7245" t="s">
        <v>21472</v>
      </c>
      <c r="K7245" t="s">
        <v>372</v>
      </c>
      <c r="L7245" t="s">
        <v>4674</v>
      </c>
      <c r="M7245" t="s">
        <v>8054</v>
      </c>
    </row>
    <row r="7246" spans="1:13">
      <c r="A7246" t="s">
        <v>909</v>
      </c>
      <c r="B7246" t="s">
        <v>909</v>
      </c>
      <c r="C7246" t="s">
        <v>1571</v>
      </c>
      <c r="D7246" t="s">
        <v>164</v>
      </c>
      <c r="E7246" t="s">
        <v>809</v>
      </c>
      <c r="F7246" t="s">
        <v>3</v>
      </c>
      <c r="G7246" t="s">
        <v>48840</v>
      </c>
      <c r="H7246" t="s">
        <v>20684</v>
      </c>
      <c r="I7246" t="s">
        <v>13167</v>
      </c>
      <c r="J7246" t="s">
        <v>20663</v>
      </c>
      <c r="K7246" t="s">
        <v>12044</v>
      </c>
      <c r="L7246" t="s">
        <v>18414</v>
      </c>
      <c r="M7246" t="s">
        <v>18994</v>
      </c>
    </row>
    <row r="7247" spans="1:13">
      <c r="A7247" t="s">
        <v>909</v>
      </c>
      <c r="B7247" t="s">
        <v>909</v>
      </c>
      <c r="C7247" t="s">
        <v>1571</v>
      </c>
      <c r="D7247" t="s">
        <v>164</v>
      </c>
      <c r="E7247" t="s">
        <v>809</v>
      </c>
      <c r="F7247" t="s">
        <v>10</v>
      </c>
      <c r="G7247" t="s">
        <v>48841</v>
      </c>
      <c r="H7247" t="s">
        <v>20725</v>
      </c>
      <c r="I7247" t="s">
        <v>13182</v>
      </c>
      <c r="J7247" t="s">
        <v>20684</v>
      </c>
      <c r="K7247" t="s">
        <v>13977</v>
      </c>
      <c r="L7247" t="s">
        <v>16440</v>
      </c>
      <c r="M7247" t="s">
        <v>26298</v>
      </c>
    </row>
    <row r="7248" spans="1:13">
      <c r="A7248" t="s">
        <v>909</v>
      </c>
      <c r="B7248" t="s">
        <v>909</v>
      </c>
      <c r="C7248" t="s">
        <v>1571</v>
      </c>
      <c r="D7248" t="s">
        <v>164</v>
      </c>
      <c r="E7248" t="s">
        <v>809</v>
      </c>
      <c r="F7248" t="s">
        <v>2</v>
      </c>
      <c r="G7248" t="s">
        <v>48842</v>
      </c>
      <c r="H7248" t="s">
        <v>20663</v>
      </c>
      <c r="I7248" t="s">
        <v>8333</v>
      </c>
      <c r="J7248" t="s">
        <v>20663</v>
      </c>
      <c r="K7248" t="s">
        <v>12044</v>
      </c>
      <c r="L7248" t="s">
        <v>3130</v>
      </c>
      <c r="M7248" t="s">
        <v>14877</v>
      </c>
    </row>
    <row r="7249" spans="1:13">
      <c r="A7249" t="s">
        <v>909</v>
      </c>
      <c r="B7249" t="s">
        <v>909</v>
      </c>
      <c r="C7249" t="s">
        <v>1571</v>
      </c>
      <c r="D7249" t="s">
        <v>164</v>
      </c>
      <c r="E7249" t="s">
        <v>809</v>
      </c>
      <c r="F7249" t="s">
        <v>4</v>
      </c>
      <c r="G7249" t="s">
        <v>48843</v>
      </c>
      <c r="H7249" t="s">
        <v>20663</v>
      </c>
      <c r="I7249" t="s">
        <v>8333</v>
      </c>
      <c r="J7249" t="s">
        <v>21472</v>
      </c>
      <c r="K7249" t="s">
        <v>372</v>
      </c>
      <c r="L7249" t="s">
        <v>2172</v>
      </c>
      <c r="M7249" t="s">
        <v>14877</v>
      </c>
    </row>
    <row r="7250" spans="1:13">
      <c r="A7250" t="s">
        <v>909</v>
      </c>
      <c r="B7250" t="s">
        <v>909</v>
      </c>
      <c r="C7250" t="s">
        <v>1571</v>
      </c>
      <c r="D7250" t="s">
        <v>164</v>
      </c>
      <c r="E7250" t="s">
        <v>809</v>
      </c>
      <c r="F7250" t="s">
        <v>20</v>
      </c>
      <c r="G7250" t="s">
        <v>48844</v>
      </c>
      <c r="H7250" t="s">
        <v>20663</v>
      </c>
      <c r="I7250" t="s">
        <v>8333</v>
      </c>
      <c r="J7250" t="s">
        <v>21472</v>
      </c>
      <c r="K7250" t="s">
        <v>372</v>
      </c>
      <c r="L7250" t="s">
        <v>4088</v>
      </c>
      <c r="M7250" t="s">
        <v>14877</v>
      </c>
    </row>
    <row r="7251" spans="1:13">
      <c r="A7251" t="s">
        <v>909</v>
      </c>
      <c r="B7251" t="s">
        <v>909</v>
      </c>
      <c r="C7251" t="s">
        <v>1766</v>
      </c>
      <c r="D7251" t="s">
        <v>150</v>
      </c>
      <c r="E7251" t="s">
        <v>179</v>
      </c>
      <c r="F7251" t="s">
        <v>10</v>
      </c>
      <c r="G7251" t="s">
        <v>48845</v>
      </c>
      <c r="H7251" t="s">
        <v>20684</v>
      </c>
      <c r="I7251" t="s">
        <v>9858</v>
      </c>
      <c r="J7251" t="s">
        <v>21472</v>
      </c>
      <c r="K7251" t="s">
        <v>372</v>
      </c>
      <c r="L7251" t="s">
        <v>3583</v>
      </c>
      <c r="M7251" t="s">
        <v>17975</v>
      </c>
    </row>
    <row r="7252" spans="1:13">
      <c r="A7252" t="s">
        <v>909</v>
      </c>
      <c r="B7252" t="s">
        <v>909</v>
      </c>
      <c r="C7252" t="s">
        <v>1766</v>
      </c>
      <c r="D7252" t="s">
        <v>150</v>
      </c>
      <c r="E7252" t="s">
        <v>179</v>
      </c>
      <c r="F7252" t="s">
        <v>2</v>
      </c>
      <c r="G7252" t="s">
        <v>48846</v>
      </c>
      <c r="H7252" t="s">
        <v>20725</v>
      </c>
      <c r="I7252" t="s">
        <v>8430</v>
      </c>
      <c r="J7252" t="s">
        <v>20684</v>
      </c>
      <c r="K7252" t="s">
        <v>18530</v>
      </c>
      <c r="L7252" t="s">
        <v>3583</v>
      </c>
      <c r="M7252" t="s">
        <v>19840</v>
      </c>
    </row>
    <row r="7253" spans="1:13">
      <c r="A7253" t="s">
        <v>909</v>
      </c>
      <c r="B7253" t="s">
        <v>909</v>
      </c>
      <c r="C7253" t="s">
        <v>1766</v>
      </c>
      <c r="D7253" t="s">
        <v>150</v>
      </c>
      <c r="E7253" t="s">
        <v>179</v>
      </c>
      <c r="F7253" t="s">
        <v>4</v>
      </c>
      <c r="G7253" t="s">
        <v>48847</v>
      </c>
      <c r="H7253" t="s">
        <v>20745</v>
      </c>
      <c r="I7253" t="s">
        <v>48848</v>
      </c>
      <c r="J7253" t="s">
        <v>20663</v>
      </c>
      <c r="K7253" t="s">
        <v>15432</v>
      </c>
      <c r="L7253" t="s">
        <v>4781</v>
      </c>
      <c r="M7253" t="s">
        <v>26390</v>
      </c>
    </row>
    <row r="7254" spans="1:13">
      <c r="A7254" t="s">
        <v>909</v>
      </c>
      <c r="B7254" t="s">
        <v>909</v>
      </c>
      <c r="C7254" t="s">
        <v>1766</v>
      </c>
      <c r="D7254" t="s">
        <v>150</v>
      </c>
      <c r="E7254" t="s">
        <v>179</v>
      </c>
      <c r="F7254" t="s">
        <v>11</v>
      </c>
      <c r="G7254" t="s">
        <v>48849</v>
      </c>
      <c r="H7254" t="s">
        <v>20684</v>
      </c>
      <c r="I7254" t="s">
        <v>9858</v>
      </c>
      <c r="J7254" t="s">
        <v>21472</v>
      </c>
      <c r="K7254" t="s">
        <v>372</v>
      </c>
      <c r="L7254" t="s">
        <v>2773</v>
      </c>
      <c r="M7254" t="s">
        <v>17975</v>
      </c>
    </row>
    <row r="7255" spans="1:13">
      <c r="A7255" t="s">
        <v>909</v>
      </c>
      <c r="B7255" t="s">
        <v>909</v>
      </c>
      <c r="C7255" t="s">
        <v>1766</v>
      </c>
      <c r="D7255" t="s">
        <v>150</v>
      </c>
      <c r="E7255" t="s">
        <v>188</v>
      </c>
      <c r="F7255" t="s">
        <v>3</v>
      </c>
      <c r="G7255" t="s">
        <v>48850</v>
      </c>
      <c r="H7255" t="s">
        <v>20663</v>
      </c>
      <c r="I7255" t="s">
        <v>9093</v>
      </c>
      <c r="J7255" t="s">
        <v>20663</v>
      </c>
      <c r="K7255" t="s">
        <v>15432</v>
      </c>
      <c r="L7255" t="s">
        <v>431</v>
      </c>
      <c r="M7255" t="s">
        <v>964</v>
      </c>
    </row>
    <row r="7256" spans="1:13">
      <c r="A7256" t="s">
        <v>909</v>
      </c>
      <c r="B7256" t="s">
        <v>909</v>
      </c>
      <c r="C7256" t="s">
        <v>1766</v>
      </c>
      <c r="D7256" t="s">
        <v>150</v>
      </c>
      <c r="E7256" t="s">
        <v>188</v>
      </c>
      <c r="F7256" t="s">
        <v>10</v>
      </c>
      <c r="G7256" t="s">
        <v>48851</v>
      </c>
      <c r="H7256" t="s">
        <v>20684</v>
      </c>
      <c r="I7256" t="s">
        <v>9858</v>
      </c>
      <c r="J7256" t="s">
        <v>20663</v>
      </c>
      <c r="K7256" t="s">
        <v>15432</v>
      </c>
      <c r="L7256" t="s">
        <v>3583</v>
      </c>
      <c r="M7256" t="s">
        <v>17975</v>
      </c>
    </row>
    <row r="7257" spans="1:13">
      <c r="A7257" t="s">
        <v>909</v>
      </c>
      <c r="B7257" t="s">
        <v>909</v>
      </c>
      <c r="C7257" t="s">
        <v>1766</v>
      </c>
      <c r="D7257" t="s">
        <v>150</v>
      </c>
      <c r="E7257" t="s">
        <v>188</v>
      </c>
      <c r="F7257" t="s">
        <v>2</v>
      </c>
      <c r="G7257" t="s">
        <v>48852</v>
      </c>
      <c r="H7257" t="s">
        <v>20725</v>
      </c>
      <c r="I7257" t="s">
        <v>8430</v>
      </c>
      <c r="J7257" t="s">
        <v>20684</v>
      </c>
      <c r="K7257" t="s">
        <v>18530</v>
      </c>
      <c r="L7257" t="s">
        <v>3583</v>
      </c>
      <c r="M7257" t="s">
        <v>19840</v>
      </c>
    </row>
    <row r="7258" spans="1:13">
      <c r="A7258" t="s">
        <v>909</v>
      </c>
      <c r="B7258" t="s">
        <v>909</v>
      </c>
      <c r="C7258" t="s">
        <v>1766</v>
      </c>
      <c r="D7258" t="s">
        <v>150</v>
      </c>
      <c r="E7258" t="s">
        <v>188</v>
      </c>
      <c r="F7258" t="s">
        <v>11</v>
      </c>
      <c r="G7258" t="s">
        <v>48853</v>
      </c>
      <c r="H7258" t="s">
        <v>20705</v>
      </c>
      <c r="I7258" t="s">
        <v>12043</v>
      </c>
      <c r="J7258" t="s">
        <v>21472</v>
      </c>
      <c r="K7258" t="s">
        <v>372</v>
      </c>
      <c r="L7258" t="s">
        <v>2038</v>
      </c>
      <c r="M7258" t="s">
        <v>19830</v>
      </c>
    </row>
    <row r="7259" spans="1:13">
      <c r="A7259" t="s">
        <v>909</v>
      </c>
      <c r="B7259" t="s">
        <v>909</v>
      </c>
      <c r="C7259" t="s">
        <v>1766</v>
      </c>
      <c r="D7259" t="s">
        <v>150</v>
      </c>
      <c r="E7259" t="s">
        <v>188</v>
      </c>
      <c r="F7259" t="s">
        <v>20</v>
      </c>
      <c r="G7259" t="s">
        <v>48854</v>
      </c>
      <c r="H7259" t="s">
        <v>20705</v>
      </c>
      <c r="I7259" t="s">
        <v>12043</v>
      </c>
      <c r="J7259" t="s">
        <v>21472</v>
      </c>
      <c r="K7259" t="s">
        <v>372</v>
      </c>
      <c r="L7259" t="s">
        <v>3522</v>
      </c>
      <c r="M7259" t="s">
        <v>19830</v>
      </c>
    </row>
    <row r="7260" spans="1:13">
      <c r="A7260" t="s">
        <v>909</v>
      </c>
      <c r="B7260" t="s">
        <v>909</v>
      </c>
      <c r="C7260" t="s">
        <v>1766</v>
      </c>
      <c r="D7260" t="s">
        <v>150</v>
      </c>
      <c r="E7260" t="s">
        <v>197</v>
      </c>
      <c r="F7260" t="s">
        <v>2</v>
      </c>
      <c r="G7260" t="s">
        <v>48855</v>
      </c>
      <c r="H7260" t="s">
        <v>20725</v>
      </c>
      <c r="I7260" t="s">
        <v>8430</v>
      </c>
      <c r="J7260" t="s">
        <v>20663</v>
      </c>
      <c r="K7260" t="s">
        <v>15432</v>
      </c>
      <c r="L7260" t="s">
        <v>3583</v>
      </c>
      <c r="M7260" t="s">
        <v>47671</v>
      </c>
    </row>
    <row r="7261" spans="1:13">
      <c r="A7261" t="s">
        <v>909</v>
      </c>
      <c r="B7261" t="s">
        <v>909</v>
      </c>
      <c r="C7261" t="s">
        <v>1766</v>
      </c>
      <c r="D7261" t="s">
        <v>150</v>
      </c>
      <c r="E7261" t="s">
        <v>197</v>
      </c>
      <c r="F7261" t="s">
        <v>4</v>
      </c>
      <c r="G7261" t="s">
        <v>48856</v>
      </c>
      <c r="H7261" t="s">
        <v>20663</v>
      </c>
      <c r="I7261" t="s">
        <v>9093</v>
      </c>
      <c r="J7261" t="s">
        <v>21472</v>
      </c>
      <c r="K7261" t="s">
        <v>372</v>
      </c>
      <c r="L7261" t="s">
        <v>4088</v>
      </c>
      <c r="M7261" t="s">
        <v>469</v>
      </c>
    </row>
    <row r="7262" spans="1:13">
      <c r="A7262" t="s">
        <v>909</v>
      </c>
      <c r="B7262" t="s">
        <v>909</v>
      </c>
      <c r="C7262" t="s">
        <v>1766</v>
      </c>
      <c r="D7262" t="s">
        <v>150</v>
      </c>
      <c r="E7262" t="s">
        <v>206</v>
      </c>
      <c r="F7262" t="s">
        <v>3</v>
      </c>
      <c r="G7262" t="s">
        <v>48857</v>
      </c>
      <c r="H7262" t="s">
        <v>20705</v>
      </c>
      <c r="I7262" t="s">
        <v>12043</v>
      </c>
      <c r="J7262" t="s">
        <v>20684</v>
      </c>
      <c r="K7262" t="s">
        <v>18530</v>
      </c>
      <c r="L7262" t="s">
        <v>2696</v>
      </c>
      <c r="M7262" t="s">
        <v>29129</v>
      </c>
    </row>
    <row r="7263" spans="1:13">
      <c r="A7263" t="s">
        <v>909</v>
      </c>
      <c r="B7263" t="s">
        <v>909</v>
      </c>
      <c r="C7263" t="s">
        <v>1766</v>
      </c>
      <c r="D7263" t="s">
        <v>150</v>
      </c>
      <c r="E7263" t="s">
        <v>206</v>
      </c>
      <c r="F7263" t="s">
        <v>10</v>
      </c>
      <c r="G7263" t="s">
        <v>48858</v>
      </c>
      <c r="H7263" t="s">
        <v>20705</v>
      </c>
      <c r="I7263" t="s">
        <v>12043</v>
      </c>
      <c r="J7263" t="s">
        <v>21472</v>
      </c>
      <c r="K7263" t="s">
        <v>372</v>
      </c>
      <c r="L7263" t="s">
        <v>3442</v>
      </c>
      <c r="M7263" t="s">
        <v>29129</v>
      </c>
    </row>
    <row r="7264" spans="1:13">
      <c r="A7264" t="s">
        <v>909</v>
      </c>
      <c r="B7264" t="s">
        <v>909</v>
      </c>
      <c r="C7264" t="s">
        <v>1766</v>
      </c>
      <c r="D7264" t="s">
        <v>150</v>
      </c>
      <c r="E7264" t="s">
        <v>206</v>
      </c>
      <c r="F7264" t="s">
        <v>2</v>
      </c>
      <c r="G7264" t="s">
        <v>48859</v>
      </c>
      <c r="H7264" t="s">
        <v>20684</v>
      </c>
      <c r="I7264" t="s">
        <v>9858</v>
      </c>
      <c r="J7264" t="s">
        <v>20663</v>
      </c>
      <c r="K7264" t="s">
        <v>15432</v>
      </c>
      <c r="L7264" t="s">
        <v>1355</v>
      </c>
      <c r="M7264" t="s">
        <v>18728</v>
      </c>
    </row>
    <row r="7265" spans="1:13">
      <c r="A7265" t="s">
        <v>909</v>
      </c>
      <c r="B7265" t="s">
        <v>909</v>
      </c>
      <c r="C7265" t="s">
        <v>1766</v>
      </c>
      <c r="D7265" t="s">
        <v>151</v>
      </c>
      <c r="E7265" t="s">
        <v>214</v>
      </c>
      <c r="F7265" t="s">
        <v>3</v>
      </c>
      <c r="G7265" t="s">
        <v>48860</v>
      </c>
      <c r="H7265" t="s">
        <v>20745</v>
      </c>
      <c r="I7265" t="s">
        <v>26820</v>
      </c>
      <c r="J7265" t="s">
        <v>20684</v>
      </c>
      <c r="K7265" t="s">
        <v>10880</v>
      </c>
      <c r="L7265" t="s">
        <v>21847</v>
      </c>
      <c r="M7265" t="s">
        <v>13152</v>
      </c>
    </row>
    <row r="7266" spans="1:13">
      <c r="A7266" t="s">
        <v>909</v>
      </c>
      <c r="B7266" t="s">
        <v>909</v>
      </c>
      <c r="C7266" t="s">
        <v>1766</v>
      </c>
      <c r="D7266" t="s">
        <v>151</v>
      </c>
      <c r="E7266" t="s">
        <v>214</v>
      </c>
      <c r="F7266" t="s">
        <v>10</v>
      </c>
      <c r="G7266" t="s">
        <v>48861</v>
      </c>
      <c r="H7266" t="s">
        <v>21061</v>
      </c>
      <c r="I7266" t="s">
        <v>27094</v>
      </c>
      <c r="J7266" t="s">
        <v>20897</v>
      </c>
      <c r="K7266" t="s">
        <v>48862</v>
      </c>
      <c r="L7266" t="s">
        <v>48863</v>
      </c>
      <c r="M7266" t="s">
        <v>26444</v>
      </c>
    </row>
    <row r="7267" spans="1:13">
      <c r="A7267" t="s">
        <v>909</v>
      </c>
      <c r="B7267" t="s">
        <v>909</v>
      </c>
      <c r="C7267" t="s">
        <v>1766</v>
      </c>
      <c r="D7267" t="s">
        <v>151</v>
      </c>
      <c r="E7267" t="s">
        <v>214</v>
      </c>
      <c r="F7267" t="s">
        <v>2</v>
      </c>
      <c r="G7267" t="s">
        <v>48864</v>
      </c>
      <c r="H7267" t="s">
        <v>20939</v>
      </c>
      <c r="I7267" t="s">
        <v>10398</v>
      </c>
      <c r="J7267" t="s">
        <v>20879</v>
      </c>
      <c r="K7267" t="s">
        <v>1340</v>
      </c>
      <c r="L7267" t="s">
        <v>5374</v>
      </c>
      <c r="M7267" t="s">
        <v>25048</v>
      </c>
    </row>
    <row r="7268" spans="1:13">
      <c r="A7268" t="s">
        <v>909</v>
      </c>
      <c r="B7268" t="s">
        <v>909</v>
      </c>
      <c r="C7268" t="s">
        <v>1766</v>
      </c>
      <c r="D7268" t="s">
        <v>151</v>
      </c>
      <c r="E7268" t="s">
        <v>214</v>
      </c>
      <c r="F7268" t="s">
        <v>4</v>
      </c>
      <c r="G7268" t="s">
        <v>48865</v>
      </c>
      <c r="H7268" t="s">
        <v>20950</v>
      </c>
      <c r="I7268" t="s">
        <v>26899</v>
      </c>
      <c r="J7268" t="s">
        <v>20745</v>
      </c>
      <c r="K7268" t="s">
        <v>48866</v>
      </c>
      <c r="L7268" t="s">
        <v>21009</v>
      </c>
      <c r="M7268" t="s">
        <v>28552</v>
      </c>
    </row>
    <row r="7269" spans="1:13">
      <c r="A7269" t="s">
        <v>909</v>
      </c>
      <c r="B7269" t="s">
        <v>909</v>
      </c>
      <c r="C7269" t="s">
        <v>1766</v>
      </c>
      <c r="D7269" t="s">
        <v>151</v>
      </c>
      <c r="E7269" t="s">
        <v>214</v>
      </c>
      <c r="F7269" t="s">
        <v>11</v>
      </c>
      <c r="G7269" t="s">
        <v>48867</v>
      </c>
      <c r="H7269" t="s">
        <v>20974</v>
      </c>
      <c r="I7269" t="s">
        <v>48868</v>
      </c>
      <c r="J7269" t="s">
        <v>20705</v>
      </c>
      <c r="K7269" t="s">
        <v>5558</v>
      </c>
      <c r="L7269" t="s">
        <v>2900</v>
      </c>
      <c r="M7269" t="s">
        <v>26407</v>
      </c>
    </row>
    <row r="7270" spans="1:13">
      <c r="A7270" t="s">
        <v>909</v>
      </c>
      <c r="B7270" t="s">
        <v>909</v>
      </c>
      <c r="C7270" t="s">
        <v>1766</v>
      </c>
      <c r="D7270" t="s">
        <v>151</v>
      </c>
      <c r="E7270" t="s">
        <v>214</v>
      </c>
      <c r="F7270" t="s">
        <v>20</v>
      </c>
      <c r="G7270" t="s">
        <v>48869</v>
      </c>
      <c r="H7270" t="s">
        <v>20803</v>
      </c>
      <c r="I7270" t="s">
        <v>26793</v>
      </c>
      <c r="J7270" t="s">
        <v>21472</v>
      </c>
      <c r="K7270" t="s">
        <v>372</v>
      </c>
      <c r="L7270" t="s">
        <v>5512</v>
      </c>
      <c r="M7270" t="s">
        <v>15876</v>
      </c>
    </row>
    <row r="7271" spans="1:13">
      <c r="A7271" t="s">
        <v>909</v>
      </c>
      <c r="B7271" t="s">
        <v>909</v>
      </c>
      <c r="C7271" t="s">
        <v>1766</v>
      </c>
      <c r="D7271" t="s">
        <v>151</v>
      </c>
      <c r="E7271" t="s">
        <v>222</v>
      </c>
      <c r="F7271" t="s">
        <v>3</v>
      </c>
      <c r="G7271" t="s">
        <v>48870</v>
      </c>
      <c r="H7271" t="s">
        <v>20950</v>
      </c>
      <c r="I7271" t="s">
        <v>26899</v>
      </c>
      <c r="J7271" t="s">
        <v>20860</v>
      </c>
      <c r="K7271" t="s">
        <v>48871</v>
      </c>
      <c r="L7271" t="s">
        <v>2474</v>
      </c>
      <c r="M7271" t="s">
        <v>38407</v>
      </c>
    </row>
    <row r="7272" spans="1:13">
      <c r="A7272" t="s">
        <v>909</v>
      </c>
      <c r="B7272" t="s">
        <v>909</v>
      </c>
      <c r="C7272" t="s">
        <v>1766</v>
      </c>
      <c r="D7272" t="s">
        <v>151</v>
      </c>
      <c r="E7272" t="s">
        <v>222</v>
      </c>
      <c r="F7272" t="s">
        <v>10</v>
      </c>
      <c r="G7272" t="s">
        <v>48872</v>
      </c>
      <c r="H7272" t="s">
        <v>21102</v>
      </c>
      <c r="I7272" t="s">
        <v>48873</v>
      </c>
      <c r="J7272" t="s">
        <v>20967</v>
      </c>
      <c r="K7272" t="s">
        <v>14877</v>
      </c>
      <c r="L7272" t="s">
        <v>1167</v>
      </c>
      <c r="M7272" t="s">
        <v>40123</v>
      </c>
    </row>
    <row r="7273" spans="1:13">
      <c r="A7273" t="s">
        <v>909</v>
      </c>
      <c r="B7273" t="s">
        <v>909</v>
      </c>
      <c r="C7273" t="s">
        <v>1766</v>
      </c>
      <c r="D7273" t="s">
        <v>151</v>
      </c>
      <c r="E7273" t="s">
        <v>222</v>
      </c>
      <c r="F7273" t="s">
        <v>2</v>
      </c>
      <c r="G7273" t="s">
        <v>48874</v>
      </c>
      <c r="H7273" t="s">
        <v>21031</v>
      </c>
      <c r="I7273" t="s">
        <v>48875</v>
      </c>
      <c r="J7273" t="s">
        <v>20803</v>
      </c>
      <c r="K7273" t="s">
        <v>1339</v>
      </c>
      <c r="L7273" t="s">
        <v>2172</v>
      </c>
      <c r="M7273" t="s">
        <v>19650</v>
      </c>
    </row>
    <row r="7274" spans="1:13">
      <c r="A7274" t="s">
        <v>909</v>
      </c>
      <c r="B7274" t="s">
        <v>909</v>
      </c>
      <c r="C7274" t="s">
        <v>1766</v>
      </c>
      <c r="D7274" t="s">
        <v>151</v>
      </c>
      <c r="E7274" t="s">
        <v>222</v>
      </c>
      <c r="F7274" t="s">
        <v>4</v>
      </c>
      <c r="G7274" t="s">
        <v>48876</v>
      </c>
      <c r="H7274" t="s">
        <v>20967</v>
      </c>
      <c r="I7274" t="s">
        <v>48877</v>
      </c>
      <c r="J7274" t="s">
        <v>20705</v>
      </c>
      <c r="K7274" t="s">
        <v>5558</v>
      </c>
      <c r="L7274" t="s">
        <v>48878</v>
      </c>
      <c r="M7274" t="s">
        <v>31952</v>
      </c>
    </row>
    <row r="7275" spans="1:13">
      <c r="A7275" t="s">
        <v>909</v>
      </c>
      <c r="B7275" t="s">
        <v>909</v>
      </c>
      <c r="C7275" t="s">
        <v>1766</v>
      </c>
      <c r="D7275" t="s">
        <v>151</v>
      </c>
      <c r="E7275" t="s">
        <v>222</v>
      </c>
      <c r="F7275" t="s">
        <v>11</v>
      </c>
      <c r="G7275" t="s">
        <v>48879</v>
      </c>
      <c r="H7275" t="s">
        <v>20784</v>
      </c>
      <c r="I7275" t="s">
        <v>38538</v>
      </c>
      <c r="J7275" t="s">
        <v>20663</v>
      </c>
      <c r="K7275" t="s">
        <v>48880</v>
      </c>
      <c r="L7275" t="s">
        <v>46827</v>
      </c>
      <c r="M7275" t="s">
        <v>1276</v>
      </c>
    </row>
    <row r="7276" spans="1:13">
      <c r="A7276" t="s">
        <v>909</v>
      </c>
      <c r="B7276" t="s">
        <v>909</v>
      </c>
      <c r="C7276" t="s">
        <v>1766</v>
      </c>
      <c r="D7276" t="s">
        <v>151</v>
      </c>
      <c r="E7276" t="s">
        <v>222</v>
      </c>
      <c r="F7276" t="s">
        <v>20</v>
      </c>
      <c r="G7276" t="s">
        <v>48881</v>
      </c>
      <c r="H7276" t="s">
        <v>20745</v>
      </c>
      <c r="I7276" t="s">
        <v>26820</v>
      </c>
      <c r="J7276" t="s">
        <v>20684</v>
      </c>
      <c r="K7276" t="s">
        <v>10880</v>
      </c>
      <c r="L7276" t="s">
        <v>1909</v>
      </c>
      <c r="M7276" t="s">
        <v>29643</v>
      </c>
    </row>
    <row r="7277" spans="1:13">
      <c r="A7277" t="s">
        <v>909</v>
      </c>
      <c r="B7277" t="s">
        <v>909</v>
      </c>
      <c r="C7277" t="s">
        <v>1766</v>
      </c>
      <c r="D7277" t="s">
        <v>151</v>
      </c>
      <c r="E7277" t="s">
        <v>230</v>
      </c>
      <c r="F7277" t="s">
        <v>3</v>
      </c>
      <c r="G7277" t="s">
        <v>48882</v>
      </c>
      <c r="H7277" t="s">
        <v>21061</v>
      </c>
      <c r="I7277" t="s">
        <v>27094</v>
      </c>
      <c r="J7277" t="s">
        <v>20967</v>
      </c>
      <c r="K7277" t="s">
        <v>14877</v>
      </c>
      <c r="L7277" t="s">
        <v>48883</v>
      </c>
      <c r="M7277" t="s">
        <v>48884</v>
      </c>
    </row>
    <row r="7278" spans="1:13">
      <c r="A7278" t="s">
        <v>909</v>
      </c>
      <c r="B7278" t="s">
        <v>909</v>
      </c>
      <c r="C7278" t="s">
        <v>1766</v>
      </c>
      <c r="D7278" t="s">
        <v>151</v>
      </c>
      <c r="E7278" t="s">
        <v>230</v>
      </c>
      <c r="F7278" t="s">
        <v>10</v>
      </c>
      <c r="G7278" t="s">
        <v>48885</v>
      </c>
      <c r="H7278" t="s">
        <v>21152</v>
      </c>
      <c r="I7278" t="s">
        <v>48886</v>
      </c>
      <c r="J7278" t="s">
        <v>20938</v>
      </c>
      <c r="K7278" t="s">
        <v>48887</v>
      </c>
      <c r="L7278" t="s">
        <v>48888</v>
      </c>
      <c r="M7278" t="s">
        <v>32375</v>
      </c>
    </row>
    <row r="7279" spans="1:13">
      <c r="A7279" t="s">
        <v>909</v>
      </c>
      <c r="B7279" t="s">
        <v>909</v>
      </c>
      <c r="C7279" t="s">
        <v>1766</v>
      </c>
      <c r="D7279" t="s">
        <v>151</v>
      </c>
      <c r="E7279" t="s">
        <v>230</v>
      </c>
      <c r="F7279" t="s">
        <v>2</v>
      </c>
      <c r="G7279" t="s">
        <v>48889</v>
      </c>
      <c r="H7279" t="s">
        <v>20915</v>
      </c>
      <c r="I7279" t="s">
        <v>10422</v>
      </c>
      <c r="J7279" t="s">
        <v>20725</v>
      </c>
      <c r="K7279" t="s">
        <v>48696</v>
      </c>
      <c r="L7279" t="s">
        <v>1054</v>
      </c>
      <c r="M7279" t="s">
        <v>48890</v>
      </c>
    </row>
    <row r="7280" spans="1:13">
      <c r="A7280" t="s">
        <v>909</v>
      </c>
      <c r="B7280" t="s">
        <v>909</v>
      </c>
      <c r="C7280" t="s">
        <v>1766</v>
      </c>
      <c r="D7280" t="s">
        <v>151</v>
      </c>
      <c r="E7280" t="s">
        <v>230</v>
      </c>
      <c r="F7280" t="s">
        <v>4</v>
      </c>
      <c r="G7280" t="s">
        <v>48891</v>
      </c>
      <c r="H7280" t="s">
        <v>20897</v>
      </c>
      <c r="I7280" t="s">
        <v>48892</v>
      </c>
      <c r="J7280" t="s">
        <v>20705</v>
      </c>
      <c r="K7280" t="s">
        <v>5558</v>
      </c>
      <c r="L7280" t="s">
        <v>2019</v>
      </c>
      <c r="M7280" t="s">
        <v>48893</v>
      </c>
    </row>
    <row r="7281" spans="1:13">
      <c r="A7281" t="s">
        <v>909</v>
      </c>
      <c r="B7281" t="s">
        <v>909</v>
      </c>
      <c r="C7281" t="s">
        <v>1766</v>
      </c>
      <c r="D7281" t="s">
        <v>151</v>
      </c>
      <c r="E7281" t="s">
        <v>230</v>
      </c>
      <c r="F7281" t="s">
        <v>11</v>
      </c>
      <c r="G7281" t="s">
        <v>48894</v>
      </c>
      <c r="H7281" t="s">
        <v>20764</v>
      </c>
      <c r="I7281" t="s">
        <v>48895</v>
      </c>
      <c r="J7281" t="s">
        <v>21472</v>
      </c>
      <c r="K7281" t="s">
        <v>372</v>
      </c>
      <c r="L7281" t="s">
        <v>4088</v>
      </c>
      <c r="M7281" t="s">
        <v>14946</v>
      </c>
    </row>
    <row r="7282" spans="1:13">
      <c r="A7282" t="s">
        <v>909</v>
      </c>
      <c r="B7282" t="s">
        <v>909</v>
      </c>
      <c r="C7282" t="s">
        <v>1766</v>
      </c>
      <c r="D7282" t="s">
        <v>151</v>
      </c>
      <c r="E7282" t="s">
        <v>230</v>
      </c>
      <c r="F7282" t="s">
        <v>20</v>
      </c>
      <c r="G7282" t="s">
        <v>48896</v>
      </c>
      <c r="H7282" t="s">
        <v>20705</v>
      </c>
      <c r="I7282" t="s">
        <v>26769</v>
      </c>
      <c r="J7282" t="s">
        <v>21472</v>
      </c>
      <c r="K7282" t="s">
        <v>372</v>
      </c>
      <c r="L7282" t="s">
        <v>4675</v>
      </c>
      <c r="M7282" t="s">
        <v>8879</v>
      </c>
    </row>
    <row r="7283" spans="1:13">
      <c r="A7283" t="s">
        <v>909</v>
      </c>
      <c r="B7283" t="s">
        <v>909</v>
      </c>
      <c r="C7283" t="s">
        <v>1766</v>
      </c>
      <c r="D7283" t="s">
        <v>151</v>
      </c>
      <c r="E7283" t="s">
        <v>238</v>
      </c>
      <c r="F7283" t="s">
        <v>3</v>
      </c>
      <c r="G7283" t="s">
        <v>48897</v>
      </c>
      <c r="H7283" t="s">
        <v>21019</v>
      </c>
      <c r="I7283" t="s">
        <v>48898</v>
      </c>
      <c r="J7283" t="s">
        <v>20950</v>
      </c>
      <c r="K7283" t="s">
        <v>48899</v>
      </c>
      <c r="L7283" t="s">
        <v>4495</v>
      </c>
      <c r="M7283" t="s">
        <v>44068</v>
      </c>
    </row>
    <row r="7284" spans="1:13">
      <c r="A7284" t="s">
        <v>909</v>
      </c>
      <c r="B7284" t="s">
        <v>909</v>
      </c>
      <c r="C7284" t="s">
        <v>1766</v>
      </c>
      <c r="D7284" t="s">
        <v>151</v>
      </c>
      <c r="E7284" t="s">
        <v>238</v>
      </c>
      <c r="F7284" t="s">
        <v>10</v>
      </c>
      <c r="G7284" t="s">
        <v>48900</v>
      </c>
      <c r="H7284" t="s">
        <v>21019</v>
      </c>
      <c r="I7284" t="s">
        <v>48898</v>
      </c>
      <c r="J7284" t="s">
        <v>20879</v>
      </c>
      <c r="K7284" t="s">
        <v>1340</v>
      </c>
      <c r="L7284" t="s">
        <v>48901</v>
      </c>
      <c r="M7284" t="s">
        <v>44068</v>
      </c>
    </row>
    <row r="7285" spans="1:13">
      <c r="A7285" t="s">
        <v>909</v>
      </c>
      <c r="B7285" t="s">
        <v>909</v>
      </c>
      <c r="C7285" t="s">
        <v>1766</v>
      </c>
      <c r="D7285" t="s">
        <v>151</v>
      </c>
      <c r="E7285" t="s">
        <v>238</v>
      </c>
      <c r="F7285" t="s">
        <v>2</v>
      </c>
      <c r="G7285" t="s">
        <v>48902</v>
      </c>
      <c r="H7285" t="s">
        <v>20764</v>
      </c>
      <c r="I7285" t="s">
        <v>48895</v>
      </c>
      <c r="J7285" t="s">
        <v>20725</v>
      </c>
      <c r="K7285" t="s">
        <v>48696</v>
      </c>
      <c r="L7285" t="s">
        <v>16341</v>
      </c>
      <c r="M7285" t="s">
        <v>26415</v>
      </c>
    </row>
    <row r="7286" spans="1:13">
      <c r="A7286" t="s">
        <v>909</v>
      </c>
      <c r="B7286" t="s">
        <v>909</v>
      </c>
      <c r="C7286" t="s">
        <v>1766</v>
      </c>
      <c r="D7286" t="s">
        <v>151</v>
      </c>
      <c r="E7286" t="s">
        <v>238</v>
      </c>
      <c r="F7286" t="s">
        <v>4</v>
      </c>
      <c r="G7286" t="s">
        <v>48903</v>
      </c>
      <c r="H7286" t="s">
        <v>20705</v>
      </c>
      <c r="I7286" t="s">
        <v>26769</v>
      </c>
      <c r="J7286" t="s">
        <v>21472</v>
      </c>
      <c r="K7286" t="s">
        <v>372</v>
      </c>
      <c r="L7286" t="s">
        <v>3820</v>
      </c>
      <c r="M7286" t="s">
        <v>15016</v>
      </c>
    </row>
    <row r="7287" spans="1:13">
      <c r="A7287" t="s">
        <v>909</v>
      </c>
      <c r="B7287" t="s">
        <v>909</v>
      </c>
      <c r="C7287" t="s">
        <v>1766</v>
      </c>
      <c r="D7287" t="s">
        <v>151</v>
      </c>
      <c r="E7287" t="s">
        <v>238</v>
      </c>
      <c r="F7287" t="s">
        <v>11</v>
      </c>
      <c r="G7287" t="s">
        <v>48904</v>
      </c>
      <c r="H7287" t="s">
        <v>20705</v>
      </c>
      <c r="I7287" t="s">
        <v>26769</v>
      </c>
      <c r="J7287" t="s">
        <v>21472</v>
      </c>
      <c r="K7287" t="s">
        <v>372</v>
      </c>
      <c r="L7287" t="s">
        <v>3130</v>
      </c>
      <c r="M7287" t="s">
        <v>15016</v>
      </c>
    </row>
    <row r="7288" spans="1:13">
      <c r="A7288" t="s">
        <v>909</v>
      </c>
      <c r="B7288" t="s">
        <v>909</v>
      </c>
      <c r="C7288" t="s">
        <v>1766</v>
      </c>
      <c r="D7288" t="s">
        <v>151</v>
      </c>
      <c r="E7288" t="s">
        <v>238</v>
      </c>
      <c r="F7288" t="s">
        <v>20</v>
      </c>
      <c r="G7288" t="s">
        <v>48905</v>
      </c>
      <c r="H7288" t="s">
        <v>20663</v>
      </c>
      <c r="I7288" t="s">
        <v>38493</v>
      </c>
      <c r="J7288" t="s">
        <v>20663</v>
      </c>
      <c r="K7288" t="s">
        <v>48880</v>
      </c>
      <c r="L7288" t="s">
        <v>11457</v>
      </c>
      <c r="M7288" t="s">
        <v>11880</v>
      </c>
    </row>
    <row r="7289" spans="1:13">
      <c r="A7289" t="s">
        <v>909</v>
      </c>
      <c r="B7289" t="s">
        <v>909</v>
      </c>
      <c r="C7289" t="s">
        <v>1766</v>
      </c>
      <c r="D7289" t="s">
        <v>152</v>
      </c>
      <c r="E7289" t="s">
        <v>246</v>
      </c>
      <c r="F7289" t="s">
        <v>3</v>
      </c>
      <c r="G7289" t="s">
        <v>48906</v>
      </c>
      <c r="H7289" t="s">
        <v>20822</v>
      </c>
      <c r="I7289" t="s">
        <v>38516</v>
      </c>
      <c r="J7289" t="s">
        <v>20764</v>
      </c>
      <c r="K7289" t="s">
        <v>46577</v>
      </c>
      <c r="L7289" t="s">
        <v>3078</v>
      </c>
      <c r="M7289" t="s">
        <v>14877</v>
      </c>
    </row>
    <row r="7290" spans="1:13">
      <c r="A7290" t="s">
        <v>909</v>
      </c>
      <c r="B7290" t="s">
        <v>909</v>
      </c>
      <c r="C7290" t="s">
        <v>1766</v>
      </c>
      <c r="D7290" t="s">
        <v>152</v>
      </c>
      <c r="E7290" t="s">
        <v>246</v>
      </c>
      <c r="F7290" t="s">
        <v>10</v>
      </c>
      <c r="G7290" t="s">
        <v>48907</v>
      </c>
      <c r="H7290" t="s">
        <v>20967</v>
      </c>
      <c r="I7290" t="s">
        <v>48877</v>
      </c>
      <c r="J7290" t="s">
        <v>20803</v>
      </c>
      <c r="K7290" t="s">
        <v>1339</v>
      </c>
      <c r="L7290" t="s">
        <v>48908</v>
      </c>
      <c r="M7290" t="s">
        <v>48909</v>
      </c>
    </row>
    <row r="7291" spans="1:13">
      <c r="A7291" t="s">
        <v>909</v>
      </c>
      <c r="B7291" t="s">
        <v>909</v>
      </c>
      <c r="C7291" t="s">
        <v>1766</v>
      </c>
      <c r="D7291" t="s">
        <v>152</v>
      </c>
      <c r="E7291" t="s">
        <v>246</v>
      </c>
      <c r="F7291" t="s">
        <v>2</v>
      </c>
      <c r="G7291" t="s">
        <v>48910</v>
      </c>
      <c r="H7291" t="s">
        <v>20967</v>
      </c>
      <c r="I7291" t="s">
        <v>48877</v>
      </c>
      <c r="J7291" t="s">
        <v>20784</v>
      </c>
      <c r="K7291" t="s">
        <v>48911</v>
      </c>
      <c r="L7291" t="s">
        <v>927</v>
      </c>
      <c r="M7291" t="s">
        <v>48909</v>
      </c>
    </row>
    <row r="7292" spans="1:13">
      <c r="A7292" t="s">
        <v>909</v>
      </c>
      <c r="B7292" t="s">
        <v>909</v>
      </c>
      <c r="C7292" t="s">
        <v>1766</v>
      </c>
      <c r="D7292" t="s">
        <v>152</v>
      </c>
      <c r="E7292" t="s">
        <v>246</v>
      </c>
      <c r="F7292" t="s">
        <v>4</v>
      </c>
      <c r="G7292" t="s">
        <v>48912</v>
      </c>
      <c r="H7292" t="s">
        <v>20932</v>
      </c>
      <c r="I7292" t="s">
        <v>48913</v>
      </c>
      <c r="J7292" t="s">
        <v>20725</v>
      </c>
      <c r="K7292" t="s">
        <v>48696</v>
      </c>
      <c r="L7292" t="s">
        <v>48914</v>
      </c>
      <c r="M7292" t="s">
        <v>31837</v>
      </c>
    </row>
    <row r="7293" spans="1:13">
      <c r="A7293" t="s">
        <v>909</v>
      </c>
      <c r="B7293" t="s">
        <v>909</v>
      </c>
      <c r="C7293" t="s">
        <v>1766</v>
      </c>
      <c r="D7293" t="s">
        <v>152</v>
      </c>
      <c r="E7293" t="s">
        <v>246</v>
      </c>
      <c r="F7293" t="s">
        <v>11</v>
      </c>
      <c r="G7293" t="s">
        <v>48915</v>
      </c>
      <c r="H7293" t="s">
        <v>20950</v>
      </c>
      <c r="I7293" t="s">
        <v>26899</v>
      </c>
      <c r="J7293" t="s">
        <v>20705</v>
      </c>
      <c r="K7293" t="s">
        <v>5558</v>
      </c>
      <c r="L7293" t="s">
        <v>2884</v>
      </c>
      <c r="M7293" t="s">
        <v>36018</v>
      </c>
    </row>
    <row r="7294" spans="1:13">
      <c r="A7294" t="s">
        <v>909</v>
      </c>
      <c r="B7294" t="s">
        <v>909</v>
      </c>
      <c r="C7294" t="s">
        <v>1766</v>
      </c>
      <c r="D7294" t="s">
        <v>152</v>
      </c>
      <c r="E7294" t="s">
        <v>246</v>
      </c>
      <c r="F7294" t="s">
        <v>20</v>
      </c>
      <c r="G7294" t="s">
        <v>48916</v>
      </c>
      <c r="H7294" t="s">
        <v>20784</v>
      </c>
      <c r="I7294" t="s">
        <v>38538</v>
      </c>
      <c r="J7294" t="s">
        <v>21472</v>
      </c>
      <c r="K7294" t="s">
        <v>372</v>
      </c>
      <c r="L7294" t="s">
        <v>5511</v>
      </c>
      <c r="M7294" t="s">
        <v>32313</v>
      </c>
    </row>
    <row r="7295" spans="1:13">
      <c r="A7295" t="s">
        <v>909</v>
      </c>
      <c r="B7295" t="s">
        <v>909</v>
      </c>
      <c r="C7295" t="s">
        <v>1766</v>
      </c>
      <c r="D7295" t="s">
        <v>152</v>
      </c>
      <c r="E7295" t="s">
        <v>254</v>
      </c>
      <c r="F7295" t="s">
        <v>3</v>
      </c>
      <c r="G7295" t="s">
        <v>48917</v>
      </c>
      <c r="H7295" t="s">
        <v>20974</v>
      </c>
      <c r="I7295" t="s">
        <v>48868</v>
      </c>
      <c r="J7295" t="s">
        <v>20879</v>
      </c>
      <c r="K7295" t="s">
        <v>1340</v>
      </c>
      <c r="L7295" t="s">
        <v>1909</v>
      </c>
      <c r="M7295" t="s">
        <v>26231</v>
      </c>
    </row>
    <row r="7296" spans="1:13">
      <c r="A7296" t="s">
        <v>909</v>
      </c>
      <c r="B7296" t="s">
        <v>909</v>
      </c>
      <c r="C7296" t="s">
        <v>1766</v>
      </c>
      <c r="D7296" t="s">
        <v>152</v>
      </c>
      <c r="E7296" t="s">
        <v>254</v>
      </c>
      <c r="F7296" t="s">
        <v>10</v>
      </c>
      <c r="G7296" t="s">
        <v>48918</v>
      </c>
      <c r="H7296" t="s">
        <v>21117</v>
      </c>
      <c r="I7296" t="s">
        <v>6219</v>
      </c>
      <c r="J7296" t="s">
        <v>20939</v>
      </c>
      <c r="K7296" t="s">
        <v>48919</v>
      </c>
      <c r="L7296" t="s">
        <v>48920</v>
      </c>
      <c r="M7296" t="s">
        <v>24911</v>
      </c>
    </row>
    <row r="7297" spans="1:13">
      <c r="A7297" t="s">
        <v>909</v>
      </c>
      <c r="B7297" t="s">
        <v>909</v>
      </c>
      <c r="C7297" t="s">
        <v>1766</v>
      </c>
      <c r="D7297" t="s">
        <v>152</v>
      </c>
      <c r="E7297" t="s">
        <v>254</v>
      </c>
      <c r="F7297" t="s">
        <v>2</v>
      </c>
      <c r="G7297" t="s">
        <v>48921</v>
      </c>
      <c r="H7297" t="s">
        <v>21019</v>
      </c>
      <c r="I7297" t="s">
        <v>48898</v>
      </c>
      <c r="J7297" t="s">
        <v>20879</v>
      </c>
      <c r="K7297" t="s">
        <v>1340</v>
      </c>
      <c r="L7297" t="s">
        <v>11448</v>
      </c>
      <c r="M7297" t="s">
        <v>18865</v>
      </c>
    </row>
    <row r="7298" spans="1:13">
      <c r="A7298" t="s">
        <v>909</v>
      </c>
      <c r="B7298" t="s">
        <v>909</v>
      </c>
      <c r="C7298" t="s">
        <v>1766</v>
      </c>
      <c r="D7298" t="s">
        <v>152</v>
      </c>
      <c r="E7298" t="s">
        <v>254</v>
      </c>
      <c r="F7298" t="s">
        <v>4</v>
      </c>
      <c r="G7298" t="s">
        <v>48922</v>
      </c>
      <c r="H7298" t="s">
        <v>20938</v>
      </c>
      <c r="I7298" t="s">
        <v>26811</v>
      </c>
      <c r="J7298" t="s">
        <v>20705</v>
      </c>
      <c r="K7298" t="s">
        <v>5558</v>
      </c>
      <c r="L7298" t="s">
        <v>11059</v>
      </c>
      <c r="M7298" t="s">
        <v>16849</v>
      </c>
    </row>
    <row r="7299" spans="1:13">
      <c r="A7299" t="s">
        <v>909</v>
      </c>
      <c r="B7299" t="s">
        <v>909</v>
      </c>
      <c r="C7299" t="s">
        <v>1766</v>
      </c>
      <c r="D7299" t="s">
        <v>152</v>
      </c>
      <c r="E7299" t="s">
        <v>254</v>
      </c>
      <c r="F7299" t="s">
        <v>11</v>
      </c>
      <c r="G7299" t="s">
        <v>48923</v>
      </c>
      <c r="H7299" t="s">
        <v>20803</v>
      </c>
      <c r="I7299" t="s">
        <v>26793</v>
      </c>
      <c r="J7299" t="s">
        <v>21472</v>
      </c>
      <c r="K7299" t="s">
        <v>372</v>
      </c>
      <c r="L7299" t="s">
        <v>1054</v>
      </c>
      <c r="M7299" t="s">
        <v>15241</v>
      </c>
    </row>
    <row r="7300" spans="1:13">
      <c r="A7300" t="s">
        <v>909</v>
      </c>
      <c r="B7300" t="s">
        <v>909</v>
      </c>
      <c r="C7300" t="s">
        <v>1766</v>
      </c>
      <c r="D7300" t="s">
        <v>152</v>
      </c>
      <c r="E7300" t="s">
        <v>254</v>
      </c>
      <c r="F7300" t="s">
        <v>20</v>
      </c>
      <c r="G7300" t="s">
        <v>48924</v>
      </c>
      <c r="H7300" t="s">
        <v>20745</v>
      </c>
      <c r="I7300" t="s">
        <v>26820</v>
      </c>
      <c r="J7300" t="s">
        <v>20684</v>
      </c>
      <c r="K7300" t="s">
        <v>10880</v>
      </c>
      <c r="L7300" t="s">
        <v>1909</v>
      </c>
      <c r="M7300" t="s">
        <v>26069</v>
      </c>
    </row>
    <row r="7301" spans="1:13">
      <c r="A7301" t="s">
        <v>909</v>
      </c>
      <c r="B7301" t="s">
        <v>909</v>
      </c>
      <c r="C7301" t="s">
        <v>1766</v>
      </c>
      <c r="D7301" t="s">
        <v>152</v>
      </c>
      <c r="E7301" t="s">
        <v>197</v>
      </c>
      <c r="F7301" t="s">
        <v>3</v>
      </c>
      <c r="G7301" t="s">
        <v>48925</v>
      </c>
      <c r="H7301" t="s">
        <v>20950</v>
      </c>
      <c r="I7301" t="s">
        <v>26899</v>
      </c>
      <c r="J7301" t="s">
        <v>20932</v>
      </c>
      <c r="K7301" t="s">
        <v>15661</v>
      </c>
      <c r="L7301" t="s">
        <v>2474</v>
      </c>
      <c r="M7301" t="s">
        <v>16622</v>
      </c>
    </row>
    <row r="7302" spans="1:13">
      <c r="A7302" t="s">
        <v>909</v>
      </c>
      <c r="B7302" t="s">
        <v>909</v>
      </c>
      <c r="C7302" t="s">
        <v>1766</v>
      </c>
      <c r="D7302" t="s">
        <v>152</v>
      </c>
      <c r="E7302" t="s">
        <v>197</v>
      </c>
      <c r="F7302" t="s">
        <v>10</v>
      </c>
      <c r="G7302" t="s">
        <v>48926</v>
      </c>
      <c r="H7302" t="s">
        <v>21085</v>
      </c>
      <c r="I7302" t="s">
        <v>26979</v>
      </c>
      <c r="J7302" t="s">
        <v>20950</v>
      </c>
      <c r="K7302" t="s">
        <v>48899</v>
      </c>
      <c r="L7302" t="s">
        <v>48927</v>
      </c>
      <c r="M7302" t="s">
        <v>30258</v>
      </c>
    </row>
    <row r="7303" spans="1:13">
      <c r="A7303" t="s">
        <v>909</v>
      </c>
      <c r="B7303" t="s">
        <v>909</v>
      </c>
      <c r="C7303" t="s">
        <v>1766</v>
      </c>
      <c r="D7303" t="s">
        <v>152</v>
      </c>
      <c r="E7303" t="s">
        <v>197</v>
      </c>
      <c r="F7303" t="s">
        <v>2</v>
      </c>
      <c r="G7303" t="s">
        <v>48928</v>
      </c>
      <c r="H7303" t="s">
        <v>20967</v>
      </c>
      <c r="I7303" t="s">
        <v>48877</v>
      </c>
      <c r="J7303" t="s">
        <v>20784</v>
      </c>
      <c r="K7303" t="s">
        <v>48911</v>
      </c>
      <c r="L7303" t="s">
        <v>927</v>
      </c>
      <c r="M7303" t="s">
        <v>48929</v>
      </c>
    </row>
    <row r="7304" spans="1:13">
      <c r="A7304" t="s">
        <v>909</v>
      </c>
      <c r="B7304" t="s">
        <v>909</v>
      </c>
      <c r="C7304" t="s">
        <v>1766</v>
      </c>
      <c r="D7304" t="s">
        <v>152</v>
      </c>
      <c r="E7304" t="s">
        <v>197</v>
      </c>
      <c r="F7304" t="s">
        <v>4</v>
      </c>
      <c r="G7304" t="s">
        <v>48930</v>
      </c>
      <c r="H7304" t="s">
        <v>20803</v>
      </c>
      <c r="I7304" t="s">
        <v>26793</v>
      </c>
      <c r="J7304" t="s">
        <v>20725</v>
      </c>
      <c r="K7304" t="s">
        <v>48696</v>
      </c>
      <c r="L7304" t="s">
        <v>48931</v>
      </c>
      <c r="M7304" t="s">
        <v>12037</v>
      </c>
    </row>
    <row r="7305" spans="1:13">
      <c r="A7305" t="s">
        <v>909</v>
      </c>
      <c r="B7305" t="s">
        <v>909</v>
      </c>
      <c r="C7305" t="s">
        <v>1766</v>
      </c>
      <c r="D7305" t="s">
        <v>152</v>
      </c>
      <c r="E7305" t="s">
        <v>197</v>
      </c>
      <c r="F7305" t="s">
        <v>11</v>
      </c>
      <c r="G7305" t="s">
        <v>48932</v>
      </c>
      <c r="H7305" t="s">
        <v>20803</v>
      </c>
      <c r="I7305" t="s">
        <v>26793</v>
      </c>
      <c r="J7305" t="s">
        <v>20663</v>
      </c>
      <c r="K7305" t="s">
        <v>48880</v>
      </c>
      <c r="L7305" t="s">
        <v>1054</v>
      </c>
      <c r="M7305" t="s">
        <v>12037</v>
      </c>
    </row>
    <row r="7306" spans="1:13">
      <c r="A7306" t="s">
        <v>909</v>
      </c>
      <c r="B7306" t="s">
        <v>909</v>
      </c>
      <c r="C7306" t="s">
        <v>1766</v>
      </c>
      <c r="D7306" t="s">
        <v>152</v>
      </c>
      <c r="E7306" t="s">
        <v>197</v>
      </c>
      <c r="F7306" t="s">
        <v>20</v>
      </c>
      <c r="G7306" t="s">
        <v>48933</v>
      </c>
      <c r="H7306" t="s">
        <v>20725</v>
      </c>
      <c r="I7306" t="s">
        <v>27077</v>
      </c>
      <c r="J7306" t="s">
        <v>21472</v>
      </c>
      <c r="K7306" t="s">
        <v>372</v>
      </c>
      <c r="L7306" t="s">
        <v>2474</v>
      </c>
      <c r="M7306" t="s">
        <v>13977</v>
      </c>
    </row>
    <row r="7307" spans="1:13">
      <c r="A7307" t="s">
        <v>909</v>
      </c>
      <c r="B7307" t="s">
        <v>909</v>
      </c>
      <c r="C7307" t="s">
        <v>1766</v>
      </c>
      <c r="D7307" t="s">
        <v>152</v>
      </c>
      <c r="E7307" t="s">
        <v>269</v>
      </c>
      <c r="F7307" t="s">
        <v>3</v>
      </c>
      <c r="G7307" t="s">
        <v>48934</v>
      </c>
      <c r="H7307" t="s">
        <v>21061</v>
      </c>
      <c r="I7307" t="s">
        <v>27094</v>
      </c>
      <c r="J7307" t="s">
        <v>20897</v>
      </c>
      <c r="K7307" t="s">
        <v>48862</v>
      </c>
      <c r="L7307" t="s">
        <v>48883</v>
      </c>
      <c r="M7307" t="s">
        <v>29194</v>
      </c>
    </row>
    <row r="7308" spans="1:13">
      <c r="A7308" t="s">
        <v>909</v>
      </c>
      <c r="B7308" t="s">
        <v>909</v>
      </c>
      <c r="C7308" t="s">
        <v>1766</v>
      </c>
      <c r="D7308" t="s">
        <v>152</v>
      </c>
      <c r="E7308" t="s">
        <v>269</v>
      </c>
      <c r="F7308" t="s">
        <v>10</v>
      </c>
      <c r="G7308" t="s">
        <v>48935</v>
      </c>
      <c r="H7308" t="s">
        <v>21020</v>
      </c>
      <c r="I7308" t="s">
        <v>48936</v>
      </c>
      <c r="J7308" t="s">
        <v>20932</v>
      </c>
      <c r="K7308" t="s">
        <v>15661</v>
      </c>
      <c r="L7308" t="s">
        <v>48937</v>
      </c>
      <c r="M7308" t="s">
        <v>32029</v>
      </c>
    </row>
    <row r="7309" spans="1:13">
      <c r="A7309" t="s">
        <v>909</v>
      </c>
      <c r="B7309" t="s">
        <v>909</v>
      </c>
      <c r="C7309" t="s">
        <v>1766</v>
      </c>
      <c r="D7309" t="s">
        <v>152</v>
      </c>
      <c r="E7309" t="s">
        <v>269</v>
      </c>
      <c r="F7309" t="s">
        <v>2</v>
      </c>
      <c r="G7309" t="s">
        <v>48938</v>
      </c>
      <c r="H7309" t="s">
        <v>20745</v>
      </c>
      <c r="I7309" t="s">
        <v>26820</v>
      </c>
      <c r="J7309" t="s">
        <v>20684</v>
      </c>
      <c r="K7309" t="s">
        <v>10880</v>
      </c>
      <c r="L7309" t="s">
        <v>48939</v>
      </c>
      <c r="M7309" t="s">
        <v>14238</v>
      </c>
    </row>
    <row r="7310" spans="1:13">
      <c r="A7310" t="s">
        <v>909</v>
      </c>
      <c r="B7310" t="s">
        <v>909</v>
      </c>
      <c r="C7310" t="s">
        <v>1766</v>
      </c>
      <c r="D7310" t="s">
        <v>152</v>
      </c>
      <c r="E7310" t="s">
        <v>269</v>
      </c>
      <c r="F7310" t="s">
        <v>4</v>
      </c>
      <c r="G7310" t="s">
        <v>48940</v>
      </c>
      <c r="H7310" t="s">
        <v>20784</v>
      </c>
      <c r="I7310" t="s">
        <v>38538</v>
      </c>
      <c r="J7310" t="s">
        <v>21472</v>
      </c>
      <c r="K7310" t="s">
        <v>372</v>
      </c>
      <c r="L7310" t="s">
        <v>1355</v>
      </c>
      <c r="M7310" t="s">
        <v>25764</v>
      </c>
    </row>
    <row r="7311" spans="1:13">
      <c r="A7311" t="s">
        <v>909</v>
      </c>
      <c r="B7311" t="s">
        <v>909</v>
      </c>
      <c r="C7311" t="s">
        <v>1766</v>
      </c>
      <c r="D7311" t="s">
        <v>152</v>
      </c>
      <c r="E7311" t="s">
        <v>269</v>
      </c>
      <c r="F7311" t="s">
        <v>11</v>
      </c>
      <c r="G7311" t="s">
        <v>48941</v>
      </c>
      <c r="H7311" t="s">
        <v>20725</v>
      </c>
      <c r="I7311" t="s">
        <v>27077</v>
      </c>
      <c r="J7311" t="s">
        <v>21472</v>
      </c>
      <c r="K7311" t="s">
        <v>372</v>
      </c>
      <c r="L7311" t="s">
        <v>4674</v>
      </c>
      <c r="M7311" t="s">
        <v>25516</v>
      </c>
    </row>
    <row r="7312" spans="1:13">
      <c r="A7312" t="s">
        <v>909</v>
      </c>
      <c r="B7312" t="s">
        <v>909</v>
      </c>
      <c r="C7312" t="s">
        <v>1766</v>
      </c>
      <c r="D7312" t="s">
        <v>152</v>
      </c>
      <c r="E7312" t="s">
        <v>269</v>
      </c>
      <c r="F7312" t="s">
        <v>20</v>
      </c>
      <c r="G7312" t="s">
        <v>48942</v>
      </c>
      <c r="H7312" t="s">
        <v>20663</v>
      </c>
      <c r="I7312" t="s">
        <v>38493</v>
      </c>
      <c r="J7312" t="s">
        <v>20663</v>
      </c>
      <c r="K7312" t="s">
        <v>48880</v>
      </c>
      <c r="L7312" t="s">
        <v>11457</v>
      </c>
      <c r="M7312" t="s">
        <v>11109</v>
      </c>
    </row>
    <row r="7313" spans="1:13">
      <c r="A7313" t="s">
        <v>909</v>
      </c>
      <c r="B7313" t="s">
        <v>909</v>
      </c>
      <c r="C7313" t="s">
        <v>1766</v>
      </c>
      <c r="D7313" t="s">
        <v>153</v>
      </c>
      <c r="E7313" t="s">
        <v>277</v>
      </c>
      <c r="F7313" t="s">
        <v>3</v>
      </c>
      <c r="G7313" t="s">
        <v>48943</v>
      </c>
      <c r="H7313" t="s">
        <v>20745</v>
      </c>
      <c r="I7313" t="s">
        <v>26820</v>
      </c>
      <c r="J7313" t="s">
        <v>20684</v>
      </c>
      <c r="K7313" t="s">
        <v>10880</v>
      </c>
      <c r="L7313" t="s">
        <v>21847</v>
      </c>
      <c r="M7313" t="s">
        <v>1000</v>
      </c>
    </row>
    <row r="7314" spans="1:13">
      <c r="A7314" t="s">
        <v>909</v>
      </c>
      <c r="B7314" t="s">
        <v>909</v>
      </c>
      <c r="C7314" t="s">
        <v>1766</v>
      </c>
      <c r="D7314" t="s">
        <v>153</v>
      </c>
      <c r="E7314" t="s">
        <v>277</v>
      </c>
      <c r="F7314" t="s">
        <v>10</v>
      </c>
      <c r="G7314" t="s">
        <v>48944</v>
      </c>
      <c r="H7314" t="s">
        <v>21113</v>
      </c>
      <c r="I7314" t="s">
        <v>48945</v>
      </c>
      <c r="J7314" t="s">
        <v>20915</v>
      </c>
      <c r="K7314" t="s">
        <v>48946</v>
      </c>
      <c r="L7314" t="s">
        <v>48947</v>
      </c>
      <c r="M7314" t="s">
        <v>38620</v>
      </c>
    </row>
    <row r="7315" spans="1:13">
      <c r="A7315" t="s">
        <v>909</v>
      </c>
      <c r="B7315" t="s">
        <v>909</v>
      </c>
      <c r="C7315" t="s">
        <v>1766</v>
      </c>
      <c r="D7315" t="s">
        <v>153</v>
      </c>
      <c r="E7315" t="s">
        <v>277</v>
      </c>
      <c r="F7315" t="s">
        <v>2</v>
      </c>
      <c r="G7315" t="s">
        <v>48948</v>
      </c>
      <c r="H7315" t="s">
        <v>20932</v>
      </c>
      <c r="I7315" t="s">
        <v>48913</v>
      </c>
      <c r="J7315" t="s">
        <v>20745</v>
      </c>
      <c r="K7315" t="s">
        <v>48866</v>
      </c>
      <c r="L7315" t="s">
        <v>7155</v>
      </c>
      <c r="M7315" t="s">
        <v>36488</v>
      </c>
    </row>
    <row r="7316" spans="1:13">
      <c r="A7316" t="s">
        <v>909</v>
      </c>
      <c r="B7316" t="s">
        <v>909</v>
      </c>
      <c r="C7316" t="s">
        <v>1766</v>
      </c>
      <c r="D7316" t="s">
        <v>153</v>
      </c>
      <c r="E7316" t="s">
        <v>277</v>
      </c>
      <c r="F7316" t="s">
        <v>4</v>
      </c>
      <c r="G7316" t="s">
        <v>48949</v>
      </c>
      <c r="H7316" t="s">
        <v>20937</v>
      </c>
      <c r="I7316" t="s">
        <v>48950</v>
      </c>
      <c r="J7316" t="s">
        <v>20764</v>
      </c>
      <c r="K7316" t="s">
        <v>46577</v>
      </c>
      <c r="L7316" t="s">
        <v>48951</v>
      </c>
      <c r="M7316" t="s">
        <v>36251</v>
      </c>
    </row>
    <row r="7317" spans="1:13">
      <c r="A7317" t="s">
        <v>909</v>
      </c>
      <c r="B7317" t="s">
        <v>909</v>
      </c>
      <c r="C7317" t="s">
        <v>1766</v>
      </c>
      <c r="D7317" t="s">
        <v>153</v>
      </c>
      <c r="E7317" t="s">
        <v>277</v>
      </c>
      <c r="F7317" t="s">
        <v>11</v>
      </c>
      <c r="G7317" t="s">
        <v>48952</v>
      </c>
      <c r="H7317" t="s">
        <v>20967</v>
      </c>
      <c r="I7317" t="s">
        <v>48877</v>
      </c>
      <c r="J7317" t="s">
        <v>20663</v>
      </c>
      <c r="K7317" t="s">
        <v>48880</v>
      </c>
      <c r="L7317" t="s">
        <v>21037</v>
      </c>
      <c r="M7317" t="s">
        <v>38947</v>
      </c>
    </row>
    <row r="7318" spans="1:13">
      <c r="A7318" t="s">
        <v>909</v>
      </c>
      <c r="B7318" t="s">
        <v>909</v>
      </c>
      <c r="C7318" t="s">
        <v>1766</v>
      </c>
      <c r="D7318" t="s">
        <v>153</v>
      </c>
      <c r="E7318" t="s">
        <v>277</v>
      </c>
      <c r="F7318" t="s">
        <v>20</v>
      </c>
      <c r="G7318" t="s">
        <v>48953</v>
      </c>
      <c r="H7318" t="s">
        <v>20784</v>
      </c>
      <c r="I7318" t="s">
        <v>38538</v>
      </c>
      <c r="J7318" t="s">
        <v>20663</v>
      </c>
      <c r="K7318" t="s">
        <v>48880</v>
      </c>
      <c r="L7318" t="s">
        <v>5511</v>
      </c>
      <c r="M7318" t="s">
        <v>999</v>
      </c>
    </row>
    <row r="7319" spans="1:13">
      <c r="A7319" t="s">
        <v>909</v>
      </c>
      <c r="B7319" t="s">
        <v>909</v>
      </c>
      <c r="C7319" t="s">
        <v>1766</v>
      </c>
      <c r="D7319" t="s">
        <v>153</v>
      </c>
      <c r="E7319" t="s">
        <v>188</v>
      </c>
      <c r="F7319" t="s">
        <v>3</v>
      </c>
      <c r="G7319" t="s">
        <v>48954</v>
      </c>
      <c r="H7319" t="s">
        <v>20897</v>
      </c>
      <c r="I7319" t="s">
        <v>48892</v>
      </c>
      <c r="J7319" t="s">
        <v>20822</v>
      </c>
      <c r="K7319" t="s">
        <v>8700</v>
      </c>
      <c r="L7319" t="s">
        <v>48955</v>
      </c>
      <c r="M7319" t="s">
        <v>48956</v>
      </c>
    </row>
    <row r="7320" spans="1:13">
      <c r="A7320" t="s">
        <v>909</v>
      </c>
      <c r="B7320" t="s">
        <v>909</v>
      </c>
      <c r="C7320" t="s">
        <v>1766</v>
      </c>
      <c r="D7320" t="s">
        <v>153</v>
      </c>
      <c r="E7320" t="s">
        <v>188</v>
      </c>
      <c r="F7320" t="s">
        <v>10</v>
      </c>
      <c r="G7320" t="s">
        <v>48957</v>
      </c>
      <c r="H7320" t="s">
        <v>21061</v>
      </c>
      <c r="I7320" t="s">
        <v>27094</v>
      </c>
      <c r="J7320" t="s">
        <v>20932</v>
      </c>
      <c r="K7320" t="s">
        <v>15661</v>
      </c>
      <c r="L7320" t="s">
        <v>48863</v>
      </c>
      <c r="M7320" t="s">
        <v>30252</v>
      </c>
    </row>
    <row r="7321" spans="1:13">
      <c r="A7321" t="s">
        <v>909</v>
      </c>
      <c r="B7321" t="s">
        <v>909</v>
      </c>
      <c r="C7321" t="s">
        <v>1766</v>
      </c>
      <c r="D7321" t="s">
        <v>153</v>
      </c>
      <c r="E7321" t="s">
        <v>188</v>
      </c>
      <c r="F7321" t="s">
        <v>2</v>
      </c>
      <c r="G7321" t="s">
        <v>48958</v>
      </c>
      <c r="H7321" t="s">
        <v>20938</v>
      </c>
      <c r="I7321" t="s">
        <v>26811</v>
      </c>
      <c r="J7321" t="s">
        <v>20784</v>
      </c>
      <c r="K7321" t="s">
        <v>48911</v>
      </c>
      <c r="L7321" t="s">
        <v>48959</v>
      </c>
      <c r="M7321" t="s">
        <v>48960</v>
      </c>
    </row>
    <row r="7322" spans="1:13">
      <c r="A7322" t="s">
        <v>909</v>
      </c>
      <c r="B7322" t="s">
        <v>909</v>
      </c>
      <c r="C7322" t="s">
        <v>1766</v>
      </c>
      <c r="D7322" t="s">
        <v>153</v>
      </c>
      <c r="E7322" t="s">
        <v>188</v>
      </c>
      <c r="F7322" t="s">
        <v>4</v>
      </c>
      <c r="G7322" t="s">
        <v>48961</v>
      </c>
      <c r="H7322" t="s">
        <v>20879</v>
      </c>
      <c r="I7322" t="s">
        <v>27013</v>
      </c>
      <c r="J7322" t="s">
        <v>20684</v>
      </c>
      <c r="K7322" t="s">
        <v>10880</v>
      </c>
      <c r="L7322" t="s">
        <v>48962</v>
      </c>
      <c r="M7322" t="s">
        <v>27415</v>
      </c>
    </row>
    <row r="7323" spans="1:13">
      <c r="A7323" t="s">
        <v>909</v>
      </c>
      <c r="B7323" t="s">
        <v>909</v>
      </c>
      <c r="C7323" t="s">
        <v>1766</v>
      </c>
      <c r="D7323" t="s">
        <v>153</v>
      </c>
      <c r="E7323" t="s">
        <v>188</v>
      </c>
      <c r="F7323" t="s">
        <v>11</v>
      </c>
      <c r="G7323" t="s">
        <v>48963</v>
      </c>
      <c r="H7323" t="s">
        <v>20841</v>
      </c>
      <c r="I7323" t="s">
        <v>26686</v>
      </c>
      <c r="J7323" t="s">
        <v>20705</v>
      </c>
      <c r="K7323" t="s">
        <v>5558</v>
      </c>
      <c r="L7323" t="s">
        <v>791</v>
      </c>
      <c r="M7323" t="s">
        <v>17084</v>
      </c>
    </row>
    <row r="7324" spans="1:13">
      <c r="A7324" t="s">
        <v>909</v>
      </c>
      <c r="B7324" t="s">
        <v>909</v>
      </c>
      <c r="C7324" t="s">
        <v>1766</v>
      </c>
      <c r="D7324" t="s">
        <v>153</v>
      </c>
      <c r="E7324" t="s">
        <v>188</v>
      </c>
      <c r="F7324" t="s">
        <v>20</v>
      </c>
      <c r="G7324" t="s">
        <v>48964</v>
      </c>
      <c r="H7324" t="s">
        <v>20803</v>
      </c>
      <c r="I7324" t="s">
        <v>26793</v>
      </c>
      <c r="J7324" t="s">
        <v>20663</v>
      </c>
      <c r="K7324" t="s">
        <v>48880</v>
      </c>
      <c r="L7324" t="s">
        <v>5512</v>
      </c>
      <c r="M7324" t="s">
        <v>45753</v>
      </c>
    </row>
    <row r="7325" spans="1:13">
      <c r="A7325" t="s">
        <v>909</v>
      </c>
      <c r="B7325" t="s">
        <v>909</v>
      </c>
      <c r="C7325" t="s">
        <v>1766</v>
      </c>
      <c r="D7325" t="s">
        <v>153</v>
      </c>
      <c r="E7325" t="s">
        <v>292</v>
      </c>
      <c r="F7325" t="s">
        <v>3</v>
      </c>
      <c r="G7325" t="s">
        <v>48965</v>
      </c>
      <c r="H7325" t="s">
        <v>21061</v>
      </c>
      <c r="I7325" t="s">
        <v>27094</v>
      </c>
      <c r="J7325" t="s">
        <v>20967</v>
      </c>
      <c r="K7325" t="s">
        <v>14877</v>
      </c>
      <c r="L7325" t="s">
        <v>48883</v>
      </c>
      <c r="M7325" t="s">
        <v>48966</v>
      </c>
    </row>
    <row r="7326" spans="1:13">
      <c r="A7326" t="s">
        <v>909</v>
      </c>
      <c r="B7326" t="s">
        <v>909</v>
      </c>
      <c r="C7326" t="s">
        <v>1766</v>
      </c>
      <c r="D7326" t="s">
        <v>153</v>
      </c>
      <c r="E7326" t="s">
        <v>292</v>
      </c>
      <c r="F7326" t="s">
        <v>10</v>
      </c>
      <c r="G7326" t="s">
        <v>48967</v>
      </c>
      <c r="H7326" t="s">
        <v>20829</v>
      </c>
      <c r="I7326" t="s">
        <v>48968</v>
      </c>
      <c r="J7326" t="s">
        <v>20937</v>
      </c>
      <c r="K7326" t="s">
        <v>17084</v>
      </c>
      <c r="L7326" t="s">
        <v>48969</v>
      </c>
      <c r="M7326" t="s">
        <v>48970</v>
      </c>
    </row>
    <row r="7327" spans="1:13">
      <c r="A7327" t="s">
        <v>909</v>
      </c>
      <c r="B7327" t="s">
        <v>909</v>
      </c>
      <c r="C7327" t="s">
        <v>1766</v>
      </c>
      <c r="D7327" t="s">
        <v>153</v>
      </c>
      <c r="E7327" t="s">
        <v>292</v>
      </c>
      <c r="F7327" t="s">
        <v>2</v>
      </c>
      <c r="G7327" t="s">
        <v>48971</v>
      </c>
      <c r="H7327" t="s">
        <v>21031</v>
      </c>
      <c r="I7327" t="s">
        <v>48875</v>
      </c>
      <c r="J7327" t="s">
        <v>20860</v>
      </c>
      <c r="K7327" t="s">
        <v>48871</v>
      </c>
      <c r="L7327" t="s">
        <v>2172</v>
      </c>
      <c r="M7327" t="s">
        <v>29237</v>
      </c>
    </row>
    <row r="7328" spans="1:13">
      <c r="A7328" t="s">
        <v>909</v>
      </c>
      <c r="B7328" t="s">
        <v>909</v>
      </c>
      <c r="C7328" t="s">
        <v>1766</v>
      </c>
      <c r="D7328" t="s">
        <v>153</v>
      </c>
      <c r="E7328" t="s">
        <v>292</v>
      </c>
      <c r="F7328" t="s">
        <v>4</v>
      </c>
      <c r="G7328" t="s">
        <v>48972</v>
      </c>
      <c r="H7328" t="s">
        <v>20879</v>
      </c>
      <c r="I7328" t="s">
        <v>27013</v>
      </c>
      <c r="J7328" t="s">
        <v>20705</v>
      </c>
      <c r="K7328" t="s">
        <v>5558</v>
      </c>
      <c r="L7328" t="s">
        <v>48962</v>
      </c>
      <c r="M7328" t="s">
        <v>10910</v>
      </c>
    </row>
    <row r="7329" spans="1:13">
      <c r="A7329" t="s">
        <v>909</v>
      </c>
      <c r="B7329" t="s">
        <v>909</v>
      </c>
      <c r="C7329" t="s">
        <v>1766</v>
      </c>
      <c r="D7329" t="s">
        <v>153</v>
      </c>
      <c r="E7329" t="s">
        <v>292</v>
      </c>
      <c r="F7329" t="s">
        <v>11</v>
      </c>
      <c r="G7329" t="s">
        <v>48973</v>
      </c>
      <c r="H7329" t="s">
        <v>20764</v>
      </c>
      <c r="I7329" t="s">
        <v>48895</v>
      </c>
      <c r="J7329" t="s">
        <v>21472</v>
      </c>
      <c r="K7329" t="s">
        <v>372</v>
      </c>
      <c r="L7329" t="s">
        <v>4088</v>
      </c>
      <c r="M7329" t="s">
        <v>12840</v>
      </c>
    </row>
    <row r="7330" spans="1:13">
      <c r="A7330" t="s">
        <v>909</v>
      </c>
      <c r="B7330" t="s">
        <v>909</v>
      </c>
      <c r="C7330" t="s">
        <v>1766</v>
      </c>
      <c r="D7330" t="s">
        <v>153</v>
      </c>
      <c r="E7330" t="s">
        <v>292</v>
      </c>
      <c r="F7330" t="s">
        <v>20</v>
      </c>
      <c r="G7330" t="s">
        <v>48974</v>
      </c>
      <c r="H7330" t="s">
        <v>20663</v>
      </c>
      <c r="I7330" t="s">
        <v>38493</v>
      </c>
      <c r="J7330" t="s">
        <v>21472</v>
      </c>
      <c r="K7330" t="s">
        <v>372</v>
      </c>
      <c r="L7330" t="s">
        <v>11457</v>
      </c>
      <c r="M7330" t="s">
        <v>12849</v>
      </c>
    </row>
    <row r="7331" spans="1:13">
      <c r="A7331" t="s">
        <v>909</v>
      </c>
      <c r="B7331" t="s">
        <v>909</v>
      </c>
      <c r="C7331" t="s">
        <v>1766</v>
      </c>
      <c r="D7331" t="s">
        <v>153</v>
      </c>
      <c r="E7331" t="s">
        <v>300</v>
      </c>
      <c r="F7331" t="s">
        <v>3</v>
      </c>
      <c r="G7331" t="s">
        <v>48975</v>
      </c>
      <c r="H7331" t="s">
        <v>21113</v>
      </c>
      <c r="I7331" t="s">
        <v>48945</v>
      </c>
      <c r="J7331" t="s">
        <v>20937</v>
      </c>
      <c r="K7331" t="s">
        <v>17084</v>
      </c>
      <c r="L7331" t="s">
        <v>48976</v>
      </c>
      <c r="M7331" t="s">
        <v>29129</v>
      </c>
    </row>
    <row r="7332" spans="1:13">
      <c r="A7332" t="s">
        <v>909</v>
      </c>
      <c r="B7332" t="s">
        <v>909</v>
      </c>
      <c r="C7332" t="s">
        <v>1766</v>
      </c>
      <c r="D7332" t="s">
        <v>153</v>
      </c>
      <c r="E7332" t="s">
        <v>300</v>
      </c>
      <c r="F7332" t="s">
        <v>10</v>
      </c>
      <c r="G7332" t="s">
        <v>48977</v>
      </c>
      <c r="H7332" t="s">
        <v>21097</v>
      </c>
      <c r="I7332" t="s">
        <v>40459</v>
      </c>
      <c r="J7332" t="s">
        <v>20915</v>
      </c>
      <c r="K7332" t="s">
        <v>48946</v>
      </c>
      <c r="L7332" t="s">
        <v>48978</v>
      </c>
      <c r="M7332" t="s">
        <v>25113</v>
      </c>
    </row>
    <row r="7333" spans="1:13">
      <c r="A7333" t="s">
        <v>909</v>
      </c>
      <c r="B7333" t="s">
        <v>909</v>
      </c>
      <c r="C7333" t="s">
        <v>1766</v>
      </c>
      <c r="D7333" t="s">
        <v>153</v>
      </c>
      <c r="E7333" t="s">
        <v>300</v>
      </c>
      <c r="F7333" t="s">
        <v>2</v>
      </c>
      <c r="G7333" t="s">
        <v>48979</v>
      </c>
      <c r="H7333" t="s">
        <v>20803</v>
      </c>
      <c r="I7333" t="s">
        <v>26793</v>
      </c>
      <c r="J7333" t="s">
        <v>20745</v>
      </c>
      <c r="K7333" t="s">
        <v>48866</v>
      </c>
      <c r="L7333" t="s">
        <v>48980</v>
      </c>
      <c r="M7333" t="s">
        <v>14877</v>
      </c>
    </row>
    <row r="7334" spans="1:13">
      <c r="A7334" t="s">
        <v>909</v>
      </c>
      <c r="B7334" t="s">
        <v>909</v>
      </c>
      <c r="C7334" t="s">
        <v>1766</v>
      </c>
      <c r="D7334" t="s">
        <v>153</v>
      </c>
      <c r="E7334" t="s">
        <v>300</v>
      </c>
      <c r="F7334" t="s">
        <v>4</v>
      </c>
      <c r="G7334" t="s">
        <v>48981</v>
      </c>
      <c r="H7334" t="s">
        <v>20784</v>
      </c>
      <c r="I7334" t="s">
        <v>38538</v>
      </c>
      <c r="J7334" t="s">
        <v>21472</v>
      </c>
      <c r="K7334" t="s">
        <v>372</v>
      </c>
      <c r="L7334" t="s">
        <v>1355</v>
      </c>
      <c r="M7334" t="s">
        <v>26510</v>
      </c>
    </row>
    <row r="7335" spans="1:13">
      <c r="A7335" t="s">
        <v>909</v>
      </c>
      <c r="B7335" t="s">
        <v>909</v>
      </c>
      <c r="C7335" t="s">
        <v>1766</v>
      </c>
      <c r="D7335" t="s">
        <v>153</v>
      </c>
      <c r="E7335" t="s">
        <v>300</v>
      </c>
      <c r="F7335" t="s">
        <v>11</v>
      </c>
      <c r="G7335" t="s">
        <v>48982</v>
      </c>
      <c r="H7335" t="s">
        <v>20705</v>
      </c>
      <c r="I7335" t="s">
        <v>26769</v>
      </c>
      <c r="J7335" t="s">
        <v>21472</v>
      </c>
      <c r="K7335" t="s">
        <v>372</v>
      </c>
      <c r="L7335" t="s">
        <v>3130</v>
      </c>
      <c r="M7335" t="s">
        <v>9352</v>
      </c>
    </row>
    <row r="7336" spans="1:13">
      <c r="A7336" t="s">
        <v>909</v>
      </c>
      <c r="B7336" t="s">
        <v>909</v>
      </c>
      <c r="C7336" t="s">
        <v>1766</v>
      </c>
      <c r="D7336" t="s">
        <v>153</v>
      </c>
      <c r="E7336" t="s">
        <v>300</v>
      </c>
      <c r="F7336" t="s">
        <v>20</v>
      </c>
      <c r="G7336" t="s">
        <v>48983</v>
      </c>
      <c r="H7336" t="s">
        <v>20663</v>
      </c>
      <c r="I7336" t="s">
        <v>38493</v>
      </c>
      <c r="J7336" t="s">
        <v>20663</v>
      </c>
      <c r="K7336" t="s">
        <v>48880</v>
      </c>
      <c r="L7336" t="s">
        <v>11457</v>
      </c>
      <c r="M7336" t="s">
        <v>14302</v>
      </c>
    </row>
    <row r="7337" spans="1:13">
      <c r="A7337" t="s">
        <v>909</v>
      </c>
      <c r="B7337" t="s">
        <v>909</v>
      </c>
      <c r="C7337" t="s">
        <v>1766</v>
      </c>
      <c r="D7337" t="s">
        <v>154</v>
      </c>
      <c r="E7337" t="s">
        <v>277</v>
      </c>
      <c r="F7337" t="s">
        <v>3</v>
      </c>
      <c r="G7337" t="s">
        <v>48984</v>
      </c>
      <c r="H7337" t="s">
        <v>20684</v>
      </c>
      <c r="I7337" t="s">
        <v>26742</v>
      </c>
      <c r="J7337" t="s">
        <v>20684</v>
      </c>
      <c r="K7337" t="s">
        <v>10880</v>
      </c>
      <c r="L7337" t="s">
        <v>17112</v>
      </c>
      <c r="M7337" t="s">
        <v>12481</v>
      </c>
    </row>
    <row r="7338" spans="1:13">
      <c r="A7338" t="s">
        <v>909</v>
      </c>
      <c r="B7338" t="s">
        <v>909</v>
      </c>
      <c r="C7338" t="s">
        <v>1766</v>
      </c>
      <c r="D7338" t="s">
        <v>154</v>
      </c>
      <c r="E7338" t="s">
        <v>277</v>
      </c>
      <c r="F7338" t="s">
        <v>10</v>
      </c>
      <c r="G7338" t="s">
        <v>48985</v>
      </c>
      <c r="H7338" t="s">
        <v>21031</v>
      </c>
      <c r="I7338" t="s">
        <v>48875</v>
      </c>
      <c r="J7338" t="s">
        <v>20879</v>
      </c>
      <c r="K7338" t="s">
        <v>1340</v>
      </c>
      <c r="L7338" t="s">
        <v>48986</v>
      </c>
      <c r="M7338" t="s">
        <v>47243</v>
      </c>
    </row>
    <row r="7339" spans="1:13">
      <c r="A7339" t="s">
        <v>909</v>
      </c>
      <c r="B7339" t="s">
        <v>909</v>
      </c>
      <c r="C7339" t="s">
        <v>1766</v>
      </c>
      <c r="D7339" t="s">
        <v>154</v>
      </c>
      <c r="E7339" t="s">
        <v>277</v>
      </c>
      <c r="F7339" t="s">
        <v>2</v>
      </c>
      <c r="G7339" t="s">
        <v>48987</v>
      </c>
      <c r="H7339" t="s">
        <v>21031</v>
      </c>
      <c r="I7339" t="s">
        <v>48875</v>
      </c>
      <c r="J7339" t="s">
        <v>20860</v>
      </c>
      <c r="K7339" t="s">
        <v>48871</v>
      </c>
      <c r="L7339" t="s">
        <v>2172</v>
      </c>
      <c r="M7339" t="s">
        <v>47243</v>
      </c>
    </row>
    <row r="7340" spans="1:13">
      <c r="A7340" t="s">
        <v>909</v>
      </c>
      <c r="B7340" t="s">
        <v>909</v>
      </c>
      <c r="C7340" t="s">
        <v>1766</v>
      </c>
      <c r="D7340" t="s">
        <v>154</v>
      </c>
      <c r="E7340" t="s">
        <v>277</v>
      </c>
      <c r="F7340" t="s">
        <v>4</v>
      </c>
      <c r="G7340" t="s">
        <v>48988</v>
      </c>
      <c r="H7340" t="s">
        <v>20803</v>
      </c>
      <c r="I7340" t="s">
        <v>26793</v>
      </c>
      <c r="J7340" t="s">
        <v>20705</v>
      </c>
      <c r="K7340" t="s">
        <v>5558</v>
      </c>
      <c r="L7340" t="s">
        <v>48931</v>
      </c>
      <c r="M7340" t="s">
        <v>14877</v>
      </c>
    </row>
    <row r="7341" spans="1:13">
      <c r="A7341" t="s">
        <v>909</v>
      </c>
      <c r="B7341" t="s">
        <v>909</v>
      </c>
      <c r="C7341" t="s">
        <v>1766</v>
      </c>
      <c r="D7341" t="s">
        <v>154</v>
      </c>
      <c r="E7341" t="s">
        <v>277</v>
      </c>
      <c r="F7341" t="s">
        <v>11</v>
      </c>
      <c r="G7341" t="s">
        <v>48989</v>
      </c>
      <c r="H7341" t="s">
        <v>20915</v>
      </c>
      <c r="I7341" t="s">
        <v>10422</v>
      </c>
      <c r="J7341" t="s">
        <v>20705</v>
      </c>
      <c r="K7341" t="s">
        <v>5558</v>
      </c>
      <c r="L7341" t="s">
        <v>7483</v>
      </c>
      <c r="M7341" t="s">
        <v>25599</v>
      </c>
    </row>
    <row r="7342" spans="1:13">
      <c r="A7342" t="s">
        <v>909</v>
      </c>
      <c r="B7342" t="s">
        <v>909</v>
      </c>
      <c r="C7342" t="s">
        <v>1766</v>
      </c>
      <c r="D7342" t="s">
        <v>154</v>
      </c>
      <c r="E7342" t="s">
        <v>277</v>
      </c>
      <c r="F7342" t="s">
        <v>20</v>
      </c>
      <c r="G7342" t="s">
        <v>48990</v>
      </c>
      <c r="H7342" t="s">
        <v>20764</v>
      </c>
      <c r="I7342" t="s">
        <v>48895</v>
      </c>
      <c r="J7342" t="s">
        <v>21472</v>
      </c>
      <c r="K7342" t="s">
        <v>372</v>
      </c>
      <c r="L7342" t="s">
        <v>4495</v>
      </c>
      <c r="M7342" t="s">
        <v>10800</v>
      </c>
    </row>
    <row r="7343" spans="1:13">
      <c r="A7343" t="s">
        <v>909</v>
      </c>
      <c r="B7343" t="s">
        <v>909</v>
      </c>
      <c r="C7343" t="s">
        <v>1766</v>
      </c>
      <c r="D7343" t="s">
        <v>154</v>
      </c>
      <c r="E7343" t="s">
        <v>315</v>
      </c>
      <c r="F7343" t="s">
        <v>3</v>
      </c>
      <c r="G7343" t="s">
        <v>48991</v>
      </c>
      <c r="H7343" t="s">
        <v>20938</v>
      </c>
      <c r="I7343" t="s">
        <v>26811</v>
      </c>
      <c r="J7343" t="s">
        <v>20897</v>
      </c>
      <c r="K7343" t="s">
        <v>48862</v>
      </c>
      <c r="L7343" t="s">
        <v>48992</v>
      </c>
      <c r="M7343" t="s">
        <v>26608</v>
      </c>
    </row>
    <row r="7344" spans="1:13">
      <c r="A7344" t="s">
        <v>909</v>
      </c>
      <c r="B7344" t="s">
        <v>909</v>
      </c>
      <c r="C7344" t="s">
        <v>1766</v>
      </c>
      <c r="D7344" t="s">
        <v>154</v>
      </c>
      <c r="E7344" t="s">
        <v>315</v>
      </c>
      <c r="F7344" t="s">
        <v>10</v>
      </c>
      <c r="G7344" t="s">
        <v>48993</v>
      </c>
      <c r="H7344" t="s">
        <v>21020</v>
      </c>
      <c r="I7344" t="s">
        <v>48936</v>
      </c>
      <c r="J7344" t="s">
        <v>20967</v>
      </c>
      <c r="K7344" t="s">
        <v>14877</v>
      </c>
      <c r="L7344" t="s">
        <v>48937</v>
      </c>
      <c r="M7344" t="s">
        <v>48994</v>
      </c>
    </row>
    <row r="7345" spans="1:13">
      <c r="A7345" t="s">
        <v>909</v>
      </c>
      <c r="B7345" t="s">
        <v>909</v>
      </c>
      <c r="C7345" t="s">
        <v>1766</v>
      </c>
      <c r="D7345" t="s">
        <v>154</v>
      </c>
      <c r="E7345" t="s">
        <v>315</v>
      </c>
      <c r="F7345" t="s">
        <v>2</v>
      </c>
      <c r="G7345" t="s">
        <v>48995</v>
      </c>
      <c r="H7345" t="s">
        <v>21061</v>
      </c>
      <c r="I7345" t="s">
        <v>27094</v>
      </c>
      <c r="J7345" t="s">
        <v>20860</v>
      </c>
      <c r="K7345" t="s">
        <v>48871</v>
      </c>
      <c r="L7345" t="s">
        <v>48996</v>
      </c>
      <c r="M7345" t="s">
        <v>48997</v>
      </c>
    </row>
    <row r="7346" spans="1:13">
      <c r="A7346" t="s">
        <v>909</v>
      </c>
      <c r="B7346" t="s">
        <v>909</v>
      </c>
      <c r="C7346" t="s">
        <v>1766</v>
      </c>
      <c r="D7346" t="s">
        <v>154</v>
      </c>
      <c r="E7346" t="s">
        <v>315</v>
      </c>
      <c r="F7346" t="s">
        <v>4</v>
      </c>
      <c r="G7346" t="s">
        <v>48998</v>
      </c>
      <c r="H7346" t="s">
        <v>20938</v>
      </c>
      <c r="I7346" t="s">
        <v>26811</v>
      </c>
      <c r="J7346" t="s">
        <v>20725</v>
      </c>
      <c r="K7346" t="s">
        <v>48696</v>
      </c>
      <c r="L7346" t="s">
        <v>11059</v>
      </c>
      <c r="M7346" t="s">
        <v>26608</v>
      </c>
    </row>
    <row r="7347" spans="1:13">
      <c r="A7347" t="s">
        <v>909</v>
      </c>
      <c r="B7347" t="s">
        <v>909</v>
      </c>
      <c r="C7347" t="s">
        <v>1766</v>
      </c>
      <c r="D7347" t="s">
        <v>154</v>
      </c>
      <c r="E7347" t="s">
        <v>315</v>
      </c>
      <c r="F7347" t="s">
        <v>11</v>
      </c>
      <c r="G7347" t="s">
        <v>48999</v>
      </c>
      <c r="H7347" t="s">
        <v>20784</v>
      </c>
      <c r="I7347" t="s">
        <v>38538</v>
      </c>
      <c r="J7347" t="s">
        <v>20663</v>
      </c>
      <c r="K7347" t="s">
        <v>48880</v>
      </c>
      <c r="L7347" t="s">
        <v>46827</v>
      </c>
      <c r="M7347" t="s">
        <v>26617</v>
      </c>
    </row>
    <row r="7348" spans="1:13">
      <c r="A7348" t="s">
        <v>909</v>
      </c>
      <c r="B7348" t="s">
        <v>909</v>
      </c>
      <c r="C7348" t="s">
        <v>1766</v>
      </c>
      <c r="D7348" t="s">
        <v>154</v>
      </c>
      <c r="E7348" t="s">
        <v>315</v>
      </c>
      <c r="F7348" t="s">
        <v>20</v>
      </c>
      <c r="G7348" t="s">
        <v>49000</v>
      </c>
      <c r="H7348" t="s">
        <v>20745</v>
      </c>
      <c r="I7348" t="s">
        <v>26820</v>
      </c>
      <c r="J7348" t="s">
        <v>20663</v>
      </c>
      <c r="K7348" t="s">
        <v>48880</v>
      </c>
      <c r="L7348" t="s">
        <v>1909</v>
      </c>
      <c r="M7348" t="s">
        <v>4831</v>
      </c>
    </row>
    <row r="7349" spans="1:13">
      <c r="A7349" t="s">
        <v>909</v>
      </c>
      <c r="B7349" t="s">
        <v>909</v>
      </c>
      <c r="C7349" t="s">
        <v>1766</v>
      </c>
      <c r="D7349" t="s">
        <v>154</v>
      </c>
      <c r="E7349" t="s">
        <v>323</v>
      </c>
      <c r="F7349" t="s">
        <v>3</v>
      </c>
      <c r="G7349" t="s">
        <v>49001</v>
      </c>
      <c r="H7349" t="s">
        <v>21116</v>
      </c>
      <c r="I7349" t="s">
        <v>27084</v>
      </c>
      <c r="J7349" t="s">
        <v>20938</v>
      </c>
      <c r="K7349" t="s">
        <v>48887</v>
      </c>
      <c r="L7349" t="s">
        <v>5511</v>
      </c>
      <c r="M7349" t="s">
        <v>28971</v>
      </c>
    </row>
    <row r="7350" spans="1:13">
      <c r="A7350" t="s">
        <v>909</v>
      </c>
      <c r="B7350" t="s">
        <v>909</v>
      </c>
      <c r="C7350" t="s">
        <v>1766</v>
      </c>
      <c r="D7350" t="s">
        <v>154</v>
      </c>
      <c r="E7350" t="s">
        <v>323</v>
      </c>
      <c r="F7350" t="s">
        <v>10</v>
      </c>
      <c r="G7350" t="s">
        <v>49002</v>
      </c>
      <c r="H7350" t="s">
        <v>21097</v>
      </c>
      <c r="I7350" t="s">
        <v>40459</v>
      </c>
      <c r="J7350" t="s">
        <v>20897</v>
      </c>
      <c r="K7350" t="s">
        <v>48862</v>
      </c>
      <c r="L7350" t="s">
        <v>48978</v>
      </c>
      <c r="M7350" t="s">
        <v>27759</v>
      </c>
    </row>
    <row r="7351" spans="1:13">
      <c r="A7351" t="s">
        <v>909</v>
      </c>
      <c r="B7351" t="s">
        <v>909</v>
      </c>
      <c r="C7351" t="s">
        <v>1766</v>
      </c>
      <c r="D7351" t="s">
        <v>154</v>
      </c>
      <c r="E7351" t="s">
        <v>323</v>
      </c>
      <c r="F7351" t="s">
        <v>2</v>
      </c>
      <c r="G7351" t="s">
        <v>49003</v>
      </c>
      <c r="H7351" t="s">
        <v>20860</v>
      </c>
      <c r="I7351" t="s">
        <v>40533</v>
      </c>
      <c r="J7351" t="s">
        <v>20725</v>
      </c>
      <c r="K7351" t="s">
        <v>48696</v>
      </c>
      <c r="L7351" t="s">
        <v>5826</v>
      </c>
      <c r="M7351" t="s">
        <v>49004</v>
      </c>
    </row>
    <row r="7352" spans="1:13">
      <c r="A7352" t="s">
        <v>909</v>
      </c>
      <c r="B7352" t="s">
        <v>909</v>
      </c>
      <c r="C7352" t="s">
        <v>1766</v>
      </c>
      <c r="D7352" t="s">
        <v>154</v>
      </c>
      <c r="E7352" t="s">
        <v>323</v>
      </c>
      <c r="F7352" t="s">
        <v>4</v>
      </c>
      <c r="G7352" t="s">
        <v>49005</v>
      </c>
      <c r="H7352" t="s">
        <v>20860</v>
      </c>
      <c r="I7352" t="s">
        <v>40533</v>
      </c>
      <c r="J7352" t="s">
        <v>20684</v>
      </c>
      <c r="K7352" t="s">
        <v>10880</v>
      </c>
      <c r="L7352" t="s">
        <v>4072</v>
      </c>
      <c r="M7352" t="s">
        <v>49004</v>
      </c>
    </row>
    <row r="7353" spans="1:13">
      <c r="A7353" t="s">
        <v>909</v>
      </c>
      <c r="B7353" t="s">
        <v>909</v>
      </c>
      <c r="C7353" t="s">
        <v>1766</v>
      </c>
      <c r="D7353" t="s">
        <v>154</v>
      </c>
      <c r="E7353" t="s">
        <v>323</v>
      </c>
      <c r="F7353" t="s">
        <v>11</v>
      </c>
      <c r="G7353" t="s">
        <v>49006</v>
      </c>
      <c r="H7353" t="s">
        <v>20822</v>
      </c>
      <c r="I7353" t="s">
        <v>38516</v>
      </c>
      <c r="J7353" t="s">
        <v>21472</v>
      </c>
      <c r="K7353" t="s">
        <v>372</v>
      </c>
      <c r="L7353" t="s">
        <v>431</v>
      </c>
      <c r="M7353" t="s">
        <v>49007</v>
      </c>
    </row>
    <row r="7354" spans="1:13">
      <c r="A7354" t="s">
        <v>909</v>
      </c>
      <c r="B7354" t="s">
        <v>909</v>
      </c>
      <c r="C7354" t="s">
        <v>1766</v>
      </c>
      <c r="D7354" t="s">
        <v>154</v>
      </c>
      <c r="E7354" t="s">
        <v>323</v>
      </c>
      <c r="F7354" t="s">
        <v>20</v>
      </c>
      <c r="G7354" t="s">
        <v>49008</v>
      </c>
      <c r="H7354" t="s">
        <v>20725</v>
      </c>
      <c r="I7354" t="s">
        <v>27077</v>
      </c>
      <c r="J7354" t="s">
        <v>20684</v>
      </c>
      <c r="K7354" t="s">
        <v>10880</v>
      </c>
      <c r="L7354" t="s">
        <v>2474</v>
      </c>
      <c r="M7354" t="s">
        <v>13423</v>
      </c>
    </row>
    <row r="7355" spans="1:13">
      <c r="A7355" t="s">
        <v>909</v>
      </c>
      <c r="B7355" t="s">
        <v>909</v>
      </c>
      <c r="C7355" t="s">
        <v>1766</v>
      </c>
      <c r="D7355" t="s">
        <v>154</v>
      </c>
      <c r="E7355" t="s">
        <v>331</v>
      </c>
      <c r="F7355" t="s">
        <v>3</v>
      </c>
      <c r="G7355" t="s">
        <v>49009</v>
      </c>
      <c r="H7355" t="s">
        <v>20938</v>
      </c>
      <c r="I7355" t="s">
        <v>26811</v>
      </c>
      <c r="J7355" t="s">
        <v>20879</v>
      </c>
      <c r="K7355" t="s">
        <v>1340</v>
      </c>
      <c r="L7355" t="s">
        <v>48992</v>
      </c>
      <c r="M7355" t="s">
        <v>28306</v>
      </c>
    </row>
    <row r="7356" spans="1:13">
      <c r="A7356" t="s">
        <v>909</v>
      </c>
      <c r="B7356" t="s">
        <v>909</v>
      </c>
      <c r="C7356" t="s">
        <v>1766</v>
      </c>
      <c r="D7356" t="s">
        <v>154</v>
      </c>
      <c r="E7356" t="s">
        <v>331</v>
      </c>
      <c r="F7356" t="s">
        <v>10</v>
      </c>
      <c r="G7356" t="s">
        <v>49010</v>
      </c>
      <c r="H7356" t="s">
        <v>21020</v>
      </c>
      <c r="I7356" t="s">
        <v>48936</v>
      </c>
      <c r="J7356" t="s">
        <v>20938</v>
      </c>
      <c r="K7356" t="s">
        <v>48887</v>
      </c>
      <c r="L7356" t="s">
        <v>48937</v>
      </c>
      <c r="M7356" t="s">
        <v>49011</v>
      </c>
    </row>
    <row r="7357" spans="1:13">
      <c r="A7357" t="s">
        <v>909</v>
      </c>
      <c r="B7357" t="s">
        <v>909</v>
      </c>
      <c r="C7357" t="s">
        <v>1766</v>
      </c>
      <c r="D7357" t="s">
        <v>154</v>
      </c>
      <c r="E7357" t="s">
        <v>331</v>
      </c>
      <c r="F7357" t="s">
        <v>2</v>
      </c>
      <c r="G7357" t="s">
        <v>49012</v>
      </c>
      <c r="H7357" t="s">
        <v>20803</v>
      </c>
      <c r="I7357" t="s">
        <v>26793</v>
      </c>
      <c r="J7357" t="s">
        <v>20684</v>
      </c>
      <c r="K7357" t="s">
        <v>10880</v>
      </c>
      <c r="L7357" t="s">
        <v>48980</v>
      </c>
      <c r="M7357" t="s">
        <v>28135</v>
      </c>
    </row>
    <row r="7358" spans="1:13">
      <c r="A7358" t="s">
        <v>909</v>
      </c>
      <c r="B7358" t="s">
        <v>909</v>
      </c>
      <c r="C7358" t="s">
        <v>1766</v>
      </c>
      <c r="D7358" t="s">
        <v>154</v>
      </c>
      <c r="E7358" t="s">
        <v>331</v>
      </c>
      <c r="F7358" t="s">
        <v>4</v>
      </c>
      <c r="G7358" t="s">
        <v>49013</v>
      </c>
      <c r="H7358" t="s">
        <v>20860</v>
      </c>
      <c r="I7358" t="s">
        <v>40533</v>
      </c>
      <c r="J7358" t="s">
        <v>20684</v>
      </c>
      <c r="K7358" t="s">
        <v>10880</v>
      </c>
      <c r="L7358" t="s">
        <v>4072</v>
      </c>
      <c r="M7358" t="s">
        <v>36329</v>
      </c>
    </row>
    <row r="7359" spans="1:13">
      <c r="A7359" t="s">
        <v>909</v>
      </c>
      <c r="B7359" t="s">
        <v>909</v>
      </c>
      <c r="C7359" t="s">
        <v>1766</v>
      </c>
      <c r="D7359" t="s">
        <v>154</v>
      </c>
      <c r="E7359" t="s">
        <v>331</v>
      </c>
      <c r="F7359" t="s">
        <v>11</v>
      </c>
      <c r="G7359" t="s">
        <v>49014</v>
      </c>
      <c r="H7359" t="s">
        <v>20764</v>
      </c>
      <c r="I7359" t="s">
        <v>48895</v>
      </c>
      <c r="J7359" t="s">
        <v>21472</v>
      </c>
      <c r="K7359" t="s">
        <v>372</v>
      </c>
      <c r="L7359" t="s">
        <v>4088</v>
      </c>
      <c r="M7359" t="s">
        <v>28163</v>
      </c>
    </row>
    <row r="7360" spans="1:13">
      <c r="A7360" t="s">
        <v>909</v>
      </c>
      <c r="B7360" t="s">
        <v>909</v>
      </c>
      <c r="C7360" t="s">
        <v>1766</v>
      </c>
      <c r="D7360" t="s">
        <v>154</v>
      </c>
      <c r="E7360" t="s">
        <v>331</v>
      </c>
      <c r="F7360" t="s">
        <v>20</v>
      </c>
      <c r="G7360" t="s">
        <v>49015</v>
      </c>
      <c r="H7360" t="s">
        <v>20684</v>
      </c>
      <c r="I7360" t="s">
        <v>26742</v>
      </c>
      <c r="J7360" t="s">
        <v>21472</v>
      </c>
      <c r="K7360" t="s">
        <v>372</v>
      </c>
      <c r="L7360" t="s">
        <v>11503</v>
      </c>
      <c r="M7360" t="s">
        <v>1088</v>
      </c>
    </row>
    <row r="7361" spans="1:13">
      <c r="A7361" t="s">
        <v>909</v>
      </c>
      <c r="B7361" t="s">
        <v>909</v>
      </c>
      <c r="C7361" t="s">
        <v>1766</v>
      </c>
      <c r="D7361" t="s">
        <v>155</v>
      </c>
      <c r="E7361" t="s">
        <v>339</v>
      </c>
      <c r="F7361" t="s">
        <v>3</v>
      </c>
      <c r="G7361" t="s">
        <v>49016</v>
      </c>
      <c r="H7361" t="s">
        <v>20784</v>
      </c>
      <c r="I7361" t="s">
        <v>38538</v>
      </c>
      <c r="J7361" t="s">
        <v>20725</v>
      </c>
      <c r="K7361" t="s">
        <v>48696</v>
      </c>
      <c r="L7361" t="s">
        <v>49017</v>
      </c>
      <c r="M7361" t="s">
        <v>40887</v>
      </c>
    </row>
    <row r="7362" spans="1:13">
      <c r="A7362" t="s">
        <v>909</v>
      </c>
      <c r="B7362" t="s">
        <v>909</v>
      </c>
      <c r="C7362" t="s">
        <v>1766</v>
      </c>
      <c r="D7362" t="s">
        <v>155</v>
      </c>
      <c r="E7362" t="s">
        <v>339</v>
      </c>
      <c r="F7362" t="s">
        <v>10</v>
      </c>
      <c r="G7362" t="s">
        <v>49018</v>
      </c>
      <c r="H7362" t="s">
        <v>21019</v>
      </c>
      <c r="I7362" t="s">
        <v>48898</v>
      </c>
      <c r="J7362" t="s">
        <v>20932</v>
      </c>
      <c r="K7362" t="s">
        <v>15661</v>
      </c>
      <c r="L7362" t="s">
        <v>48901</v>
      </c>
      <c r="M7362" t="s">
        <v>49019</v>
      </c>
    </row>
    <row r="7363" spans="1:13">
      <c r="A7363" t="s">
        <v>909</v>
      </c>
      <c r="B7363" t="s">
        <v>909</v>
      </c>
      <c r="C7363" t="s">
        <v>1766</v>
      </c>
      <c r="D7363" t="s">
        <v>155</v>
      </c>
      <c r="E7363" t="s">
        <v>339</v>
      </c>
      <c r="F7363" t="s">
        <v>2</v>
      </c>
      <c r="G7363" t="s">
        <v>49020</v>
      </c>
      <c r="H7363" t="s">
        <v>21031</v>
      </c>
      <c r="I7363" t="s">
        <v>48875</v>
      </c>
      <c r="J7363" t="s">
        <v>20915</v>
      </c>
      <c r="K7363" t="s">
        <v>48946</v>
      </c>
      <c r="L7363" t="s">
        <v>2172</v>
      </c>
      <c r="M7363" t="s">
        <v>49021</v>
      </c>
    </row>
    <row r="7364" spans="1:13">
      <c r="A7364" t="s">
        <v>909</v>
      </c>
      <c r="B7364" t="s">
        <v>909</v>
      </c>
      <c r="C7364" t="s">
        <v>1766</v>
      </c>
      <c r="D7364" t="s">
        <v>155</v>
      </c>
      <c r="E7364" t="s">
        <v>339</v>
      </c>
      <c r="F7364" t="s">
        <v>4</v>
      </c>
      <c r="G7364" t="s">
        <v>49022</v>
      </c>
      <c r="H7364" t="s">
        <v>20937</v>
      </c>
      <c r="I7364" t="s">
        <v>48950</v>
      </c>
      <c r="J7364" t="s">
        <v>20725</v>
      </c>
      <c r="K7364" t="s">
        <v>48696</v>
      </c>
      <c r="L7364" t="s">
        <v>48951</v>
      </c>
      <c r="M7364" t="s">
        <v>49023</v>
      </c>
    </row>
    <row r="7365" spans="1:13">
      <c r="A7365" t="s">
        <v>909</v>
      </c>
      <c r="B7365" t="s">
        <v>909</v>
      </c>
      <c r="C7365" t="s">
        <v>1766</v>
      </c>
      <c r="D7365" t="s">
        <v>155</v>
      </c>
      <c r="E7365" t="s">
        <v>339</v>
      </c>
      <c r="F7365" t="s">
        <v>11</v>
      </c>
      <c r="G7365" t="s">
        <v>49024</v>
      </c>
      <c r="H7365" t="s">
        <v>21019</v>
      </c>
      <c r="I7365" t="s">
        <v>48898</v>
      </c>
      <c r="J7365" t="s">
        <v>20705</v>
      </c>
      <c r="K7365" t="s">
        <v>5558</v>
      </c>
      <c r="L7365" t="s">
        <v>2315</v>
      </c>
      <c r="M7365" t="s">
        <v>49019</v>
      </c>
    </row>
    <row r="7366" spans="1:13">
      <c r="A7366" t="s">
        <v>909</v>
      </c>
      <c r="B7366" t="s">
        <v>909</v>
      </c>
      <c r="C7366" t="s">
        <v>1766</v>
      </c>
      <c r="D7366" t="s">
        <v>155</v>
      </c>
      <c r="E7366" t="s">
        <v>339</v>
      </c>
      <c r="F7366" t="s">
        <v>20</v>
      </c>
      <c r="G7366" t="s">
        <v>49025</v>
      </c>
      <c r="H7366" t="s">
        <v>20822</v>
      </c>
      <c r="I7366" t="s">
        <v>38516</v>
      </c>
      <c r="J7366" t="s">
        <v>21472</v>
      </c>
      <c r="K7366" t="s">
        <v>372</v>
      </c>
      <c r="L7366" t="s">
        <v>6766</v>
      </c>
      <c r="M7366" t="s">
        <v>37599</v>
      </c>
    </row>
    <row r="7367" spans="1:13">
      <c r="A7367" t="s">
        <v>909</v>
      </c>
      <c r="B7367" t="s">
        <v>909</v>
      </c>
      <c r="C7367" t="s">
        <v>1766</v>
      </c>
      <c r="D7367" t="s">
        <v>155</v>
      </c>
      <c r="E7367" t="s">
        <v>347</v>
      </c>
      <c r="F7367" t="s">
        <v>3</v>
      </c>
      <c r="G7367" t="s">
        <v>49026</v>
      </c>
      <c r="H7367" t="s">
        <v>20915</v>
      </c>
      <c r="I7367" t="s">
        <v>10422</v>
      </c>
      <c r="J7367" t="s">
        <v>20822</v>
      </c>
      <c r="K7367" t="s">
        <v>8700</v>
      </c>
      <c r="L7367" t="s">
        <v>3025</v>
      </c>
      <c r="M7367" t="s">
        <v>16777</v>
      </c>
    </row>
    <row r="7368" spans="1:13">
      <c r="A7368" t="s">
        <v>909</v>
      </c>
      <c r="B7368" t="s">
        <v>909</v>
      </c>
      <c r="C7368" t="s">
        <v>1766</v>
      </c>
      <c r="D7368" t="s">
        <v>155</v>
      </c>
      <c r="E7368" t="s">
        <v>347</v>
      </c>
      <c r="F7368" t="s">
        <v>10</v>
      </c>
      <c r="G7368" t="s">
        <v>49027</v>
      </c>
      <c r="H7368" t="s">
        <v>20939</v>
      </c>
      <c r="I7368" t="s">
        <v>10398</v>
      </c>
      <c r="J7368" t="s">
        <v>20841</v>
      </c>
      <c r="K7368" t="s">
        <v>49028</v>
      </c>
      <c r="L7368" t="s">
        <v>3024</v>
      </c>
      <c r="M7368" t="s">
        <v>30094</v>
      </c>
    </row>
    <row r="7369" spans="1:13">
      <c r="A7369" t="s">
        <v>909</v>
      </c>
      <c r="B7369" t="s">
        <v>909</v>
      </c>
      <c r="C7369" t="s">
        <v>1766</v>
      </c>
      <c r="D7369" t="s">
        <v>155</v>
      </c>
      <c r="E7369" t="s">
        <v>347</v>
      </c>
      <c r="F7369" t="s">
        <v>2</v>
      </c>
      <c r="G7369" t="s">
        <v>49029</v>
      </c>
      <c r="H7369" t="s">
        <v>20967</v>
      </c>
      <c r="I7369" t="s">
        <v>48877</v>
      </c>
      <c r="J7369" t="s">
        <v>20764</v>
      </c>
      <c r="K7369" t="s">
        <v>46577</v>
      </c>
      <c r="L7369" t="s">
        <v>927</v>
      </c>
      <c r="M7369" t="s">
        <v>14153</v>
      </c>
    </row>
    <row r="7370" spans="1:13">
      <c r="A7370" t="s">
        <v>909</v>
      </c>
      <c r="B7370" t="s">
        <v>909</v>
      </c>
      <c r="C7370" t="s">
        <v>1766</v>
      </c>
      <c r="D7370" t="s">
        <v>155</v>
      </c>
      <c r="E7370" t="s">
        <v>347</v>
      </c>
      <c r="F7370" t="s">
        <v>4</v>
      </c>
      <c r="G7370" t="s">
        <v>49030</v>
      </c>
      <c r="H7370" t="s">
        <v>20950</v>
      </c>
      <c r="I7370" t="s">
        <v>26899</v>
      </c>
      <c r="J7370" t="s">
        <v>20725</v>
      </c>
      <c r="K7370" t="s">
        <v>48696</v>
      </c>
      <c r="L7370" t="s">
        <v>21009</v>
      </c>
      <c r="M7370" t="s">
        <v>26528</v>
      </c>
    </row>
    <row r="7371" spans="1:13">
      <c r="A7371" t="s">
        <v>909</v>
      </c>
      <c r="B7371" t="s">
        <v>909</v>
      </c>
      <c r="C7371" t="s">
        <v>1766</v>
      </c>
      <c r="D7371" t="s">
        <v>155</v>
      </c>
      <c r="E7371" t="s">
        <v>347</v>
      </c>
      <c r="F7371" t="s">
        <v>11</v>
      </c>
      <c r="G7371" t="s">
        <v>49031</v>
      </c>
      <c r="H7371" t="s">
        <v>20705</v>
      </c>
      <c r="I7371" t="s">
        <v>26769</v>
      </c>
      <c r="J7371" t="s">
        <v>20663</v>
      </c>
      <c r="K7371" t="s">
        <v>48880</v>
      </c>
      <c r="L7371" t="s">
        <v>3130</v>
      </c>
      <c r="M7371" t="s">
        <v>11041</v>
      </c>
    </row>
    <row r="7372" spans="1:13">
      <c r="A7372" t="s">
        <v>909</v>
      </c>
      <c r="B7372" t="s">
        <v>909</v>
      </c>
      <c r="C7372" t="s">
        <v>1766</v>
      </c>
      <c r="D7372" t="s">
        <v>155</v>
      </c>
      <c r="E7372" t="s">
        <v>347</v>
      </c>
      <c r="F7372" t="s">
        <v>20</v>
      </c>
      <c r="G7372" t="s">
        <v>49032</v>
      </c>
      <c r="H7372" t="s">
        <v>20684</v>
      </c>
      <c r="I7372" t="s">
        <v>26742</v>
      </c>
      <c r="J7372" t="s">
        <v>20663</v>
      </c>
      <c r="K7372" t="s">
        <v>48880</v>
      </c>
      <c r="L7372" t="s">
        <v>11503</v>
      </c>
      <c r="M7372" t="s">
        <v>8119</v>
      </c>
    </row>
    <row r="7373" spans="1:13">
      <c r="A7373" t="s">
        <v>909</v>
      </c>
      <c r="B7373" t="s">
        <v>909</v>
      </c>
      <c r="C7373" t="s">
        <v>1766</v>
      </c>
      <c r="D7373" t="s">
        <v>155</v>
      </c>
      <c r="E7373" t="s">
        <v>230</v>
      </c>
      <c r="F7373" t="s">
        <v>3</v>
      </c>
      <c r="G7373" t="s">
        <v>49033</v>
      </c>
      <c r="H7373" t="s">
        <v>21097</v>
      </c>
      <c r="I7373" t="s">
        <v>40459</v>
      </c>
      <c r="J7373" t="s">
        <v>20938</v>
      </c>
      <c r="K7373" t="s">
        <v>48887</v>
      </c>
      <c r="L7373" t="s">
        <v>4390</v>
      </c>
      <c r="M7373" t="s">
        <v>27173</v>
      </c>
    </row>
    <row r="7374" spans="1:13">
      <c r="A7374" t="s">
        <v>909</v>
      </c>
      <c r="B7374" t="s">
        <v>909</v>
      </c>
      <c r="C7374" t="s">
        <v>1766</v>
      </c>
      <c r="D7374" t="s">
        <v>155</v>
      </c>
      <c r="E7374" t="s">
        <v>230</v>
      </c>
      <c r="F7374" t="s">
        <v>10</v>
      </c>
      <c r="G7374" t="s">
        <v>49034</v>
      </c>
      <c r="H7374" t="s">
        <v>21304</v>
      </c>
      <c r="I7374" t="s">
        <v>49035</v>
      </c>
      <c r="J7374" t="s">
        <v>21019</v>
      </c>
      <c r="K7374" t="s">
        <v>26043</v>
      </c>
      <c r="L7374" t="s">
        <v>49036</v>
      </c>
      <c r="M7374" t="s">
        <v>49037</v>
      </c>
    </row>
    <row r="7375" spans="1:13">
      <c r="A7375" t="s">
        <v>909</v>
      </c>
      <c r="B7375" t="s">
        <v>909</v>
      </c>
      <c r="C7375" t="s">
        <v>1766</v>
      </c>
      <c r="D7375" t="s">
        <v>155</v>
      </c>
      <c r="E7375" t="s">
        <v>230</v>
      </c>
      <c r="F7375" t="s">
        <v>2</v>
      </c>
      <c r="G7375" t="s">
        <v>49038</v>
      </c>
      <c r="H7375" t="s">
        <v>20950</v>
      </c>
      <c r="I7375" t="s">
        <v>26899</v>
      </c>
      <c r="J7375" t="s">
        <v>20725</v>
      </c>
      <c r="K7375" t="s">
        <v>48696</v>
      </c>
      <c r="L7375" t="s">
        <v>47433</v>
      </c>
      <c r="M7375" t="s">
        <v>49039</v>
      </c>
    </row>
    <row r="7376" spans="1:13">
      <c r="A7376" t="s">
        <v>909</v>
      </c>
      <c r="B7376" t="s">
        <v>909</v>
      </c>
      <c r="C7376" t="s">
        <v>1766</v>
      </c>
      <c r="D7376" t="s">
        <v>155</v>
      </c>
      <c r="E7376" t="s">
        <v>230</v>
      </c>
      <c r="F7376" t="s">
        <v>4</v>
      </c>
      <c r="G7376" t="s">
        <v>49040</v>
      </c>
      <c r="H7376" t="s">
        <v>20879</v>
      </c>
      <c r="I7376" t="s">
        <v>27013</v>
      </c>
      <c r="J7376" t="s">
        <v>20705</v>
      </c>
      <c r="K7376" t="s">
        <v>5558</v>
      </c>
      <c r="L7376" t="s">
        <v>48962</v>
      </c>
      <c r="M7376" t="s">
        <v>12239</v>
      </c>
    </row>
    <row r="7377" spans="1:13">
      <c r="A7377" t="s">
        <v>909</v>
      </c>
      <c r="B7377" t="s">
        <v>909</v>
      </c>
      <c r="C7377" t="s">
        <v>1766</v>
      </c>
      <c r="D7377" t="s">
        <v>155</v>
      </c>
      <c r="E7377" t="s">
        <v>230</v>
      </c>
      <c r="F7377" t="s">
        <v>11</v>
      </c>
      <c r="G7377" t="s">
        <v>49041</v>
      </c>
      <c r="H7377" t="s">
        <v>20803</v>
      </c>
      <c r="I7377" t="s">
        <v>26793</v>
      </c>
      <c r="J7377" t="s">
        <v>21472</v>
      </c>
      <c r="K7377" t="s">
        <v>372</v>
      </c>
      <c r="L7377" t="s">
        <v>1054</v>
      </c>
      <c r="M7377" t="s">
        <v>1169</v>
      </c>
    </row>
    <row r="7378" spans="1:13">
      <c r="A7378" t="s">
        <v>909</v>
      </c>
      <c r="B7378" t="s">
        <v>909</v>
      </c>
      <c r="C7378" t="s">
        <v>1766</v>
      </c>
      <c r="D7378" t="s">
        <v>155</v>
      </c>
      <c r="E7378" t="s">
        <v>230</v>
      </c>
      <c r="F7378" t="s">
        <v>20</v>
      </c>
      <c r="G7378" t="s">
        <v>49042</v>
      </c>
      <c r="H7378" t="s">
        <v>20764</v>
      </c>
      <c r="I7378" t="s">
        <v>48895</v>
      </c>
      <c r="J7378" t="s">
        <v>20684</v>
      </c>
      <c r="K7378" t="s">
        <v>10880</v>
      </c>
      <c r="L7378" t="s">
        <v>4495</v>
      </c>
      <c r="M7378" t="s">
        <v>1168</v>
      </c>
    </row>
    <row r="7379" spans="1:13">
      <c r="A7379" t="s">
        <v>909</v>
      </c>
      <c r="B7379" t="s">
        <v>909</v>
      </c>
      <c r="C7379" t="s">
        <v>1766</v>
      </c>
      <c r="D7379" t="s">
        <v>155</v>
      </c>
      <c r="E7379" t="s">
        <v>300</v>
      </c>
      <c r="F7379" t="s">
        <v>3</v>
      </c>
      <c r="G7379" t="s">
        <v>49043</v>
      </c>
      <c r="H7379" t="s">
        <v>21031</v>
      </c>
      <c r="I7379" t="s">
        <v>48875</v>
      </c>
      <c r="J7379" t="s">
        <v>20915</v>
      </c>
      <c r="K7379" t="s">
        <v>48946</v>
      </c>
      <c r="L7379" t="s">
        <v>21105</v>
      </c>
      <c r="M7379" t="s">
        <v>29129</v>
      </c>
    </row>
    <row r="7380" spans="1:13">
      <c r="A7380" t="s">
        <v>909</v>
      </c>
      <c r="B7380" t="s">
        <v>909</v>
      </c>
      <c r="C7380" t="s">
        <v>1766</v>
      </c>
      <c r="D7380" t="s">
        <v>155</v>
      </c>
      <c r="E7380" t="s">
        <v>300</v>
      </c>
      <c r="F7380" t="s">
        <v>10</v>
      </c>
      <c r="G7380" t="s">
        <v>49044</v>
      </c>
      <c r="H7380" t="s">
        <v>20939</v>
      </c>
      <c r="I7380" t="s">
        <v>10398</v>
      </c>
      <c r="J7380" t="s">
        <v>20879</v>
      </c>
      <c r="K7380" t="s">
        <v>1340</v>
      </c>
      <c r="L7380" t="s">
        <v>3024</v>
      </c>
      <c r="M7380" t="s">
        <v>28425</v>
      </c>
    </row>
    <row r="7381" spans="1:13">
      <c r="A7381" t="s">
        <v>909</v>
      </c>
      <c r="B7381" t="s">
        <v>909</v>
      </c>
      <c r="C7381" t="s">
        <v>1766</v>
      </c>
      <c r="D7381" t="s">
        <v>155</v>
      </c>
      <c r="E7381" t="s">
        <v>300</v>
      </c>
      <c r="F7381" t="s">
        <v>2</v>
      </c>
      <c r="G7381" t="s">
        <v>49045</v>
      </c>
      <c r="H7381" t="s">
        <v>20822</v>
      </c>
      <c r="I7381" t="s">
        <v>38516</v>
      </c>
      <c r="J7381" t="s">
        <v>20725</v>
      </c>
      <c r="K7381" t="s">
        <v>48696</v>
      </c>
      <c r="L7381" t="s">
        <v>1355</v>
      </c>
      <c r="M7381" t="s">
        <v>28989</v>
      </c>
    </row>
    <row r="7382" spans="1:13">
      <c r="A7382" t="s">
        <v>909</v>
      </c>
      <c r="B7382" t="s">
        <v>909</v>
      </c>
      <c r="C7382" t="s">
        <v>1766</v>
      </c>
      <c r="D7382" t="s">
        <v>155</v>
      </c>
      <c r="E7382" t="s">
        <v>300</v>
      </c>
      <c r="F7382" t="s">
        <v>4</v>
      </c>
      <c r="G7382" t="s">
        <v>49046</v>
      </c>
      <c r="H7382" t="s">
        <v>20705</v>
      </c>
      <c r="I7382" t="s">
        <v>26769</v>
      </c>
      <c r="J7382" t="s">
        <v>21472</v>
      </c>
      <c r="K7382" t="s">
        <v>372</v>
      </c>
      <c r="L7382" t="s">
        <v>3820</v>
      </c>
      <c r="M7382" t="s">
        <v>15316</v>
      </c>
    </row>
    <row r="7383" spans="1:13">
      <c r="A7383" t="s">
        <v>909</v>
      </c>
      <c r="B7383" t="s">
        <v>909</v>
      </c>
      <c r="C7383" t="s">
        <v>1766</v>
      </c>
      <c r="D7383" t="s">
        <v>155</v>
      </c>
      <c r="E7383" t="s">
        <v>300</v>
      </c>
      <c r="F7383" t="s">
        <v>11</v>
      </c>
      <c r="G7383" t="s">
        <v>49047</v>
      </c>
      <c r="H7383" t="s">
        <v>20663</v>
      </c>
      <c r="I7383" t="s">
        <v>38493</v>
      </c>
      <c r="J7383" t="s">
        <v>21472</v>
      </c>
      <c r="K7383" t="s">
        <v>372</v>
      </c>
      <c r="L7383" t="s">
        <v>22262</v>
      </c>
      <c r="M7383" t="s">
        <v>15329</v>
      </c>
    </row>
    <row r="7384" spans="1:13">
      <c r="A7384" t="s">
        <v>909</v>
      </c>
      <c r="B7384" t="s">
        <v>909</v>
      </c>
      <c r="C7384" t="s">
        <v>1766</v>
      </c>
      <c r="D7384" t="s">
        <v>161</v>
      </c>
      <c r="E7384" t="s">
        <v>690</v>
      </c>
      <c r="F7384" t="s">
        <v>10</v>
      </c>
      <c r="G7384" t="s">
        <v>49048</v>
      </c>
      <c r="H7384" t="s">
        <v>20745</v>
      </c>
      <c r="I7384" t="s">
        <v>49049</v>
      </c>
      <c r="J7384" t="s">
        <v>20705</v>
      </c>
      <c r="K7384" t="s">
        <v>15117</v>
      </c>
      <c r="L7384" t="s">
        <v>4481</v>
      </c>
      <c r="M7384" t="s">
        <v>17792</v>
      </c>
    </row>
    <row r="7385" spans="1:13">
      <c r="A7385" t="s">
        <v>909</v>
      </c>
      <c r="B7385" t="s">
        <v>909</v>
      </c>
      <c r="C7385" t="s">
        <v>1766</v>
      </c>
      <c r="D7385" t="s">
        <v>161</v>
      </c>
      <c r="E7385" t="s">
        <v>690</v>
      </c>
      <c r="F7385" t="s">
        <v>2</v>
      </c>
      <c r="G7385" t="s">
        <v>49050</v>
      </c>
      <c r="H7385" t="s">
        <v>20822</v>
      </c>
      <c r="I7385" t="s">
        <v>12043</v>
      </c>
      <c r="J7385" t="s">
        <v>20764</v>
      </c>
      <c r="K7385" t="s">
        <v>30970</v>
      </c>
      <c r="L7385" t="s">
        <v>3442</v>
      </c>
      <c r="M7385" t="s">
        <v>47926</v>
      </c>
    </row>
    <row r="7386" spans="1:13">
      <c r="A7386" t="s">
        <v>909</v>
      </c>
      <c r="B7386" t="s">
        <v>909</v>
      </c>
      <c r="C7386" t="s">
        <v>1766</v>
      </c>
      <c r="D7386" t="s">
        <v>161</v>
      </c>
      <c r="E7386" t="s">
        <v>690</v>
      </c>
      <c r="F7386" t="s">
        <v>4</v>
      </c>
      <c r="G7386" t="s">
        <v>49051</v>
      </c>
      <c r="H7386" t="s">
        <v>20745</v>
      </c>
      <c r="I7386" t="s">
        <v>49049</v>
      </c>
      <c r="J7386" t="s">
        <v>20684</v>
      </c>
      <c r="K7386" t="s">
        <v>49052</v>
      </c>
      <c r="L7386" t="s">
        <v>3023</v>
      </c>
      <c r="M7386" t="s">
        <v>17792</v>
      </c>
    </row>
    <row r="7387" spans="1:13">
      <c r="A7387" t="s">
        <v>909</v>
      </c>
      <c r="B7387" t="s">
        <v>909</v>
      </c>
      <c r="C7387" t="s">
        <v>1766</v>
      </c>
      <c r="D7387" t="s">
        <v>161</v>
      </c>
      <c r="E7387" t="s">
        <v>690</v>
      </c>
      <c r="F7387" t="s">
        <v>11</v>
      </c>
      <c r="G7387" t="s">
        <v>49053</v>
      </c>
      <c r="H7387" t="s">
        <v>20784</v>
      </c>
      <c r="I7387" t="s">
        <v>12029</v>
      </c>
      <c r="J7387" t="s">
        <v>21472</v>
      </c>
      <c r="K7387" t="s">
        <v>372</v>
      </c>
      <c r="L7387" t="s">
        <v>3074</v>
      </c>
      <c r="M7387" t="s">
        <v>18728</v>
      </c>
    </row>
    <row r="7388" spans="1:13">
      <c r="A7388" t="s">
        <v>909</v>
      </c>
      <c r="B7388" t="s">
        <v>909</v>
      </c>
      <c r="C7388" t="s">
        <v>1766</v>
      </c>
      <c r="D7388" t="s">
        <v>161</v>
      </c>
      <c r="E7388" t="s">
        <v>690</v>
      </c>
      <c r="F7388" t="s">
        <v>20</v>
      </c>
      <c r="G7388" t="s">
        <v>49054</v>
      </c>
      <c r="H7388" t="s">
        <v>20684</v>
      </c>
      <c r="I7388" t="s">
        <v>41270</v>
      </c>
      <c r="J7388" t="s">
        <v>21472</v>
      </c>
      <c r="K7388" t="s">
        <v>372</v>
      </c>
      <c r="L7388" t="s">
        <v>3583</v>
      </c>
      <c r="M7388" t="s">
        <v>1276</v>
      </c>
    </row>
    <row r="7389" spans="1:13">
      <c r="A7389" t="s">
        <v>909</v>
      </c>
      <c r="B7389" t="s">
        <v>909</v>
      </c>
      <c r="C7389" t="s">
        <v>1766</v>
      </c>
      <c r="D7389" t="s">
        <v>161</v>
      </c>
      <c r="E7389" t="s">
        <v>698</v>
      </c>
      <c r="F7389" t="s">
        <v>3</v>
      </c>
      <c r="G7389" t="s">
        <v>49055</v>
      </c>
      <c r="H7389" t="s">
        <v>20784</v>
      </c>
      <c r="I7389" t="s">
        <v>12029</v>
      </c>
      <c r="J7389" t="s">
        <v>20745</v>
      </c>
      <c r="K7389" t="s">
        <v>15111</v>
      </c>
      <c r="L7389" t="s">
        <v>2751</v>
      </c>
      <c r="M7389" t="s">
        <v>43215</v>
      </c>
    </row>
    <row r="7390" spans="1:13">
      <c r="A7390" t="s">
        <v>909</v>
      </c>
      <c r="B7390" t="s">
        <v>909</v>
      </c>
      <c r="C7390" t="s">
        <v>1766</v>
      </c>
      <c r="D7390" t="s">
        <v>161</v>
      </c>
      <c r="E7390" t="s">
        <v>698</v>
      </c>
      <c r="F7390" t="s">
        <v>10</v>
      </c>
      <c r="G7390" t="s">
        <v>49056</v>
      </c>
      <c r="H7390" t="s">
        <v>20967</v>
      </c>
      <c r="I7390" t="s">
        <v>49057</v>
      </c>
      <c r="J7390" t="s">
        <v>20879</v>
      </c>
      <c r="K7390" t="s">
        <v>45771</v>
      </c>
      <c r="L7390" t="s">
        <v>4466</v>
      </c>
      <c r="M7390" t="s">
        <v>46350</v>
      </c>
    </row>
    <row r="7391" spans="1:13">
      <c r="A7391" t="s">
        <v>909</v>
      </c>
      <c r="B7391" t="s">
        <v>909</v>
      </c>
      <c r="C7391" t="s">
        <v>1766</v>
      </c>
      <c r="D7391" t="s">
        <v>161</v>
      </c>
      <c r="E7391" t="s">
        <v>698</v>
      </c>
      <c r="F7391" t="s">
        <v>2</v>
      </c>
      <c r="G7391" t="s">
        <v>49058</v>
      </c>
      <c r="H7391" t="s">
        <v>20705</v>
      </c>
      <c r="I7391" t="s">
        <v>9093</v>
      </c>
      <c r="J7391" t="s">
        <v>20663</v>
      </c>
      <c r="K7391" t="s">
        <v>15124</v>
      </c>
      <c r="L7391" t="s">
        <v>1355</v>
      </c>
      <c r="M7391" t="s">
        <v>27458</v>
      </c>
    </row>
    <row r="7392" spans="1:13">
      <c r="A7392" t="s">
        <v>909</v>
      </c>
      <c r="B7392" t="s">
        <v>909</v>
      </c>
      <c r="C7392" t="s">
        <v>1766</v>
      </c>
      <c r="D7392" t="s">
        <v>161</v>
      </c>
      <c r="E7392" t="s">
        <v>698</v>
      </c>
      <c r="F7392" t="s">
        <v>4</v>
      </c>
      <c r="G7392" t="s">
        <v>49059</v>
      </c>
      <c r="H7392" t="s">
        <v>20784</v>
      </c>
      <c r="I7392" t="s">
        <v>12029</v>
      </c>
      <c r="J7392" t="s">
        <v>21472</v>
      </c>
      <c r="K7392" t="s">
        <v>372</v>
      </c>
      <c r="L7392" t="s">
        <v>375</v>
      </c>
      <c r="M7392" t="s">
        <v>43215</v>
      </c>
    </row>
    <row r="7393" spans="1:13">
      <c r="A7393" t="s">
        <v>909</v>
      </c>
      <c r="B7393" t="s">
        <v>909</v>
      </c>
      <c r="C7393" t="s">
        <v>1766</v>
      </c>
      <c r="D7393" t="s">
        <v>161</v>
      </c>
      <c r="E7393" t="s">
        <v>698</v>
      </c>
      <c r="F7393" t="s">
        <v>11</v>
      </c>
      <c r="G7393" t="s">
        <v>49060</v>
      </c>
      <c r="H7393" t="s">
        <v>20705</v>
      </c>
      <c r="I7393" t="s">
        <v>9093</v>
      </c>
      <c r="J7393" t="s">
        <v>21472</v>
      </c>
      <c r="K7393" t="s">
        <v>372</v>
      </c>
      <c r="L7393" t="s">
        <v>2292</v>
      </c>
      <c r="M7393" t="s">
        <v>27458</v>
      </c>
    </row>
    <row r="7394" spans="1:13">
      <c r="A7394" t="s">
        <v>909</v>
      </c>
      <c r="B7394" t="s">
        <v>909</v>
      </c>
      <c r="C7394" t="s">
        <v>1766</v>
      </c>
      <c r="D7394" t="s">
        <v>161</v>
      </c>
      <c r="E7394" t="s">
        <v>698</v>
      </c>
      <c r="F7394" t="s">
        <v>20</v>
      </c>
      <c r="G7394" t="s">
        <v>49061</v>
      </c>
      <c r="H7394" t="s">
        <v>20725</v>
      </c>
      <c r="I7394" t="s">
        <v>49062</v>
      </c>
      <c r="J7394" t="s">
        <v>21472</v>
      </c>
      <c r="K7394" t="s">
        <v>372</v>
      </c>
      <c r="L7394" t="s">
        <v>4012</v>
      </c>
      <c r="M7394" t="s">
        <v>26021</v>
      </c>
    </row>
    <row r="7395" spans="1:13">
      <c r="A7395" t="s">
        <v>909</v>
      </c>
      <c r="B7395" t="s">
        <v>909</v>
      </c>
      <c r="C7395" t="s">
        <v>1766</v>
      </c>
      <c r="D7395" t="s">
        <v>161</v>
      </c>
      <c r="E7395" t="s">
        <v>706</v>
      </c>
      <c r="F7395" t="s">
        <v>3</v>
      </c>
      <c r="G7395" t="s">
        <v>49063</v>
      </c>
      <c r="H7395" t="s">
        <v>20841</v>
      </c>
      <c r="I7395" t="s">
        <v>41362</v>
      </c>
      <c r="J7395" t="s">
        <v>20803</v>
      </c>
      <c r="K7395" t="s">
        <v>44025</v>
      </c>
      <c r="L7395" t="s">
        <v>2773</v>
      </c>
      <c r="M7395" t="s">
        <v>26502</v>
      </c>
    </row>
    <row r="7396" spans="1:13">
      <c r="A7396" t="s">
        <v>909</v>
      </c>
      <c r="B7396" t="s">
        <v>909</v>
      </c>
      <c r="C7396" t="s">
        <v>1766</v>
      </c>
      <c r="D7396" t="s">
        <v>161</v>
      </c>
      <c r="E7396" t="s">
        <v>706</v>
      </c>
      <c r="F7396" t="s">
        <v>10</v>
      </c>
      <c r="G7396" t="s">
        <v>49064</v>
      </c>
      <c r="H7396" t="s">
        <v>20860</v>
      </c>
      <c r="I7396" t="s">
        <v>49065</v>
      </c>
      <c r="J7396" t="s">
        <v>20745</v>
      </c>
      <c r="K7396" t="s">
        <v>15111</v>
      </c>
      <c r="L7396" t="s">
        <v>49066</v>
      </c>
      <c r="M7396" t="s">
        <v>29015</v>
      </c>
    </row>
    <row r="7397" spans="1:13">
      <c r="A7397" t="s">
        <v>909</v>
      </c>
      <c r="B7397" t="s">
        <v>909</v>
      </c>
      <c r="C7397" t="s">
        <v>1766</v>
      </c>
      <c r="D7397" t="s">
        <v>161</v>
      </c>
      <c r="E7397" t="s">
        <v>706</v>
      </c>
      <c r="F7397" t="s">
        <v>2</v>
      </c>
      <c r="G7397" t="s">
        <v>49067</v>
      </c>
      <c r="H7397" t="s">
        <v>20725</v>
      </c>
      <c r="I7397" t="s">
        <v>49062</v>
      </c>
      <c r="J7397" t="s">
        <v>20705</v>
      </c>
      <c r="K7397" t="s">
        <v>15117</v>
      </c>
      <c r="L7397" t="s">
        <v>9282</v>
      </c>
      <c r="M7397" t="s">
        <v>18079</v>
      </c>
    </row>
    <row r="7398" spans="1:13">
      <c r="A7398" t="s">
        <v>909</v>
      </c>
      <c r="B7398" t="s">
        <v>909</v>
      </c>
      <c r="C7398" t="s">
        <v>1766</v>
      </c>
      <c r="D7398" t="s">
        <v>161</v>
      </c>
      <c r="E7398" t="s">
        <v>714</v>
      </c>
      <c r="F7398" t="s">
        <v>3</v>
      </c>
      <c r="G7398" t="s">
        <v>49068</v>
      </c>
      <c r="H7398" t="s">
        <v>20803</v>
      </c>
      <c r="I7398" t="s">
        <v>12021</v>
      </c>
      <c r="J7398" t="s">
        <v>20745</v>
      </c>
      <c r="K7398" t="s">
        <v>15111</v>
      </c>
      <c r="L7398" t="s">
        <v>9633</v>
      </c>
      <c r="M7398" t="s">
        <v>30180</v>
      </c>
    </row>
    <row r="7399" spans="1:13">
      <c r="A7399" t="s">
        <v>909</v>
      </c>
      <c r="B7399" t="s">
        <v>909</v>
      </c>
      <c r="C7399" t="s">
        <v>1766</v>
      </c>
      <c r="D7399" t="s">
        <v>161</v>
      </c>
      <c r="E7399" t="s">
        <v>714</v>
      </c>
      <c r="F7399" t="s">
        <v>10</v>
      </c>
      <c r="G7399" t="s">
        <v>49069</v>
      </c>
      <c r="H7399" t="s">
        <v>20784</v>
      </c>
      <c r="I7399" t="s">
        <v>12029</v>
      </c>
      <c r="J7399" t="s">
        <v>20745</v>
      </c>
      <c r="K7399" t="s">
        <v>15111</v>
      </c>
      <c r="L7399" t="s">
        <v>49070</v>
      </c>
      <c r="M7399" t="s">
        <v>18398</v>
      </c>
    </row>
    <row r="7400" spans="1:13">
      <c r="A7400" t="s">
        <v>909</v>
      </c>
      <c r="B7400" t="s">
        <v>909</v>
      </c>
      <c r="C7400" t="s">
        <v>1766</v>
      </c>
      <c r="D7400" t="s">
        <v>161</v>
      </c>
      <c r="E7400" t="s">
        <v>714</v>
      </c>
      <c r="F7400" t="s">
        <v>2</v>
      </c>
      <c r="G7400" t="s">
        <v>49071</v>
      </c>
      <c r="H7400" t="s">
        <v>20745</v>
      </c>
      <c r="I7400" t="s">
        <v>49049</v>
      </c>
      <c r="J7400" t="s">
        <v>20705</v>
      </c>
      <c r="K7400" t="s">
        <v>15117</v>
      </c>
      <c r="L7400" t="s">
        <v>7155</v>
      </c>
      <c r="M7400" t="s">
        <v>18316</v>
      </c>
    </row>
    <row r="7401" spans="1:13">
      <c r="A7401" t="s">
        <v>909</v>
      </c>
      <c r="B7401" t="s">
        <v>909</v>
      </c>
      <c r="C7401" t="s">
        <v>1766</v>
      </c>
      <c r="D7401" t="s">
        <v>161</v>
      </c>
      <c r="E7401" t="s">
        <v>714</v>
      </c>
      <c r="F7401" t="s">
        <v>4</v>
      </c>
      <c r="G7401" t="s">
        <v>49072</v>
      </c>
      <c r="H7401" t="s">
        <v>20684</v>
      </c>
      <c r="I7401" t="s">
        <v>41270</v>
      </c>
      <c r="J7401" t="s">
        <v>21472</v>
      </c>
      <c r="K7401" t="s">
        <v>372</v>
      </c>
      <c r="L7401" t="s">
        <v>1355</v>
      </c>
      <c r="M7401" t="s">
        <v>9580</v>
      </c>
    </row>
    <row r="7402" spans="1:13">
      <c r="A7402" t="s">
        <v>909</v>
      </c>
      <c r="B7402" t="s">
        <v>909</v>
      </c>
      <c r="C7402" t="s">
        <v>1766</v>
      </c>
      <c r="D7402" t="s">
        <v>161</v>
      </c>
      <c r="E7402" t="s">
        <v>714</v>
      </c>
      <c r="F7402" t="s">
        <v>20</v>
      </c>
      <c r="G7402" t="s">
        <v>49073</v>
      </c>
      <c r="H7402" t="s">
        <v>20663</v>
      </c>
      <c r="I7402" t="s">
        <v>41274</v>
      </c>
      <c r="J7402" t="s">
        <v>20663</v>
      </c>
      <c r="K7402" t="s">
        <v>15124</v>
      </c>
      <c r="L7402" t="s">
        <v>1355</v>
      </c>
      <c r="M7402" t="s">
        <v>1427</v>
      </c>
    </row>
    <row r="7403" spans="1:13">
      <c r="A7403" t="s">
        <v>909</v>
      </c>
      <c r="B7403" t="s">
        <v>909</v>
      </c>
      <c r="C7403" t="s">
        <v>1766</v>
      </c>
      <c r="D7403" t="s">
        <v>162</v>
      </c>
      <c r="E7403" t="s">
        <v>722</v>
      </c>
      <c r="F7403" t="s">
        <v>3</v>
      </c>
      <c r="G7403" t="s">
        <v>49074</v>
      </c>
      <c r="H7403" t="s">
        <v>20663</v>
      </c>
      <c r="I7403" t="s">
        <v>41274</v>
      </c>
      <c r="J7403" t="s">
        <v>20663</v>
      </c>
      <c r="K7403" t="s">
        <v>15124</v>
      </c>
      <c r="L7403" t="s">
        <v>6344</v>
      </c>
      <c r="M7403" t="s">
        <v>8879</v>
      </c>
    </row>
    <row r="7404" spans="1:13">
      <c r="A7404" t="s">
        <v>909</v>
      </c>
      <c r="B7404" t="s">
        <v>909</v>
      </c>
      <c r="C7404" t="s">
        <v>1766</v>
      </c>
      <c r="D7404" t="s">
        <v>162</v>
      </c>
      <c r="E7404" t="s">
        <v>722</v>
      </c>
      <c r="F7404" t="s">
        <v>10</v>
      </c>
      <c r="G7404" t="s">
        <v>49075</v>
      </c>
      <c r="H7404" t="s">
        <v>20784</v>
      </c>
      <c r="I7404" t="s">
        <v>12029</v>
      </c>
      <c r="J7404" t="s">
        <v>20725</v>
      </c>
      <c r="K7404" t="s">
        <v>4949</v>
      </c>
      <c r="L7404" t="s">
        <v>49070</v>
      </c>
      <c r="M7404" t="s">
        <v>33469</v>
      </c>
    </row>
    <row r="7405" spans="1:13">
      <c r="A7405" t="s">
        <v>909</v>
      </c>
      <c r="B7405" t="s">
        <v>909</v>
      </c>
      <c r="C7405" t="s">
        <v>1766</v>
      </c>
      <c r="D7405" t="s">
        <v>162</v>
      </c>
      <c r="E7405" t="s">
        <v>722</v>
      </c>
      <c r="F7405" t="s">
        <v>2</v>
      </c>
      <c r="G7405" t="s">
        <v>49076</v>
      </c>
      <c r="H7405" t="s">
        <v>20803</v>
      </c>
      <c r="I7405" t="s">
        <v>12021</v>
      </c>
      <c r="J7405" t="s">
        <v>20745</v>
      </c>
      <c r="K7405" t="s">
        <v>15111</v>
      </c>
      <c r="L7405" t="s">
        <v>11448</v>
      </c>
      <c r="M7405" t="s">
        <v>17556</v>
      </c>
    </row>
    <row r="7406" spans="1:13">
      <c r="A7406" t="s">
        <v>909</v>
      </c>
      <c r="B7406" t="s">
        <v>909</v>
      </c>
      <c r="C7406" t="s">
        <v>1766</v>
      </c>
      <c r="D7406" t="s">
        <v>162</v>
      </c>
      <c r="E7406" t="s">
        <v>722</v>
      </c>
      <c r="F7406" t="s">
        <v>4</v>
      </c>
      <c r="G7406" t="s">
        <v>49077</v>
      </c>
      <c r="H7406" t="s">
        <v>20764</v>
      </c>
      <c r="I7406" t="s">
        <v>9858</v>
      </c>
      <c r="J7406" t="s">
        <v>20663</v>
      </c>
      <c r="K7406" t="s">
        <v>15124</v>
      </c>
      <c r="L7406" t="s">
        <v>3442</v>
      </c>
      <c r="M7406" t="s">
        <v>37411</v>
      </c>
    </row>
    <row r="7407" spans="1:13">
      <c r="A7407" t="s">
        <v>909</v>
      </c>
      <c r="B7407" t="s">
        <v>909</v>
      </c>
      <c r="C7407" t="s">
        <v>1766</v>
      </c>
      <c r="D7407" t="s">
        <v>162</v>
      </c>
      <c r="E7407" t="s">
        <v>722</v>
      </c>
      <c r="F7407" t="s">
        <v>11</v>
      </c>
      <c r="G7407" t="s">
        <v>49078</v>
      </c>
      <c r="H7407" t="s">
        <v>20764</v>
      </c>
      <c r="I7407" t="s">
        <v>9858</v>
      </c>
      <c r="J7407" t="s">
        <v>21472</v>
      </c>
      <c r="K7407" t="s">
        <v>372</v>
      </c>
      <c r="L7407" t="s">
        <v>2038</v>
      </c>
      <c r="M7407" t="s">
        <v>37411</v>
      </c>
    </row>
    <row r="7408" spans="1:13">
      <c r="A7408" t="s">
        <v>909</v>
      </c>
      <c r="B7408" t="s">
        <v>909</v>
      </c>
      <c r="C7408" t="s">
        <v>1766</v>
      </c>
      <c r="D7408" t="s">
        <v>162</v>
      </c>
      <c r="E7408" t="s">
        <v>722</v>
      </c>
      <c r="F7408" t="s">
        <v>20</v>
      </c>
      <c r="G7408" t="s">
        <v>49079</v>
      </c>
      <c r="H7408" t="s">
        <v>20705</v>
      </c>
      <c r="I7408" t="s">
        <v>9093</v>
      </c>
      <c r="J7408" t="s">
        <v>21472</v>
      </c>
      <c r="K7408" t="s">
        <v>372</v>
      </c>
      <c r="L7408" t="s">
        <v>3442</v>
      </c>
      <c r="M7408" t="s">
        <v>25475</v>
      </c>
    </row>
    <row r="7409" spans="1:13">
      <c r="A7409" t="s">
        <v>909</v>
      </c>
      <c r="B7409" t="s">
        <v>909</v>
      </c>
      <c r="C7409" t="s">
        <v>1766</v>
      </c>
      <c r="D7409" t="s">
        <v>162</v>
      </c>
      <c r="E7409" t="s">
        <v>730</v>
      </c>
      <c r="F7409" t="s">
        <v>3</v>
      </c>
      <c r="G7409" t="s">
        <v>49080</v>
      </c>
      <c r="H7409" t="s">
        <v>20725</v>
      </c>
      <c r="I7409" t="s">
        <v>49062</v>
      </c>
      <c r="J7409" t="s">
        <v>20705</v>
      </c>
      <c r="K7409" t="s">
        <v>15117</v>
      </c>
      <c r="L7409" t="s">
        <v>4524</v>
      </c>
      <c r="M7409" t="s">
        <v>429</v>
      </c>
    </row>
    <row r="7410" spans="1:13">
      <c r="A7410" t="s">
        <v>909</v>
      </c>
      <c r="B7410" t="s">
        <v>909</v>
      </c>
      <c r="C7410" t="s">
        <v>1766</v>
      </c>
      <c r="D7410" t="s">
        <v>162</v>
      </c>
      <c r="E7410" t="s">
        <v>730</v>
      </c>
      <c r="F7410" t="s">
        <v>10</v>
      </c>
      <c r="G7410" t="s">
        <v>49081</v>
      </c>
      <c r="H7410" t="s">
        <v>20915</v>
      </c>
      <c r="I7410" t="s">
        <v>49082</v>
      </c>
      <c r="J7410" t="s">
        <v>20879</v>
      </c>
      <c r="K7410" t="s">
        <v>45771</v>
      </c>
      <c r="L7410" t="s">
        <v>6603</v>
      </c>
      <c r="M7410" t="s">
        <v>32011</v>
      </c>
    </row>
    <row r="7411" spans="1:13">
      <c r="A7411" t="s">
        <v>909</v>
      </c>
      <c r="B7411" t="s">
        <v>909</v>
      </c>
      <c r="C7411" t="s">
        <v>1766</v>
      </c>
      <c r="D7411" t="s">
        <v>162</v>
      </c>
      <c r="E7411" t="s">
        <v>730</v>
      </c>
      <c r="F7411" t="s">
        <v>2</v>
      </c>
      <c r="G7411" t="s">
        <v>49083</v>
      </c>
      <c r="H7411" t="s">
        <v>20725</v>
      </c>
      <c r="I7411" t="s">
        <v>49062</v>
      </c>
      <c r="J7411" t="s">
        <v>20705</v>
      </c>
      <c r="K7411" t="s">
        <v>15117</v>
      </c>
      <c r="L7411" t="s">
        <v>9282</v>
      </c>
      <c r="M7411" t="s">
        <v>429</v>
      </c>
    </row>
    <row r="7412" spans="1:13">
      <c r="A7412" t="s">
        <v>909</v>
      </c>
      <c r="B7412" t="s">
        <v>909</v>
      </c>
      <c r="C7412" t="s">
        <v>1766</v>
      </c>
      <c r="D7412" t="s">
        <v>162</v>
      </c>
      <c r="E7412" t="s">
        <v>730</v>
      </c>
      <c r="F7412" t="s">
        <v>4</v>
      </c>
      <c r="G7412" t="s">
        <v>49084</v>
      </c>
      <c r="H7412" t="s">
        <v>20725</v>
      </c>
      <c r="I7412" t="s">
        <v>49062</v>
      </c>
      <c r="J7412" t="s">
        <v>20663</v>
      </c>
      <c r="K7412" t="s">
        <v>15124</v>
      </c>
      <c r="L7412" t="s">
        <v>3583</v>
      </c>
      <c r="M7412" t="s">
        <v>429</v>
      </c>
    </row>
    <row r="7413" spans="1:13">
      <c r="A7413" t="s">
        <v>909</v>
      </c>
      <c r="B7413" t="s">
        <v>909</v>
      </c>
      <c r="C7413" t="s">
        <v>1766</v>
      </c>
      <c r="D7413" t="s">
        <v>162</v>
      </c>
      <c r="E7413" t="s">
        <v>730</v>
      </c>
      <c r="F7413" t="s">
        <v>11</v>
      </c>
      <c r="G7413" t="s">
        <v>49085</v>
      </c>
      <c r="H7413" t="s">
        <v>20725</v>
      </c>
      <c r="I7413" t="s">
        <v>49062</v>
      </c>
      <c r="J7413" t="s">
        <v>21472</v>
      </c>
      <c r="K7413" t="s">
        <v>372</v>
      </c>
      <c r="L7413" t="s">
        <v>2773</v>
      </c>
      <c r="M7413" t="s">
        <v>429</v>
      </c>
    </row>
    <row r="7414" spans="1:13">
      <c r="A7414" t="s">
        <v>909</v>
      </c>
      <c r="B7414" t="s">
        <v>909</v>
      </c>
      <c r="C7414" t="s">
        <v>1766</v>
      </c>
      <c r="D7414" t="s">
        <v>162</v>
      </c>
      <c r="E7414" t="s">
        <v>730</v>
      </c>
      <c r="F7414" t="s">
        <v>20</v>
      </c>
      <c r="G7414" t="s">
        <v>49086</v>
      </c>
      <c r="H7414" t="s">
        <v>20684</v>
      </c>
      <c r="I7414" t="s">
        <v>41270</v>
      </c>
      <c r="J7414" t="s">
        <v>21472</v>
      </c>
      <c r="K7414" t="s">
        <v>372</v>
      </c>
      <c r="L7414" t="s">
        <v>3583</v>
      </c>
      <c r="M7414" t="s">
        <v>8639</v>
      </c>
    </row>
    <row r="7415" spans="1:13">
      <c r="A7415" t="s">
        <v>909</v>
      </c>
      <c r="B7415" t="s">
        <v>909</v>
      </c>
      <c r="C7415" t="s">
        <v>1766</v>
      </c>
      <c r="D7415" t="s">
        <v>162</v>
      </c>
      <c r="E7415" t="s">
        <v>738</v>
      </c>
      <c r="F7415" t="s">
        <v>3</v>
      </c>
      <c r="G7415" t="s">
        <v>49087</v>
      </c>
      <c r="H7415" t="s">
        <v>20897</v>
      </c>
      <c r="I7415" t="s">
        <v>14338</v>
      </c>
      <c r="J7415" t="s">
        <v>20822</v>
      </c>
      <c r="K7415" t="s">
        <v>15138</v>
      </c>
      <c r="L7415" t="s">
        <v>3428</v>
      </c>
      <c r="M7415" t="s">
        <v>25113</v>
      </c>
    </row>
    <row r="7416" spans="1:13">
      <c r="A7416" t="s">
        <v>909</v>
      </c>
      <c r="B7416" t="s">
        <v>909</v>
      </c>
      <c r="C7416" t="s">
        <v>1766</v>
      </c>
      <c r="D7416" t="s">
        <v>162</v>
      </c>
      <c r="E7416" t="s">
        <v>738</v>
      </c>
      <c r="F7416" t="s">
        <v>10</v>
      </c>
      <c r="G7416" t="s">
        <v>49088</v>
      </c>
      <c r="H7416" t="s">
        <v>20860</v>
      </c>
      <c r="I7416" t="s">
        <v>49065</v>
      </c>
      <c r="J7416" t="s">
        <v>20725</v>
      </c>
      <c r="K7416" t="s">
        <v>4949</v>
      </c>
      <c r="L7416" t="s">
        <v>49066</v>
      </c>
      <c r="M7416" t="s">
        <v>26500</v>
      </c>
    </row>
    <row r="7417" spans="1:13">
      <c r="A7417" t="s">
        <v>909</v>
      </c>
      <c r="B7417" t="s">
        <v>909</v>
      </c>
      <c r="C7417" t="s">
        <v>1766</v>
      </c>
      <c r="D7417" t="s">
        <v>162</v>
      </c>
      <c r="E7417" t="s">
        <v>738</v>
      </c>
      <c r="F7417" t="s">
        <v>2</v>
      </c>
      <c r="G7417" t="s">
        <v>49089</v>
      </c>
      <c r="H7417" t="s">
        <v>20784</v>
      </c>
      <c r="I7417" t="s">
        <v>12029</v>
      </c>
      <c r="J7417" t="s">
        <v>20725</v>
      </c>
      <c r="K7417" t="s">
        <v>4949</v>
      </c>
      <c r="L7417" t="s">
        <v>2172</v>
      </c>
      <c r="M7417" t="s">
        <v>25599</v>
      </c>
    </row>
    <row r="7418" spans="1:13">
      <c r="A7418" t="s">
        <v>909</v>
      </c>
      <c r="B7418" t="s">
        <v>909</v>
      </c>
      <c r="C7418" t="s">
        <v>1766</v>
      </c>
      <c r="D7418" t="s">
        <v>162</v>
      </c>
      <c r="E7418" t="s">
        <v>738</v>
      </c>
      <c r="F7418" t="s">
        <v>4</v>
      </c>
      <c r="G7418" t="s">
        <v>49090</v>
      </c>
      <c r="H7418" t="s">
        <v>20705</v>
      </c>
      <c r="I7418" t="s">
        <v>9093</v>
      </c>
      <c r="J7418" t="s">
        <v>21472</v>
      </c>
      <c r="K7418" t="s">
        <v>372</v>
      </c>
      <c r="L7418" t="s">
        <v>4301</v>
      </c>
      <c r="M7418" t="s">
        <v>10800</v>
      </c>
    </row>
    <row r="7419" spans="1:13">
      <c r="A7419" t="s">
        <v>909</v>
      </c>
      <c r="B7419" t="s">
        <v>909</v>
      </c>
      <c r="C7419" t="s">
        <v>1766</v>
      </c>
      <c r="D7419" t="s">
        <v>162</v>
      </c>
      <c r="E7419" t="s">
        <v>738</v>
      </c>
      <c r="F7419" t="s">
        <v>20</v>
      </c>
      <c r="G7419" t="s">
        <v>49091</v>
      </c>
      <c r="H7419" t="s">
        <v>20684</v>
      </c>
      <c r="I7419" t="s">
        <v>41270</v>
      </c>
      <c r="J7419" t="s">
        <v>20663</v>
      </c>
      <c r="K7419" t="s">
        <v>15124</v>
      </c>
      <c r="L7419" t="s">
        <v>3583</v>
      </c>
      <c r="M7419" t="s">
        <v>1164</v>
      </c>
    </row>
    <row r="7420" spans="1:13">
      <c r="A7420" t="s">
        <v>909</v>
      </c>
      <c r="B7420" t="s">
        <v>909</v>
      </c>
      <c r="C7420" t="s">
        <v>1766</v>
      </c>
      <c r="D7420" t="s">
        <v>162</v>
      </c>
      <c r="E7420" t="s">
        <v>746</v>
      </c>
      <c r="F7420" t="s">
        <v>3</v>
      </c>
      <c r="G7420" t="s">
        <v>49092</v>
      </c>
      <c r="H7420" t="s">
        <v>20784</v>
      </c>
      <c r="I7420" t="s">
        <v>12029</v>
      </c>
      <c r="J7420" t="s">
        <v>20745</v>
      </c>
      <c r="K7420" t="s">
        <v>15111</v>
      </c>
      <c r="L7420" t="s">
        <v>2751</v>
      </c>
      <c r="M7420" t="s">
        <v>27754</v>
      </c>
    </row>
    <row r="7421" spans="1:13">
      <c r="A7421" t="s">
        <v>909</v>
      </c>
      <c r="B7421" t="s">
        <v>909</v>
      </c>
      <c r="C7421" t="s">
        <v>1766</v>
      </c>
      <c r="D7421" t="s">
        <v>162</v>
      </c>
      <c r="E7421" t="s">
        <v>746</v>
      </c>
      <c r="F7421" t="s">
        <v>10</v>
      </c>
      <c r="G7421" t="s">
        <v>49093</v>
      </c>
      <c r="H7421" t="s">
        <v>20803</v>
      </c>
      <c r="I7421" t="s">
        <v>12021</v>
      </c>
      <c r="J7421" t="s">
        <v>20745</v>
      </c>
      <c r="K7421" t="s">
        <v>15111</v>
      </c>
      <c r="L7421" t="s">
        <v>471</v>
      </c>
      <c r="M7421" t="s">
        <v>26298</v>
      </c>
    </row>
    <row r="7422" spans="1:13">
      <c r="A7422" t="s">
        <v>909</v>
      </c>
      <c r="B7422" t="s">
        <v>909</v>
      </c>
      <c r="C7422" t="s">
        <v>1766</v>
      </c>
      <c r="D7422" t="s">
        <v>162</v>
      </c>
      <c r="E7422" t="s">
        <v>746</v>
      </c>
      <c r="F7422" t="s">
        <v>2</v>
      </c>
      <c r="G7422" t="s">
        <v>49094</v>
      </c>
      <c r="H7422" t="s">
        <v>20684</v>
      </c>
      <c r="I7422" t="s">
        <v>41270</v>
      </c>
      <c r="J7422" t="s">
        <v>20663</v>
      </c>
      <c r="K7422" t="s">
        <v>15124</v>
      </c>
      <c r="L7422" t="s">
        <v>16341</v>
      </c>
      <c r="M7422" t="s">
        <v>14877</v>
      </c>
    </row>
    <row r="7423" spans="1:13">
      <c r="A7423" t="s">
        <v>909</v>
      </c>
      <c r="B7423" t="s">
        <v>909</v>
      </c>
      <c r="C7423" t="s">
        <v>1766</v>
      </c>
      <c r="D7423" t="s">
        <v>162</v>
      </c>
      <c r="E7423" t="s">
        <v>746</v>
      </c>
      <c r="F7423" t="s">
        <v>4</v>
      </c>
      <c r="G7423" t="s">
        <v>49095</v>
      </c>
      <c r="H7423" t="s">
        <v>20663</v>
      </c>
      <c r="I7423" t="s">
        <v>41274</v>
      </c>
      <c r="J7423" t="s">
        <v>21472</v>
      </c>
      <c r="K7423" t="s">
        <v>372</v>
      </c>
      <c r="L7423" t="s">
        <v>9283</v>
      </c>
      <c r="M7423" t="s">
        <v>1164</v>
      </c>
    </row>
    <row r="7424" spans="1:13">
      <c r="A7424" t="s">
        <v>909</v>
      </c>
      <c r="B7424" t="s">
        <v>909</v>
      </c>
      <c r="C7424" t="s">
        <v>1766</v>
      </c>
      <c r="D7424" t="s">
        <v>163</v>
      </c>
      <c r="E7424" t="s">
        <v>754</v>
      </c>
      <c r="F7424" t="s">
        <v>3</v>
      </c>
      <c r="G7424" t="s">
        <v>49096</v>
      </c>
      <c r="H7424" t="s">
        <v>20684</v>
      </c>
      <c r="I7424" t="s">
        <v>41270</v>
      </c>
      <c r="J7424" t="s">
        <v>20684</v>
      </c>
      <c r="K7424" t="s">
        <v>49052</v>
      </c>
      <c r="L7424" t="s">
        <v>5164</v>
      </c>
      <c r="M7424" t="s">
        <v>6522</v>
      </c>
    </row>
    <row r="7425" spans="1:13">
      <c r="A7425" t="s">
        <v>909</v>
      </c>
      <c r="B7425" t="s">
        <v>909</v>
      </c>
      <c r="C7425" t="s">
        <v>1766</v>
      </c>
      <c r="D7425" t="s">
        <v>163</v>
      </c>
      <c r="E7425" t="s">
        <v>754</v>
      </c>
      <c r="F7425" t="s">
        <v>10</v>
      </c>
      <c r="G7425" t="s">
        <v>49097</v>
      </c>
      <c r="H7425" t="s">
        <v>20803</v>
      </c>
      <c r="I7425" t="s">
        <v>12021</v>
      </c>
      <c r="J7425" t="s">
        <v>20745</v>
      </c>
      <c r="K7425" t="s">
        <v>15111</v>
      </c>
      <c r="L7425" t="s">
        <v>471</v>
      </c>
      <c r="M7425" t="s">
        <v>27291</v>
      </c>
    </row>
    <row r="7426" spans="1:13">
      <c r="A7426" t="s">
        <v>909</v>
      </c>
      <c r="B7426" t="s">
        <v>909</v>
      </c>
      <c r="C7426" t="s">
        <v>1766</v>
      </c>
      <c r="D7426" t="s">
        <v>163</v>
      </c>
      <c r="E7426" t="s">
        <v>754</v>
      </c>
      <c r="F7426" t="s">
        <v>2</v>
      </c>
      <c r="G7426" t="s">
        <v>49098</v>
      </c>
      <c r="H7426" t="s">
        <v>20745</v>
      </c>
      <c r="I7426" t="s">
        <v>49049</v>
      </c>
      <c r="J7426" t="s">
        <v>20705</v>
      </c>
      <c r="K7426" t="s">
        <v>15117</v>
      </c>
      <c r="L7426" t="s">
        <v>7155</v>
      </c>
      <c r="M7426" t="s">
        <v>31837</v>
      </c>
    </row>
    <row r="7427" spans="1:13">
      <c r="A7427" t="s">
        <v>909</v>
      </c>
      <c r="B7427" t="s">
        <v>909</v>
      </c>
      <c r="C7427" t="s">
        <v>1766</v>
      </c>
      <c r="D7427" t="s">
        <v>163</v>
      </c>
      <c r="E7427" t="s">
        <v>754</v>
      </c>
      <c r="F7427" t="s">
        <v>4</v>
      </c>
      <c r="G7427" t="s">
        <v>49099</v>
      </c>
      <c r="H7427" t="s">
        <v>20725</v>
      </c>
      <c r="I7427" t="s">
        <v>49062</v>
      </c>
      <c r="J7427" t="s">
        <v>21472</v>
      </c>
      <c r="K7427" t="s">
        <v>372</v>
      </c>
      <c r="L7427" t="s">
        <v>3583</v>
      </c>
      <c r="M7427" t="s">
        <v>17937</v>
      </c>
    </row>
    <row r="7428" spans="1:13">
      <c r="A7428" t="s">
        <v>909</v>
      </c>
      <c r="B7428" t="s">
        <v>909</v>
      </c>
      <c r="C7428" t="s">
        <v>1766</v>
      </c>
      <c r="D7428" t="s">
        <v>163</v>
      </c>
      <c r="E7428" t="s">
        <v>754</v>
      </c>
      <c r="F7428" t="s">
        <v>11</v>
      </c>
      <c r="G7428" t="s">
        <v>49100</v>
      </c>
      <c r="H7428" t="s">
        <v>20764</v>
      </c>
      <c r="I7428" t="s">
        <v>9858</v>
      </c>
      <c r="J7428" t="s">
        <v>21472</v>
      </c>
      <c r="K7428" t="s">
        <v>372</v>
      </c>
      <c r="L7428" t="s">
        <v>2038</v>
      </c>
      <c r="M7428" t="s">
        <v>18994</v>
      </c>
    </row>
    <row r="7429" spans="1:13">
      <c r="A7429" t="s">
        <v>909</v>
      </c>
      <c r="B7429" t="s">
        <v>909</v>
      </c>
      <c r="C7429" t="s">
        <v>1766</v>
      </c>
      <c r="D7429" t="s">
        <v>163</v>
      </c>
      <c r="E7429" t="s">
        <v>754</v>
      </c>
      <c r="F7429" t="s">
        <v>20</v>
      </c>
      <c r="G7429" t="s">
        <v>49101</v>
      </c>
      <c r="H7429" t="s">
        <v>20684</v>
      </c>
      <c r="I7429" t="s">
        <v>41270</v>
      </c>
      <c r="J7429" t="s">
        <v>21472</v>
      </c>
      <c r="K7429" t="s">
        <v>372</v>
      </c>
      <c r="L7429" t="s">
        <v>3583</v>
      </c>
      <c r="M7429" t="s">
        <v>6522</v>
      </c>
    </row>
    <row r="7430" spans="1:13">
      <c r="A7430" t="s">
        <v>909</v>
      </c>
      <c r="B7430" t="s">
        <v>909</v>
      </c>
      <c r="C7430" t="s">
        <v>1766</v>
      </c>
      <c r="D7430" t="s">
        <v>163</v>
      </c>
      <c r="E7430" t="s">
        <v>762</v>
      </c>
      <c r="F7430" t="s">
        <v>3</v>
      </c>
      <c r="G7430" t="s">
        <v>49102</v>
      </c>
      <c r="H7430" t="s">
        <v>20745</v>
      </c>
      <c r="I7430" t="s">
        <v>49049</v>
      </c>
      <c r="J7430" t="s">
        <v>20705</v>
      </c>
      <c r="K7430" t="s">
        <v>15117</v>
      </c>
      <c r="L7430" t="s">
        <v>471</v>
      </c>
      <c r="M7430" t="s">
        <v>16463</v>
      </c>
    </row>
    <row r="7431" spans="1:13">
      <c r="A7431" t="s">
        <v>909</v>
      </c>
      <c r="B7431" t="s">
        <v>909</v>
      </c>
      <c r="C7431" t="s">
        <v>1766</v>
      </c>
      <c r="D7431" t="s">
        <v>163</v>
      </c>
      <c r="E7431" t="s">
        <v>762</v>
      </c>
      <c r="F7431" t="s">
        <v>10</v>
      </c>
      <c r="G7431" t="s">
        <v>49103</v>
      </c>
      <c r="H7431" t="s">
        <v>20950</v>
      </c>
      <c r="I7431" t="s">
        <v>49104</v>
      </c>
      <c r="J7431" t="s">
        <v>20879</v>
      </c>
      <c r="K7431" t="s">
        <v>45771</v>
      </c>
      <c r="L7431" t="s">
        <v>2773</v>
      </c>
      <c r="M7431" t="s">
        <v>43696</v>
      </c>
    </row>
    <row r="7432" spans="1:13">
      <c r="A7432" t="s">
        <v>909</v>
      </c>
      <c r="B7432" t="s">
        <v>909</v>
      </c>
      <c r="C7432" t="s">
        <v>1766</v>
      </c>
      <c r="D7432" t="s">
        <v>163</v>
      </c>
      <c r="E7432" t="s">
        <v>762</v>
      </c>
      <c r="F7432" t="s">
        <v>2</v>
      </c>
      <c r="G7432" t="s">
        <v>49105</v>
      </c>
      <c r="H7432" t="s">
        <v>20860</v>
      </c>
      <c r="I7432" t="s">
        <v>49065</v>
      </c>
      <c r="J7432" t="s">
        <v>20803</v>
      </c>
      <c r="K7432" t="s">
        <v>44025</v>
      </c>
      <c r="L7432" t="s">
        <v>4135</v>
      </c>
      <c r="M7432" t="s">
        <v>43200</v>
      </c>
    </row>
    <row r="7433" spans="1:13">
      <c r="A7433" t="s">
        <v>909</v>
      </c>
      <c r="B7433" t="s">
        <v>909</v>
      </c>
      <c r="C7433" t="s">
        <v>1766</v>
      </c>
      <c r="D7433" t="s">
        <v>163</v>
      </c>
      <c r="E7433" t="s">
        <v>762</v>
      </c>
      <c r="F7433" t="s">
        <v>4</v>
      </c>
      <c r="G7433" t="s">
        <v>49106</v>
      </c>
      <c r="H7433" t="s">
        <v>20745</v>
      </c>
      <c r="I7433" t="s">
        <v>49049</v>
      </c>
      <c r="J7433" t="s">
        <v>20684</v>
      </c>
      <c r="K7433" t="s">
        <v>49052</v>
      </c>
      <c r="L7433" t="s">
        <v>3023</v>
      </c>
      <c r="M7433" t="s">
        <v>16463</v>
      </c>
    </row>
    <row r="7434" spans="1:13">
      <c r="A7434" t="s">
        <v>909</v>
      </c>
      <c r="B7434" t="s">
        <v>909</v>
      </c>
      <c r="C7434" t="s">
        <v>1766</v>
      </c>
      <c r="D7434" t="s">
        <v>163</v>
      </c>
      <c r="E7434" t="s">
        <v>762</v>
      </c>
      <c r="F7434" t="s">
        <v>11</v>
      </c>
      <c r="G7434" t="s">
        <v>49107</v>
      </c>
      <c r="H7434" t="s">
        <v>20663</v>
      </c>
      <c r="I7434" t="s">
        <v>41274</v>
      </c>
      <c r="J7434" t="s">
        <v>21472</v>
      </c>
      <c r="K7434" t="s">
        <v>372</v>
      </c>
      <c r="L7434" t="s">
        <v>3332</v>
      </c>
      <c r="M7434" t="s">
        <v>13721</v>
      </c>
    </row>
    <row r="7435" spans="1:13">
      <c r="A7435" t="s">
        <v>909</v>
      </c>
      <c r="B7435" t="s">
        <v>909</v>
      </c>
      <c r="C7435" t="s">
        <v>1766</v>
      </c>
      <c r="D7435" t="s">
        <v>163</v>
      </c>
      <c r="E7435" t="s">
        <v>762</v>
      </c>
      <c r="F7435" t="s">
        <v>20</v>
      </c>
      <c r="G7435" t="s">
        <v>49108</v>
      </c>
      <c r="H7435" t="s">
        <v>20705</v>
      </c>
      <c r="I7435" t="s">
        <v>9093</v>
      </c>
      <c r="J7435" t="s">
        <v>20663</v>
      </c>
      <c r="K7435" t="s">
        <v>15124</v>
      </c>
      <c r="L7435" t="s">
        <v>3442</v>
      </c>
      <c r="M7435" t="s">
        <v>27458</v>
      </c>
    </row>
    <row r="7436" spans="1:13">
      <c r="A7436" t="s">
        <v>909</v>
      </c>
      <c r="B7436" t="s">
        <v>909</v>
      </c>
      <c r="C7436" t="s">
        <v>1766</v>
      </c>
      <c r="D7436" t="s">
        <v>163</v>
      </c>
      <c r="E7436" t="s">
        <v>770</v>
      </c>
      <c r="F7436" t="s">
        <v>3</v>
      </c>
      <c r="G7436" t="s">
        <v>49109</v>
      </c>
      <c r="H7436" t="s">
        <v>20841</v>
      </c>
      <c r="I7436" t="s">
        <v>41362</v>
      </c>
      <c r="J7436" t="s">
        <v>20803</v>
      </c>
      <c r="K7436" t="s">
        <v>44025</v>
      </c>
      <c r="L7436" t="s">
        <v>2773</v>
      </c>
      <c r="M7436" t="s">
        <v>27424</v>
      </c>
    </row>
    <row r="7437" spans="1:13">
      <c r="A7437" t="s">
        <v>909</v>
      </c>
      <c r="B7437" t="s">
        <v>909</v>
      </c>
      <c r="C7437" t="s">
        <v>1766</v>
      </c>
      <c r="D7437" t="s">
        <v>163</v>
      </c>
      <c r="E7437" t="s">
        <v>770</v>
      </c>
      <c r="F7437" t="s">
        <v>10</v>
      </c>
      <c r="G7437" t="s">
        <v>49110</v>
      </c>
      <c r="H7437" t="s">
        <v>20803</v>
      </c>
      <c r="I7437" t="s">
        <v>12021</v>
      </c>
      <c r="J7437" t="s">
        <v>20705</v>
      </c>
      <c r="K7437" t="s">
        <v>15117</v>
      </c>
      <c r="L7437" t="s">
        <v>471</v>
      </c>
      <c r="M7437" t="s">
        <v>24935</v>
      </c>
    </row>
    <row r="7438" spans="1:13">
      <c r="A7438" t="s">
        <v>909</v>
      </c>
      <c r="B7438" t="s">
        <v>909</v>
      </c>
      <c r="C7438" t="s">
        <v>1766</v>
      </c>
      <c r="D7438" t="s">
        <v>163</v>
      </c>
      <c r="E7438" t="s">
        <v>770</v>
      </c>
      <c r="F7438" t="s">
        <v>2</v>
      </c>
      <c r="G7438" t="s">
        <v>49111</v>
      </c>
      <c r="H7438" t="s">
        <v>20705</v>
      </c>
      <c r="I7438" t="s">
        <v>9093</v>
      </c>
      <c r="J7438" t="s">
        <v>20663</v>
      </c>
      <c r="K7438" t="s">
        <v>15124</v>
      </c>
      <c r="L7438" t="s">
        <v>1355</v>
      </c>
      <c r="M7438" t="s">
        <v>1357</v>
      </c>
    </row>
    <row r="7439" spans="1:13">
      <c r="A7439" t="s">
        <v>909</v>
      </c>
      <c r="B7439" t="s">
        <v>909</v>
      </c>
      <c r="C7439" t="s">
        <v>1766</v>
      </c>
      <c r="D7439" t="s">
        <v>163</v>
      </c>
      <c r="E7439" t="s">
        <v>770</v>
      </c>
      <c r="F7439" t="s">
        <v>4</v>
      </c>
      <c r="G7439" t="s">
        <v>49112</v>
      </c>
      <c r="H7439" t="s">
        <v>20725</v>
      </c>
      <c r="I7439" t="s">
        <v>49062</v>
      </c>
      <c r="J7439" t="s">
        <v>21472</v>
      </c>
      <c r="K7439" t="s">
        <v>372</v>
      </c>
      <c r="L7439" t="s">
        <v>3583</v>
      </c>
      <c r="M7439" t="s">
        <v>16337</v>
      </c>
    </row>
    <row r="7440" spans="1:13">
      <c r="A7440" t="s">
        <v>909</v>
      </c>
      <c r="B7440" t="s">
        <v>909</v>
      </c>
      <c r="C7440" t="s">
        <v>1766</v>
      </c>
      <c r="D7440" t="s">
        <v>163</v>
      </c>
      <c r="E7440" t="s">
        <v>770</v>
      </c>
      <c r="F7440" t="s">
        <v>11</v>
      </c>
      <c r="G7440" t="s">
        <v>49113</v>
      </c>
      <c r="H7440" t="s">
        <v>20684</v>
      </c>
      <c r="I7440" t="s">
        <v>41270</v>
      </c>
      <c r="J7440" t="s">
        <v>21472</v>
      </c>
      <c r="K7440" t="s">
        <v>372</v>
      </c>
      <c r="L7440" t="s">
        <v>471</v>
      </c>
      <c r="M7440" t="s">
        <v>1276</v>
      </c>
    </row>
    <row r="7441" spans="1:13">
      <c r="A7441" t="s">
        <v>909</v>
      </c>
      <c r="B7441" t="s">
        <v>909</v>
      </c>
      <c r="C7441" t="s">
        <v>1766</v>
      </c>
      <c r="D7441" t="s">
        <v>163</v>
      </c>
      <c r="E7441" t="s">
        <v>770</v>
      </c>
      <c r="F7441" t="s">
        <v>20</v>
      </c>
      <c r="G7441" t="s">
        <v>49114</v>
      </c>
      <c r="H7441" t="s">
        <v>20663</v>
      </c>
      <c r="I7441" t="s">
        <v>41274</v>
      </c>
      <c r="J7441" t="s">
        <v>21472</v>
      </c>
      <c r="K7441" t="s">
        <v>372</v>
      </c>
      <c r="L7441" t="s">
        <v>1355</v>
      </c>
      <c r="M7441" t="s">
        <v>1275</v>
      </c>
    </row>
    <row r="7442" spans="1:13">
      <c r="A7442" t="s">
        <v>909</v>
      </c>
      <c r="B7442" t="s">
        <v>909</v>
      </c>
      <c r="C7442" t="s">
        <v>1766</v>
      </c>
      <c r="D7442" t="s">
        <v>163</v>
      </c>
      <c r="E7442" t="s">
        <v>778</v>
      </c>
      <c r="F7442" t="s">
        <v>3</v>
      </c>
      <c r="G7442" t="s">
        <v>49115</v>
      </c>
      <c r="H7442" t="s">
        <v>20803</v>
      </c>
      <c r="I7442" t="s">
        <v>12021</v>
      </c>
      <c r="J7442" t="s">
        <v>20745</v>
      </c>
      <c r="K7442" t="s">
        <v>15111</v>
      </c>
      <c r="L7442" t="s">
        <v>9633</v>
      </c>
      <c r="M7442" t="s">
        <v>25413</v>
      </c>
    </row>
    <row r="7443" spans="1:13">
      <c r="A7443" t="s">
        <v>909</v>
      </c>
      <c r="B7443" t="s">
        <v>909</v>
      </c>
      <c r="C7443" t="s">
        <v>1766</v>
      </c>
      <c r="D7443" t="s">
        <v>163</v>
      </c>
      <c r="E7443" t="s">
        <v>778</v>
      </c>
      <c r="F7443" t="s">
        <v>10</v>
      </c>
      <c r="G7443" t="s">
        <v>49116</v>
      </c>
      <c r="H7443" t="s">
        <v>20803</v>
      </c>
      <c r="I7443" t="s">
        <v>12021</v>
      </c>
      <c r="J7443" t="s">
        <v>20745</v>
      </c>
      <c r="K7443" t="s">
        <v>15111</v>
      </c>
      <c r="L7443" t="s">
        <v>471</v>
      </c>
      <c r="M7443" t="s">
        <v>25413</v>
      </c>
    </row>
    <row r="7444" spans="1:13">
      <c r="A7444" t="s">
        <v>909</v>
      </c>
      <c r="B7444" t="s">
        <v>909</v>
      </c>
      <c r="C7444" t="s">
        <v>1766</v>
      </c>
      <c r="D7444" t="s">
        <v>163</v>
      </c>
      <c r="E7444" t="s">
        <v>778</v>
      </c>
      <c r="F7444" t="s">
        <v>2</v>
      </c>
      <c r="G7444" t="s">
        <v>49117</v>
      </c>
      <c r="H7444" t="s">
        <v>20684</v>
      </c>
      <c r="I7444" t="s">
        <v>41270</v>
      </c>
      <c r="J7444" t="s">
        <v>20663</v>
      </c>
      <c r="K7444" t="s">
        <v>15124</v>
      </c>
      <c r="L7444" t="s">
        <v>16341</v>
      </c>
      <c r="M7444" t="s">
        <v>16331</v>
      </c>
    </row>
    <row r="7445" spans="1:13">
      <c r="A7445" t="s">
        <v>909</v>
      </c>
      <c r="B7445" t="s">
        <v>909</v>
      </c>
      <c r="C7445" t="s">
        <v>1766</v>
      </c>
      <c r="D7445" t="s">
        <v>163</v>
      </c>
      <c r="E7445" t="s">
        <v>778</v>
      </c>
      <c r="F7445" t="s">
        <v>4</v>
      </c>
      <c r="G7445" t="s">
        <v>49118</v>
      </c>
      <c r="H7445" t="s">
        <v>20663</v>
      </c>
      <c r="I7445" t="s">
        <v>41274</v>
      </c>
      <c r="J7445" t="s">
        <v>21472</v>
      </c>
      <c r="K7445" t="s">
        <v>372</v>
      </c>
      <c r="L7445" t="s">
        <v>9283</v>
      </c>
      <c r="M7445" t="s">
        <v>4355</v>
      </c>
    </row>
    <row r="7446" spans="1:13">
      <c r="A7446" t="s">
        <v>909</v>
      </c>
      <c r="B7446" t="s">
        <v>909</v>
      </c>
      <c r="C7446" t="s">
        <v>1766</v>
      </c>
      <c r="D7446" t="s">
        <v>163</v>
      </c>
      <c r="E7446" t="s">
        <v>778</v>
      </c>
      <c r="F7446" t="s">
        <v>11</v>
      </c>
      <c r="G7446" t="s">
        <v>49119</v>
      </c>
      <c r="H7446" t="s">
        <v>20663</v>
      </c>
      <c r="I7446" t="s">
        <v>41274</v>
      </c>
      <c r="J7446" t="s">
        <v>21472</v>
      </c>
      <c r="K7446" t="s">
        <v>372</v>
      </c>
      <c r="L7446" t="s">
        <v>3332</v>
      </c>
      <c r="M7446" t="s">
        <v>4355</v>
      </c>
    </row>
    <row r="7447" spans="1:13">
      <c r="A7447" t="s">
        <v>909</v>
      </c>
      <c r="B7447" t="s">
        <v>909</v>
      </c>
      <c r="C7447" t="s">
        <v>1766</v>
      </c>
      <c r="D7447" t="s">
        <v>163</v>
      </c>
      <c r="E7447" t="s">
        <v>778</v>
      </c>
      <c r="F7447" t="s">
        <v>20</v>
      </c>
      <c r="G7447" t="s">
        <v>49120</v>
      </c>
      <c r="H7447" t="s">
        <v>20663</v>
      </c>
      <c r="I7447" t="s">
        <v>41274</v>
      </c>
      <c r="J7447" t="s">
        <v>21472</v>
      </c>
      <c r="K7447" t="s">
        <v>372</v>
      </c>
      <c r="L7447" t="s">
        <v>1355</v>
      </c>
      <c r="M7447" t="s">
        <v>4355</v>
      </c>
    </row>
    <row r="7448" spans="1:13">
      <c r="A7448" t="s">
        <v>909</v>
      </c>
      <c r="B7448" t="s">
        <v>909</v>
      </c>
      <c r="C7448" t="s">
        <v>1766</v>
      </c>
      <c r="D7448" t="s">
        <v>164</v>
      </c>
      <c r="E7448" t="s">
        <v>785</v>
      </c>
      <c r="F7448" t="s">
        <v>3</v>
      </c>
      <c r="G7448" t="s">
        <v>49121</v>
      </c>
      <c r="H7448" t="s">
        <v>20663</v>
      </c>
      <c r="I7448" t="s">
        <v>15322</v>
      </c>
      <c r="J7448" t="s">
        <v>20663</v>
      </c>
      <c r="K7448" t="s">
        <v>18728</v>
      </c>
      <c r="L7448" t="s">
        <v>375</v>
      </c>
      <c r="M7448" t="s">
        <v>373</v>
      </c>
    </row>
    <row r="7449" spans="1:13">
      <c r="A7449" t="s">
        <v>909</v>
      </c>
      <c r="B7449" t="s">
        <v>909</v>
      </c>
      <c r="C7449" t="s">
        <v>1766</v>
      </c>
      <c r="D7449" t="s">
        <v>164</v>
      </c>
      <c r="E7449" t="s">
        <v>785</v>
      </c>
      <c r="F7449" t="s">
        <v>11</v>
      </c>
      <c r="G7449" t="s">
        <v>49122</v>
      </c>
      <c r="H7449" t="s">
        <v>20663</v>
      </c>
      <c r="I7449" t="s">
        <v>15322</v>
      </c>
      <c r="J7449" t="s">
        <v>21472</v>
      </c>
      <c r="K7449" t="s">
        <v>372</v>
      </c>
      <c r="L7449" t="s">
        <v>471</v>
      </c>
      <c r="M7449" t="s">
        <v>373</v>
      </c>
    </row>
    <row r="7450" spans="1:13">
      <c r="A7450" t="s">
        <v>909</v>
      </c>
      <c r="B7450" t="s">
        <v>909</v>
      </c>
      <c r="C7450" t="s">
        <v>1766</v>
      </c>
      <c r="D7450" t="s">
        <v>164</v>
      </c>
      <c r="E7450" t="s">
        <v>793</v>
      </c>
      <c r="F7450" t="s">
        <v>4</v>
      </c>
      <c r="G7450" t="s">
        <v>49123</v>
      </c>
      <c r="H7450" t="s">
        <v>20663</v>
      </c>
      <c r="I7450" t="s">
        <v>15322</v>
      </c>
      <c r="J7450" t="s">
        <v>21472</v>
      </c>
      <c r="K7450" t="s">
        <v>372</v>
      </c>
      <c r="L7450" t="s">
        <v>375</v>
      </c>
      <c r="M7450" t="s">
        <v>469</v>
      </c>
    </row>
    <row r="7451" spans="1:13">
      <c r="A7451" t="s">
        <v>909</v>
      </c>
      <c r="B7451" t="s">
        <v>909</v>
      </c>
      <c r="C7451" t="s">
        <v>1766</v>
      </c>
      <c r="D7451" t="s">
        <v>164</v>
      </c>
      <c r="E7451" t="s">
        <v>793</v>
      </c>
      <c r="F7451" t="s">
        <v>11</v>
      </c>
      <c r="G7451" t="s">
        <v>49124</v>
      </c>
      <c r="H7451" t="s">
        <v>20725</v>
      </c>
      <c r="I7451" t="s">
        <v>16948</v>
      </c>
      <c r="J7451" t="s">
        <v>21472</v>
      </c>
      <c r="K7451" t="s">
        <v>372</v>
      </c>
      <c r="L7451" t="s">
        <v>3663</v>
      </c>
      <c r="M7451" t="s">
        <v>47671</v>
      </c>
    </row>
    <row r="7452" spans="1:13">
      <c r="A7452" t="s">
        <v>909</v>
      </c>
      <c r="B7452" t="s">
        <v>909</v>
      </c>
      <c r="C7452" t="s">
        <v>1766</v>
      </c>
      <c r="D7452" t="s">
        <v>164</v>
      </c>
      <c r="E7452" t="s">
        <v>801</v>
      </c>
      <c r="F7452" t="s">
        <v>2</v>
      </c>
      <c r="G7452" t="s">
        <v>49125</v>
      </c>
      <c r="H7452" t="s">
        <v>20705</v>
      </c>
      <c r="I7452" t="s">
        <v>19644</v>
      </c>
      <c r="J7452" t="s">
        <v>20663</v>
      </c>
      <c r="K7452" t="s">
        <v>18728</v>
      </c>
      <c r="L7452" t="s">
        <v>2696</v>
      </c>
      <c r="M7452" t="s">
        <v>48298</v>
      </c>
    </row>
    <row r="7453" spans="1:13">
      <c r="A7453" t="s">
        <v>909</v>
      </c>
      <c r="B7453" t="s">
        <v>909</v>
      </c>
      <c r="C7453" t="s">
        <v>1766</v>
      </c>
      <c r="D7453" t="s">
        <v>164</v>
      </c>
      <c r="E7453" t="s">
        <v>801</v>
      </c>
      <c r="F7453" t="s">
        <v>4</v>
      </c>
      <c r="G7453" t="s">
        <v>49126</v>
      </c>
      <c r="H7453" t="s">
        <v>20663</v>
      </c>
      <c r="I7453" t="s">
        <v>15322</v>
      </c>
      <c r="J7453" t="s">
        <v>21472</v>
      </c>
      <c r="K7453" t="s">
        <v>372</v>
      </c>
      <c r="L7453" t="s">
        <v>375</v>
      </c>
      <c r="M7453" t="s">
        <v>18728</v>
      </c>
    </row>
    <row r="7454" spans="1:13">
      <c r="A7454" t="s">
        <v>909</v>
      </c>
      <c r="B7454" t="s">
        <v>909</v>
      </c>
      <c r="C7454" t="s">
        <v>1766</v>
      </c>
      <c r="D7454" t="s">
        <v>164</v>
      </c>
      <c r="E7454" t="s">
        <v>809</v>
      </c>
      <c r="F7454" t="s">
        <v>3</v>
      </c>
      <c r="G7454" t="s">
        <v>49127</v>
      </c>
      <c r="H7454" t="s">
        <v>20663</v>
      </c>
      <c r="I7454" t="s">
        <v>15322</v>
      </c>
      <c r="J7454" t="s">
        <v>21472</v>
      </c>
      <c r="K7454" t="s">
        <v>372</v>
      </c>
      <c r="L7454" t="s">
        <v>375</v>
      </c>
      <c r="M7454" t="s">
        <v>24911</v>
      </c>
    </row>
    <row r="7455" spans="1:13">
      <c r="A7455" t="s">
        <v>909</v>
      </c>
      <c r="B7455" t="s">
        <v>909</v>
      </c>
      <c r="C7455" t="s">
        <v>1766</v>
      </c>
      <c r="D7455" t="s">
        <v>164</v>
      </c>
      <c r="E7455" t="s">
        <v>809</v>
      </c>
      <c r="F7455" t="s">
        <v>10</v>
      </c>
      <c r="G7455" t="s">
        <v>49128</v>
      </c>
      <c r="H7455" t="s">
        <v>20663</v>
      </c>
      <c r="I7455" t="s">
        <v>15322</v>
      </c>
      <c r="J7455" t="s">
        <v>20663</v>
      </c>
      <c r="K7455" t="s">
        <v>18728</v>
      </c>
      <c r="L7455" t="s">
        <v>3522</v>
      </c>
      <c r="M7455" t="s">
        <v>24911</v>
      </c>
    </row>
    <row r="7456" spans="1:13">
      <c r="A7456" t="s">
        <v>909</v>
      </c>
      <c r="B7456" t="s">
        <v>909</v>
      </c>
      <c r="C7456" t="s">
        <v>1766</v>
      </c>
      <c r="D7456" t="s">
        <v>164</v>
      </c>
      <c r="E7456" t="s">
        <v>809</v>
      </c>
      <c r="F7456" t="s">
        <v>2</v>
      </c>
      <c r="G7456" t="s">
        <v>49129</v>
      </c>
      <c r="H7456" t="s">
        <v>20663</v>
      </c>
      <c r="I7456" t="s">
        <v>15322</v>
      </c>
      <c r="J7456" t="s">
        <v>20663</v>
      </c>
      <c r="K7456" t="s">
        <v>18728</v>
      </c>
      <c r="L7456" t="s">
        <v>431</v>
      </c>
      <c r="M7456" t="s">
        <v>24911</v>
      </c>
    </row>
    <row r="7457" spans="1:13">
      <c r="A7457" t="s">
        <v>909</v>
      </c>
      <c r="B7457" t="s">
        <v>909</v>
      </c>
      <c r="C7457" t="s">
        <v>1877</v>
      </c>
      <c r="D7457" t="s">
        <v>150</v>
      </c>
      <c r="E7457" t="s">
        <v>179</v>
      </c>
      <c r="F7457" t="s">
        <v>10</v>
      </c>
      <c r="G7457" t="s">
        <v>49130</v>
      </c>
      <c r="H7457" t="s">
        <v>20705</v>
      </c>
      <c r="I7457" t="s">
        <v>12308</v>
      </c>
      <c r="J7457" t="s">
        <v>20684</v>
      </c>
      <c r="K7457" t="s">
        <v>11522</v>
      </c>
      <c r="L7457" t="s">
        <v>5589</v>
      </c>
      <c r="M7457" t="s">
        <v>16849</v>
      </c>
    </row>
    <row r="7458" spans="1:13">
      <c r="A7458" t="s">
        <v>909</v>
      </c>
      <c r="B7458" t="s">
        <v>909</v>
      </c>
      <c r="C7458" t="s">
        <v>1877</v>
      </c>
      <c r="D7458" t="s">
        <v>150</v>
      </c>
      <c r="E7458" t="s">
        <v>179</v>
      </c>
      <c r="F7458" t="s">
        <v>2</v>
      </c>
      <c r="G7458" t="s">
        <v>49131</v>
      </c>
      <c r="H7458" t="s">
        <v>20822</v>
      </c>
      <c r="I7458" t="s">
        <v>49132</v>
      </c>
      <c r="J7458" t="s">
        <v>20764</v>
      </c>
      <c r="K7458" t="s">
        <v>1140</v>
      </c>
      <c r="L7458" t="s">
        <v>46608</v>
      </c>
      <c r="M7458" t="s">
        <v>373</v>
      </c>
    </row>
    <row r="7459" spans="1:13">
      <c r="A7459" t="s">
        <v>909</v>
      </c>
      <c r="B7459" t="s">
        <v>909</v>
      </c>
      <c r="C7459" t="s">
        <v>1877</v>
      </c>
      <c r="D7459" t="s">
        <v>150</v>
      </c>
      <c r="E7459" t="s">
        <v>179</v>
      </c>
      <c r="F7459" t="s">
        <v>4</v>
      </c>
      <c r="G7459" t="s">
        <v>49133</v>
      </c>
      <c r="H7459" t="s">
        <v>20725</v>
      </c>
      <c r="I7459" t="s">
        <v>7119</v>
      </c>
      <c r="J7459" t="s">
        <v>20705</v>
      </c>
      <c r="K7459" t="s">
        <v>26379</v>
      </c>
      <c r="L7459" t="s">
        <v>2474</v>
      </c>
      <c r="M7459" t="s">
        <v>18994</v>
      </c>
    </row>
    <row r="7460" spans="1:13">
      <c r="A7460" t="s">
        <v>909</v>
      </c>
      <c r="B7460" t="s">
        <v>909</v>
      </c>
      <c r="C7460" t="s">
        <v>1877</v>
      </c>
      <c r="D7460" t="s">
        <v>150</v>
      </c>
      <c r="E7460" t="s">
        <v>179</v>
      </c>
      <c r="F7460" t="s">
        <v>11</v>
      </c>
      <c r="G7460" t="s">
        <v>49134</v>
      </c>
      <c r="H7460" t="s">
        <v>20684</v>
      </c>
      <c r="I7460" t="s">
        <v>10531</v>
      </c>
      <c r="J7460" t="s">
        <v>20663</v>
      </c>
      <c r="K7460" t="s">
        <v>8506</v>
      </c>
      <c r="L7460" t="s">
        <v>1054</v>
      </c>
      <c r="M7460" t="s">
        <v>14877</v>
      </c>
    </row>
    <row r="7461" spans="1:13">
      <c r="A7461" t="s">
        <v>909</v>
      </c>
      <c r="B7461" t="s">
        <v>909</v>
      </c>
      <c r="C7461" t="s">
        <v>1877</v>
      </c>
      <c r="D7461" t="s">
        <v>150</v>
      </c>
      <c r="E7461" t="s">
        <v>188</v>
      </c>
      <c r="F7461" t="s">
        <v>3</v>
      </c>
      <c r="G7461" t="s">
        <v>49135</v>
      </c>
      <c r="H7461" t="s">
        <v>20684</v>
      </c>
      <c r="I7461" t="s">
        <v>10531</v>
      </c>
      <c r="J7461" t="s">
        <v>20684</v>
      </c>
      <c r="K7461" t="s">
        <v>11522</v>
      </c>
      <c r="L7461" t="s">
        <v>3129</v>
      </c>
      <c r="M7461" t="s">
        <v>1164</v>
      </c>
    </row>
    <row r="7462" spans="1:13">
      <c r="A7462" t="s">
        <v>909</v>
      </c>
      <c r="B7462" t="s">
        <v>909</v>
      </c>
      <c r="C7462" t="s">
        <v>1877</v>
      </c>
      <c r="D7462" t="s">
        <v>150</v>
      </c>
      <c r="E7462" t="s">
        <v>188</v>
      </c>
      <c r="F7462" t="s">
        <v>10</v>
      </c>
      <c r="G7462" t="s">
        <v>49136</v>
      </c>
      <c r="H7462" t="s">
        <v>20879</v>
      </c>
      <c r="I7462" t="s">
        <v>9848</v>
      </c>
      <c r="J7462" t="s">
        <v>20803</v>
      </c>
      <c r="K7462" t="s">
        <v>25033</v>
      </c>
      <c r="L7462" t="s">
        <v>3614</v>
      </c>
      <c r="M7462" t="s">
        <v>24911</v>
      </c>
    </row>
    <row r="7463" spans="1:13">
      <c r="A7463" t="s">
        <v>909</v>
      </c>
      <c r="B7463" t="s">
        <v>909</v>
      </c>
      <c r="C7463" t="s">
        <v>1877</v>
      </c>
      <c r="D7463" t="s">
        <v>150</v>
      </c>
      <c r="E7463" t="s">
        <v>188</v>
      </c>
      <c r="F7463" t="s">
        <v>2</v>
      </c>
      <c r="G7463" t="s">
        <v>49137</v>
      </c>
      <c r="H7463" t="s">
        <v>20860</v>
      </c>
      <c r="I7463" t="s">
        <v>49138</v>
      </c>
      <c r="J7463" t="s">
        <v>20841</v>
      </c>
      <c r="K7463" t="s">
        <v>25229</v>
      </c>
      <c r="L7463" t="s">
        <v>5397</v>
      </c>
      <c r="M7463" t="s">
        <v>26500</v>
      </c>
    </row>
    <row r="7464" spans="1:13">
      <c r="A7464" t="s">
        <v>909</v>
      </c>
      <c r="B7464" t="s">
        <v>909</v>
      </c>
      <c r="C7464" t="s">
        <v>1877</v>
      </c>
      <c r="D7464" t="s">
        <v>150</v>
      </c>
      <c r="E7464" t="s">
        <v>188</v>
      </c>
      <c r="F7464" t="s">
        <v>4</v>
      </c>
      <c r="G7464" t="s">
        <v>49139</v>
      </c>
      <c r="H7464" t="s">
        <v>20784</v>
      </c>
      <c r="I7464" t="s">
        <v>14846</v>
      </c>
      <c r="J7464" t="s">
        <v>20705</v>
      </c>
      <c r="K7464" t="s">
        <v>26379</v>
      </c>
      <c r="L7464" t="s">
        <v>5511</v>
      </c>
      <c r="M7464" t="s">
        <v>25599</v>
      </c>
    </row>
    <row r="7465" spans="1:13">
      <c r="A7465" t="s">
        <v>909</v>
      </c>
      <c r="B7465" t="s">
        <v>909</v>
      </c>
      <c r="C7465" t="s">
        <v>1877</v>
      </c>
      <c r="D7465" t="s">
        <v>150</v>
      </c>
      <c r="E7465" t="s">
        <v>188</v>
      </c>
      <c r="F7465" t="s">
        <v>11</v>
      </c>
      <c r="G7465" t="s">
        <v>49140</v>
      </c>
      <c r="H7465" t="s">
        <v>20663</v>
      </c>
      <c r="I7465" t="s">
        <v>6711</v>
      </c>
      <c r="J7465" t="s">
        <v>21472</v>
      </c>
      <c r="K7465" t="s">
        <v>372</v>
      </c>
      <c r="L7465" t="s">
        <v>4674</v>
      </c>
      <c r="M7465" t="s">
        <v>12481</v>
      </c>
    </row>
    <row r="7466" spans="1:13">
      <c r="A7466" t="s">
        <v>909</v>
      </c>
      <c r="B7466" t="s">
        <v>909</v>
      </c>
      <c r="C7466" t="s">
        <v>1877</v>
      </c>
      <c r="D7466" t="s">
        <v>150</v>
      </c>
      <c r="E7466" t="s">
        <v>188</v>
      </c>
      <c r="F7466" t="s">
        <v>20</v>
      </c>
      <c r="G7466" t="s">
        <v>49141</v>
      </c>
      <c r="H7466" t="s">
        <v>20705</v>
      </c>
      <c r="I7466" t="s">
        <v>12308</v>
      </c>
      <c r="J7466" t="s">
        <v>20663</v>
      </c>
      <c r="K7466" t="s">
        <v>8506</v>
      </c>
      <c r="L7466" t="s">
        <v>375</v>
      </c>
      <c r="M7466" t="s">
        <v>10800</v>
      </c>
    </row>
    <row r="7467" spans="1:13">
      <c r="A7467" t="s">
        <v>909</v>
      </c>
      <c r="B7467" t="s">
        <v>909</v>
      </c>
      <c r="C7467" t="s">
        <v>1877</v>
      </c>
      <c r="D7467" t="s">
        <v>150</v>
      </c>
      <c r="E7467" t="s">
        <v>197</v>
      </c>
      <c r="F7467" t="s">
        <v>3</v>
      </c>
      <c r="G7467" t="s">
        <v>49142</v>
      </c>
      <c r="H7467" t="s">
        <v>20725</v>
      </c>
      <c r="I7467" t="s">
        <v>7119</v>
      </c>
      <c r="J7467" t="s">
        <v>20705</v>
      </c>
      <c r="K7467" t="s">
        <v>26379</v>
      </c>
      <c r="L7467" t="s">
        <v>2418</v>
      </c>
      <c r="M7467" t="s">
        <v>14877</v>
      </c>
    </row>
    <row r="7468" spans="1:13">
      <c r="A7468" t="s">
        <v>909</v>
      </c>
      <c r="B7468" t="s">
        <v>909</v>
      </c>
      <c r="C7468" t="s">
        <v>1877</v>
      </c>
      <c r="D7468" t="s">
        <v>150</v>
      </c>
      <c r="E7468" t="s">
        <v>197</v>
      </c>
      <c r="F7468" t="s">
        <v>10</v>
      </c>
      <c r="G7468" t="s">
        <v>49143</v>
      </c>
      <c r="H7468" t="s">
        <v>20841</v>
      </c>
      <c r="I7468" t="s">
        <v>46424</v>
      </c>
      <c r="J7468" t="s">
        <v>20784</v>
      </c>
      <c r="K7468" t="s">
        <v>14645</v>
      </c>
      <c r="L7468" t="s">
        <v>3649</v>
      </c>
      <c r="M7468" t="s">
        <v>18986</v>
      </c>
    </row>
    <row r="7469" spans="1:13">
      <c r="A7469" t="s">
        <v>909</v>
      </c>
      <c r="B7469" t="s">
        <v>909</v>
      </c>
      <c r="C7469" t="s">
        <v>1877</v>
      </c>
      <c r="D7469" t="s">
        <v>150</v>
      </c>
      <c r="E7469" t="s">
        <v>197</v>
      </c>
      <c r="F7469" t="s">
        <v>2</v>
      </c>
      <c r="G7469" t="s">
        <v>49144</v>
      </c>
      <c r="H7469" t="s">
        <v>20897</v>
      </c>
      <c r="I7469" t="s">
        <v>12298</v>
      </c>
      <c r="J7469" t="s">
        <v>20803</v>
      </c>
      <c r="K7469" t="s">
        <v>25033</v>
      </c>
      <c r="L7469" t="s">
        <v>46718</v>
      </c>
      <c r="M7469" t="s">
        <v>25113</v>
      </c>
    </row>
    <row r="7470" spans="1:13">
      <c r="A7470" t="s">
        <v>909</v>
      </c>
      <c r="B7470" t="s">
        <v>909</v>
      </c>
      <c r="C7470" t="s">
        <v>1877</v>
      </c>
      <c r="D7470" t="s">
        <v>150</v>
      </c>
      <c r="E7470" t="s">
        <v>197</v>
      </c>
      <c r="F7470" t="s">
        <v>4</v>
      </c>
      <c r="G7470" t="s">
        <v>49145</v>
      </c>
      <c r="H7470" t="s">
        <v>20745</v>
      </c>
      <c r="I7470" t="s">
        <v>7654</v>
      </c>
      <c r="J7470" t="s">
        <v>20663</v>
      </c>
      <c r="K7470" t="s">
        <v>8506</v>
      </c>
      <c r="L7470" t="s">
        <v>1909</v>
      </c>
      <c r="M7470" t="s">
        <v>26503</v>
      </c>
    </row>
    <row r="7471" spans="1:13">
      <c r="A7471" t="s">
        <v>909</v>
      </c>
      <c r="B7471" t="s">
        <v>909</v>
      </c>
      <c r="C7471" t="s">
        <v>1877</v>
      </c>
      <c r="D7471" t="s">
        <v>150</v>
      </c>
      <c r="E7471" t="s">
        <v>197</v>
      </c>
      <c r="F7471" t="s">
        <v>11</v>
      </c>
      <c r="G7471" t="s">
        <v>49146</v>
      </c>
      <c r="H7471" t="s">
        <v>20684</v>
      </c>
      <c r="I7471" t="s">
        <v>10531</v>
      </c>
      <c r="J7471" t="s">
        <v>21472</v>
      </c>
      <c r="K7471" t="s">
        <v>372</v>
      </c>
      <c r="L7471" t="s">
        <v>1054</v>
      </c>
      <c r="M7471" t="s">
        <v>1164</v>
      </c>
    </row>
    <row r="7472" spans="1:13">
      <c r="A7472" t="s">
        <v>909</v>
      </c>
      <c r="B7472" t="s">
        <v>909</v>
      </c>
      <c r="C7472" t="s">
        <v>1877</v>
      </c>
      <c r="D7472" t="s">
        <v>150</v>
      </c>
      <c r="E7472" t="s">
        <v>197</v>
      </c>
      <c r="F7472" t="s">
        <v>20</v>
      </c>
      <c r="G7472" t="s">
        <v>49147</v>
      </c>
      <c r="H7472" t="s">
        <v>20684</v>
      </c>
      <c r="I7472" t="s">
        <v>10531</v>
      </c>
      <c r="J7472" t="s">
        <v>21472</v>
      </c>
      <c r="K7472" t="s">
        <v>372</v>
      </c>
      <c r="L7472" t="s">
        <v>2172</v>
      </c>
      <c r="M7472" t="s">
        <v>1164</v>
      </c>
    </row>
    <row r="7473" spans="1:13">
      <c r="A7473" t="s">
        <v>909</v>
      </c>
      <c r="B7473" t="s">
        <v>909</v>
      </c>
      <c r="C7473" t="s">
        <v>1877</v>
      </c>
      <c r="D7473" t="s">
        <v>150</v>
      </c>
      <c r="E7473" t="s">
        <v>206</v>
      </c>
      <c r="F7473" t="s">
        <v>3</v>
      </c>
      <c r="G7473" t="s">
        <v>49148</v>
      </c>
      <c r="H7473" t="s">
        <v>20745</v>
      </c>
      <c r="I7473" t="s">
        <v>7654</v>
      </c>
      <c r="J7473" t="s">
        <v>20725</v>
      </c>
      <c r="K7473" t="s">
        <v>1139</v>
      </c>
      <c r="L7473" t="s">
        <v>3804</v>
      </c>
      <c r="M7473" t="s">
        <v>25418</v>
      </c>
    </row>
    <row r="7474" spans="1:13">
      <c r="A7474" t="s">
        <v>909</v>
      </c>
      <c r="B7474" t="s">
        <v>909</v>
      </c>
      <c r="C7474" t="s">
        <v>1877</v>
      </c>
      <c r="D7474" t="s">
        <v>150</v>
      </c>
      <c r="E7474" t="s">
        <v>206</v>
      </c>
      <c r="F7474" t="s">
        <v>10</v>
      </c>
      <c r="G7474" t="s">
        <v>49149</v>
      </c>
      <c r="H7474" t="s">
        <v>20764</v>
      </c>
      <c r="I7474" t="s">
        <v>15375</v>
      </c>
      <c r="J7474" t="s">
        <v>20764</v>
      </c>
      <c r="K7474" t="s">
        <v>1140</v>
      </c>
      <c r="L7474" t="s">
        <v>17560</v>
      </c>
      <c r="M7474" t="s">
        <v>25441</v>
      </c>
    </row>
    <row r="7475" spans="1:13">
      <c r="A7475" t="s">
        <v>909</v>
      </c>
      <c r="B7475" t="s">
        <v>909</v>
      </c>
      <c r="C7475" t="s">
        <v>1877</v>
      </c>
      <c r="D7475" t="s">
        <v>150</v>
      </c>
      <c r="E7475" t="s">
        <v>206</v>
      </c>
      <c r="F7475" t="s">
        <v>2</v>
      </c>
      <c r="G7475" t="s">
        <v>49150</v>
      </c>
      <c r="H7475" t="s">
        <v>20745</v>
      </c>
      <c r="I7475" t="s">
        <v>7654</v>
      </c>
      <c r="J7475" t="s">
        <v>20663</v>
      </c>
      <c r="K7475" t="s">
        <v>8506</v>
      </c>
      <c r="L7475" t="s">
        <v>1058</v>
      </c>
      <c r="M7475" t="s">
        <v>25418</v>
      </c>
    </row>
    <row r="7476" spans="1:13">
      <c r="A7476" t="s">
        <v>909</v>
      </c>
      <c r="B7476" t="s">
        <v>909</v>
      </c>
      <c r="C7476" t="s">
        <v>1877</v>
      </c>
      <c r="D7476" t="s">
        <v>150</v>
      </c>
      <c r="E7476" t="s">
        <v>206</v>
      </c>
      <c r="F7476" t="s">
        <v>4</v>
      </c>
      <c r="G7476" t="s">
        <v>49151</v>
      </c>
      <c r="H7476" t="s">
        <v>20663</v>
      </c>
      <c r="I7476" t="s">
        <v>6711</v>
      </c>
      <c r="J7476" t="s">
        <v>21472</v>
      </c>
      <c r="K7476" t="s">
        <v>372</v>
      </c>
      <c r="L7476" t="s">
        <v>11457</v>
      </c>
      <c r="M7476" t="s">
        <v>1351</v>
      </c>
    </row>
    <row r="7477" spans="1:13">
      <c r="A7477" t="s">
        <v>909</v>
      </c>
      <c r="B7477" t="s">
        <v>909</v>
      </c>
      <c r="C7477" t="s">
        <v>1877</v>
      </c>
      <c r="D7477" t="s">
        <v>150</v>
      </c>
      <c r="E7477" t="s">
        <v>206</v>
      </c>
      <c r="F7477" t="s">
        <v>11</v>
      </c>
      <c r="G7477" t="s">
        <v>49152</v>
      </c>
      <c r="H7477" t="s">
        <v>20725</v>
      </c>
      <c r="I7477" t="s">
        <v>7119</v>
      </c>
      <c r="J7477" t="s">
        <v>20663</v>
      </c>
      <c r="K7477" t="s">
        <v>8506</v>
      </c>
      <c r="L7477" t="s">
        <v>2884</v>
      </c>
      <c r="M7477" t="s">
        <v>18530</v>
      </c>
    </row>
    <row r="7478" spans="1:13">
      <c r="A7478" t="s">
        <v>909</v>
      </c>
      <c r="B7478" t="s">
        <v>909</v>
      </c>
      <c r="C7478" t="s">
        <v>1877</v>
      </c>
      <c r="D7478" t="s">
        <v>150</v>
      </c>
      <c r="E7478" t="s">
        <v>206</v>
      </c>
      <c r="F7478" t="s">
        <v>20</v>
      </c>
      <c r="G7478" t="s">
        <v>49153</v>
      </c>
      <c r="H7478" t="s">
        <v>20663</v>
      </c>
      <c r="I7478" t="s">
        <v>6711</v>
      </c>
      <c r="J7478" t="s">
        <v>21472</v>
      </c>
      <c r="K7478" t="s">
        <v>372</v>
      </c>
      <c r="L7478" t="s">
        <v>4088</v>
      </c>
      <c r="M7478" t="s">
        <v>1351</v>
      </c>
    </row>
    <row r="7479" spans="1:13">
      <c r="A7479" t="s">
        <v>909</v>
      </c>
      <c r="B7479" t="s">
        <v>909</v>
      </c>
      <c r="C7479" t="s">
        <v>1877</v>
      </c>
      <c r="D7479" t="s">
        <v>151</v>
      </c>
      <c r="E7479" t="s">
        <v>214</v>
      </c>
      <c r="F7479" t="s">
        <v>3</v>
      </c>
      <c r="G7479" t="s">
        <v>49154</v>
      </c>
      <c r="H7479" t="s">
        <v>20745</v>
      </c>
      <c r="I7479" t="s">
        <v>30951</v>
      </c>
      <c r="J7479" t="s">
        <v>20725</v>
      </c>
      <c r="K7479" t="s">
        <v>49155</v>
      </c>
      <c r="L7479" t="s">
        <v>49156</v>
      </c>
      <c r="M7479" t="s">
        <v>41905</v>
      </c>
    </row>
    <row r="7480" spans="1:13">
      <c r="A7480" t="s">
        <v>909</v>
      </c>
      <c r="B7480" t="s">
        <v>909</v>
      </c>
      <c r="C7480" t="s">
        <v>1877</v>
      </c>
      <c r="D7480" t="s">
        <v>151</v>
      </c>
      <c r="E7480" t="s">
        <v>214</v>
      </c>
      <c r="F7480" t="s">
        <v>10</v>
      </c>
      <c r="G7480" t="s">
        <v>49157</v>
      </c>
      <c r="H7480" t="s">
        <v>21162</v>
      </c>
      <c r="I7480" t="s">
        <v>31005</v>
      </c>
      <c r="J7480" t="s">
        <v>21085</v>
      </c>
      <c r="K7480" t="s">
        <v>49158</v>
      </c>
      <c r="L7480" t="s">
        <v>21404</v>
      </c>
      <c r="M7480" t="s">
        <v>26412</v>
      </c>
    </row>
    <row r="7481" spans="1:13">
      <c r="A7481" t="s">
        <v>909</v>
      </c>
      <c r="B7481" t="s">
        <v>909</v>
      </c>
      <c r="C7481" t="s">
        <v>1877</v>
      </c>
      <c r="D7481" t="s">
        <v>151</v>
      </c>
      <c r="E7481" t="s">
        <v>214</v>
      </c>
      <c r="F7481" t="s">
        <v>2</v>
      </c>
      <c r="G7481" t="s">
        <v>49159</v>
      </c>
      <c r="H7481" t="s">
        <v>21369</v>
      </c>
      <c r="I7481" t="s">
        <v>49160</v>
      </c>
      <c r="J7481" t="s">
        <v>21117</v>
      </c>
      <c r="K7481" t="s">
        <v>49161</v>
      </c>
      <c r="L7481" t="s">
        <v>49162</v>
      </c>
      <c r="M7481" t="s">
        <v>29983</v>
      </c>
    </row>
    <row r="7482" spans="1:13">
      <c r="A7482" t="s">
        <v>909</v>
      </c>
      <c r="B7482" t="s">
        <v>909</v>
      </c>
      <c r="C7482" t="s">
        <v>1877</v>
      </c>
      <c r="D7482" t="s">
        <v>151</v>
      </c>
      <c r="E7482" t="s">
        <v>214</v>
      </c>
      <c r="F7482" t="s">
        <v>4</v>
      </c>
      <c r="G7482" t="s">
        <v>49163</v>
      </c>
      <c r="H7482" t="s">
        <v>21138</v>
      </c>
      <c r="I7482" t="s">
        <v>49164</v>
      </c>
      <c r="J7482" t="s">
        <v>20967</v>
      </c>
      <c r="K7482" t="s">
        <v>49165</v>
      </c>
      <c r="L7482" t="s">
        <v>49166</v>
      </c>
      <c r="M7482" t="s">
        <v>28290</v>
      </c>
    </row>
    <row r="7483" spans="1:13">
      <c r="A7483" t="s">
        <v>909</v>
      </c>
      <c r="B7483" t="s">
        <v>909</v>
      </c>
      <c r="C7483" t="s">
        <v>1877</v>
      </c>
      <c r="D7483" t="s">
        <v>151</v>
      </c>
      <c r="E7483" t="s">
        <v>214</v>
      </c>
      <c r="F7483" t="s">
        <v>11</v>
      </c>
      <c r="G7483" t="s">
        <v>49167</v>
      </c>
      <c r="H7483" t="s">
        <v>20974</v>
      </c>
      <c r="I7483" t="s">
        <v>49168</v>
      </c>
      <c r="J7483" t="s">
        <v>20822</v>
      </c>
      <c r="K7483" t="s">
        <v>35498</v>
      </c>
      <c r="L7483" t="s">
        <v>11058</v>
      </c>
      <c r="M7483" t="s">
        <v>16733</v>
      </c>
    </row>
    <row r="7484" spans="1:13">
      <c r="A7484" t="s">
        <v>909</v>
      </c>
      <c r="B7484" t="s">
        <v>909</v>
      </c>
      <c r="C7484" t="s">
        <v>1877</v>
      </c>
      <c r="D7484" t="s">
        <v>151</v>
      </c>
      <c r="E7484" t="s">
        <v>214</v>
      </c>
      <c r="F7484" t="s">
        <v>20</v>
      </c>
      <c r="G7484" t="s">
        <v>49169</v>
      </c>
      <c r="H7484" t="s">
        <v>20841</v>
      </c>
      <c r="I7484" t="s">
        <v>30955</v>
      </c>
      <c r="J7484" t="s">
        <v>20745</v>
      </c>
      <c r="K7484" t="s">
        <v>49170</v>
      </c>
      <c r="L7484" t="s">
        <v>791</v>
      </c>
      <c r="M7484" t="s">
        <v>14143</v>
      </c>
    </row>
    <row r="7485" spans="1:13">
      <c r="A7485" t="s">
        <v>909</v>
      </c>
      <c r="B7485" t="s">
        <v>909</v>
      </c>
      <c r="C7485" t="s">
        <v>1877</v>
      </c>
      <c r="D7485" t="s">
        <v>151</v>
      </c>
      <c r="E7485" t="s">
        <v>222</v>
      </c>
      <c r="F7485" t="s">
        <v>3</v>
      </c>
      <c r="G7485" t="s">
        <v>49171</v>
      </c>
      <c r="H7485" t="s">
        <v>20937</v>
      </c>
      <c r="I7485" t="s">
        <v>11370</v>
      </c>
      <c r="J7485" t="s">
        <v>20932</v>
      </c>
      <c r="K7485" t="s">
        <v>49172</v>
      </c>
      <c r="L7485" t="s">
        <v>49173</v>
      </c>
      <c r="M7485" t="s">
        <v>49174</v>
      </c>
    </row>
    <row r="7486" spans="1:13">
      <c r="A7486" t="s">
        <v>909</v>
      </c>
      <c r="B7486" t="s">
        <v>909</v>
      </c>
      <c r="C7486" t="s">
        <v>1877</v>
      </c>
      <c r="D7486" t="s">
        <v>151</v>
      </c>
      <c r="E7486" t="s">
        <v>222</v>
      </c>
      <c r="F7486" t="s">
        <v>10</v>
      </c>
      <c r="G7486" t="s">
        <v>49175</v>
      </c>
      <c r="H7486" t="s">
        <v>21383</v>
      </c>
      <c r="I7486" t="s">
        <v>15952</v>
      </c>
      <c r="J7486" t="s">
        <v>21186</v>
      </c>
      <c r="K7486" t="s">
        <v>49176</v>
      </c>
      <c r="L7486" t="s">
        <v>2828</v>
      </c>
      <c r="M7486" t="s">
        <v>49177</v>
      </c>
    </row>
    <row r="7487" spans="1:13">
      <c r="A7487" t="s">
        <v>909</v>
      </c>
      <c r="B7487" t="s">
        <v>909</v>
      </c>
      <c r="C7487" t="s">
        <v>1877</v>
      </c>
      <c r="D7487" t="s">
        <v>151</v>
      </c>
      <c r="E7487" t="s">
        <v>222</v>
      </c>
      <c r="F7487" t="s">
        <v>2</v>
      </c>
      <c r="G7487" t="s">
        <v>49178</v>
      </c>
      <c r="H7487" t="s">
        <v>21034</v>
      </c>
      <c r="I7487" t="s">
        <v>49179</v>
      </c>
      <c r="J7487" t="s">
        <v>21075</v>
      </c>
      <c r="K7487" t="s">
        <v>49180</v>
      </c>
      <c r="L7487" t="s">
        <v>49181</v>
      </c>
      <c r="M7487" t="s">
        <v>49182</v>
      </c>
    </row>
    <row r="7488" spans="1:13">
      <c r="A7488" t="s">
        <v>909</v>
      </c>
      <c r="B7488" t="s">
        <v>909</v>
      </c>
      <c r="C7488" t="s">
        <v>1877</v>
      </c>
      <c r="D7488" t="s">
        <v>151</v>
      </c>
      <c r="E7488" t="s">
        <v>222</v>
      </c>
      <c r="F7488" t="s">
        <v>4</v>
      </c>
      <c r="G7488" t="s">
        <v>49183</v>
      </c>
      <c r="H7488" t="s">
        <v>21186</v>
      </c>
      <c r="I7488" t="s">
        <v>38208</v>
      </c>
      <c r="J7488" t="s">
        <v>21113</v>
      </c>
      <c r="K7488" t="s">
        <v>35501</v>
      </c>
      <c r="L7488" t="s">
        <v>2792</v>
      </c>
      <c r="M7488" t="s">
        <v>17705</v>
      </c>
    </row>
    <row r="7489" spans="1:13">
      <c r="A7489" t="s">
        <v>909</v>
      </c>
      <c r="B7489" t="s">
        <v>909</v>
      </c>
      <c r="C7489" t="s">
        <v>1877</v>
      </c>
      <c r="D7489" t="s">
        <v>151</v>
      </c>
      <c r="E7489" t="s">
        <v>222</v>
      </c>
      <c r="F7489" t="s">
        <v>11</v>
      </c>
      <c r="G7489" t="s">
        <v>49184</v>
      </c>
      <c r="H7489" t="s">
        <v>20897</v>
      </c>
      <c r="I7489" t="s">
        <v>30993</v>
      </c>
      <c r="J7489" t="s">
        <v>20705</v>
      </c>
      <c r="K7489" t="s">
        <v>49185</v>
      </c>
      <c r="L7489" t="s">
        <v>48814</v>
      </c>
      <c r="M7489" t="s">
        <v>49186</v>
      </c>
    </row>
    <row r="7490" spans="1:13">
      <c r="A7490" t="s">
        <v>909</v>
      </c>
      <c r="B7490" t="s">
        <v>909</v>
      </c>
      <c r="C7490" t="s">
        <v>1877</v>
      </c>
      <c r="D7490" t="s">
        <v>151</v>
      </c>
      <c r="E7490" t="s">
        <v>222</v>
      </c>
      <c r="F7490" t="s">
        <v>20</v>
      </c>
      <c r="G7490" t="s">
        <v>49187</v>
      </c>
      <c r="H7490" t="s">
        <v>20879</v>
      </c>
      <c r="I7490" t="s">
        <v>31015</v>
      </c>
      <c r="J7490" t="s">
        <v>20705</v>
      </c>
      <c r="K7490" t="s">
        <v>49185</v>
      </c>
      <c r="L7490" t="s">
        <v>2172</v>
      </c>
      <c r="M7490" t="s">
        <v>49188</v>
      </c>
    </row>
    <row r="7491" spans="1:13">
      <c r="A7491" t="s">
        <v>909</v>
      </c>
      <c r="B7491" t="s">
        <v>909</v>
      </c>
      <c r="C7491" t="s">
        <v>1877</v>
      </c>
      <c r="D7491" t="s">
        <v>151</v>
      </c>
      <c r="E7491" t="s">
        <v>230</v>
      </c>
      <c r="F7491" t="s">
        <v>3</v>
      </c>
      <c r="G7491" t="s">
        <v>49189</v>
      </c>
      <c r="H7491" t="s">
        <v>20939</v>
      </c>
      <c r="I7491" t="s">
        <v>31025</v>
      </c>
      <c r="J7491" t="s">
        <v>20938</v>
      </c>
      <c r="K7491" t="s">
        <v>49190</v>
      </c>
      <c r="L7491" t="s">
        <v>49191</v>
      </c>
      <c r="M7491" t="s">
        <v>30128</v>
      </c>
    </row>
    <row r="7492" spans="1:13">
      <c r="A7492" t="s">
        <v>909</v>
      </c>
      <c r="B7492" t="s">
        <v>909</v>
      </c>
      <c r="C7492" t="s">
        <v>1877</v>
      </c>
      <c r="D7492" t="s">
        <v>151</v>
      </c>
      <c r="E7492" t="s">
        <v>230</v>
      </c>
      <c r="F7492" t="s">
        <v>10</v>
      </c>
      <c r="G7492" t="s">
        <v>49192</v>
      </c>
      <c r="H7492" t="s">
        <v>21140</v>
      </c>
      <c r="I7492" t="s">
        <v>14536</v>
      </c>
      <c r="J7492" t="s">
        <v>21219</v>
      </c>
      <c r="K7492" t="s">
        <v>26672</v>
      </c>
      <c r="L7492" t="s">
        <v>3926</v>
      </c>
      <c r="M7492" t="s">
        <v>49193</v>
      </c>
    </row>
    <row r="7493" spans="1:13">
      <c r="A7493" t="s">
        <v>909</v>
      </c>
      <c r="B7493" t="s">
        <v>909</v>
      </c>
      <c r="C7493" t="s">
        <v>1877</v>
      </c>
      <c r="D7493" t="s">
        <v>151</v>
      </c>
      <c r="E7493" t="s">
        <v>230</v>
      </c>
      <c r="F7493" t="s">
        <v>2</v>
      </c>
      <c r="G7493" t="s">
        <v>49194</v>
      </c>
      <c r="H7493" t="s">
        <v>20973</v>
      </c>
      <c r="I7493" t="s">
        <v>49195</v>
      </c>
      <c r="J7493" t="s">
        <v>21165</v>
      </c>
      <c r="K7493" t="s">
        <v>11413</v>
      </c>
      <c r="L7493" t="s">
        <v>20777</v>
      </c>
      <c r="M7493" t="s">
        <v>29278</v>
      </c>
    </row>
    <row r="7494" spans="1:13">
      <c r="A7494" t="s">
        <v>909</v>
      </c>
      <c r="B7494" t="s">
        <v>909</v>
      </c>
      <c r="C7494" t="s">
        <v>1877</v>
      </c>
      <c r="D7494" t="s">
        <v>151</v>
      </c>
      <c r="E7494" t="s">
        <v>230</v>
      </c>
      <c r="F7494" t="s">
        <v>4</v>
      </c>
      <c r="G7494" t="s">
        <v>49196</v>
      </c>
      <c r="H7494" t="s">
        <v>20897</v>
      </c>
      <c r="I7494" t="s">
        <v>30993</v>
      </c>
      <c r="J7494" t="s">
        <v>20745</v>
      </c>
      <c r="K7494" t="s">
        <v>49170</v>
      </c>
      <c r="L7494" t="s">
        <v>1355</v>
      </c>
      <c r="M7494" t="s">
        <v>47486</v>
      </c>
    </row>
    <row r="7495" spans="1:13">
      <c r="A7495" t="s">
        <v>909</v>
      </c>
      <c r="B7495" t="s">
        <v>909</v>
      </c>
      <c r="C7495" t="s">
        <v>1877</v>
      </c>
      <c r="D7495" t="s">
        <v>151</v>
      </c>
      <c r="E7495" t="s">
        <v>230</v>
      </c>
      <c r="F7495" t="s">
        <v>11</v>
      </c>
      <c r="G7495" t="s">
        <v>49197</v>
      </c>
      <c r="H7495" t="s">
        <v>20879</v>
      </c>
      <c r="I7495" t="s">
        <v>31015</v>
      </c>
      <c r="J7495" t="s">
        <v>20705</v>
      </c>
      <c r="K7495" t="s">
        <v>49185</v>
      </c>
      <c r="L7495" t="s">
        <v>2474</v>
      </c>
      <c r="M7495" t="s">
        <v>970</v>
      </c>
    </row>
    <row r="7496" spans="1:13">
      <c r="A7496" t="s">
        <v>909</v>
      </c>
      <c r="B7496" t="s">
        <v>909</v>
      </c>
      <c r="C7496" t="s">
        <v>1877</v>
      </c>
      <c r="D7496" t="s">
        <v>151</v>
      </c>
      <c r="E7496" t="s">
        <v>230</v>
      </c>
      <c r="F7496" t="s">
        <v>20</v>
      </c>
      <c r="G7496" t="s">
        <v>49198</v>
      </c>
      <c r="H7496" t="s">
        <v>20764</v>
      </c>
      <c r="I7496" t="s">
        <v>9604</v>
      </c>
      <c r="J7496" t="s">
        <v>20684</v>
      </c>
      <c r="K7496" t="s">
        <v>49199</v>
      </c>
      <c r="L7496" t="s">
        <v>4088</v>
      </c>
      <c r="M7496" t="s">
        <v>13548</v>
      </c>
    </row>
    <row r="7497" spans="1:13">
      <c r="A7497" t="s">
        <v>909</v>
      </c>
      <c r="B7497" t="s">
        <v>909</v>
      </c>
      <c r="C7497" t="s">
        <v>1877</v>
      </c>
      <c r="D7497" t="s">
        <v>151</v>
      </c>
      <c r="E7497" t="s">
        <v>238</v>
      </c>
      <c r="F7497" t="s">
        <v>3</v>
      </c>
      <c r="G7497" t="s">
        <v>49200</v>
      </c>
      <c r="H7497" t="s">
        <v>21117</v>
      </c>
      <c r="I7497" t="s">
        <v>30806</v>
      </c>
      <c r="J7497" t="s">
        <v>21150</v>
      </c>
      <c r="K7497" t="s">
        <v>49201</v>
      </c>
      <c r="L7497" t="s">
        <v>49202</v>
      </c>
      <c r="M7497" t="s">
        <v>38447</v>
      </c>
    </row>
    <row r="7498" spans="1:13">
      <c r="A7498" t="s">
        <v>909</v>
      </c>
      <c r="B7498" t="s">
        <v>909</v>
      </c>
      <c r="C7498" t="s">
        <v>1877</v>
      </c>
      <c r="D7498" t="s">
        <v>151</v>
      </c>
      <c r="E7498" t="s">
        <v>238</v>
      </c>
      <c r="F7498" t="s">
        <v>10</v>
      </c>
      <c r="G7498" t="s">
        <v>49203</v>
      </c>
      <c r="H7498" t="s">
        <v>21061</v>
      </c>
      <c r="I7498" t="s">
        <v>4338</v>
      </c>
      <c r="J7498" t="s">
        <v>20937</v>
      </c>
      <c r="K7498" t="s">
        <v>27312</v>
      </c>
      <c r="L7498" t="s">
        <v>49204</v>
      </c>
      <c r="M7498" t="s">
        <v>29208</v>
      </c>
    </row>
    <row r="7499" spans="1:13">
      <c r="A7499" t="s">
        <v>909</v>
      </c>
      <c r="B7499" t="s">
        <v>909</v>
      </c>
      <c r="C7499" t="s">
        <v>1877</v>
      </c>
      <c r="D7499" t="s">
        <v>151</v>
      </c>
      <c r="E7499" t="s">
        <v>238</v>
      </c>
      <c r="F7499" t="s">
        <v>2</v>
      </c>
      <c r="G7499" t="s">
        <v>49205</v>
      </c>
      <c r="H7499" t="s">
        <v>20950</v>
      </c>
      <c r="I7499" t="s">
        <v>30815</v>
      </c>
      <c r="J7499" t="s">
        <v>20745</v>
      </c>
      <c r="K7499" t="s">
        <v>49170</v>
      </c>
      <c r="L7499" t="s">
        <v>49206</v>
      </c>
      <c r="M7499" t="s">
        <v>38407</v>
      </c>
    </row>
    <row r="7500" spans="1:13">
      <c r="A7500" t="s">
        <v>909</v>
      </c>
      <c r="B7500" t="s">
        <v>909</v>
      </c>
      <c r="C7500" t="s">
        <v>1877</v>
      </c>
      <c r="D7500" t="s">
        <v>151</v>
      </c>
      <c r="E7500" t="s">
        <v>238</v>
      </c>
      <c r="F7500" t="s">
        <v>4</v>
      </c>
      <c r="G7500" t="s">
        <v>49207</v>
      </c>
      <c r="H7500" t="s">
        <v>20784</v>
      </c>
      <c r="I7500" t="s">
        <v>30884</v>
      </c>
      <c r="J7500" t="s">
        <v>20725</v>
      </c>
      <c r="K7500" t="s">
        <v>49155</v>
      </c>
      <c r="L7500" t="s">
        <v>4165</v>
      </c>
      <c r="M7500" t="s">
        <v>1276</v>
      </c>
    </row>
    <row r="7501" spans="1:13">
      <c r="A7501" t="s">
        <v>909</v>
      </c>
      <c r="B7501" t="s">
        <v>909</v>
      </c>
      <c r="C7501" t="s">
        <v>1877</v>
      </c>
      <c r="D7501" t="s">
        <v>151</v>
      </c>
      <c r="E7501" t="s">
        <v>238</v>
      </c>
      <c r="F7501" t="s">
        <v>11</v>
      </c>
      <c r="G7501" t="s">
        <v>49208</v>
      </c>
      <c r="H7501" t="s">
        <v>20764</v>
      </c>
      <c r="I7501" t="s">
        <v>9604</v>
      </c>
      <c r="J7501" t="s">
        <v>20663</v>
      </c>
      <c r="K7501" t="s">
        <v>49209</v>
      </c>
      <c r="L7501" t="s">
        <v>11503</v>
      </c>
      <c r="M7501" t="s">
        <v>12950</v>
      </c>
    </row>
    <row r="7502" spans="1:13">
      <c r="A7502" t="s">
        <v>909</v>
      </c>
      <c r="B7502" t="s">
        <v>909</v>
      </c>
      <c r="C7502" t="s">
        <v>1877</v>
      </c>
      <c r="D7502" t="s">
        <v>151</v>
      </c>
      <c r="E7502" t="s">
        <v>238</v>
      </c>
      <c r="F7502" t="s">
        <v>20</v>
      </c>
      <c r="G7502" t="s">
        <v>49210</v>
      </c>
      <c r="H7502" t="s">
        <v>20803</v>
      </c>
      <c r="I7502" t="s">
        <v>30864</v>
      </c>
      <c r="J7502" t="s">
        <v>20705</v>
      </c>
      <c r="K7502" t="s">
        <v>49185</v>
      </c>
      <c r="L7502" t="s">
        <v>1054</v>
      </c>
      <c r="M7502" t="s">
        <v>39512</v>
      </c>
    </row>
    <row r="7503" spans="1:13">
      <c r="A7503" t="s">
        <v>909</v>
      </c>
      <c r="B7503" t="s">
        <v>909</v>
      </c>
      <c r="C7503" t="s">
        <v>1877</v>
      </c>
      <c r="D7503" t="s">
        <v>152</v>
      </c>
      <c r="E7503" t="s">
        <v>246</v>
      </c>
      <c r="F7503" t="s">
        <v>3</v>
      </c>
      <c r="G7503" t="s">
        <v>49211</v>
      </c>
      <c r="H7503" t="s">
        <v>20764</v>
      </c>
      <c r="I7503" t="s">
        <v>9604</v>
      </c>
      <c r="J7503" t="s">
        <v>20745</v>
      </c>
      <c r="K7503" t="s">
        <v>49170</v>
      </c>
      <c r="L7503" t="s">
        <v>49212</v>
      </c>
      <c r="M7503" t="s">
        <v>13159</v>
      </c>
    </row>
    <row r="7504" spans="1:13">
      <c r="A7504" t="s">
        <v>909</v>
      </c>
      <c r="B7504" t="s">
        <v>909</v>
      </c>
      <c r="C7504" t="s">
        <v>1877</v>
      </c>
      <c r="D7504" t="s">
        <v>152</v>
      </c>
      <c r="E7504" t="s">
        <v>246</v>
      </c>
      <c r="F7504" t="s">
        <v>10</v>
      </c>
      <c r="G7504" t="s">
        <v>49213</v>
      </c>
      <c r="H7504" t="s">
        <v>21138</v>
      </c>
      <c r="I7504" t="s">
        <v>49164</v>
      </c>
      <c r="J7504" t="s">
        <v>21085</v>
      </c>
      <c r="K7504" t="s">
        <v>49158</v>
      </c>
      <c r="L7504" t="s">
        <v>49214</v>
      </c>
      <c r="M7504" t="s">
        <v>38782</v>
      </c>
    </row>
    <row r="7505" spans="1:13">
      <c r="A7505" t="s">
        <v>909</v>
      </c>
      <c r="B7505" t="s">
        <v>909</v>
      </c>
      <c r="C7505" t="s">
        <v>1877</v>
      </c>
      <c r="D7505" t="s">
        <v>152</v>
      </c>
      <c r="E7505" t="s">
        <v>246</v>
      </c>
      <c r="F7505" t="s">
        <v>2</v>
      </c>
      <c r="G7505" t="s">
        <v>49215</v>
      </c>
      <c r="H7505" t="s">
        <v>21075</v>
      </c>
      <c r="I7505" t="s">
        <v>2624</v>
      </c>
      <c r="J7505" t="s">
        <v>21102</v>
      </c>
      <c r="K7505" t="s">
        <v>49216</v>
      </c>
      <c r="L7505" t="s">
        <v>49217</v>
      </c>
      <c r="M7505" t="s">
        <v>49218</v>
      </c>
    </row>
    <row r="7506" spans="1:13">
      <c r="A7506" t="s">
        <v>909</v>
      </c>
      <c r="B7506" t="s">
        <v>909</v>
      </c>
      <c r="C7506" t="s">
        <v>1877</v>
      </c>
      <c r="D7506" t="s">
        <v>152</v>
      </c>
      <c r="E7506" t="s">
        <v>246</v>
      </c>
      <c r="F7506" t="s">
        <v>4</v>
      </c>
      <c r="G7506" t="s">
        <v>49219</v>
      </c>
      <c r="H7506" t="s">
        <v>21162</v>
      </c>
      <c r="I7506" t="s">
        <v>31005</v>
      </c>
      <c r="J7506" t="s">
        <v>20974</v>
      </c>
      <c r="K7506" t="s">
        <v>49220</v>
      </c>
      <c r="L7506" t="s">
        <v>49221</v>
      </c>
      <c r="M7506" t="s">
        <v>28390</v>
      </c>
    </row>
    <row r="7507" spans="1:13">
      <c r="A7507" t="s">
        <v>909</v>
      </c>
      <c r="B7507" t="s">
        <v>909</v>
      </c>
      <c r="C7507" t="s">
        <v>1877</v>
      </c>
      <c r="D7507" t="s">
        <v>152</v>
      </c>
      <c r="E7507" t="s">
        <v>246</v>
      </c>
      <c r="F7507" t="s">
        <v>11</v>
      </c>
      <c r="G7507" t="s">
        <v>49222</v>
      </c>
      <c r="H7507" t="s">
        <v>20974</v>
      </c>
      <c r="I7507" t="s">
        <v>49168</v>
      </c>
      <c r="J7507" t="s">
        <v>20784</v>
      </c>
      <c r="K7507" t="s">
        <v>49223</v>
      </c>
      <c r="L7507" t="s">
        <v>11058</v>
      </c>
      <c r="M7507" t="s">
        <v>49224</v>
      </c>
    </row>
    <row r="7508" spans="1:13">
      <c r="A7508" t="s">
        <v>909</v>
      </c>
      <c r="B7508" t="s">
        <v>909</v>
      </c>
      <c r="C7508" t="s">
        <v>1877</v>
      </c>
      <c r="D7508" t="s">
        <v>152</v>
      </c>
      <c r="E7508" t="s">
        <v>246</v>
      </c>
      <c r="F7508" t="s">
        <v>20</v>
      </c>
      <c r="G7508" t="s">
        <v>49225</v>
      </c>
      <c r="H7508" t="s">
        <v>20822</v>
      </c>
      <c r="I7508" t="s">
        <v>11352</v>
      </c>
      <c r="J7508" t="s">
        <v>20745</v>
      </c>
      <c r="K7508" t="s">
        <v>49170</v>
      </c>
      <c r="L7508" t="s">
        <v>431</v>
      </c>
      <c r="M7508" t="s">
        <v>13143</v>
      </c>
    </row>
    <row r="7509" spans="1:13">
      <c r="A7509" t="s">
        <v>909</v>
      </c>
      <c r="B7509" t="s">
        <v>909</v>
      </c>
      <c r="C7509" t="s">
        <v>1877</v>
      </c>
      <c r="D7509" t="s">
        <v>152</v>
      </c>
      <c r="E7509" t="s">
        <v>254</v>
      </c>
      <c r="F7509" t="s">
        <v>3</v>
      </c>
      <c r="G7509" t="s">
        <v>49226</v>
      </c>
      <c r="H7509" t="s">
        <v>20932</v>
      </c>
      <c r="I7509" t="s">
        <v>30989</v>
      </c>
      <c r="J7509" t="s">
        <v>20915</v>
      </c>
      <c r="K7509" t="s">
        <v>49227</v>
      </c>
      <c r="L7509" t="s">
        <v>2845</v>
      </c>
      <c r="M7509" t="s">
        <v>49228</v>
      </c>
    </row>
    <row r="7510" spans="1:13">
      <c r="A7510" t="s">
        <v>909</v>
      </c>
      <c r="B7510" t="s">
        <v>909</v>
      </c>
      <c r="C7510" t="s">
        <v>1877</v>
      </c>
      <c r="D7510" t="s">
        <v>152</v>
      </c>
      <c r="E7510" t="s">
        <v>254</v>
      </c>
      <c r="F7510" t="s">
        <v>10</v>
      </c>
      <c r="G7510" t="s">
        <v>49229</v>
      </c>
      <c r="H7510" t="s">
        <v>21502</v>
      </c>
      <c r="I7510" t="s">
        <v>49230</v>
      </c>
      <c r="J7510" t="s">
        <v>20973</v>
      </c>
      <c r="K7510" t="s">
        <v>49231</v>
      </c>
      <c r="L7510" t="s">
        <v>49232</v>
      </c>
      <c r="M7510" t="s">
        <v>49233</v>
      </c>
    </row>
    <row r="7511" spans="1:13">
      <c r="A7511" t="s">
        <v>909</v>
      </c>
      <c r="B7511" t="s">
        <v>909</v>
      </c>
      <c r="C7511" t="s">
        <v>1877</v>
      </c>
      <c r="D7511" t="s">
        <v>152</v>
      </c>
      <c r="E7511" t="s">
        <v>254</v>
      </c>
      <c r="F7511" t="s">
        <v>2</v>
      </c>
      <c r="G7511" t="s">
        <v>49234</v>
      </c>
      <c r="H7511" t="s">
        <v>21502</v>
      </c>
      <c r="I7511" t="s">
        <v>49230</v>
      </c>
      <c r="J7511" t="s">
        <v>21383</v>
      </c>
      <c r="K7511" t="s">
        <v>49235</v>
      </c>
      <c r="L7511" t="s">
        <v>49236</v>
      </c>
      <c r="M7511" t="s">
        <v>49233</v>
      </c>
    </row>
    <row r="7512" spans="1:13">
      <c r="A7512" t="s">
        <v>909</v>
      </c>
      <c r="B7512" t="s">
        <v>909</v>
      </c>
      <c r="C7512" t="s">
        <v>1877</v>
      </c>
      <c r="D7512" t="s">
        <v>152</v>
      </c>
      <c r="E7512" t="s">
        <v>254</v>
      </c>
      <c r="F7512" t="s">
        <v>4</v>
      </c>
      <c r="G7512" t="s">
        <v>49237</v>
      </c>
      <c r="H7512" t="s">
        <v>21020</v>
      </c>
      <c r="I7512" t="s">
        <v>9588</v>
      </c>
      <c r="J7512" t="s">
        <v>20974</v>
      </c>
      <c r="K7512" t="s">
        <v>49220</v>
      </c>
      <c r="L7512" t="s">
        <v>49238</v>
      </c>
      <c r="M7512" t="s">
        <v>42192</v>
      </c>
    </row>
    <row r="7513" spans="1:13">
      <c r="A7513" t="s">
        <v>909</v>
      </c>
      <c r="B7513" t="s">
        <v>909</v>
      </c>
      <c r="C7513" t="s">
        <v>1877</v>
      </c>
      <c r="D7513" t="s">
        <v>152</v>
      </c>
      <c r="E7513" t="s">
        <v>254</v>
      </c>
      <c r="F7513" t="s">
        <v>11</v>
      </c>
      <c r="G7513" t="s">
        <v>49239</v>
      </c>
      <c r="H7513" t="s">
        <v>20932</v>
      </c>
      <c r="I7513" t="s">
        <v>30989</v>
      </c>
      <c r="J7513" t="s">
        <v>20725</v>
      </c>
      <c r="K7513" t="s">
        <v>49155</v>
      </c>
      <c r="L7513" t="s">
        <v>1909</v>
      </c>
      <c r="M7513" t="s">
        <v>49228</v>
      </c>
    </row>
    <row r="7514" spans="1:13">
      <c r="A7514" t="s">
        <v>909</v>
      </c>
      <c r="B7514" t="s">
        <v>909</v>
      </c>
      <c r="C7514" t="s">
        <v>1877</v>
      </c>
      <c r="D7514" t="s">
        <v>152</v>
      </c>
      <c r="E7514" t="s">
        <v>254</v>
      </c>
      <c r="F7514" t="s">
        <v>20</v>
      </c>
      <c r="G7514" t="s">
        <v>49240</v>
      </c>
      <c r="H7514" t="s">
        <v>20950</v>
      </c>
      <c r="I7514" t="s">
        <v>30815</v>
      </c>
      <c r="J7514" t="s">
        <v>20705</v>
      </c>
      <c r="K7514" t="s">
        <v>49185</v>
      </c>
      <c r="L7514" t="s">
        <v>2884</v>
      </c>
      <c r="M7514" t="s">
        <v>49241</v>
      </c>
    </row>
    <row r="7515" spans="1:13">
      <c r="A7515" t="s">
        <v>909</v>
      </c>
      <c r="B7515" t="s">
        <v>909</v>
      </c>
      <c r="C7515" t="s">
        <v>1877</v>
      </c>
      <c r="D7515" t="s">
        <v>152</v>
      </c>
      <c r="E7515" t="s">
        <v>197</v>
      </c>
      <c r="F7515" t="s">
        <v>3</v>
      </c>
      <c r="G7515" t="s">
        <v>49242</v>
      </c>
      <c r="H7515" t="s">
        <v>20939</v>
      </c>
      <c r="I7515" t="s">
        <v>31025</v>
      </c>
      <c r="J7515" t="s">
        <v>20967</v>
      </c>
      <c r="K7515" t="s">
        <v>49165</v>
      </c>
      <c r="L7515" t="s">
        <v>49191</v>
      </c>
      <c r="M7515" t="s">
        <v>46852</v>
      </c>
    </row>
    <row r="7516" spans="1:13">
      <c r="A7516" t="s">
        <v>909</v>
      </c>
      <c r="B7516" t="s">
        <v>909</v>
      </c>
      <c r="C7516" t="s">
        <v>1877</v>
      </c>
      <c r="D7516" t="s">
        <v>152</v>
      </c>
      <c r="E7516" t="s">
        <v>197</v>
      </c>
      <c r="F7516" t="s">
        <v>10</v>
      </c>
      <c r="G7516" t="s">
        <v>49243</v>
      </c>
      <c r="H7516" t="s">
        <v>21117</v>
      </c>
      <c r="I7516" t="s">
        <v>30806</v>
      </c>
      <c r="J7516" t="s">
        <v>21116</v>
      </c>
      <c r="K7516" t="s">
        <v>49244</v>
      </c>
      <c r="L7516" t="s">
        <v>1054</v>
      </c>
      <c r="M7516" t="s">
        <v>28346</v>
      </c>
    </row>
    <row r="7517" spans="1:13">
      <c r="A7517" t="s">
        <v>909</v>
      </c>
      <c r="B7517" t="s">
        <v>909</v>
      </c>
      <c r="C7517" t="s">
        <v>1877</v>
      </c>
      <c r="D7517" t="s">
        <v>152</v>
      </c>
      <c r="E7517" t="s">
        <v>197</v>
      </c>
      <c r="F7517" t="s">
        <v>2</v>
      </c>
      <c r="G7517" t="s">
        <v>49245</v>
      </c>
      <c r="H7517" t="s">
        <v>20904</v>
      </c>
      <c r="I7517" t="s">
        <v>49246</v>
      </c>
      <c r="J7517" t="s">
        <v>21020</v>
      </c>
      <c r="K7517" t="s">
        <v>45107</v>
      </c>
      <c r="L7517" t="s">
        <v>49247</v>
      </c>
      <c r="M7517" t="s">
        <v>49248</v>
      </c>
    </row>
    <row r="7518" spans="1:13">
      <c r="A7518" t="s">
        <v>909</v>
      </c>
      <c r="B7518" t="s">
        <v>909</v>
      </c>
      <c r="C7518" t="s">
        <v>1877</v>
      </c>
      <c r="D7518" t="s">
        <v>152</v>
      </c>
      <c r="E7518" t="s">
        <v>197</v>
      </c>
      <c r="F7518" t="s">
        <v>4</v>
      </c>
      <c r="G7518" t="s">
        <v>49249</v>
      </c>
      <c r="H7518" t="s">
        <v>20950</v>
      </c>
      <c r="I7518" t="s">
        <v>30815</v>
      </c>
      <c r="J7518" t="s">
        <v>20784</v>
      </c>
      <c r="K7518" t="s">
        <v>49223</v>
      </c>
      <c r="L7518" t="s">
        <v>49250</v>
      </c>
      <c r="M7518" t="s">
        <v>14463</v>
      </c>
    </row>
    <row r="7519" spans="1:13">
      <c r="A7519" t="s">
        <v>909</v>
      </c>
      <c r="B7519" t="s">
        <v>909</v>
      </c>
      <c r="C7519" t="s">
        <v>1877</v>
      </c>
      <c r="D7519" t="s">
        <v>152</v>
      </c>
      <c r="E7519" t="s">
        <v>197</v>
      </c>
      <c r="F7519" t="s">
        <v>11</v>
      </c>
      <c r="G7519" t="s">
        <v>49251</v>
      </c>
      <c r="H7519" t="s">
        <v>20803</v>
      </c>
      <c r="I7519" t="s">
        <v>30864</v>
      </c>
      <c r="J7519" t="s">
        <v>20705</v>
      </c>
      <c r="K7519" t="s">
        <v>49185</v>
      </c>
      <c r="L7519" t="s">
        <v>47634</v>
      </c>
      <c r="M7519" t="s">
        <v>14442</v>
      </c>
    </row>
    <row r="7520" spans="1:13">
      <c r="A7520" t="s">
        <v>909</v>
      </c>
      <c r="B7520" t="s">
        <v>909</v>
      </c>
      <c r="C7520" t="s">
        <v>1877</v>
      </c>
      <c r="D7520" t="s">
        <v>152</v>
      </c>
      <c r="E7520" t="s">
        <v>197</v>
      </c>
      <c r="F7520" t="s">
        <v>20</v>
      </c>
      <c r="G7520" t="s">
        <v>49252</v>
      </c>
      <c r="H7520" t="s">
        <v>20725</v>
      </c>
      <c r="I7520" t="s">
        <v>30880</v>
      </c>
      <c r="J7520" t="s">
        <v>20684</v>
      </c>
      <c r="K7520" t="s">
        <v>49199</v>
      </c>
      <c r="L7520" t="s">
        <v>4674</v>
      </c>
      <c r="M7520" t="s">
        <v>6485</v>
      </c>
    </row>
    <row r="7521" spans="1:13">
      <c r="A7521" t="s">
        <v>909</v>
      </c>
      <c r="B7521" t="s">
        <v>909</v>
      </c>
      <c r="C7521" t="s">
        <v>1877</v>
      </c>
      <c r="D7521" t="s">
        <v>152</v>
      </c>
      <c r="E7521" t="s">
        <v>269</v>
      </c>
      <c r="F7521" t="s">
        <v>3</v>
      </c>
      <c r="G7521" t="s">
        <v>49253</v>
      </c>
      <c r="H7521" t="s">
        <v>20972</v>
      </c>
      <c r="I7521" t="s">
        <v>49254</v>
      </c>
      <c r="J7521" t="s">
        <v>21102</v>
      </c>
      <c r="K7521" t="s">
        <v>49216</v>
      </c>
      <c r="L7521" t="s">
        <v>49255</v>
      </c>
      <c r="M7521" t="s">
        <v>49256</v>
      </c>
    </row>
    <row r="7522" spans="1:13">
      <c r="A7522" t="s">
        <v>909</v>
      </c>
      <c r="B7522" t="s">
        <v>909</v>
      </c>
      <c r="C7522" t="s">
        <v>1877</v>
      </c>
      <c r="D7522" t="s">
        <v>152</v>
      </c>
      <c r="E7522" t="s">
        <v>269</v>
      </c>
      <c r="F7522" t="s">
        <v>10</v>
      </c>
      <c r="G7522" t="s">
        <v>49257</v>
      </c>
      <c r="H7522" t="s">
        <v>21150</v>
      </c>
      <c r="I7522" t="s">
        <v>47626</v>
      </c>
      <c r="J7522" t="s">
        <v>21019</v>
      </c>
      <c r="K7522" t="s">
        <v>49258</v>
      </c>
      <c r="L7522" t="s">
        <v>47055</v>
      </c>
      <c r="M7522" t="s">
        <v>49259</v>
      </c>
    </row>
    <row r="7523" spans="1:13">
      <c r="A7523" t="s">
        <v>909</v>
      </c>
      <c r="B7523" t="s">
        <v>909</v>
      </c>
      <c r="C7523" t="s">
        <v>1877</v>
      </c>
      <c r="D7523" t="s">
        <v>152</v>
      </c>
      <c r="E7523" t="s">
        <v>269</v>
      </c>
      <c r="F7523" t="s">
        <v>2</v>
      </c>
      <c r="G7523" t="s">
        <v>49260</v>
      </c>
      <c r="H7523" t="s">
        <v>20967</v>
      </c>
      <c r="I7523" t="s">
        <v>30966</v>
      </c>
      <c r="J7523" t="s">
        <v>20822</v>
      </c>
      <c r="K7523" t="s">
        <v>35498</v>
      </c>
      <c r="L7523" t="s">
        <v>49261</v>
      </c>
      <c r="M7523" t="s">
        <v>49262</v>
      </c>
    </row>
    <row r="7524" spans="1:13">
      <c r="A7524" t="s">
        <v>909</v>
      </c>
      <c r="B7524" t="s">
        <v>909</v>
      </c>
      <c r="C7524" t="s">
        <v>1877</v>
      </c>
      <c r="D7524" t="s">
        <v>152</v>
      </c>
      <c r="E7524" t="s">
        <v>269</v>
      </c>
      <c r="F7524" t="s">
        <v>4</v>
      </c>
      <c r="G7524" t="s">
        <v>49263</v>
      </c>
      <c r="H7524" t="s">
        <v>20860</v>
      </c>
      <c r="I7524" t="s">
        <v>30947</v>
      </c>
      <c r="J7524" t="s">
        <v>20764</v>
      </c>
      <c r="K7524" t="s">
        <v>49264</v>
      </c>
      <c r="L7524" t="s">
        <v>49265</v>
      </c>
      <c r="M7524" t="s">
        <v>48769</v>
      </c>
    </row>
    <row r="7525" spans="1:13">
      <c r="A7525" t="s">
        <v>909</v>
      </c>
      <c r="B7525" t="s">
        <v>909</v>
      </c>
      <c r="C7525" t="s">
        <v>1877</v>
      </c>
      <c r="D7525" t="s">
        <v>152</v>
      </c>
      <c r="E7525" t="s">
        <v>269</v>
      </c>
      <c r="F7525" t="s">
        <v>11</v>
      </c>
      <c r="G7525" t="s">
        <v>49266</v>
      </c>
      <c r="H7525" t="s">
        <v>20803</v>
      </c>
      <c r="I7525" t="s">
        <v>30864</v>
      </c>
      <c r="J7525" t="s">
        <v>20684</v>
      </c>
      <c r="K7525" t="s">
        <v>49199</v>
      </c>
      <c r="L7525" t="s">
        <v>47634</v>
      </c>
      <c r="M7525" t="s">
        <v>1169</v>
      </c>
    </row>
    <row r="7526" spans="1:13">
      <c r="A7526" t="s">
        <v>909</v>
      </c>
      <c r="B7526" t="s">
        <v>909</v>
      </c>
      <c r="C7526" t="s">
        <v>1877</v>
      </c>
      <c r="D7526" t="s">
        <v>152</v>
      </c>
      <c r="E7526" t="s">
        <v>269</v>
      </c>
      <c r="F7526" t="s">
        <v>20</v>
      </c>
      <c r="G7526" t="s">
        <v>49267</v>
      </c>
      <c r="H7526" t="s">
        <v>20784</v>
      </c>
      <c r="I7526" t="s">
        <v>30884</v>
      </c>
      <c r="J7526" t="s">
        <v>20705</v>
      </c>
      <c r="K7526" t="s">
        <v>49185</v>
      </c>
      <c r="L7526" t="s">
        <v>46827</v>
      </c>
      <c r="M7526" t="s">
        <v>48751</v>
      </c>
    </row>
    <row r="7527" spans="1:13">
      <c r="A7527" t="s">
        <v>909</v>
      </c>
      <c r="B7527" t="s">
        <v>909</v>
      </c>
      <c r="C7527" t="s">
        <v>1877</v>
      </c>
      <c r="D7527" t="s">
        <v>153</v>
      </c>
      <c r="E7527" t="s">
        <v>277</v>
      </c>
      <c r="F7527" t="s">
        <v>3</v>
      </c>
      <c r="G7527" t="s">
        <v>49268</v>
      </c>
      <c r="H7527" t="s">
        <v>20725</v>
      </c>
      <c r="I7527" t="s">
        <v>30880</v>
      </c>
      <c r="J7527" t="s">
        <v>20663</v>
      </c>
      <c r="K7527" t="s">
        <v>49209</v>
      </c>
      <c r="L7527" t="s">
        <v>49269</v>
      </c>
      <c r="M7527" t="s">
        <v>8879</v>
      </c>
    </row>
    <row r="7528" spans="1:13">
      <c r="A7528" t="s">
        <v>909</v>
      </c>
      <c r="B7528" t="s">
        <v>909</v>
      </c>
      <c r="C7528" t="s">
        <v>1877</v>
      </c>
      <c r="D7528" t="s">
        <v>153</v>
      </c>
      <c r="E7528" t="s">
        <v>277</v>
      </c>
      <c r="F7528" t="s">
        <v>10</v>
      </c>
      <c r="G7528" t="s">
        <v>49270</v>
      </c>
      <c r="H7528" t="s">
        <v>20974</v>
      </c>
      <c r="I7528" t="s">
        <v>49168</v>
      </c>
      <c r="J7528" t="s">
        <v>20915</v>
      </c>
      <c r="K7528" t="s">
        <v>49227</v>
      </c>
      <c r="L7528" t="s">
        <v>49271</v>
      </c>
      <c r="M7528" t="s">
        <v>26552</v>
      </c>
    </row>
    <row r="7529" spans="1:13">
      <c r="A7529" t="s">
        <v>909</v>
      </c>
      <c r="B7529" t="s">
        <v>909</v>
      </c>
      <c r="C7529" t="s">
        <v>1877</v>
      </c>
      <c r="D7529" t="s">
        <v>153</v>
      </c>
      <c r="E7529" t="s">
        <v>277</v>
      </c>
      <c r="F7529" t="s">
        <v>2</v>
      </c>
      <c r="G7529" t="s">
        <v>49272</v>
      </c>
      <c r="H7529" t="s">
        <v>21322</v>
      </c>
      <c r="I7529" t="s">
        <v>30961</v>
      </c>
      <c r="J7529" t="s">
        <v>21138</v>
      </c>
      <c r="K7529" t="s">
        <v>49273</v>
      </c>
      <c r="L7529" t="s">
        <v>49274</v>
      </c>
      <c r="M7529" t="s">
        <v>49275</v>
      </c>
    </row>
    <row r="7530" spans="1:13">
      <c r="A7530" t="s">
        <v>909</v>
      </c>
      <c r="B7530" t="s">
        <v>909</v>
      </c>
      <c r="C7530" t="s">
        <v>1877</v>
      </c>
      <c r="D7530" t="s">
        <v>153</v>
      </c>
      <c r="E7530" t="s">
        <v>277</v>
      </c>
      <c r="F7530" t="s">
        <v>4</v>
      </c>
      <c r="G7530" t="s">
        <v>49276</v>
      </c>
      <c r="H7530" t="s">
        <v>21138</v>
      </c>
      <c r="I7530" t="s">
        <v>49164</v>
      </c>
      <c r="J7530" t="s">
        <v>20938</v>
      </c>
      <c r="K7530" t="s">
        <v>49190</v>
      </c>
      <c r="L7530" t="s">
        <v>49166</v>
      </c>
      <c r="M7530" t="s">
        <v>49277</v>
      </c>
    </row>
    <row r="7531" spans="1:13">
      <c r="A7531" t="s">
        <v>909</v>
      </c>
      <c r="B7531" t="s">
        <v>909</v>
      </c>
      <c r="C7531" t="s">
        <v>1877</v>
      </c>
      <c r="D7531" t="s">
        <v>153</v>
      </c>
      <c r="E7531" t="s">
        <v>277</v>
      </c>
      <c r="F7531" t="s">
        <v>11</v>
      </c>
      <c r="G7531" t="s">
        <v>49278</v>
      </c>
      <c r="H7531" t="s">
        <v>20950</v>
      </c>
      <c r="I7531" t="s">
        <v>30815</v>
      </c>
      <c r="J7531" t="s">
        <v>20803</v>
      </c>
      <c r="K7531" t="s">
        <v>49279</v>
      </c>
      <c r="L7531" t="s">
        <v>47574</v>
      </c>
      <c r="M7531" t="s">
        <v>17470</v>
      </c>
    </row>
    <row r="7532" spans="1:13">
      <c r="A7532" t="s">
        <v>909</v>
      </c>
      <c r="B7532" t="s">
        <v>909</v>
      </c>
      <c r="C7532" t="s">
        <v>1877</v>
      </c>
      <c r="D7532" t="s">
        <v>153</v>
      </c>
      <c r="E7532" t="s">
        <v>277</v>
      </c>
      <c r="F7532" t="s">
        <v>20</v>
      </c>
      <c r="G7532" t="s">
        <v>49280</v>
      </c>
      <c r="H7532" t="s">
        <v>20803</v>
      </c>
      <c r="I7532" t="s">
        <v>30864</v>
      </c>
      <c r="J7532" t="s">
        <v>20725</v>
      </c>
      <c r="K7532" t="s">
        <v>49155</v>
      </c>
      <c r="L7532" t="s">
        <v>1054</v>
      </c>
      <c r="M7532" t="s">
        <v>14946</v>
      </c>
    </row>
    <row r="7533" spans="1:13">
      <c r="A7533" t="s">
        <v>909</v>
      </c>
      <c r="B7533" t="s">
        <v>909</v>
      </c>
      <c r="C7533" t="s">
        <v>1877</v>
      </c>
      <c r="D7533" t="s">
        <v>153</v>
      </c>
      <c r="E7533" t="s">
        <v>188</v>
      </c>
      <c r="F7533" t="s">
        <v>3</v>
      </c>
      <c r="G7533" t="s">
        <v>49281</v>
      </c>
      <c r="H7533" t="s">
        <v>20897</v>
      </c>
      <c r="I7533" t="s">
        <v>30993</v>
      </c>
      <c r="J7533" t="s">
        <v>20897</v>
      </c>
      <c r="K7533" t="s">
        <v>49282</v>
      </c>
      <c r="L7533" t="s">
        <v>49283</v>
      </c>
      <c r="M7533" t="s">
        <v>32672</v>
      </c>
    </row>
    <row r="7534" spans="1:13">
      <c r="A7534" t="s">
        <v>909</v>
      </c>
      <c r="B7534" t="s">
        <v>909</v>
      </c>
      <c r="C7534" t="s">
        <v>1877</v>
      </c>
      <c r="D7534" t="s">
        <v>153</v>
      </c>
      <c r="E7534" t="s">
        <v>188</v>
      </c>
      <c r="F7534" t="s">
        <v>10</v>
      </c>
      <c r="G7534" t="s">
        <v>49284</v>
      </c>
      <c r="H7534" t="s">
        <v>21128</v>
      </c>
      <c r="I7534" t="s">
        <v>49285</v>
      </c>
      <c r="J7534" t="s">
        <v>21152</v>
      </c>
      <c r="K7534" t="s">
        <v>27308</v>
      </c>
      <c r="L7534" t="s">
        <v>49286</v>
      </c>
      <c r="M7534" t="s">
        <v>43735</v>
      </c>
    </row>
    <row r="7535" spans="1:13">
      <c r="A7535" t="s">
        <v>909</v>
      </c>
      <c r="B7535" t="s">
        <v>909</v>
      </c>
      <c r="C7535" t="s">
        <v>1877</v>
      </c>
      <c r="D7535" t="s">
        <v>153</v>
      </c>
      <c r="E7535" t="s">
        <v>188</v>
      </c>
      <c r="F7535" t="s">
        <v>2</v>
      </c>
      <c r="G7535" t="s">
        <v>49287</v>
      </c>
      <c r="H7535" t="s">
        <v>21064</v>
      </c>
      <c r="I7535" t="s">
        <v>49288</v>
      </c>
      <c r="J7535" t="s">
        <v>21186</v>
      </c>
      <c r="K7535" t="s">
        <v>49176</v>
      </c>
      <c r="L7535" t="s">
        <v>49289</v>
      </c>
      <c r="M7535" t="s">
        <v>49290</v>
      </c>
    </row>
    <row r="7536" spans="1:13">
      <c r="A7536" t="s">
        <v>909</v>
      </c>
      <c r="B7536" t="s">
        <v>909</v>
      </c>
      <c r="C7536" t="s">
        <v>1877</v>
      </c>
      <c r="D7536" t="s">
        <v>153</v>
      </c>
      <c r="E7536" t="s">
        <v>188</v>
      </c>
      <c r="F7536" t="s">
        <v>4</v>
      </c>
      <c r="G7536" t="s">
        <v>49291</v>
      </c>
      <c r="H7536" t="s">
        <v>21097</v>
      </c>
      <c r="I7536" t="s">
        <v>49292</v>
      </c>
      <c r="J7536" t="s">
        <v>20915</v>
      </c>
      <c r="K7536" t="s">
        <v>49227</v>
      </c>
      <c r="L7536" t="s">
        <v>3583</v>
      </c>
      <c r="M7536" t="s">
        <v>49293</v>
      </c>
    </row>
    <row r="7537" spans="1:13">
      <c r="A7537" t="s">
        <v>909</v>
      </c>
      <c r="B7537" t="s">
        <v>909</v>
      </c>
      <c r="C7537" t="s">
        <v>1877</v>
      </c>
      <c r="D7537" t="s">
        <v>153</v>
      </c>
      <c r="E7537" t="s">
        <v>188</v>
      </c>
      <c r="F7537" t="s">
        <v>11</v>
      </c>
      <c r="G7537" t="s">
        <v>49294</v>
      </c>
      <c r="H7537" t="s">
        <v>20967</v>
      </c>
      <c r="I7537" t="s">
        <v>30966</v>
      </c>
      <c r="J7537" t="s">
        <v>20705</v>
      </c>
      <c r="K7537" t="s">
        <v>49185</v>
      </c>
      <c r="L7537" t="s">
        <v>2172</v>
      </c>
      <c r="M7537" t="s">
        <v>48499</v>
      </c>
    </row>
    <row r="7538" spans="1:13">
      <c r="A7538" t="s">
        <v>909</v>
      </c>
      <c r="B7538" t="s">
        <v>909</v>
      </c>
      <c r="C7538" t="s">
        <v>1877</v>
      </c>
      <c r="D7538" t="s">
        <v>153</v>
      </c>
      <c r="E7538" t="s">
        <v>188</v>
      </c>
      <c r="F7538" t="s">
        <v>20</v>
      </c>
      <c r="G7538" t="s">
        <v>49295</v>
      </c>
      <c r="H7538" t="s">
        <v>20967</v>
      </c>
      <c r="I7538" t="s">
        <v>30966</v>
      </c>
      <c r="J7538" t="s">
        <v>20725</v>
      </c>
      <c r="K7538" t="s">
        <v>49155</v>
      </c>
      <c r="L7538" t="s">
        <v>21037</v>
      </c>
      <c r="M7538" t="s">
        <v>48499</v>
      </c>
    </row>
    <row r="7539" spans="1:13">
      <c r="A7539" t="s">
        <v>909</v>
      </c>
      <c r="B7539" t="s">
        <v>909</v>
      </c>
      <c r="C7539" t="s">
        <v>1877</v>
      </c>
      <c r="D7539" t="s">
        <v>153</v>
      </c>
      <c r="E7539" t="s">
        <v>292</v>
      </c>
      <c r="F7539" t="s">
        <v>3</v>
      </c>
      <c r="G7539" t="s">
        <v>49296</v>
      </c>
      <c r="H7539" t="s">
        <v>21113</v>
      </c>
      <c r="I7539" t="s">
        <v>9153</v>
      </c>
      <c r="J7539" t="s">
        <v>21061</v>
      </c>
      <c r="K7539" t="s">
        <v>49297</v>
      </c>
      <c r="L7539" t="s">
        <v>49298</v>
      </c>
      <c r="M7539" t="s">
        <v>42347</v>
      </c>
    </row>
    <row r="7540" spans="1:13">
      <c r="A7540" t="s">
        <v>909</v>
      </c>
      <c r="B7540" t="s">
        <v>909</v>
      </c>
      <c r="C7540" t="s">
        <v>1877</v>
      </c>
      <c r="D7540" t="s">
        <v>153</v>
      </c>
      <c r="E7540" t="s">
        <v>292</v>
      </c>
      <c r="F7540" t="s">
        <v>10</v>
      </c>
      <c r="G7540" t="s">
        <v>49299</v>
      </c>
      <c r="H7540" t="s">
        <v>21050</v>
      </c>
      <c r="I7540" t="s">
        <v>49300</v>
      </c>
      <c r="J7540" t="s">
        <v>21383</v>
      </c>
      <c r="K7540" t="s">
        <v>49235</v>
      </c>
      <c r="L7540" t="s">
        <v>49301</v>
      </c>
      <c r="M7540" t="s">
        <v>49302</v>
      </c>
    </row>
    <row r="7541" spans="1:13">
      <c r="A7541" t="s">
        <v>909</v>
      </c>
      <c r="B7541" t="s">
        <v>909</v>
      </c>
      <c r="C7541" t="s">
        <v>1877</v>
      </c>
      <c r="D7541" t="s">
        <v>153</v>
      </c>
      <c r="E7541" t="s">
        <v>292</v>
      </c>
      <c r="F7541" t="s">
        <v>2</v>
      </c>
      <c r="G7541" t="s">
        <v>49303</v>
      </c>
      <c r="H7541" t="s">
        <v>21430</v>
      </c>
      <c r="I7541" t="s">
        <v>47588</v>
      </c>
      <c r="J7541" t="s">
        <v>21228</v>
      </c>
      <c r="K7541" t="s">
        <v>49304</v>
      </c>
      <c r="L7541" t="s">
        <v>2556</v>
      </c>
      <c r="M7541" t="s">
        <v>26429</v>
      </c>
    </row>
    <row r="7542" spans="1:13">
      <c r="A7542" t="s">
        <v>909</v>
      </c>
      <c r="B7542" t="s">
        <v>909</v>
      </c>
      <c r="C7542" t="s">
        <v>1877</v>
      </c>
      <c r="D7542" t="s">
        <v>153</v>
      </c>
      <c r="E7542" t="s">
        <v>292</v>
      </c>
      <c r="F7542" t="s">
        <v>4</v>
      </c>
      <c r="G7542" t="s">
        <v>49305</v>
      </c>
      <c r="H7542" t="s">
        <v>21138</v>
      </c>
      <c r="I7542" t="s">
        <v>49164</v>
      </c>
      <c r="J7542" t="s">
        <v>20950</v>
      </c>
      <c r="K7542" t="s">
        <v>49306</v>
      </c>
      <c r="L7542" t="s">
        <v>49166</v>
      </c>
      <c r="M7542" t="s">
        <v>29819</v>
      </c>
    </row>
    <row r="7543" spans="1:13">
      <c r="A7543" t="s">
        <v>909</v>
      </c>
      <c r="B7543" t="s">
        <v>909</v>
      </c>
      <c r="C7543" t="s">
        <v>1877</v>
      </c>
      <c r="D7543" t="s">
        <v>153</v>
      </c>
      <c r="E7543" t="s">
        <v>292</v>
      </c>
      <c r="F7543" t="s">
        <v>11</v>
      </c>
      <c r="G7543" t="s">
        <v>49307</v>
      </c>
      <c r="H7543" t="s">
        <v>20860</v>
      </c>
      <c r="I7543" t="s">
        <v>30947</v>
      </c>
      <c r="J7543" t="s">
        <v>20705</v>
      </c>
      <c r="K7543" t="s">
        <v>49185</v>
      </c>
      <c r="L7543" t="s">
        <v>47595</v>
      </c>
      <c r="M7543" t="s">
        <v>49308</v>
      </c>
    </row>
    <row r="7544" spans="1:13">
      <c r="A7544" t="s">
        <v>909</v>
      </c>
      <c r="B7544" t="s">
        <v>909</v>
      </c>
      <c r="C7544" t="s">
        <v>1877</v>
      </c>
      <c r="D7544" t="s">
        <v>153</v>
      </c>
      <c r="E7544" t="s">
        <v>292</v>
      </c>
      <c r="F7544" t="s">
        <v>20</v>
      </c>
      <c r="G7544" t="s">
        <v>49309</v>
      </c>
      <c r="H7544" t="s">
        <v>20725</v>
      </c>
      <c r="I7544" t="s">
        <v>30880</v>
      </c>
      <c r="J7544" t="s">
        <v>20663</v>
      </c>
      <c r="K7544" t="s">
        <v>49209</v>
      </c>
      <c r="L7544" t="s">
        <v>4674</v>
      </c>
      <c r="M7544" t="s">
        <v>9849</v>
      </c>
    </row>
    <row r="7545" spans="1:13">
      <c r="A7545" t="s">
        <v>909</v>
      </c>
      <c r="B7545" t="s">
        <v>909</v>
      </c>
      <c r="C7545" t="s">
        <v>1877</v>
      </c>
      <c r="D7545" t="s">
        <v>153</v>
      </c>
      <c r="E7545" t="s">
        <v>300</v>
      </c>
      <c r="F7545" t="s">
        <v>3</v>
      </c>
      <c r="G7545" t="s">
        <v>49310</v>
      </c>
      <c r="H7545" t="s">
        <v>21165</v>
      </c>
      <c r="I7545" t="s">
        <v>30802</v>
      </c>
      <c r="J7545" t="s">
        <v>21162</v>
      </c>
      <c r="K7545" t="s">
        <v>49311</v>
      </c>
      <c r="L7545" t="s">
        <v>49312</v>
      </c>
      <c r="M7545" t="s">
        <v>18752</v>
      </c>
    </row>
    <row r="7546" spans="1:13">
      <c r="A7546" t="s">
        <v>909</v>
      </c>
      <c r="B7546" t="s">
        <v>909</v>
      </c>
      <c r="C7546" t="s">
        <v>1877</v>
      </c>
      <c r="D7546" t="s">
        <v>153</v>
      </c>
      <c r="E7546" t="s">
        <v>300</v>
      </c>
      <c r="F7546" t="s">
        <v>10</v>
      </c>
      <c r="G7546" t="s">
        <v>49313</v>
      </c>
      <c r="H7546" t="s">
        <v>21128</v>
      </c>
      <c r="I7546" t="s">
        <v>49285</v>
      </c>
      <c r="J7546" t="s">
        <v>21162</v>
      </c>
      <c r="K7546" t="s">
        <v>49311</v>
      </c>
      <c r="L7546" t="s">
        <v>49286</v>
      </c>
      <c r="M7546" t="s">
        <v>25821</v>
      </c>
    </row>
    <row r="7547" spans="1:13">
      <c r="A7547" t="s">
        <v>909</v>
      </c>
      <c r="B7547" t="s">
        <v>909</v>
      </c>
      <c r="C7547" t="s">
        <v>1877</v>
      </c>
      <c r="D7547" t="s">
        <v>153</v>
      </c>
      <c r="E7547" t="s">
        <v>300</v>
      </c>
      <c r="F7547" t="s">
        <v>2</v>
      </c>
      <c r="G7547" t="s">
        <v>49314</v>
      </c>
      <c r="H7547" t="s">
        <v>21113</v>
      </c>
      <c r="I7547" t="s">
        <v>9153</v>
      </c>
      <c r="J7547" t="s">
        <v>20897</v>
      </c>
      <c r="K7547" t="s">
        <v>49282</v>
      </c>
      <c r="L7547" t="s">
        <v>1355</v>
      </c>
      <c r="M7547" t="s">
        <v>49315</v>
      </c>
    </row>
    <row r="7548" spans="1:13">
      <c r="A7548" t="s">
        <v>909</v>
      </c>
      <c r="B7548" t="s">
        <v>909</v>
      </c>
      <c r="C7548" t="s">
        <v>1877</v>
      </c>
      <c r="D7548" t="s">
        <v>153</v>
      </c>
      <c r="E7548" t="s">
        <v>300</v>
      </c>
      <c r="F7548" t="s">
        <v>4</v>
      </c>
      <c r="G7548" t="s">
        <v>49316</v>
      </c>
      <c r="H7548" t="s">
        <v>20784</v>
      </c>
      <c r="I7548" t="s">
        <v>30884</v>
      </c>
      <c r="J7548" t="s">
        <v>20725</v>
      </c>
      <c r="K7548" t="s">
        <v>49155</v>
      </c>
      <c r="L7548" t="s">
        <v>4165</v>
      </c>
      <c r="M7548" t="s">
        <v>42768</v>
      </c>
    </row>
    <row r="7549" spans="1:13">
      <c r="A7549" t="s">
        <v>909</v>
      </c>
      <c r="B7549" t="s">
        <v>909</v>
      </c>
      <c r="C7549" t="s">
        <v>1877</v>
      </c>
      <c r="D7549" t="s">
        <v>153</v>
      </c>
      <c r="E7549" t="s">
        <v>300</v>
      </c>
      <c r="F7549" t="s">
        <v>11</v>
      </c>
      <c r="G7549" t="s">
        <v>49317</v>
      </c>
      <c r="H7549" t="s">
        <v>20784</v>
      </c>
      <c r="I7549" t="s">
        <v>30884</v>
      </c>
      <c r="J7549" t="s">
        <v>20684</v>
      </c>
      <c r="K7549" t="s">
        <v>49199</v>
      </c>
      <c r="L7549" t="s">
        <v>3114</v>
      </c>
      <c r="M7549" t="s">
        <v>42768</v>
      </c>
    </row>
    <row r="7550" spans="1:13">
      <c r="A7550" t="s">
        <v>909</v>
      </c>
      <c r="B7550" t="s">
        <v>909</v>
      </c>
      <c r="C7550" t="s">
        <v>1877</v>
      </c>
      <c r="D7550" t="s">
        <v>153</v>
      </c>
      <c r="E7550" t="s">
        <v>300</v>
      </c>
      <c r="F7550" t="s">
        <v>20</v>
      </c>
      <c r="G7550" t="s">
        <v>49318</v>
      </c>
      <c r="H7550" t="s">
        <v>20784</v>
      </c>
      <c r="I7550" t="s">
        <v>30884</v>
      </c>
      <c r="J7550" t="s">
        <v>20725</v>
      </c>
      <c r="K7550" t="s">
        <v>49155</v>
      </c>
      <c r="L7550" t="s">
        <v>46827</v>
      </c>
      <c r="M7550" t="s">
        <v>42768</v>
      </c>
    </row>
    <row r="7551" spans="1:13">
      <c r="A7551" t="s">
        <v>909</v>
      </c>
      <c r="B7551" t="s">
        <v>909</v>
      </c>
      <c r="C7551" t="s">
        <v>1877</v>
      </c>
      <c r="D7551" t="s">
        <v>154</v>
      </c>
      <c r="E7551" t="s">
        <v>277</v>
      </c>
      <c r="F7551" t="s">
        <v>3</v>
      </c>
      <c r="G7551" t="s">
        <v>49319</v>
      </c>
      <c r="H7551" t="s">
        <v>20803</v>
      </c>
      <c r="I7551" t="s">
        <v>30864</v>
      </c>
      <c r="J7551" t="s">
        <v>20764</v>
      </c>
      <c r="K7551" t="s">
        <v>49264</v>
      </c>
      <c r="L7551" t="s">
        <v>49320</v>
      </c>
      <c r="M7551" t="s">
        <v>30228</v>
      </c>
    </row>
    <row r="7552" spans="1:13">
      <c r="A7552" t="s">
        <v>909</v>
      </c>
      <c r="B7552" t="s">
        <v>909</v>
      </c>
      <c r="C7552" t="s">
        <v>1877</v>
      </c>
      <c r="D7552" t="s">
        <v>154</v>
      </c>
      <c r="E7552" t="s">
        <v>277</v>
      </c>
      <c r="F7552" t="s">
        <v>10</v>
      </c>
      <c r="G7552" t="s">
        <v>49321</v>
      </c>
      <c r="H7552" t="s">
        <v>21165</v>
      </c>
      <c r="I7552" t="s">
        <v>30802</v>
      </c>
      <c r="J7552" t="s">
        <v>21102</v>
      </c>
      <c r="K7552" t="s">
        <v>49216</v>
      </c>
      <c r="L7552" t="s">
        <v>47133</v>
      </c>
      <c r="M7552" t="s">
        <v>34634</v>
      </c>
    </row>
    <row r="7553" spans="1:13">
      <c r="A7553" t="s">
        <v>909</v>
      </c>
      <c r="B7553" t="s">
        <v>909</v>
      </c>
      <c r="C7553" t="s">
        <v>1877</v>
      </c>
      <c r="D7553" t="s">
        <v>154</v>
      </c>
      <c r="E7553" t="s">
        <v>277</v>
      </c>
      <c r="F7553" t="s">
        <v>2</v>
      </c>
      <c r="G7553" t="s">
        <v>49322</v>
      </c>
      <c r="H7553" t="s">
        <v>21128</v>
      </c>
      <c r="I7553" t="s">
        <v>49285</v>
      </c>
      <c r="J7553" t="s">
        <v>21138</v>
      </c>
      <c r="K7553" t="s">
        <v>49273</v>
      </c>
      <c r="L7553" t="s">
        <v>49323</v>
      </c>
      <c r="M7553" t="s">
        <v>49324</v>
      </c>
    </row>
    <row r="7554" spans="1:13">
      <c r="A7554" t="s">
        <v>909</v>
      </c>
      <c r="B7554" t="s">
        <v>909</v>
      </c>
      <c r="C7554" t="s">
        <v>1877</v>
      </c>
      <c r="D7554" t="s">
        <v>154</v>
      </c>
      <c r="E7554" t="s">
        <v>277</v>
      </c>
      <c r="F7554" t="s">
        <v>4</v>
      </c>
      <c r="G7554" t="s">
        <v>49325</v>
      </c>
      <c r="H7554" t="s">
        <v>20939</v>
      </c>
      <c r="I7554" t="s">
        <v>31025</v>
      </c>
      <c r="J7554" t="s">
        <v>20841</v>
      </c>
      <c r="K7554" t="s">
        <v>33949</v>
      </c>
      <c r="L7554" t="s">
        <v>49326</v>
      </c>
      <c r="M7554" t="s">
        <v>48714</v>
      </c>
    </row>
    <row r="7555" spans="1:13">
      <c r="A7555" t="s">
        <v>909</v>
      </c>
      <c r="B7555" t="s">
        <v>909</v>
      </c>
      <c r="C7555" t="s">
        <v>1877</v>
      </c>
      <c r="D7555" t="s">
        <v>154</v>
      </c>
      <c r="E7555" t="s">
        <v>277</v>
      </c>
      <c r="F7555" t="s">
        <v>11</v>
      </c>
      <c r="G7555" t="s">
        <v>49327</v>
      </c>
      <c r="H7555" t="s">
        <v>20897</v>
      </c>
      <c r="I7555" t="s">
        <v>30993</v>
      </c>
      <c r="J7555" t="s">
        <v>20764</v>
      </c>
      <c r="K7555" t="s">
        <v>49264</v>
      </c>
      <c r="L7555" t="s">
        <v>48814</v>
      </c>
      <c r="M7555" t="s">
        <v>49328</v>
      </c>
    </row>
    <row r="7556" spans="1:13">
      <c r="A7556" t="s">
        <v>909</v>
      </c>
      <c r="B7556" t="s">
        <v>909</v>
      </c>
      <c r="C7556" t="s">
        <v>1877</v>
      </c>
      <c r="D7556" t="s">
        <v>154</v>
      </c>
      <c r="E7556" t="s">
        <v>277</v>
      </c>
      <c r="F7556" t="s">
        <v>20</v>
      </c>
      <c r="G7556" t="s">
        <v>49329</v>
      </c>
      <c r="H7556" t="s">
        <v>20764</v>
      </c>
      <c r="I7556" t="s">
        <v>9604</v>
      </c>
      <c r="J7556" t="s">
        <v>20663</v>
      </c>
      <c r="K7556" t="s">
        <v>49209</v>
      </c>
      <c r="L7556" t="s">
        <v>4088</v>
      </c>
      <c r="M7556" t="s">
        <v>49330</v>
      </c>
    </row>
    <row r="7557" spans="1:13">
      <c r="A7557" t="s">
        <v>909</v>
      </c>
      <c r="B7557" t="s">
        <v>909</v>
      </c>
      <c r="C7557" t="s">
        <v>1877</v>
      </c>
      <c r="D7557" t="s">
        <v>154</v>
      </c>
      <c r="E7557" t="s">
        <v>315</v>
      </c>
      <c r="F7557" t="s">
        <v>3</v>
      </c>
      <c r="G7557" t="s">
        <v>49331</v>
      </c>
      <c r="H7557" t="s">
        <v>20932</v>
      </c>
      <c r="I7557" t="s">
        <v>30989</v>
      </c>
      <c r="J7557" t="s">
        <v>20915</v>
      </c>
      <c r="K7557" t="s">
        <v>49227</v>
      </c>
      <c r="L7557" t="s">
        <v>2845</v>
      </c>
      <c r="M7557" t="s">
        <v>49332</v>
      </c>
    </row>
    <row r="7558" spans="1:13">
      <c r="A7558" t="s">
        <v>909</v>
      </c>
      <c r="B7558" t="s">
        <v>909</v>
      </c>
      <c r="C7558" t="s">
        <v>1877</v>
      </c>
      <c r="D7558" t="s">
        <v>154</v>
      </c>
      <c r="E7558" t="s">
        <v>315</v>
      </c>
      <c r="F7558" t="s">
        <v>10</v>
      </c>
      <c r="G7558" t="s">
        <v>49333</v>
      </c>
      <c r="H7558" t="s">
        <v>21322</v>
      </c>
      <c r="I7558" t="s">
        <v>30961</v>
      </c>
      <c r="J7558" t="s">
        <v>21217</v>
      </c>
      <c r="K7558" t="s">
        <v>49334</v>
      </c>
      <c r="L7558" t="s">
        <v>49335</v>
      </c>
      <c r="M7558" t="s">
        <v>49336</v>
      </c>
    </row>
    <row r="7559" spans="1:13">
      <c r="A7559" t="s">
        <v>909</v>
      </c>
      <c r="B7559" t="s">
        <v>909</v>
      </c>
      <c r="C7559" t="s">
        <v>1877</v>
      </c>
      <c r="D7559" t="s">
        <v>154</v>
      </c>
      <c r="E7559" t="s">
        <v>315</v>
      </c>
      <c r="F7559" t="s">
        <v>2</v>
      </c>
      <c r="G7559" t="s">
        <v>49337</v>
      </c>
      <c r="H7559" t="s">
        <v>20920</v>
      </c>
      <c r="I7559" t="s">
        <v>14338</v>
      </c>
      <c r="J7559" t="s">
        <v>21115</v>
      </c>
      <c r="K7559" t="s">
        <v>35042</v>
      </c>
      <c r="L7559" t="s">
        <v>48996</v>
      </c>
      <c r="M7559" t="s">
        <v>49338</v>
      </c>
    </row>
    <row r="7560" spans="1:13">
      <c r="A7560" t="s">
        <v>909</v>
      </c>
      <c r="B7560" t="s">
        <v>909</v>
      </c>
      <c r="C7560" t="s">
        <v>1877</v>
      </c>
      <c r="D7560" t="s">
        <v>154</v>
      </c>
      <c r="E7560" t="s">
        <v>315</v>
      </c>
      <c r="F7560" t="s">
        <v>4</v>
      </c>
      <c r="G7560" t="s">
        <v>49339</v>
      </c>
      <c r="H7560" t="s">
        <v>21217</v>
      </c>
      <c r="I7560" t="s">
        <v>8372</v>
      </c>
      <c r="J7560" t="s">
        <v>21061</v>
      </c>
      <c r="K7560" t="s">
        <v>49297</v>
      </c>
      <c r="L7560" t="s">
        <v>49340</v>
      </c>
      <c r="M7560" t="s">
        <v>49341</v>
      </c>
    </row>
    <row r="7561" spans="1:13">
      <c r="A7561" t="s">
        <v>909</v>
      </c>
      <c r="B7561" t="s">
        <v>909</v>
      </c>
      <c r="C7561" t="s">
        <v>1877</v>
      </c>
      <c r="D7561" t="s">
        <v>154</v>
      </c>
      <c r="E7561" t="s">
        <v>315</v>
      </c>
      <c r="F7561" t="s">
        <v>11</v>
      </c>
      <c r="G7561" t="s">
        <v>49342</v>
      </c>
      <c r="H7561" t="s">
        <v>20938</v>
      </c>
      <c r="I7561" t="s">
        <v>49343</v>
      </c>
      <c r="J7561" t="s">
        <v>20764</v>
      </c>
      <c r="K7561" t="s">
        <v>49264</v>
      </c>
      <c r="L7561" t="s">
        <v>22056</v>
      </c>
      <c r="M7561" t="s">
        <v>49344</v>
      </c>
    </row>
    <row r="7562" spans="1:13">
      <c r="A7562" t="s">
        <v>909</v>
      </c>
      <c r="B7562" t="s">
        <v>909</v>
      </c>
      <c r="C7562" t="s">
        <v>1877</v>
      </c>
      <c r="D7562" t="s">
        <v>154</v>
      </c>
      <c r="E7562" t="s">
        <v>315</v>
      </c>
      <c r="F7562" t="s">
        <v>20</v>
      </c>
      <c r="G7562" t="s">
        <v>49345</v>
      </c>
      <c r="H7562" t="s">
        <v>20860</v>
      </c>
      <c r="I7562" t="s">
        <v>30947</v>
      </c>
      <c r="J7562" t="s">
        <v>20705</v>
      </c>
      <c r="K7562" t="s">
        <v>49185</v>
      </c>
      <c r="L7562" t="s">
        <v>4334</v>
      </c>
      <c r="M7562" t="s">
        <v>49346</v>
      </c>
    </row>
    <row r="7563" spans="1:13">
      <c r="A7563" t="s">
        <v>909</v>
      </c>
      <c r="B7563" t="s">
        <v>909</v>
      </c>
      <c r="C7563" t="s">
        <v>1877</v>
      </c>
      <c r="D7563" t="s">
        <v>154</v>
      </c>
      <c r="E7563" t="s">
        <v>323</v>
      </c>
      <c r="F7563" t="s">
        <v>3</v>
      </c>
      <c r="G7563" t="s">
        <v>49347</v>
      </c>
      <c r="H7563" t="s">
        <v>21113</v>
      </c>
      <c r="I7563" t="s">
        <v>9153</v>
      </c>
      <c r="J7563" t="s">
        <v>21031</v>
      </c>
      <c r="K7563" t="s">
        <v>11390</v>
      </c>
      <c r="L7563" t="s">
        <v>49298</v>
      </c>
      <c r="M7563" t="s">
        <v>49348</v>
      </c>
    </row>
    <row r="7564" spans="1:13">
      <c r="A7564" t="s">
        <v>909</v>
      </c>
      <c r="B7564" t="s">
        <v>909</v>
      </c>
      <c r="C7564" t="s">
        <v>1877</v>
      </c>
      <c r="D7564" t="s">
        <v>154</v>
      </c>
      <c r="E7564" t="s">
        <v>323</v>
      </c>
      <c r="F7564" t="s">
        <v>10</v>
      </c>
      <c r="G7564" t="s">
        <v>49349</v>
      </c>
      <c r="H7564" t="s">
        <v>20904</v>
      </c>
      <c r="I7564" t="s">
        <v>49246</v>
      </c>
      <c r="J7564" t="s">
        <v>21117</v>
      </c>
      <c r="K7564" t="s">
        <v>49161</v>
      </c>
      <c r="L7564" t="s">
        <v>21403</v>
      </c>
      <c r="M7564" t="s">
        <v>49350</v>
      </c>
    </row>
    <row r="7565" spans="1:13">
      <c r="A7565" t="s">
        <v>909</v>
      </c>
      <c r="B7565" t="s">
        <v>909</v>
      </c>
      <c r="C7565" t="s">
        <v>1877</v>
      </c>
      <c r="D7565" t="s">
        <v>154</v>
      </c>
      <c r="E7565" t="s">
        <v>323</v>
      </c>
      <c r="F7565" t="s">
        <v>2</v>
      </c>
      <c r="G7565" t="s">
        <v>49351</v>
      </c>
      <c r="H7565" t="s">
        <v>21075</v>
      </c>
      <c r="I7565" t="s">
        <v>2624</v>
      </c>
      <c r="J7565" t="s">
        <v>21102</v>
      </c>
      <c r="K7565" t="s">
        <v>49216</v>
      </c>
      <c r="L7565" t="s">
        <v>49217</v>
      </c>
      <c r="M7565" t="s">
        <v>42310</v>
      </c>
    </row>
    <row r="7566" spans="1:13">
      <c r="A7566" t="s">
        <v>909</v>
      </c>
      <c r="B7566" t="s">
        <v>909</v>
      </c>
      <c r="C7566" t="s">
        <v>1877</v>
      </c>
      <c r="D7566" t="s">
        <v>154</v>
      </c>
      <c r="E7566" t="s">
        <v>323</v>
      </c>
      <c r="F7566" t="s">
        <v>4</v>
      </c>
      <c r="G7566" t="s">
        <v>49352</v>
      </c>
      <c r="H7566" t="s">
        <v>20939</v>
      </c>
      <c r="I7566" t="s">
        <v>31025</v>
      </c>
      <c r="J7566" t="s">
        <v>20915</v>
      </c>
      <c r="K7566" t="s">
        <v>49227</v>
      </c>
      <c r="L7566" t="s">
        <v>49326</v>
      </c>
      <c r="M7566" t="s">
        <v>32896</v>
      </c>
    </row>
    <row r="7567" spans="1:13">
      <c r="A7567" t="s">
        <v>909</v>
      </c>
      <c r="B7567" t="s">
        <v>909</v>
      </c>
      <c r="C7567" t="s">
        <v>1877</v>
      </c>
      <c r="D7567" t="s">
        <v>154</v>
      </c>
      <c r="E7567" t="s">
        <v>323</v>
      </c>
      <c r="F7567" t="s">
        <v>11</v>
      </c>
      <c r="G7567" t="s">
        <v>49353</v>
      </c>
      <c r="H7567" t="s">
        <v>20822</v>
      </c>
      <c r="I7567" t="s">
        <v>11352</v>
      </c>
      <c r="J7567" t="s">
        <v>20684</v>
      </c>
      <c r="K7567" t="s">
        <v>49199</v>
      </c>
      <c r="L7567" t="s">
        <v>4675</v>
      </c>
      <c r="M7567" t="s">
        <v>49354</v>
      </c>
    </row>
    <row r="7568" spans="1:13">
      <c r="A7568" t="s">
        <v>909</v>
      </c>
      <c r="B7568" t="s">
        <v>909</v>
      </c>
      <c r="C7568" t="s">
        <v>1877</v>
      </c>
      <c r="D7568" t="s">
        <v>154</v>
      </c>
      <c r="E7568" t="s">
        <v>323</v>
      </c>
      <c r="F7568" t="s">
        <v>20</v>
      </c>
      <c r="G7568" t="s">
        <v>49355</v>
      </c>
      <c r="H7568" t="s">
        <v>20841</v>
      </c>
      <c r="I7568" t="s">
        <v>30955</v>
      </c>
      <c r="J7568" t="s">
        <v>20764</v>
      </c>
      <c r="K7568" t="s">
        <v>49264</v>
      </c>
      <c r="L7568" t="s">
        <v>791</v>
      </c>
      <c r="M7568" t="s">
        <v>49356</v>
      </c>
    </row>
    <row r="7569" spans="1:13">
      <c r="A7569" t="s">
        <v>909</v>
      </c>
      <c r="B7569" t="s">
        <v>909</v>
      </c>
      <c r="C7569" t="s">
        <v>1877</v>
      </c>
      <c r="D7569" t="s">
        <v>154</v>
      </c>
      <c r="E7569" t="s">
        <v>331</v>
      </c>
      <c r="F7569" t="s">
        <v>3</v>
      </c>
      <c r="G7569" t="s">
        <v>49357</v>
      </c>
      <c r="H7569" t="s">
        <v>21020</v>
      </c>
      <c r="I7569" t="s">
        <v>9588</v>
      </c>
      <c r="J7569" t="s">
        <v>21113</v>
      </c>
      <c r="K7569" t="s">
        <v>35501</v>
      </c>
      <c r="L7569" t="s">
        <v>49358</v>
      </c>
      <c r="M7569" t="s">
        <v>49359</v>
      </c>
    </row>
    <row r="7570" spans="1:13">
      <c r="A7570" t="s">
        <v>909</v>
      </c>
      <c r="B7570" t="s">
        <v>909</v>
      </c>
      <c r="C7570" t="s">
        <v>1877</v>
      </c>
      <c r="D7570" t="s">
        <v>154</v>
      </c>
      <c r="E7570" t="s">
        <v>331</v>
      </c>
      <c r="F7570" t="s">
        <v>10</v>
      </c>
      <c r="G7570" t="s">
        <v>49360</v>
      </c>
      <c r="H7570" t="s">
        <v>21020</v>
      </c>
      <c r="I7570" t="s">
        <v>9588</v>
      </c>
      <c r="J7570" t="s">
        <v>21113</v>
      </c>
      <c r="K7570" t="s">
        <v>35501</v>
      </c>
      <c r="L7570" t="s">
        <v>47085</v>
      </c>
      <c r="M7570" t="s">
        <v>49359</v>
      </c>
    </row>
    <row r="7571" spans="1:13">
      <c r="A7571" t="s">
        <v>909</v>
      </c>
      <c r="B7571" t="s">
        <v>909</v>
      </c>
      <c r="C7571" t="s">
        <v>1877</v>
      </c>
      <c r="D7571" t="s">
        <v>154</v>
      </c>
      <c r="E7571" t="s">
        <v>331</v>
      </c>
      <c r="F7571" t="s">
        <v>2</v>
      </c>
      <c r="G7571" t="s">
        <v>49361</v>
      </c>
      <c r="H7571" t="s">
        <v>21162</v>
      </c>
      <c r="I7571" t="s">
        <v>31005</v>
      </c>
      <c r="J7571" t="s">
        <v>20950</v>
      </c>
      <c r="K7571" t="s">
        <v>49306</v>
      </c>
      <c r="L7571" t="s">
        <v>49362</v>
      </c>
      <c r="M7571" t="s">
        <v>49363</v>
      </c>
    </row>
    <row r="7572" spans="1:13">
      <c r="A7572" t="s">
        <v>909</v>
      </c>
      <c r="B7572" t="s">
        <v>909</v>
      </c>
      <c r="C7572" t="s">
        <v>1877</v>
      </c>
      <c r="D7572" t="s">
        <v>154</v>
      </c>
      <c r="E7572" t="s">
        <v>331</v>
      </c>
      <c r="F7572" t="s">
        <v>4</v>
      </c>
      <c r="G7572" t="s">
        <v>49364</v>
      </c>
      <c r="H7572" t="s">
        <v>20860</v>
      </c>
      <c r="I7572" t="s">
        <v>30947</v>
      </c>
      <c r="J7572" t="s">
        <v>20764</v>
      </c>
      <c r="K7572" t="s">
        <v>49264</v>
      </c>
      <c r="L7572" t="s">
        <v>49265</v>
      </c>
      <c r="M7572" t="s">
        <v>49365</v>
      </c>
    </row>
    <row r="7573" spans="1:13">
      <c r="A7573" t="s">
        <v>909</v>
      </c>
      <c r="B7573" t="s">
        <v>909</v>
      </c>
      <c r="C7573" t="s">
        <v>1877</v>
      </c>
      <c r="D7573" t="s">
        <v>154</v>
      </c>
      <c r="E7573" t="s">
        <v>331</v>
      </c>
      <c r="F7573" t="s">
        <v>11</v>
      </c>
      <c r="G7573" t="s">
        <v>49366</v>
      </c>
      <c r="H7573" t="s">
        <v>20841</v>
      </c>
      <c r="I7573" t="s">
        <v>30955</v>
      </c>
      <c r="J7573" t="s">
        <v>20684</v>
      </c>
      <c r="K7573" t="s">
        <v>49199</v>
      </c>
      <c r="L7573" t="s">
        <v>12800</v>
      </c>
      <c r="M7573" t="s">
        <v>38404</v>
      </c>
    </row>
    <row r="7574" spans="1:13">
      <c r="A7574" t="s">
        <v>909</v>
      </c>
      <c r="B7574" t="s">
        <v>909</v>
      </c>
      <c r="C7574" t="s">
        <v>1877</v>
      </c>
      <c r="D7574" t="s">
        <v>154</v>
      </c>
      <c r="E7574" t="s">
        <v>331</v>
      </c>
      <c r="F7574" t="s">
        <v>20</v>
      </c>
      <c r="G7574" t="s">
        <v>49367</v>
      </c>
      <c r="H7574" t="s">
        <v>20822</v>
      </c>
      <c r="I7574" t="s">
        <v>11352</v>
      </c>
      <c r="J7574" t="s">
        <v>20705</v>
      </c>
      <c r="K7574" t="s">
        <v>49185</v>
      </c>
      <c r="L7574" t="s">
        <v>431</v>
      </c>
      <c r="M7574" t="s">
        <v>49368</v>
      </c>
    </row>
    <row r="7575" spans="1:13">
      <c r="A7575" t="s">
        <v>909</v>
      </c>
      <c r="B7575" t="s">
        <v>909</v>
      </c>
      <c r="C7575" t="s">
        <v>1877</v>
      </c>
      <c r="D7575" t="s">
        <v>155</v>
      </c>
      <c r="E7575" t="s">
        <v>339</v>
      </c>
      <c r="F7575" t="s">
        <v>3</v>
      </c>
      <c r="G7575" t="s">
        <v>49369</v>
      </c>
      <c r="H7575" t="s">
        <v>20897</v>
      </c>
      <c r="I7575" t="s">
        <v>30993</v>
      </c>
      <c r="J7575" t="s">
        <v>20822</v>
      </c>
      <c r="K7575" t="s">
        <v>35498</v>
      </c>
      <c r="L7575" t="s">
        <v>49283</v>
      </c>
      <c r="M7575" t="s">
        <v>49370</v>
      </c>
    </row>
    <row r="7576" spans="1:13">
      <c r="A7576" t="s">
        <v>909</v>
      </c>
      <c r="B7576" t="s">
        <v>909</v>
      </c>
      <c r="C7576" t="s">
        <v>1877</v>
      </c>
      <c r="D7576" t="s">
        <v>155</v>
      </c>
      <c r="E7576" t="s">
        <v>339</v>
      </c>
      <c r="F7576" t="s">
        <v>10</v>
      </c>
      <c r="G7576" t="s">
        <v>49371</v>
      </c>
      <c r="H7576" t="s">
        <v>21020</v>
      </c>
      <c r="I7576" t="s">
        <v>9588</v>
      </c>
      <c r="J7576" t="s">
        <v>21116</v>
      </c>
      <c r="K7576" t="s">
        <v>49244</v>
      </c>
      <c r="L7576" t="s">
        <v>47085</v>
      </c>
      <c r="M7576" t="s">
        <v>49372</v>
      </c>
    </row>
    <row r="7577" spans="1:13">
      <c r="A7577" t="s">
        <v>909</v>
      </c>
      <c r="B7577" t="s">
        <v>909</v>
      </c>
      <c r="C7577" t="s">
        <v>1877</v>
      </c>
      <c r="D7577" t="s">
        <v>155</v>
      </c>
      <c r="E7577" t="s">
        <v>339</v>
      </c>
      <c r="F7577" t="s">
        <v>2</v>
      </c>
      <c r="G7577" t="s">
        <v>49373</v>
      </c>
      <c r="H7577" t="s">
        <v>21277</v>
      </c>
      <c r="I7577" t="s">
        <v>49374</v>
      </c>
      <c r="J7577" t="s">
        <v>21186</v>
      </c>
      <c r="K7577" t="s">
        <v>49176</v>
      </c>
      <c r="L7577" t="s">
        <v>49375</v>
      </c>
      <c r="M7577" t="s">
        <v>47127</v>
      </c>
    </row>
    <row r="7578" spans="1:13">
      <c r="A7578" t="s">
        <v>909</v>
      </c>
      <c r="B7578" t="s">
        <v>909</v>
      </c>
      <c r="C7578" t="s">
        <v>1877</v>
      </c>
      <c r="D7578" t="s">
        <v>155</v>
      </c>
      <c r="E7578" t="s">
        <v>339</v>
      </c>
      <c r="F7578" t="s">
        <v>4</v>
      </c>
      <c r="G7578" t="s">
        <v>49376</v>
      </c>
      <c r="H7578" t="s">
        <v>21020</v>
      </c>
      <c r="I7578" t="s">
        <v>9588</v>
      </c>
      <c r="J7578" t="s">
        <v>20967</v>
      </c>
      <c r="K7578" t="s">
        <v>49165</v>
      </c>
      <c r="L7578" t="s">
        <v>49238</v>
      </c>
      <c r="M7578" t="s">
        <v>49372</v>
      </c>
    </row>
    <row r="7579" spans="1:13">
      <c r="A7579" t="s">
        <v>909</v>
      </c>
      <c r="B7579" t="s">
        <v>909</v>
      </c>
      <c r="C7579" t="s">
        <v>1877</v>
      </c>
      <c r="D7579" t="s">
        <v>155</v>
      </c>
      <c r="E7579" t="s">
        <v>339</v>
      </c>
      <c r="F7579" t="s">
        <v>11</v>
      </c>
      <c r="G7579" t="s">
        <v>49377</v>
      </c>
      <c r="H7579" t="s">
        <v>20967</v>
      </c>
      <c r="I7579" t="s">
        <v>30966</v>
      </c>
      <c r="J7579" t="s">
        <v>20784</v>
      </c>
      <c r="K7579" t="s">
        <v>49223</v>
      </c>
      <c r="L7579" t="s">
        <v>2172</v>
      </c>
      <c r="M7579" t="s">
        <v>30968</v>
      </c>
    </row>
    <row r="7580" spans="1:13">
      <c r="A7580" t="s">
        <v>909</v>
      </c>
      <c r="B7580" t="s">
        <v>909</v>
      </c>
      <c r="C7580" t="s">
        <v>1877</v>
      </c>
      <c r="D7580" t="s">
        <v>155</v>
      </c>
      <c r="E7580" t="s">
        <v>339</v>
      </c>
      <c r="F7580" t="s">
        <v>20</v>
      </c>
      <c r="G7580" t="s">
        <v>49378</v>
      </c>
      <c r="H7580" t="s">
        <v>20879</v>
      </c>
      <c r="I7580" t="s">
        <v>31015</v>
      </c>
      <c r="J7580" t="s">
        <v>20764</v>
      </c>
      <c r="K7580" t="s">
        <v>49264</v>
      </c>
      <c r="L7580" t="s">
        <v>2172</v>
      </c>
      <c r="M7580" t="s">
        <v>7702</v>
      </c>
    </row>
    <row r="7581" spans="1:13">
      <c r="A7581" t="s">
        <v>909</v>
      </c>
      <c r="B7581" t="s">
        <v>909</v>
      </c>
      <c r="C7581" t="s">
        <v>1877</v>
      </c>
      <c r="D7581" t="s">
        <v>155</v>
      </c>
      <c r="E7581" t="s">
        <v>347</v>
      </c>
      <c r="F7581" t="s">
        <v>3</v>
      </c>
      <c r="G7581" t="s">
        <v>49379</v>
      </c>
      <c r="H7581" t="s">
        <v>20897</v>
      </c>
      <c r="I7581" t="s">
        <v>30993</v>
      </c>
      <c r="J7581" t="s">
        <v>20879</v>
      </c>
      <c r="K7581" t="s">
        <v>35496</v>
      </c>
      <c r="L7581" t="s">
        <v>49283</v>
      </c>
      <c r="M7581" t="s">
        <v>48862</v>
      </c>
    </row>
    <row r="7582" spans="1:13">
      <c r="A7582" t="s">
        <v>909</v>
      </c>
      <c r="B7582" t="s">
        <v>909</v>
      </c>
      <c r="C7582" t="s">
        <v>1877</v>
      </c>
      <c r="D7582" t="s">
        <v>155</v>
      </c>
      <c r="E7582" t="s">
        <v>347</v>
      </c>
      <c r="F7582" t="s">
        <v>10</v>
      </c>
      <c r="G7582" t="s">
        <v>49380</v>
      </c>
      <c r="H7582" t="s">
        <v>21322</v>
      </c>
      <c r="I7582" t="s">
        <v>30961</v>
      </c>
      <c r="J7582" t="s">
        <v>21102</v>
      </c>
      <c r="K7582" t="s">
        <v>49216</v>
      </c>
      <c r="L7582" t="s">
        <v>49335</v>
      </c>
      <c r="M7582" t="s">
        <v>49381</v>
      </c>
    </row>
    <row r="7583" spans="1:13">
      <c r="A7583" t="s">
        <v>909</v>
      </c>
      <c r="B7583" t="s">
        <v>909</v>
      </c>
      <c r="C7583" t="s">
        <v>1877</v>
      </c>
      <c r="D7583" t="s">
        <v>155</v>
      </c>
      <c r="E7583" t="s">
        <v>347</v>
      </c>
      <c r="F7583" t="s">
        <v>2</v>
      </c>
      <c r="G7583" t="s">
        <v>49382</v>
      </c>
      <c r="H7583" t="s">
        <v>21035</v>
      </c>
      <c r="I7583" t="s">
        <v>30980</v>
      </c>
      <c r="J7583" t="s">
        <v>21102</v>
      </c>
      <c r="K7583" t="s">
        <v>49216</v>
      </c>
      <c r="L7583" t="s">
        <v>49383</v>
      </c>
      <c r="M7583" t="s">
        <v>49384</v>
      </c>
    </row>
    <row r="7584" spans="1:13">
      <c r="A7584" t="s">
        <v>909</v>
      </c>
      <c r="B7584" t="s">
        <v>909</v>
      </c>
      <c r="C7584" t="s">
        <v>1877</v>
      </c>
      <c r="D7584" t="s">
        <v>155</v>
      </c>
      <c r="E7584" t="s">
        <v>347</v>
      </c>
      <c r="F7584" t="s">
        <v>4</v>
      </c>
      <c r="G7584" t="s">
        <v>49385</v>
      </c>
      <c r="H7584" t="s">
        <v>21138</v>
      </c>
      <c r="I7584" t="s">
        <v>49164</v>
      </c>
      <c r="J7584" t="s">
        <v>20932</v>
      </c>
      <c r="K7584" t="s">
        <v>49172</v>
      </c>
      <c r="L7584" t="s">
        <v>49166</v>
      </c>
      <c r="M7584" t="s">
        <v>49386</v>
      </c>
    </row>
    <row r="7585" spans="1:13">
      <c r="A7585" t="s">
        <v>909</v>
      </c>
      <c r="B7585" t="s">
        <v>909</v>
      </c>
      <c r="C7585" t="s">
        <v>1877</v>
      </c>
      <c r="D7585" t="s">
        <v>155</v>
      </c>
      <c r="E7585" t="s">
        <v>347</v>
      </c>
      <c r="F7585" t="s">
        <v>11</v>
      </c>
      <c r="G7585" t="s">
        <v>49387</v>
      </c>
      <c r="H7585" t="s">
        <v>20841</v>
      </c>
      <c r="I7585" t="s">
        <v>30955</v>
      </c>
      <c r="J7585" t="s">
        <v>20705</v>
      </c>
      <c r="K7585" t="s">
        <v>49185</v>
      </c>
      <c r="L7585" t="s">
        <v>12800</v>
      </c>
      <c r="M7585" t="s">
        <v>49028</v>
      </c>
    </row>
    <row r="7586" spans="1:13">
      <c r="A7586" t="s">
        <v>909</v>
      </c>
      <c r="B7586" t="s">
        <v>909</v>
      </c>
      <c r="C7586" t="s">
        <v>1877</v>
      </c>
      <c r="D7586" t="s">
        <v>155</v>
      </c>
      <c r="E7586" t="s">
        <v>347</v>
      </c>
      <c r="F7586" t="s">
        <v>20</v>
      </c>
      <c r="G7586" t="s">
        <v>49388</v>
      </c>
      <c r="H7586" t="s">
        <v>20725</v>
      </c>
      <c r="I7586" t="s">
        <v>30880</v>
      </c>
      <c r="J7586" t="s">
        <v>21472</v>
      </c>
      <c r="K7586" t="s">
        <v>372</v>
      </c>
      <c r="L7586" t="s">
        <v>4674</v>
      </c>
      <c r="M7586" t="s">
        <v>48696</v>
      </c>
    </row>
    <row r="7587" spans="1:13">
      <c r="A7587" t="s">
        <v>909</v>
      </c>
      <c r="B7587" t="s">
        <v>909</v>
      </c>
      <c r="C7587" t="s">
        <v>1877</v>
      </c>
      <c r="D7587" t="s">
        <v>155</v>
      </c>
      <c r="E7587" t="s">
        <v>230</v>
      </c>
      <c r="F7587" t="s">
        <v>3</v>
      </c>
      <c r="G7587" t="s">
        <v>49389</v>
      </c>
      <c r="H7587" t="s">
        <v>21061</v>
      </c>
      <c r="I7587" t="s">
        <v>4338</v>
      </c>
      <c r="J7587" t="s">
        <v>20938</v>
      </c>
      <c r="K7587" t="s">
        <v>49190</v>
      </c>
      <c r="L7587" t="s">
        <v>13645</v>
      </c>
      <c r="M7587" t="s">
        <v>46497</v>
      </c>
    </row>
    <row r="7588" spans="1:13">
      <c r="A7588" t="s">
        <v>909</v>
      </c>
      <c r="B7588" t="s">
        <v>909</v>
      </c>
      <c r="C7588" t="s">
        <v>1877</v>
      </c>
      <c r="D7588" t="s">
        <v>155</v>
      </c>
      <c r="E7588" t="s">
        <v>230</v>
      </c>
      <c r="F7588" t="s">
        <v>10</v>
      </c>
      <c r="G7588" t="s">
        <v>49390</v>
      </c>
      <c r="H7588" t="s">
        <v>21034</v>
      </c>
      <c r="I7588" t="s">
        <v>49179</v>
      </c>
      <c r="J7588" t="s">
        <v>21115</v>
      </c>
      <c r="K7588" t="s">
        <v>35042</v>
      </c>
      <c r="L7588" t="s">
        <v>49391</v>
      </c>
      <c r="M7588" t="s">
        <v>49392</v>
      </c>
    </row>
    <row r="7589" spans="1:13">
      <c r="A7589" t="s">
        <v>909</v>
      </c>
      <c r="B7589" t="s">
        <v>909</v>
      </c>
      <c r="C7589" t="s">
        <v>1877</v>
      </c>
      <c r="D7589" t="s">
        <v>155</v>
      </c>
      <c r="E7589" t="s">
        <v>230</v>
      </c>
      <c r="F7589" t="s">
        <v>2</v>
      </c>
      <c r="G7589" t="s">
        <v>49393</v>
      </c>
      <c r="H7589" t="s">
        <v>21004</v>
      </c>
      <c r="I7589" t="s">
        <v>31021</v>
      </c>
      <c r="J7589" t="s">
        <v>21217</v>
      </c>
      <c r="K7589" t="s">
        <v>49334</v>
      </c>
      <c r="L7589" t="s">
        <v>46869</v>
      </c>
      <c r="M7589" t="s">
        <v>24887</v>
      </c>
    </row>
    <row r="7590" spans="1:13">
      <c r="A7590" t="s">
        <v>909</v>
      </c>
      <c r="B7590" t="s">
        <v>909</v>
      </c>
      <c r="C7590" t="s">
        <v>1877</v>
      </c>
      <c r="D7590" t="s">
        <v>155</v>
      </c>
      <c r="E7590" t="s">
        <v>230</v>
      </c>
      <c r="F7590" t="s">
        <v>4</v>
      </c>
      <c r="G7590" t="s">
        <v>49394</v>
      </c>
      <c r="H7590" t="s">
        <v>21031</v>
      </c>
      <c r="I7590" t="s">
        <v>30835</v>
      </c>
      <c r="J7590" t="s">
        <v>20967</v>
      </c>
      <c r="K7590" t="s">
        <v>49165</v>
      </c>
      <c r="L7590" t="s">
        <v>7730</v>
      </c>
      <c r="M7590" t="s">
        <v>13956</v>
      </c>
    </row>
    <row r="7591" spans="1:13">
      <c r="A7591" t="s">
        <v>909</v>
      </c>
      <c r="B7591" t="s">
        <v>909</v>
      </c>
      <c r="C7591" t="s">
        <v>1877</v>
      </c>
      <c r="D7591" t="s">
        <v>155</v>
      </c>
      <c r="E7591" t="s">
        <v>230</v>
      </c>
      <c r="F7591" t="s">
        <v>11</v>
      </c>
      <c r="G7591" t="s">
        <v>49395</v>
      </c>
      <c r="H7591" t="s">
        <v>20897</v>
      </c>
      <c r="I7591" t="s">
        <v>30993</v>
      </c>
      <c r="J7591" t="s">
        <v>20725</v>
      </c>
      <c r="K7591" t="s">
        <v>49155</v>
      </c>
      <c r="L7591" t="s">
        <v>48814</v>
      </c>
      <c r="M7591" t="s">
        <v>1276</v>
      </c>
    </row>
    <row r="7592" spans="1:13">
      <c r="A7592" t="s">
        <v>909</v>
      </c>
      <c r="B7592" t="s">
        <v>909</v>
      </c>
      <c r="C7592" t="s">
        <v>1877</v>
      </c>
      <c r="D7592" t="s">
        <v>155</v>
      </c>
      <c r="E7592" t="s">
        <v>230</v>
      </c>
      <c r="F7592" t="s">
        <v>20</v>
      </c>
      <c r="G7592" t="s">
        <v>49396</v>
      </c>
      <c r="H7592" t="s">
        <v>20879</v>
      </c>
      <c r="I7592" t="s">
        <v>31015</v>
      </c>
      <c r="J7592" t="s">
        <v>20705</v>
      </c>
      <c r="K7592" t="s">
        <v>49185</v>
      </c>
      <c r="L7592" t="s">
        <v>2172</v>
      </c>
      <c r="M7592" t="s">
        <v>26400</v>
      </c>
    </row>
    <row r="7593" spans="1:13">
      <c r="A7593" t="s">
        <v>909</v>
      </c>
      <c r="B7593" t="s">
        <v>909</v>
      </c>
      <c r="C7593" t="s">
        <v>1877</v>
      </c>
      <c r="D7593" t="s">
        <v>155</v>
      </c>
      <c r="E7593" t="s">
        <v>300</v>
      </c>
      <c r="F7593" t="s">
        <v>3</v>
      </c>
      <c r="G7593" t="s">
        <v>49397</v>
      </c>
      <c r="H7593" t="s">
        <v>21152</v>
      </c>
      <c r="I7593" t="s">
        <v>49398</v>
      </c>
      <c r="J7593" t="s">
        <v>21116</v>
      </c>
      <c r="K7593" t="s">
        <v>49244</v>
      </c>
      <c r="L7593" t="s">
        <v>49399</v>
      </c>
      <c r="M7593" t="s">
        <v>27481</v>
      </c>
    </row>
    <row r="7594" spans="1:13">
      <c r="A7594" t="s">
        <v>909</v>
      </c>
      <c r="B7594" t="s">
        <v>909</v>
      </c>
      <c r="C7594" t="s">
        <v>1877</v>
      </c>
      <c r="D7594" t="s">
        <v>155</v>
      </c>
      <c r="E7594" t="s">
        <v>300</v>
      </c>
      <c r="F7594" t="s">
        <v>10</v>
      </c>
      <c r="G7594" t="s">
        <v>49400</v>
      </c>
      <c r="H7594" t="s">
        <v>21113</v>
      </c>
      <c r="I7594" t="s">
        <v>9153</v>
      </c>
      <c r="J7594" t="s">
        <v>20939</v>
      </c>
      <c r="K7594" t="s">
        <v>49401</v>
      </c>
      <c r="L7594" t="s">
        <v>1691</v>
      </c>
      <c r="M7594" t="s">
        <v>25676</v>
      </c>
    </row>
    <row r="7595" spans="1:13">
      <c r="A7595" t="s">
        <v>909</v>
      </c>
      <c r="B7595" t="s">
        <v>909</v>
      </c>
      <c r="C7595" t="s">
        <v>1877</v>
      </c>
      <c r="D7595" t="s">
        <v>155</v>
      </c>
      <c r="E7595" t="s">
        <v>300</v>
      </c>
      <c r="F7595" t="s">
        <v>2</v>
      </c>
      <c r="G7595" t="s">
        <v>49402</v>
      </c>
      <c r="H7595" t="s">
        <v>21102</v>
      </c>
      <c r="I7595" t="s">
        <v>49403</v>
      </c>
      <c r="J7595" t="s">
        <v>20937</v>
      </c>
      <c r="K7595" t="s">
        <v>27312</v>
      </c>
      <c r="L7595" t="s">
        <v>49404</v>
      </c>
      <c r="M7595" t="s">
        <v>26399</v>
      </c>
    </row>
    <row r="7596" spans="1:13">
      <c r="A7596" t="s">
        <v>909</v>
      </c>
      <c r="B7596" t="s">
        <v>909</v>
      </c>
      <c r="C7596" t="s">
        <v>1877</v>
      </c>
      <c r="D7596" t="s">
        <v>155</v>
      </c>
      <c r="E7596" t="s">
        <v>300</v>
      </c>
      <c r="F7596" t="s">
        <v>4</v>
      </c>
      <c r="G7596" t="s">
        <v>49405</v>
      </c>
      <c r="H7596" t="s">
        <v>20803</v>
      </c>
      <c r="I7596" t="s">
        <v>30864</v>
      </c>
      <c r="J7596" t="s">
        <v>20725</v>
      </c>
      <c r="K7596" t="s">
        <v>49155</v>
      </c>
      <c r="L7596" t="s">
        <v>49406</v>
      </c>
      <c r="M7596" t="s">
        <v>946</v>
      </c>
    </row>
    <row r="7597" spans="1:13">
      <c r="A7597" t="s">
        <v>909</v>
      </c>
      <c r="B7597" t="s">
        <v>909</v>
      </c>
      <c r="C7597" t="s">
        <v>1877</v>
      </c>
      <c r="D7597" t="s">
        <v>155</v>
      </c>
      <c r="E7597" t="s">
        <v>300</v>
      </c>
      <c r="F7597" t="s">
        <v>11</v>
      </c>
      <c r="G7597" t="s">
        <v>49407</v>
      </c>
      <c r="H7597" t="s">
        <v>20860</v>
      </c>
      <c r="I7597" t="s">
        <v>30947</v>
      </c>
      <c r="J7597" t="s">
        <v>20684</v>
      </c>
      <c r="K7597" t="s">
        <v>49199</v>
      </c>
      <c r="L7597" t="s">
        <v>47595</v>
      </c>
      <c r="M7597" t="s">
        <v>27551</v>
      </c>
    </row>
    <row r="7598" spans="1:13">
      <c r="A7598" t="s">
        <v>909</v>
      </c>
      <c r="B7598" t="s">
        <v>909</v>
      </c>
      <c r="C7598" t="s">
        <v>1877</v>
      </c>
      <c r="D7598" t="s">
        <v>155</v>
      </c>
      <c r="E7598" t="s">
        <v>300</v>
      </c>
      <c r="F7598" t="s">
        <v>20</v>
      </c>
      <c r="G7598" t="s">
        <v>49408</v>
      </c>
      <c r="H7598" t="s">
        <v>20803</v>
      </c>
      <c r="I7598" t="s">
        <v>30864</v>
      </c>
      <c r="J7598" t="s">
        <v>20725</v>
      </c>
      <c r="K7598" t="s">
        <v>49155</v>
      </c>
      <c r="L7598" t="s">
        <v>1054</v>
      </c>
      <c r="M7598" t="s">
        <v>946</v>
      </c>
    </row>
    <row r="7599" spans="1:13">
      <c r="A7599" t="s">
        <v>909</v>
      </c>
      <c r="B7599" t="s">
        <v>909</v>
      </c>
      <c r="C7599" t="s">
        <v>1877</v>
      </c>
      <c r="D7599" t="s">
        <v>161</v>
      </c>
      <c r="E7599" t="s">
        <v>690</v>
      </c>
      <c r="F7599" t="s">
        <v>3</v>
      </c>
      <c r="G7599" t="s">
        <v>49409</v>
      </c>
      <c r="H7599" t="s">
        <v>20684</v>
      </c>
      <c r="I7599" t="s">
        <v>12413</v>
      </c>
      <c r="J7599" t="s">
        <v>20663</v>
      </c>
      <c r="K7599" t="s">
        <v>7930</v>
      </c>
      <c r="L7599" t="s">
        <v>6309</v>
      </c>
      <c r="M7599" t="s">
        <v>9981</v>
      </c>
    </row>
    <row r="7600" spans="1:13">
      <c r="A7600" t="s">
        <v>909</v>
      </c>
      <c r="B7600" t="s">
        <v>909</v>
      </c>
      <c r="C7600" t="s">
        <v>1877</v>
      </c>
      <c r="D7600" t="s">
        <v>161</v>
      </c>
      <c r="E7600" t="s">
        <v>690</v>
      </c>
      <c r="F7600" t="s">
        <v>10</v>
      </c>
      <c r="G7600" t="s">
        <v>49410</v>
      </c>
      <c r="H7600" t="s">
        <v>20803</v>
      </c>
      <c r="I7600" t="s">
        <v>15431</v>
      </c>
      <c r="J7600" t="s">
        <v>20803</v>
      </c>
      <c r="K7600" t="s">
        <v>49411</v>
      </c>
      <c r="L7600" t="s">
        <v>47123</v>
      </c>
      <c r="M7600" t="s">
        <v>18865</v>
      </c>
    </row>
    <row r="7601" spans="1:13">
      <c r="A7601" t="s">
        <v>909</v>
      </c>
      <c r="B7601" t="s">
        <v>909</v>
      </c>
      <c r="C7601" t="s">
        <v>1877</v>
      </c>
      <c r="D7601" t="s">
        <v>161</v>
      </c>
      <c r="E7601" t="s">
        <v>690</v>
      </c>
      <c r="F7601" t="s">
        <v>2</v>
      </c>
      <c r="G7601" t="s">
        <v>49412</v>
      </c>
      <c r="H7601" t="s">
        <v>20784</v>
      </c>
      <c r="I7601" t="s">
        <v>25429</v>
      </c>
      <c r="J7601" t="s">
        <v>20764</v>
      </c>
      <c r="K7601" t="s">
        <v>49413</v>
      </c>
      <c r="L7601" t="s">
        <v>21544</v>
      </c>
      <c r="M7601" t="s">
        <v>24906</v>
      </c>
    </row>
    <row r="7602" spans="1:13">
      <c r="A7602" t="s">
        <v>909</v>
      </c>
      <c r="B7602" t="s">
        <v>909</v>
      </c>
      <c r="C7602" t="s">
        <v>1877</v>
      </c>
      <c r="D7602" t="s">
        <v>161</v>
      </c>
      <c r="E7602" t="s">
        <v>690</v>
      </c>
      <c r="F7602" t="s">
        <v>4</v>
      </c>
      <c r="G7602" t="s">
        <v>49414</v>
      </c>
      <c r="H7602" t="s">
        <v>20879</v>
      </c>
      <c r="I7602" t="s">
        <v>15420</v>
      </c>
      <c r="J7602" t="s">
        <v>20803</v>
      </c>
      <c r="K7602" t="s">
        <v>49411</v>
      </c>
      <c r="L7602" t="s">
        <v>2828</v>
      </c>
      <c r="M7602" t="s">
        <v>29191</v>
      </c>
    </row>
    <row r="7603" spans="1:13">
      <c r="A7603" t="s">
        <v>909</v>
      </c>
      <c r="B7603" t="s">
        <v>909</v>
      </c>
      <c r="C7603" t="s">
        <v>1877</v>
      </c>
      <c r="D7603" t="s">
        <v>161</v>
      </c>
      <c r="E7603" t="s">
        <v>690</v>
      </c>
      <c r="F7603" t="s">
        <v>11</v>
      </c>
      <c r="G7603" t="s">
        <v>49415</v>
      </c>
      <c r="H7603" t="s">
        <v>20764</v>
      </c>
      <c r="I7603" t="s">
        <v>12407</v>
      </c>
      <c r="J7603" t="s">
        <v>20725</v>
      </c>
      <c r="K7603" t="s">
        <v>49416</v>
      </c>
      <c r="L7603" t="s">
        <v>3363</v>
      </c>
      <c r="M7603" t="s">
        <v>12191</v>
      </c>
    </row>
    <row r="7604" spans="1:13">
      <c r="A7604" t="s">
        <v>909</v>
      </c>
      <c r="B7604" t="s">
        <v>909</v>
      </c>
      <c r="C7604" t="s">
        <v>1877</v>
      </c>
      <c r="D7604" t="s">
        <v>161</v>
      </c>
      <c r="E7604" t="s">
        <v>690</v>
      </c>
      <c r="F7604" t="s">
        <v>20</v>
      </c>
      <c r="G7604" t="s">
        <v>49417</v>
      </c>
      <c r="H7604" t="s">
        <v>20705</v>
      </c>
      <c r="I7604" t="s">
        <v>25514</v>
      </c>
      <c r="J7604" t="s">
        <v>20663</v>
      </c>
      <c r="K7604" t="s">
        <v>7930</v>
      </c>
      <c r="L7604" t="s">
        <v>4088</v>
      </c>
      <c r="M7604" t="s">
        <v>12183</v>
      </c>
    </row>
    <row r="7605" spans="1:13">
      <c r="A7605" t="s">
        <v>909</v>
      </c>
      <c r="B7605" t="s">
        <v>909</v>
      </c>
      <c r="C7605" t="s">
        <v>1877</v>
      </c>
      <c r="D7605" t="s">
        <v>161</v>
      </c>
      <c r="E7605" t="s">
        <v>698</v>
      </c>
      <c r="F7605" t="s">
        <v>3</v>
      </c>
      <c r="G7605" t="s">
        <v>49418</v>
      </c>
      <c r="H7605" t="s">
        <v>20745</v>
      </c>
      <c r="I7605" t="s">
        <v>13476</v>
      </c>
      <c r="J7605" t="s">
        <v>20725</v>
      </c>
      <c r="K7605" t="s">
        <v>49416</v>
      </c>
      <c r="L7605" t="s">
        <v>1349</v>
      </c>
      <c r="M7605" t="s">
        <v>46022</v>
      </c>
    </row>
    <row r="7606" spans="1:13">
      <c r="A7606" t="s">
        <v>909</v>
      </c>
      <c r="B7606" t="s">
        <v>909</v>
      </c>
      <c r="C7606" t="s">
        <v>1877</v>
      </c>
      <c r="D7606" t="s">
        <v>161</v>
      </c>
      <c r="E7606" t="s">
        <v>698</v>
      </c>
      <c r="F7606" t="s">
        <v>10</v>
      </c>
      <c r="G7606" t="s">
        <v>49419</v>
      </c>
      <c r="H7606" t="s">
        <v>20938</v>
      </c>
      <c r="I7606" t="s">
        <v>49420</v>
      </c>
      <c r="J7606" t="s">
        <v>20915</v>
      </c>
      <c r="K7606" t="s">
        <v>49421</v>
      </c>
      <c r="L7606" t="s">
        <v>2172</v>
      </c>
      <c r="M7606" t="s">
        <v>34420</v>
      </c>
    </row>
    <row r="7607" spans="1:13">
      <c r="A7607" t="s">
        <v>909</v>
      </c>
      <c r="B7607" t="s">
        <v>909</v>
      </c>
      <c r="C7607" t="s">
        <v>1877</v>
      </c>
      <c r="D7607" t="s">
        <v>161</v>
      </c>
      <c r="E7607" t="s">
        <v>698</v>
      </c>
      <c r="F7607" t="s">
        <v>2</v>
      </c>
      <c r="G7607" t="s">
        <v>49422</v>
      </c>
      <c r="H7607" t="s">
        <v>21061</v>
      </c>
      <c r="I7607" t="s">
        <v>49423</v>
      </c>
      <c r="J7607" t="s">
        <v>20932</v>
      </c>
      <c r="K7607" t="s">
        <v>25475</v>
      </c>
      <c r="L7607" t="s">
        <v>10376</v>
      </c>
      <c r="M7607" t="s">
        <v>49424</v>
      </c>
    </row>
    <row r="7608" spans="1:13">
      <c r="A7608" t="s">
        <v>909</v>
      </c>
      <c r="B7608" t="s">
        <v>909</v>
      </c>
      <c r="C7608" t="s">
        <v>1877</v>
      </c>
      <c r="D7608" t="s">
        <v>161</v>
      </c>
      <c r="E7608" t="s">
        <v>698</v>
      </c>
      <c r="F7608" t="s">
        <v>4</v>
      </c>
      <c r="G7608" t="s">
        <v>49425</v>
      </c>
      <c r="H7608" t="s">
        <v>20950</v>
      </c>
      <c r="I7608" t="s">
        <v>15438</v>
      </c>
      <c r="J7608" t="s">
        <v>20879</v>
      </c>
      <c r="K7608" t="s">
        <v>49426</v>
      </c>
      <c r="L7608" t="s">
        <v>3757</v>
      </c>
      <c r="M7608" t="s">
        <v>18994</v>
      </c>
    </row>
    <row r="7609" spans="1:13">
      <c r="A7609" t="s">
        <v>909</v>
      </c>
      <c r="B7609" t="s">
        <v>909</v>
      </c>
      <c r="C7609" t="s">
        <v>1877</v>
      </c>
      <c r="D7609" t="s">
        <v>161</v>
      </c>
      <c r="E7609" t="s">
        <v>698</v>
      </c>
      <c r="F7609" t="s">
        <v>11</v>
      </c>
      <c r="G7609" t="s">
        <v>49427</v>
      </c>
      <c r="H7609" t="s">
        <v>20725</v>
      </c>
      <c r="I7609" t="s">
        <v>12397</v>
      </c>
      <c r="J7609" t="s">
        <v>20663</v>
      </c>
      <c r="K7609" t="s">
        <v>7930</v>
      </c>
      <c r="L7609" t="s">
        <v>431</v>
      </c>
      <c r="M7609" t="s">
        <v>1164</v>
      </c>
    </row>
    <row r="7610" spans="1:13">
      <c r="A7610" t="s">
        <v>909</v>
      </c>
      <c r="B7610" t="s">
        <v>909</v>
      </c>
      <c r="C7610" t="s">
        <v>1877</v>
      </c>
      <c r="D7610" t="s">
        <v>161</v>
      </c>
      <c r="E7610" t="s">
        <v>698</v>
      </c>
      <c r="F7610" t="s">
        <v>20</v>
      </c>
      <c r="G7610" t="s">
        <v>49428</v>
      </c>
      <c r="H7610" t="s">
        <v>20745</v>
      </c>
      <c r="I7610" t="s">
        <v>13476</v>
      </c>
      <c r="J7610" t="s">
        <v>20705</v>
      </c>
      <c r="K7610" t="s">
        <v>32405</v>
      </c>
      <c r="L7610" t="s">
        <v>791</v>
      </c>
      <c r="M7610" t="s">
        <v>46022</v>
      </c>
    </row>
    <row r="7611" spans="1:13">
      <c r="A7611" t="s">
        <v>909</v>
      </c>
      <c r="B7611" t="s">
        <v>909</v>
      </c>
      <c r="C7611" t="s">
        <v>1877</v>
      </c>
      <c r="D7611" t="s">
        <v>161</v>
      </c>
      <c r="E7611" t="s">
        <v>706</v>
      </c>
      <c r="F7611" t="s">
        <v>3</v>
      </c>
      <c r="G7611" t="s">
        <v>49429</v>
      </c>
      <c r="H7611" t="s">
        <v>20932</v>
      </c>
      <c r="I7611" t="s">
        <v>16181</v>
      </c>
      <c r="J7611" t="s">
        <v>20897</v>
      </c>
      <c r="K7611" t="s">
        <v>28464</v>
      </c>
      <c r="L7611" t="s">
        <v>3804</v>
      </c>
      <c r="M7611" t="s">
        <v>39148</v>
      </c>
    </row>
    <row r="7612" spans="1:13">
      <c r="A7612" t="s">
        <v>909</v>
      </c>
      <c r="B7612" t="s">
        <v>909</v>
      </c>
      <c r="C7612" t="s">
        <v>1877</v>
      </c>
      <c r="D7612" t="s">
        <v>161</v>
      </c>
      <c r="E7612" t="s">
        <v>706</v>
      </c>
      <c r="F7612" t="s">
        <v>10</v>
      </c>
      <c r="G7612" t="s">
        <v>49430</v>
      </c>
      <c r="H7612" t="s">
        <v>21061</v>
      </c>
      <c r="I7612" t="s">
        <v>49423</v>
      </c>
      <c r="J7612" t="s">
        <v>21031</v>
      </c>
      <c r="K7612" t="s">
        <v>28458</v>
      </c>
      <c r="L7612" t="s">
        <v>49431</v>
      </c>
      <c r="M7612" t="s">
        <v>26111</v>
      </c>
    </row>
    <row r="7613" spans="1:13">
      <c r="A7613" t="s">
        <v>909</v>
      </c>
      <c r="B7613" t="s">
        <v>909</v>
      </c>
      <c r="C7613" t="s">
        <v>1877</v>
      </c>
      <c r="D7613" t="s">
        <v>161</v>
      </c>
      <c r="E7613" t="s">
        <v>706</v>
      </c>
      <c r="F7613" t="s">
        <v>2</v>
      </c>
      <c r="G7613" t="s">
        <v>49432</v>
      </c>
      <c r="H7613" t="s">
        <v>20937</v>
      </c>
      <c r="I7613" t="s">
        <v>49433</v>
      </c>
      <c r="J7613" t="s">
        <v>20879</v>
      </c>
      <c r="K7613" t="s">
        <v>49426</v>
      </c>
      <c r="L7613" t="s">
        <v>387</v>
      </c>
      <c r="M7613" t="s">
        <v>27236</v>
      </c>
    </row>
    <row r="7614" spans="1:13">
      <c r="A7614" t="s">
        <v>909</v>
      </c>
      <c r="B7614" t="s">
        <v>909</v>
      </c>
      <c r="C7614" t="s">
        <v>1877</v>
      </c>
      <c r="D7614" t="s">
        <v>161</v>
      </c>
      <c r="E7614" t="s">
        <v>706</v>
      </c>
      <c r="F7614" t="s">
        <v>4</v>
      </c>
      <c r="G7614" t="s">
        <v>49434</v>
      </c>
      <c r="H7614" t="s">
        <v>20725</v>
      </c>
      <c r="I7614" t="s">
        <v>12397</v>
      </c>
      <c r="J7614" t="s">
        <v>20684</v>
      </c>
      <c r="K7614" t="s">
        <v>32399</v>
      </c>
      <c r="L7614" t="s">
        <v>5013</v>
      </c>
      <c r="M7614" t="s">
        <v>8700</v>
      </c>
    </row>
    <row r="7615" spans="1:13">
      <c r="A7615" t="s">
        <v>909</v>
      </c>
      <c r="B7615" t="s">
        <v>909</v>
      </c>
      <c r="C7615" t="s">
        <v>1877</v>
      </c>
      <c r="D7615" t="s">
        <v>161</v>
      </c>
      <c r="E7615" t="s">
        <v>706</v>
      </c>
      <c r="F7615" t="s">
        <v>11</v>
      </c>
      <c r="G7615" t="s">
        <v>49435</v>
      </c>
      <c r="H7615" t="s">
        <v>20684</v>
      </c>
      <c r="I7615" t="s">
        <v>12413</v>
      </c>
      <c r="J7615" t="s">
        <v>20663</v>
      </c>
      <c r="K7615" t="s">
        <v>7930</v>
      </c>
      <c r="L7615" t="s">
        <v>4481</v>
      </c>
      <c r="M7615" t="s">
        <v>9003</v>
      </c>
    </row>
    <row r="7616" spans="1:13">
      <c r="A7616" t="s">
        <v>909</v>
      </c>
      <c r="B7616" t="s">
        <v>909</v>
      </c>
      <c r="C7616" t="s">
        <v>1877</v>
      </c>
      <c r="D7616" t="s">
        <v>161</v>
      </c>
      <c r="E7616" t="s">
        <v>706</v>
      </c>
      <c r="F7616" t="s">
        <v>20</v>
      </c>
      <c r="G7616" t="s">
        <v>49436</v>
      </c>
      <c r="H7616" t="s">
        <v>20764</v>
      </c>
      <c r="I7616" t="s">
        <v>12407</v>
      </c>
      <c r="J7616" t="s">
        <v>20663</v>
      </c>
      <c r="K7616" t="s">
        <v>7930</v>
      </c>
      <c r="L7616" t="s">
        <v>2172</v>
      </c>
      <c r="M7616" t="s">
        <v>7976</v>
      </c>
    </row>
    <row r="7617" spans="1:13">
      <c r="A7617" t="s">
        <v>909</v>
      </c>
      <c r="B7617" t="s">
        <v>909</v>
      </c>
      <c r="C7617" t="s">
        <v>1877</v>
      </c>
      <c r="D7617" t="s">
        <v>161</v>
      </c>
      <c r="E7617" t="s">
        <v>714</v>
      </c>
      <c r="F7617" t="s">
        <v>3</v>
      </c>
      <c r="G7617" t="s">
        <v>49437</v>
      </c>
      <c r="H7617" t="s">
        <v>20860</v>
      </c>
      <c r="I7617" t="s">
        <v>12848</v>
      </c>
      <c r="J7617" t="s">
        <v>20822</v>
      </c>
      <c r="K7617" t="s">
        <v>49438</v>
      </c>
      <c r="L7617" t="s">
        <v>2172</v>
      </c>
      <c r="M7617" t="s">
        <v>25585</v>
      </c>
    </row>
    <row r="7618" spans="1:13">
      <c r="A7618" t="s">
        <v>909</v>
      </c>
      <c r="B7618" t="s">
        <v>909</v>
      </c>
      <c r="C7618" t="s">
        <v>1877</v>
      </c>
      <c r="D7618" t="s">
        <v>161</v>
      </c>
      <c r="E7618" t="s">
        <v>714</v>
      </c>
      <c r="F7618" t="s">
        <v>10</v>
      </c>
      <c r="G7618" t="s">
        <v>49439</v>
      </c>
      <c r="H7618" t="s">
        <v>20784</v>
      </c>
      <c r="I7618" t="s">
        <v>25429</v>
      </c>
      <c r="J7618" t="s">
        <v>20684</v>
      </c>
      <c r="K7618" t="s">
        <v>32399</v>
      </c>
      <c r="L7618" t="s">
        <v>46635</v>
      </c>
      <c r="M7618" t="s">
        <v>16849</v>
      </c>
    </row>
    <row r="7619" spans="1:13">
      <c r="A7619" t="s">
        <v>909</v>
      </c>
      <c r="B7619" t="s">
        <v>909</v>
      </c>
      <c r="C7619" t="s">
        <v>1877</v>
      </c>
      <c r="D7619" t="s">
        <v>161</v>
      </c>
      <c r="E7619" t="s">
        <v>714</v>
      </c>
      <c r="F7619" t="s">
        <v>2</v>
      </c>
      <c r="G7619" t="s">
        <v>49440</v>
      </c>
      <c r="H7619" t="s">
        <v>20841</v>
      </c>
      <c r="I7619" t="s">
        <v>10308</v>
      </c>
      <c r="J7619" t="s">
        <v>20803</v>
      </c>
      <c r="K7619" t="s">
        <v>49411</v>
      </c>
      <c r="L7619" t="s">
        <v>5065</v>
      </c>
      <c r="M7619" t="s">
        <v>25650</v>
      </c>
    </row>
    <row r="7620" spans="1:13">
      <c r="A7620" t="s">
        <v>909</v>
      </c>
      <c r="B7620" t="s">
        <v>909</v>
      </c>
      <c r="C7620" t="s">
        <v>1877</v>
      </c>
      <c r="D7620" t="s">
        <v>161</v>
      </c>
      <c r="E7620" t="s">
        <v>714</v>
      </c>
      <c r="F7620" t="s">
        <v>4</v>
      </c>
      <c r="G7620" t="s">
        <v>49441</v>
      </c>
      <c r="H7620" t="s">
        <v>20764</v>
      </c>
      <c r="I7620" t="s">
        <v>12407</v>
      </c>
      <c r="J7620" t="s">
        <v>20725</v>
      </c>
      <c r="K7620" t="s">
        <v>49416</v>
      </c>
      <c r="L7620" t="s">
        <v>1691</v>
      </c>
      <c r="M7620" t="s">
        <v>16337</v>
      </c>
    </row>
    <row r="7621" spans="1:13">
      <c r="A7621" t="s">
        <v>909</v>
      </c>
      <c r="B7621" t="s">
        <v>909</v>
      </c>
      <c r="C7621" t="s">
        <v>1877</v>
      </c>
      <c r="D7621" t="s">
        <v>161</v>
      </c>
      <c r="E7621" t="s">
        <v>714</v>
      </c>
      <c r="F7621" t="s">
        <v>11</v>
      </c>
      <c r="G7621" t="s">
        <v>49442</v>
      </c>
      <c r="H7621" t="s">
        <v>20725</v>
      </c>
      <c r="I7621" t="s">
        <v>12397</v>
      </c>
      <c r="J7621" t="s">
        <v>20663</v>
      </c>
      <c r="K7621" t="s">
        <v>7930</v>
      </c>
      <c r="L7621" t="s">
        <v>431</v>
      </c>
      <c r="M7621" t="s">
        <v>16331</v>
      </c>
    </row>
    <row r="7622" spans="1:13">
      <c r="A7622" t="s">
        <v>909</v>
      </c>
      <c r="B7622" t="s">
        <v>909</v>
      </c>
      <c r="C7622" t="s">
        <v>1877</v>
      </c>
      <c r="D7622" t="s">
        <v>161</v>
      </c>
      <c r="E7622" t="s">
        <v>714</v>
      </c>
      <c r="F7622" t="s">
        <v>20</v>
      </c>
      <c r="G7622" t="s">
        <v>49443</v>
      </c>
      <c r="H7622" t="s">
        <v>20725</v>
      </c>
      <c r="I7622" t="s">
        <v>12397</v>
      </c>
      <c r="J7622" t="s">
        <v>20725</v>
      </c>
      <c r="K7622" t="s">
        <v>49416</v>
      </c>
      <c r="L7622" t="s">
        <v>1054</v>
      </c>
      <c r="M7622" t="s">
        <v>16331</v>
      </c>
    </row>
    <row r="7623" spans="1:13">
      <c r="A7623" t="s">
        <v>909</v>
      </c>
      <c r="B7623" t="s">
        <v>909</v>
      </c>
      <c r="C7623" t="s">
        <v>1877</v>
      </c>
      <c r="D7623" t="s">
        <v>162</v>
      </c>
      <c r="E7623" t="s">
        <v>722</v>
      </c>
      <c r="F7623" t="s">
        <v>3</v>
      </c>
      <c r="G7623" t="s">
        <v>49444</v>
      </c>
      <c r="H7623" t="s">
        <v>20684</v>
      </c>
      <c r="I7623" t="s">
        <v>12413</v>
      </c>
      <c r="J7623" t="s">
        <v>20663</v>
      </c>
      <c r="K7623" t="s">
        <v>7930</v>
      </c>
      <c r="L7623" t="s">
        <v>6309</v>
      </c>
      <c r="M7623" t="s">
        <v>13159</v>
      </c>
    </row>
    <row r="7624" spans="1:13">
      <c r="A7624" t="s">
        <v>909</v>
      </c>
      <c r="B7624" t="s">
        <v>909</v>
      </c>
      <c r="C7624" t="s">
        <v>1877</v>
      </c>
      <c r="D7624" t="s">
        <v>162</v>
      </c>
      <c r="E7624" t="s">
        <v>722</v>
      </c>
      <c r="F7624" t="s">
        <v>10</v>
      </c>
      <c r="G7624" t="s">
        <v>49445</v>
      </c>
      <c r="H7624" t="s">
        <v>20879</v>
      </c>
      <c r="I7624" t="s">
        <v>15420</v>
      </c>
      <c r="J7624" t="s">
        <v>20860</v>
      </c>
      <c r="K7624" t="s">
        <v>49446</v>
      </c>
      <c r="L7624" t="s">
        <v>4662</v>
      </c>
      <c r="M7624" t="s">
        <v>28721</v>
      </c>
    </row>
    <row r="7625" spans="1:13">
      <c r="A7625" t="s">
        <v>909</v>
      </c>
      <c r="B7625" t="s">
        <v>909</v>
      </c>
      <c r="C7625" t="s">
        <v>1877</v>
      </c>
      <c r="D7625" t="s">
        <v>162</v>
      </c>
      <c r="E7625" t="s">
        <v>722</v>
      </c>
      <c r="F7625" t="s">
        <v>2</v>
      </c>
      <c r="G7625" t="s">
        <v>49447</v>
      </c>
      <c r="H7625" t="s">
        <v>20897</v>
      </c>
      <c r="I7625" t="s">
        <v>25556</v>
      </c>
      <c r="J7625" t="s">
        <v>20860</v>
      </c>
      <c r="K7625" t="s">
        <v>49446</v>
      </c>
      <c r="L7625" t="s">
        <v>49448</v>
      </c>
      <c r="M7625" t="s">
        <v>15925</v>
      </c>
    </row>
    <row r="7626" spans="1:13">
      <c r="A7626" t="s">
        <v>909</v>
      </c>
      <c r="B7626" t="s">
        <v>909</v>
      </c>
      <c r="C7626" t="s">
        <v>1877</v>
      </c>
      <c r="D7626" t="s">
        <v>162</v>
      </c>
      <c r="E7626" t="s">
        <v>722</v>
      </c>
      <c r="F7626" t="s">
        <v>4</v>
      </c>
      <c r="G7626" t="s">
        <v>49449</v>
      </c>
      <c r="H7626" t="s">
        <v>20879</v>
      </c>
      <c r="I7626" t="s">
        <v>15420</v>
      </c>
      <c r="J7626" t="s">
        <v>20803</v>
      </c>
      <c r="K7626" t="s">
        <v>49411</v>
      </c>
      <c r="L7626" t="s">
        <v>2828</v>
      </c>
      <c r="M7626" t="s">
        <v>28721</v>
      </c>
    </row>
    <row r="7627" spans="1:13">
      <c r="A7627" t="s">
        <v>909</v>
      </c>
      <c r="B7627" t="s">
        <v>909</v>
      </c>
      <c r="C7627" t="s">
        <v>1877</v>
      </c>
      <c r="D7627" t="s">
        <v>162</v>
      </c>
      <c r="E7627" t="s">
        <v>722</v>
      </c>
      <c r="F7627" t="s">
        <v>11</v>
      </c>
      <c r="G7627" t="s">
        <v>49450</v>
      </c>
      <c r="H7627" t="s">
        <v>20745</v>
      </c>
      <c r="I7627" t="s">
        <v>13476</v>
      </c>
      <c r="J7627" t="s">
        <v>20725</v>
      </c>
      <c r="K7627" t="s">
        <v>49416</v>
      </c>
      <c r="L7627" t="s">
        <v>2492</v>
      </c>
      <c r="M7627" t="s">
        <v>11272</v>
      </c>
    </row>
    <row r="7628" spans="1:13">
      <c r="A7628" t="s">
        <v>909</v>
      </c>
      <c r="B7628" t="s">
        <v>909</v>
      </c>
      <c r="C7628" t="s">
        <v>1877</v>
      </c>
      <c r="D7628" t="s">
        <v>162</v>
      </c>
      <c r="E7628" t="s">
        <v>722</v>
      </c>
      <c r="F7628" t="s">
        <v>20</v>
      </c>
      <c r="G7628" t="s">
        <v>49451</v>
      </c>
      <c r="H7628" t="s">
        <v>20705</v>
      </c>
      <c r="I7628" t="s">
        <v>25514</v>
      </c>
      <c r="J7628" t="s">
        <v>21472</v>
      </c>
      <c r="K7628" t="s">
        <v>372</v>
      </c>
      <c r="L7628" t="s">
        <v>4088</v>
      </c>
      <c r="M7628" t="s">
        <v>13143</v>
      </c>
    </row>
    <row r="7629" spans="1:13">
      <c r="A7629" t="s">
        <v>909</v>
      </c>
      <c r="B7629" t="s">
        <v>909</v>
      </c>
      <c r="C7629" t="s">
        <v>1877</v>
      </c>
      <c r="D7629" t="s">
        <v>162</v>
      </c>
      <c r="E7629" t="s">
        <v>730</v>
      </c>
      <c r="F7629" t="s">
        <v>3</v>
      </c>
      <c r="G7629" t="s">
        <v>49452</v>
      </c>
      <c r="H7629" t="s">
        <v>20784</v>
      </c>
      <c r="I7629" t="s">
        <v>25429</v>
      </c>
      <c r="J7629" t="s">
        <v>20764</v>
      </c>
      <c r="K7629" t="s">
        <v>49413</v>
      </c>
      <c r="L7629" t="s">
        <v>7471</v>
      </c>
      <c r="M7629" t="s">
        <v>26539</v>
      </c>
    </row>
    <row r="7630" spans="1:13">
      <c r="A7630" t="s">
        <v>909</v>
      </c>
      <c r="B7630" t="s">
        <v>909</v>
      </c>
      <c r="C7630" t="s">
        <v>1877</v>
      </c>
      <c r="D7630" t="s">
        <v>162</v>
      </c>
      <c r="E7630" t="s">
        <v>730</v>
      </c>
      <c r="F7630" t="s">
        <v>10</v>
      </c>
      <c r="G7630" t="s">
        <v>49453</v>
      </c>
      <c r="H7630" t="s">
        <v>20967</v>
      </c>
      <c r="I7630" t="s">
        <v>49454</v>
      </c>
      <c r="J7630" t="s">
        <v>20879</v>
      </c>
      <c r="K7630" t="s">
        <v>49426</v>
      </c>
      <c r="L7630" t="s">
        <v>46483</v>
      </c>
      <c r="M7630" t="s">
        <v>14153</v>
      </c>
    </row>
    <row r="7631" spans="1:13">
      <c r="A7631" t="s">
        <v>909</v>
      </c>
      <c r="B7631" t="s">
        <v>909</v>
      </c>
      <c r="C7631" t="s">
        <v>1877</v>
      </c>
      <c r="D7631" t="s">
        <v>162</v>
      </c>
      <c r="E7631" t="s">
        <v>730</v>
      </c>
      <c r="F7631" t="s">
        <v>2</v>
      </c>
      <c r="G7631" t="s">
        <v>49455</v>
      </c>
      <c r="H7631" t="s">
        <v>20974</v>
      </c>
      <c r="I7631" t="s">
        <v>6124</v>
      </c>
      <c r="J7631" t="s">
        <v>20897</v>
      </c>
      <c r="K7631" t="s">
        <v>28464</v>
      </c>
      <c r="L7631" t="s">
        <v>10680</v>
      </c>
      <c r="M7631" t="s">
        <v>26404</v>
      </c>
    </row>
    <row r="7632" spans="1:13">
      <c r="A7632" t="s">
        <v>909</v>
      </c>
      <c r="B7632" t="s">
        <v>909</v>
      </c>
      <c r="C7632" t="s">
        <v>1877</v>
      </c>
      <c r="D7632" t="s">
        <v>162</v>
      </c>
      <c r="E7632" t="s">
        <v>730</v>
      </c>
      <c r="F7632" t="s">
        <v>4</v>
      </c>
      <c r="G7632" t="s">
        <v>49456</v>
      </c>
      <c r="H7632" t="s">
        <v>20950</v>
      </c>
      <c r="I7632" t="s">
        <v>15438</v>
      </c>
      <c r="J7632" t="s">
        <v>20879</v>
      </c>
      <c r="K7632" t="s">
        <v>49426</v>
      </c>
      <c r="L7632" t="s">
        <v>3757</v>
      </c>
      <c r="M7632" t="s">
        <v>26528</v>
      </c>
    </row>
    <row r="7633" spans="1:13">
      <c r="A7633" t="s">
        <v>909</v>
      </c>
      <c r="B7633" t="s">
        <v>909</v>
      </c>
      <c r="C7633" t="s">
        <v>1877</v>
      </c>
      <c r="D7633" t="s">
        <v>162</v>
      </c>
      <c r="E7633" t="s">
        <v>730</v>
      </c>
      <c r="F7633" t="s">
        <v>11</v>
      </c>
      <c r="G7633" t="s">
        <v>49457</v>
      </c>
      <c r="H7633" t="s">
        <v>20764</v>
      </c>
      <c r="I7633" t="s">
        <v>12407</v>
      </c>
      <c r="J7633" t="s">
        <v>20684</v>
      </c>
      <c r="K7633" t="s">
        <v>32399</v>
      </c>
      <c r="L7633" t="s">
        <v>3363</v>
      </c>
      <c r="M7633" t="s">
        <v>14162</v>
      </c>
    </row>
    <row r="7634" spans="1:13">
      <c r="A7634" t="s">
        <v>909</v>
      </c>
      <c r="B7634" t="s">
        <v>909</v>
      </c>
      <c r="C7634" t="s">
        <v>1877</v>
      </c>
      <c r="D7634" t="s">
        <v>162</v>
      </c>
      <c r="E7634" t="s">
        <v>730</v>
      </c>
      <c r="F7634" t="s">
        <v>20</v>
      </c>
      <c r="G7634" t="s">
        <v>49458</v>
      </c>
      <c r="H7634" t="s">
        <v>20803</v>
      </c>
      <c r="I7634" t="s">
        <v>15431</v>
      </c>
      <c r="J7634" t="s">
        <v>20745</v>
      </c>
      <c r="K7634" t="s">
        <v>8879</v>
      </c>
      <c r="L7634" t="s">
        <v>2884</v>
      </c>
      <c r="M7634" t="s">
        <v>10067</v>
      </c>
    </row>
    <row r="7635" spans="1:13">
      <c r="A7635" t="s">
        <v>909</v>
      </c>
      <c r="B7635" t="s">
        <v>909</v>
      </c>
      <c r="C7635" t="s">
        <v>1877</v>
      </c>
      <c r="D7635" t="s">
        <v>162</v>
      </c>
      <c r="E7635" t="s">
        <v>738</v>
      </c>
      <c r="F7635" t="s">
        <v>3</v>
      </c>
      <c r="G7635" t="s">
        <v>49459</v>
      </c>
      <c r="H7635" t="s">
        <v>20879</v>
      </c>
      <c r="I7635" t="s">
        <v>15420</v>
      </c>
      <c r="J7635" t="s">
        <v>20841</v>
      </c>
      <c r="K7635" t="s">
        <v>14946</v>
      </c>
      <c r="L7635" t="s">
        <v>2418</v>
      </c>
      <c r="M7635" t="s">
        <v>49460</v>
      </c>
    </row>
    <row r="7636" spans="1:13">
      <c r="A7636" t="s">
        <v>909</v>
      </c>
      <c r="B7636" t="s">
        <v>909</v>
      </c>
      <c r="C7636" t="s">
        <v>1877</v>
      </c>
      <c r="D7636" t="s">
        <v>162</v>
      </c>
      <c r="E7636" t="s">
        <v>738</v>
      </c>
      <c r="F7636" t="s">
        <v>10</v>
      </c>
      <c r="G7636" t="s">
        <v>49461</v>
      </c>
      <c r="H7636" t="s">
        <v>21061</v>
      </c>
      <c r="I7636" t="s">
        <v>49423</v>
      </c>
      <c r="J7636" t="s">
        <v>20938</v>
      </c>
      <c r="K7636" t="s">
        <v>49462</v>
      </c>
      <c r="L7636" t="s">
        <v>49431</v>
      </c>
      <c r="M7636" t="s">
        <v>26445</v>
      </c>
    </row>
    <row r="7637" spans="1:13">
      <c r="A7637" t="s">
        <v>909</v>
      </c>
      <c r="B7637" t="s">
        <v>909</v>
      </c>
      <c r="C7637" t="s">
        <v>1877</v>
      </c>
      <c r="D7637" t="s">
        <v>162</v>
      </c>
      <c r="E7637" t="s">
        <v>738</v>
      </c>
      <c r="F7637" t="s">
        <v>2</v>
      </c>
      <c r="G7637" t="s">
        <v>49463</v>
      </c>
      <c r="H7637" t="s">
        <v>20967</v>
      </c>
      <c r="I7637" t="s">
        <v>49454</v>
      </c>
      <c r="J7637" t="s">
        <v>20860</v>
      </c>
      <c r="K7637" t="s">
        <v>49446</v>
      </c>
      <c r="L7637" t="s">
        <v>49464</v>
      </c>
      <c r="M7637" t="s">
        <v>28795</v>
      </c>
    </row>
    <row r="7638" spans="1:13">
      <c r="A7638" t="s">
        <v>909</v>
      </c>
      <c r="B7638" t="s">
        <v>909</v>
      </c>
      <c r="C7638" t="s">
        <v>1877</v>
      </c>
      <c r="D7638" t="s">
        <v>162</v>
      </c>
      <c r="E7638" t="s">
        <v>738</v>
      </c>
      <c r="F7638" t="s">
        <v>4</v>
      </c>
      <c r="G7638" t="s">
        <v>49465</v>
      </c>
      <c r="H7638" t="s">
        <v>20764</v>
      </c>
      <c r="I7638" t="s">
        <v>12407</v>
      </c>
      <c r="J7638" t="s">
        <v>20705</v>
      </c>
      <c r="K7638" t="s">
        <v>32405</v>
      </c>
      <c r="L7638" t="s">
        <v>1691</v>
      </c>
      <c r="M7638" t="s">
        <v>30225</v>
      </c>
    </row>
    <row r="7639" spans="1:13">
      <c r="A7639" t="s">
        <v>909</v>
      </c>
      <c r="B7639" t="s">
        <v>909</v>
      </c>
      <c r="C7639" t="s">
        <v>1877</v>
      </c>
      <c r="D7639" t="s">
        <v>162</v>
      </c>
      <c r="E7639" t="s">
        <v>738</v>
      </c>
      <c r="F7639" t="s">
        <v>11</v>
      </c>
      <c r="G7639" t="s">
        <v>49466</v>
      </c>
      <c r="H7639" t="s">
        <v>20705</v>
      </c>
      <c r="I7639" t="s">
        <v>25514</v>
      </c>
      <c r="J7639" t="s">
        <v>21472</v>
      </c>
      <c r="K7639" t="s">
        <v>372</v>
      </c>
      <c r="L7639" t="s">
        <v>5283</v>
      </c>
      <c r="M7639" t="s">
        <v>14747</v>
      </c>
    </row>
    <row r="7640" spans="1:13">
      <c r="A7640" t="s">
        <v>909</v>
      </c>
      <c r="B7640" t="s">
        <v>909</v>
      </c>
      <c r="C7640" t="s">
        <v>1877</v>
      </c>
      <c r="D7640" t="s">
        <v>162</v>
      </c>
      <c r="E7640" t="s">
        <v>738</v>
      </c>
      <c r="F7640" t="s">
        <v>20</v>
      </c>
      <c r="G7640" t="s">
        <v>49467</v>
      </c>
      <c r="H7640" t="s">
        <v>20725</v>
      </c>
      <c r="I7640" t="s">
        <v>12397</v>
      </c>
      <c r="J7640" t="s">
        <v>20663</v>
      </c>
      <c r="K7640" t="s">
        <v>7930</v>
      </c>
      <c r="L7640" t="s">
        <v>1054</v>
      </c>
      <c r="M7640" t="s">
        <v>945</v>
      </c>
    </row>
    <row r="7641" spans="1:13">
      <c r="A7641" t="s">
        <v>909</v>
      </c>
      <c r="B7641" t="s">
        <v>909</v>
      </c>
      <c r="C7641" t="s">
        <v>1877</v>
      </c>
      <c r="D7641" t="s">
        <v>162</v>
      </c>
      <c r="E7641" t="s">
        <v>746</v>
      </c>
      <c r="F7641" t="s">
        <v>3</v>
      </c>
      <c r="G7641" t="s">
        <v>49468</v>
      </c>
      <c r="H7641" t="s">
        <v>20879</v>
      </c>
      <c r="I7641" t="s">
        <v>15420</v>
      </c>
      <c r="J7641" t="s">
        <v>20841</v>
      </c>
      <c r="K7641" t="s">
        <v>14946</v>
      </c>
      <c r="L7641" t="s">
        <v>2418</v>
      </c>
      <c r="M7641" t="s">
        <v>31068</v>
      </c>
    </row>
    <row r="7642" spans="1:13">
      <c r="A7642" t="s">
        <v>909</v>
      </c>
      <c r="B7642" t="s">
        <v>909</v>
      </c>
      <c r="C7642" t="s">
        <v>1877</v>
      </c>
      <c r="D7642" t="s">
        <v>162</v>
      </c>
      <c r="E7642" t="s">
        <v>746</v>
      </c>
      <c r="F7642" t="s">
        <v>10</v>
      </c>
      <c r="G7642" t="s">
        <v>49469</v>
      </c>
      <c r="H7642" t="s">
        <v>20745</v>
      </c>
      <c r="I7642" t="s">
        <v>13476</v>
      </c>
      <c r="J7642" t="s">
        <v>20705</v>
      </c>
      <c r="K7642" t="s">
        <v>32405</v>
      </c>
      <c r="L7642" t="s">
        <v>47156</v>
      </c>
      <c r="M7642" t="s">
        <v>17054</v>
      </c>
    </row>
    <row r="7643" spans="1:13">
      <c r="A7643" t="s">
        <v>909</v>
      </c>
      <c r="B7643" t="s">
        <v>909</v>
      </c>
      <c r="C7643" t="s">
        <v>1877</v>
      </c>
      <c r="D7643" t="s">
        <v>162</v>
      </c>
      <c r="E7643" t="s">
        <v>746</v>
      </c>
      <c r="F7643" t="s">
        <v>2</v>
      </c>
      <c r="G7643" t="s">
        <v>49470</v>
      </c>
      <c r="H7643" t="s">
        <v>20803</v>
      </c>
      <c r="I7643" t="s">
        <v>15431</v>
      </c>
      <c r="J7643" t="s">
        <v>20764</v>
      </c>
      <c r="K7643" t="s">
        <v>49413</v>
      </c>
      <c r="L7643" t="s">
        <v>2829</v>
      </c>
      <c r="M7643" t="s">
        <v>19167</v>
      </c>
    </row>
    <row r="7644" spans="1:13">
      <c r="A7644" t="s">
        <v>909</v>
      </c>
      <c r="B7644" t="s">
        <v>909</v>
      </c>
      <c r="C7644" t="s">
        <v>1877</v>
      </c>
      <c r="D7644" t="s">
        <v>162</v>
      </c>
      <c r="E7644" t="s">
        <v>746</v>
      </c>
      <c r="F7644" t="s">
        <v>4</v>
      </c>
      <c r="G7644" t="s">
        <v>49471</v>
      </c>
      <c r="H7644" t="s">
        <v>20725</v>
      </c>
      <c r="I7644" t="s">
        <v>12397</v>
      </c>
      <c r="J7644" t="s">
        <v>20705</v>
      </c>
      <c r="K7644" t="s">
        <v>32405</v>
      </c>
      <c r="L7644" t="s">
        <v>5013</v>
      </c>
      <c r="M7644" t="s">
        <v>17084</v>
      </c>
    </row>
    <row r="7645" spans="1:13">
      <c r="A7645" t="s">
        <v>909</v>
      </c>
      <c r="B7645" t="s">
        <v>909</v>
      </c>
      <c r="C7645" t="s">
        <v>1877</v>
      </c>
      <c r="D7645" t="s">
        <v>162</v>
      </c>
      <c r="E7645" t="s">
        <v>746</v>
      </c>
      <c r="F7645" t="s">
        <v>11</v>
      </c>
      <c r="G7645" t="s">
        <v>49472</v>
      </c>
      <c r="H7645" t="s">
        <v>20684</v>
      </c>
      <c r="I7645" t="s">
        <v>12413</v>
      </c>
      <c r="J7645" t="s">
        <v>20663</v>
      </c>
      <c r="K7645" t="s">
        <v>7930</v>
      </c>
      <c r="L7645" t="s">
        <v>4481</v>
      </c>
      <c r="M7645" t="s">
        <v>8700</v>
      </c>
    </row>
    <row r="7646" spans="1:13">
      <c r="A7646" t="s">
        <v>909</v>
      </c>
      <c r="B7646" t="s">
        <v>909</v>
      </c>
      <c r="C7646" t="s">
        <v>1877</v>
      </c>
      <c r="D7646" t="s">
        <v>162</v>
      </c>
      <c r="E7646" t="s">
        <v>746</v>
      </c>
      <c r="F7646" t="s">
        <v>20</v>
      </c>
      <c r="G7646" t="s">
        <v>49473</v>
      </c>
      <c r="H7646" t="s">
        <v>20705</v>
      </c>
      <c r="I7646" t="s">
        <v>25514</v>
      </c>
      <c r="J7646" t="s">
        <v>20705</v>
      </c>
      <c r="K7646" t="s">
        <v>32405</v>
      </c>
      <c r="L7646" t="s">
        <v>4088</v>
      </c>
      <c r="M7646" t="s">
        <v>7976</v>
      </c>
    </row>
    <row r="7647" spans="1:13">
      <c r="A7647" t="s">
        <v>909</v>
      </c>
      <c r="B7647" t="s">
        <v>909</v>
      </c>
      <c r="C7647" t="s">
        <v>1877</v>
      </c>
      <c r="D7647" t="s">
        <v>163</v>
      </c>
      <c r="E7647" t="s">
        <v>754</v>
      </c>
      <c r="F7647" t="s">
        <v>3</v>
      </c>
      <c r="G7647" t="s">
        <v>49474</v>
      </c>
      <c r="H7647" t="s">
        <v>20705</v>
      </c>
      <c r="I7647" t="s">
        <v>25514</v>
      </c>
      <c r="J7647" t="s">
        <v>20705</v>
      </c>
      <c r="K7647" t="s">
        <v>32405</v>
      </c>
      <c r="L7647" t="s">
        <v>3523</v>
      </c>
      <c r="M7647" t="s">
        <v>15117</v>
      </c>
    </row>
    <row r="7648" spans="1:13">
      <c r="A7648" t="s">
        <v>909</v>
      </c>
      <c r="B7648" t="s">
        <v>909</v>
      </c>
      <c r="C7648" t="s">
        <v>1877</v>
      </c>
      <c r="D7648" t="s">
        <v>163</v>
      </c>
      <c r="E7648" t="s">
        <v>754</v>
      </c>
      <c r="F7648" t="s">
        <v>10</v>
      </c>
      <c r="G7648" t="s">
        <v>49475</v>
      </c>
      <c r="H7648" t="s">
        <v>20967</v>
      </c>
      <c r="I7648" t="s">
        <v>49454</v>
      </c>
      <c r="J7648" t="s">
        <v>20932</v>
      </c>
      <c r="K7648" t="s">
        <v>25475</v>
      </c>
      <c r="L7648" t="s">
        <v>46483</v>
      </c>
      <c r="M7648" t="s">
        <v>45776</v>
      </c>
    </row>
    <row r="7649" spans="1:13">
      <c r="A7649" t="s">
        <v>909</v>
      </c>
      <c r="B7649" t="s">
        <v>909</v>
      </c>
      <c r="C7649" t="s">
        <v>1877</v>
      </c>
      <c r="D7649" t="s">
        <v>163</v>
      </c>
      <c r="E7649" t="s">
        <v>754</v>
      </c>
      <c r="F7649" t="s">
        <v>2</v>
      </c>
      <c r="G7649" t="s">
        <v>49476</v>
      </c>
      <c r="H7649" t="s">
        <v>20967</v>
      </c>
      <c r="I7649" t="s">
        <v>49454</v>
      </c>
      <c r="J7649" t="s">
        <v>20915</v>
      </c>
      <c r="K7649" t="s">
        <v>49421</v>
      </c>
      <c r="L7649" t="s">
        <v>49464</v>
      </c>
      <c r="M7649" t="s">
        <v>45776</v>
      </c>
    </row>
    <row r="7650" spans="1:13">
      <c r="A7650" t="s">
        <v>909</v>
      </c>
      <c r="B7650" t="s">
        <v>909</v>
      </c>
      <c r="C7650" t="s">
        <v>1877</v>
      </c>
      <c r="D7650" t="s">
        <v>163</v>
      </c>
      <c r="E7650" t="s">
        <v>754</v>
      </c>
      <c r="F7650" t="s">
        <v>4</v>
      </c>
      <c r="G7650" t="s">
        <v>49477</v>
      </c>
      <c r="H7650" t="s">
        <v>20879</v>
      </c>
      <c r="I7650" t="s">
        <v>15420</v>
      </c>
      <c r="J7650" t="s">
        <v>20822</v>
      </c>
      <c r="K7650" t="s">
        <v>49438</v>
      </c>
      <c r="L7650" t="s">
        <v>2828</v>
      </c>
      <c r="M7650" t="s">
        <v>45771</v>
      </c>
    </row>
    <row r="7651" spans="1:13">
      <c r="A7651" t="s">
        <v>909</v>
      </c>
      <c r="B7651" t="s">
        <v>909</v>
      </c>
      <c r="C7651" t="s">
        <v>1877</v>
      </c>
      <c r="D7651" t="s">
        <v>163</v>
      </c>
      <c r="E7651" t="s">
        <v>754</v>
      </c>
      <c r="F7651" t="s">
        <v>11</v>
      </c>
      <c r="G7651" t="s">
        <v>49478</v>
      </c>
      <c r="H7651" t="s">
        <v>20725</v>
      </c>
      <c r="I7651" t="s">
        <v>12397</v>
      </c>
      <c r="J7651" t="s">
        <v>20705</v>
      </c>
      <c r="K7651" t="s">
        <v>32405</v>
      </c>
      <c r="L7651" t="s">
        <v>431</v>
      </c>
      <c r="M7651" t="s">
        <v>4949</v>
      </c>
    </row>
    <row r="7652" spans="1:13">
      <c r="A7652" t="s">
        <v>909</v>
      </c>
      <c r="B7652" t="s">
        <v>909</v>
      </c>
      <c r="C7652" t="s">
        <v>1877</v>
      </c>
      <c r="D7652" t="s">
        <v>163</v>
      </c>
      <c r="E7652" t="s">
        <v>754</v>
      </c>
      <c r="F7652" t="s">
        <v>20</v>
      </c>
      <c r="G7652" t="s">
        <v>49479</v>
      </c>
      <c r="H7652" t="s">
        <v>20764</v>
      </c>
      <c r="I7652" t="s">
        <v>12407</v>
      </c>
      <c r="J7652" t="s">
        <v>20663</v>
      </c>
      <c r="K7652" t="s">
        <v>7930</v>
      </c>
      <c r="L7652" t="s">
        <v>2172</v>
      </c>
      <c r="M7652" t="s">
        <v>30970</v>
      </c>
    </row>
    <row r="7653" spans="1:13">
      <c r="A7653" t="s">
        <v>909</v>
      </c>
      <c r="B7653" t="s">
        <v>909</v>
      </c>
      <c r="C7653" t="s">
        <v>1877</v>
      </c>
      <c r="D7653" t="s">
        <v>163</v>
      </c>
      <c r="E7653" t="s">
        <v>762</v>
      </c>
      <c r="F7653" t="s">
        <v>3</v>
      </c>
      <c r="G7653" t="s">
        <v>49480</v>
      </c>
      <c r="H7653" t="s">
        <v>20860</v>
      </c>
      <c r="I7653" t="s">
        <v>12848</v>
      </c>
      <c r="J7653" t="s">
        <v>20784</v>
      </c>
      <c r="K7653" t="s">
        <v>7940</v>
      </c>
      <c r="L7653" t="s">
        <v>2172</v>
      </c>
      <c r="M7653" t="s">
        <v>32896</v>
      </c>
    </row>
    <row r="7654" spans="1:13">
      <c r="A7654" t="s">
        <v>909</v>
      </c>
      <c r="B7654" t="s">
        <v>909</v>
      </c>
      <c r="C7654" t="s">
        <v>1877</v>
      </c>
      <c r="D7654" t="s">
        <v>163</v>
      </c>
      <c r="E7654" t="s">
        <v>762</v>
      </c>
      <c r="F7654" t="s">
        <v>10</v>
      </c>
      <c r="G7654" t="s">
        <v>49481</v>
      </c>
      <c r="H7654" t="s">
        <v>20937</v>
      </c>
      <c r="I7654" t="s">
        <v>49433</v>
      </c>
      <c r="J7654" t="s">
        <v>20897</v>
      </c>
      <c r="K7654" t="s">
        <v>28464</v>
      </c>
      <c r="L7654" t="s">
        <v>2828</v>
      </c>
      <c r="M7654" t="s">
        <v>42162</v>
      </c>
    </row>
    <row r="7655" spans="1:13">
      <c r="A7655" t="s">
        <v>909</v>
      </c>
      <c r="B7655" t="s">
        <v>909</v>
      </c>
      <c r="C7655" t="s">
        <v>1877</v>
      </c>
      <c r="D7655" t="s">
        <v>163</v>
      </c>
      <c r="E7655" t="s">
        <v>762</v>
      </c>
      <c r="F7655" t="s">
        <v>2</v>
      </c>
      <c r="G7655" t="s">
        <v>49482</v>
      </c>
      <c r="H7655" t="s">
        <v>20974</v>
      </c>
      <c r="I7655" t="s">
        <v>6124</v>
      </c>
      <c r="J7655" t="s">
        <v>20897</v>
      </c>
      <c r="K7655" t="s">
        <v>28464</v>
      </c>
      <c r="L7655" t="s">
        <v>10680</v>
      </c>
      <c r="M7655" t="s">
        <v>42228</v>
      </c>
    </row>
    <row r="7656" spans="1:13">
      <c r="A7656" t="s">
        <v>909</v>
      </c>
      <c r="B7656" t="s">
        <v>909</v>
      </c>
      <c r="C7656" t="s">
        <v>1877</v>
      </c>
      <c r="D7656" t="s">
        <v>163</v>
      </c>
      <c r="E7656" t="s">
        <v>762</v>
      </c>
      <c r="F7656" t="s">
        <v>4</v>
      </c>
      <c r="G7656" t="s">
        <v>49483</v>
      </c>
      <c r="H7656" t="s">
        <v>20938</v>
      </c>
      <c r="I7656" t="s">
        <v>49420</v>
      </c>
      <c r="J7656" t="s">
        <v>20879</v>
      </c>
      <c r="K7656" t="s">
        <v>49426</v>
      </c>
      <c r="L7656" t="s">
        <v>375</v>
      </c>
      <c r="M7656" t="s">
        <v>49484</v>
      </c>
    </row>
    <row r="7657" spans="1:13">
      <c r="A7657" t="s">
        <v>909</v>
      </c>
      <c r="B7657" t="s">
        <v>909</v>
      </c>
      <c r="C7657" t="s">
        <v>1877</v>
      </c>
      <c r="D7657" t="s">
        <v>163</v>
      </c>
      <c r="E7657" t="s">
        <v>762</v>
      </c>
      <c r="F7657" t="s">
        <v>11</v>
      </c>
      <c r="G7657" t="s">
        <v>49485</v>
      </c>
      <c r="H7657" t="s">
        <v>20803</v>
      </c>
      <c r="I7657" t="s">
        <v>15431</v>
      </c>
      <c r="J7657" t="s">
        <v>20705</v>
      </c>
      <c r="K7657" t="s">
        <v>32405</v>
      </c>
      <c r="L7657" t="s">
        <v>375</v>
      </c>
      <c r="M7657" t="s">
        <v>7691</v>
      </c>
    </row>
    <row r="7658" spans="1:13">
      <c r="A7658" t="s">
        <v>909</v>
      </c>
      <c r="B7658" t="s">
        <v>909</v>
      </c>
      <c r="C7658" t="s">
        <v>1877</v>
      </c>
      <c r="D7658" t="s">
        <v>163</v>
      </c>
      <c r="E7658" t="s">
        <v>762</v>
      </c>
      <c r="F7658" t="s">
        <v>20</v>
      </c>
      <c r="G7658" t="s">
        <v>49486</v>
      </c>
      <c r="H7658" t="s">
        <v>20784</v>
      </c>
      <c r="I7658" t="s">
        <v>25429</v>
      </c>
      <c r="J7658" t="s">
        <v>20745</v>
      </c>
      <c r="K7658" t="s">
        <v>8879</v>
      </c>
      <c r="L7658" t="s">
        <v>7483</v>
      </c>
      <c r="M7658" t="s">
        <v>10593</v>
      </c>
    </row>
    <row r="7659" spans="1:13">
      <c r="A7659" t="s">
        <v>909</v>
      </c>
      <c r="B7659" t="s">
        <v>909</v>
      </c>
      <c r="C7659" t="s">
        <v>1877</v>
      </c>
      <c r="D7659" t="s">
        <v>163</v>
      </c>
      <c r="E7659" t="s">
        <v>770</v>
      </c>
      <c r="F7659" t="s">
        <v>3</v>
      </c>
      <c r="G7659" t="s">
        <v>49487</v>
      </c>
      <c r="H7659" t="s">
        <v>20841</v>
      </c>
      <c r="I7659" t="s">
        <v>10308</v>
      </c>
      <c r="J7659" t="s">
        <v>20822</v>
      </c>
      <c r="K7659" t="s">
        <v>49438</v>
      </c>
      <c r="L7659" t="s">
        <v>46696</v>
      </c>
      <c r="M7659" t="s">
        <v>47894</v>
      </c>
    </row>
    <row r="7660" spans="1:13">
      <c r="A7660" t="s">
        <v>909</v>
      </c>
      <c r="B7660" t="s">
        <v>909</v>
      </c>
      <c r="C7660" t="s">
        <v>1877</v>
      </c>
      <c r="D7660" t="s">
        <v>163</v>
      </c>
      <c r="E7660" t="s">
        <v>770</v>
      </c>
      <c r="F7660" t="s">
        <v>10</v>
      </c>
      <c r="G7660" t="s">
        <v>49488</v>
      </c>
      <c r="H7660" t="s">
        <v>20967</v>
      </c>
      <c r="I7660" t="s">
        <v>49454</v>
      </c>
      <c r="J7660" t="s">
        <v>20897</v>
      </c>
      <c r="K7660" t="s">
        <v>28464</v>
      </c>
      <c r="L7660" t="s">
        <v>46483</v>
      </c>
      <c r="M7660" t="s">
        <v>29710</v>
      </c>
    </row>
    <row r="7661" spans="1:13">
      <c r="A7661" t="s">
        <v>909</v>
      </c>
      <c r="B7661" t="s">
        <v>909</v>
      </c>
      <c r="C7661" t="s">
        <v>1877</v>
      </c>
      <c r="D7661" t="s">
        <v>163</v>
      </c>
      <c r="E7661" t="s">
        <v>770</v>
      </c>
      <c r="F7661" t="s">
        <v>2</v>
      </c>
      <c r="G7661" t="s">
        <v>49489</v>
      </c>
      <c r="H7661" t="s">
        <v>20932</v>
      </c>
      <c r="I7661" t="s">
        <v>16181</v>
      </c>
      <c r="J7661" t="s">
        <v>20841</v>
      </c>
      <c r="K7661" t="s">
        <v>14946</v>
      </c>
      <c r="L7661" t="s">
        <v>49490</v>
      </c>
      <c r="M7661" t="s">
        <v>26429</v>
      </c>
    </row>
    <row r="7662" spans="1:13">
      <c r="A7662" t="s">
        <v>909</v>
      </c>
      <c r="B7662" t="s">
        <v>909</v>
      </c>
      <c r="C7662" t="s">
        <v>1877</v>
      </c>
      <c r="D7662" t="s">
        <v>163</v>
      </c>
      <c r="E7662" t="s">
        <v>770</v>
      </c>
      <c r="F7662" t="s">
        <v>4</v>
      </c>
      <c r="G7662" t="s">
        <v>49491</v>
      </c>
      <c r="H7662" t="s">
        <v>20705</v>
      </c>
      <c r="I7662" t="s">
        <v>25514</v>
      </c>
      <c r="J7662" t="s">
        <v>20684</v>
      </c>
      <c r="K7662" t="s">
        <v>32399</v>
      </c>
      <c r="L7662" t="s">
        <v>16722</v>
      </c>
      <c r="M7662" t="s">
        <v>12950</v>
      </c>
    </row>
    <row r="7663" spans="1:13">
      <c r="A7663" t="s">
        <v>909</v>
      </c>
      <c r="B7663" t="s">
        <v>909</v>
      </c>
      <c r="C7663" t="s">
        <v>1877</v>
      </c>
      <c r="D7663" t="s">
        <v>163</v>
      </c>
      <c r="E7663" t="s">
        <v>770</v>
      </c>
      <c r="F7663" t="s">
        <v>11</v>
      </c>
      <c r="G7663" t="s">
        <v>49492</v>
      </c>
      <c r="H7663" t="s">
        <v>20684</v>
      </c>
      <c r="I7663" t="s">
        <v>12413</v>
      </c>
      <c r="J7663" t="s">
        <v>21472</v>
      </c>
      <c r="K7663" t="s">
        <v>372</v>
      </c>
      <c r="L7663" t="s">
        <v>4481</v>
      </c>
      <c r="M7663" t="s">
        <v>8184</v>
      </c>
    </row>
    <row r="7664" spans="1:13">
      <c r="A7664" t="s">
        <v>909</v>
      </c>
      <c r="B7664" t="s">
        <v>909</v>
      </c>
      <c r="C7664" t="s">
        <v>1877</v>
      </c>
      <c r="D7664" t="s">
        <v>163</v>
      </c>
      <c r="E7664" t="s">
        <v>770</v>
      </c>
      <c r="F7664" t="s">
        <v>20</v>
      </c>
      <c r="G7664" t="s">
        <v>49493</v>
      </c>
      <c r="H7664" t="s">
        <v>20684</v>
      </c>
      <c r="I7664" t="s">
        <v>12413</v>
      </c>
      <c r="J7664" t="s">
        <v>21472</v>
      </c>
      <c r="K7664" t="s">
        <v>372</v>
      </c>
      <c r="L7664" t="s">
        <v>4674</v>
      </c>
      <c r="M7664" t="s">
        <v>8184</v>
      </c>
    </row>
    <row r="7665" spans="1:13">
      <c r="A7665" t="s">
        <v>909</v>
      </c>
      <c r="B7665" t="s">
        <v>909</v>
      </c>
      <c r="C7665" t="s">
        <v>1877</v>
      </c>
      <c r="D7665" t="s">
        <v>163</v>
      </c>
      <c r="E7665" t="s">
        <v>778</v>
      </c>
      <c r="F7665" t="s">
        <v>3</v>
      </c>
      <c r="G7665" t="s">
        <v>49494</v>
      </c>
      <c r="H7665" t="s">
        <v>20822</v>
      </c>
      <c r="I7665" t="s">
        <v>9275</v>
      </c>
      <c r="J7665" t="s">
        <v>20803</v>
      </c>
      <c r="K7665" t="s">
        <v>49411</v>
      </c>
      <c r="L7665" t="s">
        <v>5802</v>
      </c>
      <c r="M7665" t="s">
        <v>25672</v>
      </c>
    </row>
    <row r="7666" spans="1:13">
      <c r="A7666" t="s">
        <v>909</v>
      </c>
      <c r="B7666" t="s">
        <v>909</v>
      </c>
      <c r="C7666" t="s">
        <v>1877</v>
      </c>
      <c r="D7666" t="s">
        <v>163</v>
      </c>
      <c r="E7666" t="s">
        <v>778</v>
      </c>
      <c r="F7666" t="s">
        <v>10</v>
      </c>
      <c r="G7666" t="s">
        <v>49495</v>
      </c>
      <c r="H7666" t="s">
        <v>20745</v>
      </c>
      <c r="I7666" t="s">
        <v>13476</v>
      </c>
      <c r="J7666" t="s">
        <v>20725</v>
      </c>
      <c r="K7666" t="s">
        <v>49416</v>
      </c>
      <c r="L7666" t="s">
        <v>47156</v>
      </c>
      <c r="M7666" t="s">
        <v>31915</v>
      </c>
    </row>
    <row r="7667" spans="1:13">
      <c r="A7667" t="s">
        <v>909</v>
      </c>
      <c r="B7667" t="s">
        <v>909</v>
      </c>
      <c r="C7667" t="s">
        <v>1877</v>
      </c>
      <c r="D7667" t="s">
        <v>163</v>
      </c>
      <c r="E7667" t="s">
        <v>778</v>
      </c>
      <c r="F7667" t="s">
        <v>2</v>
      </c>
      <c r="G7667" t="s">
        <v>49496</v>
      </c>
      <c r="H7667" t="s">
        <v>20764</v>
      </c>
      <c r="I7667" t="s">
        <v>12407</v>
      </c>
      <c r="J7667" t="s">
        <v>20725</v>
      </c>
      <c r="K7667" t="s">
        <v>49416</v>
      </c>
      <c r="L7667" t="s">
        <v>1953</v>
      </c>
      <c r="M7667" t="s">
        <v>17705</v>
      </c>
    </row>
    <row r="7668" spans="1:13">
      <c r="A7668" t="s">
        <v>909</v>
      </c>
      <c r="B7668" t="s">
        <v>909</v>
      </c>
      <c r="C7668" t="s">
        <v>1877</v>
      </c>
      <c r="D7668" t="s">
        <v>163</v>
      </c>
      <c r="E7668" t="s">
        <v>778</v>
      </c>
      <c r="F7668" t="s">
        <v>4</v>
      </c>
      <c r="G7668" t="s">
        <v>49497</v>
      </c>
      <c r="H7668" t="s">
        <v>20725</v>
      </c>
      <c r="I7668" t="s">
        <v>12397</v>
      </c>
      <c r="J7668" t="s">
        <v>20705</v>
      </c>
      <c r="K7668" t="s">
        <v>32405</v>
      </c>
      <c r="L7668" t="s">
        <v>5013</v>
      </c>
      <c r="M7668" t="s">
        <v>11174</v>
      </c>
    </row>
    <row r="7669" spans="1:13">
      <c r="A7669" t="s">
        <v>909</v>
      </c>
      <c r="B7669" t="s">
        <v>909</v>
      </c>
      <c r="C7669" t="s">
        <v>1877</v>
      </c>
      <c r="D7669" t="s">
        <v>163</v>
      </c>
      <c r="E7669" t="s">
        <v>778</v>
      </c>
      <c r="F7669" t="s">
        <v>11</v>
      </c>
      <c r="G7669" t="s">
        <v>49498</v>
      </c>
      <c r="H7669" t="s">
        <v>20684</v>
      </c>
      <c r="I7669" t="s">
        <v>12413</v>
      </c>
      <c r="J7669" t="s">
        <v>20663</v>
      </c>
      <c r="K7669" t="s">
        <v>7930</v>
      </c>
      <c r="L7669" t="s">
        <v>4481</v>
      </c>
      <c r="M7669" t="s">
        <v>15162</v>
      </c>
    </row>
    <row r="7670" spans="1:13">
      <c r="A7670" t="s">
        <v>909</v>
      </c>
      <c r="B7670" t="s">
        <v>909</v>
      </c>
      <c r="C7670" t="s">
        <v>1877</v>
      </c>
      <c r="D7670" t="s">
        <v>163</v>
      </c>
      <c r="E7670" t="s">
        <v>778</v>
      </c>
      <c r="F7670" t="s">
        <v>20</v>
      </c>
      <c r="G7670" t="s">
        <v>49499</v>
      </c>
      <c r="H7670" t="s">
        <v>20705</v>
      </c>
      <c r="I7670" t="s">
        <v>25514</v>
      </c>
      <c r="J7670" t="s">
        <v>20705</v>
      </c>
      <c r="K7670" t="s">
        <v>32405</v>
      </c>
      <c r="L7670" t="s">
        <v>4088</v>
      </c>
      <c r="M7670" t="s">
        <v>15216</v>
      </c>
    </row>
    <row r="7671" spans="1:13">
      <c r="A7671" t="s">
        <v>909</v>
      </c>
      <c r="B7671" t="s">
        <v>909</v>
      </c>
      <c r="C7671" t="s">
        <v>1877</v>
      </c>
      <c r="D7671" t="s">
        <v>164</v>
      </c>
      <c r="E7671" t="s">
        <v>785</v>
      </c>
      <c r="F7671" t="s">
        <v>3</v>
      </c>
      <c r="G7671" t="s">
        <v>49500</v>
      </c>
      <c r="H7671" t="s">
        <v>20663</v>
      </c>
      <c r="I7671" t="s">
        <v>6895</v>
      </c>
      <c r="J7671" t="s">
        <v>20663</v>
      </c>
      <c r="K7671" t="s">
        <v>12481</v>
      </c>
      <c r="L7671" t="s">
        <v>3332</v>
      </c>
      <c r="M7671" t="s">
        <v>8700</v>
      </c>
    </row>
    <row r="7672" spans="1:13">
      <c r="A7672" t="s">
        <v>909</v>
      </c>
      <c r="B7672" t="s">
        <v>909</v>
      </c>
      <c r="C7672" t="s">
        <v>1877</v>
      </c>
      <c r="D7672" t="s">
        <v>164</v>
      </c>
      <c r="E7672" t="s">
        <v>785</v>
      </c>
      <c r="F7672" t="s">
        <v>10</v>
      </c>
      <c r="G7672" t="s">
        <v>49501</v>
      </c>
      <c r="H7672" t="s">
        <v>20705</v>
      </c>
      <c r="I7672" t="s">
        <v>12848</v>
      </c>
      <c r="J7672" t="s">
        <v>20663</v>
      </c>
      <c r="K7672" t="s">
        <v>12481</v>
      </c>
      <c r="L7672" t="s">
        <v>7730</v>
      </c>
      <c r="M7672" t="s">
        <v>11472</v>
      </c>
    </row>
    <row r="7673" spans="1:13">
      <c r="A7673" t="s">
        <v>909</v>
      </c>
      <c r="B7673" t="s">
        <v>909</v>
      </c>
      <c r="C7673" t="s">
        <v>1877</v>
      </c>
      <c r="D7673" t="s">
        <v>164</v>
      </c>
      <c r="E7673" t="s">
        <v>785</v>
      </c>
      <c r="F7673" t="s">
        <v>2</v>
      </c>
      <c r="G7673" t="s">
        <v>49502</v>
      </c>
      <c r="H7673" t="s">
        <v>20784</v>
      </c>
      <c r="I7673" t="s">
        <v>46465</v>
      </c>
      <c r="J7673" t="s">
        <v>20745</v>
      </c>
      <c r="K7673" t="s">
        <v>26503</v>
      </c>
      <c r="L7673" t="s">
        <v>3803</v>
      </c>
      <c r="M7673" t="s">
        <v>19240</v>
      </c>
    </row>
    <row r="7674" spans="1:13">
      <c r="A7674" t="s">
        <v>909</v>
      </c>
      <c r="B7674" t="s">
        <v>909</v>
      </c>
      <c r="C7674" t="s">
        <v>1877</v>
      </c>
      <c r="D7674" t="s">
        <v>164</v>
      </c>
      <c r="E7674" t="s">
        <v>785</v>
      </c>
      <c r="F7674" t="s">
        <v>4</v>
      </c>
      <c r="G7674" t="s">
        <v>49503</v>
      </c>
      <c r="H7674" t="s">
        <v>20725</v>
      </c>
      <c r="I7674" t="s">
        <v>7170</v>
      </c>
      <c r="J7674" t="s">
        <v>20684</v>
      </c>
      <c r="K7674" t="s">
        <v>1164</v>
      </c>
      <c r="L7674" t="s">
        <v>263</v>
      </c>
      <c r="M7674" t="s">
        <v>19167</v>
      </c>
    </row>
    <row r="7675" spans="1:13">
      <c r="A7675" t="s">
        <v>909</v>
      </c>
      <c r="B7675" t="s">
        <v>909</v>
      </c>
      <c r="C7675" t="s">
        <v>1877</v>
      </c>
      <c r="D7675" t="s">
        <v>164</v>
      </c>
      <c r="E7675" t="s">
        <v>785</v>
      </c>
      <c r="F7675" t="s">
        <v>11</v>
      </c>
      <c r="G7675" t="s">
        <v>49504</v>
      </c>
      <c r="H7675" t="s">
        <v>20663</v>
      </c>
      <c r="I7675" t="s">
        <v>6895</v>
      </c>
      <c r="J7675" t="s">
        <v>21472</v>
      </c>
      <c r="K7675" t="s">
        <v>372</v>
      </c>
      <c r="L7675" t="s">
        <v>431</v>
      </c>
      <c r="M7675" t="s">
        <v>8700</v>
      </c>
    </row>
    <row r="7676" spans="1:13">
      <c r="A7676" t="s">
        <v>909</v>
      </c>
      <c r="B7676" t="s">
        <v>909</v>
      </c>
      <c r="C7676" t="s">
        <v>1877</v>
      </c>
      <c r="D7676" t="s">
        <v>164</v>
      </c>
      <c r="E7676" t="s">
        <v>785</v>
      </c>
      <c r="F7676" t="s">
        <v>20</v>
      </c>
      <c r="G7676" t="s">
        <v>49505</v>
      </c>
      <c r="H7676" t="s">
        <v>20663</v>
      </c>
      <c r="I7676" t="s">
        <v>6895</v>
      </c>
      <c r="J7676" t="s">
        <v>21472</v>
      </c>
      <c r="K7676" t="s">
        <v>372</v>
      </c>
      <c r="L7676" t="s">
        <v>2172</v>
      </c>
      <c r="M7676" t="s">
        <v>8700</v>
      </c>
    </row>
    <row r="7677" spans="1:13">
      <c r="A7677" t="s">
        <v>909</v>
      </c>
      <c r="B7677" t="s">
        <v>909</v>
      </c>
      <c r="C7677" t="s">
        <v>1877</v>
      </c>
      <c r="D7677" t="s">
        <v>164</v>
      </c>
      <c r="E7677" t="s">
        <v>793</v>
      </c>
      <c r="F7677" t="s">
        <v>3</v>
      </c>
      <c r="G7677" t="s">
        <v>49506</v>
      </c>
      <c r="H7677" t="s">
        <v>20684</v>
      </c>
      <c r="I7677" t="s">
        <v>11930</v>
      </c>
      <c r="J7677" t="s">
        <v>20663</v>
      </c>
      <c r="K7677" t="s">
        <v>12481</v>
      </c>
      <c r="L7677" t="s">
        <v>471</v>
      </c>
      <c r="M7677" t="s">
        <v>774</v>
      </c>
    </row>
    <row r="7678" spans="1:13">
      <c r="A7678" t="s">
        <v>909</v>
      </c>
      <c r="B7678" t="s">
        <v>909</v>
      </c>
      <c r="C7678" t="s">
        <v>1877</v>
      </c>
      <c r="D7678" t="s">
        <v>164</v>
      </c>
      <c r="E7678" t="s">
        <v>793</v>
      </c>
      <c r="F7678" t="s">
        <v>10</v>
      </c>
      <c r="G7678" t="s">
        <v>49507</v>
      </c>
      <c r="H7678" t="s">
        <v>20764</v>
      </c>
      <c r="I7678" t="s">
        <v>16519</v>
      </c>
      <c r="J7678" t="s">
        <v>20745</v>
      </c>
      <c r="K7678" t="s">
        <v>26503</v>
      </c>
      <c r="L7678" t="s">
        <v>2792</v>
      </c>
      <c r="M7678" t="s">
        <v>29191</v>
      </c>
    </row>
    <row r="7679" spans="1:13">
      <c r="A7679" t="s">
        <v>909</v>
      </c>
      <c r="B7679" t="s">
        <v>909</v>
      </c>
      <c r="C7679" t="s">
        <v>1877</v>
      </c>
      <c r="D7679" t="s">
        <v>164</v>
      </c>
      <c r="E7679" t="s">
        <v>793</v>
      </c>
      <c r="F7679" t="s">
        <v>2</v>
      </c>
      <c r="G7679" t="s">
        <v>49508</v>
      </c>
      <c r="H7679" t="s">
        <v>20684</v>
      </c>
      <c r="I7679" t="s">
        <v>11930</v>
      </c>
      <c r="J7679" t="s">
        <v>20663</v>
      </c>
      <c r="K7679" t="s">
        <v>12481</v>
      </c>
      <c r="L7679" t="s">
        <v>7332</v>
      </c>
      <c r="M7679" t="s">
        <v>774</v>
      </c>
    </row>
    <row r="7680" spans="1:13">
      <c r="A7680" t="s">
        <v>909</v>
      </c>
      <c r="B7680" t="s">
        <v>909</v>
      </c>
      <c r="C7680" t="s">
        <v>1877</v>
      </c>
      <c r="D7680" t="s">
        <v>164</v>
      </c>
      <c r="E7680" t="s">
        <v>793</v>
      </c>
      <c r="F7680" t="s">
        <v>4</v>
      </c>
      <c r="G7680" t="s">
        <v>49509</v>
      </c>
      <c r="H7680" t="s">
        <v>20784</v>
      </c>
      <c r="I7680" t="s">
        <v>46465</v>
      </c>
      <c r="J7680" t="s">
        <v>20745</v>
      </c>
      <c r="K7680" t="s">
        <v>26503</v>
      </c>
      <c r="L7680" t="s">
        <v>3803</v>
      </c>
      <c r="M7680" t="s">
        <v>25410</v>
      </c>
    </row>
    <row r="7681" spans="1:13">
      <c r="A7681" t="s">
        <v>909</v>
      </c>
      <c r="B7681" t="s">
        <v>909</v>
      </c>
      <c r="C7681" t="s">
        <v>1877</v>
      </c>
      <c r="D7681" t="s">
        <v>164</v>
      </c>
      <c r="E7681" t="s">
        <v>793</v>
      </c>
      <c r="F7681" t="s">
        <v>11</v>
      </c>
      <c r="G7681" t="s">
        <v>49510</v>
      </c>
      <c r="H7681" t="s">
        <v>20663</v>
      </c>
      <c r="I7681" t="s">
        <v>6895</v>
      </c>
      <c r="J7681" t="s">
        <v>21472</v>
      </c>
      <c r="K7681" t="s">
        <v>372</v>
      </c>
      <c r="L7681" t="s">
        <v>431</v>
      </c>
      <c r="M7681" t="s">
        <v>9981</v>
      </c>
    </row>
    <row r="7682" spans="1:13">
      <c r="A7682" t="s">
        <v>909</v>
      </c>
      <c r="B7682" t="s">
        <v>909</v>
      </c>
      <c r="C7682" t="s">
        <v>1877</v>
      </c>
      <c r="D7682" t="s">
        <v>164</v>
      </c>
      <c r="E7682" t="s">
        <v>793</v>
      </c>
      <c r="F7682" t="s">
        <v>20</v>
      </c>
      <c r="G7682" t="s">
        <v>49511</v>
      </c>
      <c r="H7682" t="s">
        <v>20663</v>
      </c>
      <c r="I7682" t="s">
        <v>6895</v>
      </c>
      <c r="J7682" t="s">
        <v>20663</v>
      </c>
      <c r="K7682" t="s">
        <v>12481</v>
      </c>
      <c r="L7682" t="s">
        <v>2172</v>
      </c>
      <c r="M7682" t="s">
        <v>9981</v>
      </c>
    </row>
    <row r="7683" spans="1:13">
      <c r="A7683" t="s">
        <v>909</v>
      </c>
      <c r="B7683" t="s">
        <v>909</v>
      </c>
      <c r="C7683" t="s">
        <v>1877</v>
      </c>
      <c r="D7683" t="s">
        <v>164</v>
      </c>
      <c r="E7683" t="s">
        <v>801</v>
      </c>
      <c r="F7683" t="s">
        <v>3</v>
      </c>
      <c r="G7683" t="s">
        <v>49512</v>
      </c>
      <c r="H7683" t="s">
        <v>20745</v>
      </c>
      <c r="I7683" t="s">
        <v>15832</v>
      </c>
      <c r="J7683" t="s">
        <v>20725</v>
      </c>
      <c r="K7683" t="s">
        <v>14877</v>
      </c>
      <c r="L7683" t="s">
        <v>375</v>
      </c>
      <c r="M7683" t="s">
        <v>25054</v>
      </c>
    </row>
    <row r="7684" spans="1:13">
      <c r="A7684" t="s">
        <v>909</v>
      </c>
      <c r="B7684" t="s">
        <v>909</v>
      </c>
      <c r="C7684" t="s">
        <v>1877</v>
      </c>
      <c r="D7684" t="s">
        <v>164</v>
      </c>
      <c r="E7684" t="s">
        <v>801</v>
      </c>
      <c r="F7684" t="s">
        <v>10</v>
      </c>
      <c r="G7684" t="s">
        <v>49513</v>
      </c>
      <c r="H7684" t="s">
        <v>20705</v>
      </c>
      <c r="I7684" t="s">
        <v>12848</v>
      </c>
      <c r="J7684" t="s">
        <v>20705</v>
      </c>
      <c r="K7684" t="s">
        <v>10800</v>
      </c>
      <c r="L7684" t="s">
        <v>7730</v>
      </c>
      <c r="M7684" t="s">
        <v>9940</v>
      </c>
    </row>
    <row r="7685" spans="1:13">
      <c r="A7685" t="s">
        <v>909</v>
      </c>
      <c r="B7685" t="s">
        <v>909</v>
      </c>
      <c r="C7685" t="s">
        <v>1877</v>
      </c>
      <c r="D7685" t="s">
        <v>164</v>
      </c>
      <c r="E7685" t="s">
        <v>801</v>
      </c>
      <c r="F7685" t="s">
        <v>2</v>
      </c>
      <c r="G7685" t="s">
        <v>49514</v>
      </c>
      <c r="H7685" t="s">
        <v>20684</v>
      </c>
      <c r="I7685" t="s">
        <v>11930</v>
      </c>
      <c r="J7685" t="s">
        <v>20684</v>
      </c>
      <c r="K7685" t="s">
        <v>1164</v>
      </c>
      <c r="L7685" t="s">
        <v>7332</v>
      </c>
      <c r="M7685" t="s">
        <v>429</v>
      </c>
    </row>
    <row r="7686" spans="1:13">
      <c r="A7686" t="s">
        <v>909</v>
      </c>
      <c r="B7686" t="s">
        <v>909</v>
      </c>
      <c r="C7686" t="s">
        <v>1877</v>
      </c>
      <c r="D7686" t="s">
        <v>164</v>
      </c>
      <c r="E7686" t="s">
        <v>801</v>
      </c>
      <c r="F7686" t="s">
        <v>4</v>
      </c>
      <c r="G7686" t="s">
        <v>49515</v>
      </c>
      <c r="H7686" t="s">
        <v>20705</v>
      </c>
      <c r="I7686" t="s">
        <v>12848</v>
      </c>
      <c r="J7686" t="s">
        <v>20684</v>
      </c>
      <c r="K7686" t="s">
        <v>1164</v>
      </c>
      <c r="L7686" t="s">
        <v>471</v>
      </c>
      <c r="M7686" t="s">
        <v>9940</v>
      </c>
    </row>
    <row r="7687" spans="1:13">
      <c r="A7687" t="s">
        <v>909</v>
      </c>
      <c r="B7687" t="s">
        <v>909</v>
      </c>
      <c r="C7687" t="s">
        <v>1877</v>
      </c>
      <c r="D7687" t="s">
        <v>164</v>
      </c>
      <c r="E7687" t="s">
        <v>801</v>
      </c>
      <c r="F7687" t="s">
        <v>11</v>
      </c>
      <c r="G7687" t="s">
        <v>49516</v>
      </c>
      <c r="H7687" t="s">
        <v>20684</v>
      </c>
      <c r="I7687" t="s">
        <v>11930</v>
      </c>
      <c r="J7687" t="s">
        <v>21472</v>
      </c>
      <c r="K7687" t="s">
        <v>372</v>
      </c>
      <c r="L7687" t="s">
        <v>375</v>
      </c>
      <c r="M7687" t="s">
        <v>429</v>
      </c>
    </row>
    <row r="7688" spans="1:13">
      <c r="A7688" t="s">
        <v>909</v>
      </c>
      <c r="B7688" t="s">
        <v>909</v>
      </c>
      <c r="C7688" t="s">
        <v>1877</v>
      </c>
      <c r="D7688" t="s">
        <v>164</v>
      </c>
      <c r="E7688" t="s">
        <v>801</v>
      </c>
      <c r="F7688" t="s">
        <v>20</v>
      </c>
      <c r="G7688" t="s">
        <v>49517</v>
      </c>
      <c r="H7688" t="s">
        <v>20663</v>
      </c>
      <c r="I7688" t="s">
        <v>6895</v>
      </c>
      <c r="J7688" t="s">
        <v>20663</v>
      </c>
      <c r="K7688" t="s">
        <v>12481</v>
      </c>
      <c r="L7688" t="s">
        <v>2172</v>
      </c>
      <c r="M7688" t="s">
        <v>8639</v>
      </c>
    </row>
    <row r="7689" spans="1:13">
      <c r="A7689" t="s">
        <v>909</v>
      </c>
      <c r="B7689" t="s">
        <v>909</v>
      </c>
      <c r="C7689" t="s">
        <v>1877</v>
      </c>
      <c r="D7689" t="s">
        <v>164</v>
      </c>
      <c r="E7689" t="s">
        <v>809</v>
      </c>
      <c r="F7689" t="s">
        <v>3</v>
      </c>
      <c r="G7689" t="s">
        <v>49518</v>
      </c>
      <c r="H7689" t="s">
        <v>20684</v>
      </c>
      <c r="I7689" t="s">
        <v>11930</v>
      </c>
      <c r="J7689" t="s">
        <v>20663</v>
      </c>
      <c r="K7689" t="s">
        <v>12481</v>
      </c>
      <c r="L7689" t="s">
        <v>471</v>
      </c>
      <c r="M7689" t="s">
        <v>18728</v>
      </c>
    </row>
    <row r="7690" spans="1:13">
      <c r="A7690" t="s">
        <v>909</v>
      </c>
      <c r="B7690" t="s">
        <v>909</v>
      </c>
      <c r="C7690" t="s">
        <v>1877</v>
      </c>
      <c r="D7690" t="s">
        <v>164</v>
      </c>
      <c r="E7690" t="s">
        <v>809</v>
      </c>
      <c r="F7690" t="s">
        <v>10</v>
      </c>
      <c r="G7690" t="s">
        <v>49519</v>
      </c>
      <c r="H7690" t="s">
        <v>20663</v>
      </c>
      <c r="I7690" t="s">
        <v>6895</v>
      </c>
      <c r="J7690" t="s">
        <v>21472</v>
      </c>
      <c r="K7690" t="s">
        <v>372</v>
      </c>
      <c r="L7690" t="s">
        <v>4165</v>
      </c>
      <c r="M7690" t="s">
        <v>429</v>
      </c>
    </row>
    <row r="7691" spans="1:13">
      <c r="A7691" t="s">
        <v>909</v>
      </c>
      <c r="B7691" t="s">
        <v>909</v>
      </c>
      <c r="C7691" t="s">
        <v>1877</v>
      </c>
      <c r="D7691" t="s">
        <v>164</v>
      </c>
      <c r="E7691" t="s">
        <v>809</v>
      </c>
      <c r="F7691" t="s">
        <v>2</v>
      </c>
      <c r="G7691" t="s">
        <v>49520</v>
      </c>
      <c r="H7691" t="s">
        <v>20725</v>
      </c>
      <c r="I7691" t="s">
        <v>7170</v>
      </c>
      <c r="J7691" t="s">
        <v>20663</v>
      </c>
      <c r="K7691" t="s">
        <v>12481</v>
      </c>
      <c r="L7691" t="s">
        <v>263</v>
      </c>
      <c r="M7691" t="s">
        <v>373</v>
      </c>
    </row>
    <row r="7692" spans="1:13">
      <c r="A7692" t="s">
        <v>909</v>
      </c>
      <c r="B7692" t="s">
        <v>909</v>
      </c>
      <c r="C7692" t="s">
        <v>1877</v>
      </c>
      <c r="D7692" t="s">
        <v>164</v>
      </c>
      <c r="E7692" t="s">
        <v>809</v>
      </c>
      <c r="F7692" t="s">
        <v>4</v>
      </c>
      <c r="G7692" t="s">
        <v>49521</v>
      </c>
      <c r="H7692" t="s">
        <v>20663</v>
      </c>
      <c r="I7692" t="s">
        <v>6895</v>
      </c>
      <c r="J7692" t="s">
        <v>21472</v>
      </c>
      <c r="K7692" t="s">
        <v>372</v>
      </c>
      <c r="L7692" t="s">
        <v>5232</v>
      </c>
      <c r="M7692" t="s">
        <v>429</v>
      </c>
    </row>
    <row r="7693" spans="1:13">
      <c r="A7693" t="s">
        <v>909</v>
      </c>
      <c r="B7693" t="s">
        <v>909</v>
      </c>
      <c r="C7693" t="s">
        <v>1484</v>
      </c>
      <c r="D7693" t="s">
        <v>150</v>
      </c>
      <c r="E7693" t="s">
        <v>179</v>
      </c>
      <c r="F7693" t="s">
        <v>3</v>
      </c>
      <c r="G7693" t="s">
        <v>49522</v>
      </c>
      <c r="H7693" t="s">
        <v>20915</v>
      </c>
      <c r="I7693" t="s">
        <v>11380</v>
      </c>
      <c r="J7693" t="s">
        <v>20705</v>
      </c>
      <c r="K7693" t="s">
        <v>13876</v>
      </c>
      <c r="L7693" t="s">
        <v>13881</v>
      </c>
      <c r="M7693" t="s">
        <v>44763</v>
      </c>
    </row>
    <row r="7694" spans="1:13">
      <c r="A7694" t="s">
        <v>909</v>
      </c>
      <c r="B7694" t="s">
        <v>909</v>
      </c>
      <c r="C7694" t="s">
        <v>1484</v>
      </c>
      <c r="D7694" t="s">
        <v>150</v>
      </c>
      <c r="E7694" t="s">
        <v>179</v>
      </c>
      <c r="F7694" t="s">
        <v>10</v>
      </c>
      <c r="G7694" t="s">
        <v>49523</v>
      </c>
      <c r="H7694" t="s">
        <v>21102</v>
      </c>
      <c r="I7694" t="s">
        <v>49524</v>
      </c>
      <c r="J7694" t="s">
        <v>20841</v>
      </c>
      <c r="K7694" t="s">
        <v>30952</v>
      </c>
      <c r="L7694" t="s">
        <v>5360</v>
      </c>
      <c r="M7694" t="s">
        <v>49525</v>
      </c>
    </row>
    <row r="7695" spans="1:13">
      <c r="A7695" t="s">
        <v>909</v>
      </c>
      <c r="B7695" t="s">
        <v>909</v>
      </c>
      <c r="C7695" t="s">
        <v>1484</v>
      </c>
      <c r="D7695" t="s">
        <v>150</v>
      </c>
      <c r="E7695" t="s">
        <v>179</v>
      </c>
      <c r="F7695" t="s">
        <v>2</v>
      </c>
      <c r="G7695" t="s">
        <v>49526</v>
      </c>
      <c r="H7695" t="s">
        <v>20974</v>
      </c>
      <c r="I7695" t="s">
        <v>14542</v>
      </c>
      <c r="J7695" t="s">
        <v>20725</v>
      </c>
      <c r="K7695" t="s">
        <v>13905</v>
      </c>
      <c r="L7695" t="s">
        <v>2556</v>
      </c>
      <c r="M7695" t="s">
        <v>38830</v>
      </c>
    </row>
    <row r="7696" spans="1:13">
      <c r="A7696" t="s">
        <v>909</v>
      </c>
      <c r="B7696" t="s">
        <v>909</v>
      </c>
      <c r="C7696" t="s">
        <v>1484</v>
      </c>
      <c r="D7696" t="s">
        <v>150</v>
      </c>
      <c r="E7696" t="s">
        <v>179</v>
      </c>
      <c r="F7696" t="s">
        <v>4</v>
      </c>
      <c r="G7696" t="s">
        <v>49527</v>
      </c>
      <c r="H7696" t="s">
        <v>20822</v>
      </c>
      <c r="I7696" t="s">
        <v>13269</v>
      </c>
      <c r="J7696" t="s">
        <v>20684</v>
      </c>
      <c r="K7696" t="s">
        <v>1088</v>
      </c>
      <c r="L7696" t="s">
        <v>2038</v>
      </c>
      <c r="M7696" t="s">
        <v>49007</v>
      </c>
    </row>
    <row r="7697" spans="1:13">
      <c r="A7697" t="s">
        <v>909</v>
      </c>
      <c r="B7697" t="s">
        <v>909</v>
      </c>
      <c r="C7697" t="s">
        <v>1484</v>
      </c>
      <c r="D7697" t="s">
        <v>150</v>
      </c>
      <c r="E7697" t="s">
        <v>179</v>
      </c>
      <c r="F7697" t="s">
        <v>11</v>
      </c>
      <c r="G7697" t="s">
        <v>49528</v>
      </c>
      <c r="H7697" t="s">
        <v>20822</v>
      </c>
      <c r="I7697" t="s">
        <v>13269</v>
      </c>
      <c r="J7697" t="s">
        <v>21472</v>
      </c>
      <c r="K7697" t="s">
        <v>372</v>
      </c>
      <c r="L7697" t="s">
        <v>375</v>
      </c>
      <c r="M7697" t="s">
        <v>49007</v>
      </c>
    </row>
    <row r="7698" spans="1:13">
      <c r="A7698" t="s">
        <v>909</v>
      </c>
      <c r="B7698" t="s">
        <v>909</v>
      </c>
      <c r="C7698" t="s">
        <v>1484</v>
      </c>
      <c r="D7698" t="s">
        <v>150</v>
      </c>
      <c r="E7698" t="s">
        <v>179</v>
      </c>
      <c r="F7698" t="s">
        <v>20</v>
      </c>
      <c r="G7698" t="s">
        <v>49529</v>
      </c>
      <c r="H7698" t="s">
        <v>20745</v>
      </c>
      <c r="I7698" t="s">
        <v>49530</v>
      </c>
      <c r="J7698" t="s">
        <v>21472</v>
      </c>
      <c r="K7698" t="s">
        <v>372</v>
      </c>
      <c r="L7698" t="s">
        <v>2172</v>
      </c>
      <c r="M7698" t="s">
        <v>1000</v>
      </c>
    </row>
    <row r="7699" spans="1:13">
      <c r="A7699" t="s">
        <v>909</v>
      </c>
      <c r="B7699" t="s">
        <v>909</v>
      </c>
      <c r="C7699" t="s">
        <v>1484</v>
      </c>
      <c r="D7699" t="s">
        <v>150</v>
      </c>
      <c r="E7699" t="s">
        <v>188</v>
      </c>
      <c r="F7699" t="s">
        <v>3</v>
      </c>
      <c r="G7699" t="s">
        <v>49531</v>
      </c>
      <c r="H7699" t="s">
        <v>21061</v>
      </c>
      <c r="I7699" t="s">
        <v>15832</v>
      </c>
      <c r="J7699" t="s">
        <v>20915</v>
      </c>
      <c r="K7699" t="s">
        <v>28078</v>
      </c>
      <c r="L7699" t="s">
        <v>49532</v>
      </c>
      <c r="M7699" t="s">
        <v>32472</v>
      </c>
    </row>
    <row r="7700" spans="1:13">
      <c r="A7700" t="s">
        <v>909</v>
      </c>
      <c r="B7700" t="s">
        <v>909</v>
      </c>
      <c r="C7700" t="s">
        <v>1484</v>
      </c>
      <c r="D7700" t="s">
        <v>150</v>
      </c>
      <c r="E7700" t="s">
        <v>188</v>
      </c>
      <c r="F7700" t="s">
        <v>10</v>
      </c>
      <c r="G7700" t="s">
        <v>49533</v>
      </c>
      <c r="H7700" t="s">
        <v>21085</v>
      </c>
      <c r="I7700" t="s">
        <v>49534</v>
      </c>
      <c r="J7700" t="s">
        <v>20784</v>
      </c>
      <c r="K7700" t="s">
        <v>13914</v>
      </c>
      <c r="L7700" t="s">
        <v>49535</v>
      </c>
      <c r="M7700" t="s">
        <v>43170</v>
      </c>
    </row>
    <row r="7701" spans="1:13">
      <c r="A7701" t="s">
        <v>909</v>
      </c>
      <c r="B7701" t="s">
        <v>909</v>
      </c>
      <c r="C7701" t="s">
        <v>1484</v>
      </c>
      <c r="D7701" t="s">
        <v>150</v>
      </c>
      <c r="E7701" t="s">
        <v>188</v>
      </c>
      <c r="F7701" t="s">
        <v>2</v>
      </c>
      <c r="G7701" t="s">
        <v>49536</v>
      </c>
      <c r="H7701" t="s">
        <v>20939</v>
      </c>
      <c r="I7701" t="s">
        <v>49537</v>
      </c>
      <c r="J7701" t="s">
        <v>20725</v>
      </c>
      <c r="K7701" t="s">
        <v>13905</v>
      </c>
      <c r="L7701" t="s">
        <v>5374</v>
      </c>
      <c r="M7701" t="s">
        <v>43200</v>
      </c>
    </row>
    <row r="7702" spans="1:13">
      <c r="A7702" t="s">
        <v>909</v>
      </c>
      <c r="B7702" t="s">
        <v>909</v>
      </c>
      <c r="C7702" t="s">
        <v>1484</v>
      </c>
      <c r="D7702" t="s">
        <v>150</v>
      </c>
      <c r="E7702" t="s">
        <v>188</v>
      </c>
      <c r="F7702" t="s">
        <v>4</v>
      </c>
      <c r="G7702" t="s">
        <v>49538</v>
      </c>
      <c r="H7702" t="s">
        <v>20684</v>
      </c>
      <c r="I7702" t="s">
        <v>41568</v>
      </c>
      <c r="J7702" t="s">
        <v>21472</v>
      </c>
      <c r="K7702" t="s">
        <v>372</v>
      </c>
      <c r="L7702" t="s">
        <v>7332</v>
      </c>
      <c r="M7702" t="s">
        <v>13721</v>
      </c>
    </row>
    <row r="7703" spans="1:13">
      <c r="A7703" t="s">
        <v>909</v>
      </c>
      <c r="B7703" t="s">
        <v>909</v>
      </c>
      <c r="C7703" t="s">
        <v>1484</v>
      </c>
      <c r="D7703" t="s">
        <v>150</v>
      </c>
      <c r="E7703" t="s">
        <v>188</v>
      </c>
      <c r="F7703" t="s">
        <v>11</v>
      </c>
      <c r="G7703" t="s">
        <v>49539</v>
      </c>
      <c r="H7703" t="s">
        <v>20764</v>
      </c>
      <c r="I7703" t="s">
        <v>10145</v>
      </c>
      <c r="J7703" t="s">
        <v>21472</v>
      </c>
      <c r="K7703" t="s">
        <v>372</v>
      </c>
      <c r="L7703" t="s">
        <v>2172</v>
      </c>
      <c r="M7703" t="s">
        <v>27458</v>
      </c>
    </row>
    <row r="7704" spans="1:13">
      <c r="A7704" t="s">
        <v>909</v>
      </c>
      <c r="B7704" t="s">
        <v>909</v>
      </c>
      <c r="C7704" t="s">
        <v>1484</v>
      </c>
      <c r="D7704" t="s">
        <v>150</v>
      </c>
      <c r="E7704" t="s">
        <v>188</v>
      </c>
      <c r="F7704" t="s">
        <v>20</v>
      </c>
      <c r="G7704" t="s">
        <v>49540</v>
      </c>
      <c r="H7704" t="s">
        <v>20725</v>
      </c>
      <c r="I7704" t="s">
        <v>11352</v>
      </c>
      <c r="J7704" t="s">
        <v>21472</v>
      </c>
      <c r="K7704" t="s">
        <v>372</v>
      </c>
      <c r="L7704" t="s">
        <v>263</v>
      </c>
      <c r="M7704" t="s">
        <v>7314</v>
      </c>
    </row>
    <row r="7705" spans="1:13">
      <c r="A7705" t="s">
        <v>909</v>
      </c>
      <c r="B7705" t="s">
        <v>909</v>
      </c>
      <c r="C7705" t="s">
        <v>1484</v>
      </c>
      <c r="D7705" t="s">
        <v>150</v>
      </c>
      <c r="E7705" t="s">
        <v>197</v>
      </c>
      <c r="F7705" t="s">
        <v>3</v>
      </c>
      <c r="G7705" t="s">
        <v>49541</v>
      </c>
      <c r="H7705" t="s">
        <v>21061</v>
      </c>
      <c r="I7705" t="s">
        <v>15832</v>
      </c>
      <c r="J7705" t="s">
        <v>20860</v>
      </c>
      <c r="K7705" t="s">
        <v>36329</v>
      </c>
      <c r="L7705" t="s">
        <v>49532</v>
      </c>
      <c r="M7705" t="s">
        <v>34898</v>
      </c>
    </row>
    <row r="7706" spans="1:13">
      <c r="A7706" t="s">
        <v>909</v>
      </c>
      <c r="B7706" t="s">
        <v>909</v>
      </c>
      <c r="C7706" t="s">
        <v>1484</v>
      </c>
      <c r="D7706" t="s">
        <v>150</v>
      </c>
      <c r="E7706" t="s">
        <v>197</v>
      </c>
      <c r="F7706" t="s">
        <v>10</v>
      </c>
      <c r="G7706" t="s">
        <v>49542</v>
      </c>
      <c r="H7706" t="s">
        <v>20974</v>
      </c>
      <c r="I7706" t="s">
        <v>14542</v>
      </c>
      <c r="J7706" t="s">
        <v>20764</v>
      </c>
      <c r="K7706" t="s">
        <v>28163</v>
      </c>
      <c r="L7706" t="s">
        <v>829</v>
      </c>
      <c r="M7706" t="s">
        <v>26967</v>
      </c>
    </row>
    <row r="7707" spans="1:13">
      <c r="A7707" t="s">
        <v>909</v>
      </c>
      <c r="B7707" t="s">
        <v>909</v>
      </c>
      <c r="C7707" t="s">
        <v>1484</v>
      </c>
      <c r="D7707" t="s">
        <v>150</v>
      </c>
      <c r="E7707" t="s">
        <v>197</v>
      </c>
      <c r="F7707" t="s">
        <v>2</v>
      </c>
      <c r="G7707" t="s">
        <v>49543</v>
      </c>
      <c r="H7707" t="s">
        <v>20938</v>
      </c>
      <c r="I7707" t="s">
        <v>49544</v>
      </c>
      <c r="J7707" t="s">
        <v>20684</v>
      </c>
      <c r="K7707" t="s">
        <v>1088</v>
      </c>
      <c r="L7707" t="s">
        <v>48959</v>
      </c>
      <c r="M7707" t="s">
        <v>34812</v>
      </c>
    </row>
    <row r="7708" spans="1:13">
      <c r="A7708" t="s">
        <v>909</v>
      </c>
      <c r="B7708" t="s">
        <v>909</v>
      </c>
      <c r="C7708" t="s">
        <v>1484</v>
      </c>
      <c r="D7708" t="s">
        <v>150</v>
      </c>
      <c r="E7708" t="s">
        <v>197</v>
      </c>
      <c r="F7708" t="s">
        <v>4</v>
      </c>
      <c r="G7708" t="s">
        <v>49545</v>
      </c>
      <c r="H7708" t="s">
        <v>20705</v>
      </c>
      <c r="I7708" t="s">
        <v>10154</v>
      </c>
      <c r="J7708" t="s">
        <v>20663</v>
      </c>
      <c r="K7708" t="s">
        <v>13898</v>
      </c>
      <c r="L7708" t="s">
        <v>471</v>
      </c>
      <c r="M7708" t="s">
        <v>14404</v>
      </c>
    </row>
    <row r="7709" spans="1:13">
      <c r="A7709" t="s">
        <v>909</v>
      </c>
      <c r="B7709" t="s">
        <v>909</v>
      </c>
      <c r="C7709" t="s">
        <v>1484</v>
      </c>
      <c r="D7709" t="s">
        <v>150</v>
      </c>
      <c r="E7709" t="s">
        <v>197</v>
      </c>
      <c r="F7709" t="s">
        <v>11</v>
      </c>
      <c r="G7709" t="s">
        <v>49546</v>
      </c>
      <c r="H7709" t="s">
        <v>20684</v>
      </c>
      <c r="I7709" t="s">
        <v>41568</v>
      </c>
      <c r="J7709" t="s">
        <v>21472</v>
      </c>
      <c r="K7709" t="s">
        <v>372</v>
      </c>
      <c r="L7709" t="s">
        <v>4674</v>
      </c>
      <c r="M7709" t="s">
        <v>11219</v>
      </c>
    </row>
    <row r="7710" spans="1:13">
      <c r="A7710" t="s">
        <v>909</v>
      </c>
      <c r="B7710" t="s">
        <v>909</v>
      </c>
      <c r="C7710" t="s">
        <v>1484</v>
      </c>
      <c r="D7710" t="s">
        <v>150</v>
      </c>
      <c r="E7710" t="s">
        <v>197</v>
      </c>
      <c r="F7710" t="s">
        <v>20</v>
      </c>
      <c r="G7710" t="s">
        <v>49547</v>
      </c>
      <c r="H7710" t="s">
        <v>20725</v>
      </c>
      <c r="I7710" t="s">
        <v>11352</v>
      </c>
      <c r="J7710" t="s">
        <v>21472</v>
      </c>
      <c r="K7710" t="s">
        <v>372</v>
      </c>
      <c r="L7710" t="s">
        <v>263</v>
      </c>
      <c r="M7710" t="s">
        <v>6852</v>
      </c>
    </row>
    <row r="7711" spans="1:13">
      <c r="A7711" t="s">
        <v>909</v>
      </c>
      <c r="B7711" t="s">
        <v>909</v>
      </c>
      <c r="C7711" t="s">
        <v>1484</v>
      </c>
      <c r="D7711" t="s">
        <v>150</v>
      </c>
      <c r="E7711" t="s">
        <v>206</v>
      </c>
      <c r="F7711" t="s">
        <v>3</v>
      </c>
      <c r="G7711" t="s">
        <v>49548</v>
      </c>
      <c r="H7711" t="s">
        <v>20938</v>
      </c>
      <c r="I7711" t="s">
        <v>49544</v>
      </c>
      <c r="J7711" t="s">
        <v>20860</v>
      </c>
      <c r="K7711" t="s">
        <v>36329</v>
      </c>
      <c r="L7711" t="s">
        <v>49549</v>
      </c>
      <c r="M7711" t="s">
        <v>26178</v>
      </c>
    </row>
    <row r="7712" spans="1:13">
      <c r="A7712" t="s">
        <v>909</v>
      </c>
      <c r="B7712" t="s">
        <v>909</v>
      </c>
      <c r="C7712" t="s">
        <v>1484</v>
      </c>
      <c r="D7712" t="s">
        <v>150</v>
      </c>
      <c r="E7712" t="s">
        <v>206</v>
      </c>
      <c r="F7712" t="s">
        <v>10</v>
      </c>
      <c r="G7712" t="s">
        <v>49550</v>
      </c>
      <c r="H7712" t="s">
        <v>20822</v>
      </c>
      <c r="I7712" t="s">
        <v>13269</v>
      </c>
      <c r="J7712" t="s">
        <v>20725</v>
      </c>
      <c r="K7712" t="s">
        <v>13905</v>
      </c>
      <c r="L7712" t="s">
        <v>49551</v>
      </c>
      <c r="M7712" t="s">
        <v>27236</v>
      </c>
    </row>
    <row r="7713" spans="1:13">
      <c r="A7713" t="s">
        <v>909</v>
      </c>
      <c r="B7713" t="s">
        <v>909</v>
      </c>
      <c r="C7713" t="s">
        <v>1484</v>
      </c>
      <c r="D7713" t="s">
        <v>150</v>
      </c>
      <c r="E7713" t="s">
        <v>206</v>
      </c>
      <c r="F7713" t="s">
        <v>2</v>
      </c>
      <c r="G7713" t="s">
        <v>49552</v>
      </c>
      <c r="H7713" t="s">
        <v>20684</v>
      </c>
      <c r="I7713" t="s">
        <v>41568</v>
      </c>
      <c r="J7713" t="s">
        <v>21472</v>
      </c>
      <c r="K7713" t="s">
        <v>372</v>
      </c>
      <c r="L7713" t="s">
        <v>49553</v>
      </c>
      <c r="M7713" t="s">
        <v>8700</v>
      </c>
    </row>
    <row r="7714" spans="1:13">
      <c r="A7714" t="s">
        <v>909</v>
      </c>
      <c r="B7714" t="s">
        <v>909</v>
      </c>
      <c r="C7714" t="s">
        <v>1484</v>
      </c>
      <c r="D7714" t="s">
        <v>150</v>
      </c>
      <c r="E7714" t="s">
        <v>206</v>
      </c>
      <c r="F7714" t="s">
        <v>4</v>
      </c>
      <c r="G7714" t="s">
        <v>49554</v>
      </c>
      <c r="H7714" t="s">
        <v>20663</v>
      </c>
      <c r="I7714" t="s">
        <v>49555</v>
      </c>
      <c r="J7714" t="s">
        <v>21472</v>
      </c>
      <c r="K7714" t="s">
        <v>372</v>
      </c>
      <c r="L7714" t="s">
        <v>5232</v>
      </c>
      <c r="M7714" t="s">
        <v>9003</v>
      </c>
    </row>
    <row r="7715" spans="1:13">
      <c r="A7715" t="s">
        <v>909</v>
      </c>
      <c r="B7715" t="s">
        <v>909</v>
      </c>
      <c r="C7715" t="s">
        <v>1484</v>
      </c>
      <c r="D7715" t="s">
        <v>150</v>
      </c>
      <c r="E7715" t="s">
        <v>206</v>
      </c>
      <c r="F7715" t="s">
        <v>11</v>
      </c>
      <c r="G7715" t="s">
        <v>49556</v>
      </c>
      <c r="H7715" t="s">
        <v>20663</v>
      </c>
      <c r="I7715" t="s">
        <v>49555</v>
      </c>
      <c r="J7715" t="s">
        <v>21472</v>
      </c>
      <c r="K7715" t="s">
        <v>372</v>
      </c>
      <c r="L7715" t="s">
        <v>16751</v>
      </c>
      <c r="M7715" t="s">
        <v>9003</v>
      </c>
    </row>
    <row r="7716" spans="1:13">
      <c r="A7716" t="s">
        <v>909</v>
      </c>
      <c r="B7716" t="s">
        <v>909</v>
      </c>
      <c r="C7716" t="s">
        <v>1484</v>
      </c>
      <c r="D7716" t="s">
        <v>150</v>
      </c>
      <c r="E7716" t="s">
        <v>206</v>
      </c>
      <c r="F7716" t="s">
        <v>20</v>
      </c>
      <c r="G7716" t="s">
        <v>49557</v>
      </c>
      <c r="H7716" t="s">
        <v>20684</v>
      </c>
      <c r="I7716" t="s">
        <v>41568</v>
      </c>
      <c r="J7716" t="s">
        <v>21472</v>
      </c>
      <c r="K7716" t="s">
        <v>372</v>
      </c>
      <c r="L7716" t="s">
        <v>7332</v>
      </c>
      <c r="M7716" t="s">
        <v>8700</v>
      </c>
    </row>
    <row r="7717" spans="1:13">
      <c r="A7717" t="s">
        <v>909</v>
      </c>
      <c r="B7717" t="s">
        <v>909</v>
      </c>
      <c r="C7717" t="s">
        <v>1484</v>
      </c>
      <c r="D7717" t="s">
        <v>151</v>
      </c>
      <c r="E7717" t="s">
        <v>214</v>
      </c>
      <c r="F7717" t="s">
        <v>3</v>
      </c>
      <c r="G7717" t="s">
        <v>49558</v>
      </c>
      <c r="H7717" t="s">
        <v>21898</v>
      </c>
      <c r="I7717" t="s">
        <v>49559</v>
      </c>
      <c r="J7717" t="s">
        <v>21064</v>
      </c>
      <c r="K7717" t="s">
        <v>49560</v>
      </c>
      <c r="L7717" t="s">
        <v>49561</v>
      </c>
      <c r="M7717" t="s">
        <v>49562</v>
      </c>
    </row>
    <row r="7718" spans="1:13">
      <c r="A7718" t="s">
        <v>909</v>
      </c>
      <c r="B7718" t="s">
        <v>909</v>
      </c>
      <c r="C7718" t="s">
        <v>1484</v>
      </c>
      <c r="D7718" t="s">
        <v>151</v>
      </c>
      <c r="E7718" t="s">
        <v>214</v>
      </c>
      <c r="F7718" t="s">
        <v>10</v>
      </c>
      <c r="G7718" t="s">
        <v>49563</v>
      </c>
      <c r="H7718" t="s">
        <v>20883</v>
      </c>
      <c r="I7718" t="s">
        <v>49564</v>
      </c>
      <c r="J7718" t="s">
        <v>21885</v>
      </c>
      <c r="K7718" t="s">
        <v>49565</v>
      </c>
      <c r="L7718" t="s">
        <v>49566</v>
      </c>
      <c r="M7718" t="s">
        <v>49567</v>
      </c>
    </row>
    <row r="7719" spans="1:13">
      <c r="A7719" t="s">
        <v>909</v>
      </c>
      <c r="B7719" t="s">
        <v>909</v>
      </c>
      <c r="C7719" t="s">
        <v>1484</v>
      </c>
      <c r="D7719" t="s">
        <v>151</v>
      </c>
      <c r="E7719" t="s">
        <v>214</v>
      </c>
      <c r="F7719" t="s">
        <v>2</v>
      </c>
      <c r="G7719" t="s">
        <v>49568</v>
      </c>
      <c r="H7719" t="s">
        <v>22310</v>
      </c>
      <c r="I7719" t="s">
        <v>49569</v>
      </c>
      <c r="J7719" t="s">
        <v>21369</v>
      </c>
      <c r="K7719" t="s">
        <v>49570</v>
      </c>
      <c r="L7719" t="s">
        <v>49571</v>
      </c>
      <c r="M7719" t="s">
        <v>49572</v>
      </c>
    </row>
    <row r="7720" spans="1:13">
      <c r="A7720" t="s">
        <v>909</v>
      </c>
      <c r="B7720" t="s">
        <v>909</v>
      </c>
      <c r="C7720" t="s">
        <v>1484</v>
      </c>
      <c r="D7720" t="s">
        <v>151</v>
      </c>
      <c r="E7720" t="s">
        <v>214</v>
      </c>
      <c r="F7720" t="s">
        <v>4</v>
      </c>
      <c r="G7720" t="s">
        <v>49573</v>
      </c>
      <c r="H7720" t="s">
        <v>21502</v>
      </c>
      <c r="I7720" t="s">
        <v>49574</v>
      </c>
      <c r="J7720" t="s">
        <v>20897</v>
      </c>
      <c r="K7720" t="s">
        <v>49575</v>
      </c>
      <c r="L7720" t="s">
        <v>49576</v>
      </c>
      <c r="M7720" t="s">
        <v>27742</v>
      </c>
    </row>
    <row r="7721" spans="1:13">
      <c r="A7721" t="s">
        <v>909</v>
      </c>
      <c r="B7721" t="s">
        <v>909</v>
      </c>
      <c r="C7721" t="s">
        <v>1484</v>
      </c>
      <c r="D7721" t="s">
        <v>151</v>
      </c>
      <c r="E7721" t="s">
        <v>214</v>
      </c>
      <c r="F7721" t="s">
        <v>11</v>
      </c>
      <c r="G7721" t="s">
        <v>49577</v>
      </c>
      <c r="H7721" t="s">
        <v>21050</v>
      </c>
      <c r="I7721" t="s">
        <v>49578</v>
      </c>
      <c r="J7721" t="s">
        <v>20725</v>
      </c>
      <c r="K7721" t="s">
        <v>49579</v>
      </c>
      <c r="L7721" t="s">
        <v>49580</v>
      </c>
      <c r="M7721" t="s">
        <v>49581</v>
      </c>
    </row>
    <row r="7722" spans="1:13">
      <c r="A7722" t="s">
        <v>909</v>
      </c>
      <c r="B7722" t="s">
        <v>909</v>
      </c>
      <c r="C7722" t="s">
        <v>1484</v>
      </c>
      <c r="D7722" t="s">
        <v>151</v>
      </c>
      <c r="E7722" t="s">
        <v>214</v>
      </c>
      <c r="F7722" t="s">
        <v>20</v>
      </c>
      <c r="G7722" t="s">
        <v>49582</v>
      </c>
      <c r="H7722" t="s">
        <v>21138</v>
      </c>
      <c r="I7722" t="s">
        <v>10743</v>
      </c>
      <c r="J7722" t="s">
        <v>20684</v>
      </c>
      <c r="K7722" t="s">
        <v>49583</v>
      </c>
      <c r="L7722" t="s">
        <v>14372</v>
      </c>
      <c r="M7722" t="s">
        <v>49584</v>
      </c>
    </row>
    <row r="7723" spans="1:13">
      <c r="A7723" t="s">
        <v>909</v>
      </c>
      <c r="B7723" t="s">
        <v>909</v>
      </c>
      <c r="C7723" t="s">
        <v>1484</v>
      </c>
      <c r="D7723" t="s">
        <v>151</v>
      </c>
      <c r="E7723" t="s">
        <v>222</v>
      </c>
      <c r="F7723" t="s">
        <v>3</v>
      </c>
      <c r="G7723" t="s">
        <v>49585</v>
      </c>
      <c r="H7723" t="s">
        <v>22320</v>
      </c>
      <c r="I7723" t="s">
        <v>49586</v>
      </c>
      <c r="J7723" t="s">
        <v>21207</v>
      </c>
      <c r="K7723" t="s">
        <v>49587</v>
      </c>
      <c r="L7723" t="s">
        <v>49588</v>
      </c>
      <c r="M7723" t="s">
        <v>49589</v>
      </c>
    </row>
    <row r="7724" spans="1:13">
      <c r="A7724" t="s">
        <v>909</v>
      </c>
      <c r="B7724" t="s">
        <v>909</v>
      </c>
      <c r="C7724" t="s">
        <v>1484</v>
      </c>
      <c r="D7724" t="s">
        <v>151</v>
      </c>
      <c r="E7724" t="s">
        <v>222</v>
      </c>
      <c r="F7724" t="s">
        <v>10</v>
      </c>
      <c r="G7724" t="s">
        <v>49590</v>
      </c>
      <c r="H7724" t="s">
        <v>20768</v>
      </c>
      <c r="I7724" t="s">
        <v>49591</v>
      </c>
      <c r="J7724" t="s">
        <v>21903</v>
      </c>
      <c r="K7724" t="s">
        <v>49592</v>
      </c>
      <c r="L7724" t="s">
        <v>49593</v>
      </c>
      <c r="M7724" t="s">
        <v>49594</v>
      </c>
    </row>
    <row r="7725" spans="1:13">
      <c r="A7725" t="s">
        <v>909</v>
      </c>
      <c r="B7725" t="s">
        <v>909</v>
      </c>
      <c r="C7725" t="s">
        <v>1484</v>
      </c>
      <c r="D7725" t="s">
        <v>151</v>
      </c>
      <c r="E7725" t="s">
        <v>222</v>
      </c>
      <c r="F7725" t="s">
        <v>2</v>
      </c>
      <c r="G7725" t="s">
        <v>49595</v>
      </c>
      <c r="H7725" t="s">
        <v>20987</v>
      </c>
      <c r="I7725" t="s">
        <v>49596</v>
      </c>
      <c r="J7725" t="s">
        <v>20829</v>
      </c>
      <c r="K7725" t="s">
        <v>49597</v>
      </c>
      <c r="L7725" t="s">
        <v>5374</v>
      </c>
      <c r="M7725" t="s">
        <v>49598</v>
      </c>
    </row>
    <row r="7726" spans="1:13">
      <c r="A7726" t="s">
        <v>909</v>
      </c>
      <c r="B7726" t="s">
        <v>909</v>
      </c>
      <c r="C7726" t="s">
        <v>1484</v>
      </c>
      <c r="D7726" t="s">
        <v>151</v>
      </c>
      <c r="E7726" t="s">
        <v>222</v>
      </c>
      <c r="F7726" t="s">
        <v>4</v>
      </c>
      <c r="G7726" t="s">
        <v>49599</v>
      </c>
      <c r="H7726" t="s">
        <v>21165</v>
      </c>
      <c r="I7726" t="s">
        <v>49600</v>
      </c>
      <c r="J7726" t="s">
        <v>20841</v>
      </c>
      <c r="K7726" t="s">
        <v>49601</v>
      </c>
      <c r="L7726" t="s">
        <v>48045</v>
      </c>
      <c r="M7726" t="s">
        <v>49602</v>
      </c>
    </row>
    <row r="7727" spans="1:13">
      <c r="A7727" t="s">
        <v>909</v>
      </c>
      <c r="B7727" t="s">
        <v>909</v>
      </c>
      <c r="C7727" t="s">
        <v>1484</v>
      </c>
      <c r="D7727" t="s">
        <v>151</v>
      </c>
      <c r="E7727" t="s">
        <v>222</v>
      </c>
      <c r="F7727" t="s">
        <v>11</v>
      </c>
      <c r="G7727" t="s">
        <v>49603</v>
      </c>
      <c r="H7727" t="s">
        <v>21102</v>
      </c>
      <c r="I7727" t="s">
        <v>49604</v>
      </c>
      <c r="J7727" t="s">
        <v>21472</v>
      </c>
      <c r="K7727" t="s">
        <v>372</v>
      </c>
      <c r="L7727" t="s">
        <v>21243</v>
      </c>
      <c r="M7727" t="s">
        <v>49605</v>
      </c>
    </row>
    <row r="7728" spans="1:13">
      <c r="A7728" t="s">
        <v>909</v>
      </c>
      <c r="B7728" t="s">
        <v>909</v>
      </c>
      <c r="C7728" t="s">
        <v>1484</v>
      </c>
      <c r="D7728" t="s">
        <v>151</v>
      </c>
      <c r="E7728" t="s">
        <v>222</v>
      </c>
      <c r="F7728" t="s">
        <v>20</v>
      </c>
      <c r="G7728" t="s">
        <v>49606</v>
      </c>
      <c r="H7728" t="s">
        <v>20938</v>
      </c>
      <c r="I7728" t="s">
        <v>49607</v>
      </c>
      <c r="J7728" t="s">
        <v>20663</v>
      </c>
      <c r="K7728" t="s">
        <v>49608</v>
      </c>
      <c r="L7728" t="s">
        <v>5386</v>
      </c>
      <c r="M7728" t="s">
        <v>49609</v>
      </c>
    </row>
    <row r="7729" spans="1:13">
      <c r="A7729" t="s">
        <v>909</v>
      </c>
      <c r="B7729" t="s">
        <v>909</v>
      </c>
      <c r="C7729" t="s">
        <v>1484</v>
      </c>
      <c r="D7729" t="s">
        <v>151</v>
      </c>
      <c r="E7729" t="s">
        <v>230</v>
      </c>
      <c r="F7729" t="s">
        <v>3</v>
      </c>
      <c r="G7729" t="s">
        <v>49610</v>
      </c>
      <c r="H7729" t="s">
        <v>22315</v>
      </c>
      <c r="I7729" t="s">
        <v>49611</v>
      </c>
      <c r="J7729" t="s">
        <v>20886</v>
      </c>
      <c r="K7729" t="s">
        <v>49612</v>
      </c>
      <c r="L7729" t="s">
        <v>49613</v>
      </c>
      <c r="M7729" t="s">
        <v>49614</v>
      </c>
    </row>
    <row r="7730" spans="1:13">
      <c r="A7730" t="s">
        <v>909</v>
      </c>
      <c r="B7730" t="s">
        <v>909</v>
      </c>
      <c r="C7730" t="s">
        <v>1484</v>
      </c>
      <c r="D7730" t="s">
        <v>151</v>
      </c>
      <c r="E7730" t="s">
        <v>230</v>
      </c>
      <c r="F7730" t="s">
        <v>10</v>
      </c>
      <c r="G7730" t="s">
        <v>49615</v>
      </c>
      <c r="H7730" t="s">
        <v>22058</v>
      </c>
      <c r="I7730" t="s">
        <v>49616</v>
      </c>
      <c r="J7730" t="s">
        <v>21518</v>
      </c>
      <c r="K7730" t="s">
        <v>49617</v>
      </c>
      <c r="L7730" t="s">
        <v>49618</v>
      </c>
      <c r="M7730" t="s">
        <v>49619</v>
      </c>
    </row>
    <row r="7731" spans="1:13">
      <c r="A7731" t="s">
        <v>909</v>
      </c>
      <c r="B7731" t="s">
        <v>909</v>
      </c>
      <c r="C7731" t="s">
        <v>1484</v>
      </c>
      <c r="D7731" t="s">
        <v>151</v>
      </c>
      <c r="E7731" t="s">
        <v>230</v>
      </c>
      <c r="F7731" t="s">
        <v>2</v>
      </c>
      <c r="G7731" t="s">
        <v>49620</v>
      </c>
      <c r="H7731" t="s">
        <v>21034</v>
      </c>
      <c r="I7731" t="s">
        <v>49621</v>
      </c>
      <c r="J7731" t="s">
        <v>20897</v>
      </c>
      <c r="K7731" t="s">
        <v>49575</v>
      </c>
      <c r="L7731" t="s">
        <v>49622</v>
      </c>
      <c r="M7731" t="s">
        <v>49623</v>
      </c>
    </row>
    <row r="7732" spans="1:13">
      <c r="A7732" t="s">
        <v>909</v>
      </c>
      <c r="B7732" t="s">
        <v>909</v>
      </c>
      <c r="C7732" t="s">
        <v>1484</v>
      </c>
      <c r="D7732" t="s">
        <v>151</v>
      </c>
      <c r="E7732" t="s">
        <v>230</v>
      </c>
      <c r="F7732" t="s">
        <v>4</v>
      </c>
      <c r="G7732" t="s">
        <v>49624</v>
      </c>
      <c r="H7732" t="s">
        <v>20897</v>
      </c>
      <c r="I7732" t="s">
        <v>49625</v>
      </c>
      <c r="J7732" t="s">
        <v>20663</v>
      </c>
      <c r="K7732" t="s">
        <v>49608</v>
      </c>
      <c r="L7732" t="s">
        <v>48220</v>
      </c>
      <c r="M7732" t="s">
        <v>49626</v>
      </c>
    </row>
    <row r="7733" spans="1:13">
      <c r="A7733" t="s">
        <v>909</v>
      </c>
      <c r="B7733" t="s">
        <v>909</v>
      </c>
      <c r="C7733" t="s">
        <v>1484</v>
      </c>
      <c r="D7733" t="s">
        <v>151</v>
      </c>
      <c r="E7733" t="s">
        <v>230</v>
      </c>
      <c r="F7733" t="s">
        <v>11</v>
      </c>
      <c r="G7733" t="s">
        <v>49627</v>
      </c>
      <c r="H7733" t="s">
        <v>20932</v>
      </c>
      <c r="I7733" t="s">
        <v>49628</v>
      </c>
      <c r="J7733" t="s">
        <v>20663</v>
      </c>
      <c r="K7733" t="s">
        <v>49608</v>
      </c>
      <c r="L7733" t="s">
        <v>49629</v>
      </c>
      <c r="M7733" t="s">
        <v>49630</v>
      </c>
    </row>
    <row r="7734" spans="1:13">
      <c r="A7734" t="s">
        <v>909</v>
      </c>
      <c r="B7734" t="s">
        <v>909</v>
      </c>
      <c r="C7734" t="s">
        <v>1484</v>
      </c>
      <c r="D7734" t="s">
        <v>151</v>
      </c>
      <c r="E7734" t="s">
        <v>230</v>
      </c>
      <c r="F7734" t="s">
        <v>20</v>
      </c>
      <c r="G7734" t="s">
        <v>49631</v>
      </c>
      <c r="H7734" t="s">
        <v>20950</v>
      </c>
      <c r="I7734" t="s">
        <v>49632</v>
      </c>
      <c r="J7734" t="s">
        <v>21472</v>
      </c>
      <c r="K7734" t="s">
        <v>372</v>
      </c>
      <c r="L7734" t="s">
        <v>49633</v>
      </c>
      <c r="M7734" t="s">
        <v>49634</v>
      </c>
    </row>
    <row r="7735" spans="1:13">
      <c r="A7735" t="s">
        <v>909</v>
      </c>
      <c r="B7735" t="s">
        <v>909</v>
      </c>
      <c r="C7735" t="s">
        <v>1484</v>
      </c>
      <c r="D7735" t="s">
        <v>151</v>
      </c>
      <c r="E7735" t="s">
        <v>238</v>
      </c>
      <c r="F7735" t="s">
        <v>3</v>
      </c>
      <c r="G7735" t="s">
        <v>49635</v>
      </c>
      <c r="H7735" t="s">
        <v>20690</v>
      </c>
      <c r="I7735" t="s">
        <v>49636</v>
      </c>
      <c r="J7735" t="s">
        <v>20886</v>
      </c>
      <c r="K7735" t="s">
        <v>49612</v>
      </c>
      <c r="L7735" t="s">
        <v>49637</v>
      </c>
      <c r="M7735" t="s">
        <v>49638</v>
      </c>
    </row>
    <row r="7736" spans="1:13">
      <c r="A7736" t="s">
        <v>909</v>
      </c>
      <c r="B7736" t="s">
        <v>909</v>
      </c>
      <c r="C7736" t="s">
        <v>1484</v>
      </c>
      <c r="D7736" t="s">
        <v>151</v>
      </c>
      <c r="E7736" t="s">
        <v>238</v>
      </c>
      <c r="F7736" t="s">
        <v>10</v>
      </c>
      <c r="G7736" t="s">
        <v>49639</v>
      </c>
      <c r="H7736" t="s">
        <v>21003</v>
      </c>
      <c r="I7736" t="s">
        <v>49640</v>
      </c>
      <c r="J7736" t="s">
        <v>21304</v>
      </c>
      <c r="K7736" t="s">
        <v>49641</v>
      </c>
      <c r="L7736" t="s">
        <v>49642</v>
      </c>
      <c r="M7736" t="s">
        <v>28367</v>
      </c>
    </row>
    <row r="7737" spans="1:13">
      <c r="A7737" t="s">
        <v>909</v>
      </c>
      <c r="B7737" t="s">
        <v>909</v>
      </c>
      <c r="C7737" t="s">
        <v>1484</v>
      </c>
      <c r="D7737" t="s">
        <v>151</v>
      </c>
      <c r="E7737" t="s">
        <v>238</v>
      </c>
      <c r="F7737" t="s">
        <v>2</v>
      </c>
      <c r="G7737" t="s">
        <v>49643</v>
      </c>
      <c r="H7737" t="s">
        <v>20938</v>
      </c>
      <c r="I7737" t="s">
        <v>49607</v>
      </c>
      <c r="J7737" t="s">
        <v>20705</v>
      </c>
      <c r="K7737" t="s">
        <v>49644</v>
      </c>
      <c r="L7737" t="s">
        <v>49645</v>
      </c>
      <c r="M7737" t="s">
        <v>27134</v>
      </c>
    </row>
    <row r="7738" spans="1:13">
      <c r="A7738" t="s">
        <v>909</v>
      </c>
      <c r="B7738" t="s">
        <v>909</v>
      </c>
      <c r="C7738" t="s">
        <v>1484</v>
      </c>
      <c r="D7738" t="s">
        <v>151</v>
      </c>
      <c r="E7738" t="s">
        <v>238</v>
      </c>
      <c r="F7738" t="s">
        <v>4</v>
      </c>
      <c r="G7738" t="s">
        <v>49646</v>
      </c>
      <c r="H7738" t="s">
        <v>20745</v>
      </c>
      <c r="I7738" t="s">
        <v>49647</v>
      </c>
      <c r="J7738" t="s">
        <v>21472</v>
      </c>
      <c r="K7738" t="s">
        <v>372</v>
      </c>
      <c r="L7738" t="s">
        <v>49648</v>
      </c>
      <c r="M7738" t="s">
        <v>49649</v>
      </c>
    </row>
    <row r="7739" spans="1:13">
      <c r="A7739" t="s">
        <v>909</v>
      </c>
      <c r="B7739" t="s">
        <v>909</v>
      </c>
      <c r="C7739" t="s">
        <v>1484</v>
      </c>
      <c r="D7739" t="s">
        <v>151</v>
      </c>
      <c r="E7739" t="s">
        <v>238</v>
      </c>
      <c r="F7739" t="s">
        <v>11</v>
      </c>
      <c r="G7739" t="s">
        <v>49650</v>
      </c>
      <c r="H7739" t="s">
        <v>20841</v>
      </c>
      <c r="I7739" t="s">
        <v>49651</v>
      </c>
      <c r="J7739" t="s">
        <v>21472</v>
      </c>
      <c r="K7739" t="s">
        <v>372</v>
      </c>
      <c r="L7739" t="s">
        <v>21950</v>
      </c>
      <c r="M7739" t="s">
        <v>10974</v>
      </c>
    </row>
    <row r="7740" spans="1:13">
      <c r="A7740" t="s">
        <v>909</v>
      </c>
      <c r="B7740" t="s">
        <v>909</v>
      </c>
      <c r="C7740" t="s">
        <v>1484</v>
      </c>
      <c r="D7740" t="s">
        <v>151</v>
      </c>
      <c r="E7740" t="s">
        <v>238</v>
      </c>
      <c r="F7740" t="s">
        <v>20</v>
      </c>
      <c r="G7740" t="s">
        <v>49652</v>
      </c>
      <c r="H7740" t="s">
        <v>20784</v>
      </c>
      <c r="I7740" t="s">
        <v>49653</v>
      </c>
      <c r="J7740" t="s">
        <v>21472</v>
      </c>
      <c r="K7740" t="s">
        <v>372</v>
      </c>
      <c r="L7740" t="s">
        <v>2293</v>
      </c>
      <c r="M7740" t="s">
        <v>49654</v>
      </c>
    </row>
    <row r="7741" spans="1:13">
      <c r="A7741" t="s">
        <v>909</v>
      </c>
      <c r="B7741" t="s">
        <v>909</v>
      </c>
      <c r="C7741" t="s">
        <v>1484</v>
      </c>
      <c r="D7741" t="s">
        <v>152</v>
      </c>
      <c r="E7741" t="s">
        <v>246</v>
      </c>
      <c r="F7741" t="s">
        <v>3</v>
      </c>
      <c r="G7741" t="s">
        <v>49655</v>
      </c>
      <c r="H7741" t="s">
        <v>20986</v>
      </c>
      <c r="I7741" t="s">
        <v>49656</v>
      </c>
      <c r="J7741" t="s">
        <v>21004</v>
      </c>
      <c r="K7741" t="s">
        <v>49657</v>
      </c>
      <c r="L7741" t="s">
        <v>49658</v>
      </c>
      <c r="M7741" t="s">
        <v>26096</v>
      </c>
    </row>
    <row r="7742" spans="1:13">
      <c r="A7742" t="s">
        <v>909</v>
      </c>
      <c r="B7742" t="s">
        <v>909</v>
      </c>
      <c r="C7742" t="s">
        <v>1484</v>
      </c>
      <c r="D7742" t="s">
        <v>152</v>
      </c>
      <c r="E7742" t="s">
        <v>246</v>
      </c>
      <c r="F7742" t="s">
        <v>10</v>
      </c>
      <c r="G7742" t="s">
        <v>49659</v>
      </c>
      <c r="H7742" t="s">
        <v>22434</v>
      </c>
      <c r="I7742" t="s">
        <v>49660</v>
      </c>
      <c r="J7742" t="s">
        <v>21047</v>
      </c>
      <c r="K7742" t="s">
        <v>49661</v>
      </c>
      <c r="L7742" t="s">
        <v>49662</v>
      </c>
      <c r="M7742" t="s">
        <v>49663</v>
      </c>
    </row>
    <row r="7743" spans="1:13">
      <c r="A7743" t="s">
        <v>909</v>
      </c>
      <c r="B7743" t="s">
        <v>909</v>
      </c>
      <c r="C7743" t="s">
        <v>1484</v>
      </c>
      <c r="D7743" t="s">
        <v>152</v>
      </c>
      <c r="E7743" t="s">
        <v>246</v>
      </c>
      <c r="F7743" t="s">
        <v>2</v>
      </c>
      <c r="G7743" t="s">
        <v>49664</v>
      </c>
      <c r="H7743" t="s">
        <v>20882</v>
      </c>
      <c r="I7743" t="s">
        <v>49665</v>
      </c>
      <c r="J7743" t="s">
        <v>20829</v>
      </c>
      <c r="K7743" t="s">
        <v>49597</v>
      </c>
      <c r="L7743" t="s">
        <v>11448</v>
      </c>
      <c r="M7743" t="s">
        <v>49666</v>
      </c>
    </row>
    <row r="7744" spans="1:13">
      <c r="A7744" t="s">
        <v>909</v>
      </c>
      <c r="B7744" t="s">
        <v>909</v>
      </c>
      <c r="C7744" t="s">
        <v>1484</v>
      </c>
      <c r="D7744" t="s">
        <v>152</v>
      </c>
      <c r="E7744" t="s">
        <v>246</v>
      </c>
      <c r="F7744" t="s">
        <v>4</v>
      </c>
      <c r="G7744" t="s">
        <v>49667</v>
      </c>
      <c r="H7744" t="s">
        <v>21463</v>
      </c>
      <c r="I7744" t="s">
        <v>49668</v>
      </c>
      <c r="J7744" t="s">
        <v>20879</v>
      </c>
      <c r="K7744" t="s">
        <v>49669</v>
      </c>
      <c r="L7744" t="s">
        <v>49670</v>
      </c>
      <c r="M7744" t="s">
        <v>49671</v>
      </c>
    </row>
    <row r="7745" spans="1:13">
      <c r="A7745" t="s">
        <v>909</v>
      </c>
      <c r="B7745" t="s">
        <v>909</v>
      </c>
      <c r="C7745" t="s">
        <v>1484</v>
      </c>
      <c r="D7745" t="s">
        <v>152</v>
      </c>
      <c r="E7745" t="s">
        <v>246</v>
      </c>
      <c r="F7745" t="s">
        <v>11</v>
      </c>
      <c r="G7745" t="s">
        <v>49672</v>
      </c>
      <c r="H7745" t="s">
        <v>20904</v>
      </c>
      <c r="I7745" t="s">
        <v>49673</v>
      </c>
      <c r="J7745" t="s">
        <v>20725</v>
      </c>
      <c r="K7745" t="s">
        <v>49579</v>
      </c>
      <c r="L7745" t="s">
        <v>4754</v>
      </c>
      <c r="M7745" t="s">
        <v>49674</v>
      </c>
    </row>
    <row r="7746" spans="1:13">
      <c r="A7746" t="s">
        <v>909</v>
      </c>
      <c r="B7746" t="s">
        <v>909</v>
      </c>
      <c r="C7746" t="s">
        <v>1484</v>
      </c>
      <c r="D7746" t="s">
        <v>152</v>
      </c>
      <c r="E7746" t="s">
        <v>246</v>
      </c>
      <c r="F7746" t="s">
        <v>20</v>
      </c>
      <c r="G7746" t="s">
        <v>49675</v>
      </c>
      <c r="H7746" t="s">
        <v>21019</v>
      </c>
      <c r="I7746" t="s">
        <v>49676</v>
      </c>
      <c r="J7746" t="s">
        <v>20663</v>
      </c>
      <c r="K7746" t="s">
        <v>49608</v>
      </c>
      <c r="L7746" t="s">
        <v>8048</v>
      </c>
      <c r="M7746" t="s">
        <v>41932</v>
      </c>
    </row>
    <row r="7747" spans="1:13">
      <c r="A7747" t="s">
        <v>909</v>
      </c>
      <c r="B7747" t="s">
        <v>909</v>
      </c>
      <c r="C7747" t="s">
        <v>1484</v>
      </c>
      <c r="D7747" t="s">
        <v>152</v>
      </c>
      <c r="E7747" t="s">
        <v>254</v>
      </c>
      <c r="F7747" t="s">
        <v>3</v>
      </c>
      <c r="G7747" t="s">
        <v>49677</v>
      </c>
      <c r="H7747" t="s">
        <v>22292</v>
      </c>
      <c r="I7747" t="s">
        <v>49678</v>
      </c>
      <c r="J7747" t="s">
        <v>20971</v>
      </c>
      <c r="K7747" t="s">
        <v>49679</v>
      </c>
      <c r="L7747" t="s">
        <v>49680</v>
      </c>
      <c r="M7747" t="s">
        <v>49681</v>
      </c>
    </row>
    <row r="7748" spans="1:13">
      <c r="A7748" t="s">
        <v>909</v>
      </c>
      <c r="B7748" t="s">
        <v>909</v>
      </c>
      <c r="C7748" t="s">
        <v>1484</v>
      </c>
      <c r="D7748" t="s">
        <v>152</v>
      </c>
      <c r="E7748" t="s">
        <v>254</v>
      </c>
      <c r="F7748" t="s">
        <v>10</v>
      </c>
      <c r="G7748" t="s">
        <v>49682</v>
      </c>
      <c r="H7748" t="s">
        <v>22769</v>
      </c>
      <c r="I7748" t="s">
        <v>49683</v>
      </c>
      <c r="J7748" t="s">
        <v>22010</v>
      </c>
      <c r="K7748" t="s">
        <v>49684</v>
      </c>
      <c r="L7748" t="s">
        <v>49685</v>
      </c>
      <c r="M7748" t="s">
        <v>49686</v>
      </c>
    </row>
    <row r="7749" spans="1:13">
      <c r="A7749" t="s">
        <v>909</v>
      </c>
      <c r="B7749" t="s">
        <v>909</v>
      </c>
      <c r="C7749" t="s">
        <v>1484</v>
      </c>
      <c r="D7749" t="s">
        <v>152</v>
      </c>
      <c r="E7749" t="s">
        <v>254</v>
      </c>
      <c r="F7749" t="s">
        <v>2</v>
      </c>
      <c r="G7749" t="s">
        <v>49687</v>
      </c>
      <c r="H7749" t="s">
        <v>22117</v>
      </c>
      <c r="I7749" t="s">
        <v>49688</v>
      </c>
      <c r="J7749" t="s">
        <v>21035</v>
      </c>
      <c r="K7749" t="s">
        <v>49689</v>
      </c>
      <c r="L7749" t="s">
        <v>49690</v>
      </c>
      <c r="M7749" t="s">
        <v>49691</v>
      </c>
    </row>
    <row r="7750" spans="1:13">
      <c r="A7750" t="s">
        <v>909</v>
      </c>
      <c r="B7750" t="s">
        <v>909</v>
      </c>
      <c r="C7750" t="s">
        <v>1484</v>
      </c>
      <c r="D7750" t="s">
        <v>152</v>
      </c>
      <c r="E7750" t="s">
        <v>254</v>
      </c>
      <c r="F7750" t="s">
        <v>4</v>
      </c>
      <c r="G7750" t="s">
        <v>49692</v>
      </c>
      <c r="H7750" t="s">
        <v>21217</v>
      </c>
      <c r="I7750" t="s">
        <v>49693</v>
      </c>
      <c r="J7750" t="s">
        <v>20841</v>
      </c>
      <c r="K7750" t="s">
        <v>49601</v>
      </c>
      <c r="L7750" t="s">
        <v>49694</v>
      </c>
      <c r="M7750" t="s">
        <v>29263</v>
      </c>
    </row>
    <row r="7751" spans="1:13">
      <c r="A7751" t="s">
        <v>909</v>
      </c>
      <c r="B7751" t="s">
        <v>909</v>
      </c>
      <c r="C7751" t="s">
        <v>1484</v>
      </c>
      <c r="D7751" t="s">
        <v>152</v>
      </c>
      <c r="E7751" t="s">
        <v>254</v>
      </c>
      <c r="F7751" t="s">
        <v>11</v>
      </c>
      <c r="G7751" t="s">
        <v>49695</v>
      </c>
      <c r="H7751" t="s">
        <v>21304</v>
      </c>
      <c r="I7751" t="s">
        <v>49696</v>
      </c>
      <c r="J7751" t="s">
        <v>21472</v>
      </c>
      <c r="K7751" t="s">
        <v>372</v>
      </c>
      <c r="L7751" t="s">
        <v>49697</v>
      </c>
      <c r="M7751" t="s">
        <v>10380</v>
      </c>
    </row>
    <row r="7752" spans="1:13">
      <c r="A7752" t="s">
        <v>909</v>
      </c>
      <c r="B7752" t="s">
        <v>909</v>
      </c>
      <c r="C7752" t="s">
        <v>1484</v>
      </c>
      <c r="D7752" t="s">
        <v>152</v>
      </c>
      <c r="E7752" t="s">
        <v>254</v>
      </c>
      <c r="F7752" t="s">
        <v>20</v>
      </c>
      <c r="G7752" t="s">
        <v>49698</v>
      </c>
      <c r="H7752" t="s">
        <v>21113</v>
      </c>
      <c r="I7752" t="s">
        <v>49699</v>
      </c>
      <c r="J7752" t="s">
        <v>20684</v>
      </c>
      <c r="K7752" t="s">
        <v>49583</v>
      </c>
      <c r="L7752" t="s">
        <v>3060</v>
      </c>
      <c r="M7752" t="s">
        <v>5019</v>
      </c>
    </row>
    <row r="7753" spans="1:13">
      <c r="A7753" t="s">
        <v>909</v>
      </c>
      <c r="B7753" t="s">
        <v>909</v>
      </c>
      <c r="C7753" t="s">
        <v>1484</v>
      </c>
      <c r="D7753" t="s">
        <v>152</v>
      </c>
      <c r="E7753" t="s">
        <v>197</v>
      </c>
      <c r="F7753" t="s">
        <v>3</v>
      </c>
      <c r="G7753" t="s">
        <v>49700</v>
      </c>
      <c r="H7753" t="s">
        <v>22205</v>
      </c>
      <c r="I7753" t="s">
        <v>49701</v>
      </c>
      <c r="J7753" t="s">
        <v>20769</v>
      </c>
      <c r="K7753" t="s">
        <v>49702</v>
      </c>
      <c r="L7753" t="s">
        <v>49703</v>
      </c>
      <c r="M7753" t="s">
        <v>49704</v>
      </c>
    </row>
    <row r="7754" spans="1:13">
      <c r="A7754" t="s">
        <v>909</v>
      </c>
      <c r="B7754" t="s">
        <v>909</v>
      </c>
      <c r="C7754" t="s">
        <v>1484</v>
      </c>
      <c r="D7754" t="s">
        <v>152</v>
      </c>
      <c r="E7754" t="s">
        <v>197</v>
      </c>
      <c r="F7754" t="s">
        <v>10</v>
      </c>
      <c r="G7754" t="s">
        <v>49705</v>
      </c>
      <c r="H7754" t="s">
        <v>22068</v>
      </c>
      <c r="I7754" t="s">
        <v>13502</v>
      </c>
      <c r="J7754" t="s">
        <v>20903</v>
      </c>
      <c r="K7754" t="s">
        <v>49706</v>
      </c>
      <c r="L7754" t="s">
        <v>49707</v>
      </c>
      <c r="M7754" t="s">
        <v>49708</v>
      </c>
    </row>
    <row r="7755" spans="1:13">
      <c r="A7755" t="s">
        <v>909</v>
      </c>
      <c r="B7755" t="s">
        <v>909</v>
      </c>
      <c r="C7755" t="s">
        <v>1484</v>
      </c>
      <c r="D7755" t="s">
        <v>152</v>
      </c>
      <c r="E7755" t="s">
        <v>197</v>
      </c>
      <c r="F7755" t="s">
        <v>2</v>
      </c>
      <c r="G7755" t="s">
        <v>49709</v>
      </c>
      <c r="H7755" t="s">
        <v>21569</v>
      </c>
      <c r="I7755" t="s">
        <v>49710</v>
      </c>
      <c r="J7755" t="s">
        <v>20932</v>
      </c>
      <c r="K7755" t="s">
        <v>49711</v>
      </c>
      <c r="L7755" t="s">
        <v>49712</v>
      </c>
      <c r="M7755" t="s">
        <v>16849</v>
      </c>
    </row>
    <row r="7756" spans="1:13">
      <c r="A7756" t="s">
        <v>909</v>
      </c>
      <c r="B7756" t="s">
        <v>909</v>
      </c>
      <c r="C7756" t="s">
        <v>1484</v>
      </c>
      <c r="D7756" t="s">
        <v>152</v>
      </c>
      <c r="E7756" t="s">
        <v>197</v>
      </c>
      <c r="F7756" t="s">
        <v>4</v>
      </c>
      <c r="G7756" t="s">
        <v>49713</v>
      </c>
      <c r="H7756" t="s">
        <v>20974</v>
      </c>
      <c r="I7756" t="s">
        <v>49714</v>
      </c>
      <c r="J7756" t="s">
        <v>20684</v>
      </c>
      <c r="K7756" t="s">
        <v>49583</v>
      </c>
      <c r="L7756" t="s">
        <v>48101</v>
      </c>
      <c r="M7756" t="s">
        <v>49715</v>
      </c>
    </row>
    <row r="7757" spans="1:13">
      <c r="A7757" t="s">
        <v>909</v>
      </c>
      <c r="B7757" t="s">
        <v>909</v>
      </c>
      <c r="C7757" t="s">
        <v>1484</v>
      </c>
      <c r="D7757" t="s">
        <v>152</v>
      </c>
      <c r="E7757" t="s">
        <v>197</v>
      </c>
      <c r="F7757" t="s">
        <v>11</v>
      </c>
      <c r="G7757" t="s">
        <v>49716</v>
      </c>
      <c r="H7757" t="s">
        <v>20932</v>
      </c>
      <c r="I7757" t="s">
        <v>49628</v>
      </c>
      <c r="J7757" t="s">
        <v>21472</v>
      </c>
      <c r="K7757" t="s">
        <v>372</v>
      </c>
      <c r="L7757" t="s">
        <v>49629</v>
      </c>
      <c r="M7757" t="s">
        <v>49717</v>
      </c>
    </row>
    <row r="7758" spans="1:13">
      <c r="A7758" t="s">
        <v>909</v>
      </c>
      <c r="B7758" t="s">
        <v>909</v>
      </c>
      <c r="C7758" t="s">
        <v>1484</v>
      </c>
      <c r="D7758" t="s">
        <v>152</v>
      </c>
      <c r="E7758" t="s">
        <v>197</v>
      </c>
      <c r="F7758" t="s">
        <v>20</v>
      </c>
      <c r="G7758" t="s">
        <v>49718</v>
      </c>
      <c r="H7758" t="s">
        <v>20915</v>
      </c>
      <c r="I7758" t="s">
        <v>49719</v>
      </c>
      <c r="J7758" t="s">
        <v>21472</v>
      </c>
      <c r="K7758" t="s">
        <v>372</v>
      </c>
      <c r="L7758" t="s">
        <v>1629</v>
      </c>
      <c r="M7758" t="s">
        <v>49720</v>
      </c>
    </row>
    <row r="7759" spans="1:13">
      <c r="A7759" t="s">
        <v>909</v>
      </c>
      <c r="B7759" t="s">
        <v>909</v>
      </c>
      <c r="C7759" t="s">
        <v>1484</v>
      </c>
      <c r="D7759" t="s">
        <v>152</v>
      </c>
      <c r="E7759" t="s">
        <v>269</v>
      </c>
      <c r="F7759" t="s">
        <v>3</v>
      </c>
      <c r="G7759" t="s">
        <v>49721</v>
      </c>
      <c r="H7759" t="s">
        <v>20751</v>
      </c>
      <c r="I7759" t="s">
        <v>49722</v>
      </c>
      <c r="J7759" t="s">
        <v>21903</v>
      </c>
      <c r="K7759" t="s">
        <v>49592</v>
      </c>
      <c r="L7759" t="s">
        <v>49723</v>
      </c>
      <c r="M7759" t="s">
        <v>49724</v>
      </c>
    </row>
    <row r="7760" spans="1:13">
      <c r="A7760" t="s">
        <v>909</v>
      </c>
      <c r="B7760" t="s">
        <v>909</v>
      </c>
      <c r="C7760" t="s">
        <v>1484</v>
      </c>
      <c r="D7760" t="s">
        <v>152</v>
      </c>
      <c r="E7760" t="s">
        <v>269</v>
      </c>
      <c r="F7760" t="s">
        <v>10</v>
      </c>
      <c r="G7760" t="s">
        <v>49725</v>
      </c>
      <c r="H7760" t="s">
        <v>20828</v>
      </c>
      <c r="I7760" t="s">
        <v>49726</v>
      </c>
      <c r="J7760" t="s">
        <v>21004</v>
      </c>
      <c r="K7760" t="s">
        <v>49657</v>
      </c>
      <c r="L7760" t="s">
        <v>49727</v>
      </c>
      <c r="M7760" t="s">
        <v>49728</v>
      </c>
    </row>
    <row r="7761" spans="1:13">
      <c r="A7761" t="s">
        <v>909</v>
      </c>
      <c r="B7761" t="s">
        <v>909</v>
      </c>
      <c r="C7761" t="s">
        <v>1484</v>
      </c>
      <c r="D7761" t="s">
        <v>152</v>
      </c>
      <c r="E7761" t="s">
        <v>269</v>
      </c>
      <c r="F7761" t="s">
        <v>2</v>
      </c>
      <c r="G7761" t="s">
        <v>49729</v>
      </c>
      <c r="H7761" t="s">
        <v>21116</v>
      </c>
      <c r="I7761" t="s">
        <v>49730</v>
      </c>
      <c r="J7761" t="s">
        <v>20725</v>
      </c>
      <c r="K7761" t="s">
        <v>49579</v>
      </c>
      <c r="L7761" t="s">
        <v>49731</v>
      </c>
      <c r="M7761" t="s">
        <v>12990</v>
      </c>
    </row>
    <row r="7762" spans="1:13">
      <c r="A7762" t="s">
        <v>909</v>
      </c>
      <c r="B7762" t="s">
        <v>909</v>
      </c>
      <c r="C7762" t="s">
        <v>1484</v>
      </c>
      <c r="D7762" t="s">
        <v>152</v>
      </c>
      <c r="E7762" t="s">
        <v>269</v>
      </c>
      <c r="F7762" t="s">
        <v>4</v>
      </c>
      <c r="G7762" t="s">
        <v>49732</v>
      </c>
      <c r="H7762" t="s">
        <v>20803</v>
      </c>
      <c r="I7762" t="s">
        <v>49733</v>
      </c>
      <c r="J7762" t="s">
        <v>21472</v>
      </c>
      <c r="K7762" t="s">
        <v>372</v>
      </c>
      <c r="L7762" t="s">
        <v>49734</v>
      </c>
      <c r="M7762" t="s">
        <v>12967</v>
      </c>
    </row>
    <row r="7763" spans="1:13">
      <c r="A7763" t="s">
        <v>909</v>
      </c>
      <c r="B7763" t="s">
        <v>909</v>
      </c>
      <c r="C7763" t="s">
        <v>1484</v>
      </c>
      <c r="D7763" t="s">
        <v>152</v>
      </c>
      <c r="E7763" t="s">
        <v>269</v>
      </c>
      <c r="F7763" t="s">
        <v>11</v>
      </c>
      <c r="G7763" t="s">
        <v>49735</v>
      </c>
      <c r="H7763" t="s">
        <v>20841</v>
      </c>
      <c r="I7763" t="s">
        <v>49651</v>
      </c>
      <c r="J7763" t="s">
        <v>20663</v>
      </c>
      <c r="K7763" t="s">
        <v>49608</v>
      </c>
      <c r="L7763" t="s">
        <v>21950</v>
      </c>
      <c r="M7763" t="s">
        <v>25553</v>
      </c>
    </row>
    <row r="7764" spans="1:13">
      <c r="A7764" t="s">
        <v>909</v>
      </c>
      <c r="B7764" t="s">
        <v>909</v>
      </c>
      <c r="C7764" t="s">
        <v>1484</v>
      </c>
      <c r="D7764" t="s">
        <v>152</v>
      </c>
      <c r="E7764" t="s">
        <v>269</v>
      </c>
      <c r="F7764" t="s">
        <v>20</v>
      </c>
      <c r="G7764" t="s">
        <v>49736</v>
      </c>
      <c r="H7764" t="s">
        <v>20764</v>
      </c>
      <c r="I7764" t="s">
        <v>49737</v>
      </c>
      <c r="J7764" t="s">
        <v>21472</v>
      </c>
      <c r="K7764" t="s">
        <v>372</v>
      </c>
      <c r="L7764" t="s">
        <v>49738</v>
      </c>
      <c r="M7764" t="s">
        <v>9880</v>
      </c>
    </row>
    <row r="7765" spans="1:13">
      <c r="A7765" t="s">
        <v>909</v>
      </c>
      <c r="B7765" t="s">
        <v>909</v>
      </c>
      <c r="C7765" t="s">
        <v>1484</v>
      </c>
      <c r="D7765" t="s">
        <v>153</v>
      </c>
      <c r="E7765" t="s">
        <v>277</v>
      </c>
      <c r="F7765" t="s">
        <v>3</v>
      </c>
      <c r="G7765" t="s">
        <v>49739</v>
      </c>
      <c r="H7765" t="s">
        <v>21935</v>
      </c>
      <c r="I7765" t="s">
        <v>49740</v>
      </c>
      <c r="J7765" t="s">
        <v>21115</v>
      </c>
      <c r="K7765" t="s">
        <v>49741</v>
      </c>
      <c r="L7765" t="s">
        <v>49742</v>
      </c>
      <c r="M7765" t="s">
        <v>49743</v>
      </c>
    </row>
    <row r="7766" spans="1:13">
      <c r="A7766" t="s">
        <v>909</v>
      </c>
      <c r="B7766" t="s">
        <v>909</v>
      </c>
      <c r="C7766" t="s">
        <v>1484</v>
      </c>
      <c r="D7766" t="s">
        <v>153</v>
      </c>
      <c r="E7766" t="s">
        <v>277</v>
      </c>
      <c r="F7766" t="s">
        <v>10</v>
      </c>
      <c r="G7766" t="s">
        <v>49744</v>
      </c>
      <c r="H7766" t="s">
        <v>20749</v>
      </c>
      <c r="I7766" t="s">
        <v>49745</v>
      </c>
      <c r="J7766" t="s">
        <v>20899</v>
      </c>
      <c r="K7766" t="s">
        <v>49746</v>
      </c>
      <c r="L7766" t="s">
        <v>49747</v>
      </c>
      <c r="M7766" t="s">
        <v>49748</v>
      </c>
    </row>
    <row r="7767" spans="1:13">
      <c r="A7767" t="s">
        <v>909</v>
      </c>
      <c r="B7767" t="s">
        <v>909</v>
      </c>
      <c r="C7767" t="s">
        <v>1484</v>
      </c>
      <c r="D7767" t="s">
        <v>153</v>
      </c>
      <c r="E7767" t="s">
        <v>277</v>
      </c>
      <c r="F7767" t="s">
        <v>2</v>
      </c>
      <c r="G7767" t="s">
        <v>49749</v>
      </c>
      <c r="H7767" t="s">
        <v>22292</v>
      </c>
      <c r="I7767" t="s">
        <v>49678</v>
      </c>
      <c r="J7767" t="s">
        <v>21219</v>
      </c>
      <c r="K7767" t="s">
        <v>49750</v>
      </c>
      <c r="L7767" t="s">
        <v>49751</v>
      </c>
      <c r="M7767" t="s">
        <v>49752</v>
      </c>
    </row>
    <row r="7768" spans="1:13">
      <c r="A7768" t="s">
        <v>909</v>
      </c>
      <c r="B7768" t="s">
        <v>909</v>
      </c>
      <c r="C7768" t="s">
        <v>1484</v>
      </c>
      <c r="D7768" t="s">
        <v>153</v>
      </c>
      <c r="E7768" t="s">
        <v>277</v>
      </c>
      <c r="F7768" t="s">
        <v>4</v>
      </c>
      <c r="G7768" t="s">
        <v>49753</v>
      </c>
      <c r="H7768" t="s">
        <v>21101</v>
      </c>
      <c r="I7768" t="s">
        <v>49754</v>
      </c>
      <c r="J7768" t="s">
        <v>20764</v>
      </c>
      <c r="K7768" t="s">
        <v>49755</v>
      </c>
      <c r="L7768" t="s">
        <v>49756</v>
      </c>
      <c r="M7768" t="s">
        <v>49757</v>
      </c>
    </row>
    <row r="7769" spans="1:13">
      <c r="A7769" t="s">
        <v>909</v>
      </c>
      <c r="B7769" t="s">
        <v>909</v>
      </c>
      <c r="C7769" t="s">
        <v>1484</v>
      </c>
      <c r="D7769" t="s">
        <v>153</v>
      </c>
      <c r="E7769" t="s">
        <v>277</v>
      </c>
      <c r="F7769" t="s">
        <v>11</v>
      </c>
      <c r="G7769" t="s">
        <v>49758</v>
      </c>
      <c r="H7769" t="s">
        <v>20810</v>
      </c>
      <c r="I7769" t="s">
        <v>49759</v>
      </c>
      <c r="J7769" t="s">
        <v>20705</v>
      </c>
      <c r="K7769" t="s">
        <v>49644</v>
      </c>
      <c r="L7769" t="s">
        <v>11887</v>
      </c>
      <c r="M7769" t="s">
        <v>49760</v>
      </c>
    </row>
    <row r="7770" spans="1:13">
      <c r="A7770" t="s">
        <v>909</v>
      </c>
      <c r="B7770" t="s">
        <v>909</v>
      </c>
      <c r="C7770" t="s">
        <v>1484</v>
      </c>
      <c r="D7770" t="s">
        <v>153</v>
      </c>
      <c r="E7770" t="s">
        <v>277</v>
      </c>
      <c r="F7770" t="s">
        <v>20</v>
      </c>
      <c r="G7770" t="s">
        <v>49761</v>
      </c>
      <c r="H7770" t="s">
        <v>21097</v>
      </c>
      <c r="I7770" t="s">
        <v>49762</v>
      </c>
      <c r="J7770" t="s">
        <v>20684</v>
      </c>
      <c r="K7770" t="s">
        <v>49583</v>
      </c>
      <c r="L7770" t="s">
        <v>49763</v>
      </c>
      <c r="M7770" t="s">
        <v>49052</v>
      </c>
    </row>
    <row r="7771" spans="1:13">
      <c r="A7771" t="s">
        <v>909</v>
      </c>
      <c r="B7771" t="s">
        <v>909</v>
      </c>
      <c r="C7771" t="s">
        <v>1484</v>
      </c>
      <c r="D7771" t="s">
        <v>153</v>
      </c>
      <c r="E7771" t="s">
        <v>188</v>
      </c>
      <c r="F7771" t="s">
        <v>3</v>
      </c>
      <c r="G7771" t="s">
        <v>49764</v>
      </c>
      <c r="H7771" t="s">
        <v>22174</v>
      </c>
      <c r="I7771" t="s">
        <v>49765</v>
      </c>
      <c r="J7771" t="s">
        <v>21049</v>
      </c>
      <c r="K7771" t="s">
        <v>49766</v>
      </c>
      <c r="L7771" t="s">
        <v>49767</v>
      </c>
      <c r="M7771" t="s">
        <v>49768</v>
      </c>
    </row>
    <row r="7772" spans="1:13">
      <c r="A7772" t="s">
        <v>909</v>
      </c>
      <c r="B7772" t="s">
        <v>909</v>
      </c>
      <c r="C7772" t="s">
        <v>1484</v>
      </c>
      <c r="D7772" t="s">
        <v>153</v>
      </c>
      <c r="E7772" t="s">
        <v>188</v>
      </c>
      <c r="F7772" t="s">
        <v>10</v>
      </c>
      <c r="G7772" t="s">
        <v>49769</v>
      </c>
      <c r="H7772" t="s">
        <v>21018</v>
      </c>
      <c r="I7772" t="s">
        <v>49770</v>
      </c>
      <c r="J7772" t="s">
        <v>21047</v>
      </c>
      <c r="K7772" t="s">
        <v>49661</v>
      </c>
      <c r="L7772" t="s">
        <v>49771</v>
      </c>
      <c r="M7772" t="s">
        <v>49772</v>
      </c>
    </row>
    <row r="7773" spans="1:13">
      <c r="A7773" t="s">
        <v>909</v>
      </c>
      <c r="B7773" t="s">
        <v>909</v>
      </c>
      <c r="C7773" t="s">
        <v>1484</v>
      </c>
      <c r="D7773" t="s">
        <v>153</v>
      </c>
      <c r="E7773" t="s">
        <v>188</v>
      </c>
      <c r="F7773" t="s">
        <v>2</v>
      </c>
      <c r="G7773" t="s">
        <v>49773</v>
      </c>
      <c r="H7773" t="s">
        <v>20886</v>
      </c>
      <c r="I7773" t="s">
        <v>49774</v>
      </c>
      <c r="J7773" t="s">
        <v>20939</v>
      </c>
      <c r="K7773" t="s">
        <v>49775</v>
      </c>
      <c r="L7773" t="s">
        <v>49776</v>
      </c>
      <c r="M7773" t="s">
        <v>49777</v>
      </c>
    </row>
    <row r="7774" spans="1:13">
      <c r="A7774" t="s">
        <v>909</v>
      </c>
      <c r="B7774" t="s">
        <v>909</v>
      </c>
      <c r="C7774" t="s">
        <v>1484</v>
      </c>
      <c r="D7774" t="s">
        <v>153</v>
      </c>
      <c r="E7774" t="s">
        <v>188</v>
      </c>
      <c r="F7774" t="s">
        <v>4</v>
      </c>
      <c r="G7774" t="s">
        <v>49778</v>
      </c>
      <c r="H7774" t="s">
        <v>21128</v>
      </c>
      <c r="I7774" t="s">
        <v>49779</v>
      </c>
      <c r="J7774" t="s">
        <v>20860</v>
      </c>
      <c r="K7774" t="s">
        <v>49780</v>
      </c>
      <c r="L7774" t="s">
        <v>49781</v>
      </c>
      <c r="M7774" t="s">
        <v>49782</v>
      </c>
    </row>
    <row r="7775" spans="1:13">
      <c r="A7775" t="s">
        <v>909</v>
      </c>
      <c r="B7775" t="s">
        <v>909</v>
      </c>
      <c r="C7775" t="s">
        <v>1484</v>
      </c>
      <c r="D7775" t="s">
        <v>153</v>
      </c>
      <c r="E7775" t="s">
        <v>188</v>
      </c>
      <c r="F7775" t="s">
        <v>11</v>
      </c>
      <c r="G7775" t="s">
        <v>49783</v>
      </c>
      <c r="H7775" t="s">
        <v>21097</v>
      </c>
      <c r="I7775" t="s">
        <v>49762</v>
      </c>
      <c r="J7775" t="s">
        <v>20663</v>
      </c>
      <c r="K7775" t="s">
        <v>49608</v>
      </c>
      <c r="L7775" t="s">
        <v>47901</v>
      </c>
      <c r="M7775" t="s">
        <v>1427</v>
      </c>
    </row>
    <row r="7776" spans="1:13">
      <c r="A7776" t="s">
        <v>909</v>
      </c>
      <c r="B7776" t="s">
        <v>909</v>
      </c>
      <c r="C7776" t="s">
        <v>1484</v>
      </c>
      <c r="D7776" t="s">
        <v>153</v>
      </c>
      <c r="E7776" t="s">
        <v>188</v>
      </c>
      <c r="F7776" t="s">
        <v>20</v>
      </c>
      <c r="G7776" t="s">
        <v>49784</v>
      </c>
      <c r="H7776" t="s">
        <v>20974</v>
      </c>
      <c r="I7776" t="s">
        <v>49714</v>
      </c>
      <c r="J7776" t="s">
        <v>20663</v>
      </c>
      <c r="K7776" t="s">
        <v>49608</v>
      </c>
      <c r="L7776" t="s">
        <v>49785</v>
      </c>
      <c r="M7776" t="s">
        <v>8075</v>
      </c>
    </row>
    <row r="7777" spans="1:13">
      <c r="A7777" t="s">
        <v>909</v>
      </c>
      <c r="B7777" t="s">
        <v>909</v>
      </c>
      <c r="C7777" t="s">
        <v>1484</v>
      </c>
      <c r="D7777" t="s">
        <v>153</v>
      </c>
      <c r="E7777" t="s">
        <v>292</v>
      </c>
      <c r="F7777" t="s">
        <v>3</v>
      </c>
      <c r="G7777" t="s">
        <v>49786</v>
      </c>
      <c r="H7777" t="s">
        <v>22334</v>
      </c>
      <c r="I7777" t="s">
        <v>49787</v>
      </c>
      <c r="J7777" t="s">
        <v>21526</v>
      </c>
      <c r="K7777" t="s">
        <v>49788</v>
      </c>
      <c r="L7777" t="s">
        <v>8049</v>
      </c>
      <c r="M7777" t="s">
        <v>45845</v>
      </c>
    </row>
    <row r="7778" spans="1:13">
      <c r="A7778" t="s">
        <v>909</v>
      </c>
      <c r="B7778" t="s">
        <v>909</v>
      </c>
      <c r="C7778" t="s">
        <v>1484</v>
      </c>
      <c r="D7778" t="s">
        <v>153</v>
      </c>
      <c r="E7778" t="s">
        <v>292</v>
      </c>
      <c r="F7778" t="s">
        <v>10</v>
      </c>
      <c r="G7778" t="s">
        <v>49789</v>
      </c>
      <c r="H7778" t="s">
        <v>22404</v>
      </c>
      <c r="I7778" t="s">
        <v>49790</v>
      </c>
      <c r="J7778" t="s">
        <v>20953</v>
      </c>
      <c r="K7778" t="s">
        <v>49791</v>
      </c>
      <c r="L7778" t="s">
        <v>49792</v>
      </c>
      <c r="M7778" t="s">
        <v>49793</v>
      </c>
    </row>
    <row r="7779" spans="1:13">
      <c r="A7779" t="s">
        <v>909</v>
      </c>
      <c r="B7779" t="s">
        <v>909</v>
      </c>
      <c r="C7779" t="s">
        <v>1484</v>
      </c>
      <c r="D7779" t="s">
        <v>153</v>
      </c>
      <c r="E7779" t="s">
        <v>292</v>
      </c>
      <c r="F7779" t="s">
        <v>2</v>
      </c>
      <c r="G7779" t="s">
        <v>49794</v>
      </c>
      <c r="H7779" t="s">
        <v>20769</v>
      </c>
      <c r="I7779" t="s">
        <v>49795</v>
      </c>
      <c r="J7779" t="s">
        <v>21097</v>
      </c>
      <c r="K7779" t="s">
        <v>49796</v>
      </c>
      <c r="L7779" t="s">
        <v>49797</v>
      </c>
      <c r="M7779" t="s">
        <v>49798</v>
      </c>
    </row>
    <row r="7780" spans="1:13">
      <c r="A7780" t="s">
        <v>909</v>
      </c>
      <c r="B7780" t="s">
        <v>909</v>
      </c>
      <c r="C7780" t="s">
        <v>1484</v>
      </c>
      <c r="D7780" t="s">
        <v>153</v>
      </c>
      <c r="E7780" t="s">
        <v>292</v>
      </c>
      <c r="F7780" t="s">
        <v>4</v>
      </c>
      <c r="G7780" t="s">
        <v>49799</v>
      </c>
      <c r="H7780" t="s">
        <v>20932</v>
      </c>
      <c r="I7780" t="s">
        <v>49628</v>
      </c>
      <c r="J7780" t="s">
        <v>20764</v>
      </c>
      <c r="K7780" t="s">
        <v>49755</v>
      </c>
      <c r="L7780" t="s">
        <v>48073</v>
      </c>
      <c r="M7780" t="s">
        <v>49800</v>
      </c>
    </row>
    <row r="7781" spans="1:13">
      <c r="A7781" t="s">
        <v>909</v>
      </c>
      <c r="B7781" t="s">
        <v>909</v>
      </c>
      <c r="C7781" t="s">
        <v>1484</v>
      </c>
      <c r="D7781" t="s">
        <v>153</v>
      </c>
      <c r="E7781" t="s">
        <v>292</v>
      </c>
      <c r="F7781" t="s">
        <v>11</v>
      </c>
      <c r="G7781" t="s">
        <v>49801</v>
      </c>
      <c r="H7781" t="s">
        <v>20967</v>
      </c>
      <c r="I7781" t="s">
        <v>49802</v>
      </c>
      <c r="J7781" t="s">
        <v>20663</v>
      </c>
      <c r="K7781" t="s">
        <v>49608</v>
      </c>
      <c r="L7781" t="s">
        <v>49803</v>
      </c>
      <c r="M7781" t="s">
        <v>49804</v>
      </c>
    </row>
    <row r="7782" spans="1:13">
      <c r="A7782" t="s">
        <v>909</v>
      </c>
      <c r="B7782" t="s">
        <v>909</v>
      </c>
      <c r="C7782" t="s">
        <v>1484</v>
      </c>
      <c r="D7782" t="s">
        <v>153</v>
      </c>
      <c r="E7782" t="s">
        <v>292</v>
      </c>
      <c r="F7782" t="s">
        <v>20</v>
      </c>
      <c r="G7782" t="s">
        <v>49805</v>
      </c>
      <c r="H7782" t="s">
        <v>20937</v>
      </c>
      <c r="I7782" t="s">
        <v>49806</v>
      </c>
      <c r="J7782" t="s">
        <v>21472</v>
      </c>
      <c r="K7782" t="s">
        <v>372</v>
      </c>
      <c r="L7782" t="s">
        <v>3196</v>
      </c>
      <c r="M7782" t="s">
        <v>49807</v>
      </c>
    </row>
    <row r="7783" spans="1:13">
      <c r="A7783" t="s">
        <v>909</v>
      </c>
      <c r="B7783" t="s">
        <v>909</v>
      </c>
      <c r="C7783" t="s">
        <v>1484</v>
      </c>
      <c r="D7783" t="s">
        <v>153</v>
      </c>
      <c r="E7783" t="s">
        <v>300</v>
      </c>
      <c r="F7783" t="s">
        <v>3</v>
      </c>
      <c r="G7783" t="s">
        <v>49808</v>
      </c>
      <c r="H7783" t="s">
        <v>22200</v>
      </c>
      <c r="I7783" t="s">
        <v>49809</v>
      </c>
      <c r="J7783" t="s">
        <v>21526</v>
      </c>
      <c r="K7783" t="s">
        <v>49788</v>
      </c>
      <c r="L7783" t="s">
        <v>49810</v>
      </c>
      <c r="M7783" t="s">
        <v>49811</v>
      </c>
    </row>
    <row r="7784" spans="1:13">
      <c r="A7784" t="s">
        <v>909</v>
      </c>
      <c r="B7784" t="s">
        <v>909</v>
      </c>
      <c r="C7784" t="s">
        <v>1484</v>
      </c>
      <c r="D7784" t="s">
        <v>153</v>
      </c>
      <c r="E7784" t="s">
        <v>300</v>
      </c>
      <c r="F7784" t="s">
        <v>10</v>
      </c>
      <c r="G7784" t="s">
        <v>49812</v>
      </c>
      <c r="H7784" t="s">
        <v>20771</v>
      </c>
      <c r="I7784" t="s">
        <v>49813</v>
      </c>
      <c r="J7784" t="s">
        <v>21430</v>
      </c>
      <c r="K7784" t="s">
        <v>49814</v>
      </c>
      <c r="L7784" t="s">
        <v>49815</v>
      </c>
      <c r="M7784" t="s">
        <v>49816</v>
      </c>
    </row>
    <row r="7785" spans="1:13">
      <c r="A7785" t="s">
        <v>909</v>
      </c>
      <c r="B7785" t="s">
        <v>909</v>
      </c>
      <c r="C7785" t="s">
        <v>1484</v>
      </c>
      <c r="D7785" t="s">
        <v>153</v>
      </c>
      <c r="E7785" t="s">
        <v>300</v>
      </c>
      <c r="F7785" t="s">
        <v>2</v>
      </c>
      <c r="G7785" t="s">
        <v>49817</v>
      </c>
      <c r="H7785" t="s">
        <v>21102</v>
      </c>
      <c r="I7785" t="s">
        <v>49604</v>
      </c>
      <c r="J7785" t="s">
        <v>20841</v>
      </c>
      <c r="K7785" t="s">
        <v>49601</v>
      </c>
      <c r="L7785" t="s">
        <v>49818</v>
      </c>
      <c r="M7785" t="s">
        <v>49819</v>
      </c>
    </row>
    <row r="7786" spans="1:13">
      <c r="A7786" t="s">
        <v>909</v>
      </c>
      <c r="B7786" t="s">
        <v>909</v>
      </c>
      <c r="C7786" t="s">
        <v>1484</v>
      </c>
      <c r="D7786" t="s">
        <v>153</v>
      </c>
      <c r="E7786" t="s">
        <v>300</v>
      </c>
      <c r="F7786" t="s">
        <v>4</v>
      </c>
      <c r="G7786" t="s">
        <v>49820</v>
      </c>
      <c r="H7786" t="s">
        <v>20745</v>
      </c>
      <c r="I7786" t="s">
        <v>49647</v>
      </c>
      <c r="J7786" t="s">
        <v>20663</v>
      </c>
      <c r="K7786" t="s">
        <v>49608</v>
      </c>
      <c r="L7786" t="s">
        <v>49648</v>
      </c>
      <c r="M7786" t="s">
        <v>7522</v>
      </c>
    </row>
    <row r="7787" spans="1:13">
      <c r="A7787" t="s">
        <v>909</v>
      </c>
      <c r="B7787" t="s">
        <v>909</v>
      </c>
      <c r="C7787" t="s">
        <v>1484</v>
      </c>
      <c r="D7787" t="s">
        <v>153</v>
      </c>
      <c r="E7787" t="s">
        <v>300</v>
      </c>
      <c r="F7787" t="s">
        <v>11</v>
      </c>
      <c r="G7787" t="s">
        <v>49821</v>
      </c>
      <c r="H7787" t="s">
        <v>20822</v>
      </c>
      <c r="I7787" t="s">
        <v>49822</v>
      </c>
      <c r="J7787" t="s">
        <v>21472</v>
      </c>
      <c r="K7787" t="s">
        <v>372</v>
      </c>
      <c r="L7787" t="s">
        <v>49823</v>
      </c>
      <c r="M7787" t="s">
        <v>49824</v>
      </c>
    </row>
    <row r="7788" spans="1:13">
      <c r="A7788" t="s">
        <v>909</v>
      </c>
      <c r="B7788" t="s">
        <v>909</v>
      </c>
      <c r="C7788" t="s">
        <v>1484</v>
      </c>
      <c r="D7788" t="s">
        <v>153</v>
      </c>
      <c r="E7788" t="s">
        <v>300</v>
      </c>
      <c r="F7788" t="s">
        <v>20</v>
      </c>
      <c r="G7788" t="s">
        <v>49825</v>
      </c>
      <c r="H7788" t="s">
        <v>20784</v>
      </c>
      <c r="I7788" t="s">
        <v>49653</v>
      </c>
      <c r="J7788" t="s">
        <v>21472</v>
      </c>
      <c r="K7788" t="s">
        <v>372</v>
      </c>
      <c r="L7788" t="s">
        <v>2293</v>
      </c>
      <c r="M7788" t="s">
        <v>9849</v>
      </c>
    </row>
    <row r="7789" spans="1:13">
      <c r="A7789" t="s">
        <v>909</v>
      </c>
      <c r="B7789" t="s">
        <v>909</v>
      </c>
      <c r="C7789" t="s">
        <v>1484</v>
      </c>
      <c r="D7789" t="s">
        <v>154</v>
      </c>
      <c r="E7789" t="s">
        <v>277</v>
      </c>
      <c r="F7789" t="s">
        <v>3</v>
      </c>
      <c r="G7789" t="s">
        <v>49826</v>
      </c>
      <c r="H7789" t="s">
        <v>20917</v>
      </c>
      <c r="I7789" t="s">
        <v>49827</v>
      </c>
      <c r="J7789" t="s">
        <v>21392</v>
      </c>
      <c r="K7789" t="s">
        <v>49828</v>
      </c>
      <c r="L7789" t="s">
        <v>16819</v>
      </c>
      <c r="M7789" t="s">
        <v>49829</v>
      </c>
    </row>
    <row r="7790" spans="1:13">
      <c r="A7790" t="s">
        <v>909</v>
      </c>
      <c r="B7790" t="s">
        <v>909</v>
      </c>
      <c r="C7790" t="s">
        <v>1484</v>
      </c>
      <c r="D7790" t="s">
        <v>154</v>
      </c>
      <c r="E7790" t="s">
        <v>277</v>
      </c>
      <c r="F7790" t="s">
        <v>10</v>
      </c>
      <c r="G7790" t="s">
        <v>49830</v>
      </c>
      <c r="H7790" t="s">
        <v>22511</v>
      </c>
      <c r="I7790" t="s">
        <v>49831</v>
      </c>
      <c r="J7790" t="s">
        <v>20899</v>
      </c>
      <c r="K7790" t="s">
        <v>49746</v>
      </c>
      <c r="L7790" t="s">
        <v>49832</v>
      </c>
      <c r="M7790" t="s">
        <v>49833</v>
      </c>
    </row>
    <row r="7791" spans="1:13">
      <c r="A7791" t="s">
        <v>909</v>
      </c>
      <c r="B7791" t="s">
        <v>909</v>
      </c>
      <c r="C7791" t="s">
        <v>1484</v>
      </c>
      <c r="D7791" t="s">
        <v>154</v>
      </c>
      <c r="E7791" t="s">
        <v>277</v>
      </c>
      <c r="F7791" t="s">
        <v>2</v>
      </c>
      <c r="G7791" t="s">
        <v>49834</v>
      </c>
      <c r="H7791" t="s">
        <v>20843</v>
      </c>
      <c r="I7791" t="s">
        <v>49835</v>
      </c>
      <c r="J7791" t="s">
        <v>21128</v>
      </c>
      <c r="K7791" t="s">
        <v>49836</v>
      </c>
      <c r="L7791" t="s">
        <v>48996</v>
      </c>
      <c r="M7791" t="s">
        <v>49837</v>
      </c>
    </row>
    <row r="7792" spans="1:13">
      <c r="A7792" t="s">
        <v>909</v>
      </c>
      <c r="B7792" t="s">
        <v>909</v>
      </c>
      <c r="C7792" t="s">
        <v>1484</v>
      </c>
      <c r="D7792" t="s">
        <v>154</v>
      </c>
      <c r="E7792" t="s">
        <v>277</v>
      </c>
      <c r="F7792" t="s">
        <v>4</v>
      </c>
      <c r="G7792" t="s">
        <v>49838</v>
      </c>
      <c r="H7792" t="s">
        <v>21034</v>
      </c>
      <c r="I7792" t="s">
        <v>49621</v>
      </c>
      <c r="J7792" t="s">
        <v>20841</v>
      </c>
      <c r="K7792" t="s">
        <v>49601</v>
      </c>
      <c r="L7792" t="s">
        <v>49839</v>
      </c>
      <c r="M7792" t="s">
        <v>42856</v>
      </c>
    </row>
    <row r="7793" spans="1:13">
      <c r="A7793" t="s">
        <v>909</v>
      </c>
      <c r="B7793" t="s">
        <v>909</v>
      </c>
      <c r="C7793" t="s">
        <v>1484</v>
      </c>
      <c r="D7793" t="s">
        <v>154</v>
      </c>
      <c r="E7793" t="s">
        <v>277</v>
      </c>
      <c r="F7793" t="s">
        <v>11</v>
      </c>
      <c r="G7793" t="s">
        <v>49840</v>
      </c>
      <c r="H7793" t="s">
        <v>21219</v>
      </c>
      <c r="I7793" t="s">
        <v>49841</v>
      </c>
      <c r="J7793" t="s">
        <v>20705</v>
      </c>
      <c r="K7793" t="s">
        <v>49644</v>
      </c>
      <c r="L7793" t="s">
        <v>47774</v>
      </c>
      <c r="M7793" t="s">
        <v>49842</v>
      </c>
    </row>
    <row r="7794" spans="1:13">
      <c r="A7794" t="s">
        <v>909</v>
      </c>
      <c r="B7794" t="s">
        <v>909</v>
      </c>
      <c r="C7794" t="s">
        <v>1484</v>
      </c>
      <c r="D7794" t="s">
        <v>154</v>
      </c>
      <c r="E7794" t="s">
        <v>277</v>
      </c>
      <c r="F7794" t="s">
        <v>20</v>
      </c>
      <c r="G7794" t="s">
        <v>49843</v>
      </c>
      <c r="H7794" t="s">
        <v>21061</v>
      </c>
      <c r="I7794" t="s">
        <v>49844</v>
      </c>
      <c r="J7794" t="s">
        <v>20684</v>
      </c>
      <c r="K7794" t="s">
        <v>49583</v>
      </c>
      <c r="L7794" t="s">
        <v>49845</v>
      </c>
      <c r="M7794" t="s">
        <v>49846</v>
      </c>
    </row>
    <row r="7795" spans="1:13">
      <c r="A7795" t="s">
        <v>909</v>
      </c>
      <c r="B7795" t="s">
        <v>909</v>
      </c>
      <c r="C7795" t="s">
        <v>1484</v>
      </c>
      <c r="D7795" t="s">
        <v>154</v>
      </c>
      <c r="E7795" t="s">
        <v>315</v>
      </c>
      <c r="F7795" t="s">
        <v>3</v>
      </c>
      <c r="G7795" t="s">
        <v>49847</v>
      </c>
      <c r="H7795" t="s">
        <v>20863</v>
      </c>
      <c r="I7795" t="s">
        <v>49848</v>
      </c>
      <c r="J7795" t="s">
        <v>21583</v>
      </c>
      <c r="K7795" t="s">
        <v>49849</v>
      </c>
      <c r="L7795" t="s">
        <v>49850</v>
      </c>
      <c r="M7795" t="s">
        <v>49851</v>
      </c>
    </row>
    <row r="7796" spans="1:13">
      <c r="A7796" t="s">
        <v>909</v>
      </c>
      <c r="B7796" t="s">
        <v>909</v>
      </c>
      <c r="C7796" t="s">
        <v>1484</v>
      </c>
      <c r="D7796" t="s">
        <v>154</v>
      </c>
      <c r="E7796" t="s">
        <v>315</v>
      </c>
      <c r="F7796" t="s">
        <v>10</v>
      </c>
      <c r="G7796" t="s">
        <v>49852</v>
      </c>
      <c r="H7796" t="s">
        <v>22558</v>
      </c>
      <c r="I7796" t="s">
        <v>49853</v>
      </c>
      <c r="J7796" t="s">
        <v>21817</v>
      </c>
      <c r="K7796" t="s">
        <v>49854</v>
      </c>
      <c r="L7796" t="s">
        <v>49855</v>
      </c>
      <c r="M7796" t="s">
        <v>39346</v>
      </c>
    </row>
    <row r="7797" spans="1:13">
      <c r="A7797" t="s">
        <v>909</v>
      </c>
      <c r="B7797" t="s">
        <v>909</v>
      </c>
      <c r="C7797" t="s">
        <v>1484</v>
      </c>
      <c r="D7797" t="s">
        <v>154</v>
      </c>
      <c r="E7797" t="s">
        <v>315</v>
      </c>
      <c r="F7797" t="s">
        <v>2</v>
      </c>
      <c r="G7797" t="s">
        <v>49856</v>
      </c>
      <c r="H7797" t="s">
        <v>21048</v>
      </c>
      <c r="I7797" t="s">
        <v>49857</v>
      </c>
      <c r="J7797" t="s">
        <v>21266</v>
      </c>
      <c r="K7797" t="s">
        <v>49858</v>
      </c>
      <c r="L7797" t="s">
        <v>48878</v>
      </c>
      <c r="M7797" t="s">
        <v>49859</v>
      </c>
    </row>
    <row r="7798" spans="1:13">
      <c r="A7798" t="s">
        <v>909</v>
      </c>
      <c r="B7798" t="s">
        <v>909</v>
      </c>
      <c r="C7798" t="s">
        <v>1484</v>
      </c>
      <c r="D7798" t="s">
        <v>154</v>
      </c>
      <c r="E7798" t="s">
        <v>315</v>
      </c>
      <c r="F7798" t="s">
        <v>4</v>
      </c>
      <c r="G7798" t="s">
        <v>49860</v>
      </c>
      <c r="H7798" t="s">
        <v>21117</v>
      </c>
      <c r="I7798" t="s">
        <v>49861</v>
      </c>
      <c r="J7798" t="s">
        <v>20860</v>
      </c>
      <c r="K7798" t="s">
        <v>49780</v>
      </c>
      <c r="L7798" t="s">
        <v>49862</v>
      </c>
      <c r="M7798" t="s">
        <v>49863</v>
      </c>
    </row>
    <row r="7799" spans="1:13">
      <c r="A7799" t="s">
        <v>909</v>
      </c>
      <c r="B7799" t="s">
        <v>909</v>
      </c>
      <c r="C7799" t="s">
        <v>1484</v>
      </c>
      <c r="D7799" t="s">
        <v>154</v>
      </c>
      <c r="E7799" t="s">
        <v>315</v>
      </c>
      <c r="F7799" t="s">
        <v>11</v>
      </c>
      <c r="G7799" t="s">
        <v>49864</v>
      </c>
      <c r="H7799" t="s">
        <v>20829</v>
      </c>
      <c r="I7799" t="s">
        <v>49865</v>
      </c>
      <c r="J7799" t="s">
        <v>20663</v>
      </c>
      <c r="K7799" t="s">
        <v>49608</v>
      </c>
      <c r="L7799" t="s">
        <v>49866</v>
      </c>
      <c r="M7799" t="s">
        <v>49867</v>
      </c>
    </row>
    <row r="7800" spans="1:13">
      <c r="A7800" t="s">
        <v>909</v>
      </c>
      <c r="B7800" t="s">
        <v>909</v>
      </c>
      <c r="C7800" t="s">
        <v>1484</v>
      </c>
      <c r="D7800" t="s">
        <v>154</v>
      </c>
      <c r="E7800" t="s">
        <v>315</v>
      </c>
      <c r="F7800" t="s">
        <v>20</v>
      </c>
      <c r="G7800" t="s">
        <v>49868</v>
      </c>
      <c r="H7800" t="s">
        <v>21031</v>
      </c>
      <c r="I7800" t="s">
        <v>49869</v>
      </c>
      <c r="J7800" t="s">
        <v>21472</v>
      </c>
      <c r="K7800" t="s">
        <v>372</v>
      </c>
      <c r="L7800" t="s">
        <v>49870</v>
      </c>
      <c r="M7800" t="s">
        <v>1345</v>
      </c>
    </row>
    <row r="7801" spans="1:13">
      <c r="A7801" t="s">
        <v>909</v>
      </c>
      <c r="B7801" t="s">
        <v>909</v>
      </c>
      <c r="C7801" t="s">
        <v>1484</v>
      </c>
      <c r="D7801" t="s">
        <v>154</v>
      </c>
      <c r="E7801" t="s">
        <v>323</v>
      </c>
      <c r="F7801" t="s">
        <v>3</v>
      </c>
      <c r="G7801" t="s">
        <v>49871</v>
      </c>
      <c r="H7801" t="s">
        <v>22283</v>
      </c>
      <c r="I7801" t="s">
        <v>49872</v>
      </c>
      <c r="J7801" t="s">
        <v>20955</v>
      </c>
      <c r="K7801" t="s">
        <v>49873</v>
      </c>
      <c r="L7801" t="s">
        <v>49874</v>
      </c>
      <c r="M7801" t="s">
        <v>49875</v>
      </c>
    </row>
    <row r="7802" spans="1:13">
      <c r="A7802" t="s">
        <v>909</v>
      </c>
      <c r="B7802" t="s">
        <v>909</v>
      </c>
      <c r="C7802" t="s">
        <v>1484</v>
      </c>
      <c r="D7802" t="s">
        <v>154</v>
      </c>
      <c r="E7802" t="s">
        <v>323</v>
      </c>
      <c r="F7802" t="s">
        <v>10</v>
      </c>
      <c r="G7802" t="s">
        <v>49876</v>
      </c>
      <c r="H7802" t="s">
        <v>22278</v>
      </c>
      <c r="I7802" t="s">
        <v>49877</v>
      </c>
      <c r="J7802" t="s">
        <v>20769</v>
      </c>
      <c r="K7802" t="s">
        <v>49702</v>
      </c>
      <c r="L7802" t="s">
        <v>49878</v>
      </c>
      <c r="M7802" t="s">
        <v>49879</v>
      </c>
    </row>
    <row r="7803" spans="1:13">
      <c r="A7803" t="s">
        <v>909</v>
      </c>
      <c r="B7803" t="s">
        <v>909</v>
      </c>
      <c r="C7803" t="s">
        <v>1484</v>
      </c>
      <c r="D7803" t="s">
        <v>154</v>
      </c>
      <c r="E7803" t="s">
        <v>323</v>
      </c>
      <c r="F7803" t="s">
        <v>2</v>
      </c>
      <c r="G7803" t="s">
        <v>49880</v>
      </c>
      <c r="H7803" t="s">
        <v>20848</v>
      </c>
      <c r="I7803" t="s">
        <v>49881</v>
      </c>
      <c r="J7803" t="s">
        <v>20932</v>
      </c>
      <c r="K7803" t="s">
        <v>49711</v>
      </c>
      <c r="L7803" t="s">
        <v>49882</v>
      </c>
      <c r="M7803" t="s">
        <v>49883</v>
      </c>
    </row>
    <row r="7804" spans="1:13">
      <c r="A7804" t="s">
        <v>909</v>
      </c>
      <c r="B7804" t="s">
        <v>909</v>
      </c>
      <c r="C7804" t="s">
        <v>1484</v>
      </c>
      <c r="D7804" t="s">
        <v>154</v>
      </c>
      <c r="E7804" t="s">
        <v>323</v>
      </c>
      <c r="F7804" t="s">
        <v>4</v>
      </c>
      <c r="G7804" t="s">
        <v>49884</v>
      </c>
      <c r="H7804" t="s">
        <v>20937</v>
      </c>
      <c r="I7804" t="s">
        <v>49806</v>
      </c>
      <c r="J7804" t="s">
        <v>20684</v>
      </c>
      <c r="K7804" t="s">
        <v>49583</v>
      </c>
      <c r="L7804" t="s">
        <v>48062</v>
      </c>
      <c r="M7804" t="s">
        <v>39487</v>
      </c>
    </row>
    <row r="7805" spans="1:13">
      <c r="A7805" t="s">
        <v>909</v>
      </c>
      <c r="B7805" t="s">
        <v>909</v>
      </c>
      <c r="C7805" t="s">
        <v>1484</v>
      </c>
      <c r="D7805" t="s">
        <v>154</v>
      </c>
      <c r="E7805" t="s">
        <v>323</v>
      </c>
      <c r="F7805" t="s">
        <v>11</v>
      </c>
      <c r="G7805" t="s">
        <v>49885</v>
      </c>
      <c r="H7805" t="s">
        <v>21019</v>
      </c>
      <c r="I7805" t="s">
        <v>49676</v>
      </c>
      <c r="J7805" t="s">
        <v>20663</v>
      </c>
      <c r="K7805" t="s">
        <v>49608</v>
      </c>
      <c r="L7805" t="s">
        <v>49886</v>
      </c>
      <c r="M7805" t="s">
        <v>49887</v>
      </c>
    </row>
    <row r="7806" spans="1:13">
      <c r="A7806" t="s">
        <v>909</v>
      </c>
      <c r="B7806" t="s">
        <v>909</v>
      </c>
      <c r="C7806" t="s">
        <v>1484</v>
      </c>
      <c r="D7806" t="s">
        <v>154</v>
      </c>
      <c r="E7806" t="s">
        <v>323</v>
      </c>
      <c r="F7806" t="s">
        <v>20</v>
      </c>
      <c r="G7806" t="s">
        <v>49888</v>
      </c>
      <c r="H7806" t="s">
        <v>20950</v>
      </c>
      <c r="I7806" t="s">
        <v>49632</v>
      </c>
      <c r="J7806" t="s">
        <v>20663</v>
      </c>
      <c r="K7806" t="s">
        <v>49608</v>
      </c>
      <c r="L7806" t="s">
        <v>49633</v>
      </c>
      <c r="M7806" t="s">
        <v>49889</v>
      </c>
    </row>
    <row r="7807" spans="1:13">
      <c r="A7807" t="s">
        <v>909</v>
      </c>
      <c r="B7807" t="s">
        <v>909</v>
      </c>
      <c r="C7807" t="s">
        <v>1484</v>
      </c>
      <c r="D7807" t="s">
        <v>154</v>
      </c>
      <c r="E7807" t="s">
        <v>331</v>
      </c>
      <c r="F7807" t="s">
        <v>3</v>
      </c>
      <c r="G7807" t="s">
        <v>49890</v>
      </c>
      <c r="H7807" t="s">
        <v>22329</v>
      </c>
      <c r="I7807" t="s">
        <v>49891</v>
      </c>
      <c r="J7807" t="s">
        <v>21898</v>
      </c>
      <c r="K7807" t="s">
        <v>49892</v>
      </c>
      <c r="L7807" t="s">
        <v>49893</v>
      </c>
      <c r="M7807" t="s">
        <v>49894</v>
      </c>
    </row>
    <row r="7808" spans="1:13">
      <c r="A7808" t="s">
        <v>909</v>
      </c>
      <c r="B7808" t="s">
        <v>909</v>
      </c>
      <c r="C7808" t="s">
        <v>1484</v>
      </c>
      <c r="D7808" t="s">
        <v>154</v>
      </c>
      <c r="E7808" t="s">
        <v>331</v>
      </c>
      <c r="F7808" t="s">
        <v>10</v>
      </c>
      <c r="G7808" t="s">
        <v>49895</v>
      </c>
      <c r="H7808" t="s">
        <v>21087</v>
      </c>
      <c r="I7808" t="s">
        <v>49896</v>
      </c>
      <c r="J7808" t="s">
        <v>21075</v>
      </c>
      <c r="K7808" t="s">
        <v>49897</v>
      </c>
      <c r="L7808" t="s">
        <v>49898</v>
      </c>
      <c r="M7808" t="s">
        <v>49899</v>
      </c>
    </row>
    <row r="7809" spans="1:13">
      <c r="A7809" t="s">
        <v>909</v>
      </c>
      <c r="B7809" t="s">
        <v>909</v>
      </c>
      <c r="C7809" t="s">
        <v>1484</v>
      </c>
      <c r="D7809" t="s">
        <v>154</v>
      </c>
      <c r="E7809" t="s">
        <v>331</v>
      </c>
      <c r="F7809" t="s">
        <v>2</v>
      </c>
      <c r="G7809" t="s">
        <v>49900</v>
      </c>
      <c r="H7809" t="s">
        <v>20829</v>
      </c>
      <c r="I7809" t="s">
        <v>49865</v>
      </c>
      <c r="J7809" t="s">
        <v>20784</v>
      </c>
      <c r="K7809" t="s">
        <v>49901</v>
      </c>
      <c r="L7809" t="s">
        <v>49902</v>
      </c>
      <c r="M7809" t="s">
        <v>49903</v>
      </c>
    </row>
    <row r="7810" spans="1:13">
      <c r="A7810" t="s">
        <v>909</v>
      </c>
      <c r="B7810" t="s">
        <v>909</v>
      </c>
      <c r="C7810" t="s">
        <v>1484</v>
      </c>
      <c r="D7810" t="s">
        <v>154</v>
      </c>
      <c r="E7810" t="s">
        <v>331</v>
      </c>
      <c r="F7810" t="s">
        <v>4</v>
      </c>
      <c r="G7810" t="s">
        <v>49904</v>
      </c>
      <c r="H7810" t="s">
        <v>20860</v>
      </c>
      <c r="I7810" t="s">
        <v>49905</v>
      </c>
      <c r="J7810" t="s">
        <v>20663</v>
      </c>
      <c r="K7810" t="s">
        <v>49608</v>
      </c>
      <c r="L7810" t="s">
        <v>49906</v>
      </c>
      <c r="M7810" t="s">
        <v>49907</v>
      </c>
    </row>
    <row r="7811" spans="1:13">
      <c r="A7811" t="s">
        <v>909</v>
      </c>
      <c r="B7811" t="s">
        <v>909</v>
      </c>
      <c r="C7811" t="s">
        <v>1484</v>
      </c>
      <c r="D7811" t="s">
        <v>154</v>
      </c>
      <c r="E7811" t="s">
        <v>331</v>
      </c>
      <c r="F7811" t="s">
        <v>11</v>
      </c>
      <c r="G7811" t="s">
        <v>49908</v>
      </c>
      <c r="H7811" t="s">
        <v>20897</v>
      </c>
      <c r="I7811" t="s">
        <v>49625</v>
      </c>
      <c r="J7811" t="s">
        <v>21472</v>
      </c>
      <c r="K7811" t="s">
        <v>372</v>
      </c>
      <c r="L7811" t="s">
        <v>49909</v>
      </c>
      <c r="M7811" t="s">
        <v>49910</v>
      </c>
    </row>
    <row r="7812" spans="1:13">
      <c r="A7812" t="s">
        <v>909</v>
      </c>
      <c r="B7812" t="s">
        <v>909</v>
      </c>
      <c r="C7812" t="s">
        <v>1484</v>
      </c>
      <c r="D7812" t="s">
        <v>154</v>
      </c>
      <c r="E7812" t="s">
        <v>331</v>
      </c>
      <c r="F7812" t="s">
        <v>20</v>
      </c>
      <c r="G7812" t="s">
        <v>49911</v>
      </c>
      <c r="H7812" t="s">
        <v>20860</v>
      </c>
      <c r="I7812" t="s">
        <v>49905</v>
      </c>
      <c r="J7812" t="s">
        <v>21472</v>
      </c>
      <c r="K7812" t="s">
        <v>372</v>
      </c>
      <c r="L7812" t="s">
        <v>49912</v>
      </c>
      <c r="M7812" t="s">
        <v>49907</v>
      </c>
    </row>
    <row r="7813" spans="1:13">
      <c r="A7813" t="s">
        <v>909</v>
      </c>
      <c r="B7813" t="s">
        <v>909</v>
      </c>
      <c r="C7813" t="s">
        <v>1484</v>
      </c>
      <c r="D7813" t="s">
        <v>155</v>
      </c>
      <c r="E7813" t="s">
        <v>339</v>
      </c>
      <c r="F7813" t="s">
        <v>3</v>
      </c>
      <c r="G7813" t="s">
        <v>49913</v>
      </c>
      <c r="H7813" t="s">
        <v>22068</v>
      </c>
      <c r="I7813" t="s">
        <v>13502</v>
      </c>
      <c r="J7813" t="s">
        <v>21227</v>
      </c>
      <c r="K7813" t="s">
        <v>49914</v>
      </c>
      <c r="L7813" t="s">
        <v>49915</v>
      </c>
      <c r="M7813" t="s">
        <v>27801</v>
      </c>
    </row>
    <row r="7814" spans="1:13">
      <c r="A7814" t="s">
        <v>909</v>
      </c>
      <c r="B7814" t="s">
        <v>909</v>
      </c>
      <c r="C7814" t="s">
        <v>1484</v>
      </c>
      <c r="D7814" t="s">
        <v>155</v>
      </c>
      <c r="E7814" t="s">
        <v>339</v>
      </c>
      <c r="F7814" t="s">
        <v>10</v>
      </c>
      <c r="G7814" t="s">
        <v>49916</v>
      </c>
      <c r="H7814" t="s">
        <v>22772</v>
      </c>
      <c r="I7814" t="s">
        <v>49917</v>
      </c>
      <c r="J7814" t="s">
        <v>21946</v>
      </c>
      <c r="K7814" t="s">
        <v>49918</v>
      </c>
      <c r="L7814" t="s">
        <v>49919</v>
      </c>
      <c r="M7814" t="s">
        <v>49920</v>
      </c>
    </row>
    <row r="7815" spans="1:13">
      <c r="A7815" t="s">
        <v>909</v>
      </c>
      <c r="B7815" t="s">
        <v>909</v>
      </c>
      <c r="C7815" t="s">
        <v>1484</v>
      </c>
      <c r="D7815" t="s">
        <v>155</v>
      </c>
      <c r="E7815" t="s">
        <v>339</v>
      </c>
      <c r="F7815" t="s">
        <v>2</v>
      </c>
      <c r="G7815" t="s">
        <v>49921</v>
      </c>
      <c r="H7815" t="s">
        <v>22315</v>
      </c>
      <c r="I7815" t="s">
        <v>49611</v>
      </c>
      <c r="J7815" t="s">
        <v>20904</v>
      </c>
      <c r="K7815" t="s">
        <v>49922</v>
      </c>
      <c r="L7815" t="s">
        <v>49923</v>
      </c>
      <c r="M7815" t="s">
        <v>49924</v>
      </c>
    </row>
    <row r="7816" spans="1:13">
      <c r="A7816" t="s">
        <v>909</v>
      </c>
      <c r="B7816" t="s">
        <v>909</v>
      </c>
      <c r="C7816" t="s">
        <v>1484</v>
      </c>
      <c r="D7816" t="s">
        <v>155</v>
      </c>
      <c r="E7816" t="s">
        <v>339</v>
      </c>
      <c r="F7816" t="s">
        <v>4</v>
      </c>
      <c r="G7816" t="s">
        <v>49925</v>
      </c>
      <c r="H7816" t="s">
        <v>20810</v>
      </c>
      <c r="I7816" t="s">
        <v>49759</v>
      </c>
      <c r="J7816" t="s">
        <v>20915</v>
      </c>
      <c r="K7816" t="s">
        <v>49926</v>
      </c>
      <c r="L7816" t="s">
        <v>49927</v>
      </c>
      <c r="M7816" t="s">
        <v>30675</v>
      </c>
    </row>
    <row r="7817" spans="1:13">
      <c r="A7817" t="s">
        <v>909</v>
      </c>
      <c r="B7817" t="s">
        <v>909</v>
      </c>
      <c r="C7817" t="s">
        <v>1484</v>
      </c>
      <c r="D7817" t="s">
        <v>155</v>
      </c>
      <c r="E7817" t="s">
        <v>339</v>
      </c>
      <c r="F7817" t="s">
        <v>11</v>
      </c>
      <c r="G7817" t="s">
        <v>49928</v>
      </c>
      <c r="H7817" t="s">
        <v>21383</v>
      </c>
      <c r="I7817" t="s">
        <v>49929</v>
      </c>
      <c r="J7817" t="s">
        <v>20684</v>
      </c>
      <c r="K7817" t="s">
        <v>49583</v>
      </c>
      <c r="L7817" t="s">
        <v>2951</v>
      </c>
      <c r="M7817" t="s">
        <v>43400</v>
      </c>
    </row>
    <row r="7818" spans="1:13">
      <c r="A7818" t="s">
        <v>909</v>
      </c>
      <c r="B7818" t="s">
        <v>909</v>
      </c>
      <c r="C7818" t="s">
        <v>1484</v>
      </c>
      <c r="D7818" t="s">
        <v>155</v>
      </c>
      <c r="E7818" t="s">
        <v>339</v>
      </c>
      <c r="F7818" t="s">
        <v>20</v>
      </c>
      <c r="G7818" t="s">
        <v>49930</v>
      </c>
      <c r="H7818" t="s">
        <v>21102</v>
      </c>
      <c r="I7818" t="s">
        <v>49604</v>
      </c>
      <c r="J7818" t="s">
        <v>20684</v>
      </c>
      <c r="K7818" t="s">
        <v>49583</v>
      </c>
      <c r="L7818" t="s">
        <v>49931</v>
      </c>
      <c r="M7818" t="s">
        <v>41478</v>
      </c>
    </row>
    <row r="7819" spans="1:13">
      <c r="A7819" t="s">
        <v>909</v>
      </c>
      <c r="B7819" t="s">
        <v>909</v>
      </c>
      <c r="C7819" t="s">
        <v>1484</v>
      </c>
      <c r="D7819" t="s">
        <v>155</v>
      </c>
      <c r="E7819" t="s">
        <v>347</v>
      </c>
      <c r="F7819" t="s">
        <v>3</v>
      </c>
      <c r="G7819" t="s">
        <v>49932</v>
      </c>
      <c r="H7819" t="s">
        <v>20882</v>
      </c>
      <c r="I7819" t="s">
        <v>49665</v>
      </c>
      <c r="J7819" t="s">
        <v>21227</v>
      </c>
      <c r="K7819" t="s">
        <v>49914</v>
      </c>
      <c r="L7819" t="s">
        <v>49933</v>
      </c>
      <c r="M7819" t="s">
        <v>49934</v>
      </c>
    </row>
    <row r="7820" spans="1:13">
      <c r="A7820" t="s">
        <v>909</v>
      </c>
      <c r="B7820" t="s">
        <v>909</v>
      </c>
      <c r="C7820" t="s">
        <v>1484</v>
      </c>
      <c r="D7820" t="s">
        <v>155</v>
      </c>
      <c r="E7820" t="s">
        <v>347</v>
      </c>
      <c r="F7820" t="s">
        <v>10</v>
      </c>
      <c r="G7820" t="s">
        <v>49935</v>
      </c>
      <c r="H7820" t="s">
        <v>22334</v>
      </c>
      <c r="I7820" t="s">
        <v>49787</v>
      </c>
      <c r="J7820" t="s">
        <v>21197</v>
      </c>
      <c r="K7820" t="s">
        <v>49936</v>
      </c>
      <c r="L7820" t="s">
        <v>49937</v>
      </c>
      <c r="M7820" t="s">
        <v>49938</v>
      </c>
    </row>
    <row r="7821" spans="1:13">
      <c r="A7821" t="s">
        <v>909</v>
      </c>
      <c r="B7821" t="s">
        <v>909</v>
      </c>
      <c r="C7821" t="s">
        <v>1484</v>
      </c>
      <c r="D7821" t="s">
        <v>155</v>
      </c>
      <c r="E7821" t="s">
        <v>347</v>
      </c>
      <c r="F7821" t="s">
        <v>2</v>
      </c>
      <c r="G7821" t="s">
        <v>49939</v>
      </c>
      <c r="H7821" t="s">
        <v>21087</v>
      </c>
      <c r="I7821" t="s">
        <v>49896</v>
      </c>
      <c r="J7821" t="s">
        <v>21162</v>
      </c>
      <c r="K7821" t="s">
        <v>49940</v>
      </c>
      <c r="L7821" t="s">
        <v>927</v>
      </c>
      <c r="M7821" t="s">
        <v>49941</v>
      </c>
    </row>
    <row r="7822" spans="1:13">
      <c r="A7822" t="s">
        <v>909</v>
      </c>
      <c r="B7822" t="s">
        <v>909</v>
      </c>
      <c r="C7822" t="s">
        <v>1484</v>
      </c>
      <c r="D7822" t="s">
        <v>155</v>
      </c>
      <c r="E7822" t="s">
        <v>347</v>
      </c>
      <c r="F7822" t="s">
        <v>4</v>
      </c>
      <c r="G7822" t="s">
        <v>49942</v>
      </c>
      <c r="H7822" t="s">
        <v>21152</v>
      </c>
      <c r="I7822" t="s">
        <v>49943</v>
      </c>
      <c r="J7822" t="s">
        <v>20764</v>
      </c>
      <c r="K7822" t="s">
        <v>49755</v>
      </c>
      <c r="L7822" t="s">
        <v>49944</v>
      </c>
      <c r="M7822" t="s">
        <v>49945</v>
      </c>
    </row>
    <row r="7823" spans="1:13">
      <c r="A7823" t="s">
        <v>909</v>
      </c>
      <c r="B7823" t="s">
        <v>909</v>
      </c>
      <c r="C7823" t="s">
        <v>1484</v>
      </c>
      <c r="D7823" t="s">
        <v>155</v>
      </c>
      <c r="E7823" t="s">
        <v>347</v>
      </c>
      <c r="F7823" t="s">
        <v>11</v>
      </c>
      <c r="G7823" t="s">
        <v>49946</v>
      </c>
      <c r="H7823" t="s">
        <v>21150</v>
      </c>
      <c r="I7823" t="s">
        <v>49947</v>
      </c>
      <c r="J7823" t="s">
        <v>20684</v>
      </c>
      <c r="K7823" t="s">
        <v>49583</v>
      </c>
      <c r="L7823" t="s">
        <v>3425</v>
      </c>
      <c r="M7823" t="s">
        <v>49948</v>
      </c>
    </row>
    <row r="7824" spans="1:13">
      <c r="A7824" t="s">
        <v>909</v>
      </c>
      <c r="B7824" t="s">
        <v>909</v>
      </c>
      <c r="C7824" t="s">
        <v>1484</v>
      </c>
      <c r="D7824" t="s">
        <v>155</v>
      </c>
      <c r="E7824" t="s">
        <v>347</v>
      </c>
      <c r="F7824" t="s">
        <v>20</v>
      </c>
      <c r="G7824" t="s">
        <v>49949</v>
      </c>
      <c r="H7824" t="s">
        <v>20897</v>
      </c>
      <c r="I7824" t="s">
        <v>49625</v>
      </c>
      <c r="J7824" t="s">
        <v>20663</v>
      </c>
      <c r="K7824" t="s">
        <v>49608</v>
      </c>
      <c r="L7824" t="s">
        <v>5165</v>
      </c>
      <c r="M7824" t="s">
        <v>49950</v>
      </c>
    </row>
    <row r="7825" spans="1:13">
      <c r="A7825" t="s">
        <v>909</v>
      </c>
      <c r="B7825" t="s">
        <v>909</v>
      </c>
      <c r="C7825" t="s">
        <v>1484</v>
      </c>
      <c r="D7825" t="s">
        <v>155</v>
      </c>
      <c r="E7825" t="s">
        <v>230</v>
      </c>
      <c r="F7825" t="s">
        <v>3</v>
      </c>
      <c r="G7825" t="s">
        <v>49951</v>
      </c>
      <c r="H7825" t="s">
        <v>22413</v>
      </c>
      <c r="I7825" t="s">
        <v>49952</v>
      </c>
      <c r="J7825" t="s">
        <v>20902</v>
      </c>
      <c r="K7825" t="s">
        <v>49953</v>
      </c>
      <c r="L7825" t="s">
        <v>49954</v>
      </c>
      <c r="M7825" t="s">
        <v>49955</v>
      </c>
    </row>
    <row r="7826" spans="1:13">
      <c r="A7826" t="s">
        <v>909</v>
      </c>
      <c r="B7826" t="s">
        <v>909</v>
      </c>
      <c r="C7826" t="s">
        <v>1484</v>
      </c>
      <c r="D7826" t="s">
        <v>155</v>
      </c>
      <c r="E7826" t="s">
        <v>230</v>
      </c>
      <c r="F7826" t="s">
        <v>10</v>
      </c>
      <c r="G7826" t="s">
        <v>49956</v>
      </c>
      <c r="H7826" t="s">
        <v>22246</v>
      </c>
      <c r="I7826" t="s">
        <v>49957</v>
      </c>
      <c r="J7826" t="s">
        <v>21049</v>
      </c>
      <c r="K7826" t="s">
        <v>49766</v>
      </c>
      <c r="L7826" t="s">
        <v>49958</v>
      </c>
      <c r="M7826" t="s">
        <v>49959</v>
      </c>
    </row>
    <row r="7827" spans="1:13">
      <c r="A7827" t="s">
        <v>909</v>
      </c>
      <c r="B7827" t="s">
        <v>909</v>
      </c>
      <c r="C7827" t="s">
        <v>1484</v>
      </c>
      <c r="D7827" t="s">
        <v>155</v>
      </c>
      <c r="E7827" t="s">
        <v>230</v>
      </c>
      <c r="F7827" t="s">
        <v>2</v>
      </c>
      <c r="G7827" t="s">
        <v>49960</v>
      </c>
      <c r="H7827" t="s">
        <v>21668</v>
      </c>
      <c r="I7827" t="s">
        <v>49961</v>
      </c>
      <c r="J7827" t="s">
        <v>20967</v>
      </c>
      <c r="K7827" t="s">
        <v>49962</v>
      </c>
      <c r="L7827" t="s">
        <v>49963</v>
      </c>
      <c r="M7827" t="s">
        <v>49964</v>
      </c>
    </row>
    <row r="7828" spans="1:13">
      <c r="A7828" t="s">
        <v>909</v>
      </c>
      <c r="B7828" t="s">
        <v>909</v>
      </c>
      <c r="C7828" t="s">
        <v>1484</v>
      </c>
      <c r="D7828" t="s">
        <v>155</v>
      </c>
      <c r="E7828" t="s">
        <v>230</v>
      </c>
      <c r="F7828" t="s">
        <v>4</v>
      </c>
      <c r="G7828" t="s">
        <v>49965</v>
      </c>
      <c r="H7828" t="s">
        <v>21031</v>
      </c>
      <c r="I7828" t="s">
        <v>49869</v>
      </c>
      <c r="J7828" t="s">
        <v>20705</v>
      </c>
      <c r="K7828" t="s">
        <v>49644</v>
      </c>
      <c r="L7828" t="s">
        <v>48178</v>
      </c>
      <c r="M7828" t="s">
        <v>49966</v>
      </c>
    </row>
    <row r="7829" spans="1:13">
      <c r="A7829" t="s">
        <v>909</v>
      </c>
      <c r="B7829" t="s">
        <v>909</v>
      </c>
      <c r="C7829" t="s">
        <v>1484</v>
      </c>
      <c r="D7829" t="s">
        <v>155</v>
      </c>
      <c r="E7829" t="s">
        <v>230</v>
      </c>
      <c r="F7829" t="s">
        <v>11</v>
      </c>
      <c r="G7829" t="s">
        <v>49967</v>
      </c>
      <c r="H7829" t="s">
        <v>21019</v>
      </c>
      <c r="I7829" t="s">
        <v>49676</v>
      </c>
      <c r="J7829" t="s">
        <v>20663</v>
      </c>
      <c r="K7829" t="s">
        <v>49608</v>
      </c>
      <c r="L7829" t="s">
        <v>49886</v>
      </c>
      <c r="M7829" t="s">
        <v>49968</v>
      </c>
    </row>
    <row r="7830" spans="1:13">
      <c r="A7830" t="s">
        <v>909</v>
      </c>
      <c r="B7830" t="s">
        <v>909</v>
      </c>
      <c r="C7830" t="s">
        <v>1484</v>
      </c>
      <c r="D7830" t="s">
        <v>155</v>
      </c>
      <c r="E7830" t="s">
        <v>230</v>
      </c>
      <c r="F7830" t="s">
        <v>20</v>
      </c>
      <c r="G7830" t="s">
        <v>49969</v>
      </c>
      <c r="H7830" t="s">
        <v>20879</v>
      </c>
      <c r="I7830" t="s">
        <v>49970</v>
      </c>
      <c r="J7830" t="s">
        <v>21472</v>
      </c>
      <c r="K7830" t="s">
        <v>372</v>
      </c>
      <c r="L7830" t="s">
        <v>49971</v>
      </c>
      <c r="M7830" t="s">
        <v>49972</v>
      </c>
    </row>
    <row r="7831" spans="1:13">
      <c r="A7831" t="s">
        <v>909</v>
      </c>
      <c r="B7831" t="s">
        <v>909</v>
      </c>
      <c r="C7831" t="s">
        <v>1484</v>
      </c>
      <c r="D7831" t="s">
        <v>155</v>
      </c>
      <c r="E7831" t="s">
        <v>300</v>
      </c>
      <c r="F7831" t="s">
        <v>3</v>
      </c>
      <c r="G7831" t="s">
        <v>49973</v>
      </c>
      <c r="H7831" t="s">
        <v>22031</v>
      </c>
      <c r="I7831" t="s">
        <v>49974</v>
      </c>
      <c r="J7831" t="s">
        <v>20971</v>
      </c>
      <c r="K7831" t="s">
        <v>49679</v>
      </c>
      <c r="L7831" t="s">
        <v>49975</v>
      </c>
      <c r="M7831" t="s">
        <v>49976</v>
      </c>
    </row>
    <row r="7832" spans="1:13">
      <c r="A7832" t="s">
        <v>909</v>
      </c>
      <c r="B7832" t="s">
        <v>909</v>
      </c>
      <c r="C7832" t="s">
        <v>1484</v>
      </c>
      <c r="D7832" t="s">
        <v>155</v>
      </c>
      <c r="E7832" t="s">
        <v>300</v>
      </c>
      <c r="F7832" t="s">
        <v>10</v>
      </c>
      <c r="G7832" t="s">
        <v>49977</v>
      </c>
      <c r="H7832" t="s">
        <v>21185</v>
      </c>
      <c r="I7832" t="s">
        <v>49978</v>
      </c>
      <c r="J7832" t="s">
        <v>21064</v>
      </c>
      <c r="K7832" t="s">
        <v>49560</v>
      </c>
      <c r="L7832" t="s">
        <v>49979</v>
      </c>
      <c r="M7832" t="s">
        <v>49980</v>
      </c>
    </row>
    <row r="7833" spans="1:13">
      <c r="A7833" t="s">
        <v>909</v>
      </c>
      <c r="B7833" t="s">
        <v>909</v>
      </c>
      <c r="C7833" t="s">
        <v>1484</v>
      </c>
      <c r="D7833" t="s">
        <v>155</v>
      </c>
      <c r="E7833" t="s">
        <v>300</v>
      </c>
      <c r="F7833" t="s">
        <v>2</v>
      </c>
      <c r="G7833" t="s">
        <v>49981</v>
      </c>
      <c r="H7833" t="s">
        <v>21085</v>
      </c>
      <c r="I7833" t="s">
        <v>49982</v>
      </c>
      <c r="J7833" t="s">
        <v>20764</v>
      </c>
      <c r="K7833" t="s">
        <v>49755</v>
      </c>
      <c r="L7833" t="s">
        <v>49983</v>
      </c>
      <c r="M7833" t="s">
        <v>49984</v>
      </c>
    </row>
    <row r="7834" spans="1:13">
      <c r="A7834" t="s">
        <v>909</v>
      </c>
      <c r="B7834" t="s">
        <v>909</v>
      </c>
      <c r="C7834" t="s">
        <v>1484</v>
      </c>
      <c r="D7834" t="s">
        <v>155</v>
      </c>
      <c r="E7834" t="s">
        <v>300</v>
      </c>
      <c r="F7834" t="s">
        <v>4</v>
      </c>
      <c r="G7834" t="s">
        <v>49985</v>
      </c>
      <c r="H7834" t="s">
        <v>20764</v>
      </c>
      <c r="I7834" t="s">
        <v>49737</v>
      </c>
      <c r="J7834" t="s">
        <v>20663</v>
      </c>
      <c r="K7834" t="s">
        <v>49608</v>
      </c>
      <c r="L7834" t="s">
        <v>49986</v>
      </c>
      <c r="M7834" t="s">
        <v>15456</v>
      </c>
    </row>
    <row r="7835" spans="1:13">
      <c r="A7835" t="s">
        <v>909</v>
      </c>
      <c r="B7835" t="s">
        <v>909</v>
      </c>
      <c r="C7835" t="s">
        <v>1484</v>
      </c>
      <c r="D7835" t="s">
        <v>155</v>
      </c>
      <c r="E7835" t="s">
        <v>300</v>
      </c>
      <c r="F7835" t="s">
        <v>11</v>
      </c>
      <c r="G7835" t="s">
        <v>49987</v>
      </c>
      <c r="H7835" t="s">
        <v>20915</v>
      </c>
      <c r="I7835" t="s">
        <v>49719</v>
      </c>
      <c r="J7835" t="s">
        <v>21472</v>
      </c>
      <c r="K7835" t="s">
        <v>372</v>
      </c>
      <c r="L7835" t="s">
        <v>21951</v>
      </c>
      <c r="M7835" t="s">
        <v>10655</v>
      </c>
    </row>
    <row r="7836" spans="1:13">
      <c r="A7836" t="s">
        <v>909</v>
      </c>
      <c r="B7836" t="s">
        <v>909</v>
      </c>
      <c r="C7836" t="s">
        <v>1484</v>
      </c>
      <c r="D7836" t="s">
        <v>155</v>
      </c>
      <c r="E7836" t="s">
        <v>300</v>
      </c>
      <c r="F7836" t="s">
        <v>20</v>
      </c>
      <c r="G7836" t="s">
        <v>49988</v>
      </c>
      <c r="H7836" t="s">
        <v>20915</v>
      </c>
      <c r="I7836" t="s">
        <v>49719</v>
      </c>
      <c r="J7836" t="s">
        <v>21472</v>
      </c>
      <c r="K7836" t="s">
        <v>372</v>
      </c>
      <c r="L7836" t="s">
        <v>1629</v>
      </c>
      <c r="M7836" t="s">
        <v>10655</v>
      </c>
    </row>
    <row r="7837" spans="1:13">
      <c r="A7837" t="s">
        <v>909</v>
      </c>
      <c r="B7837" t="s">
        <v>909</v>
      </c>
      <c r="C7837" t="s">
        <v>1484</v>
      </c>
      <c r="D7837" t="s">
        <v>161</v>
      </c>
      <c r="E7837" t="s">
        <v>690</v>
      </c>
      <c r="F7837" t="s">
        <v>3</v>
      </c>
      <c r="G7837" t="s">
        <v>49989</v>
      </c>
      <c r="H7837" t="s">
        <v>20972</v>
      </c>
      <c r="I7837" t="s">
        <v>12848</v>
      </c>
      <c r="J7837" t="s">
        <v>20938</v>
      </c>
      <c r="K7837" t="s">
        <v>49990</v>
      </c>
      <c r="L7837" t="s">
        <v>47634</v>
      </c>
      <c r="M7837" t="s">
        <v>16258</v>
      </c>
    </row>
    <row r="7838" spans="1:13">
      <c r="A7838" t="s">
        <v>909</v>
      </c>
      <c r="B7838" t="s">
        <v>909</v>
      </c>
      <c r="C7838" t="s">
        <v>1484</v>
      </c>
      <c r="D7838" t="s">
        <v>161</v>
      </c>
      <c r="E7838" t="s">
        <v>690</v>
      </c>
      <c r="F7838" t="s">
        <v>10</v>
      </c>
      <c r="G7838" t="s">
        <v>49991</v>
      </c>
      <c r="H7838" t="s">
        <v>21668</v>
      </c>
      <c r="I7838" t="s">
        <v>46067</v>
      </c>
      <c r="J7838" t="s">
        <v>21217</v>
      </c>
      <c r="K7838" t="s">
        <v>49992</v>
      </c>
      <c r="L7838" t="s">
        <v>49993</v>
      </c>
      <c r="M7838" t="s">
        <v>38489</v>
      </c>
    </row>
    <row r="7839" spans="1:13">
      <c r="A7839" t="s">
        <v>909</v>
      </c>
      <c r="B7839" t="s">
        <v>909</v>
      </c>
      <c r="C7839" t="s">
        <v>1484</v>
      </c>
      <c r="D7839" t="s">
        <v>161</v>
      </c>
      <c r="E7839" t="s">
        <v>690</v>
      </c>
      <c r="F7839" t="s">
        <v>2</v>
      </c>
      <c r="G7839" t="s">
        <v>49994</v>
      </c>
      <c r="H7839" t="s">
        <v>21228</v>
      </c>
      <c r="I7839" t="s">
        <v>45981</v>
      </c>
      <c r="J7839" t="s">
        <v>20897</v>
      </c>
      <c r="K7839" t="s">
        <v>8291</v>
      </c>
      <c r="L7839" t="s">
        <v>49995</v>
      </c>
      <c r="M7839" t="s">
        <v>49996</v>
      </c>
    </row>
    <row r="7840" spans="1:13">
      <c r="A7840" t="s">
        <v>909</v>
      </c>
      <c r="B7840" t="s">
        <v>909</v>
      </c>
      <c r="C7840" t="s">
        <v>1484</v>
      </c>
      <c r="D7840" t="s">
        <v>161</v>
      </c>
      <c r="E7840" t="s">
        <v>690</v>
      </c>
      <c r="F7840" t="s">
        <v>4</v>
      </c>
      <c r="G7840" t="s">
        <v>49997</v>
      </c>
      <c r="H7840" t="s">
        <v>20950</v>
      </c>
      <c r="I7840" t="s">
        <v>8041</v>
      </c>
      <c r="J7840" t="s">
        <v>20725</v>
      </c>
      <c r="K7840" t="s">
        <v>49998</v>
      </c>
      <c r="L7840" t="s">
        <v>6816</v>
      </c>
      <c r="M7840" t="s">
        <v>49999</v>
      </c>
    </row>
    <row r="7841" spans="1:13">
      <c r="A7841" t="s">
        <v>909</v>
      </c>
      <c r="B7841" t="s">
        <v>909</v>
      </c>
      <c r="C7841" t="s">
        <v>1484</v>
      </c>
      <c r="D7841" t="s">
        <v>161</v>
      </c>
      <c r="E7841" t="s">
        <v>690</v>
      </c>
      <c r="F7841" t="s">
        <v>11</v>
      </c>
      <c r="G7841" t="s">
        <v>50000</v>
      </c>
      <c r="H7841" t="s">
        <v>20803</v>
      </c>
      <c r="I7841" t="s">
        <v>46183</v>
      </c>
      <c r="J7841" t="s">
        <v>21472</v>
      </c>
      <c r="K7841" t="s">
        <v>372</v>
      </c>
      <c r="L7841" t="s">
        <v>1054</v>
      </c>
      <c r="M7841" t="s">
        <v>50001</v>
      </c>
    </row>
    <row r="7842" spans="1:13">
      <c r="A7842" t="s">
        <v>909</v>
      </c>
      <c r="B7842" t="s">
        <v>909</v>
      </c>
      <c r="C7842" t="s">
        <v>1484</v>
      </c>
      <c r="D7842" t="s">
        <v>161</v>
      </c>
      <c r="E7842" t="s">
        <v>690</v>
      </c>
      <c r="F7842" t="s">
        <v>20</v>
      </c>
      <c r="G7842" t="s">
        <v>50002</v>
      </c>
      <c r="H7842" t="s">
        <v>20932</v>
      </c>
      <c r="I7842" t="s">
        <v>29183</v>
      </c>
      <c r="J7842" t="s">
        <v>21472</v>
      </c>
      <c r="K7842" t="s">
        <v>372</v>
      </c>
      <c r="L7842" t="s">
        <v>20872</v>
      </c>
      <c r="M7842" t="s">
        <v>970</v>
      </c>
    </row>
    <row r="7843" spans="1:13">
      <c r="A7843" t="s">
        <v>909</v>
      </c>
      <c r="B7843" t="s">
        <v>909</v>
      </c>
      <c r="C7843" t="s">
        <v>1484</v>
      </c>
      <c r="D7843" t="s">
        <v>161</v>
      </c>
      <c r="E7843" t="s">
        <v>698</v>
      </c>
      <c r="F7843" t="s">
        <v>3</v>
      </c>
      <c r="G7843" t="s">
        <v>50003</v>
      </c>
      <c r="H7843" t="s">
        <v>21463</v>
      </c>
      <c r="I7843" t="s">
        <v>50004</v>
      </c>
      <c r="J7843" t="s">
        <v>21165</v>
      </c>
      <c r="K7843" t="s">
        <v>13956</v>
      </c>
      <c r="L7843" t="s">
        <v>50005</v>
      </c>
      <c r="M7843" t="s">
        <v>50006</v>
      </c>
    </row>
    <row r="7844" spans="1:13">
      <c r="A7844" t="s">
        <v>909</v>
      </c>
      <c r="B7844" t="s">
        <v>909</v>
      </c>
      <c r="C7844" t="s">
        <v>1484</v>
      </c>
      <c r="D7844" t="s">
        <v>161</v>
      </c>
      <c r="E7844" t="s">
        <v>698</v>
      </c>
      <c r="F7844" t="s">
        <v>10</v>
      </c>
      <c r="G7844" t="s">
        <v>50007</v>
      </c>
      <c r="H7844" t="s">
        <v>21063</v>
      </c>
      <c r="I7844" t="s">
        <v>50008</v>
      </c>
      <c r="J7844" t="s">
        <v>21186</v>
      </c>
      <c r="K7844" t="s">
        <v>28166</v>
      </c>
      <c r="L7844" t="s">
        <v>50009</v>
      </c>
      <c r="M7844" t="s">
        <v>50010</v>
      </c>
    </row>
    <row r="7845" spans="1:13">
      <c r="A7845" t="s">
        <v>909</v>
      </c>
      <c r="B7845" t="s">
        <v>909</v>
      </c>
      <c r="C7845" t="s">
        <v>1484</v>
      </c>
      <c r="D7845" t="s">
        <v>161</v>
      </c>
      <c r="E7845" t="s">
        <v>698</v>
      </c>
      <c r="F7845" t="s">
        <v>2</v>
      </c>
      <c r="G7845" t="s">
        <v>50011</v>
      </c>
      <c r="H7845" t="s">
        <v>21266</v>
      </c>
      <c r="I7845" t="s">
        <v>50012</v>
      </c>
      <c r="J7845" t="s">
        <v>20879</v>
      </c>
      <c r="K7845" t="s">
        <v>1415</v>
      </c>
      <c r="L7845" t="s">
        <v>50013</v>
      </c>
      <c r="M7845" t="s">
        <v>50014</v>
      </c>
    </row>
    <row r="7846" spans="1:13">
      <c r="A7846" t="s">
        <v>909</v>
      </c>
      <c r="B7846" t="s">
        <v>909</v>
      </c>
      <c r="C7846" t="s">
        <v>1484</v>
      </c>
      <c r="D7846" t="s">
        <v>161</v>
      </c>
      <c r="E7846" t="s">
        <v>698</v>
      </c>
      <c r="F7846" t="s">
        <v>4</v>
      </c>
      <c r="G7846" t="s">
        <v>50015</v>
      </c>
      <c r="H7846" t="s">
        <v>20932</v>
      </c>
      <c r="I7846" t="s">
        <v>29183</v>
      </c>
      <c r="J7846" t="s">
        <v>20684</v>
      </c>
      <c r="K7846" t="s">
        <v>6358</v>
      </c>
      <c r="L7846" t="s">
        <v>5969</v>
      </c>
      <c r="M7846" t="s">
        <v>50016</v>
      </c>
    </row>
    <row r="7847" spans="1:13">
      <c r="A7847" t="s">
        <v>909</v>
      </c>
      <c r="B7847" t="s">
        <v>909</v>
      </c>
      <c r="C7847" t="s">
        <v>1484</v>
      </c>
      <c r="D7847" t="s">
        <v>161</v>
      </c>
      <c r="E7847" t="s">
        <v>698</v>
      </c>
      <c r="F7847" t="s">
        <v>11</v>
      </c>
      <c r="G7847" t="s">
        <v>50017</v>
      </c>
      <c r="H7847" t="s">
        <v>21061</v>
      </c>
      <c r="I7847" t="s">
        <v>50018</v>
      </c>
      <c r="J7847" t="s">
        <v>20663</v>
      </c>
      <c r="K7847" t="s">
        <v>50019</v>
      </c>
      <c r="L7847" t="s">
        <v>22259</v>
      </c>
      <c r="M7847" t="s">
        <v>50020</v>
      </c>
    </row>
    <row r="7848" spans="1:13">
      <c r="A7848" t="s">
        <v>909</v>
      </c>
      <c r="B7848" t="s">
        <v>909</v>
      </c>
      <c r="C7848" t="s">
        <v>1484</v>
      </c>
      <c r="D7848" t="s">
        <v>161</v>
      </c>
      <c r="E7848" t="s">
        <v>698</v>
      </c>
      <c r="F7848" t="s">
        <v>20</v>
      </c>
      <c r="G7848" t="s">
        <v>50021</v>
      </c>
      <c r="H7848" t="s">
        <v>20841</v>
      </c>
      <c r="I7848" t="s">
        <v>13857</v>
      </c>
      <c r="J7848" t="s">
        <v>21472</v>
      </c>
      <c r="K7848" t="s">
        <v>372</v>
      </c>
      <c r="L7848" t="s">
        <v>7177</v>
      </c>
      <c r="M7848" t="s">
        <v>43853</v>
      </c>
    </row>
    <row r="7849" spans="1:13">
      <c r="A7849" t="s">
        <v>909</v>
      </c>
      <c r="B7849" t="s">
        <v>909</v>
      </c>
      <c r="C7849" t="s">
        <v>1484</v>
      </c>
      <c r="D7849" t="s">
        <v>161</v>
      </c>
      <c r="E7849" t="s">
        <v>706</v>
      </c>
      <c r="F7849" t="s">
        <v>3</v>
      </c>
      <c r="G7849" t="s">
        <v>50022</v>
      </c>
      <c r="H7849" t="s">
        <v>20791</v>
      </c>
      <c r="I7849" t="s">
        <v>50023</v>
      </c>
      <c r="J7849" t="s">
        <v>21383</v>
      </c>
      <c r="K7849" t="s">
        <v>50024</v>
      </c>
      <c r="L7849" t="s">
        <v>2172</v>
      </c>
      <c r="M7849" t="s">
        <v>50025</v>
      </c>
    </row>
    <row r="7850" spans="1:13">
      <c r="A7850" t="s">
        <v>909</v>
      </c>
      <c r="B7850" t="s">
        <v>909</v>
      </c>
      <c r="C7850" t="s">
        <v>1484</v>
      </c>
      <c r="D7850" t="s">
        <v>161</v>
      </c>
      <c r="E7850" t="s">
        <v>706</v>
      </c>
      <c r="F7850" t="s">
        <v>10</v>
      </c>
      <c r="G7850" t="s">
        <v>50026</v>
      </c>
      <c r="H7850" t="s">
        <v>20989</v>
      </c>
      <c r="I7850" t="s">
        <v>50027</v>
      </c>
      <c r="J7850" t="s">
        <v>21228</v>
      </c>
      <c r="K7850" t="s">
        <v>31207</v>
      </c>
      <c r="L7850" t="s">
        <v>50028</v>
      </c>
      <c r="M7850" t="s">
        <v>50029</v>
      </c>
    </row>
    <row r="7851" spans="1:13">
      <c r="A7851" t="s">
        <v>909</v>
      </c>
      <c r="B7851" t="s">
        <v>909</v>
      </c>
      <c r="C7851" t="s">
        <v>1484</v>
      </c>
      <c r="D7851" t="s">
        <v>161</v>
      </c>
      <c r="E7851" t="s">
        <v>706</v>
      </c>
      <c r="F7851" t="s">
        <v>2</v>
      </c>
      <c r="G7851" t="s">
        <v>50030</v>
      </c>
      <c r="H7851" t="s">
        <v>21019</v>
      </c>
      <c r="I7851" t="s">
        <v>6406</v>
      </c>
      <c r="J7851" t="s">
        <v>20784</v>
      </c>
      <c r="K7851" t="s">
        <v>50031</v>
      </c>
      <c r="L7851" t="s">
        <v>50032</v>
      </c>
      <c r="M7851" t="s">
        <v>50033</v>
      </c>
    </row>
    <row r="7852" spans="1:13">
      <c r="A7852" t="s">
        <v>909</v>
      </c>
      <c r="B7852" t="s">
        <v>909</v>
      </c>
      <c r="C7852" t="s">
        <v>1484</v>
      </c>
      <c r="D7852" t="s">
        <v>161</v>
      </c>
      <c r="E7852" t="s">
        <v>706</v>
      </c>
      <c r="F7852" t="s">
        <v>4</v>
      </c>
      <c r="G7852" t="s">
        <v>50034</v>
      </c>
      <c r="H7852" t="s">
        <v>20764</v>
      </c>
      <c r="I7852" t="s">
        <v>50035</v>
      </c>
      <c r="J7852" t="s">
        <v>21472</v>
      </c>
      <c r="K7852" t="s">
        <v>372</v>
      </c>
      <c r="L7852" t="s">
        <v>4247</v>
      </c>
      <c r="M7852" t="s">
        <v>35451</v>
      </c>
    </row>
    <row r="7853" spans="1:13">
      <c r="A7853" t="s">
        <v>909</v>
      </c>
      <c r="B7853" t="s">
        <v>909</v>
      </c>
      <c r="C7853" t="s">
        <v>1484</v>
      </c>
      <c r="D7853" t="s">
        <v>161</v>
      </c>
      <c r="E7853" t="s">
        <v>706</v>
      </c>
      <c r="F7853" t="s">
        <v>20</v>
      </c>
      <c r="G7853" t="s">
        <v>50036</v>
      </c>
      <c r="H7853" t="s">
        <v>20784</v>
      </c>
      <c r="I7853" t="s">
        <v>50037</v>
      </c>
      <c r="J7853" t="s">
        <v>21472</v>
      </c>
      <c r="K7853" t="s">
        <v>372</v>
      </c>
      <c r="L7853" t="s">
        <v>50038</v>
      </c>
      <c r="M7853" t="s">
        <v>5019</v>
      </c>
    </row>
    <row r="7854" spans="1:13">
      <c r="A7854" t="s">
        <v>909</v>
      </c>
      <c r="B7854" t="s">
        <v>909</v>
      </c>
      <c r="C7854" t="s">
        <v>1484</v>
      </c>
      <c r="D7854" t="s">
        <v>161</v>
      </c>
      <c r="E7854" t="s">
        <v>714</v>
      </c>
      <c r="F7854" t="s">
        <v>3</v>
      </c>
      <c r="G7854" t="s">
        <v>50039</v>
      </c>
      <c r="H7854" t="s">
        <v>21140</v>
      </c>
      <c r="I7854" t="s">
        <v>50040</v>
      </c>
      <c r="J7854" t="s">
        <v>21304</v>
      </c>
      <c r="K7854" t="s">
        <v>28243</v>
      </c>
      <c r="L7854" t="s">
        <v>20796</v>
      </c>
      <c r="M7854" t="s">
        <v>50041</v>
      </c>
    </row>
    <row r="7855" spans="1:13">
      <c r="A7855" t="s">
        <v>909</v>
      </c>
      <c r="B7855" t="s">
        <v>909</v>
      </c>
      <c r="C7855" t="s">
        <v>1484</v>
      </c>
      <c r="D7855" t="s">
        <v>161</v>
      </c>
      <c r="E7855" t="s">
        <v>714</v>
      </c>
      <c r="F7855" t="s">
        <v>10</v>
      </c>
      <c r="G7855" t="s">
        <v>50042</v>
      </c>
      <c r="H7855" t="s">
        <v>21162</v>
      </c>
      <c r="I7855" t="s">
        <v>50043</v>
      </c>
      <c r="J7855" t="s">
        <v>20897</v>
      </c>
      <c r="K7855" t="s">
        <v>8291</v>
      </c>
      <c r="L7855" t="s">
        <v>50044</v>
      </c>
      <c r="M7855" t="s">
        <v>50045</v>
      </c>
    </row>
    <row r="7856" spans="1:13">
      <c r="A7856" t="s">
        <v>909</v>
      </c>
      <c r="B7856" t="s">
        <v>909</v>
      </c>
      <c r="C7856" t="s">
        <v>1484</v>
      </c>
      <c r="D7856" t="s">
        <v>161</v>
      </c>
      <c r="E7856" t="s">
        <v>714</v>
      </c>
      <c r="F7856" t="s">
        <v>2</v>
      </c>
      <c r="G7856" t="s">
        <v>50046</v>
      </c>
      <c r="H7856" t="s">
        <v>20974</v>
      </c>
      <c r="I7856" t="s">
        <v>6745</v>
      </c>
      <c r="J7856" t="s">
        <v>20745</v>
      </c>
      <c r="K7856" t="s">
        <v>50047</v>
      </c>
      <c r="L7856" t="s">
        <v>50048</v>
      </c>
      <c r="M7856" t="s">
        <v>18079</v>
      </c>
    </row>
    <row r="7857" spans="1:13">
      <c r="A7857" t="s">
        <v>909</v>
      </c>
      <c r="B7857" t="s">
        <v>909</v>
      </c>
      <c r="C7857" t="s">
        <v>1484</v>
      </c>
      <c r="D7857" t="s">
        <v>161</v>
      </c>
      <c r="E7857" t="s">
        <v>714</v>
      </c>
      <c r="F7857" t="s">
        <v>11</v>
      </c>
      <c r="G7857" t="s">
        <v>50049</v>
      </c>
      <c r="H7857" t="s">
        <v>20745</v>
      </c>
      <c r="I7857" t="s">
        <v>29186</v>
      </c>
      <c r="J7857" t="s">
        <v>20663</v>
      </c>
      <c r="K7857" t="s">
        <v>50019</v>
      </c>
      <c r="L7857" t="s">
        <v>2106</v>
      </c>
      <c r="M7857" t="s">
        <v>8054</v>
      </c>
    </row>
    <row r="7858" spans="1:13">
      <c r="A7858" t="s">
        <v>909</v>
      </c>
      <c r="B7858" t="s">
        <v>909</v>
      </c>
      <c r="C7858" t="s">
        <v>1484</v>
      </c>
      <c r="D7858" t="s">
        <v>161</v>
      </c>
      <c r="E7858" t="s">
        <v>714</v>
      </c>
      <c r="F7858" t="s">
        <v>20</v>
      </c>
      <c r="G7858" t="s">
        <v>50050</v>
      </c>
      <c r="H7858" t="s">
        <v>20764</v>
      </c>
      <c r="I7858" t="s">
        <v>50035</v>
      </c>
      <c r="J7858" t="s">
        <v>20663</v>
      </c>
      <c r="K7858" t="s">
        <v>50019</v>
      </c>
      <c r="L7858" t="s">
        <v>1691</v>
      </c>
      <c r="M7858" t="s">
        <v>50051</v>
      </c>
    </row>
    <row r="7859" spans="1:13">
      <c r="A7859" t="s">
        <v>909</v>
      </c>
      <c r="B7859" t="s">
        <v>909</v>
      </c>
      <c r="C7859" t="s">
        <v>1484</v>
      </c>
      <c r="D7859" t="s">
        <v>162</v>
      </c>
      <c r="E7859" t="s">
        <v>722</v>
      </c>
      <c r="F7859" t="s">
        <v>3</v>
      </c>
      <c r="G7859" t="s">
        <v>50052</v>
      </c>
      <c r="H7859" t="s">
        <v>21128</v>
      </c>
      <c r="I7859" t="s">
        <v>50053</v>
      </c>
      <c r="J7859" t="s">
        <v>21019</v>
      </c>
      <c r="K7859" t="s">
        <v>40120</v>
      </c>
      <c r="L7859" t="s">
        <v>50054</v>
      </c>
      <c r="M7859" t="s">
        <v>50055</v>
      </c>
    </row>
    <row r="7860" spans="1:13">
      <c r="A7860" t="s">
        <v>909</v>
      </c>
      <c r="B7860" t="s">
        <v>909</v>
      </c>
      <c r="C7860" t="s">
        <v>1484</v>
      </c>
      <c r="D7860" t="s">
        <v>162</v>
      </c>
      <c r="E7860" t="s">
        <v>722</v>
      </c>
      <c r="F7860" t="s">
        <v>10</v>
      </c>
      <c r="G7860" t="s">
        <v>50056</v>
      </c>
      <c r="H7860" t="s">
        <v>20953</v>
      </c>
      <c r="I7860" t="s">
        <v>50057</v>
      </c>
      <c r="J7860" t="s">
        <v>21165</v>
      </c>
      <c r="K7860" t="s">
        <v>13956</v>
      </c>
      <c r="L7860" t="s">
        <v>50058</v>
      </c>
      <c r="M7860" t="s">
        <v>25520</v>
      </c>
    </row>
    <row r="7861" spans="1:13">
      <c r="A7861" t="s">
        <v>909</v>
      </c>
      <c r="B7861" t="s">
        <v>909</v>
      </c>
      <c r="C7861" t="s">
        <v>1484</v>
      </c>
      <c r="D7861" t="s">
        <v>162</v>
      </c>
      <c r="E7861" t="s">
        <v>722</v>
      </c>
      <c r="F7861" t="s">
        <v>2</v>
      </c>
      <c r="G7861" t="s">
        <v>50059</v>
      </c>
      <c r="H7861" t="s">
        <v>21383</v>
      </c>
      <c r="I7861" t="s">
        <v>50060</v>
      </c>
      <c r="J7861" t="s">
        <v>20967</v>
      </c>
      <c r="K7861" t="s">
        <v>50061</v>
      </c>
      <c r="L7861" t="s">
        <v>21490</v>
      </c>
      <c r="M7861" t="s">
        <v>50062</v>
      </c>
    </row>
    <row r="7862" spans="1:13">
      <c r="A7862" t="s">
        <v>909</v>
      </c>
      <c r="B7862" t="s">
        <v>909</v>
      </c>
      <c r="C7862" t="s">
        <v>1484</v>
      </c>
      <c r="D7862" t="s">
        <v>162</v>
      </c>
      <c r="E7862" t="s">
        <v>722</v>
      </c>
      <c r="F7862" t="s">
        <v>4</v>
      </c>
      <c r="G7862" t="s">
        <v>50063</v>
      </c>
      <c r="H7862" t="s">
        <v>20967</v>
      </c>
      <c r="I7862" t="s">
        <v>50064</v>
      </c>
      <c r="J7862" t="s">
        <v>20745</v>
      </c>
      <c r="K7862" t="s">
        <v>50047</v>
      </c>
      <c r="L7862" t="s">
        <v>4422</v>
      </c>
      <c r="M7862" t="s">
        <v>50065</v>
      </c>
    </row>
    <row r="7863" spans="1:13">
      <c r="A7863" t="s">
        <v>909</v>
      </c>
      <c r="B7863" t="s">
        <v>909</v>
      </c>
      <c r="C7863" t="s">
        <v>1484</v>
      </c>
      <c r="D7863" t="s">
        <v>162</v>
      </c>
      <c r="E7863" t="s">
        <v>722</v>
      </c>
      <c r="F7863" t="s">
        <v>11</v>
      </c>
      <c r="G7863" t="s">
        <v>50066</v>
      </c>
      <c r="H7863" t="s">
        <v>20879</v>
      </c>
      <c r="I7863" t="s">
        <v>45922</v>
      </c>
      <c r="J7863" t="s">
        <v>21472</v>
      </c>
      <c r="K7863" t="s">
        <v>372</v>
      </c>
      <c r="L7863" t="s">
        <v>2172</v>
      </c>
      <c r="M7863" t="s">
        <v>46200</v>
      </c>
    </row>
    <row r="7864" spans="1:13">
      <c r="A7864" t="s">
        <v>909</v>
      </c>
      <c r="B7864" t="s">
        <v>909</v>
      </c>
      <c r="C7864" t="s">
        <v>1484</v>
      </c>
      <c r="D7864" t="s">
        <v>162</v>
      </c>
      <c r="E7864" t="s">
        <v>722</v>
      </c>
      <c r="F7864" t="s">
        <v>20</v>
      </c>
      <c r="G7864" t="s">
        <v>50067</v>
      </c>
      <c r="H7864" t="s">
        <v>20967</v>
      </c>
      <c r="I7864" t="s">
        <v>50064</v>
      </c>
      <c r="J7864" t="s">
        <v>21472</v>
      </c>
      <c r="K7864" t="s">
        <v>372</v>
      </c>
      <c r="L7864" t="s">
        <v>50068</v>
      </c>
      <c r="M7864" t="s">
        <v>50065</v>
      </c>
    </row>
    <row r="7865" spans="1:13">
      <c r="A7865" t="s">
        <v>909</v>
      </c>
      <c r="B7865" t="s">
        <v>909</v>
      </c>
      <c r="C7865" t="s">
        <v>1484</v>
      </c>
      <c r="D7865" t="s">
        <v>162</v>
      </c>
      <c r="E7865" t="s">
        <v>730</v>
      </c>
      <c r="F7865" t="s">
        <v>3</v>
      </c>
      <c r="G7865" t="s">
        <v>50069</v>
      </c>
      <c r="H7865" t="s">
        <v>21034</v>
      </c>
      <c r="I7865" t="s">
        <v>7448</v>
      </c>
      <c r="J7865" t="s">
        <v>20829</v>
      </c>
      <c r="K7865" t="s">
        <v>50070</v>
      </c>
      <c r="L7865" t="s">
        <v>50071</v>
      </c>
      <c r="M7865" t="s">
        <v>50072</v>
      </c>
    </row>
    <row r="7866" spans="1:13">
      <c r="A7866" t="s">
        <v>909</v>
      </c>
      <c r="B7866" t="s">
        <v>909</v>
      </c>
      <c r="C7866" t="s">
        <v>1484</v>
      </c>
      <c r="D7866" t="s">
        <v>162</v>
      </c>
      <c r="E7866" t="s">
        <v>730</v>
      </c>
      <c r="F7866" t="s">
        <v>10</v>
      </c>
      <c r="G7866" t="s">
        <v>50073</v>
      </c>
      <c r="H7866" t="s">
        <v>21207</v>
      </c>
      <c r="I7866" t="s">
        <v>50074</v>
      </c>
      <c r="J7866" t="s">
        <v>21304</v>
      </c>
      <c r="K7866" t="s">
        <v>28243</v>
      </c>
      <c r="L7866" t="s">
        <v>50075</v>
      </c>
      <c r="M7866" t="s">
        <v>50076</v>
      </c>
    </row>
    <row r="7867" spans="1:13">
      <c r="A7867" t="s">
        <v>909</v>
      </c>
      <c r="B7867" t="s">
        <v>909</v>
      </c>
      <c r="C7867" t="s">
        <v>1484</v>
      </c>
      <c r="D7867" t="s">
        <v>162</v>
      </c>
      <c r="E7867" t="s">
        <v>730</v>
      </c>
      <c r="F7867" t="s">
        <v>2</v>
      </c>
      <c r="G7867" t="s">
        <v>50077</v>
      </c>
      <c r="H7867" t="s">
        <v>21217</v>
      </c>
      <c r="I7867" t="s">
        <v>50078</v>
      </c>
      <c r="J7867" t="s">
        <v>20841</v>
      </c>
      <c r="K7867" t="s">
        <v>10495</v>
      </c>
      <c r="L7867" t="s">
        <v>22012</v>
      </c>
      <c r="M7867" t="s">
        <v>50079</v>
      </c>
    </row>
    <row r="7868" spans="1:13">
      <c r="A7868" t="s">
        <v>909</v>
      </c>
      <c r="B7868" t="s">
        <v>909</v>
      </c>
      <c r="C7868" t="s">
        <v>1484</v>
      </c>
      <c r="D7868" t="s">
        <v>162</v>
      </c>
      <c r="E7868" t="s">
        <v>730</v>
      </c>
      <c r="F7868" t="s">
        <v>4</v>
      </c>
      <c r="G7868" t="s">
        <v>50080</v>
      </c>
      <c r="H7868" t="s">
        <v>20932</v>
      </c>
      <c r="I7868" t="s">
        <v>29183</v>
      </c>
      <c r="J7868" t="s">
        <v>20663</v>
      </c>
      <c r="K7868" t="s">
        <v>50019</v>
      </c>
      <c r="L7868" t="s">
        <v>5969</v>
      </c>
      <c r="M7868" t="s">
        <v>34720</v>
      </c>
    </row>
    <row r="7869" spans="1:13">
      <c r="A7869" t="s">
        <v>909</v>
      </c>
      <c r="B7869" t="s">
        <v>909</v>
      </c>
      <c r="C7869" t="s">
        <v>1484</v>
      </c>
      <c r="D7869" t="s">
        <v>162</v>
      </c>
      <c r="E7869" t="s">
        <v>730</v>
      </c>
      <c r="F7869" t="s">
        <v>11</v>
      </c>
      <c r="G7869" t="s">
        <v>50081</v>
      </c>
      <c r="H7869" t="s">
        <v>20897</v>
      </c>
      <c r="I7869" t="s">
        <v>50082</v>
      </c>
      <c r="J7869" t="s">
        <v>21472</v>
      </c>
      <c r="K7869" t="s">
        <v>372</v>
      </c>
      <c r="L7869" t="s">
        <v>4590</v>
      </c>
      <c r="M7869" t="s">
        <v>50083</v>
      </c>
    </row>
    <row r="7870" spans="1:13">
      <c r="A7870" t="s">
        <v>909</v>
      </c>
      <c r="B7870" t="s">
        <v>909</v>
      </c>
      <c r="C7870" t="s">
        <v>1484</v>
      </c>
      <c r="D7870" t="s">
        <v>162</v>
      </c>
      <c r="E7870" t="s">
        <v>730</v>
      </c>
      <c r="F7870" t="s">
        <v>20</v>
      </c>
      <c r="G7870" t="s">
        <v>50084</v>
      </c>
      <c r="H7870" t="s">
        <v>20822</v>
      </c>
      <c r="I7870" t="s">
        <v>50085</v>
      </c>
      <c r="J7870" t="s">
        <v>21472</v>
      </c>
      <c r="K7870" t="s">
        <v>372</v>
      </c>
      <c r="L7870" t="s">
        <v>46608</v>
      </c>
      <c r="M7870" t="s">
        <v>50086</v>
      </c>
    </row>
    <row r="7871" spans="1:13">
      <c r="A7871" t="s">
        <v>909</v>
      </c>
      <c r="B7871" t="s">
        <v>909</v>
      </c>
      <c r="C7871" t="s">
        <v>1484</v>
      </c>
      <c r="D7871" t="s">
        <v>162</v>
      </c>
      <c r="E7871" t="s">
        <v>738</v>
      </c>
      <c r="F7871" t="s">
        <v>3</v>
      </c>
      <c r="G7871" t="s">
        <v>50087</v>
      </c>
      <c r="H7871" t="s">
        <v>20866</v>
      </c>
      <c r="I7871" t="s">
        <v>45938</v>
      </c>
      <c r="J7871" t="s">
        <v>21075</v>
      </c>
      <c r="K7871" t="s">
        <v>50088</v>
      </c>
      <c r="L7871" t="s">
        <v>50089</v>
      </c>
      <c r="M7871" t="s">
        <v>50090</v>
      </c>
    </row>
    <row r="7872" spans="1:13">
      <c r="A7872" t="s">
        <v>909</v>
      </c>
      <c r="B7872" t="s">
        <v>909</v>
      </c>
      <c r="C7872" t="s">
        <v>1484</v>
      </c>
      <c r="D7872" t="s">
        <v>162</v>
      </c>
      <c r="E7872" t="s">
        <v>738</v>
      </c>
      <c r="F7872" t="s">
        <v>10</v>
      </c>
      <c r="G7872" t="s">
        <v>50091</v>
      </c>
      <c r="H7872" t="s">
        <v>21463</v>
      </c>
      <c r="I7872" t="s">
        <v>50004</v>
      </c>
      <c r="J7872" t="s">
        <v>21102</v>
      </c>
      <c r="K7872" t="s">
        <v>50092</v>
      </c>
      <c r="L7872" t="s">
        <v>50093</v>
      </c>
      <c r="M7872" t="s">
        <v>50094</v>
      </c>
    </row>
    <row r="7873" spans="1:13">
      <c r="A7873" t="s">
        <v>909</v>
      </c>
      <c r="B7873" t="s">
        <v>909</v>
      </c>
      <c r="C7873" t="s">
        <v>1484</v>
      </c>
      <c r="D7873" t="s">
        <v>162</v>
      </c>
      <c r="E7873" t="s">
        <v>738</v>
      </c>
      <c r="F7873" t="s">
        <v>2</v>
      </c>
      <c r="G7873" t="s">
        <v>50095</v>
      </c>
      <c r="H7873" t="s">
        <v>21150</v>
      </c>
      <c r="I7873" t="s">
        <v>34648</v>
      </c>
      <c r="J7873" t="s">
        <v>20803</v>
      </c>
      <c r="K7873" t="s">
        <v>42405</v>
      </c>
      <c r="L7873" t="s">
        <v>829</v>
      </c>
      <c r="M7873" t="s">
        <v>29220</v>
      </c>
    </row>
    <row r="7874" spans="1:13">
      <c r="A7874" t="s">
        <v>909</v>
      </c>
      <c r="B7874" t="s">
        <v>909</v>
      </c>
      <c r="C7874" t="s">
        <v>1484</v>
      </c>
      <c r="D7874" t="s">
        <v>162</v>
      </c>
      <c r="E7874" t="s">
        <v>738</v>
      </c>
      <c r="F7874" t="s">
        <v>4</v>
      </c>
      <c r="G7874" t="s">
        <v>50096</v>
      </c>
      <c r="H7874" t="s">
        <v>20745</v>
      </c>
      <c r="I7874" t="s">
        <v>29186</v>
      </c>
      <c r="J7874" t="s">
        <v>21472</v>
      </c>
      <c r="K7874" t="s">
        <v>372</v>
      </c>
      <c r="L7874" t="s">
        <v>20834</v>
      </c>
      <c r="M7874" t="s">
        <v>50097</v>
      </c>
    </row>
    <row r="7875" spans="1:13">
      <c r="A7875" t="s">
        <v>909</v>
      </c>
      <c r="B7875" t="s">
        <v>909</v>
      </c>
      <c r="C7875" t="s">
        <v>1484</v>
      </c>
      <c r="D7875" t="s">
        <v>162</v>
      </c>
      <c r="E7875" t="s">
        <v>738</v>
      </c>
      <c r="F7875" t="s">
        <v>11</v>
      </c>
      <c r="G7875" t="s">
        <v>50098</v>
      </c>
      <c r="H7875" t="s">
        <v>20784</v>
      </c>
      <c r="I7875" t="s">
        <v>50037</v>
      </c>
      <c r="J7875" t="s">
        <v>20663</v>
      </c>
      <c r="K7875" t="s">
        <v>50019</v>
      </c>
      <c r="L7875" t="s">
        <v>46827</v>
      </c>
      <c r="M7875" t="s">
        <v>4339</v>
      </c>
    </row>
    <row r="7876" spans="1:13">
      <c r="A7876" t="s">
        <v>909</v>
      </c>
      <c r="B7876" t="s">
        <v>909</v>
      </c>
      <c r="C7876" t="s">
        <v>1484</v>
      </c>
      <c r="D7876" t="s">
        <v>162</v>
      </c>
      <c r="E7876" t="s">
        <v>738</v>
      </c>
      <c r="F7876" t="s">
        <v>20</v>
      </c>
      <c r="G7876" t="s">
        <v>50099</v>
      </c>
      <c r="H7876" t="s">
        <v>20725</v>
      </c>
      <c r="I7876" t="s">
        <v>45904</v>
      </c>
      <c r="J7876" t="s">
        <v>21472</v>
      </c>
      <c r="K7876" t="s">
        <v>372</v>
      </c>
      <c r="L7876" t="s">
        <v>5013</v>
      </c>
      <c r="M7876" t="s">
        <v>50100</v>
      </c>
    </row>
    <row r="7877" spans="1:13">
      <c r="A7877" t="s">
        <v>909</v>
      </c>
      <c r="B7877" t="s">
        <v>909</v>
      </c>
      <c r="C7877" t="s">
        <v>1484</v>
      </c>
      <c r="D7877" t="s">
        <v>162</v>
      </c>
      <c r="E7877" t="s">
        <v>746</v>
      </c>
      <c r="F7877" t="s">
        <v>3</v>
      </c>
      <c r="G7877" t="s">
        <v>50101</v>
      </c>
      <c r="H7877" t="s">
        <v>21164</v>
      </c>
      <c r="I7877" t="s">
        <v>50102</v>
      </c>
      <c r="J7877" t="s">
        <v>21035</v>
      </c>
      <c r="K7877" t="s">
        <v>26748</v>
      </c>
      <c r="L7877" t="s">
        <v>50103</v>
      </c>
      <c r="M7877" t="s">
        <v>50104</v>
      </c>
    </row>
    <row r="7878" spans="1:13">
      <c r="A7878" t="s">
        <v>909</v>
      </c>
      <c r="B7878" t="s">
        <v>909</v>
      </c>
      <c r="C7878" t="s">
        <v>1484</v>
      </c>
      <c r="D7878" t="s">
        <v>162</v>
      </c>
      <c r="E7878" t="s">
        <v>746</v>
      </c>
      <c r="F7878" t="s">
        <v>10</v>
      </c>
      <c r="G7878" t="s">
        <v>50105</v>
      </c>
      <c r="H7878" t="s">
        <v>20829</v>
      </c>
      <c r="I7878" t="s">
        <v>50106</v>
      </c>
      <c r="J7878" t="s">
        <v>20938</v>
      </c>
      <c r="K7878" t="s">
        <v>49990</v>
      </c>
      <c r="L7878" t="s">
        <v>50107</v>
      </c>
      <c r="M7878" t="s">
        <v>50108</v>
      </c>
    </row>
    <row r="7879" spans="1:13">
      <c r="A7879" t="s">
        <v>909</v>
      </c>
      <c r="B7879" t="s">
        <v>909</v>
      </c>
      <c r="C7879" t="s">
        <v>1484</v>
      </c>
      <c r="D7879" t="s">
        <v>162</v>
      </c>
      <c r="E7879" t="s">
        <v>746</v>
      </c>
      <c r="F7879" t="s">
        <v>2</v>
      </c>
      <c r="G7879" t="s">
        <v>50109</v>
      </c>
      <c r="H7879" t="s">
        <v>20822</v>
      </c>
      <c r="I7879" t="s">
        <v>50085</v>
      </c>
      <c r="J7879" t="s">
        <v>20684</v>
      </c>
      <c r="K7879" t="s">
        <v>6358</v>
      </c>
      <c r="L7879" t="s">
        <v>22166</v>
      </c>
      <c r="M7879" t="s">
        <v>44463</v>
      </c>
    </row>
    <row r="7880" spans="1:13">
      <c r="A7880" t="s">
        <v>909</v>
      </c>
      <c r="B7880" t="s">
        <v>909</v>
      </c>
      <c r="C7880" t="s">
        <v>1484</v>
      </c>
      <c r="D7880" t="s">
        <v>162</v>
      </c>
      <c r="E7880" t="s">
        <v>746</v>
      </c>
      <c r="F7880" t="s">
        <v>11</v>
      </c>
      <c r="G7880" t="s">
        <v>50110</v>
      </c>
      <c r="H7880" t="s">
        <v>20725</v>
      </c>
      <c r="I7880" t="s">
        <v>45904</v>
      </c>
      <c r="J7880" t="s">
        <v>20663</v>
      </c>
      <c r="K7880" t="s">
        <v>50019</v>
      </c>
      <c r="L7880" t="s">
        <v>4674</v>
      </c>
      <c r="M7880" t="s">
        <v>30219</v>
      </c>
    </row>
    <row r="7881" spans="1:13">
      <c r="A7881" t="s">
        <v>909</v>
      </c>
      <c r="B7881" t="s">
        <v>909</v>
      </c>
      <c r="C7881" t="s">
        <v>1484</v>
      </c>
      <c r="D7881" t="s">
        <v>162</v>
      </c>
      <c r="E7881" t="s">
        <v>746</v>
      </c>
      <c r="F7881" t="s">
        <v>20</v>
      </c>
      <c r="G7881" t="s">
        <v>50111</v>
      </c>
      <c r="H7881" t="s">
        <v>20803</v>
      </c>
      <c r="I7881" t="s">
        <v>46183</v>
      </c>
      <c r="J7881" t="s">
        <v>20663</v>
      </c>
      <c r="K7881" t="s">
        <v>50019</v>
      </c>
      <c r="L7881" t="s">
        <v>4662</v>
      </c>
      <c r="M7881" t="s">
        <v>945</v>
      </c>
    </row>
    <row r="7882" spans="1:13">
      <c r="A7882" t="s">
        <v>909</v>
      </c>
      <c r="B7882" t="s">
        <v>909</v>
      </c>
      <c r="C7882" t="s">
        <v>1484</v>
      </c>
      <c r="D7882" t="s">
        <v>163</v>
      </c>
      <c r="E7882" t="s">
        <v>754</v>
      </c>
      <c r="F7882" t="s">
        <v>3</v>
      </c>
      <c r="G7882" t="s">
        <v>50112</v>
      </c>
      <c r="H7882" t="s">
        <v>21128</v>
      </c>
      <c r="I7882" t="s">
        <v>50053</v>
      </c>
      <c r="J7882" t="s">
        <v>21113</v>
      </c>
      <c r="K7882" t="s">
        <v>50113</v>
      </c>
      <c r="L7882" t="s">
        <v>50054</v>
      </c>
      <c r="M7882" t="s">
        <v>50114</v>
      </c>
    </row>
    <row r="7883" spans="1:13">
      <c r="A7883" t="s">
        <v>909</v>
      </c>
      <c r="B7883" t="s">
        <v>909</v>
      </c>
      <c r="C7883" t="s">
        <v>1484</v>
      </c>
      <c r="D7883" t="s">
        <v>163</v>
      </c>
      <c r="E7883" t="s">
        <v>754</v>
      </c>
      <c r="F7883" t="s">
        <v>10</v>
      </c>
      <c r="G7883" t="s">
        <v>50115</v>
      </c>
      <c r="H7883" t="s">
        <v>21063</v>
      </c>
      <c r="I7883" t="s">
        <v>50008</v>
      </c>
      <c r="J7883" t="s">
        <v>21117</v>
      </c>
      <c r="K7883" t="s">
        <v>50116</v>
      </c>
      <c r="L7883" t="s">
        <v>50009</v>
      </c>
      <c r="M7883" t="s">
        <v>50010</v>
      </c>
    </row>
    <row r="7884" spans="1:13">
      <c r="A7884" t="s">
        <v>909</v>
      </c>
      <c r="B7884" t="s">
        <v>909</v>
      </c>
      <c r="C7884" t="s">
        <v>1484</v>
      </c>
      <c r="D7884" t="s">
        <v>163</v>
      </c>
      <c r="E7884" t="s">
        <v>754</v>
      </c>
      <c r="F7884" t="s">
        <v>2</v>
      </c>
      <c r="G7884" t="s">
        <v>50117</v>
      </c>
      <c r="H7884" t="s">
        <v>20885</v>
      </c>
      <c r="I7884" t="s">
        <v>50118</v>
      </c>
      <c r="J7884" t="s">
        <v>20967</v>
      </c>
      <c r="K7884" t="s">
        <v>50061</v>
      </c>
      <c r="L7884" t="s">
        <v>50119</v>
      </c>
      <c r="M7884" t="s">
        <v>50120</v>
      </c>
    </row>
    <row r="7885" spans="1:13">
      <c r="A7885" t="s">
        <v>909</v>
      </c>
      <c r="B7885" t="s">
        <v>909</v>
      </c>
      <c r="C7885" t="s">
        <v>1484</v>
      </c>
      <c r="D7885" t="s">
        <v>163</v>
      </c>
      <c r="E7885" t="s">
        <v>754</v>
      </c>
      <c r="F7885" t="s">
        <v>4</v>
      </c>
      <c r="G7885" t="s">
        <v>50121</v>
      </c>
      <c r="H7885" t="s">
        <v>21031</v>
      </c>
      <c r="I7885" t="s">
        <v>50122</v>
      </c>
      <c r="J7885" t="s">
        <v>20705</v>
      </c>
      <c r="K7885" t="s">
        <v>50123</v>
      </c>
      <c r="L7885" t="s">
        <v>21118</v>
      </c>
      <c r="M7885" t="s">
        <v>50124</v>
      </c>
    </row>
    <row r="7886" spans="1:13">
      <c r="A7886" t="s">
        <v>909</v>
      </c>
      <c r="B7886" t="s">
        <v>909</v>
      </c>
      <c r="C7886" t="s">
        <v>1484</v>
      </c>
      <c r="D7886" t="s">
        <v>163</v>
      </c>
      <c r="E7886" t="s">
        <v>754</v>
      </c>
      <c r="F7886" t="s">
        <v>11</v>
      </c>
      <c r="G7886" t="s">
        <v>50125</v>
      </c>
      <c r="H7886" t="s">
        <v>20897</v>
      </c>
      <c r="I7886" t="s">
        <v>50082</v>
      </c>
      <c r="J7886" t="s">
        <v>21472</v>
      </c>
      <c r="K7886" t="s">
        <v>372</v>
      </c>
      <c r="L7886" t="s">
        <v>4590</v>
      </c>
      <c r="M7886" t="s">
        <v>43856</v>
      </c>
    </row>
    <row r="7887" spans="1:13">
      <c r="A7887" t="s">
        <v>909</v>
      </c>
      <c r="B7887" t="s">
        <v>909</v>
      </c>
      <c r="C7887" t="s">
        <v>1484</v>
      </c>
      <c r="D7887" t="s">
        <v>163</v>
      </c>
      <c r="E7887" t="s">
        <v>754</v>
      </c>
      <c r="F7887" t="s">
        <v>20</v>
      </c>
      <c r="G7887" t="s">
        <v>50126</v>
      </c>
      <c r="H7887" t="s">
        <v>20967</v>
      </c>
      <c r="I7887" t="s">
        <v>50064</v>
      </c>
      <c r="J7887" t="s">
        <v>21472</v>
      </c>
      <c r="K7887" t="s">
        <v>372</v>
      </c>
      <c r="L7887" t="s">
        <v>50068</v>
      </c>
      <c r="M7887" t="s">
        <v>50127</v>
      </c>
    </row>
    <row r="7888" spans="1:13">
      <c r="A7888" t="s">
        <v>909</v>
      </c>
      <c r="B7888" t="s">
        <v>909</v>
      </c>
      <c r="C7888" t="s">
        <v>1484</v>
      </c>
      <c r="D7888" t="s">
        <v>163</v>
      </c>
      <c r="E7888" t="s">
        <v>762</v>
      </c>
      <c r="F7888" t="s">
        <v>3</v>
      </c>
      <c r="G7888" t="s">
        <v>50128</v>
      </c>
      <c r="H7888" t="s">
        <v>20827</v>
      </c>
      <c r="I7888" t="s">
        <v>50129</v>
      </c>
      <c r="J7888" t="s">
        <v>21117</v>
      </c>
      <c r="K7888" t="s">
        <v>50116</v>
      </c>
      <c r="L7888" t="s">
        <v>50130</v>
      </c>
      <c r="M7888" t="s">
        <v>37668</v>
      </c>
    </row>
    <row r="7889" spans="1:13">
      <c r="A7889" t="s">
        <v>909</v>
      </c>
      <c r="B7889" t="s">
        <v>909</v>
      </c>
      <c r="C7889" t="s">
        <v>1484</v>
      </c>
      <c r="D7889" t="s">
        <v>163</v>
      </c>
      <c r="E7889" t="s">
        <v>762</v>
      </c>
      <c r="F7889" t="s">
        <v>10</v>
      </c>
      <c r="G7889" t="s">
        <v>50131</v>
      </c>
      <c r="H7889" t="s">
        <v>20771</v>
      </c>
      <c r="I7889" t="s">
        <v>46050</v>
      </c>
      <c r="J7889" t="s">
        <v>21369</v>
      </c>
      <c r="K7889" t="s">
        <v>50132</v>
      </c>
      <c r="L7889" t="s">
        <v>50133</v>
      </c>
      <c r="M7889" t="s">
        <v>50134</v>
      </c>
    </row>
    <row r="7890" spans="1:13">
      <c r="A7890" t="s">
        <v>909</v>
      </c>
      <c r="B7890" t="s">
        <v>909</v>
      </c>
      <c r="C7890" t="s">
        <v>1484</v>
      </c>
      <c r="D7890" t="s">
        <v>163</v>
      </c>
      <c r="E7890" t="s">
        <v>762</v>
      </c>
      <c r="F7890" t="s">
        <v>2</v>
      </c>
      <c r="G7890" t="s">
        <v>50135</v>
      </c>
      <c r="H7890" t="s">
        <v>21217</v>
      </c>
      <c r="I7890" t="s">
        <v>50078</v>
      </c>
      <c r="J7890" t="s">
        <v>20897</v>
      </c>
      <c r="K7890" t="s">
        <v>8291</v>
      </c>
      <c r="L7890" t="s">
        <v>22012</v>
      </c>
      <c r="M7890" t="s">
        <v>31415</v>
      </c>
    </row>
    <row r="7891" spans="1:13">
      <c r="A7891" t="s">
        <v>909</v>
      </c>
      <c r="B7891" t="s">
        <v>909</v>
      </c>
      <c r="C7891" t="s">
        <v>1484</v>
      </c>
      <c r="D7891" t="s">
        <v>163</v>
      </c>
      <c r="E7891" t="s">
        <v>762</v>
      </c>
      <c r="F7891" t="s">
        <v>4</v>
      </c>
      <c r="G7891" t="s">
        <v>50136</v>
      </c>
      <c r="H7891" t="s">
        <v>20841</v>
      </c>
      <c r="I7891" t="s">
        <v>13857</v>
      </c>
      <c r="J7891" t="s">
        <v>20705</v>
      </c>
      <c r="K7891" t="s">
        <v>50123</v>
      </c>
      <c r="L7891" t="s">
        <v>2661</v>
      </c>
      <c r="M7891" t="s">
        <v>50137</v>
      </c>
    </row>
    <row r="7892" spans="1:13">
      <c r="A7892" t="s">
        <v>909</v>
      </c>
      <c r="B7892" t="s">
        <v>909</v>
      </c>
      <c r="C7892" t="s">
        <v>1484</v>
      </c>
      <c r="D7892" t="s">
        <v>163</v>
      </c>
      <c r="E7892" t="s">
        <v>762</v>
      </c>
      <c r="F7892" t="s">
        <v>11</v>
      </c>
      <c r="G7892" t="s">
        <v>50138</v>
      </c>
      <c r="H7892" t="s">
        <v>20841</v>
      </c>
      <c r="I7892" t="s">
        <v>13857</v>
      </c>
      <c r="J7892" t="s">
        <v>21472</v>
      </c>
      <c r="K7892" t="s">
        <v>372</v>
      </c>
      <c r="L7892" t="s">
        <v>791</v>
      </c>
      <c r="M7892" t="s">
        <v>50137</v>
      </c>
    </row>
    <row r="7893" spans="1:13">
      <c r="A7893" t="s">
        <v>909</v>
      </c>
      <c r="B7893" t="s">
        <v>909</v>
      </c>
      <c r="C7893" t="s">
        <v>1484</v>
      </c>
      <c r="D7893" t="s">
        <v>163</v>
      </c>
      <c r="E7893" t="s">
        <v>762</v>
      </c>
      <c r="F7893" t="s">
        <v>20</v>
      </c>
      <c r="G7893" t="s">
        <v>50139</v>
      </c>
      <c r="H7893" t="s">
        <v>20803</v>
      </c>
      <c r="I7893" t="s">
        <v>46183</v>
      </c>
      <c r="J7893" t="s">
        <v>21472</v>
      </c>
      <c r="K7893" t="s">
        <v>372</v>
      </c>
      <c r="L7893" t="s">
        <v>4662</v>
      </c>
      <c r="M7893" t="s">
        <v>9013</v>
      </c>
    </row>
    <row r="7894" spans="1:13">
      <c r="A7894" t="s">
        <v>909</v>
      </c>
      <c r="B7894" t="s">
        <v>909</v>
      </c>
      <c r="C7894" t="s">
        <v>1484</v>
      </c>
      <c r="D7894" t="s">
        <v>163</v>
      </c>
      <c r="E7894" t="s">
        <v>770</v>
      </c>
      <c r="F7894" t="s">
        <v>3</v>
      </c>
      <c r="G7894" t="s">
        <v>50140</v>
      </c>
      <c r="H7894" t="s">
        <v>21227</v>
      </c>
      <c r="I7894" t="s">
        <v>50141</v>
      </c>
      <c r="J7894" t="s">
        <v>21322</v>
      </c>
      <c r="K7894" t="s">
        <v>40439</v>
      </c>
      <c r="L7894" t="s">
        <v>50142</v>
      </c>
      <c r="M7894" t="s">
        <v>32011</v>
      </c>
    </row>
    <row r="7895" spans="1:13">
      <c r="A7895" t="s">
        <v>909</v>
      </c>
      <c r="B7895" t="s">
        <v>909</v>
      </c>
      <c r="C7895" t="s">
        <v>1484</v>
      </c>
      <c r="D7895" t="s">
        <v>163</v>
      </c>
      <c r="E7895" t="s">
        <v>770</v>
      </c>
      <c r="F7895" t="s">
        <v>10</v>
      </c>
      <c r="G7895" t="s">
        <v>50143</v>
      </c>
      <c r="H7895" t="s">
        <v>21277</v>
      </c>
      <c r="I7895" t="s">
        <v>50144</v>
      </c>
      <c r="J7895" t="s">
        <v>21085</v>
      </c>
      <c r="K7895" t="s">
        <v>50145</v>
      </c>
      <c r="L7895" t="s">
        <v>50146</v>
      </c>
      <c r="M7895" t="s">
        <v>46414</v>
      </c>
    </row>
    <row r="7896" spans="1:13">
      <c r="A7896" t="s">
        <v>909</v>
      </c>
      <c r="B7896" t="s">
        <v>909</v>
      </c>
      <c r="C7896" t="s">
        <v>1484</v>
      </c>
      <c r="D7896" t="s">
        <v>163</v>
      </c>
      <c r="E7896" t="s">
        <v>770</v>
      </c>
      <c r="F7896" t="s">
        <v>2</v>
      </c>
      <c r="G7896" t="s">
        <v>50147</v>
      </c>
      <c r="H7896" t="s">
        <v>20974</v>
      </c>
      <c r="I7896" t="s">
        <v>6745</v>
      </c>
      <c r="J7896" t="s">
        <v>20745</v>
      </c>
      <c r="K7896" t="s">
        <v>50047</v>
      </c>
      <c r="L7896" t="s">
        <v>50048</v>
      </c>
      <c r="M7896" t="s">
        <v>25099</v>
      </c>
    </row>
    <row r="7897" spans="1:13">
      <c r="A7897" t="s">
        <v>909</v>
      </c>
      <c r="B7897" t="s">
        <v>909</v>
      </c>
      <c r="C7897" t="s">
        <v>1484</v>
      </c>
      <c r="D7897" t="s">
        <v>163</v>
      </c>
      <c r="E7897" t="s">
        <v>770</v>
      </c>
      <c r="F7897" t="s">
        <v>4</v>
      </c>
      <c r="G7897" t="s">
        <v>50148</v>
      </c>
      <c r="H7897" t="s">
        <v>20745</v>
      </c>
      <c r="I7897" t="s">
        <v>29186</v>
      </c>
      <c r="J7897" t="s">
        <v>21472</v>
      </c>
      <c r="K7897" t="s">
        <v>372</v>
      </c>
      <c r="L7897" t="s">
        <v>20834</v>
      </c>
      <c r="M7897" t="s">
        <v>50149</v>
      </c>
    </row>
    <row r="7898" spans="1:13">
      <c r="A7898" t="s">
        <v>909</v>
      </c>
      <c r="B7898" t="s">
        <v>909</v>
      </c>
      <c r="C7898" t="s">
        <v>1484</v>
      </c>
      <c r="D7898" t="s">
        <v>163</v>
      </c>
      <c r="E7898" t="s">
        <v>770</v>
      </c>
      <c r="F7898" t="s">
        <v>11</v>
      </c>
      <c r="G7898" t="s">
        <v>50150</v>
      </c>
      <c r="H7898" t="s">
        <v>20822</v>
      </c>
      <c r="I7898" t="s">
        <v>50085</v>
      </c>
      <c r="J7898" t="s">
        <v>21472</v>
      </c>
      <c r="K7898" t="s">
        <v>372</v>
      </c>
      <c r="L7898" t="s">
        <v>431</v>
      </c>
      <c r="M7898" t="s">
        <v>50151</v>
      </c>
    </row>
    <row r="7899" spans="1:13">
      <c r="A7899" t="s">
        <v>909</v>
      </c>
      <c r="B7899" t="s">
        <v>909</v>
      </c>
      <c r="C7899" t="s">
        <v>1484</v>
      </c>
      <c r="D7899" t="s">
        <v>163</v>
      </c>
      <c r="E7899" t="s">
        <v>770</v>
      </c>
      <c r="F7899" t="s">
        <v>20</v>
      </c>
      <c r="G7899" t="s">
        <v>50152</v>
      </c>
      <c r="H7899" t="s">
        <v>20784</v>
      </c>
      <c r="I7899" t="s">
        <v>50037</v>
      </c>
      <c r="J7899" t="s">
        <v>20663</v>
      </c>
      <c r="K7899" t="s">
        <v>50019</v>
      </c>
      <c r="L7899" t="s">
        <v>50038</v>
      </c>
      <c r="M7899" t="s">
        <v>50153</v>
      </c>
    </row>
    <row r="7900" spans="1:13">
      <c r="A7900" t="s">
        <v>909</v>
      </c>
      <c r="B7900" t="s">
        <v>909</v>
      </c>
      <c r="C7900" t="s">
        <v>1484</v>
      </c>
      <c r="D7900" t="s">
        <v>163</v>
      </c>
      <c r="E7900" t="s">
        <v>778</v>
      </c>
      <c r="F7900" t="s">
        <v>3</v>
      </c>
      <c r="G7900" t="s">
        <v>50154</v>
      </c>
      <c r="H7900" t="s">
        <v>20920</v>
      </c>
      <c r="I7900" t="s">
        <v>50155</v>
      </c>
      <c r="J7900" t="s">
        <v>21304</v>
      </c>
      <c r="K7900" t="s">
        <v>28243</v>
      </c>
      <c r="L7900" t="s">
        <v>50156</v>
      </c>
      <c r="M7900" t="s">
        <v>50157</v>
      </c>
    </row>
    <row r="7901" spans="1:13">
      <c r="A7901" t="s">
        <v>909</v>
      </c>
      <c r="B7901" t="s">
        <v>909</v>
      </c>
      <c r="C7901" t="s">
        <v>1484</v>
      </c>
      <c r="D7901" t="s">
        <v>163</v>
      </c>
      <c r="E7901" t="s">
        <v>778</v>
      </c>
      <c r="F7901" t="s">
        <v>10</v>
      </c>
      <c r="G7901" t="s">
        <v>50158</v>
      </c>
      <c r="H7901" t="s">
        <v>21117</v>
      </c>
      <c r="I7901" t="s">
        <v>50159</v>
      </c>
      <c r="J7901" t="s">
        <v>20938</v>
      </c>
      <c r="K7901" t="s">
        <v>49990</v>
      </c>
      <c r="L7901" t="s">
        <v>50160</v>
      </c>
      <c r="M7901" t="s">
        <v>25263</v>
      </c>
    </row>
    <row r="7902" spans="1:13">
      <c r="A7902" t="s">
        <v>909</v>
      </c>
      <c r="B7902" t="s">
        <v>909</v>
      </c>
      <c r="C7902" t="s">
        <v>1484</v>
      </c>
      <c r="D7902" t="s">
        <v>163</v>
      </c>
      <c r="E7902" t="s">
        <v>778</v>
      </c>
      <c r="F7902" t="s">
        <v>2</v>
      </c>
      <c r="G7902" t="s">
        <v>50161</v>
      </c>
      <c r="H7902" t="s">
        <v>20860</v>
      </c>
      <c r="I7902" t="s">
        <v>50162</v>
      </c>
      <c r="J7902" t="s">
        <v>20684</v>
      </c>
      <c r="K7902" t="s">
        <v>6358</v>
      </c>
      <c r="L7902" t="s">
        <v>50163</v>
      </c>
      <c r="M7902" t="s">
        <v>50164</v>
      </c>
    </row>
    <row r="7903" spans="1:13">
      <c r="A7903" t="s">
        <v>909</v>
      </c>
      <c r="B7903" t="s">
        <v>909</v>
      </c>
      <c r="C7903" t="s">
        <v>1484</v>
      </c>
      <c r="D7903" t="s">
        <v>163</v>
      </c>
      <c r="E7903" t="s">
        <v>778</v>
      </c>
      <c r="F7903" t="s">
        <v>4</v>
      </c>
      <c r="G7903" t="s">
        <v>50165</v>
      </c>
      <c r="H7903" t="s">
        <v>20663</v>
      </c>
      <c r="I7903" t="s">
        <v>50166</v>
      </c>
      <c r="J7903" t="s">
        <v>21472</v>
      </c>
      <c r="K7903" t="s">
        <v>372</v>
      </c>
      <c r="L7903" t="s">
        <v>21460</v>
      </c>
      <c r="M7903" t="s">
        <v>50167</v>
      </c>
    </row>
    <row r="7904" spans="1:13">
      <c r="A7904" t="s">
        <v>909</v>
      </c>
      <c r="B7904" t="s">
        <v>909</v>
      </c>
      <c r="C7904" t="s">
        <v>1484</v>
      </c>
      <c r="D7904" t="s">
        <v>163</v>
      </c>
      <c r="E7904" t="s">
        <v>778</v>
      </c>
      <c r="F7904" t="s">
        <v>11</v>
      </c>
      <c r="G7904" t="s">
        <v>50168</v>
      </c>
      <c r="H7904" t="s">
        <v>20725</v>
      </c>
      <c r="I7904" t="s">
        <v>45904</v>
      </c>
      <c r="J7904" t="s">
        <v>20684</v>
      </c>
      <c r="K7904" t="s">
        <v>6358</v>
      </c>
      <c r="L7904" t="s">
        <v>4674</v>
      </c>
      <c r="M7904" t="s">
        <v>30130</v>
      </c>
    </row>
    <row r="7905" spans="1:13">
      <c r="A7905" t="s">
        <v>909</v>
      </c>
      <c r="B7905" t="s">
        <v>909</v>
      </c>
      <c r="C7905" t="s">
        <v>1484</v>
      </c>
      <c r="D7905" t="s">
        <v>163</v>
      </c>
      <c r="E7905" t="s">
        <v>778</v>
      </c>
      <c r="F7905" t="s">
        <v>20</v>
      </c>
      <c r="G7905" t="s">
        <v>50169</v>
      </c>
      <c r="H7905" t="s">
        <v>20764</v>
      </c>
      <c r="I7905" t="s">
        <v>50035</v>
      </c>
      <c r="J7905" t="s">
        <v>21472</v>
      </c>
      <c r="K7905" t="s">
        <v>372</v>
      </c>
      <c r="L7905" t="s">
        <v>1691</v>
      </c>
      <c r="M7905" t="s">
        <v>1269</v>
      </c>
    </row>
    <row r="7906" spans="1:13">
      <c r="A7906" t="s">
        <v>909</v>
      </c>
      <c r="B7906" t="s">
        <v>909</v>
      </c>
      <c r="C7906" t="s">
        <v>1484</v>
      </c>
      <c r="D7906" t="s">
        <v>164</v>
      </c>
      <c r="E7906" t="s">
        <v>785</v>
      </c>
      <c r="F7906" t="s">
        <v>3</v>
      </c>
      <c r="G7906" t="s">
        <v>50170</v>
      </c>
      <c r="H7906" t="s">
        <v>20841</v>
      </c>
      <c r="I7906" t="s">
        <v>6299</v>
      </c>
      <c r="J7906" t="s">
        <v>20725</v>
      </c>
      <c r="K7906" t="s">
        <v>16079</v>
      </c>
      <c r="L7906" t="s">
        <v>6779</v>
      </c>
      <c r="M7906" t="s">
        <v>25229</v>
      </c>
    </row>
    <row r="7907" spans="1:13">
      <c r="A7907" t="s">
        <v>909</v>
      </c>
      <c r="B7907" t="s">
        <v>909</v>
      </c>
      <c r="C7907" t="s">
        <v>1484</v>
      </c>
      <c r="D7907" t="s">
        <v>164</v>
      </c>
      <c r="E7907" t="s">
        <v>785</v>
      </c>
      <c r="F7907" t="s">
        <v>10</v>
      </c>
      <c r="G7907" t="s">
        <v>50171</v>
      </c>
      <c r="H7907" t="s">
        <v>20938</v>
      </c>
      <c r="I7907" t="s">
        <v>14338</v>
      </c>
      <c r="J7907" t="s">
        <v>20745</v>
      </c>
      <c r="K7907" t="s">
        <v>14877</v>
      </c>
      <c r="L7907" t="s">
        <v>2105</v>
      </c>
      <c r="M7907" t="s">
        <v>25184</v>
      </c>
    </row>
    <row r="7908" spans="1:13">
      <c r="A7908" t="s">
        <v>909</v>
      </c>
      <c r="B7908" t="s">
        <v>909</v>
      </c>
      <c r="C7908" t="s">
        <v>1484</v>
      </c>
      <c r="D7908" t="s">
        <v>164</v>
      </c>
      <c r="E7908" t="s">
        <v>785</v>
      </c>
      <c r="F7908" t="s">
        <v>2</v>
      </c>
      <c r="G7908" t="s">
        <v>50172</v>
      </c>
      <c r="H7908" t="s">
        <v>20950</v>
      </c>
      <c r="I7908" t="s">
        <v>50173</v>
      </c>
      <c r="J7908" t="s">
        <v>20705</v>
      </c>
      <c r="K7908" t="s">
        <v>946</v>
      </c>
      <c r="L7908" t="s">
        <v>4105</v>
      </c>
      <c r="M7908" t="s">
        <v>50174</v>
      </c>
    </row>
    <row r="7909" spans="1:13">
      <c r="A7909" t="s">
        <v>909</v>
      </c>
      <c r="B7909" t="s">
        <v>909</v>
      </c>
      <c r="C7909" t="s">
        <v>1484</v>
      </c>
      <c r="D7909" t="s">
        <v>164</v>
      </c>
      <c r="E7909" t="s">
        <v>785</v>
      </c>
      <c r="F7909" t="s">
        <v>4</v>
      </c>
      <c r="G7909" t="s">
        <v>50175</v>
      </c>
      <c r="H7909" t="s">
        <v>20784</v>
      </c>
      <c r="I7909" t="s">
        <v>50176</v>
      </c>
      <c r="J7909" t="s">
        <v>21472</v>
      </c>
      <c r="K7909" t="s">
        <v>372</v>
      </c>
      <c r="L7909" t="s">
        <v>3074</v>
      </c>
      <c r="M7909" t="s">
        <v>14645</v>
      </c>
    </row>
    <row r="7910" spans="1:13">
      <c r="A7910" t="s">
        <v>909</v>
      </c>
      <c r="B7910" t="s">
        <v>909</v>
      </c>
      <c r="C7910" t="s">
        <v>1484</v>
      </c>
      <c r="D7910" t="s">
        <v>164</v>
      </c>
      <c r="E7910" t="s">
        <v>785</v>
      </c>
      <c r="F7910" t="s">
        <v>11</v>
      </c>
      <c r="G7910" t="s">
        <v>50177</v>
      </c>
      <c r="H7910" t="s">
        <v>20745</v>
      </c>
      <c r="I7910" t="s">
        <v>29182</v>
      </c>
      <c r="J7910" t="s">
        <v>21472</v>
      </c>
      <c r="K7910" t="s">
        <v>372</v>
      </c>
      <c r="L7910" t="s">
        <v>3804</v>
      </c>
      <c r="M7910" t="s">
        <v>26520</v>
      </c>
    </row>
    <row r="7911" spans="1:13">
      <c r="A7911" t="s">
        <v>909</v>
      </c>
      <c r="B7911" t="s">
        <v>909</v>
      </c>
      <c r="C7911" t="s">
        <v>1484</v>
      </c>
      <c r="D7911" t="s">
        <v>164</v>
      </c>
      <c r="E7911" t="s">
        <v>785</v>
      </c>
      <c r="F7911" t="s">
        <v>20</v>
      </c>
      <c r="G7911" t="s">
        <v>50178</v>
      </c>
      <c r="H7911" t="s">
        <v>20841</v>
      </c>
      <c r="I7911" t="s">
        <v>6299</v>
      </c>
      <c r="J7911" t="s">
        <v>21472</v>
      </c>
      <c r="K7911" t="s">
        <v>372</v>
      </c>
      <c r="L7911" t="s">
        <v>6492</v>
      </c>
      <c r="M7911" t="s">
        <v>25229</v>
      </c>
    </row>
    <row r="7912" spans="1:13">
      <c r="A7912" t="s">
        <v>909</v>
      </c>
      <c r="B7912" t="s">
        <v>909</v>
      </c>
      <c r="C7912" t="s">
        <v>1484</v>
      </c>
      <c r="D7912" t="s">
        <v>164</v>
      </c>
      <c r="E7912" t="s">
        <v>793</v>
      </c>
      <c r="F7912" t="s">
        <v>3</v>
      </c>
      <c r="G7912" t="s">
        <v>50179</v>
      </c>
      <c r="H7912" t="s">
        <v>20803</v>
      </c>
      <c r="I7912" t="s">
        <v>50180</v>
      </c>
      <c r="J7912" t="s">
        <v>20705</v>
      </c>
      <c r="K7912" t="s">
        <v>946</v>
      </c>
      <c r="L7912" t="s">
        <v>3129</v>
      </c>
      <c r="M7912" t="s">
        <v>18994</v>
      </c>
    </row>
    <row r="7913" spans="1:13">
      <c r="A7913" t="s">
        <v>909</v>
      </c>
      <c r="B7913" t="s">
        <v>909</v>
      </c>
      <c r="C7913" t="s">
        <v>1484</v>
      </c>
      <c r="D7913" t="s">
        <v>164</v>
      </c>
      <c r="E7913" t="s">
        <v>793</v>
      </c>
      <c r="F7913" t="s">
        <v>10</v>
      </c>
      <c r="G7913" t="s">
        <v>50181</v>
      </c>
      <c r="H7913" t="s">
        <v>20897</v>
      </c>
      <c r="I7913" t="s">
        <v>50182</v>
      </c>
      <c r="J7913" t="s">
        <v>20705</v>
      </c>
      <c r="K7913" t="s">
        <v>946</v>
      </c>
      <c r="L7913" t="s">
        <v>48321</v>
      </c>
      <c r="M7913" t="s">
        <v>25113</v>
      </c>
    </row>
    <row r="7914" spans="1:13">
      <c r="A7914" t="s">
        <v>909</v>
      </c>
      <c r="B7914" t="s">
        <v>909</v>
      </c>
      <c r="C7914" t="s">
        <v>1484</v>
      </c>
      <c r="D7914" t="s">
        <v>164</v>
      </c>
      <c r="E7914" t="s">
        <v>793</v>
      </c>
      <c r="F7914" t="s">
        <v>2</v>
      </c>
      <c r="G7914" t="s">
        <v>50183</v>
      </c>
      <c r="H7914" t="s">
        <v>20764</v>
      </c>
      <c r="I7914" t="s">
        <v>12199</v>
      </c>
      <c r="J7914" t="s">
        <v>20684</v>
      </c>
      <c r="K7914" t="s">
        <v>16045</v>
      </c>
      <c r="L7914" t="s">
        <v>471</v>
      </c>
      <c r="M7914" t="s">
        <v>16849</v>
      </c>
    </row>
    <row r="7915" spans="1:13">
      <c r="A7915" t="s">
        <v>909</v>
      </c>
      <c r="B7915" t="s">
        <v>909</v>
      </c>
      <c r="C7915" t="s">
        <v>1484</v>
      </c>
      <c r="D7915" t="s">
        <v>164</v>
      </c>
      <c r="E7915" t="s">
        <v>793</v>
      </c>
      <c r="F7915" t="s">
        <v>4</v>
      </c>
      <c r="G7915" t="s">
        <v>50184</v>
      </c>
      <c r="H7915" t="s">
        <v>20663</v>
      </c>
      <c r="I7915" t="s">
        <v>29225</v>
      </c>
      <c r="J7915" t="s">
        <v>21472</v>
      </c>
      <c r="K7915" t="s">
        <v>372</v>
      </c>
      <c r="L7915" t="s">
        <v>3332</v>
      </c>
      <c r="M7915" t="s">
        <v>12481</v>
      </c>
    </row>
    <row r="7916" spans="1:13">
      <c r="A7916" t="s">
        <v>909</v>
      </c>
      <c r="B7916" t="s">
        <v>909</v>
      </c>
      <c r="C7916" t="s">
        <v>1484</v>
      </c>
      <c r="D7916" t="s">
        <v>164</v>
      </c>
      <c r="E7916" t="s">
        <v>793</v>
      </c>
      <c r="F7916" t="s">
        <v>11</v>
      </c>
      <c r="G7916" t="s">
        <v>50185</v>
      </c>
      <c r="H7916" t="s">
        <v>20705</v>
      </c>
      <c r="I7916" t="s">
        <v>7542</v>
      </c>
      <c r="J7916" t="s">
        <v>21472</v>
      </c>
      <c r="K7916" t="s">
        <v>372</v>
      </c>
      <c r="L7916" t="s">
        <v>5802</v>
      </c>
      <c r="M7916" t="s">
        <v>10800</v>
      </c>
    </row>
    <row r="7917" spans="1:13">
      <c r="A7917" t="s">
        <v>909</v>
      </c>
      <c r="B7917" t="s">
        <v>909</v>
      </c>
      <c r="C7917" t="s">
        <v>1484</v>
      </c>
      <c r="D7917" t="s">
        <v>164</v>
      </c>
      <c r="E7917" t="s">
        <v>793</v>
      </c>
      <c r="F7917" t="s">
        <v>20</v>
      </c>
      <c r="G7917" t="s">
        <v>50186</v>
      </c>
      <c r="H7917" t="s">
        <v>20745</v>
      </c>
      <c r="I7917" t="s">
        <v>29182</v>
      </c>
      <c r="J7917" t="s">
        <v>21472</v>
      </c>
      <c r="K7917" t="s">
        <v>372</v>
      </c>
      <c r="L7917" t="s">
        <v>7155</v>
      </c>
      <c r="M7917" t="s">
        <v>26503</v>
      </c>
    </row>
    <row r="7918" spans="1:13">
      <c r="A7918" t="s">
        <v>909</v>
      </c>
      <c r="B7918" t="s">
        <v>909</v>
      </c>
      <c r="C7918" t="s">
        <v>1484</v>
      </c>
      <c r="D7918" t="s">
        <v>164</v>
      </c>
      <c r="E7918" t="s">
        <v>801</v>
      </c>
      <c r="F7918" t="s">
        <v>3</v>
      </c>
      <c r="G7918" t="s">
        <v>50187</v>
      </c>
      <c r="H7918" t="s">
        <v>20860</v>
      </c>
      <c r="I7918" t="s">
        <v>7533</v>
      </c>
      <c r="J7918" t="s">
        <v>20745</v>
      </c>
      <c r="K7918" t="s">
        <v>14877</v>
      </c>
      <c r="L7918" t="s">
        <v>431</v>
      </c>
      <c r="M7918" t="s">
        <v>26500</v>
      </c>
    </row>
    <row r="7919" spans="1:13">
      <c r="A7919" t="s">
        <v>909</v>
      </c>
      <c r="B7919" t="s">
        <v>909</v>
      </c>
      <c r="C7919" t="s">
        <v>1484</v>
      </c>
      <c r="D7919" t="s">
        <v>164</v>
      </c>
      <c r="E7919" t="s">
        <v>801</v>
      </c>
      <c r="F7919" t="s">
        <v>10</v>
      </c>
      <c r="G7919" t="s">
        <v>50188</v>
      </c>
      <c r="H7919" t="s">
        <v>20967</v>
      </c>
      <c r="I7919" t="s">
        <v>50189</v>
      </c>
      <c r="J7919" t="s">
        <v>20745</v>
      </c>
      <c r="K7919" t="s">
        <v>14877</v>
      </c>
      <c r="L7919" t="s">
        <v>50190</v>
      </c>
      <c r="M7919" t="s">
        <v>38340</v>
      </c>
    </row>
    <row r="7920" spans="1:13">
      <c r="A7920" t="s">
        <v>909</v>
      </c>
      <c r="B7920" t="s">
        <v>909</v>
      </c>
      <c r="C7920" t="s">
        <v>1484</v>
      </c>
      <c r="D7920" t="s">
        <v>164</v>
      </c>
      <c r="E7920" t="s">
        <v>801</v>
      </c>
      <c r="F7920" t="s">
        <v>2</v>
      </c>
      <c r="G7920" t="s">
        <v>50191</v>
      </c>
      <c r="H7920" t="s">
        <v>20684</v>
      </c>
      <c r="I7920" t="s">
        <v>29201</v>
      </c>
      <c r="J7920" t="s">
        <v>21472</v>
      </c>
      <c r="K7920" t="s">
        <v>372</v>
      </c>
      <c r="L7920" t="s">
        <v>5232</v>
      </c>
      <c r="M7920" t="s">
        <v>1164</v>
      </c>
    </row>
    <row r="7921" spans="1:13">
      <c r="A7921" t="s">
        <v>909</v>
      </c>
      <c r="B7921" t="s">
        <v>909</v>
      </c>
      <c r="C7921" t="s">
        <v>1484</v>
      </c>
      <c r="D7921" t="s">
        <v>164</v>
      </c>
      <c r="E7921" t="s">
        <v>801</v>
      </c>
      <c r="F7921" t="s">
        <v>11</v>
      </c>
      <c r="G7921" t="s">
        <v>50192</v>
      </c>
      <c r="H7921" t="s">
        <v>20705</v>
      </c>
      <c r="I7921" t="s">
        <v>7542</v>
      </c>
      <c r="J7921" t="s">
        <v>21472</v>
      </c>
      <c r="K7921" t="s">
        <v>372</v>
      </c>
      <c r="L7921" t="s">
        <v>5802</v>
      </c>
      <c r="M7921" t="s">
        <v>10800</v>
      </c>
    </row>
    <row r="7922" spans="1:13">
      <c r="A7922" t="s">
        <v>909</v>
      </c>
      <c r="B7922" t="s">
        <v>909</v>
      </c>
      <c r="C7922" t="s">
        <v>1484</v>
      </c>
      <c r="D7922" t="s">
        <v>164</v>
      </c>
      <c r="E7922" t="s">
        <v>801</v>
      </c>
      <c r="F7922" t="s">
        <v>20</v>
      </c>
      <c r="G7922" t="s">
        <v>50193</v>
      </c>
      <c r="H7922" t="s">
        <v>20705</v>
      </c>
      <c r="I7922" t="s">
        <v>7542</v>
      </c>
      <c r="J7922" t="s">
        <v>20663</v>
      </c>
      <c r="K7922" t="s">
        <v>13331</v>
      </c>
      <c r="L7922" t="s">
        <v>1355</v>
      </c>
      <c r="M7922" t="s">
        <v>10800</v>
      </c>
    </row>
    <row r="7923" spans="1:13">
      <c r="A7923" t="s">
        <v>909</v>
      </c>
      <c r="B7923" t="s">
        <v>909</v>
      </c>
      <c r="C7923" t="s">
        <v>1484</v>
      </c>
      <c r="D7923" t="s">
        <v>164</v>
      </c>
      <c r="E7923" t="s">
        <v>809</v>
      </c>
      <c r="F7923" t="s">
        <v>3</v>
      </c>
      <c r="G7923" t="s">
        <v>50194</v>
      </c>
      <c r="H7923" t="s">
        <v>20932</v>
      </c>
      <c r="I7923" t="s">
        <v>15287</v>
      </c>
      <c r="J7923" t="s">
        <v>20822</v>
      </c>
      <c r="K7923" t="s">
        <v>469</v>
      </c>
      <c r="L7923" t="s">
        <v>1735</v>
      </c>
      <c r="M7923" t="s">
        <v>25499</v>
      </c>
    </row>
    <row r="7924" spans="1:13">
      <c r="A7924" t="s">
        <v>909</v>
      </c>
      <c r="B7924" t="s">
        <v>909</v>
      </c>
      <c r="C7924" t="s">
        <v>1484</v>
      </c>
      <c r="D7924" t="s">
        <v>164</v>
      </c>
      <c r="E7924" t="s">
        <v>809</v>
      </c>
      <c r="F7924" t="s">
        <v>10</v>
      </c>
      <c r="G7924" t="s">
        <v>50195</v>
      </c>
      <c r="H7924" t="s">
        <v>20764</v>
      </c>
      <c r="I7924" t="s">
        <v>12199</v>
      </c>
      <c r="J7924" t="s">
        <v>20725</v>
      </c>
      <c r="K7924" t="s">
        <v>16079</v>
      </c>
      <c r="L7924" t="s">
        <v>50196</v>
      </c>
      <c r="M7924" t="s">
        <v>9940</v>
      </c>
    </row>
    <row r="7925" spans="1:13">
      <c r="A7925" t="s">
        <v>909</v>
      </c>
      <c r="B7925" t="s">
        <v>909</v>
      </c>
      <c r="C7925" t="s">
        <v>1484</v>
      </c>
      <c r="D7925" t="s">
        <v>164</v>
      </c>
      <c r="E7925" t="s">
        <v>809</v>
      </c>
      <c r="F7925" t="s">
        <v>2</v>
      </c>
      <c r="G7925" t="s">
        <v>50197</v>
      </c>
      <c r="H7925" t="s">
        <v>20764</v>
      </c>
      <c r="I7925" t="s">
        <v>12199</v>
      </c>
      <c r="J7925" t="s">
        <v>20663</v>
      </c>
      <c r="K7925" t="s">
        <v>13331</v>
      </c>
      <c r="L7925" t="s">
        <v>471</v>
      </c>
      <c r="M7925" t="s">
        <v>9940</v>
      </c>
    </row>
    <row r="7926" spans="1:13">
      <c r="A7926" t="s">
        <v>909</v>
      </c>
      <c r="B7926" t="s">
        <v>909</v>
      </c>
      <c r="C7926" t="s">
        <v>1484</v>
      </c>
      <c r="D7926" t="s">
        <v>164</v>
      </c>
      <c r="E7926" t="s">
        <v>809</v>
      </c>
      <c r="F7926" t="s">
        <v>4</v>
      </c>
      <c r="G7926" t="s">
        <v>50198</v>
      </c>
      <c r="H7926" t="s">
        <v>20684</v>
      </c>
      <c r="I7926" t="s">
        <v>29201</v>
      </c>
      <c r="J7926" t="s">
        <v>21472</v>
      </c>
      <c r="K7926" t="s">
        <v>372</v>
      </c>
      <c r="L7926" t="s">
        <v>471</v>
      </c>
      <c r="M7926" t="s">
        <v>8639</v>
      </c>
    </row>
    <row r="7927" spans="1:13">
      <c r="A7927" t="s">
        <v>909</v>
      </c>
      <c r="B7927" t="s">
        <v>909</v>
      </c>
      <c r="C7927" t="s">
        <v>1484</v>
      </c>
      <c r="D7927" t="s">
        <v>164</v>
      </c>
      <c r="E7927" t="s">
        <v>809</v>
      </c>
      <c r="F7927" t="s">
        <v>20</v>
      </c>
      <c r="G7927" t="s">
        <v>50199</v>
      </c>
      <c r="H7927" t="s">
        <v>20705</v>
      </c>
      <c r="I7927" t="s">
        <v>7542</v>
      </c>
      <c r="J7927" t="s">
        <v>21472</v>
      </c>
      <c r="K7927" t="s">
        <v>372</v>
      </c>
      <c r="L7927" t="s">
        <v>1355</v>
      </c>
      <c r="M7927" t="s">
        <v>789</v>
      </c>
    </row>
    <row r="7928" spans="1:13">
      <c r="A7928" t="s">
        <v>909</v>
      </c>
      <c r="B7928" t="s">
        <v>909</v>
      </c>
      <c r="C7928" t="s">
        <v>1527</v>
      </c>
      <c r="D7928" t="s">
        <v>150</v>
      </c>
      <c r="E7928" t="s">
        <v>179</v>
      </c>
      <c r="F7928" t="s">
        <v>3</v>
      </c>
      <c r="G7928" t="s">
        <v>50200</v>
      </c>
      <c r="H7928" t="s">
        <v>20803</v>
      </c>
      <c r="I7928" t="s">
        <v>50201</v>
      </c>
      <c r="J7928" t="s">
        <v>20705</v>
      </c>
      <c r="K7928" t="s">
        <v>8119</v>
      </c>
      <c r="L7928" t="s">
        <v>3298</v>
      </c>
      <c r="M7928" t="s">
        <v>1234</v>
      </c>
    </row>
    <row r="7929" spans="1:13">
      <c r="A7929" t="s">
        <v>909</v>
      </c>
      <c r="B7929" t="s">
        <v>909</v>
      </c>
      <c r="C7929" t="s">
        <v>1527</v>
      </c>
      <c r="D7929" t="s">
        <v>150</v>
      </c>
      <c r="E7929" t="s">
        <v>179</v>
      </c>
      <c r="F7929" t="s">
        <v>10</v>
      </c>
      <c r="G7929" t="s">
        <v>50202</v>
      </c>
      <c r="H7929" t="s">
        <v>21113</v>
      </c>
      <c r="I7929" t="s">
        <v>50203</v>
      </c>
      <c r="J7929" t="s">
        <v>20860</v>
      </c>
      <c r="K7929" t="s">
        <v>26572</v>
      </c>
      <c r="L7929" t="s">
        <v>4404</v>
      </c>
      <c r="M7929" t="s">
        <v>44009</v>
      </c>
    </row>
    <row r="7930" spans="1:13">
      <c r="A7930" t="s">
        <v>909</v>
      </c>
      <c r="B7930" t="s">
        <v>909</v>
      </c>
      <c r="C7930" t="s">
        <v>1527</v>
      </c>
      <c r="D7930" t="s">
        <v>150</v>
      </c>
      <c r="E7930" t="s">
        <v>179</v>
      </c>
      <c r="F7930" t="s">
        <v>2</v>
      </c>
      <c r="G7930" t="s">
        <v>50204</v>
      </c>
      <c r="H7930" t="s">
        <v>20939</v>
      </c>
      <c r="I7930" t="s">
        <v>50205</v>
      </c>
      <c r="J7930" t="s">
        <v>20725</v>
      </c>
      <c r="K7930" t="s">
        <v>26335</v>
      </c>
      <c r="L7930" t="s">
        <v>5374</v>
      </c>
      <c r="M7930" t="s">
        <v>45072</v>
      </c>
    </row>
    <row r="7931" spans="1:13">
      <c r="A7931" t="s">
        <v>909</v>
      </c>
      <c r="B7931" t="s">
        <v>909</v>
      </c>
      <c r="C7931" t="s">
        <v>1527</v>
      </c>
      <c r="D7931" t="s">
        <v>150</v>
      </c>
      <c r="E7931" t="s">
        <v>179</v>
      </c>
      <c r="F7931" t="s">
        <v>4</v>
      </c>
      <c r="G7931" t="s">
        <v>50206</v>
      </c>
      <c r="H7931" t="s">
        <v>20932</v>
      </c>
      <c r="I7931" t="s">
        <v>30240</v>
      </c>
      <c r="J7931" t="s">
        <v>20684</v>
      </c>
      <c r="K7931" t="s">
        <v>9255</v>
      </c>
      <c r="L7931" t="s">
        <v>2900</v>
      </c>
      <c r="M7931" t="s">
        <v>41879</v>
      </c>
    </row>
    <row r="7932" spans="1:13">
      <c r="A7932" t="s">
        <v>909</v>
      </c>
      <c r="B7932" t="s">
        <v>909</v>
      </c>
      <c r="C7932" t="s">
        <v>1527</v>
      </c>
      <c r="D7932" t="s">
        <v>150</v>
      </c>
      <c r="E7932" t="s">
        <v>179</v>
      </c>
      <c r="F7932" t="s">
        <v>11</v>
      </c>
      <c r="G7932" t="s">
        <v>50207</v>
      </c>
      <c r="H7932" t="s">
        <v>20879</v>
      </c>
      <c r="I7932" t="s">
        <v>50208</v>
      </c>
      <c r="J7932" t="s">
        <v>20684</v>
      </c>
      <c r="K7932" t="s">
        <v>9255</v>
      </c>
      <c r="L7932" t="s">
        <v>4012</v>
      </c>
      <c r="M7932" t="s">
        <v>45075</v>
      </c>
    </row>
    <row r="7933" spans="1:13">
      <c r="A7933" t="s">
        <v>909</v>
      </c>
      <c r="B7933" t="s">
        <v>909</v>
      </c>
      <c r="C7933" t="s">
        <v>1527</v>
      </c>
      <c r="D7933" t="s">
        <v>150</v>
      </c>
      <c r="E7933" t="s">
        <v>179</v>
      </c>
      <c r="F7933" t="s">
        <v>20</v>
      </c>
      <c r="G7933" t="s">
        <v>50209</v>
      </c>
      <c r="H7933" t="s">
        <v>20784</v>
      </c>
      <c r="I7933" t="s">
        <v>50210</v>
      </c>
      <c r="J7933" t="s">
        <v>21472</v>
      </c>
      <c r="K7933" t="s">
        <v>372</v>
      </c>
      <c r="L7933" t="s">
        <v>3926</v>
      </c>
      <c r="M7933" t="s">
        <v>964</v>
      </c>
    </row>
    <row r="7934" spans="1:13">
      <c r="A7934" t="s">
        <v>909</v>
      </c>
      <c r="B7934" t="s">
        <v>909</v>
      </c>
      <c r="C7934" t="s">
        <v>1527</v>
      </c>
      <c r="D7934" t="s">
        <v>150</v>
      </c>
      <c r="E7934" t="s">
        <v>188</v>
      </c>
      <c r="F7934" t="s">
        <v>3</v>
      </c>
      <c r="G7934" t="s">
        <v>50211</v>
      </c>
      <c r="H7934" t="s">
        <v>21061</v>
      </c>
      <c r="I7934" t="s">
        <v>50212</v>
      </c>
      <c r="J7934" t="s">
        <v>20860</v>
      </c>
      <c r="K7934" t="s">
        <v>26572</v>
      </c>
      <c r="L7934" t="s">
        <v>47092</v>
      </c>
      <c r="M7934" t="s">
        <v>30893</v>
      </c>
    </row>
    <row r="7935" spans="1:13">
      <c r="A7935" t="s">
        <v>909</v>
      </c>
      <c r="B7935" t="s">
        <v>909</v>
      </c>
      <c r="C7935" t="s">
        <v>1527</v>
      </c>
      <c r="D7935" t="s">
        <v>150</v>
      </c>
      <c r="E7935" t="s">
        <v>188</v>
      </c>
      <c r="F7935" t="s">
        <v>10</v>
      </c>
      <c r="G7935" t="s">
        <v>50213</v>
      </c>
      <c r="H7935" t="s">
        <v>21150</v>
      </c>
      <c r="I7935" t="s">
        <v>41744</v>
      </c>
      <c r="J7935" t="s">
        <v>20974</v>
      </c>
      <c r="K7935" t="s">
        <v>30771</v>
      </c>
      <c r="L7935" t="s">
        <v>50214</v>
      </c>
      <c r="M7935" t="s">
        <v>26010</v>
      </c>
    </row>
    <row r="7936" spans="1:13">
      <c r="A7936" t="s">
        <v>909</v>
      </c>
      <c r="B7936" t="s">
        <v>909</v>
      </c>
      <c r="C7936" t="s">
        <v>1527</v>
      </c>
      <c r="D7936" t="s">
        <v>150</v>
      </c>
      <c r="E7936" t="s">
        <v>188</v>
      </c>
      <c r="F7936" t="s">
        <v>2</v>
      </c>
      <c r="G7936" t="s">
        <v>50215</v>
      </c>
      <c r="H7936" t="s">
        <v>21113</v>
      </c>
      <c r="I7936" t="s">
        <v>50203</v>
      </c>
      <c r="J7936" t="s">
        <v>20822</v>
      </c>
      <c r="K7936" t="s">
        <v>14162</v>
      </c>
      <c r="L7936" t="s">
        <v>3442</v>
      </c>
      <c r="M7936" t="s">
        <v>34579</v>
      </c>
    </row>
    <row r="7937" spans="1:13">
      <c r="A7937" t="s">
        <v>909</v>
      </c>
      <c r="B7937" t="s">
        <v>909</v>
      </c>
      <c r="C7937" t="s">
        <v>1527</v>
      </c>
      <c r="D7937" t="s">
        <v>150</v>
      </c>
      <c r="E7937" t="s">
        <v>188</v>
      </c>
      <c r="F7937" t="s">
        <v>4</v>
      </c>
      <c r="G7937" t="s">
        <v>50216</v>
      </c>
      <c r="H7937" t="s">
        <v>20784</v>
      </c>
      <c r="I7937" t="s">
        <v>50210</v>
      </c>
      <c r="J7937" t="s">
        <v>20725</v>
      </c>
      <c r="K7937" t="s">
        <v>26335</v>
      </c>
      <c r="L7937" t="s">
        <v>46869</v>
      </c>
      <c r="M7937" t="s">
        <v>50217</v>
      </c>
    </row>
    <row r="7938" spans="1:13">
      <c r="A7938" t="s">
        <v>909</v>
      </c>
      <c r="B7938" t="s">
        <v>909</v>
      </c>
      <c r="C7938" t="s">
        <v>1527</v>
      </c>
      <c r="D7938" t="s">
        <v>150</v>
      </c>
      <c r="E7938" t="s">
        <v>188</v>
      </c>
      <c r="F7938" t="s">
        <v>11</v>
      </c>
      <c r="G7938" t="s">
        <v>50218</v>
      </c>
      <c r="H7938" t="s">
        <v>20764</v>
      </c>
      <c r="I7938" t="s">
        <v>50219</v>
      </c>
      <c r="J7938" t="s">
        <v>20663</v>
      </c>
      <c r="K7938" t="s">
        <v>9228</v>
      </c>
      <c r="L7938" t="s">
        <v>3583</v>
      </c>
      <c r="M7938" t="s">
        <v>31109</v>
      </c>
    </row>
    <row r="7939" spans="1:13">
      <c r="A7939" t="s">
        <v>909</v>
      </c>
      <c r="B7939" t="s">
        <v>909</v>
      </c>
      <c r="C7939" t="s">
        <v>1527</v>
      </c>
      <c r="D7939" t="s">
        <v>150</v>
      </c>
      <c r="E7939" t="s">
        <v>188</v>
      </c>
      <c r="F7939" t="s">
        <v>20</v>
      </c>
      <c r="G7939" t="s">
        <v>50220</v>
      </c>
      <c r="H7939" t="s">
        <v>20803</v>
      </c>
      <c r="I7939" t="s">
        <v>50201</v>
      </c>
      <c r="J7939" t="s">
        <v>21472</v>
      </c>
      <c r="K7939" t="s">
        <v>372</v>
      </c>
      <c r="L7939" t="s">
        <v>3757</v>
      </c>
      <c r="M7939" t="s">
        <v>34615</v>
      </c>
    </row>
    <row r="7940" spans="1:13">
      <c r="A7940" t="s">
        <v>909</v>
      </c>
      <c r="B7940" t="s">
        <v>909</v>
      </c>
      <c r="C7940" t="s">
        <v>1527</v>
      </c>
      <c r="D7940" t="s">
        <v>150</v>
      </c>
      <c r="E7940" t="s">
        <v>197</v>
      </c>
      <c r="F7940" t="s">
        <v>3</v>
      </c>
      <c r="G7940" t="s">
        <v>50221</v>
      </c>
      <c r="H7940" t="s">
        <v>21162</v>
      </c>
      <c r="I7940" t="s">
        <v>7985</v>
      </c>
      <c r="J7940" t="s">
        <v>20915</v>
      </c>
      <c r="K7940" t="s">
        <v>26578</v>
      </c>
      <c r="L7940" t="s">
        <v>50222</v>
      </c>
      <c r="M7940" t="s">
        <v>44907</v>
      </c>
    </row>
    <row r="7941" spans="1:13">
      <c r="A7941" t="s">
        <v>909</v>
      </c>
      <c r="B7941" t="s">
        <v>909</v>
      </c>
      <c r="C7941" t="s">
        <v>1527</v>
      </c>
      <c r="D7941" t="s">
        <v>150</v>
      </c>
      <c r="E7941" t="s">
        <v>197</v>
      </c>
      <c r="F7941" t="s">
        <v>10</v>
      </c>
      <c r="G7941" t="s">
        <v>50223</v>
      </c>
      <c r="H7941" t="s">
        <v>21138</v>
      </c>
      <c r="I7941" t="s">
        <v>50224</v>
      </c>
      <c r="J7941" t="s">
        <v>20822</v>
      </c>
      <c r="K7941" t="s">
        <v>14162</v>
      </c>
      <c r="L7941" t="s">
        <v>50225</v>
      </c>
      <c r="M7941" t="s">
        <v>50226</v>
      </c>
    </row>
    <row r="7942" spans="1:13">
      <c r="A7942" t="s">
        <v>909</v>
      </c>
      <c r="B7942" t="s">
        <v>909</v>
      </c>
      <c r="C7942" t="s">
        <v>1527</v>
      </c>
      <c r="D7942" t="s">
        <v>150</v>
      </c>
      <c r="E7942" t="s">
        <v>197</v>
      </c>
      <c r="F7942" t="s">
        <v>2</v>
      </c>
      <c r="G7942" t="s">
        <v>50227</v>
      </c>
      <c r="H7942" t="s">
        <v>20822</v>
      </c>
      <c r="I7942" t="s">
        <v>50228</v>
      </c>
      <c r="J7942" t="s">
        <v>20663</v>
      </c>
      <c r="K7942" t="s">
        <v>9228</v>
      </c>
      <c r="L7942" t="s">
        <v>1355</v>
      </c>
      <c r="M7942" t="s">
        <v>13956</v>
      </c>
    </row>
    <row r="7943" spans="1:13">
      <c r="A7943" t="s">
        <v>909</v>
      </c>
      <c r="B7943" t="s">
        <v>909</v>
      </c>
      <c r="C7943" t="s">
        <v>1527</v>
      </c>
      <c r="D7943" t="s">
        <v>150</v>
      </c>
      <c r="E7943" t="s">
        <v>197</v>
      </c>
      <c r="F7943" t="s">
        <v>4</v>
      </c>
      <c r="G7943" t="s">
        <v>50229</v>
      </c>
      <c r="H7943" t="s">
        <v>20725</v>
      </c>
      <c r="I7943" t="s">
        <v>50230</v>
      </c>
      <c r="J7943" t="s">
        <v>20684</v>
      </c>
      <c r="K7943" t="s">
        <v>9255</v>
      </c>
      <c r="L7943" t="s">
        <v>6215</v>
      </c>
      <c r="M7943" t="s">
        <v>13977</v>
      </c>
    </row>
    <row r="7944" spans="1:13">
      <c r="A7944" t="s">
        <v>909</v>
      </c>
      <c r="B7944" t="s">
        <v>909</v>
      </c>
      <c r="C7944" t="s">
        <v>1527</v>
      </c>
      <c r="D7944" t="s">
        <v>150</v>
      </c>
      <c r="E7944" t="s">
        <v>197</v>
      </c>
      <c r="F7944" t="s">
        <v>11</v>
      </c>
      <c r="G7944" t="s">
        <v>50231</v>
      </c>
      <c r="H7944" t="s">
        <v>20663</v>
      </c>
      <c r="I7944" t="s">
        <v>50232</v>
      </c>
      <c r="J7944" t="s">
        <v>21472</v>
      </c>
      <c r="K7944" t="s">
        <v>372</v>
      </c>
      <c r="L7944" t="s">
        <v>8192</v>
      </c>
      <c r="M7944" t="s">
        <v>5128</v>
      </c>
    </row>
    <row r="7945" spans="1:13">
      <c r="A7945" t="s">
        <v>909</v>
      </c>
      <c r="B7945" t="s">
        <v>909</v>
      </c>
      <c r="C7945" t="s">
        <v>1527</v>
      </c>
      <c r="D7945" t="s">
        <v>150</v>
      </c>
      <c r="E7945" t="s">
        <v>197</v>
      </c>
      <c r="F7945" t="s">
        <v>20</v>
      </c>
      <c r="G7945" t="s">
        <v>50233</v>
      </c>
      <c r="H7945" t="s">
        <v>20725</v>
      </c>
      <c r="I7945" t="s">
        <v>50230</v>
      </c>
      <c r="J7945" t="s">
        <v>21472</v>
      </c>
      <c r="K7945" t="s">
        <v>372</v>
      </c>
      <c r="L7945" t="s">
        <v>4662</v>
      </c>
      <c r="M7945" t="s">
        <v>13977</v>
      </c>
    </row>
    <row r="7946" spans="1:13">
      <c r="A7946" t="s">
        <v>909</v>
      </c>
      <c r="B7946" t="s">
        <v>909</v>
      </c>
      <c r="C7946" t="s">
        <v>1527</v>
      </c>
      <c r="D7946" t="s">
        <v>150</v>
      </c>
      <c r="E7946" t="s">
        <v>206</v>
      </c>
      <c r="F7946" t="s">
        <v>3</v>
      </c>
      <c r="G7946" t="s">
        <v>50234</v>
      </c>
      <c r="H7946" t="s">
        <v>20950</v>
      </c>
      <c r="I7946" t="s">
        <v>50235</v>
      </c>
      <c r="J7946" t="s">
        <v>20860</v>
      </c>
      <c r="K7946" t="s">
        <v>26572</v>
      </c>
      <c r="L7946" t="s">
        <v>4755</v>
      </c>
      <c r="M7946" t="s">
        <v>50236</v>
      </c>
    </row>
    <row r="7947" spans="1:13">
      <c r="A7947" t="s">
        <v>909</v>
      </c>
      <c r="B7947" t="s">
        <v>909</v>
      </c>
      <c r="C7947" t="s">
        <v>1527</v>
      </c>
      <c r="D7947" t="s">
        <v>150</v>
      </c>
      <c r="E7947" t="s">
        <v>206</v>
      </c>
      <c r="F7947" t="s">
        <v>10</v>
      </c>
      <c r="G7947" t="s">
        <v>50237</v>
      </c>
      <c r="H7947" t="s">
        <v>20860</v>
      </c>
      <c r="I7947" t="s">
        <v>50238</v>
      </c>
      <c r="J7947" t="s">
        <v>20764</v>
      </c>
      <c r="K7947" t="s">
        <v>12324</v>
      </c>
      <c r="L7947" t="s">
        <v>50239</v>
      </c>
      <c r="M7947" t="s">
        <v>46675</v>
      </c>
    </row>
    <row r="7948" spans="1:13">
      <c r="A7948" t="s">
        <v>909</v>
      </c>
      <c r="B7948" t="s">
        <v>909</v>
      </c>
      <c r="C7948" t="s">
        <v>1527</v>
      </c>
      <c r="D7948" t="s">
        <v>150</v>
      </c>
      <c r="E7948" t="s">
        <v>206</v>
      </c>
      <c r="F7948" t="s">
        <v>2</v>
      </c>
      <c r="G7948" t="s">
        <v>50240</v>
      </c>
      <c r="H7948" t="s">
        <v>20745</v>
      </c>
      <c r="I7948" t="s">
        <v>11889</v>
      </c>
      <c r="J7948" t="s">
        <v>20663</v>
      </c>
      <c r="K7948" t="s">
        <v>9228</v>
      </c>
      <c r="L7948" t="s">
        <v>48939</v>
      </c>
      <c r="M7948" t="s">
        <v>16337</v>
      </c>
    </row>
    <row r="7949" spans="1:13">
      <c r="A7949" t="s">
        <v>909</v>
      </c>
      <c r="B7949" t="s">
        <v>909</v>
      </c>
      <c r="C7949" t="s">
        <v>1527</v>
      </c>
      <c r="D7949" t="s">
        <v>150</v>
      </c>
      <c r="E7949" t="s">
        <v>206</v>
      </c>
      <c r="F7949" t="s">
        <v>4</v>
      </c>
      <c r="G7949" t="s">
        <v>50241</v>
      </c>
      <c r="H7949" t="s">
        <v>20663</v>
      </c>
      <c r="I7949" t="s">
        <v>50232</v>
      </c>
      <c r="J7949" t="s">
        <v>21472</v>
      </c>
      <c r="K7949" t="s">
        <v>372</v>
      </c>
      <c r="L7949" t="s">
        <v>17953</v>
      </c>
      <c r="M7949" t="s">
        <v>6485</v>
      </c>
    </row>
    <row r="7950" spans="1:13">
      <c r="A7950" t="s">
        <v>909</v>
      </c>
      <c r="B7950" t="s">
        <v>909</v>
      </c>
      <c r="C7950" t="s">
        <v>1527</v>
      </c>
      <c r="D7950" t="s">
        <v>150</v>
      </c>
      <c r="E7950" t="s">
        <v>206</v>
      </c>
      <c r="F7950" t="s">
        <v>11</v>
      </c>
      <c r="G7950" t="s">
        <v>50242</v>
      </c>
      <c r="H7950" t="s">
        <v>20684</v>
      </c>
      <c r="I7950" t="s">
        <v>50243</v>
      </c>
      <c r="J7950" t="s">
        <v>21472</v>
      </c>
      <c r="K7950" t="s">
        <v>372</v>
      </c>
      <c r="L7950" t="s">
        <v>16341</v>
      </c>
      <c r="M7950" t="s">
        <v>14442</v>
      </c>
    </row>
    <row r="7951" spans="1:13">
      <c r="A7951" t="s">
        <v>909</v>
      </c>
      <c r="B7951" t="s">
        <v>909</v>
      </c>
      <c r="C7951" t="s">
        <v>1527</v>
      </c>
      <c r="D7951" t="s">
        <v>151</v>
      </c>
      <c r="E7951" t="s">
        <v>214</v>
      </c>
      <c r="F7951" t="s">
        <v>3</v>
      </c>
      <c r="G7951" t="s">
        <v>50244</v>
      </c>
      <c r="H7951" t="s">
        <v>20862</v>
      </c>
      <c r="I7951" t="s">
        <v>50245</v>
      </c>
      <c r="J7951" t="s">
        <v>21304</v>
      </c>
      <c r="K7951" t="s">
        <v>26486</v>
      </c>
      <c r="L7951" t="s">
        <v>50246</v>
      </c>
      <c r="M7951" t="s">
        <v>50247</v>
      </c>
    </row>
    <row r="7952" spans="1:13">
      <c r="A7952" t="s">
        <v>909</v>
      </c>
      <c r="B7952" t="s">
        <v>909</v>
      </c>
      <c r="C7952" t="s">
        <v>1527</v>
      </c>
      <c r="D7952" t="s">
        <v>151</v>
      </c>
      <c r="E7952" t="s">
        <v>214</v>
      </c>
      <c r="F7952" t="s">
        <v>10</v>
      </c>
      <c r="G7952" t="s">
        <v>50248</v>
      </c>
      <c r="H7952" t="s">
        <v>20987</v>
      </c>
      <c r="I7952" t="s">
        <v>50249</v>
      </c>
      <c r="J7952" t="s">
        <v>20770</v>
      </c>
      <c r="K7952" t="s">
        <v>50116</v>
      </c>
      <c r="L7952" t="s">
        <v>3598</v>
      </c>
      <c r="M7952" t="s">
        <v>50250</v>
      </c>
    </row>
    <row r="7953" spans="1:13">
      <c r="A7953" t="s">
        <v>909</v>
      </c>
      <c r="B7953" t="s">
        <v>909</v>
      </c>
      <c r="C7953" t="s">
        <v>1527</v>
      </c>
      <c r="D7953" t="s">
        <v>151</v>
      </c>
      <c r="E7953" t="s">
        <v>214</v>
      </c>
      <c r="F7953" t="s">
        <v>2</v>
      </c>
      <c r="G7953" t="s">
        <v>50251</v>
      </c>
      <c r="H7953" t="s">
        <v>20863</v>
      </c>
      <c r="I7953" t="s">
        <v>50252</v>
      </c>
      <c r="J7953" t="s">
        <v>20810</v>
      </c>
      <c r="K7953" t="s">
        <v>1416</v>
      </c>
      <c r="L7953" t="s">
        <v>50253</v>
      </c>
      <c r="M7953" t="s">
        <v>50254</v>
      </c>
    </row>
    <row r="7954" spans="1:13">
      <c r="A7954" t="s">
        <v>909</v>
      </c>
      <c r="B7954" t="s">
        <v>909</v>
      </c>
      <c r="C7954" t="s">
        <v>1527</v>
      </c>
      <c r="D7954" t="s">
        <v>151</v>
      </c>
      <c r="E7954" t="s">
        <v>214</v>
      </c>
      <c r="F7954" t="s">
        <v>4</v>
      </c>
      <c r="G7954" t="s">
        <v>50255</v>
      </c>
      <c r="H7954" t="s">
        <v>21257</v>
      </c>
      <c r="I7954" t="s">
        <v>50256</v>
      </c>
      <c r="J7954" t="s">
        <v>21085</v>
      </c>
      <c r="K7954" t="s">
        <v>10495</v>
      </c>
      <c r="L7954" t="s">
        <v>375</v>
      </c>
      <c r="M7954" t="s">
        <v>14877</v>
      </c>
    </row>
    <row r="7955" spans="1:13">
      <c r="A7955" t="s">
        <v>909</v>
      </c>
      <c r="B7955" t="s">
        <v>909</v>
      </c>
      <c r="C7955" t="s">
        <v>1527</v>
      </c>
      <c r="D7955" t="s">
        <v>151</v>
      </c>
      <c r="E7955" t="s">
        <v>214</v>
      </c>
      <c r="F7955" t="s">
        <v>11</v>
      </c>
      <c r="G7955" t="s">
        <v>50257</v>
      </c>
      <c r="H7955" t="s">
        <v>20972</v>
      </c>
      <c r="I7955" t="s">
        <v>50258</v>
      </c>
      <c r="J7955" t="s">
        <v>20725</v>
      </c>
      <c r="K7955" t="s">
        <v>50259</v>
      </c>
      <c r="L7955" t="s">
        <v>3023</v>
      </c>
      <c r="M7955" t="s">
        <v>50260</v>
      </c>
    </row>
    <row r="7956" spans="1:13">
      <c r="A7956" t="s">
        <v>909</v>
      </c>
      <c r="B7956" t="s">
        <v>909</v>
      </c>
      <c r="C7956" t="s">
        <v>1527</v>
      </c>
      <c r="D7956" t="s">
        <v>151</v>
      </c>
      <c r="E7956" t="s">
        <v>214</v>
      </c>
      <c r="F7956" t="s">
        <v>20</v>
      </c>
      <c r="G7956" t="s">
        <v>50261</v>
      </c>
      <c r="H7956" t="s">
        <v>21266</v>
      </c>
      <c r="I7956" t="s">
        <v>50262</v>
      </c>
      <c r="J7956" t="s">
        <v>20860</v>
      </c>
      <c r="K7956" t="s">
        <v>42091</v>
      </c>
      <c r="L7956" t="s">
        <v>50263</v>
      </c>
      <c r="M7956" t="s">
        <v>50264</v>
      </c>
    </row>
    <row r="7957" spans="1:13">
      <c r="A7957" t="s">
        <v>909</v>
      </c>
      <c r="B7957" t="s">
        <v>909</v>
      </c>
      <c r="C7957" t="s">
        <v>1527</v>
      </c>
      <c r="D7957" t="s">
        <v>151</v>
      </c>
      <c r="E7957" t="s">
        <v>222</v>
      </c>
      <c r="F7957" t="s">
        <v>3</v>
      </c>
      <c r="G7957" t="s">
        <v>50265</v>
      </c>
      <c r="H7957" t="s">
        <v>21898</v>
      </c>
      <c r="I7957" t="s">
        <v>50266</v>
      </c>
      <c r="J7957" t="s">
        <v>21314</v>
      </c>
      <c r="K7957" t="s">
        <v>50267</v>
      </c>
      <c r="L7957" t="s">
        <v>50268</v>
      </c>
      <c r="M7957" t="s">
        <v>38741</v>
      </c>
    </row>
    <row r="7958" spans="1:13">
      <c r="A7958" t="s">
        <v>909</v>
      </c>
      <c r="B7958" t="s">
        <v>909</v>
      </c>
      <c r="C7958" t="s">
        <v>1527</v>
      </c>
      <c r="D7958" t="s">
        <v>151</v>
      </c>
      <c r="E7958" t="s">
        <v>222</v>
      </c>
      <c r="F7958" t="s">
        <v>10</v>
      </c>
      <c r="G7958" t="s">
        <v>50269</v>
      </c>
      <c r="H7958" t="s">
        <v>22465</v>
      </c>
      <c r="I7958" t="s">
        <v>50270</v>
      </c>
      <c r="J7958" t="s">
        <v>21087</v>
      </c>
      <c r="K7958" t="s">
        <v>50271</v>
      </c>
      <c r="L7958" t="s">
        <v>22170</v>
      </c>
      <c r="M7958" t="s">
        <v>31003</v>
      </c>
    </row>
    <row r="7959" spans="1:13">
      <c r="A7959" t="s">
        <v>909</v>
      </c>
      <c r="B7959" t="s">
        <v>909</v>
      </c>
      <c r="C7959" t="s">
        <v>1527</v>
      </c>
      <c r="D7959" t="s">
        <v>151</v>
      </c>
      <c r="E7959" t="s">
        <v>222</v>
      </c>
      <c r="F7959" t="s">
        <v>2</v>
      </c>
      <c r="G7959" t="s">
        <v>50272</v>
      </c>
      <c r="H7959" t="s">
        <v>20865</v>
      </c>
      <c r="I7959" t="s">
        <v>50273</v>
      </c>
      <c r="J7959" t="s">
        <v>21075</v>
      </c>
      <c r="K7959" t="s">
        <v>50274</v>
      </c>
      <c r="L7959" t="s">
        <v>50275</v>
      </c>
      <c r="M7959" t="s">
        <v>50276</v>
      </c>
    </row>
    <row r="7960" spans="1:13">
      <c r="A7960" t="s">
        <v>909</v>
      </c>
      <c r="B7960" t="s">
        <v>909</v>
      </c>
      <c r="C7960" t="s">
        <v>1527</v>
      </c>
      <c r="D7960" t="s">
        <v>151</v>
      </c>
      <c r="E7960" t="s">
        <v>222</v>
      </c>
      <c r="F7960" t="s">
        <v>4</v>
      </c>
      <c r="G7960" t="s">
        <v>50277</v>
      </c>
      <c r="H7960" t="s">
        <v>21266</v>
      </c>
      <c r="I7960" t="s">
        <v>50262</v>
      </c>
      <c r="J7960" t="s">
        <v>20725</v>
      </c>
      <c r="K7960" t="s">
        <v>50259</v>
      </c>
      <c r="L7960" t="s">
        <v>50278</v>
      </c>
      <c r="M7960" t="s">
        <v>50279</v>
      </c>
    </row>
    <row r="7961" spans="1:13">
      <c r="A7961" t="s">
        <v>909</v>
      </c>
      <c r="B7961" t="s">
        <v>909</v>
      </c>
      <c r="C7961" t="s">
        <v>1527</v>
      </c>
      <c r="D7961" t="s">
        <v>151</v>
      </c>
      <c r="E7961" t="s">
        <v>222</v>
      </c>
      <c r="F7961" t="s">
        <v>11</v>
      </c>
      <c r="G7961" t="s">
        <v>50280</v>
      </c>
      <c r="H7961" t="s">
        <v>21117</v>
      </c>
      <c r="I7961" t="s">
        <v>50281</v>
      </c>
      <c r="J7961" t="s">
        <v>20764</v>
      </c>
      <c r="K7961" t="s">
        <v>50282</v>
      </c>
      <c r="L7961" t="s">
        <v>50283</v>
      </c>
      <c r="M7961" t="s">
        <v>50284</v>
      </c>
    </row>
    <row r="7962" spans="1:13">
      <c r="A7962" t="s">
        <v>909</v>
      </c>
      <c r="B7962" t="s">
        <v>909</v>
      </c>
      <c r="C7962" t="s">
        <v>1527</v>
      </c>
      <c r="D7962" t="s">
        <v>151</v>
      </c>
      <c r="E7962" t="s">
        <v>222</v>
      </c>
      <c r="F7962" t="s">
        <v>20</v>
      </c>
      <c r="G7962" t="s">
        <v>50285</v>
      </c>
      <c r="H7962" t="s">
        <v>21152</v>
      </c>
      <c r="I7962" t="s">
        <v>50286</v>
      </c>
      <c r="J7962" t="s">
        <v>20725</v>
      </c>
      <c r="K7962" t="s">
        <v>50259</v>
      </c>
      <c r="L7962" t="s">
        <v>12644</v>
      </c>
      <c r="M7962" t="s">
        <v>50287</v>
      </c>
    </row>
    <row r="7963" spans="1:13">
      <c r="A7963" t="s">
        <v>909</v>
      </c>
      <c r="B7963" t="s">
        <v>909</v>
      </c>
      <c r="C7963" t="s">
        <v>1527</v>
      </c>
      <c r="D7963" t="s">
        <v>151</v>
      </c>
      <c r="E7963" t="s">
        <v>230</v>
      </c>
      <c r="F7963" t="s">
        <v>3</v>
      </c>
      <c r="G7963" t="s">
        <v>50288</v>
      </c>
      <c r="H7963" t="s">
        <v>21854</v>
      </c>
      <c r="I7963" t="s">
        <v>50289</v>
      </c>
      <c r="J7963" t="s">
        <v>21164</v>
      </c>
      <c r="K7963" t="s">
        <v>50290</v>
      </c>
      <c r="L7963" t="s">
        <v>50291</v>
      </c>
      <c r="M7963" t="s">
        <v>50292</v>
      </c>
    </row>
    <row r="7964" spans="1:13">
      <c r="A7964" t="s">
        <v>909</v>
      </c>
      <c r="B7964" t="s">
        <v>909</v>
      </c>
      <c r="C7964" t="s">
        <v>1527</v>
      </c>
      <c r="D7964" t="s">
        <v>151</v>
      </c>
      <c r="E7964" t="s">
        <v>230</v>
      </c>
      <c r="F7964" t="s">
        <v>10</v>
      </c>
      <c r="G7964" t="s">
        <v>50293</v>
      </c>
      <c r="H7964" t="s">
        <v>21985</v>
      </c>
      <c r="I7964" t="s">
        <v>50294</v>
      </c>
      <c r="J7964" t="s">
        <v>21258</v>
      </c>
      <c r="K7964" t="s">
        <v>31211</v>
      </c>
      <c r="L7964" t="s">
        <v>50295</v>
      </c>
      <c r="M7964" t="s">
        <v>29129</v>
      </c>
    </row>
    <row r="7965" spans="1:13">
      <c r="A7965" t="s">
        <v>909</v>
      </c>
      <c r="B7965" t="s">
        <v>909</v>
      </c>
      <c r="C7965" t="s">
        <v>1527</v>
      </c>
      <c r="D7965" t="s">
        <v>151</v>
      </c>
      <c r="E7965" t="s">
        <v>230</v>
      </c>
      <c r="F7965" t="s">
        <v>2</v>
      </c>
      <c r="G7965" t="s">
        <v>50296</v>
      </c>
      <c r="H7965" t="s">
        <v>20973</v>
      </c>
      <c r="I7965" t="s">
        <v>50297</v>
      </c>
      <c r="J7965" t="s">
        <v>20967</v>
      </c>
      <c r="K7965" t="s">
        <v>50298</v>
      </c>
      <c r="L7965" t="s">
        <v>50299</v>
      </c>
      <c r="M7965" t="s">
        <v>25746</v>
      </c>
    </row>
    <row r="7966" spans="1:13">
      <c r="A7966" t="s">
        <v>909</v>
      </c>
      <c r="B7966" t="s">
        <v>909</v>
      </c>
      <c r="C7966" t="s">
        <v>1527</v>
      </c>
      <c r="D7966" t="s">
        <v>151</v>
      </c>
      <c r="E7966" t="s">
        <v>230</v>
      </c>
      <c r="F7966" t="s">
        <v>4</v>
      </c>
      <c r="G7966" t="s">
        <v>50300</v>
      </c>
      <c r="H7966" t="s">
        <v>20937</v>
      </c>
      <c r="I7966" t="s">
        <v>50301</v>
      </c>
      <c r="J7966" t="s">
        <v>20803</v>
      </c>
      <c r="K7966" t="s">
        <v>50302</v>
      </c>
      <c r="L7966" t="s">
        <v>47867</v>
      </c>
      <c r="M7966" t="s">
        <v>43971</v>
      </c>
    </row>
    <row r="7967" spans="1:13">
      <c r="A7967" t="s">
        <v>909</v>
      </c>
      <c r="B7967" t="s">
        <v>909</v>
      </c>
      <c r="C7967" t="s">
        <v>1527</v>
      </c>
      <c r="D7967" t="s">
        <v>151</v>
      </c>
      <c r="E7967" t="s">
        <v>230</v>
      </c>
      <c r="F7967" t="s">
        <v>11</v>
      </c>
      <c r="G7967" t="s">
        <v>50303</v>
      </c>
      <c r="H7967" t="s">
        <v>21085</v>
      </c>
      <c r="I7967" t="s">
        <v>50304</v>
      </c>
      <c r="J7967" t="s">
        <v>20663</v>
      </c>
      <c r="K7967" t="s">
        <v>50305</v>
      </c>
      <c r="L7967" t="s">
        <v>50306</v>
      </c>
      <c r="M7967" t="s">
        <v>50307</v>
      </c>
    </row>
    <row r="7968" spans="1:13">
      <c r="A7968" t="s">
        <v>909</v>
      </c>
      <c r="B7968" t="s">
        <v>909</v>
      </c>
      <c r="C7968" t="s">
        <v>1527</v>
      </c>
      <c r="D7968" t="s">
        <v>151</v>
      </c>
      <c r="E7968" t="s">
        <v>230</v>
      </c>
      <c r="F7968" t="s">
        <v>20</v>
      </c>
      <c r="G7968" t="s">
        <v>50308</v>
      </c>
      <c r="H7968" t="s">
        <v>20938</v>
      </c>
      <c r="I7968" t="s">
        <v>50309</v>
      </c>
      <c r="J7968" t="s">
        <v>20684</v>
      </c>
      <c r="K7968" t="s">
        <v>50310</v>
      </c>
      <c r="L7968" t="s">
        <v>21620</v>
      </c>
      <c r="M7968" t="s">
        <v>50311</v>
      </c>
    </row>
    <row r="7969" spans="1:13">
      <c r="A7969" t="s">
        <v>909</v>
      </c>
      <c r="B7969" t="s">
        <v>909</v>
      </c>
      <c r="C7969" t="s">
        <v>1527</v>
      </c>
      <c r="D7969" t="s">
        <v>151</v>
      </c>
      <c r="E7969" t="s">
        <v>238</v>
      </c>
      <c r="F7969" t="s">
        <v>3</v>
      </c>
      <c r="G7969" t="s">
        <v>50312</v>
      </c>
      <c r="H7969" t="s">
        <v>22068</v>
      </c>
      <c r="I7969" t="s">
        <v>50313</v>
      </c>
      <c r="J7969" t="s">
        <v>20986</v>
      </c>
      <c r="K7969" t="s">
        <v>31207</v>
      </c>
      <c r="L7969" t="s">
        <v>50314</v>
      </c>
      <c r="M7969" t="s">
        <v>50315</v>
      </c>
    </row>
    <row r="7970" spans="1:13">
      <c r="A7970" t="s">
        <v>909</v>
      </c>
      <c r="B7970" t="s">
        <v>909</v>
      </c>
      <c r="C7970" t="s">
        <v>1527</v>
      </c>
      <c r="D7970" t="s">
        <v>151</v>
      </c>
      <c r="E7970" t="s">
        <v>238</v>
      </c>
      <c r="F7970" t="s">
        <v>10</v>
      </c>
      <c r="G7970" t="s">
        <v>50316</v>
      </c>
      <c r="H7970" t="s">
        <v>20827</v>
      </c>
      <c r="I7970" t="s">
        <v>50317</v>
      </c>
      <c r="J7970" t="s">
        <v>21020</v>
      </c>
      <c r="K7970" t="s">
        <v>50318</v>
      </c>
      <c r="L7970" t="s">
        <v>50319</v>
      </c>
      <c r="M7970" t="s">
        <v>50320</v>
      </c>
    </row>
    <row r="7971" spans="1:13">
      <c r="A7971" t="s">
        <v>909</v>
      </c>
      <c r="B7971" t="s">
        <v>909</v>
      </c>
      <c r="C7971" t="s">
        <v>1527</v>
      </c>
      <c r="D7971" t="s">
        <v>151</v>
      </c>
      <c r="E7971" t="s">
        <v>238</v>
      </c>
      <c r="F7971" t="s">
        <v>2</v>
      </c>
      <c r="G7971" t="s">
        <v>50321</v>
      </c>
      <c r="H7971" t="s">
        <v>21020</v>
      </c>
      <c r="I7971" t="s">
        <v>50322</v>
      </c>
      <c r="J7971" t="s">
        <v>20841</v>
      </c>
      <c r="K7971" t="s">
        <v>49998</v>
      </c>
      <c r="L7971" t="s">
        <v>50323</v>
      </c>
      <c r="M7971" t="s">
        <v>32383</v>
      </c>
    </row>
    <row r="7972" spans="1:13">
      <c r="A7972" t="s">
        <v>909</v>
      </c>
      <c r="B7972" t="s">
        <v>909</v>
      </c>
      <c r="C7972" t="s">
        <v>1527</v>
      </c>
      <c r="D7972" t="s">
        <v>151</v>
      </c>
      <c r="E7972" t="s">
        <v>238</v>
      </c>
      <c r="F7972" t="s">
        <v>4</v>
      </c>
      <c r="G7972" t="s">
        <v>50324</v>
      </c>
      <c r="H7972" t="s">
        <v>20684</v>
      </c>
      <c r="I7972" t="s">
        <v>50325</v>
      </c>
      <c r="J7972" t="s">
        <v>20663</v>
      </c>
      <c r="K7972" t="s">
        <v>50305</v>
      </c>
      <c r="L7972" t="s">
        <v>47751</v>
      </c>
      <c r="M7972" t="s">
        <v>50326</v>
      </c>
    </row>
    <row r="7973" spans="1:13">
      <c r="A7973" t="s">
        <v>909</v>
      </c>
      <c r="B7973" t="s">
        <v>909</v>
      </c>
      <c r="C7973" t="s">
        <v>1527</v>
      </c>
      <c r="D7973" t="s">
        <v>151</v>
      </c>
      <c r="E7973" t="s">
        <v>238</v>
      </c>
      <c r="F7973" t="s">
        <v>11</v>
      </c>
      <c r="G7973" t="s">
        <v>50327</v>
      </c>
      <c r="H7973" t="s">
        <v>20822</v>
      </c>
      <c r="I7973" t="s">
        <v>50328</v>
      </c>
      <c r="J7973" t="s">
        <v>21472</v>
      </c>
      <c r="K7973" t="s">
        <v>372</v>
      </c>
      <c r="L7973" t="s">
        <v>50329</v>
      </c>
      <c r="M7973" t="s">
        <v>8879</v>
      </c>
    </row>
    <row r="7974" spans="1:13">
      <c r="A7974" t="s">
        <v>909</v>
      </c>
      <c r="B7974" t="s">
        <v>909</v>
      </c>
      <c r="C7974" t="s">
        <v>1527</v>
      </c>
      <c r="D7974" t="s">
        <v>151</v>
      </c>
      <c r="E7974" t="s">
        <v>238</v>
      </c>
      <c r="F7974" t="s">
        <v>20</v>
      </c>
      <c r="G7974" t="s">
        <v>50330</v>
      </c>
      <c r="H7974" t="s">
        <v>20860</v>
      </c>
      <c r="I7974" t="s">
        <v>50331</v>
      </c>
      <c r="J7974" t="s">
        <v>20725</v>
      </c>
      <c r="K7974" t="s">
        <v>50259</v>
      </c>
      <c r="L7974" t="s">
        <v>50332</v>
      </c>
      <c r="M7974" t="s">
        <v>50333</v>
      </c>
    </row>
    <row r="7975" spans="1:13">
      <c r="A7975" t="s">
        <v>909</v>
      </c>
      <c r="B7975" t="s">
        <v>909</v>
      </c>
      <c r="C7975" t="s">
        <v>1527</v>
      </c>
      <c r="D7975" t="s">
        <v>152</v>
      </c>
      <c r="E7975" t="s">
        <v>246</v>
      </c>
      <c r="F7975" t="s">
        <v>3</v>
      </c>
      <c r="G7975" t="s">
        <v>50334</v>
      </c>
      <c r="H7975" t="s">
        <v>21430</v>
      </c>
      <c r="I7975" t="s">
        <v>50335</v>
      </c>
      <c r="J7975" t="s">
        <v>21020</v>
      </c>
      <c r="K7975" t="s">
        <v>50318</v>
      </c>
      <c r="L7975" t="s">
        <v>50336</v>
      </c>
      <c r="M7975" t="s">
        <v>50337</v>
      </c>
    </row>
    <row r="7976" spans="1:13">
      <c r="A7976" t="s">
        <v>909</v>
      </c>
      <c r="B7976" t="s">
        <v>909</v>
      </c>
      <c r="C7976" t="s">
        <v>1527</v>
      </c>
      <c r="D7976" t="s">
        <v>152</v>
      </c>
      <c r="E7976" t="s">
        <v>246</v>
      </c>
      <c r="F7976" t="s">
        <v>10</v>
      </c>
      <c r="G7976" t="s">
        <v>50338</v>
      </c>
      <c r="H7976" t="s">
        <v>21979</v>
      </c>
      <c r="I7976" t="s">
        <v>50339</v>
      </c>
      <c r="J7976" t="s">
        <v>20921</v>
      </c>
      <c r="K7976" t="s">
        <v>50340</v>
      </c>
      <c r="L7976" t="s">
        <v>50341</v>
      </c>
      <c r="M7976" t="s">
        <v>50342</v>
      </c>
    </row>
    <row r="7977" spans="1:13">
      <c r="A7977" t="s">
        <v>909</v>
      </c>
      <c r="B7977" t="s">
        <v>909</v>
      </c>
      <c r="C7977" t="s">
        <v>1527</v>
      </c>
      <c r="D7977" t="s">
        <v>152</v>
      </c>
      <c r="E7977" t="s">
        <v>246</v>
      </c>
      <c r="F7977" t="s">
        <v>2</v>
      </c>
      <c r="G7977" t="s">
        <v>50343</v>
      </c>
      <c r="H7977" t="s">
        <v>21979</v>
      </c>
      <c r="I7977" t="s">
        <v>50339</v>
      </c>
      <c r="J7977" t="s">
        <v>21369</v>
      </c>
      <c r="K7977" t="s">
        <v>50344</v>
      </c>
      <c r="L7977" t="s">
        <v>50345</v>
      </c>
      <c r="M7977" t="s">
        <v>50342</v>
      </c>
    </row>
    <row r="7978" spans="1:13">
      <c r="A7978" t="s">
        <v>909</v>
      </c>
      <c r="B7978" t="s">
        <v>909</v>
      </c>
      <c r="C7978" t="s">
        <v>1527</v>
      </c>
      <c r="D7978" t="s">
        <v>152</v>
      </c>
      <c r="E7978" t="s">
        <v>246</v>
      </c>
      <c r="F7978" t="s">
        <v>4</v>
      </c>
      <c r="G7978" t="s">
        <v>50346</v>
      </c>
      <c r="H7978" t="s">
        <v>20954</v>
      </c>
      <c r="I7978" t="s">
        <v>50347</v>
      </c>
      <c r="J7978" t="s">
        <v>20938</v>
      </c>
      <c r="K7978" t="s">
        <v>50348</v>
      </c>
      <c r="L7978" t="s">
        <v>50349</v>
      </c>
      <c r="M7978" t="s">
        <v>10910</v>
      </c>
    </row>
    <row r="7979" spans="1:13">
      <c r="A7979" t="s">
        <v>909</v>
      </c>
      <c r="B7979" t="s">
        <v>909</v>
      </c>
      <c r="C7979" t="s">
        <v>1527</v>
      </c>
      <c r="D7979" t="s">
        <v>152</v>
      </c>
      <c r="E7979" t="s">
        <v>246</v>
      </c>
      <c r="F7979" t="s">
        <v>11</v>
      </c>
      <c r="G7979" t="s">
        <v>50350</v>
      </c>
      <c r="H7979" t="s">
        <v>21217</v>
      </c>
      <c r="I7979" t="s">
        <v>50351</v>
      </c>
      <c r="J7979" t="s">
        <v>20745</v>
      </c>
      <c r="K7979" t="s">
        <v>6358</v>
      </c>
      <c r="L7979" t="s">
        <v>5945</v>
      </c>
      <c r="M7979" t="s">
        <v>50352</v>
      </c>
    </row>
    <row r="7980" spans="1:13">
      <c r="A7980" t="s">
        <v>909</v>
      </c>
      <c r="B7980" t="s">
        <v>909</v>
      </c>
      <c r="C7980" t="s">
        <v>1527</v>
      </c>
      <c r="D7980" t="s">
        <v>152</v>
      </c>
      <c r="E7980" t="s">
        <v>246</v>
      </c>
      <c r="F7980" t="s">
        <v>20</v>
      </c>
      <c r="G7980" t="s">
        <v>50353</v>
      </c>
      <c r="H7980" t="s">
        <v>21217</v>
      </c>
      <c r="I7980" t="s">
        <v>50351</v>
      </c>
      <c r="J7980" t="s">
        <v>20879</v>
      </c>
      <c r="K7980" t="s">
        <v>50354</v>
      </c>
      <c r="L7980" t="s">
        <v>17035</v>
      </c>
      <c r="M7980" t="s">
        <v>50352</v>
      </c>
    </row>
    <row r="7981" spans="1:13">
      <c r="A7981" t="s">
        <v>909</v>
      </c>
      <c r="B7981" t="s">
        <v>909</v>
      </c>
      <c r="C7981" t="s">
        <v>1527</v>
      </c>
      <c r="D7981" t="s">
        <v>152</v>
      </c>
      <c r="E7981" t="s">
        <v>254</v>
      </c>
      <c r="F7981" t="s">
        <v>3</v>
      </c>
      <c r="G7981" t="s">
        <v>50355</v>
      </c>
      <c r="H7981" t="s">
        <v>22031</v>
      </c>
      <c r="I7981" t="s">
        <v>50356</v>
      </c>
      <c r="J7981" t="s">
        <v>21049</v>
      </c>
      <c r="K7981" t="s">
        <v>50357</v>
      </c>
      <c r="L7981" t="s">
        <v>50358</v>
      </c>
      <c r="M7981" t="s">
        <v>50359</v>
      </c>
    </row>
    <row r="7982" spans="1:13">
      <c r="A7982" t="s">
        <v>909</v>
      </c>
      <c r="B7982" t="s">
        <v>909</v>
      </c>
      <c r="C7982" t="s">
        <v>1527</v>
      </c>
      <c r="D7982" t="s">
        <v>152</v>
      </c>
      <c r="E7982" t="s">
        <v>254</v>
      </c>
      <c r="F7982" t="s">
        <v>10</v>
      </c>
      <c r="G7982" t="s">
        <v>50360</v>
      </c>
      <c r="H7982" t="s">
        <v>20786</v>
      </c>
      <c r="I7982" t="s">
        <v>50361</v>
      </c>
      <c r="J7982" t="s">
        <v>21141</v>
      </c>
      <c r="K7982" t="s">
        <v>50362</v>
      </c>
      <c r="L7982" t="s">
        <v>50363</v>
      </c>
      <c r="M7982" t="s">
        <v>50364</v>
      </c>
    </row>
    <row r="7983" spans="1:13">
      <c r="A7983" t="s">
        <v>909</v>
      </c>
      <c r="B7983" t="s">
        <v>909</v>
      </c>
      <c r="C7983" t="s">
        <v>1527</v>
      </c>
      <c r="D7983" t="s">
        <v>152</v>
      </c>
      <c r="E7983" t="s">
        <v>254</v>
      </c>
      <c r="F7983" t="s">
        <v>2</v>
      </c>
      <c r="G7983" t="s">
        <v>50365</v>
      </c>
      <c r="H7983" t="s">
        <v>21946</v>
      </c>
      <c r="I7983" t="s">
        <v>50366</v>
      </c>
      <c r="J7983" t="s">
        <v>21383</v>
      </c>
      <c r="K7983" t="s">
        <v>50367</v>
      </c>
      <c r="L7983" t="s">
        <v>50368</v>
      </c>
      <c r="M7983" t="s">
        <v>50369</v>
      </c>
    </row>
    <row r="7984" spans="1:13">
      <c r="A7984" t="s">
        <v>909</v>
      </c>
      <c r="B7984" t="s">
        <v>909</v>
      </c>
      <c r="C7984" t="s">
        <v>1527</v>
      </c>
      <c r="D7984" t="s">
        <v>152</v>
      </c>
      <c r="E7984" t="s">
        <v>254</v>
      </c>
      <c r="F7984" t="s">
        <v>4</v>
      </c>
      <c r="G7984" t="s">
        <v>50370</v>
      </c>
      <c r="H7984" t="s">
        <v>21266</v>
      </c>
      <c r="I7984" t="s">
        <v>50262</v>
      </c>
      <c r="J7984" t="s">
        <v>20879</v>
      </c>
      <c r="K7984" t="s">
        <v>50354</v>
      </c>
      <c r="L7984" t="s">
        <v>50278</v>
      </c>
      <c r="M7984" t="s">
        <v>50371</v>
      </c>
    </row>
    <row r="7985" spans="1:13">
      <c r="A7985" t="s">
        <v>909</v>
      </c>
      <c r="B7985" t="s">
        <v>909</v>
      </c>
      <c r="C7985" t="s">
        <v>1527</v>
      </c>
      <c r="D7985" t="s">
        <v>152</v>
      </c>
      <c r="E7985" t="s">
        <v>254</v>
      </c>
      <c r="F7985" t="s">
        <v>11</v>
      </c>
      <c r="G7985" t="s">
        <v>50372</v>
      </c>
      <c r="H7985" t="s">
        <v>21304</v>
      </c>
      <c r="I7985" t="s">
        <v>50373</v>
      </c>
      <c r="J7985" t="s">
        <v>20745</v>
      </c>
      <c r="K7985" t="s">
        <v>6358</v>
      </c>
      <c r="L7985" t="s">
        <v>50374</v>
      </c>
      <c r="M7985" t="s">
        <v>50375</v>
      </c>
    </row>
    <row r="7986" spans="1:13">
      <c r="A7986" t="s">
        <v>909</v>
      </c>
      <c r="B7986" t="s">
        <v>909</v>
      </c>
      <c r="C7986" t="s">
        <v>1527</v>
      </c>
      <c r="D7986" t="s">
        <v>152</v>
      </c>
      <c r="E7986" t="s">
        <v>254</v>
      </c>
      <c r="F7986" t="s">
        <v>20</v>
      </c>
      <c r="G7986" t="s">
        <v>50376</v>
      </c>
      <c r="H7986" t="s">
        <v>21217</v>
      </c>
      <c r="I7986" t="s">
        <v>50351</v>
      </c>
      <c r="J7986" t="s">
        <v>20745</v>
      </c>
      <c r="K7986" t="s">
        <v>6358</v>
      </c>
      <c r="L7986" t="s">
        <v>17035</v>
      </c>
      <c r="M7986" t="s">
        <v>50377</v>
      </c>
    </row>
    <row r="7987" spans="1:13">
      <c r="A7987" t="s">
        <v>909</v>
      </c>
      <c r="B7987" t="s">
        <v>909</v>
      </c>
      <c r="C7987" t="s">
        <v>1527</v>
      </c>
      <c r="D7987" t="s">
        <v>152</v>
      </c>
      <c r="E7987" t="s">
        <v>197</v>
      </c>
      <c r="F7987" t="s">
        <v>3</v>
      </c>
      <c r="G7987" t="s">
        <v>50378</v>
      </c>
      <c r="H7987" t="s">
        <v>20899</v>
      </c>
      <c r="I7987" t="s">
        <v>50379</v>
      </c>
      <c r="J7987" t="s">
        <v>21463</v>
      </c>
      <c r="K7987" t="s">
        <v>50380</v>
      </c>
      <c r="L7987" t="s">
        <v>50381</v>
      </c>
      <c r="M7987" t="s">
        <v>50382</v>
      </c>
    </row>
    <row r="7988" spans="1:13">
      <c r="A7988" t="s">
        <v>909</v>
      </c>
      <c r="B7988" t="s">
        <v>909</v>
      </c>
      <c r="C7988" t="s">
        <v>1527</v>
      </c>
      <c r="D7988" t="s">
        <v>152</v>
      </c>
      <c r="E7988" t="s">
        <v>197</v>
      </c>
      <c r="F7988" t="s">
        <v>10</v>
      </c>
      <c r="G7988" t="s">
        <v>50383</v>
      </c>
      <c r="H7988" t="s">
        <v>21100</v>
      </c>
      <c r="I7988" t="s">
        <v>50384</v>
      </c>
      <c r="J7988" t="s">
        <v>20885</v>
      </c>
      <c r="K7988" t="s">
        <v>42087</v>
      </c>
      <c r="L7988" t="s">
        <v>50385</v>
      </c>
      <c r="M7988" t="s">
        <v>42822</v>
      </c>
    </row>
    <row r="7989" spans="1:13">
      <c r="A7989" t="s">
        <v>909</v>
      </c>
      <c r="B7989" t="s">
        <v>909</v>
      </c>
      <c r="C7989" t="s">
        <v>1527</v>
      </c>
      <c r="D7989" t="s">
        <v>152</v>
      </c>
      <c r="E7989" t="s">
        <v>197</v>
      </c>
      <c r="F7989" t="s">
        <v>2</v>
      </c>
      <c r="G7989" t="s">
        <v>50386</v>
      </c>
      <c r="H7989" t="s">
        <v>21258</v>
      </c>
      <c r="I7989" t="s">
        <v>50387</v>
      </c>
      <c r="J7989" t="s">
        <v>21097</v>
      </c>
      <c r="K7989" t="s">
        <v>30219</v>
      </c>
      <c r="L7989" t="s">
        <v>50388</v>
      </c>
      <c r="M7989" t="s">
        <v>50389</v>
      </c>
    </row>
    <row r="7990" spans="1:13">
      <c r="A7990" t="s">
        <v>909</v>
      </c>
      <c r="B7990" t="s">
        <v>909</v>
      </c>
      <c r="C7990" t="s">
        <v>1527</v>
      </c>
      <c r="D7990" t="s">
        <v>152</v>
      </c>
      <c r="E7990" t="s">
        <v>197</v>
      </c>
      <c r="F7990" t="s">
        <v>4</v>
      </c>
      <c r="G7990" t="s">
        <v>50390</v>
      </c>
      <c r="H7990" t="s">
        <v>20938</v>
      </c>
      <c r="I7990" t="s">
        <v>50309</v>
      </c>
      <c r="J7990" t="s">
        <v>20745</v>
      </c>
      <c r="K7990" t="s">
        <v>6358</v>
      </c>
      <c r="L7990" t="s">
        <v>50391</v>
      </c>
      <c r="M7990" t="s">
        <v>50392</v>
      </c>
    </row>
    <row r="7991" spans="1:13">
      <c r="A7991" t="s">
        <v>909</v>
      </c>
      <c r="B7991" t="s">
        <v>909</v>
      </c>
      <c r="C7991" t="s">
        <v>1527</v>
      </c>
      <c r="D7991" t="s">
        <v>152</v>
      </c>
      <c r="E7991" t="s">
        <v>197</v>
      </c>
      <c r="F7991" t="s">
        <v>11</v>
      </c>
      <c r="G7991" t="s">
        <v>50393</v>
      </c>
      <c r="H7991" t="s">
        <v>20915</v>
      </c>
      <c r="I7991" t="s">
        <v>11644</v>
      </c>
      <c r="J7991" t="s">
        <v>21472</v>
      </c>
      <c r="K7991" t="s">
        <v>372</v>
      </c>
      <c r="L7991" t="s">
        <v>4481</v>
      </c>
      <c r="M7991" t="s">
        <v>1410</v>
      </c>
    </row>
    <row r="7992" spans="1:13">
      <c r="A7992" t="s">
        <v>909</v>
      </c>
      <c r="B7992" t="s">
        <v>909</v>
      </c>
      <c r="C7992" t="s">
        <v>1527</v>
      </c>
      <c r="D7992" t="s">
        <v>152</v>
      </c>
      <c r="E7992" t="s">
        <v>197</v>
      </c>
      <c r="F7992" t="s">
        <v>20</v>
      </c>
      <c r="G7992" t="s">
        <v>50394</v>
      </c>
      <c r="H7992" t="s">
        <v>20938</v>
      </c>
      <c r="I7992" t="s">
        <v>50309</v>
      </c>
      <c r="J7992" t="s">
        <v>21472</v>
      </c>
      <c r="K7992" t="s">
        <v>372</v>
      </c>
      <c r="L7992" t="s">
        <v>21620</v>
      </c>
      <c r="M7992" t="s">
        <v>50392</v>
      </c>
    </row>
    <row r="7993" spans="1:13">
      <c r="A7993" t="s">
        <v>909</v>
      </c>
      <c r="B7993" t="s">
        <v>909</v>
      </c>
      <c r="C7993" t="s">
        <v>1527</v>
      </c>
      <c r="D7993" t="s">
        <v>152</v>
      </c>
      <c r="E7993" t="s">
        <v>269</v>
      </c>
      <c r="F7993" t="s">
        <v>3</v>
      </c>
      <c r="G7993" t="s">
        <v>50395</v>
      </c>
      <c r="H7993" t="s">
        <v>22168</v>
      </c>
      <c r="I7993" t="s">
        <v>50396</v>
      </c>
      <c r="J7993" t="s">
        <v>21854</v>
      </c>
      <c r="K7993" t="s">
        <v>50397</v>
      </c>
      <c r="L7993" t="s">
        <v>50398</v>
      </c>
      <c r="M7993" t="s">
        <v>50399</v>
      </c>
    </row>
    <row r="7994" spans="1:13">
      <c r="A7994" t="s">
        <v>909</v>
      </c>
      <c r="B7994" t="s">
        <v>909</v>
      </c>
      <c r="C7994" t="s">
        <v>1527</v>
      </c>
      <c r="D7994" t="s">
        <v>152</v>
      </c>
      <c r="E7994" t="s">
        <v>269</v>
      </c>
      <c r="F7994" t="s">
        <v>10</v>
      </c>
      <c r="G7994" t="s">
        <v>50400</v>
      </c>
      <c r="H7994" t="s">
        <v>20971</v>
      </c>
      <c r="I7994" t="s">
        <v>50401</v>
      </c>
      <c r="J7994" t="s">
        <v>21219</v>
      </c>
      <c r="K7994" t="s">
        <v>50402</v>
      </c>
      <c r="L7994" t="s">
        <v>50403</v>
      </c>
      <c r="M7994" t="s">
        <v>42989</v>
      </c>
    </row>
    <row r="7995" spans="1:13">
      <c r="A7995" t="s">
        <v>909</v>
      </c>
      <c r="B7995" t="s">
        <v>909</v>
      </c>
      <c r="C7995" t="s">
        <v>1527</v>
      </c>
      <c r="D7995" t="s">
        <v>152</v>
      </c>
      <c r="E7995" t="s">
        <v>269</v>
      </c>
      <c r="F7995" t="s">
        <v>2</v>
      </c>
      <c r="G7995" t="s">
        <v>50404</v>
      </c>
      <c r="H7995" t="s">
        <v>20972</v>
      </c>
      <c r="I7995" t="s">
        <v>50258</v>
      </c>
      <c r="J7995" t="s">
        <v>20841</v>
      </c>
      <c r="K7995" t="s">
        <v>49998</v>
      </c>
      <c r="L7995" t="s">
        <v>50405</v>
      </c>
      <c r="M7995" t="s">
        <v>47056</v>
      </c>
    </row>
    <row r="7996" spans="1:13">
      <c r="A7996" t="s">
        <v>909</v>
      </c>
      <c r="B7996" t="s">
        <v>909</v>
      </c>
      <c r="C7996" t="s">
        <v>1527</v>
      </c>
      <c r="D7996" t="s">
        <v>152</v>
      </c>
      <c r="E7996" t="s">
        <v>269</v>
      </c>
      <c r="F7996" t="s">
        <v>4</v>
      </c>
      <c r="G7996" t="s">
        <v>50406</v>
      </c>
      <c r="H7996" t="s">
        <v>20745</v>
      </c>
      <c r="I7996" t="s">
        <v>50407</v>
      </c>
      <c r="J7996" t="s">
        <v>20684</v>
      </c>
      <c r="K7996" t="s">
        <v>50310</v>
      </c>
      <c r="L7996" t="s">
        <v>50408</v>
      </c>
      <c r="M7996" t="s">
        <v>50409</v>
      </c>
    </row>
    <row r="7997" spans="1:13">
      <c r="A7997" t="s">
        <v>909</v>
      </c>
      <c r="B7997" t="s">
        <v>909</v>
      </c>
      <c r="C7997" t="s">
        <v>1527</v>
      </c>
      <c r="D7997" t="s">
        <v>152</v>
      </c>
      <c r="E7997" t="s">
        <v>269</v>
      </c>
      <c r="F7997" t="s">
        <v>11</v>
      </c>
      <c r="G7997" t="s">
        <v>50410</v>
      </c>
      <c r="H7997" t="s">
        <v>20967</v>
      </c>
      <c r="I7997" t="s">
        <v>50411</v>
      </c>
      <c r="J7997" t="s">
        <v>20663</v>
      </c>
      <c r="K7997" t="s">
        <v>50305</v>
      </c>
      <c r="L7997" t="s">
        <v>50412</v>
      </c>
      <c r="M7997" t="s">
        <v>7464</v>
      </c>
    </row>
    <row r="7998" spans="1:13">
      <c r="A7998" t="s">
        <v>909</v>
      </c>
      <c r="B7998" t="s">
        <v>909</v>
      </c>
      <c r="C7998" t="s">
        <v>1527</v>
      </c>
      <c r="D7998" t="s">
        <v>152</v>
      </c>
      <c r="E7998" t="s">
        <v>269</v>
      </c>
      <c r="F7998" t="s">
        <v>20</v>
      </c>
      <c r="G7998" t="s">
        <v>50413</v>
      </c>
      <c r="H7998" t="s">
        <v>20915</v>
      </c>
      <c r="I7998" t="s">
        <v>11644</v>
      </c>
      <c r="J7998" t="s">
        <v>20725</v>
      </c>
      <c r="K7998" t="s">
        <v>50259</v>
      </c>
      <c r="L7998" t="s">
        <v>7332</v>
      </c>
      <c r="M7998" t="s">
        <v>50414</v>
      </c>
    </row>
    <row r="7999" spans="1:13">
      <c r="A7999" t="s">
        <v>909</v>
      </c>
      <c r="B7999" t="s">
        <v>909</v>
      </c>
      <c r="C7999" t="s">
        <v>1527</v>
      </c>
      <c r="D7999" t="s">
        <v>153</v>
      </c>
      <c r="E7999" t="s">
        <v>277</v>
      </c>
      <c r="F7999" t="s">
        <v>3</v>
      </c>
      <c r="G7999" t="s">
        <v>50415</v>
      </c>
      <c r="H7999" t="s">
        <v>20919</v>
      </c>
      <c r="I7999" t="s">
        <v>50416</v>
      </c>
      <c r="J7999" t="s">
        <v>21266</v>
      </c>
      <c r="K7999" t="s">
        <v>50417</v>
      </c>
      <c r="L7999" t="s">
        <v>50418</v>
      </c>
      <c r="M7999" t="s">
        <v>50419</v>
      </c>
    </row>
    <row r="8000" spans="1:13">
      <c r="A8000" t="s">
        <v>909</v>
      </c>
      <c r="B8000" t="s">
        <v>909</v>
      </c>
      <c r="C8000" t="s">
        <v>1527</v>
      </c>
      <c r="D8000" t="s">
        <v>153</v>
      </c>
      <c r="E8000" t="s">
        <v>277</v>
      </c>
      <c r="F8000" t="s">
        <v>10</v>
      </c>
      <c r="G8000" t="s">
        <v>50420</v>
      </c>
      <c r="H8000" t="s">
        <v>20884</v>
      </c>
      <c r="I8000" t="s">
        <v>50421</v>
      </c>
      <c r="J8000" t="s">
        <v>20791</v>
      </c>
      <c r="K8000" t="s">
        <v>50422</v>
      </c>
      <c r="L8000" t="s">
        <v>50423</v>
      </c>
      <c r="M8000" t="s">
        <v>50424</v>
      </c>
    </row>
    <row r="8001" spans="1:13">
      <c r="A8001" t="s">
        <v>909</v>
      </c>
      <c r="B8001" t="s">
        <v>909</v>
      </c>
      <c r="C8001" t="s">
        <v>1527</v>
      </c>
      <c r="D8001" t="s">
        <v>153</v>
      </c>
      <c r="E8001" t="s">
        <v>277</v>
      </c>
      <c r="F8001" t="s">
        <v>2</v>
      </c>
      <c r="G8001" t="s">
        <v>50425</v>
      </c>
      <c r="H8001" t="s">
        <v>22058</v>
      </c>
      <c r="I8001" t="s">
        <v>50426</v>
      </c>
      <c r="J8001" t="s">
        <v>21430</v>
      </c>
      <c r="K8001" t="s">
        <v>40120</v>
      </c>
      <c r="L8001" t="s">
        <v>50427</v>
      </c>
      <c r="M8001" t="s">
        <v>50428</v>
      </c>
    </row>
    <row r="8002" spans="1:13">
      <c r="A8002" t="s">
        <v>909</v>
      </c>
      <c r="B8002" t="s">
        <v>909</v>
      </c>
      <c r="C8002" t="s">
        <v>1527</v>
      </c>
      <c r="D8002" t="s">
        <v>153</v>
      </c>
      <c r="E8002" t="s">
        <v>277</v>
      </c>
      <c r="F8002" t="s">
        <v>4</v>
      </c>
      <c r="G8002" t="s">
        <v>50429</v>
      </c>
      <c r="H8002" t="s">
        <v>21277</v>
      </c>
      <c r="I8002" t="s">
        <v>50430</v>
      </c>
      <c r="J8002" t="s">
        <v>20950</v>
      </c>
      <c r="K8002" t="s">
        <v>35213</v>
      </c>
      <c r="L8002" t="s">
        <v>4087</v>
      </c>
      <c r="M8002" t="s">
        <v>50431</v>
      </c>
    </row>
    <row r="8003" spans="1:13">
      <c r="A8003" t="s">
        <v>909</v>
      </c>
      <c r="B8003" t="s">
        <v>909</v>
      </c>
      <c r="C8003" t="s">
        <v>1527</v>
      </c>
      <c r="D8003" t="s">
        <v>153</v>
      </c>
      <c r="E8003" t="s">
        <v>277</v>
      </c>
      <c r="F8003" t="s">
        <v>11</v>
      </c>
      <c r="G8003" t="s">
        <v>50432</v>
      </c>
      <c r="H8003" t="s">
        <v>21004</v>
      </c>
      <c r="I8003" t="s">
        <v>8560</v>
      </c>
      <c r="J8003" t="s">
        <v>20725</v>
      </c>
      <c r="K8003" t="s">
        <v>50259</v>
      </c>
      <c r="L8003" t="s">
        <v>5219</v>
      </c>
      <c r="M8003" t="s">
        <v>50433</v>
      </c>
    </row>
    <row r="8004" spans="1:13">
      <c r="A8004" t="s">
        <v>909</v>
      </c>
      <c r="B8004" t="s">
        <v>909</v>
      </c>
      <c r="C8004" t="s">
        <v>1527</v>
      </c>
      <c r="D8004" t="s">
        <v>153</v>
      </c>
      <c r="E8004" t="s">
        <v>277</v>
      </c>
      <c r="F8004" t="s">
        <v>20</v>
      </c>
      <c r="G8004" t="s">
        <v>50434</v>
      </c>
      <c r="H8004" t="s">
        <v>21021</v>
      </c>
      <c r="I8004" t="s">
        <v>50435</v>
      </c>
      <c r="J8004" t="s">
        <v>20841</v>
      </c>
      <c r="K8004" t="s">
        <v>49998</v>
      </c>
      <c r="L8004" t="s">
        <v>2172</v>
      </c>
      <c r="M8004" t="s">
        <v>35356</v>
      </c>
    </row>
    <row r="8005" spans="1:13">
      <c r="A8005" t="s">
        <v>909</v>
      </c>
      <c r="B8005" t="s">
        <v>909</v>
      </c>
      <c r="C8005" t="s">
        <v>1527</v>
      </c>
      <c r="D8005" t="s">
        <v>153</v>
      </c>
      <c r="E8005" t="s">
        <v>188</v>
      </c>
      <c r="F8005" t="s">
        <v>3</v>
      </c>
      <c r="G8005" t="s">
        <v>50436</v>
      </c>
      <c r="H8005" t="s">
        <v>20986</v>
      </c>
      <c r="I8005" t="s">
        <v>50437</v>
      </c>
      <c r="J8005" t="s">
        <v>20827</v>
      </c>
      <c r="K8005" t="s">
        <v>50438</v>
      </c>
      <c r="L8005" t="s">
        <v>50439</v>
      </c>
      <c r="M8005" t="s">
        <v>50320</v>
      </c>
    </row>
    <row r="8006" spans="1:13">
      <c r="A8006" t="s">
        <v>909</v>
      </c>
      <c r="B8006" t="s">
        <v>909</v>
      </c>
      <c r="C8006" t="s">
        <v>1527</v>
      </c>
      <c r="D8006" t="s">
        <v>153</v>
      </c>
      <c r="E8006" t="s">
        <v>188</v>
      </c>
      <c r="F8006" t="s">
        <v>10</v>
      </c>
      <c r="G8006" t="s">
        <v>50440</v>
      </c>
      <c r="H8006" t="s">
        <v>22068</v>
      </c>
      <c r="I8006" t="s">
        <v>50313</v>
      </c>
      <c r="J8006" t="s">
        <v>20770</v>
      </c>
      <c r="K8006" t="s">
        <v>50116</v>
      </c>
      <c r="L8006" t="s">
        <v>50441</v>
      </c>
      <c r="M8006" t="s">
        <v>50442</v>
      </c>
    </row>
    <row r="8007" spans="1:13">
      <c r="A8007" t="s">
        <v>909</v>
      </c>
      <c r="B8007" t="s">
        <v>909</v>
      </c>
      <c r="C8007" t="s">
        <v>1527</v>
      </c>
      <c r="D8007" t="s">
        <v>153</v>
      </c>
      <c r="E8007" t="s">
        <v>188</v>
      </c>
      <c r="F8007" t="s">
        <v>2</v>
      </c>
      <c r="G8007" t="s">
        <v>50443</v>
      </c>
      <c r="H8007" t="s">
        <v>21002</v>
      </c>
      <c r="I8007" t="s">
        <v>50444</v>
      </c>
      <c r="J8007" t="s">
        <v>21217</v>
      </c>
      <c r="K8007" t="s">
        <v>50445</v>
      </c>
      <c r="L8007" t="s">
        <v>3097</v>
      </c>
      <c r="M8007" t="s">
        <v>33469</v>
      </c>
    </row>
    <row r="8008" spans="1:13">
      <c r="A8008" t="s">
        <v>909</v>
      </c>
      <c r="B8008" t="s">
        <v>909</v>
      </c>
      <c r="C8008" t="s">
        <v>1527</v>
      </c>
      <c r="D8008" t="s">
        <v>153</v>
      </c>
      <c r="E8008" t="s">
        <v>188</v>
      </c>
      <c r="F8008" t="s">
        <v>4</v>
      </c>
      <c r="G8008" t="s">
        <v>50446</v>
      </c>
      <c r="H8008" t="s">
        <v>20829</v>
      </c>
      <c r="I8008" t="s">
        <v>50447</v>
      </c>
      <c r="J8008" t="s">
        <v>20897</v>
      </c>
      <c r="K8008" t="s">
        <v>9866</v>
      </c>
      <c r="L8008" t="s">
        <v>49866</v>
      </c>
      <c r="M8008" t="s">
        <v>50448</v>
      </c>
    </row>
    <row r="8009" spans="1:13">
      <c r="A8009" t="s">
        <v>909</v>
      </c>
      <c r="B8009" t="s">
        <v>909</v>
      </c>
      <c r="C8009" t="s">
        <v>1527</v>
      </c>
      <c r="D8009" t="s">
        <v>153</v>
      </c>
      <c r="E8009" t="s">
        <v>188</v>
      </c>
      <c r="F8009" t="s">
        <v>11</v>
      </c>
      <c r="G8009" t="s">
        <v>50449</v>
      </c>
      <c r="H8009" t="s">
        <v>21113</v>
      </c>
      <c r="I8009" t="s">
        <v>50450</v>
      </c>
      <c r="J8009" t="s">
        <v>20684</v>
      </c>
      <c r="K8009" t="s">
        <v>50310</v>
      </c>
      <c r="L8009" t="s">
        <v>50451</v>
      </c>
      <c r="M8009" t="s">
        <v>49438</v>
      </c>
    </row>
    <row r="8010" spans="1:13">
      <c r="A8010" t="s">
        <v>909</v>
      </c>
      <c r="B8010" t="s">
        <v>909</v>
      </c>
      <c r="C8010" t="s">
        <v>1527</v>
      </c>
      <c r="D8010" t="s">
        <v>153</v>
      </c>
      <c r="E8010" t="s">
        <v>188</v>
      </c>
      <c r="F8010" t="s">
        <v>20</v>
      </c>
      <c r="G8010" t="s">
        <v>50452</v>
      </c>
      <c r="H8010" t="s">
        <v>21116</v>
      </c>
      <c r="I8010" t="s">
        <v>28275</v>
      </c>
      <c r="J8010" t="s">
        <v>20725</v>
      </c>
      <c r="K8010" t="s">
        <v>50259</v>
      </c>
      <c r="L8010" t="s">
        <v>263</v>
      </c>
      <c r="M8010" t="s">
        <v>50453</v>
      </c>
    </row>
    <row r="8011" spans="1:13">
      <c r="A8011" t="s">
        <v>909</v>
      </c>
      <c r="B8011" t="s">
        <v>909</v>
      </c>
      <c r="C8011" t="s">
        <v>1527</v>
      </c>
      <c r="D8011" t="s">
        <v>153</v>
      </c>
      <c r="E8011" t="s">
        <v>292</v>
      </c>
      <c r="F8011" t="s">
        <v>3</v>
      </c>
      <c r="G8011" t="s">
        <v>50454</v>
      </c>
      <c r="H8011" t="s">
        <v>21048</v>
      </c>
      <c r="I8011" t="s">
        <v>50455</v>
      </c>
      <c r="J8011" t="s">
        <v>21699</v>
      </c>
      <c r="K8011" t="s">
        <v>50456</v>
      </c>
      <c r="L8011" t="s">
        <v>50457</v>
      </c>
      <c r="M8011" t="s">
        <v>50458</v>
      </c>
    </row>
    <row r="8012" spans="1:13">
      <c r="A8012" t="s">
        <v>909</v>
      </c>
      <c r="B8012" t="s">
        <v>909</v>
      </c>
      <c r="C8012" t="s">
        <v>1527</v>
      </c>
      <c r="D8012" t="s">
        <v>153</v>
      </c>
      <c r="E8012" t="s">
        <v>292</v>
      </c>
      <c r="F8012" t="s">
        <v>10</v>
      </c>
      <c r="G8012" t="s">
        <v>50459</v>
      </c>
      <c r="H8012" t="s">
        <v>22232</v>
      </c>
      <c r="I8012" t="s">
        <v>50460</v>
      </c>
      <c r="J8012" t="s">
        <v>21668</v>
      </c>
      <c r="K8012" t="s">
        <v>50461</v>
      </c>
      <c r="L8012" t="s">
        <v>50462</v>
      </c>
      <c r="M8012" t="s">
        <v>50463</v>
      </c>
    </row>
    <row r="8013" spans="1:13">
      <c r="A8013" t="s">
        <v>909</v>
      </c>
      <c r="B8013" t="s">
        <v>909</v>
      </c>
      <c r="C8013" t="s">
        <v>1527</v>
      </c>
      <c r="D8013" t="s">
        <v>153</v>
      </c>
      <c r="E8013" t="s">
        <v>292</v>
      </c>
      <c r="F8013" t="s">
        <v>2</v>
      </c>
      <c r="G8013" t="s">
        <v>50464</v>
      </c>
      <c r="H8013" t="s">
        <v>21668</v>
      </c>
      <c r="I8013" t="s">
        <v>50465</v>
      </c>
      <c r="J8013" t="s">
        <v>21152</v>
      </c>
      <c r="K8013" t="s">
        <v>50466</v>
      </c>
      <c r="L8013" t="s">
        <v>50467</v>
      </c>
      <c r="M8013" t="s">
        <v>50468</v>
      </c>
    </row>
    <row r="8014" spans="1:13">
      <c r="A8014" t="s">
        <v>909</v>
      </c>
      <c r="B8014" t="s">
        <v>909</v>
      </c>
      <c r="C8014" t="s">
        <v>1527</v>
      </c>
      <c r="D8014" t="s">
        <v>153</v>
      </c>
      <c r="E8014" t="s">
        <v>292</v>
      </c>
      <c r="F8014" t="s">
        <v>4</v>
      </c>
      <c r="G8014" t="s">
        <v>50469</v>
      </c>
      <c r="H8014" t="s">
        <v>21061</v>
      </c>
      <c r="I8014" t="s">
        <v>50470</v>
      </c>
      <c r="J8014" t="s">
        <v>20822</v>
      </c>
      <c r="K8014" t="s">
        <v>50471</v>
      </c>
      <c r="L8014" t="s">
        <v>50472</v>
      </c>
      <c r="M8014" t="s">
        <v>50473</v>
      </c>
    </row>
    <row r="8015" spans="1:13">
      <c r="A8015" t="s">
        <v>909</v>
      </c>
      <c r="B8015" t="s">
        <v>909</v>
      </c>
      <c r="C8015" t="s">
        <v>1527</v>
      </c>
      <c r="D8015" t="s">
        <v>153</v>
      </c>
      <c r="E8015" t="s">
        <v>292</v>
      </c>
      <c r="F8015" t="s">
        <v>11</v>
      </c>
      <c r="G8015" t="s">
        <v>50474</v>
      </c>
      <c r="H8015" t="s">
        <v>21085</v>
      </c>
      <c r="I8015" t="s">
        <v>50304</v>
      </c>
      <c r="J8015" t="s">
        <v>20745</v>
      </c>
      <c r="K8015" t="s">
        <v>6358</v>
      </c>
      <c r="L8015" t="s">
        <v>50306</v>
      </c>
      <c r="M8015" t="s">
        <v>50475</v>
      </c>
    </row>
    <row r="8016" spans="1:13">
      <c r="A8016" t="s">
        <v>909</v>
      </c>
      <c r="B8016" t="s">
        <v>909</v>
      </c>
      <c r="C8016" t="s">
        <v>1527</v>
      </c>
      <c r="D8016" t="s">
        <v>153</v>
      </c>
      <c r="E8016" t="s">
        <v>292</v>
      </c>
      <c r="F8016" t="s">
        <v>20</v>
      </c>
      <c r="G8016" t="s">
        <v>50476</v>
      </c>
      <c r="H8016" t="s">
        <v>21113</v>
      </c>
      <c r="I8016" t="s">
        <v>50450</v>
      </c>
      <c r="J8016" t="s">
        <v>20725</v>
      </c>
      <c r="K8016" t="s">
        <v>50259</v>
      </c>
      <c r="L8016" t="s">
        <v>6016</v>
      </c>
      <c r="M8016" t="s">
        <v>50477</v>
      </c>
    </row>
    <row r="8017" spans="1:13">
      <c r="A8017" t="s">
        <v>909</v>
      </c>
      <c r="B8017" t="s">
        <v>909</v>
      </c>
      <c r="C8017" t="s">
        <v>1527</v>
      </c>
      <c r="D8017" t="s">
        <v>153</v>
      </c>
      <c r="E8017" t="s">
        <v>300</v>
      </c>
      <c r="F8017" t="s">
        <v>3</v>
      </c>
      <c r="G8017" t="s">
        <v>50478</v>
      </c>
      <c r="H8017" t="s">
        <v>21048</v>
      </c>
      <c r="I8017" t="s">
        <v>50455</v>
      </c>
      <c r="J8017" t="s">
        <v>21756</v>
      </c>
      <c r="K8017" t="s">
        <v>50479</v>
      </c>
      <c r="L8017" t="s">
        <v>50457</v>
      </c>
      <c r="M8017" t="s">
        <v>50480</v>
      </c>
    </row>
    <row r="8018" spans="1:13">
      <c r="A8018" t="s">
        <v>909</v>
      </c>
      <c r="B8018" t="s">
        <v>909</v>
      </c>
      <c r="C8018" t="s">
        <v>1527</v>
      </c>
      <c r="D8018" t="s">
        <v>153</v>
      </c>
      <c r="E8018" t="s">
        <v>300</v>
      </c>
      <c r="F8018" t="s">
        <v>10</v>
      </c>
      <c r="G8018" t="s">
        <v>50481</v>
      </c>
      <c r="H8018" t="s">
        <v>20988</v>
      </c>
      <c r="I8018" t="s">
        <v>50482</v>
      </c>
      <c r="J8018" t="s">
        <v>21035</v>
      </c>
      <c r="K8018" t="s">
        <v>26491</v>
      </c>
      <c r="L8018" t="s">
        <v>21723</v>
      </c>
      <c r="M8018" t="s">
        <v>50483</v>
      </c>
    </row>
    <row r="8019" spans="1:13">
      <c r="A8019" t="s">
        <v>909</v>
      </c>
      <c r="B8019" t="s">
        <v>909</v>
      </c>
      <c r="C8019" t="s">
        <v>1527</v>
      </c>
      <c r="D8019" t="s">
        <v>153</v>
      </c>
      <c r="E8019" t="s">
        <v>300</v>
      </c>
      <c r="F8019" t="s">
        <v>2</v>
      </c>
      <c r="G8019" t="s">
        <v>50484</v>
      </c>
      <c r="H8019" t="s">
        <v>21186</v>
      </c>
      <c r="I8019" t="s">
        <v>50485</v>
      </c>
      <c r="J8019" t="s">
        <v>20897</v>
      </c>
      <c r="K8019" t="s">
        <v>9866</v>
      </c>
      <c r="L8019" t="s">
        <v>50486</v>
      </c>
      <c r="M8019" t="s">
        <v>31129</v>
      </c>
    </row>
    <row r="8020" spans="1:13">
      <c r="A8020" t="s">
        <v>909</v>
      </c>
      <c r="B8020" t="s">
        <v>909</v>
      </c>
      <c r="C8020" t="s">
        <v>1527</v>
      </c>
      <c r="D8020" t="s">
        <v>153</v>
      </c>
      <c r="E8020" t="s">
        <v>300</v>
      </c>
      <c r="F8020" t="s">
        <v>4</v>
      </c>
      <c r="G8020" t="s">
        <v>50487</v>
      </c>
      <c r="H8020" t="s">
        <v>20725</v>
      </c>
      <c r="I8020" t="s">
        <v>50488</v>
      </c>
      <c r="J8020" t="s">
        <v>21472</v>
      </c>
      <c r="K8020" t="s">
        <v>372</v>
      </c>
      <c r="L8020" t="s">
        <v>21958</v>
      </c>
      <c r="M8020" t="s">
        <v>13898</v>
      </c>
    </row>
    <row r="8021" spans="1:13">
      <c r="A8021" t="s">
        <v>909</v>
      </c>
      <c r="B8021" t="s">
        <v>909</v>
      </c>
      <c r="C8021" t="s">
        <v>1527</v>
      </c>
      <c r="D8021" t="s">
        <v>153</v>
      </c>
      <c r="E8021" t="s">
        <v>300</v>
      </c>
      <c r="F8021" t="s">
        <v>11</v>
      </c>
      <c r="G8021" t="s">
        <v>50489</v>
      </c>
      <c r="H8021" t="s">
        <v>20860</v>
      </c>
      <c r="I8021" t="s">
        <v>50331</v>
      </c>
      <c r="J8021" t="s">
        <v>21472</v>
      </c>
      <c r="K8021" t="s">
        <v>372</v>
      </c>
      <c r="L8021" t="s">
        <v>21575</v>
      </c>
      <c r="M8021" t="s">
        <v>1089</v>
      </c>
    </row>
    <row r="8022" spans="1:13">
      <c r="A8022" t="s">
        <v>909</v>
      </c>
      <c r="B8022" t="s">
        <v>909</v>
      </c>
      <c r="C8022" t="s">
        <v>1527</v>
      </c>
      <c r="D8022" t="s">
        <v>153</v>
      </c>
      <c r="E8022" t="s">
        <v>300</v>
      </c>
      <c r="F8022" t="s">
        <v>20</v>
      </c>
      <c r="G8022" t="s">
        <v>50490</v>
      </c>
      <c r="H8022" t="s">
        <v>20932</v>
      </c>
      <c r="I8022" t="s">
        <v>50491</v>
      </c>
      <c r="J8022" t="s">
        <v>20705</v>
      </c>
      <c r="K8022" t="s">
        <v>50492</v>
      </c>
      <c r="L8022" t="s">
        <v>1355</v>
      </c>
      <c r="M8022" t="s">
        <v>50493</v>
      </c>
    </row>
    <row r="8023" spans="1:13">
      <c r="A8023" t="s">
        <v>909</v>
      </c>
      <c r="B8023" t="s">
        <v>909</v>
      </c>
      <c r="C8023" t="s">
        <v>1527</v>
      </c>
      <c r="D8023" t="s">
        <v>154</v>
      </c>
      <c r="E8023" t="s">
        <v>277</v>
      </c>
      <c r="F8023" t="s">
        <v>3</v>
      </c>
      <c r="G8023" t="s">
        <v>50494</v>
      </c>
      <c r="H8023" t="s">
        <v>21247</v>
      </c>
      <c r="I8023" t="s">
        <v>50495</v>
      </c>
      <c r="J8023" t="s">
        <v>21219</v>
      </c>
      <c r="K8023" t="s">
        <v>50402</v>
      </c>
      <c r="L8023" t="s">
        <v>50496</v>
      </c>
      <c r="M8023" t="s">
        <v>50497</v>
      </c>
    </row>
    <row r="8024" spans="1:13">
      <c r="A8024" t="s">
        <v>909</v>
      </c>
      <c r="B8024" t="s">
        <v>909</v>
      </c>
      <c r="C8024" t="s">
        <v>1527</v>
      </c>
      <c r="D8024" t="s">
        <v>154</v>
      </c>
      <c r="E8024" t="s">
        <v>277</v>
      </c>
      <c r="F8024" t="s">
        <v>10</v>
      </c>
      <c r="G8024" t="s">
        <v>50498</v>
      </c>
      <c r="H8024" t="s">
        <v>21972</v>
      </c>
      <c r="I8024" t="s">
        <v>50499</v>
      </c>
      <c r="J8024" t="s">
        <v>20791</v>
      </c>
      <c r="K8024" t="s">
        <v>50422</v>
      </c>
      <c r="L8024" t="s">
        <v>50500</v>
      </c>
      <c r="M8024" t="s">
        <v>50501</v>
      </c>
    </row>
    <row r="8025" spans="1:13">
      <c r="A8025" t="s">
        <v>909</v>
      </c>
      <c r="B8025" t="s">
        <v>909</v>
      </c>
      <c r="C8025" t="s">
        <v>1527</v>
      </c>
      <c r="D8025" t="s">
        <v>154</v>
      </c>
      <c r="E8025" t="s">
        <v>277</v>
      </c>
      <c r="F8025" t="s">
        <v>2</v>
      </c>
      <c r="G8025" t="s">
        <v>50502</v>
      </c>
      <c r="H8025" t="s">
        <v>20713</v>
      </c>
      <c r="I8025" t="s">
        <v>50503</v>
      </c>
      <c r="J8025" t="s">
        <v>21035</v>
      </c>
      <c r="K8025" t="s">
        <v>26491</v>
      </c>
      <c r="L8025" t="s">
        <v>50504</v>
      </c>
      <c r="M8025" t="s">
        <v>28438</v>
      </c>
    </row>
    <row r="8026" spans="1:13">
      <c r="A8026" t="s">
        <v>909</v>
      </c>
      <c r="B8026" t="s">
        <v>909</v>
      </c>
      <c r="C8026" t="s">
        <v>1527</v>
      </c>
      <c r="D8026" t="s">
        <v>154</v>
      </c>
      <c r="E8026" t="s">
        <v>277</v>
      </c>
      <c r="F8026" t="s">
        <v>4</v>
      </c>
      <c r="G8026" t="s">
        <v>50505</v>
      </c>
      <c r="H8026" t="s">
        <v>21228</v>
      </c>
      <c r="I8026" t="s">
        <v>50506</v>
      </c>
      <c r="J8026" t="s">
        <v>20915</v>
      </c>
      <c r="K8026" t="s">
        <v>50507</v>
      </c>
      <c r="L8026" t="s">
        <v>2619</v>
      </c>
      <c r="M8026" t="s">
        <v>50508</v>
      </c>
    </row>
    <row r="8027" spans="1:13">
      <c r="A8027" t="s">
        <v>909</v>
      </c>
      <c r="B8027" t="s">
        <v>909</v>
      </c>
      <c r="C8027" t="s">
        <v>1527</v>
      </c>
      <c r="D8027" t="s">
        <v>154</v>
      </c>
      <c r="E8027" t="s">
        <v>277</v>
      </c>
      <c r="F8027" t="s">
        <v>11</v>
      </c>
      <c r="G8027" t="s">
        <v>50509</v>
      </c>
      <c r="H8027" t="s">
        <v>21152</v>
      </c>
      <c r="I8027" t="s">
        <v>50286</v>
      </c>
      <c r="J8027" t="s">
        <v>20684</v>
      </c>
      <c r="K8027" t="s">
        <v>50310</v>
      </c>
      <c r="L8027" t="s">
        <v>10375</v>
      </c>
      <c r="M8027" t="s">
        <v>50510</v>
      </c>
    </row>
    <row r="8028" spans="1:13">
      <c r="A8028" t="s">
        <v>909</v>
      </c>
      <c r="B8028" t="s">
        <v>909</v>
      </c>
      <c r="C8028" t="s">
        <v>1527</v>
      </c>
      <c r="D8028" t="s">
        <v>154</v>
      </c>
      <c r="E8028" t="s">
        <v>277</v>
      </c>
      <c r="F8028" t="s">
        <v>20</v>
      </c>
      <c r="G8028" t="s">
        <v>50511</v>
      </c>
      <c r="H8028" t="s">
        <v>21162</v>
      </c>
      <c r="I8028" t="s">
        <v>50512</v>
      </c>
      <c r="J8028" t="s">
        <v>20745</v>
      </c>
      <c r="K8028" t="s">
        <v>6358</v>
      </c>
      <c r="L8028" t="s">
        <v>50513</v>
      </c>
      <c r="M8028" t="s">
        <v>44928</v>
      </c>
    </row>
    <row r="8029" spans="1:13">
      <c r="A8029" t="s">
        <v>909</v>
      </c>
      <c r="B8029" t="s">
        <v>909</v>
      </c>
      <c r="C8029" t="s">
        <v>1527</v>
      </c>
      <c r="D8029" t="s">
        <v>154</v>
      </c>
      <c r="E8029" t="s">
        <v>315</v>
      </c>
      <c r="F8029" t="s">
        <v>3</v>
      </c>
      <c r="G8029" t="s">
        <v>50514</v>
      </c>
      <c r="H8029" t="s">
        <v>21033</v>
      </c>
      <c r="I8029" t="s">
        <v>50515</v>
      </c>
      <c r="J8029" t="s">
        <v>20920</v>
      </c>
      <c r="K8029" t="s">
        <v>50516</v>
      </c>
      <c r="L8029" t="s">
        <v>50517</v>
      </c>
      <c r="M8029" t="s">
        <v>50518</v>
      </c>
    </row>
    <row r="8030" spans="1:13">
      <c r="A8030" t="s">
        <v>909</v>
      </c>
      <c r="B8030" t="s">
        <v>909</v>
      </c>
      <c r="C8030" t="s">
        <v>1527</v>
      </c>
      <c r="D8030" t="s">
        <v>154</v>
      </c>
      <c r="E8030" t="s">
        <v>315</v>
      </c>
      <c r="F8030" t="s">
        <v>10</v>
      </c>
      <c r="G8030" t="s">
        <v>50519</v>
      </c>
      <c r="H8030" t="s">
        <v>22227</v>
      </c>
      <c r="I8030" t="s">
        <v>50520</v>
      </c>
      <c r="J8030" t="s">
        <v>20770</v>
      </c>
      <c r="K8030" t="s">
        <v>50116</v>
      </c>
      <c r="L8030" t="s">
        <v>50521</v>
      </c>
      <c r="M8030" t="s">
        <v>50522</v>
      </c>
    </row>
    <row r="8031" spans="1:13">
      <c r="A8031" t="s">
        <v>909</v>
      </c>
      <c r="B8031" t="s">
        <v>909</v>
      </c>
      <c r="C8031" t="s">
        <v>1527</v>
      </c>
      <c r="D8031" t="s">
        <v>154</v>
      </c>
      <c r="E8031" t="s">
        <v>315</v>
      </c>
      <c r="F8031" t="s">
        <v>2</v>
      </c>
      <c r="G8031" t="s">
        <v>50523</v>
      </c>
      <c r="H8031" t="s">
        <v>21979</v>
      </c>
      <c r="I8031" t="s">
        <v>50339</v>
      </c>
      <c r="J8031" t="s">
        <v>20973</v>
      </c>
      <c r="K8031" t="s">
        <v>50524</v>
      </c>
      <c r="L8031" t="s">
        <v>50345</v>
      </c>
      <c r="M8031" t="s">
        <v>50525</v>
      </c>
    </row>
    <row r="8032" spans="1:13">
      <c r="A8032" t="s">
        <v>909</v>
      </c>
      <c r="B8032" t="s">
        <v>909</v>
      </c>
      <c r="C8032" t="s">
        <v>1527</v>
      </c>
      <c r="D8032" t="s">
        <v>154</v>
      </c>
      <c r="E8032" t="s">
        <v>315</v>
      </c>
      <c r="F8032" t="s">
        <v>4</v>
      </c>
      <c r="G8032" t="s">
        <v>50526</v>
      </c>
      <c r="H8032" t="s">
        <v>21186</v>
      </c>
      <c r="I8032" t="s">
        <v>50485</v>
      </c>
      <c r="J8032" t="s">
        <v>20897</v>
      </c>
      <c r="K8032" t="s">
        <v>9866</v>
      </c>
      <c r="L8032" t="s">
        <v>5750</v>
      </c>
      <c r="M8032" t="s">
        <v>50527</v>
      </c>
    </row>
    <row r="8033" spans="1:13">
      <c r="A8033" t="s">
        <v>909</v>
      </c>
      <c r="B8033" t="s">
        <v>909</v>
      </c>
      <c r="C8033" t="s">
        <v>1527</v>
      </c>
      <c r="D8033" t="s">
        <v>154</v>
      </c>
      <c r="E8033" t="s">
        <v>315</v>
      </c>
      <c r="F8033" t="s">
        <v>11</v>
      </c>
      <c r="G8033" t="s">
        <v>50528</v>
      </c>
      <c r="H8033" t="s">
        <v>20829</v>
      </c>
      <c r="I8033" t="s">
        <v>50447</v>
      </c>
      <c r="J8033" t="s">
        <v>20803</v>
      </c>
      <c r="K8033" t="s">
        <v>50302</v>
      </c>
      <c r="L8033" t="s">
        <v>50529</v>
      </c>
      <c r="M8033" t="s">
        <v>50530</v>
      </c>
    </row>
    <row r="8034" spans="1:13">
      <c r="A8034" t="s">
        <v>909</v>
      </c>
      <c r="B8034" t="s">
        <v>909</v>
      </c>
      <c r="C8034" t="s">
        <v>1527</v>
      </c>
      <c r="D8034" t="s">
        <v>154</v>
      </c>
      <c r="E8034" t="s">
        <v>315</v>
      </c>
      <c r="F8034" t="s">
        <v>20</v>
      </c>
      <c r="G8034" t="s">
        <v>50531</v>
      </c>
      <c r="H8034" t="s">
        <v>20829</v>
      </c>
      <c r="I8034" t="s">
        <v>50447</v>
      </c>
      <c r="J8034" t="s">
        <v>20764</v>
      </c>
      <c r="K8034" t="s">
        <v>50282</v>
      </c>
      <c r="L8034" t="s">
        <v>50532</v>
      </c>
      <c r="M8034" t="s">
        <v>50530</v>
      </c>
    </row>
    <row r="8035" spans="1:13">
      <c r="A8035" t="s">
        <v>909</v>
      </c>
      <c r="B8035" t="s">
        <v>909</v>
      </c>
      <c r="C8035" t="s">
        <v>1527</v>
      </c>
      <c r="D8035" t="s">
        <v>154</v>
      </c>
      <c r="E8035" t="s">
        <v>323</v>
      </c>
      <c r="F8035" t="s">
        <v>3</v>
      </c>
      <c r="G8035" t="s">
        <v>50533</v>
      </c>
      <c r="H8035" t="s">
        <v>21966</v>
      </c>
      <c r="I8035" t="s">
        <v>28228</v>
      </c>
      <c r="J8035" t="s">
        <v>20862</v>
      </c>
      <c r="K8035" t="s">
        <v>50534</v>
      </c>
      <c r="L8035" t="s">
        <v>50535</v>
      </c>
      <c r="M8035" t="s">
        <v>50536</v>
      </c>
    </row>
    <row r="8036" spans="1:13">
      <c r="A8036" t="s">
        <v>909</v>
      </c>
      <c r="B8036" t="s">
        <v>909</v>
      </c>
      <c r="C8036" t="s">
        <v>1527</v>
      </c>
      <c r="D8036" t="s">
        <v>154</v>
      </c>
      <c r="E8036" t="s">
        <v>323</v>
      </c>
      <c r="F8036" t="s">
        <v>10</v>
      </c>
      <c r="G8036" t="s">
        <v>50537</v>
      </c>
      <c r="H8036" t="s">
        <v>22168</v>
      </c>
      <c r="I8036" t="s">
        <v>50396</v>
      </c>
      <c r="J8036" t="s">
        <v>20971</v>
      </c>
      <c r="K8036" t="s">
        <v>50538</v>
      </c>
      <c r="L8036" t="s">
        <v>50539</v>
      </c>
      <c r="M8036" t="s">
        <v>50540</v>
      </c>
    </row>
    <row r="8037" spans="1:13">
      <c r="A8037" t="s">
        <v>909</v>
      </c>
      <c r="B8037" t="s">
        <v>909</v>
      </c>
      <c r="C8037" t="s">
        <v>1527</v>
      </c>
      <c r="D8037" t="s">
        <v>154</v>
      </c>
      <c r="E8037" t="s">
        <v>323</v>
      </c>
      <c r="F8037" t="s">
        <v>2</v>
      </c>
      <c r="G8037" t="s">
        <v>50541</v>
      </c>
      <c r="H8037" t="s">
        <v>20921</v>
      </c>
      <c r="I8037" t="s">
        <v>11627</v>
      </c>
      <c r="J8037" t="s">
        <v>21031</v>
      </c>
      <c r="K8037" t="s">
        <v>50542</v>
      </c>
      <c r="L8037" t="s">
        <v>50543</v>
      </c>
      <c r="M8037" t="s">
        <v>50544</v>
      </c>
    </row>
    <row r="8038" spans="1:13">
      <c r="A8038" t="s">
        <v>909</v>
      </c>
      <c r="B8038" t="s">
        <v>909</v>
      </c>
      <c r="C8038" t="s">
        <v>1527</v>
      </c>
      <c r="D8038" t="s">
        <v>154</v>
      </c>
      <c r="E8038" t="s">
        <v>323</v>
      </c>
      <c r="F8038" t="s">
        <v>4</v>
      </c>
      <c r="G8038" t="s">
        <v>50545</v>
      </c>
      <c r="H8038" t="s">
        <v>21097</v>
      </c>
      <c r="I8038" t="s">
        <v>50546</v>
      </c>
      <c r="J8038" t="s">
        <v>20803</v>
      </c>
      <c r="K8038" t="s">
        <v>50302</v>
      </c>
      <c r="L8038" t="s">
        <v>47901</v>
      </c>
      <c r="M8038" t="s">
        <v>46236</v>
      </c>
    </row>
    <row r="8039" spans="1:13">
      <c r="A8039" t="s">
        <v>909</v>
      </c>
      <c r="B8039" t="s">
        <v>909</v>
      </c>
      <c r="C8039" t="s">
        <v>1527</v>
      </c>
      <c r="D8039" t="s">
        <v>154</v>
      </c>
      <c r="E8039" t="s">
        <v>323</v>
      </c>
      <c r="F8039" t="s">
        <v>11</v>
      </c>
      <c r="G8039" t="s">
        <v>50547</v>
      </c>
      <c r="H8039" t="s">
        <v>21061</v>
      </c>
      <c r="I8039" t="s">
        <v>50470</v>
      </c>
      <c r="J8039" t="s">
        <v>20663</v>
      </c>
      <c r="K8039" t="s">
        <v>50305</v>
      </c>
      <c r="L8039" t="s">
        <v>1671</v>
      </c>
      <c r="M8039" t="s">
        <v>50548</v>
      </c>
    </row>
    <row r="8040" spans="1:13">
      <c r="A8040" t="s">
        <v>909</v>
      </c>
      <c r="B8040" t="s">
        <v>909</v>
      </c>
      <c r="C8040" t="s">
        <v>1527</v>
      </c>
      <c r="D8040" t="s">
        <v>154</v>
      </c>
      <c r="E8040" t="s">
        <v>323</v>
      </c>
      <c r="F8040" t="s">
        <v>20</v>
      </c>
      <c r="G8040" t="s">
        <v>50549</v>
      </c>
      <c r="H8040" t="s">
        <v>20967</v>
      </c>
      <c r="I8040" t="s">
        <v>50411</v>
      </c>
      <c r="J8040" t="s">
        <v>20725</v>
      </c>
      <c r="K8040" t="s">
        <v>50259</v>
      </c>
      <c r="L8040" t="s">
        <v>50550</v>
      </c>
      <c r="M8040" t="s">
        <v>25853</v>
      </c>
    </row>
    <row r="8041" spans="1:13">
      <c r="A8041" t="s">
        <v>909</v>
      </c>
      <c r="B8041" t="s">
        <v>909</v>
      </c>
      <c r="C8041" t="s">
        <v>1527</v>
      </c>
      <c r="D8041" t="s">
        <v>154</v>
      </c>
      <c r="E8041" t="s">
        <v>331</v>
      </c>
      <c r="F8041" t="s">
        <v>3</v>
      </c>
      <c r="G8041" t="s">
        <v>50551</v>
      </c>
      <c r="H8041" t="s">
        <v>20918</v>
      </c>
      <c r="I8041" t="s">
        <v>50552</v>
      </c>
      <c r="J8041" t="s">
        <v>21741</v>
      </c>
      <c r="K8041" t="s">
        <v>27544</v>
      </c>
      <c r="L8041" t="s">
        <v>50553</v>
      </c>
      <c r="M8041" t="s">
        <v>50554</v>
      </c>
    </row>
    <row r="8042" spans="1:13">
      <c r="A8042" t="s">
        <v>909</v>
      </c>
      <c r="B8042" t="s">
        <v>909</v>
      </c>
      <c r="C8042" t="s">
        <v>1527</v>
      </c>
      <c r="D8042" t="s">
        <v>154</v>
      </c>
      <c r="E8042" t="s">
        <v>331</v>
      </c>
      <c r="F8042" t="s">
        <v>10</v>
      </c>
      <c r="G8042" t="s">
        <v>50555</v>
      </c>
      <c r="H8042" t="s">
        <v>21324</v>
      </c>
      <c r="I8042" t="s">
        <v>50556</v>
      </c>
      <c r="J8042" t="s">
        <v>21075</v>
      </c>
      <c r="K8042" t="s">
        <v>50274</v>
      </c>
      <c r="L8042" t="s">
        <v>2515</v>
      </c>
      <c r="M8042" t="s">
        <v>50557</v>
      </c>
    </row>
    <row r="8043" spans="1:13">
      <c r="A8043" t="s">
        <v>909</v>
      </c>
      <c r="B8043" t="s">
        <v>909</v>
      </c>
      <c r="C8043" t="s">
        <v>1527</v>
      </c>
      <c r="D8043" t="s">
        <v>154</v>
      </c>
      <c r="E8043" t="s">
        <v>331</v>
      </c>
      <c r="F8043" t="s">
        <v>2</v>
      </c>
      <c r="G8043" t="s">
        <v>50558</v>
      </c>
      <c r="H8043" t="s">
        <v>21228</v>
      </c>
      <c r="I8043" t="s">
        <v>50506</v>
      </c>
      <c r="J8043" t="s">
        <v>20950</v>
      </c>
      <c r="K8043" t="s">
        <v>35213</v>
      </c>
      <c r="L8043" t="s">
        <v>50559</v>
      </c>
      <c r="M8043" t="s">
        <v>50560</v>
      </c>
    </row>
    <row r="8044" spans="1:13">
      <c r="A8044" t="s">
        <v>909</v>
      </c>
      <c r="B8044" t="s">
        <v>909</v>
      </c>
      <c r="C8044" t="s">
        <v>1527</v>
      </c>
      <c r="D8044" t="s">
        <v>154</v>
      </c>
      <c r="E8044" t="s">
        <v>331</v>
      </c>
      <c r="F8044" t="s">
        <v>4</v>
      </c>
      <c r="G8044" t="s">
        <v>50561</v>
      </c>
      <c r="H8044" t="s">
        <v>20841</v>
      </c>
      <c r="I8044" t="s">
        <v>50562</v>
      </c>
      <c r="J8044" t="s">
        <v>20705</v>
      </c>
      <c r="K8044" t="s">
        <v>50492</v>
      </c>
      <c r="L8044" t="s">
        <v>21950</v>
      </c>
      <c r="M8044" t="s">
        <v>38562</v>
      </c>
    </row>
    <row r="8045" spans="1:13">
      <c r="A8045" t="s">
        <v>909</v>
      </c>
      <c r="B8045" t="s">
        <v>909</v>
      </c>
      <c r="C8045" t="s">
        <v>1527</v>
      </c>
      <c r="D8045" t="s">
        <v>154</v>
      </c>
      <c r="E8045" t="s">
        <v>331</v>
      </c>
      <c r="F8045" t="s">
        <v>11</v>
      </c>
      <c r="G8045" t="s">
        <v>50563</v>
      </c>
      <c r="H8045" t="s">
        <v>20937</v>
      </c>
      <c r="I8045" t="s">
        <v>50301</v>
      </c>
      <c r="J8045" t="s">
        <v>21472</v>
      </c>
      <c r="K8045" t="s">
        <v>372</v>
      </c>
      <c r="L8045" t="s">
        <v>50564</v>
      </c>
      <c r="M8045" t="s">
        <v>50565</v>
      </c>
    </row>
    <row r="8046" spans="1:13">
      <c r="A8046" t="s">
        <v>909</v>
      </c>
      <c r="B8046" t="s">
        <v>909</v>
      </c>
      <c r="C8046" t="s">
        <v>1527</v>
      </c>
      <c r="D8046" t="s">
        <v>154</v>
      </c>
      <c r="E8046" t="s">
        <v>331</v>
      </c>
      <c r="F8046" t="s">
        <v>20</v>
      </c>
      <c r="G8046" t="s">
        <v>50566</v>
      </c>
      <c r="H8046" t="s">
        <v>20974</v>
      </c>
      <c r="I8046" t="s">
        <v>50567</v>
      </c>
      <c r="J8046" t="s">
        <v>20764</v>
      </c>
      <c r="K8046" t="s">
        <v>50282</v>
      </c>
      <c r="L8046" t="s">
        <v>9282</v>
      </c>
      <c r="M8046" t="s">
        <v>9589</v>
      </c>
    </row>
    <row r="8047" spans="1:13">
      <c r="A8047" t="s">
        <v>909</v>
      </c>
      <c r="B8047" t="s">
        <v>909</v>
      </c>
      <c r="C8047" t="s">
        <v>1527</v>
      </c>
      <c r="D8047" t="s">
        <v>155</v>
      </c>
      <c r="E8047" t="s">
        <v>339</v>
      </c>
      <c r="F8047" t="s">
        <v>3</v>
      </c>
      <c r="G8047" t="s">
        <v>50568</v>
      </c>
      <c r="H8047" t="s">
        <v>21047</v>
      </c>
      <c r="I8047" t="s">
        <v>50569</v>
      </c>
      <c r="J8047" t="s">
        <v>20954</v>
      </c>
      <c r="K8047" t="s">
        <v>50570</v>
      </c>
      <c r="L8047" t="s">
        <v>50571</v>
      </c>
      <c r="M8047" t="s">
        <v>50572</v>
      </c>
    </row>
    <row r="8048" spans="1:13">
      <c r="A8048" t="s">
        <v>909</v>
      </c>
      <c r="B8048" t="s">
        <v>909</v>
      </c>
      <c r="C8048" t="s">
        <v>1527</v>
      </c>
      <c r="D8048" t="s">
        <v>155</v>
      </c>
      <c r="E8048" t="s">
        <v>339</v>
      </c>
      <c r="F8048" t="s">
        <v>10</v>
      </c>
      <c r="G8048" t="s">
        <v>50573</v>
      </c>
      <c r="H8048" t="s">
        <v>20970</v>
      </c>
      <c r="I8048" t="s">
        <v>50574</v>
      </c>
      <c r="J8048" t="s">
        <v>20955</v>
      </c>
      <c r="K8048" t="s">
        <v>50575</v>
      </c>
      <c r="L8048" t="s">
        <v>2232</v>
      </c>
      <c r="M8048" t="s">
        <v>18398</v>
      </c>
    </row>
    <row r="8049" spans="1:13">
      <c r="A8049" t="s">
        <v>909</v>
      </c>
      <c r="B8049" t="s">
        <v>909</v>
      </c>
      <c r="C8049" t="s">
        <v>1527</v>
      </c>
      <c r="D8049" t="s">
        <v>155</v>
      </c>
      <c r="E8049" t="s">
        <v>339</v>
      </c>
      <c r="F8049" t="s">
        <v>2</v>
      </c>
      <c r="G8049" t="s">
        <v>50576</v>
      </c>
      <c r="H8049" t="s">
        <v>20952</v>
      </c>
      <c r="I8049" t="s">
        <v>50577</v>
      </c>
      <c r="J8049" t="s">
        <v>21050</v>
      </c>
      <c r="K8049" t="s">
        <v>964</v>
      </c>
      <c r="L8049" t="s">
        <v>50578</v>
      </c>
      <c r="M8049" t="s">
        <v>41465</v>
      </c>
    </row>
    <row r="8050" spans="1:13">
      <c r="A8050" t="s">
        <v>909</v>
      </c>
      <c r="B8050" t="s">
        <v>909</v>
      </c>
      <c r="C8050" t="s">
        <v>1527</v>
      </c>
      <c r="D8050" t="s">
        <v>155</v>
      </c>
      <c r="E8050" t="s">
        <v>339</v>
      </c>
      <c r="F8050" t="s">
        <v>4</v>
      </c>
      <c r="G8050" t="s">
        <v>50579</v>
      </c>
      <c r="H8050" t="s">
        <v>21050</v>
      </c>
      <c r="I8050" t="s">
        <v>50580</v>
      </c>
      <c r="J8050" t="s">
        <v>21061</v>
      </c>
      <c r="K8050" t="s">
        <v>50581</v>
      </c>
      <c r="L8050" t="s">
        <v>49580</v>
      </c>
      <c r="M8050" t="s">
        <v>50582</v>
      </c>
    </row>
    <row r="8051" spans="1:13">
      <c r="A8051" t="s">
        <v>909</v>
      </c>
      <c r="B8051" t="s">
        <v>909</v>
      </c>
      <c r="C8051" t="s">
        <v>1527</v>
      </c>
      <c r="D8051" t="s">
        <v>155</v>
      </c>
      <c r="E8051" t="s">
        <v>339</v>
      </c>
      <c r="F8051" t="s">
        <v>11</v>
      </c>
      <c r="G8051" t="s">
        <v>50583</v>
      </c>
      <c r="H8051" t="s">
        <v>21219</v>
      </c>
      <c r="I8051" t="s">
        <v>50584</v>
      </c>
      <c r="J8051" t="s">
        <v>20764</v>
      </c>
      <c r="K8051" t="s">
        <v>50282</v>
      </c>
      <c r="L8051" t="s">
        <v>3442</v>
      </c>
      <c r="M8051" t="s">
        <v>1287</v>
      </c>
    </row>
    <row r="8052" spans="1:13">
      <c r="A8052" t="s">
        <v>909</v>
      </c>
      <c r="B8052" t="s">
        <v>909</v>
      </c>
      <c r="C8052" t="s">
        <v>1527</v>
      </c>
      <c r="D8052" t="s">
        <v>155</v>
      </c>
      <c r="E8052" t="s">
        <v>339</v>
      </c>
      <c r="F8052" t="s">
        <v>20</v>
      </c>
      <c r="G8052" t="s">
        <v>50585</v>
      </c>
      <c r="H8052" t="s">
        <v>21304</v>
      </c>
      <c r="I8052" t="s">
        <v>50373</v>
      </c>
      <c r="J8052" t="s">
        <v>20860</v>
      </c>
      <c r="K8052" t="s">
        <v>42091</v>
      </c>
      <c r="L8052" t="s">
        <v>3442</v>
      </c>
      <c r="M8052" t="s">
        <v>39399</v>
      </c>
    </row>
    <row r="8053" spans="1:13">
      <c r="A8053" t="s">
        <v>909</v>
      </c>
      <c r="B8053" t="s">
        <v>909</v>
      </c>
      <c r="C8053" t="s">
        <v>1527</v>
      </c>
      <c r="D8053" t="s">
        <v>155</v>
      </c>
      <c r="E8053" t="s">
        <v>347</v>
      </c>
      <c r="F8053" t="s">
        <v>3</v>
      </c>
      <c r="G8053" t="s">
        <v>50586</v>
      </c>
      <c r="H8053" t="s">
        <v>20971</v>
      </c>
      <c r="I8053" t="s">
        <v>50401</v>
      </c>
      <c r="J8053" t="s">
        <v>21034</v>
      </c>
      <c r="K8053" t="s">
        <v>35210</v>
      </c>
      <c r="L8053" t="s">
        <v>50587</v>
      </c>
      <c r="M8053" t="s">
        <v>50588</v>
      </c>
    </row>
    <row r="8054" spans="1:13">
      <c r="A8054" t="s">
        <v>909</v>
      </c>
      <c r="B8054" t="s">
        <v>909</v>
      </c>
      <c r="C8054" t="s">
        <v>1527</v>
      </c>
      <c r="D8054" t="s">
        <v>155</v>
      </c>
      <c r="E8054" t="s">
        <v>347</v>
      </c>
      <c r="F8054" t="s">
        <v>10</v>
      </c>
      <c r="G8054" t="s">
        <v>50589</v>
      </c>
      <c r="H8054" t="s">
        <v>22091</v>
      </c>
      <c r="I8054" t="s">
        <v>50590</v>
      </c>
      <c r="J8054" t="s">
        <v>20919</v>
      </c>
      <c r="K8054" t="s">
        <v>50591</v>
      </c>
      <c r="L8054" t="s">
        <v>50592</v>
      </c>
      <c r="M8054" t="s">
        <v>50593</v>
      </c>
    </row>
    <row r="8055" spans="1:13">
      <c r="A8055" t="s">
        <v>909</v>
      </c>
      <c r="B8055" t="s">
        <v>909</v>
      </c>
      <c r="C8055" t="s">
        <v>1527</v>
      </c>
      <c r="D8055" t="s">
        <v>155</v>
      </c>
      <c r="E8055" t="s">
        <v>347</v>
      </c>
      <c r="F8055" t="s">
        <v>2</v>
      </c>
      <c r="G8055" t="s">
        <v>50594</v>
      </c>
      <c r="H8055" t="s">
        <v>21002</v>
      </c>
      <c r="I8055" t="s">
        <v>50444</v>
      </c>
      <c r="J8055" t="s">
        <v>21165</v>
      </c>
      <c r="K8055" t="s">
        <v>14747</v>
      </c>
      <c r="L8055" t="s">
        <v>3097</v>
      </c>
      <c r="M8055" t="s">
        <v>50595</v>
      </c>
    </row>
    <row r="8056" spans="1:13">
      <c r="A8056" t="s">
        <v>909</v>
      </c>
      <c r="B8056" t="s">
        <v>909</v>
      </c>
      <c r="C8056" t="s">
        <v>1527</v>
      </c>
      <c r="D8056" t="s">
        <v>155</v>
      </c>
      <c r="E8056" t="s">
        <v>347</v>
      </c>
      <c r="F8056" t="s">
        <v>4</v>
      </c>
      <c r="G8056" t="s">
        <v>50596</v>
      </c>
      <c r="H8056" t="s">
        <v>21116</v>
      </c>
      <c r="I8056" t="s">
        <v>28275</v>
      </c>
      <c r="J8056" t="s">
        <v>20784</v>
      </c>
      <c r="K8056" t="s">
        <v>50597</v>
      </c>
      <c r="L8056" t="s">
        <v>47726</v>
      </c>
      <c r="M8056" t="s">
        <v>50598</v>
      </c>
    </row>
    <row r="8057" spans="1:13">
      <c r="A8057" t="s">
        <v>909</v>
      </c>
      <c r="B8057" t="s">
        <v>909</v>
      </c>
      <c r="C8057" t="s">
        <v>1527</v>
      </c>
      <c r="D8057" t="s">
        <v>155</v>
      </c>
      <c r="E8057" t="s">
        <v>347</v>
      </c>
      <c r="F8057" t="s">
        <v>11</v>
      </c>
      <c r="G8057" t="s">
        <v>50599</v>
      </c>
      <c r="H8057" t="s">
        <v>21085</v>
      </c>
      <c r="I8057" t="s">
        <v>50304</v>
      </c>
      <c r="J8057" t="s">
        <v>20705</v>
      </c>
      <c r="K8057" t="s">
        <v>50492</v>
      </c>
      <c r="L8057" t="s">
        <v>50306</v>
      </c>
      <c r="M8057" t="s">
        <v>50600</v>
      </c>
    </row>
    <row r="8058" spans="1:13">
      <c r="A8058" t="s">
        <v>909</v>
      </c>
      <c r="B8058" t="s">
        <v>909</v>
      </c>
      <c r="C8058" t="s">
        <v>1527</v>
      </c>
      <c r="D8058" t="s">
        <v>155</v>
      </c>
      <c r="E8058" t="s">
        <v>347</v>
      </c>
      <c r="F8058" t="s">
        <v>20</v>
      </c>
      <c r="G8058" t="s">
        <v>50601</v>
      </c>
      <c r="H8058" t="s">
        <v>21097</v>
      </c>
      <c r="I8058" t="s">
        <v>50546</v>
      </c>
      <c r="J8058" t="s">
        <v>20705</v>
      </c>
      <c r="K8058" t="s">
        <v>50492</v>
      </c>
      <c r="L8058" t="s">
        <v>50602</v>
      </c>
      <c r="M8058" t="s">
        <v>8700</v>
      </c>
    </row>
    <row r="8059" spans="1:13">
      <c r="A8059" t="s">
        <v>909</v>
      </c>
      <c r="B8059" t="s">
        <v>909</v>
      </c>
      <c r="C8059" t="s">
        <v>1527</v>
      </c>
      <c r="D8059" t="s">
        <v>155</v>
      </c>
      <c r="E8059" t="s">
        <v>230</v>
      </c>
      <c r="F8059" t="s">
        <v>3</v>
      </c>
      <c r="G8059" t="s">
        <v>50603</v>
      </c>
      <c r="H8059" t="s">
        <v>20691</v>
      </c>
      <c r="I8059" t="s">
        <v>50604</v>
      </c>
      <c r="J8059" t="s">
        <v>21324</v>
      </c>
      <c r="K8059" t="s">
        <v>50605</v>
      </c>
      <c r="L8059" t="s">
        <v>50606</v>
      </c>
      <c r="M8059" t="s">
        <v>50607</v>
      </c>
    </row>
    <row r="8060" spans="1:13">
      <c r="A8060" t="s">
        <v>909</v>
      </c>
      <c r="B8060" t="s">
        <v>909</v>
      </c>
      <c r="C8060" t="s">
        <v>1527</v>
      </c>
      <c r="D8060" t="s">
        <v>155</v>
      </c>
      <c r="E8060" t="s">
        <v>230</v>
      </c>
      <c r="F8060" t="s">
        <v>10</v>
      </c>
      <c r="G8060" t="s">
        <v>50608</v>
      </c>
      <c r="H8060" t="s">
        <v>21017</v>
      </c>
      <c r="I8060" t="s">
        <v>50609</v>
      </c>
      <c r="J8060" t="s">
        <v>21197</v>
      </c>
      <c r="K8060" t="s">
        <v>50610</v>
      </c>
      <c r="L8060" t="s">
        <v>3583</v>
      </c>
      <c r="M8060" t="s">
        <v>50611</v>
      </c>
    </row>
    <row r="8061" spans="1:13">
      <c r="A8061" t="s">
        <v>909</v>
      </c>
      <c r="B8061" t="s">
        <v>909</v>
      </c>
      <c r="C8061" t="s">
        <v>1527</v>
      </c>
      <c r="D8061" t="s">
        <v>155</v>
      </c>
      <c r="E8061" t="s">
        <v>230</v>
      </c>
      <c r="F8061" t="s">
        <v>2</v>
      </c>
      <c r="G8061" t="s">
        <v>50612</v>
      </c>
      <c r="H8061" t="s">
        <v>20919</v>
      </c>
      <c r="I8061" t="s">
        <v>50416</v>
      </c>
      <c r="J8061" t="s">
        <v>21085</v>
      </c>
      <c r="K8061" t="s">
        <v>10495</v>
      </c>
      <c r="L8061" t="s">
        <v>50613</v>
      </c>
      <c r="M8061" t="s">
        <v>50614</v>
      </c>
    </row>
    <row r="8062" spans="1:13">
      <c r="A8062" t="s">
        <v>909</v>
      </c>
      <c r="B8062" t="s">
        <v>909</v>
      </c>
      <c r="C8062" t="s">
        <v>1527</v>
      </c>
      <c r="D8062" t="s">
        <v>155</v>
      </c>
      <c r="E8062" t="s">
        <v>230</v>
      </c>
      <c r="F8062" t="s">
        <v>4</v>
      </c>
      <c r="G8062" t="s">
        <v>50615</v>
      </c>
      <c r="H8062" t="s">
        <v>20938</v>
      </c>
      <c r="I8062" t="s">
        <v>50309</v>
      </c>
      <c r="J8062" t="s">
        <v>20745</v>
      </c>
      <c r="K8062" t="s">
        <v>6358</v>
      </c>
      <c r="L8062" t="s">
        <v>50391</v>
      </c>
      <c r="M8062" t="s">
        <v>50616</v>
      </c>
    </row>
    <row r="8063" spans="1:13">
      <c r="A8063" t="s">
        <v>909</v>
      </c>
      <c r="B8063" t="s">
        <v>909</v>
      </c>
      <c r="C8063" t="s">
        <v>1527</v>
      </c>
      <c r="D8063" t="s">
        <v>155</v>
      </c>
      <c r="E8063" t="s">
        <v>230</v>
      </c>
      <c r="F8063" t="s">
        <v>11</v>
      </c>
      <c r="G8063" t="s">
        <v>50617</v>
      </c>
      <c r="H8063" t="s">
        <v>21085</v>
      </c>
      <c r="I8063" t="s">
        <v>50304</v>
      </c>
      <c r="J8063" t="s">
        <v>20663</v>
      </c>
      <c r="K8063" t="s">
        <v>50305</v>
      </c>
      <c r="L8063" t="s">
        <v>50306</v>
      </c>
      <c r="M8063" t="s">
        <v>50618</v>
      </c>
    </row>
    <row r="8064" spans="1:13">
      <c r="A8064" t="s">
        <v>909</v>
      </c>
      <c r="B8064" t="s">
        <v>909</v>
      </c>
      <c r="C8064" t="s">
        <v>1527</v>
      </c>
      <c r="D8064" t="s">
        <v>155</v>
      </c>
      <c r="E8064" t="s">
        <v>230</v>
      </c>
      <c r="F8064" t="s">
        <v>20</v>
      </c>
      <c r="G8064" t="s">
        <v>50619</v>
      </c>
      <c r="H8064" t="s">
        <v>20939</v>
      </c>
      <c r="I8064" t="s">
        <v>50620</v>
      </c>
      <c r="J8064" t="s">
        <v>20705</v>
      </c>
      <c r="K8064" t="s">
        <v>50492</v>
      </c>
      <c r="L8064" t="s">
        <v>50621</v>
      </c>
      <c r="M8064" t="s">
        <v>50622</v>
      </c>
    </row>
    <row r="8065" spans="1:13">
      <c r="A8065" t="s">
        <v>909</v>
      </c>
      <c r="B8065" t="s">
        <v>909</v>
      </c>
      <c r="C8065" t="s">
        <v>1527</v>
      </c>
      <c r="D8065" t="s">
        <v>155</v>
      </c>
      <c r="E8065" t="s">
        <v>300</v>
      </c>
      <c r="F8065" t="s">
        <v>3</v>
      </c>
      <c r="G8065" t="s">
        <v>50623</v>
      </c>
      <c r="H8065" t="s">
        <v>21966</v>
      </c>
      <c r="I8065" t="s">
        <v>28228</v>
      </c>
      <c r="J8065" t="s">
        <v>20988</v>
      </c>
      <c r="K8065" t="s">
        <v>14756</v>
      </c>
      <c r="L8065" t="s">
        <v>50535</v>
      </c>
      <c r="M8065" t="s">
        <v>50624</v>
      </c>
    </row>
    <row r="8066" spans="1:13">
      <c r="A8066" t="s">
        <v>909</v>
      </c>
      <c r="B8066" t="s">
        <v>909</v>
      </c>
      <c r="C8066" t="s">
        <v>1527</v>
      </c>
      <c r="D8066" t="s">
        <v>155</v>
      </c>
      <c r="E8066" t="s">
        <v>300</v>
      </c>
      <c r="F8066" t="s">
        <v>10</v>
      </c>
      <c r="G8066" t="s">
        <v>50625</v>
      </c>
      <c r="H8066" t="s">
        <v>21341</v>
      </c>
      <c r="I8066" t="s">
        <v>50626</v>
      </c>
      <c r="J8066" t="s">
        <v>20972</v>
      </c>
      <c r="K8066" t="s">
        <v>50627</v>
      </c>
      <c r="L8066" t="s">
        <v>50628</v>
      </c>
      <c r="M8066" t="s">
        <v>50629</v>
      </c>
    </row>
    <row r="8067" spans="1:13">
      <c r="A8067" t="s">
        <v>909</v>
      </c>
      <c r="B8067" t="s">
        <v>909</v>
      </c>
      <c r="C8067" t="s">
        <v>1527</v>
      </c>
      <c r="D8067" t="s">
        <v>155</v>
      </c>
      <c r="E8067" t="s">
        <v>300</v>
      </c>
      <c r="F8067" t="s">
        <v>2</v>
      </c>
      <c r="G8067" t="s">
        <v>50630</v>
      </c>
      <c r="H8067" t="s">
        <v>20829</v>
      </c>
      <c r="I8067" t="s">
        <v>50447</v>
      </c>
      <c r="J8067" t="s">
        <v>20915</v>
      </c>
      <c r="K8067" t="s">
        <v>50507</v>
      </c>
      <c r="L8067" t="s">
        <v>50631</v>
      </c>
      <c r="M8067" t="s">
        <v>50632</v>
      </c>
    </row>
    <row r="8068" spans="1:13">
      <c r="A8068" t="s">
        <v>909</v>
      </c>
      <c r="B8068" t="s">
        <v>909</v>
      </c>
      <c r="C8068" t="s">
        <v>1527</v>
      </c>
      <c r="D8068" t="s">
        <v>155</v>
      </c>
      <c r="E8068" t="s">
        <v>300</v>
      </c>
      <c r="F8068" t="s">
        <v>4</v>
      </c>
      <c r="G8068" t="s">
        <v>50633</v>
      </c>
      <c r="H8068" t="s">
        <v>20841</v>
      </c>
      <c r="I8068" t="s">
        <v>50562</v>
      </c>
      <c r="J8068" t="s">
        <v>20705</v>
      </c>
      <c r="K8068" t="s">
        <v>50492</v>
      </c>
      <c r="L8068" t="s">
        <v>21950</v>
      </c>
      <c r="M8068" t="s">
        <v>50634</v>
      </c>
    </row>
    <row r="8069" spans="1:13">
      <c r="A8069" t="s">
        <v>909</v>
      </c>
      <c r="B8069" t="s">
        <v>909</v>
      </c>
      <c r="C8069" t="s">
        <v>1527</v>
      </c>
      <c r="D8069" t="s">
        <v>155</v>
      </c>
      <c r="E8069" t="s">
        <v>300</v>
      </c>
      <c r="F8069" t="s">
        <v>11</v>
      </c>
      <c r="G8069" t="s">
        <v>50635</v>
      </c>
      <c r="H8069" t="s">
        <v>20915</v>
      </c>
      <c r="I8069" t="s">
        <v>11644</v>
      </c>
      <c r="J8069" t="s">
        <v>20663</v>
      </c>
      <c r="K8069" t="s">
        <v>50305</v>
      </c>
      <c r="L8069" t="s">
        <v>4481</v>
      </c>
      <c r="M8069" t="s">
        <v>28607</v>
      </c>
    </row>
    <row r="8070" spans="1:13">
      <c r="A8070" t="s">
        <v>909</v>
      </c>
      <c r="B8070" t="s">
        <v>909</v>
      </c>
      <c r="C8070" t="s">
        <v>1527</v>
      </c>
      <c r="D8070" t="s">
        <v>155</v>
      </c>
      <c r="E8070" t="s">
        <v>300</v>
      </c>
      <c r="F8070" t="s">
        <v>20</v>
      </c>
      <c r="G8070" t="s">
        <v>50636</v>
      </c>
      <c r="H8070" t="s">
        <v>20879</v>
      </c>
      <c r="I8070" t="s">
        <v>50637</v>
      </c>
      <c r="J8070" t="s">
        <v>20725</v>
      </c>
      <c r="K8070" t="s">
        <v>50259</v>
      </c>
      <c r="L8070" t="s">
        <v>5014</v>
      </c>
      <c r="M8070" t="s">
        <v>11102</v>
      </c>
    </row>
    <row r="8071" spans="1:13">
      <c r="A8071" t="s">
        <v>909</v>
      </c>
      <c r="B8071" t="s">
        <v>909</v>
      </c>
      <c r="C8071" t="s">
        <v>1527</v>
      </c>
      <c r="D8071" t="s">
        <v>161</v>
      </c>
      <c r="E8071" t="s">
        <v>690</v>
      </c>
      <c r="F8071" t="s">
        <v>3</v>
      </c>
      <c r="G8071" t="s">
        <v>50638</v>
      </c>
      <c r="H8071" t="s">
        <v>21162</v>
      </c>
      <c r="I8071" t="s">
        <v>50639</v>
      </c>
      <c r="J8071" t="s">
        <v>20932</v>
      </c>
      <c r="K8071" t="s">
        <v>14747</v>
      </c>
      <c r="L8071" t="s">
        <v>50640</v>
      </c>
      <c r="M8071" t="s">
        <v>50641</v>
      </c>
    </row>
    <row r="8072" spans="1:13">
      <c r="A8072" t="s">
        <v>909</v>
      </c>
      <c r="B8072" t="s">
        <v>909</v>
      </c>
      <c r="C8072" t="s">
        <v>1527</v>
      </c>
      <c r="D8072" t="s">
        <v>161</v>
      </c>
      <c r="E8072" t="s">
        <v>690</v>
      </c>
      <c r="F8072" t="s">
        <v>10</v>
      </c>
      <c r="G8072" t="s">
        <v>50642</v>
      </c>
      <c r="H8072" t="s">
        <v>20973</v>
      </c>
      <c r="I8072" t="s">
        <v>16257</v>
      </c>
      <c r="J8072" t="s">
        <v>21117</v>
      </c>
      <c r="K8072" t="s">
        <v>50643</v>
      </c>
      <c r="L8072" t="s">
        <v>50644</v>
      </c>
      <c r="M8072" t="s">
        <v>27214</v>
      </c>
    </row>
    <row r="8073" spans="1:13">
      <c r="A8073" t="s">
        <v>909</v>
      </c>
      <c r="B8073" t="s">
        <v>909</v>
      </c>
      <c r="C8073" t="s">
        <v>1527</v>
      </c>
      <c r="D8073" t="s">
        <v>161</v>
      </c>
      <c r="E8073" t="s">
        <v>690</v>
      </c>
      <c r="F8073" t="s">
        <v>2</v>
      </c>
      <c r="G8073" t="s">
        <v>50645</v>
      </c>
      <c r="H8073" t="s">
        <v>21152</v>
      </c>
      <c r="I8073" t="s">
        <v>50646</v>
      </c>
      <c r="J8073" t="s">
        <v>20950</v>
      </c>
      <c r="K8073" t="s">
        <v>50647</v>
      </c>
      <c r="L8073" t="s">
        <v>50648</v>
      </c>
      <c r="M8073" t="s">
        <v>50649</v>
      </c>
    </row>
    <row r="8074" spans="1:13">
      <c r="A8074" t="s">
        <v>909</v>
      </c>
      <c r="B8074" t="s">
        <v>909</v>
      </c>
      <c r="C8074" t="s">
        <v>1527</v>
      </c>
      <c r="D8074" t="s">
        <v>161</v>
      </c>
      <c r="E8074" t="s">
        <v>690</v>
      </c>
      <c r="F8074" t="s">
        <v>4</v>
      </c>
      <c r="G8074" t="s">
        <v>50650</v>
      </c>
      <c r="H8074" t="s">
        <v>20932</v>
      </c>
      <c r="I8074" t="s">
        <v>50651</v>
      </c>
      <c r="J8074" t="s">
        <v>20764</v>
      </c>
      <c r="K8074" t="s">
        <v>50652</v>
      </c>
      <c r="L8074" t="s">
        <v>3804</v>
      </c>
      <c r="M8074" t="s">
        <v>9962</v>
      </c>
    </row>
    <row r="8075" spans="1:13">
      <c r="A8075" t="s">
        <v>909</v>
      </c>
      <c r="B8075" t="s">
        <v>909</v>
      </c>
      <c r="C8075" t="s">
        <v>1527</v>
      </c>
      <c r="D8075" t="s">
        <v>161</v>
      </c>
      <c r="E8075" t="s">
        <v>690</v>
      </c>
      <c r="F8075" t="s">
        <v>11</v>
      </c>
      <c r="G8075" t="s">
        <v>50653</v>
      </c>
      <c r="H8075" t="s">
        <v>20784</v>
      </c>
      <c r="I8075" t="s">
        <v>50654</v>
      </c>
      <c r="J8075" t="s">
        <v>20684</v>
      </c>
      <c r="K8075" t="s">
        <v>32281</v>
      </c>
      <c r="L8075" t="s">
        <v>50655</v>
      </c>
      <c r="M8075" t="s">
        <v>10919</v>
      </c>
    </row>
    <row r="8076" spans="1:13">
      <c r="A8076" t="s">
        <v>909</v>
      </c>
      <c r="B8076" t="s">
        <v>909</v>
      </c>
      <c r="C8076" t="s">
        <v>1527</v>
      </c>
      <c r="D8076" t="s">
        <v>161</v>
      </c>
      <c r="E8076" t="s">
        <v>690</v>
      </c>
      <c r="F8076" t="s">
        <v>20</v>
      </c>
      <c r="G8076" t="s">
        <v>50656</v>
      </c>
      <c r="H8076" t="s">
        <v>20784</v>
      </c>
      <c r="I8076" t="s">
        <v>50654</v>
      </c>
      <c r="J8076" t="s">
        <v>21472</v>
      </c>
      <c r="K8076" t="s">
        <v>372</v>
      </c>
      <c r="L8076" t="s">
        <v>46827</v>
      </c>
      <c r="M8076" t="s">
        <v>10919</v>
      </c>
    </row>
    <row r="8077" spans="1:13">
      <c r="A8077" t="s">
        <v>909</v>
      </c>
      <c r="B8077" t="s">
        <v>909</v>
      </c>
      <c r="C8077" t="s">
        <v>1527</v>
      </c>
      <c r="D8077" t="s">
        <v>161</v>
      </c>
      <c r="E8077" t="s">
        <v>698</v>
      </c>
      <c r="F8077" t="s">
        <v>3</v>
      </c>
      <c r="G8077" t="s">
        <v>50657</v>
      </c>
      <c r="H8077" t="s">
        <v>21228</v>
      </c>
      <c r="I8077" t="s">
        <v>50658</v>
      </c>
      <c r="J8077" t="s">
        <v>21019</v>
      </c>
      <c r="K8077" t="s">
        <v>50659</v>
      </c>
      <c r="L8077" t="s">
        <v>50660</v>
      </c>
      <c r="M8077" t="s">
        <v>50661</v>
      </c>
    </row>
    <row r="8078" spans="1:13">
      <c r="A8078" t="s">
        <v>909</v>
      </c>
      <c r="B8078" t="s">
        <v>909</v>
      </c>
      <c r="C8078" t="s">
        <v>1527</v>
      </c>
      <c r="D8078" t="s">
        <v>161</v>
      </c>
      <c r="E8078" t="s">
        <v>698</v>
      </c>
      <c r="F8078" t="s">
        <v>10</v>
      </c>
      <c r="G8078" t="s">
        <v>50662</v>
      </c>
      <c r="H8078" t="s">
        <v>20810</v>
      </c>
      <c r="I8078" t="s">
        <v>11687</v>
      </c>
      <c r="J8078" t="s">
        <v>20972</v>
      </c>
      <c r="K8078" t="s">
        <v>27544</v>
      </c>
      <c r="L8078" t="s">
        <v>50663</v>
      </c>
      <c r="M8078" t="s">
        <v>50664</v>
      </c>
    </row>
    <row r="8079" spans="1:13">
      <c r="A8079" t="s">
        <v>909</v>
      </c>
      <c r="B8079" t="s">
        <v>909</v>
      </c>
      <c r="C8079" t="s">
        <v>1527</v>
      </c>
      <c r="D8079" t="s">
        <v>161</v>
      </c>
      <c r="E8079" t="s">
        <v>698</v>
      </c>
      <c r="F8079" t="s">
        <v>2</v>
      </c>
      <c r="G8079" t="s">
        <v>50665</v>
      </c>
      <c r="H8079" t="s">
        <v>21228</v>
      </c>
      <c r="I8079" t="s">
        <v>50658</v>
      </c>
      <c r="J8079" t="s">
        <v>20974</v>
      </c>
      <c r="K8079" t="s">
        <v>945</v>
      </c>
      <c r="L8079" t="s">
        <v>17607</v>
      </c>
      <c r="M8079" t="s">
        <v>50661</v>
      </c>
    </row>
    <row r="8080" spans="1:13">
      <c r="A8080" t="s">
        <v>909</v>
      </c>
      <c r="B8080" t="s">
        <v>909</v>
      </c>
      <c r="C8080" t="s">
        <v>1527</v>
      </c>
      <c r="D8080" t="s">
        <v>161</v>
      </c>
      <c r="E8080" t="s">
        <v>698</v>
      </c>
      <c r="F8080" t="s">
        <v>4</v>
      </c>
      <c r="G8080" t="s">
        <v>50666</v>
      </c>
      <c r="H8080" t="s">
        <v>20822</v>
      </c>
      <c r="I8080" t="s">
        <v>50667</v>
      </c>
      <c r="J8080" t="s">
        <v>20745</v>
      </c>
      <c r="K8080" t="s">
        <v>9866</v>
      </c>
      <c r="L8080" t="s">
        <v>5802</v>
      </c>
      <c r="M8080" t="s">
        <v>50668</v>
      </c>
    </row>
    <row r="8081" spans="1:13">
      <c r="A8081" t="s">
        <v>909</v>
      </c>
      <c r="B8081" t="s">
        <v>909</v>
      </c>
      <c r="C8081" t="s">
        <v>1527</v>
      </c>
      <c r="D8081" t="s">
        <v>161</v>
      </c>
      <c r="E8081" t="s">
        <v>698</v>
      </c>
      <c r="F8081" t="s">
        <v>11</v>
      </c>
      <c r="G8081" t="s">
        <v>50669</v>
      </c>
      <c r="H8081" t="s">
        <v>20879</v>
      </c>
      <c r="I8081" t="s">
        <v>8030</v>
      </c>
      <c r="J8081" t="s">
        <v>20725</v>
      </c>
      <c r="K8081" t="s">
        <v>50670</v>
      </c>
      <c r="L8081" t="s">
        <v>4704</v>
      </c>
      <c r="M8081" t="s">
        <v>1134</v>
      </c>
    </row>
    <row r="8082" spans="1:13">
      <c r="A8082" t="s">
        <v>909</v>
      </c>
      <c r="B8082" t="s">
        <v>909</v>
      </c>
      <c r="C8082" t="s">
        <v>1527</v>
      </c>
      <c r="D8082" t="s">
        <v>161</v>
      </c>
      <c r="E8082" t="s">
        <v>698</v>
      </c>
      <c r="F8082" t="s">
        <v>20</v>
      </c>
      <c r="G8082" t="s">
        <v>50671</v>
      </c>
      <c r="H8082" t="s">
        <v>20932</v>
      </c>
      <c r="I8082" t="s">
        <v>50651</v>
      </c>
      <c r="J8082" t="s">
        <v>20725</v>
      </c>
      <c r="K8082" t="s">
        <v>50670</v>
      </c>
      <c r="L8082" t="s">
        <v>2697</v>
      </c>
      <c r="M8082" t="s">
        <v>50672</v>
      </c>
    </row>
    <row r="8083" spans="1:13">
      <c r="A8083" t="s">
        <v>909</v>
      </c>
      <c r="B8083" t="s">
        <v>909</v>
      </c>
      <c r="C8083" t="s">
        <v>1527</v>
      </c>
      <c r="D8083" t="s">
        <v>161</v>
      </c>
      <c r="E8083" t="s">
        <v>706</v>
      </c>
      <c r="F8083" t="s">
        <v>3</v>
      </c>
      <c r="G8083" t="s">
        <v>50673</v>
      </c>
      <c r="H8083" t="s">
        <v>21383</v>
      </c>
      <c r="I8083" t="s">
        <v>50674</v>
      </c>
      <c r="J8083" t="s">
        <v>21266</v>
      </c>
      <c r="K8083" t="s">
        <v>50675</v>
      </c>
      <c r="L8083" t="s">
        <v>50676</v>
      </c>
      <c r="M8083" t="s">
        <v>31068</v>
      </c>
    </row>
    <row r="8084" spans="1:13">
      <c r="A8084" t="s">
        <v>909</v>
      </c>
      <c r="B8084" t="s">
        <v>909</v>
      </c>
      <c r="C8084" t="s">
        <v>1527</v>
      </c>
      <c r="D8084" t="s">
        <v>161</v>
      </c>
      <c r="E8084" t="s">
        <v>706</v>
      </c>
      <c r="F8084" t="s">
        <v>10</v>
      </c>
      <c r="G8084" t="s">
        <v>50677</v>
      </c>
      <c r="H8084" t="s">
        <v>20904</v>
      </c>
      <c r="I8084" t="s">
        <v>50678</v>
      </c>
      <c r="J8084" t="s">
        <v>21102</v>
      </c>
      <c r="K8084" t="s">
        <v>50679</v>
      </c>
      <c r="L8084" t="s">
        <v>50680</v>
      </c>
      <c r="M8084" t="s">
        <v>50681</v>
      </c>
    </row>
    <row r="8085" spans="1:13">
      <c r="A8085" t="s">
        <v>909</v>
      </c>
      <c r="B8085" t="s">
        <v>909</v>
      </c>
      <c r="C8085" t="s">
        <v>1527</v>
      </c>
      <c r="D8085" t="s">
        <v>161</v>
      </c>
      <c r="E8085" t="s">
        <v>706</v>
      </c>
      <c r="F8085" t="s">
        <v>2</v>
      </c>
      <c r="G8085" t="s">
        <v>50682</v>
      </c>
      <c r="H8085" t="s">
        <v>21097</v>
      </c>
      <c r="I8085" t="s">
        <v>50683</v>
      </c>
      <c r="J8085" t="s">
        <v>20879</v>
      </c>
      <c r="K8085" t="s">
        <v>32279</v>
      </c>
      <c r="L8085" t="s">
        <v>50684</v>
      </c>
      <c r="M8085" t="s">
        <v>35394</v>
      </c>
    </row>
    <row r="8086" spans="1:13">
      <c r="A8086" t="s">
        <v>909</v>
      </c>
      <c r="B8086" t="s">
        <v>909</v>
      </c>
      <c r="C8086" t="s">
        <v>1527</v>
      </c>
      <c r="D8086" t="s">
        <v>161</v>
      </c>
      <c r="E8086" t="s">
        <v>706</v>
      </c>
      <c r="F8086" t="s">
        <v>4</v>
      </c>
      <c r="G8086" t="s">
        <v>50685</v>
      </c>
      <c r="H8086" t="s">
        <v>20784</v>
      </c>
      <c r="I8086" t="s">
        <v>50654</v>
      </c>
      <c r="J8086" t="s">
        <v>20684</v>
      </c>
      <c r="K8086" t="s">
        <v>32281</v>
      </c>
      <c r="L8086" t="s">
        <v>7471</v>
      </c>
      <c r="M8086" t="s">
        <v>48911</v>
      </c>
    </row>
    <row r="8087" spans="1:13">
      <c r="A8087" t="s">
        <v>909</v>
      </c>
      <c r="B8087" t="s">
        <v>909</v>
      </c>
      <c r="C8087" t="s">
        <v>1527</v>
      </c>
      <c r="D8087" t="s">
        <v>161</v>
      </c>
      <c r="E8087" t="s">
        <v>706</v>
      </c>
      <c r="F8087" t="s">
        <v>11</v>
      </c>
      <c r="G8087" t="s">
        <v>50686</v>
      </c>
      <c r="H8087" t="s">
        <v>20784</v>
      </c>
      <c r="I8087" t="s">
        <v>50654</v>
      </c>
      <c r="J8087" t="s">
        <v>20705</v>
      </c>
      <c r="K8087" t="s">
        <v>50687</v>
      </c>
      <c r="L8087" t="s">
        <v>50655</v>
      </c>
      <c r="M8087" t="s">
        <v>48911</v>
      </c>
    </row>
    <row r="8088" spans="1:13">
      <c r="A8088" t="s">
        <v>909</v>
      </c>
      <c r="B8088" t="s">
        <v>909</v>
      </c>
      <c r="C8088" t="s">
        <v>1527</v>
      </c>
      <c r="D8088" t="s">
        <v>161</v>
      </c>
      <c r="E8088" t="s">
        <v>706</v>
      </c>
      <c r="F8088" t="s">
        <v>20</v>
      </c>
      <c r="G8088" t="s">
        <v>50688</v>
      </c>
      <c r="H8088" t="s">
        <v>20784</v>
      </c>
      <c r="I8088" t="s">
        <v>50654</v>
      </c>
      <c r="J8088" t="s">
        <v>20663</v>
      </c>
      <c r="K8088" t="s">
        <v>50689</v>
      </c>
      <c r="L8088" t="s">
        <v>46827</v>
      </c>
      <c r="M8088" t="s">
        <v>48911</v>
      </c>
    </row>
    <row r="8089" spans="1:13">
      <c r="A8089" t="s">
        <v>909</v>
      </c>
      <c r="B8089" t="s">
        <v>909</v>
      </c>
      <c r="C8089" t="s">
        <v>1527</v>
      </c>
      <c r="D8089" t="s">
        <v>161</v>
      </c>
      <c r="E8089" t="s">
        <v>714</v>
      </c>
      <c r="F8089" t="s">
        <v>3</v>
      </c>
      <c r="G8089" t="s">
        <v>50690</v>
      </c>
      <c r="H8089" t="s">
        <v>21219</v>
      </c>
      <c r="I8089" t="s">
        <v>50691</v>
      </c>
      <c r="J8089" t="s">
        <v>21150</v>
      </c>
      <c r="K8089" t="s">
        <v>30225</v>
      </c>
      <c r="L8089" t="s">
        <v>50692</v>
      </c>
      <c r="M8089" t="s">
        <v>50236</v>
      </c>
    </row>
    <row r="8090" spans="1:13">
      <c r="A8090" t="s">
        <v>909</v>
      </c>
      <c r="B8090" t="s">
        <v>909</v>
      </c>
      <c r="C8090" t="s">
        <v>1527</v>
      </c>
      <c r="D8090" t="s">
        <v>161</v>
      </c>
      <c r="E8090" t="s">
        <v>714</v>
      </c>
      <c r="F8090" t="s">
        <v>10</v>
      </c>
      <c r="G8090" t="s">
        <v>50693</v>
      </c>
      <c r="H8090" t="s">
        <v>21138</v>
      </c>
      <c r="I8090" t="s">
        <v>50694</v>
      </c>
      <c r="J8090" t="s">
        <v>20939</v>
      </c>
      <c r="K8090" t="s">
        <v>50695</v>
      </c>
      <c r="L8090" t="s">
        <v>50696</v>
      </c>
      <c r="M8090" t="s">
        <v>50697</v>
      </c>
    </row>
    <row r="8091" spans="1:13">
      <c r="A8091" t="s">
        <v>909</v>
      </c>
      <c r="B8091" t="s">
        <v>909</v>
      </c>
      <c r="C8091" t="s">
        <v>1527</v>
      </c>
      <c r="D8091" t="s">
        <v>161</v>
      </c>
      <c r="E8091" t="s">
        <v>714</v>
      </c>
      <c r="F8091" t="s">
        <v>2</v>
      </c>
      <c r="G8091" t="s">
        <v>50698</v>
      </c>
      <c r="H8091" t="s">
        <v>20950</v>
      </c>
      <c r="I8091" t="s">
        <v>50699</v>
      </c>
      <c r="J8091" t="s">
        <v>20725</v>
      </c>
      <c r="K8091" t="s">
        <v>50670</v>
      </c>
      <c r="L8091" t="s">
        <v>7332</v>
      </c>
      <c r="M8091" t="s">
        <v>42567</v>
      </c>
    </row>
    <row r="8092" spans="1:13">
      <c r="A8092" t="s">
        <v>909</v>
      </c>
      <c r="B8092" t="s">
        <v>909</v>
      </c>
      <c r="C8092" t="s">
        <v>1527</v>
      </c>
      <c r="D8092" t="s">
        <v>161</v>
      </c>
      <c r="E8092" t="s">
        <v>714</v>
      </c>
      <c r="F8092" t="s">
        <v>4</v>
      </c>
      <c r="G8092" t="s">
        <v>50700</v>
      </c>
      <c r="H8092" t="s">
        <v>20684</v>
      </c>
      <c r="I8092" t="s">
        <v>50701</v>
      </c>
      <c r="J8092" t="s">
        <v>20663</v>
      </c>
      <c r="K8092" t="s">
        <v>50689</v>
      </c>
      <c r="L8092" t="s">
        <v>6309</v>
      </c>
      <c r="M8092" t="s">
        <v>12624</v>
      </c>
    </row>
    <row r="8093" spans="1:13">
      <c r="A8093" t="s">
        <v>909</v>
      </c>
      <c r="B8093" t="s">
        <v>909</v>
      </c>
      <c r="C8093" t="s">
        <v>1527</v>
      </c>
      <c r="D8093" t="s">
        <v>161</v>
      </c>
      <c r="E8093" t="s">
        <v>714</v>
      </c>
      <c r="F8093" t="s">
        <v>11</v>
      </c>
      <c r="G8093" t="s">
        <v>50702</v>
      </c>
      <c r="H8093" t="s">
        <v>20705</v>
      </c>
      <c r="I8093" t="s">
        <v>50703</v>
      </c>
      <c r="J8093" t="s">
        <v>21472</v>
      </c>
      <c r="K8093" t="s">
        <v>372</v>
      </c>
      <c r="L8093" t="s">
        <v>1953</v>
      </c>
      <c r="M8093" t="s">
        <v>6485</v>
      </c>
    </row>
    <row r="8094" spans="1:13">
      <c r="A8094" t="s">
        <v>909</v>
      </c>
      <c r="B8094" t="s">
        <v>909</v>
      </c>
      <c r="C8094" t="s">
        <v>1527</v>
      </c>
      <c r="D8094" t="s">
        <v>161</v>
      </c>
      <c r="E8094" t="s">
        <v>714</v>
      </c>
      <c r="F8094" t="s">
        <v>20</v>
      </c>
      <c r="G8094" t="s">
        <v>50704</v>
      </c>
      <c r="H8094" t="s">
        <v>20784</v>
      </c>
      <c r="I8094" t="s">
        <v>50654</v>
      </c>
      <c r="J8094" t="s">
        <v>20705</v>
      </c>
      <c r="K8094" t="s">
        <v>50687</v>
      </c>
      <c r="L8094" t="s">
        <v>46827</v>
      </c>
      <c r="M8094" t="s">
        <v>946</v>
      </c>
    </row>
    <row r="8095" spans="1:13">
      <c r="A8095" t="s">
        <v>909</v>
      </c>
      <c r="B8095" t="s">
        <v>909</v>
      </c>
      <c r="C8095" t="s">
        <v>1527</v>
      </c>
      <c r="D8095" t="s">
        <v>162</v>
      </c>
      <c r="E8095" t="s">
        <v>722</v>
      </c>
      <c r="F8095" t="s">
        <v>3</v>
      </c>
      <c r="G8095" t="s">
        <v>50705</v>
      </c>
      <c r="H8095" t="s">
        <v>21021</v>
      </c>
      <c r="I8095" t="s">
        <v>50706</v>
      </c>
      <c r="J8095" t="s">
        <v>20938</v>
      </c>
      <c r="K8095" t="s">
        <v>50707</v>
      </c>
      <c r="L8095" t="s">
        <v>50708</v>
      </c>
      <c r="M8095" t="s">
        <v>50709</v>
      </c>
    </row>
    <row r="8096" spans="1:13">
      <c r="A8096" t="s">
        <v>909</v>
      </c>
      <c r="B8096" t="s">
        <v>909</v>
      </c>
      <c r="C8096" t="s">
        <v>1527</v>
      </c>
      <c r="D8096" t="s">
        <v>162</v>
      </c>
      <c r="E8096" t="s">
        <v>722</v>
      </c>
      <c r="F8096" t="s">
        <v>10</v>
      </c>
      <c r="G8096" t="s">
        <v>50710</v>
      </c>
      <c r="H8096" t="s">
        <v>21034</v>
      </c>
      <c r="I8096" t="s">
        <v>50711</v>
      </c>
      <c r="J8096" t="s">
        <v>20972</v>
      </c>
      <c r="K8096" t="s">
        <v>27544</v>
      </c>
      <c r="L8096" t="s">
        <v>50712</v>
      </c>
      <c r="M8096" t="s">
        <v>26476</v>
      </c>
    </row>
    <row r="8097" spans="1:13">
      <c r="A8097" t="s">
        <v>909</v>
      </c>
      <c r="B8097" t="s">
        <v>909</v>
      </c>
      <c r="C8097" t="s">
        <v>1527</v>
      </c>
      <c r="D8097" t="s">
        <v>162</v>
      </c>
      <c r="E8097" t="s">
        <v>722</v>
      </c>
      <c r="F8097" t="s">
        <v>2</v>
      </c>
      <c r="G8097" t="s">
        <v>50713</v>
      </c>
      <c r="H8097" t="s">
        <v>21186</v>
      </c>
      <c r="I8097" t="s">
        <v>11673</v>
      </c>
      <c r="J8097" t="s">
        <v>20937</v>
      </c>
      <c r="K8097" t="s">
        <v>32283</v>
      </c>
      <c r="L8097" t="s">
        <v>6603</v>
      </c>
      <c r="M8097" t="s">
        <v>31346</v>
      </c>
    </row>
    <row r="8098" spans="1:13">
      <c r="A8098" t="s">
        <v>909</v>
      </c>
      <c r="B8098" t="s">
        <v>909</v>
      </c>
      <c r="C8098" t="s">
        <v>1527</v>
      </c>
      <c r="D8098" t="s">
        <v>162</v>
      </c>
      <c r="E8098" t="s">
        <v>722</v>
      </c>
      <c r="F8098" t="s">
        <v>4</v>
      </c>
      <c r="G8098" t="s">
        <v>50714</v>
      </c>
      <c r="H8098" t="s">
        <v>20932</v>
      </c>
      <c r="I8098" t="s">
        <v>50651</v>
      </c>
      <c r="J8098" t="s">
        <v>20784</v>
      </c>
      <c r="K8098" t="s">
        <v>32285</v>
      </c>
      <c r="L8098" t="s">
        <v>3804</v>
      </c>
      <c r="M8098" t="s">
        <v>48152</v>
      </c>
    </row>
    <row r="8099" spans="1:13">
      <c r="A8099" t="s">
        <v>909</v>
      </c>
      <c r="B8099" t="s">
        <v>909</v>
      </c>
      <c r="C8099" t="s">
        <v>1527</v>
      </c>
      <c r="D8099" t="s">
        <v>162</v>
      </c>
      <c r="E8099" t="s">
        <v>722</v>
      </c>
      <c r="F8099" t="s">
        <v>11</v>
      </c>
      <c r="G8099" t="s">
        <v>50715</v>
      </c>
      <c r="H8099" t="s">
        <v>20784</v>
      </c>
      <c r="I8099" t="s">
        <v>50654</v>
      </c>
      <c r="J8099" t="s">
        <v>20705</v>
      </c>
      <c r="K8099" t="s">
        <v>50687</v>
      </c>
      <c r="L8099" t="s">
        <v>50655</v>
      </c>
      <c r="M8099" t="s">
        <v>50716</v>
      </c>
    </row>
    <row r="8100" spans="1:13">
      <c r="A8100" t="s">
        <v>909</v>
      </c>
      <c r="B8100" t="s">
        <v>909</v>
      </c>
      <c r="C8100" t="s">
        <v>1527</v>
      </c>
      <c r="D8100" t="s">
        <v>162</v>
      </c>
      <c r="E8100" t="s">
        <v>722</v>
      </c>
      <c r="F8100" t="s">
        <v>20</v>
      </c>
      <c r="G8100" t="s">
        <v>50717</v>
      </c>
      <c r="H8100" t="s">
        <v>20822</v>
      </c>
      <c r="I8100" t="s">
        <v>50667</v>
      </c>
      <c r="J8100" t="s">
        <v>20663</v>
      </c>
      <c r="K8100" t="s">
        <v>50689</v>
      </c>
      <c r="L8100" t="s">
        <v>431</v>
      </c>
      <c r="M8100" t="s">
        <v>30137</v>
      </c>
    </row>
    <row r="8101" spans="1:13">
      <c r="A8101" t="s">
        <v>909</v>
      </c>
      <c r="B8101" t="s">
        <v>909</v>
      </c>
      <c r="C8101" t="s">
        <v>1527</v>
      </c>
      <c r="D8101" t="s">
        <v>162</v>
      </c>
      <c r="E8101" t="s">
        <v>730</v>
      </c>
      <c r="F8101" t="s">
        <v>3</v>
      </c>
      <c r="G8101" t="s">
        <v>50718</v>
      </c>
      <c r="H8101" t="s">
        <v>21186</v>
      </c>
      <c r="I8101" t="s">
        <v>11673</v>
      </c>
      <c r="J8101" t="s">
        <v>20939</v>
      </c>
      <c r="K8101" t="s">
        <v>50695</v>
      </c>
      <c r="L8101" t="s">
        <v>21527</v>
      </c>
      <c r="M8101" t="s">
        <v>19830</v>
      </c>
    </row>
    <row r="8102" spans="1:13">
      <c r="A8102" t="s">
        <v>909</v>
      </c>
      <c r="B8102" t="s">
        <v>909</v>
      </c>
      <c r="C8102" t="s">
        <v>1527</v>
      </c>
      <c r="D8102" t="s">
        <v>162</v>
      </c>
      <c r="E8102" t="s">
        <v>730</v>
      </c>
      <c r="F8102" t="s">
        <v>10</v>
      </c>
      <c r="G8102" t="s">
        <v>50719</v>
      </c>
      <c r="H8102" t="s">
        <v>21463</v>
      </c>
      <c r="I8102" t="s">
        <v>50720</v>
      </c>
      <c r="J8102" t="s">
        <v>21228</v>
      </c>
      <c r="K8102" t="s">
        <v>50721</v>
      </c>
      <c r="L8102" t="s">
        <v>50722</v>
      </c>
      <c r="M8102" t="s">
        <v>50723</v>
      </c>
    </row>
    <row r="8103" spans="1:13">
      <c r="A8103" t="s">
        <v>909</v>
      </c>
      <c r="B8103" t="s">
        <v>909</v>
      </c>
      <c r="C8103" t="s">
        <v>1527</v>
      </c>
      <c r="D8103" t="s">
        <v>162</v>
      </c>
      <c r="E8103" t="s">
        <v>730</v>
      </c>
      <c r="F8103" t="s">
        <v>2</v>
      </c>
      <c r="G8103" t="s">
        <v>50724</v>
      </c>
      <c r="H8103" t="s">
        <v>21117</v>
      </c>
      <c r="I8103" t="s">
        <v>50725</v>
      </c>
      <c r="J8103" t="s">
        <v>20967</v>
      </c>
      <c r="K8103" t="s">
        <v>50726</v>
      </c>
      <c r="L8103" t="s">
        <v>21968</v>
      </c>
      <c r="M8103" t="s">
        <v>50727</v>
      </c>
    </row>
    <row r="8104" spans="1:13">
      <c r="A8104" t="s">
        <v>909</v>
      </c>
      <c r="B8104" t="s">
        <v>909</v>
      </c>
      <c r="C8104" t="s">
        <v>1527</v>
      </c>
      <c r="D8104" t="s">
        <v>162</v>
      </c>
      <c r="E8104" t="s">
        <v>730</v>
      </c>
      <c r="F8104" t="s">
        <v>4</v>
      </c>
      <c r="G8104" t="s">
        <v>50728</v>
      </c>
      <c r="H8104" t="s">
        <v>20822</v>
      </c>
      <c r="I8104" t="s">
        <v>50667</v>
      </c>
      <c r="J8104" t="s">
        <v>20725</v>
      </c>
      <c r="K8104" t="s">
        <v>50670</v>
      </c>
      <c r="L8104" t="s">
        <v>5802</v>
      </c>
      <c r="M8104" t="s">
        <v>29172</v>
      </c>
    </row>
    <row r="8105" spans="1:13">
      <c r="A8105" t="s">
        <v>909</v>
      </c>
      <c r="B8105" t="s">
        <v>909</v>
      </c>
      <c r="C8105" t="s">
        <v>1527</v>
      </c>
      <c r="D8105" t="s">
        <v>162</v>
      </c>
      <c r="E8105" t="s">
        <v>730</v>
      </c>
      <c r="F8105" t="s">
        <v>11</v>
      </c>
      <c r="G8105" t="s">
        <v>50729</v>
      </c>
      <c r="H8105" t="s">
        <v>20932</v>
      </c>
      <c r="I8105" t="s">
        <v>50651</v>
      </c>
      <c r="J8105" t="s">
        <v>20745</v>
      </c>
      <c r="K8105" t="s">
        <v>9866</v>
      </c>
      <c r="L8105" t="s">
        <v>3128</v>
      </c>
      <c r="M8105" t="s">
        <v>46569</v>
      </c>
    </row>
    <row r="8106" spans="1:13">
      <c r="A8106" t="s">
        <v>909</v>
      </c>
      <c r="B8106" t="s">
        <v>909</v>
      </c>
      <c r="C8106" t="s">
        <v>1527</v>
      </c>
      <c r="D8106" t="s">
        <v>162</v>
      </c>
      <c r="E8106" t="s">
        <v>730</v>
      </c>
      <c r="F8106" t="s">
        <v>20</v>
      </c>
      <c r="G8106" t="s">
        <v>50730</v>
      </c>
      <c r="H8106" t="s">
        <v>20860</v>
      </c>
      <c r="I8106" t="s">
        <v>50731</v>
      </c>
      <c r="J8106" t="s">
        <v>20684</v>
      </c>
      <c r="K8106" t="s">
        <v>32281</v>
      </c>
      <c r="L8106" t="s">
        <v>4334</v>
      </c>
      <c r="M8106" t="s">
        <v>46646</v>
      </c>
    </row>
    <row r="8107" spans="1:13">
      <c r="A8107" t="s">
        <v>909</v>
      </c>
      <c r="B8107" t="s">
        <v>909</v>
      </c>
      <c r="C8107" t="s">
        <v>1527</v>
      </c>
      <c r="D8107" t="s">
        <v>162</v>
      </c>
      <c r="E8107" t="s">
        <v>738</v>
      </c>
      <c r="F8107" t="s">
        <v>3</v>
      </c>
      <c r="G8107" t="s">
        <v>50732</v>
      </c>
      <c r="H8107" t="s">
        <v>21322</v>
      </c>
      <c r="I8107" t="s">
        <v>50733</v>
      </c>
      <c r="J8107" t="s">
        <v>21020</v>
      </c>
      <c r="K8107" t="s">
        <v>50734</v>
      </c>
      <c r="L8107" t="s">
        <v>50735</v>
      </c>
      <c r="M8107" t="s">
        <v>50736</v>
      </c>
    </row>
    <row r="8108" spans="1:13">
      <c r="A8108" t="s">
        <v>909</v>
      </c>
      <c r="B8108" t="s">
        <v>909</v>
      </c>
      <c r="C8108" t="s">
        <v>1527</v>
      </c>
      <c r="D8108" t="s">
        <v>162</v>
      </c>
      <c r="E8108" t="s">
        <v>738</v>
      </c>
      <c r="F8108" t="s">
        <v>10</v>
      </c>
      <c r="G8108" t="s">
        <v>50737</v>
      </c>
      <c r="H8108" t="s">
        <v>21322</v>
      </c>
      <c r="I8108" t="s">
        <v>50733</v>
      </c>
      <c r="J8108" t="s">
        <v>21138</v>
      </c>
      <c r="K8108" t="s">
        <v>50738</v>
      </c>
      <c r="L8108" t="s">
        <v>50739</v>
      </c>
      <c r="M8108" t="s">
        <v>50736</v>
      </c>
    </row>
    <row r="8109" spans="1:13">
      <c r="A8109" t="s">
        <v>909</v>
      </c>
      <c r="B8109" t="s">
        <v>909</v>
      </c>
      <c r="C8109" t="s">
        <v>1527</v>
      </c>
      <c r="D8109" t="s">
        <v>162</v>
      </c>
      <c r="E8109" t="s">
        <v>738</v>
      </c>
      <c r="F8109" t="s">
        <v>2</v>
      </c>
      <c r="G8109" t="s">
        <v>50740</v>
      </c>
      <c r="H8109" t="s">
        <v>21116</v>
      </c>
      <c r="I8109" t="s">
        <v>16252</v>
      </c>
      <c r="J8109" t="s">
        <v>20915</v>
      </c>
      <c r="K8109" t="s">
        <v>50741</v>
      </c>
      <c r="L8109" t="s">
        <v>17661</v>
      </c>
      <c r="M8109" t="s">
        <v>28655</v>
      </c>
    </row>
    <row r="8110" spans="1:13">
      <c r="A8110" t="s">
        <v>909</v>
      </c>
      <c r="B8110" t="s">
        <v>909</v>
      </c>
      <c r="C8110" t="s">
        <v>1527</v>
      </c>
      <c r="D8110" t="s">
        <v>162</v>
      </c>
      <c r="E8110" t="s">
        <v>738</v>
      </c>
      <c r="F8110" t="s">
        <v>4</v>
      </c>
      <c r="G8110" t="s">
        <v>50742</v>
      </c>
      <c r="H8110" t="s">
        <v>20803</v>
      </c>
      <c r="I8110" t="s">
        <v>50743</v>
      </c>
      <c r="J8110" t="s">
        <v>20705</v>
      </c>
      <c r="K8110" t="s">
        <v>50687</v>
      </c>
      <c r="L8110" t="s">
        <v>46667</v>
      </c>
      <c r="M8110" t="s">
        <v>50744</v>
      </c>
    </row>
    <row r="8111" spans="1:13">
      <c r="A8111" t="s">
        <v>909</v>
      </c>
      <c r="B8111" t="s">
        <v>909</v>
      </c>
      <c r="C8111" t="s">
        <v>1527</v>
      </c>
      <c r="D8111" t="s">
        <v>162</v>
      </c>
      <c r="E8111" t="s">
        <v>738</v>
      </c>
      <c r="F8111" t="s">
        <v>11</v>
      </c>
      <c r="G8111" t="s">
        <v>50745</v>
      </c>
      <c r="H8111" t="s">
        <v>20745</v>
      </c>
      <c r="I8111" t="s">
        <v>50746</v>
      </c>
      <c r="J8111" t="s">
        <v>20663</v>
      </c>
      <c r="K8111" t="s">
        <v>50689</v>
      </c>
      <c r="L8111" t="s">
        <v>5065</v>
      </c>
      <c r="M8111" t="s">
        <v>5019</v>
      </c>
    </row>
    <row r="8112" spans="1:13">
      <c r="A8112" t="s">
        <v>909</v>
      </c>
      <c r="B8112" t="s">
        <v>909</v>
      </c>
      <c r="C8112" t="s">
        <v>1527</v>
      </c>
      <c r="D8112" t="s">
        <v>162</v>
      </c>
      <c r="E8112" t="s">
        <v>738</v>
      </c>
      <c r="F8112" t="s">
        <v>20</v>
      </c>
      <c r="G8112" t="s">
        <v>50747</v>
      </c>
      <c r="H8112" t="s">
        <v>20841</v>
      </c>
      <c r="I8112" t="s">
        <v>50748</v>
      </c>
      <c r="J8112" t="s">
        <v>20684</v>
      </c>
      <c r="K8112" t="s">
        <v>32281</v>
      </c>
      <c r="L8112" t="s">
        <v>791</v>
      </c>
      <c r="M8112" t="s">
        <v>15162</v>
      </c>
    </row>
    <row r="8113" spans="1:13">
      <c r="A8113" t="s">
        <v>909</v>
      </c>
      <c r="B8113" t="s">
        <v>909</v>
      </c>
      <c r="C8113" t="s">
        <v>1527</v>
      </c>
      <c r="D8113" t="s">
        <v>162</v>
      </c>
      <c r="E8113" t="s">
        <v>746</v>
      </c>
      <c r="F8113" t="s">
        <v>3</v>
      </c>
      <c r="G8113" t="s">
        <v>50749</v>
      </c>
      <c r="H8113" t="s">
        <v>21369</v>
      </c>
      <c r="I8113" t="s">
        <v>50750</v>
      </c>
      <c r="J8113" t="s">
        <v>21217</v>
      </c>
      <c r="K8113" t="s">
        <v>50751</v>
      </c>
      <c r="L8113" t="s">
        <v>50752</v>
      </c>
      <c r="M8113" t="s">
        <v>50753</v>
      </c>
    </row>
    <row r="8114" spans="1:13">
      <c r="A8114" t="s">
        <v>909</v>
      </c>
      <c r="B8114" t="s">
        <v>909</v>
      </c>
      <c r="C8114" t="s">
        <v>1527</v>
      </c>
      <c r="D8114" t="s">
        <v>162</v>
      </c>
      <c r="E8114" t="s">
        <v>746</v>
      </c>
      <c r="F8114" t="s">
        <v>10</v>
      </c>
      <c r="G8114" t="s">
        <v>50754</v>
      </c>
      <c r="H8114" t="s">
        <v>21138</v>
      </c>
      <c r="I8114" t="s">
        <v>50694</v>
      </c>
      <c r="J8114" t="s">
        <v>20938</v>
      </c>
      <c r="K8114" t="s">
        <v>50707</v>
      </c>
      <c r="L8114" t="s">
        <v>50696</v>
      </c>
      <c r="M8114" t="s">
        <v>50755</v>
      </c>
    </row>
    <row r="8115" spans="1:13">
      <c r="A8115" t="s">
        <v>909</v>
      </c>
      <c r="B8115" t="s">
        <v>909</v>
      </c>
      <c r="C8115" t="s">
        <v>1527</v>
      </c>
      <c r="D8115" t="s">
        <v>162</v>
      </c>
      <c r="E8115" t="s">
        <v>746</v>
      </c>
      <c r="F8115" t="s">
        <v>2</v>
      </c>
      <c r="G8115" t="s">
        <v>50756</v>
      </c>
      <c r="H8115" t="s">
        <v>20879</v>
      </c>
      <c r="I8115" t="s">
        <v>8030</v>
      </c>
      <c r="J8115" t="s">
        <v>20705</v>
      </c>
      <c r="K8115" t="s">
        <v>50687</v>
      </c>
      <c r="L8115" t="s">
        <v>3332</v>
      </c>
      <c r="M8115" t="s">
        <v>50757</v>
      </c>
    </row>
    <row r="8116" spans="1:13">
      <c r="A8116" t="s">
        <v>909</v>
      </c>
      <c r="B8116" t="s">
        <v>909</v>
      </c>
      <c r="C8116" t="s">
        <v>1527</v>
      </c>
      <c r="D8116" t="s">
        <v>162</v>
      </c>
      <c r="E8116" t="s">
        <v>746</v>
      </c>
      <c r="F8116" t="s">
        <v>4</v>
      </c>
      <c r="G8116" t="s">
        <v>50758</v>
      </c>
      <c r="H8116" t="s">
        <v>20663</v>
      </c>
      <c r="I8116" t="s">
        <v>50759</v>
      </c>
      <c r="J8116" t="s">
        <v>21472</v>
      </c>
      <c r="K8116" t="s">
        <v>372</v>
      </c>
      <c r="L8116" t="s">
        <v>17186</v>
      </c>
      <c r="M8116" t="s">
        <v>6963</v>
      </c>
    </row>
    <row r="8117" spans="1:13">
      <c r="A8117" t="s">
        <v>909</v>
      </c>
      <c r="B8117" t="s">
        <v>909</v>
      </c>
      <c r="C8117" t="s">
        <v>1527</v>
      </c>
      <c r="D8117" t="s">
        <v>162</v>
      </c>
      <c r="E8117" t="s">
        <v>746</v>
      </c>
      <c r="F8117" t="s">
        <v>11</v>
      </c>
      <c r="G8117" t="s">
        <v>50760</v>
      </c>
      <c r="H8117" t="s">
        <v>20684</v>
      </c>
      <c r="I8117" t="s">
        <v>50701</v>
      </c>
      <c r="J8117" t="s">
        <v>21472</v>
      </c>
      <c r="K8117" t="s">
        <v>372</v>
      </c>
      <c r="L8117" t="s">
        <v>16956</v>
      </c>
      <c r="M8117" t="s">
        <v>12728</v>
      </c>
    </row>
    <row r="8118" spans="1:13">
      <c r="A8118" t="s">
        <v>909</v>
      </c>
      <c r="B8118" t="s">
        <v>909</v>
      </c>
      <c r="C8118" t="s">
        <v>1527</v>
      </c>
      <c r="D8118" t="s">
        <v>162</v>
      </c>
      <c r="E8118" t="s">
        <v>746</v>
      </c>
      <c r="F8118" t="s">
        <v>20</v>
      </c>
      <c r="G8118" t="s">
        <v>50761</v>
      </c>
      <c r="H8118" t="s">
        <v>20764</v>
      </c>
      <c r="I8118" t="s">
        <v>50762</v>
      </c>
      <c r="J8118" t="s">
        <v>20705</v>
      </c>
      <c r="K8118" t="s">
        <v>50687</v>
      </c>
      <c r="L8118" t="s">
        <v>4088</v>
      </c>
      <c r="M8118" t="s">
        <v>9638</v>
      </c>
    </row>
    <row r="8119" spans="1:13">
      <c r="A8119" t="s">
        <v>909</v>
      </c>
      <c r="B8119" t="s">
        <v>909</v>
      </c>
      <c r="C8119" t="s">
        <v>1527</v>
      </c>
      <c r="D8119" t="s">
        <v>163</v>
      </c>
      <c r="E8119" t="s">
        <v>754</v>
      </c>
      <c r="F8119" t="s">
        <v>3</v>
      </c>
      <c r="G8119" t="s">
        <v>50763</v>
      </c>
      <c r="H8119" t="s">
        <v>21266</v>
      </c>
      <c r="I8119" t="s">
        <v>50764</v>
      </c>
      <c r="J8119" t="s">
        <v>21031</v>
      </c>
      <c r="K8119" t="s">
        <v>50765</v>
      </c>
      <c r="L8119" t="s">
        <v>50766</v>
      </c>
      <c r="M8119" t="s">
        <v>50767</v>
      </c>
    </row>
    <row r="8120" spans="1:13">
      <c r="A8120" t="s">
        <v>909</v>
      </c>
      <c r="B8120" t="s">
        <v>909</v>
      </c>
      <c r="C8120" t="s">
        <v>1527</v>
      </c>
      <c r="D8120" t="s">
        <v>163</v>
      </c>
      <c r="E8120" t="s">
        <v>754</v>
      </c>
      <c r="F8120" t="s">
        <v>10</v>
      </c>
      <c r="G8120" t="s">
        <v>50768</v>
      </c>
      <c r="H8120" t="s">
        <v>21101</v>
      </c>
      <c r="I8120" t="s">
        <v>50769</v>
      </c>
      <c r="J8120" t="s">
        <v>21228</v>
      </c>
      <c r="K8120" t="s">
        <v>50721</v>
      </c>
      <c r="L8120" t="s">
        <v>50770</v>
      </c>
      <c r="M8120" t="s">
        <v>50771</v>
      </c>
    </row>
    <row r="8121" spans="1:13">
      <c r="A8121" t="s">
        <v>909</v>
      </c>
      <c r="B8121" t="s">
        <v>909</v>
      </c>
      <c r="C8121" t="s">
        <v>1527</v>
      </c>
      <c r="D8121" t="s">
        <v>163</v>
      </c>
      <c r="E8121" t="s">
        <v>754</v>
      </c>
      <c r="F8121" t="s">
        <v>2</v>
      </c>
      <c r="G8121" t="s">
        <v>50772</v>
      </c>
      <c r="H8121" t="s">
        <v>21219</v>
      </c>
      <c r="I8121" t="s">
        <v>50691</v>
      </c>
      <c r="J8121" t="s">
        <v>21031</v>
      </c>
      <c r="K8121" t="s">
        <v>50765</v>
      </c>
      <c r="L8121" t="s">
        <v>2773</v>
      </c>
      <c r="M8121" t="s">
        <v>50773</v>
      </c>
    </row>
    <row r="8122" spans="1:13">
      <c r="A8122" t="s">
        <v>909</v>
      </c>
      <c r="B8122" t="s">
        <v>909</v>
      </c>
      <c r="C8122" t="s">
        <v>1527</v>
      </c>
      <c r="D8122" t="s">
        <v>163</v>
      </c>
      <c r="E8122" t="s">
        <v>754</v>
      </c>
      <c r="F8122" t="s">
        <v>4</v>
      </c>
      <c r="G8122" t="s">
        <v>50774</v>
      </c>
      <c r="H8122" t="s">
        <v>20932</v>
      </c>
      <c r="I8122" t="s">
        <v>50651</v>
      </c>
      <c r="J8122" t="s">
        <v>20764</v>
      </c>
      <c r="K8122" t="s">
        <v>50652</v>
      </c>
      <c r="L8122" t="s">
        <v>3804</v>
      </c>
      <c r="M8122" t="s">
        <v>1217</v>
      </c>
    </row>
    <row r="8123" spans="1:13">
      <c r="A8123" t="s">
        <v>909</v>
      </c>
      <c r="B8123" t="s">
        <v>909</v>
      </c>
      <c r="C8123" t="s">
        <v>1527</v>
      </c>
      <c r="D8123" t="s">
        <v>163</v>
      </c>
      <c r="E8123" t="s">
        <v>754</v>
      </c>
      <c r="F8123" t="s">
        <v>11</v>
      </c>
      <c r="G8123" t="s">
        <v>50775</v>
      </c>
      <c r="H8123" t="s">
        <v>20841</v>
      </c>
      <c r="I8123" t="s">
        <v>50748</v>
      </c>
      <c r="J8123" t="s">
        <v>20705</v>
      </c>
      <c r="K8123" t="s">
        <v>50687</v>
      </c>
      <c r="L8123" t="s">
        <v>10680</v>
      </c>
      <c r="M8123" t="s">
        <v>49948</v>
      </c>
    </row>
    <row r="8124" spans="1:13">
      <c r="A8124" t="s">
        <v>909</v>
      </c>
      <c r="B8124" t="s">
        <v>909</v>
      </c>
      <c r="C8124" t="s">
        <v>1527</v>
      </c>
      <c r="D8124" t="s">
        <v>163</v>
      </c>
      <c r="E8124" t="s">
        <v>754</v>
      </c>
      <c r="F8124" t="s">
        <v>20</v>
      </c>
      <c r="G8124" t="s">
        <v>50776</v>
      </c>
      <c r="H8124" t="s">
        <v>20822</v>
      </c>
      <c r="I8124" t="s">
        <v>50667</v>
      </c>
      <c r="J8124" t="s">
        <v>20663</v>
      </c>
      <c r="K8124" t="s">
        <v>50689</v>
      </c>
      <c r="L8124" t="s">
        <v>431</v>
      </c>
      <c r="M8124" t="s">
        <v>50777</v>
      </c>
    </row>
    <row r="8125" spans="1:13">
      <c r="A8125" t="s">
        <v>909</v>
      </c>
      <c r="B8125" t="s">
        <v>909</v>
      </c>
      <c r="C8125" t="s">
        <v>1527</v>
      </c>
      <c r="D8125" t="s">
        <v>163</v>
      </c>
      <c r="E8125" t="s">
        <v>762</v>
      </c>
      <c r="F8125" t="s">
        <v>3</v>
      </c>
      <c r="G8125" t="s">
        <v>50778</v>
      </c>
      <c r="H8125" t="s">
        <v>21266</v>
      </c>
      <c r="I8125" t="s">
        <v>50764</v>
      </c>
      <c r="J8125" t="s">
        <v>21113</v>
      </c>
      <c r="K8125" t="s">
        <v>50779</v>
      </c>
      <c r="L8125" t="s">
        <v>50766</v>
      </c>
      <c r="M8125" t="s">
        <v>50780</v>
      </c>
    </row>
    <row r="8126" spans="1:13">
      <c r="A8126" t="s">
        <v>909</v>
      </c>
      <c r="B8126" t="s">
        <v>909</v>
      </c>
      <c r="C8126" t="s">
        <v>1527</v>
      </c>
      <c r="D8126" t="s">
        <v>163</v>
      </c>
      <c r="E8126" t="s">
        <v>762</v>
      </c>
      <c r="F8126" t="s">
        <v>10</v>
      </c>
      <c r="G8126" t="s">
        <v>50781</v>
      </c>
      <c r="H8126" t="s">
        <v>21164</v>
      </c>
      <c r="I8126" t="s">
        <v>50782</v>
      </c>
      <c r="J8126" t="s">
        <v>21322</v>
      </c>
      <c r="K8126" t="s">
        <v>50783</v>
      </c>
      <c r="L8126" t="s">
        <v>10114</v>
      </c>
      <c r="M8126" t="s">
        <v>50784</v>
      </c>
    </row>
    <row r="8127" spans="1:13">
      <c r="A8127" t="s">
        <v>909</v>
      </c>
      <c r="B8127" t="s">
        <v>909</v>
      </c>
      <c r="C8127" t="s">
        <v>1527</v>
      </c>
      <c r="D8127" t="s">
        <v>163</v>
      </c>
      <c r="E8127" t="s">
        <v>762</v>
      </c>
      <c r="F8127" t="s">
        <v>2</v>
      </c>
      <c r="G8127" t="s">
        <v>50785</v>
      </c>
      <c r="H8127" t="s">
        <v>21217</v>
      </c>
      <c r="I8127" t="s">
        <v>50786</v>
      </c>
      <c r="J8127" t="s">
        <v>20932</v>
      </c>
      <c r="K8127" t="s">
        <v>14747</v>
      </c>
      <c r="L8127" t="s">
        <v>2292</v>
      </c>
      <c r="M8127" t="s">
        <v>41970</v>
      </c>
    </row>
    <row r="8128" spans="1:13">
      <c r="A8128" t="s">
        <v>909</v>
      </c>
      <c r="B8128" t="s">
        <v>909</v>
      </c>
      <c r="C8128" t="s">
        <v>1527</v>
      </c>
      <c r="D8128" t="s">
        <v>163</v>
      </c>
      <c r="E8128" t="s">
        <v>762</v>
      </c>
      <c r="F8128" t="s">
        <v>4</v>
      </c>
      <c r="G8128" t="s">
        <v>50787</v>
      </c>
      <c r="H8128" t="s">
        <v>20841</v>
      </c>
      <c r="I8128" t="s">
        <v>50748</v>
      </c>
      <c r="J8128" t="s">
        <v>20764</v>
      </c>
      <c r="K8128" t="s">
        <v>50652</v>
      </c>
      <c r="L8128" t="s">
        <v>46696</v>
      </c>
      <c r="M8128" t="s">
        <v>13296</v>
      </c>
    </row>
    <row r="8129" spans="1:13">
      <c r="A8129" t="s">
        <v>909</v>
      </c>
      <c r="B8129" t="s">
        <v>909</v>
      </c>
      <c r="C8129" t="s">
        <v>1527</v>
      </c>
      <c r="D8129" t="s">
        <v>163</v>
      </c>
      <c r="E8129" t="s">
        <v>762</v>
      </c>
      <c r="F8129" t="s">
        <v>11</v>
      </c>
      <c r="G8129" t="s">
        <v>50788</v>
      </c>
      <c r="H8129" t="s">
        <v>20822</v>
      </c>
      <c r="I8129" t="s">
        <v>50667</v>
      </c>
      <c r="J8129" t="s">
        <v>20745</v>
      </c>
      <c r="K8129" t="s">
        <v>9866</v>
      </c>
      <c r="L8129" t="s">
        <v>387</v>
      </c>
      <c r="M8129" t="s">
        <v>29172</v>
      </c>
    </row>
    <row r="8130" spans="1:13">
      <c r="A8130" t="s">
        <v>909</v>
      </c>
      <c r="B8130" t="s">
        <v>909</v>
      </c>
      <c r="C8130" t="s">
        <v>1527</v>
      </c>
      <c r="D8130" t="s">
        <v>163</v>
      </c>
      <c r="E8130" t="s">
        <v>762</v>
      </c>
      <c r="F8130" t="s">
        <v>20</v>
      </c>
      <c r="G8130" t="s">
        <v>50789</v>
      </c>
      <c r="H8130" t="s">
        <v>20915</v>
      </c>
      <c r="I8130" t="s">
        <v>9363</v>
      </c>
      <c r="J8130" t="s">
        <v>20684</v>
      </c>
      <c r="K8130" t="s">
        <v>32281</v>
      </c>
      <c r="L8130" t="s">
        <v>7483</v>
      </c>
      <c r="M8130" t="s">
        <v>964</v>
      </c>
    </row>
    <row r="8131" spans="1:13">
      <c r="A8131" t="s">
        <v>909</v>
      </c>
      <c r="B8131" t="s">
        <v>909</v>
      </c>
      <c r="C8131" t="s">
        <v>1527</v>
      </c>
      <c r="D8131" t="s">
        <v>163</v>
      </c>
      <c r="E8131" t="s">
        <v>770</v>
      </c>
      <c r="F8131" t="s">
        <v>3</v>
      </c>
      <c r="G8131" t="s">
        <v>50790</v>
      </c>
      <c r="H8131" t="s">
        <v>21128</v>
      </c>
      <c r="I8131" t="s">
        <v>15322</v>
      </c>
      <c r="J8131" t="s">
        <v>21116</v>
      </c>
      <c r="K8131" t="s">
        <v>50791</v>
      </c>
      <c r="L8131" t="s">
        <v>50792</v>
      </c>
      <c r="M8131" t="s">
        <v>29116</v>
      </c>
    </row>
    <row r="8132" spans="1:13">
      <c r="A8132" t="s">
        <v>909</v>
      </c>
      <c r="B8132" t="s">
        <v>909</v>
      </c>
      <c r="C8132" t="s">
        <v>1527</v>
      </c>
      <c r="D8132" t="s">
        <v>163</v>
      </c>
      <c r="E8132" t="s">
        <v>770</v>
      </c>
      <c r="F8132" t="s">
        <v>10</v>
      </c>
      <c r="G8132" t="s">
        <v>50793</v>
      </c>
      <c r="H8132" t="s">
        <v>20972</v>
      </c>
      <c r="I8132" t="s">
        <v>50794</v>
      </c>
      <c r="J8132" t="s">
        <v>21113</v>
      </c>
      <c r="K8132" t="s">
        <v>50779</v>
      </c>
      <c r="L8132" t="s">
        <v>50795</v>
      </c>
      <c r="M8132" t="s">
        <v>36429</v>
      </c>
    </row>
    <row r="8133" spans="1:13">
      <c r="A8133" t="s">
        <v>909</v>
      </c>
      <c r="B8133" t="s">
        <v>909</v>
      </c>
      <c r="C8133" t="s">
        <v>1527</v>
      </c>
      <c r="D8133" t="s">
        <v>163</v>
      </c>
      <c r="E8133" t="s">
        <v>770</v>
      </c>
      <c r="F8133" t="s">
        <v>2</v>
      </c>
      <c r="G8133" t="s">
        <v>50796</v>
      </c>
      <c r="H8133" t="s">
        <v>21085</v>
      </c>
      <c r="I8133" t="s">
        <v>50797</v>
      </c>
      <c r="J8133" t="s">
        <v>20879</v>
      </c>
      <c r="K8133" t="s">
        <v>32279</v>
      </c>
      <c r="L8133" t="s">
        <v>18251</v>
      </c>
      <c r="M8133" t="s">
        <v>50798</v>
      </c>
    </row>
    <row r="8134" spans="1:13">
      <c r="A8134" t="s">
        <v>909</v>
      </c>
      <c r="B8134" t="s">
        <v>909</v>
      </c>
      <c r="C8134" t="s">
        <v>1527</v>
      </c>
      <c r="D8134" t="s">
        <v>163</v>
      </c>
      <c r="E8134" t="s">
        <v>770</v>
      </c>
      <c r="F8134" t="s">
        <v>4</v>
      </c>
      <c r="G8134" t="s">
        <v>50799</v>
      </c>
      <c r="H8134" t="s">
        <v>20764</v>
      </c>
      <c r="I8134" t="s">
        <v>50762</v>
      </c>
      <c r="J8134" t="s">
        <v>20684</v>
      </c>
      <c r="K8134" t="s">
        <v>32281</v>
      </c>
      <c r="L8134" t="s">
        <v>3129</v>
      </c>
      <c r="M8134" t="s">
        <v>4355</v>
      </c>
    </row>
    <row r="8135" spans="1:13">
      <c r="A8135" t="s">
        <v>909</v>
      </c>
      <c r="B8135" t="s">
        <v>909</v>
      </c>
      <c r="C8135" t="s">
        <v>1527</v>
      </c>
      <c r="D8135" t="s">
        <v>163</v>
      </c>
      <c r="E8135" t="s">
        <v>770</v>
      </c>
      <c r="F8135" t="s">
        <v>11</v>
      </c>
      <c r="G8135" t="s">
        <v>50800</v>
      </c>
      <c r="H8135" t="s">
        <v>20822</v>
      </c>
      <c r="I8135" t="s">
        <v>50667</v>
      </c>
      <c r="J8135" t="s">
        <v>20663</v>
      </c>
      <c r="K8135" t="s">
        <v>50689</v>
      </c>
      <c r="L8135" t="s">
        <v>387</v>
      </c>
      <c r="M8135" t="s">
        <v>1276</v>
      </c>
    </row>
    <row r="8136" spans="1:13">
      <c r="A8136" t="s">
        <v>909</v>
      </c>
      <c r="B8136" t="s">
        <v>909</v>
      </c>
      <c r="C8136" t="s">
        <v>1527</v>
      </c>
      <c r="D8136" t="s">
        <v>163</v>
      </c>
      <c r="E8136" t="s">
        <v>770</v>
      </c>
      <c r="F8136" t="s">
        <v>20</v>
      </c>
      <c r="G8136" t="s">
        <v>50801</v>
      </c>
      <c r="H8136" t="s">
        <v>20705</v>
      </c>
      <c r="I8136" t="s">
        <v>50703</v>
      </c>
      <c r="J8136" t="s">
        <v>20663</v>
      </c>
      <c r="K8136" t="s">
        <v>50689</v>
      </c>
      <c r="L8136" t="s">
        <v>3130</v>
      </c>
      <c r="M8136" t="s">
        <v>16358</v>
      </c>
    </row>
    <row r="8137" spans="1:13">
      <c r="A8137" t="s">
        <v>909</v>
      </c>
      <c r="B8137" t="s">
        <v>909</v>
      </c>
      <c r="C8137" t="s">
        <v>1527</v>
      </c>
      <c r="D8137" t="s">
        <v>163</v>
      </c>
      <c r="E8137" t="s">
        <v>778</v>
      </c>
      <c r="F8137" t="s">
        <v>3</v>
      </c>
      <c r="G8137" t="s">
        <v>50802</v>
      </c>
      <c r="H8137" t="s">
        <v>20904</v>
      </c>
      <c r="I8137" t="s">
        <v>50678</v>
      </c>
      <c r="J8137" t="s">
        <v>21152</v>
      </c>
      <c r="K8137" t="s">
        <v>50803</v>
      </c>
      <c r="L8137" t="s">
        <v>50804</v>
      </c>
      <c r="M8137" t="s">
        <v>50805</v>
      </c>
    </row>
    <row r="8138" spans="1:13">
      <c r="A8138" t="s">
        <v>909</v>
      </c>
      <c r="B8138" t="s">
        <v>909</v>
      </c>
      <c r="C8138" t="s">
        <v>1527</v>
      </c>
      <c r="D8138" t="s">
        <v>163</v>
      </c>
      <c r="E8138" t="s">
        <v>778</v>
      </c>
      <c r="F8138" t="s">
        <v>10</v>
      </c>
      <c r="G8138" t="s">
        <v>50806</v>
      </c>
      <c r="H8138" t="s">
        <v>21113</v>
      </c>
      <c r="I8138" t="s">
        <v>50807</v>
      </c>
      <c r="J8138" t="s">
        <v>20915</v>
      </c>
      <c r="K8138" t="s">
        <v>50741</v>
      </c>
      <c r="L8138" t="s">
        <v>5078</v>
      </c>
      <c r="M8138" t="s">
        <v>47400</v>
      </c>
    </row>
    <row r="8139" spans="1:13">
      <c r="A8139" t="s">
        <v>909</v>
      </c>
      <c r="B8139" t="s">
        <v>909</v>
      </c>
      <c r="C8139" t="s">
        <v>1527</v>
      </c>
      <c r="D8139" t="s">
        <v>163</v>
      </c>
      <c r="E8139" t="s">
        <v>778</v>
      </c>
      <c r="F8139" t="s">
        <v>2</v>
      </c>
      <c r="G8139" t="s">
        <v>50808</v>
      </c>
      <c r="H8139" t="s">
        <v>20860</v>
      </c>
      <c r="I8139" t="s">
        <v>50731</v>
      </c>
      <c r="J8139" t="s">
        <v>20725</v>
      </c>
      <c r="K8139" t="s">
        <v>50670</v>
      </c>
      <c r="L8139" t="s">
        <v>50809</v>
      </c>
      <c r="M8139" t="s">
        <v>50810</v>
      </c>
    </row>
    <row r="8140" spans="1:13">
      <c r="A8140" t="s">
        <v>909</v>
      </c>
      <c r="B8140" t="s">
        <v>909</v>
      </c>
      <c r="C8140" t="s">
        <v>1527</v>
      </c>
      <c r="D8140" t="s">
        <v>163</v>
      </c>
      <c r="E8140" t="s">
        <v>778</v>
      </c>
      <c r="F8140" t="s">
        <v>4</v>
      </c>
      <c r="G8140" t="s">
        <v>50811</v>
      </c>
      <c r="H8140" t="s">
        <v>20684</v>
      </c>
      <c r="I8140" t="s">
        <v>50701</v>
      </c>
      <c r="J8140" t="s">
        <v>21472</v>
      </c>
      <c r="K8140" t="s">
        <v>372</v>
      </c>
      <c r="L8140" t="s">
        <v>6309</v>
      </c>
      <c r="M8140" t="s">
        <v>12728</v>
      </c>
    </row>
    <row r="8141" spans="1:13">
      <c r="A8141" t="s">
        <v>909</v>
      </c>
      <c r="B8141" t="s">
        <v>909</v>
      </c>
      <c r="C8141" t="s">
        <v>1527</v>
      </c>
      <c r="D8141" t="s">
        <v>163</v>
      </c>
      <c r="E8141" t="s">
        <v>778</v>
      </c>
      <c r="F8141" t="s">
        <v>11</v>
      </c>
      <c r="G8141" t="s">
        <v>50812</v>
      </c>
      <c r="H8141" t="s">
        <v>20663</v>
      </c>
      <c r="I8141" t="s">
        <v>50759</v>
      </c>
      <c r="J8141" t="s">
        <v>21472</v>
      </c>
      <c r="K8141" t="s">
        <v>372</v>
      </c>
      <c r="L8141" t="s">
        <v>3426</v>
      </c>
      <c r="M8141" t="s">
        <v>6963</v>
      </c>
    </row>
    <row r="8142" spans="1:13">
      <c r="A8142" t="s">
        <v>909</v>
      </c>
      <c r="B8142" t="s">
        <v>909</v>
      </c>
      <c r="C8142" t="s">
        <v>1527</v>
      </c>
      <c r="D8142" t="s">
        <v>163</v>
      </c>
      <c r="E8142" t="s">
        <v>778</v>
      </c>
      <c r="F8142" t="s">
        <v>20</v>
      </c>
      <c r="G8142" t="s">
        <v>50813</v>
      </c>
      <c r="H8142" t="s">
        <v>20841</v>
      </c>
      <c r="I8142" t="s">
        <v>50748</v>
      </c>
      <c r="J8142" t="s">
        <v>20725</v>
      </c>
      <c r="K8142" t="s">
        <v>50670</v>
      </c>
      <c r="L8142" t="s">
        <v>791</v>
      </c>
      <c r="M8142" t="s">
        <v>29458</v>
      </c>
    </row>
    <row r="8143" spans="1:13">
      <c r="A8143" t="s">
        <v>909</v>
      </c>
      <c r="B8143" t="s">
        <v>909</v>
      </c>
      <c r="C8143" t="s">
        <v>1527</v>
      </c>
      <c r="D8143" t="s">
        <v>164</v>
      </c>
      <c r="E8143" t="s">
        <v>785</v>
      </c>
      <c r="F8143" t="s">
        <v>3</v>
      </c>
      <c r="G8143" t="s">
        <v>50814</v>
      </c>
      <c r="H8143" t="s">
        <v>20764</v>
      </c>
      <c r="I8143" t="s">
        <v>6723</v>
      </c>
      <c r="J8143" t="s">
        <v>20745</v>
      </c>
      <c r="K8143" t="s">
        <v>26065</v>
      </c>
      <c r="L8143" t="s">
        <v>4088</v>
      </c>
      <c r="M8143" t="s">
        <v>429</v>
      </c>
    </row>
    <row r="8144" spans="1:13">
      <c r="A8144" t="s">
        <v>909</v>
      </c>
      <c r="B8144" t="s">
        <v>909</v>
      </c>
      <c r="C8144" t="s">
        <v>1527</v>
      </c>
      <c r="D8144" t="s">
        <v>164</v>
      </c>
      <c r="E8144" t="s">
        <v>785</v>
      </c>
      <c r="F8144" t="s">
        <v>10</v>
      </c>
      <c r="G8144" t="s">
        <v>50815</v>
      </c>
      <c r="H8144" t="s">
        <v>20967</v>
      </c>
      <c r="I8144" t="s">
        <v>50816</v>
      </c>
      <c r="J8144" t="s">
        <v>20897</v>
      </c>
      <c r="K8144" t="s">
        <v>27232</v>
      </c>
      <c r="L8144" t="s">
        <v>8653</v>
      </c>
      <c r="M8144" t="s">
        <v>31799</v>
      </c>
    </row>
    <row r="8145" spans="1:13">
      <c r="A8145" t="s">
        <v>909</v>
      </c>
      <c r="B8145" t="s">
        <v>909</v>
      </c>
      <c r="C8145" t="s">
        <v>1527</v>
      </c>
      <c r="D8145" t="s">
        <v>164</v>
      </c>
      <c r="E8145" t="s">
        <v>785</v>
      </c>
      <c r="F8145" t="s">
        <v>2</v>
      </c>
      <c r="G8145" t="s">
        <v>50817</v>
      </c>
      <c r="H8145" t="s">
        <v>20879</v>
      </c>
      <c r="I8145" t="s">
        <v>26406</v>
      </c>
      <c r="J8145" t="s">
        <v>21472</v>
      </c>
      <c r="K8145" t="s">
        <v>372</v>
      </c>
      <c r="L8145" t="s">
        <v>2792</v>
      </c>
      <c r="M8145" t="s">
        <v>18728</v>
      </c>
    </row>
    <row r="8146" spans="1:13">
      <c r="A8146" t="s">
        <v>909</v>
      </c>
      <c r="B8146" t="s">
        <v>909</v>
      </c>
      <c r="C8146" t="s">
        <v>1527</v>
      </c>
      <c r="D8146" t="s">
        <v>164</v>
      </c>
      <c r="E8146" t="s">
        <v>785</v>
      </c>
      <c r="F8146" t="s">
        <v>4</v>
      </c>
      <c r="G8146" t="s">
        <v>50818</v>
      </c>
      <c r="H8146" t="s">
        <v>20764</v>
      </c>
      <c r="I8146" t="s">
        <v>6723</v>
      </c>
      <c r="J8146" t="s">
        <v>20684</v>
      </c>
      <c r="K8146" t="s">
        <v>9003</v>
      </c>
      <c r="L8146" t="s">
        <v>2315</v>
      </c>
      <c r="M8146" t="s">
        <v>429</v>
      </c>
    </row>
    <row r="8147" spans="1:13">
      <c r="A8147" t="s">
        <v>909</v>
      </c>
      <c r="B8147" t="s">
        <v>909</v>
      </c>
      <c r="C8147" t="s">
        <v>1527</v>
      </c>
      <c r="D8147" t="s">
        <v>164</v>
      </c>
      <c r="E8147" t="s">
        <v>785</v>
      </c>
      <c r="F8147" t="s">
        <v>11</v>
      </c>
      <c r="G8147" t="s">
        <v>50819</v>
      </c>
      <c r="H8147" t="s">
        <v>20725</v>
      </c>
      <c r="I8147" t="s">
        <v>26297</v>
      </c>
      <c r="J8147" t="s">
        <v>20663</v>
      </c>
      <c r="K8147" t="s">
        <v>9657</v>
      </c>
      <c r="L8147" t="s">
        <v>2884</v>
      </c>
      <c r="M8147" t="s">
        <v>10800</v>
      </c>
    </row>
    <row r="8148" spans="1:13">
      <c r="A8148" t="s">
        <v>909</v>
      </c>
      <c r="B8148" t="s">
        <v>909</v>
      </c>
      <c r="C8148" t="s">
        <v>1527</v>
      </c>
      <c r="D8148" t="s">
        <v>164</v>
      </c>
      <c r="E8148" t="s">
        <v>785</v>
      </c>
      <c r="F8148" t="s">
        <v>20</v>
      </c>
      <c r="G8148" t="s">
        <v>50820</v>
      </c>
      <c r="H8148" t="s">
        <v>20705</v>
      </c>
      <c r="I8148" t="s">
        <v>10988</v>
      </c>
      <c r="J8148" t="s">
        <v>21472</v>
      </c>
      <c r="K8148" t="s">
        <v>372</v>
      </c>
      <c r="L8148" t="s">
        <v>4675</v>
      </c>
      <c r="M8148" t="s">
        <v>8639</v>
      </c>
    </row>
    <row r="8149" spans="1:13">
      <c r="A8149" t="s">
        <v>909</v>
      </c>
      <c r="B8149" t="s">
        <v>909</v>
      </c>
      <c r="C8149" t="s">
        <v>1527</v>
      </c>
      <c r="D8149" t="s">
        <v>164</v>
      </c>
      <c r="E8149" t="s">
        <v>793</v>
      </c>
      <c r="F8149" t="s">
        <v>3</v>
      </c>
      <c r="G8149" t="s">
        <v>50821</v>
      </c>
      <c r="H8149" t="s">
        <v>20784</v>
      </c>
      <c r="I8149" t="s">
        <v>50822</v>
      </c>
      <c r="J8149" t="s">
        <v>20705</v>
      </c>
      <c r="K8149" t="s">
        <v>50823</v>
      </c>
      <c r="L8149" t="s">
        <v>46827</v>
      </c>
      <c r="M8149" t="s">
        <v>24906</v>
      </c>
    </row>
    <row r="8150" spans="1:13">
      <c r="A8150" t="s">
        <v>909</v>
      </c>
      <c r="B8150" t="s">
        <v>909</v>
      </c>
      <c r="C8150" t="s">
        <v>1527</v>
      </c>
      <c r="D8150" t="s">
        <v>164</v>
      </c>
      <c r="E8150" t="s">
        <v>793</v>
      </c>
      <c r="F8150" t="s">
        <v>10</v>
      </c>
      <c r="G8150" t="s">
        <v>50824</v>
      </c>
      <c r="H8150" t="s">
        <v>20879</v>
      </c>
      <c r="I8150" t="s">
        <v>26406</v>
      </c>
      <c r="J8150" t="s">
        <v>20784</v>
      </c>
      <c r="K8150" t="s">
        <v>27248</v>
      </c>
      <c r="L8150" t="s">
        <v>7730</v>
      </c>
      <c r="M8150" t="s">
        <v>29191</v>
      </c>
    </row>
    <row r="8151" spans="1:13">
      <c r="A8151" t="s">
        <v>909</v>
      </c>
      <c r="B8151" t="s">
        <v>909</v>
      </c>
      <c r="C8151" t="s">
        <v>1527</v>
      </c>
      <c r="D8151" t="s">
        <v>164</v>
      </c>
      <c r="E8151" t="s">
        <v>793</v>
      </c>
      <c r="F8151" t="s">
        <v>2</v>
      </c>
      <c r="G8151" t="s">
        <v>50825</v>
      </c>
      <c r="H8151" t="s">
        <v>20784</v>
      </c>
      <c r="I8151" t="s">
        <v>50822</v>
      </c>
      <c r="J8151" t="s">
        <v>20725</v>
      </c>
      <c r="K8151" t="s">
        <v>8700</v>
      </c>
      <c r="L8151" t="s">
        <v>1156</v>
      </c>
      <c r="M8151" t="s">
        <v>24906</v>
      </c>
    </row>
    <row r="8152" spans="1:13">
      <c r="A8152" t="s">
        <v>909</v>
      </c>
      <c r="B8152" t="s">
        <v>909</v>
      </c>
      <c r="C8152" t="s">
        <v>1527</v>
      </c>
      <c r="D8152" t="s">
        <v>164</v>
      </c>
      <c r="E8152" t="s">
        <v>793</v>
      </c>
      <c r="F8152" t="s">
        <v>4</v>
      </c>
      <c r="G8152" t="s">
        <v>50826</v>
      </c>
      <c r="H8152" t="s">
        <v>20684</v>
      </c>
      <c r="I8152" t="s">
        <v>26381</v>
      </c>
      <c r="J8152" t="s">
        <v>21472</v>
      </c>
      <c r="K8152" t="s">
        <v>372</v>
      </c>
      <c r="L8152" t="s">
        <v>1054</v>
      </c>
      <c r="M8152" t="s">
        <v>9981</v>
      </c>
    </row>
    <row r="8153" spans="1:13">
      <c r="A8153" t="s">
        <v>909</v>
      </c>
      <c r="B8153" t="s">
        <v>909</v>
      </c>
      <c r="C8153" t="s">
        <v>1527</v>
      </c>
      <c r="D8153" t="s">
        <v>164</v>
      </c>
      <c r="E8153" t="s">
        <v>793</v>
      </c>
      <c r="F8153" t="s">
        <v>11</v>
      </c>
      <c r="G8153" t="s">
        <v>50827</v>
      </c>
      <c r="H8153" t="s">
        <v>20725</v>
      </c>
      <c r="I8153" t="s">
        <v>26297</v>
      </c>
      <c r="J8153" t="s">
        <v>20684</v>
      </c>
      <c r="K8153" t="s">
        <v>9003</v>
      </c>
      <c r="L8153" t="s">
        <v>2884</v>
      </c>
      <c r="M8153" t="s">
        <v>774</v>
      </c>
    </row>
    <row r="8154" spans="1:13">
      <c r="A8154" t="s">
        <v>909</v>
      </c>
      <c r="B8154" t="s">
        <v>909</v>
      </c>
      <c r="C8154" t="s">
        <v>1527</v>
      </c>
      <c r="D8154" t="s">
        <v>164</v>
      </c>
      <c r="E8154" t="s">
        <v>793</v>
      </c>
      <c r="F8154" t="s">
        <v>20</v>
      </c>
      <c r="G8154" t="s">
        <v>50828</v>
      </c>
      <c r="H8154" t="s">
        <v>20764</v>
      </c>
      <c r="I8154" t="s">
        <v>6723</v>
      </c>
      <c r="J8154" t="s">
        <v>21472</v>
      </c>
      <c r="K8154" t="s">
        <v>372</v>
      </c>
      <c r="L8154" t="s">
        <v>4495</v>
      </c>
      <c r="M8154" t="s">
        <v>12191</v>
      </c>
    </row>
    <row r="8155" spans="1:13">
      <c r="A8155" t="s">
        <v>909</v>
      </c>
      <c r="B8155" t="s">
        <v>909</v>
      </c>
      <c r="C8155" t="s">
        <v>1527</v>
      </c>
      <c r="D8155" t="s">
        <v>164</v>
      </c>
      <c r="E8155" t="s">
        <v>801</v>
      </c>
      <c r="F8155" t="s">
        <v>3</v>
      </c>
      <c r="G8155" t="s">
        <v>50829</v>
      </c>
      <c r="H8155" t="s">
        <v>20822</v>
      </c>
      <c r="I8155" t="s">
        <v>50830</v>
      </c>
      <c r="J8155" t="s">
        <v>20764</v>
      </c>
      <c r="K8155" t="s">
        <v>7976</v>
      </c>
      <c r="L8155" t="s">
        <v>431</v>
      </c>
      <c r="M8155" t="s">
        <v>19830</v>
      </c>
    </row>
    <row r="8156" spans="1:13">
      <c r="A8156" t="s">
        <v>909</v>
      </c>
      <c r="B8156" t="s">
        <v>909</v>
      </c>
      <c r="C8156" t="s">
        <v>1527</v>
      </c>
      <c r="D8156" t="s">
        <v>164</v>
      </c>
      <c r="E8156" t="s">
        <v>801</v>
      </c>
      <c r="F8156" t="s">
        <v>10</v>
      </c>
      <c r="G8156" t="s">
        <v>50831</v>
      </c>
      <c r="H8156" t="s">
        <v>20932</v>
      </c>
      <c r="I8156" t="s">
        <v>10956</v>
      </c>
      <c r="J8156" t="s">
        <v>20764</v>
      </c>
      <c r="K8156" t="s">
        <v>7976</v>
      </c>
      <c r="L8156" t="s">
        <v>50832</v>
      </c>
      <c r="M8156" t="s">
        <v>26390</v>
      </c>
    </row>
    <row r="8157" spans="1:13">
      <c r="A8157" t="s">
        <v>909</v>
      </c>
      <c r="B8157" t="s">
        <v>909</v>
      </c>
      <c r="C8157" t="s">
        <v>1527</v>
      </c>
      <c r="D8157" t="s">
        <v>164</v>
      </c>
      <c r="E8157" t="s">
        <v>801</v>
      </c>
      <c r="F8157" t="s">
        <v>2</v>
      </c>
      <c r="G8157" t="s">
        <v>50833</v>
      </c>
      <c r="H8157" t="s">
        <v>20764</v>
      </c>
      <c r="I8157" t="s">
        <v>6723</v>
      </c>
      <c r="J8157" t="s">
        <v>20705</v>
      </c>
      <c r="K8157" t="s">
        <v>50823</v>
      </c>
      <c r="L8157" t="s">
        <v>7730</v>
      </c>
      <c r="M8157" t="s">
        <v>17975</v>
      </c>
    </row>
    <row r="8158" spans="1:13">
      <c r="A8158" t="s">
        <v>909</v>
      </c>
      <c r="B8158" t="s">
        <v>909</v>
      </c>
      <c r="C8158" t="s">
        <v>1527</v>
      </c>
      <c r="D8158" t="s">
        <v>164</v>
      </c>
      <c r="E8158" t="s">
        <v>801</v>
      </c>
      <c r="F8158" t="s">
        <v>4</v>
      </c>
      <c r="G8158" t="s">
        <v>50834</v>
      </c>
      <c r="H8158" t="s">
        <v>20663</v>
      </c>
      <c r="I8158" t="s">
        <v>10964</v>
      </c>
      <c r="J8158" t="s">
        <v>21472</v>
      </c>
      <c r="K8158" t="s">
        <v>372</v>
      </c>
      <c r="L8158" t="s">
        <v>4674</v>
      </c>
      <c r="M8158" t="s">
        <v>12044</v>
      </c>
    </row>
    <row r="8159" spans="1:13">
      <c r="A8159" t="s">
        <v>909</v>
      </c>
      <c r="B8159" t="s">
        <v>909</v>
      </c>
      <c r="C8159" t="s">
        <v>1527</v>
      </c>
      <c r="D8159" t="s">
        <v>164</v>
      </c>
      <c r="E8159" t="s">
        <v>801</v>
      </c>
      <c r="F8159" t="s">
        <v>11</v>
      </c>
      <c r="G8159" t="s">
        <v>50835</v>
      </c>
      <c r="H8159" t="s">
        <v>20663</v>
      </c>
      <c r="I8159" t="s">
        <v>10964</v>
      </c>
      <c r="J8159" t="s">
        <v>21472</v>
      </c>
      <c r="K8159" t="s">
        <v>372</v>
      </c>
      <c r="L8159" t="s">
        <v>4674</v>
      </c>
      <c r="M8159" t="s">
        <v>12044</v>
      </c>
    </row>
    <row r="8160" spans="1:13">
      <c r="A8160" t="s">
        <v>909</v>
      </c>
      <c r="B8160" t="s">
        <v>909</v>
      </c>
      <c r="C8160" t="s">
        <v>1527</v>
      </c>
      <c r="D8160" t="s">
        <v>164</v>
      </c>
      <c r="E8160" t="s">
        <v>801</v>
      </c>
      <c r="F8160" t="s">
        <v>20</v>
      </c>
      <c r="G8160" t="s">
        <v>50836</v>
      </c>
      <c r="H8160" t="s">
        <v>20784</v>
      </c>
      <c r="I8160" t="s">
        <v>50822</v>
      </c>
      <c r="J8160" t="s">
        <v>20684</v>
      </c>
      <c r="K8160" t="s">
        <v>9003</v>
      </c>
      <c r="L8160" t="s">
        <v>5511</v>
      </c>
      <c r="M8160" t="s">
        <v>42367</v>
      </c>
    </row>
    <row r="8161" spans="1:13">
      <c r="A8161" t="s">
        <v>909</v>
      </c>
      <c r="B8161" t="s">
        <v>909</v>
      </c>
      <c r="C8161" t="s">
        <v>1527</v>
      </c>
      <c r="D8161" t="s">
        <v>164</v>
      </c>
      <c r="E8161" t="s">
        <v>809</v>
      </c>
      <c r="F8161" t="s">
        <v>3</v>
      </c>
      <c r="G8161" t="s">
        <v>50837</v>
      </c>
      <c r="H8161" t="s">
        <v>20915</v>
      </c>
      <c r="I8161" t="s">
        <v>26343</v>
      </c>
      <c r="J8161" t="s">
        <v>20822</v>
      </c>
      <c r="K8161" t="s">
        <v>11486</v>
      </c>
      <c r="L8161" t="s">
        <v>7483</v>
      </c>
      <c r="M8161" t="s">
        <v>50838</v>
      </c>
    </row>
    <row r="8162" spans="1:13">
      <c r="A8162" t="s">
        <v>909</v>
      </c>
      <c r="B8162" t="s">
        <v>909</v>
      </c>
      <c r="C8162" t="s">
        <v>1527</v>
      </c>
      <c r="D8162" t="s">
        <v>164</v>
      </c>
      <c r="E8162" t="s">
        <v>809</v>
      </c>
      <c r="F8162" t="s">
        <v>10</v>
      </c>
      <c r="G8162" t="s">
        <v>50839</v>
      </c>
      <c r="H8162" t="s">
        <v>20803</v>
      </c>
      <c r="I8162" t="s">
        <v>26402</v>
      </c>
      <c r="J8162" t="s">
        <v>20725</v>
      </c>
      <c r="K8162" t="s">
        <v>8700</v>
      </c>
      <c r="L8162" t="s">
        <v>3970</v>
      </c>
      <c r="M8162" t="s">
        <v>24911</v>
      </c>
    </row>
    <row r="8163" spans="1:13">
      <c r="A8163" t="s">
        <v>909</v>
      </c>
      <c r="B8163" t="s">
        <v>909</v>
      </c>
      <c r="C8163" t="s">
        <v>1527</v>
      </c>
      <c r="D8163" t="s">
        <v>164</v>
      </c>
      <c r="E8163" t="s">
        <v>809</v>
      </c>
      <c r="F8163" t="s">
        <v>2</v>
      </c>
      <c r="G8163" t="s">
        <v>50840</v>
      </c>
      <c r="H8163" t="s">
        <v>20663</v>
      </c>
      <c r="I8163" t="s">
        <v>10964</v>
      </c>
      <c r="J8163" t="s">
        <v>21472</v>
      </c>
      <c r="K8163" t="s">
        <v>372</v>
      </c>
      <c r="L8163" t="s">
        <v>3865</v>
      </c>
      <c r="M8163" t="s">
        <v>9352</v>
      </c>
    </row>
    <row r="8164" spans="1:13">
      <c r="A8164" t="s">
        <v>909</v>
      </c>
      <c r="B8164" t="s">
        <v>909</v>
      </c>
      <c r="C8164" t="s">
        <v>1527</v>
      </c>
      <c r="D8164" t="s">
        <v>164</v>
      </c>
      <c r="E8164" t="s">
        <v>809</v>
      </c>
      <c r="F8164" t="s">
        <v>20</v>
      </c>
      <c r="G8164" t="s">
        <v>50841</v>
      </c>
      <c r="H8164" t="s">
        <v>20663</v>
      </c>
      <c r="I8164" t="s">
        <v>10964</v>
      </c>
      <c r="J8164" t="s">
        <v>20663</v>
      </c>
      <c r="K8164" t="s">
        <v>9657</v>
      </c>
      <c r="L8164" t="s">
        <v>11457</v>
      </c>
      <c r="M8164" t="s">
        <v>9352</v>
      </c>
    </row>
    <row r="8165" spans="1:13">
      <c r="A8165" t="s">
        <v>909</v>
      </c>
      <c r="B8165" t="s">
        <v>909</v>
      </c>
      <c r="C8165" t="s">
        <v>1746</v>
      </c>
      <c r="D8165" t="s">
        <v>150</v>
      </c>
      <c r="E8165" t="s">
        <v>179</v>
      </c>
      <c r="F8165" t="s">
        <v>3</v>
      </c>
      <c r="G8165" t="s">
        <v>50842</v>
      </c>
      <c r="H8165" t="s">
        <v>20725</v>
      </c>
      <c r="I8165" t="s">
        <v>16028</v>
      </c>
      <c r="J8165" t="s">
        <v>20663</v>
      </c>
      <c r="K8165" t="s">
        <v>12044</v>
      </c>
      <c r="L8165" t="s">
        <v>2829</v>
      </c>
      <c r="M8165" t="s">
        <v>17975</v>
      </c>
    </row>
    <row r="8166" spans="1:13">
      <c r="A8166" t="s">
        <v>909</v>
      </c>
      <c r="B8166" t="s">
        <v>909</v>
      </c>
      <c r="C8166" t="s">
        <v>1746</v>
      </c>
      <c r="D8166" t="s">
        <v>150</v>
      </c>
      <c r="E8166" t="s">
        <v>179</v>
      </c>
      <c r="F8166" t="s">
        <v>10</v>
      </c>
      <c r="G8166" t="s">
        <v>50843</v>
      </c>
      <c r="H8166" t="s">
        <v>20803</v>
      </c>
      <c r="I8166" t="s">
        <v>16100</v>
      </c>
      <c r="J8166" t="s">
        <v>20705</v>
      </c>
      <c r="K8166" t="s">
        <v>964</v>
      </c>
      <c r="L8166" t="s">
        <v>263</v>
      </c>
      <c r="M8166" t="s">
        <v>19840</v>
      </c>
    </row>
    <row r="8167" spans="1:13">
      <c r="A8167" t="s">
        <v>909</v>
      </c>
      <c r="B8167" t="s">
        <v>909</v>
      </c>
      <c r="C8167" t="s">
        <v>1746</v>
      </c>
      <c r="D8167" t="s">
        <v>150</v>
      </c>
      <c r="E8167" t="s">
        <v>179</v>
      </c>
      <c r="F8167" t="s">
        <v>2</v>
      </c>
      <c r="G8167" t="s">
        <v>50844</v>
      </c>
      <c r="H8167" t="s">
        <v>20822</v>
      </c>
      <c r="I8167" t="s">
        <v>16519</v>
      </c>
      <c r="J8167" t="s">
        <v>20705</v>
      </c>
      <c r="K8167" t="s">
        <v>964</v>
      </c>
      <c r="L8167" t="s">
        <v>6766</v>
      </c>
      <c r="M8167" t="s">
        <v>25368</v>
      </c>
    </row>
    <row r="8168" spans="1:13">
      <c r="A8168" t="s">
        <v>909</v>
      </c>
      <c r="B8168" t="s">
        <v>909</v>
      </c>
      <c r="C8168" t="s">
        <v>1746</v>
      </c>
      <c r="D8168" t="s">
        <v>150</v>
      </c>
      <c r="E8168" t="s">
        <v>179</v>
      </c>
      <c r="F8168" t="s">
        <v>4</v>
      </c>
      <c r="G8168" t="s">
        <v>50845</v>
      </c>
      <c r="H8168" t="s">
        <v>20663</v>
      </c>
      <c r="I8168" t="s">
        <v>50846</v>
      </c>
      <c r="J8168" t="s">
        <v>21472</v>
      </c>
      <c r="K8168" t="s">
        <v>372</v>
      </c>
      <c r="L8168" t="s">
        <v>2172</v>
      </c>
      <c r="M8168" t="s">
        <v>8291</v>
      </c>
    </row>
    <row r="8169" spans="1:13">
      <c r="A8169" t="s">
        <v>909</v>
      </c>
      <c r="B8169" t="s">
        <v>909</v>
      </c>
      <c r="C8169" t="s">
        <v>1746</v>
      </c>
      <c r="D8169" t="s">
        <v>150</v>
      </c>
      <c r="E8169" t="s">
        <v>179</v>
      </c>
      <c r="F8169" t="s">
        <v>11</v>
      </c>
      <c r="G8169" t="s">
        <v>50847</v>
      </c>
      <c r="H8169" t="s">
        <v>20705</v>
      </c>
      <c r="I8169" t="s">
        <v>11930</v>
      </c>
      <c r="J8169" t="s">
        <v>21472</v>
      </c>
      <c r="K8169" t="s">
        <v>372</v>
      </c>
      <c r="L8169" t="s">
        <v>3522</v>
      </c>
      <c r="M8169" t="s">
        <v>13956</v>
      </c>
    </row>
    <row r="8170" spans="1:13">
      <c r="A8170" t="s">
        <v>909</v>
      </c>
      <c r="B8170" t="s">
        <v>909</v>
      </c>
      <c r="C8170" t="s">
        <v>1746</v>
      </c>
      <c r="D8170" t="s">
        <v>150</v>
      </c>
      <c r="E8170" t="s">
        <v>179</v>
      </c>
      <c r="F8170" t="s">
        <v>20</v>
      </c>
      <c r="G8170" t="s">
        <v>50848</v>
      </c>
      <c r="H8170" t="s">
        <v>20663</v>
      </c>
      <c r="I8170" t="s">
        <v>50846</v>
      </c>
      <c r="J8170" t="s">
        <v>21472</v>
      </c>
      <c r="K8170" t="s">
        <v>372</v>
      </c>
      <c r="L8170" t="s">
        <v>4481</v>
      </c>
      <c r="M8170" t="s">
        <v>8291</v>
      </c>
    </row>
    <row r="8171" spans="1:13">
      <c r="A8171" t="s">
        <v>909</v>
      </c>
      <c r="B8171" t="s">
        <v>909</v>
      </c>
      <c r="C8171" t="s">
        <v>1746</v>
      </c>
      <c r="D8171" t="s">
        <v>150</v>
      </c>
      <c r="E8171" t="s">
        <v>188</v>
      </c>
      <c r="F8171" t="s">
        <v>3</v>
      </c>
      <c r="G8171" t="s">
        <v>50849</v>
      </c>
      <c r="H8171" t="s">
        <v>20705</v>
      </c>
      <c r="I8171" t="s">
        <v>11930</v>
      </c>
      <c r="J8171" t="s">
        <v>20684</v>
      </c>
      <c r="K8171" t="s">
        <v>13977</v>
      </c>
      <c r="L8171" t="s">
        <v>1953</v>
      </c>
      <c r="M8171" t="s">
        <v>9940</v>
      </c>
    </row>
    <row r="8172" spans="1:13">
      <c r="A8172" t="s">
        <v>909</v>
      </c>
      <c r="B8172" t="s">
        <v>909</v>
      </c>
      <c r="C8172" t="s">
        <v>1746</v>
      </c>
      <c r="D8172" t="s">
        <v>150</v>
      </c>
      <c r="E8172" t="s">
        <v>188</v>
      </c>
      <c r="F8172" t="s">
        <v>10</v>
      </c>
      <c r="G8172" t="s">
        <v>50850</v>
      </c>
      <c r="H8172" t="s">
        <v>20764</v>
      </c>
      <c r="I8172" t="s">
        <v>7170</v>
      </c>
      <c r="J8172" t="s">
        <v>20705</v>
      </c>
      <c r="K8172" t="s">
        <v>964</v>
      </c>
      <c r="L8172" t="s">
        <v>471</v>
      </c>
      <c r="M8172" t="s">
        <v>29129</v>
      </c>
    </row>
    <row r="8173" spans="1:13">
      <c r="A8173" t="s">
        <v>909</v>
      </c>
      <c r="B8173" t="s">
        <v>909</v>
      </c>
      <c r="C8173" t="s">
        <v>1746</v>
      </c>
      <c r="D8173" t="s">
        <v>150</v>
      </c>
      <c r="E8173" t="s">
        <v>188</v>
      </c>
      <c r="F8173" t="s">
        <v>2</v>
      </c>
      <c r="G8173" t="s">
        <v>50851</v>
      </c>
      <c r="H8173" t="s">
        <v>20725</v>
      </c>
      <c r="I8173" t="s">
        <v>16028</v>
      </c>
      <c r="J8173" t="s">
        <v>20684</v>
      </c>
      <c r="K8173" t="s">
        <v>13977</v>
      </c>
      <c r="L8173" t="s">
        <v>2474</v>
      </c>
      <c r="M8173" t="s">
        <v>18728</v>
      </c>
    </row>
    <row r="8174" spans="1:13">
      <c r="A8174" t="s">
        <v>909</v>
      </c>
      <c r="B8174" t="s">
        <v>909</v>
      </c>
      <c r="C8174" t="s">
        <v>1746</v>
      </c>
      <c r="D8174" t="s">
        <v>150</v>
      </c>
      <c r="E8174" t="s">
        <v>188</v>
      </c>
      <c r="F8174" t="s">
        <v>20</v>
      </c>
      <c r="G8174" t="s">
        <v>50852</v>
      </c>
      <c r="H8174" t="s">
        <v>20705</v>
      </c>
      <c r="I8174" t="s">
        <v>11930</v>
      </c>
      <c r="J8174" t="s">
        <v>21472</v>
      </c>
      <c r="K8174" t="s">
        <v>372</v>
      </c>
      <c r="L8174" t="s">
        <v>3363</v>
      </c>
      <c r="M8174" t="s">
        <v>9940</v>
      </c>
    </row>
    <row r="8175" spans="1:13">
      <c r="A8175" t="s">
        <v>909</v>
      </c>
      <c r="B8175" t="s">
        <v>909</v>
      </c>
      <c r="C8175" t="s">
        <v>1746</v>
      </c>
      <c r="D8175" t="s">
        <v>150</v>
      </c>
      <c r="E8175" t="s">
        <v>197</v>
      </c>
      <c r="F8175" t="s">
        <v>3</v>
      </c>
      <c r="G8175" t="s">
        <v>50853</v>
      </c>
      <c r="H8175" t="s">
        <v>20822</v>
      </c>
      <c r="I8175" t="s">
        <v>16519</v>
      </c>
      <c r="J8175" t="s">
        <v>20745</v>
      </c>
      <c r="K8175" t="s">
        <v>37682</v>
      </c>
      <c r="L8175" t="s">
        <v>387</v>
      </c>
      <c r="M8175" t="s">
        <v>25151</v>
      </c>
    </row>
    <row r="8176" spans="1:13">
      <c r="A8176" t="s">
        <v>909</v>
      </c>
      <c r="B8176" t="s">
        <v>909</v>
      </c>
      <c r="C8176" t="s">
        <v>1746</v>
      </c>
      <c r="D8176" t="s">
        <v>150</v>
      </c>
      <c r="E8176" t="s">
        <v>197</v>
      </c>
      <c r="F8176" t="s">
        <v>10</v>
      </c>
      <c r="G8176" t="s">
        <v>50854</v>
      </c>
      <c r="H8176" t="s">
        <v>20764</v>
      </c>
      <c r="I8176" t="s">
        <v>7170</v>
      </c>
      <c r="J8176" t="s">
        <v>20684</v>
      </c>
      <c r="K8176" t="s">
        <v>13977</v>
      </c>
      <c r="L8176" t="s">
        <v>471</v>
      </c>
      <c r="M8176" t="s">
        <v>24935</v>
      </c>
    </row>
    <row r="8177" spans="1:13">
      <c r="A8177" t="s">
        <v>909</v>
      </c>
      <c r="B8177" t="s">
        <v>909</v>
      </c>
      <c r="C8177" t="s">
        <v>1746</v>
      </c>
      <c r="D8177" t="s">
        <v>150</v>
      </c>
      <c r="E8177" t="s">
        <v>197</v>
      </c>
      <c r="F8177" t="s">
        <v>2</v>
      </c>
      <c r="G8177" t="s">
        <v>50855</v>
      </c>
      <c r="H8177" t="s">
        <v>20705</v>
      </c>
      <c r="I8177" t="s">
        <v>11930</v>
      </c>
      <c r="J8177" t="s">
        <v>20663</v>
      </c>
      <c r="K8177" t="s">
        <v>12044</v>
      </c>
      <c r="L8177" t="s">
        <v>4675</v>
      </c>
      <c r="M8177" t="s">
        <v>16337</v>
      </c>
    </row>
    <row r="8178" spans="1:13">
      <c r="A8178" t="s">
        <v>909</v>
      </c>
      <c r="B8178" t="s">
        <v>909</v>
      </c>
      <c r="C8178" t="s">
        <v>1746</v>
      </c>
      <c r="D8178" t="s">
        <v>150</v>
      </c>
      <c r="E8178" t="s">
        <v>197</v>
      </c>
      <c r="F8178" t="s">
        <v>20</v>
      </c>
      <c r="G8178" t="s">
        <v>50856</v>
      </c>
      <c r="H8178" t="s">
        <v>20705</v>
      </c>
      <c r="I8178" t="s">
        <v>11930</v>
      </c>
      <c r="J8178" t="s">
        <v>21472</v>
      </c>
      <c r="K8178" t="s">
        <v>372</v>
      </c>
      <c r="L8178" t="s">
        <v>3363</v>
      </c>
      <c r="M8178" t="s">
        <v>16337</v>
      </c>
    </row>
    <row r="8179" spans="1:13">
      <c r="A8179" t="s">
        <v>909</v>
      </c>
      <c r="B8179" t="s">
        <v>909</v>
      </c>
      <c r="C8179" t="s">
        <v>1746</v>
      </c>
      <c r="D8179" t="s">
        <v>150</v>
      </c>
      <c r="E8179" t="s">
        <v>206</v>
      </c>
      <c r="F8179" t="s">
        <v>3</v>
      </c>
      <c r="G8179" t="s">
        <v>50857</v>
      </c>
      <c r="H8179" t="s">
        <v>20897</v>
      </c>
      <c r="I8179" t="s">
        <v>50858</v>
      </c>
      <c r="J8179" t="s">
        <v>20860</v>
      </c>
      <c r="K8179" t="s">
        <v>33681</v>
      </c>
      <c r="L8179" t="s">
        <v>391</v>
      </c>
      <c r="M8179" t="s">
        <v>28955</v>
      </c>
    </row>
    <row r="8180" spans="1:13">
      <c r="A8180" t="s">
        <v>909</v>
      </c>
      <c r="B8180" t="s">
        <v>909</v>
      </c>
      <c r="C8180" t="s">
        <v>1746</v>
      </c>
      <c r="D8180" t="s">
        <v>150</v>
      </c>
      <c r="E8180" t="s">
        <v>206</v>
      </c>
      <c r="F8180" t="s">
        <v>10</v>
      </c>
      <c r="G8180" t="s">
        <v>50859</v>
      </c>
      <c r="H8180" t="s">
        <v>20841</v>
      </c>
      <c r="I8180" t="s">
        <v>14338</v>
      </c>
      <c r="J8180" t="s">
        <v>20764</v>
      </c>
      <c r="K8180" t="s">
        <v>17975</v>
      </c>
      <c r="L8180" t="s">
        <v>2172</v>
      </c>
      <c r="M8180" t="s">
        <v>43936</v>
      </c>
    </row>
    <row r="8181" spans="1:13">
      <c r="A8181" t="s">
        <v>909</v>
      </c>
      <c r="B8181" t="s">
        <v>909</v>
      </c>
      <c r="C8181" t="s">
        <v>1746</v>
      </c>
      <c r="D8181" t="s">
        <v>150</v>
      </c>
      <c r="E8181" t="s">
        <v>206</v>
      </c>
      <c r="F8181" t="s">
        <v>2</v>
      </c>
      <c r="G8181" t="s">
        <v>50860</v>
      </c>
      <c r="H8181" t="s">
        <v>20663</v>
      </c>
      <c r="I8181" t="s">
        <v>50846</v>
      </c>
      <c r="J8181" t="s">
        <v>21472</v>
      </c>
      <c r="K8181" t="s">
        <v>372</v>
      </c>
      <c r="L8181" t="s">
        <v>11457</v>
      </c>
      <c r="M8181" t="s">
        <v>4339</v>
      </c>
    </row>
    <row r="8182" spans="1:13">
      <c r="A8182" t="s">
        <v>909</v>
      </c>
      <c r="B8182" t="s">
        <v>909</v>
      </c>
      <c r="C8182" t="s">
        <v>1746</v>
      </c>
      <c r="D8182" t="s">
        <v>150</v>
      </c>
      <c r="E8182" t="s">
        <v>206</v>
      </c>
      <c r="F8182" t="s">
        <v>4</v>
      </c>
      <c r="G8182" t="s">
        <v>50861</v>
      </c>
      <c r="H8182" t="s">
        <v>20684</v>
      </c>
      <c r="I8182" t="s">
        <v>8472</v>
      </c>
      <c r="J8182" t="s">
        <v>21472</v>
      </c>
      <c r="K8182" t="s">
        <v>372</v>
      </c>
      <c r="L8182" t="s">
        <v>2315</v>
      </c>
      <c r="M8182" t="s">
        <v>6522</v>
      </c>
    </row>
    <row r="8183" spans="1:13">
      <c r="A8183" t="s">
        <v>909</v>
      </c>
      <c r="B8183" t="s">
        <v>909</v>
      </c>
      <c r="C8183" t="s">
        <v>1746</v>
      </c>
      <c r="D8183" t="s">
        <v>150</v>
      </c>
      <c r="E8183" t="s">
        <v>206</v>
      </c>
      <c r="F8183" t="s">
        <v>20</v>
      </c>
      <c r="G8183" t="s">
        <v>50862</v>
      </c>
      <c r="H8183" t="s">
        <v>20663</v>
      </c>
      <c r="I8183" t="s">
        <v>50846</v>
      </c>
      <c r="J8183" t="s">
        <v>21472</v>
      </c>
      <c r="K8183" t="s">
        <v>372</v>
      </c>
      <c r="L8183" t="s">
        <v>4481</v>
      </c>
      <c r="M8183" t="s">
        <v>4339</v>
      </c>
    </row>
    <row r="8184" spans="1:13">
      <c r="A8184" t="s">
        <v>909</v>
      </c>
      <c r="B8184" t="s">
        <v>909</v>
      </c>
      <c r="C8184" t="s">
        <v>1746</v>
      </c>
      <c r="D8184" t="s">
        <v>151</v>
      </c>
      <c r="E8184" t="s">
        <v>214</v>
      </c>
      <c r="F8184" t="s">
        <v>3</v>
      </c>
      <c r="G8184" t="s">
        <v>50863</v>
      </c>
      <c r="H8184" t="s">
        <v>20950</v>
      </c>
      <c r="I8184" t="s">
        <v>9625</v>
      </c>
      <c r="J8184" t="s">
        <v>20841</v>
      </c>
      <c r="K8184" t="s">
        <v>38616</v>
      </c>
      <c r="L8184" t="s">
        <v>48109</v>
      </c>
      <c r="M8184" t="s">
        <v>32177</v>
      </c>
    </row>
    <row r="8185" spans="1:13">
      <c r="A8185" t="s">
        <v>909</v>
      </c>
      <c r="B8185" t="s">
        <v>909</v>
      </c>
      <c r="C8185" t="s">
        <v>1746</v>
      </c>
      <c r="D8185" t="s">
        <v>151</v>
      </c>
      <c r="E8185" t="s">
        <v>214</v>
      </c>
      <c r="F8185" t="s">
        <v>10</v>
      </c>
      <c r="G8185" t="s">
        <v>50864</v>
      </c>
      <c r="H8185" t="s">
        <v>20972</v>
      </c>
      <c r="I8185" t="s">
        <v>47588</v>
      </c>
      <c r="J8185" t="s">
        <v>20939</v>
      </c>
      <c r="K8185" t="s">
        <v>774</v>
      </c>
      <c r="L8185" t="s">
        <v>829</v>
      </c>
      <c r="M8185" t="s">
        <v>50865</v>
      </c>
    </row>
    <row r="8186" spans="1:13">
      <c r="A8186" t="s">
        <v>909</v>
      </c>
      <c r="B8186" t="s">
        <v>909</v>
      </c>
      <c r="C8186" t="s">
        <v>1746</v>
      </c>
      <c r="D8186" t="s">
        <v>151</v>
      </c>
      <c r="E8186" t="s">
        <v>214</v>
      </c>
      <c r="F8186" t="s">
        <v>2</v>
      </c>
      <c r="G8186" t="s">
        <v>50866</v>
      </c>
      <c r="H8186" t="s">
        <v>20879</v>
      </c>
      <c r="I8186" t="s">
        <v>11370</v>
      </c>
      <c r="J8186" t="s">
        <v>20745</v>
      </c>
      <c r="K8186" t="s">
        <v>50867</v>
      </c>
      <c r="L8186" t="s">
        <v>3942</v>
      </c>
      <c r="M8186" t="s">
        <v>32171</v>
      </c>
    </row>
    <row r="8187" spans="1:13">
      <c r="A8187" t="s">
        <v>909</v>
      </c>
      <c r="B8187" t="s">
        <v>909</v>
      </c>
      <c r="C8187" t="s">
        <v>1746</v>
      </c>
      <c r="D8187" t="s">
        <v>151</v>
      </c>
      <c r="E8187" t="s">
        <v>214</v>
      </c>
      <c r="F8187" t="s">
        <v>4</v>
      </c>
      <c r="G8187" t="s">
        <v>50868</v>
      </c>
      <c r="H8187" t="s">
        <v>20784</v>
      </c>
      <c r="I8187" t="s">
        <v>30925</v>
      </c>
      <c r="J8187" t="s">
        <v>20684</v>
      </c>
      <c r="K8187" t="s">
        <v>50869</v>
      </c>
      <c r="L8187" t="s">
        <v>7483</v>
      </c>
      <c r="M8187" t="s">
        <v>12990</v>
      </c>
    </row>
    <row r="8188" spans="1:13">
      <c r="A8188" t="s">
        <v>909</v>
      </c>
      <c r="B8188" t="s">
        <v>909</v>
      </c>
      <c r="C8188" t="s">
        <v>1746</v>
      </c>
      <c r="D8188" t="s">
        <v>151</v>
      </c>
      <c r="E8188" t="s">
        <v>214</v>
      </c>
      <c r="F8188" t="s">
        <v>11</v>
      </c>
      <c r="G8188" t="s">
        <v>50870</v>
      </c>
      <c r="H8188" t="s">
        <v>20897</v>
      </c>
      <c r="I8188" t="s">
        <v>50871</v>
      </c>
      <c r="J8188" t="s">
        <v>20663</v>
      </c>
      <c r="K8188" t="s">
        <v>9517</v>
      </c>
      <c r="L8188" t="s">
        <v>3428</v>
      </c>
      <c r="M8188" t="s">
        <v>46661</v>
      </c>
    </row>
    <row r="8189" spans="1:13">
      <c r="A8189" t="s">
        <v>909</v>
      </c>
      <c r="B8189" t="s">
        <v>909</v>
      </c>
      <c r="C8189" t="s">
        <v>1746</v>
      </c>
      <c r="D8189" t="s">
        <v>151</v>
      </c>
      <c r="E8189" t="s">
        <v>214</v>
      </c>
      <c r="F8189" t="s">
        <v>20</v>
      </c>
      <c r="G8189" t="s">
        <v>50872</v>
      </c>
      <c r="H8189" t="s">
        <v>20822</v>
      </c>
      <c r="I8189" t="s">
        <v>10145</v>
      </c>
      <c r="J8189" t="s">
        <v>20663</v>
      </c>
      <c r="K8189" t="s">
        <v>9517</v>
      </c>
      <c r="L8189" t="s">
        <v>2172</v>
      </c>
      <c r="M8189" t="s">
        <v>50873</v>
      </c>
    </row>
    <row r="8190" spans="1:13">
      <c r="A8190" t="s">
        <v>909</v>
      </c>
      <c r="B8190" t="s">
        <v>909</v>
      </c>
      <c r="C8190" t="s">
        <v>1746</v>
      </c>
      <c r="D8190" t="s">
        <v>151</v>
      </c>
      <c r="E8190" t="s">
        <v>222</v>
      </c>
      <c r="F8190" t="s">
        <v>3</v>
      </c>
      <c r="G8190" t="s">
        <v>50874</v>
      </c>
      <c r="H8190" t="s">
        <v>21113</v>
      </c>
      <c r="I8190" t="s">
        <v>15982</v>
      </c>
      <c r="J8190" t="s">
        <v>20950</v>
      </c>
      <c r="K8190" t="s">
        <v>50875</v>
      </c>
      <c r="L8190" t="s">
        <v>50876</v>
      </c>
      <c r="M8190" t="s">
        <v>25291</v>
      </c>
    </row>
    <row r="8191" spans="1:13">
      <c r="A8191" t="s">
        <v>909</v>
      </c>
      <c r="B8191" t="s">
        <v>909</v>
      </c>
      <c r="C8191" t="s">
        <v>1746</v>
      </c>
      <c r="D8191" t="s">
        <v>151</v>
      </c>
      <c r="E8191" t="s">
        <v>222</v>
      </c>
      <c r="F8191" t="s">
        <v>10</v>
      </c>
      <c r="G8191" t="s">
        <v>50877</v>
      </c>
      <c r="H8191" t="s">
        <v>21369</v>
      </c>
      <c r="I8191" t="s">
        <v>30867</v>
      </c>
      <c r="J8191" t="s">
        <v>21138</v>
      </c>
      <c r="K8191" t="s">
        <v>50878</v>
      </c>
      <c r="L8191" t="s">
        <v>50879</v>
      </c>
      <c r="M8191" t="s">
        <v>24945</v>
      </c>
    </row>
    <row r="8192" spans="1:13">
      <c r="A8192" t="s">
        <v>909</v>
      </c>
      <c r="B8192" t="s">
        <v>909</v>
      </c>
      <c r="C8192" t="s">
        <v>1746</v>
      </c>
      <c r="D8192" t="s">
        <v>151</v>
      </c>
      <c r="E8192" t="s">
        <v>222</v>
      </c>
      <c r="F8192" t="s">
        <v>2</v>
      </c>
      <c r="G8192" t="s">
        <v>50880</v>
      </c>
      <c r="H8192" t="s">
        <v>21031</v>
      </c>
      <c r="I8192" t="s">
        <v>11380</v>
      </c>
      <c r="J8192" t="s">
        <v>20822</v>
      </c>
      <c r="K8192" t="s">
        <v>50881</v>
      </c>
      <c r="L8192" t="s">
        <v>50882</v>
      </c>
      <c r="M8192" t="s">
        <v>11472</v>
      </c>
    </row>
    <row r="8193" spans="1:13">
      <c r="A8193" t="s">
        <v>909</v>
      </c>
      <c r="B8193" t="s">
        <v>909</v>
      </c>
      <c r="C8193" t="s">
        <v>1746</v>
      </c>
      <c r="D8193" t="s">
        <v>151</v>
      </c>
      <c r="E8193" t="s">
        <v>222</v>
      </c>
      <c r="F8193" t="s">
        <v>4</v>
      </c>
      <c r="G8193" t="s">
        <v>50883</v>
      </c>
      <c r="H8193" t="s">
        <v>20745</v>
      </c>
      <c r="I8193" t="s">
        <v>30798</v>
      </c>
      <c r="J8193" t="s">
        <v>21472</v>
      </c>
      <c r="K8193" t="s">
        <v>372</v>
      </c>
      <c r="L8193" t="s">
        <v>791</v>
      </c>
      <c r="M8193" t="s">
        <v>50137</v>
      </c>
    </row>
    <row r="8194" spans="1:13">
      <c r="A8194" t="s">
        <v>909</v>
      </c>
      <c r="B8194" t="s">
        <v>909</v>
      </c>
      <c r="C8194" t="s">
        <v>1746</v>
      </c>
      <c r="D8194" t="s">
        <v>151</v>
      </c>
      <c r="E8194" t="s">
        <v>222</v>
      </c>
      <c r="F8194" t="s">
        <v>11</v>
      </c>
      <c r="G8194" t="s">
        <v>50884</v>
      </c>
      <c r="H8194" t="s">
        <v>20725</v>
      </c>
      <c r="I8194" t="s">
        <v>9604</v>
      </c>
      <c r="J8194" t="s">
        <v>21472</v>
      </c>
      <c r="K8194" t="s">
        <v>372</v>
      </c>
      <c r="L8194" t="s">
        <v>4524</v>
      </c>
      <c r="M8194" t="s">
        <v>9013</v>
      </c>
    </row>
    <row r="8195" spans="1:13">
      <c r="A8195" t="s">
        <v>909</v>
      </c>
      <c r="B8195" t="s">
        <v>909</v>
      </c>
      <c r="C8195" t="s">
        <v>1746</v>
      </c>
      <c r="D8195" t="s">
        <v>151</v>
      </c>
      <c r="E8195" t="s">
        <v>222</v>
      </c>
      <c r="F8195" t="s">
        <v>20</v>
      </c>
      <c r="G8195" t="s">
        <v>50885</v>
      </c>
      <c r="H8195" t="s">
        <v>20822</v>
      </c>
      <c r="I8195" t="s">
        <v>10145</v>
      </c>
      <c r="J8195" t="s">
        <v>20663</v>
      </c>
      <c r="K8195" t="s">
        <v>9517</v>
      </c>
      <c r="L8195" t="s">
        <v>2172</v>
      </c>
      <c r="M8195" t="s">
        <v>46650</v>
      </c>
    </row>
    <row r="8196" spans="1:13">
      <c r="A8196" t="s">
        <v>909</v>
      </c>
      <c r="B8196" t="s">
        <v>909</v>
      </c>
      <c r="C8196" t="s">
        <v>1746</v>
      </c>
      <c r="D8196" t="s">
        <v>151</v>
      </c>
      <c r="E8196" t="s">
        <v>230</v>
      </c>
      <c r="F8196" t="s">
        <v>3</v>
      </c>
      <c r="G8196" t="s">
        <v>50886</v>
      </c>
      <c r="H8196" t="s">
        <v>21117</v>
      </c>
      <c r="I8196" t="s">
        <v>9579</v>
      </c>
      <c r="J8196" t="s">
        <v>21097</v>
      </c>
      <c r="K8196" t="s">
        <v>50887</v>
      </c>
      <c r="L8196" t="s">
        <v>49862</v>
      </c>
      <c r="M8196" t="s">
        <v>50888</v>
      </c>
    </row>
    <row r="8197" spans="1:13">
      <c r="A8197" t="s">
        <v>909</v>
      </c>
      <c r="B8197" t="s">
        <v>909</v>
      </c>
      <c r="C8197" t="s">
        <v>1746</v>
      </c>
      <c r="D8197" t="s">
        <v>151</v>
      </c>
      <c r="E8197" t="s">
        <v>230</v>
      </c>
      <c r="F8197" t="s">
        <v>10</v>
      </c>
      <c r="G8197" t="s">
        <v>50889</v>
      </c>
      <c r="H8197" t="s">
        <v>21128</v>
      </c>
      <c r="I8197" t="s">
        <v>30827</v>
      </c>
      <c r="J8197" t="s">
        <v>21061</v>
      </c>
      <c r="K8197" t="s">
        <v>50890</v>
      </c>
      <c r="L8197" t="s">
        <v>431</v>
      </c>
      <c r="M8197" t="s">
        <v>50891</v>
      </c>
    </row>
    <row r="8198" spans="1:13">
      <c r="A8198" t="s">
        <v>909</v>
      </c>
      <c r="B8198" t="s">
        <v>909</v>
      </c>
      <c r="C8198" t="s">
        <v>1746</v>
      </c>
      <c r="D8198" t="s">
        <v>151</v>
      </c>
      <c r="E8198" t="s">
        <v>230</v>
      </c>
      <c r="F8198" t="s">
        <v>2</v>
      </c>
      <c r="G8198" t="s">
        <v>50892</v>
      </c>
      <c r="H8198" t="s">
        <v>20745</v>
      </c>
      <c r="I8198" t="s">
        <v>30798</v>
      </c>
      <c r="J8198" t="s">
        <v>20663</v>
      </c>
      <c r="K8198" t="s">
        <v>9517</v>
      </c>
      <c r="L8198" t="s">
        <v>50893</v>
      </c>
      <c r="M8198" t="s">
        <v>13006</v>
      </c>
    </row>
    <row r="8199" spans="1:13">
      <c r="A8199" t="s">
        <v>909</v>
      </c>
      <c r="B8199" t="s">
        <v>909</v>
      </c>
      <c r="C8199" t="s">
        <v>1746</v>
      </c>
      <c r="D8199" t="s">
        <v>151</v>
      </c>
      <c r="E8199" t="s">
        <v>230</v>
      </c>
      <c r="F8199" t="s">
        <v>4</v>
      </c>
      <c r="G8199" t="s">
        <v>50894</v>
      </c>
      <c r="H8199" t="s">
        <v>20663</v>
      </c>
      <c r="I8199" t="s">
        <v>50895</v>
      </c>
      <c r="J8199" t="s">
        <v>21472</v>
      </c>
      <c r="K8199" t="s">
        <v>372</v>
      </c>
      <c r="L8199" t="s">
        <v>16751</v>
      </c>
      <c r="M8199" t="s">
        <v>7193</v>
      </c>
    </row>
    <row r="8200" spans="1:13">
      <c r="A8200" t="s">
        <v>909</v>
      </c>
      <c r="B8200" t="s">
        <v>909</v>
      </c>
      <c r="C8200" t="s">
        <v>1746</v>
      </c>
      <c r="D8200" t="s">
        <v>151</v>
      </c>
      <c r="E8200" t="s">
        <v>230</v>
      </c>
      <c r="F8200" t="s">
        <v>11</v>
      </c>
      <c r="G8200" t="s">
        <v>50896</v>
      </c>
      <c r="H8200" t="s">
        <v>20745</v>
      </c>
      <c r="I8200" t="s">
        <v>30798</v>
      </c>
      <c r="J8200" t="s">
        <v>20684</v>
      </c>
      <c r="K8200" t="s">
        <v>50869</v>
      </c>
      <c r="L8200" t="s">
        <v>471</v>
      </c>
      <c r="M8200" t="s">
        <v>13006</v>
      </c>
    </row>
    <row r="8201" spans="1:13">
      <c r="A8201" t="s">
        <v>909</v>
      </c>
      <c r="B8201" t="s">
        <v>909</v>
      </c>
      <c r="C8201" t="s">
        <v>1746</v>
      </c>
      <c r="D8201" t="s">
        <v>151</v>
      </c>
      <c r="E8201" t="s">
        <v>230</v>
      </c>
      <c r="F8201" t="s">
        <v>20</v>
      </c>
      <c r="G8201" t="s">
        <v>50897</v>
      </c>
      <c r="H8201" t="s">
        <v>20745</v>
      </c>
      <c r="I8201" t="s">
        <v>30798</v>
      </c>
      <c r="J8201" t="s">
        <v>20663</v>
      </c>
      <c r="K8201" t="s">
        <v>9517</v>
      </c>
      <c r="L8201" t="s">
        <v>4232</v>
      </c>
      <c r="M8201" t="s">
        <v>13006</v>
      </c>
    </row>
    <row r="8202" spans="1:13">
      <c r="A8202" t="s">
        <v>909</v>
      </c>
      <c r="B8202" t="s">
        <v>909</v>
      </c>
      <c r="C8202" t="s">
        <v>1746</v>
      </c>
      <c r="D8202" t="s">
        <v>151</v>
      </c>
      <c r="E8202" t="s">
        <v>238</v>
      </c>
      <c r="F8202" t="s">
        <v>3</v>
      </c>
      <c r="G8202" t="s">
        <v>50898</v>
      </c>
      <c r="H8202" t="s">
        <v>21035</v>
      </c>
      <c r="I8202" t="s">
        <v>47581</v>
      </c>
      <c r="J8202" t="s">
        <v>21217</v>
      </c>
      <c r="K8202" t="s">
        <v>50899</v>
      </c>
      <c r="L8202" t="s">
        <v>21280</v>
      </c>
      <c r="M8202" t="s">
        <v>50900</v>
      </c>
    </row>
    <row r="8203" spans="1:13">
      <c r="A8203" t="s">
        <v>909</v>
      </c>
      <c r="B8203" t="s">
        <v>909</v>
      </c>
      <c r="C8203" t="s">
        <v>1746</v>
      </c>
      <c r="D8203" t="s">
        <v>151</v>
      </c>
      <c r="E8203" t="s">
        <v>238</v>
      </c>
      <c r="F8203" t="s">
        <v>10</v>
      </c>
      <c r="G8203" t="s">
        <v>50901</v>
      </c>
      <c r="H8203" t="s">
        <v>21217</v>
      </c>
      <c r="I8203" t="s">
        <v>15952</v>
      </c>
      <c r="J8203" t="s">
        <v>20939</v>
      </c>
      <c r="K8203" t="s">
        <v>774</v>
      </c>
      <c r="L8203" t="s">
        <v>22163</v>
      </c>
      <c r="M8203" t="s">
        <v>50902</v>
      </c>
    </row>
    <row r="8204" spans="1:13">
      <c r="A8204" t="s">
        <v>909</v>
      </c>
      <c r="B8204" t="s">
        <v>909</v>
      </c>
      <c r="C8204" t="s">
        <v>1746</v>
      </c>
      <c r="D8204" t="s">
        <v>151</v>
      </c>
      <c r="E8204" t="s">
        <v>238</v>
      </c>
      <c r="F8204" t="s">
        <v>2</v>
      </c>
      <c r="G8204" t="s">
        <v>50903</v>
      </c>
      <c r="H8204" t="s">
        <v>20705</v>
      </c>
      <c r="I8204" t="s">
        <v>41568</v>
      </c>
      <c r="J8204" t="s">
        <v>20684</v>
      </c>
      <c r="K8204" t="s">
        <v>50869</v>
      </c>
      <c r="L8204" t="s">
        <v>21507</v>
      </c>
      <c r="M8204" t="s">
        <v>9682</v>
      </c>
    </row>
    <row r="8205" spans="1:13">
      <c r="A8205" t="s">
        <v>909</v>
      </c>
      <c r="B8205" t="s">
        <v>909</v>
      </c>
      <c r="C8205" t="s">
        <v>1746</v>
      </c>
      <c r="D8205" t="s">
        <v>151</v>
      </c>
      <c r="E8205" t="s">
        <v>238</v>
      </c>
      <c r="F8205" t="s">
        <v>4</v>
      </c>
      <c r="G8205" t="s">
        <v>50904</v>
      </c>
      <c r="H8205" t="s">
        <v>20745</v>
      </c>
      <c r="I8205" t="s">
        <v>30798</v>
      </c>
      <c r="J8205" t="s">
        <v>21472</v>
      </c>
      <c r="K8205" t="s">
        <v>372</v>
      </c>
      <c r="L8205" t="s">
        <v>791</v>
      </c>
      <c r="M8205" t="s">
        <v>25769</v>
      </c>
    </row>
    <row r="8206" spans="1:13">
      <c r="A8206" t="s">
        <v>909</v>
      </c>
      <c r="B8206" t="s">
        <v>909</v>
      </c>
      <c r="C8206" t="s">
        <v>1746</v>
      </c>
      <c r="D8206" t="s">
        <v>151</v>
      </c>
      <c r="E8206" t="s">
        <v>238</v>
      </c>
      <c r="F8206" t="s">
        <v>11</v>
      </c>
      <c r="G8206" t="s">
        <v>50905</v>
      </c>
      <c r="H8206" t="s">
        <v>20705</v>
      </c>
      <c r="I8206" t="s">
        <v>41568</v>
      </c>
      <c r="J8206" t="s">
        <v>21472</v>
      </c>
      <c r="K8206" t="s">
        <v>372</v>
      </c>
      <c r="L8206" t="s">
        <v>18074</v>
      </c>
      <c r="M8206" t="s">
        <v>9682</v>
      </c>
    </row>
    <row r="8207" spans="1:13">
      <c r="A8207" t="s">
        <v>909</v>
      </c>
      <c r="B8207" t="s">
        <v>909</v>
      </c>
      <c r="C8207" t="s">
        <v>1746</v>
      </c>
      <c r="D8207" t="s">
        <v>151</v>
      </c>
      <c r="E8207" t="s">
        <v>238</v>
      </c>
      <c r="F8207" t="s">
        <v>20</v>
      </c>
      <c r="G8207" t="s">
        <v>50906</v>
      </c>
      <c r="H8207" t="s">
        <v>20725</v>
      </c>
      <c r="I8207" t="s">
        <v>9604</v>
      </c>
      <c r="J8207" t="s">
        <v>21472</v>
      </c>
      <c r="K8207" t="s">
        <v>372</v>
      </c>
      <c r="L8207" t="s">
        <v>6215</v>
      </c>
      <c r="M8207" t="s">
        <v>12824</v>
      </c>
    </row>
    <row r="8208" spans="1:13">
      <c r="A8208" t="s">
        <v>909</v>
      </c>
      <c r="B8208" t="s">
        <v>909</v>
      </c>
      <c r="C8208" t="s">
        <v>1746</v>
      </c>
      <c r="D8208" t="s">
        <v>152</v>
      </c>
      <c r="E8208" t="s">
        <v>246</v>
      </c>
      <c r="F8208" t="s">
        <v>3</v>
      </c>
      <c r="G8208" t="s">
        <v>50907</v>
      </c>
      <c r="H8208" t="s">
        <v>20860</v>
      </c>
      <c r="I8208" t="s">
        <v>30922</v>
      </c>
      <c r="J8208" t="s">
        <v>20764</v>
      </c>
      <c r="K8208" t="s">
        <v>25606</v>
      </c>
      <c r="L8208" t="s">
        <v>49906</v>
      </c>
      <c r="M8208" t="s">
        <v>50908</v>
      </c>
    </row>
    <row r="8209" spans="1:13">
      <c r="A8209" t="s">
        <v>909</v>
      </c>
      <c r="B8209" t="s">
        <v>909</v>
      </c>
      <c r="C8209" t="s">
        <v>1746</v>
      </c>
      <c r="D8209" t="s">
        <v>152</v>
      </c>
      <c r="E8209" t="s">
        <v>246</v>
      </c>
      <c r="F8209" t="s">
        <v>10</v>
      </c>
      <c r="G8209" t="s">
        <v>50909</v>
      </c>
      <c r="H8209" t="s">
        <v>21116</v>
      </c>
      <c r="I8209" t="s">
        <v>38208</v>
      </c>
      <c r="J8209" t="s">
        <v>20932</v>
      </c>
      <c r="K8209" t="s">
        <v>25602</v>
      </c>
      <c r="L8209" t="s">
        <v>2515</v>
      </c>
      <c r="M8209" t="s">
        <v>27214</v>
      </c>
    </row>
    <row r="8210" spans="1:13">
      <c r="A8210" t="s">
        <v>909</v>
      </c>
      <c r="B8210" t="s">
        <v>909</v>
      </c>
      <c r="C8210" t="s">
        <v>1746</v>
      </c>
      <c r="D8210" t="s">
        <v>152</v>
      </c>
      <c r="E8210" t="s">
        <v>246</v>
      </c>
      <c r="F8210" t="s">
        <v>2</v>
      </c>
      <c r="G8210" t="s">
        <v>50910</v>
      </c>
      <c r="H8210" t="s">
        <v>20897</v>
      </c>
      <c r="I8210" t="s">
        <v>50871</v>
      </c>
      <c r="J8210" t="s">
        <v>20725</v>
      </c>
      <c r="K8210" t="s">
        <v>25608</v>
      </c>
      <c r="L8210" t="s">
        <v>48041</v>
      </c>
      <c r="M8210" t="s">
        <v>50911</v>
      </c>
    </row>
    <row r="8211" spans="1:13">
      <c r="A8211" t="s">
        <v>909</v>
      </c>
      <c r="B8211" t="s">
        <v>909</v>
      </c>
      <c r="C8211" t="s">
        <v>1746</v>
      </c>
      <c r="D8211" t="s">
        <v>152</v>
      </c>
      <c r="E8211" t="s">
        <v>246</v>
      </c>
      <c r="F8211" t="s">
        <v>4</v>
      </c>
      <c r="G8211" t="s">
        <v>50912</v>
      </c>
      <c r="H8211" t="s">
        <v>20803</v>
      </c>
      <c r="I8211" t="s">
        <v>31015</v>
      </c>
      <c r="J8211" t="s">
        <v>20663</v>
      </c>
      <c r="K8211" t="s">
        <v>9517</v>
      </c>
      <c r="L8211" t="s">
        <v>2884</v>
      </c>
      <c r="M8211" t="s">
        <v>50913</v>
      </c>
    </row>
    <row r="8212" spans="1:13">
      <c r="A8212" t="s">
        <v>909</v>
      </c>
      <c r="B8212" t="s">
        <v>909</v>
      </c>
      <c r="C8212" t="s">
        <v>1746</v>
      </c>
      <c r="D8212" t="s">
        <v>152</v>
      </c>
      <c r="E8212" t="s">
        <v>246</v>
      </c>
      <c r="F8212" t="s">
        <v>11</v>
      </c>
      <c r="G8212" t="s">
        <v>50914</v>
      </c>
      <c r="H8212" t="s">
        <v>20841</v>
      </c>
      <c r="I8212" t="s">
        <v>30989</v>
      </c>
      <c r="J8212" t="s">
        <v>20663</v>
      </c>
      <c r="K8212" t="s">
        <v>9517</v>
      </c>
      <c r="L8212" t="s">
        <v>2773</v>
      </c>
      <c r="M8212" t="s">
        <v>4868</v>
      </c>
    </row>
    <row r="8213" spans="1:13">
      <c r="A8213" t="s">
        <v>909</v>
      </c>
      <c r="B8213" t="s">
        <v>909</v>
      </c>
      <c r="C8213" t="s">
        <v>1746</v>
      </c>
      <c r="D8213" t="s">
        <v>152</v>
      </c>
      <c r="E8213" t="s">
        <v>246</v>
      </c>
      <c r="F8213" t="s">
        <v>20</v>
      </c>
      <c r="G8213" t="s">
        <v>50915</v>
      </c>
      <c r="H8213" t="s">
        <v>20745</v>
      </c>
      <c r="I8213" t="s">
        <v>30798</v>
      </c>
      <c r="J8213" t="s">
        <v>20663</v>
      </c>
      <c r="K8213" t="s">
        <v>9517</v>
      </c>
      <c r="L8213" t="s">
        <v>4232</v>
      </c>
      <c r="M8213" t="s">
        <v>946</v>
      </c>
    </row>
    <row r="8214" spans="1:13">
      <c r="A8214" t="s">
        <v>909</v>
      </c>
      <c r="B8214" t="s">
        <v>909</v>
      </c>
      <c r="C8214" t="s">
        <v>1746</v>
      </c>
      <c r="D8214" t="s">
        <v>152</v>
      </c>
      <c r="E8214" t="s">
        <v>254</v>
      </c>
      <c r="F8214" t="s">
        <v>3</v>
      </c>
      <c r="G8214" t="s">
        <v>50916</v>
      </c>
      <c r="H8214" t="s">
        <v>21162</v>
      </c>
      <c r="I8214" t="s">
        <v>50917</v>
      </c>
      <c r="J8214" t="s">
        <v>20974</v>
      </c>
      <c r="K8214" t="s">
        <v>1240</v>
      </c>
      <c r="L8214" t="s">
        <v>50918</v>
      </c>
      <c r="M8214" t="s">
        <v>49363</v>
      </c>
    </row>
    <row r="8215" spans="1:13">
      <c r="A8215" t="s">
        <v>909</v>
      </c>
      <c r="B8215" t="s">
        <v>909</v>
      </c>
      <c r="C8215" t="s">
        <v>1746</v>
      </c>
      <c r="D8215" t="s">
        <v>152</v>
      </c>
      <c r="E8215" t="s">
        <v>254</v>
      </c>
      <c r="F8215" t="s">
        <v>10</v>
      </c>
      <c r="G8215" t="s">
        <v>50919</v>
      </c>
      <c r="H8215" t="s">
        <v>21064</v>
      </c>
      <c r="I8215" t="s">
        <v>30958</v>
      </c>
      <c r="J8215" t="s">
        <v>21020</v>
      </c>
      <c r="K8215" t="s">
        <v>12191</v>
      </c>
      <c r="L8215" t="s">
        <v>50920</v>
      </c>
      <c r="M8215" t="s">
        <v>50921</v>
      </c>
    </row>
    <row r="8216" spans="1:13">
      <c r="A8216" t="s">
        <v>909</v>
      </c>
      <c r="B8216" t="s">
        <v>909</v>
      </c>
      <c r="C8216" t="s">
        <v>1746</v>
      </c>
      <c r="D8216" t="s">
        <v>152</v>
      </c>
      <c r="E8216" t="s">
        <v>254</v>
      </c>
      <c r="F8216" t="s">
        <v>2</v>
      </c>
      <c r="G8216" t="s">
        <v>50922</v>
      </c>
      <c r="H8216" t="s">
        <v>20938</v>
      </c>
      <c r="I8216" t="s">
        <v>50923</v>
      </c>
      <c r="J8216" t="s">
        <v>20841</v>
      </c>
      <c r="K8216" t="s">
        <v>38616</v>
      </c>
      <c r="L8216" t="s">
        <v>5667</v>
      </c>
      <c r="M8216" t="s">
        <v>38421</v>
      </c>
    </row>
    <row r="8217" spans="1:13">
      <c r="A8217" t="s">
        <v>909</v>
      </c>
      <c r="B8217" t="s">
        <v>909</v>
      </c>
      <c r="C8217" t="s">
        <v>1746</v>
      </c>
      <c r="D8217" t="s">
        <v>152</v>
      </c>
      <c r="E8217" t="s">
        <v>254</v>
      </c>
      <c r="F8217" t="s">
        <v>4</v>
      </c>
      <c r="G8217" t="s">
        <v>50924</v>
      </c>
      <c r="H8217" t="s">
        <v>20725</v>
      </c>
      <c r="I8217" t="s">
        <v>9604</v>
      </c>
      <c r="J8217" t="s">
        <v>20663</v>
      </c>
      <c r="K8217" t="s">
        <v>9517</v>
      </c>
      <c r="L8217" t="s">
        <v>1054</v>
      </c>
      <c r="M8217" t="s">
        <v>50925</v>
      </c>
    </row>
    <row r="8218" spans="1:13">
      <c r="A8218" t="s">
        <v>909</v>
      </c>
      <c r="B8218" t="s">
        <v>909</v>
      </c>
      <c r="C8218" t="s">
        <v>1746</v>
      </c>
      <c r="D8218" t="s">
        <v>152</v>
      </c>
      <c r="E8218" t="s">
        <v>254</v>
      </c>
      <c r="F8218" t="s">
        <v>11</v>
      </c>
      <c r="G8218" t="s">
        <v>50926</v>
      </c>
      <c r="H8218" t="s">
        <v>20803</v>
      </c>
      <c r="I8218" t="s">
        <v>31015</v>
      </c>
      <c r="J8218" t="s">
        <v>20663</v>
      </c>
      <c r="K8218" t="s">
        <v>9517</v>
      </c>
      <c r="L8218" t="s">
        <v>9633</v>
      </c>
      <c r="M8218" t="s">
        <v>50927</v>
      </c>
    </row>
    <row r="8219" spans="1:13">
      <c r="A8219" t="s">
        <v>909</v>
      </c>
      <c r="B8219" t="s">
        <v>909</v>
      </c>
      <c r="C8219" t="s">
        <v>1746</v>
      </c>
      <c r="D8219" t="s">
        <v>152</v>
      </c>
      <c r="E8219" t="s">
        <v>254</v>
      </c>
      <c r="F8219" t="s">
        <v>20</v>
      </c>
      <c r="G8219" t="s">
        <v>50928</v>
      </c>
      <c r="H8219" t="s">
        <v>20841</v>
      </c>
      <c r="I8219" t="s">
        <v>30989</v>
      </c>
      <c r="J8219" t="s">
        <v>20663</v>
      </c>
      <c r="K8219" t="s">
        <v>9517</v>
      </c>
      <c r="L8219" t="s">
        <v>2863</v>
      </c>
      <c r="M8219" t="s">
        <v>38404</v>
      </c>
    </row>
    <row r="8220" spans="1:13">
      <c r="A8220" t="s">
        <v>909</v>
      </c>
      <c r="B8220" t="s">
        <v>909</v>
      </c>
      <c r="C8220" t="s">
        <v>1746</v>
      </c>
      <c r="D8220" t="s">
        <v>152</v>
      </c>
      <c r="E8220" t="s">
        <v>197</v>
      </c>
      <c r="F8220" t="s">
        <v>3</v>
      </c>
      <c r="G8220" t="s">
        <v>50929</v>
      </c>
      <c r="H8220" t="s">
        <v>21097</v>
      </c>
      <c r="I8220" t="s">
        <v>30802</v>
      </c>
      <c r="J8220" t="s">
        <v>20950</v>
      </c>
      <c r="K8220" t="s">
        <v>50875</v>
      </c>
      <c r="L8220" t="s">
        <v>50930</v>
      </c>
      <c r="M8220" t="s">
        <v>30652</v>
      </c>
    </row>
    <row r="8221" spans="1:13">
      <c r="A8221" t="s">
        <v>909</v>
      </c>
      <c r="B8221" t="s">
        <v>909</v>
      </c>
      <c r="C8221" t="s">
        <v>1746</v>
      </c>
      <c r="D8221" t="s">
        <v>152</v>
      </c>
      <c r="E8221" t="s">
        <v>197</v>
      </c>
      <c r="F8221" t="s">
        <v>10</v>
      </c>
      <c r="G8221" t="s">
        <v>50931</v>
      </c>
      <c r="H8221" t="s">
        <v>21228</v>
      </c>
      <c r="I8221" t="s">
        <v>47615</v>
      </c>
      <c r="J8221" t="s">
        <v>21019</v>
      </c>
      <c r="K8221" t="s">
        <v>50932</v>
      </c>
      <c r="L8221" t="s">
        <v>3598</v>
      </c>
      <c r="M8221" t="s">
        <v>50933</v>
      </c>
    </row>
    <row r="8222" spans="1:13">
      <c r="A8222" t="s">
        <v>909</v>
      </c>
      <c r="B8222" t="s">
        <v>909</v>
      </c>
      <c r="C8222" t="s">
        <v>1746</v>
      </c>
      <c r="D8222" t="s">
        <v>152</v>
      </c>
      <c r="E8222" t="s">
        <v>197</v>
      </c>
      <c r="F8222" t="s">
        <v>2</v>
      </c>
      <c r="G8222" t="s">
        <v>50934</v>
      </c>
      <c r="H8222" t="s">
        <v>20663</v>
      </c>
      <c r="I8222" t="s">
        <v>50895</v>
      </c>
      <c r="J8222" t="s">
        <v>21472</v>
      </c>
      <c r="K8222" t="s">
        <v>372</v>
      </c>
      <c r="L8222" t="s">
        <v>50935</v>
      </c>
      <c r="M8222" t="s">
        <v>32019</v>
      </c>
    </row>
    <row r="8223" spans="1:13">
      <c r="A8223" t="s">
        <v>909</v>
      </c>
      <c r="B8223" t="s">
        <v>909</v>
      </c>
      <c r="C8223" t="s">
        <v>1746</v>
      </c>
      <c r="D8223" t="s">
        <v>152</v>
      </c>
      <c r="E8223" t="s">
        <v>197</v>
      </c>
      <c r="F8223" t="s">
        <v>4</v>
      </c>
      <c r="G8223" t="s">
        <v>50936</v>
      </c>
      <c r="H8223" t="s">
        <v>20663</v>
      </c>
      <c r="I8223" t="s">
        <v>50895</v>
      </c>
      <c r="J8223" t="s">
        <v>21472</v>
      </c>
      <c r="K8223" t="s">
        <v>372</v>
      </c>
      <c r="L8223" t="s">
        <v>16751</v>
      </c>
      <c r="M8223" t="s">
        <v>32019</v>
      </c>
    </row>
    <row r="8224" spans="1:13">
      <c r="A8224" t="s">
        <v>909</v>
      </c>
      <c r="B8224" t="s">
        <v>909</v>
      </c>
      <c r="C8224" t="s">
        <v>1746</v>
      </c>
      <c r="D8224" t="s">
        <v>152</v>
      </c>
      <c r="E8224" t="s">
        <v>197</v>
      </c>
      <c r="F8224" t="s">
        <v>11</v>
      </c>
      <c r="G8224" t="s">
        <v>50937</v>
      </c>
      <c r="H8224" t="s">
        <v>20705</v>
      </c>
      <c r="I8224" t="s">
        <v>41568</v>
      </c>
      <c r="J8224" t="s">
        <v>20663</v>
      </c>
      <c r="K8224" t="s">
        <v>9517</v>
      </c>
      <c r="L8224" t="s">
        <v>18074</v>
      </c>
      <c r="M8224" t="s">
        <v>26855</v>
      </c>
    </row>
    <row r="8225" spans="1:13">
      <c r="A8225" t="s">
        <v>909</v>
      </c>
      <c r="B8225" t="s">
        <v>909</v>
      </c>
      <c r="C8225" t="s">
        <v>1746</v>
      </c>
      <c r="D8225" t="s">
        <v>152</v>
      </c>
      <c r="E8225" t="s">
        <v>197</v>
      </c>
      <c r="F8225" t="s">
        <v>20</v>
      </c>
      <c r="G8225" t="s">
        <v>50938</v>
      </c>
      <c r="H8225" t="s">
        <v>20745</v>
      </c>
      <c r="I8225" t="s">
        <v>30798</v>
      </c>
      <c r="J8225" t="s">
        <v>20663</v>
      </c>
      <c r="K8225" t="s">
        <v>9517</v>
      </c>
      <c r="L8225" t="s">
        <v>4232</v>
      </c>
      <c r="M8225" t="s">
        <v>8639</v>
      </c>
    </row>
    <row r="8226" spans="1:13">
      <c r="A8226" t="s">
        <v>909</v>
      </c>
      <c r="B8226" t="s">
        <v>909</v>
      </c>
      <c r="C8226" t="s">
        <v>1746</v>
      </c>
      <c r="D8226" t="s">
        <v>152</v>
      </c>
      <c r="E8226" t="s">
        <v>269</v>
      </c>
      <c r="F8226" t="s">
        <v>3</v>
      </c>
      <c r="G8226" t="s">
        <v>50939</v>
      </c>
      <c r="H8226" t="s">
        <v>21140</v>
      </c>
      <c r="I8226" t="s">
        <v>42319</v>
      </c>
      <c r="J8226" t="s">
        <v>21075</v>
      </c>
      <c r="K8226" t="s">
        <v>50940</v>
      </c>
      <c r="L8226" t="s">
        <v>50941</v>
      </c>
      <c r="M8226" t="s">
        <v>43114</v>
      </c>
    </row>
    <row r="8227" spans="1:13">
      <c r="A8227" t="s">
        <v>909</v>
      </c>
      <c r="B8227" t="s">
        <v>909</v>
      </c>
      <c r="C8227" t="s">
        <v>1746</v>
      </c>
      <c r="D8227" t="s">
        <v>152</v>
      </c>
      <c r="E8227" t="s">
        <v>269</v>
      </c>
      <c r="F8227" t="s">
        <v>10</v>
      </c>
      <c r="G8227" t="s">
        <v>50942</v>
      </c>
      <c r="H8227" t="s">
        <v>21304</v>
      </c>
      <c r="I8227" t="s">
        <v>15976</v>
      </c>
      <c r="J8227" t="s">
        <v>21019</v>
      </c>
      <c r="K8227" t="s">
        <v>50932</v>
      </c>
      <c r="L8227" t="s">
        <v>50943</v>
      </c>
      <c r="M8227" t="s">
        <v>30936</v>
      </c>
    </row>
    <row r="8228" spans="1:13">
      <c r="A8228" t="s">
        <v>909</v>
      </c>
      <c r="B8228" t="s">
        <v>909</v>
      </c>
      <c r="C8228" t="s">
        <v>1746</v>
      </c>
      <c r="D8228" t="s">
        <v>152</v>
      </c>
      <c r="E8228" t="s">
        <v>269</v>
      </c>
      <c r="F8228" t="s">
        <v>2</v>
      </c>
      <c r="G8228" t="s">
        <v>50944</v>
      </c>
      <c r="H8228" t="s">
        <v>20803</v>
      </c>
      <c r="I8228" t="s">
        <v>31015</v>
      </c>
      <c r="J8228" t="s">
        <v>20705</v>
      </c>
      <c r="K8228" t="s">
        <v>9527</v>
      </c>
      <c r="L8228" t="s">
        <v>21763</v>
      </c>
      <c r="M8228" t="s">
        <v>14728</v>
      </c>
    </row>
    <row r="8229" spans="1:13">
      <c r="A8229" t="s">
        <v>909</v>
      </c>
      <c r="B8229" t="s">
        <v>909</v>
      </c>
      <c r="C8229" t="s">
        <v>1746</v>
      </c>
      <c r="D8229" t="s">
        <v>152</v>
      </c>
      <c r="E8229" t="s">
        <v>269</v>
      </c>
      <c r="F8229" t="s">
        <v>4</v>
      </c>
      <c r="G8229" t="s">
        <v>50945</v>
      </c>
      <c r="H8229" t="s">
        <v>20745</v>
      </c>
      <c r="I8229" t="s">
        <v>30798</v>
      </c>
      <c r="J8229" t="s">
        <v>21472</v>
      </c>
      <c r="K8229" t="s">
        <v>372</v>
      </c>
      <c r="L8229" t="s">
        <v>791</v>
      </c>
      <c r="M8229" t="s">
        <v>11586</v>
      </c>
    </row>
    <row r="8230" spans="1:13">
      <c r="A8230" t="s">
        <v>909</v>
      </c>
      <c r="B8230" t="s">
        <v>909</v>
      </c>
      <c r="C8230" t="s">
        <v>1746</v>
      </c>
      <c r="D8230" t="s">
        <v>152</v>
      </c>
      <c r="E8230" t="s">
        <v>269</v>
      </c>
      <c r="F8230" t="s">
        <v>11</v>
      </c>
      <c r="G8230" t="s">
        <v>50946</v>
      </c>
      <c r="H8230" t="s">
        <v>20725</v>
      </c>
      <c r="I8230" t="s">
        <v>9604</v>
      </c>
      <c r="J8230" t="s">
        <v>21472</v>
      </c>
      <c r="K8230" t="s">
        <v>372</v>
      </c>
      <c r="L8230" t="s">
        <v>4524</v>
      </c>
      <c r="M8230" t="s">
        <v>9778</v>
      </c>
    </row>
    <row r="8231" spans="1:13">
      <c r="A8231" t="s">
        <v>909</v>
      </c>
      <c r="B8231" t="s">
        <v>909</v>
      </c>
      <c r="C8231" t="s">
        <v>1746</v>
      </c>
      <c r="D8231" t="s">
        <v>152</v>
      </c>
      <c r="E8231" t="s">
        <v>269</v>
      </c>
      <c r="F8231" t="s">
        <v>20</v>
      </c>
      <c r="G8231" t="s">
        <v>50947</v>
      </c>
      <c r="H8231" t="s">
        <v>20784</v>
      </c>
      <c r="I8231" t="s">
        <v>30925</v>
      </c>
      <c r="J8231" t="s">
        <v>21472</v>
      </c>
      <c r="K8231" t="s">
        <v>372</v>
      </c>
      <c r="L8231" t="s">
        <v>46869</v>
      </c>
      <c r="M8231" t="s">
        <v>50948</v>
      </c>
    </row>
    <row r="8232" spans="1:13">
      <c r="A8232" t="s">
        <v>909</v>
      </c>
      <c r="B8232" t="s">
        <v>909</v>
      </c>
      <c r="C8232" t="s">
        <v>1746</v>
      </c>
      <c r="D8232" t="s">
        <v>153</v>
      </c>
      <c r="E8232" t="s">
        <v>277</v>
      </c>
      <c r="F8232" t="s">
        <v>3</v>
      </c>
      <c r="G8232" t="s">
        <v>50949</v>
      </c>
      <c r="H8232" t="s">
        <v>20967</v>
      </c>
      <c r="I8232" t="s">
        <v>30853</v>
      </c>
      <c r="J8232" t="s">
        <v>20822</v>
      </c>
      <c r="K8232" t="s">
        <v>50881</v>
      </c>
      <c r="L8232" t="s">
        <v>48185</v>
      </c>
      <c r="M8232" t="s">
        <v>16849</v>
      </c>
    </row>
    <row r="8233" spans="1:13">
      <c r="A8233" t="s">
        <v>909</v>
      </c>
      <c r="B8233" t="s">
        <v>909</v>
      </c>
      <c r="C8233" t="s">
        <v>1746</v>
      </c>
      <c r="D8233" t="s">
        <v>153</v>
      </c>
      <c r="E8233" t="s">
        <v>277</v>
      </c>
      <c r="F8233" t="s">
        <v>10</v>
      </c>
      <c r="G8233" t="s">
        <v>50950</v>
      </c>
      <c r="H8233" t="s">
        <v>21128</v>
      </c>
      <c r="I8233" t="s">
        <v>30827</v>
      </c>
      <c r="J8233" t="s">
        <v>21061</v>
      </c>
      <c r="K8233" t="s">
        <v>50890</v>
      </c>
      <c r="L8233" t="s">
        <v>431</v>
      </c>
      <c r="M8233" t="s">
        <v>50951</v>
      </c>
    </row>
    <row r="8234" spans="1:13">
      <c r="A8234" t="s">
        <v>909</v>
      </c>
      <c r="B8234" t="s">
        <v>909</v>
      </c>
      <c r="C8234" t="s">
        <v>1746</v>
      </c>
      <c r="D8234" t="s">
        <v>153</v>
      </c>
      <c r="E8234" t="s">
        <v>277</v>
      </c>
      <c r="F8234" t="s">
        <v>2</v>
      </c>
      <c r="G8234" t="s">
        <v>50952</v>
      </c>
      <c r="H8234" t="s">
        <v>20915</v>
      </c>
      <c r="I8234" t="s">
        <v>30835</v>
      </c>
      <c r="J8234" t="s">
        <v>20745</v>
      </c>
      <c r="K8234" t="s">
        <v>50867</v>
      </c>
      <c r="L8234" t="s">
        <v>50953</v>
      </c>
      <c r="M8234" t="s">
        <v>25970</v>
      </c>
    </row>
    <row r="8235" spans="1:13">
      <c r="A8235" t="s">
        <v>909</v>
      </c>
      <c r="B8235" t="s">
        <v>909</v>
      </c>
      <c r="C8235" t="s">
        <v>1746</v>
      </c>
      <c r="D8235" t="s">
        <v>153</v>
      </c>
      <c r="E8235" t="s">
        <v>277</v>
      </c>
      <c r="F8235" t="s">
        <v>4</v>
      </c>
      <c r="G8235" t="s">
        <v>50954</v>
      </c>
      <c r="H8235" t="s">
        <v>20764</v>
      </c>
      <c r="I8235" t="s">
        <v>11352</v>
      </c>
      <c r="J8235" t="s">
        <v>20663</v>
      </c>
      <c r="K8235" t="s">
        <v>9517</v>
      </c>
      <c r="L8235" t="s">
        <v>2172</v>
      </c>
      <c r="M8235" t="s">
        <v>8700</v>
      </c>
    </row>
    <row r="8236" spans="1:13">
      <c r="A8236" t="s">
        <v>909</v>
      </c>
      <c r="B8236" t="s">
        <v>909</v>
      </c>
      <c r="C8236" t="s">
        <v>1746</v>
      </c>
      <c r="D8236" t="s">
        <v>153</v>
      </c>
      <c r="E8236" t="s">
        <v>277</v>
      </c>
      <c r="F8236" t="s">
        <v>11</v>
      </c>
      <c r="G8236" t="s">
        <v>50955</v>
      </c>
      <c r="H8236" t="s">
        <v>20897</v>
      </c>
      <c r="I8236" t="s">
        <v>50871</v>
      </c>
      <c r="J8236" t="s">
        <v>20663</v>
      </c>
      <c r="K8236" t="s">
        <v>9517</v>
      </c>
      <c r="L8236" t="s">
        <v>3428</v>
      </c>
      <c r="M8236" t="s">
        <v>46574</v>
      </c>
    </row>
    <row r="8237" spans="1:13">
      <c r="A8237" t="s">
        <v>909</v>
      </c>
      <c r="B8237" t="s">
        <v>909</v>
      </c>
      <c r="C8237" t="s">
        <v>1746</v>
      </c>
      <c r="D8237" t="s">
        <v>153</v>
      </c>
      <c r="E8237" t="s">
        <v>277</v>
      </c>
      <c r="F8237" t="s">
        <v>20</v>
      </c>
      <c r="G8237" t="s">
        <v>50956</v>
      </c>
      <c r="H8237" t="s">
        <v>20822</v>
      </c>
      <c r="I8237" t="s">
        <v>10145</v>
      </c>
      <c r="J8237" t="s">
        <v>20684</v>
      </c>
      <c r="K8237" t="s">
        <v>50869</v>
      </c>
      <c r="L8237" t="s">
        <v>2172</v>
      </c>
      <c r="M8237" t="s">
        <v>7976</v>
      </c>
    </row>
    <row r="8238" spans="1:13">
      <c r="A8238" t="s">
        <v>909</v>
      </c>
      <c r="B8238" t="s">
        <v>909</v>
      </c>
      <c r="C8238" t="s">
        <v>1746</v>
      </c>
      <c r="D8238" t="s">
        <v>153</v>
      </c>
      <c r="E8238" t="s">
        <v>188</v>
      </c>
      <c r="F8238" t="s">
        <v>3</v>
      </c>
      <c r="G8238" t="s">
        <v>50957</v>
      </c>
      <c r="H8238" t="s">
        <v>21150</v>
      </c>
      <c r="I8238" t="s">
        <v>14542</v>
      </c>
      <c r="J8238" t="s">
        <v>20974</v>
      </c>
      <c r="K8238" t="s">
        <v>1240</v>
      </c>
      <c r="L8238" t="s">
        <v>21283</v>
      </c>
      <c r="M8238" t="s">
        <v>50958</v>
      </c>
    </row>
    <row r="8239" spans="1:13">
      <c r="A8239" t="s">
        <v>909</v>
      </c>
      <c r="B8239" t="s">
        <v>909</v>
      </c>
      <c r="C8239" t="s">
        <v>1746</v>
      </c>
      <c r="D8239" t="s">
        <v>153</v>
      </c>
      <c r="E8239" t="s">
        <v>188</v>
      </c>
      <c r="F8239" t="s">
        <v>10</v>
      </c>
      <c r="G8239" t="s">
        <v>50959</v>
      </c>
      <c r="H8239" t="s">
        <v>21304</v>
      </c>
      <c r="I8239" t="s">
        <v>15976</v>
      </c>
      <c r="J8239" t="s">
        <v>21019</v>
      </c>
      <c r="K8239" t="s">
        <v>50932</v>
      </c>
      <c r="L8239" t="s">
        <v>50943</v>
      </c>
      <c r="M8239" t="s">
        <v>50960</v>
      </c>
    </row>
    <row r="8240" spans="1:13">
      <c r="A8240" t="s">
        <v>909</v>
      </c>
      <c r="B8240" t="s">
        <v>909</v>
      </c>
      <c r="C8240" t="s">
        <v>1746</v>
      </c>
      <c r="D8240" t="s">
        <v>153</v>
      </c>
      <c r="E8240" t="s">
        <v>188</v>
      </c>
      <c r="F8240" t="s">
        <v>2</v>
      </c>
      <c r="G8240" t="s">
        <v>50961</v>
      </c>
      <c r="H8240" t="s">
        <v>20784</v>
      </c>
      <c r="I8240" t="s">
        <v>30925</v>
      </c>
      <c r="J8240" t="s">
        <v>20705</v>
      </c>
      <c r="K8240" t="s">
        <v>9527</v>
      </c>
      <c r="L8240" t="s">
        <v>50962</v>
      </c>
      <c r="M8240" t="s">
        <v>40887</v>
      </c>
    </row>
    <row r="8241" spans="1:13">
      <c r="A8241" t="s">
        <v>909</v>
      </c>
      <c r="B8241" t="s">
        <v>909</v>
      </c>
      <c r="C8241" t="s">
        <v>1746</v>
      </c>
      <c r="D8241" t="s">
        <v>153</v>
      </c>
      <c r="E8241" t="s">
        <v>188</v>
      </c>
      <c r="F8241" t="s">
        <v>4</v>
      </c>
      <c r="G8241" t="s">
        <v>50963</v>
      </c>
      <c r="H8241" t="s">
        <v>20764</v>
      </c>
      <c r="I8241" t="s">
        <v>11352</v>
      </c>
      <c r="J8241" t="s">
        <v>20663</v>
      </c>
      <c r="K8241" t="s">
        <v>9517</v>
      </c>
      <c r="L8241" t="s">
        <v>2172</v>
      </c>
      <c r="M8241" t="s">
        <v>9638</v>
      </c>
    </row>
    <row r="8242" spans="1:13">
      <c r="A8242" t="s">
        <v>909</v>
      </c>
      <c r="B8242" t="s">
        <v>909</v>
      </c>
      <c r="C8242" t="s">
        <v>1746</v>
      </c>
      <c r="D8242" t="s">
        <v>153</v>
      </c>
      <c r="E8242" t="s">
        <v>188</v>
      </c>
      <c r="F8242" t="s">
        <v>11</v>
      </c>
      <c r="G8242" t="s">
        <v>50964</v>
      </c>
      <c r="H8242" t="s">
        <v>20764</v>
      </c>
      <c r="I8242" t="s">
        <v>11352</v>
      </c>
      <c r="J8242" t="s">
        <v>20663</v>
      </c>
      <c r="K8242" t="s">
        <v>9517</v>
      </c>
      <c r="L8242" t="s">
        <v>2987</v>
      </c>
      <c r="M8242" t="s">
        <v>9638</v>
      </c>
    </row>
    <row r="8243" spans="1:13">
      <c r="A8243" t="s">
        <v>909</v>
      </c>
      <c r="B8243" t="s">
        <v>909</v>
      </c>
      <c r="C8243" t="s">
        <v>1746</v>
      </c>
      <c r="D8243" t="s">
        <v>153</v>
      </c>
      <c r="E8243" t="s">
        <v>188</v>
      </c>
      <c r="F8243" t="s">
        <v>20</v>
      </c>
      <c r="G8243" t="s">
        <v>50965</v>
      </c>
      <c r="H8243" t="s">
        <v>20822</v>
      </c>
      <c r="I8243" t="s">
        <v>10145</v>
      </c>
      <c r="J8243" t="s">
        <v>20663</v>
      </c>
      <c r="K8243" t="s">
        <v>9517</v>
      </c>
      <c r="L8243" t="s">
        <v>2172</v>
      </c>
      <c r="M8243" t="s">
        <v>37599</v>
      </c>
    </row>
    <row r="8244" spans="1:13">
      <c r="A8244" t="s">
        <v>909</v>
      </c>
      <c r="B8244" t="s">
        <v>909</v>
      </c>
      <c r="C8244" t="s">
        <v>1746</v>
      </c>
      <c r="D8244" t="s">
        <v>153</v>
      </c>
      <c r="E8244" t="s">
        <v>292</v>
      </c>
      <c r="F8244" t="s">
        <v>3</v>
      </c>
      <c r="G8244" t="s">
        <v>50966</v>
      </c>
      <c r="H8244" t="s">
        <v>21117</v>
      </c>
      <c r="I8244" t="s">
        <v>9579</v>
      </c>
      <c r="J8244" t="s">
        <v>21019</v>
      </c>
      <c r="K8244" t="s">
        <v>50932</v>
      </c>
      <c r="L8244" t="s">
        <v>49862</v>
      </c>
      <c r="M8244" t="s">
        <v>50967</v>
      </c>
    </row>
    <row r="8245" spans="1:13">
      <c r="A8245" t="s">
        <v>909</v>
      </c>
      <c r="B8245" t="s">
        <v>909</v>
      </c>
      <c r="C8245" t="s">
        <v>1746</v>
      </c>
      <c r="D8245" t="s">
        <v>153</v>
      </c>
      <c r="E8245" t="s">
        <v>292</v>
      </c>
      <c r="F8245" t="s">
        <v>10</v>
      </c>
      <c r="G8245" t="s">
        <v>50968</v>
      </c>
      <c r="H8245" t="s">
        <v>21277</v>
      </c>
      <c r="I8245" t="s">
        <v>47576</v>
      </c>
      <c r="J8245" t="s">
        <v>21152</v>
      </c>
      <c r="K8245" t="s">
        <v>50969</v>
      </c>
      <c r="L8245" t="s">
        <v>47578</v>
      </c>
      <c r="M8245" t="s">
        <v>50970</v>
      </c>
    </row>
    <row r="8246" spans="1:13">
      <c r="A8246" t="s">
        <v>909</v>
      </c>
      <c r="B8246" t="s">
        <v>909</v>
      </c>
      <c r="C8246" t="s">
        <v>1746</v>
      </c>
      <c r="D8246" t="s">
        <v>153</v>
      </c>
      <c r="E8246" t="s">
        <v>292</v>
      </c>
      <c r="F8246" t="s">
        <v>2</v>
      </c>
      <c r="G8246" t="s">
        <v>50971</v>
      </c>
      <c r="H8246" t="s">
        <v>20932</v>
      </c>
      <c r="I8246" t="s">
        <v>30811</v>
      </c>
      <c r="J8246" t="s">
        <v>20745</v>
      </c>
      <c r="K8246" t="s">
        <v>50867</v>
      </c>
      <c r="L8246" t="s">
        <v>13282</v>
      </c>
      <c r="M8246" t="s">
        <v>37341</v>
      </c>
    </row>
    <row r="8247" spans="1:13">
      <c r="A8247" t="s">
        <v>909</v>
      </c>
      <c r="B8247" t="s">
        <v>909</v>
      </c>
      <c r="C8247" t="s">
        <v>1746</v>
      </c>
      <c r="D8247" t="s">
        <v>153</v>
      </c>
      <c r="E8247" t="s">
        <v>292</v>
      </c>
      <c r="F8247" t="s">
        <v>4</v>
      </c>
      <c r="G8247" t="s">
        <v>50972</v>
      </c>
      <c r="H8247" t="s">
        <v>20745</v>
      </c>
      <c r="I8247" t="s">
        <v>30798</v>
      </c>
      <c r="J8247" t="s">
        <v>21472</v>
      </c>
      <c r="K8247" t="s">
        <v>372</v>
      </c>
      <c r="L8247" t="s">
        <v>791</v>
      </c>
      <c r="M8247" t="s">
        <v>50973</v>
      </c>
    </row>
    <row r="8248" spans="1:13">
      <c r="A8248" t="s">
        <v>909</v>
      </c>
      <c r="B8248" t="s">
        <v>909</v>
      </c>
      <c r="C8248" t="s">
        <v>1746</v>
      </c>
      <c r="D8248" t="s">
        <v>153</v>
      </c>
      <c r="E8248" t="s">
        <v>292</v>
      </c>
      <c r="F8248" t="s">
        <v>11</v>
      </c>
      <c r="G8248" t="s">
        <v>50974</v>
      </c>
      <c r="H8248" t="s">
        <v>20725</v>
      </c>
      <c r="I8248" t="s">
        <v>9604</v>
      </c>
      <c r="J8248" t="s">
        <v>21472</v>
      </c>
      <c r="K8248" t="s">
        <v>372</v>
      </c>
      <c r="L8248" t="s">
        <v>4524</v>
      </c>
      <c r="M8248" t="s">
        <v>50925</v>
      </c>
    </row>
    <row r="8249" spans="1:13">
      <c r="A8249" t="s">
        <v>909</v>
      </c>
      <c r="B8249" t="s">
        <v>909</v>
      </c>
      <c r="C8249" t="s">
        <v>1746</v>
      </c>
      <c r="D8249" t="s">
        <v>153</v>
      </c>
      <c r="E8249" t="s">
        <v>292</v>
      </c>
      <c r="F8249" t="s">
        <v>20</v>
      </c>
      <c r="G8249" t="s">
        <v>50975</v>
      </c>
      <c r="H8249" t="s">
        <v>20784</v>
      </c>
      <c r="I8249" t="s">
        <v>30925</v>
      </c>
      <c r="J8249" t="s">
        <v>21472</v>
      </c>
      <c r="K8249" t="s">
        <v>372</v>
      </c>
      <c r="L8249" t="s">
        <v>46869</v>
      </c>
      <c r="M8249" t="s">
        <v>50976</v>
      </c>
    </row>
    <row r="8250" spans="1:13">
      <c r="A8250" t="s">
        <v>909</v>
      </c>
      <c r="B8250" t="s">
        <v>909</v>
      </c>
      <c r="C8250" t="s">
        <v>1746</v>
      </c>
      <c r="D8250" t="s">
        <v>153</v>
      </c>
      <c r="E8250" t="s">
        <v>300</v>
      </c>
      <c r="F8250" t="s">
        <v>3</v>
      </c>
      <c r="G8250" t="s">
        <v>50977</v>
      </c>
      <c r="H8250" t="s">
        <v>21075</v>
      </c>
      <c r="I8250" t="s">
        <v>14338</v>
      </c>
      <c r="J8250" t="s">
        <v>21021</v>
      </c>
      <c r="K8250" t="s">
        <v>50978</v>
      </c>
      <c r="L8250" t="s">
        <v>48084</v>
      </c>
      <c r="M8250" t="s">
        <v>50979</v>
      </c>
    </row>
    <row r="8251" spans="1:13">
      <c r="A8251" t="s">
        <v>909</v>
      </c>
      <c r="B8251" t="s">
        <v>909</v>
      </c>
      <c r="C8251" t="s">
        <v>1746</v>
      </c>
      <c r="D8251" t="s">
        <v>153</v>
      </c>
      <c r="E8251" t="s">
        <v>300</v>
      </c>
      <c r="F8251" t="s">
        <v>10</v>
      </c>
      <c r="G8251" t="s">
        <v>50980</v>
      </c>
      <c r="H8251" t="s">
        <v>21097</v>
      </c>
      <c r="I8251" t="s">
        <v>30802</v>
      </c>
      <c r="J8251" t="s">
        <v>20932</v>
      </c>
      <c r="K8251" t="s">
        <v>25602</v>
      </c>
      <c r="L8251" t="s">
        <v>21723</v>
      </c>
      <c r="M8251" t="s">
        <v>25726</v>
      </c>
    </row>
    <row r="8252" spans="1:13">
      <c r="A8252" t="s">
        <v>909</v>
      </c>
      <c r="B8252" t="s">
        <v>909</v>
      </c>
      <c r="C8252" t="s">
        <v>1746</v>
      </c>
      <c r="D8252" t="s">
        <v>153</v>
      </c>
      <c r="E8252" t="s">
        <v>300</v>
      </c>
      <c r="F8252" t="s">
        <v>2</v>
      </c>
      <c r="G8252" t="s">
        <v>50981</v>
      </c>
      <c r="H8252" t="s">
        <v>20745</v>
      </c>
      <c r="I8252" t="s">
        <v>30798</v>
      </c>
      <c r="J8252" t="s">
        <v>20725</v>
      </c>
      <c r="K8252" t="s">
        <v>25608</v>
      </c>
      <c r="L8252" t="s">
        <v>50893</v>
      </c>
      <c r="M8252" t="s">
        <v>13729</v>
      </c>
    </row>
    <row r="8253" spans="1:13">
      <c r="A8253" t="s">
        <v>909</v>
      </c>
      <c r="B8253" t="s">
        <v>909</v>
      </c>
      <c r="C8253" t="s">
        <v>1746</v>
      </c>
      <c r="D8253" t="s">
        <v>153</v>
      </c>
      <c r="E8253" t="s">
        <v>300</v>
      </c>
      <c r="F8253" t="s">
        <v>4</v>
      </c>
      <c r="G8253" t="s">
        <v>50982</v>
      </c>
      <c r="H8253" t="s">
        <v>20663</v>
      </c>
      <c r="I8253" t="s">
        <v>50895</v>
      </c>
      <c r="J8253" t="s">
        <v>21472</v>
      </c>
      <c r="K8253" t="s">
        <v>372</v>
      </c>
      <c r="L8253" t="s">
        <v>16751</v>
      </c>
      <c r="M8253" t="s">
        <v>13736</v>
      </c>
    </row>
    <row r="8254" spans="1:13">
      <c r="A8254" t="s">
        <v>909</v>
      </c>
      <c r="B8254" t="s">
        <v>909</v>
      </c>
      <c r="C8254" t="s">
        <v>1746</v>
      </c>
      <c r="D8254" t="s">
        <v>153</v>
      </c>
      <c r="E8254" t="s">
        <v>300</v>
      </c>
      <c r="F8254" t="s">
        <v>11</v>
      </c>
      <c r="G8254" t="s">
        <v>50983</v>
      </c>
      <c r="H8254" t="s">
        <v>20684</v>
      </c>
      <c r="I8254" t="s">
        <v>47585</v>
      </c>
      <c r="J8254" t="s">
        <v>20663</v>
      </c>
      <c r="K8254" t="s">
        <v>9517</v>
      </c>
      <c r="L8254" t="s">
        <v>5164</v>
      </c>
      <c r="M8254" t="s">
        <v>13721</v>
      </c>
    </row>
    <row r="8255" spans="1:13">
      <c r="A8255" t="s">
        <v>909</v>
      </c>
      <c r="B8255" t="s">
        <v>909</v>
      </c>
      <c r="C8255" t="s">
        <v>1746</v>
      </c>
      <c r="D8255" t="s">
        <v>153</v>
      </c>
      <c r="E8255" t="s">
        <v>300</v>
      </c>
      <c r="F8255" t="s">
        <v>20</v>
      </c>
      <c r="G8255" t="s">
        <v>50984</v>
      </c>
      <c r="H8255" t="s">
        <v>20684</v>
      </c>
      <c r="I8255" t="s">
        <v>47585</v>
      </c>
      <c r="J8255" t="s">
        <v>21472</v>
      </c>
      <c r="K8255" t="s">
        <v>372</v>
      </c>
      <c r="L8255" t="s">
        <v>13802</v>
      </c>
      <c r="M8255" t="s">
        <v>13721</v>
      </c>
    </row>
    <row r="8256" spans="1:13">
      <c r="A8256" t="s">
        <v>909</v>
      </c>
      <c r="B8256" t="s">
        <v>909</v>
      </c>
      <c r="C8256" t="s">
        <v>1746</v>
      </c>
      <c r="D8256" t="s">
        <v>154</v>
      </c>
      <c r="E8256" t="s">
        <v>277</v>
      </c>
      <c r="F8256" t="s">
        <v>3</v>
      </c>
      <c r="G8256" t="s">
        <v>50985</v>
      </c>
      <c r="H8256" t="s">
        <v>20897</v>
      </c>
      <c r="I8256" t="s">
        <v>50871</v>
      </c>
      <c r="J8256" t="s">
        <v>20822</v>
      </c>
      <c r="K8256" t="s">
        <v>50881</v>
      </c>
      <c r="L8256" t="s">
        <v>48220</v>
      </c>
      <c r="M8256" t="s">
        <v>42248</v>
      </c>
    </row>
    <row r="8257" spans="1:13">
      <c r="A8257" t="s">
        <v>909</v>
      </c>
      <c r="B8257" t="s">
        <v>909</v>
      </c>
      <c r="C8257" t="s">
        <v>1746</v>
      </c>
      <c r="D8257" t="s">
        <v>154</v>
      </c>
      <c r="E8257" t="s">
        <v>277</v>
      </c>
      <c r="F8257" t="s">
        <v>10</v>
      </c>
      <c r="G8257" t="s">
        <v>50986</v>
      </c>
      <c r="H8257" t="s">
        <v>21102</v>
      </c>
      <c r="I8257" t="s">
        <v>38203</v>
      </c>
      <c r="J8257" t="s">
        <v>20950</v>
      </c>
      <c r="K8257" t="s">
        <v>50875</v>
      </c>
      <c r="L8257" t="s">
        <v>50032</v>
      </c>
      <c r="M8257" t="s">
        <v>48143</v>
      </c>
    </row>
    <row r="8258" spans="1:13">
      <c r="A8258" t="s">
        <v>909</v>
      </c>
      <c r="B8258" t="s">
        <v>909</v>
      </c>
      <c r="C8258" t="s">
        <v>1746</v>
      </c>
      <c r="D8258" t="s">
        <v>154</v>
      </c>
      <c r="E8258" t="s">
        <v>277</v>
      </c>
      <c r="F8258" t="s">
        <v>2</v>
      </c>
      <c r="G8258" t="s">
        <v>50987</v>
      </c>
      <c r="H8258" t="s">
        <v>20950</v>
      </c>
      <c r="I8258" t="s">
        <v>9625</v>
      </c>
      <c r="J8258" t="s">
        <v>20784</v>
      </c>
      <c r="K8258" t="s">
        <v>25604</v>
      </c>
      <c r="L8258" t="s">
        <v>48824</v>
      </c>
      <c r="M8258" t="s">
        <v>50988</v>
      </c>
    </row>
    <row r="8259" spans="1:13">
      <c r="A8259" t="s">
        <v>909</v>
      </c>
      <c r="B8259" t="s">
        <v>909</v>
      </c>
      <c r="C8259" t="s">
        <v>1746</v>
      </c>
      <c r="D8259" t="s">
        <v>154</v>
      </c>
      <c r="E8259" t="s">
        <v>277</v>
      </c>
      <c r="F8259" t="s">
        <v>4</v>
      </c>
      <c r="G8259" t="s">
        <v>50989</v>
      </c>
      <c r="H8259" t="s">
        <v>20784</v>
      </c>
      <c r="I8259" t="s">
        <v>30925</v>
      </c>
      <c r="J8259" t="s">
        <v>20684</v>
      </c>
      <c r="K8259" t="s">
        <v>50869</v>
      </c>
      <c r="L8259" t="s">
        <v>7483</v>
      </c>
      <c r="M8259" t="s">
        <v>10593</v>
      </c>
    </row>
    <row r="8260" spans="1:13">
      <c r="A8260" t="s">
        <v>909</v>
      </c>
      <c r="B8260" t="s">
        <v>909</v>
      </c>
      <c r="C8260" t="s">
        <v>1746</v>
      </c>
      <c r="D8260" t="s">
        <v>154</v>
      </c>
      <c r="E8260" t="s">
        <v>277</v>
      </c>
      <c r="F8260" t="s">
        <v>11</v>
      </c>
      <c r="G8260" t="s">
        <v>50990</v>
      </c>
      <c r="H8260" t="s">
        <v>20784</v>
      </c>
      <c r="I8260" t="s">
        <v>30925</v>
      </c>
      <c r="J8260" t="s">
        <v>21472</v>
      </c>
      <c r="K8260" t="s">
        <v>372</v>
      </c>
      <c r="L8260" t="s">
        <v>2751</v>
      </c>
      <c r="M8260" t="s">
        <v>10593</v>
      </c>
    </row>
    <row r="8261" spans="1:13">
      <c r="A8261" t="s">
        <v>909</v>
      </c>
      <c r="B8261" t="s">
        <v>909</v>
      </c>
      <c r="C8261" t="s">
        <v>1746</v>
      </c>
      <c r="D8261" t="s">
        <v>154</v>
      </c>
      <c r="E8261" t="s">
        <v>277</v>
      </c>
      <c r="F8261" t="s">
        <v>20</v>
      </c>
      <c r="G8261" t="s">
        <v>50991</v>
      </c>
      <c r="H8261" t="s">
        <v>20803</v>
      </c>
      <c r="I8261" t="s">
        <v>31015</v>
      </c>
      <c r="J8261" t="s">
        <v>20663</v>
      </c>
      <c r="K8261" t="s">
        <v>9517</v>
      </c>
      <c r="L8261" t="s">
        <v>20777</v>
      </c>
      <c r="M8261" t="s">
        <v>7691</v>
      </c>
    </row>
    <row r="8262" spans="1:13">
      <c r="A8262" t="s">
        <v>909</v>
      </c>
      <c r="B8262" t="s">
        <v>909</v>
      </c>
      <c r="C8262" t="s">
        <v>1746</v>
      </c>
      <c r="D8262" t="s">
        <v>154</v>
      </c>
      <c r="E8262" t="s">
        <v>315</v>
      </c>
      <c r="F8262" t="s">
        <v>3</v>
      </c>
      <c r="G8262" t="s">
        <v>50992</v>
      </c>
      <c r="H8262" t="s">
        <v>20974</v>
      </c>
      <c r="I8262" t="s">
        <v>47626</v>
      </c>
      <c r="J8262" t="s">
        <v>20841</v>
      </c>
      <c r="K8262" t="s">
        <v>38616</v>
      </c>
      <c r="L8262" t="s">
        <v>48101</v>
      </c>
      <c r="M8262" t="s">
        <v>36085</v>
      </c>
    </row>
    <row r="8263" spans="1:13">
      <c r="A8263" t="s">
        <v>909</v>
      </c>
      <c r="B8263" t="s">
        <v>909</v>
      </c>
      <c r="C8263" t="s">
        <v>1746</v>
      </c>
      <c r="D8263" t="s">
        <v>154</v>
      </c>
      <c r="E8263" t="s">
        <v>315</v>
      </c>
      <c r="F8263" t="s">
        <v>10</v>
      </c>
      <c r="G8263" t="s">
        <v>50993</v>
      </c>
      <c r="H8263" t="s">
        <v>21075</v>
      </c>
      <c r="I8263" t="s">
        <v>14338</v>
      </c>
      <c r="J8263" t="s">
        <v>21085</v>
      </c>
      <c r="K8263" t="s">
        <v>50994</v>
      </c>
      <c r="L8263" t="s">
        <v>50995</v>
      </c>
      <c r="M8263" t="s">
        <v>50996</v>
      </c>
    </row>
    <row r="8264" spans="1:13">
      <c r="A8264" t="s">
        <v>909</v>
      </c>
      <c r="B8264" t="s">
        <v>909</v>
      </c>
      <c r="C8264" t="s">
        <v>1746</v>
      </c>
      <c r="D8264" t="s">
        <v>154</v>
      </c>
      <c r="E8264" t="s">
        <v>315</v>
      </c>
      <c r="F8264" t="s">
        <v>2</v>
      </c>
      <c r="G8264" t="s">
        <v>50997</v>
      </c>
      <c r="H8264" t="s">
        <v>20879</v>
      </c>
      <c r="I8264" t="s">
        <v>11370</v>
      </c>
      <c r="J8264" t="s">
        <v>20745</v>
      </c>
      <c r="K8264" t="s">
        <v>50867</v>
      </c>
      <c r="L8264" t="s">
        <v>3942</v>
      </c>
      <c r="M8264" t="s">
        <v>17470</v>
      </c>
    </row>
    <row r="8265" spans="1:13">
      <c r="A8265" t="s">
        <v>909</v>
      </c>
      <c r="B8265" t="s">
        <v>909</v>
      </c>
      <c r="C8265" t="s">
        <v>1746</v>
      </c>
      <c r="D8265" t="s">
        <v>154</v>
      </c>
      <c r="E8265" t="s">
        <v>315</v>
      </c>
      <c r="F8265" t="s">
        <v>4</v>
      </c>
      <c r="G8265" t="s">
        <v>50998</v>
      </c>
      <c r="H8265" t="s">
        <v>20684</v>
      </c>
      <c r="I8265" t="s">
        <v>47585</v>
      </c>
      <c r="J8265" t="s">
        <v>21472</v>
      </c>
      <c r="K8265" t="s">
        <v>372</v>
      </c>
      <c r="L8265" t="s">
        <v>4674</v>
      </c>
      <c r="M8265" t="s">
        <v>13198</v>
      </c>
    </row>
    <row r="8266" spans="1:13">
      <c r="A8266" t="s">
        <v>909</v>
      </c>
      <c r="B8266" t="s">
        <v>909</v>
      </c>
      <c r="C8266" t="s">
        <v>1746</v>
      </c>
      <c r="D8266" t="s">
        <v>154</v>
      </c>
      <c r="E8266" t="s">
        <v>315</v>
      </c>
      <c r="F8266" t="s">
        <v>11</v>
      </c>
      <c r="G8266" t="s">
        <v>50999</v>
      </c>
      <c r="H8266" t="s">
        <v>20803</v>
      </c>
      <c r="I8266" t="s">
        <v>31015</v>
      </c>
      <c r="J8266" t="s">
        <v>20663</v>
      </c>
      <c r="K8266" t="s">
        <v>9517</v>
      </c>
      <c r="L8266" t="s">
        <v>9633</v>
      </c>
      <c r="M8266" t="s">
        <v>32484</v>
      </c>
    </row>
    <row r="8267" spans="1:13">
      <c r="A8267" t="s">
        <v>909</v>
      </c>
      <c r="B8267" t="s">
        <v>909</v>
      </c>
      <c r="C8267" t="s">
        <v>1746</v>
      </c>
      <c r="D8267" t="s">
        <v>154</v>
      </c>
      <c r="E8267" t="s">
        <v>315</v>
      </c>
      <c r="F8267" t="s">
        <v>20</v>
      </c>
      <c r="G8267" t="s">
        <v>51000</v>
      </c>
      <c r="H8267" t="s">
        <v>20745</v>
      </c>
      <c r="I8267" t="s">
        <v>30798</v>
      </c>
      <c r="J8267" t="s">
        <v>20663</v>
      </c>
      <c r="K8267" t="s">
        <v>9517</v>
      </c>
      <c r="L8267" t="s">
        <v>4232</v>
      </c>
      <c r="M8267" t="s">
        <v>13191</v>
      </c>
    </row>
    <row r="8268" spans="1:13">
      <c r="A8268" t="s">
        <v>909</v>
      </c>
      <c r="B8268" t="s">
        <v>909</v>
      </c>
      <c r="C8268" t="s">
        <v>1746</v>
      </c>
      <c r="D8268" t="s">
        <v>154</v>
      </c>
      <c r="E8268" t="s">
        <v>323</v>
      </c>
      <c r="F8268" t="s">
        <v>3</v>
      </c>
      <c r="G8268" t="s">
        <v>51001</v>
      </c>
      <c r="H8268" t="s">
        <v>21217</v>
      </c>
      <c r="I8268" t="s">
        <v>15952</v>
      </c>
      <c r="J8268" t="s">
        <v>21019</v>
      </c>
      <c r="K8268" t="s">
        <v>50932</v>
      </c>
      <c r="L8268" t="s">
        <v>49694</v>
      </c>
      <c r="M8268" t="s">
        <v>31931</v>
      </c>
    </row>
    <row r="8269" spans="1:13">
      <c r="A8269" t="s">
        <v>909</v>
      </c>
      <c r="B8269" t="s">
        <v>909</v>
      </c>
      <c r="C8269" t="s">
        <v>1746</v>
      </c>
      <c r="D8269" t="s">
        <v>154</v>
      </c>
      <c r="E8269" t="s">
        <v>323</v>
      </c>
      <c r="F8269" t="s">
        <v>10</v>
      </c>
      <c r="G8269" t="s">
        <v>51002</v>
      </c>
      <c r="H8269" t="s">
        <v>21304</v>
      </c>
      <c r="I8269" t="s">
        <v>15976</v>
      </c>
      <c r="J8269" t="s">
        <v>21116</v>
      </c>
      <c r="K8269" t="s">
        <v>51003</v>
      </c>
      <c r="L8269" t="s">
        <v>50943</v>
      </c>
      <c r="M8269" t="s">
        <v>25151</v>
      </c>
    </row>
    <row r="8270" spans="1:13">
      <c r="A8270" t="s">
        <v>909</v>
      </c>
      <c r="B8270" t="s">
        <v>909</v>
      </c>
      <c r="C8270" t="s">
        <v>1746</v>
      </c>
      <c r="D8270" t="s">
        <v>154</v>
      </c>
      <c r="E8270" t="s">
        <v>323</v>
      </c>
      <c r="F8270" t="s">
        <v>2</v>
      </c>
      <c r="G8270" t="s">
        <v>51004</v>
      </c>
      <c r="H8270" t="s">
        <v>20803</v>
      </c>
      <c r="I8270" t="s">
        <v>31015</v>
      </c>
      <c r="J8270" t="s">
        <v>20705</v>
      </c>
      <c r="K8270" t="s">
        <v>9527</v>
      </c>
      <c r="L8270" t="s">
        <v>21763</v>
      </c>
      <c r="M8270" t="s">
        <v>28218</v>
      </c>
    </row>
    <row r="8271" spans="1:13">
      <c r="A8271" t="s">
        <v>909</v>
      </c>
      <c r="B8271" t="s">
        <v>909</v>
      </c>
      <c r="C8271" t="s">
        <v>1746</v>
      </c>
      <c r="D8271" t="s">
        <v>154</v>
      </c>
      <c r="E8271" t="s">
        <v>323</v>
      </c>
      <c r="F8271" t="s">
        <v>4</v>
      </c>
      <c r="G8271" t="s">
        <v>51005</v>
      </c>
      <c r="H8271" t="s">
        <v>20705</v>
      </c>
      <c r="I8271" t="s">
        <v>41568</v>
      </c>
      <c r="J8271" t="s">
        <v>21472</v>
      </c>
      <c r="K8271" t="s">
        <v>372</v>
      </c>
      <c r="L8271" t="s">
        <v>4088</v>
      </c>
      <c r="M8271" t="s">
        <v>6485</v>
      </c>
    </row>
    <row r="8272" spans="1:13">
      <c r="A8272" t="s">
        <v>909</v>
      </c>
      <c r="B8272" t="s">
        <v>909</v>
      </c>
      <c r="C8272" t="s">
        <v>1746</v>
      </c>
      <c r="D8272" t="s">
        <v>154</v>
      </c>
      <c r="E8272" t="s">
        <v>323</v>
      </c>
      <c r="F8272" t="s">
        <v>11</v>
      </c>
      <c r="G8272" t="s">
        <v>51006</v>
      </c>
      <c r="H8272" t="s">
        <v>20725</v>
      </c>
      <c r="I8272" t="s">
        <v>9604</v>
      </c>
      <c r="J8272" t="s">
        <v>20663</v>
      </c>
      <c r="K8272" t="s">
        <v>9517</v>
      </c>
      <c r="L8272" t="s">
        <v>4524</v>
      </c>
      <c r="M8272" t="s">
        <v>51007</v>
      </c>
    </row>
    <row r="8273" spans="1:13">
      <c r="A8273" t="s">
        <v>909</v>
      </c>
      <c r="B8273" t="s">
        <v>909</v>
      </c>
      <c r="C8273" t="s">
        <v>1746</v>
      </c>
      <c r="D8273" t="s">
        <v>154</v>
      </c>
      <c r="E8273" t="s">
        <v>323</v>
      </c>
      <c r="F8273" t="s">
        <v>20</v>
      </c>
      <c r="G8273" t="s">
        <v>51008</v>
      </c>
      <c r="H8273" t="s">
        <v>20822</v>
      </c>
      <c r="I8273" t="s">
        <v>10145</v>
      </c>
      <c r="J8273" t="s">
        <v>20663</v>
      </c>
      <c r="K8273" t="s">
        <v>9517</v>
      </c>
      <c r="L8273" t="s">
        <v>2172</v>
      </c>
      <c r="M8273" t="s">
        <v>17031</v>
      </c>
    </row>
    <row r="8274" spans="1:13">
      <c r="A8274" t="s">
        <v>909</v>
      </c>
      <c r="B8274" t="s">
        <v>909</v>
      </c>
      <c r="C8274" t="s">
        <v>1746</v>
      </c>
      <c r="D8274" t="s">
        <v>154</v>
      </c>
      <c r="E8274" t="s">
        <v>331</v>
      </c>
      <c r="F8274" t="s">
        <v>3</v>
      </c>
      <c r="G8274" t="s">
        <v>51009</v>
      </c>
      <c r="H8274" t="s">
        <v>20885</v>
      </c>
      <c r="I8274" t="s">
        <v>51010</v>
      </c>
      <c r="J8274" t="s">
        <v>21304</v>
      </c>
      <c r="K8274" t="s">
        <v>51011</v>
      </c>
      <c r="L8274" t="s">
        <v>51012</v>
      </c>
      <c r="M8274" t="s">
        <v>51013</v>
      </c>
    </row>
    <row r="8275" spans="1:13">
      <c r="A8275" t="s">
        <v>909</v>
      </c>
      <c r="B8275" t="s">
        <v>909</v>
      </c>
      <c r="C8275" t="s">
        <v>1746</v>
      </c>
      <c r="D8275" t="s">
        <v>154</v>
      </c>
      <c r="E8275" t="s">
        <v>331</v>
      </c>
      <c r="F8275" t="s">
        <v>10</v>
      </c>
      <c r="G8275" t="s">
        <v>51014</v>
      </c>
      <c r="H8275" t="s">
        <v>21004</v>
      </c>
      <c r="I8275" t="s">
        <v>51015</v>
      </c>
      <c r="J8275" t="s">
        <v>21113</v>
      </c>
      <c r="K8275" t="s">
        <v>51016</v>
      </c>
      <c r="L8275" t="s">
        <v>51017</v>
      </c>
      <c r="M8275" t="s">
        <v>25410</v>
      </c>
    </row>
    <row r="8276" spans="1:13">
      <c r="A8276" t="s">
        <v>909</v>
      </c>
      <c r="B8276" t="s">
        <v>909</v>
      </c>
      <c r="C8276" t="s">
        <v>1746</v>
      </c>
      <c r="D8276" t="s">
        <v>154</v>
      </c>
      <c r="E8276" t="s">
        <v>331</v>
      </c>
      <c r="F8276" t="s">
        <v>2</v>
      </c>
      <c r="G8276" t="s">
        <v>51018</v>
      </c>
      <c r="H8276" t="s">
        <v>20745</v>
      </c>
      <c r="I8276" t="s">
        <v>30798</v>
      </c>
      <c r="J8276" t="s">
        <v>20684</v>
      </c>
      <c r="K8276" t="s">
        <v>50869</v>
      </c>
      <c r="L8276" t="s">
        <v>50893</v>
      </c>
      <c r="M8276" t="s">
        <v>42417</v>
      </c>
    </row>
    <row r="8277" spans="1:13">
      <c r="A8277" t="s">
        <v>909</v>
      </c>
      <c r="B8277" t="s">
        <v>909</v>
      </c>
      <c r="C8277" t="s">
        <v>1746</v>
      </c>
      <c r="D8277" t="s">
        <v>154</v>
      </c>
      <c r="E8277" t="s">
        <v>331</v>
      </c>
      <c r="F8277" t="s">
        <v>4</v>
      </c>
      <c r="G8277" t="s">
        <v>51019</v>
      </c>
      <c r="H8277" t="s">
        <v>20764</v>
      </c>
      <c r="I8277" t="s">
        <v>11352</v>
      </c>
      <c r="J8277" t="s">
        <v>21472</v>
      </c>
      <c r="K8277" t="s">
        <v>372</v>
      </c>
      <c r="L8277" t="s">
        <v>2172</v>
      </c>
      <c r="M8277" t="s">
        <v>51020</v>
      </c>
    </row>
    <row r="8278" spans="1:13">
      <c r="A8278" t="s">
        <v>909</v>
      </c>
      <c r="B8278" t="s">
        <v>909</v>
      </c>
      <c r="C8278" t="s">
        <v>1746</v>
      </c>
      <c r="D8278" t="s">
        <v>154</v>
      </c>
      <c r="E8278" t="s">
        <v>331</v>
      </c>
      <c r="F8278" t="s">
        <v>11</v>
      </c>
      <c r="G8278" t="s">
        <v>51021</v>
      </c>
      <c r="H8278" t="s">
        <v>20764</v>
      </c>
      <c r="I8278" t="s">
        <v>11352</v>
      </c>
      <c r="J8278" t="s">
        <v>20663</v>
      </c>
      <c r="K8278" t="s">
        <v>9517</v>
      </c>
      <c r="L8278" t="s">
        <v>2987</v>
      </c>
      <c r="M8278" t="s">
        <v>51020</v>
      </c>
    </row>
    <row r="8279" spans="1:13">
      <c r="A8279" t="s">
        <v>909</v>
      </c>
      <c r="B8279" t="s">
        <v>909</v>
      </c>
      <c r="C8279" t="s">
        <v>1746</v>
      </c>
      <c r="D8279" t="s">
        <v>154</v>
      </c>
      <c r="E8279" t="s">
        <v>331</v>
      </c>
      <c r="F8279" t="s">
        <v>20</v>
      </c>
      <c r="G8279" t="s">
        <v>51022</v>
      </c>
      <c r="H8279" t="s">
        <v>20745</v>
      </c>
      <c r="I8279" t="s">
        <v>30798</v>
      </c>
      <c r="J8279" t="s">
        <v>21472</v>
      </c>
      <c r="K8279" t="s">
        <v>372</v>
      </c>
      <c r="L8279" t="s">
        <v>4232</v>
      </c>
      <c r="M8279" t="s">
        <v>42417</v>
      </c>
    </row>
    <row r="8280" spans="1:13">
      <c r="A8280" t="s">
        <v>909</v>
      </c>
      <c r="B8280" t="s">
        <v>909</v>
      </c>
      <c r="C8280" t="s">
        <v>1746</v>
      </c>
      <c r="D8280" t="s">
        <v>155</v>
      </c>
      <c r="E8280" t="s">
        <v>339</v>
      </c>
      <c r="F8280" t="s">
        <v>3</v>
      </c>
      <c r="G8280" t="s">
        <v>51023</v>
      </c>
      <c r="H8280" t="s">
        <v>21031</v>
      </c>
      <c r="I8280" t="s">
        <v>11380</v>
      </c>
      <c r="J8280" t="s">
        <v>20897</v>
      </c>
      <c r="K8280" t="s">
        <v>51024</v>
      </c>
      <c r="L8280" t="s">
        <v>48178</v>
      </c>
      <c r="M8280" t="s">
        <v>37094</v>
      </c>
    </row>
    <row r="8281" spans="1:13">
      <c r="A8281" t="s">
        <v>909</v>
      </c>
      <c r="B8281" t="s">
        <v>909</v>
      </c>
      <c r="C8281" t="s">
        <v>1746</v>
      </c>
      <c r="D8281" t="s">
        <v>155</v>
      </c>
      <c r="E8281" t="s">
        <v>339</v>
      </c>
      <c r="F8281" t="s">
        <v>10</v>
      </c>
      <c r="G8281" t="s">
        <v>51025</v>
      </c>
      <c r="H8281" t="s">
        <v>21152</v>
      </c>
      <c r="I8281" t="s">
        <v>47648</v>
      </c>
      <c r="J8281" t="s">
        <v>20974</v>
      </c>
      <c r="K8281" t="s">
        <v>1240</v>
      </c>
      <c r="L8281" t="s">
        <v>51026</v>
      </c>
      <c r="M8281" t="s">
        <v>29260</v>
      </c>
    </row>
    <row r="8282" spans="1:13">
      <c r="A8282" t="s">
        <v>909</v>
      </c>
      <c r="B8282" t="s">
        <v>909</v>
      </c>
      <c r="C8282" t="s">
        <v>1746</v>
      </c>
      <c r="D8282" t="s">
        <v>155</v>
      </c>
      <c r="E8282" t="s">
        <v>339</v>
      </c>
      <c r="F8282" t="s">
        <v>2</v>
      </c>
      <c r="G8282" t="s">
        <v>51027</v>
      </c>
      <c r="H8282" t="s">
        <v>20937</v>
      </c>
      <c r="I8282" t="s">
        <v>9153</v>
      </c>
      <c r="J8282" t="s">
        <v>20784</v>
      </c>
      <c r="K8282" t="s">
        <v>25604</v>
      </c>
      <c r="L8282" t="s">
        <v>4403</v>
      </c>
      <c r="M8282" t="s">
        <v>51028</v>
      </c>
    </row>
    <row r="8283" spans="1:13">
      <c r="A8283" t="s">
        <v>909</v>
      </c>
      <c r="B8283" t="s">
        <v>909</v>
      </c>
      <c r="C8283" t="s">
        <v>1746</v>
      </c>
      <c r="D8283" t="s">
        <v>155</v>
      </c>
      <c r="E8283" t="s">
        <v>339</v>
      </c>
      <c r="F8283" t="s">
        <v>4</v>
      </c>
      <c r="G8283" t="s">
        <v>51029</v>
      </c>
      <c r="H8283" t="s">
        <v>20841</v>
      </c>
      <c r="I8283" t="s">
        <v>30989</v>
      </c>
      <c r="J8283" t="s">
        <v>20684</v>
      </c>
      <c r="K8283" t="s">
        <v>50869</v>
      </c>
      <c r="L8283" t="s">
        <v>2900</v>
      </c>
      <c r="M8283" t="s">
        <v>12445</v>
      </c>
    </row>
    <row r="8284" spans="1:13">
      <c r="A8284" t="s">
        <v>909</v>
      </c>
      <c r="B8284" t="s">
        <v>909</v>
      </c>
      <c r="C8284" t="s">
        <v>1746</v>
      </c>
      <c r="D8284" t="s">
        <v>155</v>
      </c>
      <c r="E8284" t="s">
        <v>339</v>
      </c>
      <c r="F8284" t="s">
        <v>11</v>
      </c>
      <c r="G8284" t="s">
        <v>51030</v>
      </c>
      <c r="H8284" t="s">
        <v>20879</v>
      </c>
      <c r="I8284" t="s">
        <v>11370</v>
      </c>
      <c r="J8284" t="s">
        <v>20663</v>
      </c>
      <c r="K8284" t="s">
        <v>9517</v>
      </c>
      <c r="L8284" t="s">
        <v>4073</v>
      </c>
      <c r="M8284" t="s">
        <v>51031</v>
      </c>
    </row>
    <row r="8285" spans="1:13">
      <c r="A8285" t="s">
        <v>909</v>
      </c>
      <c r="B8285" t="s">
        <v>909</v>
      </c>
      <c r="C8285" t="s">
        <v>1746</v>
      </c>
      <c r="D8285" t="s">
        <v>155</v>
      </c>
      <c r="E8285" t="s">
        <v>339</v>
      </c>
      <c r="F8285" t="s">
        <v>20</v>
      </c>
      <c r="G8285" t="s">
        <v>51032</v>
      </c>
      <c r="H8285" t="s">
        <v>20915</v>
      </c>
      <c r="I8285" t="s">
        <v>30835</v>
      </c>
      <c r="J8285" t="s">
        <v>20663</v>
      </c>
      <c r="K8285" t="s">
        <v>9517</v>
      </c>
      <c r="L8285" t="s">
        <v>4494</v>
      </c>
      <c r="M8285" t="s">
        <v>47360</v>
      </c>
    </row>
    <row r="8286" spans="1:13">
      <c r="A8286" t="s">
        <v>909</v>
      </c>
      <c r="B8286" t="s">
        <v>909</v>
      </c>
      <c r="C8286" t="s">
        <v>1746</v>
      </c>
      <c r="D8286" t="s">
        <v>155</v>
      </c>
      <c r="E8286" t="s">
        <v>347</v>
      </c>
      <c r="F8286" t="s">
        <v>3</v>
      </c>
      <c r="G8286" t="s">
        <v>51033</v>
      </c>
      <c r="H8286" t="s">
        <v>21085</v>
      </c>
      <c r="I8286" t="s">
        <v>38352</v>
      </c>
      <c r="J8286" t="s">
        <v>20915</v>
      </c>
      <c r="K8286" t="s">
        <v>1241</v>
      </c>
      <c r="L8286" t="s">
        <v>51034</v>
      </c>
      <c r="M8286" t="s">
        <v>43171</v>
      </c>
    </row>
    <row r="8287" spans="1:13">
      <c r="A8287" t="s">
        <v>909</v>
      </c>
      <c r="B8287" t="s">
        <v>909</v>
      </c>
      <c r="C8287" t="s">
        <v>1746</v>
      </c>
      <c r="D8287" t="s">
        <v>155</v>
      </c>
      <c r="E8287" t="s">
        <v>347</v>
      </c>
      <c r="F8287" t="s">
        <v>10</v>
      </c>
      <c r="G8287" t="s">
        <v>51035</v>
      </c>
      <c r="H8287" t="s">
        <v>21064</v>
      </c>
      <c r="I8287" t="s">
        <v>30958</v>
      </c>
      <c r="J8287" t="s">
        <v>21138</v>
      </c>
      <c r="K8287" t="s">
        <v>50878</v>
      </c>
      <c r="L8287" t="s">
        <v>50920</v>
      </c>
      <c r="M8287" t="s">
        <v>43166</v>
      </c>
    </row>
    <row r="8288" spans="1:13">
      <c r="A8288" t="s">
        <v>909</v>
      </c>
      <c r="B8288" t="s">
        <v>909</v>
      </c>
      <c r="C8288" t="s">
        <v>1746</v>
      </c>
      <c r="D8288" t="s">
        <v>155</v>
      </c>
      <c r="E8288" t="s">
        <v>347</v>
      </c>
      <c r="F8288" t="s">
        <v>2</v>
      </c>
      <c r="G8288" t="s">
        <v>51036</v>
      </c>
      <c r="H8288" t="s">
        <v>20897</v>
      </c>
      <c r="I8288" t="s">
        <v>50871</v>
      </c>
      <c r="J8288" t="s">
        <v>20764</v>
      </c>
      <c r="K8288" t="s">
        <v>25606</v>
      </c>
      <c r="L8288" t="s">
        <v>48041</v>
      </c>
      <c r="M8288" t="s">
        <v>26614</v>
      </c>
    </row>
    <row r="8289" spans="1:13">
      <c r="A8289" t="s">
        <v>909</v>
      </c>
      <c r="B8289" t="s">
        <v>909</v>
      </c>
      <c r="C8289" t="s">
        <v>1746</v>
      </c>
      <c r="D8289" t="s">
        <v>155</v>
      </c>
      <c r="E8289" t="s">
        <v>347</v>
      </c>
      <c r="F8289" t="s">
        <v>11</v>
      </c>
      <c r="G8289" t="s">
        <v>51037</v>
      </c>
      <c r="H8289" t="s">
        <v>20803</v>
      </c>
      <c r="I8289" t="s">
        <v>31015</v>
      </c>
      <c r="J8289" t="s">
        <v>21472</v>
      </c>
      <c r="K8289" t="s">
        <v>372</v>
      </c>
      <c r="L8289" t="s">
        <v>9633</v>
      </c>
      <c r="M8289" t="s">
        <v>15512</v>
      </c>
    </row>
    <row r="8290" spans="1:13">
      <c r="A8290" t="s">
        <v>909</v>
      </c>
      <c r="B8290" t="s">
        <v>909</v>
      </c>
      <c r="C8290" t="s">
        <v>1746</v>
      </c>
      <c r="D8290" t="s">
        <v>155</v>
      </c>
      <c r="E8290" t="s">
        <v>347</v>
      </c>
      <c r="F8290" t="s">
        <v>20</v>
      </c>
      <c r="G8290" t="s">
        <v>51038</v>
      </c>
      <c r="H8290" t="s">
        <v>20745</v>
      </c>
      <c r="I8290" t="s">
        <v>30798</v>
      </c>
      <c r="J8290" t="s">
        <v>20663</v>
      </c>
      <c r="K8290" t="s">
        <v>9517</v>
      </c>
      <c r="L8290" t="s">
        <v>4232</v>
      </c>
      <c r="M8290" t="s">
        <v>4831</v>
      </c>
    </row>
    <row r="8291" spans="1:13">
      <c r="A8291" t="s">
        <v>909</v>
      </c>
      <c r="B8291" t="s">
        <v>909</v>
      </c>
      <c r="C8291" t="s">
        <v>1746</v>
      </c>
      <c r="D8291" t="s">
        <v>155</v>
      </c>
      <c r="E8291" t="s">
        <v>230</v>
      </c>
      <c r="F8291" t="s">
        <v>3</v>
      </c>
      <c r="G8291" t="s">
        <v>51039</v>
      </c>
      <c r="H8291" t="s">
        <v>21075</v>
      </c>
      <c r="I8291" t="s">
        <v>14338</v>
      </c>
      <c r="J8291" t="s">
        <v>21152</v>
      </c>
      <c r="K8291" t="s">
        <v>50969</v>
      </c>
      <c r="L8291" t="s">
        <v>48084</v>
      </c>
      <c r="M8291" t="s">
        <v>29132</v>
      </c>
    </row>
    <row r="8292" spans="1:13">
      <c r="A8292" t="s">
        <v>909</v>
      </c>
      <c r="B8292" t="s">
        <v>909</v>
      </c>
      <c r="C8292" t="s">
        <v>1746</v>
      </c>
      <c r="D8292" t="s">
        <v>155</v>
      </c>
      <c r="E8292" t="s">
        <v>230</v>
      </c>
      <c r="F8292" t="s">
        <v>10</v>
      </c>
      <c r="G8292" t="s">
        <v>51040</v>
      </c>
      <c r="H8292" t="s">
        <v>21035</v>
      </c>
      <c r="I8292" t="s">
        <v>47581</v>
      </c>
      <c r="J8292" t="s">
        <v>21097</v>
      </c>
      <c r="K8292" t="s">
        <v>50887</v>
      </c>
      <c r="L8292" t="s">
        <v>49535</v>
      </c>
      <c r="M8292" t="s">
        <v>28963</v>
      </c>
    </row>
    <row r="8293" spans="1:13">
      <c r="A8293" t="s">
        <v>909</v>
      </c>
      <c r="B8293" t="s">
        <v>909</v>
      </c>
      <c r="C8293" t="s">
        <v>1746</v>
      </c>
      <c r="D8293" t="s">
        <v>155</v>
      </c>
      <c r="E8293" t="s">
        <v>230</v>
      </c>
      <c r="F8293" t="s">
        <v>2</v>
      </c>
      <c r="G8293" t="s">
        <v>51041</v>
      </c>
      <c r="H8293" t="s">
        <v>20784</v>
      </c>
      <c r="I8293" t="s">
        <v>30925</v>
      </c>
      <c r="J8293" t="s">
        <v>20705</v>
      </c>
      <c r="K8293" t="s">
        <v>9527</v>
      </c>
      <c r="L8293" t="s">
        <v>50962</v>
      </c>
      <c r="M8293" t="s">
        <v>8639</v>
      </c>
    </row>
    <row r="8294" spans="1:13">
      <c r="A8294" t="s">
        <v>909</v>
      </c>
      <c r="B8294" t="s">
        <v>909</v>
      </c>
      <c r="C8294" t="s">
        <v>1746</v>
      </c>
      <c r="D8294" t="s">
        <v>155</v>
      </c>
      <c r="E8294" t="s">
        <v>230</v>
      </c>
      <c r="F8294" t="s">
        <v>4</v>
      </c>
      <c r="G8294" t="s">
        <v>51042</v>
      </c>
      <c r="H8294" t="s">
        <v>20725</v>
      </c>
      <c r="I8294" t="s">
        <v>9604</v>
      </c>
      <c r="J8294" t="s">
        <v>21472</v>
      </c>
      <c r="K8294" t="s">
        <v>372</v>
      </c>
      <c r="L8294" t="s">
        <v>1054</v>
      </c>
      <c r="M8294" t="s">
        <v>1275</v>
      </c>
    </row>
    <row r="8295" spans="1:13">
      <c r="A8295" t="s">
        <v>909</v>
      </c>
      <c r="B8295" t="s">
        <v>909</v>
      </c>
      <c r="C8295" t="s">
        <v>1746</v>
      </c>
      <c r="D8295" t="s">
        <v>155</v>
      </c>
      <c r="E8295" t="s">
        <v>230</v>
      </c>
      <c r="F8295" t="s">
        <v>11</v>
      </c>
      <c r="G8295" t="s">
        <v>51043</v>
      </c>
      <c r="H8295" t="s">
        <v>20705</v>
      </c>
      <c r="I8295" t="s">
        <v>41568</v>
      </c>
      <c r="J8295" t="s">
        <v>20684</v>
      </c>
      <c r="K8295" t="s">
        <v>50869</v>
      </c>
      <c r="L8295" t="s">
        <v>18074</v>
      </c>
      <c r="M8295" t="s">
        <v>43208</v>
      </c>
    </row>
    <row r="8296" spans="1:13">
      <c r="A8296" t="s">
        <v>909</v>
      </c>
      <c r="B8296" t="s">
        <v>909</v>
      </c>
      <c r="C8296" t="s">
        <v>1746</v>
      </c>
      <c r="D8296" t="s">
        <v>155</v>
      </c>
      <c r="E8296" t="s">
        <v>230</v>
      </c>
      <c r="F8296" t="s">
        <v>20</v>
      </c>
      <c r="G8296" t="s">
        <v>51044</v>
      </c>
      <c r="H8296" t="s">
        <v>20684</v>
      </c>
      <c r="I8296" t="s">
        <v>47585</v>
      </c>
      <c r="J8296" t="s">
        <v>21472</v>
      </c>
      <c r="K8296" t="s">
        <v>372</v>
      </c>
      <c r="L8296" t="s">
        <v>13802</v>
      </c>
      <c r="M8296" t="s">
        <v>15329</v>
      </c>
    </row>
    <row r="8297" spans="1:13">
      <c r="A8297" t="s">
        <v>909</v>
      </c>
      <c r="B8297" t="s">
        <v>909</v>
      </c>
      <c r="C8297" t="s">
        <v>1746</v>
      </c>
      <c r="D8297" t="s">
        <v>155</v>
      </c>
      <c r="E8297" t="s">
        <v>300</v>
      </c>
      <c r="F8297" t="s">
        <v>3</v>
      </c>
      <c r="G8297" t="s">
        <v>51045</v>
      </c>
      <c r="H8297" t="s">
        <v>21165</v>
      </c>
      <c r="I8297" t="s">
        <v>30913</v>
      </c>
      <c r="J8297" t="s">
        <v>21113</v>
      </c>
      <c r="K8297" t="s">
        <v>51016</v>
      </c>
      <c r="L8297" t="s">
        <v>48045</v>
      </c>
      <c r="M8297" t="s">
        <v>42433</v>
      </c>
    </row>
    <row r="8298" spans="1:13">
      <c r="A8298" t="s">
        <v>909</v>
      </c>
      <c r="B8298" t="s">
        <v>909</v>
      </c>
      <c r="C8298" t="s">
        <v>1746</v>
      </c>
      <c r="D8298" t="s">
        <v>155</v>
      </c>
      <c r="E8298" t="s">
        <v>300</v>
      </c>
      <c r="F8298" t="s">
        <v>10</v>
      </c>
      <c r="G8298" t="s">
        <v>51046</v>
      </c>
      <c r="H8298" t="s">
        <v>21020</v>
      </c>
      <c r="I8298" t="s">
        <v>49537</v>
      </c>
      <c r="J8298" t="s">
        <v>21031</v>
      </c>
      <c r="K8298" t="s">
        <v>51047</v>
      </c>
      <c r="L8298" t="s">
        <v>51048</v>
      </c>
      <c r="M8298" t="s">
        <v>31967</v>
      </c>
    </row>
    <row r="8299" spans="1:13">
      <c r="A8299" t="s">
        <v>909</v>
      </c>
      <c r="B8299" t="s">
        <v>909</v>
      </c>
      <c r="C8299" t="s">
        <v>1746</v>
      </c>
      <c r="D8299" t="s">
        <v>155</v>
      </c>
      <c r="E8299" t="s">
        <v>300</v>
      </c>
      <c r="F8299" t="s">
        <v>2</v>
      </c>
      <c r="G8299" t="s">
        <v>51049</v>
      </c>
      <c r="H8299" t="s">
        <v>20705</v>
      </c>
      <c r="I8299" t="s">
        <v>41568</v>
      </c>
      <c r="J8299" t="s">
        <v>20663</v>
      </c>
      <c r="K8299" t="s">
        <v>9517</v>
      </c>
      <c r="L8299" t="s">
        <v>21507</v>
      </c>
      <c r="M8299" t="s">
        <v>5019</v>
      </c>
    </row>
    <row r="8300" spans="1:13">
      <c r="A8300" t="s">
        <v>909</v>
      </c>
      <c r="B8300" t="s">
        <v>909</v>
      </c>
      <c r="C8300" t="s">
        <v>1746</v>
      </c>
      <c r="D8300" t="s">
        <v>155</v>
      </c>
      <c r="E8300" t="s">
        <v>300</v>
      </c>
      <c r="F8300" t="s">
        <v>4</v>
      </c>
      <c r="G8300" t="s">
        <v>51050</v>
      </c>
      <c r="H8300" t="s">
        <v>20725</v>
      </c>
      <c r="I8300" t="s">
        <v>9604</v>
      </c>
      <c r="J8300" t="s">
        <v>21472</v>
      </c>
      <c r="K8300" t="s">
        <v>372</v>
      </c>
      <c r="L8300" t="s">
        <v>1054</v>
      </c>
      <c r="M8300" t="s">
        <v>29263</v>
      </c>
    </row>
    <row r="8301" spans="1:13">
      <c r="A8301" t="s">
        <v>909</v>
      </c>
      <c r="B8301" t="s">
        <v>909</v>
      </c>
      <c r="C8301" t="s">
        <v>1746</v>
      </c>
      <c r="D8301" t="s">
        <v>155</v>
      </c>
      <c r="E8301" t="s">
        <v>300</v>
      </c>
      <c r="F8301" t="s">
        <v>11</v>
      </c>
      <c r="G8301" t="s">
        <v>51051</v>
      </c>
      <c r="H8301" t="s">
        <v>20684</v>
      </c>
      <c r="I8301" t="s">
        <v>47585</v>
      </c>
      <c r="J8301" t="s">
        <v>21472</v>
      </c>
      <c r="K8301" t="s">
        <v>372</v>
      </c>
      <c r="L8301" t="s">
        <v>5164</v>
      </c>
      <c r="M8301" t="s">
        <v>13503</v>
      </c>
    </row>
    <row r="8302" spans="1:13">
      <c r="A8302" t="s">
        <v>909</v>
      </c>
      <c r="B8302" t="s">
        <v>909</v>
      </c>
      <c r="C8302" t="s">
        <v>1746</v>
      </c>
      <c r="D8302" t="s">
        <v>155</v>
      </c>
      <c r="E8302" t="s">
        <v>300</v>
      </c>
      <c r="F8302" t="s">
        <v>20</v>
      </c>
      <c r="G8302" t="s">
        <v>51052</v>
      </c>
      <c r="H8302" t="s">
        <v>20764</v>
      </c>
      <c r="I8302" t="s">
        <v>11352</v>
      </c>
      <c r="J8302" t="s">
        <v>20663</v>
      </c>
      <c r="K8302" t="s">
        <v>9517</v>
      </c>
      <c r="L8302" t="s">
        <v>1054</v>
      </c>
      <c r="M8302" t="s">
        <v>15162</v>
      </c>
    </row>
    <row r="8303" spans="1:13">
      <c r="A8303" t="s">
        <v>909</v>
      </c>
      <c r="B8303" t="s">
        <v>909</v>
      </c>
      <c r="C8303" t="s">
        <v>1746</v>
      </c>
      <c r="D8303" t="s">
        <v>161</v>
      </c>
      <c r="E8303" t="s">
        <v>690</v>
      </c>
      <c r="F8303" t="s">
        <v>3</v>
      </c>
      <c r="G8303" t="s">
        <v>51053</v>
      </c>
      <c r="H8303" t="s">
        <v>20745</v>
      </c>
      <c r="I8303" t="s">
        <v>30811</v>
      </c>
      <c r="J8303" t="s">
        <v>20725</v>
      </c>
      <c r="K8303" t="s">
        <v>25516</v>
      </c>
      <c r="L8303" t="s">
        <v>22097</v>
      </c>
      <c r="M8303" t="s">
        <v>16849</v>
      </c>
    </row>
    <row r="8304" spans="1:13">
      <c r="A8304" t="s">
        <v>909</v>
      </c>
      <c r="B8304" t="s">
        <v>909</v>
      </c>
      <c r="C8304" t="s">
        <v>1746</v>
      </c>
      <c r="D8304" t="s">
        <v>161</v>
      </c>
      <c r="E8304" t="s">
        <v>690</v>
      </c>
      <c r="F8304" t="s">
        <v>10</v>
      </c>
      <c r="G8304" t="s">
        <v>51054</v>
      </c>
      <c r="H8304" t="s">
        <v>20879</v>
      </c>
      <c r="I8304" t="s">
        <v>15952</v>
      </c>
      <c r="J8304" t="s">
        <v>20764</v>
      </c>
      <c r="K8304" t="s">
        <v>32040</v>
      </c>
      <c r="L8304" t="s">
        <v>4662</v>
      </c>
      <c r="M8304" t="s">
        <v>26502</v>
      </c>
    </row>
    <row r="8305" spans="1:13">
      <c r="A8305" t="s">
        <v>909</v>
      </c>
      <c r="B8305" t="s">
        <v>909</v>
      </c>
      <c r="C8305" t="s">
        <v>1746</v>
      </c>
      <c r="D8305" t="s">
        <v>161</v>
      </c>
      <c r="E8305" t="s">
        <v>690</v>
      </c>
      <c r="F8305" t="s">
        <v>2</v>
      </c>
      <c r="G8305" t="s">
        <v>51055</v>
      </c>
      <c r="H8305" t="s">
        <v>20745</v>
      </c>
      <c r="I8305" t="s">
        <v>30811</v>
      </c>
      <c r="J8305" t="s">
        <v>20684</v>
      </c>
      <c r="K8305" t="s">
        <v>6325</v>
      </c>
      <c r="L8305" t="s">
        <v>3023</v>
      </c>
      <c r="M8305" t="s">
        <v>16849</v>
      </c>
    </row>
    <row r="8306" spans="1:13">
      <c r="A8306" t="s">
        <v>909</v>
      </c>
      <c r="B8306" t="s">
        <v>909</v>
      </c>
      <c r="C8306" t="s">
        <v>1746</v>
      </c>
      <c r="D8306" t="s">
        <v>161</v>
      </c>
      <c r="E8306" t="s">
        <v>690</v>
      </c>
      <c r="F8306" t="s">
        <v>4</v>
      </c>
      <c r="G8306" t="s">
        <v>51056</v>
      </c>
      <c r="H8306" t="s">
        <v>20684</v>
      </c>
      <c r="I8306" t="s">
        <v>11352</v>
      </c>
      <c r="J8306" t="s">
        <v>21472</v>
      </c>
      <c r="K8306" t="s">
        <v>372</v>
      </c>
      <c r="L8306" t="s">
        <v>3522</v>
      </c>
      <c r="M8306" t="s">
        <v>946</v>
      </c>
    </row>
    <row r="8307" spans="1:13">
      <c r="A8307" t="s">
        <v>909</v>
      </c>
      <c r="B8307" t="s">
        <v>909</v>
      </c>
      <c r="C8307" t="s">
        <v>1746</v>
      </c>
      <c r="D8307" t="s">
        <v>161</v>
      </c>
      <c r="E8307" t="s">
        <v>690</v>
      </c>
      <c r="F8307" t="s">
        <v>11</v>
      </c>
      <c r="G8307" t="s">
        <v>51057</v>
      </c>
      <c r="H8307" t="s">
        <v>20684</v>
      </c>
      <c r="I8307" t="s">
        <v>11352</v>
      </c>
      <c r="J8307" t="s">
        <v>20663</v>
      </c>
      <c r="K8307" t="s">
        <v>11109</v>
      </c>
      <c r="L8307" t="s">
        <v>2773</v>
      </c>
      <c r="M8307" t="s">
        <v>946</v>
      </c>
    </row>
    <row r="8308" spans="1:13">
      <c r="A8308" t="s">
        <v>909</v>
      </c>
      <c r="B8308" t="s">
        <v>909</v>
      </c>
      <c r="C8308" t="s">
        <v>1746</v>
      </c>
      <c r="D8308" t="s">
        <v>161</v>
      </c>
      <c r="E8308" t="s">
        <v>690</v>
      </c>
      <c r="F8308" t="s">
        <v>20</v>
      </c>
      <c r="G8308" t="s">
        <v>51058</v>
      </c>
      <c r="H8308" t="s">
        <v>20725</v>
      </c>
      <c r="I8308" t="s">
        <v>11370</v>
      </c>
      <c r="J8308" t="s">
        <v>21472</v>
      </c>
      <c r="K8308" t="s">
        <v>372</v>
      </c>
      <c r="L8308" t="s">
        <v>3647</v>
      </c>
      <c r="M8308" t="s">
        <v>4868</v>
      </c>
    </row>
    <row r="8309" spans="1:13">
      <c r="A8309" t="s">
        <v>909</v>
      </c>
      <c r="B8309" t="s">
        <v>909</v>
      </c>
      <c r="C8309" t="s">
        <v>1746</v>
      </c>
      <c r="D8309" t="s">
        <v>161</v>
      </c>
      <c r="E8309" t="s">
        <v>698</v>
      </c>
      <c r="F8309" t="s">
        <v>3</v>
      </c>
      <c r="G8309" t="s">
        <v>51059</v>
      </c>
      <c r="H8309" t="s">
        <v>20932</v>
      </c>
      <c r="I8309" t="s">
        <v>15976</v>
      </c>
      <c r="J8309" t="s">
        <v>20803</v>
      </c>
      <c r="K8309" t="s">
        <v>28335</v>
      </c>
      <c r="L8309" t="s">
        <v>47707</v>
      </c>
      <c r="M8309" t="s">
        <v>27485</v>
      </c>
    </row>
    <row r="8310" spans="1:13">
      <c r="A8310" t="s">
        <v>909</v>
      </c>
      <c r="B8310" t="s">
        <v>909</v>
      </c>
      <c r="C8310" t="s">
        <v>1746</v>
      </c>
      <c r="D8310" t="s">
        <v>161</v>
      </c>
      <c r="E8310" t="s">
        <v>698</v>
      </c>
      <c r="F8310" t="s">
        <v>10</v>
      </c>
      <c r="G8310" t="s">
        <v>51060</v>
      </c>
      <c r="H8310" t="s">
        <v>20938</v>
      </c>
      <c r="I8310" t="s">
        <v>51061</v>
      </c>
      <c r="J8310" t="s">
        <v>20841</v>
      </c>
      <c r="K8310" t="s">
        <v>27062</v>
      </c>
      <c r="L8310" t="s">
        <v>2172</v>
      </c>
      <c r="M8310" t="s">
        <v>51062</v>
      </c>
    </row>
    <row r="8311" spans="1:13">
      <c r="A8311" t="s">
        <v>909</v>
      </c>
      <c r="B8311" t="s">
        <v>909</v>
      </c>
      <c r="C8311" t="s">
        <v>1746</v>
      </c>
      <c r="D8311" t="s">
        <v>161</v>
      </c>
      <c r="E8311" t="s">
        <v>698</v>
      </c>
      <c r="F8311" t="s">
        <v>2</v>
      </c>
      <c r="G8311" t="s">
        <v>51063</v>
      </c>
      <c r="H8311" t="s">
        <v>20725</v>
      </c>
      <c r="I8311" t="s">
        <v>11370</v>
      </c>
      <c r="J8311" t="s">
        <v>20705</v>
      </c>
      <c r="K8311" t="s">
        <v>11102</v>
      </c>
      <c r="L8311" t="s">
        <v>3583</v>
      </c>
      <c r="M8311" t="s">
        <v>15876</v>
      </c>
    </row>
    <row r="8312" spans="1:13">
      <c r="A8312" t="s">
        <v>909</v>
      </c>
      <c r="B8312" t="s">
        <v>909</v>
      </c>
      <c r="C8312" t="s">
        <v>1746</v>
      </c>
      <c r="D8312" t="s">
        <v>161</v>
      </c>
      <c r="E8312" t="s">
        <v>698</v>
      </c>
      <c r="F8312" t="s">
        <v>11</v>
      </c>
      <c r="G8312" t="s">
        <v>51064</v>
      </c>
      <c r="H8312" t="s">
        <v>20684</v>
      </c>
      <c r="I8312" t="s">
        <v>11352</v>
      </c>
      <c r="J8312" t="s">
        <v>21472</v>
      </c>
      <c r="K8312" t="s">
        <v>372</v>
      </c>
      <c r="L8312" t="s">
        <v>2773</v>
      </c>
      <c r="M8312" t="s">
        <v>13159</v>
      </c>
    </row>
    <row r="8313" spans="1:13">
      <c r="A8313" t="s">
        <v>909</v>
      </c>
      <c r="B8313" t="s">
        <v>909</v>
      </c>
      <c r="C8313" t="s">
        <v>1746</v>
      </c>
      <c r="D8313" t="s">
        <v>161</v>
      </c>
      <c r="E8313" t="s">
        <v>698</v>
      </c>
      <c r="F8313" t="s">
        <v>20</v>
      </c>
      <c r="G8313" t="s">
        <v>51065</v>
      </c>
      <c r="H8313" t="s">
        <v>20784</v>
      </c>
      <c r="I8313" t="s">
        <v>11380</v>
      </c>
      <c r="J8313" t="s">
        <v>21472</v>
      </c>
      <c r="K8313" t="s">
        <v>372</v>
      </c>
      <c r="L8313" t="s">
        <v>3143</v>
      </c>
      <c r="M8313" t="s">
        <v>26329</v>
      </c>
    </row>
    <row r="8314" spans="1:13">
      <c r="A8314" t="s">
        <v>909</v>
      </c>
      <c r="B8314" t="s">
        <v>909</v>
      </c>
      <c r="C8314" t="s">
        <v>1746</v>
      </c>
      <c r="D8314" t="s">
        <v>161</v>
      </c>
      <c r="E8314" t="s">
        <v>706</v>
      </c>
      <c r="F8314" t="s">
        <v>3</v>
      </c>
      <c r="G8314" t="s">
        <v>51066</v>
      </c>
      <c r="H8314" t="s">
        <v>20879</v>
      </c>
      <c r="I8314" t="s">
        <v>15952</v>
      </c>
      <c r="J8314" t="s">
        <v>20803</v>
      </c>
      <c r="K8314" t="s">
        <v>28335</v>
      </c>
      <c r="L8314" t="s">
        <v>22096</v>
      </c>
      <c r="M8314" t="s">
        <v>26502</v>
      </c>
    </row>
    <row r="8315" spans="1:13">
      <c r="A8315" t="s">
        <v>909</v>
      </c>
      <c r="B8315" t="s">
        <v>909</v>
      </c>
      <c r="C8315" t="s">
        <v>1746</v>
      </c>
      <c r="D8315" t="s">
        <v>161</v>
      </c>
      <c r="E8315" t="s">
        <v>706</v>
      </c>
      <c r="F8315" t="s">
        <v>10</v>
      </c>
      <c r="G8315" t="s">
        <v>51067</v>
      </c>
      <c r="H8315" t="s">
        <v>20932</v>
      </c>
      <c r="I8315" t="s">
        <v>15976</v>
      </c>
      <c r="J8315" t="s">
        <v>20822</v>
      </c>
      <c r="K8315" t="s">
        <v>35284</v>
      </c>
      <c r="L8315" t="s">
        <v>7177</v>
      </c>
      <c r="M8315" t="s">
        <v>373</v>
      </c>
    </row>
    <row r="8316" spans="1:13">
      <c r="A8316" t="s">
        <v>909</v>
      </c>
      <c r="B8316" t="s">
        <v>909</v>
      </c>
      <c r="C8316" t="s">
        <v>1746</v>
      </c>
      <c r="D8316" t="s">
        <v>161</v>
      </c>
      <c r="E8316" t="s">
        <v>706</v>
      </c>
      <c r="F8316" t="s">
        <v>2</v>
      </c>
      <c r="G8316" t="s">
        <v>51068</v>
      </c>
      <c r="H8316" t="s">
        <v>20705</v>
      </c>
      <c r="I8316" t="s">
        <v>10145</v>
      </c>
      <c r="J8316" t="s">
        <v>20663</v>
      </c>
      <c r="K8316" t="s">
        <v>11109</v>
      </c>
      <c r="L8316" t="s">
        <v>4301</v>
      </c>
      <c r="M8316" t="s">
        <v>9962</v>
      </c>
    </row>
    <row r="8317" spans="1:13">
      <c r="A8317" t="s">
        <v>909</v>
      </c>
      <c r="B8317" t="s">
        <v>909</v>
      </c>
      <c r="C8317" t="s">
        <v>1746</v>
      </c>
      <c r="D8317" t="s">
        <v>161</v>
      </c>
      <c r="E8317" t="s">
        <v>714</v>
      </c>
      <c r="F8317" t="s">
        <v>3</v>
      </c>
      <c r="G8317" t="s">
        <v>51069</v>
      </c>
      <c r="H8317" t="s">
        <v>20932</v>
      </c>
      <c r="I8317" t="s">
        <v>15976</v>
      </c>
      <c r="J8317" t="s">
        <v>20879</v>
      </c>
      <c r="K8317" t="s">
        <v>26633</v>
      </c>
      <c r="L8317" t="s">
        <v>47707</v>
      </c>
      <c r="M8317" t="s">
        <v>32433</v>
      </c>
    </row>
    <row r="8318" spans="1:13">
      <c r="A8318" t="s">
        <v>909</v>
      </c>
      <c r="B8318" t="s">
        <v>909</v>
      </c>
      <c r="C8318" t="s">
        <v>1746</v>
      </c>
      <c r="D8318" t="s">
        <v>161</v>
      </c>
      <c r="E8318" t="s">
        <v>714</v>
      </c>
      <c r="F8318" t="s">
        <v>10</v>
      </c>
      <c r="G8318" t="s">
        <v>51070</v>
      </c>
      <c r="H8318" t="s">
        <v>20860</v>
      </c>
      <c r="I8318" t="s">
        <v>49537</v>
      </c>
      <c r="J8318" t="s">
        <v>20745</v>
      </c>
      <c r="K8318" t="s">
        <v>14238</v>
      </c>
      <c r="L8318" t="s">
        <v>47085</v>
      </c>
      <c r="M8318" t="s">
        <v>26550</v>
      </c>
    </row>
    <row r="8319" spans="1:13">
      <c r="A8319" t="s">
        <v>909</v>
      </c>
      <c r="B8319" t="s">
        <v>909</v>
      </c>
      <c r="C8319" t="s">
        <v>1746</v>
      </c>
      <c r="D8319" t="s">
        <v>161</v>
      </c>
      <c r="E8319" t="s">
        <v>714</v>
      </c>
      <c r="F8319" t="s">
        <v>2</v>
      </c>
      <c r="G8319" t="s">
        <v>51071</v>
      </c>
      <c r="H8319" t="s">
        <v>20684</v>
      </c>
      <c r="I8319" t="s">
        <v>11352</v>
      </c>
      <c r="J8319" t="s">
        <v>20684</v>
      </c>
      <c r="K8319" t="s">
        <v>6325</v>
      </c>
      <c r="L8319" t="s">
        <v>1355</v>
      </c>
      <c r="M8319" t="s">
        <v>14946</v>
      </c>
    </row>
    <row r="8320" spans="1:13">
      <c r="A8320" t="s">
        <v>909</v>
      </c>
      <c r="B8320" t="s">
        <v>909</v>
      </c>
      <c r="C8320" t="s">
        <v>1746</v>
      </c>
      <c r="D8320" t="s">
        <v>161</v>
      </c>
      <c r="E8320" t="s">
        <v>714</v>
      </c>
      <c r="F8320" t="s">
        <v>11</v>
      </c>
      <c r="G8320" t="s">
        <v>51072</v>
      </c>
      <c r="H8320" t="s">
        <v>20663</v>
      </c>
      <c r="I8320" t="s">
        <v>41568</v>
      </c>
      <c r="J8320" t="s">
        <v>20663</v>
      </c>
      <c r="K8320" t="s">
        <v>11109</v>
      </c>
      <c r="L8320" t="s">
        <v>471</v>
      </c>
      <c r="M8320" t="s">
        <v>8879</v>
      </c>
    </row>
    <row r="8321" spans="1:13">
      <c r="A8321" t="s">
        <v>909</v>
      </c>
      <c r="B8321" t="s">
        <v>909</v>
      </c>
      <c r="C8321" t="s">
        <v>1746</v>
      </c>
      <c r="D8321" t="s">
        <v>161</v>
      </c>
      <c r="E8321" t="s">
        <v>714</v>
      </c>
      <c r="F8321" t="s">
        <v>20</v>
      </c>
      <c r="G8321" t="s">
        <v>51073</v>
      </c>
      <c r="H8321" t="s">
        <v>20684</v>
      </c>
      <c r="I8321" t="s">
        <v>11352</v>
      </c>
      <c r="J8321" t="s">
        <v>20663</v>
      </c>
      <c r="K8321" t="s">
        <v>11109</v>
      </c>
      <c r="L8321" t="s">
        <v>3970</v>
      </c>
      <c r="M8321" t="s">
        <v>14946</v>
      </c>
    </row>
    <row r="8322" spans="1:13">
      <c r="A8322" t="s">
        <v>909</v>
      </c>
      <c r="B8322" t="s">
        <v>909</v>
      </c>
      <c r="C8322" t="s">
        <v>1746</v>
      </c>
      <c r="D8322" t="s">
        <v>162</v>
      </c>
      <c r="E8322" t="s">
        <v>722</v>
      </c>
      <c r="F8322" t="s">
        <v>3</v>
      </c>
      <c r="G8322" t="s">
        <v>51074</v>
      </c>
      <c r="H8322" t="s">
        <v>20784</v>
      </c>
      <c r="I8322" t="s">
        <v>11380</v>
      </c>
      <c r="J8322" t="s">
        <v>20745</v>
      </c>
      <c r="K8322" t="s">
        <v>14238</v>
      </c>
      <c r="L8322" t="s">
        <v>6310</v>
      </c>
      <c r="M8322" t="s">
        <v>25624</v>
      </c>
    </row>
    <row r="8323" spans="1:13">
      <c r="A8323" t="s">
        <v>909</v>
      </c>
      <c r="B8323" t="s">
        <v>909</v>
      </c>
      <c r="C8323" t="s">
        <v>1746</v>
      </c>
      <c r="D8323" t="s">
        <v>162</v>
      </c>
      <c r="E8323" t="s">
        <v>722</v>
      </c>
      <c r="F8323" t="s">
        <v>10</v>
      </c>
      <c r="G8323" t="s">
        <v>51075</v>
      </c>
      <c r="H8323" t="s">
        <v>20860</v>
      </c>
      <c r="I8323" t="s">
        <v>49537</v>
      </c>
      <c r="J8323" t="s">
        <v>20764</v>
      </c>
      <c r="K8323" t="s">
        <v>32040</v>
      </c>
      <c r="L8323" t="s">
        <v>47085</v>
      </c>
      <c r="M8323" t="s">
        <v>31206</v>
      </c>
    </row>
    <row r="8324" spans="1:13">
      <c r="A8324" t="s">
        <v>909</v>
      </c>
      <c r="B8324" t="s">
        <v>909</v>
      </c>
      <c r="C8324" t="s">
        <v>1746</v>
      </c>
      <c r="D8324" t="s">
        <v>162</v>
      </c>
      <c r="E8324" t="s">
        <v>722</v>
      </c>
      <c r="F8324" t="s">
        <v>2</v>
      </c>
      <c r="G8324" t="s">
        <v>51076</v>
      </c>
      <c r="H8324" t="s">
        <v>20745</v>
      </c>
      <c r="I8324" t="s">
        <v>30811</v>
      </c>
      <c r="J8324" t="s">
        <v>20684</v>
      </c>
      <c r="K8324" t="s">
        <v>6325</v>
      </c>
      <c r="L8324" t="s">
        <v>3023</v>
      </c>
      <c r="M8324" t="s">
        <v>16849</v>
      </c>
    </row>
    <row r="8325" spans="1:13">
      <c r="A8325" t="s">
        <v>909</v>
      </c>
      <c r="B8325" t="s">
        <v>909</v>
      </c>
      <c r="C8325" t="s">
        <v>1746</v>
      </c>
      <c r="D8325" t="s">
        <v>162</v>
      </c>
      <c r="E8325" t="s">
        <v>722</v>
      </c>
      <c r="F8325" t="s">
        <v>4</v>
      </c>
      <c r="G8325" t="s">
        <v>51077</v>
      </c>
      <c r="H8325" t="s">
        <v>20684</v>
      </c>
      <c r="I8325" t="s">
        <v>11352</v>
      </c>
      <c r="J8325" t="s">
        <v>21472</v>
      </c>
      <c r="K8325" t="s">
        <v>372</v>
      </c>
      <c r="L8325" t="s">
        <v>3522</v>
      </c>
      <c r="M8325" t="s">
        <v>946</v>
      </c>
    </row>
    <row r="8326" spans="1:13">
      <c r="A8326" t="s">
        <v>909</v>
      </c>
      <c r="B8326" t="s">
        <v>909</v>
      </c>
      <c r="C8326" t="s">
        <v>1746</v>
      </c>
      <c r="D8326" t="s">
        <v>162</v>
      </c>
      <c r="E8326" t="s">
        <v>722</v>
      </c>
      <c r="F8326" t="s">
        <v>11</v>
      </c>
      <c r="G8326" t="s">
        <v>51078</v>
      </c>
      <c r="H8326" t="s">
        <v>20663</v>
      </c>
      <c r="I8326" t="s">
        <v>41568</v>
      </c>
      <c r="J8326" t="s">
        <v>21472</v>
      </c>
      <c r="K8326" t="s">
        <v>372</v>
      </c>
      <c r="L8326" t="s">
        <v>471</v>
      </c>
      <c r="M8326" t="s">
        <v>15074</v>
      </c>
    </row>
    <row r="8327" spans="1:13">
      <c r="A8327" t="s">
        <v>909</v>
      </c>
      <c r="B8327" t="s">
        <v>909</v>
      </c>
      <c r="C8327" t="s">
        <v>1746</v>
      </c>
      <c r="D8327" t="s">
        <v>162</v>
      </c>
      <c r="E8327" t="s">
        <v>722</v>
      </c>
      <c r="F8327" t="s">
        <v>20</v>
      </c>
      <c r="G8327" t="s">
        <v>51079</v>
      </c>
      <c r="H8327" t="s">
        <v>20725</v>
      </c>
      <c r="I8327" t="s">
        <v>11370</v>
      </c>
      <c r="J8327" t="s">
        <v>21472</v>
      </c>
      <c r="K8327" t="s">
        <v>372</v>
      </c>
      <c r="L8327" t="s">
        <v>3647</v>
      </c>
      <c r="M8327" t="s">
        <v>4868</v>
      </c>
    </row>
    <row r="8328" spans="1:13">
      <c r="A8328" t="s">
        <v>909</v>
      </c>
      <c r="B8328" t="s">
        <v>909</v>
      </c>
      <c r="C8328" t="s">
        <v>1746</v>
      </c>
      <c r="D8328" t="s">
        <v>162</v>
      </c>
      <c r="E8328" t="s">
        <v>730</v>
      </c>
      <c r="F8328" t="s">
        <v>3</v>
      </c>
      <c r="G8328" t="s">
        <v>51080</v>
      </c>
      <c r="H8328" t="s">
        <v>20803</v>
      </c>
      <c r="I8328" t="s">
        <v>8372</v>
      </c>
      <c r="J8328" t="s">
        <v>20745</v>
      </c>
      <c r="K8328" t="s">
        <v>14238</v>
      </c>
      <c r="L8328" t="s">
        <v>47088</v>
      </c>
      <c r="M8328" t="s">
        <v>18865</v>
      </c>
    </row>
    <row r="8329" spans="1:13">
      <c r="A8329" t="s">
        <v>909</v>
      </c>
      <c r="B8329" t="s">
        <v>909</v>
      </c>
      <c r="C8329" t="s">
        <v>1746</v>
      </c>
      <c r="D8329" t="s">
        <v>162</v>
      </c>
      <c r="E8329" t="s">
        <v>730</v>
      </c>
      <c r="F8329" t="s">
        <v>10</v>
      </c>
      <c r="G8329" t="s">
        <v>51081</v>
      </c>
      <c r="H8329" t="s">
        <v>20937</v>
      </c>
      <c r="I8329" t="s">
        <v>15944</v>
      </c>
      <c r="J8329" t="s">
        <v>20841</v>
      </c>
      <c r="K8329" t="s">
        <v>27062</v>
      </c>
      <c r="L8329" t="s">
        <v>2828</v>
      </c>
      <c r="M8329" t="s">
        <v>25630</v>
      </c>
    </row>
    <row r="8330" spans="1:13">
      <c r="A8330" t="s">
        <v>909</v>
      </c>
      <c r="B8330" t="s">
        <v>909</v>
      </c>
      <c r="C8330" t="s">
        <v>1746</v>
      </c>
      <c r="D8330" t="s">
        <v>162</v>
      </c>
      <c r="E8330" t="s">
        <v>730</v>
      </c>
      <c r="F8330" t="s">
        <v>2</v>
      </c>
      <c r="G8330" t="s">
        <v>51082</v>
      </c>
      <c r="H8330" t="s">
        <v>20745</v>
      </c>
      <c r="I8330" t="s">
        <v>30811</v>
      </c>
      <c r="J8330" t="s">
        <v>20705</v>
      </c>
      <c r="K8330" t="s">
        <v>11102</v>
      </c>
      <c r="L8330" t="s">
        <v>3023</v>
      </c>
      <c r="M8330" t="s">
        <v>16711</v>
      </c>
    </row>
    <row r="8331" spans="1:13">
      <c r="A8331" t="s">
        <v>909</v>
      </c>
      <c r="B8331" t="s">
        <v>909</v>
      </c>
      <c r="C8331" t="s">
        <v>1746</v>
      </c>
      <c r="D8331" t="s">
        <v>162</v>
      </c>
      <c r="E8331" t="s">
        <v>730</v>
      </c>
      <c r="F8331" t="s">
        <v>11</v>
      </c>
      <c r="G8331" t="s">
        <v>51083</v>
      </c>
      <c r="H8331" t="s">
        <v>20705</v>
      </c>
      <c r="I8331" t="s">
        <v>10145</v>
      </c>
      <c r="J8331" t="s">
        <v>20684</v>
      </c>
      <c r="K8331" t="s">
        <v>6325</v>
      </c>
      <c r="L8331" t="s">
        <v>2038</v>
      </c>
      <c r="M8331" t="s">
        <v>12183</v>
      </c>
    </row>
    <row r="8332" spans="1:13">
      <c r="A8332" t="s">
        <v>909</v>
      </c>
      <c r="B8332" t="s">
        <v>909</v>
      </c>
      <c r="C8332" t="s">
        <v>1746</v>
      </c>
      <c r="D8332" t="s">
        <v>162</v>
      </c>
      <c r="E8332" t="s">
        <v>730</v>
      </c>
      <c r="F8332" t="s">
        <v>20</v>
      </c>
      <c r="G8332" t="s">
        <v>51084</v>
      </c>
      <c r="H8332" t="s">
        <v>20725</v>
      </c>
      <c r="I8332" t="s">
        <v>11370</v>
      </c>
      <c r="J8332" t="s">
        <v>21472</v>
      </c>
      <c r="K8332" t="s">
        <v>372</v>
      </c>
      <c r="L8332" t="s">
        <v>3647</v>
      </c>
      <c r="M8332" t="s">
        <v>774</v>
      </c>
    </row>
    <row r="8333" spans="1:13">
      <c r="A8333" t="s">
        <v>909</v>
      </c>
      <c r="B8333" t="s">
        <v>909</v>
      </c>
      <c r="C8333" t="s">
        <v>1746</v>
      </c>
      <c r="D8333" t="s">
        <v>162</v>
      </c>
      <c r="E8333" t="s">
        <v>738</v>
      </c>
      <c r="F8333" t="s">
        <v>3</v>
      </c>
      <c r="G8333" t="s">
        <v>51085</v>
      </c>
      <c r="H8333" t="s">
        <v>20879</v>
      </c>
      <c r="I8333" t="s">
        <v>15952</v>
      </c>
      <c r="J8333" t="s">
        <v>20803</v>
      </c>
      <c r="K8333" t="s">
        <v>28335</v>
      </c>
      <c r="L8333" t="s">
        <v>22096</v>
      </c>
      <c r="M8333" t="s">
        <v>29129</v>
      </c>
    </row>
    <row r="8334" spans="1:13">
      <c r="A8334" t="s">
        <v>909</v>
      </c>
      <c r="B8334" t="s">
        <v>909</v>
      </c>
      <c r="C8334" t="s">
        <v>1746</v>
      </c>
      <c r="D8334" t="s">
        <v>162</v>
      </c>
      <c r="E8334" t="s">
        <v>738</v>
      </c>
      <c r="F8334" t="s">
        <v>10</v>
      </c>
      <c r="G8334" t="s">
        <v>51086</v>
      </c>
      <c r="H8334" t="s">
        <v>20915</v>
      </c>
      <c r="I8334" t="s">
        <v>14536</v>
      </c>
      <c r="J8334" t="s">
        <v>20745</v>
      </c>
      <c r="K8334" t="s">
        <v>14238</v>
      </c>
      <c r="L8334" t="s">
        <v>46533</v>
      </c>
      <c r="M8334" t="s">
        <v>32011</v>
      </c>
    </row>
    <row r="8335" spans="1:13">
      <c r="A8335" t="s">
        <v>909</v>
      </c>
      <c r="B8335" t="s">
        <v>909</v>
      </c>
      <c r="C8335" t="s">
        <v>1746</v>
      </c>
      <c r="D8335" t="s">
        <v>162</v>
      </c>
      <c r="E8335" t="s">
        <v>738</v>
      </c>
      <c r="F8335" t="s">
        <v>2</v>
      </c>
      <c r="G8335" t="s">
        <v>51087</v>
      </c>
      <c r="H8335" t="s">
        <v>20684</v>
      </c>
      <c r="I8335" t="s">
        <v>11352</v>
      </c>
      <c r="J8335" t="s">
        <v>20684</v>
      </c>
      <c r="K8335" t="s">
        <v>6325</v>
      </c>
      <c r="L8335" t="s">
        <v>1355</v>
      </c>
      <c r="M8335" t="s">
        <v>8639</v>
      </c>
    </row>
    <row r="8336" spans="1:13">
      <c r="A8336" t="s">
        <v>909</v>
      </c>
      <c r="B8336" t="s">
        <v>909</v>
      </c>
      <c r="C8336" t="s">
        <v>1746</v>
      </c>
      <c r="D8336" t="s">
        <v>162</v>
      </c>
      <c r="E8336" t="s">
        <v>738</v>
      </c>
      <c r="F8336" t="s">
        <v>11</v>
      </c>
      <c r="G8336" t="s">
        <v>51088</v>
      </c>
      <c r="H8336" t="s">
        <v>20663</v>
      </c>
      <c r="I8336" t="s">
        <v>41568</v>
      </c>
      <c r="J8336" t="s">
        <v>21472</v>
      </c>
      <c r="K8336" t="s">
        <v>372</v>
      </c>
      <c r="L8336" t="s">
        <v>471</v>
      </c>
      <c r="M8336" t="s">
        <v>1345</v>
      </c>
    </row>
    <row r="8337" spans="1:13">
      <c r="A8337" t="s">
        <v>909</v>
      </c>
      <c r="B8337" t="s">
        <v>909</v>
      </c>
      <c r="C8337" t="s">
        <v>1746</v>
      </c>
      <c r="D8337" t="s">
        <v>162</v>
      </c>
      <c r="E8337" t="s">
        <v>738</v>
      </c>
      <c r="F8337" t="s">
        <v>20</v>
      </c>
      <c r="G8337" t="s">
        <v>51089</v>
      </c>
      <c r="H8337" t="s">
        <v>20705</v>
      </c>
      <c r="I8337" t="s">
        <v>10145</v>
      </c>
      <c r="J8337" t="s">
        <v>21472</v>
      </c>
      <c r="K8337" t="s">
        <v>372</v>
      </c>
      <c r="L8337" t="s">
        <v>7730</v>
      </c>
      <c r="M8337" t="s">
        <v>789</v>
      </c>
    </row>
    <row r="8338" spans="1:13">
      <c r="A8338" t="s">
        <v>909</v>
      </c>
      <c r="B8338" t="s">
        <v>909</v>
      </c>
      <c r="C8338" t="s">
        <v>1746</v>
      </c>
      <c r="D8338" t="s">
        <v>162</v>
      </c>
      <c r="E8338" t="s">
        <v>746</v>
      </c>
      <c r="F8338" t="s">
        <v>3</v>
      </c>
      <c r="G8338" t="s">
        <v>51090</v>
      </c>
      <c r="H8338" t="s">
        <v>20974</v>
      </c>
      <c r="I8338" t="s">
        <v>51091</v>
      </c>
      <c r="J8338" t="s">
        <v>20915</v>
      </c>
      <c r="K8338" t="s">
        <v>28250</v>
      </c>
      <c r="L8338" t="s">
        <v>51092</v>
      </c>
      <c r="M8338" t="s">
        <v>25801</v>
      </c>
    </row>
    <row r="8339" spans="1:13">
      <c r="A8339" t="s">
        <v>909</v>
      </c>
      <c r="B8339" t="s">
        <v>909</v>
      </c>
      <c r="C8339" t="s">
        <v>1746</v>
      </c>
      <c r="D8339" t="s">
        <v>162</v>
      </c>
      <c r="E8339" t="s">
        <v>746</v>
      </c>
      <c r="F8339" t="s">
        <v>10</v>
      </c>
      <c r="G8339" t="s">
        <v>51093</v>
      </c>
      <c r="H8339" t="s">
        <v>20915</v>
      </c>
      <c r="I8339" t="s">
        <v>14536</v>
      </c>
      <c r="J8339" t="s">
        <v>20822</v>
      </c>
      <c r="K8339" t="s">
        <v>35284</v>
      </c>
      <c r="L8339" t="s">
        <v>46533</v>
      </c>
      <c r="M8339" t="s">
        <v>25410</v>
      </c>
    </row>
    <row r="8340" spans="1:13">
      <c r="A8340" t="s">
        <v>909</v>
      </c>
      <c r="B8340" t="s">
        <v>909</v>
      </c>
      <c r="C8340" t="s">
        <v>1746</v>
      </c>
      <c r="D8340" t="s">
        <v>162</v>
      </c>
      <c r="E8340" t="s">
        <v>746</v>
      </c>
      <c r="F8340" t="s">
        <v>2</v>
      </c>
      <c r="G8340" t="s">
        <v>51094</v>
      </c>
      <c r="H8340" t="s">
        <v>20684</v>
      </c>
      <c r="I8340" t="s">
        <v>11352</v>
      </c>
      <c r="J8340" t="s">
        <v>20663</v>
      </c>
      <c r="K8340" t="s">
        <v>11109</v>
      </c>
      <c r="L8340" t="s">
        <v>1355</v>
      </c>
      <c r="M8340" t="s">
        <v>9981</v>
      </c>
    </row>
    <row r="8341" spans="1:13">
      <c r="A8341" t="s">
        <v>909</v>
      </c>
      <c r="B8341" t="s">
        <v>909</v>
      </c>
      <c r="C8341" t="s">
        <v>1746</v>
      </c>
      <c r="D8341" t="s">
        <v>162</v>
      </c>
      <c r="E8341" t="s">
        <v>746</v>
      </c>
      <c r="F8341" t="s">
        <v>20</v>
      </c>
      <c r="G8341" t="s">
        <v>51095</v>
      </c>
      <c r="H8341" t="s">
        <v>20684</v>
      </c>
      <c r="I8341" t="s">
        <v>11352</v>
      </c>
      <c r="J8341" t="s">
        <v>20663</v>
      </c>
      <c r="K8341" t="s">
        <v>11109</v>
      </c>
      <c r="L8341" t="s">
        <v>3970</v>
      </c>
      <c r="M8341" t="s">
        <v>9981</v>
      </c>
    </row>
    <row r="8342" spans="1:13">
      <c r="A8342" t="s">
        <v>909</v>
      </c>
      <c r="B8342" t="s">
        <v>909</v>
      </c>
      <c r="C8342" t="s">
        <v>1746</v>
      </c>
      <c r="D8342" t="s">
        <v>163</v>
      </c>
      <c r="E8342" t="s">
        <v>754</v>
      </c>
      <c r="F8342" t="s">
        <v>3</v>
      </c>
      <c r="G8342" t="s">
        <v>51096</v>
      </c>
      <c r="H8342" t="s">
        <v>20784</v>
      </c>
      <c r="I8342" t="s">
        <v>11380</v>
      </c>
      <c r="J8342" t="s">
        <v>20725</v>
      </c>
      <c r="K8342" t="s">
        <v>25516</v>
      </c>
      <c r="L8342" t="s">
        <v>6310</v>
      </c>
      <c r="M8342" t="s">
        <v>25624</v>
      </c>
    </row>
    <row r="8343" spans="1:13">
      <c r="A8343" t="s">
        <v>909</v>
      </c>
      <c r="B8343" t="s">
        <v>909</v>
      </c>
      <c r="C8343" t="s">
        <v>1746</v>
      </c>
      <c r="D8343" t="s">
        <v>163</v>
      </c>
      <c r="E8343" t="s">
        <v>754</v>
      </c>
      <c r="F8343" t="s">
        <v>10</v>
      </c>
      <c r="G8343" t="s">
        <v>51097</v>
      </c>
      <c r="H8343" t="s">
        <v>20879</v>
      </c>
      <c r="I8343" t="s">
        <v>15952</v>
      </c>
      <c r="J8343" t="s">
        <v>20745</v>
      </c>
      <c r="K8343" t="s">
        <v>14238</v>
      </c>
      <c r="L8343" t="s">
        <v>4662</v>
      </c>
      <c r="M8343" t="s">
        <v>26502</v>
      </c>
    </row>
    <row r="8344" spans="1:13">
      <c r="A8344" t="s">
        <v>909</v>
      </c>
      <c r="B8344" t="s">
        <v>909</v>
      </c>
      <c r="C8344" t="s">
        <v>1746</v>
      </c>
      <c r="D8344" t="s">
        <v>163</v>
      </c>
      <c r="E8344" t="s">
        <v>754</v>
      </c>
      <c r="F8344" t="s">
        <v>2</v>
      </c>
      <c r="G8344" t="s">
        <v>51098</v>
      </c>
      <c r="H8344" t="s">
        <v>20725</v>
      </c>
      <c r="I8344" t="s">
        <v>11370</v>
      </c>
      <c r="J8344" t="s">
        <v>20705</v>
      </c>
      <c r="K8344" t="s">
        <v>11102</v>
      </c>
      <c r="L8344" t="s">
        <v>3583</v>
      </c>
      <c r="M8344" t="s">
        <v>4868</v>
      </c>
    </row>
    <row r="8345" spans="1:13">
      <c r="A8345" t="s">
        <v>909</v>
      </c>
      <c r="B8345" t="s">
        <v>909</v>
      </c>
      <c r="C8345" t="s">
        <v>1746</v>
      </c>
      <c r="D8345" t="s">
        <v>163</v>
      </c>
      <c r="E8345" t="s">
        <v>754</v>
      </c>
      <c r="F8345" t="s">
        <v>4</v>
      </c>
      <c r="G8345" t="s">
        <v>51099</v>
      </c>
      <c r="H8345" t="s">
        <v>20663</v>
      </c>
      <c r="I8345" t="s">
        <v>41568</v>
      </c>
      <c r="J8345" t="s">
        <v>21472</v>
      </c>
      <c r="K8345" t="s">
        <v>372</v>
      </c>
      <c r="L8345" t="s">
        <v>375</v>
      </c>
      <c r="M8345" t="s">
        <v>15074</v>
      </c>
    </row>
    <row r="8346" spans="1:13">
      <c r="A8346" t="s">
        <v>909</v>
      </c>
      <c r="B8346" t="s">
        <v>909</v>
      </c>
      <c r="C8346" t="s">
        <v>1746</v>
      </c>
      <c r="D8346" t="s">
        <v>163</v>
      </c>
      <c r="E8346" t="s">
        <v>754</v>
      </c>
      <c r="F8346" t="s">
        <v>11</v>
      </c>
      <c r="G8346" t="s">
        <v>51100</v>
      </c>
      <c r="H8346" t="s">
        <v>20684</v>
      </c>
      <c r="I8346" t="s">
        <v>11352</v>
      </c>
      <c r="J8346" t="s">
        <v>20663</v>
      </c>
      <c r="K8346" t="s">
        <v>11109</v>
      </c>
      <c r="L8346" t="s">
        <v>2773</v>
      </c>
      <c r="M8346" t="s">
        <v>946</v>
      </c>
    </row>
    <row r="8347" spans="1:13">
      <c r="A8347" t="s">
        <v>909</v>
      </c>
      <c r="B8347" t="s">
        <v>909</v>
      </c>
      <c r="C8347" t="s">
        <v>1746</v>
      </c>
      <c r="D8347" t="s">
        <v>163</v>
      </c>
      <c r="E8347" t="s">
        <v>754</v>
      </c>
      <c r="F8347" t="s">
        <v>20</v>
      </c>
      <c r="G8347" t="s">
        <v>51101</v>
      </c>
      <c r="H8347" t="s">
        <v>20725</v>
      </c>
      <c r="I8347" t="s">
        <v>11370</v>
      </c>
      <c r="J8347" t="s">
        <v>21472</v>
      </c>
      <c r="K8347" t="s">
        <v>372</v>
      </c>
      <c r="L8347" t="s">
        <v>3647</v>
      </c>
      <c r="M8347" t="s">
        <v>4868</v>
      </c>
    </row>
    <row r="8348" spans="1:13">
      <c r="A8348" t="s">
        <v>909</v>
      </c>
      <c r="B8348" t="s">
        <v>909</v>
      </c>
      <c r="C8348" t="s">
        <v>1746</v>
      </c>
      <c r="D8348" t="s">
        <v>163</v>
      </c>
      <c r="E8348" t="s">
        <v>762</v>
      </c>
      <c r="F8348" t="s">
        <v>3</v>
      </c>
      <c r="G8348" t="s">
        <v>51102</v>
      </c>
      <c r="H8348" t="s">
        <v>20803</v>
      </c>
      <c r="I8348" t="s">
        <v>8372</v>
      </c>
      <c r="J8348" t="s">
        <v>20764</v>
      </c>
      <c r="K8348" t="s">
        <v>32040</v>
      </c>
      <c r="L8348" t="s">
        <v>47088</v>
      </c>
      <c r="M8348" t="s">
        <v>18865</v>
      </c>
    </row>
    <row r="8349" spans="1:13">
      <c r="A8349" t="s">
        <v>909</v>
      </c>
      <c r="B8349" t="s">
        <v>909</v>
      </c>
      <c r="C8349" t="s">
        <v>1746</v>
      </c>
      <c r="D8349" t="s">
        <v>163</v>
      </c>
      <c r="E8349" t="s">
        <v>762</v>
      </c>
      <c r="F8349" t="s">
        <v>10</v>
      </c>
      <c r="G8349" t="s">
        <v>51103</v>
      </c>
      <c r="H8349" t="s">
        <v>20967</v>
      </c>
      <c r="I8349" t="s">
        <v>51104</v>
      </c>
      <c r="J8349" t="s">
        <v>20860</v>
      </c>
      <c r="K8349" t="s">
        <v>26571</v>
      </c>
      <c r="L8349" t="s">
        <v>46483</v>
      </c>
      <c r="M8349" t="s">
        <v>24883</v>
      </c>
    </row>
    <row r="8350" spans="1:13">
      <c r="A8350" t="s">
        <v>909</v>
      </c>
      <c r="B8350" t="s">
        <v>909</v>
      </c>
      <c r="C8350" t="s">
        <v>1746</v>
      </c>
      <c r="D8350" t="s">
        <v>163</v>
      </c>
      <c r="E8350" t="s">
        <v>762</v>
      </c>
      <c r="F8350" t="s">
        <v>2</v>
      </c>
      <c r="G8350" t="s">
        <v>51105</v>
      </c>
      <c r="H8350" t="s">
        <v>20784</v>
      </c>
      <c r="I8350" t="s">
        <v>11380</v>
      </c>
      <c r="J8350" t="s">
        <v>20705</v>
      </c>
      <c r="K8350" t="s">
        <v>11102</v>
      </c>
      <c r="L8350" t="s">
        <v>375</v>
      </c>
      <c r="M8350" t="s">
        <v>24906</v>
      </c>
    </row>
    <row r="8351" spans="1:13">
      <c r="A8351" t="s">
        <v>909</v>
      </c>
      <c r="B8351" t="s">
        <v>909</v>
      </c>
      <c r="C8351" t="s">
        <v>1746</v>
      </c>
      <c r="D8351" t="s">
        <v>163</v>
      </c>
      <c r="E8351" t="s">
        <v>762</v>
      </c>
      <c r="F8351" t="s">
        <v>4</v>
      </c>
      <c r="G8351" t="s">
        <v>51106</v>
      </c>
      <c r="H8351" t="s">
        <v>20663</v>
      </c>
      <c r="I8351" t="s">
        <v>41568</v>
      </c>
      <c r="J8351" t="s">
        <v>21472</v>
      </c>
      <c r="K8351" t="s">
        <v>372</v>
      </c>
      <c r="L8351" t="s">
        <v>375</v>
      </c>
      <c r="M8351" t="s">
        <v>1059</v>
      </c>
    </row>
    <row r="8352" spans="1:13">
      <c r="A8352" t="s">
        <v>909</v>
      </c>
      <c r="B8352" t="s">
        <v>909</v>
      </c>
      <c r="C8352" t="s">
        <v>1746</v>
      </c>
      <c r="D8352" t="s">
        <v>163</v>
      </c>
      <c r="E8352" t="s">
        <v>762</v>
      </c>
      <c r="F8352" t="s">
        <v>11</v>
      </c>
      <c r="G8352" t="s">
        <v>51107</v>
      </c>
      <c r="H8352" t="s">
        <v>20684</v>
      </c>
      <c r="I8352" t="s">
        <v>11352</v>
      </c>
      <c r="J8352" t="s">
        <v>20663</v>
      </c>
      <c r="K8352" t="s">
        <v>11109</v>
      </c>
      <c r="L8352" t="s">
        <v>2773</v>
      </c>
      <c r="M8352" t="s">
        <v>9981</v>
      </c>
    </row>
    <row r="8353" spans="1:13">
      <c r="A8353" t="s">
        <v>909</v>
      </c>
      <c r="B8353" t="s">
        <v>909</v>
      </c>
      <c r="C8353" t="s">
        <v>1746</v>
      </c>
      <c r="D8353" t="s">
        <v>163</v>
      </c>
      <c r="E8353" t="s">
        <v>762</v>
      </c>
      <c r="F8353" t="s">
        <v>20</v>
      </c>
      <c r="G8353" t="s">
        <v>51108</v>
      </c>
      <c r="H8353" t="s">
        <v>20705</v>
      </c>
      <c r="I8353" t="s">
        <v>10145</v>
      </c>
      <c r="J8353" t="s">
        <v>21472</v>
      </c>
      <c r="K8353" t="s">
        <v>372</v>
      </c>
      <c r="L8353" t="s">
        <v>7730</v>
      </c>
      <c r="M8353" t="s">
        <v>12183</v>
      </c>
    </row>
    <row r="8354" spans="1:13">
      <c r="A8354" t="s">
        <v>909</v>
      </c>
      <c r="B8354" t="s">
        <v>909</v>
      </c>
      <c r="C8354" t="s">
        <v>1746</v>
      </c>
      <c r="D8354" t="s">
        <v>163</v>
      </c>
      <c r="E8354" t="s">
        <v>770</v>
      </c>
      <c r="F8354" t="s">
        <v>3</v>
      </c>
      <c r="G8354" t="s">
        <v>51109</v>
      </c>
      <c r="H8354" t="s">
        <v>20764</v>
      </c>
      <c r="I8354" t="s">
        <v>9153</v>
      </c>
      <c r="J8354" t="s">
        <v>20725</v>
      </c>
      <c r="K8354" t="s">
        <v>25516</v>
      </c>
      <c r="L8354" t="s">
        <v>21485</v>
      </c>
      <c r="M8354" t="s">
        <v>19650</v>
      </c>
    </row>
    <row r="8355" spans="1:13">
      <c r="A8355" t="s">
        <v>909</v>
      </c>
      <c r="B8355" t="s">
        <v>909</v>
      </c>
      <c r="C8355" t="s">
        <v>1746</v>
      </c>
      <c r="D8355" t="s">
        <v>163</v>
      </c>
      <c r="E8355" t="s">
        <v>770</v>
      </c>
      <c r="F8355" t="s">
        <v>10</v>
      </c>
      <c r="G8355" t="s">
        <v>51110</v>
      </c>
      <c r="H8355" t="s">
        <v>20932</v>
      </c>
      <c r="I8355" t="s">
        <v>15976</v>
      </c>
      <c r="J8355" t="s">
        <v>20803</v>
      </c>
      <c r="K8355" t="s">
        <v>28335</v>
      </c>
      <c r="L8355" t="s">
        <v>7177</v>
      </c>
      <c r="M8355" t="s">
        <v>51111</v>
      </c>
    </row>
    <row r="8356" spans="1:13">
      <c r="A8356" t="s">
        <v>909</v>
      </c>
      <c r="B8356" t="s">
        <v>909</v>
      </c>
      <c r="C8356" t="s">
        <v>1746</v>
      </c>
      <c r="D8356" t="s">
        <v>163</v>
      </c>
      <c r="E8356" t="s">
        <v>770</v>
      </c>
      <c r="F8356" t="s">
        <v>2</v>
      </c>
      <c r="G8356" t="s">
        <v>51112</v>
      </c>
      <c r="H8356" t="s">
        <v>20684</v>
      </c>
      <c r="I8356" t="s">
        <v>11352</v>
      </c>
      <c r="J8356" t="s">
        <v>20684</v>
      </c>
      <c r="K8356" t="s">
        <v>6325</v>
      </c>
      <c r="L8356" t="s">
        <v>1355</v>
      </c>
      <c r="M8356" t="s">
        <v>1276</v>
      </c>
    </row>
    <row r="8357" spans="1:13">
      <c r="A8357" t="s">
        <v>909</v>
      </c>
      <c r="B8357" t="s">
        <v>909</v>
      </c>
      <c r="C8357" t="s">
        <v>1746</v>
      </c>
      <c r="D8357" t="s">
        <v>163</v>
      </c>
      <c r="E8357" t="s">
        <v>770</v>
      </c>
      <c r="F8357" t="s">
        <v>11</v>
      </c>
      <c r="G8357" t="s">
        <v>51113</v>
      </c>
      <c r="H8357" t="s">
        <v>20663</v>
      </c>
      <c r="I8357" t="s">
        <v>41568</v>
      </c>
      <c r="J8357" t="s">
        <v>21472</v>
      </c>
      <c r="K8357" t="s">
        <v>372</v>
      </c>
      <c r="L8357" t="s">
        <v>471</v>
      </c>
      <c r="M8357" t="s">
        <v>1275</v>
      </c>
    </row>
    <row r="8358" spans="1:13">
      <c r="A8358" t="s">
        <v>909</v>
      </c>
      <c r="B8358" t="s">
        <v>909</v>
      </c>
      <c r="C8358" t="s">
        <v>1746</v>
      </c>
      <c r="D8358" t="s">
        <v>163</v>
      </c>
      <c r="E8358" t="s">
        <v>770</v>
      </c>
      <c r="F8358" t="s">
        <v>20</v>
      </c>
      <c r="G8358" t="s">
        <v>51114</v>
      </c>
      <c r="H8358" t="s">
        <v>20725</v>
      </c>
      <c r="I8358" t="s">
        <v>11370</v>
      </c>
      <c r="J8358" t="s">
        <v>21472</v>
      </c>
      <c r="K8358" t="s">
        <v>372</v>
      </c>
      <c r="L8358" t="s">
        <v>3647</v>
      </c>
      <c r="M8358" t="s">
        <v>16337</v>
      </c>
    </row>
    <row r="8359" spans="1:13">
      <c r="A8359" t="s">
        <v>909</v>
      </c>
      <c r="B8359" t="s">
        <v>909</v>
      </c>
      <c r="C8359" t="s">
        <v>1746</v>
      </c>
      <c r="D8359" t="s">
        <v>163</v>
      </c>
      <c r="E8359" t="s">
        <v>778</v>
      </c>
      <c r="F8359" t="s">
        <v>3</v>
      </c>
      <c r="G8359" t="s">
        <v>51115</v>
      </c>
      <c r="H8359" t="s">
        <v>21097</v>
      </c>
      <c r="I8359" t="s">
        <v>51116</v>
      </c>
      <c r="J8359" t="s">
        <v>20937</v>
      </c>
      <c r="K8359" t="s">
        <v>31084</v>
      </c>
      <c r="L8359" t="s">
        <v>51117</v>
      </c>
      <c r="M8359" t="s">
        <v>51118</v>
      </c>
    </row>
    <row r="8360" spans="1:13">
      <c r="A8360" t="s">
        <v>909</v>
      </c>
      <c r="B8360" t="s">
        <v>909</v>
      </c>
      <c r="C8360" t="s">
        <v>1746</v>
      </c>
      <c r="D8360" t="s">
        <v>163</v>
      </c>
      <c r="E8360" t="s">
        <v>778</v>
      </c>
      <c r="F8360" t="s">
        <v>10</v>
      </c>
      <c r="G8360" t="s">
        <v>51119</v>
      </c>
      <c r="H8360" t="s">
        <v>20897</v>
      </c>
      <c r="I8360" t="s">
        <v>30913</v>
      </c>
      <c r="J8360" t="s">
        <v>20764</v>
      </c>
      <c r="K8360" t="s">
        <v>32040</v>
      </c>
      <c r="L8360" t="s">
        <v>47133</v>
      </c>
      <c r="M8360" t="s">
        <v>31941</v>
      </c>
    </row>
    <row r="8361" spans="1:13">
      <c r="A8361" t="s">
        <v>909</v>
      </c>
      <c r="B8361" t="s">
        <v>909</v>
      </c>
      <c r="C8361" t="s">
        <v>1746</v>
      </c>
      <c r="D8361" t="s">
        <v>163</v>
      </c>
      <c r="E8361" t="s">
        <v>778</v>
      </c>
      <c r="F8361" t="s">
        <v>2</v>
      </c>
      <c r="G8361" t="s">
        <v>51120</v>
      </c>
      <c r="H8361" t="s">
        <v>20663</v>
      </c>
      <c r="I8361" t="s">
        <v>41568</v>
      </c>
      <c r="J8361" t="s">
        <v>21472</v>
      </c>
      <c r="K8361" t="s">
        <v>372</v>
      </c>
      <c r="L8361" t="s">
        <v>9283</v>
      </c>
      <c r="M8361" t="s">
        <v>16358</v>
      </c>
    </row>
    <row r="8362" spans="1:13">
      <c r="A8362" t="s">
        <v>909</v>
      </c>
      <c r="B8362" t="s">
        <v>909</v>
      </c>
      <c r="C8362" t="s">
        <v>1746</v>
      </c>
      <c r="D8362" t="s">
        <v>163</v>
      </c>
      <c r="E8362" t="s">
        <v>778</v>
      </c>
      <c r="F8362" t="s">
        <v>20</v>
      </c>
      <c r="G8362" t="s">
        <v>51121</v>
      </c>
      <c r="H8362" t="s">
        <v>20684</v>
      </c>
      <c r="I8362" t="s">
        <v>11352</v>
      </c>
      <c r="J8362" t="s">
        <v>20663</v>
      </c>
      <c r="K8362" t="s">
        <v>11109</v>
      </c>
      <c r="L8362" t="s">
        <v>3970</v>
      </c>
      <c r="M8362" t="s">
        <v>4355</v>
      </c>
    </row>
    <row r="8363" spans="1:13">
      <c r="A8363" t="s">
        <v>909</v>
      </c>
      <c r="B8363" t="s">
        <v>909</v>
      </c>
      <c r="C8363" t="s">
        <v>1746</v>
      </c>
      <c r="D8363" t="s">
        <v>164</v>
      </c>
      <c r="E8363" t="s">
        <v>785</v>
      </c>
      <c r="F8363" t="s">
        <v>3</v>
      </c>
      <c r="G8363" t="s">
        <v>51122</v>
      </c>
      <c r="H8363" t="s">
        <v>20663</v>
      </c>
      <c r="I8363" t="s">
        <v>13720</v>
      </c>
      <c r="J8363" t="s">
        <v>21472</v>
      </c>
      <c r="K8363" t="s">
        <v>372</v>
      </c>
      <c r="L8363" t="s">
        <v>3523</v>
      </c>
      <c r="M8363" t="s">
        <v>16849</v>
      </c>
    </row>
    <row r="8364" spans="1:13">
      <c r="A8364" t="s">
        <v>909</v>
      </c>
      <c r="B8364" t="s">
        <v>909</v>
      </c>
      <c r="C8364" t="s">
        <v>1746</v>
      </c>
      <c r="D8364" t="s">
        <v>164</v>
      </c>
      <c r="E8364" t="s">
        <v>785</v>
      </c>
      <c r="F8364" t="s">
        <v>10</v>
      </c>
      <c r="G8364" t="s">
        <v>51123</v>
      </c>
      <c r="H8364" t="s">
        <v>20663</v>
      </c>
      <c r="I8364" t="s">
        <v>13720</v>
      </c>
      <c r="J8364" t="s">
        <v>21472</v>
      </c>
      <c r="K8364" t="s">
        <v>372</v>
      </c>
      <c r="L8364" t="s">
        <v>5232</v>
      </c>
      <c r="M8364" t="s">
        <v>16849</v>
      </c>
    </row>
    <row r="8365" spans="1:13">
      <c r="A8365" t="s">
        <v>909</v>
      </c>
      <c r="B8365" t="s">
        <v>909</v>
      </c>
      <c r="C8365" t="s">
        <v>1746</v>
      </c>
      <c r="D8365" t="s">
        <v>164</v>
      </c>
      <c r="E8365" t="s">
        <v>785</v>
      </c>
      <c r="F8365" t="s">
        <v>2</v>
      </c>
      <c r="G8365" t="s">
        <v>51124</v>
      </c>
      <c r="H8365" t="s">
        <v>20684</v>
      </c>
      <c r="I8365" t="s">
        <v>16436</v>
      </c>
      <c r="J8365" t="s">
        <v>20684</v>
      </c>
      <c r="K8365" t="s">
        <v>14877</v>
      </c>
      <c r="L8365" t="s">
        <v>1054</v>
      </c>
      <c r="M8365" t="s">
        <v>24911</v>
      </c>
    </row>
    <row r="8366" spans="1:13">
      <c r="A8366" t="s">
        <v>909</v>
      </c>
      <c r="B8366" t="s">
        <v>909</v>
      </c>
      <c r="C8366" t="s">
        <v>1746</v>
      </c>
      <c r="D8366" t="s">
        <v>164</v>
      </c>
      <c r="E8366" t="s">
        <v>785</v>
      </c>
      <c r="F8366" t="s">
        <v>4</v>
      </c>
      <c r="G8366" t="s">
        <v>51125</v>
      </c>
      <c r="H8366" t="s">
        <v>20663</v>
      </c>
      <c r="I8366" t="s">
        <v>13720</v>
      </c>
      <c r="J8366" t="s">
        <v>21472</v>
      </c>
      <c r="K8366" t="s">
        <v>372</v>
      </c>
      <c r="L8366" t="s">
        <v>375</v>
      </c>
      <c r="M8366" t="s">
        <v>16849</v>
      </c>
    </row>
    <row r="8367" spans="1:13">
      <c r="A8367" t="s">
        <v>909</v>
      </c>
      <c r="B8367" t="s">
        <v>909</v>
      </c>
      <c r="C8367" t="s">
        <v>1746</v>
      </c>
      <c r="D8367" t="s">
        <v>164</v>
      </c>
      <c r="E8367" t="s">
        <v>785</v>
      </c>
      <c r="F8367" t="s">
        <v>20</v>
      </c>
      <c r="G8367" t="s">
        <v>51126</v>
      </c>
      <c r="H8367" t="s">
        <v>20663</v>
      </c>
      <c r="I8367" t="s">
        <v>13720</v>
      </c>
      <c r="J8367" t="s">
        <v>21472</v>
      </c>
      <c r="K8367" t="s">
        <v>372</v>
      </c>
      <c r="L8367" t="s">
        <v>431</v>
      </c>
      <c r="M8367" t="s">
        <v>16849</v>
      </c>
    </row>
    <row r="8368" spans="1:13">
      <c r="A8368" t="s">
        <v>909</v>
      </c>
      <c r="B8368" t="s">
        <v>909</v>
      </c>
      <c r="C8368" t="s">
        <v>1746</v>
      </c>
      <c r="D8368" t="s">
        <v>164</v>
      </c>
      <c r="E8368" t="s">
        <v>793</v>
      </c>
      <c r="F8368" t="s">
        <v>10</v>
      </c>
      <c r="G8368" t="s">
        <v>51127</v>
      </c>
      <c r="H8368" t="s">
        <v>20745</v>
      </c>
      <c r="I8368" t="s">
        <v>16452</v>
      </c>
      <c r="J8368" t="s">
        <v>20684</v>
      </c>
      <c r="K8368" t="s">
        <v>14877</v>
      </c>
      <c r="L8368" t="s">
        <v>2172</v>
      </c>
      <c r="M8368" t="s">
        <v>373</v>
      </c>
    </row>
    <row r="8369" spans="1:13">
      <c r="A8369" t="s">
        <v>909</v>
      </c>
      <c r="B8369" t="s">
        <v>909</v>
      </c>
      <c r="C8369" t="s">
        <v>1746</v>
      </c>
      <c r="D8369" t="s">
        <v>164</v>
      </c>
      <c r="E8369" t="s">
        <v>793</v>
      </c>
      <c r="F8369" t="s">
        <v>2</v>
      </c>
      <c r="G8369" t="s">
        <v>51128</v>
      </c>
      <c r="H8369" t="s">
        <v>20745</v>
      </c>
      <c r="I8369" t="s">
        <v>16452</v>
      </c>
      <c r="J8369" t="s">
        <v>20663</v>
      </c>
      <c r="K8369" t="s">
        <v>1164</v>
      </c>
      <c r="L8369" t="s">
        <v>2900</v>
      </c>
      <c r="M8369" t="s">
        <v>373</v>
      </c>
    </row>
    <row r="8370" spans="1:13">
      <c r="A8370" t="s">
        <v>909</v>
      </c>
      <c r="B8370" t="s">
        <v>909</v>
      </c>
      <c r="C8370" t="s">
        <v>1746</v>
      </c>
      <c r="D8370" t="s">
        <v>164</v>
      </c>
      <c r="E8370" t="s">
        <v>801</v>
      </c>
      <c r="F8370" t="s">
        <v>3</v>
      </c>
      <c r="G8370" t="s">
        <v>51129</v>
      </c>
      <c r="H8370" t="s">
        <v>20705</v>
      </c>
      <c r="I8370" t="s">
        <v>13728</v>
      </c>
      <c r="J8370" t="s">
        <v>20684</v>
      </c>
      <c r="K8370" t="s">
        <v>14877</v>
      </c>
      <c r="L8370" t="s">
        <v>5802</v>
      </c>
      <c r="M8370" t="s">
        <v>19830</v>
      </c>
    </row>
    <row r="8371" spans="1:13">
      <c r="A8371" t="s">
        <v>909</v>
      </c>
      <c r="B8371" t="s">
        <v>909</v>
      </c>
      <c r="C8371" t="s">
        <v>1746</v>
      </c>
      <c r="D8371" t="s">
        <v>164</v>
      </c>
      <c r="E8371" t="s">
        <v>801</v>
      </c>
      <c r="F8371" t="s">
        <v>10</v>
      </c>
      <c r="G8371" t="s">
        <v>51130</v>
      </c>
      <c r="H8371" t="s">
        <v>20745</v>
      </c>
      <c r="I8371" t="s">
        <v>16452</v>
      </c>
      <c r="J8371" t="s">
        <v>20684</v>
      </c>
      <c r="K8371" t="s">
        <v>14877</v>
      </c>
      <c r="L8371" t="s">
        <v>2172</v>
      </c>
      <c r="M8371" t="s">
        <v>26390</v>
      </c>
    </row>
    <row r="8372" spans="1:13">
      <c r="A8372" t="s">
        <v>909</v>
      </c>
      <c r="B8372" t="s">
        <v>909</v>
      </c>
      <c r="C8372" t="s">
        <v>1746</v>
      </c>
      <c r="D8372" t="s">
        <v>164</v>
      </c>
      <c r="E8372" t="s">
        <v>801</v>
      </c>
      <c r="F8372" t="s">
        <v>2</v>
      </c>
      <c r="G8372" t="s">
        <v>51131</v>
      </c>
      <c r="H8372" t="s">
        <v>20684</v>
      </c>
      <c r="I8372" t="s">
        <v>16436</v>
      </c>
      <c r="J8372" t="s">
        <v>20663</v>
      </c>
      <c r="K8372" t="s">
        <v>1164</v>
      </c>
      <c r="L8372" t="s">
        <v>1054</v>
      </c>
      <c r="M8372" t="s">
        <v>17975</v>
      </c>
    </row>
    <row r="8373" spans="1:13">
      <c r="A8373" t="s">
        <v>909</v>
      </c>
      <c r="B8373" t="s">
        <v>909</v>
      </c>
      <c r="C8373" t="s">
        <v>1746</v>
      </c>
      <c r="D8373" t="s">
        <v>164</v>
      </c>
      <c r="E8373" t="s">
        <v>801</v>
      </c>
      <c r="F8373" t="s">
        <v>4</v>
      </c>
      <c r="G8373" t="s">
        <v>51132</v>
      </c>
      <c r="H8373" t="s">
        <v>20663</v>
      </c>
      <c r="I8373" t="s">
        <v>13720</v>
      </c>
      <c r="J8373" t="s">
        <v>21472</v>
      </c>
      <c r="K8373" t="s">
        <v>372</v>
      </c>
      <c r="L8373" t="s">
        <v>375</v>
      </c>
      <c r="M8373" t="s">
        <v>964</v>
      </c>
    </row>
    <row r="8374" spans="1:13">
      <c r="A8374" t="s">
        <v>909</v>
      </c>
      <c r="B8374" t="s">
        <v>909</v>
      </c>
      <c r="C8374" t="s">
        <v>1746</v>
      </c>
      <c r="D8374" t="s">
        <v>164</v>
      </c>
      <c r="E8374" t="s">
        <v>801</v>
      </c>
      <c r="F8374" t="s">
        <v>20</v>
      </c>
      <c r="G8374" t="s">
        <v>51133</v>
      </c>
      <c r="H8374" t="s">
        <v>20684</v>
      </c>
      <c r="I8374" t="s">
        <v>16436</v>
      </c>
      <c r="J8374" t="s">
        <v>21472</v>
      </c>
      <c r="K8374" t="s">
        <v>372</v>
      </c>
      <c r="L8374" t="s">
        <v>375</v>
      </c>
      <c r="M8374" t="s">
        <v>17975</v>
      </c>
    </row>
    <row r="8375" spans="1:13">
      <c r="A8375" t="s">
        <v>909</v>
      </c>
      <c r="B8375" t="s">
        <v>909</v>
      </c>
      <c r="C8375" t="s">
        <v>1746</v>
      </c>
      <c r="D8375" t="s">
        <v>164</v>
      </c>
      <c r="E8375" t="s">
        <v>809</v>
      </c>
      <c r="F8375" t="s">
        <v>3</v>
      </c>
      <c r="G8375" t="s">
        <v>51134</v>
      </c>
      <c r="H8375" t="s">
        <v>20784</v>
      </c>
      <c r="I8375" t="s">
        <v>51135</v>
      </c>
      <c r="J8375" t="s">
        <v>20764</v>
      </c>
      <c r="K8375" t="s">
        <v>24911</v>
      </c>
      <c r="L8375" t="s">
        <v>4315</v>
      </c>
      <c r="M8375" t="s">
        <v>50838</v>
      </c>
    </row>
    <row r="8376" spans="1:13">
      <c r="A8376" t="s">
        <v>909</v>
      </c>
      <c r="B8376" t="s">
        <v>909</v>
      </c>
      <c r="C8376" t="s">
        <v>1746</v>
      </c>
      <c r="D8376" t="s">
        <v>164</v>
      </c>
      <c r="E8376" t="s">
        <v>809</v>
      </c>
      <c r="F8376" t="s">
        <v>10</v>
      </c>
      <c r="G8376" t="s">
        <v>51136</v>
      </c>
      <c r="H8376" t="s">
        <v>20725</v>
      </c>
      <c r="I8376" t="s">
        <v>31468</v>
      </c>
      <c r="J8376" t="s">
        <v>20684</v>
      </c>
      <c r="K8376" t="s">
        <v>14877</v>
      </c>
      <c r="L8376" t="s">
        <v>263</v>
      </c>
      <c r="M8376" t="s">
        <v>24911</v>
      </c>
    </row>
    <row r="8377" spans="1:13">
      <c r="A8377" t="s">
        <v>909</v>
      </c>
      <c r="B8377" t="s">
        <v>909</v>
      </c>
      <c r="C8377" t="s">
        <v>1746</v>
      </c>
      <c r="D8377" t="s">
        <v>164</v>
      </c>
      <c r="E8377" t="s">
        <v>809</v>
      </c>
      <c r="F8377" t="s">
        <v>20</v>
      </c>
      <c r="G8377" t="s">
        <v>51137</v>
      </c>
      <c r="H8377" t="s">
        <v>20663</v>
      </c>
      <c r="I8377" t="s">
        <v>13720</v>
      </c>
      <c r="J8377" t="s">
        <v>21472</v>
      </c>
      <c r="K8377" t="s">
        <v>372</v>
      </c>
      <c r="L8377" t="s">
        <v>431</v>
      </c>
      <c r="M8377" t="s">
        <v>10800</v>
      </c>
    </row>
    <row r="8378" spans="1:13">
      <c r="A8378" t="s">
        <v>909</v>
      </c>
      <c r="B8378" t="s">
        <v>909</v>
      </c>
      <c r="C8378" t="s">
        <v>2524</v>
      </c>
      <c r="D8378" t="s">
        <v>150</v>
      </c>
      <c r="E8378" t="s">
        <v>179</v>
      </c>
      <c r="F8378" t="s">
        <v>2</v>
      </c>
      <c r="G8378" t="s">
        <v>51138</v>
      </c>
      <c r="H8378" t="s">
        <v>20684</v>
      </c>
      <c r="I8378" t="s">
        <v>17019</v>
      </c>
      <c r="J8378" t="s">
        <v>20663</v>
      </c>
      <c r="K8378" t="s">
        <v>429</v>
      </c>
      <c r="L8378" t="s">
        <v>2773</v>
      </c>
      <c r="M8378" t="s">
        <v>6841</v>
      </c>
    </row>
    <row r="8379" spans="1:13">
      <c r="A8379" t="s">
        <v>909</v>
      </c>
      <c r="B8379" t="s">
        <v>909</v>
      </c>
      <c r="C8379" t="s">
        <v>2524</v>
      </c>
      <c r="D8379" t="s">
        <v>150</v>
      </c>
      <c r="E8379" t="s">
        <v>188</v>
      </c>
      <c r="F8379" t="s">
        <v>3</v>
      </c>
      <c r="G8379" t="s">
        <v>51139</v>
      </c>
      <c r="H8379" t="s">
        <v>20663</v>
      </c>
      <c r="I8379" t="s">
        <v>15322</v>
      </c>
      <c r="J8379" t="s">
        <v>21472</v>
      </c>
      <c r="K8379" t="s">
        <v>372</v>
      </c>
      <c r="L8379" t="s">
        <v>375</v>
      </c>
      <c r="M8379" t="s">
        <v>429</v>
      </c>
    </row>
    <row r="8380" spans="1:13">
      <c r="A8380" t="s">
        <v>909</v>
      </c>
      <c r="B8380" t="s">
        <v>909</v>
      </c>
      <c r="C8380" t="s">
        <v>2524</v>
      </c>
      <c r="D8380" t="s">
        <v>150</v>
      </c>
      <c r="E8380" t="s">
        <v>188</v>
      </c>
      <c r="F8380" t="s">
        <v>10</v>
      </c>
      <c r="G8380" t="s">
        <v>51140</v>
      </c>
      <c r="H8380" t="s">
        <v>20745</v>
      </c>
      <c r="I8380" t="s">
        <v>51141</v>
      </c>
      <c r="J8380" t="s">
        <v>20705</v>
      </c>
      <c r="K8380" t="s">
        <v>29129</v>
      </c>
      <c r="L8380" t="s">
        <v>3492</v>
      </c>
      <c r="M8380" t="s">
        <v>45337</v>
      </c>
    </row>
    <row r="8381" spans="1:13">
      <c r="A8381" t="s">
        <v>909</v>
      </c>
      <c r="B8381" t="s">
        <v>909</v>
      </c>
      <c r="C8381" t="s">
        <v>2524</v>
      </c>
      <c r="D8381" t="s">
        <v>150</v>
      </c>
      <c r="E8381" t="s">
        <v>188</v>
      </c>
      <c r="F8381" t="s">
        <v>2</v>
      </c>
      <c r="G8381" t="s">
        <v>51142</v>
      </c>
      <c r="H8381" t="s">
        <v>20684</v>
      </c>
      <c r="I8381" t="s">
        <v>17019</v>
      </c>
      <c r="J8381" t="s">
        <v>20663</v>
      </c>
      <c r="K8381" t="s">
        <v>429</v>
      </c>
      <c r="L8381" t="s">
        <v>2773</v>
      </c>
      <c r="M8381" t="s">
        <v>18728</v>
      </c>
    </row>
    <row r="8382" spans="1:13">
      <c r="A8382" t="s">
        <v>909</v>
      </c>
      <c r="B8382" t="s">
        <v>909</v>
      </c>
      <c r="C8382" t="s">
        <v>2524</v>
      </c>
      <c r="D8382" t="s">
        <v>150</v>
      </c>
      <c r="E8382" t="s">
        <v>197</v>
      </c>
      <c r="F8382" t="s">
        <v>10</v>
      </c>
      <c r="G8382" t="s">
        <v>51143</v>
      </c>
      <c r="H8382" t="s">
        <v>20663</v>
      </c>
      <c r="I8382" t="s">
        <v>15322</v>
      </c>
      <c r="J8382" t="s">
        <v>21472</v>
      </c>
      <c r="K8382" t="s">
        <v>372</v>
      </c>
      <c r="L8382" t="s">
        <v>1355</v>
      </c>
      <c r="M8382" t="s">
        <v>373</v>
      </c>
    </row>
    <row r="8383" spans="1:13">
      <c r="A8383" t="s">
        <v>909</v>
      </c>
      <c r="B8383" t="s">
        <v>909</v>
      </c>
      <c r="C8383" t="s">
        <v>2524</v>
      </c>
      <c r="D8383" t="s">
        <v>150</v>
      </c>
      <c r="E8383" t="s">
        <v>197</v>
      </c>
      <c r="F8383" t="s">
        <v>2</v>
      </c>
      <c r="G8383" t="s">
        <v>51144</v>
      </c>
      <c r="H8383" t="s">
        <v>20663</v>
      </c>
      <c r="I8383" t="s">
        <v>15322</v>
      </c>
      <c r="J8383" t="s">
        <v>20663</v>
      </c>
      <c r="K8383" t="s">
        <v>429</v>
      </c>
      <c r="L8383" t="s">
        <v>471</v>
      </c>
      <c r="M8383" t="s">
        <v>373</v>
      </c>
    </row>
    <row r="8384" spans="1:13">
      <c r="A8384" t="s">
        <v>909</v>
      </c>
      <c r="B8384" t="s">
        <v>909</v>
      </c>
      <c r="C8384" t="s">
        <v>2524</v>
      </c>
      <c r="D8384" t="s">
        <v>150</v>
      </c>
      <c r="E8384" t="s">
        <v>206</v>
      </c>
      <c r="F8384" t="s">
        <v>3</v>
      </c>
      <c r="G8384" t="s">
        <v>51145</v>
      </c>
      <c r="H8384" t="s">
        <v>20663</v>
      </c>
      <c r="I8384" t="s">
        <v>15322</v>
      </c>
      <c r="J8384" t="s">
        <v>20663</v>
      </c>
      <c r="K8384" t="s">
        <v>429</v>
      </c>
      <c r="L8384" t="s">
        <v>375</v>
      </c>
      <c r="M8384" t="s">
        <v>373</v>
      </c>
    </row>
    <row r="8385" spans="1:13">
      <c r="A8385" t="s">
        <v>909</v>
      </c>
      <c r="B8385" t="s">
        <v>909</v>
      </c>
      <c r="C8385" t="s">
        <v>2524</v>
      </c>
      <c r="D8385" t="s">
        <v>150</v>
      </c>
      <c r="E8385" t="s">
        <v>206</v>
      </c>
      <c r="F8385" t="s">
        <v>10</v>
      </c>
      <c r="G8385" t="s">
        <v>51146</v>
      </c>
      <c r="H8385" t="s">
        <v>20663</v>
      </c>
      <c r="I8385" t="s">
        <v>15322</v>
      </c>
      <c r="J8385" t="s">
        <v>20663</v>
      </c>
      <c r="K8385" t="s">
        <v>429</v>
      </c>
      <c r="L8385" t="s">
        <v>1355</v>
      </c>
      <c r="M8385" t="s">
        <v>373</v>
      </c>
    </row>
    <row r="8386" spans="1:13">
      <c r="A8386" t="s">
        <v>909</v>
      </c>
      <c r="B8386" t="s">
        <v>909</v>
      </c>
      <c r="C8386" t="s">
        <v>2524</v>
      </c>
      <c r="D8386" t="s">
        <v>151</v>
      </c>
      <c r="E8386" t="s">
        <v>214</v>
      </c>
      <c r="F8386" t="s">
        <v>3</v>
      </c>
      <c r="G8386" t="s">
        <v>51147</v>
      </c>
      <c r="H8386" t="s">
        <v>20897</v>
      </c>
      <c r="I8386" t="s">
        <v>51148</v>
      </c>
      <c r="J8386" t="s">
        <v>20897</v>
      </c>
      <c r="K8386" t="s">
        <v>51149</v>
      </c>
      <c r="L8386" t="s">
        <v>5165</v>
      </c>
      <c r="M8386" t="s">
        <v>13428</v>
      </c>
    </row>
    <row r="8387" spans="1:13">
      <c r="A8387" t="s">
        <v>909</v>
      </c>
      <c r="B8387" t="s">
        <v>909</v>
      </c>
      <c r="C8387" t="s">
        <v>2524</v>
      </c>
      <c r="D8387" t="s">
        <v>151</v>
      </c>
      <c r="E8387" t="s">
        <v>214</v>
      </c>
      <c r="F8387" t="s">
        <v>10</v>
      </c>
      <c r="G8387" t="s">
        <v>51150</v>
      </c>
      <c r="H8387" t="s">
        <v>21150</v>
      </c>
      <c r="I8387" t="s">
        <v>15110</v>
      </c>
      <c r="J8387" t="s">
        <v>20950</v>
      </c>
      <c r="K8387" t="s">
        <v>51151</v>
      </c>
      <c r="L8387" t="s">
        <v>51152</v>
      </c>
      <c r="M8387" t="s">
        <v>45834</v>
      </c>
    </row>
    <row r="8388" spans="1:13">
      <c r="A8388" t="s">
        <v>909</v>
      </c>
      <c r="B8388" t="s">
        <v>909</v>
      </c>
      <c r="C8388" t="s">
        <v>2524</v>
      </c>
      <c r="D8388" t="s">
        <v>151</v>
      </c>
      <c r="E8388" t="s">
        <v>214</v>
      </c>
      <c r="F8388" t="s">
        <v>2</v>
      </c>
      <c r="G8388" t="s">
        <v>51153</v>
      </c>
      <c r="H8388" t="s">
        <v>21217</v>
      </c>
      <c r="I8388" t="s">
        <v>51154</v>
      </c>
      <c r="J8388" t="s">
        <v>20939</v>
      </c>
      <c r="K8388" t="s">
        <v>51155</v>
      </c>
      <c r="L8388" t="s">
        <v>4704</v>
      </c>
      <c r="M8388" t="s">
        <v>51156</v>
      </c>
    </row>
    <row r="8389" spans="1:13">
      <c r="A8389" t="s">
        <v>909</v>
      </c>
      <c r="B8389" t="s">
        <v>909</v>
      </c>
      <c r="C8389" t="s">
        <v>2524</v>
      </c>
      <c r="D8389" t="s">
        <v>151</v>
      </c>
      <c r="E8389" t="s">
        <v>214</v>
      </c>
      <c r="F8389" t="s">
        <v>4</v>
      </c>
      <c r="G8389" t="s">
        <v>51157</v>
      </c>
      <c r="H8389" t="s">
        <v>20725</v>
      </c>
      <c r="I8389" t="s">
        <v>8149</v>
      </c>
      <c r="J8389" t="s">
        <v>20663</v>
      </c>
      <c r="K8389" t="s">
        <v>9992</v>
      </c>
      <c r="L8389" t="s">
        <v>375</v>
      </c>
      <c r="M8389" t="s">
        <v>13423</v>
      </c>
    </row>
    <row r="8390" spans="1:13">
      <c r="A8390" t="s">
        <v>909</v>
      </c>
      <c r="B8390" t="s">
        <v>909</v>
      </c>
      <c r="C8390" t="s">
        <v>2524</v>
      </c>
      <c r="D8390" t="s">
        <v>151</v>
      </c>
      <c r="E8390" t="s">
        <v>214</v>
      </c>
      <c r="F8390" t="s">
        <v>11</v>
      </c>
      <c r="G8390" t="s">
        <v>51158</v>
      </c>
      <c r="H8390" t="s">
        <v>20725</v>
      </c>
      <c r="I8390" t="s">
        <v>8149</v>
      </c>
      <c r="J8390" t="s">
        <v>21472</v>
      </c>
      <c r="K8390" t="s">
        <v>372</v>
      </c>
      <c r="L8390" t="s">
        <v>4012</v>
      </c>
      <c r="M8390" t="s">
        <v>13423</v>
      </c>
    </row>
    <row r="8391" spans="1:13">
      <c r="A8391" t="s">
        <v>909</v>
      </c>
      <c r="B8391" t="s">
        <v>909</v>
      </c>
      <c r="C8391" t="s">
        <v>2524</v>
      </c>
      <c r="D8391" t="s">
        <v>151</v>
      </c>
      <c r="E8391" t="s">
        <v>214</v>
      </c>
      <c r="F8391" t="s">
        <v>20</v>
      </c>
      <c r="G8391" t="s">
        <v>51159</v>
      </c>
      <c r="H8391" t="s">
        <v>20684</v>
      </c>
      <c r="I8391" t="s">
        <v>38526</v>
      </c>
      <c r="J8391" t="s">
        <v>20684</v>
      </c>
      <c r="K8391" t="s">
        <v>51160</v>
      </c>
      <c r="L8391" t="s">
        <v>1054</v>
      </c>
      <c r="M8391" t="s">
        <v>13409</v>
      </c>
    </row>
    <row r="8392" spans="1:13">
      <c r="A8392" t="s">
        <v>909</v>
      </c>
      <c r="B8392" t="s">
        <v>909</v>
      </c>
      <c r="C8392" t="s">
        <v>2524</v>
      </c>
      <c r="D8392" t="s">
        <v>151</v>
      </c>
      <c r="E8392" t="s">
        <v>222</v>
      </c>
      <c r="F8392" t="s">
        <v>3</v>
      </c>
      <c r="G8392" t="s">
        <v>51161</v>
      </c>
      <c r="H8392" t="s">
        <v>20932</v>
      </c>
      <c r="I8392" t="s">
        <v>51162</v>
      </c>
      <c r="J8392" t="s">
        <v>20879</v>
      </c>
      <c r="K8392" t="s">
        <v>928</v>
      </c>
      <c r="L8392" t="s">
        <v>51163</v>
      </c>
      <c r="M8392" t="s">
        <v>26552</v>
      </c>
    </row>
    <row r="8393" spans="1:13">
      <c r="A8393" t="s">
        <v>909</v>
      </c>
      <c r="B8393" t="s">
        <v>909</v>
      </c>
      <c r="C8393" t="s">
        <v>2524</v>
      </c>
      <c r="D8393" t="s">
        <v>151</v>
      </c>
      <c r="E8393" t="s">
        <v>222</v>
      </c>
      <c r="F8393" t="s">
        <v>10</v>
      </c>
      <c r="G8393" t="s">
        <v>51164</v>
      </c>
      <c r="H8393" t="s">
        <v>20829</v>
      </c>
      <c r="I8393" t="s">
        <v>51165</v>
      </c>
      <c r="J8393" t="s">
        <v>21019</v>
      </c>
      <c r="K8393" t="s">
        <v>47232</v>
      </c>
      <c r="L8393" t="s">
        <v>48969</v>
      </c>
      <c r="M8393" t="s">
        <v>48703</v>
      </c>
    </row>
    <row r="8394" spans="1:13">
      <c r="A8394" t="s">
        <v>909</v>
      </c>
      <c r="B8394" t="s">
        <v>909</v>
      </c>
      <c r="C8394" t="s">
        <v>2524</v>
      </c>
      <c r="D8394" t="s">
        <v>151</v>
      </c>
      <c r="E8394" t="s">
        <v>222</v>
      </c>
      <c r="F8394" t="s">
        <v>2</v>
      </c>
      <c r="G8394" t="s">
        <v>51166</v>
      </c>
      <c r="H8394" t="s">
        <v>21102</v>
      </c>
      <c r="I8394" t="s">
        <v>51167</v>
      </c>
      <c r="J8394" t="s">
        <v>20938</v>
      </c>
      <c r="K8394" t="s">
        <v>51168</v>
      </c>
      <c r="L8394" t="s">
        <v>51169</v>
      </c>
      <c r="M8394" t="s">
        <v>51170</v>
      </c>
    </row>
    <row r="8395" spans="1:13">
      <c r="A8395" t="s">
        <v>909</v>
      </c>
      <c r="B8395" t="s">
        <v>909</v>
      </c>
      <c r="C8395" t="s">
        <v>2524</v>
      </c>
      <c r="D8395" t="s">
        <v>151</v>
      </c>
      <c r="E8395" t="s">
        <v>222</v>
      </c>
      <c r="F8395" t="s">
        <v>4</v>
      </c>
      <c r="G8395" t="s">
        <v>51171</v>
      </c>
      <c r="H8395" t="s">
        <v>20705</v>
      </c>
      <c r="I8395" t="s">
        <v>51172</v>
      </c>
      <c r="J8395" t="s">
        <v>20684</v>
      </c>
      <c r="K8395" t="s">
        <v>51160</v>
      </c>
      <c r="L8395" t="s">
        <v>3363</v>
      </c>
      <c r="M8395" t="s">
        <v>8879</v>
      </c>
    </row>
    <row r="8396" spans="1:13">
      <c r="A8396" t="s">
        <v>909</v>
      </c>
      <c r="B8396" t="s">
        <v>909</v>
      </c>
      <c r="C8396" t="s">
        <v>2524</v>
      </c>
      <c r="D8396" t="s">
        <v>151</v>
      </c>
      <c r="E8396" t="s">
        <v>222</v>
      </c>
      <c r="F8396" t="s">
        <v>11</v>
      </c>
      <c r="G8396" t="s">
        <v>51173</v>
      </c>
      <c r="H8396" t="s">
        <v>20684</v>
      </c>
      <c r="I8396" t="s">
        <v>38526</v>
      </c>
      <c r="J8396" t="s">
        <v>21472</v>
      </c>
      <c r="K8396" t="s">
        <v>372</v>
      </c>
      <c r="L8396" t="s">
        <v>3583</v>
      </c>
      <c r="M8396" t="s">
        <v>13198</v>
      </c>
    </row>
    <row r="8397" spans="1:13">
      <c r="A8397" t="s">
        <v>909</v>
      </c>
      <c r="B8397" t="s">
        <v>909</v>
      </c>
      <c r="C8397" t="s">
        <v>2524</v>
      </c>
      <c r="D8397" t="s">
        <v>151</v>
      </c>
      <c r="E8397" t="s">
        <v>222</v>
      </c>
      <c r="F8397" t="s">
        <v>20</v>
      </c>
      <c r="G8397" t="s">
        <v>51174</v>
      </c>
      <c r="H8397" t="s">
        <v>20725</v>
      </c>
      <c r="I8397" t="s">
        <v>8149</v>
      </c>
      <c r="J8397" t="s">
        <v>20663</v>
      </c>
      <c r="K8397" t="s">
        <v>9992</v>
      </c>
      <c r="L8397" t="s">
        <v>2884</v>
      </c>
      <c r="M8397" t="s">
        <v>32386</v>
      </c>
    </row>
    <row r="8398" spans="1:13">
      <c r="A8398" t="s">
        <v>909</v>
      </c>
      <c r="B8398" t="s">
        <v>909</v>
      </c>
      <c r="C8398" t="s">
        <v>2524</v>
      </c>
      <c r="D8398" t="s">
        <v>151</v>
      </c>
      <c r="E8398" t="s">
        <v>230</v>
      </c>
      <c r="F8398" t="s">
        <v>3</v>
      </c>
      <c r="G8398" t="s">
        <v>51175</v>
      </c>
      <c r="H8398" t="s">
        <v>21061</v>
      </c>
      <c r="I8398" t="s">
        <v>51176</v>
      </c>
      <c r="J8398" t="s">
        <v>21031</v>
      </c>
      <c r="K8398" t="s">
        <v>14877</v>
      </c>
      <c r="L8398" t="s">
        <v>49845</v>
      </c>
      <c r="M8398" t="s">
        <v>26111</v>
      </c>
    </row>
    <row r="8399" spans="1:13">
      <c r="A8399" t="s">
        <v>909</v>
      </c>
      <c r="B8399" t="s">
        <v>909</v>
      </c>
      <c r="C8399" t="s">
        <v>2524</v>
      </c>
      <c r="D8399" t="s">
        <v>151</v>
      </c>
      <c r="E8399" t="s">
        <v>230</v>
      </c>
      <c r="F8399" t="s">
        <v>10</v>
      </c>
      <c r="G8399" t="s">
        <v>51177</v>
      </c>
      <c r="H8399" t="s">
        <v>21116</v>
      </c>
      <c r="I8399" t="s">
        <v>51178</v>
      </c>
      <c r="J8399" t="s">
        <v>20974</v>
      </c>
      <c r="K8399" t="s">
        <v>51179</v>
      </c>
      <c r="L8399" t="s">
        <v>51180</v>
      </c>
      <c r="M8399" t="s">
        <v>19240</v>
      </c>
    </row>
    <row r="8400" spans="1:13">
      <c r="A8400" t="s">
        <v>909</v>
      </c>
      <c r="B8400" t="s">
        <v>909</v>
      </c>
      <c r="C8400" t="s">
        <v>2524</v>
      </c>
      <c r="D8400" t="s">
        <v>151</v>
      </c>
      <c r="E8400" t="s">
        <v>230</v>
      </c>
      <c r="F8400" t="s">
        <v>2</v>
      </c>
      <c r="G8400" t="s">
        <v>51181</v>
      </c>
      <c r="H8400" t="s">
        <v>20915</v>
      </c>
      <c r="I8400" t="s">
        <v>51182</v>
      </c>
      <c r="J8400" t="s">
        <v>20745</v>
      </c>
      <c r="K8400" t="s">
        <v>50097</v>
      </c>
      <c r="L8400" t="s">
        <v>51183</v>
      </c>
      <c r="M8400" t="s">
        <v>28079</v>
      </c>
    </row>
    <row r="8401" spans="1:13">
      <c r="A8401" t="s">
        <v>909</v>
      </c>
      <c r="B8401" t="s">
        <v>909</v>
      </c>
      <c r="C8401" t="s">
        <v>2524</v>
      </c>
      <c r="D8401" t="s">
        <v>151</v>
      </c>
      <c r="E8401" t="s">
        <v>230</v>
      </c>
      <c r="F8401" t="s">
        <v>4</v>
      </c>
      <c r="G8401" t="s">
        <v>51184</v>
      </c>
      <c r="H8401" t="s">
        <v>20663</v>
      </c>
      <c r="I8401" t="s">
        <v>51185</v>
      </c>
      <c r="J8401" t="s">
        <v>21472</v>
      </c>
      <c r="K8401" t="s">
        <v>372</v>
      </c>
      <c r="L8401" t="s">
        <v>4481</v>
      </c>
      <c r="M8401" t="s">
        <v>9657</v>
      </c>
    </row>
    <row r="8402" spans="1:13">
      <c r="A8402" t="s">
        <v>909</v>
      </c>
      <c r="B8402" t="s">
        <v>909</v>
      </c>
      <c r="C8402" t="s">
        <v>2524</v>
      </c>
      <c r="D8402" t="s">
        <v>151</v>
      </c>
      <c r="E8402" t="s">
        <v>230</v>
      </c>
      <c r="F8402" t="s">
        <v>20</v>
      </c>
      <c r="G8402" t="s">
        <v>51186</v>
      </c>
      <c r="H8402" t="s">
        <v>20684</v>
      </c>
      <c r="I8402" t="s">
        <v>38526</v>
      </c>
      <c r="J8402" t="s">
        <v>20663</v>
      </c>
      <c r="K8402" t="s">
        <v>9992</v>
      </c>
      <c r="L8402" t="s">
        <v>1054</v>
      </c>
      <c r="M8402" t="s">
        <v>9003</v>
      </c>
    </row>
    <row r="8403" spans="1:13">
      <c r="A8403" t="s">
        <v>909</v>
      </c>
      <c r="B8403" t="s">
        <v>909</v>
      </c>
      <c r="C8403" t="s">
        <v>2524</v>
      </c>
      <c r="D8403" t="s">
        <v>151</v>
      </c>
      <c r="E8403" t="s">
        <v>238</v>
      </c>
      <c r="F8403" t="s">
        <v>3</v>
      </c>
      <c r="G8403" t="s">
        <v>51187</v>
      </c>
      <c r="H8403" t="s">
        <v>20974</v>
      </c>
      <c r="I8403" t="s">
        <v>12012</v>
      </c>
      <c r="J8403" t="s">
        <v>20950</v>
      </c>
      <c r="K8403" t="s">
        <v>51151</v>
      </c>
      <c r="L8403" t="s">
        <v>49785</v>
      </c>
      <c r="M8403" t="s">
        <v>26298</v>
      </c>
    </row>
    <row r="8404" spans="1:13">
      <c r="A8404" t="s">
        <v>909</v>
      </c>
      <c r="B8404" t="s">
        <v>909</v>
      </c>
      <c r="C8404" t="s">
        <v>2524</v>
      </c>
      <c r="D8404" t="s">
        <v>151</v>
      </c>
      <c r="E8404" t="s">
        <v>238</v>
      </c>
      <c r="F8404" t="s">
        <v>10</v>
      </c>
      <c r="G8404" t="s">
        <v>51188</v>
      </c>
      <c r="H8404" t="s">
        <v>20937</v>
      </c>
      <c r="I8404" t="s">
        <v>51189</v>
      </c>
      <c r="J8404" t="s">
        <v>20860</v>
      </c>
      <c r="K8404" t="s">
        <v>30287</v>
      </c>
      <c r="L8404" t="s">
        <v>51190</v>
      </c>
      <c r="M8404" t="s">
        <v>26502</v>
      </c>
    </row>
    <row r="8405" spans="1:13">
      <c r="A8405" t="s">
        <v>909</v>
      </c>
      <c r="B8405" t="s">
        <v>909</v>
      </c>
      <c r="C8405" t="s">
        <v>2524</v>
      </c>
      <c r="D8405" t="s">
        <v>151</v>
      </c>
      <c r="E8405" t="s">
        <v>238</v>
      </c>
      <c r="F8405" t="s">
        <v>2</v>
      </c>
      <c r="G8405" t="s">
        <v>51191</v>
      </c>
      <c r="H8405" t="s">
        <v>20745</v>
      </c>
      <c r="I8405" t="s">
        <v>15131</v>
      </c>
      <c r="J8405" t="s">
        <v>20705</v>
      </c>
      <c r="K8405" t="s">
        <v>7856</v>
      </c>
      <c r="L8405" t="s">
        <v>51192</v>
      </c>
      <c r="M8405" t="s">
        <v>14877</v>
      </c>
    </row>
    <row r="8406" spans="1:13">
      <c r="A8406" t="s">
        <v>909</v>
      </c>
      <c r="B8406" t="s">
        <v>909</v>
      </c>
      <c r="C8406" t="s">
        <v>2524</v>
      </c>
      <c r="D8406" t="s">
        <v>151</v>
      </c>
      <c r="E8406" t="s">
        <v>238</v>
      </c>
      <c r="F8406" t="s">
        <v>11</v>
      </c>
      <c r="G8406" t="s">
        <v>51193</v>
      </c>
      <c r="H8406" t="s">
        <v>20663</v>
      </c>
      <c r="I8406" t="s">
        <v>51185</v>
      </c>
      <c r="J8406" t="s">
        <v>21472</v>
      </c>
      <c r="K8406" t="s">
        <v>372</v>
      </c>
      <c r="L8406" t="s">
        <v>1355</v>
      </c>
      <c r="M8406" t="s">
        <v>13331</v>
      </c>
    </row>
    <row r="8407" spans="1:13">
      <c r="A8407" t="s">
        <v>909</v>
      </c>
      <c r="B8407" t="s">
        <v>909</v>
      </c>
      <c r="C8407" t="s">
        <v>2524</v>
      </c>
      <c r="D8407" t="s">
        <v>151</v>
      </c>
      <c r="E8407" t="s">
        <v>238</v>
      </c>
      <c r="F8407" t="s">
        <v>20</v>
      </c>
      <c r="G8407" t="s">
        <v>51194</v>
      </c>
      <c r="H8407" t="s">
        <v>20663</v>
      </c>
      <c r="I8407" t="s">
        <v>51185</v>
      </c>
      <c r="J8407" t="s">
        <v>21472</v>
      </c>
      <c r="K8407" t="s">
        <v>372</v>
      </c>
      <c r="L8407" t="s">
        <v>4674</v>
      </c>
      <c r="M8407" t="s">
        <v>13331</v>
      </c>
    </row>
    <row r="8408" spans="1:13">
      <c r="A8408" t="s">
        <v>909</v>
      </c>
      <c r="B8408" t="s">
        <v>909</v>
      </c>
      <c r="C8408" t="s">
        <v>2524</v>
      </c>
      <c r="D8408" t="s">
        <v>152</v>
      </c>
      <c r="E8408" t="s">
        <v>246</v>
      </c>
      <c r="F8408" t="s">
        <v>3</v>
      </c>
      <c r="G8408" t="s">
        <v>51195</v>
      </c>
      <c r="H8408" t="s">
        <v>20879</v>
      </c>
      <c r="I8408" t="s">
        <v>51196</v>
      </c>
      <c r="J8408" t="s">
        <v>20879</v>
      </c>
      <c r="K8408" t="s">
        <v>928</v>
      </c>
      <c r="L8408" t="s">
        <v>49971</v>
      </c>
      <c r="M8408" t="s">
        <v>44074</v>
      </c>
    </row>
    <row r="8409" spans="1:13">
      <c r="A8409" t="s">
        <v>909</v>
      </c>
      <c r="B8409" t="s">
        <v>909</v>
      </c>
      <c r="C8409" t="s">
        <v>2524</v>
      </c>
      <c r="D8409" t="s">
        <v>152</v>
      </c>
      <c r="E8409" t="s">
        <v>246</v>
      </c>
      <c r="F8409" t="s">
        <v>10</v>
      </c>
      <c r="G8409" t="s">
        <v>51197</v>
      </c>
      <c r="H8409" t="s">
        <v>21085</v>
      </c>
      <c r="I8409" t="s">
        <v>51198</v>
      </c>
      <c r="J8409" t="s">
        <v>20879</v>
      </c>
      <c r="K8409" t="s">
        <v>928</v>
      </c>
      <c r="L8409" t="s">
        <v>48927</v>
      </c>
      <c r="M8409" t="s">
        <v>38366</v>
      </c>
    </row>
    <row r="8410" spans="1:13">
      <c r="A8410" t="s">
        <v>909</v>
      </c>
      <c r="B8410" t="s">
        <v>909</v>
      </c>
      <c r="C8410" t="s">
        <v>2524</v>
      </c>
      <c r="D8410" t="s">
        <v>152</v>
      </c>
      <c r="E8410" t="s">
        <v>246</v>
      </c>
      <c r="F8410" t="s">
        <v>2</v>
      </c>
      <c r="G8410" t="s">
        <v>51199</v>
      </c>
      <c r="H8410" t="s">
        <v>21217</v>
      </c>
      <c r="I8410" t="s">
        <v>51154</v>
      </c>
      <c r="J8410" t="s">
        <v>20974</v>
      </c>
      <c r="K8410" t="s">
        <v>51179</v>
      </c>
      <c r="L8410" t="s">
        <v>4704</v>
      </c>
      <c r="M8410" t="s">
        <v>51200</v>
      </c>
    </row>
    <row r="8411" spans="1:13">
      <c r="A8411" t="s">
        <v>909</v>
      </c>
      <c r="B8411" t="s">
        <v>909</v>
      </c>
      <c r="C8411" t="s">
        <v>2524</v>
      </c>
      <c r="D8411" t="s">
        <v>152</v>
      </c>
      <c r="E8411" t="s">
        <v>246</v>
      </c>
      <c r="F8411" t="s">
        <v>4</v>
      </c>
      <c r="G8411" t="s">
        <v>51201</v>
      </c>
      <c r="H8411" t="s">
        <v>20684</v>
      </c>
      <c r="I8411" t="s">
        <v>38526</v>
      </c>
      <c r="J8411" t="s">
        <v>20684</v>
      </c>
      <c r="K8411" t="s">
        <v>51160</v>
      </c>
      <c r="L8411" t="s">
        <v>431</v>
      </c>
      <c r="M8411" t="s">
        <v>5709</v>
      </c>
    </row>
    <row r="8412" spans="1:13">
      <c r="A8412" t="s">
        <v>909</v>
      </c>
      <c r="B8412" t="s">
        <v>909</v>
      </c>
      <c r="C8412" t="s">
        <v>2524</v>
      </c>
      <c r="D8412" t="s">
        <v>152</v>
      </c>
      <c r="E8412" t="s">
        <v>246</v>
      </c>
      <c r="F8412" t="s">
        <v>11</v>
      </c>
      <c r="G8412" t="s">
        <v>51202</v>
      </c>
      <c r="H8412" t="s">
        <v>20663</v>
      </c>
      <c r="I8412" t="s">
        <v>51185</v>
      </c>
      <c r="J8412" t="s">
        <v>21472</v>
      </c>
      <c r="K8412" t="s">
        <v>372</v>
      </c>
      <c r="L8412" t="s">
        <v>1355</v>
      </c>
      <c r="M8412" t="s">
        <v>10824</v>
      </c>
    </row>
    <row r="8413" spans="1:13">
      <c r="A8413" t="s">
        <v>909</v>
      </c>
      <c r="B8413" t="s">
        <v>909</v>
      </c>
      <c r="C8413" t="s">
        <v>2524</v>
      </c>
      <c r="D8413" t="s">
        <v>152</v>
      </c>
      <c r="E8413" t="s">
        <v>246</v>
      </c>
      <c r="F8413" t="s">
        <v>20</v>
      </c>
      <c r="G8413" t="s">
        <v>51203</v>
      </c>
      <c r="H8413" t="s">
        <v>20663</v>
      </c>
      <c r="I8413" t="s">
        <v>51185</v>
      </c>
      <c r="J8413" t="s">
        <v>20663</v>
      </c>
      <c r="K8413" t="s">
        <v>9992</v>
      </c>
      <c r="L8413" t="s">
        <v>4674</v>
      </c>
      <c r="M8413" t="s">
        <v>10824</v>
      </c>
    </row>
    <row r="8414" spans="1:13">
      <c r="A8414" t="s">
        <v>909</v>
      </c>
      <c r="B8414" t="s">
        <v>909</v>
      </c>
      <c r="C8414" t="s">
        <v>2524</v>
      </c>
      <c r="D8414" t="s">
        <v>152</v>
      </c>
      <c r="E8414" t="s">
        <v>254</v>
      </c>
      <c r="F8414" t="s">
        <v>3</v>
      </c>
      <c r="G8414" t="s">
        <v>51204</v>
      </c>
      <c r="H8414" t="s">
        <v>21061</v>
      </c>
      <c r="I8414" t="s">
        <v>51176</v>
      </c>
      <c r="J8414" t="s">
        <v>21031</v>
      </c>
      <c r="K8414" t="s">
        <v>14877</v>
      </c>
      <c r="L8414" t="s">
        <v>49845</v>
      </c>
      <c r="M8414" t="s">
        <v>30893</v>
      </c>
    </row>
    <row r="8415" spans="1:13">
      <c r="A8415" t="s">
        <v>909</v>
      </c>
      <c r="B8415" t="s">
        <v>909</v>
      </c>
      <c r="C8415" t="s">
        <v>2524</v>
      </c>
      <c r="D8415" t="s">
        <v>152</v>
      </c>
      <c r="E8415" t="s">
        <v>254</v>
      </c>
      <c r="F8415" t="s">
        <v>10</v>
      </c>
      <c r="G8415" t="s">
        <v>51205</v>
      </c>
      <c r="H8415" t="s">
        <v>21128</v>
      </c>
      <c r="I8415" t="s">
        <v>51206</v>
      </c>
      <c r="J8415" t="s">
        <v>21150</v>
      </c>
      <c r="K8415" t="s">
        <v>29220</v>
      </c>
      <c r="L8415" t="s">
        <v>51207</v>
      </c>
      <c r="M8415" t="s">
        <v>51208</v>
      </c>
    </row>
    <row r="8416" spans="1:13">
      <c r="A8416" t="s">
        <v>909</v>
      </c>
      <c r="B8416" t="s">
        <v>909</v>
      </c>
      <c r="C8416" t="s">
        <v>2524</v>
      </c>
      <c r="D8416" t="s">
        <v>152</v>
      </c>
      <c r="E8416" t="s">
        <v>254</v>
      </c>
      <c r="F8416" t="s">
        <v>2</v>
      </c>
      <c r="G8416" t="s">
        <v>51209</v>
      </c>
      <c r="H8416" t="s">
        <v>21019</v>
      </c>
      <c r="I8416" t="s">
        <v>51210</v>
      </c>
      <c r="J8416" t="s">
        <v>20915</v>
      </c>
      <c r="K8416" t="s">
        <v>6522</v>
      </c>
      <c r="L8416" t="s">
        <v>2715</v>
      </c>
      <c r="M8416" t="s">
        <v>51211</v>
      </c>
    </row>
    <row r="8417" spans="1:13">
      <c r="A8417" t="s">
        <v>909</v>
      </c>
      <c r="B8417" t="s">
        <v>909</v>
      </c>
      <c r="C8417" t="s">
        <v>2524</v>
      </c>
      <c r="D8417" t="s">
        <v>152</v>
      </c>
      <c r="E8417" t="s">
        <v>254</v>
      </c>
      <c r="F8417" t="s">
        <v>4</v>
      </c>
      <c r="G8417" t="s">
        <v>51212</v>
      </c>
      <c r="H8417" t="s">
        <v>20725</v>
      </c>
      <c r="I8417" t="s">
        <v>8149</v>
      </c>
      <c r="J8417" t="s">
        <v>21472</v>
      </c>
      <c r="K8417" t="s">
        <v>372</v>
      </c>
      <c r="L8417" t="s">
        <v>375</v>
      </c>
      <c r="M8417" t="s">
        <v>12824</v>
      </c>
    </row>
    <row r="8418" spans="1:13">
      <c r="A8418" t="s">
        <v>909</v>
      </c>
      <c r="B8418" t="s">
        <v>909</v>
      </c>
      <c r="C8418" t="s">
        <v>2524</v>
      </c>
      <c r="D8418" t="s">
        <v>152</v>
      </c>
      <c r="E8418" t="s">
        <v>254</v>
      </c>
      <c r="F8418" t="s">
        <v>11</v>
      </c>
      <c r="G8418" t="s">
        <v>51213</v>
      </c>
      <c r="H8418" t="s">
        <v>20725</v>
      </c>
      <c r="I8418" t="s">
        <v>8149</v>
      </c>
      <c r="J8418" t="s">
        <v>21472</v>
      </c>
      <c r="K8418" t="s">
        <v>372</v>
      </c>
      <c r="L8418" t="s">
        <v>4012</v>
      </c>
      <c r="M8418" t="s">
        <v>12824</v>
      </c>
    </row>
    <row r="8419" spans="1:13">
      <c r="A8419" t="s">
        <v>909</v>
      </c>
      <c r="B8419" t="s">
        <v>909</v>
      </c>
      <c r="C8419" t="s">
        <v>2524</v>
      </c>
      <c r="D8419" t="s">
        <v>152</v>
      </c>
      <c r="E8419" t="s">
        <v>254</v>
      </c>
      <c r="F8419" t="s">
        <v>20</v>
      </c>
      <c r="G8419" t="s">
        <v>51214</v>
      </c>
      <c r="H8419" t="s">
        <v>20705</v>
      </c>
      <c r="I8419" t="s">
        <v>51172</v>
      </c>
      <c r="J8419" t="s">
        <v>20663</v>
      </c>
      <c r="K8419" t="s">
        <v>9992</v>
      </c>
      <c r="L8419" t="s">
        <v>2172</v>
      </c>
      <c r="M8419" t="s">
        <v>9682</v>
      </c>
    </row>
    <row r="8420" spans="1:13">
      <c r="A8420" t="s">
        <v>909</v>
      </c>
      <c r="B8420" t="s">
        <v>909</v>
      </c>
      <c r="C8420" t="s">
        <v>2524</v>
      </c>
      <c r="D8420" t="s">
        <v>152</v>
      </c>
      <c r="E8420" t="s">
        <v>197</v>
      </c>
      <c r="F8420" t="s">
        <v>3</v>
      </c>
      <c r="G8420" t="s">
        <v>51215</v>
      </c>
      <c r="H8420" t="s">
        <v>20915</v>
      </c>
      <c r="I8420" t="s">
        <v>51182</v>
      </c>
      <c r="J8420" t="s">
        <v>20879</v>
      </c>
      <c r="K8420" t="s">
        <v>928</v>
      </c>
      <c r="L8420" t="s">
        <v>1629</v>
      </c>
      <c r="M8420" t="s">
        <v>42969</v>
      </c>
    </row>
    <row r="8421" spans="1:13">
      <c r="A8421" t="s">
        <v>909</v>
      </c>
      <c r="B8421" t="s">
        <v>909</v>
      </c>
      <c r="C8421" t="s">
        <v>2524</v>
      </c>
      <c r="D8421" t="s">
        <v>152</v>
      </c>
      <c r="E8421" t="s">
        <v>197</v>
      </c>
      <c r="F8421" t="s">
        <v>10</v>
      </c>
      <c r="G8421" t="s">
        <v>51216</v>
      </c>
      <c r="H8421" t="s">
        <v>21138</v>
      </c>
      <c r="I8421" t="s">
        <v>51217</v>
      </c>
      <c r="J8421" t="s">
        <v>21031</v>
      </c>
      <c r="K8421" t="s">
        <v>14877</v>
      </c>
      <c r="L8421" t="s">
        <v>51218</v>
      </c>
      <c r="M8421" t="s">
        <v>51219</v>
      </c>
    </row>
    <row r="8422" spans="1:13">
      <c r="A8422" t="s">
        <v>909</v>
      </c>
      <c r="B8422" t="s">
        <v>909</v>
      </c>
      <c r="C8422" t="s">
        <v>2524</v>
      </c>
      <c r="D8422" t="s">
        <v>152</v>
      </c>
      <c r="E8422" t="s">
        <v>197</v>
      </c>
      <c r="F8422" t="s">
        <v>2</v>
      </c>
      <c r="G8422" t="s">
        <v>51220</v>
      </c>
      <c r="H8422" t="s">
        <v>20938</v>
      </c>
      <c r="I8422" t="s">
        <v>51221</v>
      </c>
      <c r="J8422" t="s">
        <v>20860</v>
      </c>
      <c r="K8422" t="s">
        <v>30287</v>
      </c>
      <c r="L8422" t="s">
        <v>51222</v>
      </c>
      <c r="M8422" t="s">
        <v>31145</v>
      </c>
    </row>
    <row r="8423" spans="1:13">
      <c r="A8423" t="s">
        <v>909</v>
      </c>
      <c r="B8423" t="s">
        <v>909</v>
      </c>
      <c r="C8423" t="s">
        <v>2524</v>
      </c>
      <c r="D8423" t="s">
        <v>152</v>
      </c>
      <c r="E8423" t="s">
        <v>197</v>
      </c>
      <c r="F8423" t="s">
        <v>4</v>
      </c>
      <c r="G8423" t="s">
        <v>51223</v>
      </c>
      <c r="H8423" t="s">
        <v>20663</v>
      </c>
      <c r="I8423" t="s">
        <v>51185</v>
      </c>
      <c r="J8423" t="s">
        <v>21472</v>
      </c>
      <c r="K8423" t="s">
        <v>372</v>
      </c>
      <c r="L8423" t="s">
        <v>4481</v>
      </c>
      <c r="M8423" t="s">
        <v>1350</v>
      </c>
    </row>
    <row r="8424" spans="1:13">
      <c r="A8424" t="s">
        <v>909</v>
      </c>
      <c r="B8424" t="s">
        <v>909</v>
      </c>
      <c r="C8424" t="s">
        <v>2524</v>
      </c>
      <c r="D8424" t="s">
        <v>152</v>
      </c>
      <c r="E8424" t="s">
        <v>197</v>
      </c>
      <c r="F8424" t="s">
        <v>11</v>
      </c>
      <c r="G8424" t="s">
        <v>51224</v>
      </c>
      <c r="H8424" t="s">
        <v>20663</v>
      </c>
      <c r="I8424" t="s">
        <v>51185</v>
      </c>
      <c r="J8424" t="s">
        <v>21472</v>
      </c>
      <c r="K8424" t="s">
        <v>372</v>
      </c>
      <c r="L8424" t="s">
        <v>1355</v>
      </c>
      <c r="M8424" t="s">
        <v>1350</v>
      </c>
    </row>
    <row r="8425" spans="1:13">
      <c r="A8425" t="s">
        <v>909</v>
      </c>
      <c r="B8425" t="s">
        <v>909</v>
      </c>
      <c r="C8425" t="s">
        <v>2524</v>
      </c>
      <c r="D8425" t="s">
        <v>152</v>
      </c>
      <c r="E8425" t="s">
        <v>197</v>
      </c>
      <c r="F8425" t="s">
        <v>20</v>
      </c>
      <c r="G8425" t="s">
        <v>51225</v>
      </c>
      <c r="H8425" t="s">
        <v>20684</v>
      </c>
      <c r="I8425" t="s">
        <v>38526</v>
      </c>
      <c r="J8425" t="s">
        <v>20663</v>
      </c>
      <c r="K8425" t="s">
        <v>9992</v>
      </c>
      <c r="L8425" t="s">
        <v>1054</v>
      </c>
      <c r="M8425" t="s">
        <v>9778</v>
      </c>
    </row>
    <row r="8426" spans="1:13">
      <c r="A8426" t="s">
        <v>909</v>
      </c>
      <c r="B8426" t="s">
        <v>909</v>
      </c>
      <c r="C8426" t="s">
        <v>2524</v>
      </c>
      <c r="D8426" t="s">
        <v>152</v>
      </c>
      <c r="E8426" t="s">
        <v>269</v>
      </c>
      <c r="F8426" t="s">
        <v>3</v>
      </c>
      <c r="G8426" t="s">
        <v>51226</v>
      </c>
      <c r="H8426" t="s">
        <v>20939</v>
      </c>
      <c r="I8426" t="s">
        <v>51227</v>
      </c>
      <c r="J8426" t="s">
        <v>20967</v>
      </c>
      <c r="K8426" t="s">
        <v>51228</v>
      </c>
      <c r="L8426" t="s">
        <v>51229</v>
      </c>
      <c r="M8426" t="s">
        <v>51230</v>
      </c>
    </row>
    <row r="8427" spans="1:13">
      <c r="A8427" t="s">
        <v>909</v>
      </c>
      <c r="B8427" t="s">
        <v>909</v>
      </c>
      <c r="C8427" t="s">
        <v>2524</v>
      </c>
      <c r="D8427" t="s">
        <v>152</v>
      </c>
      <c r="E8427" t="s">
        <v>269</v>
      </c>
      <c r="F8427" t="s">
        <v>10</v>
      </c>
      <c r="G8427" t="s">
        <v>51231</v>
      </c>
      <c r="H8427" t="s">
        <v>20950</v>
      </c>
      <c r="I8427" t="s">
        <v>51232</v>
      </c>
      <c r="J8427" t="s">
        <v>20803</v>
      </c>
      <c r="K8427" t="s">
        <v>2198</v>
      </c>
      <c r="L8427" t="s">
        <v>51233</v>
      </c>
      <c r="M8427" t="s">
        <v>26527</v>
      </c>
    </row>
    <row r="8428" spans="1:13">
      <c r="A8428" t="s">
        <v>909</v>
      </c>
      <c r="B8428" t="s">
        <v>909</v>
      </c>
      <c r="C8428" t="s">
        <v>2524</v>
      </c>
      <c r="D8428" t="s">
        <v>152</v>
      </c>
      <c r="E8428" t="s">
        <v>269</v>
      </c>
      <c r="F8428" t="s">
        <v>2</v>
      </c>
      <c r="G8428" t="s">
        <v>51234</v>
      </c>
      <c r="H8428" t="s">
        <v>20803</v>
      </c>
      <c r="I8428" t="s">
        <v>51235</v>
      </c>
      <c r="J8428" t="s">
        <v>20725</v>
      </c>
      <c r="K8428" t="s">
        <v>50100</v>
      </c>
      <c r="L8428" t="s">
        <v>21717</v>
      </c>
      <c r="M8428" t="s">
        <v>26043</v>
      </c>
    </row>
    <row r="8429" spans="1:13">
      <c r="A8429" t="s">
        <v>909</v>
      </c>
      <c r="B8429" t="s">
        <v>909</v>
      </c>
      <c r="C8429" t="s">
        <v>2524</v>
      </c>
      <c r="D8429" t="s">
        <v>152</v>
      </c>
      <c r="E8429" t="s">
        <v>269</v>
      </c>
      <c r="F8429" t="s">
        <v>4</v>
      </c>
      <c r="G8429" t="s">
        <v>51236</v>
      </c>
      <c r="H8429" t="s">
        <v>20663</v>
      </c>
      <c r="I8429" t="s">
        <v>51185</v>
      </c>
      <c r="J8429" t="s">
        <v>20663</v>
      </c>
      <c r="K8429" t="s">
        <v>9992</v>
      </c>
      <c r="L8429" t="s">
        <v>4481</v>
      </c>
      <c r="M8429" t="s">
        <v>5558</v>
      </c>
    </row>
    <row r="8430" spans="1:13">
      <c r="A8430" t="s">
        <v>909</v>
      </c>
      <c r="B8430" t="s">
        <v>909</v>
      </c>
      <c r="C8430" t="s">
        <v>2524</v>
      </c>
      <c r="D8430" t="s">
        <v>152</v>
      </c>
      <c r="E8430" t="s">
        <v>269</v>
      </c>
      <c r="F8430" t="s">
        <v>11</v>
      </c>
      <c r="G8430" t="s">
        <v>51237</v>
      </c>
      <c r="H8430" t="s">
        <v>20663</v>
      </c>
      <c r="I8430" t="s">
        <v>51185</v>
      </c>
      <c r="J8430" t="s">
        <v>21472</v>
      </c>
      <c r="K8430" t="s">
        <v>372</v>
      </c>
      <c r="L8430" t="s">
        <v>1355</v>
      </c>
      <c r="M8430" t="s">
        <v>5558</v>
      </c>
    </row>
    <row r="8431" spans="1:13">
      <c r="A8431" t="s">
        <v>909</v>
      </c>
      <c r="B8431" t="s">
        <v>909</v>
      </c>
      <c r="C8431" t="s">
        <v>2524</v>
      </c>
      <c r="D8431" t="s">
        <v>152</v>
      </c>
      <c r="E8431" t="s">
        <v>269</v>
      </c>
      <c r="F8431" t="s">
        <v>20</v>
      </c>
      <c r="G8431" t="s">
        <v>51238</v>
      </c>
      <c r="H8431" t="s">
        <v>20705</v>
      </c>
      <c r="I8431" t="s">
        <v>51172</v>
      </c>
      <c r="J8431" t="s">
        <v>20663</v>
      </c>
      <c r="K8431" t="s">
        <v>9992</v>
      </c>
      <c r="L8431" t="s">
        <v>2172</v>
      </c>
      <c r="M8431" t="s">
        <v>8700</v>
      </c>
    </row>
    <row r="8432" spans="1:13">
      <c r="A8432" t="s">
        <v>909</v>
      </c>
      <c r="B8432" t="s">
        <v>909</v>
      </c>
      <c r="C8432" t="s">
        <v>2524</v>
      </c>
      <c r="D8432" t="s">
        <v>153</v>
      </c>
      <c r="E8432" t="s">
        <v>277</v>
      </c>
      <c r="F8432" t="s">
        <v>3</v>
      </c>
      <c r="G8432" t="s">
        <v>51239</v>
      </c>
      <c r="H8432" t="s">
        <v>20841</v>
      </c>
      <c r="I8432" t="s">
        <v>51240</v>
      </c>
      <c r="J8432" t="s">
        <v>20822</v>
      </c>
      <c r="K8432" t="s">
        <v>4355</v>
      </c>
      <c r="L8432" t="s">
        <v>21828</v>
      </c>
      <c r="M8432" t="s">
        <v>37682</v>
      </c>
    </row>
    <row r="8433" spans="1:13">
      <c r="A8433" t="s">
        <v>909</v>
      </c>
      <c r="B8433" t="s">
        <v>909</v>
      </c>
      <c r="C8433" t="s">
        <v>2524</v>
      </c>
      <c r="D8433" t="s">
        <v>153</v>
      </c>
      <c r="E8433" t="s">
        <v>277</v>
      </c>
      <c r="F8433" t="s">
        <v>10</v>
      </c>
      <c r="G8433" t="s">
        <v>51241</v>
      </c>
      <c r="H8433" t="s">
        <v>21113</v>
      </c>
      <c r="I8433" t="s">
        <v>51242</v>
      </c>
      <c r="J8433" t="s">
        <v>20841</v>
      </c>
      <c r="K8433" t="s">
        <v>32333</v>
      </c>
      <c r="L8433" t="s">
        <v>48947</v>
      </c>
      <c r="M8433" t="s">
        <v>25368</v>
      </c>
    </row>
    <row r="8434" spans="1:13">
      <c r="A8434" t="s">
        <v>909</v>
      </c>
      <c r="B8434" t="s">
        <v>909</v>
      </c>
      <c r="C8434" t="s">
        <v>2524</v>
      </c>
      <c r="D8434" t="s">
        <v>153</v>
      </c>
      <c r="E8434" t="s">
        <v>277</v>
      </c>
      <c r="F8434" t="s">
        <v>2</v>
      </c>
      <c r="G8434" t="s">
        <v>51243</v>
      </c>
      <c r="H8434" t="s">
        <v>21150</v>
      </c>
      <c r="I8434" t="s">
        <v>15110</v>
      </c>
      <c r="J8434" t="s">
        <v>20967</v>
      </c>
      <c r="K8434" t="s">
        <v>51228</v>
      </c>
      <c r="L8434" t="s">
        <v>10680</v>
      </c>
      <c r="M8434" t="s">
        <v>26390</v>
      </c>
    </row>
    <row r="8435" spans="1:13">
      <c r="A8435" t="s">
        <v>909</v>
      </c>
      <c r="B8435" t="s">
        <v>909</v>
      </c>
      <c r="C8435" t="s">
        <v>2524</v>
      </c>
      <c r="D8435" t="s">
        <v>153</v>
      </c>
      <c r="E8435" t="s">
        <v>277</v>
      </c>
      <c r="F8435" t="s">
        <v>4</v>
      </c>
      <c r="G8435" t="s">
        <v>51244</v>
      </c>
      <c r="H8435" t="s">
        <v>20725</v>
      </c>
      <c r="I8435" t="s">
        <v>8149</v>
      </c>
      <c r="J8435" t="s">
        <v>20663</v>
      </c>
      <c r="K8435" t="s">
        <v>9992</v>
      </c>
      <c r="L8435" t="s">
        <v>375</v>
      </c>
      <c r="M8435" t="s">
        <v>13977</v>
      </c>
    </row>
    <row r="8436" spans="1:13">
      <c r="A8436" t="s">
        <v>909</v>
      </c>
      <c r="B8436" t="s">
        <v>909</v>
      </c>
      <c r="C8436" t="s">
        <v>2524</v>
      </c>
      <c r="D8436" t="s">
        <v>153</v>
      </c>
      <c r="E8436" t="s">
        <v>277</v>
      </c>
      <c r="F8436" t="s">
        <v>11</v>
      </c>
      <c r="G8436" t="s">
        <v>51245</v>
      </c>
      <c r="H8436" t="s">
        <v>20725</v>
      </c>
      <c r="I8436" t="s">
        <v>8149</v>
      </c>
      <c r="J8436" t="s">
        <v>21472</v>
      </c>
      <c r="K8436" t="s">
        <v>372</v>
      </c>
      <c r="L8436" t="s">
        <v>4012</v>
      </c>
      <c r="M8436" t="s">
        <v>13977</v>
      </c>
    </row>
    <row r="8437" spans="1:13">
      <c r="A8437" t="s">
        <v>909</v>
      </c>
      <c r="B8437" t="s">
        <v>909</v>
      </c>
      <c r="C8437" t="s">
        <v>2524</v>
      </c>
      <c r="D8437" t="s">
        <v>153</v>
      </c>
      <c r="E8437" t="s">
        <v>277</v>
      </c>
      <c r="F8437" t="s">
        <v>20</v>
      </c>
      <c r="G8437" t="s">
        <v>51246</v>
      </c>
      <c r="H8437" t="s">
        <v>20705</v>
      </c>
      <c r="I8437" t="s">
        <v>51172</v>
      </c>
      <c r="J8437" t="s">
        <v>20684</v>
      </c>
      <c r="K8437" t="s">
        <v>51160</v>
      </c>
      <c r="L8437" t="s">
        <v>2172</v>
      </c>
      <c r="M8437" t="s">
        <v>8291</v>
      </c>
    </row>
    <row r="8438" spans="1:13">
      <c r="A8438" t="s">
        <v>909</v>
      </c>
      <c r="B8438" t="s">
        <v>909</v>
      </c>
      <c r="C8438" t="s">
        <v>2524</v>
      </c>
      <c r="D8438" t="s">
        <v>153</v>
      </c>
      <c r="E8438" t="s">
        <v>188</v>
      </c>
      <c r="F8438" t="s">
        <v>3</v>
      </c>
      <c r="G8438" t="s">
        <v>51247</v>
      </c>
      <c r="H8438" t="s">
        <v>20950</v>
      </c>
      <c r="I8438" t="s">
        <v>51232</v>
      </c>
      <c r="J8438" t="s">
        <v>20915</v>
      </c>
      <c r="K8438" t="s">
        <v>6522</v>
      </c>
      <c r="L8438" t="s">
        <v>49633</v>
      </c>
      <c r="M8438" t="s">
        <v>51248</v>
      </c>
    </row>
    <row r="8439" spans="1:13">
      <c r="A8439" t="s">
        <v>909</v>
      </c>
      <c r="B8439" t="s">
        <v>909</v>
      </c>
      <c r="C8439" t="s">
        <v>2524</v>
      </c>
      <c r="D8439" t="s">
        <v>153</v>
      </c>
      <c r="E8439" t="s">
        <v>188</v>
      </c>
      <c r="F8439" t="s">
        <v>10</v>
      </c>
      <c r="G8439" t="s">
        <v>51249</v>
      </c>
      <c r="H8439" t="s">
        <v>21019</v>
      </c>
      <c r="I8439" t="s">
        <v>51210</v>
      </c>
      <c r="J8439" t="s">
        <v>20974</v>
      </c>
      <c r="K8439" t="s">
        <v>51179</v>
      </c>
      <c r="L8439" t="s">
        <v>48901</v>
      </c>
      <c r="M8439" t="s">
        <v>51250</v>
      </c>
    </row>
    <row r="8440" spans="1:13">
      <c r="A8440" t="s">
        <v>909</v>
      </c>
      <c r="B8440" t="s">
        <v>909</v>
      </c>
      <c r="C8440" t="s">
        <v>2524</v>
      </c>
      <c r="D8440" t="s">
        <v>153</v>
      </c>
      <c r="E8440" t="s">
        <v>188</v>
      </c>
      <c r="F8440" t="s">
        <v>2</v>
      </c>
      <c r="G8440" t="s">
        <v>51251</v>
      </c>
      <c r="H8440" t="s">
        <v>21085</v>
      </c>
      <c r="I8440" t="s">
        <v>51198</v>
      </c>
      <c r="J8440" t="s">
        <v>20915</v>
      </c>
      <c r="K8440" t="s">
        <v>6522</v>
      </c>
      <c r="L8440" t="s">
        <v>51252</v>
      </c>
      <c r="M8440" t="s">
        <v>27535</v>
      </c>
    </row>
    <row r="8441" spans="1:13">
      <c r="A8441" t="s">
        <v>909</v>
      </c>
      <c r="B8441" t="s">
        <v>909</v>
      </c>
      <c r="C8441" t="s">
        <v>2524</v>
      </c>
      <c r="D8441" t="s">
        <v>153</v>
      </c>
      <c r="E8441" t="s">
        <v>188</v>
      </c>
      <c r="F8441" t="s">
        <v>4</v>
      </c>
      <c r="G8441" t="s">
        <v>51253</v>
      </c>
      <c r="H8441" t="s">
        <v>20705</v>
      </c>
      <c r="I8441" t="s">
        <v>51172</v>
      </c>
      <c r="J8441" t="s">
        <v>20684</v>
      </c>
      <c r="K8441" t="s">
        <v>51160</v>
      </c>
      <c r="L8441" t="s">
        <v>3363</v>
      </c>
      <c r="M8441" t="s">
        <v>11102</v>
      </c>
    </row>
    <row r="8442" spans="1:13">
      <c r="A8442" t="s">
        <v>909</v>
      </c>
      <c r="B8442" t="s">
        <v>909</v>
      </c>
      <c r="C8442" t="s">
        <v>2524</v>
      </c>
      <c r="D8442" t="s">
        <v>153</v>
      </c>
      <c r="E8442" t="s">
        <v>188</v>
      </c>
      <c r="F8442" t="s">
        <v>11</v>
      </c>
      <c r="G8442" t="s">
        <v>51254</v>
      </c>
      <c r="H8442" t="s">
        <v>20684</v>
      </c>
      <c r="I8442" t="s">
        <v>38526</v>
      </c>
      <c r="J8442" t="s">
        <v>21472</v>
      </c>
      <c r="K8442" t="s">
        <v>372</v>
      </c>
      <c r="L8442" t="s">
        <v>3583</v>
      </c>
      <c r="M8442" t="s">
        <v>6325</v>
      </c>
    </row>
    <row r="8443" spans="1:13">
      <c r="A8443" t="s">
        <v>909</v>
      </c>
      <c r="B8443" t="s">
        <v>909</v>
      </c>
      <c r="C8443" t="s">
        <v>2524</v>
      </c>
      <c r="D8443" t="s">
        <v>153</v>
      </c>
      <c r="E8443" t="s">
        <v>188</v>
      </c>
      <c r="F8443" t="s">
        <v>20</v>
      </c>
      <c r="G8443" t="s">
        <v>51255</v>
      </c>
      <c r="H8443" t="s">
        <v>20705</v>
      </c>
      <c r="I8443" t="s">
        <v>51172</v>
      </c>
      <c r="J8443" t="s">
        <v>21472</v>
      </c>
      <c r="K8443" t="s">
        <v>372</v>
      </c>
      <c r="L8443" t="s">
        <v>2172</v>
      </c>
      <c r="M8443" t="s">
        <v>11102</v>
      </c>
    </row>
    <row r="8444" spans="1:13">
      <c r="A8444" t="s">
        <v>909</v>
      </c>
      <c r="B8444" t="s">
        <v>909</v>
      </c>
      <c r="C8444" t="s">
        <v>2524</v>
      </c>
      <c r="D8444" t="s">
        <v>153</v>
      </c>
      <c r="E8444" t="s">
        <v>292</v>
      </c>
      <c r="F8444" t="s">
        <v>3</v>
      </c>
      <c r="G8444" t="s">
        <v>51256</v>
      </c>
      <c r="H8444" t="s">
        <v>21019</v>
      </c>
      <c r="I8444" t="s">
        <v>51210</v>
      </c>
      <c r="J8444" t="s">
        <v>20939</v>
      </c>
      <c r="K8444" t="s">
        <v>51155</v>
      </c>
      <c r="L8444" t="s">
        <v>8048</v>
      </c>
      <c r="M8444" t="s">
        <v>45737</v>
      </c>
    </row>
    <row r="8445" spans="1:13">
      <c r="A8445" t="s">
        <v>909</v>
      </c>
      <c r="B8445" t="s">
        <v>909</v>
      </c>
      <c r="C8445" t="s">
        <v>2524</v>
      </c>
      <c r="D8445" t="s">
        <v>153</v>
      </c>
      <c r="E8445" t="s">
        <v>292</v>
      </c>
      <c r="F8445" t="s">
        <v>10</v>
      </c>
      <c r="G8445" t="s">
        <v>51257</v>
      </c>
      <c r="H8445" t="s">
        <v>21117</v>
      </c>
      <c r="I8445" t="s">
        <v>51258</v>
      </c>
      <c r="J8445" t="s">
        <v>21113</v>
      </c>
      <c r="K8445" t="s">
        <v>16337</v>
      </c>
      <c r="L8445" t="s">
        <v>48920</v>
      </c>
      <c r="M8445" t="s">
        <v>51259</v>
      </c>
    </row>
    <row r="8446" spans="1:13">
      <c r="A8446" t="s">
        <v>909</v>
      </c>
      <c r="B8446" t="s">
        <v>909</v>
      </c>
      <c r="C8446" t="s">
        <v>2524</v>
      </c>
      <c r="D8446" t="s">
        <v>153</v>
      </c>
      <c r="E8446" t="s">
        <v>292</v>
      </c>
      <c r="F8446" t="s">
        <v>2</v>
      </c>
      <c r="G8446" t="s">
        <v>51260</v>
      </c>
      <c r="H8446" t="s">
        <v>21031</v>
      </c>
      <c r="I8446" t="s">
        <v>51261</v>
      </c>
      <c r="J8446" t="s">
        <v>20860</v>
      </c>
      <c r="K8446" t="s">
        <v>30287</v>
      </c>
      <c r="L8446" t="s">
        <v>50655</v>
      </c>
      <c r="M8446" t="s">
        <v>27412</v>
      </c>
    </row>
    <row r="8447" spans="1:13">
      <c r="A8447" t="s">
        <v>909</v>
      </c>
      <c r="B8447" t="s">
        <v>909</v>
      </c>
      <c r="C8447" t="s">
        <v>2524</v>
      </c>
      <c r="D8447" t="s">
        <v>153</v>
      </c>
      <c r="E8447" t="s">
        <v>292</v>
      </c>
      <c r="F8447" t="s">
        <v>4</v>
      </c>
      <c r="G8447" t="s">
        <v>51262</v>
      </c>
      <c r="H8447" t="s">
        <v>20663</v>
      </c>
      <c r="I8447" t="s">
        <v>51185</v>
      </c>
      <c r="J8447" t="s">
        <v>21472</v>
      </c>
      <c r="K8447" t="s">
        <v>372</v>
      </c>
      <c r="L8447" t="s">
        <v>4481</v>
      </c>
      <c r="M8447" t="s">
        <v>10467</v>
      </c>
    </row>
    <row r="8448" spans="1:13">
      <c r="A8448" t="s">
        <v>909</v>
      </c>
      <c r="B8448" t="s">
        <v>909</v>
      </c>
      <c r="C8448" t="s">
        <v>2524</v>
      </c>
      <c r="D8448" t="s">
        <v>153</v>
      </c>
      <c r="E8448" t="s">
        <v>292</v>
      </c>
      <c r="F8448" t="s">
        <v>20</v>
      </c>
      <c r="G8448" t="s">
        <v>51263</v>
      </c>
      <c r="H8448" t="s">
        <v>20663</v>
      </c>
      <c r="I8448" t="s">
        <v>51185</v>
      </c>
      <c r="J8448" t="s">
        <v>20663</v>
      </c>
      <c r="K8448" t="s">
        <v>9992</v>
      </c>
      <c r="L8448" t="s">
        <v>4674</v>
      </c>
      <c r="M8448" t="s">
        <v>10467</v>
      </c>
    </row>
    <row r="8449" spans="1:13">
      <c r="A8449" t="s">
        <v>909</v>
      </c>
      <c r="B8449" t="s">
        <v>909</v>
      </c>
      <c r="C8449" t="s">
        <v>2524</v>
      </c>
      <c r="D8449" t="s">
        <v>153</v>
      </c>
      <c r="E8449" t="s">
        <v>300</v>
      </c>
      <c r="F8449" t="s">
        <v>3</v>
      </c>
      <c r="G8449" t="s">
        <v>51264</v>
      </c>
      <c r="H8449" t="s">
        <v>21031</v>
      </c>
      <c r="I8449" t="s">
        <v>51261</v>
      </c>
      <c r="J8449" t="s">
        <v>20967</v>
      </c>
      <c r="K8449" t="s">
        <v>51228</v>
      </c>
      <c r="L8449" t="s">
        <v>49870</v>
      </c>
      <c r="M8449" t="s">
        <v>30837</v>
      </c>
    </row>
    <row r="8450" spans="1:13">
      <c r="A8450" t="s">
        <v>909</v>
      </c>
      <c r="B8450" t="s">
        <v>909</v>
      </c>
      <c r="C8450" t="s">
        <v>2524</v>
      </c>
      <c r="D8450" t="s">
        <v>153</v>
      </c>
      <c r="E8450" t="s">
        <v>300</v>
      </c>
      <c r="F8450" t="s">
        <v>10</v>
      </c>
      <c r="G8450" t="s">
        <v>51265</v>
      </c>
      <c r="H8450" t="s">
        <v>21019</v>
      </c>
      <c r="I8450" t="s">
        <v>51210</v>
      </c>
      <c r="J8450" t="s">
        <v>20915</v>
      </c>
      <c r="K8450" t="s">
        <v>6522</v>
      </c>
      <c r="L8450" t="s">
        <v>48901</v>
      </c>
      <c r="M8450" t="s">
        <v>51266</v>
      </c>
    </row>
    <row r="8451" spans="1:13">
      <c r="A8451" t="s">
        <v>909</v>
      </c>
      <c r="B8451" t="s">
        <v>909</v>
      </c>
      <c r="C8451" t="s">
        <v>2524</v>
      </c>
      <c r="D8451" t="s">
        <v>153</v>
      </c>
      <c r="E8451" t="s">
        <v>300</v>
      </c>
      <c r="F8451" t="s">
        <v>2</v>
      </c>
      <c r="G8451" t="s">
        <v>51267</v>
      </c>
      <c r="H8451" t="s">
        <v>20860</v>
      </c>
      <c r="I8451" t="s">
        <v>51268</v>
      </c>
      <c r="J8451" t="s">
        <v>20784</v>
      </c>
      <c r="K8451" t="s">
        <v>4339</v>
      </c>
      <c r="L8451" t="s">
        <v>51269</v>
      </c>
      <c r="M8451" t="s">
        <v>30949</v>
      </c>
    </row>
    <row r="8452" spans="1:13">
      <c r="A8452" t="s">
        <v>909</v>
      </c>
      <c r="B8452" t="s">
        <v>909</v>
      </c>
      <c r="C8452" t="s">
        <v>2524</v>
      </c>
      <c r="D8452" t="s">
        <v>153</v>
      </c>
      <c r="E8452" t="s">
        <v>300</v>
      </c>
      <c r="F8452" t="s">
        <v>11</v>
      </c>
      <c r="G8452" t="s">
        <v>51270</v>
      </c>
      <c r="H8452" t="s">
        <v>20663</v>
      </c>
      <c r="I8452" t="s">
        <v>51185</v>
      </c>
      <c r="J8452" t="s">
        <v>21472</v>
      </c>
      <c r="K8452" t="s">
        <v>372</v>
      </c>
      <c r="L8452" t="s">
        <v>1355</v>
      </c>
      <c r="M8452" t="s">
        <v>15124</v>
      </c>
    </row>
    <row r="8453" spans="1:13">
      <c r="A8453" t="s">
        <v>909</v>
      </c>
      <c r="B8453" t="s">
        <v>909</v>
      </c>
      <c r="C8453" t="s">
        <v>2524</v>
      </c>
      <c r="D8453" t="s">
        <v>153</v>
      </c>
      <c r="E8453" t="s">
        <v>300</v>
      </c>
      <c r="F8453" t="s">
        <v>20</v>
      </c>
      <c r="G8453" t="s">
        <v>51271</v>
      </c>
      <c r="H8453" t="s">
        <v>20684</v>
      </c>
      <c r="I8453" t="s">
        <v>38526</v>
      </c>
      <c r="J8453" t="s">
        <v>20663</v>
      </c>
      <c r="K8453" t="s">
        <v>9992</v>
      </c>
      <c r="L8453" t="s">
        <v>1054</v>
      </c>
      <c r="M8453" t="s">
        <v>49052</v>
      </c>
    </row>
    <row r="8454" spans="1:13">
      <c r="A8454" t="s">
        <v>909</v>
      </c>
      <c r="B8454" t="s">
        <v>909</v>
      </c>
      <c r="C8454" t="s">
        <v>2524</v>
      </c>
      <c r="D8454" t="s">
        <v>154</v>
      </c>
      <c r="E8454" t="s">
        <v>277</v>
      </c>
      <c r="F8454" t="s">
        <v>3</v>
      </c>
      <c r="G8454" t="s">
        <v>51272</v>
      </c>
      <c r="H8454" t="s">
        <v>20879</v>
      </c>
      <c r="I8454" t="s">
        <v>51196</v>
      </c>
      <c r="J8454" t="s">
        <v>20860</v>
      </c>
      <c r="K8454" t="s">
        <v>30287</v>
      </c>
      <c r="L8454" t="s">
        <v>49971</v>
      </c>
      <c r="M8454" t="s">
        <v>17975</v>
      </c>
    </row>
    <row r="8455" spans="1:13">
      <c r="A8455" t="s">
        <v>909</v>
      </c>
      <c r="B8455" t="s">
        <v>909</v>
      </c>
      <c r="C8455" t="s">
        <v>2524</v>
      </c>
      <c r="D8455" t="s">
        <v>154</v>
      </c>
      <c r="E8455" t="s">
        <v>277</v>
      </c>
      <c r="F8455" t="s">
        <v>10</v>
      </c>
      <c r="G8455" t="s">
        <v>51273</v>
      </c>
      <c r="H8455" t="s">
        <v>21162</v>
      </c>
      <c r="I8455" t="s">
        <v>51274</v>
      </c>
      <c r="J8455" t="s">
        <v>20932</v>
      </c>
      <c r="K8455" t="s">
        <v>14924</v>
      </c>
      <c r="L8455" t="s">
        <v>51275</v>
      </c>
      <c r="M8455" t="s">
        <v>44907</v>
      </c>
    </row>
    <row r="8456" spans="1:13">
      <c r="A8456" t="s">
        <v>909</v>
      </c>
      <c r="B8456" t="s">
        <v>909</v>
      </c>
      <c r="C8456" t="s">
        <v>2524</v>
      </c>
      <c r="D8456" t="s">
        <v>154</v>
      </c>
      <c r="E8456" t="s">
        <v>277</v>
      </c>
      <c r="F8456" t="s">
        <v>2</v>
      </c>
      <c r="G8456" t="s">
        <v>51276</v>
      </c>
      <c r="H8456" t="s">
        <v>21150</v>
      </c>
      <c r="I8456" t="s">
        <v>15110</v>
      </c>
      <c r="J8456" t="s">
        <v>20967</v>
      </c>
      <c r="K8456" t="s">
        <v>51228</v>
      </c>
      <c r="L8456" t="s">
        <v>10680</v>
      </c>
      <c r="M8456" t="s">
        <v>26390</v>
      </c>
    </row>
    <row r="8457" spans="1:13">
      <c r="A8457" t="s">
        <v>909</v>
      </c>
      <c r="B8457" t="s">
        <v>909</v>
      </c>
      <c r="C8457" t="s">
        <v>2524</v>
      </c>
      <c r="D8457" t="s">
        <v>154</v>
      </c>
      <c r="E8457" t="s">
        <v>277</v>
      </c>
      <c r="F8457" t="s">
        <v>4</v>
      </c>
      <c r="G8457" t="s">
        <v>51277</v>
      </c>
      <c r="H8457" t="s">
        <v>20684</v>
      </c>
      <c r="I8457" t="s">
        <v>38526</v>
      </c>
      <c r="J8457" t="s">
        <v>20663</v>
      </c>
      <c r="K8457" t="s">
        <v>9992</v>
      </c>
      <c r="L8457" t="s">
        <v>431</v>
      </c>
      <c r="M8457" t="s">
        <v>12044</v>
      </c>
    </row>
    <row r="8458" spans="1:13">
      <c r="A8458" t="s">
        <v>909</v>
      </c>
      <c r="B8458" t="s">
        <v>909</v>
      </c>
      <c r="C8458" t="s">
        <v>2524</v>
      </c>
      <c r="D8458" t="s">
        <v>154</v>
      </c>
      <c r="E8458" t="s">
        <v>277</v>
      </c>
      <c r="F8458" t="s">
        <v>11</v>
      </c>
      <c r="G8458" t="s">
        <v>51278</v>
      </c>
      <c r="H8458" t="s">
        <v>20663</v>
      </c>
      <c r="I8458" t="s">
        <v>51185</v>
      </c>
      <c r="J8458" t="s">
        <v>21472</v>
      </c>
      <c r="K8458" t="s">
        <v>372</v>
      </c>
      <c r="L8458" t="s">
        <v>1355</v>
      </c>
      <c r="M8458" t="s">
        <v>5128</v>
      </c>
    </row>
    <row r="8459" spans="1:13">
      <c r="A8459" t="s">
        <v>909</v>
      </c>
      <c r="B8459" t="s">
        <v>909</v>
      </c>
      <c r="C8459" t="s">
        <v>2524</v>
      </c>
      <c r="D8459" t="s">
        <v>154</v>
      </c>
      <c r="E8459" t="s">
        <v>277</v>
      </c>
      <c r="F8459" t="s">
        <v>20</v>
      </c>
      <c r="G8459" t="s">
        <v>51279</v>
      </c>
      <c r="H8459" t="s">
        <v>20684</v>
      </c>
      <c r="I8459" t="s">
        <v>38526</v>
      </c>
      <c r="J8459" t="s">
        <v>20684</v>
      </c>
      <c r="K8459" t="s">
        <v>51160</v>
      </c>
      <c r="L8459" t="s">
        <v>1054</v>
      </c>
      <c r="M8459" t="s">
        <v>12044</v>
      </c>
    </row>
    <row r="8460" spans="1:13">
      <c r="A8460" t="s">
        <v>909</v>
      </c>
      <c r="B8460" t="s">
        <v>909</v>
      </c>
      <c r="C8460" t="s">
        <v>2524</v>
      </c>
      <c r="D8460" t="s">
        <v>154</v>
      </c>
      <c r="E8460" t="s">
        <v>315</v>
      </c>
      <c r="F8460" t="s">
        <v>3</v>
      </c>
      <c r="G8460" t="s">
        <v>51280</v>
      </c>
      <c r="H8460" t="s">
        <v>20915</v>
      </c>
      <c r="I8460" t="s">
        <v>51182</v>
      </c>
      <c r="J8460" t="s">
        <v>20860</v>
      </c>
      <c r="K8460" t="s">
        <v>30287</v>
      </c>
      <c r="L8460" t="s">
        <v>1629</v>
      </c>
      <c r="M8460" t="s">
        <v>51281</v>
      </c>
    </row>
    <row r="8461" spans="1:13">
      <c r="A8461" t="s">
        <v>909</v>
      </c>
      <c r="B8461" t="s">
        <v>909</v>
      </c>
      <c r="C8461" t="s">
        <v>2524</v>
      </c>
      <c r="D8461" t="s">
        <v>154</v>
      </c>
      <c r="E8461" t="s">
        <v>315</v>
      </c>
      <c r="F8461" t="s">
        <v>10</v>
      </c>
      <c r="G8461" t="s">
        <v>51282</v>
      </c>
      <c r="H8461" t="s">
        <v>21102</v>
      </c>
      <c r="I8461" t="s">
        <v>51167</v>
      </c>
      <c r="J8461" t="s">
        <v>21061</v>
      </c>
      <c r="K8461" t="s">
        <v>51283</v>
      </c>
      <c r="L8461" t="s">
        <v>1167</v>
      </c>
      <c r="M8461" t="s">
        <v>48143</v>
      </c>
    </row>
    <row r="8462" spans="1:13">
      <c r="A8462" t="s">
        <v>909</v>
      </c>
      <c r="B8462" t="s">
        <v>909</v>
      </c>
      <c r="C8462" t="s">
        <v>2524</v>
      </c>
      <c r="D8462" t="s">
        <v>154</v>
      </c>
      <c r="E8462" t="s">
        <v>315</v>
      </c>
      <c r="F8462" t="s">
        <v>2</v>
      </c>
      <c r="G8462" t="s">
        <v>51284</v>
      </c>
      <c r="H8462" t="s">
        <v>21150</v>
      </c>
      <c r="I8462" t="s">
        <v>15110</v>
      </c>
      <c r="J8462" t="s">
        <v>20938</v>
      </c>
      <c r="K8462" t="s">
        <v>51168</v>
      </c>
      <c r="L8462" t="s">
        <v>10680</v>
      </c>
      <c r="M8462" t="s">
        <v>51285</v>
      </c>
    </row>
    <row r="8463" spans="1:13">
      <c r="A8463" t="s">
        <v>909</v>
      </c>
      <c r="B8463" t="s">
        <v>909</v>
      </c>
      <c r="C8463" t="s">
        <v>2524</v>
      </c>
      <c r="D8463" t="s">
        <v>154</v>
      </c>
      <c r="E8463" t="s">
        <v>315</v>
      </c>
      <c r="F8463" t="s">
        <v>4</v>
      </c>
      <c r="G8463" t="s">
        <v>51286</v>
      </c>
      <c r="H8463" t="s">
        <v>20705</v>
      </c>
      <c r="I8463" t="s">
        <v>51172</v>
      </c>
      <c r="J8463" t="s">
        <v>21472</v>
      </c>
      <c r="K8463" t="s">
        <v>372</v>
      </c>
      <c r="L8463" t="s">
        <v>3363</v>
      </c>
      <c r="M8463" t="s">
        <v>13678</v>
      </c>
    </row>
    <row r="8464" spans="1:13">
      <c r="A8464" t="s">
        <v>909</v>
      </c>
      <c r="B8464" t="s">
        <v>909</v>
      </c>
      <c r="C8464" t="s">
        <v>2524</v>
      </c>
      <c r="D8464" t="s">
        <v>154</v>
      </c>
      <c r="E8464" t="s">
        <v>315</v>
      </c>
      <c r="F8464" t="s">
        <v>11</v>
      </c>
      <c r="G8464" t="s">
        <v>51287</v>
      </c>
      <c r="H8464" t="s">
        <v>20705</v>
      </c>
      <c r="I8464" t="s">
        <v>51172</v>
      </c>
      <c r="J8464" t="s">
        <v>21472</v>
      </c>
      <c r="K8464" t="s">
        <v>372</v>
      </c>
      <c r="L8464" t="s">
        <v>3442</v>
      </c>
      <c r="M8464" t="s">
        <v>13678</v>
      </c>
    </row>
    <row r="8465" spans="1:13">
      <c r="A8465" t="s">
        <v>909</v>
      </c>
      <c r="B8465" t="s">
        <v>909</v>
      </c>
      <c r="C8465" t="s">
        <v>2524</v>
      </c>
      <c r="D8465" t="s">
        <v>154</v>
      </c>
      <c r="E8465" t="s">
        <v>315</v>
      </c>
      <c r="F8465" t="s">
        <v>20</v>
      </c>
      <c r="G8465" t="s">
        <v>51288</v>
      </c>
      <c r="H8465" t="s">
        <v>20663</v>
      </c>
      <c r="I8465" t="s">
        <v>51185</v>
      </c>
      <c r="J8465" t="s">
        <v>20663</v>
      </c>
      <c r="K8465" t="s">
        <v>9992</v>
      </c>
      <c r="L8465" t="s">
        <v>4674</v>
      </c>
      <c r="M8465" t="s">
        <v>13669</v>
      </c>
    </row>
    <row r="8466" spans="1:13">
      <c r="A8466" t="s">
        <v>909</v>
      </c>
      <c r="B8466" t="s">
        <v>909</v>
      </c>
      <c r="C8466" t="s">
        <v>2524</v>
      </c>
      <c r="D8466" t="s">
        <v>154</v>
      </c>
      <c r="E8466" t="s">
        <v>323</v>
      </c>
      <c r="F8466" t="s">
        <v>3</v>
      </c>
      <c r="G8466" t="s">
        <v>51289</v>
      </c>
      <c r="H8466" t="s">
        <v>20974</v>
      </c>
      <c r="I8466" t="s">
        <v>12012</v>
      </c>
      <c r="J8466" t="s">
        <v>20938</v>
      </c>
      <c r="K8466" t="s">
        <v>51168</v>
      </c>
      <c r="L8466" t="s">
        <v>49785</v>
      </c>
      <c r="M8466" t="s">
        <v>25421</v>
      </c>
    </row>
    <row r="8467" spans="1:13">
      <c r="A8467" t="s">
        <v>909</v>
      </c>
      <c r="B8467" t="s">
        <v>909</v>
      </c>
      <c r="C8467" t="s">
        <v>2524</v>
      </c>
      <c r="D8467" t="s">
        <v>154</v>
      </c>
      <c r="E8467" t="s">
        <v>323</v>
      </c>
      <c r="F8467" t="s">
        <v>10</v>
      </c>
      <c r="G8467" t="s">
        <v>51290</v>
      </c>
      <c r="H8467" t="s">
        <v>21113</v>
      </c>
      <c r="I8467" t="s">
        <v>51242</v>
      </c>
      <c r="J8467" t="s">
        <v>20967</v>
      </c>
      <c r="K8467" t="s">
        <v>51228</v>
      </c>
      <c r="L8467" t="s">
        <v>48947</v>
      </c>
      <c r="M8467" t="s">
        <v>25677</v>
      </c>
    </row>
    <row r="8468" spans="1:13">
      <c r="A8468" t="s">
        <v>909</v>
      </c>
      <c r="B8468" t="s">
        <v>909</v>
      </c>
      <c r="C8468" t="s">
        <v>2524</v>
      </c>
      <c r="D8468" t="s">
        <v>154</v>
      </c>
      <c r="E8468" t="s">
        <v>323</v>
      </c>
      <c r="F8468" t="s">
        <v>2</v>
      </c>
      <c r="G8468" t="s">
        <v>51291</v>
      </c>
      <c r="H8468" t="s">
        <v>20950</v>
      </c>
      <c r="I8468" t="s">
        <v>51232</v>
      </c>
      <c r="J8468" t="s">
        <v>20803</v>
      </c>
      <c r="K8468" t="s">
        <v>2198</v>
      </c>
      <c r="L8468" t="s">
        <v>4262</v>
      </c>
      <c r="M8468" t="s">
        <v>51248</v>
      </c>
    </row>
    <row r="8469" spans="1:13">
      <c r="A8469" t="s">
        <v>909</v>
      </c>
      <c r="B8469" t="s">
        <v>909</v>
      </c>
      <c r="C8469" t="s">
        <v>2524</v>
      </c>
      <c r="D8469" t="s">
        <v>154</v>
      </c>
      <c r="E8469" t="s">
        <v>323</v>
      </c>
      <c r="F8469" t="s">
        <v>4</v>
      </c>
      <c r="G8469" t="s">
        <v>51292</v>
      </c>
      <c r="H8469" t="s">
        <v>20705</v>
      </c>
      <c r="I8469" t="s">
        <v>51172</v>
      </c>
      <c r="J8469" t="s">
        <v>20684</v>
      </c>
      <c r="K8469" t="s">
        <v>51160</v>
      </c>
      <c r="L8469" t="s">
        <v>3363</v>
      </c>
      <c r="M8469" t="s">
        <v>11102</v>
      </c>
    </row>
    <row r="8470" spans="1:13">
      <c r="A8470" t="s">
        <v>909</v>
      </c>
      <c r="B8470" t="s">
        <v>909</v>
      </c>
      <c r="C8470" t="s">
        <v>2524</v>
      </c>
      <c r="D8470" t="s">
        <v>154</v>
      </c>
      <c r="E8470" t="s">
        <v>323</v>
      </c>
      <c r="F8470" t="s">
        <v>11</v>
      </c>
      <c r="G8470" t="s">
        <v>51293</v>
      </c>
      <c r="H8470" t="s">
        <v>20684</v>
      </c>
      <c r="I8470" t="s">
        <v>38526</v>
      </c>
      <c r="J8470" t="s">
        <v>21472</v>
      </c>
      <c r="K8470" t="s">
        <v>372</v>
      </c>
      <c r="L8470" t="s">
        <v>3583</v>
      </c>
      <c r="M8470" t="s">
        <v>6325</v>
      </c>
    </row>
    <row r="8471" spans="1:13">
      <c r="A8471" t="s">
        <v>909</v>
      </c>
      <c r="B8471" t="s">
        <v>909</v>
      </c>
      <c r="C8471" t="s">
        <v>2524</v>
      </c>
      <c r="D8471" t="s">
        <v>154</v>
      </c>
      <c r="E8471" t="s">
        <v>323</v>
      </c>
      <c r="F8471" t="s">
        <v>20</v>
      </c>
      <c r="G8471" t="s">
        <v>51294</v>
      </c>
      <c r="H8471" t="s">
        <v>20745</v>
      </c>
      <c r="I8471" t="s">
        <v>15131</v>
      </c>
      <c r="J8471" t="s">
        <v>20663</v>
      </c>
      <c r="K8471" t="s">
        <v>9992</v>
      </c>
      <c r="L8471" t="s">
        <v>2900</v>
      </c>
      <c r="M8471" t="s">
        <v>14238</v>
      </c>
    </row>
    <row r="8472" spans="1:13">
      <c r="A8472" t="s">
        <v>909</v>
      </c>
      <c r="B8472" t="s">
        <v>909</v>
      </c>
      <c r="C8472" t="s">
        <v>2524</v>
      </c>
      <c r="D8472" t="s">
        <v>154</v>
      </c>
      <c r="E8472" t="s">
        <v>331</v>
      </c>
      <c r="F8472" t="s">
        <v>3</v>
      </c>
      <c r="G8472" t="s">
        <v>51295</v>
      </c>
      <c r="H8472" t="s">
        <v>21085</v>
      </c>
      <c r="I8472" t="s">
        <v>51198</v>
      </c>
      <c r="J8472" t="s">
        <v>21031</v>
      </c>
      <c r="K8472" t="s">
        <v>14877</v>
      </c>
      <c r="L8472" t="s">
        <v>51296</v>
      </c>
      <c r="M8472" t="s">
        <v>46214</v>
      </c>
    </row>
    <row r="8473" spans="1:13">
      <c r="A8473" t="s">
        <v>909</v>
      </c>
      <c r="B8473" t="s">
        <v>909</v>
      </c>
      <c r="C8473" t="s">
        <v>2524</v>
      </c>
      <c r="D8473" t="s">
        <v>154</v>
      </c>
      <c r="E8473" t="s">
        <v>331</v>
      </c>
      <c r="F8473" t="s">
        <v>10</v>
      </c>
      <c r="G8473" t="s">
        <v>51297</v>
      </c>
      <c r="H8473" t="s">
        <v>21061</v>
      </c>
      <c r="I8473" t="s">
        <v>51176</v>
      </c>
      <c r="J8473" t="s">
        <v>20950</v>
      </c>
      <c r="K8473" t="s">
        <v>51151</v>
      </c>
      <c r="L8473" t="s">
        <v>48863</v>
      </c>
      <c r="M8473" t="s">
        <v>26290</v>
      </c>
    </row>
    <row r="8474" spans="1:13">
      <c r="A8474" t="s">
        <v>909</v>
      </c>
      <c r="B8474" t="s">
        <v>909</v>
      </c>
      <c r="C8474" t="s">
        <v>2524</v>
      </c>
      <c r="D8474" t="s">
        <v>154</v>
      </c>
      <c r="E8474" t="s">
        <v>331</v>
      </c>
      <c r="F8474" t="s">
        <v>2</v>
      </c>
      <c r="G8474" t="s">
        <v>51298</v>
      </c>
      <c r="H8474" t="s">
        <v>20860</v>
      </c>
      <c r="I8474" t="s">
        <v>51268</v>
      </c>
      <c r="J8474" t="s">
        <v>20745</v>
      </c>
      <c r="K8474" t="s">
        <v>50097</v>
      </c>
      <c r="L8474" t="s">
        <v>51269</v>
      </c>
      <c r="M8474" t="s">
        <v>31585</v>
      </c>
    </row>
    <row r="8475" spans="1:13">
      <c r="A8475" t="s">
        <v>909</v>
      </c>
      <c r="B8475" t="s">
        <v>909</v>
      </c>
      <c r="C8475" t="s">
        <v>2524</v>
      </c>
      <c r="D8475" t="s">
        <v>154</v>
      </c>
      <c r="E8475" t="s">
        <v>331</v>
      </c>
      <c r="F8475" t="s">
        <v>11</v>
      </c>
      <c r="G8475" t="s">
        <v>51299</v>
      </c>
      <c r="H8475" t="s">
        <v>20663</v>
      </c>
      <c r="I8475" t="s">
        <v>51185</v>
      </c>
      <c r="J8475" t="s">
        <v>21472</v>
      </c>
      <c r="K8475" t="s">
        <v>372</v>
      </c>
      <c r="L8475" t="s">
        <v>1355</v>
      </c>
      <c r="M8475" t="s">
        <v>11880</v>
      </c>
    </row>
    <row r="8476" spans="1:13">
      <c r="A8476" t="s">
        <v>909</v>
      </c>
      <c r="B8476" t="s">
        <v>909</v>
      </c>
      <c r="C8476" t="s">
        <v>2524</v>
      </c>
      <c r="D8476" t="s">
        <v>154</v>
      </c>
      <c r="E8476" t="s">
        <v>331</v>
      </c>
      <c r="F8476" t="s">
        <v>20</v>
      </c>
      <c r="G8476" t="s">
        <v>51300</v>
      </c>
      <c r="H8476" t="s">
        <v>20663</v>
      </c>
      <c r="I8476" t="s">
        <v>51185</v>
      </c>
      <c r="J8476" t="s">
        <v>21472</v>
      </c>
      <c r="K8476" t="s">
        <v>372</v>
      </c>
      <c r="L8476" t="s">
        <v>4674</v>
      </c>
      <c r="M8476" t="s">
        <v>11880</v>
      </c>
    </row>
    <row r="8477" spans="1:13">
      <c r="A8477" t="s">
        <v>909</v>
      </c>
      <c r="B8477" t="s">
        <v>909</v>
      </c>
      <c r="C8477" t="s">
        <v>2524</v>
      </c>
      <c r="D8477" t="s">
        <v>155</v>
      </c>
      <c r="E8477" t="s">
        <v>339</v>
      </c>
      <c r="F8477" t="s">
        <v>3</v>
      </c>
      <c r="G8477" t="s">
        <v>51301</v>
      </c>
      <c r="H8477" t="s">
        <v>20879</v>
      </c>
      <c r="I8477" t="s">
        <v>51196</v>
      </c>
      <c r="J8477" t="s">
        <v>20860</v>
      </c>
      <c r="K8477" t="s">
        <v>30287</v>
      </c>
      <c r="L8477" t="s">
        <v>49971</v>
      </c>
      <c r="M8477" t="s">
        <v>17470</v>
      </c>
    </row>
    <row r="8478" spans="1:13">
      <c r="A8478" t="s">
        <v>909</v>
      </c>
      <c r="B8478" t="s">
        <v>909</v>
      </c>
      <c r="C8478" t="s">
        <v>2524</v>
      </c>
      <c r="D8478" t="s">
        <v>155</v>
      </c>
      <c r="E8478" t="s">
        <v>339</v>
      </c>
      <c r="F8478" t="s">
        <v>10</v>
      </c>
      <c r="G8478" t="s">
        <v>51302</v>
      </c>
      <c r="H8478" t="s">
        <v>21020</v>
      </c>
      <c r="I8478" t="s">
        <v>51303</v>
      </c>
      <c r="J8478" t="s">
        <v>20967</v>
      </c>
      <c r="K8478" t="s">
        <v>51228</v>
      </c>
      <c r="L8478" t="s">
        <v>48937</v>
      </c>
      <c r="M8478" t="s">
        <v>26550</v>
      </c>
    </row>
    <row r="8479" spans="1:13">
      <c r="A8479" t="s">
        <v>909</v>
      </c>
      <c r="B8479" t="s">
        <v>909</v>
      </c>
      <c r="C8479" t="s">
        <v>2524</v>
      </c>
      <c r="D8479" t="s">
        <v>155</v>
      </c>
      <c r="E8479" t="s">
        <v>339</v>
      </c>
      <c r="F8479" t="s">
        <v>2</v>
      </c>
      <c r="G8479" t="s">
        <v>51304</v>
      </c>
      <c r="H8479" t="s">
        <v>20829</v>
      </c>
      <c r="I8479" t="s">
        <v>51165</v>
      </c>
      <c r="J8479" t="s">
        <v>20939</v>
      </c>
      <c r="K8479" t="s">
        <v>51155</v>
      </c>
      <c r="L8479" t="s">
        <v>3005</v>
      </c>
      <c r="M8479" t="s">
        <v>48703</v>
      </c>
    </row>
    <row r="8480" spans="1:13">
      <c r="A8480" t="s">
        <v>909</v>
      </c>
      <c r="B8480" t="s">
        <v>909</v>
      </c>
      <c r="C8480" t="s">
        <v>2524</v>
      </c>
      <c r="D8480" t="s">
        <v>155</v>
      </c>
      <c r="E8480" t="s">
        <v>339</v>
      </c>
      <c r="F8480" t="s">
        <v>4</v>
      </c>
      <c r="G8480" t="s">
        <v>51305</v>
      </c>
      <c r="H8480" t="s">
        <v>20725</v>
      </c>
      <c r="I8480" t="s">
        <v>8149</v>
      </c>
      <c r="J8480" t="s">
        <v>20684</v>
      </c>
      <c r="K8480" t="s">
        <v>51160</v>
      </c>
      <c r="L8480" t="s">
        <v>375</v>
      </c>
      <c r="M8480" t="s">
        <v>32386</v>
      </c>
    </row>
    <row r="8481" spans="1:13">
      <c r="A8481" t="s">
        <v>909</v>
      </c>
      <c r="B8481" t="s">
        <v>909</v>
      </c>
      <c r="C8481" t="s">
        <v>2524</v>
      </c>
      <c r="D8481" t="s">
        <v>155</v>
      </c>
      <c r="E8481" t="s">
        <v>339</v>
      </c>
      <c r="F8481" t="s">
        <v>11</v>
      </c>
      <c r="G8481" t="s">
        <v>51306</v>
      </c>
      <c r="H8481" t="s">
        <v>20725</v>
      </c>
      <c r="I8481" t="s">
        <v>8149</v>
      </c>
      <c r="J8481" t="s">
        <v>21472</v>
      </c>
      <c r="K8481" t="s">
        <v>372</v>
      </c>
      <c r="L8481" t="s">
        <v>4012</v>
      </c>
      <c r="M8481" t="s">
        <v>32386</v>
      </c>
    </row>
    <row r="8482" spans="1:13">
      <c r="A8482" t="s">
        <v>909</v>
      </c>
      <c r="B8482" t="s">
        <v>909</v>
      </c>
      <c r="C8482" t="s">
        <v>2524</v>
      </c>
      <c r="D8482" t="s">
        <v>155</v>
      </c>
      <c r="E8482" t="s">
        <v>339</v>
      </c>
      <c r="F8482" t="s">
        <v>20</v>
      </c>
      <c r="G8482" t="s">
        <v>51307</v>
      </c>
      <c r="H8482" t="s">
        <v>20705</v>
      </c>
      <c r="I8482" t="s">
        <v>51172</v>
      </c>
      <c r="J8482" t="s">
        <v>20705</v>
      </c>
      <c r="K8482" t="s">
        <v>7856</v>
      </c>
      <c r="L8482" t="s">
        <v>2172</v>
      </c>
      <c r="M8482" t="s">
        <v>8879</v>
      </c>
    </row>
    <row r="8483" spans="1:13">
      <c r="A8483" t="s">
        <v>909</v>
      </c>
      <c r="B8483" t="s">
        <v>909</v>
      </c>
      <c r="C8483" t="s">
        <v>2524</v>
      </c>
      <c r="D8483" t="s">
        <v>155</v>
      </c>
      <c r="E8483" t="s">
        <v>347</v>
      </c>
      <c r="F8483" t="s">
        <v>3</v>
      </c>
      <c r="G8483" t="s">
        <v>51308</v>
      </c>
      <c r="H8483" t="s">
        <v>20897</v>
      </c>
      <c r="I8483" t="s">
        <v>51148</v>
      </c>
      <c r="J8483" t="s">
        <v>20841</v>
      </c>
      <c r="K8483" t="s">
        <v>32333</v>
      </c>
      <c r="L8483" t="s">
        <v>5165</v>
      </c>
      <c r="M8483" t="s">
        <v>25133</v>
      </c>
    </row>
    <row r="8484" spans="1:13">
      <c r="A8484" t="s">
        <v>909</v>
      </c>
      <c r="B8484" t="s">
        <v>909</v>
      </c>
      <c r="C8484" t="s">
        <v>2524</v>
      </c>
      <c r="D8484" t="s">
        <v>155</v>
      </c>
      <c r="E8484" t="s">
        <v>347</v>
      </c>
      <c r="F8484" t="s">
        <v>10</v>
      </c>
      <c r="G8484" t="s">
        <v>51309</v>
      </c>
      <c r="H8484" t="s">
        <v>21085</v>
      </c>
      <c r="I8484" t="s">
        <v>51198</v>
      </c>
      <c r="J8484" t="s">
        <v>20950</v>
      </c>
      <c r="K8484" t="s">
        <v>51151</v>
      </c>
      <c r="L8484" t="s">
        <v>48927</v>
      </c>
      <c r="M8484" t="s">
        <v>24955</v>
      </c>
    </row>
    <row r="8485" spans="1:13">
      <c r="A8485" t="s">
        <v>909</v>
      </c>
      <c r="B8485" t="s">
        <v>909</v>
      </c>
      <c r="C8485" t="s">
        <v>2524</v>
      </c>
      <c r="D8485" t="s">
        <v>155</v>
      </c>
      <c r="E8485" t="s">
        <v>347</v>
      </c>
      <c r="F8485" t="s">
        <v>2</v>
      </c>
      <c r="G8485" t="s">
        <v>51310</v>
      </c>
      <c r="H8485" t="s">
        <v>21085</v>
      </c>
      <c r="I8485" t="s">
        <v>51198</v>
      </c>
      <c r="J8485" t="s">
        <v>20932</v>
      </c>
      <c r="K8485" t="s">
        <v>14924</v>
      </c>
      <c r="L8485" t="s">
        <v>51252</v>
      </c>
      <c r="M8485" t="s">
        <v>24955</v>
      </c>
    </row>
    <row r="8486" spans="1:13">
      <c r="A8486" t="s">
        <v>909</v>
      </c>
      <c r="B8486" t="s">
        <v>909</v>
      </c>
      <c r="C8486" t="s">
        <v>2524</v>
      </c>
      <c r="D8486" t="s">
        <v>155</v>
      </c>
      <c r="E8486" t="s">
        <v>347</v>
      </c>
      <c r="F8486" t="s">
        <v>4</v>
      </c>
      <c r="G8486" t="s">
        <v>51311</v>
      </c>
      <c r="H8486" t="s">
        <v>20663</v>
      </c>
      <c r="I8486" t="s">
        <v>51185</v>
      </c>
      <c r="J8486" t="s">
        <v>21472</v>
      </c>
      <c r="K8486" t="s">
        <v>372</v>
      </c>
      <c r="L8486" t="s">
        <v>4481</v>
      </c>
      <c r="M8486" t="s">
        <v>8506</v>
      </c>
    </row>
    <row r="8487" spans="1:13">
      <c r="A8487" t="s">
        <v>909</v>
      </c>
      <c r="B8487" t="s">
        <v>909</v>
      </c>
      <c r="C8487" t="s">
        <v>2524</v>
      </c>
      <c r="D8487" t="s">
        <v>155</v>
      </c>
      <c r="E8487" t="s">
        <v>347</v>
      </c>
      <c r="F8487" t="s">
        <v>11</v>
      </c>
      <c r="G8487" t="s">
        <v>51312</v>
      </c>
      <c r="H8487" t="s">
        <v>20663</v>
      </c>
      <c r="I8487" t="s">
        <v>51185</v>
      </c>
      <c r="J8487" t="s">
        <v>21472</v>
      </c>
      <c r="K8487" t="s">
        <v>372</v>
      </c>
      <c r="L8487" t="s">
        <v>1355</v>
      </c>
      <c r="M8487" t="s">
        <v>8506</v>
      </c>
    </row>
    <row r="8488" spans="1:13">
      <c r="A8488" t="s">
        <v>909</v>
      </c>
      <c r="B8488" t="s">
        <v>909</v>
      </c>
      <c r="C8488" t="s">
        <v>2524</v>
      </c>
      <c r="D8488" t="s">
        <v>155</v>
      </c>
      <c r="E8488" t="s">
        <v>347</v>
      </c>
      <c r="F8488" t="s">
        <v>20</v>
      </c>
      <c r="G8488" t="s">
        <v>51313</v>
      </c>
      <c r="H8488" t="s">
        <v>20684</v>
      </c>
      <c r="I8488" t="s">
        <v>38526</v>
      </c>
      <c r="J8488" t="s">
        <v>21472</v>
      </c>
      <c r="K8488" t="s">
        <v>372</v>
      </c>
      <c r="L8488" t="s">
        <v>1054</v>
      </c>
      <c r="M8488" t="s">
        <v>11522</v>
      </c>
    </row>
    <row r="8489" spans="1:13">
      <c r="A8489" t="s">
        <v>909</v>
      </c>
      <c r="B8489" t="s">
        <v>909</v>
      </c>
      <c r="C8489" t="s">
        <v>2524</v>
      </c>
      <c r="D8489" t="s">
        <v>155</v>
      </c>
      <c r="E8489" t="s">
        <v>230</v>
      </c>
      <c r="F8489" t="s">
        <v>3</v>
      </c>
      <c r="G8489" t="s">
        <v>51314</v>
      </c>
      <c r="H8489" t="s">
        <v>21113</v>
      </c>
      <c r="I8489" t="s">
        <v>51242</v>
      </c>
      <c r="J8489" t="s">
        <v>21085</v>
      </c>
      <c r="K8489" t="s">
        <v>51315</v>
      </c>
      <c r="L8489" t="s">
        <v>3060</v>
      </c>
      <c r="M8489" t="s">
        <v>47926</v>
      </c>
    </row>
    <row r="8490" spans="1:13">
      <c r="A8490" t="s">
        <v>909</v>
      </c>
      <c r="B8490" t="s">
        <v>909</v>
      </c>
      <c r="C8490" t="s">
        <v>2524</v>
      </c>
      <c r="D8490" t="s">
        <v>155</v>
      </c>
      <c r="E8490" t="s">
        <v>230</v>
      </c>
      <c r="F8490" t="s">
        <v>10</v>
      </c>
      <c r="G8490" t="s">
        <v>51316</v>
      </c>
      <c r="H8490" t="s">
        <v>21102</v>
      </c>
      <c r="I8490" t="s">
        <v>51167</v>
      </c>
      <c r="J8490" t="s">
        <v>20939</v>
      </c>
      <c r="K8490" t="s">
        <v>51155</v>
      </c>
      <c r="L8490" t="s">
        <v>1167</v>
      </c>
      <c r="M8490" t="s">
        <v>25413</v>
      </c>
    </row>
    <row r="8491" spans="1:13">
      <c r="A8491" t="s">
        <v>909</v>
      </c>
      <c r="B8491" t="s">
        <v>909</v>
      </c>
      <c r="C8491" t="s">
        <v>2524</v>
      </c>
      <c r="D8491" t="s">
        <v>155</v>
      </c>
      <c r="E8491" t="s">
        <v>230</v>
      </c>
      <c r="F8491" t="s">
        <v>2</v>
      </c>
      <c r="G8491" t="s">
        <v>51317</v>
      </c>
      <c r="H8491" t="s">
        <v>20967</v>
      </c>
      <c r="I8491" t="s">
        <v>51318</v>
      </c>
      <c r="J8491" t="s">
        <v>20784</v>
      </c>
      <c r="K8491" t="s">
        <v>4339</v>
      </c>
      <c r="L8491" t="s">
        <v>51319</v>
      </c>
      <c r="M8491" t="s">
        <v>45775</v>
      </c>
    </row>
    <row r="8492" spans="1:13">
      <c r="A8492" t="s">
        <v>909</v>
      </c>
      <c r="B8492" t="s">
        <v>909</v>
      </c>
      <c r="C8492" t="s">
        <v>2524</v>
      </c>
      <c r="D8492" t="s">
        <v>155</v>
      </c>
      <c r="E8492" t="s">
        <v>230</v>
      </c>
      <c r="F8492" t="s">
        <v>4</v>
      </c>
      <c r="G8492" t="s">
        <v>51320</v>
      </c>
      <c r="H8492" t="s">
        <v>20684</v>
      </c>
      <c r="I8492" t="s">
        <v>38526</v>
      </c>
      <c r="J8492" t="s">
        <v>20663</v>
      </c>
      <c r="K8492" t="s">
        <v>9992</v>
      </c>
      <c r="L8492" t="s">
        <v>431</v>
      </c>
      <c r="M8492" t="s">
        <v>16358</v>
      </c>
    </row>
    <row r="8493" spans="1:13">
      <c r="A8493" t="s">
        <v>909</v>
      </c>
      <c r="B8493" t="s">
        <v>909</v>
      </c>
      <c r="C8493" t="s">
        <v>2524</v>
      </c>
      <c r="D8493" t="s">
        <v>155</v>
      </c>
      <c r="E8493" t="s">
        <v>230</v>
      </c>
      <c r="F8493" t="s">
        <v>11</v>
      </c>
      <c r="G8493" t="s">
        <v>51321</v>
      </c>
      <c r="H8493" t="s">
        <v>20684</v>
      </c>
      <c r="I8493" t="s">
        <v>38526</v>
      </c>
      <c r="J8493" t="s">
        <v>21472</v>
      </c>
      <c r="K8493" t="s">
        <v>372</v>
      </c>
      <c r="L8493" t="s">
        <v>3583</v>
      </c>
      <c r="M8493" t="s">
        <v>16358</v>
      </c>
    </row>
    <row r="8494" spans="1:13">
      <c r="A8494" t="s">
        <v>909</v>
      </c>
      <c r="B8494" t="s">
        <v>909</v>
      </c>
      <c r="C8494" t="s">
        <v>2524</v>
      </c>
      <c r="D8494" t="s">
        <v>155</v>
      </c>
      <c r="E8494" t="s">
        <v>230</v>
      </c>
      <c r="F8494" t="s">
        <v>20</v>
      </c>
      <c r="G8494" t="s">
        <v>51322</v>
      </c>
      <c r="H8494" t="s">
        <v>20725</v>
      </c>
      <c r="I8494" t="s">
        <v>8149</v>
      </c>
      <c r="J8494" t="s">
        <v>20663</v>
      </c>
      <c r="K8494" t="s">
        <v>9992</v>
      </c>
      <c r="L8494" t="s">
        <v>2884</v>
      </c>
      <c r="M8494" t="s">
        <v>4355</v>
      </c>
    </row>
    <row r="8495" spans="1:13">
      <c r="A8495" t="s">
        <v>909</v>
      </c>
      <c r="B8495" t="s">
        <v>909</v>
      </c>
      <c r="C8495" t="s">
        <v>2524</v>
      </c>
      <c r="D8495" t="s">
        <v>155</v>
      </c>
      <c r="E8495" t="s">
        <v>300</v>
      </c>
      <c r="F8495" t="s">
        <v>3</v>
      </c>
      <c r="G8495" t="s">
        <v>51323</v>
      </c>
      <c r="H8495" t="s">
        <v>20938</v>
      </c>
      <c r="I8495" t="s">
        <v>51221</v>
      </c>
      <c r="J8495" t="s">
        <v>20950</v>
      </c>
      <c r="K8495" t="s">
        <v>51151</v>
      </c>
      <c r="L8495" t="s">
        <v>5386</v>
      </c>
      <c r="M8495" t="s">
        <v>32108</v>
      </c>
    </row>
    <row r="8496" spans="1:13">
      <c r="A8496" t="s">
        <v>909</v>
      </c>
      <c r="B8496" t="s">
        <v>909</v>
      </c>
      <c r="C8496" t="s">
        <v>2524</v>
      </c>
      <c r="D8496" t="s">
        <v>155</v>
      </c>
      <c r="E8496" t="s">
        <v>300</v>
      </c>
      <c r="F8496" t="s">
        <v>10</v>
      </c>
      <c r="G8496" t="s">
        <v>51324</v>
      </c>
      <c r="H8496" t="s">
        <v>21061</v>
      </c>
      <c r="I8496" t="s">
        <v>51176</v>
      </c>
      <c r="J8496" t="s">
        <v>20950</v>
      </c>
      <c r="K8496" t="s">
        <v>51151</v>
      </c>
      <c r="L8496" t="s">
        <v>48863</v>
      </c>
      <c r="M8496" t="s">
        <v>51325</v>
      </c>
    </row>
    <row r="8497" spans="1:13">
      <c r="A8497" t="s">
        <v>909</v>
      </c>
      <c r="B8497" t="s">
        <v>909</v>
      </c>
      <c r="C8497" t="s">
        <v>2524</v>
      </c>
      <c r="D8497" t="s">
        <v>155</v>
      </c>
      <c r="E8497" t="s">
        <v>300</v>
      </c>
      <c r="F8497" t="s">
        <v>2</v>
      </c>
      <c r="G8497" t="s">
        <v>51326</v>
      </c>
      <c r="H8497" t="s">
        <v>20803</v>
      </c>
      <c r="I8497" t="s">
        <v>51235</v>
      </c>
      <c r="J8497" t="s">
        <v>20745</v>
      </c>
      <c r="K8497" t="s">
        <v>50097</v>
      </c>
      <c r="L8497" t="s">
        <v>21717</v>
      </c>
      <c r="M8497" t="s">
        <v>26043</v>
      </c>
    </row>
    <row r="8498" spans="1:13">
      <c r="A8498" t="s">
        <v>909</v>
      </c>
      <c r="B8498" t="s">
        <v>909</v>
      </c>
      <c r="C8498" t="s">
        <v>2524</v>
      </c>
      <c r="D8498" t="s">
        <v>155</v>
      </c>
      <c r="E8498" t="s">
        <v>300</v>
      </c>
      <c r="F8498" t="s">
        <v>4</v>
      </c>
      <c r="G8498" t="s">
        <v>51327</v>
      </c>
      <c r="H8498" t="s">
        <v>20663</v>
      </c>
      <c r="I8498" t="s">
        <v>51185</v>
      </c>
      <c r="J8498" t="s">
        <v>21472</v>
      </c>
      <c r="K8498" t="s">
        <v>372</v>
      </c>
      <c r="L8498" t="s">
        <v>4481</v>
      </c>
      <c r="M8498" t="s">
        <v>5558</v>
      </c>
    </row>
    <row r="8499" spans="1:13">
      <c r="A8499" t="s">
        <v>909</v>
      </c>
      <c r="B8499" t="s">
        <v>909</v>
      </c>
      <c r="C8499" t="s">
        <v>2524</v>
      </c>
      <c r="D8499" t="s">
        <v>161</v>
      </c>
      <c r="E8499" t="s">
        <v>690</v>
      </c>
      <c r="F8499" t="s">
        <v>3</v>
      </c>
      <c r="G8499" t="s">
        <v>51328</v>
      </c>
      <c r="H8499" t="s">
        <v>20725</v>
      </c>
      <c r="I8499" t="s">
        <v>51240</v>
      </c>
      <c r="J8499" t="s">
        <v>20725</v>
      </c>
      <c r="K8499" t="s">
        <v>13905</v>
      </c>
      <c r="L8499" t="s">
        <v>46690</v>
      </c>
      <c r="M8499" t="s">
        <v>4868</v>
      </c>
    </row>
    <row r="8500" spans="1:13">
      <c r="A8500" t="s">
        <v>909</v>
      </c>
      <c r="B8500" t="s">
        <v>909</v>
      </c>
      <c r="C8500" t="s">
        <v>2524</v>
      </c>
      <c r="D8500" t="s">
        <v>161</v>
      </c>
      <c r="E8500" t="s">
        <v>690</v>
      </c>
      <c r="F8500" t="s">
        <v>10</v>
      </c>
      <c r="G8500" t="s">
        <v>51329</v>
      </c>
      <c r="H8500" t="s">
        <v>20841</v>
      </c>
      <c r="I8500" t="s">
        <v>51198</v>
      </c>
      <c r="J8500" t="s">
        <v>20764</v>
      </c>
      <c r="K8500" t="s">
        <v>28163</v>
      </c>
      <c r="L8500" t="s">
        <v>51330</v>
      </c>
      <c r="M8500" t="s">
        <v>24911</v>
      </c>
    </row>
    <row r="8501" spans="1:13">
      <c r="A8501" t="s">
        <v>909</v>
      </c>
      <c r="B8501" t="s">
        <v>909</v>
      </c>
      <c r="C8501" t="s">
        <v>2524</v>
      </c>
      <c r="D8501" t="s">
        <v>161</v>
      </c>
      <c r="E8501" t="s">
        <v>690</v>
      </c>
      <c r="F8501" t="s">
        <v>2</v>
      </c>
      <c r="G8501" t="s">
        <v>51331</v>
      </c>
      <c r="H8501" t="s">
        <v>20932</v>
      </c>
      <c r="I8501" t="s">
        <v>51332</v>
      </c>
      <c r="J8501" t="s">
        <v>20822</v>
      </c>
      <c r="K8501" t="s">
        <v>51333</v>
      </c>
      <c r="L8501" t="s">
        <v>13282</v>
      </c>
      <c r="M8501" t="s">
        <v>373</v>
      </c>
    </row>
    <row r="8502" spans="1:13">
      <c r="A8502" t="s">
        <v>909</v>
      </c>
      <c r="B8502" t="s">
        <v>909</v>
      </c>
      <c r="C8502" t="s">
        <v>2524</v>
      </c>
      <c r="D8502" t="s">
        <v>161</v>
      </c>
      <c r="E8502" t="s">
        <v>690</v>
      </c>
      <c r="F8502" t="s">
        <v>20</v>
      </c>
      <c r="G8502" t="s">
        <v>51334</v>
      </c>
      <c r="H8502" t="s">
        <v>20663</v>
      </c>
      <c r="I8502" t="s">
        <v>9049</v>
      </c>
      <c r="J8502" t="s">
        <v>20663</v>
      </c>
      <c r="K8502" t="s">
        <v>13898</v>
      </c>
      <c r="L8502" t="s">
        <v>375</v>
      </c>
      <c r="M8502" t="s">
        <v>15074</v>
      </c>
    </row>
    <row r="8503" spans="1:13">
      <c r="A8503" t="s">
        <v>909</v>
      </c>
      <c r="B8503" t="s">
        <v>909</v>
      </c>
      <c r="C8503" t="s">
        <v>2524</v>
      </c>
      <c r="D8503" t="s">
        <v>161</v>
      </c>
      <c r="E8503" t="s">
        <v>698</v>
      </c>
      <c r="F8503" t="s">
        <v>3</v>
      </c>
      <c r="G8503" t="s">
        <v>51335</v>
      </c>
      <c r="H8503" t="s">
        <v>20822</v>
      </c>
      <c r="I8503" t="s">
        <v>51336</v>
      </c>
      <c r="J8503" t="s">
        <v>20803</v>
      </c>
      <c r="K8503" t="s">
        <v>28135</v>
      </c>
      <c r="L8503" t="s">
        <v>5802</v>
      </c>
      <c r="M8503" t="s">
        <v>25676</v>
      </c>
    </row>
    <row r="8504" spans="1:13">
      <c r="A8504" t="s">
        <v>909</v>
      </c>
      <c r="B8504" t="s">
        <v>909</v>
      </c>
      <c r="C8504" t="s">
        <v>2524</v>
      </c>
      <c r="D8504" t="s">
        <v>161</v>
      </c>
      <c r="E8504" t="s">
        <v>698</v>
      </c>
      <c r="F8504" t="s">
        <v>10</v>
      </c>
      <c r="G8504" t="s">
        <v>51337</v>
      </c>
      <c r="H8504" t="s">
        <v>20897</v>
      </c>
      <c r="I8504" t="s">
        <v>51338</v>
      </c>
      <c r="J8504" t="s">
        <v>20784</v>
      </c>
      <c r="K8504" t="s">
        <v>13914</v>
      </c>
      <c r="L8504" t="s">
        <v>2172</v>
      </c>
      <c r="M8504" t="s">
        <v>30652</v>
      </c>
    </row>
    <row r="8505" spans="1:13">
      <c r="A8505" t="s">
        <v>909</v>
      </c>
      <c r="B8505" t="s">
        <v>909</v>
      </c>
      <c r="C8505" t="s">
        <v>2524</v>
      </c>
      <c r="D8505" t="s">
        <v>161</v>
      </c>
      <c r="E8505" t="s">
        <v>698</v>
      </c>
      <c r="F8505" t="s">
        <v>2</v>
      </c>
      <c r="G8505" t="s">
        <v>51339</v>
      </c>
      <c r="H8505" t="s">
        <v>20932</v>
      </c>
      <c r="I8505" t="s">
        <v>51332</v>
      </c>
      <c r="J8505" t="s">
        <v>20803</v>
      </c>
      <c r="K8505" t="s">
        <v>28135</v>
      </c>
      <c r="L8505" t="s">
        <v>13282</v>
      </c>
      <c r="M8505" t="s">
        <v>29129</v>
      </c>
    </row>
    <row r="8506" spans="1:13">
      <c r="A8506" t="s">
        <v>909</v>
      </c>
      <c r="B8506" t="s">
        <v>909</v>
      </c>
      <c r="C8506" t="s">
        <v>2524</v>
      </c>
      <c r="D8506" t="s">
        <v>161</v>
      </c>
      <c r="E8506" t="s">
        <v>698</v>
      </c>
      <c r="F8506" t="s">
        <v>4</v>
      </c>
      <c r="G8506" t="s">
        <v>51340</v>
      </c>
      <c r="H8506" t="s">
        <v>20705</v>
      </c>
      <c r="I8506" t="s">
        <v>51341</v>
      </c>
      <c r="J8506" t="s">
        <v>20663</v>
      </c>
      <c r="K8506" t="s">
        <v>13898</v>
      </c>
      <c r="L8506" t="s">
        <v>3522</v>
      </c>
      <c r="M8506" t="s">
        <v>16485</v>
      </c>
    </row>
    <row r="8507" spans="1:13">
      <c r="A8507" t="s">
        <v>909</v>
      </c>
      <c r="B8507" t="s">
        <v>909</v>
      </c>
      <c r="C8507" t="s">
        <v>2524</v>
      </c>
      <c r="D8507" t="s">
        <v>161</v>
      </c>
      <c r="E8507" t="s">
        <v>706</v>
      </c>
      <c r="F8507" t="s">
        <v>3</v>
      </c>
      <c r="G8507" t="s">
        <v>51342</v>
      </c>
      <c r="H8507" t="s">
        <v>20915</v>
      </c>
      <c r="I8507" t="s">
        <v>51343</v>
      </c>
      <c r="J8507" t="s">
        <v>20897</v>
      </c>
      <c r="K8507" t="s">
        <v>31035</v>
      </c>
      <c r="L8507" t="s">
        <v>9773</v>
      </c>
      <c r="M8507" t="s">
        <v>51344</v>
      </c>
    </row>
    <row r="8508" spans="1:13">
      <c r="A8508" t="s">
        <v>909</v>
      </c>
      <c r="B8508" t="s">
        <v>909</v>
      </c>
      <c r="C8508" t="s">
        <v>2524</v>
      </c>
      <c r="D8508" t="s">
        <v>161</v>
      </c>
      <c r="E8508" t="s">
        <v>706</v>
      </c>
      <c r="F8508" t="s">
        <v>10</v>
      </c>
      <c r="G8508" t="s">
        <v>51345</v>
      </c>
      <c r="H8508" t="s">
        <v>20822</v>
      </c>
      <c r="I8508" t="s">
        <v>51336</v>
      </c>
      <c r="J8508" t="s">
        <v>20764</v>
      </c>
      <c r="K8508" t="s">
        <v>28163</v>
      </c>
      <c r="L8508" t="s">
        <v>7730</v>
      </c>
      <c r="M8508" t="s">
        <v>29136</v>
      </c>
    </row>
    <row r="8509" spans="1:13">
      <c r="A8509" t="s">
        <v>909</v>
      </c>
      <c r="B8509" t="s">
        <v>909</v>
      </c>
      <c r="C8509" t="s">
        <v>2524</v>
      </c>
      <c r="D8509" t="s">
        <v>161</v>
      </c>
      <c r="E8509" t="s">
        <v>706</v>
      </c>
      <c r="F8509" t="s">
        <v>2</v>
      </c>
      <c r="G8509" t="s">
        <v>51346</v>
      </c>
      <c r="H8509" t="s">
        <v>20784</v>
      </c>
      <c r="I8509" t="s">
        <v>51347</v>
      </c>
      <c r="J8509" t="s">
        <v>20764</v>
      </c>
      <c r="K8509" t="s">
        <v>28163</v>
      </c>
      <c r="L8509" t="s">
        <v>50962</v>
      </c>
      <c r="M8509" t="s">
        <v>33469</v>
      </c>
    </row>
    <row r="8510" spans="1:13">
      <c r="A8510" t="s">
        <v>909</v>
      </c>
      <c r="B8510" t="s">
        <v>909</v>
      </c>
      <c r="C8510" t="s">
        <v>2524</v>
      </c>
      <c r="D8510" t="s">
        <v>161</v>
      </c>
      <c r="E8510" t="s">
        <v>706</v>
      </c>
      <c r="F8510" t="s">
        <v>20</v>
      </c>
      <c r="G8510" t="s">
        <v>51348</v>
      </c>
      <c r="H8510" t="s">
        <v>20663</v>
      </c>
      <c r="I8510" t="s">
        <v>9049</v>
      </c>
      <c r="J8510" t="s">
        <v>20663</v>
      </c>
      <c r="K8510" t="s">
        <v>13898</v>
      </c>
      <c r="L8510" t="s">
        <v>375</v>
      </c>
      <c r="M8510" t="s">
        <v>8879</v>
      </c>
    </row>
    <row r="8511" spans="1:13">
      <c r="A8511" t="s">
        <v>909</v>
      </c>
      <c r="B8511" t="s">
        <v>909</v>
      </c>
      <c r="C8511" t="s">
        <v>2524</v>
      </c>
      <c r="D8511" t="s">
        <v>161</v>
      </c>
      <c r="E8511" t="s">
        <v>714</v>
      </c>
      <c r="F8511" t="s">
        <v>3</v>
      </c>
      <c r="G8511" t="s">
        <v>51349</v>
      </c>
      <c r="H8511" t="s">
        <v>20764</v>
      </c>
      <c r="I8511" t="s">
        <v>51162</v>
      </c>
      <c r="J8511" t="s">
        <v>20725</v>
      </c>
      <c r="K8511" t="s">
        <v>13905</v>
      </c>
      <c r="L8511" t="s">
        <v>3129</v>
      </c>
      <c r="M8511" t="s">
        <v>31068</v>
      </c>
    </row>
    <row r="8512" spans="1:13">
      <c r="A8512" t="s">
        <v>909</v>
      </c>
      <c r="B8512" t="s">
        <v>909</v>
      </c>
      <c r="C8512" t="s">
        <v>2524</v>
      </c>
      <c r="D8512" t="s">
        <v>161</v>
      </c>
      <c r="E8512" t="s">
        <v>714</v>
      </c>
      <c r="F8512" t="s">
        <v>10</v>
      </c>
      <c r="G8512" t="s">
        <v>51350</v>
      </c>
      <c r="H8512" t="s">
        <v>20784</v>
      </c>
      <c r="I8512" t="s">
        <v>51347</v>
      </c>
      <c r="J8512" t="s">
        <v>20705</v>
      </c>
      <c r="K8512" t="s">
        <v>13876</v>
      </c>
      <c r="L8512" t="s">
        <v>6059</v>
      </c>
      <c r="M8512" t="s">
        <v>19240</v>
      </c>
    </row>
    <row r="8513" spans="1:13">
      <c r="A8513" t="s">
        <v>909</v>
      </c>
      <c r="B8513" t="s">
        <v>909</v>
      </c>
      <c r="C8513" t="s">
        <v>2524</v>
      </c>
      <c r="D8513" t="s">
        <v>161</v>
      </c>
      <c r="E8513" t="s">
        <v>714</v>
      </c>
      <c r="F8513" t="s">
        <v>2</v>
      </c>
      <c r="G8513" t="s">
        <v>51351</v>
      </c>
      <c r="H8513" t="s">
        <v>20725</v>
      </c>
      <c r="I8513" t="s">
        <v>51240</v>
      </c>
      <c r="J8513" t="s">
        <v>20684</v>
      </c>
      <c r="K8513" t="s">
        <v>1088</v>
      </c>
      <c r="L8513" t="s">
        <v>16440</v>
      </c>
      <c r="M8513" t="s">
        <v>19167</v>
      </c>
    </row>
    <row r="8514" spans="1:13">
      <c r="A8514" t="s">
        <v>909</v>
      </c>
      <c r="B8514" t="s">
        <v>909</v>
      </c>
      <c r="C8514" t="s">
        <v>2524</v>
      </c>
      <c r="D8514" t="s">
        <v>162</v>
      </c>
      <c r="E8514" t="s">
        <v>722</v>
      </c>
      <c r="F8514" t="s">
        <v>3</v>
      </c>
      <c r="G8514" t="s">
        <v>51352</v>
      </c>
      <c r="H8514" t="s">
        <v>20725</v>
      </c>
      <c r="I8514" t="s">
        <v>51240</v>
      </c>
      <c r="J8514" t="s">
        <v>20725</v>
      </c>
      <c r="K8514" t="s">
        <v>13905</v>
      </c>
      <c r="L8514" t="s">
        <v>46690</v>
      </c>
      <c r="M8514" t="s">
        <v>17190</v>
      </c>
    </row>
    <row r="8515" spans="1:13">
      <c r="A8515" t="s">
        <v>909</v>
      </c>
      <c r="B8515" t="s">
        <v>909</v>
      </c>
      <c r="C8515" t="s">
        <v>2524</v>
      </c>
      <c r="D8515" t="s">
        <v>162</v>
      </c>
      <c r="E8515" t="s">
        <v>722</v>
      </c>
      <c r="F8515" t="s">
        <v>10</v>
      </c>
      <c r="G8515" t="s">
        <v>51353</v>
      </c>
      <c r="H8515" t="s">
        <v>20841</v>
      </c>
      <c r="I8515" t="s">
        <v>51198</v>
      </c>
      <c r="J8515" t="s">
        <v>20764</v>
      </c>
      <c r="K8515" t="s">
        <v>28163</v>
      </c>
      <c r="L8515" t="s">
        <v>51330</v>
      </c>
      <c r="M8515" t="s">
        <v>26687</v>
      </c>
    </row>
    <row r="8516" spans="1:13">
      <c r="A8516" t="s">
        <v>909</v>
      </c>
      <c r="B8516" t="s">
        <v>909</v>
      </c>
      <c r="C8516" t="s">
        <v>2524</v>
      </c>
      <c r="D8516" t="s">
        <v>162</v>
      </c>
      <c r="E8516" t="s">
        <v>722</v>
      </c>
      <c r="F8516" t="s">
        <v>2</v>
      </c>
      <c r="G8516" t="s">
        <v>51354</v>
      </c>
      <c r="H8516" t="s">
        <v>20937</v>
      </c>
      <c r="I8516" t="s">
        <v>51355</v>
      </c>
      <c r="J8516" t="s">
        <v>20841</v>
      </c>
      <c r="K8516" t="s">
        <v>30952</v>
      </c>
      <c r="L8516" t="s">
        <v>4403</v>
      </c>
      <c r="M8516" t="s">
        <v>25595</v>
      </c>
    </row>
    <row r="8517" spans="1:13">
      <c r="A8517" t="s">
        <v>909</v>
      </c>
      <c r="B8517" t="s">
        <v>909</v>
      </c>
      <c r="C8517" t="s">
        <v>2524</v>
      </c>
      <c r="D8517" t="s">
        <v>162</v>
      </c>
      <c r="E8517" t="s">
        <v>722</v>
      </c>
      <c r="F8517" t="s">
        <v>20</v>
      </c>
      <c r="G8517" t="s">
        <v>51356</v>
      </c>
      <c r="H8517" t="s">
        <v>20663</v>
      </c>
      <c r="I8517" t="s">
        <v>9049</v>
      </c>
      <c r="J8517" t="s">
        <v>20663</v>
      </c>
      <c r="K8517" t="s">
        <v>13898</v>
      </c>
      <c r="L8517" t="s">
        <v>375</v>
      </c>
      <c r="M8517" t="s">
        <v>9778</v>
      </c>
    </row>
    <row r="8518" spans="1:13">
      <c r="A8518" t="s">
        <v>909</v>
      </c>
      <c r="B8518" t="s">
        <v>909</v>
      </c>
      <c r="C8518" t="s">
        <v>2524</v>
      </c>
      <c r="D8518" t="s">
        <v>162</v>
      </c>
      <c r="E8518" t="s">
        <v>730</v>
      </c>
      <c r="F8518" t="s">
        <v>3</v>
      </c>
      <c r="G8518" t="s">
        <v>51357</v>
      </c>
      <c r="H8518" t="s">
        <v>20860</v>
      </c>
      <c r="I8518" t="s">
        <v>12003</v>
      </c>
      <c r="J8518" t="s">
        <v>20841</v>
      </c>
      <c r="K8518" t="s">
        <v>30952</v>
      </c>
      <c r="L8518" t="s">
        <v>2172</v>
      </c>
      <c r="M8518" t="s">
        <v>25647</v>
      </c>
    </row>
    <row r="8519" spans="1:13">
      <c r="A8519" t="s">
        <v>909</v>
      </c>
      <c r="B8519" t="s">
        <v>909</v>
      </c>
      <c r="C8519" t="s">
        <v>2524</v>
      </c>
      <c r="D8519" t="s">
        <v>162</v>
      </c>
      <c r="E8519" t="s">
        <v>730</v>
      </c>
      <c r="F8519" t="s">
        <v>10</v>
      </c>
      <c r="G8519" t="s">
        <v>51358</v>
      </c>
      <c r="H8519" t="s">
        <v>20897</v>
      </c>
      <c r="I8519" t="s">
        <v>51338</v>
      </c>
      <c r="J8519" t="s">
        <v>20784</v>
      </c>
      <c r="K8519" t="s">
        <v>13914</v>
      </c>
      <c r="L8519" t="s">
        <v>2172</v>
      </c>
      <c r="M8519" t="s">
        <v>24862</v>
      </c>
    </row>
    <row r="8520" spans="1:13">
      <c r="A8520" t="s">
        <v>909</v>
      </c>
      <c r="B8520" t="s">
        <v>909</v>
      </c>
      <c r="C8520" t="s">
        <v>2524</v>
      </c>
      <c r="D8520" t="s">
        <v>162</v>
      </c>
      <c r="E8520" t="s">
        <v>730</v>
      </c>
      <c r="F8520" t="s">
        <v>2</v>
      </c>
      <c r="G8520" t="s">
        <v>51359</v>
      </c>
      <c r="H8520" t="s">
        <v>20879</v>
      </c>
      <c r="I8520" t="s">
        <v>15110</v>
      </c>
      <c r="J8520" t="s">
        <v>20803</v>
      </c>
      <c r="K8520" t="s">
        <v>28135</v>
      </c>
      <c r="L8520" t="s">
        <v>3942</v>
      </c>
      <c r="M8520" t="s">
        <v>29191</v>
      </c>
    </row>
    <row r="8521" spans="1:13">
      <c r="A8521" t="s">
        <v>909</v>
      </c>
      <c r="B8521" t="s">
        <v>909</v>
      </c>
      <c r="C8521" t="s">
        <v>2524</v>
      </c>
      <c r="D8521" t="s">
        <v>162</v>
      </c>
      <c r="E8521" t="s">
        <v>730</v>
      </c>
      <c r="F8521" t="s">
        <v>4</v>
      </c>
      <c r="G8521" t="s">
        <v>51360</v>
      </c>
      <c r="H8521" t="s">
        <v>20684</v>
      </c>
      <c r="I8521" t="s">
        <v>15131</v>
      </c>
      <c r="J8521" t="s">
        <v>20663</v>
      </c>
      <c r="K8521" t="s">
        <v>13898</v>
      </c>
      <c r="L8521" t="s">
        <v>2315</v>
      </c>
      <c r="M8521" t="s">
        <v>9981</v>
      </c>
    </row>
    <row r="8522" spans="1:13">
      <c r="A8522" t="s">
        <v>909</v>
      </c>
      <c r="B8522" t="s">
        <v>909</v>
      </c>
      <c r="C8522" t="s">
        <v>2524</v>
      </c>
      <c r="D8522" t="s">
        <v>162</v>
      </c>
      <c r="E8522" t="s">
        <v>738</v>
      </c>
      <c r="F8522" t="s">
        <v>3</v>
      </c>
      <c r="G8522" t="s">
        <v>51361</v>
      </c>
      <c r="H8522" t="s">
        <v>20879</v>
      </c>
      <c r="I8522" t="s">
        <v>15110</v>
      </c>
      <c r="J8522" t="s">
        <v>20860</v>
      </c>
      <c r="K8522" t="s">
        <v>36329</v>
      </c>
      <c r="L8522" t="s">
        <v>2418</v>
      </c>
      <c r="M8522" t="s">
        <v>51362</v>
      </c>
    </row>
    <row r="8523" spans="1:13">
      <c r="A8523" t="s">
        <v>909</v>
      </c>
      <c r="B8523" t="s">
        <v>909</v>
      </c>
      <c r="C8523" t="s">
        <v>2524</v>
      </c>
      <c r="D8523" t="s">
        <v>162</v>
      </c>
      <c r="E8523" t="s">
        <v>738</v>
      </c>
      <c r="F8523" t="s">
        <v>10</v>
      </c>
      <c r="G8523" t="s">
        <v>51363</v>
      </c>
      <c r="H8523" t="s">
        <v>20822</v>
      </c>
      <c r="I8523" t="s">
        <v>51336</v>
      </c>
      <c r="J8523" t="s">
        <v>20764</v>
      </c>
      <c r="K8523" t="s">
        <v>28163</v>
      </c>
      <c r="L8523" t="s">
        <v>7730</v>
      </c>
      <c r="M8523" t="s">
        <v>25672</v>
      </c>
    </row>
    <row r="8524" spans="1:13">
      <c r="A8524" t="s">
        <v>909</v>
      </c>
      <c r="B8524" t="s">
        <v>909</v>
      </c>
      <c r="C8524" t="s">
        <v>2524</v>
      </c>
      <c r="D8524" t="s">
        <v>162</v>
      </c>
      <c r="E8524" t="s">
        <v>738</v>
      </c>
      <c r="F8524" t="s">
        <v>2</v>
      </c>
      <c r="G8524" t="s">
        <v>51364</v>
      </c>
      <c r="H8524" t="s">
        <v>20784</v>
      </c>
      <c r="I8524" t="s">
        <v>51347</v>
      </c>
      <c r="J8524" t="s">
        <v>20705</v>
      </c>
      <c r="K8524" t="s">
        <v>13876</v>
      </c>
      <c r="L8524" t="s">
        <v>50962</v>
      </c>
      <c r="M8524" t="s">
        <v>27433</v>
      </c>
    </row>
    <row r="8525" spans="1:13">
      <c r="A8525" t="s">
        <v>909</v>
      </c>
      <c r="B8525" t="s">
        <v>909</v>
      </c>
      <c r="C8525" t="s">
        <v>2524</v>
      </c>
      <c r="D8525" t="s">
        <v>162</v>
      </c>
      <c r="E8525" t="s">
        <v>738</v>
      </c>
      <c r="F8525" t="s">
        <v>4</v>
      </c>
      <c r="G8525" t="s">
        <v>51365</v>
      </c>
      <c r="H8525" t="s">
        <v>20663</v>
      </c>
      <c r="I8525" t="s">
        <v>9049</v>
      </c>
      <c r="J8525" t="s">
        <v>21472</v>
      </c>
      <c r="K8525" t="s">
        <v>372</v>
      </c>
      <c r="L8525" t="s">
        <v>2172</v>
      </c>
      <c r="M8525" t="s">
        <v>5019</v>
      </c>
    </row>
    <row r="8526" spans="1:13">
      <c r="A8526" t="s">
        <v>909</v>
      </c>
      <c r="B8526" t="s">
        <v>909</v>
      </c>
      <c r="C8526" t="s">
        <v>2524</v>
      </c>
      <c r="D8526" t="s">
        <v>162</v>
      </c>
      <c r="E8526" t="s">
        <v>746</v>
      </c>
      <c r="F8526" t="s">
        <v>3</v>
      </c>
      <c r="G8526" t="s">
        <v>51366</v>
      </c>
      <c r="H8526" t="s">
        <v>20764</v>
      </c>
      <c r="I8526" t="s">
        <v>51162</v>
      </c>
      <c r="J8526" t="s">
        <v>20725</v>
      </c>
      <c r="K8526" t="s">
        <v>13905</v>
      </c>
      <c r="L8526" t="s">
        <v>3129</v>
      </c>
      <c r="M8526" t="s">
        <v>24911</v>
      </c>
    </row>
    <row r="8527" spans="1:13">
      <c r="A8527" t="s">
        <v>909</v>
      </c>
      <c r="B8527" t="s">
        <v>909</v>
      </c>
      <c r="C8527" t="s">
        <v>2524</v>
      </c>
      <c r="D8527" t="s">
        <v>162</v>
      </c>
      <c r="E8527" t="s">
        <v>746</v>
      </c>
      <c r="F8527" t="s">
        <v>10</v>
      </c>
      <c r="G8527" t="s">
        <v>51367</v>
      </c>
      <c r="H8527" t="s">
        <v>20784</v>
      </c>
      <c r="I8527" t="s">
        <v>51347</v>
      </c>
      <c r="J8527" t="s">
        <v>20705</v>
      </c>
      <c r="K8527" t="s">
        <v>13876</v>
      </c>
      <c r="L8527" t="s">
        <v>6059</v>
      </c>
      <c r="M8527" t="s">
        <v>27754</v>
      </c>
    </row>
    <row r="8528" spans="1:13">
      <c r="A8528" t="s">
        <v>909</v>
      </c>
      <c r="B8528" t="s">
        <v>909</v>
      </c>
      <c r="C8528" t="s">
        <v>2524</v>
      </c>
      <c r="D8528" t="s">
        <v>162</v>
      </c>
      <c r="E8528" t="s">
        <v>746</v>
      </c>
      <c r="F8528" t="s">
        <v>2</v>
      </c>
      <c r="G8528" t="s">
        <v>51368</v>
      </c>
      <c r="H8528" t="s">
        <v>20725</v>
      </c>
      <c r="I8528" t="s">
        <v>51240</v>
      </c>
      <c r="J8528" t="s">
        <v>20725</v>
      </c>
      <c r="K8528" t="s">
        <v>13905</v>
      </c>
      <c r="L8528" t="s">
        <v>16440</v>
      </c>
      <c r="M8528" t="s">
        <v>18994</v>
      </c>
    </row>
    <row r="8529" spans="1:13">
      <c r="A8529" t="s">
        <v>909</v>
      </c>
      <c r="B8529" t="s">
        <v>909</v>
      </c>
      <c r="C8529" t="s">
        <v>2524</v>
      </c>
      <c r="D8529" t="s">
        <v>162</v>
      </c>
      <c r="E8529" t="s">
        <v>746</v>
      </c>
      <c r="F8529" t="s">
        <v>20</v>
      </c>
      <c r="G8529" t="s">
        <v>51369</v>
      </c>
      <c r="H8529" t="s">
        <v>20663</v>
      </c>
      <c r="I8529" t="s">
        <v>9049</v>
      </c>
      <c r="J8529" t="s">
        <v>20663</v>
      </c>
      <c r="K8529" t="s">
        <v>13898</v>
      </c>
      <c r="L8529" t="s">
        <v>375</v>
      </c>
      <c r="M8529" t="s">
        <v>1164</v>
      </c>
    </row>
    <row r="8530" spans="1:13">
      <c r="A8530" t="s">
        <v>909</v>
      </c>
      <c r="B8530" t="s">
        <v>909</v>
      </c>
      <c r="C8530" t="s">
        <v>2524</v>
      </c>
      <c r="D8530" t="s">
        <v>163</v>
      </c>
      <c r="E8530" t="s">
        <v>754</v>
      </c>
      <c r="F8530" t="s">
        <v>3</v>
      </c>
      <c r="G8530" t="s">
        <v>51370</v>
      </c>
      <c r="H8530" t="s">
        <v>20784</v>
      </c>
      <c r="I8530" t="s">
        <v>51347</v>
      </c>
      <c r="J8530" t="s">
        <v>20764</v>
      </c>
      <c r="K8530" t="s">
        <v>28163</v>
      </c>
      <c r="L8530" t="s">
        <v>7471</v>
      </c>
      <c r="M8530" t="s">
        <v>28079</v>
      </c>
    </row>
    <row r="8531" spans="1:13">
      <c r="A8531" t="s">
        <v>909</v>
      </c>
      <c r="B8531" t="s">
        <v>909</v>
      </c>
      <c r="C8531" t="s">
        <v>2524</v>
      </c>
      <c r="D8531" t="s">
        <v>163</v>
      </c>
      <c r="E8531" t="s">
        <v>754</v>
      </c>
      <c r="F8531" t="s">
        <v>10</v>
      </c>
      <c r="G8531" t="s">
        <v>51371</v>
      </c>
      <c r="H8531" t="s">
        <v>20803</v>
      </c>
      <c r="I8531" t="s">
        <v>12012</v>
      </c>
      <c r="J8531" t="s">
        <v>20745</v>
      </c>
      <c r="K8531" t="s">
        <v>952</v>
      </c>
      <c r="L8531" t="s">
        <v>4755</v>
      </c>
      <c r="M8531" t="s">
        <v>19167</v>
      </c>
    </row>
    <row r="8532" spans="1:13">
      <c r="A8532" t="s">
        <v>909</v>
      </c>
      <c r="B8532" t="s">
        <v>909</v>
      </c>
      <c r="C8532" t="s">
        <v>2524</v>
      </c>
      <c r="D8532" t="s">
        <v>163</v>
      </c>
      <c r="E8532" t="s">
        <v>754</v>
      </c>
      <c r="F8532" t="s">
        <v>2</v>
      </c>
      <c r="G8532" t="s">
        <v>51372</v>
      </c>
      <c r="H8532" t="s">
        <v>20937</v>
      </c>
      <c r="I8532" t="s">
        <v>51355</v>
      </c>
      <c r="J8532" t="s">
        <v>20841</v>
      </c>
      <c r="K8532" t="s">
        <v>30952</v>
      </c>
      <c r="L8532" t="s">
        <v>4403</v>
      </c>
      <c r="M8532" t="s">
        <v>26507</v>
      </c>
    </row>
    <row r="8533" spans="1:13">
      <c r="A8533" t="s">
        <v>909</v>
      </c>
      <c r="B8533" t="s">
        <v>909</v>
      </c>
      <c r="C8533" t="s">
        <v>2524</v>
      </c>
      <c r="D8533" t="s">
        <v>163</v>
      </c>
      <c r="E8533" t="s">
        <v>754</v>
      </c>
      <c r="F8533" t="s">
        <v>20</v>
      </c>
      <c r="G8533" t="s">
        <v>51373</v>
      </c>
      <c r="H8533" t="s">
        <v>20663</v>
      </c>
      <c r="I8533" t="s">
        <v>9049</v>
      </c>
      <c r="J8533" t="s">
        <v>20663</v>
      </c>
      <c r="K8533" t="s">
        <v>13898</v>
      </c>
      <c r="L8533" t="s">
        <v>375</v>
      </c>
      <c r="M8533" t="s">
        <v>9003</v>
      </c>
    </row>
    <row r="8534" spans="1:13">
      <c r="A8534" t="s">
        <v>909</v>
      </c>
      <c r="B8534" t="s">
        <v>909</v>
      </c>
      <c r="C8534" t="s">
        <v>2524</v>
      </c>
      <c r="D8534" t="s">
        <v>163</v>
      </c>
      <c r="E8534" t="s">
        <v>762</v>
      </c>
      <c r="F8534" t="s">
        <v>3</v>
      </c>
      <c r="G8534" t="s">
        <v>51374</v>
      </c>
      <c r="H8534" t="s">
        <v>20879</v>
      </c>
      <c r="I8534" t="s">
        <v>15110</v>
      </c>
      <c r="J8534" t="s">
        <v>20860</v>
      </c>
      <c r="K8534" t="s">
        <v>36329</v>
      </c>
      <c r="L8534" t="s">
        <v>2418</v>
      </c>
      <c r="M8534" t="s">
        <v>34700</v>
      </c>
    </row>
    <row r="8535" spans="1:13">
      <c r="A8535" t="s">
        <v>909</v>
      </c>
      <c r="B8535" t="s">
        <v>909</v>
      </c>
      <c r="C8535" t="s">
        <v>2524</v>
      </c>
      <c r="D8535" t="s">
        <v>163</v>
      </c>
      <c r="E8535" t="s">
        <v>762</v>
      </c>
      <c r="F8535" t="s">
        <v>10</v>
      </c>
      <c r="G8535" t="s">
        <v>51375</v>
      </c>
      <c r="H8535" t="s">
        <v>20932</v>
      </c>
      <c r="I8535" t="s">
        <v>51332</v>
      </c>
      <c r="J8535" t="s">
        <v>20803</v>
      </c>
      <c r="K8535" t="s">
        <v>28135</v>
      </c>
      <c r="L8535" t="s">
        <v>2191</v>
      </c>
      <c r="M8535" t="s">
        <v>34719</v>
      </c>
    </row>
    <row r="8536" spans="1:13">
      <c r="A8536" t="s">
        <v>909</v>
      </c>
      <c r="B8536" t="s">
        <v>909</v>
      </c>
      <c r="C8536" t="s">
        <v>2524</v>
      </c>
      <c r="D8536" t="s">
        <v>163</v>
      </c>
      <c r="E8536" t="s">
        <v>762</v>
      </c>
      <c r="F8536" t="s">
        <v>2</v>
      </c>
      <c r="G8536" t="s">
        <v>51376</v>
      </c>
      <c r="H8536" t="s">
        <v>20897</v>
      </c>
      <c r="I8536" t="s">
        <v>51338</v>
      </c>
      <c r="J8536" t="s">
        <v>20803</v>
      </c>
      <c r="K8536" t="s">
        <v>28135</v>
      </c>
      <c r="L8536" t="s">
        <v>48041</v>
      </c>
      <c r="M8536" t="s">
        <v>25726</v>
      </c>
    </row>
    <row r="8537" spans="1:13">
      <c r="A8537" t="s">
        <v>909</v>
      </c>
      <c r="B8537" t="s">
        <v>909</v>
      </c>
      <c r="C8537" t="s">
        <v>2524</v>
      </c>
      <c r="D8537" t="s">
        <v>163</v>
      </c>
      <c r="E8537" t="s">
        <v>762</v>
      </c>
      <c r="F8537" t="s">
        <v>4</v>
      </c>
      <c r="G8537" t="s">
        <v>51377</v>
      </c>
      <c r="H8537" t="s">
        <v>20663</v>
      </c>
      <c r="I8537" t="s">
        <v>9049</v>
      </c>
      <c r="J8537" t="s">
        <v>20663</v>
      </c>
      <c r="K8537" t="s">
        <v>13898</v>
      </c>
      <c r="L8537" t="s">
        <v>2172</v>
      </c>
      <c r="M8537" t="s">
        <v>13721</v>
      </c>
    </row>
    <row r="8538" spans="1:13">
      <c r="A8538" t="s">
        <v>909</v>
      </c>
      <c r="B8538" t="s">
        <v>909</v>
      </c>
      <c r="C8538" t="s">
        <v>2524</v>
      </c>
      <c r="D8538" t="s">
        <v>163</v>
      </c>
      <c r="E8538" t="s">
        <v>770</v>
      </c>
      <c r="F8538" t="s">
        <v>3</v>
      </c>
      <c r="G8538" t="s">
        <v>51378</v>
      </c>
      <c r="H8538" t="s">
        <v>20822</v>
      </c>
      <c r="I8538" t="s">
        <v>51336</v>
      </c>
      <c r="J8538" t="s">
        <v>20803</v>
      </c>
      <c r="K8538" t="s">
        <v>28135</v>
      </c>
      <c r="L8538" t="s">
        <v>5802</v>
      </c>
      <c r="M8538" t="s">
        <v>29198</v>
      </c>
    </row>
    <row r="8539" spans="1:13">
      <c r="A8539" t="s">
        <v>909</v>
      </c>
      <c r="B8539" t="s">
        <v>909</v>
      </c>
      <c r="C8539" t="s">
        <v>2524</v>
      </c>
      <c r="D8539" t="s">
        <v>163</v>
      </c>
      <c r="E8539" t="s">
        <v>770</v>
      </c>
      <c r="F8539" t="s">
        <v>10</v>
      </c>
      <c r="G8539" t="s">
        <v>51379</v>
      </c>
      <c r="H8539" t="s">
        <v>20841</v>
      </c>
      <c r="I8539" t="s">
        <v>51198</v>
      </c>
      <c r="J8539" t="s">
        <v>20764</v>
      </c>
      <c r="K8539" t="s">
        <v>28163</v>
      </c>
      <c r="L8539" t="s">
        <v>51330</v>
      </c>
      <c r="M8539" t="s">
        <v>26502</v>
      </c>
    </row>
    <row r="8540" spans="1:13">
      <c r="A8540" t="s">
        <v>909</v>
      </c>
      <c r="B8540" t="s">
        <v>909</v>
      </c>
      <c r="C8540" t="s">
        <v>2524</v>
      </c>
      <c r="D8540" t="s">
        <v>163</v>
      </c>
      <c r="E8540" t="s">
        <v>770</v>
      </c>
      <c r="F8540" t="s">
        <v>2</v>
      </c>
      <c r="G8540" t="s">
        <v>51380</v>
      </c>
      <c r="H8540" t="s">
        <v>20745</v>
      </c>
      <c r="I8540" t="s">
        <v>11986</v>
      </c>
      <c r="J8540" t="s">
        <v>20705</v>
      </c>
      <c r="K8540" t="s">
        <v>13876</v>
      </c>
      <c r="L8540" t="s">
        <v>50893</v>
      </c>
      <c r="M8540" t="s">
        <v>469</v>
      </c>
    </row>
    <row r="8541" spans="1:13">
      <c r="A8541" t="s">
        <v>909</v>
      </c>
      <c r="B8541" t="s">
        <v>909</v>
      </c>
      <c r="C8541" t="s">
        <v>2524</v>
      </c>
      <c r="D8541" t="s">
        <v>163</v>
      </c>
      <c r="E8541" t="s">
        <v>770</v>
      </c>
      <c r="F8541" t="s">
        <v>4</v>
      </c>
      <c r="G8541" t="s">
        <v>51381</v>
      </c>
      <c r="H8541" t="s">
        <v>20663</v>
      </c>
      <c r="I8541" t="s">
        <v>9049</v>
      </c>
      <c r="J8541" t="s">
        <v>21472</v>
      </c>
      <c r="K8541" t="s">
        <v>372</v>
      </c>
      <c r="L8541" t="s">
        <v>2172</v>
      </c>
      <c r="M8541" t="s">
        <v>8054</v>
      </c>
    </row>
    <row r="8542" spans="1:13">
      <c r="A8542" t="s">
        <v>909</v>
      </c>
      <c r="B8542" t="s">
        <v>909</v>
      </c>
      <c r="C8542" t="s">
        <v>2524</v>
      </c>
      <c r="D8542" t="s">
        <v>163</v>
      </c>
      <c r="E8542" t="s">
        <v>778</v>
      </c>
      <c r="F8542" t="s">
        <v>3</v>
      </c>
      <c r="G8542" t="s">
        <v>51382</v>
      </c>
      <c r="H8542" t="s">
        <v>20745</v>
      </c>
      <c r="I8542" t="s">
        <v>11986</v>
      </c>
      <c r="J8542" t="s">
        <v>20725</v>
      </c>
      <c r="K8542" t="s">
        <v>13905</v>
      </c>
      <c r="L8542" t="s">
        <v>1349</v>
      </c>
      <c r="M8542" t="s">
        <v>18986</v>
      </c>
    </row>
    <row r="8543" spans="1:13">
      <c r="A8543" t="s">
        <v>909</v>
      </c>
      <c r="B8543" t="s">
        <v>909</v>
      </c>
      <c r="C8543" t="s">
        <v>2524</v>
      </c>
      <c r="D8543" t="s">
        <v>163</v>
      </c>
      <c r="E8543" t="s">
        <v>778</v>
      </c>
      <c r="F8543" t="s">
        <v>10</v>
      </c>
      <c r="G8543" t="s">
        <v>51383</v>
      </c>
      <c r="H8543" t="s">
        <v>20764</v>
      </c>
      <c r="I8543" t="s">
        <v>51162</v>
      </c>
      <c r="J8543" t="s">
        <v>20705</v>
      </c>
      <c r="K8543" t="s">
        <v>13876</v>
      </c>
      <c r="L8543" t="s">
        <v>3970</v>
      </c>
      <c r="M8543" t="s">
        <v>24911</v>
      </c>
    </row>
    <row r="8544" spans="1:13">
      <c r="A8544" t="s">
        <v>909</v>
      </c>
      <c r="B8544" t="s">
        <v>909</v>
      </c>
      <c r="C8544" t="s">
        <v>2524</v>
      </c>
      <c r="D8544" t="s">
        <v>163</v>
      </c>
      <c r="E8544" t="s">
        <v>778</v>
      </c>
      <c r="F8544" t="s">
        <v>2</v>
      </c>
      <c r="G8544" t="s">
        <v>51384</v>
      </c>
      <c r="H8544" t="s">
        <v>20745</v>
      </c>
      <c r="I8544" t="s">
        <v>11986</v>
      </c>
      <c r="J8544" t="s">
        <v>20725</v>
      </c>
      <c r="K8544" t="s">
        <v>13905</v>
      </c>
      <c r="L8544" t="s">
        <v>50893</v>
      </c>
      <c r="M8544" t="s">
        <v>18986</v>
      </c>
    </row>
    <row r="8545" spans="1:13">
      <c r="A8545" t="s">
        <v>909</v>
      </c>
      <c r="B8545" t="s">
        <v>909</v>
      </c>
      <c r="C8545" t="s">
        <v>2524</v>
      </c>
      <c r="D8545" t="s">
        <v>163</v>
      </c>
      <c r="E8545" t="s">
        <v>778</v>
      </c>
      <c r="F8545" t="s">
        <v>4</v>
      </c>
      <c r="G8545" t="s">
        <v>51385</v>
      </c>
      <c r="H8545" t="s">
        <v>20663</v>
      </c>
      <c r="I8545" t="s">
        <v>9049</v>
      </c>
      <c r="J8545" t="s">
        <v>21472</v>
      </c>
      <c r="K8545" t="s">
        <v>372</v>
      </c>
      <c r="L8545" t="s">
        <v>2172</v>
      </c>
      <c r="M8545" t="s">
        <v>1164</v>
      </c>
    </row>
    <row r="8546" spans="1:13">
      <c r="A8546" t="s">
        <v>909</v>
      </c>
      <c r="B8546" t="s">
        <v>909</v>
      </c>
      <c r="C8546" t="s">
        <v>2524</v>
      </c>
      <c r="D8546" t="s">
        <v>163</v>
      </c>
      <c r="E8546" t="s">
        <v>778</v>
      </c>
      <c r="F8546" t="s">
        <v>20</v>
      </c>
      <c r="G8546" t="s">
        <v>51386</v>
      </c>
      <c r="H8546" t="s">
        <v>20663</v>
      </c>
      <c r="I8546" t="s">
        <v>9049</v>
      </c>
      <c r="J8546" t="s">
        <v>20663</v>
      </c>
      <c r="K8546" t="s">
        <v>13898</v>
      </c>
      <c r="L8546" t="s">
        <v>375</v>
      </c>
      <c r="M8546" t="s">
        <v>1164</v>
      </c>
    </row>
    <row r="8547" spans="1:13">
      <c r="A8547" t="s">
        <v>909</v>
      </c>
      <c r="B8547" t="s">
        <v>909</v>
      </c>
      <c r="C8547" t="s">
        <v>2524</v>
      </c>
      <c r="D8547" t="s">
        <v>164</v>
      </c>
      <c r="E8547" t="s">
        <v>785</v>
      </c>
      <c r="F8547" t="s">
        <v>3</v>
      </c>
      <c r="G8547" t="s">
        <v>51387</v>
      </c>
      <c r="H8547" t="s">
        <v>20663</v>
      </c>
      <c r="I8547" t="s">
        <v>14338</v>
      </c>
      <c r="J8547" t="s">
        <v>20663</v>
      </c>
      <c r="K8547" t="s">
        <v>469</v>
      </c>
      <c r="L8547" t="s">
        <v>375</v>
      </c>
      <c r="M8547" t="s">
        <v>24911</v>
      </c>
    </row>
    <row r="8548" spans="1:13">
      <c r="A8548" t="s">
        <v>909</v>
      </c>
      <c r="B8548" t="s">
        <v>909</v>
      </c>
      <c r="C8548" t="s">
        <v>2524</v>
      </c>
      <c r="D8548" t="s">
        <v>164</v>
      </c>
      <c r="E8548" t="s">
        <v>785</v>
      </c>
      <c r="F8548" t="s">
        <v>10</v>
      </c>
      <c r="G8548" t="s">
        <v>51388</v>
      </c>
      <c r="H8548" t="s">
        <v>20663</v>
      </c>
      <c r="I8548" t="s">
        <v>14338</v>
      </c>
      <c r="J8548" t="s">
        <v>21472</v>
      </c>
      <c r="K8548" t="s">
        <v>372</v>
      </c>
      <c r="L8548" t="s">
        <v>431</v>
      </c>
      <c r="M8548" t="s">
        <v>24911</v>
      </c>
    </row>
    <row r="8549" spans="1:13">
      <c r="A8549" t="s">
        <v>909</v>
      </c>
      <c r="B8549" t="s">
        <v>909</v>
      </c>
      <c r="C8549" t="s">
        <v>2524</v>
      </c>
      <c r="D8549" t="s">
        <v>164</v>
      </c>
      <c r="E8549" t="s">
        <v>785</v>
      </c>
      <c r="F8549" t="s">
        <v>2</v>
      </c>
      <c r="G8549" t="s">
        <v>51389</v>
      </c>
      <c r="H8549" t="s">
        <v>20663</v>
      </c>
      <c r="I8549" t="s">
        <v>14338</v>
      </c>
      <c r="J8549" t="s">
        <v>21472</v>
      </c>
      <c r="K8549" t="s">
        <v>372</v>
      </c>
      <c r="L8549" t="s">
        <v>2172</v>
      </c>
      <c r="M8549" t="s">
        <v>24911</v>
      </c>
    </row>
    <row r="8550" spans="1:13">
      <c r="A8550" t="s">
        <v>909</v>
      </c>
      <c r="B8550" t="s">
        <v>909</v>
      </c>
      <c r="C8550" t="s">
        <v>2524</v>
      </c>
      <c r="D8550" t="s">
        <v>164</v>
      </c>
      <c r="E8550" t="s">
        <v>793</v>
      </c>
      <c r="F8550" t="s">
        <v>10</v>
      </c>
      <c r="G8550" t="s">
        <v>51390</v>
      </c>
      <c r="H8550" t="s">
        <v>20705</v>
      </c>
      <c r="I8550" t="s">
        <v>16117</v>
      </c>
      <c r="J8550" t="s">
        <v>20684</v>
      </c>
      <c r="K8550" t="s">
        <v>26502</v>
      </c>
      <c r="L8550" t="s">
        <v>2696</v>
      </c>
      <c r="M8550" t="s">
        <v>48298</v>
      </c>
    </row>
    <row r="8551" spans="1:13">
      <c r="A8551" t="s">
        <v>909</v>
      </c>
      <c r="B8551" t="s">
        <v>909</v>
      </c>
      <c r="C8551" t="s">
        <v>2524</v>
      </c>
      <c r="D8551" t="s">
        <v>164</v>
      </c>
      <c r="E8551" t="s">
        <v>793</v>
      </c>
      <c r="F8551" t="s">
        <v>2</v>
      </c>
      <c r="G8551" t="s">
        <v>51391</v>
      </c>
      <c r="H8551" t="s">
        <v>20663</v>
      </c>
      <c r="I8551" t="s">
        <v>14338</v>
      </c>
      <c r="J8551" t="s">
        <v>20663</v>
      </c>
      <c r="K8551" t="s">
        <v>469</v>
      </c>
      <c r="L8551" t="s">
        <v>2172</v>
      </c>
      <c r="M8551" t="s">
        <v>18728</v>
      </c>
    </row>
    <row r="8552" spans="1:13">
      <c r="A8552" t="s">
        <v>909</v>
      </c>
      <c r="B8552" t="s">
        <v>909</v>
      </c>
      <c r="C8552" t="s">
        <v>2524</v>
      </c>
      <c r="D8552" t="s">
        <v>164</v>
      </c>
      <c r="E8552" t="s">
        <v>801</v>
      </c>
      <c r="F8552" t="s">
        <v>2</v>
      </c>
      <c r="G8552" t="s">
        <v>51392</v>
      </c>
      <c r="H8552" t="s">
        <v>20663</v>
      </c>
      <c r="I8552" t="s">
        <v>14338</v>
      </c>
      <c r="J8552" t="s">
        <v>20663</v>
      </c>
      <c r="K8552" t="s">
        <v>469</v>
      </c>
      <c r="L8552" t="s">
        <v>2172</v>
      </c>
      <c r="M8552" t="s">
        <v>6841</v>
      </c>
    </row>
    <row r="8553" spans="1:13">
      <c r="A8553" t="s">
        <v>909</v>
      </c>
      <c r="B8553" t="s">
        <v>909</v>
      </c>
      <c r="C8553" t="s">
        <v>2524</v>
      </c>
      <c r="D8553" t="s">
        <v>164</v>
      </c>
      <c r="E8553" t="s">
        <v>809</v>
      </c>
      <c r="F8553" t="s">
        <v>3</v>
      </c>
      <c r="G8553" t="s">
        <v>51393</v>
      </c>
      <c r="H8553" t="s">
        <v>20663</v>
      </c>
      <c r="I8553" t="s">
        <v>14338</v>
      </c>
      <c r="J8553" t="s">
        <v>21472</v>
      </c>
      <c r="K8553" t="s">
        <v>372</v>
      </c>
      <c r="L8553" t="s">
        <v>375</v>
      </c>
      <c r="M8553" t="s">
        <v>6841</v>
      </c>
    </row>
    <row r="8554" spans="1:13">
      <c r="A8554" t="s">
        <v>909</v>
      </c>
      <c r="B8554" t="s">
        <v>909</v>
      </c>
      <c r="C8554" t="s">
        <v>2783</v>
      </c>
      <c r="D8554" t="s">
        <v>150</v>
      </c>
      <c r="E8554" t="s">
        <v>179</v>
      </c>
      <c r="F8554" t="s">
        <v>3</v>
      </c>
      <c r="G8554" t="s">
        <v>51394</v>
      </c>
      <c r="H8554" t="s">
        <v>20663</v>
      </c>
      <c r="I8554" t="s">
        <v>9734</v>
      </c>
      <c r="J8554" t="s">
        <v>20663</v>
      </c>
      <c r="K8554" t="s">
        <v>24911</v>
      </c>
      <c r="L8554" t="s">
        <v>2172</v>
      </c>
      <c r="M8554" t="s">
        <v>6841</v>
      </c>
    </row>
    <row r="8555" spans="1:13">
      <c r="A8555" t="s">
        <v>909</v>
      </c>
      <c r="B8555" t="s">
        <v>909</v>
      </c>
      <c r="C8555" t="s">
        <v>2783</v>
      </c>
      <c r="D8555" t="s">
        <v>150</v>
      </c>
      <c r="E8555" t="s">
        <v>188</v>
      </c>
      <c r="F8555" t="s">
        <v>10</v>
      </c>
      <c r="G8555" t="s">
        <v>51395</v>
      </c>
      <c r="H8555" t="s">
        <v>20663</v>
      </c>
      <c r="I8555" t="s">
        <v>9734</v>
      </c>
      <c r="J8555" t="s">
        <v>21472</v>
      </c>
      <c r="K8555" t="s">
        <v>372</v>
      </c>
      <c r="L8555" t="s">
        <v>375</v>
      </c>
      <c r="M8555" t="s">
        <v>6841</v>
      </c>
    </row>
    <row r="8556" spans="1:13">
      <c r="A8556" t="s">
        <v>909</v>
      </c>
      <c r="B8556" t="s">
        <v>909</v>
      </c>
      <c r="C8556" t="s">
        <v>2783</v>
      </c>
      <c r="D8556" t="s">
        <v>150</v>
      </c>
      <c r="E8556" t="s">
        <v>197</v>
      </c>
      <c r="F8556" t="s">
        <v>10</v>
      </c>
      <c r="G8556" t="s">
        <v>51396</v>
      </c>
      <c r="H8556" t="s">
        <v>20663</v>
      </c>
      <c r="I8556" t="s">
        <v>9734</v>
      </c>
      <c r="J8556" t="s">
        <v>21472</v>
      </c>
      <c r="K8556" t="s">
        <v>372</v>
      </c>
      <c r="L8556" t="s">
        <v>375</v>
      </c>
      <c r="M8556" t="s">
        <v>6841</v>
      </c>
    </row>
    <row r="8557" spans="1:13">
      <c r="A8557" t="s">
        <v>909</v>
      </c>
      <c r="B8557" t="s">
        <v>909</v>
      </c>
      <c r="C8557" t="s">
        <v>2783</v>
      </c>
      <c r="D8557" t="s">
        <v>150</v>
      </c>
      <c r="E8557" t="s">
        <v>206</v>
      </c>
      <c r="F8557" t="s">
        <v>3</v>
      </c>
      <c r="G8557" t="s">
        <v>51397</v>
      </c>
      <c r="H8557" t="s">
        <v>20684</v>
      </c>
      <c r="I8557" t="s">
        <v>16499</v>
      </c>
      <c r="J8557" t="s">
        <v>20684</v>
      </c>
      <c r="K8557" t="s">
        <v>32401</v>
      </c>
      <c r="L8557" t="s">
        <v>2315</v>
      </c>
      <c r="M8557" t="s">
        <v>6841</v>
      </c>
    </row>
    <row r="8558" spans="1:13">
      <c r="A8558" t="s">
        <v>909</v>
      </c>
      <c r="B8558" t="s">
        <v>909</v>
      </c>
      <c r="C8558" t="s">
        <v>2783</v>
      </c>
      <c r="D8558" t="s">
        <v>151</v>
      </c>
      <c r="E8558" t="s">
        <v>214</v>
      </c>
      <c r="F8558" t="s">
        <v>3</v>
      </c>
      <c r="G8558" t="s">
        <v>51398</v>
      </c>
      <c r="H8558" t="s">
        <v>20897</v>
      </c>
      <c r="I8558" t="s">
        <v>50482</v>
      </c>
      <c r="J8558" t="s">
        <v>20841</v>
      </c>
      <c r="K8558" t="s">
        <v>10380</v>
      </c>
      <c r="L8558" t="s">
        <v>51399</v>
      </c>
      <c r="M8558" t="s">
        <v>51400</v>
      </c>
    </row>
    <row r="8559" spans="1:13">
      <c r="A8559" t="s">
        <v>909</v>
      </c>
      <c r="B8559" t="s">
        <v>909</v>
      </c>
      <c r="C8559" t="s">
        <v>2783</v>
      </c>
      <c r="D8559" t="s">
        <v>151</v>
      </c>
      <c r="E8559" t="s">
        <v>214</v>
      </c>
      <c r="F8559" t="s">
        <v>10</v>
      </c>
      <c r="G8559" t="s">
        <v>51401</v>
      </c>
      <c r="H8559" t="s">
        <v>21019</v>
      </c>
      <c r="I8559" t="s">
        <v>51402</v>
      </c>
      <c r="J8559" t="s">
        <v>20938</v>
      </c>
      <c r="K8559" t="s">
        <v>51403</v>
      </c>
      <c r="L8559" t="s">
        <v>3942</v>
      </c>
      <c r="M8559" t="s">
        <v>24935</v>
      </c>
    </row>
    <row r="8560" spans="1:13">
      <c r="A8560" t="s">
        <v>909</v>
      </c>
      <c r="B8560" t="s">
        <v>909</v>
      </c>
      <c r="C8560" t="s">
        <v>2783</v>
      </c>
      <c r="D8560" t="s">
        <v>151</v>
      </c>
      <c r="E8560" t="s">
        <v>214</v>
      </c>
      <c r="F8560" t="s">
        <v>2</v>
      </c>
      <c r="G8560" t="s">
        <v>51404</v>
      </c>
      <c r="H8560" t="s">
        <v>21102</v>
      </c>
      <c r="I8560" t="s">
        <v>51405</v>
      </c>
      <c r="J8560" t="s">
        <v>20950</v>
      </c>
      <c r="K8560" t="s">
        <v>29266</v>
      </c>
      <c r="L8560" t="s">
        <v>51406</v>
      </c>
      <c r="M8560" t="s">
        <v>25413</v>
      </c>
    </row>
    <row r="8561" spans="1:13">
      <c r="A8561" t="s">
        <v>909</v>
      </c>
      <c r="B8561" t="s">
        <v>909</v>
      </c>
      <c r="C8561" t="s">
        <v>2783</v>
      </c>
      <c r="D8561" t="s">
        <v>151</v>
      </c>
      <c r="E8561" t="s">
        <v>214</v>
      </c>
      <c r="F8561" t="s">
        <v>4</v>
      </c>
      <c r="G8561" t="s">
        <v>51407</v>
      </c>
      <c r="H8561" t="s">
        <v>20841</v>
      </c>
      <c r="I8561" t="s">
        <v>28242</v>
      </c>
      <c r="J8561" t="s">
        <v>20745</v>
      </c>
      <c r="K8561" t="s">
        <v>32079</v>
      </c>
      <c r="L8561" t="s">
        <v>2863</v>
      </c>
      <c r="M8561" t="s">
        <v>32367</v>
      </c>
    </row>
    <row r="8562" spans="1:13">
      <c r="A8562" t="s">
        <v>909</v>
      </c>
      <c r="B8562" t="s">
        <v>909</v>
      </c>
      <c r="C8562" t="s">
        <v>2783</v>
      </c>
      <c r="D8562" t="s">
        <v>151</v>
      </c>
      <c r="E8562" t="s">
        <v>214</v>
      </c>
      <c r="F8562" t="s">
        <v>11</v>
      </c>
      <c r="G8562" t="s">
        <v>51408</v>
      </c>
      <c r="H8562" t="s">
        <v>20725</v>
      </c>
      <c r="I8562" t="s">
        <v>28275</v>
      </c>
      <c r="J8562" t="s">
        <v>21472</v>
      </c>
      <c r="K8562" t="s">
        <v>372</v>
      </c>
      <c r="L8562" t="s">
        <v>4012</v>
      </c>
      <c r="M8562" t="s">
        <v>4355</v>
      </c>
    </row>
    <row r="8563" spans="1:13">
      <c r="A8563" t="s">
        <v>909</v>
      </c>
      <c r="B8563" t="s">
        <v>909</v>
      </c>
      <c r="C8563" t="s">
        <v>2783</v>
      </c>
      <c r="D8563" t="s">
        <v>151</v>
      </c>
      <c r="E8563" t="s">
        <v>214</v>
      </c>
      <c r="F8563" t="s">
        <v>20</v>
      </c>
      <c r="G8563" t="s">
        <v>51409</v>
      </c>
      <c r="H8563" t="s">
        <v>20663</v>
      </c>
      <c r="I8563" t="s">
        <v>51410</v>
      </c>
      <c r="J8563" t="s">
        <v>20663</v>
      </c>
      <c r="K8563" t="s">
        <v>32074</v>
      </c>
      <c r="L8563" t="s">
        <v>471</v>
      </c>
      <c r="M8563" t="s">
        <v>10519</v>
      </c>
    </row>
    <row r="8564" spans="1:13">
      <c r="A8564" t="s">
        <v>909</v>
      </c>
      <c r="B8564" t="s">
        <v>909</v>
      </c>
      <c r="C8564" t="s">
        <v>2783</v>
      </c>
      <c r="D8564" t="s">
        <v>151</v>
      </c>
      <c r="E8564" t="s">
        <v>222</v>
      </c>
      <c r="F8564" t="s">
        <v>3</v>
      </c>
      <c r="G8564" t="s">
        <v>51411</v>
      </c>
      <c r="H8564" t="s">
        <v>20967</v>
      </c>
      <c r="I8564" t="s">
        <v>51412</v>
      </c>
      <c r="J8564" t="s">
        <v>20915</v>
      </c>
      <c r="K8564" t="s">
        <v>25665</v>
      </c>
      <c r="L8564" t="s">
        <v>51413</v>
      </c>
      <c r="M8564" t="s">
        <v>45775</v>
      </c>
    </row>
    <row r="8565" spans="1:13">
      <c r="A8565" t="s">
        <v>909</v>
      </c>
      <c r="B8565" t="s">
        <v>909</v>
      </c>
      <c r="C8565" t="s">
        <v>2783</v>
      </c>
      <c r="D8565" t="s">
        <v>151</v>
      </c>
      <c r="E8565" t="s">
        <v>222</v>
      </c>
      <c r="F8565" t="s">
        <v>10</v>
      </c>
      <c r="G8565" t="s">
        <v>51414</v>
      </c>
      <c r="H8565" t="s">
        <v>21150</v>
      </c>
      <c r="I8565" t="s">
        <v>51415</v>
      </c>
      <c r="J8565" t="s">
        <v>21019</v>
      </c>
      <c r="K8565" t="s">
        <v>11174</v>
      </c>
      <c r="L8565" t="s">
        <v>13282</v>
      </c>
      <c r="M8565" t="s">
        <v>27424</v>
      </c>
    </row>
    <row r="8566" spans="1:13">
      <c r="A8566" t="s">
        <v>909</v>
      </c>
      <c r="B8566" t="s">
        <v>909</v>
      </c>
      <c r="C8566" t="s">
        <v>2783</v>
      </c>
      <c r="D8566" t="s">
        <v>151</v>
      </c>
      <c r="E8566" t="s">
        <v>222</v>
      </c>
      <c r="F8566" t="s">
        <v>2</v>
      </c>
      <c r="G8566" t="s">
        <v>51416</v>
      </c>
      <c r="H8566" t="s">
        <v>21061</v>
      </c>
      <c r="I8566" t="s">
        <v>51417</v>
      </c>
      <c r="J8566" t="s">
        <v>20932</v>
      </c>
      <c r="K8566" t="s">
        <v>389</v>
      </c>
      <c r="L8566" t="s">
        <v>51418</v>
      </c>
      <c r="M8566" t="s">
        <v>51419</v>
      </c>
    </row>
    <row r="8567" spans="1:13">
      <c r="A8567" t="s">
        <v>909</v>
      </c>
      <c r="B8567" t="s">
        <v>909</v>
      </c>
      <c r="C8567" t="s">
        <v>2783</v>
      </c>
      <c r="D8567" t="s">
        <v>151</v>
      </c>
      <c r="E8567" t="s">
        <v>222</v>
      </c>
      <c r="F8567" t="s">
        <v>4</v>
      </c>
      <c r="G8567" t="s">
        <v>51420</v>
      </c>
      <c r="H8567" t="s">
        <v>20860</v>
      </c>
      <c r="I8567" t="s">
        <v>51421</v>
      </c>
      <c r="J8567" t="s">
        <v>20684</v>
      </c>
      <c r="K8567" t="s">
        <v>10368</v>
      </c>
      <c r="L8567" t="s">
        <v>8725</v>
      </c>
      <c r="M8567" t="s">
        <v>43188</v>
      </c>
    </row>
    <row r="8568" spans="1:13">
      <c r="A8568" t="s">
        <v>909</v>
      </c>
      <c r="B8568" t="s">
        <v>909</v>
      </c>
      <c r="C8568" t="s">
        <v>2783</v>
      </c>
      <c r="D8568" t="s">
        <v>151</v>
      </c>
      <c r="E8568" t="s">
        <v>222</v>
      </c>
      <c r="F8568" t="s">
        <v>11</v>
      </c>
      <c r="G8568" t="s">
        <v>51422</v>
      </c>
      <c r="H8568" t="s">
        <v>20684</v>
      </c>
      <c r="I8568" t="s">
        <v>11644</v>
      </c>
      <c r="J8568" t="s">
        <v>21472</v>
      </c>
      <c r="K8568" t="s">
        <v>372</v>
      </c>
      <c r="L8568" t="s">
        <v>3583</v>
      </c>
      <c r="M8568" t="s">
        <v>16358</v>
      </c>
    </row>
    <row r="8569" spans="1:13">
      <c r="A8569" t="s">
        <v>909</v>
      </c>
      <c r="B8569" t="s">
        <v>909</v>
      </c>
      <c r="C8569" t="s">
        <v>2783</v>
      </c>
      <c r="D8569" t="s">
        <v>151</v>
      </c>
      <c r="E8569" t="s">
        <v>222</v>
      </c>
      <c r="F8569" t="s">
        <v>20</v>
      </c>
      <c r="G8569" t="s">
        <v>51423</v>
      </c>
      <c r="H8569" t="s">
        <v>20663</v>
      </c>
      <c r="I8569" t="s">
        <v>51410</v>
      </c>
      <c r="J8569" t="s">
        <v>21472</v>
      </c>
      <c r="K8569" t="s">
        <v>372</v>
      </c>
      <c r="L8569" t="s">
        <v>471</v>
      </c>
      <c r="M8569" t="s">
        <v>10519</v>
      </c>
    </row>
    <row r="8570" spans="1:13">
      <c r="A8570" t="s">
        <v>909</v>
      </c>
      <c r="B8570" t="s">
        <v>909</v>
      </c>
      <c r="C8570" t="s">
        <v>2783</v>
      </c>
      <c r="D8570" t="s">
        <v>151</v>
      </c>
      <c r="E8570" t="s">
        <v>230</v>
      </c>
      <c r="F8570" t="s">
        <v>3</v>
      </c>
      <c r="G8570" t="s">
        <v>51424</v>
      </c>
      <c r="H8570" t="s">
        <v>20932</v>
      </c>
      <c r="I8570" t="s">
        <v>50444</v>
      </c>
      <c r="J8570" t="s">
        <v>20897</v>
      </c>
      <c r="K8570" t="s">
        <v>51425</v>
      </c>
      <c r="L8570" t="s">
        <v>4364</v>
      </c>
      <c r="M8570" t="s">
        <v>39268</v>
      </c>
    </row>
    <row r="8571" spans="1:13">
      <c r="A8571" t="s">
        <v>909</v>
      </c>
      <c r="B8571" t="s">
        <v>909</v>
      </c>
      <c r="C8571" t="s">
        <v>2783</v>
      </c>
      <c r="D8571" t="s">
        <v>151</v>
      </c>
      <c r="E8571" t="s">
        <v>230</v>
      </c>
      <c r="F8571" t="s">
        <v>10</v>
      </c>
      <c r="G8571" t="s">
        <v>51426</v>
      </c>
      <c r="H8571" t="s">
        <v>20937</v>
      </c>
      <c r="I8571" t="s">
        <v>11611</v>
      </c>
      <c r="J8571" t="s">
        <v>20932</v>
      </c>
      <c r="K8571" t="s">
        <v>389</v>
      </c>
      <c r="L8571" t="s">
        <v>48176</v>
      </c>
      <c r="M8571" t="s">
        <v>47926</v>
      </c>
    </row>
    <row r="8572" spans="1:13">
      <c r="A8572" t="s">
        <v>909</v>
      </c>
      <c r="B8572" t="s">
        <v>909</v>
      </c>
      <c r="C8572" t="s">
        <v>2783</v>
      </c>
      <c r="D8572" t="s">
        <v>151</v>
      </c>
      <c r="E8572" t="s">
        <v>230</v>
      </c>
      <c r="F8572" t="s">
        <v>2</v>
      </c>
      <c r="G8572" t="s">
        <v>51427</v>
      </c>
      <c r="H8572" t="s">
        <v>20915</v>
      </c>
      <c r="I8572" t="s">
        <v>50556</v>
      </c>
      <c r="J8572" t="s">
        <v>20784</v>
      </c>
      <c r="K8572" t="s">
        <v>50414</v>
      </c>
      <c r="L8572" t="s">
        <v>3129</v>
      </c>
      <c r="M8572" t="s">
        <v>18728</v>
      </c>
    </row>
    <row r="8573" spans="1:13">
      <c r="A8573" t="s">
        <v>909</v>
      </c>
      <c r="B8573" t="s">
        <v>909</v>
      </c>
      <c r="C8573" t="s">
        <v>2783</v>
      </c>
      <c r="D8573" t="s">
        <v>151</v>
      </c>
      <c r="E8573" t="s">
        <v>230</v>
      </c>
      <c r="F8573" t="s">
        <v>4</v>
      </c>
      <c r="G8573" t="s">
        <v>51428</v>
      </c>
      <c r="H8573" t="s">
        <v>20745</v>
      </c>
      <c r="I8573" t="s">
        <v>50435</v>
      </c>
      <c r="J8573" t="s">
        <v>20684</v>
      </c>
      <c r="K8573" t="s">
        <v>10368</v>
      </c>
      <c r="L8573" t="s">
        <v>4232</v>
      </c>
      <c r="M8573" t="s">
        <v>1356</v>
      </c>
    </row>
    <row r="8574" spans="1:13">
      <c r="A8574" t="s">
        <v>909</v>
      </c>
      <c r="B8574" t="s">
        <v>909</v>
      </c>
      <c r="C8574" t="s">
        <v>2783</v>
      </c>
      <c r="D8574" t="s">
        <v>151</v>
      </c>
      <c r="E8574" t="s">
        <v>230</v>
      </c>
      <c r="F8574" t="s">
        <v>11</v>
      </c>
      <c r="G8574" t="s">
        <v>51429</v>
      </c>
      <c r="H8574" t="s">
        <v>20663</v>
      </c>
      <c r="I8574" t="s">
        <v>51410</v>
      </c>
      <c r="J8574" t="s">
        <v>21472</v>
      </c>
      <c r="K8574" t="s">
        <v>372</v>
      </c>
      <c r="L8574" t="s">
        <v>1355</v>
      </c>
      <c r="M8574" t="s">
        <v>15329</v>
      </c>
    </row>
    <row r="8575" spans="1:13">
      <c r="A8575" t="s">
        <v>909</v>
      </c>
      <c r="B8575" t="s">
        <v>909</v>
      </c>
      <c r="C8575" t="s">
        <v>2783</v>
      </c>
      <c r="D8575" t="s">
        <v>151</v>
      </c>
      <c r="E8575" t="s">
        <v>230</v>
      </c>
      <c r="F8575" t="s">
        <v>20</v>
      </c>
      <c r="G8575" t="s">
        <v>51430</v>
      </c>
      <c r="H8575" t="s">
        <v>20705</v>
      </c>
      <c r="I8575" t="s">
        <v>51431</v>
      </c>
      <c r="J8575" t="s">
        <v>20705</v>
      </c>
      <c r="K8575" t="s">
        <v>12066</v>
      </c>
      <c r="L8575" t="s">
        <v>2038</v>
      </c>
      <c r="M8575" t="s">
        <v>15316</v>
      </c>
    </row>
    <row r="8576" spans="1:13">
      <c r="A8576" t="s">
        <v>909</v>
      </c>
      <c r="B8576" t="s">
        <v>909</v>
      </c>
      <c r="C8576" t="s">
        <v>2783</v>
      </c>
      <c r="D8576" t="s">
        <v>151</v>
      </c>
      <c r="E8576" t="s">
        <v>238</v>
      </c>
      <c r="F8576" t="s">
        <v>3</v>
      </c>
      <c r="G8576" t="s">
        <v>51432</v>
      </c>
      <c r="H8576" t="s">
        <v>20938</v>
      </c>
      <c r="I8576" t="s">
        <v>51433</v>
      </c>
      <c r="J8576" t="s">
        <v>20932</v>
      </c>
      <c r="K8576" t="s">
        <v>389</v>
      </c>
      <c r="L8576" t="s">
        <v>1105</v>
      </c>
      <c r="M8576" t="s">
        <v>373</v>
      </c>
    </row>
    <row r="8577" spans="1:13">
      <c r="A8577" t="s">
        <v>909</v>
      </c>
      <c r="B8577" t="s">
        <v>909</v>
      </c>
      <c r="C8577" t="s">
        <v>2783</v>
      </c>
      <c r="D8577" t="s">
        <v>151</v>
      </c>
      <c r="E8577" t="s">
        <v>238</v>
      </c>
      <c r="F8577" t="s">
        <v>10</v>
      </c>
      <c r="G8577" t="s">
        <v>51434</v>
      </c>
      <c r="H8577" t="s">
        <v>20841</v>
      </c>
      <c r="I8577" t="s">
        <v>28242</v>
      </c>
      <c r="J8577" t="s">
        <v>20784</v>
      </c>
      <c r="K8577" t="s">
        <v>50414</v>
      </c>
      <c r="L8577" t="s">
        <v>50893</v>
      </c>
      <c r="M8577" t="s">
        <v>26115</v>
      </c>
    </row>
    <row r="8578" spans="1:13">
      <c r="A8578" t="s">
        <v>909</v>
      </c>
      <c r="B8578" t="s">
        <v>909</v>
      </c>
      <c r="C8578" t="s">
        <v>2783</v>
      </c>
      <c r="D8578" t="s">
        <v>151</v>
      </c>
      <c r="E8578" t="s">
        <v>238</v>
      </c>
      <c r="F8578" t="s">
        <v>2</v>
      </c>
      <c r="G8578" t="s">
        <v>51435</v>
      </c>
      <c r="H8578" t="s">
        <v>20803</v>
      </c>
      <c r="I8578" t="s">
        <v>50297</v>
      </c>
      <c r="J8578" t="s">
        <v>20745</v>
      </c>
      <c r="K8578" t="s">
        <v>32079</v>
      </c>
      <c r="L8578" t="s">
        <v>51436</v>
      </c>
      <c r="M8578" t="s">
        <v>18865</v>
      </c>
    </row>
    <row r="8579" spans="1:13">
      <c r="A8579" t="s">
        <v>909</v>
      </c>
      <c r="B8579" t="s">
        <v>909</v>
      </c>
      <c r="C8579" t="s">
        <v>2783</v>
      </c>
      <c r="D8579" t="s">
        <v>151</v>
      </c>
      <c r="E8579" t="s">
        <v>238</v>
      </c>
      <c r="F8579" t="s">
        <v>4</v>
      </c>
      <c r="G8579" t="s">
        <v>51437</v>
      </c>
      <c r="H8579" t="s">
        <v>20663</v>
      </c>
      <c r="I8579" t="s">
        <v>51410</v>
      </c>
      <c r="J8579" t="s">
        <v>20663</v>
      </c>
      <c r="K8579" t="s">
        <v>32074</v>
      </c>
      <c r="L8579" t="s">
        <v>17953</v>
      </c>
      <c r="M8579" t="s">
        <v>1059</v>
      </c>
    </row>
    <row r="8580" spans="1:13">
      <c r="A8580" t="s">
        <v>909</v>
      </c>
      <c r="B8580" t="s">
        <v>909</v>
      </c>
      <c r="C8580" t="s">
        <v>2783</v>
      </c>
      <c r="D8580" t="s">
        <v>152</v>
      </c>
      <c r="E8580" t="s">
        <v>246</v>
      </c>
      <c r="F8580" t="s">
        <v>3</v>
      </c>
      <c r="G8580" t="s">
        <v>51438</v>
      </c>
      <c r="H8580" t="s">
        <v>20915</v>
      </c>
      <c r="I8580" t="s">
        <v>50556</v>
      </c>
      <c r="J8580" t="s">
        <v>20860</v>
      </c>
      <c r="K8580" t="s">
        <v>51439</v>
      </c>
      <c r="L8580" t="s">
        <v>17328</v>
      </c>
      <c r="M8580" t="s">
        <v>42367</v>
      </c>
    </row>
    <row r="8581" spans="1:13">
      <c r="A8581" t="s">
        <v>909</v>
      </c>
      <c r="B8581" t="s">
        <v>909</v>
      </c>
      <c r="C8581" t="s">
        <v>2783</v>
      </c>
      <c r="D8581" t="s">
        <v>152</v>
      </c>
      <c r="E8581" t="s">
        <v>246</v>
      </c>
      <c r="F8581" t="s">
        <v>10</v>
      </c>
      <c r="G8581" t="s">
        <v>51440</v>
      </c>
      <c r="H8581" t="s">
        <v>20939</v>
      </c>
      <c r="I8581" t="s">
        <v>50249</v>
      </c>
      <c r="J8581" t="s">
        <v>20967</v>
      </c>
      <c r="K8581" t="s">
        <v>51441</v>
      </c>
      <c r="L8581" t="s">
        <v>3850</v>
      </c>
      <c r="M8581" t="s">
        <v>33681</v>
      </c>
    </row>
    <row r="8582" spans="1:13">
      <c r="A8582" t="s">
        <v>909</v>
      </c>
      <c r="B8582" t="s">
        <v>909</v>
      </c>
      <c r="C8582" t="s">
        <v>2783</v>
      </c>
      <c r="D8582" t="s">
        <v>152</v>
      </c>
      <c r="E8582" t="s">
        <v>246</v>
      </c>
      <c r="F8582" t="s">
        <v>2</v>
      </c>
      <c r="G8582" t="s">
        <v>51442</v>
      </c>
      <c r="H8582" t="s">
        <v>21116</v>
      </c>
      <c r="I8582" t="s">
        <v>51443</v>
      </c>
      <c r="J8582" t="s">
        <v>20915</v>
      </c>
      <c r="K8582" t="s">
        <v>25665</v>
      </c>
      <c r="L8582" t="s">
        <v>2418</v>
      </c>
      <c r="M8582" t="s">
        <v>41634</v>
      </c>
    </row>
    <row r="8583" spans="1:13">
      <c r="A8583" t="s">
        <v>909</v>
      </c>
      <c r="B8583" t="s">
        <v>909</v>
      </c>
      <c r="C8583" t="s">
        <v>2783</v>
      </c>
      <c r="D8583" t="s">
        <v>152</v>
      </c>
      <c r="E8583" t="s">
        <v>246</v>
      </c>
      <c r="F8583" t="s">
        <v>4</v>
      </c>
      <c r="G8583" t="s">
        <v>51444</v>
      </c>
      <c r="H8583" t="s">
        <v>20841</v>
      </c>
      <c r="I8583" t="s">
        <v>28242</v>
      </c>
      <c r="J8583" t="s">
        <v>20725</v>
      </c>
      <c r="K8583" t="s">
        <v>13503</v>
      </c>
      <c r="L8583" t="s">
        <v>2863</v>
      </c>
      <c r="M8583" t="s">
        <v>37682</v>
      </c>
    </row>
    <row r="8584" spans="1:13">
      <c r="A8584" t="s">
        <v>909</v>
      </c>
      <c r="B8584" t="s">
        <v>909</v>
      </c>
      <c r="C8584" t="s">
        <v>2783</v>
      </c>
      <c r="D8584" t="s">
        <v>152</v>
      </c>
      <c r="E8584" t="s">
        <v>246</v>
      </c>
      <c r="F8584" t="s">
        <v>11</v>
      </c>
      <c r="G8584" t="s">
        <v>51445</v>
      </c>
      <c r="H8584" t="s">
        <v>20705</v>
      </c>
      <c r="I8584" t="s">
        <v>51431</v>
      </c>
      <c r="J8584" t="s">
        <v>21472</v>
      </c>
      <c r="K8584" t="s">
        <v>372</v>
      </c>
      <c r="L8584" t="s">
        <v>3442</v>
      </c>
      <c r="M8584" t="s">
        <v>8291</v>
      </c>
    </row>
    <row r="8585" spans="1:13">
      <c r="A8585" t="s">
        <v>909</v>
      </c>
      <c r="B8585" t="s">
        <v>909</v>
      </c>
      <c r="C8585" t="s">
        <v>2783</v>
      </c>
      <c r="D8585" t="s">
        <v>152</v>
      </c>
      <c r="E8585" t="s">
        <v>246</v>
      </c>
      <c r="F8585" t="s">
        <v>20</v>
      </c>
      <c r="G8585" t="s">
        <v>51446</v>
      </c>
      <c r="H8585" t="s">
        <v>20663</v>
      </c>
      <c r="I8585" t="s">
        <v>51410</v>
      </c>
      <c r="J8585" t="s">
        <v>21472</v>
      </c>
      <c r="K8585" t="s">
        <v>372</v>
      </c>
      <c r="L8585" t="s">
        <v>471</v>
      </c>
      <c r="M8585" t="s">
        <v>5128</v>
      </c>
    </row>
    <row r="8586" spans="1:13">
      <c r="A8586" t="s">
        <v>909</v>
      </c>
      <c r="B8586" t="s">
        <v>909</v>
      </c>
      <c r="C8586" t="s">
        <v>2783</v>
      </c>
      <c r="D8586" t="s">
        <v>152</v>
      </c>
      <c r="E8586" t="s">
        <v>254</v>
      </c>
      <c r="F8586" t="s">
        <v>3</v>
      </c>
      <c r="G8586" t="s">
        <v>51447</v>
      </c>
      <c r="H8586" t="s">
        <v>20939</v>
      </c>
      <c r="I8586" t="s">
        <v>50249</v>
      </c>
      <c r="J8586" t="s">
        <v>20937</v>
      </c>
      <c r="K8586" t="s">
        <v>15216</v>
      </c>
      <c r="L8586" t="s">
        <v>6659</v>
      </c>
      <c r="M8586" t="s">
        <v>18728</v>
      </c>
    </row>
    <row r="8587" spans="1:13">
      <c r="A8587" t="s">
        <v>909</v>
      </c>
      <c r="B8587" t="s">
        <v>909</v>
      </c>
      <c r="C8587" t="s">
        <v>2783</v>
      </c>
      <c r="D8587" t="s">
        <v>152</v>
      </c>
      <c r="E8587" t="s">
        <v>254</v>
      </c>
      <c r="F8587" t="s">
        <v>10</v>
      </c>
      <c r="G8587" t="s">
        <v>51448</v>
      </c>
      <c r="H8587" t="s">
        <v>21150</v>
      </c>
      <c r="I8587" t="s">
        <v>51415</v>
      </c>
      <c r="J8587" t="s">
        <v>21085</v>
      </c>
      <c r="K8587" t="s">
        <v>51449</v>
      </c>
      <c r="L8587" t="s">
        <v>13282</v>
      </c>
      <c r="M8587" t="s">
        <v>30936</v>
      </c>
    </row>
    <row r="8588" spans="1:13">
      <c r="A8588" t="s">
        <v>909</v>
      </c>
      <c r="B8588" t="s">
        <v>909</v>
      </c>
      <c r="C8588" t="s">
        <v>2783</v>
      </c>
      <c r="D8588" t="s">
        <v>152</v>
      </c>
      <c r="E8588" t="s">
        <v>254</v>
      </c>
      <c r="F8588" t="s">
        <v>2</v>
      </c>
      <c r="G8588" t="s">
        <v>51450</v>
      </c>
      <c r="H8588" t="s">
        <v>21019</v>
      </c>
      <c r="I8588" t="s">
        <v>51402</v>
      </c>
      <c r="J8588" t="s">
        <v>20915</v>
      </c>
      <c r="K8588" t="s">
        <v>25665</v>
      </c>
      <c r="L8588" t="s">
        <v>51451</v>
      </c>
      <c r="M8588" t="s">
        <v>25441</v>
      </c>
    </row>
    <row r="8589" spans="1:13">
      <c r="A8589" t="s">
        <v>909</v>
      </c>
      <c r="B8589" t="s">
        <v>909</v>
      </c>
      <c r="C8589" t="s">
        <v>2783</v>
      </c>
      <c r="D8589" t="s">
        <v>152</v>
      </c>
      <c r="E8589" t="s">
        <v>254</v>
      </c>
      <c r="F8589" t="s">
        <v>4</v>
      </c>
      <c r="G8589" t="s">
        <v>51452</v>
      </c>
      <c r="H8589" t="s">
        <v>20822</v>
      </c>
      <c r="I8589" t="s">
        <v>51453</v>
      </c>
      <c r="J8589" t="s">
        <v>20684</v>
      </c>
      <c r="K8589" t="s">
        <v>10368</v>
      </c>
      <c r="L8589" t="s">
        <v>2172</v>
      </c>
      <c r="M8589" t="s">
        <v>13469</v>
      </c>
    </row>
    <row r="8590" spans="1:13">
      <c r="A8590" t="s">
        <v>909</v>
      </c>
      <c r="B8590" t="s">
        <v>909</v>
      </c>
      <c r="C8590" t="s">
        <v>2783</v>
      </c>
      <c r="D8590" t="s">
        <v>152</v>
      </c>
      <c r="E8590" t="s">
        <v>254</v>
      </c>
      <c r="F8590" t="s">
        <v>11</v>
      </c>
      <c r="G8590" t="s">
        <v>51454</v>
      </c>
      <c r="H8590" t="s">
        <v>20705</v>
      </c>
      <c r="I8590" t="s">
        <v>51431</v>
      </c>
      <c r="J8590" t="s">
        <v>21472</v>
      </c>
      <c r="K8590" t="s">
        <v>372</v>
      </c>
      <c r="L8590" t="s">
        <v>3442</v>
      </c>
      <c r="M8590" t="s">
        <v>13449</v>
      </c>
    </row>
    <row r="8591" spans="1:13">
      <c r="A8591" t="s">
        <v>909</v>
      </c>
      <c r="B8591" t="s">
        <v>909</v>
      </c>
      <c r="C8591" t="s">
        <v>2783</v>
      </c>
      <c r="D8591" t="s">
        <v>152</v>
      </c>
      <c r="E8591" t="s">
        <v>197</v>
      </c>
      <c r="F8591" t="s">
        <v>3</v>
      </c>
      <c r="G8591" t="s">
        <v>51455</v>
      </c>
      <c r="H8591" t="s">
        <v>20879</v>
      </c>
      <c r="I8591" t="s">
        <v>11627</v>
      </c>
      <c r="J8591" t="s">
        <v>20841</v>
      </c>
      <c r="K8591" t="s">
        <v>10380</v>
      </c>
      <c r="L8591" t="s">
        <v>5283</v>
      </c>
      <c r="M8591" t="s">
        <v>39127</v>
      </c>
    </row>
    <row r="8592" spans="1:13">
      <c r="A8592" t="s">
        <v>909</v>
      </c>
      <c r="B8592" t="s">
        <v>909</v>
      </c>
      <c r="C8592" t="s">
        <v>2783</v>
      </c>
      <c r="D8592" t="s">
        <v>152</v>
      </c>
      <c r="E8592" t="s">
        <v>197</v>
      </c>
      <c r="F8592" t="s">
        <v>10</v>
      </c>
      <c r="G8592" t="s">
        <v>51456</v>
      </c>
      <c r="H8592" t="s">
        <v>20967</v>
      </c>
      <c r="I8592" t="s">
        <v>51412</v>
      </c>
      <c r="J8592" t="s">
        <v>20879</v>
      </c>
      <c r="K8592" t="s">
        <v>15162</v>
      </c>
      <c r="L8592" t="s">
        <v>21753</v>
      </c>
      <c r="M8592" t="s">
        <v>27205</v>
      </c>
    </row>
    <row r="8593" spans="1:13">
      <c r="A8593" t="s">
        <v>909</v>
      </c>
      <c r="B8593" t="s">
        <v>909</v>
      </c>
      <c r="C8593" t="s">
        <v>2783</v>
      </c>
      <c r="D8593" t="s">
        <v>152</v>
      </c>
      <c r="E8593" t="s">
        <v>197</v>
      </c>
      <c r="F8593" t="s">
        <v>2</v>
      </c>
      <c r="G8593" t="s">
        <v>51457</v>
      </c>
      <c r="H8593" t="s">
        <v>20937</v>
      </c>
      <c r="I8593" t="s">
        <v>11611</v>
      </c>
      <c r="J8593" t="s">
        <v>20841</v>
      </c>
      <c r="K8593" t="s">
        <v>10380</v>
      </c>
      <c r="L8593" t="s">
        <v>51458</v>
      </c>
      <c r="M8593" t="s">
        <v>39264</v>
      </c>
    </row>
    <row r="8594" spans="1:13">
      <c r="A8594" t="s">
        <v>909</v>
      </c>
      <c r="B8594" t="s">
        <v>909</v>
      </c>
      <c r="C8594" t="s">
        <v>2783</v>
      </c>
      <c r="D8594" t="s">
        <v>152</v>
      </c>
      <c r="E8594" t="s">
        <v>197</v>
      </c>
      <c r="F8594" t="s">
        <v>4</v>
      </c>
      <c r="G8594" t="s">
        <v>51459</v>
      </c>
      <c r="H8594" t="s">
        <v>20764</v>
      </c>
      <c r="I8594" t="s">
        <v>50485</v>
      </c>
      <c r="J8594" t="s">
        <v>20705</v>
      </c>
      <c r="K8594" t="s">
        <v>12066</v>
      </c>
      <c r="L8594" t="s">
        <v>1054</v>
      </c>
      <c r="M8594" t="s">
        <v>15421</v>
      </c>
    </row>
    <row r="8595" spans="1:13">
      <c r="A8595" t="s">
        <v>909</v>
      </c>
      <c r="B8595" t="s">
        <v>909</v>
      </c>
      <c r="C8595" t="s">
        <v>2783</v>
      </c>
      <c r="D8595" t="s">
        <v>152</v>
      </c>
      <c r="E8595" t="s">
        <v>197</v>
      </c>
      <c r="F8595" t="s">
        <v>20</v>
      </c>
      <c r="G8595" t="s">
        <v>51460</v>
      </c>
      <c r="H8595" t="s">
        <v>20684</v>
      </c>
      <c r="I8595" t="s">
        <v>11644</v>
      </c>
      <c r="J8595" t="s">
        <v>20684</v>
      </c>
      <c r="K8595" t="s">
        <v>10368</v>
      </c>
      <c r="L8595" t="s">
        <v>2773</v>
      </c>
      <c r="M8595" t="s">
        <v>9288</v>
      </c>
    </row>
    <row r="8596" spans="1:13">
      <c r="A8596" t="s">
        <v>909</v>
      </c>
      <c r="B8596" t="s">
        <v>909</v>
      </c>
      <c r="C8596" t="s">
        <v>2783</v>
      </c>
      <c r="D8596" t="s">
        <v>152</v>
      </c>
      <c r="E8596" t="s">
        <v>269</v>
      </c>
      <c r="F8596" t="s">
        <v>3</v>
      </c>
      <c r="G8596" t="s">
        <v>51461</v>
      </c>
      <c r="H8596" t="s">
        <v>20950</v>
      </c>
      <c r="I8596" t="s">
        <v>28130</v>
      </c>
      <c r="J8596" t="s">
        <v>20897</v>
      </c>
      <c r="K8596" t="s">
        <v>51425</v>
      </c>
      <c r="L8596" t="s">
        <v>431</v>
      </c>
      <c r="M8596" t="s">
        <v>43696</v>
      </c>
    </row>
    <row r="8597" spans="1:13">
      <c r="A8597" t="s">
        <v>909</v>
      </c>
      <c r="B8597" t="s">
        <v>909</v>
      </c>
      <c r="C8597" t="s">
        <v>2783</v>
      </c>
      <c r="D8597" t="s">
        <v>152</v>
      </c>
      <c r="E8597" t="s">
        <v>269</v>
      </c>
      <c r="F8597" t="s">
        <v>10</v>
      </c>
      <c r="G8597" t="s">
        <v>51462</v>
      </c>
      <c r="H8597" t="s">
        <v>20897</v>
      </c>
      <c r="I8597" t="s">
        <v>50482</v>
      </c>
      <c r="J8597" t="s">
        <v>20860</v>
      </c>
      <c r="K8597" t="s">
        <v>51439</v>
      </c>
      <c r="L8597" t="s">
        <v>51463</v>
      </c>
      <c r="M8597" t="s">
        <v>25726</v>
      </c>
    </row>
    <row r="8598" spans="1:13">
      <c r="A8598" t="s">
        <v>909</v>
      </c>
      <c r="B8598" t="s">
        <v>909</v>
      </c>
      <c r="C8598" t="s">
        <v>2783</v>
      </c>
      <c r="D8598" t="s">
        <v>152</v>
      </c>
      <c r="E8598" t="s">
        <v>269</v>
      </c>
      <c r="F8598" t="s">
        <v>2</v>
      </c>
      <c r="G8598" t="s">
        <v>51464</v>
      </c>
      <c r="H8598" t="s">
        <v>20784</v>
      </c>
      <c r="I8598" t="s">
        <v>8560</v>
      </c>
      <c r="J8598" t="s">
        <v>20745</v>
      </c>
      <c r="K8598" t="s">
        <v>32079</v>
      </c>
      <c r="L8598" t="s">
        <v>3523</v>
      </c>
      <c r="M8598" t="s">
        <v>43215</v>
      </c>
    </row>
    <row r="8599" spans="1:13">
      <c r="A8599" t="s">
        <v>909</v>
      </c>
      <c r="B8599" t="s">
        <v>909</v>
      </c>
      <c r="C8599" t="s">
        <v>2783</v>
      </c>
      <c r="D8599" t="s">
        <v>152</v>
      </c>
      <c r="E8599" t="s">
        <v>269</v>
      </c>
      <c r="F8599" t="s">
        <v>4</v>
      </c>
      <c r="G8599" t="s">
        <v>51465</v>
      </c>
      <c r="H8599" t="s">
        <v>20684</v>
      </c>
      <c r="I8599" t="s">
        <v>11644</v>
      </c>
      <c r="J8599" t="s">
        <v>20663</v>
      </c>
      <c r="K8599" t="s">
        <v>32074</v>
      </c>
      <c r="L8599" t="s">
        <v>13802</v>
      </c>
      <c r="M8599" t="s">
        <v>7314</v>
      </c>
    </row>
    <row r="8600" spans="1:13">
      <c r="A8600" t="s">
        <v>909</v>
      </c>
      <c r="B8600" t="s">
        <v>909</v>
      </c>
      <c r="C8600" t="s">
        <v>2783</v>
      </c>
      <c r="D8600" t="s">
        <v>152</v>
      </c>
      <c r="E8600" t="s">
        <v>269</v>
      </c>
      <c r="F8600" t="s">
        <v>11</v>
      </c>
      <c r="G8600" t="s">
        <v>51466</v>
      </c>
      <c r="H8600" t="s">
        <v>20663</v>
      </c>
      <c r="I8600" t="s">
        <v>51410</v>
      </c>
      <c r="J8600" t="s">
        <v>21472</v>
      </c>
      <c r="K8600" t="s">
        <v>372</v>
      </c>
      <c r="L8600" t="s">
        <v>1355</v>
      </c>
      <c r="M8600" t="s">
        <v>13721</v>
      </c>
    </row>
    <row r="8601" spans="1:13">
      <c r="A8601" t="s">
        <v>909</v>
      </c>
      <c r="B8601" t="s">
        <v>909</v>
      </c>
      <c r="C8601" t="s">
        <v>2783</v>
      </c>
      <c r="D8601" t="s">
        <v>152</v>
      </c>
      <c r="E8601" t="s">
        <v>269</v>
      </c>
      <c r="F8601" t="s">
        <v>20</v>
      </c>
      <c r="G8601" t="s">
        <v>51467</v>
      </c>
      <c r="H8601" t="s">
        <v>20684</v>
      </c>
      <c r="I8601" t="s">
        <v>11644</v>
      </c>
      <c r="J8601" t="s">
        <v>20684</v>
      </c>
      <c r="K8601" t="s">
        <v>10368</v>
      </c>
      <c r="L8601" t="s">
        <v>2773</v>
      </c>
      <c r="M8601" t="s">
        <v>7314</v>
      </c>
    </row>
    <row r="8602" spans="1:13">
      <c r="A8602" t="s">
        <v>909</v>
      </c>
      <c r="B8602" t="s">
        <v>909</v>
      </c>
      <c r="C8602" t="s">
        <v>2783</v>
      </c>
      <c r="D8602" t="s">
        <v>153</v>
      </c>
      <c r="E8602" t="s">
        <v>277</v>
      </c>
      <c r="F8602" t="s">
        <v>3</v>
      </c>
      <c r="G8602" t="s">
        <v>51468</v>
      </c>
      <c r="H8602" t="s">
        <v>20860</v>
      </c>
      <c r="I8602" t="s">
        <v>51421</v>
      </c>
      <c r="J8602" t="s">
        <v>20822</v>
      </c>
      <c r="K8602" t="s">
        <v>388</v>
      </c>
      <c r="L8602" t="s">
        <v>51469</v>
      </c>
      <c r="M8602" t="s">
        <v>30382</v>
      </c>
    </row>
    <row r="8603" spans="1:13">
      <c r="A8603" t="s">
        <v>909</v>
      </c>
      <c r="B8603" t="s">
        <v>909</v>
      </c>
      <c r="C8603" t="s">
        <v>2783</v>
      </c>
      <c r="D8603" t="s">
        <v>153</v>
      </c>
      <c r="E8603" t="s">
        <v>277</v>
      </c>
      <c r="F8603" t="s">
        <v>10</v>
      </c>
      <c r="G8603" t="s">
        <v>51470</v>
      </c>
      <c r="H8603" t="s">
        <v>20897</v>
      </c>
      <c r="I8603" t="s">
        <v>50482</v>
      </c>
      <c r="J8603" t="s">
        <v>20784</v>
      </c>
      <c r="K8603" t="s">
        <v>50414</v>
      </c>
      <c r="L8603" t="s">
        <v>51463</v>
      </c>
      <c r="M8603" t="s">
        <v>51471</v>
      </c>
    </row>
    <row r="8604" spans="1:13">
      <c r="A8604" t="s">
        <v>909</v>
      </c>
      <c r="B8604" t="s">
        <v>909</v>
      </c>
      <c r="C8604" t="s">
        <v>2783</v>
      </c>
      <c r="D8604" t="s">
        <v>153</v>
      </c>
      <c r="E8604" t="s">
        <v>277</v>
      </c>
      <c r="F8604" t="s">
        <v>2</v>
      </c>
      <c r="G8604" t="s">
        <v>51472</v>
      </c>
      <c r="H8604" t="s">
        <v>21085</v>
      </c>
      <c r="I8604" t="s">
        <v>51473</v>
      </c>
      <c r="J8604" t="s">
        <v>20879</v>
      </c>
      <c r="K8604" t="s">
        <v>15162</v>
      </c>
      <c r="L8604" t="s">
        <v>51474</v>
      </c>
      <c r="M8604" t="s">
        <v>39278</v>
      </c>
    </row>
    <row r="8605" spans="1:13">
      <c r="A8605" t="s">
        <v>909</v>
      </c>
      <c r="B8605" t="s">
        <v>909</v>
      </c>
      <c r="C8605" t="s">
        <v>2783</v>
      </c>
      <c r="D8605" t="s">
        <v>153</v>
      </c>
      <c r="E8605" t="s">
        <v>277</v>
      </c>
      <c r="F8605" t="s">
        <v>4</v>
      </c>
      <c r="G8605" t="s">
        <v>51475</v>
      </c>
      <c r="H8605" t="s">
        <v>20841</v>
      </c>
      <c r="I8605" t="s">
        <v>28242</v>
      </c>
      <c r="J8605" t="s">
        <v>20725</v>
      </c>
      <c r="K8605" t="s">
        <v>13503</v>
      </c>
      <c r="L8605" t="s">
        <v>2863</v>
      </c>
      <c r="M8605" t="s">
        <v>17446</v>
      </c>
    </row>
    <row r="8606" spans="1:13">
      <c r="A8606" t="s">
        <v>909</v>
      </c>
      <c r="B8606" t="s">
        <v>909</v>
      </c>
      <c r="C8606" t="s">
        <v>2783</v>
      </c>
      <c r="D8606" t="s">
        <v>153</v>
      </c>
      <c r="E8606" t="s">
        <v>277</v>
      </c>
      <c r="F8606" t="s">
        <v>11</v>
      </c>
      <c r="G8606" t="s">
        <v>51476</v>
      </c>
      <c r="H8606" t="s">
        <v>20725</v>
      </c>
      <c r="I8606" t="s">
        <v>28275</v>
      </c>
      <c r="J8606" t="s">
        <v>21472</v>
      </c>
      <c r="K8606" t="s">
        <v>372</v>
      </c>
      <c r="L8606" t="s">
        <v>4012</v>
      </c>
      <c r="M8606" t="s">
        <v>8639</v>
      </c>
    </row>
    <row r="8607" spans="1:13">
      <c r="A8607" t="s">
        <v>909</v>
      </c>
      <c r="B8607" t="s">
        <v>909</v>
      </c>
      <c r="C8607" t="s">
        <v>2783</v>
      </c>
      <c r="D8607" t="s">
        <v>153</v>
      </c>
      <c r="E8607" t="s">
        <v>277</v>
      </c>
      <c r="F8607" t="s">
        <v>20</v>
      </c>
      <c r="G8607" t="s">
        <v>51477</v>
      </c>
      <c r="H8607" t="s">
        <v>20663</v>
      </c>
      <c r="I8607" t="s">
        <v>51410</v>
      </c>
      <c r="J8607" t="s">
        <v>20663</v>
      </c>
      <c r="K8607" t="s">
        <v>32074</v>
      </c>
      <c r="L8607" t="s">
        <v>471</v>
      </c>
      <c r="M8607" t="s">
        <v>11711</v>
      </c>
    </row>
    <row r="8608" spans="1:13">
      <c r="A8608" t="s">
        <v>909</v>
      </c>
      <c r="B8608" t="s">
        <v>909</v>
      </c>
      <c r="C8608" t="s">
        <v>2783</v>
      </c>
      <c r="D8608" t="s">
        <v>153</v>
      </c>
      <c r="E8608" t="s">
        <v>188</v>
      </c>
      <c r="F8608" t="s">
        <v>3</v>
      </c>
      <c r="G8608" t="s">
        <v>51478</v>
      </c>
      <c r="H8608" t="s">
        <v>20950</v>
      </c>
      <c r="I8608" t="s">
        <v>28130</v>
      </c>
      <c r="J8608" t="s">
        <v>20879</v>
      </c>
      <c r="K8608" t="s">
        <v>15162</v>
      </c>
      <c r="L8608" t="s">
        <v>431</v>
      </c>
      <c r="M8608" t="s">
        <v>42178</v>
      </c>
    </row>
    <row r="8609" spans="1:13">
      <c r="A8609" t="s">
        <v>909</v>
      </c>
      <c r="B8609" t="s">
        <v>909</v>
      </c>
      <c r="C8609" t="s">
        <v>2783</v>
      </c>
      <c r="D8609" t="s">
        <v>153</v>
      </c>
      <c r="E8609" t="s">
        <v>188</v>
      </c>
      <c r="F8609" t="s">
        <v>10</v>
      </c>
      <c r="G8609" t="s">
        <v>51479</v>
      </c>
      <c r="H8609" t="s">
        <v>21138</v>
      </c>
      <c r="I8609" t="s">
        <v>51480</v>
      </c>
      <c r="J8609" t="s">
        <v>21097</v>
      </c>
      <c r="K8609" t="s">
        <v>47064</v>
      </c>
      <c r="L8609" t="s">
        <v>51481</v>
      </c>
      <c r="M8609" t="s">
        <v>47579</v>
      </c>
    </row>
    <row r="8610" spans="1:13">
      <c r="A8610" t="s">
        <v>909</v>
      </c>
      <c r="B8610" t="s">
        <v>909</v>
      </c>
      <c r="C8610" t="s">
        <v>2783</v>
      </c>
      <c r="D8610" t="s">
        <v>153</v>
      </c>
      <c r="E8610" t="s">
        <v>188</v>
      </c>
      <c r="F8610" t="s">
        <v>2</v>
      </c>
      <c r="G8610" t="s">
        <v>51482</v>
      </c>
      <c r="H8610" t="s">
        <v>21019</v>
      </c>
      <c r="I8610" t="s">
        <v>51402</v>
      </c>
      <c r="J8610" t="s">
        <v>20932</v>
      </c>
      <c r="K8610" t="s">
        <v>389</v>
      </c>
      <c r="L8610" t="s">
        <v>51451</v>
      </c>
      <c r="M8610" t="s">
        <v>44488</v>
      </c>
    </row>
    <row r="8611" spans="1:13">
      <c r="A8611" t="s">
        <v>909</v>
      </c>
      <c r="B8611" t="s">
        <v>909</v>
      </c>
      <c r="C8611" t="s">
        <v>2783</v>
      </c>
      <c r="D8611" t="s">
        <v>153</v>
      </c>
      <c r="E8611" t="s">
        <v>188</v>
      </c>
      <c r="F8611" t="s">
        <v>4</v>
      </c>
      <c r="G8611" t="s">
        <v>51483</v>
      </c>
      <c r="H8611" t="s">
        <v>20725</v>
      </c>
      <c r="I8611" t="s">
        <v>28275</v>
      </c>
      <c r="J8611" t="s">
        <v>20684</v>
      </c>
      <c r="K8611" t="s">
        <v>10368</v>
      </c>
      <c r="L8611" t="s">
        <v>6215</v>
      </c>
      <c r="M8611" t="s">
        <v>29030</v>
      </c>
    </row>
    <row r="8612" spans="1:13">
      <c r="A8612" t="s">
        <v>909</v>
      </c>
      <c r="B8612" t="s">
        <v>909</v>
      </c>
      <c r="C8612" t="s">
        <v>2783</v>
      </c>
      <c r="D8612" t="s">
        <v>153</v>
      </c>
      <c r="E8612" t="s">
        <v>188</v>
      </c>
      <c r="F8612" t="s">
        <v>11</v>
      </c>
      <c r="G8612" t="s">
        <v>51484</v>
      </c>
      <c r="H8612" t="s">
        <v>20663</v>
      </c>
      <c r="I8612" t="s">
        <v>51410</v>
      </c>
      <c r="J8612" t="s">
        <v>21472</v>
      </c>
      <c r="K8612" t="s">
        <v>372</v>
      </c>
      <c r="L8612" t="s">
        <v>1355</v>
      </c>
      <c r="M8612" t="s">
        <v>47586</v>
      </c>
    </row>
    <row r="8613" spans="1:13">
      <c r="A8613" t="s">
        <v>909</v>
      </c>
      <c r="B8613" t="s">
        <v>909</v>
      </c>
      <c r="C8613" t="s">
        <v>2783</v>
      </c>
      <c r="D8613" t="s">
        <v>153</v>
      </c>
      <c r="E8613" t="s">
        <v>188</v>
      </c>
      <c r="F8613" t="s">
        <v>20</v>
      </c>
      <c r="G8613" t="s">
        <v>51485</v>
      </c>
      <c r="H8613" t="s">
        <v>20663</v>
      </c>
      <c r="I8613" t="s">
        <v>51410</v>
      </c>
      <c r="J8613" t="s">
        <v>20663</v>
      </c>
      <c r="K8613" t="s">
        <v>32074</v>
      </c>
      <c r="L8613" t="s">
        <v>471</v>
      </c>
      <c r="M8613" t="s">
        <v>47586</v>
      </c>
    </row>
    <row r="8614" spans="1:13">
      <c r="A8614" t="s">
        <v>909</v>
      </c>
      <c r="B8614" t="s">
        <v>909</v>
      </c>
      <c r="C8614" t="s">
        <v>2783</v>
      </c>
      <c r="D8614" t="s">
        <v>153</v>
      </c>
      <c r="E8614" t="s">
        <v>292</v>
      </c>
      <c r="F8614" t="s">
        <v>3</v>
      </c>
      <c r="G8614" t="s">
        <v>51486</v>
      </c>
      <c r="H8614" t="s">
        <v>20950</v>
      </c>
      <c r="I8614" t="s">
        <v>28130</v>
      </c>
      <c r="J8614" t="s">
        <v>20897</v>
      </c>
      <c r="K8614" t="s">
        <v>51425</v>
      </c>
      <c r="L8614" t="s">
        <v>431</v>
      </c>
      <c r="M8614" t="s">
        <v>469</v>
      </c>
    </row>
    <row r="8615" spans="1:13">
      <c r="A8615" t="s">
        <v>909</v>
      </c>
      <c r="B8615" t="s">
        <v>909</v>
      </c>
      <c r="C8615" t="s">
        <v>2783</v>
      </c>
      <c r="D8615" t="s">
        <v>153</v>
      </c>
      <c r="E8615" t="s">
        <v>292</v>
      </c>
      <c r="F8615" t="s">
        <v>10</v>
      </c>
      <c r="G8615" t="s">
        <v>51487</v>
      </c>
      <c r="H8615" t="s">
        <v>21162</v>
      </c>
      <c r="I8615" t="s">
        <v>51488</v>
      </c>
      <c r="J8615" t="s">
        <v>21097</v>
      </c>
      <c r="K8615" t="s">
        <v>47064</v>
      </c>
      <c r="L8615" t="s">
        <v>51489</v>
      </c>
      <c r="M8615" t="s">
        <v>41542</v>
      </c>
    </row>
    <row r="8616" spans="1:13">
      <c r="A8616" t="s">
        <v>909</v>
      </c>
      <c r="B8616" t="s">
        <v>909</v>
      </c>
      <c r="C8616" t="s">
        <v>2783</v>
      </c>
      <c r="D8616" t="s">
        <v>153</v>
      </c>
      <c r="E8616" t="s">
        <v>292</v>
      </c>
      <c r="F8616" t="s">
        <v>2</v>
      </c>
      <c r="G8616" t="s">
        <v>51490</v>
      </c>
      <c r="H8616" t="s">
        <v>21031</v>
      </c>
      <c r="I8616" t="s">
        <v>51491</v>
      </c>
      <c r="J8616" t="s">
        <v>20897</v>
      </c>
      <c r="K8616" t="s">
        <v>51425</v>
      </c>
      <c r="L8616" t="s">
        <v>5802</v>
      </c>
      <c r="M8616" t="s">
        <v>28273</v>
      </c>
    </row>
    <row r="8617" spans="1:13">
      <c r="A8617" t="s">
        <v>909</v>
      </c>
      <c r="B8617" t="s">
        <v>909</v>
      </c>
      <c r="C8617" t="s">
        <v>2783</v>
      </c>
      <c r="D8617" t="s">
        <v>153</v>
      </c>
      <c r="E8617" t="s">
        <v>292</v>
      </c>
      <c r="F8617" t="s">
        <v>4</v>
      </c>
      <c r="G8617" t="s">
        <v>51492</v>
      </c>
      <c r="H8617" t="s">
        <v>20803</v>
      </c>
      <c r="I8617" t="s">
        <v>50297</v>
      </c>
      <c r="J8617" t="s">
        <v>20705</v>
      </c>
      <c r="K8617" t="s">
        <v>12066</v>
      </c>
      <c r="L8617" t="s">
        <v>20777</v>
      </c>
      <c r="M8617" t="s">
        <v>9962</v>
      </c>
    </row>
    <row r="8618" spans="1:13">
      <c r="A8618" t="s">
        <v>909</v>
      </c>
      <c r="B8618" t="s">
        <v>909</v>
      </c>
      <c r="C8618" t="s">
        <v>2783</v>
      </c>
      <c r="D8618" t="s">
        <v>153</v>
      </c>
      <c r="E8618" t="s">
        <v>292</v>
      </c>
      <c r="F8618" t="s">
        <v>11</v>
      </c>
      <c r="G8618" t="s">
        <v>51493</v>
      </c>
      <c r="H8618" t="s">
        <v>20684</v>
      </c>
      <c r="I8618" t="s">
        <v>11644</v>
      </c>
      <c r="J8618" t="s">
        <v>21472</v>
      </c>
      <c r="K8618" t="s">
        <v>372</v>
      </c>
      <c r="L8618" t="s">
        <v>3583</v>
      </c>
      <c r="M8618" t="s">
        <v>16478</v>
      </c>
    </row>
    <row r="8619" spans="1:13">
      <c r="A8619" t="s">
        <v>909</v>
      </c>
      <c r="B8619" t="s">
        <v>909</v>
      </c>
      <c r="C8619" t="s">
        <v>2783</v>
      </c>
      <c r="D8619" t="s">
        <v>153</v>
      </c>
      <c r="E8619" t="s">
        <v>292</v>
      </c>
      <c r="F8619" t="s">
        <v>20</v>
      </c>
      <c r="G8619" t="s">
        <v>51494</v>
      </c>
      <c r="H8619" t="s">
        <v>20684</v>
      </c>
      <c r="I8619" t="s">
        <v>11644</v>
      </c>
      <c r="J8619" t="s">
        <v>20663</v>
      </c>
      <c r="K8619" t="s">
        <v>32074</v>
      </c>
      <c r="L8619" t="s">
        <v>2773</v>
      </c>
      <c r="M8619" t="s">
        <v>16478</v>
      </c>
    </row>
    <row r="8620" spans="1:13">
      <c r="A8620" t="s">
        <v>909</v>
      </c>
      <c r="B8620" t="s">
        <v>909</v>
      </c>
      <c r="C8620" t="s">
        <v>2783</v>
      </c>
      <c r="D8620" t="s">
        <v>153</v>
      </c>
      <c r="E8620" t="s">
        <v>300</v>
      </c>
      <c r="F8620" t="s">
        <v>3</v>
      </c>
      <c r="G8620" t="s">
        <v>51495</v>
      </c>
      <c r="H8620" t="s">
        <v>21031</v>
      </c>
      <c r="I8620" t="s">
        <v>51491</v>
      </c>
      <c r="J8620" t="s">
        <v>20937</v>
      </c>
      <c r="K8620" t="s">
        <v>15216</v>
      </c>
      <c r="L8620" t="s">
        <v>51496</v>
      </c>
      <c r="M8620" t="s">
        <v>46451</v>
      </c>
    </row>
    <row r="8621" spans="1:13">
      <c r="A8621" t="s">
        <v>909</v>
      </c>
      <c r="B8621" t="s">
        <v>909</v>
      </c>
      <c r="C8621" t="s">
        <v>2783</v>
      </c>
      <c r="D8621" t="s">
        <v>153</v>
      </c>
      <c r="E8621" t="s">
        <v>300</v>
      </c>
      <c r="F8621" t="s">
        <v>10</v>
      </c>
      <c r="G8621" t="s">
        <v>51497</v>
      </c>
      <c r="H8621" t="s">
        <v>20822</v>
      </c>
      <c r="I8621" t="s">
        <v>51453</v>
      </c>
      <c r="J8621" t="s">
        <v>20764</v>
      </c>
      <c r="K8621" t="s">
        <v>5019</v>
      </c>
      <c r="L8621" t="s">
        <v>51498</v>
      </c>
      <c r="M8621" t="s">
        <v>27385</v>
      </c>
    </row>
    <row r="8622" spans="1:13">
      <c r="A8622" t="s">
        <v>909</v>
      </c>
      <c r="B8622" t="s">
        <v>909</v>
      </c>
      <c r="C8622" t="s">
        <v>2783</v>
      </c>
      <c r="D8622" t="s">
        <v>153</v>
      </c>
      <c r="E8622" t="s">
        <v>300</v>
      </c>
      <c r="F8622" t="s">
        <v>2</v>
      </c>
      <c r="G8622" t="s">
        <v>51499</v>
      </c>
      <c r="H8622" t="s">
        <v>20784</v>
      </c>
      <c r="I8622" t="s">
        <v>8560</v>
      </c>
      <c r="J8622" t="s">
        <v>20705</v>
      </c>
      <c r="K8622" t="s">
        <v>12066</v>
      </c>
      <c r="L8622" t="s">
        <v>3523</v>
      </c>
      <c r="M8622" t="s">
        <v>29095</v>
      </c>
    </row>
    <row r="8623" spans="1:13">
      <c r="A8623" t="s">
        <v>909</v>
      </c>
      <c r="B8623" t="s">
        <v>909</v>
      </c>
      <c r="C8623" t="s">
        <v>2783</v>
      </c>
      <c r="D8623" t="s">
        <v>153</v>
      </c>
      <c r="E8623" t="s">
        <v>300</v>
      </c>
      <c r="F8623" t="s">
        <v>4</v>
      </c>
      <c r="G8623" t="s">
        <v>51500</v>
      </c>
      <c r="H8623" t="s">
        <v>20745</v>
      </c>
      <c r="I8623" t="s">
        <v>50435</v>
      </c>
      <c r="J8623" t="s">
        <v>20663</v>
      </c>
      <c r="K8623" t="s">
        <v>32074</v>
      </c>
      <c r="L8623" t="s">
        <v>4232</v>
      </c>
      <c r="M8623" t="s">
        <v>10440</v>
      </c>
    </row>
    <row r="8624" spans="1:13">
      <c r="A8624" t="s">
        <v>909</v>
      </c>
      <c r="B8624" t="s">
        <v>909</v>
      </c>
      <c r="C8624" t="s">
        <v>2783</v>
      </c>
      <c r="D8624" t="s">
        <v>153</v>
      </c>
      <c r="E8624" t="s">
        <v>300</v>
      </c>
      <c r="F8624" t="s">
        <v>20</v>
      </c>
      <c r="G8624" t="s">
        <v>51501</v>
      </c>
      <c r="H8624" t="s">
        <v>20663</v>
      </c>
      <c r="I8624" t="s">
        <v>51410</v>
      </c>
      <c r="J8624" t="s">
        <v>20663</v>
      </c>
      <c r="K8624" t="s">
        <v>32074</v>
      </c>
      <c r="L8624" t="s">
        <v>471</v>
      </c>
      <c r="M8624" t="s">
        <v>1362</v>
      </c>
    </row>
    <row r="8625" spans="1:13">
      <c r="A8625" t="s">
        <v>909</v>
      </c>
      <c r="B8625" t="s">
        <v>909</v>
      </c>
      <c r="C8625" t="s">
        <v>2783</v>
      </c>
      <c r="D8625" t="s">
        <v>154</v>
      </c>
      <c r="E8625" t="s">
        <v>277</v>
      </c>
      <c r="F8625" t="s">
        <v>3</v>
      </c>
      <c r="G8625" t="s">
        <v>51502</v>
      </c>
      <c r="H8625" t="s">
        <v>20860</v>
      </c>
      <c r="I8625" t="s">
        <v>51421</v>
      </c>
      <c r="J8625" t="s">
        <v>20784</v>
      </c>
      <c r="K8625" t="s">
        <v>50414</v>
      </c>
      <c r="L8625" t="s">
        <v>51469</v>
      </c>
      <c r="M8625" t="s">
        <v>32900</v>
      </c>
    </row>
    <row r="8626" spans="1:13">
      <c r="A8626" t="s">
        <v>909</v>
      </c>
      <c r="B8626" t="s">
        <v>909</v>
      </c>
      <c r="C8626" t="s">
        <v>2783</v>
      </c>
      <c r="D8626" t="s">
        <v>154</v>
      </c>
      <c r="E8626" t="s">
        <v>277</v>
      </c>
      <c r="F8626" t="s">
        <v>10</v>
      </c>
      <c r="G8626" t="s">
        <v>51503</v>
      </c>
      <c r="H8626" t="s">
        <v>21085</v>
      </c>
      <c r="I8626" t="s">
        <v>51473</v>
      </c>
      <c r="J8626" t="s">
        <v>20938</v>
      </c>
      <c r="K8626" t="s">
        <v>51403</v>
      </c>
      <c r="L8626" t="s">
        <v>51504</v>
      </c>
      <c r="M8626" t="s">
        <v>39078</v>
      </c>
    </row>
    <row r="8627" spans="1:13">
      <c r="A8627" t="s">
        <v>909</v>
      </c>
      <c r="B8627" t="s">
        <v>909</v>
      </c>
      <c r="C8627" t="s">
        <v>2783</v>
      </c>
      <c r="D8627" t="s">
        <v>154</v>
      </c>
      <c r="E8627" t="s">
        <v>277</v>
      </c>
      <c r="F8627" t="s">
        <v>2</v>
      </c>
      <c r="G8627" t="s">
        <v>51505</v>
      </c>
      <c r="H8627" t="s">
        <v>20939</v>
      </c>
      <c r="I8627" t="s">
        <v>50249</v>
      </c>
      <c r="J8627" t="s">
        <v>20860</v>
      </c>
      <c r="K8627" t="s">
        <v>51439</v>
      </c>
      <c r="L8627" t="s">
        <v>3583</v>
      </c>
      <c r="M8627" t="s">
        <v>26500</v>
      </c>
    </row>
    <row r="8628" spans="1:13">
      <c r="A8628" t="s">
        <v>909</v>
      </c>
      <c r="B8628" t="s">
        <v>909</v>
      </c>
      <c r="C8628" t="s">
        <v>2783</v>
      </c>
      <c r="D8628" t="s">
        <v>154</v>
      </c>
      <c r="E8628" t="s">
        <v>277</v>
      </c>
      <c r="F8628" t="s">
        <v>4</v>
      </c>
      <c r="G8628" t="s">
        <v>51506</v>
      </c>
      <c r="H8628" t="s">
        <v>20822</v>
      </c>
      <c r="I8628" t="s">
        <v>51453</v>
      </c>
      <c r="J8628" t="s">
        <v>20705</v>
      </c>
      <c r="K8628" t="s">
        <v>12066</v>
      </c>
      <c r="L8628" t="s">
        <v>2172</v>
      </c>
      <c r="M8628" t="s">
        <v>429</v>
      </c>
    </row>
    <row r="8629" spans="1:13">
      <c r="A8629" t="s">
        <v>909</v>
      </c>
      <c r="B8629" t="s">
        <v>909</v>
      </c>
      <c r="C8629" t="s">
        <v>2783</v>
      </c>
      <c r="D8629" t="s">
        <v>154</v>
      </c>
      <c r="E8629" t="s">
        <v>277</v>
      </c>
      <c r="F8629" t="s">
        <v>11</v>
      </c>
      <c r="G8629" t="s">
        <v>51507</v>
      </c>
      <c r="H8629" t="s">
        <v>20725</v>
      </c>
      <c r="I8629" t="s">
        <v>28275</v>
      </c>
      <c r="J8629" t="s">
        <v>21472</v>
      </c>
      <c r="K8629" t="s">
        <v>372</v>
      </c>
      <c r="L8629" t="s">
        <v>4012</v>
      </c>
      <c r="M8629" t="s">
        <v>1164</v>
      </c>
    </row>
    <row r="8630" spans="1:13">
      <c r="A8630" t="s">
        <v>909</v>
      </c>
      <c r="B8630" t="s">
        <v>909</v>
      </c>
      <c r="C8630" t="s">
        <v>2783</v>
      </c>
      <c r="D8630" t="s">
        <v>154</v>
      </c>
      <c r="E8630" t="s">
        <v>277</v>
      </c>
      <c r="F8630" t="s">
        <v>20</v>
      </c>
      <c r="G8630" t="s">
        <v>51508</v>
      </c>
      <c r="H8630" t="s">
        <v>20663</v>
      </c>
      <c r="I8630" t="s">
        <v>51410</v>
      </c>
      <c r="J8630" t="s">
        <v>20663</v>
      </c>
      <c r="K8630" t="s">
        <v>32074</v>
      </c>
      <c r="L8630" t="s">
        <v>471</v>
      </c>
      <c r="M8630" t="s">
        <v>14302</v>
      </c>
    </row>
    <row r="8631" spans="1:13">
      <c r="A8631" t="s">
        <v>909</v>
      </c>
      <c r="B8631" t="s">
        <v>909</v>
      </c>
      <c r="C8631" t="s">
        <v>2783</v>
      </c>
      <c r="D8631" t="s">
        <v>154</v>
      </c>
      <c r="E8631" t="s">
        <v>315</v>
      </c>
      <c r="F8631" t="s">
        <v>3</v>
      </c>
      <c r="G8631" t="s">
        <v>51509</v>
      </c>
      <c r="H8631" t="s">
        <v>20967</v>
      </c>
      <c r="I8631" t="s">
        <v>51412</v>
      </c>
      <c r="J8631" t="s">
        <v>20932</v>
      </c>
      <c r="K8631" t="s">
        <v>389</v>
      </c>
      <c r="L8631" t="s">
        <v>51413</v>
      </c>
      <c r="M8631" t="s">
        <v>25206</v>
      </c>
    </row>
    <row r="8632" spans="1:13">
      <c r="A8632" t="s">
        <v>909</v>
      </c>
      <c r="B8632" t="s">
        <v>909</v>
      </c>
      <c r="C8632" t="s">
        <v>2783</v>
      </c>
      <c r="D8632" t="s">
        <v>154</v>
      </c>
      <c r="E8632" t="s">
        <v>315</v>
      </c>
      <c r="F8632" t="s">
        <v>10</v>
      </c>
      <c r="G8632" t="s">
        <v>51510</v>
      </c>
      <c r="H8632" t="s">
        <v>21031</v>
      </c>
      <c r="I8632" t="s">
        <v>51491</v>
      </c>
      <c r="J8632" t="s">
        <v>20967</v>
      </c>
      <c r="K8632" t="s">
        <v>51441</v>
      </c>
      <c r="L8632" t="s">
        <v>51511</v>
      </c>
      <c r="M8632" t="s">
        <v>28273</v>
      </c>
    </row>
    <row r="8633" spans="1:13">
      <c r="A8633" t="s">
        <v>909</v>
      </c>
      <c r="B8633" t="s">
        <v>909</v>
      </c>
      <c r="C8633" t="s">
        <v>2783</v>
      </c>
      <c r="D8633" t="s">
        <v>154</v>
      </c>
      <c r="E8633" t="s">
        <v>315</v>
      </c>
      <c r="F8633" t="s">
        <v>2</v>
      </c>
      <c r="G8633" t="s">
        <v>51512</v>
      </c>
      <c r="H8633" t="s">
        <v>21097</v>
      </c>
      <c r="I8633" t="s">
        <v>28127</v>
      </c>
      <c r="J8633" t="s">
        <v>20950</v>
      </c>
      <c r="K8633" t="s">
        <v>29266</v>
      </c>
      <c r="L8633" t="s">
        <v>51513</v>
      </c>
      <c r="M8633" t="s">
        <v>30652</v>
      </c>
    </row>
    <row r="8634" spans="1:13">
      <c r="A8634" t="s">
        <v>909</v>
      </c>
      <c r="B8634" t="s">
        <v>909</v>
      </c>
      <c r="C8634" t="s">
        <v>2783</v>
      </c>
      <c r="D8634" t="s">
        <v>154</v>
      </c>
      <c r="E8634" t="s">
        <v>315</v>
      </c>
      <c r="F8634" t="s">
        <v>4</v>
      </c>
      <c r="G8634" t="s">
        <v>51514</v>
      </c>
      <c r="H8634" t="s">
        <v>20879</v>
      </c>
      <c r="I8634" t="s">
        <v>11627</v>
      </c>
      <c r="J8634" t="s">
        <v>20725</v>
      </c>
      <c r="K8634" t="s">
        <v>13503</v>
      </c>
      <c r="L8634" t="s">
        <v>2884</v>
      </c>
      <c r="M8634" t="s">
        <v>15069</v>
      </c>
    </row>
    <row r="8635" spans="1:13">
      <c r="A8635" t="s">
        <v>909</v>
      </c>
      <c r="B8635" t="s">
        <v>909</v>
      </c>
      <c r="C8635" t="s">
        <v>2783</v>
      </c>
      <c r="D8635" t="s">
        <v>154</v>
      </c>
      <c r="E8635" t="s">
        <v>315</v>
      </c>
      <c r="F8635" t="s">
        <v>11</v>
      </c>
      <c r="G8635" t="s">
        <v>51515</v>
      </c>
      <c r="H8635" t="s">
        <v>20684</v>
      </c>
      <c r="I8635" t="s">
        <v>11644</v>
      </c>
      <c r="J8635" t="s">
        <v>21472</v>
      </c>
      <c r="K8635" t="s">
        <v>372</v>
      </c>
      <c r="L8635" t="s">
        <v>3583</v>
      </c>
      <c r="M8635" t="s">
        <v>16478</v>
      </c>
    </row>
    <row r="8636" spans="1:13">
      <c r="A8636" t="s">
        <v>909</v>
      </c>
      <c r="B8636" t="s">
        <v>909</v>
      </c>
      <c r="C8636" t="s">
        <v>2783</v>
      </c>
      <c r="D8636" t="s">
        <v>154</v>
      </c>
      <c r="E8636" t="s">
        <v>315</v>
      </c>
      <c r="F8636" t="s">
        <v>20</v>
      </c>
      <c r="G8636" t="s">
        <v>51516</v>
      </c>
      <c r="H8636" t="s">
        <v>20684</v>
      </c>
      <c r="I8636" t="s">
        <v>11644</v>
      </c>
      <c r="J8636" t="s">
        <v>20684</v>
      </c>
      <c r="K8636" t="s">
        <v>10368</v>
      </c>
      <c r="L8636" t="s">
        <v>2773</v>
      </c>
      <c r="M8636" t="s">
        <v>16478</v>
      </c>
    </row>
    <row r="8637" spans="1:13">
      <c r="A8637" t="s">
        <v>909</v>
      </c>
      <c r="B8637" t="s">
        <v>909</v>
      </c>
      <c r="C8637" t="s">
        <v>2783</v>
      </c>
      <c r="D8637" t="s">
        <v>154</v>
      </c>
      <c r="E8637" t="s">
        <v>323</v>
      </c>
      <c r="F8637" t="s">
        <v>3</v>
      </c>
      <c r="G8637" t="s">
        <v>51517</v>
      </c>
      <c r="H8637" t="s">
        <v>20897</v>
      </c>
      <c r="I8637" t="s">
        <v>50482</v>
      </c>
      <c r="J8637" t="s">
        <v>20841</v>
      </c>
      <c r="K8637" t="s">
        <v>10380</v>
      </c>
      <c r="L8637" t="s">
        <v>51399</v>
      </c>
      <c r="M8637" t="s">
        <v>28194</v>
      </c>
    </row>
    <row r="8638" spans="1:13">
      <c r="A8638" t="s">
        <v>909</v>
      </c>
      <c r="B8638" t="s">
        <v>909</v>
      </c>
      <c r="C8638" t="s">
        <v>2783</v>
      </c>
      <c r="D8638" t="s">
        <v>154</v>
      </c>
      <c r="E8638" t="s">
        <v>323</v>
      </c>
      <c r="F8638" t="s">
        <v>10</v>
      </c>
      <c r="G8638" t="s">
        <v>51518</v>
      </c>
      <c r="H8638" t="s">
        <v>20939</v>
      </c>
      <c r="I8638" t="s">
        <v>50249</v>
      </c>
      <c r="J8638" t="s">
        <v>20938</v>
      </c>
      <c r="K8638" t="s">
        <v>51403</v>
      </c>
      <c r="L8638" t="s">
        <v>3850</v>
      </c>
      <c r="M8638" t="s">
        <v>51519</v>
      </c>
    </row>
    <row r="8639" spans="1:13">
      <c r="A8639" t="s">
        <v>909</v>
      </c>
      <c r="B8639" t="s">
        <v>909</v>
      </c>
      <c r="C8639" t="s">
        <v>2783</v>
      </c>
      <c r="D8639" t="s">
        <v>154</v>
      </c>
      <c r="E8639" t="s">
        <v>323</v>
      </c>
      <c r="F8639" t="s">
        <v>2</v>
      </c>
      <c r="G8639" t="s">
        <v>51520</v>
      </c>
      <c r="H8639" t="s">
        <v>20938</v>
      </c>
      <c r="I8639" t="s">
        <v>51433</v>
      </c>
      <c r="J8639" t="s">
        <v>20822</v>
      </c>
      <c r="K8639" t="s">
        <v>388</v>
      </c>
      <c r="L8639" t="s">
        <v>51521</v>
      </c>
      <c r="M8639" t="s">
        <v>26374</v>
      </c>
    </row>
    <row r="8640" spans="1:13">
      <c r="A8640" t="s">
        <v>909</v>
      </c>
      <c r="B8640" t="s">
        <v>909</v>
      </c>
      <c r="C8640" t="s">
        <v>2783</v>
      </c>
      <c r="D8640" t="s">
        <v>154</v>
      </c>
      <c r="E8640" t="s">
        <v>323</v>
      </c>
      <c r="F8640" t="s">
        <v>4</v>
      </c>
      <c r="G8640" t="s">
        <v>51522</v>
      </c>
      <c r="H8640" t="s">
        <v>20725</v>
      </c>
      <c r="I8640" t="s">
        <v>28275</v>
      </c>
      <c r="J8640" t="s">
        <v>20663</v>
      </c>
      <c r="K8640" t="s">
        <v>32074</v>
      </c>
      <c r="L8640" t="s">
        <v>6215</v>
      </c>
      <c r="M8640" t="s">
        <v>11872</v>
      </c>
    </row>
    <row r="8641" spans="1:13">
      <c r="A8641" t="s">
        <v>909</v>
      </c>
      <c r="B8641" t="s">
        <v>909</v>
      </c>
      <c r="C8641" t="s">
        <v>2783</v>
      </c>
      <c r="D8641" t="s">
        <v>154</v>
      </c>
      <c r="E8641" t="s">
        <v>323</v>
      </c>
      <c r="F8641" t="s">
        <v>11</v>
      </c>
      <c r="G8641" t="s">
        <v>51523</v>
      </c>
      <c r="H8641" t="s">
        <v>20663</v>
      </c>
      <c r="I8641" t="s">
        <v>51410</v>
      </c>
      <c r="J8641" t="s">
        <v>21472</v>
      </c>
      <c r="K8641" t="s">
        <v>372</v>
      </c>
      <c r="L8641" t="s">
        <v>1355</v>
      </c>
      <c r="M8641" t="s">
        <v>11880</v>
      </c>
    </row>
    <row r="8642" spans="1:13">
      <c r="A8642" t="s">
        <v>909</v>
      </c>
      <c r="B8642" t="s">
        <v>909</v>
      </c>
      <c r="C8642" t="s">
        <v>2783</v>
      </c>
      <c r="D8642" t="s">
        <v>154</v>
      </c>
      <c r="E8642" t="s">
        <v>323</v>
      </c>
      <c r="F8642" t="s">
        <v>20</v>
      </c>
      <c r="G8642" t="s">
        <v>51524</v>
      </c>
      <c r="H8642" t="s">
        <v>20684</v>
      </c>
      <c r="I8642" t="s">
        <v>11644</v>
      </c>
      <c r="J8642" t="s">
        <v>20663</v>
      </c>
      <c r="K8642" t="s">
        <v>32074</v>
      </c>
      <c r="L8642" t="s">
        <v>2773</v>
      </c>
      <c r="M8642" t="s">
        <v>10168</v>
      </c>
    </row>
    <row r="8643" spans="1:13">
      <c r="A8643" t="s">
        <v>909</v>
      </c>
      <c r="B8643" t="s">
        <v>909</v>
      </c>
      <c r="C8643" t="s">
        <v>2783</v>
      </c>
      <c r="D8643" t="s">
        <v>154</v>
      </c>
      <c r="E8643" t="s">
        <v>331</v>
      </c>
      <c r="F8643" t="s">
        <v>3</v>
      </c>
      <c r="G8643" t="s">
        <v>51525</v>
      </c>
      <c r="H8643" t="s">
        <v>21061</v>
      </c>
      <c r="I8643" t="s">
        <v>51417</v>
      </c>
      <c r="J8643" t="s">
        <v>20974</v>
      </c>
      <c r="K8643" t="s">
        <v>47056</v>
      </c>
      <c r="L8643" t="s">
        <v>51526</v>
      </c>
      <c r="M8643" t="s">
        <v>51527</v>
      </c>
    </row>
    <row r="8644" spans="1:13">
      <c r="A8644" t="s">
        <v>909</v>
      </c>
      <c r="B8644" t="s">
        <v>909</v>
      </c>
      <c r="C8644" t="s">
        <v>2783</v>
      </c>
      <c r="D8644" t="s">
        <v>154</v>
      </c>
      <c r="E8644" t="s">
        <v>331</v>
      </c>
      <c r="F8644" t="s">
        <v>10</v>
      </c>
      <c r="G8644" t="s">
        <v>51528</v>
      </c>
      <c r="H8644" t="s">
        <v>20915</v>
      </c>
      <c r="I8644" t="s">
        <v>50556</v>
      </c>
      <c r="J8644" t="s">
        <v>20841</v>
      </c>
      <c r="K8644" t="s">
        <v>10380</v>
      </c>
      <c r="L8644" t="s">
        <v>50962</v>
      </c>
      <c r="M8644" t="s">
        <v>24935</v>
      </c>
    </row>
    <row r="8645" spans="1:13">
      <c r="A8645" t="s">
        <v>909</v>
      </c>
      <c r="B8645" t="s">
        <v>909</v>
      </c>
      <c r="C8645" t="s">
        <v>2783</v>
      </c>
      <c r="D8645" t="s">
        <v>154</v>
      </c>
      <c r="E8645" t="s">
        <v>331</v>
      </c>
      <c r="F8645" t="s">
        <v>2</v>
      </c>
      <c r="G8645" t="s">
        <v>51529</v>
      </c>
      <c r="H8645" t="s">
        <v>20841</v>
      </c>
      <c r="I8645" t="s">
        <v>28242</v>
      </c>
      <c r="J8645" t="s">
        <v>20784</v>
      </c>
      <c r="K8645" t="s">
        <v>50414</v>
      </c>
      <c r="L8645" t="s">
        <v>51530</v>
      </c>
      <c r="M8645" t="s">
        <v>47894</v>
      </c>
    </row>
    <row r="8646" spans="1:13">
      <c r="A8646" t="s">
        <v>909</v>
      </c>
      <c r="B8646" t="s">
        <v>909</v>
      </c>
      <c r="C8646" t="s">
        <v>2783</v>
      </c>
      <c r="D8646" t="s">
        <v>154</v>
      </c>
      <c r="E8646" t="s">
        <v>331</v>
      </c>
      <c r="F8646" t="s">
        <v>4</v>
      </c>
      <c r="G8646" t="s">
        <v>51531</v>
      </c>
      <c r="H8646" t="s">
        <v>20684</v>
      </c>
      <c r="I8646" t="s">
        <v>11644</v>
      </c>
      <c r="J8646" t="s">
        <v>20684</v>
      </c>
      <c r="K8646" t="s">
        <v>10368</v>
      </c>
      <c r="L8646" t="s">
        <v>13802</v>
      </c>
      <c r="M8646" t="s">
        <v>8184</v>
      </c>
    </row>
    <row r="8647" spans="1:13">
      <c r="A8647" t="s">
        <v>909</v>
      </c>
      <c r="B8647" t="s">
        <v>909</v>
      </c>
      <c r="C8647" t="s">
        <v>2783</v>
      </c>
      <c r="D8647" t="s">
        <v>155</v>
      </c>
      <c r="E8647" t="s">
        <v>339</v>
      </c>
      <c r="F8647" t="s">
        <v>3</v>
      </c>
      <c r="G8647" t="s">
        <v>51532</v>
      </c>
      <c r="H8647" t="s">
        <v>20879</v>
      </c>
      <c r="I8647" t="s">
        <v>11627</v>
      </c>
      <c r="J8647" t="s">
        <v>20841</v>
      </c>
      <c r="K8647" t="s">
        <v>10380</v>
      </c>
      <c r="L8647" t="s">
        <v>5283</v>
      </c>
      <c r="M8647" t="s">
        <v>45075</v>
      </c>
    </row>
    <row r="8648" spans="1:13">
      <c r="A8648" t="s">
        <v>909</v>
      </c>
      <c r="B8648" t="s">
        <v>909</v>
      </c>
      <c r="C8648" t="s">
        <v>2783</v>
      </c>
      <c r="D8648" t="s">
        <v>155</v>
      </c>
      <c r="E8648" t="s">
        <v>339</v>
      </c>
      <c r="F8648" t="s">
        <v>10</v>
      </c>
      <c r="G8648" t="s">
        <v>51533</v>
      </c>
      <c r="H8648" t="s">
        <v>21102</v>
      </c>
      <c r="I8648" t="s">
        <v>51405</v>
      </c>
      <c r="J8648" t="s">
        <v>21019</v>
      </c>
      <c r="K8648" t="s">
        <v>11174</v>
      </c>
      <c r="L8648" t="s">
        <v>48824</v>
      </c>
      <c r="M8648" t="s">
        <v>49392</v>
      </c>
    </row>
    <row r="8649" spans="1:13">
      <c r="A8649" t="s">
        <v>909</v>
      </c>
      <c r="B8649" t="s">
        <v>909</v>
      </c>
      <c r="C8649" t="s">
        <v>2783</v>
      </c>
      <c r="D8649" t="s">
        <v>155</v>
      </c>
      <c r="E8649" t="s">
        <v>339</v>
      </c>
      <c r="F8649" t="s">
        <v>2</v>
      </c>
      <c r="G8649" t="s">
        <v>51534</v>
      </c>
      <c r="H8649" t="s">
        <v>21020</v>
      </c>
      <c r="I8649" t="s">
        <v>51535</v>
      </c>
      <c r="J8649" t="s">
        <v>20950</v>
      </c>
      <c r="K8649" t="s">
        <v>29266</v>
      </c>
      <c r="L8649" t="s">
        <v>3442</v>
      </c>
      <c r="M8649" t="s">
        <v>45069</v>
      </c>
    </row>
    <row r="8650" spans="1:13">
      <c r="A8650" t="s">
        <v>909</v>
      </c>
      <c r="B8650" t="s">
        <v>909</v>
      </c>
      <c r="C8650" t="s">
        <v>2783</v>
      </c>
      <c r="D8650" t="s">
        <v>155</v>
      </c>
      <c r="E8650" t="s">
        <v>339</v>
      </c>
      <c r="F8650" t="s">
        <v>4</v>
      </c>
      <c r="G8650" t="s">
        <v>51536</v>
      </c>
      <c r="H8650" t="s">
        <v>20822</v>
      </c>
      <c r="I8650" t="s">
        <v>51453</v>
      </c>
      <c r="J8650" t="s">
        <v>20745</v>
      </c>
      <c r="K8650" t="s">
        <v>32079</v>
      </c>
      <c r="L8650" t="s">
        <v>2172</v>
      </c>
      <c r="M8650" t="s">
        <v>1158</v>
      </c>
    </row>
    <row r="8651" spans="1:13">
      <c r="A8651" t="s">
        <v>909</v>
      </c>
      <c r="B8651" t="s">
        <v>909</v>
      </c>
      <c r="C8651" t="s">
        <v>2783</v>
      </c>
      <c r="D8651" t="s">
        <v>155</v>
      </c>
      <c r="E8651" t="s">
        <v>339</v>
      </c>
      <c r="F8651" t="s">
        <v>11</v>
      </c>
      <c r="G8651" t="s">
        <v>51537</v>
      </c>
      <c r="H8651" t="s">
        <v>20705</v>
      </c>
      <c r="I8651" t="s">
        <v>51431</v>
      </c>
      <c r="J8651" t="s">
        <v>21472</v>
      </c>
      <c r="K8651" t="s">
        <v>372</v>
      </c>
      <c r="L8651" t="s">
        <v>3442</v>
      </c>
      <c r="M8651" t="s">
        <v>4541</v>
      </c>
    </row>
    <row r="8652" spans="1:13">
      <c r="A8652" t="s">
        <v>909</v>
      </c>
      <c r="B8652" t="s">
        <v>909</v>
      </c>
      <c r="C8652" t="s">
        <v>2783</v>
      </c>
      <c r="D8652" t="s">
        <v>155</v>
      </c>
      <c r="E8652" t="s">
        <v>339</v>
      </c>
      <c r="F8652" t="s">
        <v>20</v>
      </c>
      <c r="G8652" t="s">
        <v>51538</v>
      </c>
      <c r="H8652" t="s">
        <v>20684</v>
      </c>
      <c r="I8652" t="s">
        <v>11644</v>
      </c>
      <c r="J8652" t="s">
        <v>20684</v>
      </c>
      <c r="K8652" t="s">
        <v>10368</v>
      </c>
      <c r="L8652" t="s">
        <v>2773</v>
      </c>
      <c r="M8652" t="s">
        <v>6688</v>
      </c>
    </row>
    <row r="8653" spans="1:13">
      <c r="A8653" t="s">
        <v>909</v>
      </c>
      <c r="B8653" t="s">
        <v>909</v>
      </c>
      <c r="C8653" t="s">
        <v>2783</v>
      </c>
      <c r="D8653" t="s">
        <v>155</v>
      </c>
      <c r="E8653" t="s">
        <v>347</v>
      </c>
      <c r="F8653" t="s">
        <v>3</v>
      </c>
      <c r="G8653" t="s">
        <v>51539</v>
      </c>
      <c r="H8653" t="s">
        <v>20860</v>
      </c>
      <c r="I8653" t="s">
        <v>51421</v>
      </c>
      <c r="J8653" t="s">
        <v>20841</v>
      </c>
      <c r="K8653" t="s">
        <v>10380</v>
      </c>
      <c r="L8653" t="s">
        <v>51469</v>
      </c>
      <c r="M8653" t="s">
        <v>25048</v>
      </c>
    </row>
    <row r="8654" spans="1:13">
      <c r="A8654" t="s">
        <v>909</v>
      </c>
      <c r="B8654" t="s">
        <v>909</v>
      </c>
      <c r="C8654" t="s">
        <v>2783</v>
      </c>
      <c r="D8654" t="s">
        <v>155</v>
      </c>
      <c r="E8654" t="s">
        <v>347</v>
      </c>
      <c r="F8654" t="s">
        <v>10</v>
      </c>
      <c r="G8654" t="s">
        <v>51540</v>
      </c>
      <c r="H8654" t="s">
        <v>20860</v>
      </c>
      <c r="I8654" t="s">
        <v>51421</v>
      </c>
      <c r="J8654" t="s">
        <v>20803</v>
      </c>
      <c r="K8654" t="s">
        <v>29263</v>
      </c>
      <c r="L8654" t="s">
        <v>51541</v>
      </c>
      <c r="M8654" t="s">
        <v>25048</v>
      </c>
    </row>
    <row r="8655" spans="1:13">
      <c r="A8655" t="s">
        <v>909</v>
      </c>
      <c r="B8655" t="s">
        <v>909</v>
      </c>
      <c r="C8655" t="s">
        <v>2783</v>
      </c>
      <c r="D8655" t="s">
        <v>155</v>
      </c>
      <c r="E8655" t="s">
        <v>347</v>
      </c>
      <c r="F8655" t="s">
        <v>2</v>
      </c>
      <c r="G8655" t="s">
        <v>51542</v>
      </c>
      <c r="H8655" t="s">
        <v>20932</v>
      </c>
      <c r="I8655" t="s">
        <v>50444</v>
      </c>
      <c r="J8655" t="s">
        <v>20822</v>
      </c>
      <c r="K8655" t="s">
        <v>388</v>
      </c>
      <c r="L8655" t="s">
        <v>51543</v>
      </c>
      <c r="M8655" t="s">
        <v>27485</v>
      </c>
    </row>
    <row r="8656" spans="1:13">
      <c r="A8656" t="s">
        <v>909</v>
      </c>
      <c r="B8656" t="s">
        <v>909</v>
      </c>
      <c r="C8656" t="s">
        <v>2783</v>
      </c>
      <c r="D8656" t="s">
        <v>155</v>
      </c>
      <c r="E8656" t="s">
        <v>347</v>
      </c>
      <c r="F8656" t="s">
        <v>4</v>
      </c>
      <c r="G8656" t="s">
        <v>51544</v>
      </c>
      <c r="H8656" t="s">
        <v>20803</v>
      </c>
      <c r="I8656" t="s">
        <v>50297</v>
      </c>
      <c r="J8656" t="s">
        <v>21472</v>
      </c>
      <c r="K8656" t="s">
        <v>372</v>
      </c>
      <c r="L8656" t="s">
        <v>20777</v>
      </c>
      <c r="M8656" t="s">
        <v>28552</v>
      </c>
    </row>
    <row r="8657" spans="1:13">
      <c r="A8657" t="s">
        <v>909</v>
      </c>
      <c r="B8657" t="s">
        <v>909</v>
      </c>
      <c r="C8657" t="s">
        <v>2783</v>
      </c>
      <c r="D8657" t="s">
        <v>155</v>
      </c>
      <c r="E8657" t="s">
        <v>347</v>
      </c>
      <c r="F8657" t="s">
        <v>11</v>
      </c>
      <c r="G8657" t="s">
        <v>51545</v>
      </c>
      <c r="H8657" t="s">
        <v>20663</v>
      </c>
      <c r="I8657" t="s">
        <v>51410</v>
      </c>
      <c r="J8657" t="s">
        <v>21472</v>
      </c>
      <c r="K8657" t="s">
        <v>372</v>
      </c>
      <c r="L8657" t="s">
        <v>1355</v>
      </c>
      <c r="M8657" t="s">
        <v>11255</v>
      </c>
    </row>
    <row r="8658" spans="1:13">
      <c r="A8658" t="s">
        <v>909</v>
      </c>
      <c r="B8658" t="s">
        <v>909</v>
      </c>
      <c r="C8658" t="s">
        <v>2783</v>
      </c>
      <c r="D8658" t="s">
        <v>155</v>
      </c>
      <c r="E8658" t="s">
        <v>347</v>
      </c>
      <c r="F8658" t="s">
        <v>20</v>
      </c>
      <c r="G8658" t="s">
        <v>51546</v>
      </c>
      <c r="H8658" t="s">
        <v>20663</v>
      </c>
      <c r="I8658" t="s">
        <v>51410</v>
      </c>
      <c r="J8658" t="s">
        <v>21472</v>
      </c>
      <c r="K8658" t="s">
        <v>372</v>
      </c>
      <c r="L8658" t="s">
        <v>471</v>
      </c>
      <c r="M8658" t="s">
        <v>11255</v>
      </c>
    </row>
    <row r="8659" spans="1:13">
      <c r="A8659" t="s">
        <v>909</v>
      </c>
      <c r="B8659" t="s">
        <v>909</v>
      </c>
      <c r="C8659" t="s">
        <v>2783</v>
      </c>
      <c r="D8659" t="s">
        <v>155</v>
      </c>
      <c r="E8659" t="s">
        <v>230</v>
      </c>
      <c r="F8659" t="s">
        <v>3</v>
      </c>
      <c r="G8659" t="s">
        <v>51547</v>
      </c>
      <c r="H8659" t="s">
        <v>21097</v>
      </c>
      <c r="I8659" t="s">
        <v>28127</v>
      </c>
      <c r="J8659" t="s">
        <v>21031</v>
      </c>
      <c r="K8659" t="s">
        <v>46422</v>
      </c>
      <c r="L8659" t="s">
        <v>22347</v>
      </c>
      <c r="M8659" t="s">
        <v>26459</v>
      </c>
    </row>
    <row r="8660" spans="1:13">
      <c r="A8660" t="s">
        <v>909</v>
      </c>
      <c r="B8660" t="s">
        <v>909</v>
      </c>
      <c r="C8660" t="s">
        <v>2783</v>
      </c>
      <c r="D8660" t="s">
        <v>155</v>
      </c>
      <c r="E8660" t="s">
        <v>230</v>
      </c>
      <c r="F8660" t="s">
        <v>10</v>
      </c>
      <c r="G8660" t="s">
        <v>51548</v>
      </c>
      <c r="H8660" t="s">
        <v>21113</v>
      </c>
      <c r="I8660" t="s">
        <v>50574</v>
      </c>
      <c r="J8660" t="s">
        <v>21061</v>
      </c>
      <c r="K8660" t="s">
        <v>51549</v>
      </c>
      <c r="L8660" t="s">
        <v>51550</v>
      </c>
      <c r="M8660" t="s">
        <v>51551</v>
      </c>
    </row>
    <row r="8661" spans="1:13">
      <c r="A8661" t="s">
        <v>909</v>
      </c>
      <c r="B8661" t="s">
        <v>909</v>
      </c>
      <c r="C8661" t="s">
        <v>2783</v>
      </c>
      <c r="D8661" t="s">
        <v>155</v>
      </c>
      <c r="E8661" t="s">
        <v>230</v>
      </c>
      <c r="F8661" t="s">
        <v>2</v>
      </c>
      <c r="G8661" t="s">
        <v>51552</v>
      </c>
      <c r="H8661" t="s">
        <v>20974</v>
      </c>
      <c r="I8661" t="s">
        <v>28228</v>
      </c>
      <c r="J8661" t="s">
        <v>20897</v>
      </c>
      <c r="K8661" t="s">
        <v>51425</v>
      </c>
      <c r="L8661" t="s">
        <v>51553</v>
      </c>
      <c r="M8661" t="s">
        <v>29072</v>
      </c>
    </row>
    <row r="8662" spans="1:13">
      <c r="A8662" t="s">
        <v>909</v>
      </c>
      <c r="B8662" t="s">
        <v>909</v>
      </c>
      <c r="C8662" t="s">
        <v>2783</v>
      </c>
      <c r="D8662" t="s">
        <v>155</v>
      </c>
      <c r="E8662" t="s">
        <v>230</v>
      </c>
      <c r="F8662" t="s">
        <v>4</v>
      </c>
      <c r="G8662" t="s">
        <v>51554</v>
      </c>
      <c r="H8662" t="s">
        <v>20803</v>
      </c>
      <c r="I8662" t="s">
        <v>50297</v>
      </c>
      <c r="J8662" t="s">
        <v>20705</v>
      </c>
      <c r="K8662" t="s">
        <v>12066</v>
      </c>
      <c r="L8662" t="s">
        <v>20777</v>
      </c>
      <c r="M8662" t="s">
        <v>26340</v>
      </c>
    </row>
    <row r="8663" spans="1:13">
      <c r="A8663" t="s">
        <v>909</v>
      </c>
      <c r="B8663" t="s">
        <v>909</v>
      </c>
      <c r="C8663" t="s">
        <v>2783</v>
      </c>
      <c r="D8663" t="s">
        <v>155</v>
      </c>
      <c r="E8663" t="s">
        <v>230</v>
      </c>
      <c r="F8663" t="s">
        <v>11</v>
      </c>
      <c r="G8663" t="s">
        <v>51555</v>
      </c>
      <c r="H8663" t="s">
        <v>20705</v>
      </c>
      <c r="I8663" t="s">
        <v>51431</v>
      </c>
      <c r="J8663" t="s">
        <v>21472</v>
      </c>
      <c r="K8663" t="s">
        <v>372</v>
      </c>
      <c r="L8663" t="s">
        <v>3442</v>
      </c>
      <c r="M8663" t="s">
        <v>13548</v>
      </c>
    </row>
    <row r="8664" spans="1:13">
      <c r="A8664" t="s">
        <v>909</v>
      </c>
      <c r="B8664" t="s">
        <v>909</v>
      </c>
      <c r="C8664" t="s">
        <v>2783</v>
      </c>
      <c r="D8664" t="s">
        <v>155</v>
      </c>
      <c r="E8664" t="s">
        <v>230</v>
      </c>
      <c r="F8664" t="s">
        <v>20</v>
      </c>
      <c r="G8664" t="s">
        <v>51556</v>
      </c>
      <c r="H8664" t="s">
        <v>20684</v>
      </c>
      <c r="I8664" t="s">
        <v>11644</v>
      </c>
      <c r="J8664" t="s">
        <v>20684</v>
      </c>
      <c r="K8664" t="s">
        <v>10368</v>
      </c>
      <c r="L8664" t="s">
        <v>2773</v>
      </c>
      <c r="M8664" t="s">
        <v>1362</v>
      </c>
    </row>
    <row r="8665" spans="1:13">
      <c r="A8665" t="s">
        <v>909</v>
      </c>
      <c r="B8665" t="s">
        <v>909</v>
      </c>
      <c r="C8665" t="s">
        <v>2783</v>
      </c>
      <c r="D8665" t="s">
        <v>155</v>
      </c>
      <c r="E8665" t="s">
        <v>300</v>
      </c>
      <c r="F8665" t="s">
        <v>3</v>
      </c>
      <c r="G8665" t="s">
        <v>51557</v>
      </c>
      <c r="H8665" t="s">
        <v>20932</v>
      </c>
      <c r="I8665" t="s">
        <v>50444</v>
      </c>
      <c r="J8665" t="s">
        <v>20860</v>
      </c>
      <c r="K8665" t="s">
        <v>51439</v>
      </c>
      <c r="L8665" t="s">
        <v>4364</v>
      </c>
      <c r="M8665" t="s">
        <v>51558</v>
      </c>
    </row>
    <row r="8666" spans="1:13">
      <c r="A8666" t="s">
        <v>909</v>
      </c>
      <c r="B8666" t="s">
        <v>909</v>
      </c>
      <c r="C8666" t="s">
        <v>2783</v>
      </c>
      <c r="D8666" t="s">
        <v>155</v>
      </c>
      <c r="E8666" t="s">
        <v>300</v>
      </c>
      <c r="F8666" t="s">
        <v>10</v>
      </c>
      <c r="G8666" t="s">
        <v>51559</v>
      </c>
      <c r="H8666" t="s">
        <v>20879</v>
      </c>
      <c r="I8666" t="s">
        <v>11627</v>
      </c>
      <c r="J8666" t="s">
        <v>20841</v>
      </c>
      <c r="K8666" t="s">
        <v>10380</v>
      </c>
      <c r="L8666" t="s">
        <v>5566</v>
      </c>
      <c r="M8666" t="s">
        <v>29191</v>
      </c>
    </row>
    <row r="8667" spans="1:13">
      <c r="A8667" t="s">
        <v>909</v>
      </c>
      <c r="B8667" t="s">
        <v>909</v>
      </c>
      <c r="C8667" t="s">
        <v>2783</v>
      </c>
      <c r="D8667" t="s">
        <v>155</v>
      </c>
      <c r="E8667" t="s">
        <v>300</v>
      </c>
      <c r="F8667" t="s">
        <v>2</v>
      </c>
      <c r="G8667" t="s">
        <v>51560</v>
      </c>
      <c r="H8667" t="s">
        <v>20822</v>
      </c>
      <c r="I8667" t="s">
        <v>51453</v>
      </c>
      <c r="J8667" t="s">
        <v>20745</v>
      </c>
      <c r="K8667" t="s">
        <v>32079</v>
      </c>
      <c r="L8667" t="s">
        <v>51561</v>
      </c>
      <c r="M8667" t="s">
        <v>34766</v>
      </c>
    </row>
    <row r="8668" spans="1:13">
      <c r="A8668" t="s">
        <v>909</v>
      </c>
      <c r="B8668" t="s">
        <v>909</v>
      </c>
      <c r="C8668" t="s">
        <v>2783</v>
      </c>
      <c r="D8668" t="s">
        <v>155</v>
      </c>
      <c r="E8668" t="s">
        <v>300</v>
      </c>
      <c r="F8668" t="s">
        <v>4</v>
      </c>
      <c r="G8668" t="s">
        <v>51562</v>
      </c>
      <c r="H8668" t="s">
        <v>20684</v>
      </c>
      <c r="I8668" t="s">
        <v>11644</v>
      </c>
      <c r="J8668" t="s">
        <v>20684</v>
      </c>
      <c r="K8668" t="s">
        <v>10368</v>
      </c>
      <c r="L8668" t="s">
        <v>13802</v>
      </c>
      <c r="M8668" t="s">
        <v>9981</v>
      </c>
    </row>
    <row r="8669" spans="1:13">
      <c r="A8669" t="s">
        <v>909</v>
      </c>
      <c r="B8669" t="s">
        <v>909</v>
      </c>
      <c r="C8669" t="s">
        <v>2783</v>
      </c>
      <c r="D8669" t="s">
        <v>161</v>
      </c>
      <c r="E8669" t="s">
        <v>690</v>
      </c>
      <c r="F8669" t="s">
        <v>3</v>
      </c>
      <c r="G8669" t="s">
        <v>51563</v>
      </c>
      <c r="H8669" t="s">
        <v>20784</v>
      </c>
      <c r="I8669" t="s">
        <v>51564</v>
      </c>
      <c r="J8669" t="s">
        <v>20725</v>
      </c>
      <c r="K8669" t="s">
        <v>40422</v>
      </c>
      <c r="L8669" t="s">
        <v>3926</v>
      </c>
      <c r="M8669" t="s">
        <v>25405</v>
      </c>
    </row>
    <row r="8670" spans="1:13">
      <c r="A8670" t="s">
        <v>909</v>
      </c>
      <c r="B8670" t="s">
        <v>909</v>
      </c>
      <c r="C8670" t="s">
        <v>2783</v>
      </c>
      <c r="D8670" t="s">
        <v>161</v>
      </c>
      <c r="E8670" t="s">
        <v>690</v>
      </c>
      <c r="F8670" t="s">
        <v>10</v>
      </c>
      <c r="G8670" t="s">
        <v>51565</v>
      </c>
      <c r="H8670" t="s">
        <v>20822</v>
      </c>
      <c r="I8670" t="s">
        <v>51566</v>
      </c>
      <c r="J8670" t="s">
        <v>20764</v>
      </c>
      <c r="K8670" t="s">
        <v>15421</v>
      </c>
      <c r="L8670" t="s">
        <v>6016</v>
      </c>
      <c r="M8670" t="s">
        <v>24911</v>
      </c>
    </row>
    <row r="8671" spans="1:13">
      <c r="A8671" t="s">
        <v>909</v>
      </c>
      <c r="B8671" t="s">
        <v>909</v>
      </c>
      <c r="C8671" t="s">
        <v>2783</v>
      </c>
      <c r="D8671" t="s">
        <v>161</v>
      </c>
      <c r="E8671" t="s">
        <v>690</v>
      </c>
      <c r="F8671" t="s">
        <v>2</v>
      </c>
      <c r="G8671" t="s">
        <v>51567</v>
      </c>
      <c r="H8671" t="s">
        <v>20841</v>
      </c>
      <c r="I8671" t="s">
        <v>13448</v>
      </c>
      <c r="J8671" t="s">
        <v>20764</v>
      </c>
      <c r="K8671" t="s">
        <v>15421</v>
      </c>
      <c r="L8671" t="s">
        <v>2697</v>
      </c>
      <c r="M8671" t="s">
        <v>43936</v>
      </c>
    </row>
    <row r="8672" spans="1:13">
      <c r="A8672" t="s">
        <v>909</v>
      </c>
      <c r="B8672" t="s">
        <v>909</v>
      </c>
      <c r="C8672" t="s">
        <v>2783</v>
      </c>
      <c r="D8672" t="s">
        <v>161</v>
      </c>
      <c r="E8672" t="s">
        <v>690</v>
      </c>
      <c r="F8672" t="s">
        <v>4</v>
      </c>
      <c r="G8672" t="s">
        <v>51568</v>
      </c>
      <c r="H8672" t="s">
        <v>20663</v>
      </c>
      <c r="I8672" t="s">
        <v>25415</v>
      </c>
      <c r="J8672" t="s">
        <v>21472</v>
      </c>
      <c r="K8672" t="s">
        <v>372</v>
      </c>
      <c r="L8672" t="s">
        <v>1355</v>
      </c>
      <c r="M8672" t="s">
        <v>4339</v>
      </c>
    </row>
    <row r="8673" spans="1:13">
      <c r="A8673" t="s">
        <v>909</v>
      </c>
      <c r="B8673" t="s">
        <v>909</v>
      </c>
      <c r="C8673" t="s">
        <v>2783</v>
      </c>
      <c r="D8673" t="s">
        <v>161</v>
      </c>
      <c r="E8673" t="s">
        <v>698</v>
      </c>
      <c r="F8673" t="s">
        <v>3</v>
      </c>
      <c r="G8673" t="s">
        <v>51569</v>
      </c>
      <c r="H8673" t="s">
        <v>20684</v>
      </c>
      <c r="I8673" t="s">
        <v>13476</v>
      </c>
      <c r="J8673" t="s">
        <v>21472</v>
      </c>
      <c r="K8673" t="s">
        <v>372</v>
      </c>
      <c r="L8673" t="s">
        <v>5013</v>
      </c>
      <c r="M8673" t="s">
        <v>10800</v>
      </c>
    </row>
    <row r="8674" spans="1:13">
      <c r="A8674" t="s">
        <v>909</v>
      </c>
      <c r="B8674" t="s">
        <v>909</v>
      </c>
      <c r="C8674" t="s">
        <v>2783</v>
      </c>
      <c r="D8674" t="s">
        <v>161</v>
      </c>
      <c r="E8674" t="s">
        <v>698</v>
      </c>
      <c r="F8674" t="s">
        <v>10</v>
      </c>
      <c r="G8674" t="s">
        <v>51570</v>
      </c>
      <c r="H8674" t="s">
        <v>20897</v>
      </c>
      <c r="I8674" t="s">
        <v>51571</v>
      </c>
      <c r="J8674" t="s">
        <v>20860</v>
      </c>
      <c r="K8674" t="s">
        <v>469</v>
      </c>
      <c r="L8674" t="s">
        <v>3297</v>
      </c>
      <c r="M8674" t="s">
        <v>47245</v>
      </c>
    </row>
    <row r="8675" spans="1:13">
      <c r="A8675" t="s">
        <v>909</v>
      </c>
      <c r="B8675" t="s">
        <v>909</v>
      </c>
      <c r="C8675" t="s">
        <v>2783</v>
      </c>
      <c r="D8675" t="s">
        <v>161</v>
      </c>
      <c r="E8675" t="s">
        <v>698</v>
      </c>
      <c r="F8675" t="s">
        <v>2</v>
      </c>
      <c r="G8675" t="s">
        <v>51572</v>
      </c>
      <c r="H8675" t="s">
        <v>20764</v>
      </c>
      <c r="I8675" t="s">
        <v>16181</v>
      </c>
      <c r="J8675" t="s">
        <v>20725</v>
      </c>
      <c r="K8675" t="s">
        <v>40422</v>
      </c>
      <c r="L8675" t="s">
        <v>431</v>
      </c>
      <c r="M8675" t="s">
        <v>18728</v>
      </c>
    </row>
    <row r="8676" spans="1:13">
      <c r="A8676" t="s">
        <v>909</v>
      </c>
      <c r="B8676" t="s">
        <v>909</v>
      </c>
      <c r="C8676" t="s">
        <v>2783</v>
      </c>
      <c r="D8676" t="s">
        <v>161</v>
      </c>
      <c r="E8676" t="s">
        <v>698</v>
      </c>
      <c r="F8676" t="s">
        <v>4</v>
      </c>
      <c r="G8676" t="s">
        <v>51573</v>
      </c>
      <c r="H8676" t="s">
        <v>20684</v>
      </c>
      <c r="I8676" t="s">
        <v>13476</v>
      </c>
      <c r="J8676" t="s">
        <v>20663</v>
      </c>
      <c r="K8676" t="s">
        <v>9276</v>
      </c>
      <c r="L8676" t="s">
        <v>3583</v>
      </c>
      <c r="M8676" t="s">
        <v>10800</v>
      </c>
    </row>
    <row r="8677" spans="1:13">
      <c r="A8677" t="s">
        <v>909</v>
      </c>
      <c r="B8677" t="s">
        <v>909</v>
      </c>
      <c r="C8677" t="s">
        <v>2783</v>
      </c>
      <c r="D8677" t="s">
        <v>161</v>
      </c>
      <c r="E8677" t="s">
        <v>698</v>
      </c>
      <c r="F8677" t="s">
        <v>20</v>
      </c>
      <c r="G8677" t="s">
        <v>51574</v>
      </c>
      <c r="H8677" t="s">
        <v>20663</v>
      </c>
      <c r="I8677" t="s">
        <v>25415</v>
      </c>
      <c r="J8677" t="s">
        <v>21472</v>
      </c>
      <c r="K8677" t="s">
        <v>372</v>
      </c>
      <c r="L8677" t="s">
        <v>375</v>
      </c>
      <c r="M8677" t="s">
        <v>9352</v>
      </c>
    </row>
    <row r="8678" spans="1:13">
      <c r="A8678" t="s">
        <v>909</v>
      </c>
      <c r="B8678" t="s">
        <v>909</v>
      </c>
      <c r="C8678" t="s">
        <v>2783</v>
      </c>
      <c r="D8678" t="s">
        <v>161</v>
      </c>
      <c r="E8678" t="s">
        <v>706</v>
      </c>
      <c r="F8678" t="s">
        <v>3</v>
      </c>
      <c r="G8678" t="s">
        <v>51575</v>
      </c>
      <c r="H8678" t="s">
        <v>20803</v>
      </c>
      <c r="I8678" t="s">
        <v>6124</v>
      </c>
      <c r="J8678" t="s">
        <v>20745</v>
      </c>
      <c r="K8678" t="s">
        <v>15432</v>
      </c>
      <c r="L8678" t="s">
        <v>3757</v>
      </c>
      <c r="M8678" t="s">
        <v>24911</v>
      </c>
    </row>
    <row r="8679" spans="1:13">
      <c r="A8679" t="s">
        <v>909</v>
      </c>
      <c r="B8679" t="s">
        <v>909</v>
      </c>
      <c r="C8679" t="s">
        <v>2783</v>
      </c>
      <c r="D8679" t="s">
        <v>161</v>
      </c>
      <c r="E8679" t="s">
        <v>706</v>
      </c>
      <c r="F8679" t="s">
        <v>10</v>
      </c>
      <c r="G8679" t="s">
        <v>51576</v>
      </c>
      <c r="H8679" t="s">
        <v>20764</v>
      </c>
      <c r="I8679" t="s">
        <v>16181</v>
      </c>
      <c r="J8679" t="s">
        <v>20764</v>
      </c>
      <c r="K8679" t="s">
        <v>15421</v>
      </c>
      <c r="L8679" t="s">
        <v>51577</v>
      </c>
      <c r="M8679" t="s">
        <v>18728</v>
      </c>
    </row>
    <row r="8680" spans="1:13">
      <c r="A8680" t="s">
        <v>909</v>
      </c>
      <c r="B8680" t="s">
        <v>909</v>
      </c>
      <c r="C8680" t="s">
        <v>2783</v>
      </c>
      <c r="D8680" t="s">
        <v>161</v>
      </c>
      <c r="E8680" t="s">
        <v>706</v>
      </c>
      <c r="F8680" t="s">
        <v>2</v>
      </c>
      <c r="G8680" t="s">
        <v>51578</v>
      </c>
      <c r="H8680" t="s">
        <v>20764</v>
      </c>
      <c r="I8680" t="s">
        <v>16181</v>
      </c>
      <c r="J8680" t="s">
        <v>20725</v>
      </c>
      <c r="K8680" t="s">
        <v>40422</v>
      </c>
      <c r="L8680" t="s">
        <v>431</v>
      </c>
      <c r="M8680" t="s">
        <v>18728</v>
      </c>
    </row>
    <row r="8681" spans="1:13">
      <c r="A8681" t="s">
        <v>909</v>
      </c>
      <c r="B8681" t="s">
        <v>909</v>
      </c>
      <c r="C8681" t="s">
        <v>2783</v>
      </c>
      <c r="D8681" t="s">
        <v>161</v>
      </c>
      <c r="E8681" t="s">
        <v>706</v>
      </c>
      <c r="F8681" t="s">
        <v>4</v>
      </c>
      <c r="G8681" t="s">
        <v>51579</v>
      </c>
      <c r="H8681" t="s">
        <v>20705</v>
      </c>
      <c r="I8681" t="s">
        <v>51580</v>
      </c>
      <c r="J8681" t="s">
        <v>20663</v>
      </c>
      <c r="K8681" t="s">
        <v>9276</v>
      </c>
      <c r="L8681" t="s">
        <v>3442</v>
      </c>
      <c r="M8681" t="s">
        <v>429</v>
      </c>
    </row>
    <row r="8682" spans="1:13">
      <c r="A8682" t="s">
        <v>909</v>
      </c>
      <c r="B8682" t="s">
        <v>909</v>
      </c>
      <c r="C8682" t="s">
        <v>2783</v>
      </c>
      <c r="D8682" t="s">
        <v>161</v>
      </c>
      <c r="E8682" t="s">
        <v>706</v>
      </c>
      <c r="F8682" t="s">
        <v>11</v>
      </c>
      <c r="G8682" t="s">
        <v>51581</v>
      </c>
      <c r="H8682" t="s">
        <v>20663</v>
      </c>
      <c r="I8682" t="s">
        <v>25415</v>
      </c>
      <c r="J8682" t="s">
        <v>21472</v>
      </c>
      <c r="K8682" t="s">
        <v>372</v>
      </c>
      <c r="L8682" t="s">
        <v>3522</v>
      </c>
      <c r="M8682" t="s">
        <v>9352</v>
      </c>
    </row>
    <row r="8683" spans="1:13">
      <c r="A8683" t="s">
        <v>909</v>
      </c>
      <c r="B8683" t="s">
        <v>909</v>
      </c>
      <c r="C8683" t="s">
        <v>2783</v>
      </c>
      <c r="D8683" t="s">
        <v>161</v>
      </c>
      <c r="E8683" t="s">
        <v>714</v>
      </c>
      <c r="F8683" t="s">
        <v>3</v>
      </c>
      <c r="G8683" t="s">
        <v>51582</v>
      </c>
      <c r="H8683" t="s">
        <v>20684</v>
      </c>
      <c r="I8683" t="s">
        <v>13476</v>
      </c>
      <c r="J8683" t="s">
        <v>20684</v>
      </c>
      <c r="K8683" t="s">
        <v>9288</v>
      </c>
      <c r="L8683" t="s">
        <v>5013</v>
      </c>
      <c r="M8683" t="s">
        <v>17975</v>
      </c>
    </row>
    <row r="8684" spans="1:13">
      <c r="A8684" t="s">
        <v>909</v>
      </c>
      <c r="B8684" t="s">
        <v>909</v>
      </c>
      <c r="C8684" t="s">
        <v>2783</v>
      </c>
      <c r="D8684" t="s">
        <v>161</v>
      </c>
      <c r="E8684" t="s">
        <v>714</v>
      </c>
      <c r="F8684" t="s">
        <v>10</v>
      </c>
      <c r="G8684" t="s">
        <v>51583</v>
      </c>
      <c r="H8684" t="s">
        <v>20784</v>
      </c>
      <c r="I8684" t="s">
        <v>51564</v>
      </c>
      <c r="J8684" t="s">
        <v>20705</v>
      </c>
      <c r="K8684" t="s">
        <v>15426</v>
      </c>
      <c r="L8684" t="s">
        <v>471</v>
      </c>
      <c r="M8684" t="s">
        <v>32487</v>
      </c>
    </row>
    <row r="8685" spans="1:13">
      <c r="A8685" t="s">
        <v>909</v>
      </c>
      <c r="B8685" t="s">
        <v>909</v>
      </c>
      <c r="C8685" t="s">
        <v>2783</v>
      </c>
      <c r="D8685" t="s">
        <v>161</v>
      </c>
      <c r="E8685" t="s">
        <v>714</v>
      </c>
      <c r="F8685" t="s">
        <v>2</v>
      </c>
      <c r="G8685" t="s">
        <v>51584</v>
      </c>
      <c r="H8685" t="s">
        <v>20684</v>
      </c>
      <c r="I8685" t="s">
        <v>13476</v>
      </c>
      <c r="J8685" t="s">
        <v>21472</v>
      </c>
      <c r="K8685" t="s">
        <v>372</v>
      </c>
      <c r="L8685" t="s">
        <v>3130</v>
      </c>
      <c r="M8685" t="s">
        <v>17975</v>
      </c>
    </row>
    <row r="8686" spans="1:13">
      <c r="A8686" t="s">
        <v>909</v>
      </c>
      <c r="B8686" t="s">
        <v>909</v>
      </c>
      <c r="C8686" t="s">
        <v>2783</v>
      </c>
      <c r="D8686" t="s">
        <v>161</v>
      </c>
      <c r="E8686" t="s">
        <v>714</v>
      </c>
      <c r="F8686" t="s">
        <v>4</v>
      </c>
      <c r="G8686" t="s">
        <v>51585</v>
      </c>
      <c r="H8686" t="s">
        <v>20663</v>
      </c>
      <c r="I8686" t="s">
        <v>25415</v>
      </c>
      <c r="J8686" t="s">
        <v>20663</v>
      </c>
      <c r="K8686" t="s">
        <v>9276</v>
      </c>
      <c r="L8686" t="s">
        <v>1355</v>
      </c>
      <c r="M8686" t="s">
        <v>964</v>
      </c>
    </row>
    <row r="8687" spans="1:13">
      <c r="A8687" t="s">
        <v>909</v>
      </c>
      <c r="B8687" t="s">
        <v>909</v>
      </c>
      <c r="C8687" t="s">
        <v>2783</v>
      </c>
      <c r="D8687" t="s">
        <v>161</v>
      </c>
      <c r="E8687" t="s">
        <v>714</v>
      </c>
      <c r="F8687" t="s">
        <v>20</v>
      </c>
      <c r="G8687" t="s">
        <v>51586</v>
      </c>
      <c r="H8687" t="s">
        <v>20663</v>
      </c>
      <c r="I8687" t="s">
        <v>25415</v>
      </c>
      <c r="J8687" t="s">
        <v>20663</v>
      </c>
      <c r="K8687" t="s">
        <v>9276</v>
      </c>
      <c r="L8687" t="s">
        <v>375</v>
      </c>
      <c r="M8687" t="s">
        <v>964</v>
      </c>
    </row>
    <row r="8688" spans="1:13">
      <c r="A8688" t="s">
        <v>909</v>
      </c>
      <c r="B8688" t="s">
        <v>909</v>
      </c>
      <c r="C8688" t="s">
        <v>2783</v>
      </c>
      <c r="D8688" t="s">
        <v>162</v>
      </c>
      <c r="E8688" t="s">
        <v>722</v>
      </c>
      <c r="F8688" t="s">
        <v>3</v>
      </c>
      <c r="G8688" t="s">
        <v>51587</v>
      </c>
      <c r="H8688" t="s">
        <v>20784</v>
      </c>
      <c r="I8688" t="s">
        <v>51564</v>
      </c>
      <c r="J8688" t="s">
        <v>20725</v>
      </c>
      <c r="K8688" t="s">
        <v>40422</v>
      </c>
      <c r="L8688" t="s">
        <v>3926</v>
      </c>
      <c r="M8688" t="s">
        <v>33469</v>
      </c>
    </row>
    <row r="8689" spans="1:13">
      <c r="A8689" t="s">
        <v>909</v>
      </c>
      <c r="B8689" t="s">
        <v>909</v>
      </c>
      <c r="C8689" t="s">
        <v>2783</v>
      </c>
      <c r="D8689" t="s">
        <v>162</v>
      </c>
      <c r="E8689" t="s">
        <v>722</v>
      </c>
      <c r="F8689" t="s">
        <v>10</v>
      </c>
      <c r="G8689" t="s">
        <v>51588</v>
      </c>
      <c r="H8689" t="s">
        <v>20822</v>
      </c>
      <c r="I8689" t="s">
        <v>51566</v>
      </c>
      <c r="J8689" t="s">
        <v>20784</v>
      </c>
      <c r="K8689" t="s">
        <v>28475</v>
      </c>
      <c r="L8689" t="s">
        <v>6016</v>
      </c>
      <c r="M8689" t="s">
        <v>29136</v>
      </c>
    </row>
    <row r="8690" spans="1:13">
      <c r="A8690" t="s">
        <v>909</v>
      </c>
      <c r="B8690" t="s">
        <v>909</v>
      </c>
      <c r="C8690" t="s">
        <v>2783</v>
      </c>
      <c r="D8690" t="s">
        <v>162</v>
      </c>
      <c r="E8690" t="s">
        <v>722</v>
      </c>
      <c r="F8690" t="s">
        <v>2</v>
      </c>
      <c r="G8690" t="s">
        <v>51589</v>
      </c>
      <c r="H8690" t="s">
        <v>20897</v>
      </c>
      <c r="I8690" t="s">
        <v>51571</v>
      </c>
      <c r="J8690" t="s">
        <v>20822</v>
      </c>
      <c r="K8690" t="s">
        <v>37189</v>
      </c>
      <c r="L8690" t="s">
        <v>3925</v>
      </c>
      <c r="M8690" t="s">
        <v>32380</v>
      </c>
    </row>
    <row r="8691" spans="1:13">
      <c r="A8691" t="s">
        <v>909</v>
      </c>
      <c r="B8691" t="s">
        <v>909</v>
      </c>
      <c r="C8691" t="s">
        <v>2783</v>
      </c>
      <c r="D8691" t="s">
        <v>162</v>
      </c>
      <c r="E8691" t="s">
        <v>722</v>
      </c>
      <c r="F8691" t="s">
        <v>4</v>
      </c>
      <c r="G8691" t="s">
        <v>51590</v>
      </c>
      <c r="H8691" t="s">
        <v>20684</v>
      </c>
      <c r="I8691" t="s">
        <v>13476</v>
      </c>
      <c r="J8691" t="s">
        <v>20663</v>
      </c>
      <c r="K8691" t="s">
        <v>9276</v>
      </c>
      <c r="L8691" t="s">
        <v>3583</v>
      </c>
      <c r="M8691" t="s">
        <v>14946</v>
      </c>
    </row>
    <row r="8692" spans="1:13">
      <c r="A8692" t="s">
        <v>909</v>
      </c>
      <c r="B8692" t="s">
        <v>909</v>
      </c>
      <c r="C8692" t="s">
        <v>2783</v>
      </c>
      <c r="D8692" t="s">
        <v>162</v>
      </c>
      <c r="E8692" t="s">
        <v>730</v>
      </c>
      <c r="F8692" t="s">
        <v>3</v>
      </c>
      <c r="G8692" t="s">
        <v>51591</v>
      </c>
      <c r="H8692" t="s">
        <v>20745</v>
      </c>
      <c r="I8692" t="s">
        <v>51592</v>
      </c>
      <c r="J8692" t="s">
        <v>20705</v>
      </c>
      <c r="K8692" t="s">
        <v>15426</v>
      </c>
      <c r="L8692" t="s">
        <v>7177</v>
      </c>
      <c r="M8692" t="s">
        <v>31837</v>
      </c>
    </row>
    <row r="8693" spans="1:13">
      <c r="A8693" t="s">
        <v>909</v>
      </c>
      <c r="B8693" t="s">
        <v>909</v>
      </c>
      <c r="C8693" t="s">
        <v>2783</v>
      </c>
      <c r="D8693" t="s">
        <v>162</v>
      </c>
      <c r="E8693" t="s">
        <v>730</v>
      </c>
      <c r="F8693" t="s">
        <v>10</v>
      </c>
      <c r="G8693" t="s">
        <v>51593</v>
      </c>
      <c r="H8693" t="s">
        <v>20915</v>
      </c>
      <c r="I8693" t="s">
        <v>9295</v>
      </c>
      <c r="J8693" t="s">
        <v>20860</v>
      </c>
      <c r="K8693" t="s">
        <v>469</v>
      </c>
      <c r="L8693" t="s">
        <v>2773</v>
      </c>
      <c r="M8693" t="s">
        <v>38243</v>
      </c>
    </row>
    <row r="8694" spans="1:13">
      <c r="A8694" t="s">
        <v>909</v>
      </c>
      <c r="B8694" t="s">
        <v>909</v>
      </c>
      <c r="C8694" t="s">
        <v>2783</v>
      </c>
      <c r="D8694" t="s">
        <v>162</v>
      </c>
      <c r="E8694" t="s">
        <v>730</v>
      </c>
      <c r="F8694" t="s">
        <v>2</v>
      </c>
      <c r="G8694" t="s">
        <v>51594</v>
      </c>
      <c r="H8694" t="s">
        <v>20705</v>
      </c>
      <c r="I8694" t="s">
        <v>51580</v>
      </c>
      <c r="J8694" t="s">
        <v>20684</v>
      </c>
      <c r="K8694" t="s">
        <v>9288</v>
      </c>
      <c r="L8694" t="s">
        <v>4481</v>
      </c>
      <c r="M8694" t="s">
        <v>14877</v>
      </c>
    </row>
    <row r="8695" spans="1:13">
      <c r="A8695" t="s">
        <v>909</v>
      </c>
      <c r="B8695" t="s">
        <v>909</v>
      </c>
      <c r="C8695" t="s">
        <v>2783</v>
      </c>
      <c r="D8695" t="s">
        <v>162</v>
      </c>
      <c r="E8695" t="s">
        <v>730</v>
      </c>
      <c r="F8695" t="s">
        <v>4</v>
      </c>
      <c r="G8695" t="s">
        <v>51595</v>
      </c>
      <c r="H8695" t="s">
        <v>20705</v>
      </c>
      <c r="I8695" t="s">
        <v>51580</v>
      </c>
      <c r="J8695" t="s">
        <v>20663</v>
      </c>
      <c r="K8695" t="s">
        <v>9276</v>
      </c>
      <c r="L8695" t="s">
        <v>3442</v>
      </c>
      <c r="M8695" t="s">
        <v>14877</v>
      </c>
    </row>
    <row r="8696" spans="1:13">
      <c r="A8696" t="s">
        <v>909</v>
      </c>
      <c r="B8696" t="s">
        <v>909</v>
      </c>
      <c r="C8696" t="s">
        <v>2783</v>
      </c>
      <c r="D8696" t="s">
        <v>162</v>
      </c>
      <c r="E8696" t="s">
        <v>730</v>
      </c>
      <c r="F8696" t="s">
        <v>11</v>
      </c>
      <c r="G8696" t="s">
        <v>51596</v>
      </c>
      <c r="H8696" t="s">
        <v>20663</v>
      </c>
      <c r="I8696" t="s">
        <v>25415</v>
      </c>
      <c r="J8696" t="s">
        <v>21472</v>
      </c>
      <c r="K8696" t="s">
        <v>372</v>
      </c>
      <c r="L8696" t="s">
        <v>3522</v>
      </c>
      <c r="M8696" t="s">
        <v>4339</v>
      </c>
    </row>
    <row r="8697" spans="1:13">
      <c r="A8697" t="s">
        <v>909</v>
      </c>
      <c r="B8697" t="s">
        <v>909</v>
      </c>
      <c r="C8697" t="s">
        <v>2783</v>
      </c>
      <c r="D8697" t="s">
        <v>162</v>
      </c>
      <c r="E8697" t="s">
        <v>730</v>
      </c>
      <c r="F8697" t="s">
        <v>20</v>
      </c>
      <c r="G8697" t="s">
        <v>51597</v>
      </c>
      <c r="H8697" t="s">
        <v>20663</v>
      </c>
      <c r="I8697" t="s">
        <v>25415</v>
      </c>
      <c r="J8697" t="s">
        <v>21472</v>
      </c>
      <c r="K8697" t="s">
        <v>372</v>
      </c>
      <c r="L8697" t="s">
        <v>375</v>
      </c>
      <c r="M8697" t="s">
        <v>4339</v>
      </c>
    </row>
    <row r="8698" spans="1:13">
      <c r="A8698" t="s">
        <v>909</v>
      </c>
      <c r="B8698" t="s">
        <v>909</v>
      </c>
      <c r="C8698" t="s">
        <v>2783</v>
      </c>
      <c r="D8698" t="s">
        <v>162</v>
      </c>
      <c r="E8698" t="s">
        <v>738</v>
      </c>
      <c r="F8698" t="s">
        <v>3</v>
      </c>
      <c r="G8698" t="s">
        <v>51598</v>
      </c>
      <c r="H8698" t="s">
        <v>20745</v>
      </c>
      <c r="I8698" t="s">
        <v>51592</v>
      </c>
      <c r="J8698" t="s">
        <v>20684</v>
      </c>
      <c r="K8698" t="s">
        <v>9288</v>
      </c>
      <c r="L8698" t="s">
        <v>7177</v>
      </c>
      <c r="M8698" t="s">
        <v>18728</v>
      </c>
    </row>
    <row r="8699" spans="1:13">
      <c r="A8699" t="s">
        <v>909</v>
      </c>
      <c r="B8699" t="s">
        <v>909</v>
      </c>
      <c r="C8699" t="s">
        <v>2783</v>
      </c>
      <c r="D8699" t="s">
        <v>162</v>
      </c>
      <c r="E8699" t="s">
        <v>738</v>
      </c>
      <c r="F8699" t="s">
        <v>10</v>
      </c>
      <c r="G8699" t="s">
        <v>51599</v>
      </c>
      <c r="H8699" t="s">
        <v>20822</v>
      </c>
      <c r="I8699" t="s">
        <v>51566</v>
      </c>
      <c r="J8699" t="s">
        <v>20803</v>
      </c>
      <c r="K8699" t="s">
        <v>28393</v>
      </c>
      <c r="L8699" t="s">
        <v>6016</v>
      </c>
      <c r="M8699" t="s">
        <v>29127</v>
      </c>
    </row>
    <row r="8700" spans="1:13">
      <c r="A8700" t="s">
        <v>909</v>
      </c>
      <c r="B8700" t="s">
        <v>909</v>
      </c>
      <c r="C8700" t="s">
        <v>2783</v>
      </c>
      <c r="D8700" t="s">
        <v>162</v>
      </c>
      <c r="E8700" t="s">
        <v>738</v>
      </c>
      <c r="F8700" t="s">
        <v>2</v>
      </c>
      <c r="G8700" t="s">
        <v>51600</v>
      </c>
      <c r="H8700" t="s">
        <v>20745</v>
      </c>
      <c r="I8700" t="s">
        <v>51592</v>
      </c>
      <c r="J8700" t="s">
        <v>20684</v>
      </c>
      <c r="K8700" t="s">
        <v>9288</v>
      </c>
      <c r="L8700" t="s">
        <v>18251</v>
      </c>
      <c r="M8700" t="s">
        <v>18728</v>
      </c>
    </row>
    <row r="8701" spans="1:13">
      <c r="A8701" t="s">
        <v>909</v>
      </c>
      <c r="B8701" t="s">
        <v>909</v>
      </c>
      <c r="C8701" t="s">
        <v>2783</v>
      </c>
      <c r="D8701" t="s">
        <v>162</v>
      </c>
      <c r="E8701" t="s">
        <v>738</v>
      </c>
      <c r="F8701" t="s">
        <v>4</v>
      </c>
      <c r="G8701" t="s">
        <v>51601</v>
      </c>
      <c r="H8701" t="s">
        <v>20663</v>
      </c>
      <c r="I8701" t="s">
        <v>25415</v>
      </c>
      <c r="J8701" t="s">
        <v>21472</v>
      </c>
      <c r="K8701" t="s">
        <v>372</v>
      </c>
      <c r="L8701" t="s">
        <v>1355</v>
      </c>
      <c r="M8701" t="s">
        <v>11931</v>
      </c>
    </row>
    <row r="8702" spans="1:13">
      <c r="A8702" t="s">
        <v>909</v>
      </c>
      <c r="B8702" t="s">
        <v>909</v>
      </c>
      <c r="C8702" t="s">
        <v>2783</v>
      </c>
      <c r="D8702" t="s">
        <v>162</v>
      </c>
      <c r="E8702" t="s">
        <v>746</v>
      </c>
      <c r="F8702" t="s">
        <v>3</v>
      </c>
      <c r="G8702" t="s">
        <v>51602</v>
      </c>
      <c r="H8702" t="s">
        <v>20684</v>
      </c>
      <c r="I8702" t="s">
        <v>13476</v>
      </c>
      <c r="J8702" t="s">
        <v>20684</v>
      </c>
      <c r="K8702" t="s">
        <v>9288</v>
      </c>
      <c r="L8702" t="s">
        <v>5013</v>
      </c>
      <c r="M8702" t="s">
        <v>469</v>
      </c>
    </row>
    <row r="8703" spans="1:13">
      <c r="A8703" t="s">
        <v>909</v>
      </c>
      <c r="B8703" t="s">
        <v>909</v>
      </c>
      <c r="C8703" t="s">
        <v>2783</v>
      </c>
      <c r="D8703" t="s">
        <v>162</v>
      </c>
      <c r="E8703" t="s">
        <v>746</v>
      </c>
      <c r="F8703" t="s">
        <v>10</v>
      </c>
      <c r="G8703" t="s">
        <v>51603</v>
      </c>
      <c r="H8703" t="s">
        <v>20705</v>
      </c>
      <c r="I8703" t="s">
        <v>51580</v>
      </c>
      <c r="J8703" t="s">
        <v>21472</v>
      </c>
      <c r="K8703" t="s">
        <v>372</v>
      </c>
      <c r="L8703" t="s">
        <v>21144</v>
      </c>
      <c r="M8703" t="s">
        <v>18752</v>
      </c>
    </row>
    <row r="8704" spans="1:13">
      <c r="A8704" t="s">
        <v>909</v>
      </c>
      <c r="B8704" t="s">
        <v>909</v>
      </c>
      <c r="C8704" t="s">
        <v>2783</v>
      </c>
      <c r="D8704" t="s">
        <v>162</v>
      </c>
      <c r="E8704" t="s">
        <v>746</v>
      </c>
      <c r="F8704" t="s">
        <v>2</v>
      </c>
      <c r="G8704" t="s">
        <v>51604</v>
      </c>
      <c r="H8704" t="s">
        <v>20705</v>
      </c>
      <c r="I8704" t="s">
        <v>51580</v>
      </c>
      <c r="J8704" t="s">
        <v>20663</v>
      </c>
      <c r="K8704" t="s">
        <v>9276</v>
      </c>
      <c r="L8704" t="s">
        <v>4481</v>
      </c>
      <c r="M8704" t="s">
        <v>18752</v>
      </c>
    </row>
    <row r="8705" spans="1:13">
      <c r="A8705" t="s">
        <v>909</v>
      </c>
      <c r="B8705" t="s">
        <v>909</v>
      </c>
      <c r="C8705" t="s">
        <v>2783</v>
      </c>
      <c r="D8705" t="s">
        <v>162</v>
      </c>
      <c r="E8705" t="s">
        <v>746</v>
      </c>
      <c r="F8705" t="s">
        <v>4</v>
      </c>
      <c r="G8705" t="s">
        <v>51605</v>
      </c>
      <c r="H8705" t="s">
        <v>20663</v>
      </c>
      <c r="I8705" t="s">
        <v>25415</v>
      </c>
      <c r="J8705" t="s">
        <v>20663</v>
      </c>
      <c r="K8705" t="s">
        <v>9276</v>
      </c>
      <c r="L8705" t="s">
        <v>1355</v>
      </c>
      <c r="M8705" t="s">
        <v>9962</v>
      </c>
    </row>
    <row r="8706" spans="1:13">
      <c r="A8706" t="s">
        <v>909</v>
      </c>
      <c r="B8706" t="s">
        <v>909</v>
      </c>
      <c r="C8706" t="s">
        <v>2783</v>
      </c>
      <c r="D8706" t="s">
        <v>162</v>
      </c>
      <c r="E8706" t="s">
        <v>746</v>
      </c>
      <c r="F8706" t="s">
        <v>20</v>
      </c>
      <c r="G8706" t="s">
        <v>51606</v>
      </c>
      <c r="H8706" t="s">
        <v>20663</v>
      </c>
      <c r="I8706" t="s">
        <v>25415</v>
      </c>
      <c r="J8706" t="s">
        <v>20663</v>
      </c>
      <c r="K8706" t="s">
        <v>9276</v>
      </c>
      <c r="L8706" t="s">
        <v>375</v>
      </c>
      <c r="M8706" t="s">
        <v>9962</v>
      </c>
    </row>
    <row r="8707" spans="1:13">
      <c r="A8707" t="s">
        <v>909</v>
      </c>
      <c r="B8707" t="s">
        <v>909</v>
      </c>
      <c r="C8707" t="s">
        <v>2783</v>
      </c>
      <c r="D8707" t="s">
        <v>163</v>
      </c>
      <c r="E8707" t="s">
        <v>754</v>
      </c>
      <c r="F8707" t="s">
        <v>3</v>
      </c>
      <c r="G8707" t="s">
        <v>51607</v>
      </c>
      <c r="H8707" t="s">
        <v>20764</v>
      </c>
      <c r="I8707" t="s">
        <v>16181</v>
      </c>
      <c r="J8707" t="s">
        <v>20725</v>
      </c>
      <c r="K8707" t="s">
        <v>40422</v>
      </c>
      <c r="L8707" t="s">
        <v>2828</v>
      </c>
      <c r="M8707" t="s">
        <v>11472</v>
      </c>
    </row>
    <row r="8708" spans="1:13">
      <c r="A8708" t="s">
        <v>909</v>
      </c>
      <c r="B8708" t="s">
        <v>909</v>
      </c>
      <c r="C8708" t="s">
        <v>2783</v>
      </c>
      <c r="D8708" t="s">
        <v>163</v>
      </c>
      <c r="E8708" t="s">
        <v>754</v>
      </c>
      <c r="F8708" t="s">
        <v>10</v>
      </c>
      <c r="G8708" t="s">
        <v>51608</v>
      </c>
      <c r="H8708" t="s">
        <v>20822</v>
      </c>
      <c r="I8708" t="s">
        <v>51566</v>
      </c>
      <c r="J8708" t="s">
        <v>20784</v>
      </c>
      <c r="K8708" t="s">
        <v>28475</v>
      </c>
      <c r="L8708" t="s">
        <v>6016</v>
      </c>
      <c r="M8708" t="s">
        <v>27236</v>
      </c>
    </row>
    <row r="8709" spans="1:13">
      <c r="A8709" t="s">
        <v>909</v>
      </c>
      <c r="B8709" t="s">
        <v>909</v>
      </c>
      <c r="C8709" t="s">
        <v>2783</v>
      </c>
      <c r="D8709" t="s">
        <v>163</v>
      </c>
      <c r="E8709" t="s">
        <v>754</v>
      </c>
      <c r="F8709" t="s">
        <v>2</v>
      </c>
      <c r="G8709" t="s">
        <v>51609</v>
      </c>
      <c r="H8709" t="s">
        <v>20897</v>
      </c>
      <c r="I8709" t="s">
        <v>51571</v>
      </c>
      <c r="J8709" t="s">
        <v>20803</v>
      </c>
      <c r="K8709" t="s">
        <v>28393</v>
      </c>
      <c r="L8709" t="s">
        <v>3925</v>
      </c>
      <c r="M8709" t="s">
        <v>38502</v>
      </c>
    </row>
    <row r="8710" spans="1:13">
      <c r="A8710" t="s">
        <v>909</v>
      </c>
      <c r="B8710" t="s">
        <v>909</v>
      </c>
      <c r="C8710" t="s">
        <v>2783</v>
      </c>
      <c r="D8710" t="s">
        <v>163</v>
      </c>
      <c r="E8710" t="s">
        <v>754</v>
      </c>
      <c r="F8710" t="s">
        <v>4</v>
      </c>
      <c r="G8710" t="s">
        <v>51610</v>
      </c>
      <c r="H8710" t="s">
        <v>20745</v>
      </c>
      <c r="I8710" t="s">
        <v>51592</v>
      </c>
      <c r="J8710" t="s">
        <v>20684</v>
      </c>
      <c r="K8710" t="s">
        <v>9288</v>
      </c>
      <c r="L8710" t="s">
        <v>3492</v>
      </c>
      <c r="M8710" t="s">
        <v>17054</v>
      </c>
    </row>
    <row r="8711" spans="1:13">
      <c r="A8711" t="s">
        <v>909</v>
      </c>
      <c r="B8711" t="s">
        <v>909</v>
      </c>
      <c r="C8711" t="s">
        <v>2783</v>
      </c>
      <c r="D8711" t="s">
        <v>163</v>
      </c>
      <c r="E8711" t="s">
        <v>754</v>
      </c>
      <c r="F8711" t="s">
        <v>11</v>
      </c>
      <c r="G8711" t="s">
        <v>51611</v>
      </c>
      <c r="H8711" t="s">
        <v>20663</v>
      </c>
      <c r="I8711" t="s">
        <v>25415</v>
      </c>
      <c r="J8711" t="s">
        <v>21472</v>
      </c>
      <c r="K8711" t="s">
        <v>372</v>
      </c>
      <c r="L8711" t="s">
        <v>3522</v>
      </c>
      <c r="M8711" t="s">
        <v>9003</v>
      </c>
    </row>
    <row r="8712" spans="1:13">
      <c r="A8712" t="s">
        <v>909</v>
      </c>
      <c r="B8712" t="s">
        <v>909</v>
      </c>
      <c r="C8712" t="s">
        <v>2783</v>
      </c>
      <c r="D8712" t="s">
        <v>163</v>
      </c>
      <c r="E8712" t="s">
        <v>762</v>
      </c>
      <c r="F8712" t="s">
        <v>3</v>
      </c>
      <c r="G8712" t="s">
        <v>51612</v>
      </c>
      <c r="H8712" t="s">
        <v>20803</v>
      </c>
      <c r="I8712" t="s">
        <v>6124</v>
      </c>
      <c r="J8712" t="s">
        <v>20745</v>
      </c>
      <c r="K8712" t="s">
        <v>15432</v>
      </c>
      <c r="L8712" t="s">
        <v>3757</v>
      </c>
      <c r="M8712" t="s">
        <v>42989</v>
      </c>
    </row>
    <row r="8713" spans="1:13">
      <c r="A8713" t="s">
        <v>909</v>
      </c>
      <c r="B8713" t="s">
        <v>909</v>
      </c>
      <c r="C8713" t="s">
        <v>2783</v>
      </c>
      <c r="D8713" t="s">
        <v>163</v>
      </c>
      <c r="E8713" t="s">
        <v>762</v>
      </c>
      <c r="F8713" t="s">
        <v>10</v>
      </c>
      <c r="G8713" t="s">
        <v>51613</v>
      </c>
      <c r="H8713" t="s">
        <v>20932</v>
      </c>
      <c r="I8713" t="s">
        <v>51614</v>
      </c>
      <c r="J8713" t="s">
        <v>20897</v>
      </c>
      <c r="K8713" t="s">
        <v>37020</v>
      </c>
      <c r="L8713" t="s">
        <v>3442</v>
      </c>
      <c r="M8713" t="s">
        <v>32493</v>
      </c>
    </row>
    <row r="8714" spans="1:13">
      <c r="A8714" t="s">
        <v>909</v>
      </c>
      <c r="B8714" t="s">
        <v>909</v>
      </c>
      <c r="C8714" t="s">
        <v>2783</v>
      </c>
      <c r="D8714" t="s">
        <v>163</v>
      </c>
      <c r="E8714" t="s">
        <v>762</v>
      </c>
      <c r="F8714" t="s">
        <v>2</v>
      </c>
      <c r="G8714" t="s">
        <v>51615</v>
      </c>
      <c r="H8714" t="s">
        <v>20745</v>
      </c>
      <c r="I8714" t="s">
        <v>51592</v>
      </c>
      <c r="J8714" t="s">
        <v>20725</v>
      </c>
      <c r="K8714" t="s">
        <v>40422</v>
      </c>
      <c r="L8714" t="s">
        <v>18251</v>
      </c>
      <c r="M8714" t="s">
        <v>31915</v>
      </c>
    </row>
    <row r="8715" spans="1:13">
      <c r="A8715" t="s">
        <v>909</v>
      </c>
      <c r="B8715" t="s">
        <v>909</v>
      </c>
      <c r="C8715" t="s">
        <v>2783</v>
      </c>
      <c r="D8715" t="s">
        <v>163</v>
      </c>
      <c r="E8715" t="s">
        <v>762</v>
      </c>
      <c r="F8715" t="s">
        <v>4</v>
      </c>
      <c r="G8715" t="s">
        <v>51616</v>
      </c>
      <c r="H8715" t="s">
        <v>20663</v>
      </c>
      <c r="I8715" t="s">
        <v>25415</v>
      </c>
      <c r="J8715" t="s">
        <v>21472</v>
      </c>
      <c r="K8715" t="s">
        <v>372</v>
      </c>
      <c r="L8715" t="s">
        <v>1355</v>
      </c>
      <c r="M8715" t="s">
        <v>5019</v>
      </c>
    </row>
    <row r="8716" spans="1:13">
      <c r="A8716" t="s">
        <v>909</v>
      </c>
      <c r="B8716" t="s">
        <v>909</v>
      </c>
      <c r="C8716" t="s">
        <v>2783</v>
      </c>
      <c r="D8716" t="s">
        <v>163</v>
      </c>
      <c r="E8716" t="s">
        <v>770</v>
      </c>
      <c r="F8716" t="s">
        <v>3</v>
      </c>
      <c r="G8716" t="s">
        <v>51617</v>
      </c>
      <c r="H8716" t="s">
        <v>20705</v>
      </c>
      <c r="I8716" t="s">
        <v>51580</v>
      </c>
      <c r="J8716" t="s">
        <v>21472</v>
      </c>
      <c r="K8716" t="s">
        <v>372</v>
      </c>
      <c r="L8716" t="s">
        <v>1691</v>
      </c>
      <c r="M8716" t="s">
        <v>469</v>
      </c>
    </row>
    <row r="8717" spans="1:13">
      <c r="A8717" t="s">
        <v>909</v>
      </c>
      <c r="B8717" t="s">
        <v>909</v>
      </c>
      <c r="C8717" t="s">
        <v>2783</v>
      </c>
      <c r="D8717" t="s">
        <v>163</v>
      </c>
      <c r="E8717" t="s">
        <v>770</v>
      </c>
      <c r="F8717" t="s">
        <v>10</v>
      </c>
      <c r="G8717" t="s">
        <v>51618</v>
      </c>
      <c r="H8717" t="s">
        <v>20803</v>
      </c>
      <c r="I8717" t="s">
        <v>6124</v>
      </c>
      <c r="J8717" t="s">
        <v>20764</v>
      </c>
      <c r="K8717" t="s">
        <v>15421</v>
      </c>
      <c r="L8717" t="s">
        <v>10184</v>
      </c>
      <c r="M8717" t="s">
        <v>47662</v>
      </c>
    </row>
    <row r="8718" spans="1:13">
      <c r="A8718" t="s">
        <v>909</v>
      </c>
      <c r="B8718" t="s">
        <v>909</v>
      </c>
      <c r="C8718" t="s">
        <v>2783</v>
      </c>
      <c r="D8718" t="s">
        <v>163</v>
      </c>
      <c r="E8718" t="s">
        <v>770</v>
      </c>
      <c r="F8718" t="s">
        <v>2</v>
      </c>
      <c r="G8718" t="s">
        <v>51619</v>
      </c>
      <c r="H8718" t="s">
        <v>20684</v>
      </c>
      <c r="I8718" t="s">
        <v>13476</v>
      </c>
      <c r="J8718" t="s">
        <v>21472</v>
      </c>
      <c r="K8718" t="s">
        <v>372</v>
      </c>
      <c r="L8718" t="s">
        <v>3130</v>
      </c>
      <c r="M8718" t="s">
        <v>4868</v>
      </c>
    </row>
    <row r="8719" spans="1:13">
      <c r="A8719" t="s">
        <v>909</v>
      </c>
      <c r="B8719" t="s">
        <v>909</v>
      </c>
      <c r="C8719" t="s">
        <v>2783</v>
      </c>
      <c r="D8719" t="s">
        <v>163</v>
      </c>
      <c r="E8719" t="s">
        <v>770</v>
      </c>
      <c r="F8719" t="s">
        <v>20</v>
      </c>
      <c r="G8719" t="s">
        <v>51620</v>
      </c>
      <c r="H8719" t="s">
        <v>20684</v>
      </c>
      <c r="I8719" t="s">
        <v>13476</v>
      </c>
      <c r="J8719" t="s">
        <v>20663</v>
      </c>
      <c r="K8719" t="s">
        <v>9276</v>
      </c>
      <c r="L8719" t="s">
        <v>3522</v>
      </c>
      <c r="M8719" t="s">
        <v>4868</v>
      </c>
    </row>
    <row r="8720" spans="1:13">
      <c r="A8720" t="s">
        <v>909</v>
      </c>
      <c r="B8720" t="s">
        <v>909</v>
      </c>
      <c r="C8720" t="s">
        <v>2783</v>
      </c>
      <c r="D8720" t="s">
        <v>163</v>
      </c>
      <c r="E8720" t="s">
        <v>778</v>
      </c>
      <c r="F8720" t="s">
        <v>3</v>
      </c>
      <c r="G8720" t="s">
        <v>51621</v>
      </c>
      <c r="H8720" t="s">
        <v>20684</v>
      </c>
      <c r="I8720" t="s">
        <v>13476</v>
      </c>
      <c r="J8720" t="s">
        <v>20684</v>
      </c>
      <c r="K8720" t="s">
        <v>9288</v>
      </c>
      <c r="L8720" t="s">
        <v>5013</v>
      </c>
      <c r="M8720" t="s">
        <v>469</v>
      </c>
    </row>
    <row r="8721" spans="1:13">
      <c r="A8721" t="s">
        <v>909</v>
      </c>
      <c r="B8721" t="s">
        <v>909</v>
      </c>
      <c r="C8721" t="s">
        <v>2783</v>
      </c>
      <c r="D8721" t="s">
        <v>163</v>
      </c>
      <c r="E8721" t="s">
        <v>778</v>
      </c>
      <c r="F8721" t="s">
        <v>10</v>
      </c>
      <c r="G8721" t="s">
        <v>51622</v>
      </c>
      <c r="H8721" t="s">
        <v>20705</v>
      </c>
      <c r="I8721" t="s">
        <v>51580</v>
      </c>
      <c r="J8721" t="s">
        <v>21472</v>
      </c>
      <c r="K8721" t="s">
        <v>372</v>
      </c>
      <c r="L8721" t="s">
        <v>21144</v>
      </c>
      <c r="M8721" t="s">
        <v>18752</v>
      </c>
    </row>
    <row r="8722" spans="1:13">
      <c r="A8722" t="s">
        <v>909</v>
      </c>
      <c r="B8722" t="s">
        <v>909</v>
      </c>
      <c r="C8722" t="s">
        <v>2783</v>
      </c>
      <c r="D8722" t="s">
        <v>163</v>
      </c>
      <c r="E8722" t="s">
        <v>778</v>
      </c>
      <c r="F8722" t="s">
        <v>2</v>
      </c>
      <c r="G8722" t="s">
        <v>51623</v>
      </c>
      <c r="H8722" t="s">
        <v>20725</v>
      </c>
      <c r="I8722" t="s">
        <v>10308</v>
      </c>
      <c r="J8722" t="s">
        <v>20684</v>
      </c>
      <c r="K8722" t="s">
        <v>9288</v>
      </c>
      <c r="L8722" t="s">
        <v>4088</v>
      </c>
      <c r="M8722" t="s">
        <v>26502</v>
      </c>
    </row>
    <row r="8723" spans="1:13">
      <c r="A8723" t="s">
        <v>909</v>
      </c>
      <c r="B8723" t="s">
        <v>909</v>
      </c>
      <c r="C8723" t="s">
        <v>2783</v>
      </c>
      <c r="D8723" t="s">
        <v>163</v>
      </c>
      <c r="E8723" t="s">
        <v>778</v>
      </c>
      <c r="F8723" t="s">
        <v>4</v>
      </c>
      <c r="G8723" t="s">
        <v>51624</v>
      </c>
      <c r="H8723" t="s">
        <v>20663</v>
      </c>
      <c r="I8723" t="s">
        <v>25415</v>
      </c>
      <c r="J8723" t="s">
        <v>20663</v>
      </c>
      <c r="K8723" t="s">
        <v>9276</v>
      </c>
      <c r="L8723" t="s">
        <v>1355</v>
      </c>
      <c r="M8723" t="s">
        <v>9962</v>
      </c>
    </row>
    <row r="8724" spans="1:13">
      <c r="A8724" t="s">
        <v>909</v>
      </c>
      <c r="B8724" t="s">
        <v>909</v>
      </c>
      <c r="C8724" t="s">
        <v>2783</v>
      </c>
      <c r="D8724" t="s">
        <v>164</v>
      </c>
      <c r="E8724" t="s">
        <v>809</v>
      </c>
      <c r="F8724" t="s">
        <v>10</v>
      </c>
      <c r="G8724" t="s">
        <v>51625</v>
      </c>
      <c r="H8724" t="s">
        <v>20663</v>
      </c>
      <c r="I8724" t="s">
        <v>25397</v>
      </c>
      <c r="J8724" t="s">
        <v>21472</v>
      </c>
      <c r="K8724" t="s">
        <v>91</v>
      </c>
      <c r="L8724" t="s">
        <v>3522</v>
      </c>
      <c r="M8724" t="s">
        <v>6841</v>
      </c>
    </row>
    <row r="8725" spans="1:13">
      <c r="A8725" t="s">
        <v>909</v>
      </c>
      <c r="B8725" t="s">
        <v>909</v>
      </c>
      <c r="C8725" t="s">
        <v>1637</v>
      </c>
      <c r="D8725" t="s">
        <v>150</v>
      </c>
      <c r="E8725" t="s">
        <v>179</v>
      </c>
      <c r="F8725" t="s">
        <v>3</v>
      </c>
      <c r="G8725" t="s">
        <v>51626</v>
      </c>
      <c r="H8725" t="s">
        <v>20663</v>
      </c>
      <c r="I8725" t="s">
        <v>26272</v>
      </c>
      <c r="J8725" t="s">
        <v>21472</v>
      </c>
      <c r="K8725" t="s">
        <v>372</v>
      </c>
      <c r="L8725" t="s">
        <v>5359</v>
      </c>
      <c r="M8725" t="s">
        <v>13721</v>
      </c>
    </row>
    <row r="8726" spans="1:13">
      <c r="A8726" t="s">
        <v>909</v>
      </c>
      <c r="B8726" t="s">
        <v>909</v>
      </c>
      <c r="C8726" t="s">
        <v>1637</v>
      </c>
      <c r="D8726" t="s">
        <v>150</v>
      </c>
      <c r="E8726" t="s">
        <v>179</v>
      </c>
      <c r="F8726" t="s">
        <v>10</v>
      </c>
      <c r="G8726" t="s">
        <v>51627</v>
      </c>
      <c r="H8726" t="s">
        <v>20725</v>
      </c>
      <c r="I8726" t="s">
        <v>11914</v>
      </c>
      <c r="J8726" t="s">
        <v>20684</v>
      </c>
      <c r="K8726" t="s">
        <v>13977</v>
      </c>
      <c r="L8726" t="s">
        <v>2829</v>
      </c>
      <c r="M8726" t="s">
        <v>26021</v>
      </c>
    </row>
    <row r="8727" spans="1:13">
      <c r="A8727" t="s">
        <v>909</v>
      </c>
      <c r="B8727" t="s">
        <v>909</v>
      </c>
      <c r="C8727" t="s">
        <v>1637</v>
      </c>
      <c r="D8727" t="s">
        <v>150</v>
      </c>
      <c r="E8727" t="s">
        <v>179</v>
      </c>
      <c r="F8727" t="s">
        <v>2</v>
      </c>
      <c r="G8727" t="s">
        <v>51628</v>
      </c>
      <c r="H8727" t="s">
        <v>20860</v>
      </c>
      <c r="I8727" t="s">
        <v>6124</v>
      </c>
      <c r="J8727" t="s">
        <v>20663</v>
      </c>
      <c r="K8727" t="s">
        <v>12044</v>
      </c>
      <c r="L8727" t="s">
        <v>8725</v>
      </c>
      <c r="M8727" t="s">
        <v>43200</v>
      </c>
    </row>
    <row r="8728" spans="1:13">
      <c r="A8728" t="s">
        <v>909</v>
      </c>
      <c r="B8728" t="s">
        <v>909</v>
      </c>
      <c r="C8728" t="s">
        <v>1637</v>
      </c>
      <c r="D8728" t="s">
        <v>150</v>
      </c>
      <c r="E8728" t="s">
        <v>179</v>
      </c>
      <c r="F8728" t="s">
        <v>4</v>
      </c>
      <c r="G8728" t="s">
        <v>51629</v>
      </c>
      <c r="H8728" t="s">
        <v>20784</v>
      </c>
      <c r="I8728" t="s">
        <v>26324</v>
      </c>
      <c r="J8728" t="s">
        <v>20663</v>
      </c>
      <c r="K8728" t="s">
        <v>12044</v>
      </c>
      <c r="L8728" t="s">
        <v>3664</v>
      </c>
      <c r="M8728" t="s">
        <v>43215</v>
      </c>
    </row>
    <row r="8729" spans="1:13">
      <c r="A8729" t="s">
        <v>909</v>
      </c>
      <c r="B8729" t="s">
        <v>909</v>
      </c>
      <c r="C8729" t="s">
        <v>1637</v>
      </c>
      <c r="D8729" t="s">
        <v>150</v>
      </c>
      <c r="E8729" t="s">
        <v>179</v>
      </c>
      <c r="F8729" t="s">
        <v>11</v>
      </c>
      <c r="G8729" t="s">
        <v>51630</v>
      </c>
      <c r="H8729" t="s">
        <v>20879</v>
      </c>
      <c r="I8729" t="s">
        <v>26479</v>
      </c>
      <c r="J8729" t="s">
        <v>21472</v>
      </c>
      <c r="K8729" t="s">
        <v>372</v>
      </c>
      <c r="L8729" t="s">
        <v>4073</v>
      </c>
      <c r="M8729" t="s">
        <v>34700</v>
      </c>
    </row>
    <row r="8730" spans="1:13">
      <c r="A8730" t="s">
        <v>909</v>
      </c>
      <c r="B8730" t="s">
        <v>909</v>
      </c>
      <c r="C8730" t="s">
        <v>1637</v>
      </c>
      <c r="D8730" t="s">
        <v>150</v>
      </c>
      <c r="E8730" t="s">
        <v>179</v>
      </c>
      <c r="F8730" t="s">
        <v>20</v>
      </c>
      <c r="G8730" t="s">
        <v>51631</v>
      </c>
      <c r="H8730" t="s">
        <v>20764</v>
      </c>
      <c r="I8730" t="s">
        <v>5754</v>
      </c>
      <c r="J8730" t="s">
        <v>20705</v>
      </c>
      <c r="K8730" t="s">
        <v>964</v>
      </c>
      <c r="L8730" t="s">
        <v>2315</v>
      </c>
      <c r="M8730" t="s">
        <v>34741</v>
      </c>
    </row>
    <row r="8731" spans="1:13">
      <c r="A8731" t="s">
        <v>909</v>
      </c>
      <c r="B8731" t="s">
        <v>909</v>
      </c>
      <c r="C8731" t="s">
        <v>1637</v>
      </c>
      <c r="D8731" t="s">
        <v>150</v>
      </c>
      <c r="E8731" t="s">
        <v>188</v>
      </c>
      <c r="F8731" t="s">
        <v>3</v>
      </c>
      <c r="G8731" t="s">
        <v>51632</v>
      </c>
      <c r="H8731" t="s">
        <v>20725</v>
      </c>
      <c r="I8731" t="s">
        <v>11914</v>
      </c>
      <c r="J8731" t="s">
        <v>20725</v>
      </c>
      <c r="K8731" t="s">
        <v>12037</v>
      </c>
      <c r="L8731" t="s">
        <v>4662</v>
      </c>
      <c r="M8731" t="s">
        <v>14877</v>
      </c>
    </row>
    <row r="8732" spans="1:13">
      <c r="A8732" t="s">
        <v>909</v>
      </c>
      <c r="B8732" t="s">
        <v>909</v>
      </c>
      <c r="C8732" t="s">
        <v>1637</v>
      </c>
      <c r="D8732" t="s">
        <v>150</v>
      </c>
      <c r="E8732" t="s">
        <v>188</v>
      </c>
      <c r="F8732" t="s">
        <v>10</v>
      </c>
      <c r="G8732" t="s">
        <v>51633</v>
      </c>
      <c r="H8732" t="s">
        <v>20841</v>
      </c>
      <c r="I8732" t="s">
        <v>26448</v>
      </c>
      <c r="J8732" t="s">
        <v>20764</v>
      </c>
      <c r="K8732" t="s">
        <v>17975</v>
      </c>
      <c r="L8732" t="s">
        <v>10680</v>
      </c>
      <c r="M8732" t="s">
        <v>18986</v>
      </c>
    </row>
    <row r="8733" spans="1:13">
      <c r="A8733" t="s">
        <v>909</v>
      </c>
      <c r="B8733" t="s">
        <v>909</v>
      </c>
      <c r="C8733" t="s">
        <v>1637</v>
      </c>
      <c r="D8733" t="s">
        <v>150</v>
      </c>
      <c r="E8733" t="s">
        <v>188</v>
      </c>
      <c r="F8733" t="s">
        <v>2</v>
      </c>
      <c r="G8733" t="s">
        <v>51634</v>
      </c>
      <c r="H8733" t="s">
        <v>20860</v>
      </c>
      <c r="I8733" t="s">
        <v>6124</v>
      </c>
      <c r="J8733" t="s">
        <v>20764</v>
      </c>
      <c r="K8733" t="s">
        <v>17975</v>
      </c>
      <c r="L8733" t="s">
        <v>8725</v>
      </c>
      <c r="M8733" t="s">
        <v>26500</v>
      </c>
    </row>
    <row r="8734" spans="1:13">
      <c r="A8734" t="s">
        <v>909</v>
      </c>
      <c r="B8734" t="s">
        <v>909</v>
      </c>
      <c r="C8734" t="s">
        <v>1637</v>
      </c>
      <c r="D8734" t="s">
        <v>150</v>
      </c>
      <c r="E8734" t="s">
        <v>188</v>
      </c>
      <c r="F8734" t="s">
        <v>4</v>
      </c>
      <c r="G8734" t="s">
        <v>51635</v>
      </c>
      <c r="H8734" t="s">
        <v>20725</v>
      </c>
      <c r="I8734" t="s">
        <v>11914</v>
      </c>
      <c r="J8734" t="s">
        <v>21472</v>
      </c>
      <c r="K8734" t="s">
        <v>372</v>
      </c>
      <c r="L8734" t="s">
        <v>2172</v>
      </c>
      <c r="M8734" t="s">
        <v>14877</v>
      </c>
    </row>
    <row r="8735" spans="1:13">
      <c r="A8735" t="s">
        <v>909</v>
      </c>
      <c r="B8735" t="s">
        <v>909</v>
      </c>
      <c r="C8735" t="s">
        <v>1637</v>
      </c>
      <c r="D8735" t="s">
        <v>150</v>
      </c>
      <c r="E8735" t="s">
        <v>188</v>
      </c>
      <c r="F8735" t="s">
        <v>11</v>
      </c>
      <c r="G8735" t="s">
        <v>51636</v>
      </c>
      <c r="H8735" t="s">
        <v>20784</v>
      </c>
      <c r="I8735" t="s">
        <v>26324</v>
      </c>
      <c r="J8735" t="s">
        <v>21472</v>
      </c>
      <c r="K8735" t="s">
        <v>372</v>
      </c>
      <c r="L8735" t="s">
        <v>2751</v>
      </c>
      <c r="M8735" t="s">
        <v>25599</v>
      </c>
    </row>
    <row r="8736" spans="1:13">
      <c r="A8736" t="s">
        <v>909</v>
      </c>
      <c r="B8736" t="s">
        <v>909</v>
      </c>
      <c r="C8736" t="s">
        <v>1637</v>
      </c>
      <c r="D8736" t="s">
        <v>150</v>
      </c>
      <c r="E8736" t="s">
        <v>197</v>
      </c>
      <c r="F8736" t="s">
        <v>3</v>
      </c>
      <c r="G8736" t="s">
        <v>51637</v>
      </c>
      <c r="H8736" t="s">
        <v>20684</v>
      </c>
      <c r="I8736" t="s">
        <v>11896</v>
      </c>
      <c r="J8736" t="s">
        <v>20663</v>
      </c>
      <c r="K8736" t="s">
        <v>12044</v>
      </c>
      <c r="L8736" t="s">
        <v>5013</v>
      </c>
      <c r="M8736" t="s">
        <v>6522</v>
      </c>
    </row>
    <row r="8737" spans="1:13">
      <c r="A8737" t="s">
        <v>909</v>
      </c>
      <c r="B8737" t="s">
        <v>909</v>
      </c>
      <c r="C8737" t="s">
        <v>1637</v>
      </c>
      <c r="D8737" t="s">
        <v>150</v>
      </c>
      <c r="E8737" t="s">
        <v>197</v>
      </c>
      <c r="F8737" t="s">
        <v>10</v>
      </c>
      <c r="G8737" t="s">
        <v>51638</v>
      </c>
      <c r="H8737" t="s">
        <v>20897</v>
      </c>
      <c r="I8737" t="s">
        <v>51639</v>
      </c>
      <c r="J8737" t="s">
        <v>20745</v>
      </c>
      <c r="K8737" t="s">
        <v>37682</v>
      </c>
      <c r="L8737" t="s">
        <v>391</v>
      </c>
      <c r="M8737" t="s">
        <v>28955</v>
      </c>
    </row>
    <row r="8738" spans="1:13">
      <c r="A8738" t="s">
        <v>909</v>
      </c>
      <c r="B8738" t="s">
        <v>909</v>
      </c>
      <c r="C8738" t="s">
        <v>1637</v>
      </c>
      <c r="D8738" t="s">
        <v>150</v>
      </c>
      <c r="E8738" t="s">
        <v>197</v>
      </c>
      <c r="F8738" t="s">
        <v>2</v>
      </c>
      <c r="G8738" t="s">
        <v>51640</v>
      </c>
      <c r="H8738" t="s">
        <v>20725</v>
      </c>
      <c r="I8738" t="s">
        <v>11914</v>
      </c>
      <c r="J8738" t="s">
        <v>20684</v>
      </c>
      <c r="K8738" t="s">
        <v>13977</v>
      </c>
      <c r="L8738" t="s">
        <v>6215</v>
      </c>
      <c r="M8738" t="s">
        <v>17937</v>
      </c>
    </row>
    <row r="8739" spans="1:13">
      <c r="A8739" t="s">
        <v>909</v>
      </c>
      <c r="B8739" t="s">
        <v>909</v>
      </c>
      <c r="C8739" t="s">
        <v>1637</v>
      </c>
      <c r="D8739" t="s">
        <v>150</v>
      </c>
      <c r="E8739" t="s">
        <v>197</v>
      </c>
      <c r="F8739" t="s">
        <v>4</v>
      </c>
      <c r="G8739" t="s">
        <v>51641</v>
      </c>
      <c r="H8739" t="s">
        <v>20663</v>
      </c>
      <c r="I8739" t="s">
        <v>26272</v>
      </c>
      <c r="J8739" t="s">
        <v>21472</v>
      </c>
      <c r="K8739" t="s">
        <v>372</v>
      </c>
      <c r="L8739" t="s">
        <v>3130</v>
      </c>
      <c r="M8739" t="s">
        <v>4339</v>
      </c>
    </row>
    <row r="8740" spans="1:13">
      <c r="A8740" t="s">
        <v>909</v>
      </c>
      <c r="B8740" t="s">
        <v>909</v>
      </c>
      <c r="C8740" t="s">
        <v>1637</v>
      </c>
      <c r="D8740" t="s">
        <v>150</v>
      </c>
      <c r="E8740" t="s">
        <v>197</v>
      </c>
      <c r="F8740" t="s">
        <v>11</v>
      </c>
      <c r="G8740" t="s">
        <v>51642</v>
      </c>
      <c r="H8740" t="s">
        <v>20725</v>
      </c>
      <c r="I8740" t="s">
        <v>11914</v>
      </c>
      <c r="J8740" t="s">
        <v>21472</v>
      </c>
      <c r="K8740" t="s">
        <v>372</v>
      </c>
      <c r="L8740" t="s">
        <v>4524</v>
      </c>
      <c r="M8740" t="s">
        <v>17937</v>
      </c>
    </row>
    <row r="8741" spans="1:13">
      <c r="A8741" t="s">
        <v>909</v>
      </c>
      <c r="B8741" t="s">
        <v>909</v>
      </c>
      <c r="C8741" t="s">
        <v>1637</v>
      </c>
      <c r="D8741" t="s">
        <v>150</v>
      </c>
      <c r="E8741" t="s">
        <v>197</v>
      </c>
      <c r="F8741" t="s">
        <v>20</v>
      </c>
      <c r="G8741" t="s">
        <v>51643</v>
      </c>
      <c r="H8741" t="s">
        <v>20705</v>
      </c>
      <c r="I8741" t="s">
        <v>6544</v>
      </c>
      <c r="J8741" t="s">
        <v>21472</v>
      </c>
      <c r="K8741" t="s">
        <v>372</v>
      </c>
      <c r="L8741" t="s">
        <v>2172</v>
      </c>
      <c r="M8741" t="s">
        <v>14877</v>
      </c>
    </row>
    <row r="8742" spans="1:13">
      <c r="A8742" t="s">
        <v>909</v>
      </c>
      <c r="B8742" t="s">
        <v>909</v>
      </c>
      <c r="C8742" t="s">
        <v>1637</v>
      </c>
      <c r="D8742" t="s">
        <v>150</v>
      </c>
      <c r="E8742" t="s">
        <v>206</v>
      </c>
      <c r="F8742" t="s">
        <v>3</v>
      </c>
      <c r="G8742" t="s">
        <v>51644</v>
      </c>
      <c r="H8742" t="s">
        <v>20879</v>
      </c>
      <c r="I8742" t="s">
        <v>26479</v>
      </c>
      <c r="J8742" t="s">
        <v>20803</v>
      </c>
      <c r="K8742" t="s">
        <v>16622</v>
      </c>
      <c r="L8742" t="s">
        <v>6719</v>
      </c>
      <c r="M8742" t="s">
        <v>51645</v>
      </c>
    </row>
    <row r="8743" spans="1:13">
      <c r="A8743" t="s">
        <v>909</v>
      </c>
      <c r="B8743" t="s">
        <v>909</v>
      </c>
      <c r="C8743" t="s">
        <v>1637</v>
      </c>
      <c r="D8743" t="s">
        <v>150</v>
      </c>
      <c r="E8743" t="s">
        <v>206</v>
      </c>
      <c r="F8743" t="s">
        <v>10</v>
      </c>
      <c r="G8743" t="s">
        <v>51646</v>
      </c>
      <c r="H8743" t="s">
        <v>20684</v>
      </c>
      <c r="I8743" t="s">
        <v>11896</v>
      </c>
      <c r="J8743" t="s">
        <v>21472</v>
      </c>
      <c r="K8743" t="s">
        <v>372</v>
      </c>
      <c r="L8743" t="s">
        <v>16956</v>
      </c>
      <c r="M8743" t="s">
        <v>17084</v>
      </c>
    </row>
    <row r="8744" spans="1:13">
      <c r="A8744" t="s">
        <v>909</v>
      </c>
      <c r="B8744" t="s">
        <v>909</v>
      </c>
      <c r="C8744" t="s">
        <v>1637</v>
      </c>
      <c r="D8744" t="s">
        <v>150</v>
      </c>
      <c r="E8744" t="s">
        <v>206</v>
      </c>
      <c r="F8744" t="s">
        <v>2</v>
      </c>
      <c r="G8744" t="s">
        <v>51647</v>
      </c>
      <c r="H8744" t="s">
        <v>20663</v>
      </c>
      <c r="I8744" t="s">
        <v>26272</v>
      </c>
      <c r="J8744" t="s">
        <v>21472</v>
      </c>
      <c r="K8744" t="s">
        <v>372</v>
      </c>
      <c r="L8744" t="s">
        <v>17953</v>
      </c>
      <c r="M8744" t="s">
        <v>8700</v>
      </c>
    </row>
    <row r="8745" spans="1:13">
      <c r="A8745" t="s">
        <v>909</v>
      </c>
      <c r="B8745" t="s">
        <v>909</v>
      </c>
      <c r="C8745" t="s">
        <v>1637</v>
      </c>
      <c r="D8745" t="s">
        <v>150</v>
      </c>
      <c r="E8745" t="s">
        <v>206</v>
      </c>
      <c r="F8745" t="s">
        <v>11</v>
      </c>
      <c r="G8745" t="s">
        <v>51648</v>
      </c>
      <c r="H8745" t="s">
        <v>20684</v>
      </c>
      <c r="I8745" t="s">
        <v>11896</v>
      </c>
      <c r="J8745" t="s">
        <v>21472</v>
      </c>
      <c r="K8745" t="s">
        <v>372</v>
      </c>
      <c r="L8745" t="s">
        <v>5164</v>
      </c>
      <c r="M8745" t="s">
        <v>17084</v>
      </c>
    </row>
    <row r="8746" spans="1:13">
      <c r="A8746" t="s">
        <v>909</v>
      </c>
      <c r="B8746" t="s">
        <v>909</v>
      </c>
      <c r="C8746" t="s">
        <v>1637</v>
      </c>
      <c r="D8746" t="s">
        <v>151</v>
      </c>
      <c r="E8746" t="s">
        <v>214</v>
      </c>
      <c r="F8746" t="s">
        <v>3</v>
      </c>
      <c r="G8746" t="s">
        <v>51649</v>
      </c>
      <c r="H8746" t="s">
        <v>20784</v>
      </c>
      <c r="I8746" t="s">
        <v>51650</v>
      </c>
      <c r="J8746" t="s">
        <v>20725</v>
      </c>
      <c r="K8746" t="s">
        <v>51651</v>
      </c>
      <c r="L8746" t="s">
        <v>51652</v>
      </c>
      <c r="M8746" t="s">
        <v>50031</v>
      </c>
    </row>
    <row r="8747" spans="1:13">
      <c r="A8747" t="s">
        <v>909</v>
      </c>
      <c r="B8747" t="s">
        <v>909</v>
      </c>
      <c r="C8747" t="s">
        <v>1637</v>
      </c>
      <c r="D8747" t="s">
        <v>151</v>
      </c>
      <c r="E8747" t="s">
        <v>214</v>
      </c>
      <c r="F8747" t="s">
        <v>10</v>
      </c>
      <c r="G8747" t="s">
        <v>51653</v>
      </c>
      <c r="H8747" t="s">
        <v>21383</v>
      </c>
      <c r="I8747" t="s">
        <v>51654</v>
      </c>
      <c r="J8747" t="s">
        <v>21116</v>
      </c>
      <c r="K8747" t="s">
        <v>51655</v>
      </c>
      <c r="L8747" t="s">
        <v>51656</v>
      </c>
      <c r="M8747" t="s">
        <v>50024</v>
      </c>
    </row>
    <row r="8748" spans="1:13">
      <c r="A8748" t="s">
        <v>909</v>
      </c>
      <c r="B8748" t="s">
        <v>909</v>
      </c>
      <c r="C8748" t="s">
        <v>1637</v>
      </c>
      <c r="D8748" t="s">
        <v>151</v>
      </c>
      <c r="E8748" t="s">
        <v>214</v>
      </c>
      <c r="F8748" t="s">
        <v>2</v>
      </c>
      <c r="G8748" t="s">
        <v>51657</v>
      </c>
      <c r="H8748" t="s">
        <v>21207</v>
      </c>
      <c r="I8748" t="s">
        <v>51658</v>
      </c>
      <c r="J8748" t="s">
        <v>21115</v>
      </c>
      <c r="K8748" t="s">
        <v>51659</v>
      </c>
      <c r="L8748" t="s">
        <v>51660</v>
      </c>
      <c r="M8748" t="s">
        <v>26895</v>
      </c>
    </row>
    <row r="8749" spans="1:13">
      <c r="A8749" t="s">
        <v>909</v>
      </c>
      <c r="B8749" t="s">
        <v>909</v>
      </c>
      <c r="C8749" t="s">
        <v>1637</v>
      </c>
      <c r="D8749" t="s">
        <v>151</v>
      </c>
      <c r="E8749" t="s">
        <v>214</v>
      </c>
      <c r="F8749" t="s">
        <v>4</v>
      </c>
      <c r="G8749" t="s">
        <v>51661</v>
      </c>
      <c r="H8749" t="s">
        <v>21247</v>
      </c>
      <c r="I8749" t="s">
        <v>7448</v>
      </c>
      <c r="J8749" t="s">
        <v>21031</v>
      </c>
      <c r="K8749" t="s">
        <v>51662</v>
      </c>
      <c r="L8749" t="s">
        <v>51663</v>
      </c>
      <c r="M8749" t="s">
        <v>27080</v>
      </c>
    </row>
    <row r="8750" spans="1:13">
      <c r="A8750" t="s">
        <v>909</v>
      </c>
      <c r="B8750" t="s">
        <v>909</v>
      </c>
      <c r="C8750" t="s">
        <v>1637</v>
      </c>
      <c r="D8750" t="s">
        <v>151</v>
      </c>
      <c r="E8750" t="s">
        <v>214</v>
      </c>
      <c r="F8750" t="s">
        <v>11</v>
      </c>
      <c r="G8750" t="s">
        <v>51664</v>
      </c>
      <c r="H8750" t="s">
        <v>20810</v>
      </c>
      <c r="I8750" t="s">
        <v>51665</v>
      </c>
      <c r="J8750" t="s">
        <v>20745</v>
      </c>
      <c r="K8750" t="s">
        <v>51666</v>
      </c>
      <c r="L8750" t="s">
        <v>51667</v>
      </c>
      <c r="M8750" t="s">
        <v>51668</v>
      </c>
    </row>
    <row r="8751" spans="1:13">
      <c r="A8751" t="s">
        <v>909</v>
      </c>
      <c r="B8751" t="s">
        <v>909</v>
      </c>
      <c r="C8751" t="s">
        <v>1637</v>
      </c>
      <c r="D8751" t="s">
        <v>151</v>
      </c>
      <c r="E8751" t="s">
        <v>214</v>
      </c>
      <c r="F8751" t="s">
        <v>20</v>
      </c>
      <c r="G8751" t="s">
        <v>51669</v>
      </c>
      <c r="H8751" t="s">
        <v>20938</v>
      </c>
      <c r="I8751" t="s">
        <v>51670</v>
      </c>
      <c r="J8751" t="s">
        <v>20745</v>
      </c>
      <c r="K8751" t="s">
        <v>51666</v>
      </c>
      <c r="L8751" t="s">
        <v>14299</v>
      </c>
      <c r="M8751" t="s">
        <v>49990</v>
      </c>
    </row>
    <row r="8752" spans="1:13">
      <c r="A8752" t="s">
        <v>909</v>
      </c>
      <c r="B8752" t="s">
        <v>909</v>
      </c>
      <c r="C8752" t="s">
        <v>1637</v>
      </c>
      <c r="D8752" t="s">
        <v>151</v>
      </c>
      <c r="E8752" t="s">
        <v>222</v>
      </c>
      <c r="F8752" t="s">
        <v>3</v>
      </c>
      <c r="G8752" t="s">
        <v>51671</v>
      </c>
      <c r="H8752" t="s">
        <v>21061</v>
      </c>
      <c r="I8752" t="s">
        <v>51672</v>
      </c>
      <c r="J8752" t="s">
        <v>20950</v>
      </c>
      <c r="K8752" t="s">
        <v>51673</v>
      </c>
      <c r="L8752" t="s">
        <v>51674</v>
      </c>
      <c r="M8752" t="s">
        <v>51675</v>
      </c>
    </row>
    <row r="8753" spans="1:13">
      <c r="A8753" t="s">
        <v>909</v>
      </c>
      <c r="B8753" t="s">
        <v>909</v>
      </c>
      <c r="C8753" t="s">
        <v>1637</v>
      </c>
      <c r="D8753" t="s">
        <v>151</v>
      </c>
      <c r="E8753" t="s">
        <v>222</v>
      </c>
      <c r="F8753" t="s">
        <v>10</v>
      </c>
      <c r="G8753" t="s">
        <v>51676</v>
      </c>
      <c r="H8753" t="s">
        <v>21341</v>
      </c>
      <c r="I8753" t="s">
        <v>51677</v>
      </c>
      <c r="J8753" t="s">
        <v>21304</v>
      </c>
      <c r="K8753" t="s">
        <v>51678</v>
      </c>
      <c r="L8753" t="s">
        <v>51679</v>
      </c>
      <c r="M8753" t="s">
        <v>51680</v>
      </c>
    </row>
    <row r="8754" spans="1:13">
      <c r="A8754" t="s">
        <v>909</v>
      </c>
      <c r="B8754" t="s">
        <v>909</v>
      </c>
      <c r="C8754" t="s">
        <v>1637</v>
      </c>
      <c r="D8754" t="s">
        <v>151</v>
      </c>
      <c r="E8754" t="s">
        <v>222</v>
      </c>
      <c r="F8754" t="s">
        <v>2</v>
      </c>
      <c r="G8754" t="s">
        <v>51681</v>
      </c>
      <c r="H8754" t="s">
        <v>20828</v>
      </c>
      <c r="I8754" t="s">
        <v>51682</v>
      </c>
      <c r="J8754" t="s">
        <v>21430</v>
      </c>
      <c r="K8754" t="s">
        <v>51683</v>
      </c>
      <c r="L8754" t="s">
        <v>51684</v>
      </c>
      <c r="M8754" t="s">
        <v>51685</v>
      </c>
    </row>
    <row r="8755" spans="1:13">
      <c r="A8755" t="s">
        <v>909</v>
      </c>
      <c r="B8755" t="s">
        <v>909</v>
      </c>
      <c r="C8755" t="s">
        <v>1637</v>
      </c>
      <c r="D8755" t="s">
        <v>151</v>
      </c>
      <c r="E8755" t="s">
        <v>222</v>
      </c>
      <c r="F8755" t="s">
        <v>4</v>
      </c>
      <c r="G8755" t="s">
        <v>51686</v>
      </c>
      <c r="H8755" t="s">
        <v>21004</v>
      </c>
      <c r="I8755" t="s">
        <v>51687</v>
      </c>
      <c r="J8755" t="s">
        <v>20938</v>
      </c>
      <c r="K8755" t="s">
        <v>51688</v>
      </c>
      <c r="L8755" t="s">
        <v>51689</v>
      </c>
      <c r="M8755" t="s">
        <v>51690</v>
      </c>
    </row>
    <row r="8756" spans="1:13">
      <c r="A8756" t="s">
        <v>909</v>
      </c>
      <c r="B8756" t="s">
        <v>909</v>
      </c>
      <c r="C8756" t="s">
        <v>1637</v>
      </c>
      <c r="D8756" t="s">
        <v>151</v>
      </c>
      <c r="E8756" t="s">
        <v>222</v>
      </c>
      <c r="F8756" t="s">
        <v>11</v>
      </c>
      <c r="G8756" t="s">
        <v>51691</v>
      </c>
      <c r="H8756" t="s">
        <v>21266</v>
      </c>
      <c r="I8756" t="s">
        <v>51692</v>
      </c>
      <c r="J8756" t="s">
        <v>20705</v>
      </c>
      <c r="K8756" t="s">
        <v>51693</v>
      </c>
      <c r="L8756" t="s">
        <v>51694</v>
      </c>
      <c r="M8756" t="s">
        <v>31048</v>
      </c>
    </row>
    <row r="8757" spans="1:13">
      <c r="A8757" t="s">
        <v>909</v>
      </c>
      <c r="B8757" t="s">
        <v>909</v>
      </c>
      <c r="C8757" t="s">
        <v>1637</v>
      </c>
      <c r="D8757" t="s">
        <v>151</v>
      </c>
      <c r="E8757" t="s">
        <v>222</v>
      </c>
      <c r="F8757" t="s">
        <v>20</v>
      </c>
      <c r="G8757" t="s">
        <v>51695</v>
      </c>
      <c r="H8757" t="s">
        <v>20974</v>
      </c>
      <c r="I8757" t="s">
        <v>51696</v>
      </c>
      <c r="J8757" t="s">
        <v>20745</v>
      </c>
      <c r="K8757" t="s">
        <v>51666</v>
      </c>
      <c r="L8757" t="s">
        <v>2191</v>
      </c>
      <c r="M8757" t="s">
        <v>26491</v>
      </c>
    </row>
    <row r="8758" spans="1:13">
      <c r="A8758" t="s">
        <v>909</v>
      </c>
      <c r="B8758" t="s">
        <v>909</v>
      </c>
      <c r="C8758" t="s">
        <v>1637</v>
      </c>
      <c r="D8758" t="s">
        <v>151</v>
      </c>
      <c r="E8758" t="s">
        <v>230</v>
      </c>
      <c r="F8758" t="s">
        <v>3</v>
      </c>
      <c r="G8758" t="s">
        <v>51697</v>
      </c>
      <c r="H8758" t="s">
        <v>20972</v>
      </c>
      <c r="I8758" t="s">
        <v>51698</v>
      </c>
      <c r="J8758" t="s">
        <v>21150</v>
      </c>
      <c r="K8758" t="s">
        <v>51699</v>
      </c>
      <c r="L8758" t="s">
        <v>51700</v>
      </c>
      <c r="M8758" t="s">
        <v>28552</v>
      </c>
    </row>
    <row r="8759" spans="1:13">
      <c r="A8759" t="s">
        <v>909</v>
      </c>
      <c r="B8759" t="s">
        <v>909</v>
      </c>
      <c r="C8759" t="s">
        <v>1637</v>
      </c>
      <c r="D8759" t="s">
        <v>151</v>
      </c>
      <c r="E8759" t="s">
        <v>230</v>
      </c>
      <c r="F8759" t="s">
        <v>10</v>
      </c>
      <c r="G8759" t="s">
        <v>51701</v>
      </c>
      <c r="H8759" t="s">
        <v>21227</v>
      </c>
      <c r="I8759" t="s">
        <v>51702</v>
      </c>
      <c r="J8759" t="s">
        <v>21219</v>
      </c>
      <c r="K8759" t="s">
        <v>51703</v>
      </c>
      <c r="L8759" t="s">
        <v>51704</v>
      </c>
      <c r="M8759" t="s">
        <v>31430</v>
      </c>
    </row>
    <row r="8760" spans="1:13">
      <c r="A8760" t="s">
        <v>909</v>
      </c>
      <c r="B8760" t="s">
        <v>909</v>
      </c>
      <c r="C8760" t="s">
        <v>1637</v>
      </c>
      <c r="D8760" t="s">
        <v>151</v>
      </c>
      <c r="E8760" t="s">
        <v>230</v>
      </c>
      <c r="F8760" t="s">
        <v>2</v>
      </c>
      <c r="G8760" t="s">
        <v>51705</v>
      </c>
      <c r="H8760" t="s">
        <v>21277</v>
      </c>
      <c r="I8760" t="s">
        <v>51706</v>
      </c>
      <c r="J8760" t="s">
        <v>21116</v>
      </c>
      <c r="K8760" t="s">
        <v>51655</v>
      </c>
      <c r="L8760" t="s">
        <v>51707</v>
      </c>
      <c r="M8760" t="s">
        <v>51708</v>
      </c>
    </row>
    <row r="8761" spans="1:13">
      <c r="A8761" t="s">
        <v>909</v>
      </c>
      <c r="B8761" t="s">
        <v>909</v>
      </c>
      <c r="C8761" t="s">
        <v>1637</v>
      </c>
      <c r="D8761" t="s">
        <v>151</v>
      </c>
      <c r="E8761" t="s">
        <v>230</v>
      </c>
      <c r="F8761" t="s">
        <v>4</v>
      </c>
      <c r="G8761" t="s">
        <v>51709</v>
      </c>
      <c r="H8761" t="s">
        <v>21097</v>
      </c>
      <c r="I8761" t="s">
        <v>51710</v>
      </c>
      <c r="J8761" t="s">
        <v>20745</v>
      </c>
      <c r="K8761" t="s">
        <v>51666</v>
      </c>
      <c r="L8761" t="s">
        <v>51711</v>
      </c>
      <c r="M8761" t="s">
        <v>51712</v>
      </c>
    </row>
    <row r="8762" spans="1:13">
      <c r="A8762" t="s">
        <v>909</v>
      </c>
      <c r="B8762" t="s">
        <v>909</v>
      </c>
      <c r="C8762" t="s">
        <v>1637</v>
      </c>
      <c r="D8762" t="s">
        <v>151</v>
      </c>
      <c r="E8762" t="s">
        <v>230</v>
      </c>
      <c r="F8762" t="s">
        <v>11</v>
      </c>
      <c r="G8762" t="s">
        <v>51713</v>
      </c>
      <c r="H8762" t="s">
        <v>21085</v>
      </c>
      <c r="I8762" t="s">
        <v>9363</v>
      </c>
      <c r="J8762" t="s">
        <v>20705</v>
      </c>
      <c r="K8762" t="s">
        <v>51693</v>
      </c>
      <c r="L8762" t="s">
        <v>51714</v>
      </c>
      <c r="M8762" t="s">
        <v>11272</v>
      </c>
    </row>
    <row r="8763" spans="1:13">
      <c r="A8763" t="s">
        <v>909</v>
      </c>
      <c r="B8763" t="s">
        <v>909</v>
      </c>
      <c r="C8763" t="s">
        <v>1637</v>
      </c>
      <c r="D8763" t="s">
        <v>151</v>
      </c>
      <c r="E8763" t="s">
        <v>230</v>
      </c>
      <c r="F8763" t="s">
        <v>20</v>
      </c>
      <c r="G8763" t="s">
        <v>51715</v>
      </c>
      <c r="H8763" t="s">
        <v>20822</v>
      </c>
      <c r="I8763" t="s">
        <v>51716</v>
      </c>
      <c r="J8763" t="s">
        <v>20745</v>
      </c>
      <c r="K8763" t="s">
        <v>51666</v>
      </c>
      <c r="L8763" t="s">
        <v>22036</v>
      </c>
      <c r="M8763" t="s">
        <v>51717</v>
      </c>
    </row>
    <row r="8764" spans="1:13">
      <c r="A8764" t="s">
        <v>909</v>
      </c>
      <c r="B8764" t="s">
        <v>909</v>
      </c>
      <c r="C8764" t="s">
        <v>1637</v>
      </c>
      <c r="D8764" t="s">
        <v>151</v>
      </c>
      <c r="E8764" t="s">
        <v>238</v>
      </c>
      <c r="F8764" t="s">
        <v>3</v>
      </c>
      <c r="G8764" t="s">
        <v>51718</v>
      </c>
      <c r="H8764" t="s">
        <v>21518</v>
      </c>
      <c r="I8764" t="s">
        <v>51719</v>
      </c>
      <c r="J8764" t="s">
        <v>20904</v>
      </c>
      <c r="K8764" t="s">
        <v>51720</v>
      </c>
      <c r="L8764" t="s">
        <v>51721</v>
      </c>
      <c r="M8764" t="s">
        <v>35408</v>
      </c>
    </row>
    <row r="8765" spans="1:13">
      <c r="A8765" t="s">
        <v>909</v>
      </c>
      <c r="B8765" t="s">
        <v>909</v>
      </c>
      <c r="C8765" t="s">
        <v>1637</v>
      </c>
      <c r="D8765" t="s">
        <v>151</v>
      </c>
      <c r="E8765" t="s">
        <v>238</v>
      </c>
      <c r="F8765" t="s">
        <v>10</v>
      </c>
      <c r="G8765" t="s">
        <v>51722</v>
      </c>
      <c r="H8765" t="s">
        <v>21277</v>
      </c>
      <c r="I8765" t="s">
        <v>51706</v>
      </c>
      <c r="J8765" t="s">
        <v>21162</v>
      </c>
      <c r="K8765" t="s">
        <v>51723</v>
      </c>
      <c r="L8765" t="s">
        <v>51724</v>
      </c>
      <c r="M8765" t="s">
        <v>51725</v>
      </c>
    </row>
    <row r="8766" spans="1:13">
      <c r="A8766" t="s">
        <v>909</v>
      </c>
      <c r="B8766" t="s">
        <v>909</v>
      </c>
      <c r="C8766" t="s">
        <v>1637</v>
      </c>
      <c r="D8766" t="s">
        <v>151</v>
      </c>
      <c r="E8766" t="s">
        <v>238</v>
      </c>
      <c r="F8766" t="s">
        <v>2</v>
      </c>
      <c r="G8766" t="s">
        <v>51726</v>
      </c>
      <c r="H8766" t="s">
        <v>21019</v>
      </c>
      <c r="I8766" t="s">
        <v>51727</v>
      </c>
      <c r="J8766" t="s">
        <v>20803</v>
      </c>
      <c r="K8766" t="s">
        <v>39513</v>
      </c>
      <c r="L8766" t="s">
        <v>51728</v>
      </c>
      <c r="M8766" t="s">
        <v>34741</v>
      </c>
    </row>
    <row r="8767" spans="1:13">
      <c r="A8767" t="s">
        <v>909</v>
      </c>
      <c r="B8767" t="s">
        <v>909</v>
      </c>
      <c r="C8767" t="s">
        <v>1637</v>
      </c>
      <c r="D8767" t="s">
        <v>151</v>
      </c>
      <c r="E8767" t="s">
        <v>238</v>
      </c>
      <c r="F8767" t="s">
        <v>4</v>
      </c>
      <c r="G8767" t="s">
        <v>51729</v>
      </c>
      <c r="H8767" t="s">
        <v>20725</v>
      </c>
      <c r="I8767" t="s">
        <v>51730</v>
      </c>
      <c r="J8767" t="s">
        <v>21472</v>
      </c>
      <c r="K8767" t="s">
        <v>372</v>
      </c>
      <c r="L8767" t="s">
        <v>51731</v>
      </c>
      <c r="M8767" t="s">
        <v>13721</v>
      </c>
    </row>
    <row r="8768" spans="1:13">
      <c r="A8768" t="s">
        <v>909</v>
      </c>
      <c r="B8768" t="s">
        <v>909</v>
      </c>
      <c r="C8768" t="s">
        <v>1637</v>
      </c>
      <c r="D8768" t="s">
        <v>151</v>
      </c>
      <c r="E8768" t="s">
        <v>238</v>
      </c>
      <c r="F8768" t="s">
        <v>11</v>
      </c>
      <c r="G8768" t="s">
        <v>51732</v>
      </c>
      <c r="H8768" t="s">
        <v>20705</v>
      </c>
      <c r="I8768" t="s">
        <v>51733</v>
      </c>
      <c r="J8768" t="s">
        <v>20663</v>
      </c>
      <c r="K8768" t="s">
        <v>51734</v>
      </c>
      <c r="L8768" t="s">
        <v>51735</v>
      </c>
      <c r="M8768" t="s">
        <v>32461</v>
      </c>
    </row>
    <row r="8769" spans="1:13">
      <c r="A8769" t="s">
        <v>909</v>
      </c>
      <c r="B8769" t="s">
        <v>909</v>
      </c>
      <c r="C8769" t="s">
        <v>1637</v>
      </c>
      <c r="D8769" t="s">
        <v>151</v>
      </c>
      <c r="E8769" t="s">
        <v>238</v>
      </c>
      <c r="F8769" t="s">
        <v>20</v>
      </c>
      <c r="G8769" t="s">
        <v>51736</v>
      </c>
      <c r="H8769" t="s">
        <v>20725</v>
      </c>
      <c r="I8769" t="s">
        <v>51730</v>
      </c>
      <c r="J8769" t="s">
        <v>21472</v>
      </c>
      <c r="K8769" t="s">
        <v>372</v>
      </c>
      <c r="L8769" t="s">
        <v>4165</v>
      </c>
      <c r="M8769" t="s">
        <v>13721</v>
      </c>
    </row>
    <row r="8770" spans="1:13">
      <c r="A8770" t="s">
        <v>909</v>
      </c>
      <c r="B8770" t="s">
        <v>909</v>
      </c>
      <c r="C8770" t="s">
        <v>1637</v>
      </c>
      <c r="D8770" t="s">
        <v>152</v>
      </c>
      <c r="E8770" t="s">
        <v>246</v>
      </c>
      <c r="F8770" t="s">
        <v>3</v>
      </c>
      <c r="G8770" t="s">
        <v>51737</v>
      </c>
      <c r="H8770" t="s">
        <v>20784</v>
      </c>
      <c r="I8770" t="s">
        <v>51650</v>
      </c>
      <c r="J8770" t="s">
        <v>20745</v>
      </c>
      <c r="K8770" t="s">
        <v>51666</v>
      </c>
      <c r="L8770" t="s">
        <v>51652</v>
      </c>
      <c r="M8770" t="s">
        <v>8019</v>
      </c>
    </row>
    <row r="8771" spans="1:13">
      <c r="A8771" t="s">
        <v>909</v>
      </c>
      <c r="B8771" t="s">
        <v>909</v>
      </c>
      <c r="C8771" t="s">
        <v>1637</v>
      </c>
      <c r="D8771" t="s">
        <v>152</v>
      </c>
      <c r="E8771" t="s">
        <v>246</v>
      </c>
      <c r="F8771" t="s">
        <v>10</v>
      </c>
      <c r="G8771" t="s">
        <v>51738</v>
      </c>
      <c r="H8771" t="s">
        <v>21004</v>
      </c>
      <c r="I8771" t="s">
        <v>51687</v>
      </c>
      <c r="J8771" t="s">
        <v>21116</v>
      </c>
      <c r="K8771" t="s">
        <v>51655</v>
      </c>
      <c r="L8771" t="s">
        <v>51739</v>
      </c>
      <c r="M8771" t="s">
        <v>51740</v>
      </c>
    </row>
    <row r="8772" spans="1:13">
      <c r="A8772" t="s">
        <v>909</v>
      </c>
      <c r="B8772" t="s">
        <v>909</v>
      </c>
      <c r="C8772" t="s">
        <v>1637</v>
      </c>
      <c r="D8772" t="s">
        <v>152</v>
      </c>
      <c r="E8772" t="s">
        <v>246</v>
      </c>
      <c r="F8772" t="s">
        <v>2</v>
      </c>
      <c r="G8772" t="s">
        <v>51741</v>
      </c>
      <c r="H8772" t="s">
        <v>21699</v>
      </c>
      <c r="I8772" t="s">
        <v>51742</v>
      </c>
      <c r="J8772" t="s">
        <v>21035</v>
      </c>
      <c r="K8772" t="s">
        <v>39502</v>
      </c>
      <c r="L8772" t="s">
        <v>51743</v>
      </c>
      <c r="M8772" t="s">
        <v>51744</v>
      </c>
    </row>
    <row r="8773" spans="1:13">
      <c r="A8773" t="s">
        <v>909</v>
      </c>
      <c r="B8773" t="s">
        <v>909</v>
      </c>
      <c r="C8773" t="s">
        <v>1637</v>
      </c>
      <c r="D8773" t="s">
        <v>152</v>
      </c>
      <c r="E8773" t="s">
        <v>246</v>
      </c>
      <c r="F8773" t="s">
        <v>4</v>
      </c>
      <c r="G8773" t="s">
        <v>51745</v>
      </c>
      <c r="H8773" t="s">
        <v>21257</v>
      </c>
      <c r="I8773" t="s">
        <v>51746</v>
      </c>
      <c r="J8773" t="s">
        <v>20879</v>
      </c>
      <c r="K8773" t="s">
        <v>51747</v>
      </c>
      <c r="L8773" t="s">
        <v>51748</v>
      </c>
      <c r="M8773" t="s">
        <v>51749</v>
      </c>
    </row>
    <row r="8774" spans="1:13">
      <c r="A8774" t="s">
        <v>909</v>
      </c>
      <c r="B8774" t="s">
        <v>909</v>
      </c>
      <c r="C8774" t="s">
        <v>1637</v>
      </c>
      <c r="D8774" t="s">
        <v>152</v>
      </c>
      <c r="E8774" t="s">
        <v>246</v>
      </c>
      <c r="F8774" t="s">
        <v>11</v>
      </c>
      <c r="G8774" t="s">
        <v>51750</v>
      </c>
      <c r="H8774" t="s">
        <v>20827</v>
      </c>
      <c r="I8774" t="s">
        <v>51751</v>
      </c>
      <c r="J8774" t="s">
        <v>20684</v>
      </c>
      <c r="K8774" t="s">
        <v>51752</v>
      </c>
      <c r="L8774" t="s">
        <v>51753</v>
      </c>
      <c r="M8774" t="s">
        <v>26650</v>
      </c>
    </row>
    <row r="8775" spans="1:13">
      <c r="A8775" t="s">
        <v>909</v>
      </c>
      <c r="B8775" t="s">
        <v>909</v>
      </c>
      <c r="C8775" t="s">
        <v>1637</v>
      </c>
      <c r="D8775" t="s">
        <v>152</v>
      </c>
      <c r="E8775" t="s">
        <v>246</v>
      </c>
      <c r="F8775" t="s">
        <v>20</v>
      </c>
      <c r="G8775" t="s">
        <v>51754</v>
      </c>
      <c r="H8775" t="s">
        <v>20939</v>
      </c>
      <c r="I8775" t="s">
        <v>51755</v>
      </c>
      <c r="J8775" t="s">
        <v>20725</v>
      </c>
      <c r="K8775" t="s">
        <v>51651</v>
      </c>
      <c r="L8775" t="s">
        <v>4550</v>
      </c>
      <c r="M8775" t="s">
        <v>30383</v>
      </c>
    </row>
    <row r="8776" spans="1:13">
      <c r="A8776" t="s">
        <v>909</v>
      </c>
      <c r="B8776" t="s">
        <v>909</v>
      </c>
      <c r="C8776" t="s">
        <v>1637</v>
      </c>
      <c r="D8776" t="s">
        <v>152</v>
      </c>
      <c r="E8776" t="s">
        <v>254</v>
      </c>
      <c r="F8776" t="s">
        <v>3</v>
      </c>
      <c r="G8776" t="s">
        <v>51756</v>
      </c>
      <c r="H8776" t="s">
        <v>21113</v>
      </c>
      <c r="I8776" t="s">
        <v>51757</v>
      </c>
      <c r="J8776" t="s">
        <v>21031</v>
      </c>
      <c r="K8776" t="s">
        <v>51662</v>
      </c>
      <c r="L8776" t="s">
        <v>51758</v>
      </c>
      <c r="M8776" t="s">
        <v>48371</v>
      </c>
    </row>
    <row r="8777" spans="1:13">
      <c r="A8777" t="s">
        <v>909</v>
      </c>
      <c r="B8777" t="s">
        <v>909</v>
      </c>
      <c r="C8777" t="s">
        <v>1637</v>
      </c>
      <c r="D8777" t="s">
        <v>152</v>
      </c>
      <c r="E8777" t="s">
        <v>254</v>
      </c>
      <c r="F8777" t="s">
        <v>10</v>
      </c>
      <c r="G8777" t="s">
        <v>51759</v>
      </c>
      <c r="H8777" t="s">
        <v>21197</v>
      </c>
      <c r="I8777" t="s">
        <v>51760</v>
      </c>
      <c r="J8777" t="s">
        <v>21064</v>
      </c>
      <c r="K8777" t="s">
        <v>10440</v>
      </c>
      <c r="L8777" t="s">
        <v>51761</v>
      </c>
      <c r="M8777" t="s">
        <v>34755</v>
      </c>
    </row>
    <row r="8778" spans="1:13">
      <c r="A8778" t="s">
        <v>909</v>
      </c>
      <c r="B8778" t="s">
        <v>909</v>
      </c>
      <c r="C8778" t="s">
        <v>1637</v>
      </c>
      <c r="D8778" t="s">
        <v>152</v>
      </c>
      <c r="E8778" t="s">
        <v>254</v>
      </c>
      <c r="F8778" t="s">
        <v>2</v>
      </c>
      <c r="G8778" t="s">
        <v>51762</v>
      </c>
      <c r="H8778" t="s">
        <v>21033</v>
      </c>
      <c r="I8778" t="s">
        <v>51763</v>
      </c>
      <c r="J8778" t="s">
        <v>20954</v>
      </c>
      <c r="K8778" t="s">
        <v>51764</v>
      </c>
      <c r="L8778" t="s">
        <v>51765</v>
      </c>
      <c r="M8778" t="s">
        <v>51766</v>
      </c>
    </row>
    <row r="8779" spans="1:13">
      <c r="A8779" t="s">
        <v>909</v>
      </c>
      <c r="B8779" t="s">
        <v>909</v>
      </c>
      <c r="C8779" t="s">
        <v>1637</v>
      </c>
      <c r="D8779" t="s">
        <v>152</v>
      </c>
      <c r="E8779" t="s">
        <v>254</v>
      </c>
      <c r="F8779" t="s">
        <v>4</v>
      </c>
      <c r="G8779" t="s">
        <v>51767</v>
      </c>
      <c r="H8779" t="s">
        <v>20920</v>
      </c>
      <c r="I8779" t="s">
        <v>51768</v>
      </c>
      <c r="J8779" t="s">
        <v>20939</v>
      </c>
      <c r="K8779" t="s">
        <v>1269</v>
      </c>
      <c r="L8779" t="s">
        <v>51769</v>
      </c>
      <c r="M8779" t="s">
        <v>51770</v>
      </c>
    </row>
    <row r="8780" spans="1:13">
      <c r="A8780" t="s">
        <v>909</v>
      </c>
      <c r="B8780" t="s">
        <v>909</v>
      </c>
      <c r="C8780" t="s">
        <v>1637</v>
      </c>
      <c r="D8780" t="s">
        <v>152</v>
      </c>
      <c r="E8780" t="s">
        <v>254</v>
      </c>
      <c r="F8780" t="s">
        <v>11</v>
      </c>
      <c r="G8780" t="s">
        <v>51771</v>
      </c>
      <c r="H8780" t="s">
        <v>21004</v>
      </c>
      <c r="I8780" t="s">
        <v>51687</v>
      </c>
      <c r="J8780" t="s">
        <v>20784</v>
      </c>
      <c r="K8780" t="s">
        <v>51772</v>
      </c>
      <c r="L8780" t="s">
        <v>51773</v>
      </c>
      <c r="M8780" t="s">
        <v>51774</v>
      </c>
    </row>
    <row r="8781" spans="1:13">
      <c r="A8781" t="s">
        <v>909</v>
      </c>
      <c r="B8781" t="s">
        <v>909</v>
      </c>
      <c r="C8781" t="s">
        <v>1637</v>
      </c>
      <c r="D8781" t="s">
        <v>152</v>
      </c>
      <c r="E8781" t="s">
        <v>254</v>
      </c>
      <c r="F8781" t="s">
        <v>20</v>
      </c>
      <c r="G8781" t="s">
        <v>51775</v>
      </c>
      <c r="H8781" t="s">
        <v>21031</v>
      </c>
      <c r="I8781" t="s">
        <v>51776</v>
      </c>
      <c r="J8781" t="s">
        <v>20784</v>
      </c>
      <c r="K8781" t="s">
        <v>51772</v>
      </c>
      <c r="L8781" t="s">
        <v>22033</v>
      </c>
      <c r="M8781" t="s">
        <v>51777</v>
      </c>
    </row>
    <row r="8782" spans="1:13">
      <c r="A8782" t="s">
        <v>909</v>
      </c>
      <c r="B8782" t="s">
        <v>909</v>
      </c>
      <c r="C8782" t="s">
        <v>1637</v>
      </c>
      <c r="D8782" t="s">
        <v>152</v>
      </c>
      <c r="E8782" t="s">
        <v>197</v>
      </c>
      <c r="F8782" t="s">
        <v>3</v>
      </c>
      <c r="G8782" t="s">
        <v>51778</v>
      </c>
      <c r="H8782" t="s">
        <v>21020</v>
      </c>
      <c r="I8782" t="s">
        <v>51779</v>
      </c>
      <c r="J8782" t="s">
        <v>20939</v>
      </c>
      <c r="K8782" t="s">
        <v>1269</v>
      </c>
      <c r="L8782" t="s">
        <v>5206</v>
      </c>
      <c r="M8782" t="s">
        <v>51780</v>
      </c>
    </row>
    <row r="8783" spans="1:13">
      <c r="A8783" t="s">
        <v>909</v>
      </c>
      <c r="B8783" t="s">
        <v>909</v>
      </c>
      <c r="C8783" t="s">
        <v>1637</v>
      </c>
      <c r="D8783" t="s">
        <v>152</v>
      </c>
      <c r="E8783" t="s">
        <v>197</v>
      </c>
      <c r="F8783" t="s">
        <v>10</v>
      </c>
      <c r="G8783" t="s">
        <v>51781</v>
      </c>
      <c r="H8783" t="s">
        <v>20954</v>
      </c>
      <c r="I8783" t="s">
        <v>51782</v>
      </c>
      <c r="J8783" t="s">
        <v>21152</v>
      </c>
      <c r="K8783" t="s">
        <v>51783</v>
      </c>
      <c r="L8783" t="s">
        <v>51784</v>
      </c>
      <c r="M8783" t="s">
        <v>51785</v>
      </c>
    </row>
    <row r="8784" spans="1:13">
      <c r="A8784" t="s">
        <v>909</v>
      </c>
      <c r="B8784" t="s">
        <v>909</v>
      </c>
      <c r="C8784" t="s">
        <v>1637</v>
      </c>
      <c r="D8784" t="s">
        <v>152</v>
      </c>
      <c r="E8784" t="s">
        <v>197</v>
      </c>
      <c r="F8784" t="s">
        <v>2</v>
      </c>
      <c r="G8784" t="s">
        <v>51786</v>
      </c>
      <c r="H8784" t="s">
        <v>21140</v>
      </c>
      <c r="I8784" t="s">
        <v>51787</v>
      </c>
      <c r="J8784" t="s">
        <v>21113</v>
      </c>
      <c r="K8784" t="s">
        <v>51788</v>
      </c>
      <c r="L8784" t="s">
        <v>51789</v>
      </c>
      <c r="M8784" t="s">
        <v>51790</v>
      </c>
    </row>
    <row r="8785" spans="1:13">
      <c r="A8785" t="s">
        <v>909</v>
      </c>
      <c r="B8785" t="s">
        <v>909</v>
      </c>
      <c r="C8785" t="s">
        <v>1637</v>
      </c>
      <c r="D8785" t="s">
        <v>152</v>
      </c>
      <c r="E8785" t="s">
        <v>197</v>
      </c>
      <c r="F8785" t="s">
        <v>4</v>
      </c>
      <c r="G8785" t="s">
        <v>51791</v>
      </c>
      <c r="H8785" t="s">
        <v>21113</v>
      </c>
      <c r="I8785" t="s">
        <v>51757</v>
      </c>
      <c r="J8785" t="s">
        <v>20822</v>
      </c>
      <c r="K8785" t="s">
        <v>4455</v>
      </c>
      <c r="L8785" t="s">
        <v>51792</v>
      </c>
      <c r="M8785" t="s">
        <v>51793</v>
      </c>
    </row>
    <row r="8786" spans="1:13">
      <c r="A8786" t="s">
        <v>909</v>
      </c>
      <c r="B8786" t="s">
        <v>909</v>
      </c>
      <c r="C8786" t="s">
        <v>1637</v>
      </c>
      <c r="D8786" t="s">
        <v>152</v>
      </c>
      <c r="E8786" t="s">
        <v>197</v>
      </c>
      <c r="F8786" t="s">
        <v>11</v>
      </c>
      <c r="G8786" t="s">
        <v>51794</v>
      </c>
      <c r="H8786" t="s">
        <v>20915</v>
      </c>
      <c r="I8786" t="s">
        <v>51795</v>
      </c>
      <c r="J8786" t="s">
        <v>21472</v>
      </c>
      <c r="K8786" t="s">
        <v>372</v>
      </c>
      <c r="L8786" t="s">
        <v>51796</v>
      </c>
      <c r="M8786" t="s">
        <v>51797</v>
      </c>
    </row>
    <row r="8787" spans="1:13">
      <c r="A8787" t="s">
        <v>909</v>
      </c>
      <c r="B8787" t="s">
        <v>909</v>
      </c>
      <c r="C8787" t="s">
        <v>1637</v>
      </c>
      <c r="D8787" t="s">
        <v>152</v>
      </c>
      <c r="E8787" t="s">
        <v>197</v>
      </c>
      <c r="F8787" t="s">
        <v>20</v>
      </c>
      <c r="G8787" t="s">
        <v>51798</v>
      </c>
      <c r="H8787" t="s">
        <v>20764</v>
      </c>
      <c r="I8787" t="s">
        <v>51799</v>
      </c>
      <c r="J8787" t="s">
        <v>20725</v>
      </c>
      <c r="K8787" t="s">
        <v>51651</v>
      </c>
      <c r="L8787" t="s">
        <v>18051</v>
      </c>
      <c r="M8787" t="s">
        <v>9715</v>
      </c>
    </row>
    <row r="8788" spans="1:13">
      <c r="A8788" t="s">
        <v>909</v>
      </c>
      <c r="B8788" t="s">
        <v>909</v>
      </c>
      <c r="C8788" t="s">
        <v>1637</v>
      </c>
      <c r="D8788" t="s">
        <v>152</v>
      </c>
      <c r="E8788" t="s">
        <v>269</v>
      </c>
      <c r="F8788" t="s">
        <v>3</v>
      </c>
      <c r="G8788" t="s">
        <v>51800</v>
      </c>
      <c r="H8788" t="s">
        <v>21502</v>
      </c>
      <c r="I8788" t="s">
        <v>51801</v>
      </c>
      <c r="J8788" t="s">
        <v>21383</v>
      </c>
      <c r="K8788" t="s">
        <v>51802</v>
      </c>
      <c r="L8788" t="s">
        <v>51803</v>
      </c>
      <c r="M8788" t="s">
        <v>51804</v>
      </c>
    </row>
    <row r="8789" spans="1:13">
      <c r="A8789" t="s">
        <v>909</v>
      </c>
      <c r="B8789" t="s">
        <v>909</v>
      </c>
      <c r="C8789" t="s">
        <v>1637</v>
      </c>
      <c r="D8789" t="s">
        <v>152</v>
      </c>
      <c r="E8789" t="s">
        <v>269</v>
      </c>
      <c r="F8789" t="s">
        <v>10</v>
      </c>
      <c r="G8789" t="s">
        <v>51805</v>
      </c>
      <c r="H8789" t="s">
        <v>20920</v>
      </c>
      <c r="I8789" t="s">
        <v>51768</v>
      </c>
      <c r="J8789" t="s">
        <v>21021</v>
      </c>
      <c r="K8789" t="s">
        <v>51806</v>
      </c>
      <c r="L8789" t="s">
        <v>51807</v>
      </c>
      <c r="M8789" t="s">
        <v>49338</v>
      </c>
    </row>
    <row r="8790" spans="1:13">
      <c r="A8790" t="s">
        <v>909</v>
      </c>
      <c r="B8790" t="s">
        <v>909</v>
      </c>
      <c r="C8790" t="s">
        <v>1637</v>
      </c>
      <c r="D8790" t="s">
        <v>152</v>
      </c>
      <c r="E8790" t="s">
        <v>269</v>
      </c>
      <c r="F8790" t="s">
        <v>2</v>
      </c>
      <c r="G8790" t="s">
        <v>51808</v>
      </c>
      <c r="H8790" t="s">
        <v>21020</v>
      </c>
      <c r="I8790" t="s">
        <v>51779</v>
      </c>
      <c r="J8790" t="s">
        <v>20897</v>
      </c>
      <c r="K8790" t="s">
        <v>51809</v>
      </c>
      <c r="L8790" t="s">
        <v>51810</v>
      </c>
      <c r="M8790" t="s">
        <v>51811</v>
      </c>
    </row>
    <row r="8791" spans="1:13">
      <c r="A8791" t="s">
        <v>909</v>
      </c>
      <c r="B8791" t="s">
        <v>909</v>
      </c>
      <c r="C8791" t="s">
        <v>1637</v>
      </c>
      <c r="D8791" t="s">
        <v>152</v>
      </c>
      <c r="E8791" t="s">
        <v>269</v>
      </c>
      <c r="F8791" t="s">
        <v>4</v>
      </c>
      <c r="G8791" t="s">
        <v>51812</v>
      </c>
      <c r="H8791" t="s">
        <v>20803</v>
      </c>
      <c r="I8791" t="s">
        <v>51813</v>
      </c>
      <c r="J8791" t="s">
        <v>20684</v>
      </c>
      <c r="K8791" t="s">
        <v>51752</v>
      </c>
      <c r="L8791" t="s">
        <v>51814</v>
      </c>
      <c r="M8791" t="s">
        <v>51815</v>
      </c>
    </row>
    <row r="8792" spans="1:13">
      <c r="A8792" t="s">
        <v>909</v>
      </c>
      <c r="B8792" t="s">
        <v>909</v>
      </c>
      <c r="C8792" t="s">
        <v>1637</v>
      </c>
      <c r="D8792" t="s">
        <v>152</v>
      </c>
      <c r="E8792" t="s">
        <v>269</v>
      </c>
      <c r="F8792" t="s">
        <v>11</v>
      </c>
      <c r="G8792" t="s">
        <v>51816</v>
      </c>
      <c r="H8792" t="s">
        <v>20841</v>
      </c>
      <c r="I8792" t="s">
        <v>51817</v>
      </c>
      <c r="J8792" t="s">
        <v>20705</v>
      </c>
      <c r="K8792" t="s">
        <v>51693</v>
      </c>
      <c r="L8792" t="s">
        <v>51818</v>
      </c>
      <c r="M8792" t="s">
        <v>51819</v>
      </c>
    </row>
    <row r="8793" spans="1:13">
      <c r="A8793" t="s">
        <v>909</v>
      </c>
      <c r="B8793" t="s">
        <v>909</v>
      </c>
      <c r="C8793" t="s">
        <v>1637</v>
      </c>
      <c r="D8793" t="s">
        <v>152</v>
      </c>
      <c r="E8793" t="s">
        <v>269</v>
      </c>
      <c r="F8793" t="s">
        <v>20</v>
      </c>
      <c r="G8793" t="s">
        <v>51820</v>
      </c>
      <c r="H8793" t="s">
        <v>20705</v>
      </c>
      <c r="I8793" t="s">
        <v>51733</v>
      </c>
      <c r="J8793" t="s">
        <v>21472</v>
      </c>
      <c r="K8793" t="s">
        <v>372</v>
      </c>
      <c r="L8793" t="s">
        <v>21292</v>
      </c>
      <c r="M8793" t="s">
        <v>51821</v>
      </c>
    </row>
    <row r="8794" spans="1:13">
      <c r="A8794" t="s">
        <v>909</v>
      </c>
      <c r="B8794" t="s">
        <v>909</v>
      </c>
      <c r="C8794" t="s">
        <v>1637</v>
      </c>
      <c r="D8794" t="s">
        <v>153</v>
      </c>
      <c r="E8794" t="s">
        <v>277</v>
      </c>
      <c r="F8794" t="s">
        <v>3</v>
      </c>
      <c r="G8794" t="s">
        <v>51822</v>
      </c>
      <c r="H8794" t="s">
        <v>20897</v>
      </c>
      <c r="I8794" t="s">
        <v>51823</v>
      </c>
      <c r="J8794" t="s">
        <v>20784</v>
      </c>
      <c r="K8794" t="s">
        <v>51772</v>
      </c>
      <c r="L8794" t="s">
        <v>51824</v>
      </c>
      <c r="M8794" t="s">
        <v>51825</v>
      </c>
    </row>
    <row r="8795" spans="1:13">
      <c r="A8795" t="s">
        <v>909</v>
      </c>
      <c r="B8795" t="s">
        <v>909</v>
      </c>
      <c r="C8795" t="s">
        <v>1637</v>
      </c>
      <c r="D8795" t="s">
        <v>153</v>
      </c>
      <c r="E8795" t="s">
        <v>277</v>
      </c>
      <c r="F8795" t="s">
        <v>10</v>
      </c>
      <c r="G8795" t="s">
        <v>51826</v>
      </c>
      <c r="H8795" t="s">
        <v>21064</v>
      </c>
      <c r="I8795" t="s">
        <v>51827</v>
      </c>
      <c r="J8795" t="s">
        <v>21061</v>
      </c>
      <c r="K8795" t="s">
        <v>51828</v>
      </c>
      <c r="L8795" t="s">
        <v>51829</v>
      </c>
      <c r="M8795" t="s">
        <v>30382</v>
      </c>
    </row>
    <row r="8796" spans="1:13">
      <c r="A8796" t="s">
        <v>909</v>
      </c>
      <c r="B8796" t="s">
        <v>909</v>
      </c>
      <c r="C8796" t="s">
        <v>1637</v>
      </c>
      <c r="D8796" t="s">
        <v>153</v>
      </c>
      <c r="E8796" t="s">
        <v>277</v>
      </c>
      <c r="F8796" t="s">
        <v>2</v>
      </c>
      <c r="G8796" t="s">
        <v>51830</v>
      </c>
      <c r="H8796" t="s">
        <v>20953</v>
      </c>
      <c r="I8796" t="s">
        <v>51831</v>
      </c>
      <c r="J8796" t="s">
        <v>21115</v>
      </c>
      <c r="K8796" t="s">
        <v>51659</v>
      </c>
      <c r="L8796" t="s">
        <v>51832</v>
      </c>
      <c r="M8796" t="s">
        <v>51833</v>
      </c>
    </row>
    <row r="8797" spans="1:13">
      <c r="A8797" t="s">
        <v>909</v>
      </c>
      <c r="B8797" t="s">
        <v>909</v>
      </c>
      <c r="C8797" t="s">
        <v>1637</v>
      </c>
      <c r="D8797" t="s">
        <v>153</v>
      </c>
      <c r="E8797" t="s">
        <v>277</v>
      </c>
      <c r="F8797" t="s">
        <v>4</v>
      </c>
      <c r="G8797" t="s">
        <v>51834</v>
      </c>
      <c r="H8797" t="s">
        <v>20827</v>
      </c>
      <c r="I8797" t="s">
        <v>51751</v>
      </c>
      <c r="J8797" t="s">
        <v>20932</v>
      </c>
      <c r="K8797" t="s">
        <v>39509</v>
      </c>
      <c r="L8797" t="s">
        <v>2773</v>
      </c>
      <c r="M8797" t="s">
        <v>30587</v>
      </c>
    </row>
    <row r="8798" spans="1:13">
      <c r="A8798" t="s">
        <v>909</v>
      </c>
      <c r="B8798" t="s">
        <v>909</v>
      </c>
      <c r="C8798" t="s">
        <v>1637</v>
      </c>
      <c r="D8798" t="s">
        <v>153</v>
      </c>
      <c r="E8798" t="s">
        <v>277</v>
      </c>
      <c r="F8798" t="s">
        <v>11</v>
      </c>
      <c r="G8798" t="s">
        <v>51835</v>
      </c>
      <c r="H8798" t="s">
        <v>20810</v>
      </c>
      <c r="I8798" t="s">
        <v>51665</v>
      </c>
      <c r="J8798" t="s">
        <v>20764</v>
      </c>
      <c r="K8798" t="s">
        <v>51836</v>
      </c>
      <c r="L8798" t="s">
        <v>51667</v>
      </c>
      <c r="M8798" t="s">
        <v>25461</v>
      </c>
    </row>
    <row r="8799" spans="1:13">
      <c r="A8799" t="s">
        <v>909</v>
      </c>
      <c r="B8799" t="s">
        <v>909</v>
      </c>
      <c r="C8799" t="s">
        <v>1637</v>
      </c>
      <c r="D8799" t="s">
        <v>153</v>
      </c>
      <c r="E8799" t="s">
        <v>277</v>
      </c>
      <c r="F8799" t="s">
        <v>20</v>
      </c>
      <c r="G8799" t="s">
        <v>51837</v>
      </c>
      <c r="H8799" t="s">
        <v>20967</v>
      </c>
      <c r="I8799" t="s">
        <v>51838</v>
      </c>
      <c r="J8799" t="s">
        <v>20745</v>
      </c>
      <c r="K8799" t="s">
        <v>51666</v>
      </c>
      <c r="L8799" t="s">
        <v>8653</v>
      </c>
      <c r="M8799" t="s">
        <v>51839</v>
      </c>
    </row>
    <row r="8800" spans="1:13">
      <c r="A8800" t="s">
        <v>909</v>
      </c>
      <c r="B8800" t="s">
        <v>909</v>
      </c>
      <c r="C8800" t="s">
        <v>1637</v>
      </c>
      <c r="D8800" t="s">
        <v>153</v>
      </c>
      <c r="E8800" t="s">
        <v>188</v>
      </c>
      <c r="F8800" t="s">
        <v>3</v>
      </c>
      <c r="G8800" t="s">
        <v>51840</v>
      </c>
      <c r="H8800" t="s">
        <v>21019</v>
      </c>
      <c r="I8800" t="s">
        <v>51727</v>
      </c>
      <c r="J8800" t="s">
        <v>20938</v>
      </c>
      <c r="K8800" t="s">
        <v>51688</v>
      </c>
      <c r="L8800" t="s">
        <v>47088</v>
      </c>
      <c r="M8800" t="s">
        <v>51841</v>
      </c>
    </row>
    <row r="8801" spans="1:13">
      <c r="A8801" t="s">
        <v>909</v>
      </c>
      <c r="B8801" t="s">
        <v>909</v>
      </c>
      <c r="C8801" t="s">
        <v>1637</v>
      </c>
      <c r="D8801" t="s">
        <v>153</v>
      </c>
      <c r="E8801" t="s">
        <v>188</v>
      </c>
      <c r="F8801" t="s">
        <v>10</v>
      </c>
      <c r="G8801" t="s">
        <v>51842</v>
      </c>
      <c r="H8801" t="s">
        <v>20973</v>
      </c>
      <c r="I8801" t="s">
        <v>51843</v>
      </c>
      <c r="J8801" t="s">
        <v>21152</v>
      </c>
      <c r="K8801" t="s">
        <v>51783</v>
      </c>
      <c r="L8801" t="s">
        <v>4349</v>
      </c>
      <c r="M8801" t="s">
        <v>51844</v>
      </c>
    </row>
    <row r="8802" spans="1:13">
      <c r="A8802" t="s">
        <v>909</v>
      </c>
      <c r="B8802" t="s">
        <v>909</v>
      </c>
      <c r="C8802" t="s">
        <v>1637</v>
      </c>
      <c r="D8802" t="s">
        <v>153</v>
      </c>
      <c r="E8802" t="s">
        <v>188</v>
      </c>
      <c r="F8802" t="s">
        <v>2</v>
      </c>
      <c r="G8802" t="s">
        <v>51845</v>
      </c>
      <c r="H8802" t="s">
        <v>21197</v>
      </c>
      <c r="I8802" t="s">
        <v>51760</v>
      </c>
      <c r="J8802" t="s">
        <v>21128</v>
      </c>
      <c r="K8802" t="s">
        <v>15432</v>
      </c>
      <c r="L8802" t="s">
        <v>2292</v>
      </c>
      <c r="M8802" t="s">
        <v>51846</v>
      </c>
    </row>
    <row r="8803" spans="1:13">
      <c r="A8803" t="s">
        <v>909</v>
      </c>
      <c r="B8803" t="s">
        <v>909</v>
      </c>
      <c r="C8803" t="s">
        <v>1637</v>
      </c>
      <c r="D8803" t="s">
        <v>153</v>
      </c>
      <c r="E8803" t="s">
        <v>188</v>
      </c>
      <c r="F8803" t="s">
        <v>4</v>
      </c>
      <c r="G8803" t="s">
        <v>51847</v>
      </c>
      <c r="H8803" t="s">
        <v>21369</v>
      </c>
      <c r="I8803" t="s">
        <v>51848</v>
      </c>
      <c r="J8803" t="s">
        <v>20967</v>
      </c>
      <c r="K8803" t="s">
        <v>51849</v>
      </c>
      <c r="L8803" t="s">
        <v>3079</v>
      </c>
      <c r="M8803" t="s">
        <v>41448</v>
      </c>
    </row>
    <row r="8804" spans="1:13">
      <c r="A8804" t="s">
        <v>909</v>
      </c>
      <c r="B8804" t="s">
        <v>909</v>
      </c>
      <c r="C8804" t="s">
        <v>1637</v>
      </c>
      <c r="D8804" t="s">
        <v>153</v>
      </c>
      <c r="E8804" t="s">
        <v>188</v>
      </c>
      <c r="F8804" t="s">
        <v>11</v>
      </c>
      <c r="G8804" t="s">
        <v>51850</v>
      </c>
      <c r="H8804" t="s">
        <v>21117</v>
      </c>
      <c r="I8804" t="s">
        <v>51851</v>
      </c>
      <c r="J8804" t="s">
        <v>20705</v>
      </c>
      <c r="K8804" t="s">
        <v>51693</v>
      </c>
      <c r="L8804" t="s">
        <v>51852</v>
      </c>
      <c r="M8804" t="s">
        <v>51853</v>
      </c>
    </row>
    <row r="8805" spans="1:13">
      <c r="A8805" t="s">
        <v>909</v>
      </c>
      <c r="B8805" t="s">
        <v>909</v>
      </c>
      <c r="C8805" t="s">
        <v>1637</v>
      </c>
      <c r="D8805" t="s">
        <v>153</v>
      </c>
      <c r="E8805" t="s">
        <v>188</v>
      </c>
      <c r="F8805" t="s">
        <v>20</v>
      </c>
      <c r="G8805" t="s">
        <v>51854</v>
      </c>
      <c r="H8805" t="s">
        <v>20967</v>
      </c>
      <c r="I8805" t="s">
        <v>51838</v>
      </c>
      <c r="J8805" t="s">
        <v>20705</v>
      </c>
      <c r="K8805" t="s">
        <v>51693</v>
      </c>
      <c r="L8805" t="s">
        <v>8653</v>
      </c>
      <c r="M8805" t="s">
        <v>51855</v>
      </c>
    </row>
    <row r="8806" spans="1:13">
      <c r="A8806" t="s">
        <v>909</v>
      </c>
      <c r="B8806" t="s">
        <v>909</v>
      </c>
      <c r="C8806" t="s">
        <v>1637</v>
      </c>
      <c r="D8806" t="s">
        <v>153</v>
      </c>
      <c r="E8806" t="s">
        <v>292</v>
      </c>
      <c r="F8806" t="s">
        <v>3</v>
      </c>
      <c r="G8806" t="s">
        <v>51856</v>
      </c>
      <c r="H8806" t="s">
        <v>20829</v>
      </c>
      <c r="I8806" t="s">
        <v>51857</v>
      </c>
      <c r="J8806" t="s">
        <v>21085</v>
      </c>
      <c r="K8806" t="s">
        <v>51858</v>
      </c>
      <c r="L8806" t="s">
        <v>51859</v>
      </c>
      <c r="M8806" t="s">
        <v>51860</v>
      </c>
    </row>
    <row r="8807" spans="1:13">
      <c r="A8807" t="s">
        <v>909</v>
      </c>
      <c r="B8807" t="s">
        <v>909</v>
      </c>
      <c r="C8807" t="s">
        <v>1637</v>
      </c>
      <c r="D8807" t="s">
        <v>153</v>
      </c>
      <c r="E8807" t="s">
        <v>292</v>
      </c>
      <c r="F8807" t="s">
        <v>10</v>
      </c>
      <c r="G8807" t="s">
        <v>51861</v>
      </c>
      <c r="H8807" t="s">
        <v>21247</v>
      </c>
      <c r="I8807" t="s">
        <v>7448</v>
      </c>
      <c r="J8807" t="s">
        <v>21115</v>
      </c>
      <c r="K8807" t="s">
        <v>51659</v>
      </c>
      <c r="L8807" t="s">
        <v>51862</v>
      </c>
      <c r="M8807" t="s">
        <v>41872</v>
      </c>
    </row>
    <row r="8808" spans="1:13">
      <c r="A8808" t="s">
        <v>909</v>
      </c>
      <c r="B8808" t="s">
        <v>909</v>
      </c>
      <c r="C8808" t="s">
        <v>1637</v>
      </c>
      <c r="D8808" t="s">
        <v>153</v>
      </c>
      <c r="E8808" t="s">
        <v>292</v>
      </c>
      <c r="F8808" t="s">
        <v>2</v>
      </c>
      <c r="G8808" t="s">
        <v>51863</v>
      </c>
      <c r="H8808" t="s">
        <v>20881</v>
      </c>
      <c r="I8808" t="s">
        <v>51864</v>
      </c>
      <c r="J8808" t="s">
        <v>21165</v>
      </c>
      <c r="K8808" t="s">
        <v>51865</v>
      </c>
      <c r="L8808" t="s">
        <v>51866</v>
      </c>
      <c r="M8808" t="s">
        <v>43388</v>
      </c>
    </row>
    <row r="8809" spans="1:13">
      <c r="A8809" t="s">
        <v>909</v>
      </c>
      <c r="B8809" t="s">
        <v>909</v>
      </c>
      <c r="C8809" t="s">
        <v>1637</v>
      </c>
      <c r="D8809" t="s">
        <v>153</v>
      </c>
      <c r="E8809" t="s">
        <v>292</v>
      </c>
      <c r="F8809" t="s">
        <v>4</v>
      </c>
      <c r="G8809" t="s">
        <v>51867</v>
      </c>
      <c r="H8809" t="s">
        <v>21117</v>
      </c>
      <c r="I8809" t="s">
        <v>51851</v>
      </c>
      <c r="J8809" t="s">
        <v>20841</v>
      </c>
      <c r="K8809" t="s">
        <v>39505</v>
      </c>
      <c r="L8809" t="s">
        <v>51868</v>
      </c>
      <c r="M8809" t="s">
        <v>38679</v>
      </c>
    </row>
    <row r="8810" spans="1:13">
      <c r="A8810" t="s">
        <v>909</v>
      </c>
      <c r="B8810" t="s">
        <v>909</v>
      </c>
      <c r="C8810" t="s">
        <v>1637</v>
      </c>
      <c r="D8810" t="s">
        <v>153</v>
      </c>
      <c r="E8810" t="s">
        <v>292</v>
      </c>
      <c r="F8810" t="s">
        <v>11</v>
      </c>
      <c r="G8810" t="s">
        <v>51869</v>
      </c>
      <c r="H8810" t="s">
        <v>21019</v>
      </c>
      <c r="I8810" t="s">
        <v>51727</v>
      </c>
      <c r="J8810" t="s">
        <v>20705</v>
      </c>
      <c r="K8810" t="s">
        <v>51693</v>
      </c>
      <c r="L8810" t="s">
        <v>51870</v>
      </c>
      <c r="M8810" t="s">
        <v>15876</v>
      </c>
    </row>
    <row r="8811" spans="1:13">
      <c r="A8811" t="s">
        <v>909</v>
      </c>
      <c r="B8811" t="s">
        <v>909</v>
      </c>
      <c r="C8811" t="s">
        <v>1637</v>
      </c>
      <c r="D8811" t="s">
        <v>153</v>
      </c>
      <c r="E8811" t="s">
        <v>292</v>
      </c>
      <c r="F8811" t="s">
        <v>20</v>
      </c>
      <c r="G8811" t="s">
        <v>51871</v>
      </c>
      <c r="H8811" t="s">
        <v>20841</v>
      </c>
      <c r="I8811" t="s">
        <v>51817</v>
      </c>
      <c r="J8811" t="s">
        <v>20725</v>
      </c>
      <c r="K8811" t="s">
        <v>51651</v>
      </c>
      <c r="L8811" t="s">
        <v>4406</v>
      </c>
      <c r="M8811" t="s">
        <v>43953</v>
      </c>
    </row>
    <row r="8812" spans="1:13">
      <c r="A8812" t="s">
        <v>909</v>
      </c>
      <c r="B8812" t="s">
        <v>909</v>
      </c>
      <c r="C8812" t="s">
        <v>1637</v>
      </c>
      <c r="D8812" t="s">
        <v>153</v>
      </c>
      <c r="E8812" t="s">
        <v>300</v>
      </c>
      <c r="F8812" t="s">
        <v>3</v>
      </c>
      <c r="G8812" t="s">
        <v>51872</v>
      </c>
      <c r="H8812" t="s">
        <v>21463</v>
      </c>
      <c r="I8812" t="s">
        <v>51873</v>
      </c>
      <c r="J8812" t="s">
        <v>21115</v>
      </c>
      <c r="K8812" t="s">
        <v>51659</v>
      </c>
      <c r="L8812" t="s">
        <v>21482</v>
      </c>
      <c r="M8812" t="s">
        <v>51874</v>
      </c>
    </row>
    <row r="8813" spans="1:13">
      <c r="A8813" t="s">
        <v>909</v>
      </c>
      <c r="B8813" t="s">
        <v>909</v>
      </c>
      <c r="C8813" t="s">
        <v>1637</v>
      </c>
      <c r="D8813" t="s">
        <v>153</v>
      </c>
      <c r="E8813" t="s">
        <v>300</v>
      </c>
      <c r="F8813" t="s">
        <v>10</v>
      </c>
      <c r="G8813" t="s">
        <v>51875</v>
      </c>
      <c r="H8813" t="s">
        <v>21518</v>
      </c>
      <c r="I8813" t="s">
        <v>51719</v>
      </c>
      <c r="J8813" t="s">
        <v>21228</v>
      </c>
      <c r="K8813" t="s">
        <v>26340</v>
      </c>
      <c r="L8813" t="s">
        <v>51876</v>
      </c>
      <c r="M8813" t="s">
        <v>51877</v>
      </c>
    </row>
    <row r="8814" spans="1:13">
      <c r="A8814" t="s">
        <v>909</v>
      </c>
      <c r="B8814" t="s">
        <v>909</v>
      </c>
      <c r="C8814" t="s">
        <v>1637</v>
      </c>
      <c r="D8814" t="s">
        <v>153</v>
      </c>
      <c r="E8814" t="s">
        <v>300</v>
      </c>
      <c r="F8814" t="s">
        <v>2</v>
      </c>
      <c r="G8814" t="s">
        <v>51878</v>
      </c>
      <c r="H8814" t="s">
        <v>21162</v>
      </c>
      <c r="I8814" t="s">
        <v>51879</v>
      </c>
      <c r="J8814" t="s">
        <v>20915</v>
      </c>
      <c r="K8814" t="s">
        <v>51880</v>
      </c>
      <c r="L8814" t="s">
        <v>3332</v>
      </c>
      <c r="M8814" t="s">
        <v>39088</v>
      </c>
    </row>
    <row r="8815" spans="1:13">
      <c r="A8815" t="s">
        <v>909</v>
      </c>
      <c r="B8815" t="s">
        <v>909</v>
      </c>
      <c r="C8815" t="s">
        <v>1637</v>
      </c>
      <c r="D8815" t="s">
        <v>153</v>
      </c>
      <c r="E8815" t="s">
        <v>300</v>
      </c>
      <c r="F8815" t="s">
        <v>4</v>
      </c>
      <c r="G8815" t="s">
        <v>51881</v>
      </c>
      <c r="H8815" t="s">
        <v>20803</v>
      </c>
      <c r="I8815" t="s">
        <v>51813</v>
      </c>
      <c r="J8815" t="s">
        <v>20705</v>
      </c>
      <c r="K8815" t="s">
        <v>51693</v>
      </c>
      <c r="L8815" t="s">
        <v>51814</v>
      </c>
      <c r="M8815" t="s">
        <v>9352</v>
      </c>
    </row>
    <row r="8816" spans="1:13">
      <c r="A8816" t="s">
        <v>909</v>
      </c>
      <c r="B8816" t="s">
        <v>909</v>
      </c>
      <c r="C8816" t="s">
        <v>1637</v>
      </c>
      <c r="D8816" t="s">
        <v>153</v>
      </c>
      <c r="E8816" t="s">
        <v>300</v>
      </c>
      <c r="F8816" t="s">
        <v>11</v>
      </c>
      <c r="G8816" t="s">
        <v>51882</v>
      </c>
      <c r="H8816" t="s">
        <v>20784</v>
      </c>
      <c r="I8816" t="s">
        <v>51650</v>
      </c>
      <c r="J8816" t="s">
        <v>21472</v>
      </c>
      <c r="K8816" t="s">
        <v>372</v>
      </c>
      <c r="L8816" t="s">
        <v>51883</v>
      </c>
      <c r="M8816" t="s">
        <v>51884</v>
      </c>
    </row>
    <row r="8817" spans="1:13">
      <c r="A8817" t="s">
        <v>909</v>
      </c>
      <c r="B8817" t="s">
        <v>909</v>
      </c>
      <c r="C8817" t="s">
        <v>1637</v>
      </c>
      <c r="D8817" t="s">
        <v>153</v>
      </c>
      <c r="E8817" t="s">
        <v>300</v>
      </c>
      <c r="F8817" t="s">
        <v>20</v>
      </c>
      <c r="G8817" t="s">
        <v>51885</v>
      </c>
      <c r="H8817" t="s">
        <v>20803</v>
      </c>
      <c r="I8817" t="s">
        <v>51813</v>
      </c>
      <c r="J8817" t="s">
        <v>20705</v>
      </c>
      <c r="K8817" t="s">
        <v>51693</v>
      </c>
      <c r="L8817" t="s">
        <v>3970</v>
      </c>
      <c r="M8817" t="s">
        <v>9352</v>
      </c>
    </row>
    <row r="8818" spans="1:13">
      <c r="A8818" t="s">
        <v>909</v>
      </c>
      <c r="B8818" t="s">
        <v>909</v>
      </c>
      <c r="C8818" t="s">
        <v>1637</v>
      </c>
      <c r="D8818" t="s">
        <v>154</v>
      </c>
      <c r="E8818" t="s">
        <v>277</v>
      </c>
      <c r="F8818" t="s">
        <v>3</v>
      </c>
      <c r="G8818" t="s">
        <v>51886</v>
      </c>
      <c r="H8818" t="s">
        <v>20764</v>
      </c>
      <c r="I8818" t="s">
        <v>51799</v>
      </c>
      <c r="J8818" t="s">
        <v>20705</v>
      </c>
      <c r="K8818" t="s">
        <v>51693</v>
      </c>
      <c r="L8818" t="s">
        <v>51887</v>
      </c>
      <c r="M8818" t="s">
        <v>46772</v>
      </c>
    </row>
    <row r="8819" spans="1:13">
      <c r="A8819" t="s">
        <v>909</v>
      </c>
      <c r="B8819" t="s">
        <v>909</v>
      </c>
      <c r="C8819" t="s">
        <v>1637</v>
      </c>
      <c r="D8819" t="s">
        <v>154</v>
      </c>
      <c r="E8819" t="s">
        <v>277</v>
      </c>
      <c r="F8819" t="s">
        <v>10</v>
      </c>
      <c r="G8819" t="s">
        <v>51888</v>
      </c>
      <c r="H8819" t="s">
        <v>21004</v>
      </c>
      <c r="I8819" t="s">
        <v>51687</v>
      </c>
      <c r="J8819" t="s">
        <v>21019</v>
      </c>
      <c r="K8819" t="s">
        <v>42817</v>
      </c>
      <c r="L8819" t="s">
        <v>51739</v>
      </c>
      <c r="M8819" t="s">
        <v>51889</v>
      </c>
    </row>
    <row r="8820" spans="1:13">
      <c r="A8820" t="s">
        <v>909</v>
      </c>
      <c r="B8820" t="s">
        <v>909</v>
      </c>
      <c r="C8820" t="s">
        <v>1637</v>
      </c>
      <c r="D8820" t="s">
        <v>154</v>
      </c>
      <c r="E8820" t="s">
        <v>277</v>
      </c>
      <c r="F8820" t="s">
        <v>2</v>
      </c>
      <c r="G8820" t="s">
        <v>51890</v>
      </c>
      <c r="H8820" t="s">
        <v>20791</v>
      </c>
      <c r="I8820" t="s">
        <v>51891</v>
      </c>
      <c r="J8820" t="s">
        <v>21128</v>
      </c>
      <c r="K8820" t="s">
        <v>15432</v>
      </c>
      <c r="L8820" t="s">
        <v>21919</v>
      </c>
      <c r="M8820" t="s">
        <v>26690</v>
      </c>
    </row>
    <row r="8821" spans="1:13">
      <c r="A8821" t="s">
        <v>909</v>
      </c>
      <c r="B8821" t="s">
        <v>909</v>
      </c>
      <c r="C8821" t="s">
        <v>1637</v>
      </c>
      <c r="D8821" t="s">
        <v>154</v>
      </c>
      <c r="E8821" t="s">
        <v>277</v>
      </c>
      <c r="F8821" t="s">
        <v>4</v>
      </c>
      <c r="G8821" t="s">
        <v>51892</v>
      </c>
      <c r="H8821" t="s">
        <v>21463</v>
      </c>
      <c r="I8821" t="s">
        <v>51873</v>
      </c>
      <c r="J8821" t="s">
        <v>20938</v>
      </c>
      <c r="K8821" t="s">
        <v>51688</v>
      </c>
      <c r="L8821" t="s">
        <v>51893</v>
      </c>
      <c r="M8821" t="s">
        <v>41554</v>
      </c>
    </row>
    <row r="8822" spans="1:13">
      <c r="A8822" t="s">
        <v>909</v>
      </c>
      <c r="B8822" t="s">
        <v>909</v>
      </c>
      <c r="C8822" t="s">
        <v>1637</v>
      </c>
      <c r="D8822" t="s">
        <v>154</v>
      </c>
      <c r="E8822" t="s">
        <v>277</v>
      </c>
      <c r="F8822" t="s">
        <v>11</v>
      </c>
      <c r="G8822" t="s">
        <v>51894</v>
      </c>
      <c r="H8822" t="s">
        <v>21257</v>
      </c>
      <c r="I8822" t="s">
        <v>51746</v>
      </c>
      <c r="J8822" t="s">
        <v>20764</v>
      </c>
      <c r="K8822" t="s">
        <v>51836</v>
      </c>
      <c r="L8822" t="s">
        <v>51895</v>
      </c>
      <c r="M8822" t="s">
        <v>51896</v>
      </c>
    </row>
    <row r="8823" spans="1:13">
      <c r="A8823" t="s">
        <v>909</v>
      </c>
      <c r="B8823" t="s">
        <v>909</v>
      </c>
      <c r="C8823" t="s">
        <v>1637</v>
      </c>
      <c r="D8823" t="s">
        <v>154</v>
      </c>
      <c r="E8823" t="s">
        <v>277</v>
      </c>
      <c r="F8823" t="s">
        <v>20</v>
      </c>
      <c r="G8823" t="s">
        <v>51897</v>
      </c>
      <c r="H8823" t="s">
        <v>20950</v>
      </c>
      <c r="I8823" t="s">
        <v>51898</v>
      </c>
      <c r="J8823" t="s">
        <v>20745</v>
      </c>
      <c r="K8823" t="s">
        <v>51666</v>
      </c>
      <c r="L8823" t="s">
        <v>3647</v>
      </c>
      <c r="M8823" t="s">
        <v>6852</v>
      </c>
    </row>
    <row r="8824" spans="1:13">
      <c r="A8824" t="s">
        <v>909</v>
      </c>
      <c r="B8824" t="s">
        <v>909</v>
      </c>
      <c r="C8824" t="s">
        <v>1637</v>
      </c>
      <c r="D8824" t="s">
        <v>154</v>
      </c>
      <c r="E8824" t="s">
        <v>315</v>
      </c>
      <c r="F8824" t="s">
        <v>3</v>
      </c>
      <c r="G8824" t="s">
        <v>51899</v>
      </c>
      <c r="H8824" t="s">
        <v>21031</v>
      </c>
      <c r="I8824" t="s">
        <v>51776</v>
      </c>
      <c r="J8824" t="s">
        <v>20950</v>
      </c>
      <c r="K8824" t="s">
        <v>51673</v>
      </c>
      <c r="L8824" t="s">
        <v>6310</v>
      </c>
      <c r="M8824" t="s">
        <v>30927</v>
      </c>
    </row>
    <row r="8825" spans="1:13">
      <c r="A8825" t="s">
        <v>909</v>
      </c>
      <c r="B8825" t="s">
        <v>909</v>
      </c>
      <c r="C8825" t="s">
        <v>1637</v>
      </c>
      <c r="D8825" t="s">
        <v>154</v>
      </c>
      <c r="E8825" t="s">
        <v>315</v>
      </c>
      <c r="F8825" t="s">
        <v>10</v>
      </c>
      <c r="G8825" t="s">
        <v>51900</v>
      </c>
      <c r="H8825" t="s">
        <v>20920</v>
      </c>
      <c r="I8825" t="s">
        <v>51768</v>
      </c>
      <c r="J8825" t="s">
        <v>20829</v>
      </c>
      <c r="K8825" t="s">
        <v>51901</v>
      </c>
      <c r="L8825" t="s">
        <v>51807</v>
      </c>
      <c r="M8825" t="s">
        <v>30920</v>
      </c>
    </row>
    <row r="8826" spans="1:13">
      <c r="A8826" t="s">
        <v>909</v>
      </c>
      <c r="B8826" t="s">
        <v>909</v>
      </c>
      <c r="C8826" t="s">
        <v>1637</v>
      </c>
      <c r="D8826" t="s">
        <v>154</v>
      </c>
      <c r="E8826" t="s">
        <v>315</v>
      </c>
      <c r="F8826" t="s">
        <v>2</v>
      </c>
      <c r="G8826" t="s">
        <v>51902</v>
      </c>
      <c r="H8826" t="s">
        <v>20886</v>
      </c>
      <c r="I8826" t="s">
        <v>51903</v>
      </c>
      <c r="J8826" t="s">
        <v>20954</v>
      </c>
      <c r="K8826" t="s">
        <v>51764</v>
      </c>
      <c r="L8826" t="s">
        <v>51904</v>
      </c>
      <c r="M8826" t="s">
        <v>51905</v>
      </c>
    </row>
    <row r="8827" spans="1:13">
      <c r="A8827" t="s">
        <v>909</v>
      </c>
      <c r="B8827" t="s">
        <v>909</v>
      </c>
      <c r="C8827" t="s">
        <v>1637</v>
      </c>
      <c r="D8827" t="s">
        <v>154</v>
      </c>
      <c r="E8827" t="s">
        <v>315</v>
      </c>
      <c r="F8827" t="s">
        <v>4</v>
      </c>
      <c r="G8827" t="s">
        <v>51906</v>
      </c>
      <c r="H8827" t="s">
        <v>21430</v>
      </c>
      <c r="I8827" t="s">
        <v>51907</v>
      </c>
      <c r="J8827" t="s">
        <v>20974</v>
      </c>
      <c r="K8827" t="s">
        <v>42823</v>
      </c>
      <c r="L8827" t="s">
        <v>2418</v>
      </c>
      <c r="M8827" t="s">
        <v>37411</v>
      </c>
    </row>
    <row r="8828" spans="1:13">
      <c r="A8828" t="s">
        <v>909</v>
      </c>
      <c r="B8828" t="s">
        <v>909</v>
      </c>
      <c r="C8828" t="s">
        <v>1637</v>
      </c>
      <c r="D8828" t="s">
        <v>154</v>
      </c>
      <c r="E8828" t="s">
        <v>315</v>
      </c>
      <c r="F8828" t="s">
        <v>11</v>
      </c>
      <c r="G8828" t="s">
        <v>51908</v>
      </c>
      <c r="H8828" t="s">
        <v>21152</v>
      </c>
      <c r="I8828" t="s">
        <v>51909</v>
      </c>
      <c r="J8828" t="s">
        <v>20684</v>
      </c>
      <c r="K8828" t="s">
        <v>51752</v>
      </c>
      <c r="L8828" t="s">
        <v>51910</v>
      </c>
      <c r="M8828" t="s">
        <v>25706</v>
      </c>
    </row>
    <row r="8829" spans="1:13">
      <c r="A8829" t="s">
        <v>909</v>
      </c>
      <c r="B8829" t="s">
        <v>909</v>
      </c>
      <c r="C8829" t="s">
        <v>1637</v>
      </c>
      <c r="D8829" t="s">
        <v>154</v>
      </c>
      <c r="E8829" t="s">
        <v>315</v>
      </c>
      <c r="F8829" t="s">
        <v>20</v>
      </c>
      <c r="G8829" t="s">
        <v>51911</v>
      </c>
      <c r="H8829" t="s">
        <v>20967</v>
      </c>
      <c r="I8829" t="s">
        <v>51838</v>
      </c>
      <c r="J8829" t="s">
        <v>20784</v>
      </c>
      <c r="K8829" t="s">
        <v>51772</v>
      </c>
      <c r="L8829" t="s">
        <v>8653</v>
      </c>
      <c r="M8829" t="s">
        <v>51912</v>
      </c>
    </row>
    <row r="8830" spans="1:13">
      <c r="A8830" t="s">
        <v>909</v>
      </c>
      <c r="B8830" t="s">
        <v>909</v>
      </c>
      <c r="C8830" t="s">
        <v>1637</v>
      </c>
      <c r="D8830" t="s">
        <v>154</v>
      </c>
      <c r="E8830" t="s">
        <v>323</v>
      </c>
      <c r="F8830" t="s">
        <v>3</v>
      </c>
      <c r="G8830" t="s">
        <v>51913</v>
      </c>
      <c r="H8830" t="s">
        <v>20829</v>
      </c>
      <c r="I8830" t="s">
        <v>51857</v>
      </c>
      <c r="J8830" t="s">
        <v>21162</v>
      </c>
      <c r="K8830" t="s">
        <v>51723</v>
      </c>
      <c r="L8830" t="s">
        <v>51859</v>
      </c>
      <c r="M8830" t="s">
        <v>51914</v>
      </c>
    </row>
    <row r="8831" spans="1:13">
      <c r="A8831" t="s">
        <v>909</v>
      </c>
      <c r="B8831" t="s">
        <v>909</v>
      </c>
      <c r="C8831" t="s">
        <v>1637</v>
      </c>
      <c r="D8831" t="s">
        <v>154</v>
      </c>
      <c r="E8831" t="s">
        <v>323</v>
      </c>
      <c r="F8831" t="s">
        <v>10</v>
      </c>
      <c r="G8831" t="s">
        <v>51915</v>
      </c>
      <c r="H8831" t="s">
        <v>21341</v>
      </c>
      <c r="I8831" t="s">
        <v>51677</v>
      </c>
      <c r="J8831" t="s">
        <v>21383</v>
      </c>
      <c r="K8831" t="s">
        <v>51802</v>
      </c>
      <c r="L8831" t="s">
        <v>51679</v>
      </c>
      <c r="M8831" t="s">
        <v>51916</v>
      </c>
    </row>
    <row r="8832" spans="1:13">
      <c r="A8832" t="s">
        <v>909</v>
      </c>
      <c r="B8832" t="s">
        <v>909</v>
      </c>
      <c r="C8832" t="s">
        <v>1637</v>
      </c>
      <c r="D8832" t="s">
        <v>154</v>
      </c>
      <c r="E8832" t="s">
        <v>323</v>
      </c>
      <c r="F8832" t="s">
        <v>2</v>
      </c>
      <c r="G8832" t="s">
        <v>51917</v>
      </c>
      <c r="H8832" t="s">
        <v>21247</v>
      </c>
      <c r="I8832" t="s">
        <v>7448</v>
      </c>
      <c r="J8832" t="s">
        <v>20829</v>
      </c>
      <c r="K8832" t="s">
        <v>51901</v>
      </c>
      <c r="L8832" t="s">
        <v>51918</v>
      </c>
      <c r="M8832" t="s">
        <v>45102</v>
      </c>
    </row>
    <row r="8833" spans="1:13">
      <c r="A8833" t="s">
        <v>909</v>
      </c>
      <c r="B8833" t="s">
        <v>909</v>
      </c>
      <c r="C8833" t="s">
        <v>1637</v>
      </c>
      <c r="D8833" t="s">
        <v>154</v>
      </c>
      <c r="E8833" t="s">
        <v>323</v>
      </c>
      <c r="F8833" t="s">
        <v>4</v>
      </c>
      <c r="G8833" t="s">
        <v>51919</v>
      </c>
      <c r="H8833" t="s">
        <v>21085</v>
      </c>
      <c r="I8833" t="s">
        <v>9363</v>
      </c>
      <c r="J8833" t="s">
        <v>20764</v>
      </c>
      <c r="K8833" t="s">
        <v>51836</v>
      </c>
      <c r="L8833" t="s">
        <v>1349</v>
      </c>
      <c r="M8833" t="s">
        <v>26876</v>
      </c>
    </row>
    <row r="8834" spans="1:13">
      <c r="A8834" t="s">
        <v>909</v>
      </c>
      <c r="B8834" t="s">
        <v>909</v>
      </c>
      <c r="C8834" t="s">
        <v>1637</v>
      </c>
      <c r="D8834" t="s">
        <v>154</v>
      </c>
      <c r="E8834" t="s">
        <v>323</v>
      </c>
      <c r="F8834" t="s">
        <v>11</v>
      </c>
      <c r="G8834" t="s">
        <v>51920</v>
      </c>
      <c r="H8834" t="s">
        <v>21020</v>
      </c>
      <c r="I8834" t="s">
        <v>51779</v>
      </c>
      <c r="J8834" t="s">
        <v>20663</v>
      </c>
      <c r="K8834" t="s">
        <v>51734</v>
      </c>
      <c r="L8834" t="s">
        <v>51921</v>
      </c>
      <c r="M8834" t="s">
        <v>51922</v>
      </c>
    </row>
    <row r="8835" spans="1:13">
      <c r="A8835" t="s">
        <v>909</v>
      </c>
      <c r="B8835" t="s">
        <v>909</v>
      </c>
      <c r="C8835" t="s">
        <v>1637</v>
      </c>
      <c r="D8835" t="s">
        <v>154</v>
      </c>
      <c r="E8835" t="s">
        <v>323</v>
      </c>
      <c r="F8835" t="s">
        <v>20</v>
      </c>
      <c r="G8835" t="s">
        <v>51923</v>
      </c>
      <c r="H8835" t="s">
        <v>20915</v>
      </c>
      <c r="I8835" t="s">
        <v>51795</v>
      </c>
      <c r="J8835" t="s">
        <v>20684</v>
      </c>
      <c r="K8835" t="s">
        <v>51752</v>
      </c>
      <c r="L8835" t="s">
        <v>1156</v>
      </c>
      <c r="M8835" t="s">
        <v>11390</v>
      </c>
    </row>
    <row r="8836" spans="1:13">
      <c r="A8836" t="s">
        <v>909</v>
      </c>
      <c r="B8836" t="s">
        <v>909</v>
      </c>
      <c r="C8836" t="s">
        <v>1637</v>
      </c>
      <c r="D8836" t="s">
        <v>154</v>
      </c>
      <c r="E8836" t="s">
        <v>331</v>
      </c>
      <c r="F8836" t="s">
        <v>3</v>
      </c>
      <c r="G8836" t="s">
        <v>51924</v>
      </c>
      <c r="H8836" t="s">
        <v>21227</v>
      </c>
      <c r="I8836" t="s">
        <v>51702</v>
      </c>
      <c r="J8836" t="s">
        <v>20904</v>
      </c>
      <c r="K8836" t="s">
        <v>51720</v>
      </c>
      <c r="L8836" t="s">
        <v>51925</v>
      </c>
      <c r="M8836" t="s">
        <v>51926</v>
      </c>
    </row>
    <row r="8837" spans="1:13">
      <c r="A8837" t="s">
        <v>909</v>
      </c>
      <c r="B8837" t="s">
        <v>909</v>
      </c>
      <c r="C8837" t="s">
        <v>1637</v>
      </c>
      <c r="D8837" t="s">
        <v>154</v>
      </c>
      <c r="E8837" t="s">
        <v>331</v>
      </c>
      <c r="F8837" t="s">
        <v>10</v>
      </c>
      <c r="G8837" t="s">
        <v>51927</v>
      </c>
      <c r="H8837" t="s">
        <v>21518</v>
      </c>
      <c r="I8837" t="s">
        <v>51719</v>
      </c>
      <c r="J8837" t="s">
        <v>20829</v>
      </c>
      <c r="K8837" t="s">
        <v>51901</v>
      </c>
      <c r="L8837" t="s">
        <v>51876</v>
      </c>
      <c r="M8837" t="s">
        <v>30667</v>
      </c>
    </row>
    <row r="8838" spans="1:13">
      <c r="A8838" t="s">
        <v>909</v>
      </c>
      <c r="B8838" t="s">
        <v>909</v>
      </c>
      <c r="C8838" t="s">
        <v>1637</v>
      </c>
      <c r="D8838" t="s">
        <v>154</v>
      </c>
      <c r="E8838" t="s">
        <v>331</v>
      </c>
      <c r="F8838" t="s">
        <v>2</v>
      </c>
      <c r="G8838" t="s">
        <v>51928</v>
      </c>
      <c r="H8838" t="s">
        <v>21150</v>
      </c>
      <c r="I8838" t="s">
        <v>51929</v>
      </c>
      <c r="J8838" t="s">
        <v>20841</v>
      </c>
      <c r="K8838" t="s">
        <v>39505</v>
      </c>
      <c r="L8838" t="s">
        <v>5589</v>
      </c>
      <c r="M8838" t="s">
        <v>30221</v>
      </c>
    </row>
    <row r="8839" spans="1:13">
      <c r="A8839" t="s">
        <v>909</v>
      </c>
      <c r="B8839" t="s">
        <v>909</v>
      </c>
      <c r="C8839" t="s">
        <v>1637</v>
      </c>
      <c r="D8839" t="s">
        <v>154</v>
      </c>
      <c r="E8839" t="s">
        <v>331</v>
      </c>
      <c r="F8839" t="s">
        <v>4</v>
      </c>
      <c r="G8839" t="s">
        <v>51930</v>
      </c>
      <c r="H8839" t="s">
        <v>20897</v>
      </c>
      <c r="I8839" t="s">
        <v>51823</v>
      </c>
      <c r="J8839" t="s">
        <v>21472</v>
      </c>
      <c r="K8839" t="s">
        <v>372</v>
      </c>
      <c r="L8839" t="s">
        <v>51931</v>
      </c>
      <c r="M8839" t="s">
        <v>39378</v>
      </c>
    </row>
    <row r="8840" spans="1:13">
      <c r="A8840" t="s">
        <v>909</v>
      </c>
      <c r="B8840" t="s">
        <v>909</v>
      </c>
      <c r="C8840" t="s">
        <v>1637</v>
      </c>
      <c r="D8840" t="s">
        <v>154</v>
      </c>
      <c r="E8840" t="s">
        <v>331</v>
      </c>
      <c r="F8840" t="s">
        <v>11</v>
      </c>
      <c r="G8840" t="s">
        <v>51932</v>
      </c>
      <c r="H8840" t="s">
        <v>20860</v>
      </c>
      <c r="I8840" t="s">
        <v>51933</v>
      </c>
      <c r="J8840" t="s">
        <v>20705</v>
      </c>
      <c r="K8840" t="s">
        <v>51693</v>
      </c>
      <c r="L8840" t="s">
        <v>51934</v>
      </c>
      <c r="M8840" t="s">
        <v>9597</v>
      </c>
    </row>
    <row r="8841" spans="1:13">
      <c r="A8841" t="s">
        <v>909</v>
      </c>
      <c r="B8841" t="s">
        <v>909</v>
      </c>
      <c r="C8841" t="s">
        <v>1637</v>
      </c>
      <c r="D8841" t="s">
        <v>154</v>
      </c>
      <c r="E8841" t="s">
        <v>331</v>
      </c>
      <c r="F8841" t="s">
        <v>20</v>
      </c>
      <c r="G8841" t="s">
        <v>51935</v>
      </c>
      <c r="H8841" t="s">
        <v>20745</v>
      </c>
      <c r="I8841" t="s">
        <v>51936</v>
      </c>
      <c r="J8841" t="s">
        <v>20663</v>
      </c>
      <c r="K8841" t="s">
        <v>51734</v>
      </c>
      <c r="L8841" t="s">
        <v>51937</v>
      </c>
      <c r="M8841" t="s">
        <v>51938</v>
      </c>
    </row>
    <row r="8842" spans="1:13">
      <c r="A8842" t="s">
        <v>909</v>
      </c>
      <c r="B8842" t="s">
        <v>909</v>
      </c>
      <c r="C8842" t="s">
        <v>1637</v>
      </c>
      <c r="D8842" t="s">
        <v>155</v>
      </c>
      <c r="E8842" t="s">
        <v>339</v>
      </c>
      <c r="F8842" t="s">
        <v>3</v>
      </c>
      <c r="G8842" t="s">
        <v>51939</v>
      </c>
      <c r="H8842" t="s">
        <v>20860</v>
      </c>
      <c r="I8842" t="s">
        <v>51933</v>
      </c>
      <c r="J8842" t="s">
        <v>20784</v>
      </c>
      <c r="K8842" t="s">
        <v>51772</v>
      </c>
      <c r="L8842" t="s">
        <v>51940</v>
      </c>
      <c r="M8842" t="s">
        <v>7290</v>
      </c>
    </row>
    <row r="8843" spans="1:13">
      <c r="A8843" t="s">
        <v>909</v>
      </c>
      <c r="B8843" t="s">
        <v>909</v>
      </c>
      <c r="C8843" t="s">
        <v>1637</v>
      </c>
      <c r="D8843" t="s">
        <v>155</v>
      </c>
      <c r="E8843" t="s">
        <v>339</v>
      </c>
      <c r="F8843" t="s">
        <v>10</v>
      </c>
      <c r="G8843" t="s">
        <v>51941</v>
      </c>
      <c r="H8843" t="s">
        <v>20920</v>
      </c>
      <c r="I8843" t="s">
        <v>51768</v>
      </c>
      <c r="J8843" t="s">
        <v>21217</v>
      </c>
      <c r="K8843" t="s">
        <v>51942</v>
      </c>
      <c r="L8843" t="s">
        <v>51807</v>
      </c>
      <c r="M8843" t="s">
        <v>51943</v>
      </c>
    </row>
    <row r="8844" spans="1:13">
      <c r="A8844" t="s">
        <v>909</v>
      </c>
      <c r="B8844" t="s">
        <v>909</v>
      </c>
      <c r="C8844" t="s">
        <v>1637</v>
      </c>
      <c r="D8844" t="s">
        <v>155</v>
      </c>
      <c r="E8844" t="s">
        <v>339</v>
      </c>
      <c r="F8844" t="s">
        <v>2</v>
      </c>
      <c r="G8844" t="s">
        <v>51944</v>
      </c>
      <c r="H8844" t="s">
        <v>21526</v>
      </c>
      <c r="I8844" t="s">
        <v>51945</v>
      </c>
      <c r="J8844" t="s">
        <v>20954</v>
      </c>
      <c r="K8844" t="s">
        <v>51764</v>
      </c>
      <c r="L8844" t="s">
        <v>51946</v>
      </c>
      <c r="M8844" t="s">
        <v>51947</v>
      </c>
    </row>
    <row r="8845" spans="1:13">
      <c r="A8845" t="s">
        <v>909</v>
      </c>
      <c r="B8845" t="s">
        <v>909</v>
      </c>
      <c r="C8845" t="s">
        <v>1637</v>
      </c>
      <c r="D8845" t="s">
        <v>155</v>
      </c>
      <c r="E8845" t="s">
        <v>339</v>
      </c>
      <c r="F8845" t="s">
        <v>4</v>
      </c>
      <c r="G8845" t="s">
        <v>51948</v>
      </c>
      <c r="H8845" t="s">
        <v>21569</v>
      </c>
      <c r="I8845" t="s">
        <v>51949</v>
      </c>
      <c r="J8845" t="s">
        <v>20974</v>
      </c>
      <c r="K8845" t="s">
        <v>42823</v>
      </c>
      <c r="L8845" t="s">
        <v>51950</v>
      </c>
      <c r="M8845" t="s">
        <v>51951</v>
      </c>
    </row>
    <row r="8846" spans="1:13">
      <c r="A8846" t="s">
        <v>909</v>
      </c>
      <c r="B8846" t="s">
        <v>909</v>
      </c>
      <c r="C8846" t="s">
        <v>1637</v>
      </c>
      <c r="D8846" t="s">
        <v>155</v>
      </c>
      <c r="E8846" t="s">
        <v>339</v>
      </c>
      <c r="F8846" t="s">
        <v>11</v>
      </c>
      <c r="G8846" t="s">
        <v>51952</v>
      </c>
      <c r="H8846" t="s">
        <v>21518</v>
      </c>
      <c r="I8846" t="s">
        <v>51719</v>
      </c>
      <c r="J8846" t="s">
        <v>20725</v>
      </c>
      <c r="K8846" t="s">
        <v>51651</v>
      </c>
      <c r="L8846" t="s">
        <v>51953</v>
      </c>
      <c r="M8846" t="s">
        <v>51954</v>
      </c>
    </row>
    <row r="8847" spans="1:13">
      <c r="A8847" t="s">
        <v>909</v>
      </c>
      <c r="B8847" t="s">
        <v>909</v>
      </c>
      <c r="C8847" t="s">
        <v>1637</v>
      </c>
      <c r="D8847" t="s">
        <v>155</v>
      </c>
      <c r="E8847" t="s">
        <v>339</v>
      </c>
      <c r="F8847" t="s">
        <v>20</v>
      </c>
      <c r="G8847" t="s">
        <v>51955</v>
      </c>
      <c r="H8847" t="s">
        <v>21061</v>
      </c>
      <c r="I8847" t="s">
        <v>51672</v>
      </c>
      <c r="J8847" t="s">
        <v>20745</v>
      </c>
      <c r="K8847" t="s">
        <v>51666</v>
      </c>
      <c r="L8847" t="s">
        <v>3538</v>
      </c>
      <c r="M8847" t="s">
        <v>51956</v>
      </c>
    </row>
    <row r="8848" spans="1:13">
      <c r="A8848" t="s">
        <v>909</v>
      </c>
      <c r="B8848" t="s">
        <v>909</v>
      </c>
      <c r="C8848" t="s">
        <v>1637</v>
      </c>
      <c r="D8848" t="s">
        <v>155</v>
      </c>
      <c r="E8848" t="s">
        <v>347</v>
      </c>
      <c r="F8848" t="s">
        <v>3</v>
      </c>
      <c r="G8848" t="s">
        <v>51957</v>
      </c>
      <c r="H8848" t="s">
        <v>20950</v>
      </c>
      <c r="I8848" t="s">
        <v>51898</v>
      </c>
      <c r="J8848" t="s">
        <v>20860</v>
      </c>
      <c r="K8848" t="s">
        <v>1362</v>
      </c>
      <c r="L8848" t="s">
        <v>51958</v>
      </c>
      <c r="M8848" t="s">
        <v>25225</v>
      </c>
    </row>
    <row r="8849" spans="1:13">
      <c r="A8849" t="s">
        <v>909</v>
      </c>
      <c r="B8849" t="s">
        <v>909</v>
      </c>
      <c r="C8849" t="s">
        <v>1637</v>
      </c>
      <c r="D8849" t="s">
        <v>155</v>
      </c>
      <c r="E8849" t="s">
        <v>347</v>
      </c>
      <c r="F8849" t="s">
        <v>10</v>
      </c>
      <c r="G8849" t="s">
        <v>51959</v>
      </c>
      <c r="H8849" t="s">
        <v>21140</v>
      </c>
      <c r="I8849" t="s">
        <v>51787</v>
      </c>
      <c r="J8849" t="s">
        <v>21117</v>
      </c>
      <c r="K8849" t="s">
        <v>51960</v>
      </c>
      <c r="L8849" t="s">
        <v>51961</v>
      </c>
      <c r="M8849" t="s">
        <v>27236</v>
      </c>
    </row>
    <row r="8850" spans="1:13">
      <c r="A8850" t="s">
        <v>909</v>
      </c>
      <c r="B8850" t="s">
        <v>909</v>
      </c>
      <c r="C8850" t="s">
        <v>1637</v>
      </c>
      <c r="D8850" t="s">
        <v>155</v>
      </c>
      <c r="E8850" t="s">
        <v>347</v>
      </c>
      <c r="F8850" t="s">
        <v>2</v>
      </c>
      <c r="G8850" t="s">
        <v>51962</v>
      </c>
      <c r="H8850" t="s">
        <v>20866</v>
      </c>
      <c r="I8850" t="s">
        <v>51963</v>
      </c>
      <c r="J8850" t="s">
        <v>20972</v>
      </c>
      <c r="K8850" t="s">
        <v>51964</v>
      </c>
      <c r="L8850" t="s">
        <v>51965</v>
      </c>
      <c r="M8850" t="s">
        <v>45844</v>
      </c>
    </row>
    <row r="8851" spans="1:13">
      <c r="A8851" t="s">
        <v>909</v>
      </c>
      <c r="B8851" t="s">
        <v>909</v>
      </c>
      <c r="C8851" t="s">
        <v>1637</v>
      </c>
      <c r="D8851" t="s">
        <v>155</v>
      </c>
      <c r="E8851" t="s">
        <v>347</v>
      </c>
      <c r="F8851" t="s">
        <v>4</v>
      </c>
      <c r="G8851" t="s">
        <v>51966</v>
      </c>
      <c r="H8851" t="s">
        <v>20972</v>
      </c>
      <c r="I8851" t="s">
        <v>51698</v>
      </c>
      <c r="J8851" t="s">
        <v>20841</v>
      </c>
      <c r="K8851" t="s">
        <v>39505</v>
      </c>
      <c r="L8851" t="s">
        <v>46667</v>
      </c>
      <c r="M8851" t="s">
        <v>31403</v>
      </c>
    </row>
    <row r="8852" spans="1:13">
      <c r="A8852" t="s">
        <v>909</v>
      </c>
      <c r="B8852" t="s">
        <v>909</v>
      </c>
      <c r="C8852" t="s">
        <v>1637</v>
      </c>
      <c r="D8852" t="s">
        <v>155</v>
      </c>
      <c r="E8852" t="s">
        <v>347</v>
      </c>
      <c r="F8852" t="s">
        <v>11</v>
      </c>
      <c r="G8852" t="s">
        <v>51967</v>
      </c>
      <c r="H8852" t="s">
        <v>21020</v>
      </c>
      <c r="I8852" t="s">
        <v>51779</v>
      </c>
      <c r="J8852" t="s">
        <v>20725</v>
      </c>
      <c r="K8852" t="s">
        <v>51651</v>
      </c>
      <c r="L8852" t="s">
        <v>51921</v>
      </c>
      <c r="M8852" t="s">
        <v>51968</v>
      </c>
    </row>
    <row r="8853" spans="1:13">
      <c r="A8853" t="s">
        <v>909</v>
      </c>
      <c r="B8853" t="s">
        <v>909</v>
      </c>
      <c r="C8853" t="s">
        <v>1637</v>
      </c>
      <c r="D8853" t="s">
        <v>155</v>
      </c>
      <c r="E8853" t="s">
        <v>347</v>
      </c>
      <c r="F8853" t="s">
        <v>20</v>
      </c>
      <c r="G8853" t="s">
        <v>51969</v>
      </c>
      <c r="H8853" t="s">
        <v>20841</v>
      </c>
      <c r="I8853" t="s">
        <v>51817</v>
      </c>
      <c r="J8853" t="s">
        <v>20705</v>
      </c>
      <c r="K8853" t="s">
        <v>51693</v>
      </c>
      <c r="L8853" t="s">
        <v>4406</v>
      </c>
      <c r="M8853" t="s">
        <v>50137</v>
      </c>
    </row>
    <row r="8854" spans="1:13">
      <c r="A8854" t="s">
        <v>909</v>
      </c>
      <c r="B8854" t="s">
        <v>909</v>
      </c>
      <c r="C8854" t="s">
        <v>1637</v>
      </c>
      <c r="D8854" t="s">
        <v>155</v>
      </c>
      <c r="E8854" t="s">
        <v>230</v>
      </c>
      <c r="F8854" t="s">
        <v>3</v>
      </c>
      <c r="G8854" t="s">
        <v>51970</v>
      </c>
      <c r="H8854" t="s">
        <v>21064</v>
      </c>
      <c r="I8854" t="s">
        <v>51827</v>
      </c>
      <c r="J8854" t="s">
        <v>21117</v>
      </c>
      <c r="K8854" t="s">
        <v>51960</v>
      </c>
      <c r="L8854" t="s">
        <v>51971</v>
      </c>
      <c r="M8854" t="s">
        <v>51972</v>
      </c>
    </row>
    <row r="8855" spans="1:13">
      <c r="A8855" t="s">
        <v>909</v>
      </c>
      <c r="B8855" t="s">
        <v>909</v>
      </c>
      <c r="C8855" t="s">
        <v>1637</v>
      </c>
      <c r="D8855" t="s">
        <v>155</v>
      </c>
      <c r="E8855" t="s">
        <v>230</v>
      </c>
      <c r="F8855" t="s">
        <v>10</v>
      </c>
      <c r="G8855" t="s">
        <v>51973</v>
      </c>
      <c r="H8855" t="s">
        <v>20866</v>
      </c>
      <c r="I8855" t="s">
        <v>51963</v>
      </c>
      <c r="J8855" t="s">
        <v>21322</v>
      </c>
      <c r="K8855" t="s">
        <v>51974</v>
      </c>
      <c r="L8855" t="s">
        <v>51975</v>
      </c>
      <c r="M8855" t="s">
        <v>34812</v>
      </c>
    </row>
    <row r="8856" spans="1:13">
      <c r="A8856" t="s">
        <v>909</v>
      </c>
      <c r="B8856" t="s">
        <v>909</v>
      </c>
      <c r="C8856" t="s">
        <v>1637</v>
      </c>
      <c r="D8856" t="s">
        <v>155</v>
      </c>
      <c r="E8856" t="s">
        <v>230</v>
      </c>
      <c r="F8856" t="s">
        <v>2</v>
      </c>
      <c r="G8856" t="s">
        <v>51976</v>
      </c>
      <c r="H8856" t="s">
        <v>20921</v>
      </c>
      <c r="I8856" t="s">
        <v>51977</v>
      </c>
      <c r="J8856" t="s">
        <v>21217</v>
      </c>
      <c r="K8856" t="s">
        <v>51942</v>
      </c>
      <c r="L8856" t="s">
        <v>51978</v>
      </c>
      <c r="M8856" t="s">
        <v>27727</v>
      </c>
    </row>
    <row r="8857" spans="1:13">
      <c r="A8857" t="s">
        <v>909</v>
      </c>
      <c r="B8857" t="s">
        <v>909</v>
      </c>
      <c r="C8857" t="s">
        <v>1637</v>
      </c>
      <c r="D8857" t="s">
        <v>155</v>
      </c>
      <c r="E8857" t="s">
        <v>230</v>
      </c>
      <c r="F8857" t="s">
        <v>4</v>
      </c>
      <c r="G8857" t="s">
        <v>51979</v>
      </c>
      <c r="H8857" t="s">
        <v>21152</v>
      </c>
      <c r="I8857" t="s">
        <v>51909</v>
      </c>
      <c r="J8857" t="s">
        <v>20915</v>
      </c>
      <c r="K8857" t="s">
        <v>51880</v>
      </c>
      <c r="L8857" t="s">
        <v>51980</v>
      </c>
      <c r="M8857" t="s">
        <v>46848</v>
      </c>
    </row>
    <row r="8858" spans="1:13">
      <c r="A8858" t="s">
        <v>909</v>
      </c>
      <c r="B8858" t="s">
        <v>909</v>
      </c>
      <c r="C8858" t="s">
        <v>1637</v>
      </c>
      <c r="D8858" t="s">
        <v>155</v>
      </c>
      <c r="E8858" t="s">
        <v>230</v>
      </c>
      <c r="F8858" t="s">
        <v>11</v>
      </c>
      <c r="G8858" t="s">
        <v>51981</v>
      </c>
      <c r="H8858" t="s">
        <v>21031</v>
      </c>
      <c r="I8858" t="s">
        <v>51776</v>
      </c>
      <c r="J8858" t="s">
        <v>21472</v>
      </c>
      <c r="K8858" t="s">
        <v>372</v>
      </c>
      <c r="L8858" t="s">
        <v>51982</v>
      </c>
      <c r="M8858" t="s">
        <v>51983</v>
      </c>
    </row>
    <row r="8859" spans="1:13">
      <c r="A8859" t="s">
        <v>909</v>
      </c>
      <c r="B8859" t="s">
        <v>909</v>
      </c>
      <c r="C8859" t="s">
        <v>1637</v>
      </c>
      <c r="D8859" t="s">
        <v>155</v>
      </c>
      <c r="E8859" t="s">
        <v>230</v>
      </c>
      <c r="F8859" t="s">
        <v>20</v>
      </c>
      <c r="G8859" t="s">
        <v>51984</v>
      </c>
      <c r="H8859" t="s">
        <v>20915</v>
      </c>
      <c r="I8859" t="s">
        <v>51795</v>
      </c>
      <c r="J8859" t="s">
        <v>20764</v>
      </c>
      <c r="K8859" t="s">
        <v>51836</v>
      </c>
      <c r="L8859" t="s">
        <v>1156</v>
      </c>
      <c r="M8859" t="s">
        <v>45840</v>
      </c>
    </row>
    <row r="8860" spans="1:13">
      <c r="A8860" t="s">
        <v>909</v>
      </c>
      <c r="B8860" t="s">
        <v>909</v>
      </c>
      <c r="C8860" t="s">
        <v>1637</v>
      </c>
      <c r="D8860" t="s">
        <v>155</v>
      </c>
      <c r="E8860" t="s">
        <v>300</v>
      </c>
      <c r="F8860" t="s">
        <v>3</v>
      </c>
      <c r="G8860" t="s">
        <v>51985</v>
      </c>
      <c r="H8860" t="s">
        <v>21392</v>
      </c>
      <c r="I8860" t="s">
        <v>51986</v>
      </c>
      <c r="J8860" t="s">
        <v>21075</v>
      </c>
      <c r="K8860" t="s">
        <v>51987</v>
      </c>
      <c r="L8860" t="s">
        <v>51988</v>
      </c>
      <c r="M8860" t="s">
        <v>51989</v>
      </c>
    </row>
    <row r="8861" spans="1:13">
      <c r="A8861" t="s">
        <v>909</v>
      </c>
      <c r="B8861" t="s">
        <v>909</v>
      </c>
      <c r="C8861" t="s">
        <v>1637</v>
      </c>
      <c r="D8861" t="s">
        <v>155</v>
      </c>
      <c r="E8861" t="s">
        <v>300</v>
      </c>
      <c r="F8861" t="s">
        <v>10</v>
      </c>
      <c r="G8861" t="s">
        <v>51990</v>
      </c>
      <c r="H8861" t="s">
        <v>21430</v>
      </c>
      <c r="I8861" t="s">
        <v>51907</v>
      </c>
      <c r="J8861" t="s">
        <v>21162</v>
      </c>
      <c r="K8861" t="s">
        <v>51723</v>
      </c>
      <c r="L8861" t="s">
        <v>1304</v>
      </c>
      <c r="M8861" t="s">
        <v>28332</v>
      </c>
    </row>
    <row r="8862" spans="1:13">
      <c r="A8862" t="s">
        <v>909</v>
      </c>
      <c r="B8862" t="s">
        <v>909</v>
      </c>
      <c r="C8862" t="s">
        <v>1637</v>
      </c>
      <c r="D8862" t="s">
        <v>155</v>
      </c>
      <c r="E8862" t="s">
        <v>300</v>
      </c>
      <c r="F8862" t="s">
        <v>2</v>
      </c>
      <c r="G8862" t="s">
        <v>51991</v>
      </c>
      <c r="H8862" t="s">
        <v>21102</v>
      </c>
      <c r="I8862" t="s">
        <v>51992</v>
      </c>
      <c r="J8862" t="s">
        <v>20915</v>
      </c>
      <c r="K8862" t="s">
        <v>51880</v>
      </c>
      <c r="L8862" t="s">
        <v>51993</v>
      </c>
      <c r="M8862" t="s">
        <v>51994</v>
      </c>
    </row>
    <row r="8863" spans="1:13">
      <c r="A8863" t="s">
        <v>909</v>
      </c>
      <c r="B8863" t="s">
        <v>909</v>
      </c>
      <c r="C8863" t="s">
        <v>1637</v>
      </c>
      <c r="D8863" t="s">
        <v>155</v>
      </c>
      <c r="E8863" t="s">
        <v>300</v>
      </c>
      <c r="F8863" t="s">
        <v>4</v>
      </c>
      <c r="G8863" t="s">
        <v>51995</v>
      </c>
      <c r="H8863" t="s">
        <v>20897</v>
      </c>
      <c r="I8863" t="s">
        <v>51823</v>
      </c>
      <c r="J8863" t="s">
        <v>20663</v>
      </c>
      <c r="K8863" t="s">
        <v>51734</v>
      </c>
      <c r="L8863" t="s">
        <v>51931</v>
      </c>
      <c r="M8863" t="s">
        <v>51996</v>
      </c>
    </row>
    <row r="8864" spans="1:13">
      <c r="A8864" t="s">
        <v>909</v>
      </c>
      <c r="B8864" t="s">
        <v>909</v>
      </c>
      <c r="C8864" t="s">
        <v>1637</v>
      </c>
      <c r="D8864" t="s">
        <v>155</v>
      </c>
      <c r="E8864" t="s">
        <v>300</v>
      </c>
      <c r="F8864" t="s">
        <v>11</v>
      </c>
      <c r="G8864" t="s">
        <v>51997</v>
      </c>
      <c r="H8864" t="s">
        <v>20915</v>
      </c>
      <c r="I8864" t="s">
        <v>51795</v>
      </c>
      <c r="J8864" t="s">
        <v>20725</v>
      </c>
      <c r="K8864" t="s">
        <v>51651</v>
      </c>
      <c r="L8864" t="s">
        <v>51796</v>
      </c>
      <c r="M8864" t="s">
        <v>31134</v>
      </c>
    </row>
    <row r="8865" spans="1:13">
      <c r="A8865" t="s">
        <v>909</v>
      </c>
      <c r="B8865" t="s">
        <v>909</v>
      </c>
      <c r="C8865" t="s">
        <v>1637</v>
      </c>
      <c r="D8865" t="s">
        <v>155</v>
      </c>
      <c r="E8865" t="s">
        <v>300</v>
      </c>
      <c r="F8865" t="s">
        <v>20</v>
      </c>
      <c r="G8865" t="s">
        <v>51998</v>
      </c>
      <c r="H8865" t="s">
        <v>20745</v>
      </c>
      <c r="I8865" t="s">
        <v>51936</v>
      </c>
      <c r="J8865" t="s">
        <v>20663</v>
      </c>
      <c r="K8865" t="s">
        <v>51734</v>
      </c>
      <c r="L8865" t="s">
        <v>51937</v>
      </c>
      <c r="M8865" t="s">
        <v>37504</v>
      </c>
    </row>
    <row r="8866" spans="1:13">
      <c r="A8866" t="s">
        <v>909</v>
      </c>
      <c r="B8866" t="s">
        <v>909</v>
      </c>
      <c r="C8866" t="s">
        <v>1637</v>
      </c>
      <c r="D8866" t="s">
        <v>161</v>
      </c>
      <c r="E8866" t="s">
        <v>690</v>
      </c>
      <c r="F8866" t="s">
        <v>3</v>
      </c>
      <c r="G8866" t="s">
        <v>51999</v>
      </c>
      <c r="H8866" t="s">
        <v>20663</v>
      </c>
      <c r="I8866" t="s">
        <v>52000</v>
      </c>
      <c r="J8866" t="s">
        <v>20663</v>
      </c>
      <c r="K8866" t="s">
        <v>52001</v>
      </c>
      <c r="L8866" t="s">
        <v>52002</v>
      </c>
      <c r="M8866" t="s">
        <v>11109</v>
      </c>
    </row>
    <row r="8867" spans="1:13">
      <c r="A8867" t="s">
        <v>909</v>
      </c>
      <c r="B8867" t="s">
        <v>909</v>
      </c>
      <c r="C8867" t="s">
        <v>1637</v>
      </c>
      <c r="D8867" t="s">
        <v>161</v>
      </c>
      <c r="E8867" t="s">
        <v>690</v>
      </c>
      <c r="F8867" t="s">
        <v>10</v>
      </c>
      <c r="G8867" t="s">
        <v>52003</v>
      </c>
      <c r="H8867" t="s">
        <v>20915</v>
      </c>
      <c r="I8867" t="s">
        <v>52004</v>
      </c>
      <c r="J8867" t="s">
        <v>20841</v>
      </c>
      <c r="K8867" t="s">
        <v>13729</v>
      </c>
      <c r="L8867" t="s">
        <v>51183</v>
      </c>
      <c r="M8867" t="s">
        <v>28250</v>
      </c>
    </row>
    <row r="8868" spans="1:13">
      <c r="A8868" t="s">
        <v>909</v>
      </c>
      <c r="B8868" t="s">
        <v>909</v>
      </c>
      <c r="C8868" t="s">
        <v>1637</v>
      </c>
      <c r="D8868" t="s">
        <v>161</v>
      </c>
      <c r="E8868" t="s">
        <v>690</v>
      </c>
      <c r="F8868" t="s">
        <v>2</v>
      </c>
      <c r="G8868" t="s">
        <v>52005</v>
      </c>
      <c r="H8868" t="s">
        <v>20939</v>
      </c>
      <c r="I8868" t="s">
        <v>52006</v>
      </c>
      <c r="J8868" t="s">
        <v>20860</v>
      </c>
      <c r="K8868" t="s">
        <v>4990</v>
      </c>
      <c r="L8868" t="s">
        <v>4072</v>
      </c>
      <c r="M8868" t="s">
        <v>25541</v>
      </c>
    </row>
    <row r="8869" spans="1:13">
      <c r="A8869" t="s">
        <v>909</v>
      </c>
      <c r="B8869" t="s">
        <v>909</v>
      </c>
      <c r="C8869" t="s">
        <v>1637</v>
      </c>
      <c r="D8869" t="s">
        <v>161</v>
      </c>
      <c r="E8869" t="s">
        <v>690</v>
      </c>
      <c r="F8869" t="s">
        <v>4</v>
      </c>
      <c r="G8869" t="s">
        <v>52007</v>
      </c>
      <c r="H8869" t="s">
        <v>21061</v>
      </c>
      <c r="I8869" t="s">
        <v>52008</v>
      </c>
      <c r="J8869" t="s">
        <v>20764</v>
      </c>
      <c r="K8869" t="s">
        <v>10604</v>
      </c>
      <c r="L8869" t="s">
        <v>375</v>
      </c>
      <c r="M8869" t="s">
        <v>29194</v>
      </c>
    </row>
    <row r="8870" spans="1:13">
      <c r="A8870" t="s">
        <v>909</v>
      </c>
      <c r="B8870" t="s">
        <v>909</v>
      </c>
      <c r="C8870" t="s">
        <v>1637</v>
      </c>
      <c r="D8870" t="s">
        <v>161</v>
      </c>
      <c r="E8870" t="s">
        <v>690</v>
      </c>
      <c r="F8870" t="s">
        <v>11</v>
      </c>
      <c r="G8870" t="s">
        <v>52009</v>
      </c>
      <c r="H8870" t="s">
        <v>20860</v>
      </c>
      <c r="I8870" t="s">
        <v>52010</v>
      </c>
      <c r="J8870" t="s">
        <v>20663</v>
      </c>
      <c r="K8870" t="s">
        <v>52001</v>
      </c>
      <c r="L8870" t="s">
        <v>4334</v>
      </c>
      <c r="M8870" t="s">
        <v>26571</v>
      </c>
    </row>
    <row r="8871" spans="1:13">
      <c r="A8871" t="s">
        <v>909</v>
      </c>
      <c r="B8871" t="s">
        <v>909</v>
      </c>
      <c r="C8871" t="s">
        <v>1637</v>
      </c>
      <c r="D8871" t="s">
        <v>161</v>
      </c>
      <c r="E8871" t="s">
        <v>690</v>
      </c>
      <c r="F8871" t="s">
        <v>20</v>
      </c>
      <c r="G8871" t="s">
        <v>52011</v>
      </c>
      <c r="H8871" t="s">
        <v>20684</v>
      </c>
      <c r="I8871" t="s">
        <v>6277</v>
      </c>
      <c r="J8871" t="s">
        <v>20663</v>
      </c>
      <c r="K8871" t="s">
        <v>52001</v>
      </c>
      <c r="L8871" t="s">
        <v>11503</v>
      </c>
      <c r="M8871" t="s">
        <v>6325</v>
      </c>
    </row>
    <row r="8872" spans="1:13">
      <c r="A8872" t="s">
        <v>909</v>
      </c>
      <c r="B8872" t="s">
        <v>909</v>
      </c>
      <c r="C8872" t="s">
        <v>1637</v>
      </c>
      <c r="D8872" t="s">
        <v>161</v>
      </c>
      <c r="E8872" t="s">
        <v>698</v>
      </c>
      <c r="F8872" t="s">
        <v>3</v>
      </c>
      <c r="G8872" t="s">
        <v>52012</v>
      </c>
      <c r="H8872" t="s">
        <v>20841</v>
      </c>
      <c r="I8872" t="s">
        <v>52013</v>
      </c>
      <c r="J8872" t="s">
        <v>20803</v>
      </c>
      <c r="K8872" t="s">
        <v>7314</v>
      </c>
      <c r="L8872" t="s">
        <v>4088</v>
      </c>
      <c r="M8872" t="s">
        <v>15432</v>
      </c>
    </row>
    <row r="8873" spans="1:13">
      <c r="A8873" t="s">
        <v>909</v>
      </c>
      <c r="B8873" t="s">
        <v>909</v>
      </c>
      <c r="C8873" t="s">
        <v>1637</v>
      </c>
      <c r="D8873" t="s">
        <v>161</v>
      </c>
      <c r="E8873" t="s">
        <v>698</v>
      </c>
      <c r="F8873" t="s">
        <v>10</v>
      </c>
      <c r="G8873" t="s">
        <v>52014</v>
      </c>
      <c r="H8873" t="s">
        <v>21085</v>
      </c>
      <c r="I8873" t="s">
        <v>52015</v>
      </c>
      <c r="J8873" t="s">
        <v>20860</v>
      </c>
      <c r="K8873" t="s">
        <v>4990</v>
      </c>
      <c r="L8873" t="s">
        <v>51252</v>
      </c>
      <c r="M8873" t="s">
        <v>25418</v>
      </c>
    </row>
    <row r="8874" spans="1:13">
      <c r="A8874" t="s">
        <v>909</v>
      </c>
      <c r="B8874" t="s">
        <v>909</v>
      </c>
      <c r="C8874" t="s">
        <v>1637</v>
      </c>
      <c r="D8874" t="s">
        <v>161</v>
      </c>
      <c r="E8874" t="s">
        <v>698</v>
      </c>
      <c r="F8874" t="s">
        <v>2</v>
      </c>
      <c r="G8874" t="s">
        <v>52016</v>
      </c>
      <c r="H8874" t="s">
        <v>20829</v>
      </c>
      <c r="I8874" t="s">
        <v>52017</v>
      </c>
      <c r="J8874" t="s">
        <v>20915</v>
      </c>
      <c r="K8874" t="s">
        <v>26599</v>
      </c>
      <c r="L8874" t="s">
        <v>52018</v>
      </c>
      <c r="M8874" t="s">
        <v>42639</v>
      </c>
    </row>
    <row r="8875" spans="1:13">
      <c r="A8875" t="s">
        <v>909</v>
      </c>
      <c r="B8875" t="s">
        <v>909</v>
      </c>
      <c r="C8875" t="s">
        <v>1637</v>
      </c>
      <c r="D8875" t="s">
        <v>161</v>
      </c>
      <c r="E8875" t="s">
        <v>698</v>
      </c>
      <c r="F8875" t="s">
        <v>4</v>
      </c>
      <c r="G8875" t="s">
        <v>52019</v>
      </c>
      <c r="H8875" t="s">
        <v>20897</v>
      </c>
      <c r="I8875" t="s">
        <v>52020</v>
      </c>
      <c r="J8875" t="s">
        <v>20725</v>
      </c>
      <c r="K8875" t="s">
        <v>13721</v>
      </c>
      <c r="L8875" t="s">
        <v>52021</v>
      </c>
      <c r="M8875" t="s">
        <v>38037</v>
      </c>
    </row>
    <row r="8876" spans="1:13">
      <c r="A8876" t="s">
        <v>909</v>
      </c>
      <c r="B8876" t="s">
        <v>909</v>
      </c>
      <c r="C8876" t="s">
        <v>1637</v>
      </c>
      <c r="D8876" t="s">
        <v>161</v>
      </c>
      <c r="E8876" t="s">
        <v>698</v>
      </c>
      <c r="F8876" t="s">
        <v>11</v>
      </c>
      <c r="G8876" t="s">
        <v>52022</v>
      </c>
      <c r="H8876" t="s">
        <v>20967</v>
      </c>
      <c r="I8876" t="s">
        <v>52023</v>
      </c>
      <c r="J8876" t="s">
        <v>20663</v>
      </c>
      <c r="K8876" t="s">
        <v>52001</v>
      </c>
      <c r="L8876" t="s">
        <v>21037</v>
      </c>
      <c r="M8876" t="s">
        <v>26063</v>
      </c>
    </row>
    <row r="8877" spans="1:13">
      <c r="A8877" t="s">
        <v>909</v>
      </c>
      <c r="B8877" t="s">
        <v>909</v>
      </c>
      <c r="C8877" t="s">
        <v>1637</v>
      </c>
      <c r="D8877" t="s">
        <v>161</v>
      </c>
      <c r="E8877" t="s">
        <v>698</v>
      </c>
      <c r="F8877" t="s">
        <v>20</v>
      </c>
      <c r="G8877" t="s">
        <v>52024</v>
      </c>
      <c r="H8877" t="s">
        <v>20803</v>
      </c>
      <c r="I8877" t="s">
        <v>9363</v>
      </c>
      <c r="J8877" t="s">
        <v>20663</v>
      </c>
      <c r="K8877" t="s">
        <v>52001</v>
      </c>
      <c r="L8877" t="s">
        <v>5512</v>
      </c>
      <c r="M8877" t="s">
        <v>40422</v>
      </c>
    </row>
    <row r="8878" spans="1:13">
      <c r="A8878" t="s">
        <v>909</v>
      </c>
      <c r="B8878" t="s">
        <v>909</v>
      </c>
      <c r="C8878" t="s">
        <v>1637</v>
      </c>
      <c r="D8878" t="s">
        <v>161</v>
      </c>
      <c r="E8878" t="s">
        <v>706</v>
      </c>
      <c r="F8878" t="s">
        <v>3</v>
      </c>
      <c r="G8878" t="s">
        <v>52025</v>
      </c>
      <c r="H8878" t="s">
        <v>21061</v>
      </c>
      <c r="I8878" t="s">
        <v>52008</v>
      </c>
      <c r="J8878" t="s">
        <v>20937</v>
      </c>
      <c r="K8878" t="s">
        <v>13744</v>
      </c>
      <c r="L8878" t="s">
        <v>52026</v>
      </c>
      <c r="M8878" t="s">
        <v>18728</v>
      </c>
    </row>
    <row r="8879" spans="1:13">
      <c r="A8879" t="s">
        <v>909</v>
      </c>
      <c r="B8879" t="s">
        <v>909</v>
      </c>
      <c r="C8879" t="s">
        <v>1637</v>
      </c>
      <c r="D8879" t="s">
        <v>161</v>
      </c>
      <c r="E8879" t="s">
        <v>706</v>
      </c>
      <c r="F8879" t="s">
        <v>10</v>
      </c>
      <c r="G8879" t="s">
        <v>52027</v>
      </c>
      <c r="H8879" t="s">
        <v>21116</v>
      </c>
      <c r="I8879" t="s">
        <v>52028</v>
      </c>
      <c r="J8879" t="s">
        <v>20938</v>
      </c>
      <c r="K8879" t="s">
        <v>43094</v>
      </c>
      <c r="L8879" t="s">
        <v>52029</v>
      </c>
      <c r="M8879" t="s">
        <v>18398</v>
      </c>
    </row>
    <row r="8880" spans="1:13">
      <c r="A8880" t="s">
        <v>909</v>
      </c>
      <c r="B8880" t="s">
        <v>909</v>
      </c>
      <c r="C8880" t="s">
        <v>1637</v>
      </c>
      <c r="D8880" t="s">
        <v>161</v>
      </c>
      <c r="E8880" t="s">
        <v>706</v>
      </c>
      <c r="F8880" t="s">
        <v>2</v>
      </c>
      <c r="G8880" t="s">
        <v>52030</v>
      </c>
      <c r="H8880" t="s">
        <v>21116</v>
      </c>
      <c r="I8880" t="s">
        <v>52028</v>
      </c>
      <c r="J8880" t="s">
        <v>20915</v>
      </c>
      <c r="K8880" t="s">
        <v>26599</v>
      </c>
      <c r="L8880" t="s">
        <v>3583</v>
      </c>
      <c r="M8880" t="s">
        <v>18398</v>
      </c>
    </row>
    <row r="8881" spans="1:13">
      <c r="A8881" t="s">
        <v>909</v>
      </c>
      <c r="B8881" t="s">
        <v>909</v>
      </c>
      <c r="C8881" t="s">
        <v>1637</v>
      </c>
      <c r="D8881" t="s">
        <v>161</v>
      </c>
      <c r="E8881" t="s">
        <v>706</v>
      </c>
      <c r="F8881" t="s">
        <v>4</v>
      </c>
      <c r="G8881" t="s">
        <v>52031</v>
      </c>
      <c r="H8881" t="s">
        <v>20764</v>
      </c>
      <c r="I8881" t="s">
        <v>52032</v>
      </c>
      <c r="J8881" t="s">
        <v>20684</v>
      </c>
      <c r="K8881" t="s">
        <v>13736</v>
      </c>
      <c r="L8881" t="s">
        <v>5078</v>
      </c>
      <c r="M8881" t="s">
        <v>43400</v>
      </c>
    </row>
    <row r="8882" spans="1:13">
      <c r="A8882" t="s">
        <v>909</v>
      </c>
      <c r="B8882" t="s">
        <v>909</v>
      </c>
      <c r="C8882" t="s">
        <v>1637</v>
      </c>
      <c r="D8882" t="s">
        <v>161</v>
      </c>
      <c r="E8882" t="s">
        <v>706</v>
      </c>
      <c r="F8882" t="s">
        <v>11</v>
      </c>
      <c r="G8882" t="s">
        <v>52033</v>
      </c>
      <c r="H8882" t="s">
        <v>20725</v>
      </c>
      <c r="I8882" t="s">
        <v>50654</v>
      </c>
      <c r="J8882" t="s">
        <v>20663</v>
      </c>
      <c r="K8882" t="s">
        <v>52001</v>
      </c>
      <c r="L8882" t="s">
        <v>4674</v>
      </c>
      <c r="M8882" t="s">
        <v>1427</v>
      </c>
    </row>
    <row r="8883" spans="1:13">
      <c r="A8883" t="s">
        <v>909</v>
      </c>
      <c r="B8883" t="s">
        <v>909</v>
      </c>
      <c r="C8883" t="s">
        <v>1637</v>
      </c>
      <c r="D8883" t="s">
        <v>161</v>
      </c>
      <c r="E8883" t="s">
        <v>706</v>
      </c>
      <c r="F8883" t="s">
        <v>20</v>
      </c>
      <c r="G8883" t="s">
        <v>52034</v>
      </c>
      <c r="H8883" t="s">
        <v>20705</v>
      </c>
      <c r="I8883" t="s">
        <v>52035</v>
      </c>
      <c r="J8883" t="s">
        <v>20663</v>
      </c>
      <c r="K8883" t="s">
        <v>52001</v>
      </c>
      <c r="L8883" t="s">
        <v>4675</v>
      </c>
      <c r="M8883" t="s">
        <v>13257</v>
      </c>
    </row>
    <row r="8884" spans="1:13">
      <c r="A8884" t="s">
        <v>909</v>
      </c>
      <c r="B8884" t="s">
        <v>909</v>
      </c>
      <c r="C8884" t="s">
        <v>1637</v>
      </c>
      <c r="D8884" t="s">
        <v>161</v>
      </c>
      <c r="E8884" t="s">
        <v>714</v>
      </c>
      <c r="F8884" t="s">
        <v>3</v>
      </c>
      <c r="G8884" t="s">
        <v>52036</v>
      </c>
      <c r="H8884" t="s">
        <v>21097</v>
      </c>
      <c r="I8884" t="s">
        <v>52037</v>
      </c>
      <c r="J8884" t="s">
        <v>20967</v>
      </c>
      <c r="K8884" t="s">
        <v>52038</v>
      </c>
      <c r="L8884" t="s">
        <v>3552</v>
      </c>
      <c r="M8884" t="s">
        <v>52039</v>
      </c>
    </row>
    <row r="8885" spans="1:13">
      <c r="A8885" t="s">
        <v>909</v>
      </c>
      <c r="B8885" t="s">
        <v>909</v>
      </c>
      <c r="C8885" t="s">
        <v>1637</v>
      </c>
      <c r="D8885" t="s">
        <v>161</v>
      </c>
      <c r="E8885" t="s">
        <v>714</v>
      </c>
      <c r="F8885" t="s">
        <v>10</v>
      </c>
      <c r="G8885" t="s">
        <v>52040</v>
      </c>
      <c r="H8885" t="s">
        <v>20974</v>
      </c>
      <c r="I8885" t="s">
        <v>50706</v>
      </c>
      <c r="J8885" t="s">
        <v>20932</v>
      </c>
      <c r="K8885" t="s">
        <v>52041</v>
      </c>
      <c r="L8885" t="s">
        <v>52042</v>
      </c>
      <c r="M8885" t="s">
        <v>27615</v>
      </c>
    </row>
    <row r="8886" spans="1:13">
      <c r="A8886" t="s">
        <v>909</v>
      </c>
      <c r="B8886" t="s">
        <v>909</v>
      </c>
      <c r="C8886" t="s">
        <v>1637</v>
      </c>
      <c r="D8886" t="s">
        <v>161</v>
      </c>
      <c r="E8886" t="s">
        <v>714</v>
      </c>
      <c r="F8886" t="s">
        <v>2</v>
      </c>
      <c r="G8886" t="s">
        <v>52043</v>
      </c>
      <c r="H8886" t="s">
        <v>20860</v>
      </c>
      <c r="I8886" t="s">
        <v>52010</v>
      </c>
      <c r="J8886" t="s">
        <v>20725</v>
      </c>
      <c r="K8886" t="s">
        <v>13721</v>
      </c>
      <c r="L8886" t="s">
        <v>52044</v>
      </c>
      <c r="M8886" t="s">
        <v>27979</v>
      </c>
    </row>
    <row r="8887" spans="1:13">
      <c r="A8887" t="s">
        <v>909</v>
      </c>
      <c r="B8887" t="s">
        <v>909</v>
      </c>
      <c r="C8887" t="s">
        <v>1637</v>
      </c>
      <c r="D8887" t="s">
        <v>161</v>
      </c>
      <c r="E8887" t="s">
        <v>714</v>
      </c>
      <c r="F8887" t="s">
        <v>4</v>
      </c>
      <c r="G8887" t="s">
        <v>52045</v>
      </c>
      <c r="H8887" t="s">
        <v>20725</v>
      </c>
      <c r="I8887" t="s">
        <v>50654</v>
      </c>
      <c r="J8887" t="s">
        <v>20684</v>
      </c>
      <c r="K8887" t="s">
        <v>13736</v>
      </c>
      <c r="L8887" t="s">
        <v>18414</v>
      </c>
      <c r="M8887" t="s">
        <v>9589</v>
      </c>
    </row>
    <row r="8888" spans="1:13">
      <c r="A8888" t="s">
        <v>909</v>
      </c>
      <c r="B8888" t="s">
        <v>909</v>
      </c>
      <c r="C8888" t="s">
        <v>1637</v>
      </c>
      <c r="D8888" t="s">
        <v>161</v>
      </c>
      <c r="E8888" t="s">
        <v>714</v>
      </c>
      <c r="F8888" t="s">
        <v>11</v>
      </c>
      <c r="G8888" t="s">
        <v>52046</v>
      </c>
      <c r="H8888" t="s">
        <v>20725</v>
      </c>
      <c r="I8888" t="s">
        <v>50654</v>
      </c>
      <c r="J8888" t="s">
        <v>21472</v>
      </c>
      <c r="K8888" t="s">
        <v>372</v>
      </c>
      <c r="L8888" t="s">
        <v>4674</v>
      </c>
      <c r="M8888" t="s">
        <v>9589</v>
      </c>
    </row>
    <row r="8889" spans="1:13">
      <c r="A8889" t="s">
        <v>909</v>
      </c>
      <c r="B8889" t="s">
        <v>909</v>
      </c>
      <c r="C8889" t="s">
        <v>1637</v>
      </c>
      <c r="D8889" t="s">
        <v>161</v>
      </c>
      <c r="E8889" t="s">
        <v>714</v>
      </c>
      <c r="F8889" t="s">
        <v>20</v>
      </c>
      <c r="G8889" t="s">
        <v>52047</v>
      </c>
      <c r="H8889" t="s">
        <v>20725</v>
      </c>
      <c r="I8889" t="s">
        <v>50654</v>
      </c>
      <c r="J8889" t="s">
        <v>20684</v>
      </c>
      <c r="K8889" t="s">
        <v>13736</v>
      </c>
      <c r="L8889" t="s">
        <v>2474</v>
      </c>
      <c r="M8889" t="s">
        <v>9589</v>
      </c>
    </row>
    <row r="8890" spans="1:13">
      <c r="A8890" t="s">
        <v>909</v>
      </c>
      <c r="B8890" t="s">
        <v>909</v>
      </c>
      <c r="C8890" t="s">
        <v>1637</v>
      </c>
      <c r="D8890" t="s">
        <v>162</v>
      </c>
      <c r="E8890" t="s">
        <v>722</v>
      </c>
      <c r="F8890" t="s">
        <v>3</v>
      </c>
      <c r="G8890" t="s">
        <v>52048</v>
      </c>
      <c r="H8890" t="s">
        <v>20705</v>
      </c>
      <c r="I8890" t="s">
        <v>52035</v>
      </c>
      <c r="J8890" t="s">
        <v>20705</v>
      </c>
      <c r="K8890" t="s">
        <v>32461</v>
      </c>
      <c r="L8890" t="s">
        <v>7961</v>
      </c>
      <c r="M8890" t="s">
        <v>8879</v>
      </c>
    </row>
    <row r="8891" spans="1:13">
      <c r="A8891" t="s">
        <v>909</v>
      </c>
      <c r="B8891" t="s">
        <v>909</v>
      </c>
      <c r="C8891" t="s">
        <v>1637</v>
      </c>
      <c r="D8891" t="s">
        <v>162</v>
      </c>
      <c r="E8891" t="s">
        <v>722</v>
      </c>
      <c r="F8891" t="s">
        <v>10</v>
      </c>
      <c r="G8891" t="s">
        <v>52049</v>
      </c>
      <c r="H8891" t="s">
        <v>20879</v>
      </c>
      <c r="I8891" t="s">
        <v>52050</v>
      </c>
      <c r="J8891" t="s">
        <v>20803</v>
      </c>
      <c r="K8891" t="s">
        <v>7314</v>
      </c>
      <c r="L8891" t="s">
        <v>2829</v>
      </c>
      <c r="M8891" t="s">
        <v>17470</v>
      </c>
    </row>
    <row r="8892" spans="1:13">
      <c r="A8892" t="s">
        <v>909</v>
      </c>
      <c r="B8892" t="s">
        <v>909</v>
      </c>
      <c r="C8892" t="s">
        <v>1637</v>
      </c>
      <c r="D8892" t="s">
        <v>162</v>
      </c>
      <c r="E8892" t="s">
        <v>722</v>
      </c>
      <c r="F8892" t="s">
        <v>2</v>
      </c>
      <c r="G8892" t="s">
        <v>52051</v>
      </c>
      <c r="H8892" t="s">
        <v>21102</v>
      </c>
      <c r="I8892" t="s">
        <v>16257</v>
      </c>
      <c r="J8892" t="s">
        <v>20897</v>
      </c>
      <c r="K8892" t="s">
        <v>52052</v>
      </c>
      <c r="L8892" t="s">
        <v>21009</v>
      </c>
      <c r="M8892" t="s">
        <v>51170</v>
      </c>
    </row>
    <row r="8893" spans="1:13">
      <c r="A8893" t="s">
        <v>909</v>
      </c>
      <c r="B8893" t="s">
        <v>909</v>
      </c>
      <c r="C8893" t="s">
        <v>1637</v>
      </c>
      <c r="D8893" t="s">
        <v>162</v>
      </c>
      <c r="E8893" t="s">
        <v>722</v>
      </c>
      <c r="F8893" t="s">
        <v>4</v>
      </c>
      <c r="G8893" t="s">
        <v>52053</v>
      </c>
      <c r="H8893" t="s">
        <v>21061</v>
      </c>
      <c r="I8893" t="s">
        <v>52008</v>
      </c>
      <c r="J8893" t="s">
        <v>20764</v>
      </c>
      <c r="K8893" t="s">
        <v>10604</v>
      </c>
      <c r="L8893" t="s">
        <v>375</v>
      </c>
      <c r="M8893" t="s">
        <v>48884</v>
      </c>
    </row>
    <row r="8894" spans="1:13">
      <c r="A8894" t="s">
        <v>909</v>
      </c>
      <c r="B8894" t="s">
        <v>909</v>
      </c>
      <c r="C8894" t="s">
        <v>1637</v>
      </c>
      <c r="D8894" t="s">
        <v>162</v>
      </c>
      <c r="E8894" t="s">
        <v>722</v>
      </c>
      <c r="F8894" t="s">
        <v>11</v>
      </c>
      <c r="G8894" t="s">
        <v>52054</v>
      </c>
      <c r="H8894" t="s">
        <v>20937</v>
      </c>
      <c r="I8894" t="s">
        <v>52055</v>
      </c>
      <c r="J8894" t="s">
        <v>20663</v>
      </c>
      <c r="K8894" t="s">
        <v>52001</v>
      </c>
      <c r="L8894" t="s">
        <v>375</v>
      </c>
      <c r="M8894" t="s">
        <v>37411</v>
      </c>
    </row>
    <row r="8895" spans="1:13">
      <c r="A8895" t="s">
        <v>909</v>
      </c>
      <c r="B8895" t="s">
        <v>909</v>
      </c>
      <c r="C8895" t="s">
        <v>1637</v>
      </c>
      <c r="D8895" t="s">
        <v>162</v>
      </c>
      <c r="E8895" t="s">
        <v>722</v>
      </c>
      <c r="F8895" t="s">
        <v>20</v>
      </c>
      <c r="G8895" t="s">
        <v>52056</v>
      </c>
      <c r="H8895" t="s">
        <v>20745</v>
      </c>
      <c r="I8895" t="s">
        <v>52057</v>
      </c>
      <c r="J8895" t="s">
        <v>20663</v>
      </c>
      <c r="K8895" t="s">
        <v>52001</v>
      </c>
      <c r="L8895" t="s">
        <v>1909</v>
      </c>
      <c r="M8895" t="s">
        <v>13191</v>
      </c>
    </row>
    <row r="8896" spans="1:13">
      <c r="A8896" t="s">
        <v>909</v>
      </c>
      <c r="B8896" t="s">
        <v>909</v>
      </c>
      <c r="C8896" t="s">
        <v>1637</v>
      </c>
      <c r="D8896" t="s">
        <v>162</v>
      </c>
      <c r="E8896" t="s">
        <v>730</v>
      </c>
      <c r="F8896" t="s">
        <v>3</v>
      </c>
      <c r="G8896" t="s">
        <v>52058</v>
      </c>
      <c r="H8896" t="s">
        <v>20803</v>
      </c>
      <c r="I8896" t="s">
        <v>9363</v>
      </c>
      <c r="J8896" t="s">
        <v>20784</v>
      </c>
      <c r="K8896" t="s">
        <v>35414</v>
      </c>
      <c r="L8896" t="s">
        <v>7332</v>
      </c>
      <c r="M8896" t="s">
        <v>1234</v>
      </c>
    </row>
    <row r="8897" spans="1:13">
      <c r="A8897" t="s">
        <v>909</v>
      </c>
      <c r="B8897" t="s">
        <v>909</v>
      </c>
      <c r="C8897" t="s">
        <v>1637</v>
      </c>
      <c r="D8897" t="s">
        <v>162</v>
      </c>
      <c r="E8897" t="s">
        <v>730</v>
      </c>
      <c r="F8897" t="s">
        <v>10</v>
      </c>
      <c r="G8897" t="s">
        <v>52059</v>
      </c>
      <c r="H8897" t="s">
        <v>21150</v>
      </c>
      <c r="I8897" t="s">
        <v>52060</v>
      </c>
      <c r="J8897" t="s">
        <v>20932</v>
      </c>
      <c r="K8897" t="s">
        <v>52041</v>
      </c>
      <c r="L8897" t="s">
        <v>10680</v>
      </c>
      <c r="M8897" t="s">
        <v>52061</v>
      </c>
    </row>
    <row r="8898" spans="1:13">
      <c r="A8898" t="s">
        <v>909</v>
      </c>
      <c r="B8898" t="s">
        <v>909</v>
      </c>
      <c r="C8898" t="s">
        <v>1637</v>
      </c>
      <c r="D8898" t="s">
        <v>162</v>
      </c>
      <c r="E8898" t="s">
        <v>730</v>
      </c>
      <c r="F8898" t="s">
        <v>2</v>
      </c>
      <c r="G8898" t="s">
        <v>52062</v>
      </c>
      <c r="H8898" t="s">
        <v>21116</v>
      </c>
      <c r="I8898" t="s">
        <v>52028</v>
      </c>
      <c r="J8898" t="s">
        <v>20915</v>
      </c>
      <c r="K8898" t="s">
        <v>26599</v>
      </c>
      <c r="L8898" t="s">
        <v>3583</v>
      </c>
      <c r="M8898" t="s">
        <v>19840</v>
      </c>
    </row>
    <row r="8899" spans="1:13">
      <c r="A8899" t="s">
        <v>909</v>
      </c>
      <c r="B8899" t="s">
        <v>909</v>
      </c>
      <c r="C8899" t="s">
        <v>1637</v>
      </c>
      <c r="D8899" t="s">
        <v>162</v>
      </c>
      <c r="E8899" t="s">
        <v>730</v>
      </c>
      <c r="F8899" t="s">
        <v>4</v>
      </c>
      <c r="G8899" t="s">
        <v>52063</v>
      </c>
      <c r="H8899" t="s">
        <v>20915</v>
      </c>
      <c r="I8899" t="s">
        <v>52004</v>
      </c>
      <c r="J8899" t="s">
        <v>20745</v>
      </c>
      <c r="K8899" t="s">
        <v>52064</v>
      </c>
      <c r="L8899" t="s">
        <v>6615</v>
      </c>
      <c r="M8899" t="s">
        <v>17975</v>
      </c>
    </row>
    <row r="8900" spans="1:13">
      <c r="A8900" t="s">
        <v>909</v>
      </c>
      <c r="B8900" t="s">
        <v>909</v>
      </c>
      <c r="C8900" t="s">
        <v>1637</v>
      </c>
      <c r="D8900" t="s">
        <v>162</v>
      </c>
      <c r="E8900" t="s">
        <v>730</v>
      </c>
      <c r="F8900" t="s">
        <v>11</v>
      </c>
      <c r="G8900" t="s">
        <v>52065</v>
      </c>
      <c r="H8900" t="s">
        <v>20784</v>
      </c>
      <c r="I8900" t="s">
        <v>52066</v>
      </c>
      <c r="J8900" t="s">
        <v>20663</v>
      </c>
      <c r="K8900" t="s">
        <v>52001</v>
      </c>
      <c r="L8900" t="s">
        <v>46827</v>
      </c>
      <c r="M8900" t="s">
        <v>964</v>
      </c>
    </row>
    <row r="8901" spans="1:13">
      <c r="A8901" t="s">
        <v>909</v>
      </c>
      <c r="B8901" t="s">
        <v>909</v>
      </c>
      <c r="C8901" t="s">
        <v>1637</v>
      </c>
      <c r="D8901" t="s">
        <v>162</v>
      </c>
      <c r="E8901" t="s">
        <v>730</v>
      </c>
      <c r="F8901" t="s">
        <v>20</v>
      </c>
      <c r="G8901" t="s">
        <v>52067</v>
      </c>
      <c r="H8901" t="s">
        <v>20725</v>
      </c>
      <c r="I8901" t="s">
        <v>50654</v>
      </c>
      <c r="J8901" t="s">
        <v>21472</v>
      </c>
      <c r="K8901" t="s">
        <v>372</v>
      </c>
      <c r="L8901" t="s">
        <v>2474</v>
      </c>
      <c r="M8901" t="s">
        <v>1157</v>
      </c>
    </row>
    <row r="8902" spans="1:13">
      <c r="A8902" t="s">
        <v>909</v>
      </c>
      <c r="B8902" t="s">
        <v>909</v>
      </c>
      <c r="C8902" t="s">
        <v>1637</v>
      </c>
      <c r="D8902" t="s">
        <v>162</v>
      </c>
      <c r="E8902" t="s">
        <v>738</v>
      </c>
      <c r="F8902" t="s">
        <v>3</v>
      </c>
      <c r="G8902" t="s">
        <v>52068</v>
      </c>
      <c r="H8902" t="s">
        <v>21031</v>
      </c>
      <c r="I8902" t="s">
        <v>52069</v>
      </c>
      <c r="J8902" t="s">
        <v>20915</v>
      </c>
      <c r="K8902" t="s">
        <v>26599</v>
      </c>
      <c r="L8902" t="s">
        <v>6603</v>
      </c>
      <c r="M8902" t="s">
        <v>27433</v>
      </c>
    </row>
    <row r="8903" spans="1:13">
      <c r="A8903" t="s">
        <v>909</v>
      </c>
      <c r="B8903" t="s">
        <v>909</v>
      </c>
      <c r="C8903" t="s">
        <v>1637</v>
      </c>
      <c r="D8903" t="s">
        <v>162</v>
      </c>
      <c r="E8903" t="s">
        <v>738</v>
      </c>
      <c r="F8903" t="s">
        <v>10</v>
      </c>
      <c r="G8903" t="s">
        <v>52070</v>
      </c>
      <c r="H8903" t="s">
        <v>20939</v>
      </c>
      <c r="I8903" t="s">
        <v>52006</v>
      </c>
      <c r="J8903" t="s">
        <v>20967</v>
      </c>
      <c r="K8903" t="s">
        <v>52038</v>
      </c>
      <c r="L8903" t="s">
        <v>52071</v>
      </c>
      <c r="M8903" t="s">
        <v>43072</v>
      </c>
    </row>
    <row r="8904" spans="1:13">
      <c r="A8904" t="s">
        <v>909</v>
      </c>
      <c r="B8904" t="s">
        <v>909</v>
      </c>
      <c r="C8904" t="s">
        <v>1637</v>
      </c>
      <c r="D8904" t="s">
        <v>162</v>
      </c>
      <c r="E8904" t="s">
        <v>738</v>
      </c>
      <c r="F8904" t="s">
        <v>2</v>
      </c>
      <c r="G8904" t="s">
        <v>52072</v>
      </c>
      <c r="H8904" t="s">
        <v>21113</v>
      </c>
      <c r="I8904" t="s">
        <v>52073</v>
      </c>
      <c r="J8904" t="s">
        <v>20879</v>
      </c>
      <c r="K8904" t="s">
        <v>27458</v>
      </c>
      <c r="L8904" t="s">
        <v>52074</v>
      </c>
      <c r="M8904" t="s">
        <v>25672</v>
      </c>
    </row>
    <row r="8905" spans="1:13">
      <c r="A8905" t="s">
        <v>909</v>
      </c>
      <c r="B8905" t="s">
        <v>909</v>
      </c>
      <c r="C8905" t="s">
        <v>1637</v>
      </c>
      <c r="D8905" t="s">
        <v>162</v>
      </c>
      <c r="E8905" t="s">
        <v>738</v>
      </c>
      <c r="F8905" t="s">
        <v>4</v>
      </c>
      <c r="G8905" t="s">
        <v>52075</v>
      </c>
      <c r="H8905" t="s">
        <v>20784</v>
      </c>
      <c r="I8905" t="s">
        <v>52066</v>
      </c>
      <c r="J8905" t="s">
        <v>20684</v>
      </c>
      <c r="K8905" t="s">
        <v>13736</v>
      </c>
      <c r="L8905" t="s">
        <v>52076</v>
      </c>
      <c r="M8905" t="s">
        <v>25665</v>
      </c>
    </row>
    <row r="8906" spans="1:13">
      <c r="A8906" t="s">
        <v>909</v>
      </c>
      <c r="B8906" t="s">
        <v>909</v>
      </c>
      <c r="C8906" t="s">
        <v>1637</v>
      </c>
      <c r="D8906" t="s">
        <v>162</v>
      </c>
      <c r="E8906" t="s">
        <v>738</v>
      </c>
      <c r="F8906" t="s">
        <v>11</v>
      </c>
      <c r="G8906" t="s">
        <v>52077</v>
      </c>
      <c r="H8906" t="s">
        <v>20745</v>
      </c>
      <c r="I8906" t="s">
        <v>52057</v>
      </c>
      <c r="J8906" t="s">
        <v>21472</v>
      </c>
      <c r="K8906" t="s">
        <v>372</v>
      </c>
      <c r="L8906" t="s">
        <v>2106</v>
      </c>
      <c r="M8906" t="s">
        <v>10380</v>
      </c>
    </row>
    <row r="8907" spans="1:13">
      <c r="A8907" t="s">
        <v>909</v>
      </c>
      <c r="B8907" t="s">
        <v>909</v>
      </c>
      <c r="C8907" t="s">
        <v>1637</v>
      </c>
      <c r="D8907" t="s">
        <v>162</v>
      </c>
      <c r="E8907" t="s">
        <v>738</v>
      </c>
      <c r="F8907" t="s">
        <v>20</v>
      </c>
      <c r="G8907" t="s">
        <v>52078</v>
      </c>
      <c r="H8907" t="s">
        <v>20745</v>
      </c>
      <c r="I8907" t="s">
        <v>52057</v>
      </c>
      <c r="J8907" t="s">
        <v>20705</v>
      </c>
      <c r="K8907" t="s">
        <v>32461</v>
      </c>
      <c r="L8907" t="s">
        <v>1909</v>
      </c>
      <c r="M8907" t="s">
        <v>10380</v>
      </c>
    </row>
    <row r="8908" spans="1:13">
      <c r="A8908" t="s">
        <v>909</v>
      </c>
      <c r="B8908" t="s">
        <v>909</v>
      </c>
      <c r="C8908" t="s">
        <v>1637</v>
      </c>
      <c r="D8908" t="s">
        <v>162</v>
      </c>
      <c r="E8908" t="s">
        <v>746</v>
      </c>
      <c r="F8908" t="s">
        <v>3</v>
      </c>
      <c r="G8908" t="s">
        <v>52079</v>
      </c>
      <c r="H8908" t="s">
        <v>21116</v>
      </c>
      <c r="I8908" t="s">
        <v>52028</v>
      </c>
      <c r="J8908" t="s">
        <v>20974</v>
      </c>
      <c r="K8908" t="s">
        <v>16463</v>
      </c>
      <c r="L8908" t="s">
        <v>3803</v>
      </c>
      <c r="M8908" t="s">
        <v>25718</v>
      </c>
    </row>
    <row r="8909" spans="1:13">
      <c r="A8909" t="s">
        <v>909</v>
      </c>
      <c r="B8909" t="s">
        <v>909</v>
      </c>
      <c r="C8909" t="s">
        <v>1637</v>
      </c>
      <c r="D8909" t="s">
        <v>162</v>
      </c>
      <c r="E8909" t="s">
        <v>746</v>
      </c>
      <c r="F8909" t="s">
        <v>10</v>
      </c>
      <c r="G8909" t="s">
        <v>52080</v>
      </c>
      <c r="H8909" t="s">
        <v>21061</v>
      </c>
      <c r="I8909" t="s">
        <v>52008</v>
      </c>
      <c r="J8909" t="s">
        <v>20932</v>
      </c>
      <c r="K8909" t="s">
        <v>52041</v>
      </c>
      <c r="L8909" t="s">
        <v>52081</v>
      </c>
      <c r="M8909" t="s">
        <v>29194</v>
      </c>
    </row>
    <row r="8910" spans="1:13">
      <c r="A8910" t="s">
        <v>909</v>
      </c>
      <c r="B8910" t="s">
        <v>909</v>
      </c>
      <c r="C8910" t="s">
        <v>1637</v>
      </c>
      <c r="D8910" t="s">
        <v>162</v>
      </c>
      <c r="E8910" t="s">
        <v>746</v>
      </c>
      <c r="F8910" t="s">
        <v>2</v>
      </c>
      <c r="G8910" t="s">
        <v>52082</v>
      </c>
      <c r="H8910" t="s">
        <v>20860</v>
      </c>
      <c r="I8910" t="s">
        <v>52010</v>
      </c>
      <c r="J8910" t="s">
        <v>20725</v>
      </c>
      <c r="K8910" t="s">
        <v>13721</v>
      </c>
      <c r="L8910" t="s">
        <v>52044</v>
      </c>
      <c r="M8910" t="s">
        <v>26571</v>
      </c>
    </row>
    <row r="8911" spans="1:13">
      <c r="A8911" t="s">
        <v>909</v>
      </c>
      <c r="B8911" t="s">
        <v>909</v>
      </c>
      <c r="C8911" t="s">
        <v>1637</v>
      </c>
      <c r="D8911" t="s">
        <v>162</v>
      </c>
      <c r="E8911" t="s">
        <v>746</v>
      </c>
      <c r="F8911" t="s">
        <v>4</v>
      </c>
      <c r="G8911" t="s">
        <v>52083</v>
      </c>
      <c r="H8911" t="s">
        <v>20684</v>
      </c>
      <c r="I8911" t="s">
        <v>6277</v>
      </c>
      <c r="J8911" t="s">
        <v>20663</v>
      </c>
      <c r="K8911" t="s">
        <v>52001</v>
      </c>
      <c r="L8911" t="s">
        <v>17012</v>
      </c>
      <c r="M8911" t="s">
        <v>6325</v>
      </c>
    </row>
    <row r="8912" spans="1:13">
      <c r="A8912" t="s">
        <v>909</v>
      </c>
      <c r="B8912" t="s">
        <v>909</v>
      </c>
      <c r="C8912" t="s">
        <v>1637</v>
      </c>
      <c r="D8912" t="s">
        <v>162</v>
      </c>
      <c r="E8912" t="s">
        <v>746</v>
      </c>
      <c r="F8912" t="s">
        <v>11</v>
      </c>
      <c r="G8912" t="s">
        <v>52084</v>
      </c>
      <c r="H8912" t="s">
        <v>20764</v>
      </c>
      <c r="I8912" t="s">
        <v>52032</v>
      </c>
      <c r="J8912" t="s">
        <v>20663</v>
      </c>
      <c r="K8912" t="s">
        <v>52001</v>
      </c>
      <c r="L8912" t="s">
        <v>4088</v>
      </c>
      <c r="M8912" t="s">
        <v>32040</v>
      </c>
    </row>
    <row r="8913" spans="1:13">
      <c r="A8913" t="s">
        <v>909</v>
      </c>
      <c r="B8913" t="s">
        <v>909</v>
      </c>
      <c r="C8913" t="s">
        <v>1637</v>
      </c>
      <c r="D8913" t="s">
        <v>162</v>
      </c>
      <c r="E8913" t="s">
        <v>746</v>
      </c>
      <c r="F8913" t="s">
        <v>20</v>
      </c>
      <c r="G8913" t="s">
        <v>52085</v>
      </c>
      <c r="H8913" t="s">
        <v>20705</v>
      </c>
      <c r="I8913" t="s">
        <v>52035</v>
      </c>
      <c r="J8913" t="s">
        <v>20663</v>
      </c>
      <c r="K8913" t="s">
        <v>52001</v>
      </c>
      <c r="L8913" t="s">
        <v>4675</v>
      </c>
      <c r="M8913" t="s">
        <v>11102</v>
      </c>
    </row>
    <row r="8914" spans="1:13">
      <c r="A8914" t="s">
        <v>909</v>
      </c>
      <c r="B8914" t="s">
        <v>909</v>
      </c>
      <c r="C8914" t="s">
        <v>1637</v>
      </c>
      <c r="D8914" t="s">
        <v>163</v>
      </c>
      <c r="E8914" t="s">
        <v>754</v>
      </c>
      <c r="F8914" t="s">
        <v>3</v>
      </c>
      <c r="G8914" t="s">
        <v>52086</v>
      </c>
      <c r="H8914" t="s">
        <v>20725</v>
      </c>
      <c r="I8914" t="s">
        <v>50654</v>
      </c>
      <c r="J8914" t="s">
        <v>20684</v>
      </c>
      <c r="K8914" t="s">
        <v>13736</v>
      </c>
      <c r="L8914" t="s">
        <v>5232</v>
      </c>
      <c r="M8914" t="s">
        <v>48172</v>
      </c>
    </row>
    <row r="8915" spans="1:13">
      <c r="A8915" t="s">
        <v>909</v>
      </c>
      <c r="B8915" t="s">
        <v>909</v>
      </c>
      <c r="C8915" t="s">
        <v>1637</v>
      </c>
      <c r="D8915" t="s">
        <v>163</v>
      </c>
      <c r="E8915" t="s">
        <v>754</v>
      </c>
      <c r="F8915" t="s">
        <v>10</v>
      </c>
      <c r="G8915" t="s">
        <v>52087</v>
      </c>
      <c r="H8915" t="s">
        <v>20939</v>
      </c>
      <c r="I8915" t="s">
        <v>52006</v>
      </c>
      <c r="J8915" t="s">
        <v>20860</v>
      </c>
      <c r="K8915" t="s">
        <v>4990</v>
      </c>
      <c r="L8915" t="s">
        <v>52071</v>
      </c>
      <c r="M8915" t="s">
        <v>52088</v>
      </c>
    </row>
    <row r="8916" spans="1:13">
      <c r="A8916" t="s">
        <v>909</v>
      </c>
      <c r="B8916" t="s">
        <v>909</v>
      </c>
      <c r="C8916" t="s">
        <v>1637</v>
      </c>
      <c r="D8916" t="s">
        <v>163</v>
      </c>
      <c r="E8916" t="s">
        <v>754</v>
      </c>
      <c r="F8916" t="s">
        <v>2</v>
      </c>
      <c r="G8916" t="s">
        <v>52089</v>
      </c>
      <c r="H8916" t="s">
        <v>21217</v>
      </c>
      <c r="I8916" t="s">
        <v>10448</v>
      </c>
      <c r="J8916" t="s">
        <v>20932</v>
      </c>
      <c r="K8916" t="s">
        <v>52041</v>
      </c>
      <c r="L8916" t="s">
        <v>48951</v>
      </c>
      <c r="M8916" t="s">
        <v>47352</v>
      </c>
    </row>
    <row r="8917" spans="1:13">
      <c r="A8917" t="s">
        <v>909</v>
      </c>
      <c r="B8917" t="s">
        <v>909</v>
      </c>
      <c r="C8917" t="s">
        <v>1637</v>
      </c>
      <c r="D8917" t="s">
        <v>163</v>
      </c>
      <c r="E8917" t="s">
        <v>754</v>
      </c>
      <c r="F8917" t="s">
        <v>4</v>
      </c>
      <c r="G8917" t="s">
        <v>52090</v>
      </c>
      <c r="H8917" t="s">
        <v>21031</v>
      </c>
      <c r="I8917" t="s">
        <v>52069</v>
      </c>
      <c r="J8917" t="s">
        <v>20803</v>
      </c>
      <c r="K8917" t="s">
        <v>7314</v>
      </c>
      <c r="L8917" t="s">
        <v>5629</v>
      </c>
      <c r="M8917" t="s">
        <v>37094</v>
      </c>
    </row>
    <row r="8918" spans="1:13">
      <c r="A8918" t="s">
        <v>909</v>
      </c>
      <c r="B8918" t="s">
        <v>909</v>
      </c>
      <c r="C8918" t="s">
        <v>1637</v>
      </c>
      <c r="D8918" t="s">
        <v>163</v>
      </c>
      <c r="E8918" t="s">
        <v>754</v>
      </c>
      <c r="F8918" t="s">
        <v>11</v>
      </c>
      <c r="G8918" t="s">
        <v>52091</v>
      </c>
      <c r="H8918" t="s">
        <v>20938</v>
      </c>
      <c r="I8918" t="s">
        <v>52092</v>
      </c>
      <c r="J8918" t="s">
        <v>20663</v>
      </c>
      <c r="K8918" t="s">
        <v>52001</v>
      </c>
      <c r="L8918" t="s">
        <v>22265</v>
      </c>
      <c r="M8918" t="s">
        <v>52093</v>
      </c>
    </row>
    <row r="8919" spans="1:13">
      <c r="A8919" t="s">
        <v>909</v>
      </c>
      <c r="B8919" t="s">
        <v>909</v>
      </c>
      <c r="C8919" t="s">
        <v>1637</v>
      </c>
      <c r="D8919" t="s">
        <v>163</v>
      </c>
      <c r="E8919" t="s">
        <v>754</v>
      </c>
      <c r="F8919" t="s">
        <v>20</v>
      </c>
      <c r="G8919" t="s">
        <v>52094</v>
      </c>
      <c r="H8919" t="s">
        <v>20784</v>
      </c>
      <c r="I8919" t="s">
        <v>52066</v>
      </c>
      <c r="J8919" t="s">
        <v>20663</v>
      </c>
      <c r="K8919" t="s">
        <v>52001</v>
      </c>
      <c r="L8919" t="s">
        <v>5511</v>
      </c>
      <c r="M8919" t="s">
        <v>35356</v>
      </c>
    </row>
    <row r="8920" spans="1:13">
      <c r="A8920" t="s">
        <v>909</v>
      </c>
      <c r="B8920" t="s">
        <v>909</v>
      </c>
      <c r="C8920" t="s">
        <v>1637</v>
      </c>
      <c r="D8920" t="s">
        <v>163</v>
      </c>
      <c r="E8920" t="s">
        <v>762</v>
      </c>
      <c r="F8920" t="s">
        <v>3</v>
      </c>
      <c r="G8920" t="s">
        <v>52095</v>
      </c>
      <c r="H8920" t="s">
        <v>20841</v>
      </c>
      <c r="I8920" t="s">
        <v>52013</v>
      </c>
      <c r="J8920" t="s">
        <v>20822</v>
      </c>
      <c r="K8920" t="s">
        <v>52096</v>
      </c>
      <c r="L8920" t="s">
        <v>4088</v>
      </c>
      <c r="M8920" t="s">
        <v>11272</v>
      </c>
    </row>
    <row r="8921" spans="1:13">
      <c r="A8921" t="s">
        <v>909</v>
      </c>
      <c r="B8921" t="s">
        <v>909</v>
      </c>
      <c r="C8921" t="s">
        <v>1637</v>
      </c>
      <c r="D8921" t="s">
        <v>163</v>
      </c>
      <c r="E8921" t="s">
        <v>762</v>
      </c>
      <c r="F8921" t="s">
        <v>10</v>
      </c>
      <c r="G8921" t="s">
        <v>52097</v>
      </c>
      <c r="H8921" t="s">
        <v>21085</v>
      </c>
      <c r="I8921" t="s">
        <v>52015</v>
      </c>
      <c r="J8921" t="s">
        <v>20937</v>
      </c>
      <c r="K8921" t="s">
        <v>13744</v>
      </c>
      <c r="L8921" t="s">
        <v>51252</v>
      </c>
      <c r="M8921" t="s">
        <v>27428</v>
      </c>
    </row>
    <row r="8922" spans="1:13">
      <c r="A8922" t="s">
        <v>909</v>
      </c>
      <c r="B8922" t="s">
        <v>909</v>
      </c>
      <c r="C8922" t="s">
        <v>1637</v>
      </c>
      <c r="D8922" t="s">
        <v>163</v>
      </c>
      <c r="E8922" t="s">
        <v>762</v>
      </c>
      <c r="F8922" t="s">
        <v>2</v>
      </c>
      <c r="G8922" t="s">
        <v>52098</v>
      </c>
      <c r="H8922" t="s">
        <v>21020</v>
      </c>
      <c r="I8922" t="s">
        <v>52099</v>
      </c>
      <c r="J8922" t="s">
        <v>20967</v>
      </c>
      <c r="K8922" t="s">
        <v>52038</v>
      </c>
      <c r="L8922" t="s">
        <v>52100</v>
      </c>
      <c r="M8922" t="s">
        <v>43998</v>
      </c>
    </row>
    <row r="8923" spans="1:13">
      <c r="A8923" t="s">
        <v>909</v>
      </c>
      <c r="B8923" t="s">
        <v>909</v>
      </c>
      <c r="C8923" t="s">
        <v>1637</v>
      </c>
      <c r="D8923" t="s">
        <v>163</v>
      </c>
      <c r="E8923" t="s">
        <v>762</v>
      </c>
      <c r="F8923" t="s">
        <v>4</v>
      </c>
      <c r="G8923" t="s">
        <v>52101</v>
      </c>
      <c r="H8923" t="s">
        <v>20950</v>
      </c>
      <c r="I8923" t="s">
        <v>16252</v>
      </c>
      <c r="J8923" t="s">
        <v>20705</v>
      </c>
      <c r="K8923" t="s">
        <v>32461</v>
      </c>
      <c r="L8923" t="s">
        <v>10114</v>
      </c>
      <c r="M8923" t="s">
        <v>28552</v>
      </c>
    </row>
    <row r="8924" spans="1:13">
      <c r="A8924" t="s">
        <v>909</v>
      </c>
      <c r="B8924" t="s">
        <v>909</v>
      </c>
      <c r="C8924" t="s">
        <v>1637</v>
      </c>
      <c r="D8924" t="s">
        <v>163</v>
      </c>
      <c r="E8924" t="s">
        <v>762</v>
      </c>
      <c r="F8924" t="s">
        <v>11</v>
      </c>
      <c r="G8924" t="s">
        <v>52102</v>
      </c>
      <c r="H8924" t="s">
        <v>20764</v>
      </c>
      <c r="I8924" t="s">
        <v>52032</v>
      </c>
      <c r="J8924" t="s">
        <v>20663</v>
      </c>
      <c r="K8924" t="s">
        <v>52001</v>
      </c>
      <c r="L8924" t="s">
        <v>4088</v>
      </c>
      <c r="M8924" t="s">
        <v>13143</v>
      </c>
    </row>
    <row r="8925" spans="1:13">
      <c r="A8925" t="s">
        <v>909</v>
      </c>
      <c r="B8925" t="s">
        <v>909</v>
      </c>
      <c r="C8925" t="s">
        <v>1637</v>
      </c>
      <c r="D8925" t="s">
        <v>163</v>
      </c>
      <c r="E8925" t="s">
        <v>762</v>
      </c>
      <c r="F8925" t="s">
        <v>20</v>
      </c>
      <c r="G8925" t="s">
        <v>52103</v>
      </c>
      <c r="H8925" t="s">
        <v>20725</v>
      </c>
      <c r="I8925" t="s">
        <v>50654</v>
      </c>
      <c r="J8925" t="s">
        <v>20684</v>
      </c>
      <c r="K8925" t="s">
        <v>13736</v>
      </c>
      <c r="L8925" t="s">
        <v>2474</v>
      </c>
      <c r="M8925" t="s">
        <v>13159</v>
      </c>
    </row>
    <row r="8926" spans="1:13">
      <c r="A8926" t="s">
        <v>909</v>
      </c>
      <c r="B8926" t="s">
        <v>909</v>
      </c>
      <c r="C8926" t="s">
        <v>1637</v>
      </c>
      <c r="D8926" t="s">
        <v>163</v>
      </c>
      <c r="E8926" t="s">
        <v>770</v>
      </c>
      <c r="F8926" t="s">
        <v>3</v>
      </c>
      <c r="G8926" t="s">
        <v>52104</v>
      </c>
      <c r="H8926" t="s">
        <v>20950</v>
      </c>
      <c r="I8926" t="s">
        <v>16252</v>
      </c>
      <c r="J8926" t="s">
        <v>20879</v>
      </c>
      <c r="K8926" t="s">
        <v>27458</v>
      </c>
      <c r="L8926" t="s">
        <v>263</v>
      </c>
      <c r="M8926" t="s">
        <v>50174</v>
      </c>
    </row>
    <row r="8927" spans="1:13">
      <c r="A8927" t="s">
        <v>909</v>
      </c>
      <c r="B8927" t="s">
        <v>909</v>
      </c>
      <c r="C8927" t="s">
        <v>1637</v>
      </c>
      <c r="D8927" t="s">
        <v>163</v>
      </c>
      <c r="E8927" t="s">
        <v>770</v>
      </c>
      <c r="F8927" t="s">
        <v>10</v>
      </c>
      <c r="G8927" t="s">
        <v>52105</v>
      </c>
      <c r="H8927" t="s">
        <v>20938</v>
      </c>
      <c r="I8927" t="s">
        <v>52092</v>
      </c>
      <c r="J8927" t="s">
        <v>20860</v>
      </c>
      <c r="K8927" t="s">
        <v>4990</v>
      </c>
      <c r="L8927" t="s">
        <v>51222</v>
      </c>
      <c r="M8927" t="s">
        <v>25184</v>
      </c>
    </row>
    <row r="8928" spans="1:13">
      <c r="A8928" t="s">
        <v>909</v>
      </c>
      <c r="B8928" t="s">
        <v>909</v>
      </c>
      <c r="C8928" t="s">
        <v>1637</v>
      </c>
      <c r="D8928" t="s">
        <v>163</v>
      </c>
      <c r="E8928" t="s">
        <v>770</v>
      </c>
      <c r="F8928" t="s">
        <v>2</v>
      </c>
      <c r="G8928" t="s">
        <v>52106</v>
      </c>
      <c r="H8928" t="s">
        <v>20938</v>
      </c>
      <c r="I8928" t="s">
        <v>52092</v>
      </c>
      <c r="J8928" t="s">
        <v>20822</v>
      </c>
      <c r="K8928" t="s">
        <v>52096</v>
      </c>
      <c r="L8928" t="s">
        <v>52107</v>
      </c>
      <c r="M8928" t="s">
        <v>25184</v>
      </c>
    </row>
    <row r="8929" spans="1:13">
      <c r="A8929" t="s">
        <v>909</v>
      </c>
      <c r="B8929" t="s">
        <v>909</v>
      </c>
      <c r="C8929" t="s">
        <v>1637</v>
      </c>
      <c r="D8929" t="s">
        <v>163</v>
      </c>
      <c r="E8929" t="s">
        <v>770</v>
      </c>
      <c r="F8929" t="s">
        <v>4</v>
      </c>
      <c r="G8929" t="s">
        <v>52108</v>
      </c>
      <c r="H8929" t="s">
        <v>20784</v>
      </c>
      <c r="I8929" t="s">
        <v>52066</v>
      </c>
      <c r="J8929" t="s">
        <v>20705</v>
      </c>
      <c r="K8929" t="s">
        <v>32461</v>
      </c>
      <c r="L8929" t="s">
        <v>52076</v>
      </c>
      <c r="M8929" t="s">
        <v>14645</v>
      </c>
    </row>
    <row r="8930" spans="1:13">
      <c r="A8930" t="s">
        <v>909</v>
      </c>
      <c r="B8930" t="s">
        <v>909</v>
      </c>
      <c r="C8930" t="s">
        <v>1637</v>
      </c>
      <c r="D8930" t="s">
        <v>163</v>
      </c>
      <c r="E8930" t="s">
        <v>770</v>
      </c>
      <c r="F8930" t="s">
        <v>11</v>
      </c>
      <c r="G8930" t="s">
        <v>52109</v>
      </c>
      <c r="H8930" t="s">
        <v>20725</v>
      </c>
      <c r="I8930" t="s">
        <v>50654</v>
      </c>
      <c r="J8930" t="s">
        <v>21472</v>
      </c>
      <c r="K8930" t="s">
        <v>372</v>
      </c>
      <c r="L8930" t="s">
        <v>4674</v>
      </c>
      <c r="M8930" t="s">
        <v>1139</v>
      </c>
    </row>
    <row r="8931" spans="1:13">
      <c r="A8931" t="s">
        <v>909</v>
      </c>
      <c r="B8931" t="s">
        <v>909</v>
      </c>
      <c r="C8931" t="s">
        <v>1637</v>
      </c>
      <c r="D8931" t="s">
        <v>163</v>
      </c>
      <c r="E8931" t="s">
        <v>770</v>
      </c>
      <c r="F8931" t="s">
        <v>20</v>
      </c>
      <c r="G8931" t="s">
        <v>52110</v>
      </c>
      <c r="H8931" t="s">
        <v>20684</v>
      </c>
      <c r="I8931" t="s">
        <v>6277</v>
      </c>
      <c r="J8931" t="s">
        <v>20684</v>
      </c>
      <c r="K8931" t="s">
        <v>13736</v>
      </c>
      <c r="L8931" t="s">
        <v>11503</v>
      </c>
      <c r="M8931" t="s">
        <v>11522</v>
      </c>
    </row>
    <row r="8932" spans="1:13">
      <c r="A8932" t="s">
        <v>909</v>
      </c>
      <c r="B8932" t="s">
        <v>909</v>
      </c>
      <c r="C8932" t="s">
        <v>1637</v>
      </c>
      <c r="D8932" t="s">
        <v>163</v>
      </c>
      <c r="E8932" t="s">
        <v>778</v>
      </c>
      <c r="F8932" t="s">
        <v>3</v>
      </c>
      <c r="G8932" t="s">
        <v>52111</v>
      </c>
      <c r="H8932" t="s">
        <v>21150</v>
      </c>
      <c r="I8932" t="s">
        <v>52060</v>
      </c>
      <c r="J8932" t="s">
        <v>21031</v>
      </c>
      <c r="K8932" t="s">
        <v>26593</v>
      </c>
      <c r="L8932" t="s">
        <v>375</v>
      </c>
      <c r="M8932" t="s">
        <v>26408</v>
      </c>
    </row>
    <row r="8933" spans="1:13">
      <c r="A8933" t="s">
        <v>909</v>
      </c>
      <c r="B8933" t="s">
        <v>909</v>
      </c>
      <c r="C8933" t="s">
        <v>1637</v>
      </c>
      <c r="D8933" t="s">
        <v>163</v>
      </c>
      <c r="E8933" t="s">
        <v>778</v>
      </c>
      <c r="F8933" t="s">
        <v>10</v>
      </c>
      <c r="G8933" t="s">
        <v>52112</v>
      </c>
      <c r="H8933" t="s">
        <v>21031</v>
      </c>
      <c r="I8933" t="s">
        <v>52069</v>
      </c>
      <c r="J8933" t="s">
        <v>20932</v>
      </c>
      <c r="K8933" t="s">
        <v>52041</v>
      </c>
      <c r="L8933" t="s">
        <v>50655</v>
      </c>
      <c r="M8933" t="s">
        <v>46443</v>
      </c>
    </row>
    <row r="8934" spans="1:13">
      <c r="A8934" t="s">
        <v>909</v>
      </c>
      <c r="B8934" t="s">
        <v>909</v>
      </c>
      <c r="C8934" t="s">
        <v>1637</v>
      </c>
      <c r="D8934" t="s">
        <v>163</v>
      </c>
      <c r="E8934" t="s">
        <v>778</v>
      </c>
      <c r="F8934" t="s">
        <v>2</v>
      </c>
      <c r="G8934" t="s">
        <v>52113</v>
      </c>
      <c r="H8934" t="s">
        <v>20841</v>
      </c>
      <c r="I8934" t="s">
        <v>52013</v>
      </c>
      <c r="J8934" t="s">
        <v>20684</v>
      </c>
      <c r="K8934" t="s">
        <v>13736</v>
      </c>
      <c r="L8934" t="s">
        <v>22066</v>
      </c>
      <c r="M8934" t="s">
        <v>16733</v>
      </c>
    </row>
    <row r="8935" spans="1:13">
      <c r="A8935" t="s">
        <v>909</v>
      </c>
      <c r="B8935" t="s">
        <v>909</v>
      </c>
      <c r="C8935" t="s">
        <v>1637</v>
      </c>
      <c r="D8935" t="s">
        <v>163</v>
      </c>
      <c r="E8935" t="s">
        <v>778</v>
      </c>
      <c r="F8935" t="s">
        <v>4</v>
      </c>
      <c r="G8935" t="s">
        <v>52114</v>
      </c>
      <c r="H8935" t="s">
        <v>20684</v>
      </c>
      <c r="I8935" t="s">
        <v>6277</v>
      </c>
      <c r="J8935" t="s">
        <v>21472</v>
      </c>
      <c r="K8935" t="s">
        <v>372</v>
      </c>
      <c r="L8935" t="s">
        <v>17012</v>
      </c>
      <c r="M8935" t="s">
        <v>8119</v>
      </c>
    </row>
    <row r="8936" spans="1:13">
      <c r="A8936" t="s">
        <v>909</v>
      </c>
      <c r="B8936" t="s">
        <v>909</v>
      </c>
      <c r="C8936" t="s">
        <v>1637</v>
      </c>
      <c r="D8936" t="s">
        <v>163</v>
      </c>
      <c r="E8936" t="s">
        <v>778</v>
      </c>
      <c r="F8936" t="s">
        <v>11</v>
      </c>
      <c r="G8936" t="s">
        <v>52115</v>
      </c>
      <c r="H8936" t="s">
        <v>20784</v>
      </c>
      <c r="I8936" t="s">
        <v>52066</v>
      </c>
      <c r="J8936" t="s">
        <v>20663</v>
      </c>
      <c r="K8936" t="s">
        <v>52001</v>
      </c>
      <c r="L8936" t="s">
        <v>46827</v>
      </c>
      <c r="M8936" t="s">
        <v>26539</v>
      </c>
    </row>
    <row r="8937" spans="1:13">
      <c r="A8937" t="s">
        <v>909</v>
      </c>
      <c r="B8937" t="s">
        <v>909</v>
      </c>
      <c r="C8937" t="s">
        <v>1637</v>
      </c>
      <c r="D8937" t="s">
        <v>163</v>
      </c>
      <c r="E8937" t="s">
        <v>778</v>
      </c>
      <c r="F8937" t="s">
        <v>20</v>
      </c>
      <c r="G8937" t="s">
        <v>52116</v>
      </c>
      <c r="H8937" t="s">
        <v>20725</v>
      </c>
      <c r="I8937" t="s">
        <v>50654</v>
      </c>
      <c r="J8937" t="s">
        <v>21472</v>
      </c>
      <c r="K8937" t="s">
        <v>372</v>
      </c>
      <c r="L8937" t="s">
        <v>2474</v>
      </c>
      <c r="M8937" t="s">
        <v>12324</v>
      </c>
    </row>
    <row r="8938" spans="1:13">
      <c r="A8938" t="s">
        <v>909</v>
      </c>
      <c r="B8938" t="s">
        <v>909</v>
      </c>
      <c r="C8938" t="s">
        <v>1637</v>
      </c>
      <c r="D8938" t="s">
        <v>164</v>
      </c>
      <c r="E8938" t="s">
        <v>785</v>
      </c>
      <c r="F8938" t="s">
        <v>3</v>
      </c>
      <c r="G8938" t="s">
        <v>52117</v>
      </c>
      <c r="H8938" t="s">
        <v>20663</v>
      </c>
      <c r="I8938" t="s">
        <v>12778</v>
      </c>
      <c r="J8938" t="s">
        <v>20663</v>
      </c>
      <c r="K8938" t="s">
        <v>1164</v>
      </c>
      <c r="L8938" t="s">
        <v>4481</v>
      </c>
      <c r="M8938" t="s">
        <v>11931</v>
      </c>
    </row>
    <row r="8939" spans="1:13">
      <c r="A8939" t="s">
        <v>909</v>
      </c>
      <c r="B8939" t="s">
        <v>909</v>
      </c>
      <c r="C8939" t="s">
        <v>1637</v>
      </c>
      <c r="D8939" t="s">
        <v>164</v>
      </c>
      <c r="E8939" t="s">
        <v>785</v>
      </c>
      <c r="F8939" t="s">
        <v>10</v>
      </c>
      <c r="G8939" t="s">
        <v>52118</v>
      </c>
      <c r="H8939" t="s">
        <v>20725</v>
      </c>
      <c r="I8939" t="s">
        <v>46453</v>
      </c>
      <c r="J8939" t="s">
        <v>20705</v>
      </c>
      <c r="K8939" t="s">
        <v>16849</v>
      </c>
      <c r="L8939" t="s">
        <v>2418</v>
      </c>
      <c r="M8939" t="s">
        <v>469</v>
      </c>
    </row>
    <row r="8940" spans="1:13">
      <c r="A8940" t="s">
        <v>909</v>
      </c>
      <c r="B8940" t="s">
        <v>909</v>
      </c>
      <c r="C8940" t="s">
        <v>1637</v>
      </c>
      <c r="D8940" t="s">
        <v>164</v>
      </c>
      <c r="E8940" t="s">
        <v>785</v>
      </c>
      <c r="F8940" t="s">
        <v>2</v>
      </c>
      <c r="G8940" t="s">
        <v>52119</v>
      </c>
      <c r="H8940" t="s">
        <v>20764</v>
      </c>
      <c r="I8940" t="s">
        <v>19138</v>
      </c>
      <c r="J8940" t="s">
        <v>20684</v>
      </c>
      <c r="K8940" t="s">
        <v>14877</v>
      </c>
      <c r="L8940" t="s">
        <v>375</v>
      </c>
      <c r="M8940" t="s">
        <v>18752</v>
      </c>
    </row>
    <row r="8941" spans="1:13">
      <c r="A8941" t="s">
        <v>909</v>
      </c>
      <c r="B8941" t="s">
        <v>909</v>
      </c>
      <c r="C8941" t="s">
        <v>1637</v>
      </c>
      <c r="D8941" t="s">
        <v>164</v>
      </c>
      <c r="E8941" t="s">
        <v>785</v>
      </c>
      <c r="F8941" t="s">
        <v>4</v>
      </c>
      <c r="G8941" t="s">
        <v>52120</v>
      </c>
      <c r="H8941" t="s">
        <v>20705</v>
      </c>
      <c r="I8941" t="s">
        <v>9665</v>
      </c>
      <c r="J8941" t="s">
        <v>20663</v>
      </c>
      <c r="K8941" t="s">
        <v>1164</v>
      </c>
      <c r="L8941" t="s">
        <v>2696</v>
      </c>
      <c r="M8941" t="s">
        <v>15069</v>
      </c>
    </row>
    <row r="8942" spans="1:13">
      <c r="A8942" t="s">
        <v>909</v>
      </c>
      <c r="B8942" t="s">
        <v>909</v>
      </c>
      <c r="C8942" t="s">
        <v>1637</v>
      </c>
      <c r="D8942" t="s">
        <v>164</v>
      </c>
      <c r="E8942" t="s">
        <v>785</v>
      </c>
      <c r="F8942" t="s">
        <v>11</v>
      </c>
      <c r="G8942" t="s">
        <v>52121</v>
      </c>
      <c r="H8942" t="s">
        <v>20745</v>
      </c>
      <c r="I8942" t="s">
        <v>10857</v>
      </c>
      <c r="J8942" t="s">
        <v>21472</v>
      </c>
      <c r="K8942" t="s">
        <v>372</v>
      </c>
      <c r="L8942" t="s">
        <v>3804</v>
      </c>
      <c r="M8942" t="s">
        <v>18728</v>
      </c>
    </row>
    <row r="8943" spans="1:13">
      <c r="A8943" t="s">
        <v>909</v>
      </c>
      <c r="B8943" t="s">
        <v>909</v>
      </c>
      <c r="C8943" t="s">
        <v>1637</v>
      </c>
      <c r="D8943" t="s">
        <v>164</v>
      </c>
      <c r="E8943" t="s">
        <v>785</v>
      </c>
      <c r="F8943" t="s">
        <v>20</v>
      </c>
      <c r="G8943" t="s">
        <v>52122</v>
      </c>
      <c r="H8943" t="s">
        <v>20663</v>
      </c>
      <c r="I8943" t="s">
        <v>12778</v>
      </c>
      <c r="J8943" t="s">
        <v>21472</v>
      </c>
      <c r="K8943" t="s">
        <v>372</v>
      </c>
      <c r="L8943" t="s">
        <v>471</v>
      </c>
      <c r="M8943" t="s">
        <v>11931</v>
      </c>
    </row>
    <row r="8944" spans="1:13">
      <c r="A8944" t="s">
        <v>909</v>
      </c>
      <c r="B8944" t="s">
        <v>909</v>
      </c>
      <c r="C8944" t="s">
        <v>1637</v>
      </c>
      <c r="D8944" t="s">
        <v>164</v>
      </c>
      <c r="E8944" t="s">
        <v>793</v>
      </c>
      <c r="F8944" t="s">
        <v>3</v>
      </c>
      <c r="G8944" t="s">
        <v>52123</v>
      </c>
      <c r="H8944" t="s">
        <v>20663</v>
      </c>
      <c r="I8944" t="s">
        <v>12778</v>
      </c>
      <c r="J8944" t="s">
        <v>20663</v>
      </c>
      <c r="K8944" t="s">
        <v>1164</v>
      </c>
      <c r="L8944" t="s">
        <v>4481</v>
      </c>
      <c r="M8944" t="s">
        <v>10800</v>
      </c>
    </row>
    <row r="8945" spans="1:13">
      <c r="A8945" t="s">
        <v>909</v>
      </c>
      <c r="B8945" t="s">
        <v>909</v>
      </c>
      <c r="C8945" t="s">
        <v>1637</v>
      </c>
      <c r="D8945" t="s">
        <v>164</v>
      </c>
      <c r="E8945" t="s">
        <v>793</v>
      </c>
      <c r="F8945" t="s">
        <v>10</v>
      </c>
      <c r="G8945" t="s">
        <v>52124</v>
      </c>
      <c r="H8945" t="s">
        <v>20705</v>
      </c>
      <c r="I8945" t="s">
        <v>9665</v>
      </c>
      <c r="J8945" t="s">
        <v>20663</v>
      </c>
      <c r="K8945" t="s">
        <v>1164</v>
      </c>
      <c r="L8945" t="s">
        <v>5802</v>
      </c>
      <c r="M8945" t="s">
        <v>18728</v>
      </c>
    </row>
    <row r="8946" spans="1:13">
      <c r="A8946" t="s">
        <v>909</v>
      </c>
      <c r="B8946" t="s">
        <v>909</v>
      </c>
      <c r="C8946" t="s">
        <v>1637</v>
      </c>
      <c r="D8946" t="s">
        <v>164</v>
      </c>
      <c r="E8946" t="s">
        <v>793</v>
      </c>
      <c r="F8946" t="s">
        <v>2</v>
      </c>
      <c r="G8946" t="s">
        <v>52125</v>
      </c>
      <c r="H8946" t="s">
        <v>20663</v>
      </c>
      <c r="I8946" t="s">
        <v>12778</v>
      </c>
      <c r="J8946" t="s">
        <v>20663</v>
      </c>
      <c r="K8946" t="s">
        <v>1164</v>
      </c>
      <c r="L8946" t="s">
        <v>3130</v>
      </c>
      <c r="M8946" t="s">
        <v>10800</v>
      </c>
    </row>
    <row r="8947" spans="1:13">
      <c r="A8947" t="s">
        <v>909</v>
      </c>
      <c r="B8947" t="s">
        <v>909</v>
      </c>
      <c r="C8947" t="s">
        <v>1637</v>
      </c>
      <c r="D8947" t="s">
        <v>164</v>
      </c>
      <c r="E8947" t="s">
        <v>793</v>
      </c>
      <c r="F8947" t="s">
        <v>4</v>
      </c>
      <c r="G8947" t="s">
        <v>52126</v>
      </c>
      <c r="H8947" t="s">
        <v>20663</v>
      </c>
      <c r="I8947" t="s">
        <v>12778</v>
      </c>
      <c r="J8947" t="s">
        <v>21472</v>
      </c>
      <c r="K8947" t="s">
        <v>372</v>
      </c>
      <c r="L8947" t="s">
        <v>431</v>
      </c>
      <c r="M8947" t="s">
        <v>10800</v>
      </c>
    </row>
    <row r="8948" spans="1:13">
      <c r="A8948" t="s">
        <v>909</v>
      </c>
      <c r="B8948" t="s">
        <v>909</v>
      </c>
      <c r="C8948" t="s">
        <v>1637</v>
      </c>
      <c r="D8948" t="s">
        <v>164</v>
      </c>
      <c r="E8948" t="s">
        <v>793</v>
      </c>
      <c r="F8948" t="s">
        <v>11</v>
      </c>
      <c r="G8948" t="s">
        <v>52127</v>
      </c>
      <c r="H8948" t="s">
        <v>20705</v>
      </c>
      <c r="I8948" t="s">
        <v>9665</v>
      </c>
      <c r="J8948" t="s">
        <v>21472</v>
      </c>
      <c r="K8948" t="s">
        <v>372</v>
      </c>
      <c r="L8948" t="s">
        <v>5802</v>
      </c>
      <c r="M8948" t="s">
        <v>18728</v>
      </c>
    </row>
    <row r="8949" spans="1:13">
      <c r="A8949" t="s">
        <v>909</v>
      </c>
      <c r="B8949" t="s">
        <v>909</v>
      </c>
      <c r="C8949" t="s">
        <v>1637</v>
      </c>
      <c r="D8949" t="s">
        <v>164</v>
      </c>
      <c r="E8949" t="s">
        <v>793</v>
      </c>
      <c r="F8949" t="s">
        <v>20</v>
      </c>
      <c r="G8949" t="s">
        <v>52128</v>
      </c>
      <c r="H8949" t="s">
        <v>20705</v>
      </c>
      <c r="I8949" t="s">
        <v>9665</v>
      </c>
      <c r="J8949" t="s">
        <v>20663</v>
      </c>
      <c r="K8949" t="s">
        <v>1164</v>
      </c>
      <c r="L8949" t="s">
        <v>2038</v>
      </c>
      <c r="M8949" t="s">
        <v>18728</v>
      </c>
    </row>
    <row r="8950" spans="1:13">
      <c r="A8950" t="s">
        <v>909</v>
      </c>
      <c r="B8950" t="s">
        <v>909</v>
      </c>
      <c r="C8950" t="s">
        <v>1637</v>
      </c>
      <c r="D8950" t="s">
        <v>164</v>
      </c>
      <c r="E8950" t="s">
        <v>801</v>
      </c>
      <c r="F8950" t="s">
        <v>3</v>
      </c>
      <c r="G8950" t="s">
        <v>52129</v>
      </c>
      <c r="H8950" t="s">
        <v>20663</v>
      </c>
      <c r="I8950" t="s">
        <v>12778</v>
      </c>
      <c r="J8950" t="s">
        <v>20663</v>
      </c>
      <c r="K8950" t="s">
        <v>1164</v>
      </c>
      <c r="L8950" t="s">
        <v>4481</v>
      </c>
      <c r="M8950" t="s">
        <v>429</v>
      </c>
    </row>
    <row r="8951" spans="1:13">
      <c r="A8951" t="s">
        <v>909</v>
      </c>
      <c r="B8951" t="s">
        <v>909</v>
      </c>
      <c r="C8951" t="s">
        <v>1637</v>
      </c>
      <c r="D8951" t="s">
        <v>164</v>
      </c>
      <c r="E8951" t="s">
        <v>801</v>
      </c>
      <c r="F8951" t="s">
        <v>10</v>
      </c>
      <c r="G8951" t="s">
        <v>52130</v>
      </c>
      <c r="H8951" t="s">
        <v>20684</v>
      </c>
      <c r="I8951" t="s">
        <v>12795</v>
      </c>
      <c r="J8951" t="s">
        <v>20663</v>
      </c>
      <c r="K8951" t="s">
        <v>1164</v>
      </c>
      <c r="L8951" t="s">
        <v>3129</v>
      </c>
      <c r="M8951" t="s">
        <v>18728</v>
      </c>
    </row>
    <row r="8952" spans="1:13">
      <c r="A8952" t="s">
        <v>909</v>
      </c>
      <c r="B8952" t="s">
        <v>909</v>
      </c>
      <c r="C8952" t="s">
        <v>1637</v>
      </c>
      <c r="D8952" t="s">
        <v>164</v>
      </c>
      <c r="E8952" t="s">
        <v>801</v>
      </c>
      <c r="F8952" t="s">
        <v>2</v>
      </c>
      <c r="G8952" t="s">
        <v>52131</v>
      </c>
      <c r="H8952" t="s">
        <v>20725</v>
      </c>
      <c r="I8952" t="s">
        <v>46453</v>
      </c>
      <c r="J8952" t="s">
        <v>21472</v>
      </c>
      <c r="K8952" t="s">
        <v>372</v>
      </c>
      <c r="L8952" t="s">
        <v>2172</v>
      </c>
      <c r="M8952" t="s">
        <v>373</v>
      </c>
    </row>
    <row r="8953" spans="1:13">
      <c r="A8953" t="s">
        <v>909</v>
      </c>
      <c r="B8953" t="s">
        <v>909</v>
      </c>
      <c r="C8953" t="s">
        <v>1637</v>
      </c>
      <c r="D8953" t="s">
        <v>164</v>
      </c>
      <c r="E8953" t="s">
        <v>801</v>
      </c>
      <c r="F8953" t="s">
        <v>20</v>
      </c>
      <c r="G8953" t="s">
        <v>52132</v>
      </c>
      <c r="H8953" t="s">
        <v>20663</v>
      </c>
      <c r="I8953" t="s">
        <v>12778</v>
      </c>
      <c r="J8953" t="s">
        <v>21472</v>
      </c>
      <c r="K8953" t="s">
        <v>372</v>
      </c>
      <c r="L8953" t="s">
        <v>471</v>
      </c>
      <c r="M8953" t="s">
        <v>429</v>
      </c>
    </row>
    <row r="8954" spans="1:13">
      <c r="A8954" t="s">
        <v>909</v>
      </c>
      <c r="B8954" t="s">
        <v>909</v>
      </c>
      <c r="C8954" t="s">
        <v>1637</v>
      </c>
      <c r="D8954" t="s">
        <v>164</v>
      </c>
      <c r="E8954" t="s">
        <v>809</v>
      </c>
      <c r="F8954" t="s">
        <v>3</v>
      </c>
      <c r="G8954" t="s">
        <v>52133</v>
      </c>
      <c r="H8954" t="s">
        <v>20745</v>
      </c>
      <c r="I8954" t="s">
        <v>10857</v>
      </c>
      <c r="J8954" t="s">
        <v>20684</v>
      </c>
      <c r="K8954" t="s">
        <v>14877</v>
      </c>
      <c r="L8954" t="s">
        <v>4261</v>
      </c>
      <c r="M8954" t="s">
        <v>39092</v>
      </c>
    </row>
    <row r="8955" spans="1:13">
      <c r="A8955" t="s">
        <v>909</v>
      </c>
      <c r="B8955" t="s">
        <v>909</v>
      </c>
      <c r="C8955" t="s">
        <v>1637</v>
      </c>
      <c r="D8955" t="s">
        <v>164</v>
      </c>
      <c r="E8955" t="s">
        <v>809</v>
      </c>
      <c r="F8955" t="s">
        <v>10</v>
      </c>
      <c r="G8955" t="s">
        <v>52134</v>
      </c>
      <c r="H8955" t="s">
        <v>20684</v>
      </c>
      <c r="I8955" t="s">
        <v>12795</v>
      </c>
      <c r="J8955" t="s">
        <v>20684</v>
      </c>
      <c r="K8955" t="s">
        <v>14877</v>
      </c>
      <c r="L8955" t="s">
        <v>3129</v>
      </c>
      <c r="M8955" t="s">
        <v>18530</v>
      </c>
    </row>
    <row r="8956" spans="1:13">
      <c r="A8956" t="s">
        <v>909</v>
      </c>
      <c r="B8956" t="s">
        <v>909</v>
      </c>
      <c r="C8956" t="s">
        <v>1637</v>
      </c>
      <c r="D8956" t="s">
        <v>164</v>
      </c>
      <c r="E8956" t="s">
        <v>809</v>
      </c>
      <c r="F8956" t="s">
        <v>2</v>
      </c>
      <c r="G8956" t="s">
        <v>52135</v>
      </c>
      <c r="H8956" t="s">
        <v>20663</v>
      </c>
      <c r="I8956" t="s">
        <v>12778</v>
      </c>
      <c r="J8956" t="s">
        <v>20663</v>
      </c>
      <c r="K8956" t="s">
        <v>1164</v>
      </c>
      <c r="L8956" t="s">
        <v>3130</v>
      </c>
      <c r="M8956" t="s">
        <v>15432</v>
      </c>
    </row>
    <row r="8957" spans="1:13">
      <c r="A8957" t="s">
        <v>909</v>
      </c>
      <c r="B8957" t="s">
        <v>909</v>
      </c>
      <c r="C8957" t="s">
        <v>1637</v>
      </c>
      <c r="D8957" t="s">
        <v>164</v>
      </c>
      <c r="E8957" t="s">
        <v>809</v>
      </c>
      <c r="F8957" t="s">
        <v>11</v>
      </c>
      <c r="G8957" t="s">
        <v>52136</v>
      </c>
      <c r="H8957" t="s">
        <v>20705</v>
      </c>
      <c r="I8957" t="s">
        <v>9665</v>
      </c>
      <c r="J8957" t="s">
        <v>21472</v>
      </c>
      <c r="K8957" t="s">
        <v>372</v>
      </c>
      <c r="L8957" t="s">
        <v>5802</v>
      </c>
      <c r="M8957" t="s">
        <v>25441</v>
      </c>
    </row>
    <row r="8958" spans="1:13">
      <c r="A8958" t="s">
        <v>909</v>
      </c>
      <c r="B8958" t="s">
        <v>909</v>
      </c>
      <c r="C8958" t="s">
        <v>1594</v>
      </c>
      <c r="D8958" t="s">
        <v>150</v>
      </c>
      <c r="E8958" t="s">
        <v>179</v>
      </c>
      <c r="F8958" t="s">
        <v>3</v>
      </c>
      <c r="G8958" t="s">
        <v>52137</v>
      </c>
      <c r="H8958" t="s">
        <v>20725</v>
      </c>
      <c r="I8958" t="s">
        <v>52138</v>
      </c>
      <c r="J8958" t="s">
        <v>20663</v>
      </c>
      <c r="K8958" t="s">
        <v>12684</v>
      </c>
      <c r="L8958" t="s">
        <v>2829</v>
      </c>
      <c r="M8958" t="s">
        <v>945</v>
      </c>
    </row>
    <row r="8959" spans="1:13">
      <c r="A8959" t="s">
        <v>909</v>
      </c>
      <c r="B8959" t="s">
        <v>909</v>
      </c>
      <c r="C8959" t="s">
        <v>1594</v>
      </c>
      <c r="D8959" t="s">
        <v>150</v>
      </c>
      <c r="E8959" t="s">
        <v>179</v>
      </c>
      <c r="F8959" t="s">
        <v>10</v>
      </c>
      <c r="G8959" t="s">
        <v>52139</v>
      </c>
      <c r="H8959" t="s">
        <v>20784</v>
      </c>
      <c r="I8959" t="s">
        <v>52140</v>
      </c>
      <c r="J8959" t="s">
        <v>20663</v>
      </c>
      <c r="K8959" t="s">
        <v>12684</v>
      </c>
      <c r="L8959" t="s">
        <v>6615</v>
      </c>
      <c r="M8959" t="s">
        <v>14756</v>
      </c>
    </row>
    <row r="8960" spans="1:13">
      <c r="A8960" t="s">
        <v>909</v>
      </c>
      <c r="B8960" t="s">
        <v>909</v>
      </c>
      <c r="C8960" t="s">
        <v>1594</v>
      </c>
      <c r="D8960" t="s">
        <v>150</v>
      </c>
      <c r="E8960" t="s">
        <v>179</v>
      </c>
      <c r="F8960" t="s">
        <v>2</v>
      </c>
      <c r="G8960" t="s">
        <v>52141</v>
      </c>
      <c r="H8960" t="s">
        <v>20937</v>
      </c>
      <c r="I8960" t="s">
        <v>15110</v>
      </c>
      <c r="J8960" t="s">
        <v>20764</v>
      </c>
      <c r="K8960" t="s">
        <v>13956</v>
      </c>
      <c r="L8960" t="s">
        <v>3613</v>
      </c>
      <c r="M8960" t="s">
        <v>27520</v>
      </c>
    </row>
    <row r="8961" spans="1:13">
      <c r="A8961" t="s">
        <v>909</v>
      </c>
      <c r="B8961" t="s">
        <v>909</v>
      </c>
      <c r="C8961" t="s">
        <v>1594</v>
      </c>
      <c r="D8961" t="s">
        <v>150</v>
      </c>
      <c r="E8961" t="s">
        <v>179</v>
      </c>
      <c r="F8961" t="s">
        <v>4</v>
      </c>
      <c r="G8961" t="s">
        <v>52142</v>
      </c>
      <c r="H8961" t="s">
        <v>20937</v>
      </c>
      <c r="I8961" t="s">
        <v>15110</v>
      </c>
      <c r="J8961" t="s">
        <v>20705</v>
      </c>
      <c r="K8961" t="s">
        <v>15615</v>
      </c>
      <c r="L8961" t="s">
        <v>5190</v>
      </c>
      <c r="M8961" t="s">
        <v>27520</v>
      </c>
    </row>
    <row r="8962" spans="1:13">
      <c r="A8962" t="s">
        <v>909</v>
      </c>
      <c r="B8962" t="s">
        <v>909</v>
      </c>
      <c r="C8962" t="s">
        <v>1594</v>
      </c>
      <c r="D8962" t="s">
        <v>150</v>
      </c>
      <c r="E8962" t="s">
        <v>179</v>
      </c>
      <c r="F8962" t="s">
        <v>11</v>
      </c>
      <c r="G8962" t="s">
        <v>52143</v>
      </c>
      <c r="H8962" t="s">
        <v>20897</v>
      </c>
      <c r="I8962" t="s">
        <v>38534</v>
      </c>
      <c r="J8962" t="s">
        <v>20663</v>
      </c>
      <c r="K8962" t="s">
        <v>12684</v>
      </c>
      <c r="L8962" t="s">
        <v>4891</v>
      </c>
      <c r="M8962" t="s">
        <v>469</v>
      </c>
    </row>
    <row r="8963" spans="1:13">
      <c r="A8963" t="s">
        <v>909</v>
      </c>
      <c r="B8963" t="s">
        <v>909</v>
      </c>
      <c r="C8963" t="s">
        <v>1594</v>
      </c>
      <c r="D8963" t="s">
        <v>150</v>
      </c>
      <c r="E8963" t="s">
        <v>179</v>
      </c>
      <c r="F8963" t="s">
        <v>20</v>
      </c>
      <c r="G8963" t="s">
        <v>52144</v>
      </c>
      <c r="H8963" t="s">
        <v>20745</v>
      </c>
      <c r="I8963" t="s">
        <v>52145</v>
      </c>
      <c r="J8963" t="s">
        <v>20663</v>
      </c>
      <c r="K8963" t="s">
        <v>12684</v>
      </c>
      <c r="L8963" t="s">
        <v>2191</v>
      </c>
      <c r="M8963" t="s">
        <v>964</v>
      </c>
    </row>
    <row r="8964" spans="1:13">
      <c r="A8964" t="s">
        <v>909</v>
      </c>
      <c r="B8964" t="s">
        <v>909</v>
      </c>
      <c r="C8964" t="s">
        <v>1594</v>
      </c>
      <c r="D8964" t="s">
        <v>150</v>
      </c>
      <c r="E8964" t="s">
        <v>188</v>
      </c>
      <c r="F8964" t="s">
        <v>3</v>
      </c>
      <c r="G8964" t="s">
        <v>52146</v>
      </c>
      <c r="H8964" t="s">
        <v>20764</v>
      </c>
      <c r="I8964" t="s">
        <v>51240</v>
      </c>
      <c r="J8964" t="s">
        <v>20725</v>
      </c>
      <c r="K8964" t="s">
        <v>964</v>
      </c>
      <c r="L8964" t="s">
        <v>6881</v>
      </c>
      <c r="M8964" t="s">
        <v>18309</v>
      </c>
    </row>
    <row r="8965" spans="1:13">
      <c r="A8965" t="s">
        <v>909</v>
      </c>
      <c r="B8965" t="s">
        <v>909</v>
      </c>
      <c r="C8965" t="s">
        <v>1594</v>
      </c>
      <c r="D8965" t="s">
        <v>150</v>
      </c>
      <c r="E8965" t="s">
        <v>188</v>
      </c>
      <c r="F8965" t="s">
        <v>10</v>
      </c>
      <c r="G8965" t="s">
        <v>52147</v>
      </c>
      <c r="H8965" t="s">
        <v>20725</v>
      </c>
      <c r="I8965" t="s">
        <v>52138</v>
      </c>
      <c r="J8965" t="s">
        <v>20684</v>
      </c>
      <c r="K8965" t="s">
        <v>8291</v>
      </c>
      <c r="L8965" t="s">
        <v>4730</v>
      </c>
      <c r="M8965" t="s">
        <v>9580</v>
      </c>
    </row>
    <row r="8966" spans="1:13">
      <c r="A8966" t="s">
        <v>909</v>
      </c>
      <c r="B8966" t="s">
        <v>909</v>
      </c>
      <c r="C8966" t="s">
        <v>1594</v>
      </c>
      <c r="D8966" t="s">
        <v>150</v>
      </c>
      <c r="E8966" t="s">
        <v>188</v>
      </c>
      <c r="F8966" t="s">
        <v>2</v>
      </c>
      <c r="G8966" t="s">
        <v>52148</v>
      </c>
      <c r="H8966" t="s">
        <v>20915</v>
      </c>
      <c r="I8966" t="s">
        <v>52149</v>
      </c>
      <c r="J8966" t="s">
        <v>20764</v>
      </c>
      <c r="K8966" t="s">
        <v>13956</v>
      </c>
      <c r="L8966" t="s">
        <v>6615</v>
      </c>
      <c r="M8966" t="s">
        <v>18398</v>
      </c>
    </row>
    <row r="8967" spans="1:13">
      <c r="A8967" t="s">
        <v>909</v>
      </c>
      <c r="B8967" t="s">
        <v>909</v>
      </c>
      <c r="C8967" t="s">
        <v>1594</v>
      </c>
      <c r="D8967" t="s">
        <v>150</v>
      </c>
      <c r="E8967" t="s">
        <v>188</v>
      </c>
      <c r="F8967" t="s">
        <v>4</v>
      </c>
      <c r="G8967" t="s">
        <v>52150</v>
      </c>
      <c r="H8967" t="s">
        <v>20915</v>
      </c>
      <c r="I8967" t="s">
        <v>52149</v>
      </c>
      <c r="J8967" t="s">
        <v>20663</v>
      </c>
      <c r="K8967" t="s">
        <v>12684</v>
      </c>
      <c r="L8967" t="s">
        <v>7251</v>
      </c>
      <c r="M8967" t="s">
        <v>18398</v>
      </c>
    </row>
    <row r="8968" spans="1:13">
      <c r="A8968" t="s">
        <v>909</v>
      </c>
      <c r="B8968" t="s">
        <v>909</v>
      </c>
      <c r="C8968" t="s">
        <v>1594</v>
      </c>
      <c r="D8968" t="s">
        <v>150</v>
      </c>
      <c r="E8968" t="s">
        <v>188</v>
      </c>
      <c r="F8968" t="s">
        <v>11</v>
      </c>
      <c r="G8968" t="s">
        <v>52151</v>
      </c>
      <c r="H8968" t="s">
        <v>20705</v>
      </c>
      <c r="I8968" t="s">
        <v>15131</v>
      </c>
      <c r="J8968" t="s">
        <v>21472</v>
      </c>
      <c r="K8968" t="s">
        <v>372</v>
      </c>
      <c r="L8968" t="s">
        <v>6228</v>
      </c>
      <c r="M8968" t="s">
        <v>43400</v>
      </c>
    </row>
    <row r="8969" spans="1:13">
      <c r="A8969" t="s">
        <v>909</v>
      </c>
      <c r="B8969" t="s">
        <v>909</v>
      </c>
      <c r="C8969" t="s">
        <v>1594</v>
      </c>
      <c r="D8969" t="s">
        <v>150</v>
      </c>
      <c r="E8969" t="s">
        <v>188</v>
      </c>
      <c r="F8969" t="s">
        <v>20</v>
      </c>
      <c r="G8969" t="s">
        <v>52152</v>
      </c>
      <c r="H8969" t="s">
        <v>20745</v>
      </c>
      <c r="I8969" t="s">
        <v>52145</v>
      </c>
      <c r="J8969" t="s">
        <v>20705</v>
      </c>
      <c r="K8969" t="s">
        <v>15615</v>
      </c>
      <c r="L8969" t="s">
        <v>2191</v>
      </c>
      <c r="M8969" t="s">
        <v>27559</v>
      </c>
    </row>
    <row r="8970" spans="1:13">
      <c r="A8970" t="s">
        <v>909</v>
      </c>
      <c r="B8970" t="s">
        <v>909</v>
      </c>
      <c r="C8970" t="s">
        <v>1594</v>
      </c>
      <c r="D8970" t="s">
        <v>150</v>
      </c>
      <c r="E8970" t="s">
        <v>197</v>
      </c>
      <c r="F8970" t="s">
        <v>3</v>
      </c>
      <c r="G8970" t="s">
        <v>52153</v>
      </c>
      <c r="H8970" t="s">
        <v>20822</v>
      </c>
      <c r="I8970" t="s">
        <v>51162</v>
      </c>
      <c r="J8970" t="s">
        <v>20725</v>
      </c>
      <c r="K8970" t="s">
        <v>964</v>
      </c>
      <c r="L8970" t="s">
        <v>387</v>
      </c>
      <c r="M8970" t="s">
        <v>28744</v>
      </c>
    </row>
    <row r="8971" spans="1:13">
      <c r="A8971" t="s">
        <v>909</v>
      </c>
      <c r="B8971" t="s">
        <v>909</v>
      </c>
      <c r="C8971" t="s">
        <v>1594</v>
      </c>
      <c r="D8971" t="s">
        <v>150</v>
      </c>
      <c r="E8971" t="s">
        <v>197</v>
      </c>
      <c r="F8971" t="s">
        <v>10</v>
      </c>
      <c r="G8971" t="s">
        <v>52154</v>
      </c>
      <c r="H8971" t="s">
        <v>20784</v>
      </c>
      <c r="I8971" t="s">
        <v>52140</v>
      </c>
      <c r="J8971" t="s">
        <v>21472</v>
      </c>
      <c r="K8971" t="s">
        <v>372</v>
      </c>
      <c r="L8971" t="s">
        <v>6615</v>
      </c>
      <c r="M8971" t="s">
        <v>26329</v>
      </c>
    </row>
    <row r="8972" spans="1:13">
      <c r="A8972" t="s">
        <v>909</v>
      </c>
      <c r="B8972" t="s">
        <v>909</v>
      </c>
      <c r="C8972" t="s">
        <v>1594</v>
      </c>
      <c r="D8972" t="s">
        <v>150</v>
      </c>
      <c r="E8972" t="s">
        <v>197</v>
      </c>
      <c r="F8972" t="s">
        <v>2</v>
      </c>
      <c r="G8972" t="s">
        <v>52155</v>
      </c>
      <c r="H8972" t="s">
        <v>20879</v>
      </c>
      <c r="I8972" t="s">
        <v>12012</v>
      </c>
      <c r="J8972" t="s">
        <v>20745</v>
      </c>
      <c r="K8972" t="s">
        <v>15622</v>
      </c>
      <c r="L8972" t="s">
        <v>1245</v>
      </c>
      <c r="M8972" t="s">
        <v>28721</v>
      </c>
    </row>
    <row r="8973" spans="1:13">
      <c r="A8973" t="s">
        <v>909</v>
      </c>
      <c r="B8973" t="s">
        <v>909</v>
      </c>
      <c r="C8973" t="s">
        <v>1594</v>
      </c>
      <c r="D8973" t="s">
        <v>150</v>
      </c>
      <c r="E8973" t="s">
        <v>197</v>
      </c>
      <c r="F8973" t="s">
        <v>4</v>
      </c>
      <c r="G8973" t="s">
        <v>52156</v>
      </c>
      <c r="H8973" t="s">
        <v>20860</v>
      </c>
      <c r="I8973" t="s">
        <v>52157</v>
      </c>
      <c r="J8973" t="s">
        <v>20705</v>
      </c>
      <c r="K8973" t="s">
        <v>15615</v>
      </c>
      <c r="L8973" t="s">
        <v>431</v>
      </c>
      <c r="M8973" t="s">
        <v>25048</v>
      </c>
    </row>
    <row r="8974" spans="1:13">
      <c r="A8974" t="s">
        <v>909</v>
      </c>
      <c r="B8974" t="s">
        <v>909</v>
      </c>
      <c r="C8974" t="s">
        <v>1594</v>
      </c>
      <c r="D8974" t="s">
        <v>150</v>
      </c>
      <c r="E8974" t="s">
        <v>197</v>
      </c>
      <c r="F8974" t="s">
        <v>11</v>
      </c>
      <c r="G8974" t="s">
        <v>52158</v>
      </c>
      <c r="H8974" t="s">
        <v>20745</v>
      </c>
      <c r="I8974" t="s">
        <v>52145</v>
      </c>
      <c r="J8974" t="s">
        <v>21472</v>
      </c>
      <c r="K8974" t="s">
        <v>372</v>
      </c>
      <c r="L8974" t="s">
        <v>6779</v>
      </c>
      <c r="M8974" t="s">
        <v>11272</v>
      </c>
    </row>
    <row r="8975" spans="1:13">
      <c r="A8975" t="s">
        <v>909</v>
      </c>
      <c r="B8975" t="s">
        <v>909</v>
      </c>
      <c r="C8975" t="s">
        <v>1594</v>
      </c>
      <c r="D8975" t="s">
        <v>150</v>
      </c>
      <c r="E8975" t="s">
        <v>197</v>
      </c>
      <c r="F8975" t="s">
        <v>20</v>
      </c>
      <c r="G8975" t="s">
        <v>52159</v>
      </c>
      <c r="H8975" t="s">
        <v>20705</v>
      </c>
      <c r="I8975" t="s">
        <v>15131</v>
      </c>
      <c r="J8975" t="s">
        <v>20663</v>
      </c>
      <c r="K8975" t="s">
        <v>12684</v>
      </c>
      <c r="L8975" t="s">
        <v>7730</v>
      </c>
      <c r="M8975" t="s">
        <v>13143</v>
      </c>
    </row>
    <row r="8976" spans="1:13">
      <c r="A8976" t="s">
        <v>909</v>
      </c>
      <c r="B8976" t="s">
        <v>909</v>
      </c>
      <c r="C8976" t="s">
        <v>1594</v>
      </c>
      <c r="D8976" t="s">
        <v>150</v>
      </c>
      <c r="E8976" t="s">
        <v>206</v>
      </c>
      <c r="F8976" t="s">
        <v>3</v>
      </c>
      <c r="G8976" t="s">
        <v>52160</v>
      </c>
      <c r="H8976" t="s">
        <v>20841</v>
      </c>
      <c r="I8976" t="s">
        <v>52161</v>
      </c>
      <c r="J8976" t="s">
        <v>20764</v>
      </c>
      <c r="K8976" t="s">
        <v>13956</v>
      </c>
      <c r="L8976" t="s">
        <v>10680</v>
      </c>
      <c r="M8976" t="s">
        <v>25801</v>
      </c>
    </row>
    <row r="8977" spans="1:13">
      <c r="A8977" t="s">
        <v>909</v>
      </c>
      <c r="B8977" t="s">
        <v>909</v>
      </c>
      <c r="C8977" t="s">
        <v>1594</v>
      </c>
      <c r="D8977" t="s">
        <v>150</v>
      </c>
      <c r="E8977" t="s">
        <v>206</v>
      </c>
      <c r="F8977" t="s">
        <v>10</v>
      </c>
      <c r="G8977" t="s">
        <v>52162</v>
      </c>
      <c r="H8977" t="s">
        <v>20745</v>
      </c>
      <c r="I8977" t="s">
        <v>52145</v>
      </c>
      <c r="J8977" t="s">
        <v>20705</v>
      </c>
      <c r="K8977" t="s">
        <v>15615</v>
      </c>
      <c r="L8977" t="s">
        <v>4797</v>
      </c>
      <c r="M8977" t="s">
        <v>26115</v>
      </c>
    </row>
    <row r="8978" spans="1:13">
      <c r="A8978" t="s">
        <v>909</v>
      </c>
      <c r="B8978" t="s">
        <v>909</v>
      </c>
      <c r="C8978" t="s">
        <v>1594</v>
      </c>
      <c r="D8978" t="s">
        <v>150</v>
      </c>
      <c r="E8978" t="s">
        <v>206</v>
      </c>
      <c r="F8978" t="s">
        <v>2</v>
      </c>
      <c r="G8978" t="s">
        <v>52163</v>
      </c>
      <c r="H8978" t="s">
        <v>20684</v>
      </c>
      <c r="I8978" t="s">
        <v>52164</v>
      </c>
      <c r="J8978" t="s">
        <v>21472</v>
      </c>
      <c r="K8978" t="s">
        <v>372</v>
      </c>
      <c r="L8978" t="s">
        <v>17012</v>
      </c>
      <c r="M8978" t="s">
        <v>774</v>
      </c>
    </row>
    <row r="8979" spans="1:13">
      <c r="A8979" t="s">
        <v>909</v>
      </c>
      <c r="B8979" t="s">
        <v>909</v>
      </c>
      <c r="C8979" t="s">
        <v>1594</v>
      </c>
      <c r="D8979" t="s">
        <v>150</v>
      </c>
      <c r="E8979" t="s">
        <v>206</v>
      </c>
      <c r="F8979" t="s">
        <v>4</v>
      </c>
      <c r="G8979" t="s">
        <v>52165</v>
      </c>
      <c r="H8979" t="s">
        <v>20663</v>
      </c>
      <c r="I8979" t="s">
        <v>52166</v>
      </c>
      <c r="J8979" t="s">
        <v>20663</v>
      </c>
      <c r="K8979" t="s">
        <v>12684</v>
      </c>
      <c r="L8979" t="s">
        <v>22143</v>
      </c>
      <c r="M8979" t="s">
        <v>9981</v>
      </c>
    </row>
    <row r="8980" spans="1:13">
      <c r="A8980" t="s">
        <v>909</v>
      </c>
      <c r="B8980" t="s">
        <v>909</v>
      </c>
      <c r="C8980" t="s">
        <v>1594</v>
      </c>
      <c r="D8980" t="s">
        <v>150</v>
      </c>
      <c r="E8980" t="s">
        <v>206</v>
      </c>
      <c r="F8980" t="s">
        <v>11</v>
      </c>
      <c r="G8980" t="s">
        <v>52167</v>
      </c>
      <c r="H8980" t="s">
        <v>20663</v>
      </c>
      <c r="I8980" t="s">
        <v>52166</v>
      </c>
      <c r="J8980" t="s">
        <v>21472</v>
      </c>
      <c r="K8980" t="s">
        <v>372</v>
      </c>
      <c r="L8980" t="s">
        <v>15752</v>
      </c>
      <c r="M8980" t="s">
        <v>9981</v>
      </c>
    </row>
    <row r="8981" spans="1:13">
      <c r="A8981" t="s">
        <v>909</v>
      </c>
      <c r="B8981" t="s">
        <v>909</v>
      </c>
      <c r="C8981" t="s">
        <v>1594</v>
      </c>
      <c r="D8981" t="s">
        <v>151</v>
      </c>
      <c r="E8981" t="s">
        <v>214</v>
      </c>
      <c r="F8981" t="s">
        <v>3</v>
      </c>
      <c r="G8981" t="s">
        <v>52168</v>
      </c>
      <c r="H8981" t="s">
        <v>20937</v>
      </c>
      <c r="I8981" t="s">
        <v>52169</v>
      </c>
      <c r="J8981" t="s">
        <v>20860</v>
      </c>
      <c r="K8981" t="s">
        <v>6583</v>
      </c>
      <c r="L8981" t="s">
        <v>5589</v>
      </c>
      <c r="M8981" t="s">
        <v>52170</v>
      </c>
    </row>
    <row r="8982" spans="1:13">
      <c r="A8982" t="s">
        <v>909</v>
      </c>
      <c r="B8982" t="s">
        <v>909</v>
      </c>
      <c r="C8982" t="s">
        <v>1594</v>
      </c>
      <c r="D8982" t="s">
        <v>151</v>
      </c>
      <c r="E8982" t="s">
        <v>214</v>
      </c>
      <c r="F8982" t="s">
        <v>10</v>
      </c>
      <c r="G8982" t="s">
        <v>52171</v>
      </c>
      <c r="H8982" t="s">
        <v>21228</v>
      </c>
      <c r="I8982" t="s">
        <v>52172</v>
      </c>
      <c r="J8982" t="s">
        <v>21031</v>
      </c>
      <c r="K8982" t="s">
        <v>50153</v>
      </c>
      <c r="L8982" t="s">
        <v>5826</v>
      </c>
      <c r="M8982" t="s">
        <v>14463</v>
      </c>
    </row>
    <row r="8983" spans="1:13">
      <c r="A8983" t="s">
        <v>909</v>
      </c>
      <c r="B8983" t="s">
        <v>909</v>
      </c>
      <c r="C8983" t="s">
        <v>1594</v>
      </c>
      <c r="D8983" t="s">
        <v>151</v>
      </c>
      <c r="E8983" t="s">
        <v>214</v>
      </c>
      <c r="F8983" t="s">
        <v>2</v>
      </c>
      <c r="G8983" t="s">
        <v>52173</v>
      </c>
      <c r="H8983" t="s">
        <v>21854</v>
      </c>
      <c r="I8983" t="s">
        <v>52174</v>
      </c>
      <c r="J8983" t="s">
        <v>20973</v>
      </c>
      <c r="K8983" t="s">
        <v>47921</v>
      </c>
      <c r="L8983" t="s">
        <v>52175</v>
      </c>
      <c r="M8983" t="s">
        <v>52176</v>
      </c>
    </row>
    <row r="8984" spans="1:13">
      <c r="A8984" t="s">
        <v>909</v>
      </c>
      <c r="B8984" t="s">
        <v>909</v>
      </c>
      <c r="C8984" t="s">
        <v>1594</v>
      </c>
      <c r="D8984" t="s">
        <v>151</v>
      </c>
      <c r="E8984" t="s">
        <v>214</v>
      </c>
      <c r="F8984" t="s">
        <v>4</v>
      </c>
      <c r="G8984" t="s">
        <v>52177</v>
      </c>
      <c r="H8984" t="s">
        <v>21185</v>
      </c>
      <c r="I8984" t="s">
        <v>52178</v>
      </c>
      <c r="J8984" t="s">
        <v>21162</v>
      </c>
      <c r="K8984" t="s">
        <v>52179</v>
      </c>
      <c r="L8984" t="s">
        <v>52180</v>
      </c>
      <c r="M8984" t="s">
        <v>52181</v>
      </c>
    </row>
    <row r="8985" spans="1:13">
      <c r="A8985" t="s">
        <v>909</v>
      </c>
      <c r="B8985" t="s">
        <v>909</v>
      </c>
      <c r="C8985" t="s">
        <v>1594</v>
      </c>
      <c r="D8985" t="s">
        <v>151</v>
      </c>
      <c r="E8985" t="s">
        <v>214</v>
      </c>
      <c r="F8985" t="s">
        <v>11</v>
      </c>
      <c r="G8985" t="s">
        <v>52182</v>
      </c>
      <c r="H8985" t="s">
        <v>21277</v>
      </c>
      <c r="I8985" t="s">
        <v>52183</v>
      </c>
      <c r="J8985" t="s">
        <v>20784</v>
      </c>
      <c r="K8985" t="s">
        <v>52184</v>
      </c>
      <c r="L8985" t="s">
        <v>52185</v>
      </c>
      <c r="M8985" t="s">
        <v>52186</v>
      </c>
    </row>
    <row r="8986" spans="1:13">
      <c r="A8986" t="s">
        <v>909</v>
      </c>
      <c r="B8986" t="s">
        <v>909</v>
      </c>
      <c r="C8986" t="s">
        <v>1594</v>
      </c>
      <c r="D8986" t="s">
        <v>151</v>
      </c>
      <c r="E8986" t="s">
        <v>214</v>
      </c>
      <c r="F8986" t="s">
        <v>20</v>
      </c>
      <c r="G8986" t="s">
        <v>52187</v>
      </c>
      <c r="H8986" t="s">
        <v>21138</v>
      </c>
      <c r="I8986" t="s">
        <v>52188</v>
      </c>
      <c r="J8986" t="s">
        <v>20764</v>
      </c>
      <c r="K8986" t="s">
        <v>5093</v>
      </c>
      <c r="L8986" t="s">
        <v>52189</v>
      </c>
      <c r="M8986" t="s">
        <v>52190</v>
      </c>
    </row>
    <row r="8987" spans="1:13">
      <c r="A8987" t="s">
        <v>909</v>
      </c>
      <c r="B8987" t="s">
        <v>909</v>
      </c>
      <c r="C8987" t="s">
        <v>1594</v>
      </c>
      <c r="D8987" t="s">
        <v>151</v>
      </c>
      <c r="E8987" t="s">
        <v>222</v>
      </c>
      <c r="F8987" t="s">
        <v>3</v>
      </c>
      <c r="G8987" t="s">
        <v>52191</v>
      </c>
      <c r="H8987" t="s">
        <v>21266</v>
      </c>
      <c r="I8987" t="s">
        <v>52192</v>
      </c>
      <c r="J8987" t="s">
        <v>21019</v>
      </c>
      <c r="K8987" t="s">
        <v>1351</v>
      </c>
      <c r="L8987" t="s">
        <v>52193</v>
      </c>
      <c r="M8987" t="s">
        <v>52194</v>
      </c>
    </row>
    <row r="8988" spans="1:13">
      <c r="A8988" t="s">
        <v>909</v>
      </c>
      <c r="B8988" t="s">
        <v>909</v>
      </c>
      <c r="C8988" t="s">
        <v>1594</v>
      </c>
      <c r="D8988" t="s">
        <v>151</v>
      </c>
      <c r="E8988" t="s">
        <v>222</v>
      </c>
      <c r="F8988" t="s">
        <v>10</v>
      </c>
      <c r="G8988" t="s">
        <v>52195</v>
      </c>
      <c r="H8988" t="s">
        <v>20881</v>
      </c>
      <c r="I8988" t="s">
        <v>52196</v>
      </c>
      <c r="J8988" t="s">
        <v>21369</v>
      </c>
      <c r="K8988" t="s">
        <v>52197</v>
      </c>
      <c r="L8988" t="s">
        <v>52198</v>
      </c>
      <c r="M8988" t="s">
        <v>52199</v>
      </c>
    </row>
    <row r="8989" spans="1:13">
      <c r="A8989" t="s">
        <v>909</v>
      </c>
      <c r="B8989" t="s">
        <v>909</v>
      </c>
      <c r="C8989" t="s">
        <v>1594</v>
      </c>
      <c r="D8989" t="s">
        <v>151</v>
      </c>
      <c r="E8989" t="s">
        <v>222</v>
      </c>
      <c r="F8989" t="s">
        <v>2</v>
      </c>
      <c r="G8989" t="s">
        <v>52200</v>
      </c>
      <c r="H8989" t="s">
        <v>21033</v>
      </c>
      <c r="I8989" t="s">
        <v>52201</v>
      </c>
      <c r="J8989" t="s">
        <v>20904</v>
      </c>
      <c r="K8989" t="s">
        <v>52202</v>
      </c>
      <c r="L8989" t="s">
        <v>52203</v>
      </c>
      <c r="M8989" t="s">
        <v>52204</v>
      </c>
    </row>
    <row r="8990" spans="1:13">
      <c r="A8990" t="s">
        <v>909</v>
      </c>
      <c r="B8990" t="s">
        <v>909</v>
      </c>
      <c r="C8990" t="s">
        <v>1594</v>
      </c>
      <c r="D8990" t="s">
        <v>151</v>
      </c>
      <c r="E8990" t="s">
        <v>222</v>
      </c>
      <c r="F8990" t="s">
        <v>4</v>
      </c>
      <c r="G8990" t="s">
        <v>52205</v>
      </c>
      <c r="H8990" t="s">
        <v>20919</v>
      </c>
      <c r="I8990" t="s">
        <v>52206</v>
      </c>
      <c r="J8990" t="s">
        <v>21020</v>
      </c>
      <c r="K8990" t="s">
        <v>8639</v>
      </c>
      <c r="L8990" t="s">
        <v>52207</v>
      </c>
      <c r="M8990" t="s">
        <v>52208</v>
      </c>
    </row>
    <row r="8991" spans="1:13">
      <c r="A8991" t="s">
        <v>909</v>
      </c>
      <c r="B8991" t="s">
        <v>909</v>
      </c>
      <c r="C8991" t="s">
        <v>1594</v>
      </c>
      <c r="D8991" t="s">
        <v>151</v>
      </c>
      <c r="E8991" t="s">
        <v>222</v>
      </c>
      <c r="F8991" t="s">
        <v>11</v>
      </c>
      <c r="G8991" t="s">
        <v>52209</v>
      </c>
      <c r="H8991" t="s">
        <v>21128</v>
      </c>
      <c r="I8991" t="s">
        <v>52210</v>
      </c>
      <c r="J8991" t="s">
        <v>20764</v>
      </c>
      <c r="K8991" t="s">
        <v>5093</v>
      </c>
      <c r="L8991" t="s">
        <v>52211</v>
      </c>
      <c r="M8991" t="s">
        <v>52212</v>
      </c>
    </row>
    <row r="8992" spans="1:13">
      <c r="A8992" t="s">
        <v>909</v>
      </c>
      <c r="B8992" t="s">
        <v>909</v>
      </c>
      <c r="C8992" t="s">
        <v>1594</v>
      </c>
      <c r="D8992" t="s">
        <v>151</v>
      </c>
      <c r="E8992" t="s">
        <v>222</v>
      </c>
      <c r="F8992" t="s">
        <v>20</v>
      </c>
      <c r="G8992" t="s">
        <v>52213</v>
      </c>
      <c r="H8992" t="s">
        <v>20937</v>
      </c>
      <c r="I8992" t="s">
        <v>52169</v>
      </c>
      <c r="J8992" t="s">
        <v>20725</v>
      </c>
      <c r="K8992" t="s">
        <v>52214</v>
      </c>
      <c r="L8992" t="s">
        <v>6016</v>
      </c>
      <c r="M8992" t="s">
        <v>50668</v>
      </c>
    </row>
    <row r="8993" spans="1:13">
      <c r="A8993" t="s">
        <v>909</v>
      </c>
      <c r="B8993" t="s">
        <v>909</v>
      </c>
      <c r="C8993" t="s">
        <v>1594</v>
      </c>
      <c r="D8993" t="s">
        <v>151</v>
      </c>
      <c r="E8993" t="s">
        <v>230</v>
      </c>
      <c r="F8993" t="s">
        <v>3</v>
      </c>
      <c r="G8993" t="s">
        <v>52215</v>
      </c>
      <c r="H8993" t="s">
        <v>21219</v>
      </c>
      <c r="I8993" t="s">
        <v>52216</v>
      </c>
      <c r="J8993" t="s">
        <v>21097</v>
      </c>
      <c r="K8993" t="s">
        <v>52217</v>
      </c>
      <c r="L8993" t="s">
        <v>52218</v>
      </c>
      <c r="M8993" t="s">
        <v>52219</v>
      </c>
    </row>
    <row r="8994" spans="1:13">
      <c r="A8994" t="s">
        <v>909</v>
      </c>
      <c r="B8994" t="s">
        <v>909</v>
      </c>
      <c r="C8994" t="s">
        <v>1594</v>
      </c>
      <c r="D8994" t="s">
        <v>151</v>
      </c>
      <c r="E8994" t="s">
        <v>230</v>
      </c>
      <c r="F8994" t="s">
        <v>10</v>
      </c>
      <c r="G8994" t="s">
        <v>52220</v>
      </c>
      <c r="H8994" t="s">
        <v>21463</v>
      </c>
      <c r="I8994" t="s">
        <v>52221</v>
      </c>
      <c r="J8994" t="s">
        <v>21021</v>
      </c>
      <c r="K8994" t="s">
        <v>52222</v>
      </c>
      <c r="L8994" t="s">
        <v>52223</v>
      </c>
      <c r="M8994" t="s">
        <v>52224</v>
      </c>
    </row>
    <row r="8995" spans="1:13">
      <c r="A8995" t="s">
        <v>909</v>
      </c>
      <c r="B8995" t="s">
        <v>909</v>
      </c>
      <c r="C8995" t="s">
        <v>1594</v>
      </c>
      <c r="D8995" t="s">
        <v>151</v>
      </c>
      <c r="E8995" t="s">
        <v>230</v>
      </c>
      <c r="F8995" t="s">
        <v>2</v>
      </c>
      <c r="G8995" t="s">
        <v>52225</v>
      </c>
      <c r="H8995" t="s">
        <v>21518</v>
      </c>
      <c r="I8995" t="s">
        <v>52226</v>
      </c>
      <c r="J8995" t="s">
        <v>20972</v>
      </c>
      <c r="K8995" t="s">
        <v>47879</v>
      </c>
      <c r="L8995" t="s">
        <v>52227</v>
      </c>
      <c r="M8995" t="s">
        <v>52228</v>
      </c>
    </row>
    <row r="8996" spans="1:13">
      <c r="A8996" t="s">
        <v>909</v>
      </c>
      <c r="B8996" t="s">
        <v>909</v>
      </c>
      <c r="C8996" t="s">
        <v>1594</v>
      </c>
      <c r="D8996" t="s">
        <v>151</v>
      </c>
      <c r="E8996" t="s">
        <v>230</v>
      </c>
      <c r="F8996" t="s">
        <v>4</v>
      </c>
      <c r="G8996" t="s">
        <v>52229</v>
      </c>
      <c r="H8996" t="s">
        <v>21097</v>
      </c>
      <c r="I8996" t="s">
        <v>52230</v>
      </c>
      <c r="J8996" t="s">
        <v>20803</v>
      </c>
      <c r="K8996" t="s">
        <v>1350</v>
      </c>
      <c r="L8996" t="s">
        <v>52231</v>
      </c>
      <c r="M8996" t="s">
        <v>43007</v>
      </c>
    </row>
    <row r="8997" spans="1:13">
      <c r="A8997" t="s">
        <v>909</v>
      </c>
      <c r="B8997" t="s">
        <v>909</v>
      </c>
      <c r="C8997" t="s">
        <v>1594</v>
      </c>
      <c r="D8997" t="s">
        <v>151</v>
      </c>
      <c r="E8997" t="s">
        <v>230</v>
      </c>
      <c r="F8997" t="s">
        <v>11</v>
      </c>
      <c r="G8997" t="s">
        <v>52232</v>
      </c>
      <c r="H8997" t="s">
        <v>20879</v>
      </c>
      <c r="I8997" t="s">
        <v>52233</v>
      </c>
      <c r="J8997" t="s">
        <v>21472</v>
      </c>
      <c r="K8997" t="s">
        <v>372</v>
      </c>
      <c r="L8997" t="s">
        <v>47429</v>
      </c>
      <c r="M8997" t="s">
        <v>52234</v>
      </c>
    </row>
    <row r="8998" spans="1:13">
      <c r="A8998" t="s">
        <v>909</v>
      </c>
      <c r="B8998" t="s">
        <v>909</v>
      </c>
      <c r="C8998" t="s">
        <v>1594</v>
      </c>
      <c r="D8998" t="s">
        <v>151</v>
      </c>
      <c r="E8998" t="s">
        <v>230</v>
      </c>
      <c r="F8998" t="s">
        <v>20</v>
      </c>
      <c r="G8998" t="s">
        <v>52235</v>
      </c>
      <c r="H8998" t="s">
        <v>20932</v>
      </c>
      <c r="I8998" t="s">
        <v>8991</v>
      </c>
      <c r="J8998" t="s">
        <v>20784</v>
      </c>
      <c r="K8998" t="s">
        <v>52184</v>
      </c>
      <c r="L8998" t="s">
        <v>4301</v>
      </c>
      <c r="M8998" t="s">
        <v>34720</v>
      </c>
    </row>
    <row r="8999" spans="1:13">
      <c r="A8999" t="s">
        <v>909</v>
      </c>
      <c r="B8999" t="s">
        <v>909</v>
      </c>
      <c r="C8999" t="s">
        <v>1594</v>
      </c>
      <c r="D8999" t="s">
        <v>151</v>
      </c>
      <c r="E8999" t="s">
        <v>238</v>
      </c>
      <c r="F8999" t="s">
        <v>3</v>
      </c>
      <c r="G8999" t="s">
        <v>52236</v>
      </c>
      <c r="H8999" t="s">
        <v>21341</v>
      </c>
      <c r="I8999" t="s">
        <v>52237</v>
      </c>
      <c r="J8999" t="s">
        <v>20973</v>
      </c>
      <c r="K8999" t="s">
        <v>47921</v>
      </c>
      <c r="L8999" t="s">
        <v>52238</v>
      </c>
      <c r="M8999" t="s">
        <v>47318</v>
      </c>
    </row>
    <row r="9000" spans="1:13">
      <c r="A9000" t="s">
        <v>909</v>
      </c>
      <c r="B9000" t="s">
        <v>909</v>
      </c>
      <c r="C9000" t="s">
        <v>1594</v>
      </c>
      <c r="D9000" t="s">
        <v>151</v>
      </c>
      <c r="E9000" t="s">
        <v>238</v>
      </c>
      <c r="F9000" t="s">
        <v>10</v>
      </c>
      <c r="G9000" t="s">
        <v>52239</v>
      </c>
      <c r="H9000" t="s">
        <v>21383</v>
      </c>
      <c r="I9000" t="s">
        <v>52240</v>
      </c>
      <c r="J9000" t="s">
        <v>21102</v>
      </c>
      <c r="K9000" t="s">
        <v>14728</v>
      </c>
      <c r="L9000" t="s">
        <v>4301</v>
      </c>
      <c r="M9000" t="s">
        <v>40391</v>
      </c>
    </row>
    <row r="9001" spans="1:13">
      <c r="A9001" t="s">
        <v>909</v>
      </c>
      <c r="B9001" t="s">
        <v>909</v>
      </c>
      <c r="C9001" t="s">
        <v>1594</v>
      </c>
      <c r="D9001" t="s">
        <v>151</v>
      </c>
      <c r="E9001" t="s">
        <v>238</v>
      </c>
      <c r="F9001" t="s">
        <v>2</v>
      </c>
      <c r="G9001" t="s">
        <v>52241</v>
      </c>
      <c r="H9001" t="s">
        <v>21020</v>
      </c>
      <c r="I9001" t="s">
        <v>52242</v>
      </c>
      <c r="J9001" t="s">
        <v>20897</v>
      </c>
      <c r="K9001" t="s">
        <v>52243</v>
      </c>
      <c r="L9001" t="s">
        <v>52244</v>
      </c>
      <c r="M9001" t="s">
        <v>52245</v>
      </c>
    </row>
    <row r="9002" spans="1:13">
      <c r="A9002" t="s">
        <v>909</v>
      </c>
      <c r="B9002" t="s">
        <v>909</v>
      </c>
      <c r="C9002" t="s">
        <v>1594</v>
      </c>
      <c r="D9002" t="s">
        <v>151</v>
      </c>
      <c r="E9002" t="s">
        <v>238</v>
      </c>
      <c r="F9002" t="s">
        <v>4</v>
      </c>
      <c r="G9002" t="s">
        <v>52246</v>
      </c>
      <c r="H9002" t="s">
        <v>20897</v>
      </c>
      <c r="I9002" t="s">
        <v>52247</v>
      </c>
      <c r="J9002" t="s">
        <v>20745</v>
      </c>
      <c r="K9002" t="s">
        <v>52248</v>
      </c>
      <c r="L9002" t="s">
        <v>52249</v>
      </c>
      <c r="M9002" t="s">
        <v>45923</v>
      </c>
    </row>
    <row r="9003" spans="1:13">
      <c r="A9003" t="s">
        <v>909</v>
      </c>
      <c r="B9003" t="s">
        <v>909</v>
      </c>
      <c r="C9003" t="s">
        <v>1594</v>
      </c>
      <c r="D9003" t="s">
        <v>151</v>
      </c>
      <c r="E9003" t="s">
        <v>238</v>
      </c>
      <c r="F9003" t="s">
        <v>11</v>
      </c>
      <c r="G9003" t="s">
        <v>52250</v>
      </c>
      <c r="H9003" t="s">
        <v>20764</v>
      </c>
      <c r="I9003" t="s">
        <v>52251</v>
      </c>
      <c r="J9003" t="s">
        <v>21472</v>
      </c>
      <c r="K9003" t="s">
        <v>372</v>
      </c>
      <c r="L9003" t="s">
        <v>52252</v>
      </c>
      <c r="M9003" t="s">
        <v>33106</v>
      </c>
    </row>
    <row r="9004" spans="1:13">
      <c r="A9004" t="s">
        <v>909</v>
      </c>
      <c r="B9004" t="s">
        <v>909</v>
      </c>
      <c r="C9004" t="s">
        <v>1594</v>
      </c>
      <c r="D9004" t="s">
        <v>151</v>
      </c>
      <c r="E9004" t="s">
        <v>238</v>
      </c>
      <c r="F9004" t="s">
        <v>20</v>
      </c>
      <c r="G9004" t="s">
        <v>52253</v>
      </c>
      <c r="H9004" t="s">
        <v>20803</v>
      </c>
      <c r="I9004" t="s">
        <v>52254</v>
      </c>
      <c r="J9004" t="s">
        <v>20684</v>
      </c>
      <c r="K9004" t="s">
        <v>52255</v>
      </c>
      <c r="L9004" t="s">
        <v>5014</v>
      </c>
      <c r="M9004" t="s">
        <v>45935</v>
      </c>
    </row>
    <row r="9005" spans="1:13">
      <c r="A9005" t="s">
        <v>909</v>
      </c>
      <c r="B9005" t="s">
        <v>909</v>
      </c>
      <c r="C9005" t="s">
        <v>1594</v>
      </c>
      <c r="D9005" t="s">
        <v>152</v>
      </c>
      <c r="E9005" t="s">
        <v>246</v>
      </c>
      <c r="F9005" t="s">
        <v>3</v>
      </c>
      <c r="G9005" t="s">
        <v>52256</v>
      </c>
      <c r="H9005" t="s">
        <v>20950</v>
      </c>
      <c r="I9005" t="s">
        <v>52257</v>
      </c>
      <c r="J9005" t="s">
        <v>20879</v>
      </c>
      <c r="K9005" t="s">
        <v>16161</v>
      </c>
      <c r="L9005" t="s">
        <v>52258</v>
      </c>
      <c r="M9005" t="s">
        <v>52259</v>
      </c>
    </row>
    <row r="9006" spans="1:13">
      <c r="A9006" t="s">
        <v>909</v>
      </c>
      <c r="B9006" t="s">
        <v>909</v>
      </c>
      <c r="C9006" t="s">
        <v>1594</v>
      </c>
      <c r="D9006" t="s">
        <v>152</v>
      </c>
      <c r="E9006" t="s">
        <v>246</v>
      </c>
      <c r="F9006" t="s">
        <v>10</v>
      </c>
      <c r="G9006" t="s">
        <v>52260</v>
      </c>
      <c r="H9006" t="s">
        <v>21228</v>
      </c>
      <c r="I9006" t="s">
        <v>52172</v>
      </c>
      <c r="J9006" t="s">
        <v>20974</v>
      </c>
      <c r="K9006" t="s">
        <v>11586</v>
      </c>
      <c r="L9006" t="s">
        <v>5826</v>
      </c>
      <c r="M9006" t="s">
        <v>32896</v>
      </c>
    </row>
    <row r="9007" spans="1:13">
      <c r="A9007" t="s">
        <v>909</v>
      </c>
      <c r="B9007" t="s">
        <v>909</v>
      </c>
      <c r="C9007" t="s">
        <v>1594</v>
      </c>
      <c r="D9007" t="s">
        <v>152</v>
      </c>
      <c r="E9007" t="s">
        <v>246</v>
      </c>
      <c r="F9007" t="s">
        <v>2</v>
      </c>
      <c r="G9007" t="s">
        <v>52261</v>
      </c>
      <c r="H9007" t="s">
        <v>21699</v>
      </c>
      <c r="I9007" t="s">
        <v>52262</v>
      </c>
      <c r="J9007" t="s">
        <v>21304</v>
      </c>
      <c r="K9007" t="s">
        <v>52263</v>
      </c>
      <c r="L9007" t="s">
        <v>52264</v>
      </c>
      <c r="M9007" t="s">
        <v>52265</v>
      </c>
    </row>
    <row r="9008" spans="1:13">
      <c r="A9008" t="s">
        <v>909</v>
      </c>
      <c r="B9008" t="s">
        <v>909</v>
      </c>
      <c r="C9008" t="s">
        <v>1594</v>
      </c>
      <c r="D9008" t="s">
        <v>152</v>
      </c>
      <c r="E9008" t="s">
        <v>246</v>
      </c>
      <c r="F9008" t="s">
        <v>4</v>
      </c>
      <c r="G9008" t="s">
        <v>52266</v>
      </c>
      <c r="H9008" t="s">
        <v>21699</v>
      </c>
      <c r="I9008" t="s">
        <v>52262</v>
      </c>
      <c r="J9008" t="s">
        <v>21085</v>
      </c>
      <c r="K9008" t="s">
        <v>52267</v>
      </c>
      <c r="L9008" t="s">
        <v>52268</v>
      </c>
      <c r="M9008" t="s">
        <v>52265</v>
      </c>
    </row>
    <row r="9009" spans="1:13">
      <c r="A9009" t="s">
        <v>909</v>
      </c>
      <c r="B9009" t="s">
        <v>909</v>
      </c>
      <c r="C9009" t="s">
        <v>1594</v>
      </c>
      <c r="D9009" t="s">
        <v>152</v>
      </c>
      <c r="E9009" t="s">
        <v>246</v>
      </c>
      <c r="F9009" t="s">
        <v>11</v>
      </c>
      <c r="G9009" t="s">
        <v>52269</v>
      </c>
      <c r="H9009" t="s">
        <v>21369</v>
      </c>
      <c r="I9009" t="s">
        <v>52270</v>
      </c>
      <c r="J9009" t="s">
        <v>20764</v>
      </c>
      <c r="K9009" t="s">
        <v>5093</v>
      </c>
      <c r="L9009" t="s">
        <v>52271</v>
      </c>
      <c r="M9009" t="s">
        <v>52272</v>
      </c>
    </row>
    <row r="9010" spans="1:13">
      <c r="A9010" t="s">
        <v>909</v>
      </c>
      <c r="B9010" t="s">
        <v>909</v>
      </c>
      <c r="C9010" t="s">
        <v>1594</v>
      </c>
      <c r="D9010" t="s">
        <v>152</v>
      </c>
      <c r="E9010" t="s">
        <v>246</v>
      </c>
      <c r="F9010" t="s">
        <v>20</v>
      </c>
      <c r="G9010" t="s">
        <v>52273</v>
      </c>
      <c r="H9010" t="s">
        <v>21085</v>
      </c>
      <c r="I9010" t="s">
        <v>43206</v>
      </c>
      <c r="J9010" t="s">
        <v>20745</v>
      </c>
      <c r="K9010" t="s">
        <v>52248</v>
      </c>
      <c r="L9010" t="s">
        <v>3023</v>
      </c>
      <c r="M9010" t="s">
        <v>52274</v>
      </c>
    </row>
    <row r="9011" spans="1:13">
      <c r="A9011" t="s">
        <v>909</v>
      </c>
      <c r="B9011" t="s">
        <v>909</v>
      </c>
      <c r="C9011" t="s">
        <v>1594</v>
      </c>
      <c r="D9011" t="s">
        <v>152</v>
      </c>
      <c r="E9011" t="s">
        <v>254</v>
      </c>
      <c r="F9011" t="s">
        <v>3</v>
      </c>
      <c r="G9011" t="s">
        <v>52275</v>
      </c>
      <c r="H9011" t="s">
        <v>21021</v>
      </c>
      <c r="I9011" t="s">
        <v>42900</v>
      </c>
      <c r="J9011" t="s">
        <v>20974</v>
      </c>
      <c r="K9011" t="s">
        <v>11586</v>
      </c>
      <c r="L9011" t="s">
        <v>52276</v>
      </c>
      <c r="M9011" t="s">
        <v>15432</v>
      </c>
    </row>
    <row r="9012" spans="1:13">
      <c r="A9012" t="s">
        <v>909</v>
      </c>
      <c r="B9012" t="s">
        <v>909</v>
      </c>
      <c r="C9012" t="s">
        <v>1594</v>
      </c>
      <c r="D9012" t="s">
        <v>152</v>
      </c>
      <c r="E9012" t="s">
        <v>254</v>
      </c>
      <c r="F9012" t="s">
        <v>10</v>
      </c>
      <c r="G9012" t="s">
        <v>52277</v>
      </c>
      <c r="H9012" t="s">
        <v>21314</v>
      </c>
      <c r="I9012" t="s">
        <v>52278</v>
      </c>
      <c r="J9012" t="s">
        <v>20904</v>
      </c>
      <c r="K9012" t="s">
        <v>52202</v>
      </c>
      <c r="L9012" t="s">
        <v>47447</v>
      </c>
      <c r="M9012" t="s">
        <v>52279</v>
      </c>
    </row>
    <row r="9013" spans="1:13">
      <c r="A9013" t="s">
        <v>909</v>
      </c>
      <c r="B9013" t="s">
        <v>909</v>
      </c>
      <c r="C9013" t="s">
        <v>1594</v>
      </c>
      <c r="D9013" t="s">
        <v>152</v>
      </c>
      <c r="E9013" t="s">
        <v>254</v>
      </c>
      <c r="F9013" t="s">
        <v>2</v>
      </c>
      <c r="G9013" t="s">
        <v>52280</v>
      </c>
      <c r="H9013" t="s">
        <v>21862</v>
      </c>
      <c r="I9013" t="s">
        <v>52281</v>
      </c>
      <c r="J9013" t="s">
        <v>20885</v>
      </c>
      <c r="K9013" t="s">
        <v>52282</v>
      </c>
      <c r="L9013" t="s">
        <v>52283</v>
      </c>
      <c r="M9013" t="s">
        <v>52284</v>
      </c>
    </row>
    <row r="9014" spans="1:13">
      <c r="A9014" t="s">
        <v>909</v>
      </c>
      <c r="B9014" t="s">
        <v>909</v>
      </c>
      <c r="C9014" t="s">
        <v>1594</v>
      </c>
      <c r="D9014" t="s">
        <v>152</v>
      </c>
      <c r="E9014" t="s">
        <v>254</v>
      </c>
      <c r="F9014" t="s">
        <v>4</v>
      </c>
      <c r="G9014" t="s">
        <v>52285</v>
      </c>
      <c r="H9014" t="s">
        <v>20989</v>
      </c>
      <c r="I9014" t="s">
        <v>52286</v>
      </c>
      <c r="J9014" t="s">
        <v>21138</v>
      </c>
      <c r="K9014" t="s">
        <v>52287</v>
      </c>
      <c r="L9014" t="s">
        <v>52288</v>
      </c>
      <c r="M9014" t="s">
        <v>52289</v>
      </c>
    </row>
    <row r="9015" spans="1:13">
      <c r="A9015" t="s">
        <v>909</v>
      </c>
      <c r="B9015" t="s">
        <v>909</v>
      </c>
      <c r="C9015" t="s">
        <v>1594</v>
      </c>
      <c r="D9015" t="s">
        <v>152</v>
      </c>
      <c r="E9015" t="s">
        <v>254</v>
      </c>
      <c r="F9015" t="s">
        <v>11</v>
      </c>
      <c r="G9015" t="s">
        <v>52290</v>
      </c>
      <c r="H9015" t="s">
        <v>20972</v>
      </c>
      <c r="I9015" t="s">
        <v>52291</v>
      </c>
      <c r="J9015" t="s">
        <v>20764</v>
      </c>
      <c r="K9015" t="s">
        <v>5093</v>
      </c>
      <c r="L9015" t="s">
        <v>47555</v>
      </c>
      <c r="M9015" t="s">
        <v>39257</v>
      </c>
    </row>
    <row r="9016" spans="1:13">
      <c r="A9016" t="s">
        <v>909</v>
      </c>
      <c r="B9016" t="s">
        <v>909</v>
      </c>
      <c r="C9016" t="s">
        <v>1594</v>
      </c>
      <c r="D9016" t="s">
        <v>152</v>
      </c>
      <c r="E9016" t="s">
        <v>254</v>
      </c>
      <c r="F9016" t="s">
        <v>20</v>
      </c>
      <c r="G9016" t="s">
        <v>52292</v>
      </c>
      <c r="H9016" t="s">
        <v>21061</v>
      </c>
      <c r="I9016" t="s">
        <v>52293</v>
      </c>
      <c r="J9016" t="s">
        <v>20803</v>
      </c>
      <c r="K9016" t="s">
        <v>1350</v>
      </c>
      <c r="L9016" t="s">
        <v>5064</v>
      </c>
      <c r="M9016" t="s">
        <v>52294</v>
      </c>
    </row>
    <row r="9017" spans="1:13">
      <c r="A9017" t="s">
        <v>909</v>
      </c>
      <c r="B9017" t="s">
        <v>909</v>
      </c>
      <c r="C9017" t="s">
        <v>1594</v>
      </c>
      <c r="D9017" t="s">
        <v>152</v>
      </c>
      <c r="E9017" t="s">
        <v>197</v>
      </c>
      <c r="F9017" t="s">
        <v>3</v>
      </c>
      <c r="G9017" t="s">
        <v>52295</v>
      </c>
      <c r="H9017" t="s">
        <v>20904</v>
      </c>
      <c r="I9017" t="s">
        <v>52296</v>
      </c>
      <c r="J9017" t="s">
        <v>21097</v>
      </c>
      <c r="K9017" t="s">
        <v>52217</v>
      </c>
      <c r="L9017" t="s">
        <v>52297</v>
      </c>
      <c r="M9017" t="s">
        <v>27232</v>
      </c>
    </row>
    <row r="9018" spans="1:13">
      <c r="A9018" t="s">
        <v>909</v>
      </c>
      <c r="B9018" t="s">
        <v>909</v>
      </c>
      <c r="C9018" t="s">
        <v>1594</v>
      </c>
      <c r="D9018" t="s">
        <v>152</v>
      </c>
      <c r="E9018" t="s">
        <v>197</v>
      </c>
      <c r="F9018" t="s">
        <v>10</v>
      </c>
      <c r="G9018" t="s">
        <v>52298</v>
      </c>
      <c r="H9018" t="s">
        <v>20885</v>
      </c>
      <c r="I9018" t="s">
        <v>52299</v>
      </c>
      <c r="J9018" t="s">
        <v>21020</v>
      </c>
      <c r="K9018" t="s">
        <v>8639</v>
      </c>
      <c r="L9018" t="s">
        <v>47411</v>
      </c>
      <c r="M9018" t="s">
        <v>39307</v>
      </c>
    </row>
    <row r="9019" spans="1:13">
      <c r="A9019" t="s">
        <v>909</v>
      </c>
      <c r="B9019" t="s">
        <v>909</v>
      </c>
      <c r="C9019" t="s">
        <v>1594</v>
      </c>
      <c r="D9019" t="s">
        <v>152</v>
      </c>
      <c r="E9019" t="s">
        <v>197</v>
      </c>
      <c r="F9019" t="s">
        <v>2</v>
      </c>
      <c r="G9019" t="s">
        <v>52300</v>
      </c>
      <c r="H9019" t="s">
        <v>20921</v>
      </c>
      <c r="I9019" t="s">
        <v>52301</v>
      </c>
      <c r="J9019" t="s">
        <v>20829</v>
      </c>
      <c r="K9019" t="s">
        <v>52302</v>
      </c>
      <c r="L9019" t="s">
        <v>48962</v>
      </c>
      <c r="M9019" t="s">
        <v>25818</v>
      </c>
    </row>
    <row r="9020" spans="1:13">
      <c r="A9020" t="s">
        <v>909</v>
      </c>
      <c r="B9020" t="s">
        <v>909</v>
      </c>
      <c r="C9020" t="s">
        <v>1594</v>
      </c>
      <c r="D9020" t="s">
        <v>152</v>
      </c>
      <c r="E9020" t="s">
        <v>197</v>
      </c>
      <c r="F9020" t="s">
        <v>4</v>
      </c>
      <c r="G9020" t="s">
        <v>52303</v>
      </c>
      <c r="H9020" t="s">
        <v>20972</v>
      </c>
      <c r="I9020" t="s">
        <v>52291</v>
      </c>
      <c r="J9020" t="s">
        <v>20937</v>
      </c>
      <c r="K9020" t="s">
        <v>13449</v>
      </c>
      <c r="L9020" t="s">
        <v>47088</v>
      </c>
      <c r="M9020" t="s">
        <v>17054</v>
      </c>
    </row>
    <row r="9021" spans="1:13">
      <c r="A9021" t="s">
        <v>909</v>
      </c>
      <c r="B9021" t="s">
        <v>909</v>
      </c>
      <c r="C9021" t="s">
        <v>1594</v>
      </c>
      <c r="D9021" t="s">
        <v>152</v>
      </c>
      <c r="E9021" t="s">
        <v>197</v>
      </c>
      <c r="F9021" t="s">
        <v>11</v>
      </c>
      <c r="G9021" t="s">
        <v>52304</v>
      </c>
      <c r="H9021" t="s">
        <v>20974</v>
      </c>
      <c r="I9021" t="s">
        <v>43173</v>
      </c>
      <c r="J9021" t="s">
        <v>20663</v>
      </c>
      <c r="K9021" t="s">
        <v>52305</v>
      </c>
      <c r="L9021" t="s">
        <v>52306</v>
      </c>
      <c r="M9021" t="s">
        <v>26065</v>
      </c>
    </row>
    <row r="9022" spans="1:13">
      <c r="A9022" t="s">
        <v>909</v>
      </c>
      <c r="B9022" t="s">
        <v>909</v>
      </c>
      <c r="C9022" t="s">
        <v>1594</v>
      </c>
      <c r="D9022" t="s">
        <v>152</v>
      </c>
      <c r="E9022" t="s">
        <v>197</v>
      </c>
      <c r="F9022" t="s">
        <v>20</v>
      </c>
      <c r="G9022" t="s">
        <v>52307</v>
      </c>
      <c r="H9022" t="s">
        <v>20915</v>
      </c>
      <c r="I9022" t="s">
        <v>52308</v>
      </c>
      <c r="J9022" t="s">
        <v>20705</v>
      </c>
      <c r="K9022" t="s">
        <v>52309</v>
      </c>
      <c r="L9022" t="s">
        <v>471</v>
      </c>
      <c r="M9022" t="s">
        <v>924</v>
      </c>
    </row>
    <row r="9023" spans="1:13">
      <c r="A9023" t="s">
        <v>909</v>
      </c>
      <c r="B9023" t="s">
        <v>909</v>
      </c>
      <c r="C9023" t="s">
        <v>1594</v>
      </c>
      <c r="D9023" t="s">
        <v>152</v>
      </c>
      <c r="E9023" t="s">
        <v>269</v>
      </c>
      <c r="F9023" t="s">
        <v>3</v>
      </c>
      <c r="G9023" t="s">
        <v>52310</v>
      </c>
      <c r="H9023" t="s">
        <v>21314</v>
      </c>
      <c r="I9023" t="s">
        <v>52278</v>
      </c>
      <c r="J9023" t="s">
        <v>21392</v>
      </c>
      <c r="K9023" t="s">
        <v>52311</v>
      </c>
      <c r="L9023" t="s">
        <v>52312</v>
      </c>
      <c r="M9023" t="s">
        <v>52313</v>
      </c>
    </row>
    <row r="9024" spans="1:13">
      <c r="A9024" t="s">
        <v>909</v>
      </c>
      <c r="B9024" t="s">
        <v>909</v>
      </c>
      <c r="C9024" t="s">
        <v>1594</v>
      </c>
      <c r="D9024" t="s">
        <v>152</v>
      </c>
      <c r="E9024" t="s">
        <v>269</v>
      </c>
      <c r="F9024" t="s">
        <v>10</v>
      </c>
      <c r="G9024" t="s">
        <v>52314</v>
      </c>
      <c r="H9024" t="s">
        <v>21140</v>
      </c>
      <c r="I9024" t="s">
        <v>52315</v>
      </c>
      <c r="J9024" t="s">
        <v>21217</v>
      </c>
      <c r="K9024" t="s">
        <v>1403</v>
      </c>
      <c r="L9024" t="s">
        <v>431</v>
      </c>
      <c r="M9024" t="s">
        <v>47243</v>
      </c>
    </row>
    <row r="9025" spans="1:13">
      <c r="A9025" t="s">
        <v>909</v>
      </c>
      <c r="B9025" t="s">
        <v>909</v>
      </c>
      <c r="C9025" t="s">
        <v>1594</v>
      </c>
      <c r="D9025" t="s">
        <v>152</v>
      </c>
      <c r="E9025" t="s">
        <v>269</v>
      </c>
      <c r="F9025" t="s">
        <v>2</v>
      </c>
      <c r="G9025" t="s">
        <v>52316</v>
      </c>
      <c r="H9025" t="s">
        <v>21165</v>
      </c>
      <c r="I9025" t="s">
        <v>52317</v>
      </c>
      <c r="J9025" t="s">
        <v>20967</v>
      </c>
      <c r="K9025" t="s">
        <v>52318</v>
      </c>
      <c r="L9025" t="s">
        <v>52319</v>
      </c>
      <c r="M9025" t="s">
        <v>27397</v>
      </c>
    </row>
    <row r="9026" spans="1:13">
      <c r="A9026" t="s">
        <v>909</v>
      </c>
      <c r="B9026" t="s">
        <v>909</v>
      </c>
      <c r="C9026" t="s">
        <v>1594</v>
      </c>
      <c r="D9026" t="s">
        <v>152</v>
      </c>
      <c r="E9026" t="s">
        <v>269</v>
      </c>
      <c r="F9026" t="s">
        <v>4</v>
      </c>
      <c r="G9026" t="s">
        <v>52320</v>
      </c>
      <c r="H9026" t="s">
        <v>20967</v>
      </c>
      <c r="I9026" t="s">
        <v>52321</v>
      </c>
      <c r="J9026" t="s">
        <v>20745</v>
      </c>
      <c r="K9026" t="s">
        <v>52248</v>
      </c>
      <c r="L9026" t="s">
        <v>52322</v>
      </c>
      <c r="M9026" t="s">
        <v>52323</v>
      </c>
    </row>
    <row r="9027" spans="1:13">
      <c r="A9027" t="s">
        <v>909</v>
      </c>
      <c r="B9027" t="s">
        <v>909</v>
      </c>
      <c r="C9027" t="s">
        <v>1594</v>
      </c>
      <c r="D9027" t="s">
        <v>152</v>
      </c>
      <c r="E9027" t="s">
        <v>269</v>
      </c>
      <c r="F9027" t="s">
        <v>11</v>
      </c>
      <c r="G9027" t="s">
        <v>52324</v>
      </c>
      <c r="H9027" t="s">
        <v>20764</v>
      </c>
      <c r="I9027" t="s">
        <v>52251</v>
      </c>
      <c r="J9027" t="s">
        <v>21472</v>
      </c>
      <c r="K9027" t="s">
        <v>372</v>
      </c>
      <c r="L9027" t="s">
        <v>52252</v>
      </c>
      <c r="M9027" t="s">
        <v>12481</v>
      </c>
    </row>
    <row r="9028" spans="1:13">
      <c r="A9028" t="s">
        <v>909</v>
      </c>
      <c r="B9028" t="s">
        <v>909</v>
      </c>
      <c r="C9028" t="s">
        <v>1594</v>
      </c>
      <c r="D9028" t="s">
        <v>152</v>
      </c>
      <c r="E9028" t="s">
        <v>269</v>
      </c>
      <c r="F9028" t="s">
        <v>20</v>
      </c>
      <c r="G9028" t="s">
        <v>52325</v>
      </c>
      <c r="H9028" t="s">
        <v>20803</v>
      </c>
      <c r="I9028" t="s">
        <v>52254</v>
      </c>
      <c r="J9028" t="s">
        <v>20705</v>
      </c>
      <c r="K9028" t="s">
        <v>52309</v>
      </c>
      <c r="L9028" t="s">
        <v>5014</v>
      </c>
      <c r="M9028" t="s">
        <v>4339</v>
      </c>
    </row>
    <row r="9029" spans="1:13">
      <c r="A9029" t="s">
        <v>909</v>
      </c>
      <c r="B9029" t="s">
        <v>909</v>
      </c>
      <c r="C9029" t="s">
        <v>1594</v>
      </c>
      <c r="D9029" t="s">
        <v>153</v>
      </c>
      <c r="E9029" t="s">
        <v>277</v>
      </c>
      <c r="F9029" t="s">
        <v>3</v>
      </c>
      <c r="G9029" t="s">
        <v>52326</v>
      </c>
      <c r="H9029" t="s">
        <v>21019</v>
      </c>
      <c r="I9029" t="s">
        <v>52327</v>
      </c>
      <c r="J9029" t="s">
        <v>20841</v>
      </c>
      <c r="K9029" t="s">
        <v>52328</v>
      </c>
      <c r="L9029" t="s">
        <v>5320</v>
      </c>
      <c r="M9029" t="s">
        <v>52329</v>
      </c>
    </row>
    <row r="9030" spans="1:13">
      <c r="A9030" t="s">
        <v>909</v>
      </c>
      <c r="B9030" t="s">
        <v>909</v>
      </c>
      <c r="C9030" t="s">
        <v>1594</v>
      </c>
      <c r="D9030" t="s">
        <v>153</v>
      </c>
      <c r="E9030" t="s">
        <v>277</v>
      </c>
      <c r="F9030" t="s">
        <v>10</v>
      </c>
      <c r="G9030" t="s">
        <v>52330</v>
      </c>
      <c r="H9030" t="s">
        <v>20954</v>
      </c>
      <c r="I9030" t="s">
        <v>52331</v>
      </c>
      <c r="J9030" t="s">
        <v>21138</v>
      </c>
      <c r="K9030" t="s">
        <v>52287</v>
      </c>
      <c r="L9030" t="s">
        <v>52332</v>
      </c>
      <c r="M9030" t="s">
        <v>52333</v>
      </c>
    </row>
    <row r="9031" spans="1:13">
      <c r="A9031" t="s">
        <v>909</v>
      </c>
      <c r="B9031" t="s">
        <v>909</v>
      </c>
      <c r="C9031" t="s">
        <v>1594</v>
      </c>
      <c r="D9031" t="s">
        <v>153</v>
      </c>
      <c r="E9031" t="s">
        <v>277</v>
      </c>
      <c r="F9031" t="s">
        <v>2</v>
      </c>
      <c r="G9031" t="s">
        <v>52334</v>
      </c>
      <c r="H9031" t="s">
        <v>20713</v>
      </c>
      <c r="I9031" t="s">
        <v>52335</v>
      </c>
      <c r="J9031" t="s">
        <v>21369</v>
      </c>
      <c r="K9031" t="s">
        <v>52197</v>
      </c>
      <c r="L9031" t="s">
        <v>52336</v>
      </c>
      <c r="M9031" t="s">
        <v>52337</v>
      </c>
    </row>
    <row r="9032" spans="1:13">
      <c r="A9032" t="s">
        <v>909</v>
      </c>
      <c r="B9032" t="s">
        <v>909</v>
      </c>
      <c r="C9032" t="s">
        <v>1594</v>
      </c>
      <c r="D9032" t="s">
        <v>153</v>
      </c>
      <c r="E9032" t="s">
        <v>277</v>
      </c>
      <c r="F9032" t="s">
        <v>4</v>
      </c>
      <c r="G9032" t="s">
        <v>52338</v>
      </c>
      <c r="H9032" t="s">
        <v>21002</v>
      </c>
      <c r="I9032" t="s">
        <v>52339</v>
      </c>
      <c r="J9032" t="s">
        <v>21116</v>
      </c>
      <c r="K9032" t="s">
        <v>50948</v>
      </c>
      <c r="L9032" t="s">
        <v>6343</v>
      </c>
      <c r="M9032" t="s">
        <v>52340</v>
      </c>
    </row>
    <row r="9033" spans="1:13">
      <c r="A9033" t="s">
        <v>909</v>
      </c>
      <c r="B9033" t="s">
        <v>909</v>
      </c>
      <c r="C9033" t="s">
        <v>1594</v>
      </c>
      <c r="D9033" t="s">
        <v>153</v>
      </c>
      <c r="E9033" t="s">
        <v>277</v>
      </c>
      <c r="F9033" t="s">
        <v>11</v>
      </c>
      <c r="G9033" t="s">
        <v>52341</v>
      </c>
      <c r="H9033" t="s">
        <v>21050</v>
      </c>
      <c r="I9033" t="s">
        <v>52342</v>
      </c>
      <c r="J9033" t="s">
        <v>20745</v>
      </c>
      <c r="K9033" t="s">
        <v>52248</v>
      </c>
      <c r="L9033" t="s">
        <v>52343</v>
      </c>
      <c r="M9033" t="s">
        <v>52344</v>
      </c>
    </row>
    <row r="9034" spans="1:13">
      <c r="A9034" t="s">
        <v>909</v>
      </c>
      <c r="B9034" t="s">
        <v>909</v>
      </c>
      <c r="C9034" t="s">
        <v>1594</v>
      </c>
      <c r="D9034" t="s">
        <v>153</v>
      </c>
      <c r="E9034" t="s">
        <v>277</v>
      </c>
      <c r="F9034" t="s">
        <v>20</v>
      </c>
      <c r="G9034" t="s">
        <v>52345</v>
      </c>
      <c r="H9034" t="s">
        <v>21097</v>
      </c>
      <c r="I9034" t="s">
        <v>52230</v>
      </c>
      <c r="J9034" t="s">
        <v>20725</v>
      </c>
      <c r="K9034" t="s">
        <v>52214</v>
      </c>
      <c r="L9034" t="s">
        <v>3297</v>
      </c>
      <c r="M9034" t="s">
        <v>52346</v>
      </c>
    </row>
    <row r="9035" spans="1:13">
      <c r="A9035" t="s">
        <v>909</v>
      </c>
      <c r="B9035" t="s">
        <v>909</v>
      </c>
      <c r="C9035" t="s">
        <v>1594</v>
      </c>
      <c r="D9035" t="s">
        <v>153</v>
      </c>
      <c r="E9035" t="s">
        <v>188</v>
      </c>
      <c r="F9035" t="s">
        <v>3</v>
      </c>
      <c r="G9035" t="s">
        <v>52347</v>
      </c>
      <c r="H9035" t="s">
        <v>21152</v>
      </c>
      <c r="I9035" t="s">
        <v>52348</v>
      </c>
      <c r="J9035" t="s">
        <v>21031</v>
      </c>
      <c r="K9035" t="s">
        <v>50153</v>
      </c>
      <c r="L9035" t="s">
        <v>52349</v>
      </c>
      <c r="M9035" t="s">
        <v>52350</v>
      </c>
    </row>
    <row r="9036" spans="1:13">
      <c r="A9036" t="s">
        <v>909</v>
      </c>
      <c r="B9036" t="s">
        <v>909</v>
      </c>
      <c r="C9036" t="s">
        <v>1594</v>
      </c>
      <c r="D9036" t="s">
        <v>153</v>
      </c>
      <c r="E9036" t="s">
        <v>188</v>
      </c>
      <c r="F9036" t="s">
        <v>10</v>
      </c>
      <c r="G9036" t="s">
        <v>52351</v>
      </c>
      <c r="H9036" t="s">
        <v>20973</v>
      </c>
      <c r="I9036" t="s">
        <v>52352</v>
      </c>
      <c r="J9036" t="s">
        <v>21102</v>
      </c>
      <c r="K9036" t="s">
        <v>14728</v>
      </c>
      <c r="L9036" t="s">
        <v>1054</v>
      </c>
      <c r="M9036" t="s">
        <v>469</v>
      </c>
    </row>
    <row r="9037" spans="1:13">
      <c r="A9037" t="s">
        <v>909</v>
      </c>
      <c r="B9037" t="s">
        <v>909</v>
      </c>
      <c r="C9037" t="s">
        <v>1594</v>
      </c>
      <c r="D9037" t="s">
        <v>153</v>
      </c>
      <c r="E9037" t="s">
        <v>188</v>
      </c>
      <c r="F9037" t="s">
        <v>2</v>
      </c>
      <c r="G9037" t="s">
        <v>52353</v>
      </c>
      <c r="H9037" t="s">
        <v>20881</v>
      </c>
      <c r="I9037" t="s">
        <v>52196</v>
      </c>
      <c r="J9037" t="s">
        <v>21266</v>
      </c>
      <c r="K9037" t="s">
        <v>52354</v>
      </c>
      <c r="L9037" t="s">
        <v>52355</v>
      </c>
      <c r="M9037" t="s">
        <v>52356</v>
      </c>
    </row>
    <row r="9038" spans="1:13">
      <c r="A9038" t="s">
        <v>909</v>
      </c>
      <c r="B9038" t="s">
        <v>909</v>
      </c>
      <c r="C9038" t="s">
        <v>1594</v>
      </c>
      <c r="D9038" t="s">
        <v>153</v>
      </c>
      <c r="E9038" t="s">
        <v>188</v>
      </c>
      <c r="F9038" t="s">
        <v>4</v>
      </c>
      <c r="G9038" t="s">
        <v>52357</v>
      </c>
      <c r="H9038" t="s">
        <v>20920</v>
      </c>
      <c r="I9038" t="s">
        <v>52358</v>
      </c>
      <c r="J9038" t="s">
        <v>21061</v>
      </c>
      <c r="K9038" t="s">
        <v>52359</v>
      </c>
      <c r="L9038" t="s">
        <v>52360</v>
      </c>
      <c r="M9038" t="s">
        <v>52361</v>
      </c>
    </row>
    <row r="9039" spans="1:13">
      <c r="A9039" t="s">
        <v>909</v>
      </c>
      <c r="B9039" t="s">
        <v>909</v>
      </c>
      <c r="C9039" t="s">
        <v>1594</v>
      </c>
      <c r="D9039" t="s">
        <v>153</v>
      </c>
      <c r="E9039" t="s">
        <v>188</v>
      </c>
      <c r="F9039" t="s">
        <v>11</v>
      </c>
      <c r="G9039" t="s">
        <v>52362</v>
      </c>
      <c r="H9039" t="s">
        <v>20938</v>
      </c>
      <c r="I9039" t="s">
        <v>52363</v>
      </c>
      <c r="J9039" t="s">
        <v>20725</v>
      </c>
      <c r="K9039" t="s">
        <v>52214</v>
      </c>
      <c r="L9039" t="s">
        <v>52364</v>
      </c>
      <c r="M9039" t="s">
        <v>52365</v>
      </c>
    </row>
    <row r="9040" spans="1:13">
      <c r="A9040" t="s">
        <v>909</v>
      </c>
      <c r="B9040" t="s">
        <v>909</v>
      </c>
      <c r="C9040" t="s">
        <v>1594</v>
      </c>
      <c r="D9040" t="s">
        <v>153</v>
      </c>
      <c r="E9040" t="s">
        <v>188</v>
      </c>
      <c r="F9040" t="s">
        <v>20</v>
      </c>
      <c r="G9040" t="s">
        <v>52366</v>
      </c>
      <c r="H9040" t="s">
        <v>20932</v>
      </c>
      <c r="I9040" t="s">
        <v>8991</v>
      </c>
      <c r="J9040" t="s">
        <v>20684</v>
      </c>
      <c r="K9040" t="s">
        <v>52255</v>
      </c>
      <c r="L9040" t="s">
        <v>4301</v>
      </c>
      <c r="M9040" t="s">
        <v>15316</v>
      </c>
    </row>
    <row r="9041" spans="1:13">
      <c r="A9041" t="s">
        <v>909</v>
      </c>
      <c r="B9041" t="s">
        <v>909</v>
      </c>
      <c r="C9041" t="s">
        <v>1594</v>
      </c>
      <c r="D9041" t="s">
        <v>153</v>
      </c>
      <c r="E9041" t="s">
        <v>292</v>
      </c>
      <c r="F9041" t="s">
        <v>3</v>
      </c>
      <c r="G9041" t="s">
        <v>52367</v>
      </c>
      <c r="H9041" t="s">
        <v>21430</v>
      </c>
      <c r="I9041" t="s">
        <v>52368</v>
      </c>
      <c r="J9041" t="s">
        <v>21152</v>
      </c>
      <c r="K9041" t="s">
        <v>52369</v>
      </c>
      <c r="L9041" t="s">
        <v>3649</v>
      </c>
      <c r="M9041" t="s">
        <v>32432</v>
      </c>
    </row>
    <row r="9042" spans="1:13">
      <c r="A9042" t="s">
        <v>909</v>
      </c>
      <c r="B9042" t="s">
        <v>909</v>
      </c>
      <c r="C9042" t="s">
        <v>1594</v>
      </c>
      <c r="D9042" t="s">
        <v>153</v>
      </c>
      <c r="E9042" t="s">
        <v>292</v>
      </c>
      <c r="F9042" t="s">
        <v>10</v>
      </c>
      <c r="G9042" t="s">
        <v>52370</v>
      </c>
      <c r="H9042" t="s">
        <v>20989</v>
      </c>
      <c r="I9042" t="s">
        <v>52286</v>
      </c>
      <c r="J9042" t="s">
        <v>21228</v>
      </c>
      <c r="K9042" t="s">
        <v>10800</v>
      </c>
      <c r="L9042" t="s">
        <v>5945</v>
      </c>
      <c r="M9042" t="s">
        <v>52371</v>
      </c>
    </row>
    <row r="9043" spans="1:13">
      <c r="A9043" t="s">
        <v>909</v>
      </c>
      <c r="B9043" t="s">
        <v>909</v>
      </c>
      <c r="C9043" t="s">
        <v>1594</v>
      </c>
      <c r="D9043" t="s">
        <v>153</v>
      </c>
      <c r="E9043" t="s">
        <v>292</v>
      </c>
      <c r="F9043" t="s">
        <v>2</v>
      </c>
      <c r="G9043" t="s">
        <v>52372</v>
      </c>
      <c r="H9043" t="s">
        <v>20921</v>
      </c>
      <c r="I9043" t="s">
        <v>52301</v>
      </c>
      <c r="J9043" t="s">
        <v>21304</v>
      </c>
      <c r="K9043" t="s">
        <v>52263</v>
      </c>
      <c r="L9043" t="s">
        <v>48962</v>
      </c>
      <c r="M9043" t="s">
        <v>30037</v>
      </c>
    </row>
    <row r="9044" spans="1:13">
      <c r="A9044" t="s">
        <v>909</v>
      </c>
      <c r="B9044" t="s">
        <v>909</v>
      </c>
      <c r="C9044" t="s">
        <v>1594</v>
      </c>
      <c r="D9044" t="s">
        <v>153</v>
      </c>
      <c r="E9044" t="s">
        <v>292</v>
      </c>
      <c r="F9044" t="s">
        <v>4</v>
      </c>
      <c r="G9044" t="s">
        <v>52373</v>
      </c>
      <c r="H9044" t="s">
        <v>20954</v>
      </c>
      <c r="I9044" t="s">
        <v>52331</v>
      </c>
      <c r="J9044" t="s">
        <v>21085</v>
      </c>
      <c r="K9044" t="s">
        <v>52267</v>
      </c>
      <c r="L9044" t="s">
        <v>52374</v>
      </c>
      <c r="M9044" t="s">
        <v>52375</v>
      </c>
    </row>
    <row r="9045" spans="1:13">
      <c r="A9045" t="s">
        <v>909</v>
      </c>
      <c r="B9045" t="s">
        <v>909</v>
      </c>
      <c r="C9045" t="s">
        <v>1594</v>
      </c>
      <c r="D9045" t="s">
        <v>153</v>
      </c>
      <c r="E9045" t="s">
        <v>292</v>
      </c>
      <c r="F9045" t="s">
        <v>11</v>
      </c>
      <c r="G9045" t="s">
        <v>52376</v>
      </c>
      <c r="H9045" t="s">
        <v>21085</v>
      </c>
      <c r="I9045" t="s">
        <v>43206</v>
      </c>
      <c r="J9045" t="s">
        <v>20725</v>
      </c>
      <c r="K9045" t="s">
        <v>52214</v>
      </c>
      <c r="L9045" t="s">
        <v>52377</v>
      </c>
      <c r="M9045" t="s">
        <v>28122</v>
      </c>
    </row>
    <row r="9046" spans="1:13">
      <c r="A9046" t="s">
        <v>909</v>
      </c>
      <c r="B9046" t="s">
        <v>909</v>
      </c>
      <c r="C9046" t="s">
        <v>1594</v>
      </c>
      <c r="D9046" t="s">
        <v>153</v>
      </c>
      <c r="E9046" t="s">
        <v>292</v>
      </c>
      <c r="F9046" t="s">
        <v>20</v>
      </c>
      <c r="G9046" t="s">
        <v>52378</v>
      </c>
      <c r="H9046" t="s">
        <v>21031</v>
      </c>
      <c r="I9046" t="s">
        <v>52379</v>
      </c>
      <c r="J9046" t="s">
        <v>20822</v>
      </c>
      <c r="K9046" t="s">
        <v>10309</v>
      </c>
      <c r="L9046" t="s">
        <v>2292</v>
      </c>
      <c r="M9046" t="s">
        <v>52380</v>
      </c>
    </row>
    <row r="9047" spans="1:13">
      <c r="A9047" t="s">
        <v>909</v>
      </c>
      <c r="B9047" t="s">
        <v>909</v>
      </c>
      <c r="C9047" t="s">
        <v>1594</v>
      </c>
      <c r="D9047" t="s">
        <v>153</v>
      </c>
      <c r="E9047" t="s">
        <v>300</v>
      </c>
      <c r="F9047" t="s">
        <v>3</v>
      </c>
      <c r="G9047" t="s">
        <v>52381</v>
      </c>
      <c r="H9047" t="s">
        <v>21101</v>
      </c>
      <c r="I9047" t="s">
        <v>52382</v>
      </c>
      <c r="J9047" t="s">
        <v>20904</v>
      </c>
      <c r="K9047" t="s">
        <v>52202</v>
      </c>
      <c r="L9047" t="s">
        <v>52383</v>
      </c>
      <c r="M9047" t="s">
        <v>29710</v>
      </c>
    </row>
    <row r="9048" spans="1:13">
      <c r="A9048" t="s">
        <v>909</v>
      </c>
      <c r="B9048" t="s">
        <v>909</v>
      </c>
      <c r="C9048" t="s">
        <v>1594</v>
      </c>
      <c r="D9048" t="s">
        <v>153</v>
      </c>
      <c r="E9048" t="s">
        <v>300</v>
      </c>
      <c r="F9048" t="s">
        <v>10</v>
      </c>
      <c r="G9048" t="s">
        <v>52384</v>
      </c>
      <c r="H9048" t="s">
        <v>21277</v>
      </c>
      <c r="I9048" t="s">
        <v>52183</v>
      </c>
      <c r="J9048" t="s">
        <v>21217</v>
      </c>
      <c r="K9048" t="s">
        <v>1403</v>
      </c>
      <c r="L9048" t="s">
        <v>52385</v>
      </c>
      <c r="M9048" t="s">
        <v>26449</v>
      </c>
    </row>
    <row r="9049" spans="1:13">
      <c r="A9049" t="s">
        <v>909</v>
      </c>
      <c r="B9049" t="s">
        <v>909</v>
      </c>
      <c r="C9049" t="s">
        <v>1594</v>
      </c>
      <c r="D9049" t="s">
        <v>153</v>
      </c>
      <c r="E9049" t="s">
        <v>300</v>
      </c>
      <c r="F9049" t="s">
        <v>2</v>
      </c>
      <c r="G9049" t="s">
        <v>52386</v>
      </c>
      <c r="H9049" t="s">
        <v>21219</v>
      </c>
      <c r="I9049" t="s">
        <v>52216</v>
      </c>
      <c r="J9049" t="s">
        <v>20939</v>
      </c>
      <c r="K9049" t="s">
        <v>9352</v>
      </c>
      <c r="L9049" t="s">
        <v>52387</v>
      </c>
      <c r="M9049" t="s">
        <v>26469</v>
      </c>
    </row>
    <row r="9050" spans="1:13">
      <c r="A9050" t="s">
        <v>909</v>
      </c>
      <c r="B9050" t="s">
        <v>909</v>
      </c>
      <c r="C9050" t="s">
        <v>1594</v>
      </c>
      <c r="D9050" t="s">
        <v>153</v>
      </c>
      <c r="E9050" t="s">
        <v>300</v>
      </c>
      <c r="F9050" t="s">
        <v>4</v>
      </c>
      <c r="G9050" t="s">
        <v>52388</v>
      </c>
      <c r="H9050" t="s">
        <v>20725</v>
      </c>
      <c r="I9050" t="s">
        <v>52389</v>
      </c>
      <c r="J9050" t="s">
        <v>20663</v>
      </c>
      <c r="K9050" t="s">
        <v>52305</v>
      </c>
      <c r="L9050" t="s">
        <v>52390</v>
      </c>
      <c r="M9050" t="s">
        <v>9849</v>
      </c>
    </row>
    <row r="9051" spans="1:13">
      <c r="A9051" t="s">
        <v>909</v>
      </c>
      <c r="B9051" t="s">
        <v>909</v>
      </c>
      <c r="C9051" t="s">
        <v>1594</v>
      </c>
      <c r="D9051" t="s">
        <v>153</v>
      </c>
      <c r="E9051" t="s">
        <v>300</v>
      </c>
      <c r="F9051" t="s">
        <v>11</v>
      </c>
      <c r="G9051" t="s">
        <v>52391</v>
      </c>
      <c r="H9051" t="s">
        <v>20841</v>
      </c>
      <c r="I9051" t="s">
        <v>42796</v>
      </c>
      <c r="J9051" t="s">
        <v>21472</v>
      </c>
      <c r="K9051" t="s">
        <v>372</v>
      </c>
      <c r="L9051" t="s">
        <v>47374</v>
      </c>
      <c r="M9051" t="s">
        <v>29643</v>
      </c>
    </row>
    <row r="9052" spans="1:13">
      <c r="A9052" t="s">
        <v>909</v>
      </c>
      <c r="B9052" t="s">
        <v>909</v>
      </c>
      <c r="C9052" t="s">
        <v>1594</v>
      </c>
      <c r="D9052" t="s">
        <v>153</v>
      </c>
      <c r="E9052" t="s">
        <v>300</v>
      </c>
      <c r="F9052" t="s">
        <v>20</v>
      </c>
      <c r="G9052" t="s">
        <v>52392</v>
      </c>
      <c r="H9052" t="s">
        <v>20803</v>
      </c>
      <c r="I9052" t="s">
        <v>52254</v>
      </c>
      <c r="J9052" t="s">
        <v>20725</v>
      </c>
      <c r="K9052" t="s">
        <v>52214</v>
      </c>
      <c r="L9052" t="s">
        <v>5014</v>
      </c>
      <c r="M9052" t="s">
        <v>8184</v>
      </c>
    </row>
    <row r="9053" spans="1:13">
      <c r="A9053" t="s">
        <v>909</v>
      </c>
      <c r="B9053" t="s">
        <v>909</v>
      </c>
      <c r="C9053" t="s">
        <v>1594</v>
      </c>
      <c r="D9053" t="s">
        <v>154</v>
      </c>
      <c r="E9053" t="s">
        <v>277</v>
      </c>
      <c r="F9053" t="s">
        <v>3</v>
      </c>
      <c r="G9053" t="s">
        <v>52393</v>
      </c>
      <c r="H9053" t="s">
        <v>20967</v>
      </c>
      <c r="I9053" t="s">
        <v>52321</v>
      </c>
      <c r="J9053" t="s">
        <v>20860</v>
      </c>
      <c r="K9053" t="s">
        <v>6583</v>
      </c>
      <c r="L9053" t="s">
        <v>52394</v>
      </c>
      <c r="M9053" t="s">
        <v>52395</v>
      </c>
    </row>
    <row r="9054" spans="1:13">
      <c r="A9054" t="s">
        <v>909</v>
      </c>
      <c r="B9054" t="s">
        <v>909</v>
      </c>
      <c r="C9054" t="s">
        <v>1594</v>
      </c>
      <c r="D9054" t="s">
        <v>154</v>
      </c>
      <c r="E9054" t="s">
        <v>277</v>
      </c>
      <c r="F9054" t="s">
        <v>10</v>
      </c>
      <c r="G9054" t="s">
        <v>52396</v>
      </c>
      <c r="H9054" t="s">
        <v>21075</v>
      </c>
      <c r="I9054" t="s">
        <v>52397</v>
      </c>
      <c r="J9054" t="s">
        <v>21061</v>
      </c>
      <c r="K9054" t="s">
        <v>52359</v>
      </c>
      <c r="L9054" t="s">
        <v>52398</v>
      </c>
      <c r="M9054" t="s">
        <v>52399</v>
      </c>
    </row>
    <row r="9055" spans="1:13">
      <c r="A9055" t="s">
        <v>909</v>
      </c>
      <c r="B9055" t="s">
        <v>909</v>
      </c>
      <c r="C9055" t="s">
        <v>1594</v>
      </c>
      <c r="D9055" t="s">
        <v>154</v>
      </c>
      <c r="E9055" t="s">
        <v>277</v>
      </c>
      <c r="F9055" t="s">
        <v>2</v>
      </c>
      <c r="G9055" t="s">
        <v>52400</v>
      </c>
      <c r="H9055" t="s">
        <v>21197</v>
      </c>
      <c r="I9055" t="s">
        <v>52401</v>
      </c>
      <c r="J9055" t="s">
        <v>21165</v>
      </c>
      <c r="K9055" t="s">
        <v>26560</v>
      </c>
      <c r="L9055" t="s">
        <v>52402</v>
      </c>
      <c r="M9055" t="s">
        <v>52403</v>
      </c>
    </row>
    <row r="9056" spans="1:13">
      <c r="A9056" t="s">
        <v>909</v>
      </c>
      <c r="B9056" t="s">
        <v>909</v>
      </c>
      <c r="C9056" t="s">
        <v>1594</v>
      </c>
      <c r="D9056" t="s">
        <v>154</v>
      </c>
      <c r="E9056" t="s">
        <v>277</v>
      </c>
      <c r="F9056" t="s">
        <v>4</v>
      </c>
      <c r="G9056" t="s">
        <v>52404</v>
      </c>
      <c r="H9056" t="s">
        <v>20770</v>
      </c>
      <c r="I9056" t="s">
        <v>42754</v>
      </c>
      <c r="J9056" t="s">
        <v>21102</v>
      </c>
      <c r="K9056" t="s">
        <v>14728</v>
      </c>
      <c r="L9056" t="s">
        <v>5863</v>
      </c>
      <c r="M9056" t="s">
        <v>52405</v>
      </c>
    </row>
    <row r="9057" spans="1:13">
      <c r="A9057" t="s">
        <v>909</v>
      </c>
      <c r="B9057" t="s">
        <v>909</v>
      </c>
      <c r="C9057" t="s">
        <v>1594</v>
      </c>
      <c r="D9057" t="s">
        <v>154</v>
      </c>
      <c r="E9057" t="s">
        <v>277</v>
      </c>
      <c r="F9057" t="s">
        <v>11</v>
      </c>
      <c r="G9057" t="s">
        <v>52406</v>
      </c>
      <c r="H9057" t="s">
        <v>20904</v>
      </c>
      <c r="I9057" t="s">
        <v>52296</v>
      </c>
      <c r="J9057" t="s">
        <v>20803</v>
      </c>
      <c r="K9057" t="s">
        <v>1350</v>
      </c>
      <c r="L9057" t="s">
        <v>52407</v>
      </c>
      <c r="M9057" t="s">
        <v>26583</v>
      </c>
    </row>
    <row r="9058" spans="1:13">
      <c r="A9058" t="s">
        <v>909</v>
      </c>
      <c r="B9058" t="s">
        <v>909</v>
      </c>
      <c r="C9058" t="s">
        <v>1594</v>
      </c>
      <c r="D9058" t="s">
        <v>154</v>
      </c>
      <c r="E9058" t="s">
        <v>277</v>
      </c>
      <c r="F9058" t="s">
        <v>20</v>
      </c>
      <c r="G9058" t="s">
        <v>52408</v>
      </c>
      <c r="H9058" t="s">
        <v>21085</v>
      </c>
      <c r="I9058" t="s">
        <v>43206</v>
      </c>
      <c r="J9058" t="s">
        <v>20784</v>
      </c>
      <c r="K9058" t="s">
        <v>52184</v>
      </c>
      <c r="L9058" t="s">
        <v>3023</v>
      </c>
      <c r="M9058" t="s">
        <v>28122</v>
      </c>
    </row>
    <row r="9059" spans="1:13">
      <c r="A9059" t="s">
        <v>909</v>
      </c>
      <c r="B9059" t="s">
        <v>909</v>
      </c>
      <c r="C9059" t="s">
        <v>1594</v>
      </c>
      <c r="D9059" t="s">
        <v>154</v>
      </c>
      <c r="E9059" t="s">
        <v>315</v>
      </c>
      <c r="F9059" t="s">
        <v>3</v>
      </c>
      <c r="G9059" t="s">
        <v>52409</v>
      </c>
      <c r="H9059" t="s">
        <v>21117</v>
      </c>
      <c r="I9059" t="s">
        <v>52410</v>
      </c>
      <c r="J9059" t="s">
        <v>21061</v>
      </c>
      <c r="K9059" t="s">
        <v>52359</v>
      </c>
      <c r="L9059" t="s">
        <v>52411</v>
      </c>
      <c r="M9059" t="s">
        <v>25866</v>
      </c>
    </row>
    <row r="9060" spans="1:13">
      <c r="A9060" t="s">
        <v>909</v>
      </c>
      <c r="B9060" t="s">
        <v>909</v>
      </c>
      <c r="C9060" t="s">
        <v>1594</v>
      </c>
      <c r="D9060" t="s">
        <v>154</v>
      </c>
      <c r="E9060" t="s">
        <v>315</v>
      </c>
      <c r="F9060" t="s">
        <v>10</v>
      </c>
      <c r="G9060" t="s">
        <v>52412</v>
      </c>
      <c r="H9060" t="s">
        <v>20920</v>
      </c>
      <c r="I9060" t="s">
        <v>52358</v>
      </c>
      <c r="J9060" t="s">
        <v>21217</v>
      </c>
      <c r="K9060" t="s">
        <v>1403</v>
      </c>
      <c r="L9060" t="s">
        <v>47546</v>
      </c>
      <c r="M9060" t="s">
        <v>51943</v>
      </c>
    </row>
    <row r="9061" spans="1:13">
      <c r="A9061" t="s">
        <v>909</v>
      </c>
      <c r="B9061" t="s">
        <v>909</v>
      </c>
      <c r="C9061" t="s">
        <v>1594</v>
      </c>
      <c r="D9061" t="s">
        <v>154</v>
      </c>
      <c r="E9061" t="s">
        <v>315</v>
      </c>
      <c r="F9061" t="s">
        <v>2</v>
      </c>
      <c r="G9061" t="s">
        <v>52413</v>
      </c>
      <c r="H9061" t="s">
        <v>20671</v>
      </c>
      <c r="I9061" t="s">
        <v>52414</v>
      </c>
      <c r="J9061" t="s">
        <v>21430</v>
      </c>
      <c r="K9061" t="s">
        <v>25099</v>
      </c>
      <c r="L9061" t="s">
        <v>52415</v>
      </c>
      <c r="M9061" t="s">
        <v>52416</v>
      </c>
    </row>
    <row r="9062" spans="1:13">
      <c r="A9062" t="s">
        <v>909</v>
      </c>
      <c r="B9062" t="s">
        <v>909</v>
      </c>
      <c r="C9062" t="s">
        <v>1594</v>
      </c>
      <c r="D9062" t="s">
        <v>154</v>
      </c>
      <c r="E9062" t="s">
        <v>315</v>
      </c>
      <c r="F9062" t="s">
        <v>4</v>
      </c>
      <c r="G9062" t="s">
        <v>52417</v>
      </c>
      <c r="H9062" t="s">
        <v>20919</v>
      </c>
      <c r="I9062" t="s">
        <v>52206</v>
      </c>
      <c r="J9062" t="s">
        <v>21085</v>
      </c>
      <c r="K9062" t="s">
        <v>52267</v>
      </c>
      <c r="L9062" t="s">
        <v>52207</v>
      </c>
      <c r="M9062" t="s">
        <v>52418</v>
      </c>
    </row>
    <row r="9063" spans="1:13">
      <c r="A9063" t="s">
        <v>909</v>
      </c>
      <c r="B9063" t="s">
        <v>909</v>
      </c>
      <c r="C9063" t="s">
        <v>1594</v>
      </c>
      <c r="D9063" t="s">
        <v>154</v>
      </c>
      <c r="E9063" t="s">
        <v>315</v>
      </c>
      <c r="F9063" t="s">
        <v>11</v>
      </c>
      <c r="G9063" t="s">
        <v>52419</v>
      </c>
      <c r="H9063" t="s">
        <v>21117</v>
      </c>
      <c r="I9063" t="s">
        <v>52410</v>
      </c>
      <c r="J9063" t="s">
        <v>20745</v>
      </c>
      <c r="K9063" t="s">
        <v>52248</v>
      </c>
      <c r="L9063" t="s">
        <v>47418</v>
      </c>
      <c r="M9063" t="s">
        <v>25866</v>
      </c>
    </row>
    <row r="9064" spans="1:13">
      <c r="A9064" t="s">
        <v>909</v>
      </c>
      <c r="B9064" t="s">
        <v>909</v>
      </c>
      <c r="C9064" t="s">
        <v>1594</v>
      </c>
      <c r="D9064" t="s">
        <v>154</v>
      </c>
      <c r="E9064" t="s">
        <v>315</v>
      </c>
      <c r="F9064" t="s">
        <v>20</v>
      </c>
      <c r="G9064" t="s">
        <v>52420</v>
      </c>
      <c r="H9064" t="s">
        <v>20939</v>
      </c>
      <c r="I9064" t="s">
        <v>52421</v>
      </c>
      <c r="J9064" t="s">
        <v>20764</v>
      </c>
      <c r="K9064" t="s">
        <v>5093</v>
      </c>
      <c r="L9064" t="s">
        <v>3741</v>
      </c>
      <c r="M9064" t="s">
        <v>10108</v>
      </c>
    </row>
    <row r="9065" spans="1:13">
      <c r="A9065" t="s">
        <v>909</v>
      </c>
      <c r="B9065" t="s">
        <v>909</v>
      </c>
      <c r="C9065" t="s">
        <v>1594</v>
      </c>
      <c r="D9065" t="s">
        <v>154</v>
      </c>
      <c r="E9065" t="s">
        <v>323</v>
      </c>
      <c r="F9065" t="s">
        <v>3</v>
      </c>
      <c r="G9065" t="s">
        <v>52422</v>
      </c>
      <c r="H9065" t="s">
        <v>20904</v>
      </c>
      <c r="I9065" t="s">
        <v>52296</v>
      </c>
      <c r="J9065" t="s">
        <v>21021</v>
      </c>
      <c r="K9065" t="s">
        <v>52222</v>
      </c>
      <c r="L9065" t="s">
        <v>52297</v>
      </c>
      <c r="M9065" t="s">
        <v>52423</v>
      </c>
    </row>
    <row r="9066" spans="1:13">
      <c r="A9066" t="s">
        <v>909</v>
      </c>
      <c r="B9066" t="s">
        <v>909</v>
      </c>
      <c r="C9066" t="s">
        <v>1594</v>
      </c>
      <c r="D9066" t="s">
        <v>154</v>
      </c>
      <c r="E9066" t="s">
        <v>323</v>
      </c>
      <c r="F9066" t="s">
        <v>10</v>
      </c>
      <c r="G9066" t="s">
        <v>52424</v>
      </c>
      <c r="H9066" t="s">
        <v>20866</v>
      </c>
      <c r="I9066" t="s">
        <v>52425</v>
      </c>
      <c r="J9066" t="s">
        <v>21322</v>
      </c>
      <c r="K9066" t="s">
        <v>52426</v>
      </c>
      <c r="L9066" t="s">
        <v>48959</v>
      </c>
      <c r="M9066" t="s">
        <v>52427</v>
      </c>
    </row>
    <row r="9067" spans="1:13">
      <c r="A9067" t="s">
        <v>909</v>
      </c>
      <c r="B9067" t="s">
        <v>909</v>
      </c>
      <c r="C9067" t="s">
        <v>1594</v>
      </c>
      <c r="D9067" t="s">
        <v>154</v>
      </c>
      <c r="E9067" t="s">
        <v>323</v>
      </c>
      <c r="F9067" t="s">
        <v>2</v>
      </c>
      <c r="G9067" t="s">
        <v>52428</v>
      </c>
      <c r="H9067" t="s">
        <v>21314</v>
      </c>
      <c r="I9067" t="s">
        <v>52278</v>
      </c>
      <c r="J9067" t="s">
        <v>21266</v>
      </c>
      <c r="K9067" t="s">
        <v>52354</v>
      </c>
      <c r="L9067" t="s">
        <v>52429</v>
      </c>
      <c r="M9067" t="s">
        <v>45366</v>
      </c>
    </row>
    <row r="9068" spans="1:13">
      <c r="A9068" t="s">
        <v>909</v>
      </c>
      <c r="B9068" t="s">
        <v>909</v>
      </c>
      <c r="C9068" t="s">
        <v>1594</v>
      </c>
      <c r="D9068" t="s">
        <v>154</v>
      </c>
      <c r="E9068" t="s">
        <v>323</v>
      </c>
      <c r="F9068" t="s">
        <v>4</v>
      </c>
      <c r="G9068" t="s">
        <v>52430</v>
      </c>
      <c r="H9068" t="s">
        <v>21021</v>
      </c>
      <c r="I9068" t="s">
        <v>42900</v>
      </c>
      <c r="J9068" t="s">
        <v>20860</v>
      </c>
      <c r="K9068" t="s">
        <v>6583</v>
      </c>
      <c r="L9068" t="s">
        <v>6310</v>
      </c>
      <c r="M9068" t="s">
        <v>52431</v>
      </c>
    </row>
    <row r="9069" spans="1:13">
      <c r="A9069" t="s">
        <v>909</v>
      </c>
      <c r="B9069" t="s">
        <v>909</v>
      </c>
      <c r="C9069" t="s">
        <v>1594</v>
      </c>
      <c r="D9069" t="s">
        <v>154</v>
      </c>
      <c r="E9069" t="s">
        <v>323</v>
      </c>
      <c r="F9069" t="s">
        <v>11</v>
      </c>
      <c r="G9069" t="s">
        <v>52432</v>
      </c>
      <c r="H9069" t="s">
        <v>21061</v>
      </c>
      <c r="I9069" t="s">
        <v>52293</v>
      </c>
      <c r="J9069" t="s">
        <v>21472</v>
      </c>
      <c r="K9069" t="s">
        <v>372</v>
      </c>
      <c r="L9069" t="s">
        <v>52433</v>
      </c>
      <c r="M9069" t="s">
        <v>52434</v>
      </c>
    </row>
    <row r="9070" spans="1:13">
      <c r="A9070" t="s">
        <v>909</v>
      </c>
      <c r="B9070" t="s">
        <v>909</v>
      </c>
      <c r="C9070" t="s">
        <v>1594</v>
      </c>
      <c r="D9070" t="s">
        <v>154</v>
      </c>
      <c r="E9070" t="s">
        <v>323</v>
      </c>
      <c r="F9070" t="s">
        <v>20</v>
      </c>
      <c r="G9070" t="s">
        <v>52435</v>
      </c>
      <c r="H9070" t="s">
        <v>20915</v>
      </c>
      <c r="I9070" t="s">
        <v>52308</v>
      </c>
      <c r="J9070" t="s">
        <v>20684</v>
      </c>
      <c r="K9070" t="s">
        <v>52255</v>
      </c>
      <c r="L9070" t="s">
        <v>471</v>
      </c>
      <c r="M9070" t="s">
        <v>52436</v>
      </c>
    </row>
    <row r="9071" spans="1:13">
      <c r="A9071" t="s">
        <v>909</v>
      </c>
      <c r="B9071" t="s">
        <v>909</v>
      </c>
      <c r="C9071" t="s">
        <v>1594</v>
      </c>
      <c r="D9071" t="s">
        <v>154</v>
      </c>
      <c r="E9071" t="s">
        <v>331</v>
      </c>
      <c r="F9071" t="s">
        <v>3</v>
      </c>
      <c r="G9071" t="s">
        <v>52437</v>
      </c>
      <c r="H9071" t="s">
        <v>21341</v>
      </c>
      <c r="I9071" t="s">
        <v>52237</v>
      </c>
      <c r="J9071" t="s">
        <v>21219</v>
      </c>
      <c r="K9071" t="s">
        <v>15432</v>
      </c>
      <c r="L9071" t="s">
        <v>52238</v>
      </c>
      <c r="M9071" t="s">
        <v>52438</v>
      </c>
    </row>
    <row r="9072" spans="1:13">
      <c r="A9072" t="s">
        <v>909</v>
      </c>
      <c r="B9072" t="s">
        <v>909</v>
      </c>
      <c r="C9072" t="s">
        <v>1594</v>
      </c>
      <c r="D9072" t="s">
        <v>154</v>
      </c>
      <c r="E9072" t="s">
        <v>331</v>
      </c>
      <c r="F9072" t="s">
        <v>10</v>
      </c>
      <c r="G9072" t="s">
        <v>52439</v>
      </c>
      <c r="H9072" t="s">
        <v>21257</v>
      </c>
      <c r="I9072" t="s">
        <v>52440</v>
      </c>
      <c r="J9072" t="s">
        <v>21021</v>
      </c>
      <c r="K9072" t="s">
        <v>52222</v>
      </c>
      <c r="L9072" t="s">
        <v>47507</v>
      </c>
      <c r="M9072" t="s">
        <v>52441</v>
      </c>
    </row>
    <row r="9073" spans="1:13">
      <c r="A9073" t="s">
        <v>909</v>
      </c>
      <c r="B9073" t="s">
        <v>909</v>
      </c>
      <c r="C9073" t="s">
        <v>1594</v>
      </c>
      <c r="D9073" t="s">
        <v>154</v>
      </c>
      <c r="E9073" t="s">
        <v>331</v>
      </c>
      <c r="F9073" t="s">
        <v>2</v>
      </c>
      <c r="G9073" t="s">
        <v>52442</v>
      </c>
      <c r="H9073" t="s">
        <v>21075</v>
      </c>
      <c r="I9073" t="s">
        <v>52397</v>
      </c>
      <c r="J9073" t="s">
        <v>21031</v>
      </c>
      <c r="K9073" t="s">
        <v>50153</v>
      </c>
      <c r="L9073" t="s">
        <v>52443</v>
      </c>
      <c r="M9073" t="s">
        <v>36175</v>
      </c>
    </row>
    <row r="9074" spans="1:13">
      <c r="A9074" t="s">
        <v>909</v>
      </c>
      <c r="B9074" t="s">
        <v>909</v>
      </c>
      <c r="C9074" t="s">
        <v>1594</v>
      </c>
      <c r="D9074" t="s">
        <v>154</v>
      </c>
      <c r="E9074" t="s">
        <v>331</v>
      </c>
      <c r="F9074" t="s">
        <v>4</v>
      </c>
      <c r="G9074" t="s">
        <v>52444</v>
      </c>
      <c r="H9074" t="s">
        <v>21061</v>
      </c>
      <c r="I9074" t="s">
        <v>52293</v>
      </c>
      <c r="J9074" t="s">
        <v>20822</v>
      </c>
      <c r="K9074" t="s">
        <v>10309</v>
      </c>
      <c r="L9074" t="s">
        <v>52445</v>
      </c>
      <c r="M9074" t="s">
        <v>52446</v>
      </c>
    </row>
    <row r="9075" spans="1:13">
      <c r="A9075" t="s">
        <v>909</v>
      </c>
      <c r="B9075" t="s">
        <v>909</v>
      </c>
      <c r="C9075" t="s">
        <v>1594</v>
      </c>
      <c r="D9075" t="s">
        <v>154</v>
      </c>
      <c r="E9075" t="s">
        <v>331</v>
      </c>
      <c r="F9075" t="s">
        <v>11</v>
      </c>
      <c r="G9075" t="s">
        <v>52447</v>
      </c>
      <c r="H9075" t="s">
        <v>20764</v>
      </c>
      <c r="I9075" t="s">
        <v>52251</v>
      </c>
      <c r="J9075" t="s">
        <v>21472</v>
      </c>
      <c r="K9075" t="s">
        <v>372</v>
      </c>
      <c r="L9075" t="s">
        <v>52252</v>
      </c>
      <c r="M9075" t="s">
        <v>43208</v>
      </c>
    </row>
    <row r="9076" spans="1:13">
      <c r="A9076" t="s">
        <v>909</v>
      </c>
      <c r="B9076" t="s">
        <v>909</v>
      </c>
      <c r="C9076" t="s">
        <v>1594</v>
      </c>
      <c r="D9076" t="s">
        <v>154</v>
      </c>
      <c r="E9076" t="s">
        <v>331</v>
      </c>
      <c r="F9076" t="s">
        <v>20</v>
      </c>
      <c r="G9076" t="s">
        <v>52448</v>
      </c>
      <c r="H9076" t="s">
        <v>20822</v>
      </c>
      <c r="I9076" t="s">
        <v>52449</v>
      </c>
      <c r="J9076" t="s">
        <v>20725</v>
      </c>
      <c r="K9076" t="s">
        <v>52214</v>
      </c>
      <c r="L9076" t="s">
        <v>52450</v>
      </c>
      <c r="M9076" t="s">
        <v>52451</v>
      </c>
    </row>
    <row r="9077" spans="1:13">
      <c r="A9077" t="s">
        <v>909</v>
      </c>
      <c r="B9077" t="s">
        <v>909</v>
      </c>
      <c r="C9077" t="s">
        <v>1594</v>
      </c>
      <c r="D9077" t="s">
        <v>155</v>
      </c>
      <c r="E9077" t="s">
        <v>339</v>
      </c>
      <c r="F9077" t="s">
        <v>3</v>
      </c>
      <c r="G9077" t="s">
        <v>52452</v>
      </c>
      <c r="H9077" t="s">
        <v>21085</v>
      </c>
      <c r="I9077" t="s">
        <v>43206</v>
      </c>
      <c r="J9077" t="s">
        <v>20950</v>
      </c>
      <c r="K9077" t="s">
        <v>9778</v>
      </c>
      <c r="L9077" t="s">
        <v>52453</v>
      </c>
      <c r="M9077" t="s">
        <v>29291</v>
      </c>
    </row>
    <row r="9078" spans="1:13">
      <c r="A9078" t="s">
        <v>909</v>
      </c>
      <c r="B9078" t="s">
        <v>909</v>
      </c>
      <c r="C9078" t="s">
        <v>1594</v>
      </c>
      <c r="D9078" t="s">
        <v>155</v>
      </c>
      <c r="E9078" t="s">
        <v>339</v>
      </c>
      <c r="F9078" t="s">
        <v>10</v>
      </c>
      <c r="G9078" t="s">
        <v>52454</v>
      </c>
      <c r="H9078" t="s">
        <v>21277</v>
      </c>
      <c r="I9078" t="s">
        <v>52183</v>
      </c>
      <c r="J9078" t="s">
        <v>21162</v>
      </c>
      <c r="K9078" t="s">
        <v>52179</v>
      </c>
      <c r="L9078" t="s">
        <v>52385</v>
      </c>
      <c r="M9078" t="s">
        <v>31615</v>
      </c>
    </row>
    <row r="9079" spans="1:13">
      <c r="A9079" t="s">
        <v>909</v>
      </c>
      <c r="B9079" t="s">
        <v>909</v>
      </c>
      <c r="C9079" t="s">
        <v>1594</v>
      </c>
      <c r="D9079" t="s">
        <v>155</v>
      </c>
      <c r="E9079" t="s">
        <v>339</v>
      </c>
      <c r="F9079" t="s">
        <v>2</v>
      </c>
      <c r="G9079" t="s">
        <v>52455</v>
      </c>
      <c r="H9079" t="s">
        <v>21946</v>
      </c>
      <c r="I9079" t="s">
        <v>52456</v>
      </c>
      <c r="J9079" t="s">
        <v>20885</v>
      </c>
      <c r="K9079" t="s">
        <v>52282</v>
      </c>
      <c r="L9079" t="s">
        <v>52457</v>
      </c>
      <c r="M9079" t="s">
        <v>31638</v>
      </c>
    </row>
    <row r="9080" spans="1:13">
      <c r="A9080" t="s">
        <v>909</v>
      </c>
      <c r="B9080" t="s">
        <v>909</v>
      </c>
      <c r="C9080" t="s">
        <v>1594</v>
      </c>
      <c r="D9080" t="s">
        <v>155</v>
      </c>
      <c r="E9080" t="s">
        <v>339</v>
      </c>
      <c r="F9080" t="s">
        <v>4</v>
      </c>
      <c r="G9080" t="s">
        <v>52458</v>
      </c>
      <c r="H9080" t="s">
        <v>21196</v>
      </c>
      <c r="I9080" t="s">
        <v>52459</v>
      </c>
      <c r="J9080" t="s">
        <v>21217</v>
      </c>
      <c r="K9080" t="s">
        <v>1403</v>
      </c>
      <c r="L9080" t="s">
        <v>52460</v>
      </c>
      <c r="M9080" t="s">
        <v>52461</v>
      </c>
    </row>
    <row r="9081" spans="1:13">
      <c r="A9081" t="s">
        <v>909</v>
      </c>
      <c r="B9081" t="s">
        <v>909</v>
      </c>
      <c r="C9081" t="s">
        <v>1594</v>
      </c>
      <c r="D9081" t="s">
        <v>155</v>
      </c>
      <c r="E9081" t="s">
        <v>339</v>
      </c>
      <c r="F9081" t="s">
        <v>11</v>
      </c>
      <c r="G9081" t="s">
        <v>52462</v>
      </c>
      <c r="H9081" t="s">
        <v>21463</v>
      </c>
      <c r="I9081" t="s">
        <v>52221</v>
      </c>
      <c r="J9081" t="s">
        <v>20803</v>
      </c>
      <c r="K9081" t="s">
        <v>1350</v>
      </c>
      <c r="L9081" t="s">
        <v>52463</v>
      </c>
      <c r="M9081" t="s">
        <v>31518</v>
      </c>
    </row>
    <row r="9082" spans="1:13">
      <c r="A9082" t="s">
        <v>909</v>
      </c>
      <c r="B9082" t="s">
        <v>909</v>
      </c>
      <c r="C9082" t="s">
        <v>1594</v>
      </c>
      <c r="D9082" t="s">
        <v>155</v>
      </c>
      <c r="E9082" t="s">
        <v>339</v>
      </c>
      <c r="F9082" t="s">
        <v>20</v>
      </c>
      <c r="G9082" t="s">
        <v>52464</v>
      </c>
      <c r="H9082" t="s">
        <v>21150</v>
      </c>
      <c r="I9082" t="s">
        <v>43186</v>
      </c>
      <c r="J9082" t="s">
        <v>20745</v>
      </c>
      <c r="K9082" t="s">
        <v>52248</v>
      </c>
      <c r="L9082" t="s">
        <v>3442</v>
      </c>
      <c r="M9082" t="s">
        <v>970</v>
      </c>
    </row>
    <row r="9083" spans="1:13">
      <c r="A9083" t="s">
        <v>909</v>
      </c>
      <c r="B9083" t="s">
        <v>909</v>
      </c>
      <c r="C9083" t="s">
        <v>1594</v>
      </c>
      <c r="D9083" t="s">
        <v>155</v>
      </c>
      <c r="E9083" t="s">
        <v>347</v>
      </c>
      <c r="F9083" t="s">
        <v>3</v>
      </c>
      <c r="G9083" t="s">
        <v>52465</v>
      </c>
      <c r="H9083" t="s">
        <v>21165</v>
      </c>
      <c r="I9083" t="s">
        <v>52317</v>
      </c>
      <c r="J9083" t="s">
        <v>20950</v>
      </c>
      <c r="K9083" t="s">
        <v>9778</v>
      </c>
      <c r="L9083" t="s">
        <v>21923</v>
      </c>
      <c r="M9083" t="s">
        <v>52466</v>
      </c>
    </row>
    <row r="9084" spans="1:13">
      <c r="A9084" t="s">
        <v>909</v>
      </c>
      <c r="B9084" t="s">
        <v>909</v>
      </c>
      <c r="C9084" t="s">
        <v>1594</v>
      </c>
      <c r="D9084" t="s">
        <v>155</v>
      </c>
      <c r="E9084" t="s">
        <v>347</v>
      </c>
      <c r="F9084" t="s">
        <v>10</v>
      </c>
      <c r="G9084" t="s">
        <v>52467</v>
      </c>
      <c r="H9084" t="s">
        <v>21064</v>
      </c>
      <c r="I9084" t="s">
        <v>52468</v>
      </c>
      <c r="J9084" t="s">
        <v>21020</v>
      </c>
      <c r="K9084" t="s">
        <v>8639</v>
      </c>
      <c r="L9084" t="s">
        <v>52469</v>
      </c>
      <c r="M9084" t="s">
        <v>52470</v>
      </c>
    </row>
    <row r="9085" spans="1:13">
      <c r="A9085" t="s">
        <v>909</v>
      </c>
      <c r="B9085" t="s">
        <v>909</v>
      </c>
      <c r="C9085" t="s">
        <v>1594</v>
      </c>
      <c r="D9085" t="s">
        <v>155</v>
      </c>
      <c r="E9085" t="s">
        <v>347</v>
      </c>
      <c r="F9085" t="s">
        <v>2</v>
      </c>
      <c r="G9085" t="s">
        <v>52471</v>
      </c>
      <c r="H9085" t="s">
        <v>21227</v>
      </c>
      <c r="I9085" t="s">
        <v>52472</v>
      </c>
      <c r="J9085" t="s">
        <v>21152</v>
      </c>
      <c r="K9085" t="s">
        <v>52369</v>
      </c>
      <c r="L9085" t="s">
        <v>4072</v>
      </c>
      <c r="M9085" t="s">
        <v>52473</v>
      </c>
    </row>
    <row r="9086" spans="1:13">
      <c r="A9086" t="s">
        <v>909</v>
      </c>
      <c r="B9086" t="s">
        <v>909</v>
      </c>
      <c r="C9086" t="s">
        <v>1594</v>
      </c>
      <c r="D9086" t="s">
        <v>155</v>
      </c>
      <c r="E9086" t="s">
        <v>347</v>
      </c>
      <c r="F9086" t="s">
        <v>4</v>
      </c>
      <c r="G9086" t="s">
        <v>52474</v>
      </c>
      <c r="H9086" t="s">
        <v>20885</v>
      </c>
      <c r="I9086" t="s">
        <v>52299</v>
      </c>
      <c r="J9086" t="s">
        <v>20937</v>
      </c>
      <c r="K9086" t="s">
        <v>13449</v>
      </c>
      <c r="L9086" t="s">
        <v>52475</v>
      </c>
      <c r="M9086" t="s">
        <v>39307</v>
      </c>
    </row>
    <row r="9087" spans="1:13">
      <c r="A9087" t="s">
        <v>909</v>
      </c>
      <c r="B9087" t="s">
        <v>909</v>
      </c>
      <c r="C9087" t="s">
        <v>1594</v>
      </c>
      <c r="D9087" t="s">
        <v>155</v>
      </c>
      <c r="E9087" t="s">
        <v>347</v>
      </c>
      <c r="F9087" t="s">
        <v>11</v>
      </c>
      <c r="G9087" t="s">
        <v>52476</v>
      </c>
      <c r="H9087" t="s">
        <v>21097</v>
      </c>
      <c r="I9087" t="s">
        <v>52230</v>
      </c>
      <c r="J9087" t="s">
        <v>20684</v>
      </c>
      <c r="K9087" t="s">
        <v>52255</v>
      </c>
      <c r="L9087" t="s">
        <v>52477</v>
      </c>
      <c r="M9087" t="s">
        <v>52478</v>
      </c>
    </row>
    <row r="9088" spans="1:13">
      <c r="A9088" t="s">
        <v>909</v>
      </c>
      <c r="B9088" t="s">
        <v>909</v>
      </c>
      <c r="C9088" t="s">
        <v>1594</v>
      </c>
      <c r="D9088" t="s">
        <v>155</v>
      </c>
      <c r="E9088" t="s">
        <v>347</v>
      </c>
      <c r="F9088" t="s">
        <v>20</v>
      </c>
      <c r="G9088" t="s">
        <v>52479</v>
      </c>
      <c r="H9088" t="s">
        <v>20897</v>
      </c>
      <c r="I9088" t="s">
        <v>52247</v>
      </c>
      <c r="J9088" t="s">
        <v>20705</v>
      </c>
      <c r="K9088" t="s">
        <v>52309</v>
      </c>
      <c r="L9088" t="s">
        <v>52480</v>
      </c>
      <c r="M9088" t="s">
        <v>52481</v>
      </c>
    </row>
    <row r="9089" spans="1:13">
      <c r="A9089" t="s">
        <v>909</v>
      </c>
      <c r="B9089" t="s">
        <v>909</v>
      </c>
      <c r="C9089" t="s">
        <v>1594</v>
      </c>
      <c r="D9089" t="s">
        <v>155</v>
      </c>
      <c r="E9089" t="s">
        <v>230</v>
      </c>
      <c r="F9089" t="s">
        <v>3</v>
      </c>
      <c r="G9089" t="s">
        <v>52482</v>
      </c>
      <c r="H9089" t="s">
        <v>20885</v>
      </c>
      <c r="I9089" t="s">
        <v>52299</v>
      </c>
      <c r="J9089" t="s">
        <v>21228</v>
      </c>
      <c r="K9089" t="s">
        <v>10800</v>
      </c>
      <c r="L9089" t="s">
        <v>2172</v>
      </c>
      <c r="M9089" t="s">
        <v>52483</v>
      </c>
    </row>
    <row r="9090" spans="1:13">
      <c r="A9090" t="s">
        <v>909</v>
      </c>
      <c r="B9090" t="s">
        <v>909</v>
      </c>
      <c r="C9090" t="s">
        <v>1594</v>
      </c>
      <c r="D9090" t="s">
        <v>155</v>
      </c>
      <c r="E9090" t="s">
        <v>230</v>
      </c>
      <c r="F9090" t="s">
        <v>10</v>
      </c>
      <c r="G9090" t="s">
        <v>52484</v>
      </c>
      <c r="H9090" t="s">
        <v>21247</v>
      </c>
      <c r="I9090" t="s">
        <v>52485</v>
      </c>
      <c r="J9090" t="s">
        <v>21219</v>
      </c>
      <c r="K9090" t="s">
        <v>15432</v>
      </c>
      <c r="L9090" t="s">
        <v>52486</v>
      </c>
      <c r="M9090" t="s">
        <v>52487</v>
      </c>
    </row>
    <row r="9091" spans="1:13">
      <c r="A9091" t="s">
        <v>909</v>
      </c>
      <c r="B9091" t="s">
        <v>909</v>
      </c>
      <c r="C9091" t="s">
        <v>1594</v>
      </c>
      <c r="D9091" t="s">
        <v>155</v>
      </c>
      <c r="E9091" t="s">
        <v>230</v>
      </c>
      <c r="F9091" t="s">
        <v>2</v>
      </c>
      <c r="G9091" t="s">
        <v>52488</v>
      </c>
      <c r="H9091" t="s">
        <v>20921</v>
      </c>
      <c r="I9091" t="s">
        <v>52301</v>
      </c>
      <c r="J9091" t="s">
        <v>21228</v>
      </c>
      <c r="K9091" t="s">
        <v>10800</v>
      </c>
      <c r="L9091" t="s">
        <v>48962</v>
      </c>
      <c r="M9091" t="s">
        <v>26399</v>
      </c>
    </row>
    <row r="9092" spans="1:13">
      <c r="A9092" t="s">
        <v>909</v>
      </c>
      <c r="B9092" t="s">
        <v>909</v>
      </c>
      <c r="C9092" t="s">
        <v>1594</v>
      </c>
      <c r="D9092" t="s">
        <v>155</v>
      </c>
      <c r="E9092" t="s">
        <v>230</v>
      </c>
      <c r="F9092" t="s">
        <v>4</v>
      </c>
      <c r="G9092" t="s">
        <v>52489</v>
      </c>
      <c r="H9092" t="s">
        <v>21228</v>
      </c>
      <c r="I9092" t="s">
        <v>52172</v>
      </c>
      <c r="J9092" t="s">
        <v>20938</v>
      </c>
      <c r="K9092" t="s">
        <v>52490</v>
      </c>
      <c r="L9092" t="s">
        <v>52491</v>
      </c>
      <c r="M9092" t="s">
        <v>52492</v>
      </c>
    </row>
    <row r="9093" spans="1:13">
      <c r="A9093" t="s">
        <v>909</v>
      </c>
      <c r="B9093" t="s">
        <v>909</v>
      </c>
      <c r="C9093" t="s">
        <v>1594</v>
      </c>
      <c r="D9093" t="s">
        <v>155</v>
      </c>
      <c r="E9093" t="s">
        <v>230</v>
      </c>
      <c r="F9093" t="s">
        <v>11</v>
      </c>
      <c r="G9093" t="s">
        <v>52493</v>
      </c>
      <c r="H9093" t="s">
        <v>20938</v>
      </c>
      <c r="I9093" t="s">
        <v>52363</v>
      </c>
      <c r="J9093" t="s">
        <v>20705</v>
      </c>
      <c r="K9093" t="s">
        <v>52309</v>
      </c>
      <c r="L9093" t="s">
        <v>52364</v>
      </c>
      <c r="M9093" t="s">
        <v>52494</v>
      </c>
    </row>
    <row r="9094" spans="1:13">
      <c r="A9094" t="s">
        <v>909</v>
      </c>
      <c r="B9094" t="s">
        <v>909</v>
      </c>
      <c r="C9094" t="s">
        <v>1594</v>
      </c>
      <c r="D9094" t="s">
        <v>155</v>
      </c>
      <c r="E9094" t="s">
        <v>230</v>
      </c>
      <c r="F9094" t="s">
        <v>20</v>
      </c>
      <c r="G9094" t="s">
        <v>52495</v>
      </c>
      <c r="H9094" t="s">
        <v>20974</v>
      </c>
      <c r="I9094" t="s">
        <v>43173</v>
      </c>
      <c r="J9094" t="s">
        <v>20841</v>
      </c>
      <c r="K9094" t="s">
        <v>52328</v>
      </c>
      <c r="L9094" t="s">
        <v>3583</v>
      </c>
      <c r="M9094" t="s">
        <v>928</v>
      </c>
    </row>
    <row r="9095" spans="1:13">
      <c r="A9095" t="s">
        <v>909</v>
      </c>
      <c r="B9095" t="s">
        <v>909</v>
      </c>
      <c r="C9095" t="s">
        <v>1594</v>
      </c>
      <c r="D9095" t="s">
        <v>155</v>
      </c>
      <c r="E9095" t="s">
        <v>300</v>
      </c>
      <c r="F9095" t="s">
        <v>3</v>
      </c>
      <c r="G9095" t="s">
        <v>52496</v>
      </c>
      <c r="H9095" t="s">
        <v>21430</v>
      </c>
      <c r="I9095" t="s">
        <v>52368</v>
      </c>
      <c r="J9095" t="s">
        <v>21266</v>
      </c>
      <c r="K9095" t="s">
        <v>52354</v>
      </c>
      <c r="L9095" t="s">
        <v>3649</v>
      </c>
      <c r="M9095" t="s">
        <v>27485</v>
      </c>
    </row>
    <row r="9096" spans="1:13">
      <c r="A9096" t="s">
        <v>909</v>
      </c>
      <c r="B9096" t="s">
        <v>909</v>
      </c>
      <c r="C9096" t="s">
        <v>1594</v>
      </c>
      <c r="D9096" t="s">
        <v>155</v>
      </c>
      <c r="E9096" t="s">
        <v>300</v>
      </c>
      <c r="F9096" t="s">
        <v>10</v>
      </c>
      <c r="G9096" t="s">
        <v>52497</v>
      </c>
      <c r="H9096" t="s">
        <v>21369</v>
      </c>
      <c r="I9096" t="s">
        <v>52270</v>
      </c>
      <c r="J9096" t="s">
        <v>21138</v>
      </c>
      <c r="K9096" t="s">
        <v>52287</v>
      </c>
      <c r="L9096" t="s">
        <v>47355</v>
      </c>
      <c r="M9096" t="s">
        <v>42649</v>
      </c>
    </row>
    <row r="9097" spans="1:13">
      <c r="A9097" t="s">
        <v>909</v>
      </c>
      <c r="B9097" t="s">
        <v>909</v>
      </c>
      <c r="C9097" t="s">
        <v>1594</v>
      </c>
      <c r="D9097" t="s">
        <v>155</v>
      </c>
      <c r="E9097" t="s">
        <v>300</v>
      </c>
      <c r="F9097" t="s">
        <v>2</v>
      </c>
      <c r="G9097" t="s">
        <v>52498</v>
      </c>
      <c r="H9097" t="s">
        <v>21304</v>
      </c>
      <c r="I9097" t="s">
        <v>8980</v>
      </c>
      <c r="J9097" t="s">
        <v>21031</v>
      </c>
      <c r="K9097" t="s">
        <v>50153</v>
      </c>
      <c r="L9097" t="s">
        <v>52499</v>
      </c>
      <c r="M9097" t="s">
        <v>52500</v>
      </c>
    </row>
    <row r="9098" spans="1:13">
      <c r="A9098" t="s">
        <v>909</v>
      </c>
      <c r="B9098" t="s">
        <v>909</v>
      </c>
      <c r="C9098" t="s">
        <v>1594</v>
      </c>
      <c r="D9098" t="s">
        <v>155</v>
      </c>
      <c r="E9098" t="s">
        <v>300</v>
      </c>
      <c r="F9098" t="s">
        <v>4</v>
      </c>
      <c r="G9098" t="s">
        <v>52501</v>
      </c>
      <c r="H9098" t="s">
        <v>20950</v>
      </c>
      <c r="I9098" t="s">
        <v>52257</v>
      </c>
      <c r="J9098" t="s">
        <v>20725</v>
      </c>
      <c r="K9098" t="s">
        <v>52214</v>
      </c>
      <c r="L9098" t="s">
        <v>52502</v>
      </c>
      <c r="M9098" t="s">
        <v>15876</v>
      </c>
    </row>
    <row r="9099" spans="1:13">
      <c r="A9099" t="s">
        <v>909</v>
      </c>
      <c r="B9099" t="s">
        <v>909</v>
      </c>
      <c r="C9099" t="s">
        <v>1594</v>
      </c>
      <c r="D9099" t="s">
        <v>155</v>
      </c>
      <c r="E9099" t="s">
        <v>300</v>
      </c>
      <c r="F9099" t="s">
        <v>11</v>
      </c>
      <c r="G9099" t="s">
        <v>52503</v>
      </c>
      <c r="H9099" t="s">
        <v>20784</v>
      </c>
      <c r="I9099" t="s">
        <v>52504</v>
      </c>
      <c r="J9099" t="s">
        <v>21472</v>
      </c>
      <c r="K9099" t="s">
        <v>372</v>
      </c>
      <c r="L9099" t="s">
        <v>11457</v>
      </c>
      <c r="M9099" t="s">
        <v>42660</v>
      </c>
    </row>
    <row r="9100" spans="1:13">
      <c r="A9100" t="s">
        <v>909</v>
      </c>
      <c r="B9100" t="s">
        <v>909</v>
      </c>
      <c r="C9100" t="s">
        <v>1594</v>
      </c>
      <c r="D9100" t="s">
        <v>155</v>
      </c>
      <c r="E9100" t="s">
        <v>300</v>
      </c>
      <c r="F9100" t="s">
        <v>20</v>
      </c>
      <c r="G9100" t="s">
        <v>52505</v>
      </c>
      <c r="H9100" t="s">
        <v>20784</v>
      </c>
      <c r="I9100" t="s">
        <v>52504</v>
      </c>
      <c r="J9100" t="s">
        <v>20663</v>
      </c>
      <c r="K9100" t="s">
        <v>52305</v>
      </c>
      <c r="L9100" t="s">
        <v>3332</v>
      </c>
      <c r="M9100" t="s">
        <v>42660</v>
      </c>
    </row>
    <row r="9101" spans="1:13">
      <c r="A9101" t="s">
        <v>909</v>
      </c>
      <c r="B9101" t="s">
        <v>909</v>
      </c>
      <c r="C9101" t="s">
        <v>1594</v>
      </c>
      <c r="D9101" t="s">
        <v>161</v>
      </c>
      <c r="E9101" t="s">
        <v>690</v>
      </c>
      <c r="F9101" t="s">
        <v>3</v>
      </c>
      <c r="G9101" t="s">
        <v>52506</v>
      </c>
      <c r="H9101" t="s">
        <v>20725</v>
      </c>
      <c r="I9101" t="s">
        <v>28382</v>
      </c>
      <c r="J9101" t="s">
        <v>20663</v>
      </c>
      <c r="K9101" t="s">
        <v>52507</v>
      </c>
      <c r="L9101" t="s">
        <v>6309</v>
      </c>
      <c r="M9101" t="s">
        <v>46491</v>
      </c>
    </row>
    <row r="9102" spans="1:13">
      <c r="A9102" t="s">
        <v>909</v>
      </c>
      <c r="B9102" t="s">
        <v>909</v>
      </c>
      <c r="C9102" t="s">
        <v>1594</v>
      </c>
      <c r="D9102" t="s">
        <v>161</v>
      </c>
      <c r="E9102" t="s">
        <v>690</v>
      </c>
      <c r="F9102" t="s">
        <v>10</v>
      </c>
      <c r="G9102" t="s">
        <v>52508</v>
      </c>
      <c r="H9102" t="s">
        <v>20967</v>
      </c>
      <c r="I9102" t="s">
        <v>52509</v>
      </c>
      <c r="J9102" t="s">
        <v>20879</v>
      </c>
      <c r="K9102" t="s">
        <v>11872</v>
      </c>
      <c r="L9102" t="s">
        <v>52510</v>
      </c>
      <c r="M9102" t="s">
        <v>52511</v>
      </c>
    </row>
    <row r="9103" spans="1:13">
      <c r="A9103" t="s">
        <v>909</v>
      </c>
      <c r="B9103" t="s">
        <v>909</v>
      </c>
      <c r="C9103" t="s">
        <v>1594</v>
      </c>
      <c r="D9103" t="s">
        <v>161</v>
      </c>
      <c r="E9103" t="s">
        <v>690</v>
      </c>
      <c r="F9103" t="s">
        <v>2</v>
      </c>
      <c r="G9103" t="s">
        <v>52512</v>
      </c>
      <c r="H9103" t="s">
        <v>20829</v>
      </c>
      <c r="I9103" t="s">
        <v>52513</v>
      </c>
      <c r="J9103" t="s">
        <v>20937</v>
      </c>
      <c r="K9103" t="s">
        <v>26415</v>
      </c>
      <c r="L9103" t="s">
        <v>52514</v>
      </c>
      <c r="M9103" t="s">
        <v>52515</v>
      </c>
    </row>
    <row r="9104" spans="1:13">
      <c r="A9104" t="s">
        <v>909</v>
      </c>
      <c r="B9104" t="s">
        <v>909</v>
      </c>
      <c r="C9104" t="s">
        <v>1594</v>
      </c>
      <c r="D9104" t="s">
        <v>161</v>
      </c>
      <c r="E9104" t="s">
        <v>690</v>
      </c>
      <c r="F9104" t="s">
        <v>4</v>
      </c>
      <c r="G9104" t="s">
        <v>52516</v>
      </c>
      <c r="H9104" t="s">
        <v>21150</v>
      </c>
      <c r="I9104" t="s">
        <v>14876</v>
      </c>
      <c r="J9104" t="s">
        <v>20879</v>
      </c>
      <c r="K9104" t="s">
        <v>11872</v>
      </c>
      <c r="L9104" t="s">
        <v>52517</v>
      </c>
      <c r="M9104" t="s">
        <v>52518</v>
      </c>
    </row>
    <row r="9105" spans="1:13">
      <c r="A9105" t="s">
        <v>909</v>
      </c>
      <c r="B9105" t="s">
        <v>909</v>
      </c>
      <c r="C9105" t="s">
        <v>1594</v>
      </c>
      <c r="D9105" t="s">
        <v>161</v>
      </c>
      <c r="E9105" t="s">
        <v>690</v>
      </c>
      <c r="F9105" t="s">
        <v>11</v>
      </c>
      <c r="G9105" t="s">
        <v>52519</v>
      </c>
      <c r="H9105" t="s">
        <v>20915</v>
      </c>
      <c r="I9105" t="s">
        <v>4338</v>
      </c>
      <c r="J9105" t="s">
        <v>20684</v>
      </c>
      <c r="K9105" t="s">
        <v>52520</v>
      </c>
      <c r="L9105" t="s">
        <v>3803</v>
      </c>
      <c r="M9105" t="s">
        <v>26355</v>
      </c>
    </row>
    <row r="9106" spans="1:13">
      <c r="A9106" t="s">
        <v>909</v>
      </c>
      <c r="B9106" t="s">
        <v>909</v>
      </c>
      <c r="C9106" t="s">
        <v>1594</v>
      </c>
      <c r="D9106" t="s">
        <v>161</v>
      </c>
      <c r="E9106" t="s">
        <v>690</v>
      </c>
      <c r="F9106" t="s">
        <v>20</v>
      </c>
      <c r="G9106" t="s">
        <v>52521</v>
      </c>
      <c r="H9106" t="s">
        <v>20745</v>
      </c>
      <c r="I9106" t="s">
        <v>52522</v>
      </c>
      <c r="J9106" t="s">
        <v>21472</v>
      </c>
      <c r="K9106" t="s">
        <v>372</v>
      </c>
      <c r="L9106" t="s">
        <v>2172</v>
      </c>
      <c r="M9106" t="s">
        <v>12526</v>
      </c>
    </row>
    <row r="9107" spans="1:13">
      <c r="A9107" t="s">
        <v>909</v>
      </c>
      <c r="B9107" t="s">
        <v>909</v>
      </c>
      <c r="C9107" t="s">
        <v>1594</v>
      </c>
      <c r="D9107" t="s">
        <v>161</v>
      </c>
      <c r="E9107" t="s">
        <v>698</v>
      </c>
      <c r="F9107" t="s">
        <v>3</v>
      </c>
      <c r="G9107" t="s">
        <v>52523</v>
      </c>
      <c r="H9107" t="s">
        <v>20937</v>
      </c>
      <c r="I9107" t="s">
        <v>10518</v>
      </c>
      <c r="J9107" t="s">
        <v>20822</v>
      </c>
      <c r="K9107" t="s">
        <v>15016</v>
      </c>
      <c r="L9107" t="s">
        <v>5802</v>
      </c>
      <c r="M9107" t="s">
        <v>52524</v>
      </c>
    </row>
    <row r="9108" spans="1:13">
      <c r="A9108" t="s">
        <v>909</v>
      </c>
      <c r="B9108" t="s">
        <v>909</v>
      </c>
      <c r="C9108" t="s">
        <v>1594</v>
      </c>
      <c r="D9108" t="s">
        <v>161</v>
      </c>
      <c r="E9108" t="s">
        <v>698</v>
      </c>
      <c r="F9108" t="s">
        <v>10</v>
      </c>
      <c r="G9108" t="s">
        <v>52525</v>
      </c>
      <c r="H9108" t="s">
        <v>21138</v>
      </c>
      <c r="I9108" t="s">
        <v>52526</v>
      </c>
      <c r="J9108" t="s">
        <v>20950</v>
      </c>
      <c r="K9108" t="s">
        <v>52527</v>
      </c>
      <c r="L9108" t="s">
        <v>49166</v>
      </c>
      <c r="M9108" t="s">
        <v>52528</v>
      </c>
    </row>
    <row r="9109" spans="1:13">
      <c r="A9109" t="s">
        <v>909</v>
      </c>
      <c r="B9109" t="s">
        <v>909</v>
      </c>
      <c r="C9109" t="s">
        <v>1594</v>
      </c>
      <c r="D9109" t="s">
        <v>161</v>
      </c>
      <c r="E9109" t="s">
        <v>698</v>
      </c>
      <c r="F9109" t="s">
        <v>2</v>
      </c>
      <c r="G9109" t="s">
        <v>52529</v>
      </c>
      <c r="H9109" t="s">
        <v>20972</v>
      </c>
      <c r="I9109" t="s">
        <v>52530</v>
      </c>
      <c r="J9109" t="s">
        <v>20950</v>
      </c>
      <c r="K9109" t="s">
        <v>52527</v>
      </c>
      <c r="L9109" t="s">
        <v>52531</v>
      </c>
      <c r="M9109" t="s">
        <v>44488</v>
      </c>
    </row>
    <row r="9110" spans="1:13">
      <c r="A9110" t="s">
        <v>909</v>
      </c>
      <c r="B9110" t="s">
        <v>909</v>
      </c>
      <c r="C9110" t="s">
        <v>1594</v>
      </c>
      <c r="D9110" t="s">
        <v>161</v>
      </c>
      <c r="E9110" t="s">
        <v>698</v>
      </c>
      <c r="F9110" t="s">
        <v>4</v>
      </c>
      <c r="G9110" t="s">
        <v>52532</v>
      </c>
      <c r="H9110" t="s">
        <v>20939</v>
      </c>
      <c r="I9110" t="s">
        <v>48326</v>
      </c>
      <c r="J9110" t="s">
        <v>20745</v>
      </c>
      <c r="K9110" t="s">
        <v>37504</v>
      </c>
      <c r="L9110" t="s">
        <v>52533</v>
      </c>
      <c r="M9110" t="s">
        <v>52534</v>
      </c>
    </row>
    <row r="9111" spans="1:13">
      <c r="A9111" t="s">
        <v>909</v>
      </c>
      <c r="B9111" t="s">
        <v>909</v>
      </c>
      <c r="C9111" t="s">
        <v>1594</v>
      </c>
      <c r="D9111" t="s">
        <v>161</v>
      </c>
      <c r="E9111" t="s">
        <v>698</v>
      </c>
      <c r="F9111" t="s">
        <v>11</v>
      </c>
      <c r="G9111" t="s">
        <v>52535</v>
      </c>
      <c r="H9111" t="s">
        <v>20841</v>
      </c>
      <c r="I9111" t="s">
        <v>28356</v>
      </c>
      <c r="J9111" t="s">
        <v>20663</v>
      </c>
      <c r="K9111" t="s">
        <v>52507</v>
      </c>
      <c r="L9111" t="s">
        <v>2172</v>
      </c>
      <c r="M9111" t="s">
        <v>1012</v>
      </c>
    </row>
    <row r="9112" spans="1:13">
      <c r="A9112" t="s">
        <v>909</v>
      </c>
      <c r="B9112" t="s">
        <v>909</v>
      </c>
      <c r="C9112" t="s">
        <v>1594</v>
      </c>
      <c r="D9112" t="s">
        <v>161</v>
      </c>
      <c r="E9112" t="s">
        <v>698</v>
      </c>
      <c r="F9112" t="s">
        <v>20</v>
      </c>
      <c r="G9112" t="s">
        <v>52536</v>
      </c>
      <c r="H9112" t="s">
        <v>20764</v>
      </c>
      <c r="I9112" t="s">
        <v>14867</v>
      </c>
      <c r="J9112" t="s">
        <v>20705</v>
      </c>
      <c r="K9112" t="s">
        <v>11880</v>
      </c>
      <c r="L9112" t="s">
        <v>2773</v>
      </c>
      <c r="M9112" t="s">
        <v>50051</v>
      </c>
    </row>
    <row r="9113" spans="1:13">
      <c r="A9113" t="s">
        <v>909</v>
      </c>
      <c r="B9113" t="s">
        <v>909</v>
      </c>
      <c r="C9113" t="s">
        <v>1594</v>
      </c>
      <c r="D9113" t="s">
        <v>161</v>
      </c>
      <c r="E9113" t="s">
        <v>706</v>
      </c>
      <c r="F9113" t="s">
        <v>3</v>
      </c>
      <c r="G9113" t="s">
        <v>52537</v>
      </c>
      <c r="H9113" t="s">
        <v>20967</v>
      </c>
      <c r="I9113" t="s">
        <v>52509</v>
      </c>
      <c r="J9113" t="s">
        <v>20860</v>
      </c>
      <c r="K9113" t="s">
        <v>52538</v>
      </c>
      <c r="L9113" t="s">
        <v>46624</v>
      </c>
      <c r="M9113" t="s">
        <v>52539</v>
      </c>
    </row>
    <row r="9114" spans="1:13">
      <c r="A9114" t="s">
        <v>909</v>
      </c>
      <c r="B9114" t="s">
        <v>909</v>
      </c>
      <c r="C9114" t="s">
        <v>1594</v>
      </c>
      <c r="D9114" t="s">
        <v>161</v>
      </c>
      <c r="E9114" t="s">
        <v>706</v>
      </c>
      <c r="F9114" t="s">
        <v>10</v>
      </c>
      <c r="G9114" t="s">
        <v>52540</v>
      </c>
      <c r="H9114" t="s">
        <v>21116</v>
      </c>
      <c r="I9114" t="s">
        <v>2624</v>
      </c>
      <c r="J9114" t="s">
        <v>20938</v>
      </c>
      <c r="K9114" t="s">
        <v>31146</v>
      </c>
      <c r="L9114" t="s">
        <v>3647</v>
      </c>
      <c r="M9114" t="s">
        <v>46914</v>
      </c>
    </row>
    <row r="9115" spans="1:13">
      <c r="A9115" t="s">
        <v>909</v>
      </c>
      <c r="B9115" t="s">
        <v>909</v>
      </c>
      <c r="C9115" t="s">
        <v>1594</v>
      </c>
      <c r="D9115" t="s">
        <v>161</v>
      </c>
      <c r="E9115" t="s">
        <v>706</v>
      </c>
      <c r="F9115" t="s">
        <v>2</v>
      </c>
      <c r="G9115" t="s">
        <v>52541</v>
      </c>
      <c r="H9115" t="s">
        <v>20937</v>
      </c>
      <c r="I9115" t="s">
        <v>10518</v>
      </c>
      <c r="J9115" t="s">
        <v>20879</v>
      </c>
      <c r="K9115" t="s">
        <v>11872</v>
      </c>
      <c r="L9115" t="s">
        <v>52542</v>
      </c>
      <c r="M9115" t="s">
        <v>42162</v>
      </c>
    </row>
    <row r="9116" spans="1:13">
      <c r="A9116" t="s">
        <v>909</v>
      </c>
      <c r="B9116" t="s">
        <v>909</v>
      </c>
      <c r="C9116" t="s">
        <v>1594</v>
      </c>
      <c r="D9116" t="s">
        <v>161</v>
      </c>
      <c r="E9116" t="s">
        <v>706</v>
      </c>
      <c r="F9116" t="s">
        <v>4</v>
      </c>
      <c r="G9116" t="s">
        <v>52543</v>
      </c>
      <c r="H9116" t="s">
        <v>20879</v>
      </c>
      <c r="I9116" t="s">
        <v>11779</v>
      </c>
      <c r="J9116" t="s">
        <v>20745</v>
      </c>
      <c r="K9116" t="s">
        <v>37504</v>
      </c>
      <c r="L9116" t="s">
        <v>52544</v>
      </c>
      <c r="M9116" t="s">
        <v>47129</v>
      </c>
    </row>
    <row r="9117" spans="1:13">
      <c r="A9117" t="s">
        <v>909</v>
      </c>
      <c r="B9117" t="s">
        <v>909</v>
      </c>
      <c r="C9117" t="s">
        <v>1594</v>
      </c>
      <c r="D9117" t="s">
        <v>161</v>
      </c>
      <c r="E9117" t="s">
        <v>706</v>
      </c>
      <c r="F9117" t="s">
        <v>11</v>
      </c>
      <c r="G9117" t="s">
        <v>52545</v>
      </c>
      <c r="H9117" t="s">
        <v>20725</v>
      </c>
      <c r="I9117" t="s">
        <v>28382</v>
      </c>
      <c r="J9117" t="s">
        <v>20663</v>
      </c>
      <c r="K9117" t="s">
        <v>52507</v>
      </c>
      <c r="L9117" t="s">
        <v>7332</v>
      </c>
      <c r="M9117" t="s">
        <v>52259</v>
      </c>
    </row>
    <row r="9118" spans="1:13">
      <c r="A9118" t="s">
        <v>909</v>
      </c>
      <c r="B9118" t="s">
        <v>909</v>
      </c>
      <c r="C9118" t="s">
        <v>1594</v>
      </c>
      <c r="D9118" t="s">
        <v>161</v>
      </c>
      <c r="E9118" t="s">
        <v>706</v>
      </c>
      <c r="F9118" t="s">
        <v>20</v>
      </c>
      <c r="G9118" t="s">
        <v>52546</v>
      </c>
      <c r="H9118" t="s">
        <v>20725</v>
      </c>
      <c r="I9118" t="s">
        <v>28382</v>
      </c>
      <c r="J9118" t="s">
        <v>21472</v>
      </c>
      <c r="K9118" t="s">
        <v>372</v>
      </c>
      <c r="L9118" t="s">
        <v>263</v>
      </c>
      <c r="M9118" t="s">
        <v>52259</v>
      </c>
    </row>
    <row r="9119" spans="1:13">
      <c r="A9119" t="s">
        <v>909</v>
      </c>
      <c r="B9119" t="s">
        <v>909</v>
      </c>
      <c r="C9119" t="s">
        <v>1594</v>
      </c>
      <c r="D9119" t="s">
        <v>161</v>
      </c>
      <c r="E9119" t="s">
        <v>714</v>
      </c>
      <c r="F9119" t="s">
        <v>3</v>
      </c>
      <c r="G9119" t="s">
        <v>52547</v>
      </c>
      <c r="H9119" t="s">
        <v>21113</v>
      </c>
      <c r="I9119" t="s">
        <v>15322</v>
      </c>
      <c r="J9119" t="s">
        <v>20938</v>
      </c>
      <c r="K9119" t="s">
        <v>31146</v>
      </c>
      <c r="L9119" t="s">
        <v>5190</v>
      </c>
      <c r="M9119" t="s">
        <v>25151</v>
      </c>
    </row>
    <row r="9120" spans="1:13">
      <c r="A9120" t="s">
        <v>909</v>
      </c>
      <c r="B9120" t="s">
        <v>909</v>
      </c>
      <c r="C9120" t="s">
        <v>1594</v>
      </c>
      <c r="D9120" t="s">
        <v>161</v>
      </c>
      <c r="E9120" t="s">
        <v>714</v>
      </c>
      <c r="F9120" t="s">
        <v>10</v>
      </c>
      <c r="G9120" t="s">
        <v>52548</v>
      </c>
      <c r="H9120" t="s">
        <v>20967</v>
      </c>
      <c r="I9120" t="s">
        <v>52509</v>
      </c>
      <c r="J9120" t="s">
        <v>20897</v>
      </c>
      <c r="K9120" t="s">
        <v>51996</v>
      </c>
      <c r="L9120" t="s">
        <v>52510</v>
      </c>
      <c r="M9120" t="s">
        <v>46795</v>
      </c>
    </row>
    <row r="9121" spans="1:13">
      <c r="A9121" t="s">
        <v>909</v>
      </c>
      <c r="B9121" t="s">
        <v>909</v>
      </c>
      <c r="C9121" t="s">
        <v>1594</v>
      </c>
      <c r="D9121" t="s">
        <v>161</v>
      </c>
      <c r="E9121" t="s">
        <v>714</v>
      </c>
      <c r="F9121" t="s">
        <v>2</v>
      </c>
      <c r="G9121" t="s">
        <v>52549</v>
      </c>
      <c r="H9121" t="s">
        <v>20915</v>
      </c>
      <c r="I9121" t="s">
        <v>4338</v>
      </c>
      <c r="J9121" t="s">
        <v>20784</v>
      </c>
      <c r="K9121" t="s">
        <v>52550</v>
      </c>
      <c r="L9121" t="s">
        <v>52551</v>
      </c>
      <c r="M9121" t="s">
        <v>18994</v>
      </c>
    </row>
    <row r="9122" spans="1:13">
      <c r="A9122" t="s">
        <v>909</v>
      </c>
      <c r="B9122" t="s">
        <v>909</v>
      </c>
      <c r="C9122" t="s">
        <v>1594</v>
      </c>
      <c r="D9122" t="s">
        <v>161</v>
      </c>
      <c r="E9122" t="s">
        <v>714</v>
      </c>
      <c r="F9122" t="s">
        <v>4</v>
      </c>
      <c r="G9122" t="s">
        <v>52552</v>
      </c>
      <c r="H9122" t="s">
        <v>20705</v>
      </c>
      <c r="I9122" t="s">
        <v>42370</v>
      </c>
      <c r="J9122" t="s">
        <v>20663</v>
      </c>
      <c r="K9122" t="s">
        <v>52507</v>
      </c>
      <c r="L9122" t="s">
        <v>52553</v>
      </c>
      <c r="M9122" t="s">
        <v>4355</v>
      </c>
    </row>
    <row r="9123" spans="1:13">
      <c r="A9123" t="s">
        <v>909</v>
      </c>
      <c r="B9123" t="s">
        <v>909</v>
      </c>
      <c r="C9123" t="s">
        <v>1594</v>
      </c>
      <c r="D9123" t="s">
        <v>161</v>
      </c>
      <c r="E9123" t="s">
        <v>714</v>
      </c>
      <c r="F9123" t="s">
        <v>11</v>
      </c>
      <c r="G9123" t="s">
        <v>52554</v>
      </c>
      <c r="H9123" t="s">
        <v>20684</v>
      </c>
      <c r="I9123" t="s">
        <v>48347</v>
      </c>
      <c r="J9123" t="s">
        <v>21472</v>
      </c>
      <c r="K9123" t="s">
        <v>372</v>
      </c>
      <c r="L9123" t="s">
        <v>5232</v>
      </c>
      <c r="M9123" t="s">
        <v>11789</v>
      </c>
    </row>
    <row r="9124" spans="1:13">
      <c r="A9124" t="s">
        <v>909</v>
      </c>
      <c r="B9124" t="s">
        <v>909</v>
      </c>
      <c r="C9124" t="s">
        <v>1594</v>
      </c>
      <c r="D9124" t="s">
        <v>162</v>
      </c>
      <c r="E9124" t="s">
        <v>722</v>
      </c>
      <c r="F9124" t="s">
        <v>3</v>
      </c>
      <c r="G9124" t="s">
        <v>52555</v>
      </c>
      <c r="H9124" t="s">
        <v>20745</v>
      </c>
      <c r="I9124" t="s">
        <v>52522</v>
      </c>
      <c r="J9124" t="s">
        <v>20705</v>
      </c>
      <c r="K9124" t="s">
        <v>11880</v>
      </c>
      <c r="L9124" t="s">
        <v>21874</v>
      </c>
      <c r="M9124" t="s">
        <v>31912</v>
      </c>
    </row>
    <row r="9125" spans="1:13">
      <c r="A9125" t="s">
        <v>909</v>
      </c>
      <c r="B9125" t="s">
        <v>909</v>
      </c>
      <c r="C9125" t="s">
        <v>1594</v>
      </c>
      <c r="D9125" t="s">
        <v>162</v>
      </c>
      <c r="E9125" t="s">
        <v>722</v>
      </c>
      <c r="F9125" t="s">
        <v>10</v>
      </c>
      <c r="G9125" t="s">
        <v>52556</v>
      </c>
      <c r="H9125" t="s">
        <v>20967</v>
      </c>
      <c r="I9125" t="s">
        <v>52509</v>
      </c>
      <c r="J9125" t="s">
        <v>20860</v>
      </c>
      <c r="K9125" t="s">
        <v>52538</v>
      </c>
      <c r="L9125" t="s">
        <v>52510</v>
      </c>
      <c r="M9125" t="s">
        <v>11905</v>
      </c>
    </row>
    <row r="9126" spans="1:13">
      <c r="A9126" t="s">
        <v>909</v>
      </c>
      <c r="B9126" t="s">
        <v>909</v>
      </c>
      <c r="C9126" t="s">
        <v>1594</v>
      </c>
      <c r="D9126" t="s">
        <v>162</v>
      </c>
      <c r="E9126" t="s">
        <v>722</v>
      </c>
      <c r="F9126" t="s">
        <v>2</v>
      </c>
      <c r="G9126" t="s">
        <v>52557</v>
      </c>
      <c r="H9126" t="s">
        <v>21266</v>
      </c>
      <c r="I9126" t="s">
        <v>52558</v>
      </c>
      <c r="J9126" t="s">
        <v>20974</v>
      </c>
      <c r="K9126" t="s">
        <v>52559</v>
      </c>
      <c r="L9126" t="s">
        <v>52560</v>
      </c>
      <c r="M9126" t="s">
        <v>52561</v>
      </c>
    </row>
    <row r="9127" spans="1:13">
      <c r="A9127" t="s">
        <v>909</v>
      </c>
      <c r="B9127" t="s">
        <v>909</v>
      </c>
      <c r="C9127" t="s">
        <v>1594</v>
      </c>
      <c r="D9127" t="s">
        <v>162</v>
      </c>
      <c r="E9127" t="s">
        <v>722</v>
      </c>
      <c r="F9127" t="s">
        <v>4</v>
      </c>
      <c r="G9127" t="s">
        <v>52562</v>
      </c>
      <c r="H9127" t="s">
        <v>21217</v>
      </c>
      <c r="I9127" t="s">
        <v>10546</v>
      </c>
      <c r="J9127" t="s">
        <v>20879</v>
      </c>
      <c r="K9127" t="s">
        <v>11872</v>
      </c>
      <c r="L9127" t="s">
        <v>52563</v>
      </c>
      <c r="M9127" t="s">
        <v>31900</v>
      </c>
    </row>
    <row r="9128" spans="1:13">
      <c r="A9128" t="s">
        <v>909</v>
      </c>
      <c r="B9128" t="s">
        <v>909</v>
      </c>
      <c r="C9128" t="s">
        <v>1594</v>
      </c>
      <c r="D9128" t="s">
        <v>162</v>
      </c>
      <c r="E9128" t="s">
        <v>722</v>
      </c>
      <c r="F9128" t="s">
        <v>11</v>
      </c>
      <c r="G9128" t="s">
        <v>52564</v>
      </c>
      <c r="H9128" t="s">
        <v>20967</v>
      </c>
      <c r="I9128" t="s">
        <v>52509</v>
      </c>
      <c r="J9128" t="s">
        <v>20684</v>
      </c>
      <c r="K9128" t="s">
        <v>52520</v>
      </c>
      <c r="L9128" t="s">
        <v>5038</v>
      </c>
      <c r="M9128" t="s">
        <v>11905</v>
      </c>
    </row>
    <row r="9129" spans="1:13">
      <c r="A9129" t="s">
        <v>909</v>
      </c>
      <c r="B9129" t="s">
        <v>909</v>
      </c>
      <c r="C9129" t="s">
        <v>1594</v>
      </c>
      <c r="D9129" t="s">
        <v>162</v>
      </c>
      <c r="E9129" t="s">
        <v>722</v>
      </c>
      <c r="F9129" t="s">
        <v>20</v>
      </c>
      <c r="G9129" t="s">
        <v>52565</v>
      </c>
      <c r="H9129" t="s">
        <v>20745</v>
      </c>
      <c r="I9129" t="s">
        <v>52522</v>
      </c>
      <c r="J9129" t="s">
        <v>21472</v>
      </c>
      <c r="K9129" t="s">
        <v>372</v>
      </c>
      <c r="L9129" t="s">
        <v>2172</v>
      </c>
      <c r="M9129" t="s">
        <v>31912</v>
      </c>
    </row>
    <row r="9130" spans="1:13">
      <c r="A9130" t="s">
        <v>909</v>
      </c>
      <c r="B9130" t="s">
        <v>909</v>
      </c>
      <c r="C9130" t="s">
        <v>1594</v>
      </c>
      <c r="D9130" t="s">
        <v>162</v>
      </c>
      <c r="E9130" t="s">
        <v>730</v>
      </c>
      <c r="F9130" t="s">
        <v>3</v>
      </c>
      <c r="G9130" t="s">
        <v>52566</v>
      </c>
      <c r="H9130" t="s">
        <v>20860</v>
      </c>
      <c r="I9130" t="s">
        <v>52567</v>
      </c>
      <c r="J9130" t="s">
        <v>20745</v>
      </c>
      <c r="K9130" t="s">
        <v>37504</v>
      </c>
      <c r="L9130" t="s">
        <v>4088</v>
      </c>
      <c r="M9130" t="s">
        <v>50810</v>
      </c>
    </row>
    <row r="9131" spans="1:13">
      <c r="A9131" t="s">
        <v>909</v>
      </c>
      <c r="B9131" t="s">
        <v>909</v>
      </c>
      <c r="C9131" t="s">
        <v>1594</v>
      </c>
      <c r="D9131" t="s">
        <v>162</v>
      </c>
      <c r="E9131" t="s">
        <v>730</v>
      </c>
      <c r="F9131" t="s">
        <v>10</v>
      </c>
      <c r="G9131" t="s">
        <v>52568</v>
      </c>
      <c r="H9131" t="s">
        <v>21113</v>
      </c>
      <c r="I9131" t="s">
        <v>15322</v>
      </c>
      <c r="J9131" t="s">
        <v>20932</v>
      </c>
      <c r="K9131" t="s">
        <v>1152</v>
      </c>
      <c r="L9131" t="s">
        <v>52569</v>
      </c>
      <c r="M9131" t="s">
        <v>47400</v>
      </c>
    </row>
    <row r="9132" spans="1:13">
      <c r="A9132" t="s">
        <v>909</v>
      </c>
      <c r="B9132" t="s">
        <v>909</v>
      </c>
      <c r="C9132" t="s">
        <v>1594</v>
      </c>
      <c r="D9132" t="s">
        <v>162</v>
      </c>
      <c r="E9132" t="s">
        <v>730</v>
      </c>
      <c r="F9132" t="s">
        <v>2</v>
      </c>
      <c r="G9132" t="s">
        <v>52570</v>
      </c>
      <c r="H9132" t="s">
        <v>21020</v>
      </c>
      <c r="I9132" t="s">
        <v>52571</v>
      </c>
      <c r="J9132" t="s">
        <v>20967</v>
      </c>
      <c r="K9132" t="s">
        <v>38417</v>
      </c>
      <c r="L9132" t="s">
        <v>52572</v>
      </c>
      <c r="M9132" t="s">
        <v>37552</v>
      </c>
    </row>
    <row r="9133" spans="1:13">
      <c r="A9133" t="s">
        <v>909</v>
      </c>
      <c r="B9133" t="s">
        <v>909</v>
      </c>
      <c r="C9133" t="s">
        <v>1594</v>
      </c>
      <c r="D9133" t="s">
        <v>162</v>
      </c>
      <c r="E9133" t="s">
        <v>730</v>
      </c>
      <c r="F9133" t="s">
        <v>4</v>
      </c>
      <c r="G9133" t="s">
        <v>52573</v>
      </c>
      <c r="H9133" t="s">
        <v>20937</v>
      </c>
      <c r="I9133" t="s">
        <v>10518</v>
      </c>
      <c r="J9133" t="s">
        <v>20803</v>
      </c>
      <c r="K9133" t="s">
        <v>52574</v>
      </c>
      <c r="L9133" t="s">
        <v>1138</v>
      </c>
      <c r="M9133" t="s">
        <v>49023</v>
      </c>
    </row>
    <row r="9134" spans="1:13">
      <c r="A9134" t="s">
        <v>909</v>
      </c>
      <c r="B9134" t="s">
        <v>909</v>
      </c>
      <c r="C9134" t="s">
        <v>1594</v>
      </c>
      <c r="D9134" t="s">
        <v>162</v>
      </c>
      <c r="E9134" t="s">
        <v>730</v>
      </c>
      <c r="F9134" t="s">
        <v>11</v>
      </c>
      <c r="G9134" t="s">
        <v>52575</v>
      </c>
      <c r="H9134" t="s">
        <v>20803</v>
      </c>
      <c r="I9134" t="s">
        <v>48317</v>
      </c>
      <c r="J9134" t="s">
        <v>20663</v>
      </c>
      <c r="K9134" t="s">
        <v>52507</v>
      </c>
      <c r="L9134" t="s">
        <v>263</v>
      </c>
      <c r="M9134" t="s">
        <v>52576</v>
      </c>
    </row>
    <row r="9135" spans="1:13">
      <c r="A9135" t="s">
        <v>909</v>
      </c>
      <c r="B9135" t="s">
        <v>909</v>
      </c>
      <c r="C9135" t="s">
        <v>1594</v>
      </c>
      <c r="D9135" t="s">
        <v>162</v>
      </c>
      <c r="E9135" t="s">
        <v>730</v>
      </c>
      <c r="F9135" t="s">
        <v>20</v>
      </c>
      <c r="G9135" t="s">
        <v>52577</v>
      </c>
      <c r="H9135" t="s">
        <v>20764</v>
      </c>
      <c r="I9135" t="s">
        <v>14867</v>
      </c>
      <c r="J9135" t="s">
        <v>20705</v>
      </c>
      <c r="K9135" t="s">
        <v>11880</v>
      </c>
      <c r="L9135" t="s">
        <v>2773</v>
      </c>
      <c r="M9135" t="s">
        <v>9638</v>
      </c>
    </row>
    <row r="9136" spans="1:13">
      <c r="A9136" t="s">
        <v>909</v>
      </c>
      <c r="B9136" t="s">
        <v>909</v>
      </c>
      <c r="C9136" t="s">
        <v>1594</v>
      </c>
      <c r="D9136" t="s">
        <v>162</v>
      </c>
      <c r="E9136" t="s">
        <v>738</v>
      </c>
      <c r="F9136" t="s">
        <v>3</v>
      </c>
      <c r="G9136" t="s">
        <v>52578</v>
      </c>
      <c r="H9136" t="s">
        <v>20939</v>
      </c>
      <c r="I9136" t="s">
        <v>48326</v>
      </c>
      <c r="J9136" t="s">
        <v>20879</v>
      </c>
      <c r="K9136" t="s">
        <v>11872</v>
      </c>
      <c r="L9136" t="s">
        <v>2172</v>
      </c>
      <c r="M9136" t="s">
        <v>44734</v>
      </c>
    </row>
    <row r="9137" spans="1:13">
      <c r="A9137" t="s">
        <v>909</v>
      </c>
      <c r="B9137" t="s">
        <v>909</v>
      </c>
      <c r="C9137" t="s">
        <v>1594</v>
      </c>
      <c r="D9137" t="s">
        <v>162</v>
      </c>
      <c r="E9137" t="s">
        <v>738</v>
      </c>
      <c r="F9137" t="s">
        <v>10</v>
      </c>
      <c r="G9137" t="s">
        <v>52579</v>
      </c>
      <c r="H9137" t="s">
        <v>21097</v>
      </c>
      <c r="I9137" t="s">
        <v>48320</v>
      </c>
      <c r="J9137" t="s">
        <v>21031</v>
      </c>
      <c r="K9137" t="s">
        <v>28200</v>
      </c>
      <c r="L9137" t="s">
        <v>3583</v>
      </c>
      <c r="M9137" t="s">
        <v>27759</v>
      </c>
    </row>
    <row r="9138" spans="1:13">
      <c r="A9138" t="s">
        <v>909</v>
      </c>
      <c r="B9138" t="s">
        <v>909</v>
      </c>
      <c r="C9138" t="s">
        <v>1594</v>
      </c>
      <c r="D9138" t="s">
        <v>162</v>
      </c>
      <c r="E9138" t="s">
        <v>738</v>
      </c>
      <c r="F9138" t="s">
        <v>2</v>
      </c>
      <c r="G9138" t="s">
        <v>52580</v>
      </c>
      <c r="H9138" t="s">
        <v>21061</v>
      </c>
      <c r="I9138" t="s">
        <v>52581</v>
      </c>
      <c r="J9138" t="s">
        <v>20822</v>
      </c>
      <c r="K9138" t="s">
        <v>15016</v>
      </c>
      <c r="L9138" t="s">
        <v>52582</v>
      </c>
      <c r="M9138" t="s">
        <v>29076</v>
      </c>
    </row>
    <row r="9139" spans="1:13">
      <c r="A9139" t="s">
        <v>909</v>
      </c>
      <c r="B9139" t="s">
        <v>909</v>
      </c>
      <c r="C9139" t="s">
        <v>1594</v>
      </c>
      <c r="D9139" t="s">
        <v>162</v>
      </c>
      <c r="E9139" t="s">
        <v>738</v>
      </c>
      <c r="F9139" t="s">
        <v>4</v>
      </c>
      <c r="G9139" t="s">
        <v>52583</v>
      </c>
      <c r="H9139" t="s">
        <v>20841</v>
      </c>
      <c r="I9139" t="s">
        <v>28356</v>
      </c>
      <c r="J9139" t="s">
        <v>20705</v>
      </c>
      <c r="K9139" t="s">
        <v>11880</v>
      </c>
      <c r="L9139" t="s">
        <v>52584</v>
      </c>
      <c r="M9139" t="s">
        <v>45053</v>
      </c>
    </row>
    <row r="9140" spans="1:13">
      <c r="A9140" t="s">
        <v>909</v>
      </c>
      <c r="B9140" t="s">
        <v>909</v>
      </c>
      <c r="C9140" t="s">
        <v>1594</v>
      </c>
      <c r="D9140" t="s">
        <v>162</v>
      </c>
      <c r="E9140" t="s">
        <v>738</v>
      </c>
      <c r="F9140" t="s">
        <v>11</v>
      </c>
      <c r="G9140" t="s">
        <v>52585</v>
      </c>
      <c r="H9140" t="s">
        <v>20725</v>
      </c>
      <c r="I9140" t="s">
        <v>28382</v>
      </c>
      <c r="J9140" t="s">
        <v>20663</v>
      </c>
      <c r="K9140" t="s">
        <v>52507</v>
      </c>
      <c r="L9140" t="s">
        <v>7332</v>
      </c>
      <c r="M9140" t="s">
        <v>13423</v>
      </c>
    </row>
    <row r="9141" spans="1:13">
      <c r="A9141" t="s">
        <v>909</v>
      </c>
      <c r="B9141" t="s">
        <v>909</v>
      </c>
      <c r="C9141" t="s">
        <v>1594</v>
      </c>
      <c r="D9141" t="s">
        <v>162</v>
      </c>
      <c r="E9141" t="s">
        <v>738</v>
      </c>
      <c r="F9141" t="s">
        <v>20</v>
      </c>
      <c r="G9141" t="s">
        <v>52586</v>
      </c>
      <c r="H9141" t="s">
        <v>20725</v>
      </c>
      <c r="I9141" t="s">
        <v>28382</v>
      </c>
      <c r="J9141" t="s">
        <v>21472</v>
      </c>
      <c r="K9141" t="s">
        <v>372</v>
      </c>
      <c r="L9141" t="s">
        <v>263</v>
      </c>
      <c r="M9141" t="s">
        <v>13423</v>
      </c>
    </row>
    <row r="9142" spans="1:13">
      <c r="A9142" t="s">
        <v>909</v>
      </c>
      <c r="B9142" t="s">
        <v>909</v>
      </c>
      <c r="C9142" t="s">
        <v>1594</v>
      </c>
      <c r="D9142" t="s">
        <v>162</v>
      </c>
      <c r="E9142" t="s">
        <v>746</v>
      </c>
      <c r="F9142" t="s">
        <v>3</v>
      </c>
      <c r="G9142" t="s">
        <v>52587</v>
      </c>
      <c r="H9142" t="s">
        <v>21116</v>
      </c>
      <c r="I9142" t="s">
        <v>2624</v>
      </c>
      <c r="J9142" t="s">
        <v>20974</v>
      </c>
      <c r="K9142" t="s">
        <v>52559</v>
      </c>
      <c r="L9142" t="s">
        <v>9773</v>
      </c>
      <c r="M9142" t="s">
        <v>52588</v>
      </c>
    </row>
    <row r="9143" spans="1:13">
      <c r="A9143" t="s">
        <v>909</v>
      </c>
      <c r="B9143" t="s">
        <v>909</v>
      </c>
      <c r="C9143" t="s">
        <v>1594</v>
      </c>
      <c r="D9143" t="s">
        <v>162</v>
      </c>
      <c r="E9143" t="s">
        <v>746</v>
      </c>
      <c r="F9143" t="s">
        <v>10</v>
      </c>
      <c r="G9143" t="s">
        <v>52589</v>
      </c>
      <c r="H9143" t="s">
        <v>21031</v>
      </c>
      <c r="I9143" t="s">
        <v>12480</v>
      </c>
      <c r="J9143" t="s">
        <v>20897</v>
      </c>
      <c r="K9143" t="s">
        <v>51996</v>
      </c>
      <c r="L9143" t="s">
        <v>7730</v>
      </c>
      <c r="M9143" t="s">
        <v>28636</v>
      </c>
    </row>
    <row r="9144" spans="1:13">
      <c r="A9144" t="s">
        <v>909</v>
      </c>
      <c r="B9144" t="s">
        <v>909</v>
      </c>
      <c r="C9144" t="s">
        <v>1594</v>
      </c>
      <c r="D9144" t="s">
        <v>162</v>
      </c>
      <c r="E9144" t="s">
        <v>746</v>
      </c>
      <c r="F9144" t="s">
        <v>2</v>
      </c>
      <c r="G9144" t="s">
        <v>52590</v>
      </c>
      <c r="H9144" t="s">
        <v>20879</v>
      </c>
      <c r="I9144" t="s">
        <v>11779</v>
      </c>
      <c r="J9144" t="s">
        <v>20784</v>
      </c>
      <c r="K9144" t="s">
        <v>52550</v>
      </c>
      <c r="L9144" t="s">
        <v>52591</v>
      </c>
      <c r="M9144" t="s">
        <v>49460</v>
      </c>
    </row>
    <row r="9145" spans="1:13">
      <c r="A9145" t="s">
        <v>909</v>
      </c>
      <c r="B9145" t="s">
        <v>909</v>
      </c>
      <c r="C9145" t="s">
        <v>1594</v>
      </c>
      <c r="D9145" t="s">
        <v>162</v>
      </c>
      <c r="E9145" t="s">
        <v>746</v>
      </c>
      <c r="F9145" t="s">
        <v>4</v>
      </c>
      <c r="G9145" t="s">
        <v>52592</v>
      </c>
      <c r="H9145" t="s">
        <v>20705</v>
      </c>
      <c r="I9145" t="s">
        <v>42370</v>
      </c>
      <c r="J9145" t="s">
        <v>21472</v>
      </c>
      <c r="K9145" t="s">
        <v>372</v>
      </c>
      <c r="L9145" t="s">
        <v>52553</v>
      </c>
      <c r="M9145" t="s">
        <v>14747</v>
      </c>
    </row>
    <row r="9146" spans="1:13">
      <c r="A9146" t="s">
        <v>909</v>
      </c>
      <c r="B9146" t="s">
        <v>909</v>
      </c>
      <c r="C9146" t="s">
        <v>1594</v>
      </c>
      <c r="D9146" t="s">
        <v>162</v>
      </c>
      <c r="E9146" t="s">
        <v>746</v>
      </c>
      <c r="F9146" t="s">
        <v>11</v>
      </c>
      <c r="G9146" t="s">
        <v>52593</v>
      </c>
      <c r="H9146" t="s">
        <v>20663</v>
      </c>
      <c r="I9146" t="s">
        <v>52594</v>
      </c>
      <c r="J9146" t="s">
        <v>21472</v>
      </c>
      <c r="K9146" t="s">
        <v>372</v>
      </c>
      <c r="L9146" t="s">
        <v>21964</v>
      </c>
      <c r="M9146" t="s">
        <v>9866</v>
      </c>
    </row>
    <row r="9147" spans="1:13">
      <c r="A9147" t="s">
        <v>909</v>
      </c>
      <c r="B9147" t="s">
        <v>909</v>
      </c>
      <c r="C9147" t="s">
        <v>1594</v>
      </c>
      <c r="D9147" t="s">
        <v>163</v>
      </c>
      <c r="E9147" t="s">
        <v>754</v>
      </c>
      <c r="F9147" t="s">
        <v>3</v>
      </c>
      <c r="G9147" t="s">
        <v>52595</v>
      </c>
      <c r="H9147" t="s">
        <v>20725</v>
      </c>
      <c r="I9147" t="s">
        <v>28382</v>
      </c>
      <c r="J9147" t="s">
        <v>20684</v>
      </c>
      <c r="K9147" t="s">
        <v>52520</v>
      </c>
      <c r="L9147" t="s">
        <v>6309</v>
      </c>
      <c r="M9147" t="s">
        <v>30130</v>
      </c>
    </row>
    <row r="9148" spans="1:13">
      <c r="A9148" t="s">
        <v>909</v>
      </c>
      <c r="B9148" t="s">
        <v>909</v>
      </c>
      <c r="C9148" t="s">
        <v>1594</v>
      </c>
      <c r="D9148" t="s">
        <v>163</v>
      </c>
      <c r="E9148" t="s">
        <v>754</v>
      </c>
      <c r="F9148" t="s">
        <v>10</v>
      </c>
      <c r="G9148" t="s">
        <v>52596</v>
      </c>
      <c r="H9148" t="s">
        <v>20974</v>
      </c>
      <c r="I9148" t="s">
        <v>52597</v>
      </c>
      <c r="J9148" t="s">
        <v>20879</v>
      </c>
      <c r="K9148" t="s">
        <v>11872</v>
      </c>
      <c r="L9148" t="s">
        <v>52598</v>
      </c>
      <c r="M9148" t="s">
        <v>31541</v>
      </c>
    </row>
    <row r="9149" spans="1:13">
      <c r="A9149" t="s">
        <v>909</v>
      </c>
      <c r="B9149" t="s">
        <v>909</v>
      </c>
      <c r="C9149" t="s">
        <v>1594</v>
      </c>
      <c r="D9149" t="s">
        <v>163</v>
      </c>
      <c r="E9149" t="s">
        <v>754</v>
      </c>
      <c r="F9149" t="s">
        <v>2</v>
      </c>
      <c r="G9149" t="s">
        <v>52599</v>
      </c>
      <c r="H9149" t="s">
        <v>21128</v>
      </c>
      <c r="I9149" t="s">
        <v>52600</v>
      </c>
      <c r="J9149" t="s">
        <v>20974</v>
      </c>
      <c r="K9149" t="s">
        <v>52559</v>
      </c>
      <c r="L9149" t="s">
        <v>52601</v>
      </c>
      <c r="M9149" t="s">
        <v>24911</v>
      </c>
    </row>
    <row r="9150" spans="1:13">
      <c r="A9150" t="s">
        <v>909</v>
      </c>
      <c r="B9150" t="s">
        <v>909</v>
      </c>
      <c r="C9150" t="s">
        <v>1594</v>
      </c>
      <c r="D9150" t="s">
        <v>163</v>
      </c>
      <c r="E9150" t="s">
        <v>754</v>
      </c>
      <c r="F9150" t="s">
        <v>4</v>
      </c>
      <c r="G9150" t="s">
        <v>52602</v>
      </c>
      <c r="H9150" t="s">
        <v>21266</v>
      </c>
      <c r="I9150" t="s">
        <v>52558</v>
      </c>
      <c r="J9150" t="s">
        <v>20932</v>
      </c>
      <c r="K9150" t="s">
        <v>1152</v>
      </c>
      <c r="L9150" t="s">
        <v>8814</v>
      </c>
      <c r="M9150" t="s">
        <v>38235</v>
      </c>
    </row>
    <row r="9151" spans="1:13">
      <c r="A9151" t="s">
        <v>909</v>
      </c>
      <c r="B9151" t="s">
        <v>909</v>
      </c>
      <c r="C9151" t="s">
        <v>1594</v>
      </c>
      <c r="D9151" t="s">
        <v>163</v>
      </c>
      <c r="E9151" t="s">
        <v>754</v>
      </c>
      <c r="F9151" t="s">
        <v>11</v>
      </c>
      <c r="G9151" t="s">
        <v>52603</v>
      </c>
      <c r="H9151" t="s">
        <v>20967</v>
      </c>
      <c r="I9151" t="s">
        <v>52509</v>
      </c>
      <c r="J9151" t="s">
        <v>20705</v>
      </c>
      <c r="K9151" t="s">
        <v>11880</v>
      </c>
      <c r="L9151" t="s">
        <v>5038</v>
      </c>
      <c r="M9151" t="s">
        <v>27240</v>
      </c>
    </row>
    <row r="9152" spans="1:13">
      <c r="A9152" t="s">
        <v>909</v>
      </c>
      <c r="B9152" t="s">
        <v>909</v>
      </c>
      <c r="C9152" t="s">
        <v>1594</v>
      </c>
      <c r="D9152" t="s">
        <v>163</v>
      </c>
      <c r="E9152" t="s">
        <v>754</v>
      </c>
      <c r="F9152" t="s">
        <v>20</v>
      </c>
      <c r="G9152" t="s">
        <v>52604</v>
      </c>
      <c r="H9152" t="s">
        <v>20725</v>
      </c>
      <c r="I9152" t="s">
        <v>28382</v>
      </c>
      <c r="J9152" t="s">
        <v>21472</v>
      </c>
      <c r="K9152" t="s">
        <v>372</v>
      </c>
      <c r="L9152" t="s">
        <v>263</v>
      </c>
      <c r="M9152" t="s">
        <v>30130</v>
      </c>
    </row>
    <row r="9153" spans="1:13">
      <c r="A9153" t="s">
        <v>909</v>
      </c>
      <c r="B9153" t="s">
        <v>909</v>
      </c>
      <c r="C9153" t="s">
        <v>1594</v>
      </c>
      <c r="D9153" t="s">
        <v>163</v>
      </c>
      <c r="E9153" t="s">
        <v>762</v>
      </c>
      <c r="F9153" t="s">
        <v>3</v>
      </c>
      <c r="G9153" t="s">
        <v>52605</v>
      </c>
      <c r="H9153" t="s">
        <v>20967</v>
      </c>
      <c r="I9153" t="s">
        <v>52509</v>
      </c>
      <c r="J9153" t="s">
        <v>20841</v>
      </c>
      <c r="K9153" t="s">
        <v>38405</v>
      </c>
      <c r="L9153" t="s">
        <v>46624</v>
      </c>
      <c r="M9153" t="s">
        <v>42748</v>
      </c>
    </row>
    <row r="9154" spans="1:13">
      <c r="A9154" t="s">
        <v>909</v>
      </c>
      <c r="B9154" t="s">
        <v>909</v>
      </c>
      <c r="C9154" t="s">
        <v>1594</v>
      </c>
      <c r="D9154" t="s">
        <v>163</v>
      </c>
      <c r="E9154" t="s">
        <v>762</v>
      </c>
      <c r="F9154" t="s">
        <v>10</v>
      </c>
      <c r="G9154" t="s">
        <v>52606</v>
      </c>
      <c r="H9154" t="s">
        <v>21031</v>
      </c>
      <c r="I9154" t="s">
        <v>12480</v>
      </c>
      <c r="J9154" t="s">
        <v>20879</v>
      </c>
      <c r="K9154" t="s">
        <v>11872</v>
      </c>
      <c r="L9154" t="s">
        <v>7730</v>
      </c>
      <c r="M9154" t="s">
        <v>469</v>
      </c>
    </row>
    <row r="9155" spans="1:13">
      <c r="A9155" t="s">
        <v>909</v>
      </c>
      <c r="B9155" t="s">
        <v>909</v>
      </c>
      <c r="C9155" t="s">
        <v>1594</v>
      </c>
      <c r="D9155" t="s">
        <v>163</v>
      </c>
      <c r="E9155" t="s">
        <v>762</v>
      </c>
      <c r="F9155" t="s">
        <v>2</v>
      </c>
      <c r="G9155" t="s">
        <v>52607</v>
      </c>
      <c r="H9155" t="s">
        <v>20829</v>
      </c>
      <c r="I9155" t="s">
        <v>52513</v>
      </c>
      <c r="J9155" t="s">
        <v>20939</v>
      </c>
      <c r="K9155" t="s">
        <v>52608</v>
      </c>
      <c r="L9155" t="s">
        <v>52514</v>
      </c>
      <c r="M9155" t="s">
        <v>42635</v>
      </c>
    </row>
    <row r="9156" spans="1:13">
      <c r="A9156" t="s">
        <v>909</v>
      </c>
      <c r="B9156" t="s">
        <v>909</v>
      </c>
      <c r="C9156" t="s">
        <v>1594</v>
      </c>
      <c r="D9156" t="s">
        <v>163</v>
      </c>
      <c r="E9156" t="s">
        <v>762</v>
      </c>
      <c r="F9156" t="s">
        <v>4</v>
      </c>
      <c r="G9156" t="s">
        <v>52609</v>
      </c>
      <c r="H9156" t="s">
        <v>20915</v>
      </c>
      <c r="I9156" t="s">
        <v>4338</v>
      </c>
      <c r="J9156" t="s">
        <v>20764</v>
      </c>
      <c r="K9156" t="s">
        <v>10168</v>
      </c>
      <c r="L9156" t="s">
        <v>4349</v>
      </c>
      <c r="M9156" t="s">
        <v>4868</v>
      </c>
    </row>
    <row r="9157" spans="1:13">
      <c r="A9157" t="s">
        <v>909</v>
      </c>
      <c r="B9157" t="s">
        <v>909</v>
      </c>
      <c r="C9157" t="s">
        <v>1594</v>
      </c>
      <c r="D9157" t="s">
        <v>163</v>
      </c>
      <c r="E9157" t="s">
        <v>762</v>
      </c>
      <c r="F9157" t="s">
        <v>11</v>
      </c>
      <c r="G9157" t="s">
        <v>52610</v>
      </c>
      <c r="H9157" t="s">
        <v>20822</v>
      </c>
      <c r="I9157" t="s">
        <v>16330</v>
      </c>
      <c r="J9157" t="s">
        <v>21472</v>
      </c>
      <c r="K9157" t="s">
        <v>372</v>
      </c>
      <c r="L9157" t="s">
        <v>2292</v>
      </c>
      <c r="M9157" t="s">
        <v>17031</v>
      </c>
    </row>
    <row r="9158" spans="1:13">
      <c r="A9158" t="s">
        <v>909</v>
      </c>
      <c r="B9158" t="s">
        <v>909</v>
      </c>
      <c r="C9158" t="s">
        <v>1594</v>
      </c>
      <c r="D9158" t="s">
        <v>163</v>
      </c>
      <c r="E9158" t="s">
        <v>762</v>
      </c>
      <c r="F9158" t="s">
        <v>20</v>
      </c>
      <c r="G9158" t="s">
        <v>52611</v>
      </c>
      <c r="H9158" t="s">
        <v>20784</v>
      </c>
      <c r="I9158" t="s">
        <v>15491</v>
      </c>
      <c r="J9158" t="s">
        <v>20705</v>
      </c>
      <c r="K9158" t="s">
        <v>11880</v>
      </c>
      <c r="L9158" t="s">
        <v>3803</v>
      </c>
      <c r="M9158" t="s">
        <v>946</v>
      </c>
    </row>
    <row r="9159" spans="1:13">
      <c r="A9159" t="s">
        <v>909</v>
      </c>
      <c r="B9159" t="s">
        <v>909</v>
      </c>
      <c r="C9159" t="s">
        <v>1594</v>
      </c>
      <c r="D9159" t="s">
        <v>163</v>
      </c>
      <c r="E9159" t="s">
        <v>770</v>
      </c>
      <c r="F9159" t="s">
        <v>3</v>
      </c>
      <c r="G9159" t="s">
        <v>52612</v>
      </c>
      <c r="H9159" t="s">
        <v>21031</v>
      </c>
      <c r="I9159" t="s">
        <v>12480</v>
      </c>
      <c r="J9159" t="s">
        <v>20879</v>
      </c>
      <c r="K9159" t="s">
        <v>11872</v>
      </c>
      <c r="L9159" t="s">
        <v>7251</v>
      </c>
      <c r="M9159" t="s">
        <v>24887</v>
      </c>
    </row>
    <row r="9160" spans="1:13">
      <c r="A9160" t="s">
        <v>909</v>
      </c>
      <c r="B9160" t="s">
        <v>909</v>
      </c>
      <c r="C9160" t="s">
        <v>1594</v>
      </c>
      <c r="D9160" t="s">
        <v>163</v>
      </c>
      <c r="E9160" t="s">
        <v>770</v>
      </c>
      <c r="F9160" t="s">
        <v>10</v>
      </c>
      <c r="G9160" t="s">
        <v>52613</v>
      </c>
      <c r="H9160" t="s">
        <v>21020</v>
      </c>
      <c r="I9160" t="s">
        <v>52571</v>
      </c>
      <c r="J9160" t="s">
        <v>21061</v>
      </c>
      <c r="K9160" t="s">
        <v>52614</v>
      </c>
      <c r="L9160" t="s">
        <v>49238</v>
      </c>
      <c r="M9160" t="s">
        <v>24864</v>
      </c>
    </row>
    <row r="9161" spans="1:13">
      <c r="A9161" t="s">
        <v>909</v>
      </c>
      <c r="B9161" t="s">
        <v>909</v>
      </c>
      <c r="C9161" t="s">
        <v>1594</v>
      </c>
      <c r="D9161" t="s">
        <v>163</v>
      </c>
      <c r="E9161" t="s">
        <v>770</v>
      </c>
      <c r="F9161" t="s">
        <v>2</v>
      </c>
      <c r="G9161" t="s">
        <v>52615</v>
      </c>
      <c r="H9161" t="s">
        <v>20897</v>
      </c>
      <c r="I9161" t="s">
        <v>52616</v>
      </c>
      <c r="J9161" t="s">
        <v>20705</v>
      </c>
      <c r="K9161" t="s">
        <v>11880</v>
      </c>
      <c r="L9161" t="s">
        <v>52617</v>
      </c>
      <c r="M9161" t="s">
        <v>16849</v>
      </c>
    </row>
    <row r="9162" spans="1:13">
      <c r="A9162" t="s">
        <v>909</v>
      </c>
      <c r="B9162" t="s">
        <v>909</v>
      </c>
      <c r="C9162" t="s">
        <v>1594</v>
      </c>
      <c r="D9162" t="s">
        <v>163</v>
      </c>
      <c r="E9162" t="s">
        <v>770</v>
      </c>
      <c r="F9162" t="s">
        <v>4</v>
      </c>
      <c r="G9162" t="s">
        <v>52618</v>
      </c>
      <c r="H9162" t="s">
        <v>20764</v>
      </c>
      <c r="I9162" t="s">
        <v>14867</v>
      </c>
      <c r="J9162" t="s">
        <v>20663</v>
      </c>
      <c r="K9162" t="s">
        <v>52507</v>
      </c>
      <c r="L9162" t="s">
        <v>52619</v>
      </c>
      <c r="M9162" t="s">
        <v>964</v>
      </c>
    </row>
    <row r="9163" spans="1:13">
      <c r="A9163" t="s">
        <v>909</v>
      </c>
      <c r="B9163" t="s">
        <v>909</v>
      </c>
      <c r="C9163" t="s">
        <v>1594</v>
      </c>
      <c r="D9163" t="s">
        <v>163</v>
      </c>
      <c r="E9163" t="s">
        <v>770</v>
      </c>
      <c r="F9163" t="s">
        <v>11</v>
      </c>
      <c r="G9163" t="s">
        <v>52620</v>
      </c>
      <c r="H9163" t="s">
        <v>20684</v>
      </c>
      <c r="I9163" t="s">
        <v>48347</v>
      </c>
      <c r="J9163" t="s">
        <v>20663</v>
      </c>
      <c r="K9163" t="s">
        <v>52507</v>
      </c>
      <c r="L9163" t="s">
        <v>5232</v>
      </c>
      <c r="M9163" t="s">
        <v>12044</v>
      </c>
    </row>
    <row r="9164" spans="1:13">
      <c r="A9164" t="s">
        <v>909</v>
      </c>
      <c r="B9164" t="s">
        <v>909</v>
      </c>
      <c r="C9164" t="s">
        <v>1594</v>
      </c>
      <c r="D9164" t="s">
        <v>163</v>
      </c>
      <c r="E9164" t="s">
        <v>770</v>
      </c>
      <c r="F9164" t="s">
        <v>20</v>
      </c>
      <c r="G9164" t="s">
        <v>52621</v>
      </c>
      <c r="H9164" t="s">
        <v>20705</v>
      </c>
      <c r="I9164" t="s">
        <v>42370</v>
      </c>
      <c r="J9164" t="s">
        <v>21472</v>
      </c>
      <c r="K9164" t="s">
        <v>372</v>
      </c>
      <c r="L9164" t="s">
        <v>471</v>
      </c>
      <c r="M9164" t="s">
        <v>8291</v>
      </c>
    </row>
    <row r="9165" spans="1:13">
      <c r="A9165" t="s">
        <v>909</v>
      </c>
      <c r="B9165" t="s">
        <v>909</v>
      </c>
      <c r="C9165" t="s">
        <v>1594</v>
      </c>
      <c r="D9165" t="s">
        <v>163</v>
      </c>
      <c r="E9165" t="s">
        <v>778</v>
      </c>
      <c r="F9165" t="s">
        <v>3</v>
      </c>
      <c r="G9165" t="s">
        <v>52622</v>
      </c>
      <c r="H9165" t="s">
        <v>21019</v>
      </c>
      <c r="I9165" t="s">
        <v>48342</v>
      </c>
      <c r="J9165" t="s">
        <v>20950</v>
      </c>
      <c r="K9165" t="s">
        <v>52527</v>
      </c>
      <c r="L9165" t="s">
        <v>2418</v>
      </c>
      <c r="M9165" t="s">
        <v>42822</v>
      </c>
    </row>
    <row r="9166" spans="1:13">
      <c r="A9166" t="s">
        <v>909</v>
      </c>
      <c r="B9166" t="s">
        <v>909</v>
      </c>
      <c r="C9166" t="s">
        <v>1594</v>
      </c>
      <c r="D9166" t="s">
        <v>163</v>
      </c>
      <c r="E9166" t="s">
        <v>778</v>
      </c>
      <c r="F9166" t="s">
        <v>10</v>
      </c>
      <c r="G9166" t="s">
        <v>52623</v>
      </c>
      <c r="H9166" t="s">
        <v>20967</v>
      </c>
      <c r="I9166" t="s">
        <v>52509</v>
      </c>
      <c r="J9166" t="s">
        <v>20897</v>
      </c>
      <c r="K9166" t="s">
        <v>51996</v>
      </c>
      <c r="L9166" t="s">
        <v>52510</v>
      </c>
      <c r="M9166" t="s">
        <v>34656</v>
      </c>
    </row>
    <row r="9167" spans="1:13">
      <c r="A9167" t="s">
        <v>909</v>
      </c>
      <c r="B9167" t="s">
        <v>909</v>
      </c>
      <c r="C9167" t="s">
        <v>1594</v>
      </c>
      <c r="D9167" t="s">
        <v>163</v>
      </c>
      <c r="E9167" t="s">
        <v>778</v>
      </c>
      <c r="F9167" t="s">
        <v>2</v>
      </c>
      <c r="G9167" t="s">
        <v>52624</v>
      </c>
      <c r="H9167" t="s">
        <v>20950</v>
      </c>
      <c r="I9167" t="s">
        <v>48310</v>
      </c>
      <c r="J9167" t="s">
        <v>20803</v>
      </c>
      <c r="K9167" t="s">
        <v>52574</v>
      </c>
      <c r="L9167" t="s">
        <v>52625</v>
      </c>
      <c r="M9167" t="s">
        <v>27117</v>
      </c>
    </row>
    <row r="9168" spans="1:13">
      <c r="A9168" t="s">
        <v>909</v>
      </c>
      <c r="B9168" t="s">
        <v>909</v>
      </c>
      <c r="C9168" t="s">
        <v>1594</v>
      </c>
      <c r="D9168" t="s">
        <v>163</v>
      </c>
      <c r="E9168" t="s">
        <v>778</v>
      </c>
      <c r="F9168" t="s">
        <v>4</v>
      </c>
      <c r="G9168" t="s">
        <v>52626</v>
      </c>
      <c r="H9168" t="s">
        <v>20764</v>
      </c>
      <c r="I9168" t="s">
        <v>14867</v>
      </c>
      <c r="J9168" t="s">
        <v>20663</v>
      </c>
      <c r="K9168" t="s">
        <v>52507</v>
      </c>
      <c r="L9168" t="s">
        <v>52619</v>
      </c>
      <c r="M9168" t="s">
        <v>15432</v>
      </c>
    </row>
    <row r="9169" spans="1:13">
      <c r="A9169" t="s">
        <v>909</v>
      </c>
      <c r="B9169" t="s">
        <v>909</v>
      </c>
      <c r="C9169" t="s">
        <v>1594</v>
      </c>
      <c r="D9169" t="s">
        <v>163</v>
      </c>
      <c r="E9169" t="s">
        <v>778</v>
      </c>
      <c r="F9169" t="s">
        <v>11</v>
      </c>
      <c r="G9169" t="s">
        <v>52627</v>
      </c>
      <c r="H9169" t="s">
        <v>20684</v>
      </c>
      <c r="I9169" t="s">
        <v>48347</v>
      </c>
      <c r="J9169" t="s">
        <v>21472</v>
      </c>
      <c r="K9169" t="s">
        <v>372</v>
      </c>
      <c r="L9169" t="s">
        <v>5232</v>
      </c>
      <c r="M9169" t="s">
        <v>9778</v>
      </c>
    </row>
    <row r="9170" spans="1:13">
      <c r="A9170" t="s">
        <v>909</v>
      </c>
      <c r="B9170" t="s">
        <v>909</v>
      </c>
      <c r="C9170" t="s">
        <v>1594</v>
      </c>
      <c r="D9170" t="s">
        <v>163</v>
      </c>
      <c r="E9170" t="s">
        <v>778</v>
      </c>
      <c r="F9170" t="s">
        <v>20</v>
      </c>
      <c r="G9170" t="s">
        <v>52628</v>
      </c>
      <c r="H9170" t="s">
        <v>20663</v>
      </c>
      <c r="I9170" t="s">
        <v>52594</v>
      </c>
      <c r="J9170" t="s">
        <v>21472</v>
      </c>
      <c r="K9170" t="s">
        <v>372</v>
      </c>
      <c r="L9170" t="s">
        <v>5232</v>
      </c>
      <c r="M9170" t="s">
        <v>1350</v>
      </c>
    </row>
    <row r="9171" spans="1:13">
      <c r="A9171" t="s">
        <v>909</v>
      </c>
      <c r="B9171" t="s">
        <v>909</v>
      </c>
      <c r="C9171" t="s">
        <v>1594</v>
      </c>
      <c r="D9171" t="s">
        <v>164</v>
      </c>
      <c r="E9171" t="s">
        <v>785</v>
      </c>
      <c r="F9171" t="s">
        <v>3</v>
      </c>
      <c r="G9171" t="s">
        <v>52629</v>
      </c>
      <c r="H9171" t="s">
        <v>20684</v>
      </c>
      <c r="I9171" t="s">
        <v>13720</v>
      </c>
      <c r="J9171" t="s">
        <v>20663</v>
      </c>
      <c r="K9171" t="s">
        <v>1345</v>
      </c>
      <c r="L9171" t="s">
        <v>11503</v>
      </c>
      <c r="M9171" t="s">
        <v>15162</v>
      </c>
    </row>
    <row r="9172" spans="1:13">
      <c r="A9172" t="s">
        <v>909</v>
      </c>
      <c r="B9172" t="s">
        <v>909</v>
      </c>
      <c r="C9172" t="s">
        <v>1594</v>
      </c>
      <c r="D9172" t="s">
        <v>164</v>
      </c>
      <c r="E9172" t="s">
        <v>785</v>
      </c>
      <c r="F9172" t="s">
        <v>10</v>
      </c>
      <c r="G9172" t="s">
        <v>52630</v>
      </c>
      <c r="H9172" t="s">
        <v>20684</v>
      </c>
      <c r="I9172" t="s">
        <v>13720</v>
      </c>
      <c r="J9172" t="s">
        <v>20684</v>
      </c>
      <c r="K9172" t="s">
        <v>8639</v>
      </c>
      <c r="L9172" t="s">
        <v>3970</v>
      </c>
      <c r="M9172" t="s">
        <v>15162</v>
      </c>
    </row>
    <row r="9173" spans="1:13">
      <c r="A9173" t="s">
        <v>909</v>
      </c>
      <c r="B9173" t="s">
        <v>909</v>
      </c>
      <c r="C9173" t="s">
        <v>1594</v>
      </c>
      <c r="D9173" t="s">
        <v>164</v>
      </c>
      <c r="E9173" t="s">
        <v>785</v>
      </c>
      <c r="F9173" t="s">
        <v>2</v>
      </c>
      <c r="G9173" t="s">
        <v>52631</v>
      </c>
      <c r="H9173" t="s">
        <v>20841</v>
      </c>
      <c r="I9173" t="s">
        <v>16452</v>
      </c>
      <c r="J9173" t="s">
        <v>20725</v>
      </c>
      <c r="K9173" t="s">
        <v>429</v>
      </c>
      <c r="L9173" t="s">
        <v>2697</v>
      </c>
      <c r="M9173" t="s">
        <v>28408</v>
      </c>
    </row>
    <row r="9174" spans="1:13">
      <c r="A9174" t="s">
        <v>909</v>
      </c>
      <c r="B9174" t="s">
        <v>909</v>
      </c>
      <c r="C9174" t="s">
        <v>1594</v>
      </c>
      <c r="D9174" t="s">
        <v>164</v>
      </c>
      <c r="E9174" t="s">
        <v>785</v>
      </c>
      <c r="F9174" t="s">
        <v>4</v>
      </c>
      <c r="G9174" t="s">
        <v>52632</v>
      </c>
      <c r="H9174" t="s">
        <v>20841</v>
      </c>
      <c r="I9174" t="s">
        <v>16452</v>
      </c>
      <c r="J9174" t="s">
        <v>20684</v>
      </c>
      <c r="K9174" t="s">
        <v>8639</v>
      </c>
      <c r="L9174" t="s">
        <v>4261</v>
      </c>
      <c r="M9174" t="s">
        <v>28408</v>
      </c>
    </row>
    <row r="9175" spans="1:13">
      <c r="A9175" t="s">
        <v>909</v>
      </c>
      <c r="B9175" t="s">
        <v>909</v>
      </c>
      <c r="C9175" t="s">
        <v>1594</v>
      </c>
      <c r="D9175" t="s">
        <v>164</v>
      </c>
      <c r="E9175" t="s">
        <v>785</v>
      </c>
      <c r="F9175" t="s">
        <v>11</v>
      </c>
      <c r="G9175" t="s">
        <v>52633</v>
      </c>
      <c r="H9175" t="s">
        <v>20745</v>
      </c>
      <c r="I9175" t="s">
        <v>31500</v>
      </c>
      <c r="J9175" t="s">
        <v>20663</v>
      </c>
      <c r="K9175" t="s">
        <v>1345</v>
      </c>
      <c r="L9175" t="s">
        <v>375</v>
      </c>
      <c r="M9175" t="s">
        <v>31915</v>
      </c>
    </row>
    <row r="9176" spans="1:13">
      <c r="A9176" t="s">
        <v>909</v>
      </c>
      <c r="B9176" t="s">
        <v>909</v>
      </c>
      <c r="C9176" t="s">
        <v>1594</v>
      </c>
      <c r="D9176" t="s">
        <v>164</v>
      </c>
      <c r="E9176" t="s">
        <v>793</v>
      </c>
      <c r="F9176" t="s">
        <v>3</v>
      </c>
      <c r="G9176" t="s">
        <v>52634</v>
      </c>
      <c r="H9176" t="s">
        <v>20745</v>
      </c>
      <c r="I9176" t="s">
        <v>31500</v>
      </c>
      <c r="J9176" t="s">
        <v>20684</v>
      </c>
      <c r="K9176" t="s">
        <v>8639</v>
      </c>
      <c r="L9176" t="s">
        <v>1909</v>
      </c>
      <c r="M9176" t="s">
        <v>469</v>
      </c>
    </row>
    <row r="9177" spans="1:13">
      <c r="A9177" t="s">
        <v>909</v>
      </c>
      <c r="B9177" t="s">
        <v>909</v>
      </c>
      <c r="C9177" t="s">
        <v>1594</v>
      </c>
      <c r="D9177" t="s">
        <v>164</v>
      </c>
      <c r="E9177" t="s">
        <v>793</v>
      </c>
      <c r="F9177" t="s">
        <v>10</v>
      </c>
      <c r="G9177" t="s">
        <v>52635</v>
      </c>
      <c r="H9177" t="s">
        <v>20745</v>
      </c>
      <c r="I9177" t="s">
        <v>31500</v>
      </c>
      <c r="J9177" t="s">
        <v>20663</v>
      </c>
      <c r="K9177" t="s">
        <v>1345</v>
      </c>
      <c r="L9177" t="s">
        <v>2191</v>
      </c>
      <c r="M9177" t="s">
        <v>469</v>
      </c>
    </row>
    <row r="9178" spans="1:13">
      <c r="A9178" t="s">
        <v>909</v>
      </c>
      <c r="B9178" t="s">
        <v>909</v>
      </c>
      <c r="C9178" t="s">
        <v>1594</v>
      </c>
      <c r="D9178" t="s">
        <v>164</v>
      </c>
      <c r="E9178" t="s">
        <v>793</v>
      </c>
      <c r="F9178" t="s">
        <v>2</v>
      </c>
      <c r="G9178" t="s">
        <v>52636</v>
      </c>
      <c r="H9178" t="s">
        <v>20725</v>
      </c>
      <c r="I9178" t="s">
        <v>16436</v>
      </c>
      <c r="J9178" t="s">
        <v>21472</v>
      </c>
      <c r="K9178" t="s">
        <v>372</v>
      </c>
      <c r="L9178" t="s">
        <v>4088</v>
      </c>
      <c r="M9178" t="s">
        <v>18079</v>
      </c>
    </row>
    <row r="9179" spans="1:13">
      <c r="A9179" t="s">
        <v>909</v>
      </c>
      <c r="B9179" t="s">
        <v>909</v>
      </c>
      <c r="C9179" t="s">
        <v>1594</v>
      </c>
      <c r="D9179" t="s">
        <v>164</v>
      </c>
      <c r="E9179" t="s">
        <v>793</v>
      </c>
      <c r="F9179" t="s">
        <v>4</v>
      </c>
      <c r="G9179" t="s">
        <v>52637</v>
      </c>
      <c r="H9179" t="s">
        <v>20764</v>
      </c>
      <c r="I9179" t="s">
        <v>13728</v>
      </c>
      <c r="J9179" t="s">
        <v>20663</v>
      </c>
      <c r="K9179" t="s">
        <v>1345</v>
      </c>
      <c r="L9179" t="s">
        <v>3363</v>
      </c>
      <c r="M9179" t="s">
        <v>18107</v>
      </c>
    </row>
    <row r="9180" spans="1:13">
      <c r="A9180" t="s">
        <v>909</v>
      </c>
      <c r="B9180" t="s">
        <v>909</v>
      </c>
      <c r="C9180" t="s">
        <v>1594</v>
      </c>
      <c r="D9180" t="s">
        <v>164</v>
      </c>
      <c r="E9180" t="s">
        <v>793</v>
      </c>
      <c r="F9180" t="s">
        <v>11</v>
      </c>
      <c r="G9180" t="s">
        <v>52638</v>
      </c>
      <c r="H9180" t="s">
        <v>20705</v>
      </c>
      <c r="I9180" t="s">
        <v>13751</v>
      </c>
      <c r="J9180" t="s">
        <v>21472</v>
      </c>
      <c r="K9180" t="s">
        <v>372</v>
      </c>
      <c r="L9180" t="s">
        <v>2292</v>
      </c>
      <c r="M9180" t="s">
        <v>10910</v>
      </c>
    </row>
    <row r="9181" spans="1:13">
      <c r="A9181" t="s">
        <v>909</v>
      </c>
      <c r="B9181" t="s">
        <v>909</v>
      </c>
      <c r="C9181" t="s">
        <v>1594</v>
      </c>
      <c r="D9181" t="s">
        <v>164</v>
      </c>
      <c r="E9181" t="s">
        <v>793</v>
      </c>
      <c r="F9181" t="s">
        <v>20</v>
      </c>
      <c r="G9181" t="s">
        <v>52639</v>
      </c>
      <c r="H9181" t="s">
        <v>20684</v>
      </c>
      <c r="I9181" t="s">
        <v>13720</v>
      </c>
      <c r="J9181" t="s">
        <v>21472</v>
      </c>
      <c r="K9181" t="s">
        <v>372</v>
      </c>
      <c r="L9181" t="s">
        <v>3522</v>
      </c>
      <c r="M9181" t="s">
        <v>1012</v>
      </c>
    </row>
    <row r="9182" spans="1:13">
      <c r="A9182" t="s">
        <v>909</v>
      </c>
      <c r="B9182" t="s">
        <v>909</v>
      </c>
      <c r="C9182" t="s">
        <v>1594</v>
      </c>
      <c r="D9182" t="s">
        <v>164</v>
      </c>
      <c r="E9182" t="s">
        <v>801</v>
      </c>
      <c r="F9182" t="s">
        <v>3</v>
      </c>
      <c r="G9182" t="s">
        <v>52640</v>
      </c>
      <c r="H9182" t="s">
        <v>20764</v>
      </c>
      <c r="I9182" t="s">
        <v>13728</v>
      </c>
      <c r="J9182" t="s">
        <v>20745</v>
      </c>
      <c r="K9182" t="s">
        <v>17446</v>
      </c>
      <c r="L9182" t="s">
        <v>4495</v>
      </c>
      <c r="M9182" t="s">
        <v>25151</v>
      </c>
    </row>
    <row r="9183" spans="1:13">
      <c r="A9183" t="s">
        <v>909</v>
      </c>
      <c r="B9183" t="s">
        <v>909</v>
      </c>
      <c r="C9183" t="s">
        <v>1594</v>
      </c>
      <c r="D9183" t="s">
        <v>164</v>
      </c>
      <c r="E9183" t="s">
        <v>801</v>
      </c>
      <c r="F9183" t="s">
        <v>10</v>
      </c>
      <c r="G9183" t="s">
        <v>52641</v>
      </c>
      <c r="H9183" t="s">
        <v>20684</v>
      </c>
      <c r="I9183" t="s">
        <v>13720</v>
      </c>
      <c r="J9183" t="s">
        <v>20684</v>
      </c>
      <c r="K9183" t="s">
        <v>8639</v>
      </c>
      <c r="L9183" t="s">
        <v>3970</v>
      </c>
      <c r="M9183" t="s">
        <v>16337</v>
      </c>
    </row>
    <row r="9184" spans="1:13">
      <c r="A9184" t="s">
        <v>909</v>
      </c>
      <c r="B9184" t="s">
        <v>909</v>
      </c>
      <c r="C9184" t="s">
        <v>1594</v>
      </c>
      <c r="D9184" t="s">
        <v>164</v>
      </c>
      <c r="E9184" t="s">
        <v>801</v>
      </c>
      <c r="F9184" t="s">
        <v>2</v>
      </c>
      <c r="G9184" t="s">
        <v>52642</v>
      </c>
      <c r="H9184" t="s">
        <v>20725</v>
      </c>
      <c r="I9184" t="s">
        <v>16436</v>
      </c>
      <c r="J9184" t="s">
        <v>20705</v>
      </c>
      <c r="K9184" t="s">
        <v>789</v>
      </c>
      <c r="L9184" t="s">
        <v>4088</v>
      </c>
      <c r="M9184" t="s">
        <v>24935</v>
      </c>
    </row>
    <row r="9185" spans="1:13">
      <c r="A9185" t="s">
        <v>909</v>
      </c>
      <c r="B9185" t="s">
        <v>909</v>
      </c>
      <c r="C9185" t="s">
        <v>1594</v>
      </c>
      <c r="D9185" t="s">
        <v>164</v>
      </c>
      <c r="E9185" t="s">
        <v>801</v>
      </c>
      <c r="F9185" t="s">
        <v>11</v>
      </c>
      <c r="G9185" t="s">
        <v>52643</v>
      </c>
      <c r="H9185" t="s">
        <v>20684</v>
      </c>
      <c r="I9185" t="s">
        <v>13720</v>
      </c>
      <c r="J9185" t="s">
        <v>21472</v>
      </c>
      <c r="K9185" t="s">
        <v>372</v>
      </c>
      <c r="L9185" t="s">
        <v>471</v>
      </c>
      <c r="M9185" t="s">
        <v>16337</v>
      </c>
    </row>
    <row r="9186" spans="1:13">
      <c r="A9186" t="s">
        <v>909</v>
      </c>
      <c r="B9186" t="s">
        <v>909</v>
      </c>
      <c r="C9186" t="s">
        <v>1594</v>
      </c>
      <c r="D9186" t="s">
        <v>164</v>
      </c>
      <c r="E9186" t="s">
        <v>809</v>
      </c>
      <c r="F9186" t="s">
        <v>3</v>
      </c>
      <c r="G9186" t="s">
        <v>52644</v>
      </c>
      <c r="H9186" t="s">
        <v>20725</v>
      </c>
      <c r="I9186" t="s">
        <v>16436</v>
      </c>
      <c r="J9186" t="s">
        <v>20684</v>
      </c>
      <c r="K9186" t="s">
        <v>8639</v>
      </c>
      <c r="L9186" t="s">
        <v>2474</v>
      </c>
      <c r="M9186" t="s">
        <v>24935</v>
      </c>
    </row>
    <row r="9187" spans="1:13">
      <c r="A9187" t="s">
        <v>909</v>
      </c>
      <c r="B9187" t="s">
        <v>909</v>
      </c>
      <c r="C9187" t="s">
        <v>1594</v>
      </c>
      <c r="D9187" t="s">
        <v>164</v>
      </c>
      <c r="E9187" t="s">
        <v>809</v>
      </c>
      <c r="F9187" t="s">
        <v>10</v>
      </c>
      <c r="G9187" t="s">
        <v>52645</v>
      </c>
      <c r="H9187" t="s">
        <v>20725</v>
      </c>
      <c r="I9187" t="s">
        <v>16436</v>
      </c>
      <c r="J9187" t="s">
        <v>20705</v>
      </c>
      <c r="K9187" t="s">
        <v>789</v>
      </c>
      <c r="L9187" t="s">
        <v>3647</v>
      </c>
      <c r="M9187" t="s">
        <v>24935</v>
      </c>
    </row>
    <row r="9188" spans="1:13">
      <c r="A9188" t="s">
        <v>909</v>
      </c>
      <c r="B9188" t="s">
        <v>909</v>
      </c>
      <c r="C9188" t="s">
        <v>1594</v>
      </c>
      <c r="D9188" t="s">
        <v>164</v>
      </c>
      <c r="E9188" t="s">
        <v>809</v>
      </c>
      <c r="F9188" t="s">
        <v>2</v>
      </c>
      <c r="G9188" t="s">
        <v>52646</v>
      </c>
      <c r="H9188" t="s">
        <v>20764</v>
      </c>
      <c r="I9188" t="s">
        <v>13728</v>
      </c>
      <c r="J9188" t="s">
        <v>20705</v>
      </c>
      <c r="K9188" t="s">
        <v>789</v>
      </c>
      <c r="L9188" t="s">
        <v>431</v>
      </c>
      <c r="M9188" t="s">
        <v>25151</v>
      </c>
    </row>
    <row r="9189" spans="1:13">
      <c r="A9189" t="s">
        <v>909</v>
      </c>
      <c r="B9189" t="s">
        <v>909</v>
      </c>
      <c r="C9189" t="s">
        <v>1659</v>
      </c>
      <c r="D9189" t="s">
        <v>150</v>
      </c>
      <c r="E9189" t="s">
        <v>179</v>
      </c>
      <c r="F9189" t="s">
        <v>3</v>
      </c>
      <c r="G9189" t="s">
        <v>52647</v>
      </c>
      <c r="H9189" t="s">
        <v>20663</v>
      </c>
      <c r="I9189" t="s">
        <v>42987</v>
      </c>
      <c r="J9189" t="s">
        <v>21472</v>
      </c>
      <c r="K9189" t="s">
        <v>372</v>
      </c>
      <c r="L9189" t="s">
        <v>5359</v>
      </c>
      <c r="M9189" t="s">
        <v>1059</v>
      </c>
    </row>
    <row r="9190" spans="1:13">
      <c r="A9190" t="s">
        <v>909</v>
      </c>
      <c r="B9190" t="s">
        <v>909</v>
      </c>
      <c r="C9190" t="s">
        <v>1659</v>
      </c>
      <c r="D9190" t="s">
        <v>150</v>
      </c>
      <c r="E9190" t="s">
        <v>179</v>
      </c>
      <c r="F9190" t="s">
        <v>10</v>
      </c>
      <c r="G9190" t="s">
        <v>52648</v>
      </c>
      <c r="H9190" t="s">
        <v>20725</v>
      </c>
      <c r="I9190" t="s">
        <v>8505</v>
      </c>
      <c r="J9190" t="s">
        <v>20684</v>
      </c>
      <c r="K9190" t="s">
        <v>1275</v>
      </c>
      <c r="L9190" t="s">
        <v>2829</v>
      </c>
      <c r="M9190" t="s">
        <v>774</v>
      </c>
    </row>
    <row r="9191" spans="1:13">
      <c r="A9191" t="s">
        <v>909</v>
      </c>
      <c r="B9191" t="s">
        <v>909</v>
      </c>
      <c r="C9191" t="s">
        <v>1659</v>
      </c>
      <c r="D9191" t="s">
        <v>150</v>
      </c>
      <c r="E9191" t="s">
        <v>179</v>
      </c>
      <c r="F9191" t="s">
        <v>2</v>
      </c>
      <c r="G9191" t="s">
        <v>52649</v>
      </c>
      <c r="H9191" t="s">
        <v>20860</v>
      </c>
      <c r="I9191" t="s">
        <v>52650</v>
      </c>
      <c r="J9191" t="s">
        <v>20745</v>
      </c>
      <c r="K9191" t="s">
        <v>1356</v>
      </c>
      <c r="L9191" t="s">
        <v>6659</v>
      </c>
      <c r="M9191" t="s">
        <v>25647</v>
      </c>
    </row>
    <row r="9192" spans="1:13">
      <c r="A9192" t="s">
        <v>909</v>
      </c>
      <c r="B9192" t="s">
        <v>909</v>
      </c>
      <c r="C9192" t="s">
        <v>1659</v>
      </c>
      <c r="D9192" t="s">
        <v>150</v>
      </c>
      <c r="E9192" t="s">
        <v>179</v>
      </c>
      <c r="F9192" t="s">
        <v>4</v>
      </c>
      <c r="G9192" t="s">
        <v>52651</v>
      </c>
      <c r="H9192" t="s">
        <v>20860</v>
      </c>
      <c r="I9192" t="s">
        <v>52650</v>
      </c>
      <c r="J9192" t="s">
        <v>20705</v>
      </c>
      <c r="K9192" t="s">
        <v>15316</v>
      </c>
      <c r="L9192" t="s">
        <v>375</v>
      </c>
      <c r="M9192" t="s">
        <v>25647</v>
      </c>
    </row>
    <row r="9193" spans="1:13">
      <c r="A9193" t="s">
        <v>909</v>
      </c>
      <c r="B9193" t="s">
        <v>909</v>
      </c>
      <c r="C9193" t="s">
        <v>1659</v>
      </c>
      <c r="D9193" t="s">
        <v>150</v>
      </c>
      <c r="E9193" t="s">
        <v>179</v>
      </c>
      <c r="F9193" t="s">
        <v>11</v>
      </c>
      <c r="G9193" t="s">
        <v>52652</v>
      </c>
      <c r="H9193" t="s">
        <v>20784</v>
      </c>
      <c r="I9193" t="s">
        <v>11521</v>
      </c>
      <c r="J9193" t="s">
        <v>21472</v>
      </c>
      <c r="K9193" t="s">
        <v>372</v>
      </c>
      <c r="L9193" t="s">
        <v>6603</v>
      </c>
      <c r="M9193" t="s">
        <v>24906</v>
      </c>
    </row>
    <row r="9194" spans="1:13">
      <c r="A9194" t="s">
        <v>909</v>
      </c>
      <c r="B9194" t="s">
        <v>909</v>
      </c>
      <c r="C9194" t="s">
        <v>1659</v>
      </c>
      <c r="D9194" t="s">
        <v>150</v>
      </c>
      <c r="E9194" t="s">
        <v>179</v>
      </c>
      <c r="F9194" t="s">
        <v>20</v>
      </c>
      <c r="G9194" t="s">
        <v>52653</v>
      </c>
      <c r="H9194" t="s">
        <v>20725</v>
      </c>
      <c r="I9194" t="s">
        <v>8505</v>
      </c>
      <c r="J9194" t="s">
        <v>21472</v>
      </c>
      <c r="K9194" t="s">
        <v>372</v>
      </c>
      <c r="L9194" t="s">
        <v>2172</v>
      </c>
      <c r="M9194" t="s">
        <v>774</v>
      </c>
    </row>
    <row r="9195" spans="1:13">
      <c r="A9195" t="s">
        <v>909</v>
      </c>
      <c r="B9195" t="s">
        <v>909</v>
      </c>
      <c r="C9195" t="s">
        <v>1659</v>
      </c>
      <c r="D9195" t="s">
        <v>150</v>
      </c>
      <c r="E9195" t="s">
        <v>188</v>
      </c>
      <c r="F9195" t="s">
        <v>3</v>
      </c>
      <c r="G9195" t="s">
        <v>52654</v>
      </c>
      <c r="H9195" t="s">
        <v>20745</v>
      </c>
      <c r="I9195" t="s">
        <v>52655</v>
      </c>
      <c r="J9195" t="s">
        <v>20725</v>
      </c>
      <c r="K9195" t="s">
        <v>1276</v>
      </c>
      <c r="L9195" t="s">
        <v>7177</v>
      </c>
      <c r="M9195" t="s">
        <v>37682</v>
      </c>
    </row>
    <row r="9196" spans="1:13">
      <c r="A9196" t="s">
        <v>909</v>
      </c>
      <c r="B9196" t="s">
        <v>909</v>
      </c>
      <c r="C9196" t="s">
        <v>1659</v>
      </c>
      <c r="D9196" t="s">
        <v>150</v>
      </c>
      <c r="E9196" t="s">
        <v>188</v>
      </c>
      <c r="F9196" t="s">
        <v>10</v>
      </c>
      <c r="G9196" t="s">
        <v>52656</v>
      </c>
      <c r="H9196" t="s">
        <v>20803</v>
      </c>
      <c r="I9196" t="s">
        <v>14636</v>
      </c>
      <c r="J9196" t="s">
        <v>20745</v>
      </c>
      <c r="K9196" t="s">
        <v>1356</v>
      </c>
      <c r="L9196" t="s">
        <v>2715</v>
      </c>
      <c r="M9196" t="s">
        <v>16622</v>
      </c>
    </row>
    <row r="9197" spans="1:13">
      <c r="A9197" t="s">
        <v>909</v>
      </c>
      <c r="B9197" t="s">
        <v>909</v>
      </c>
      <c r="C9197" t="s">
        <v>1659</v>
      </c>
      <c r="D9197" t="s">
        <v>150</v>
      </c>
      <c r="E9197" t="s">
        <v>188</v>
      </c>
      <c r="F9197" t="s">
        <v>2</v>
      </c>
      <c r="G9197" t="s">
        <v>52657</v>
      </c>
      <c r="H9197" t="s">
        <v>20860</v>
      </c>
      <c r="I9197" t="s">
        <v>52650</v>
      </c>
      <c r="J9197" t="s">
        <v>20745</v>
      </c>
      <c r="K9197" t="s">
        <v>1356</v>
      </c>
      <c r="L9197" t="s">
        <v>6659</v>
      </c>
      <c r="M9197" t="s">
        <v>33681</v>
      </c>
    </row>
    <row r="9198" spans="1:13">
      <c r="A9198" t="s">
        <v>909</v>
      </c>
      <c r="B9198" t="s">
        <v>909</v>
      </c>
      <c r="C9198" t="s">
        <v>1659</v>
      </c>
      <c r="D9198" t="s">
        <v>150</v>
      </c>
      <c r="E9198" t="s">
        <v>188</v>
      </c>
      <c r="F9198" t="s">
        <v>4</v>
      </c>
      <c r="G9198" t="s">
        <v>52658</v>
      </c>
      <c r="H9198" t="s">
        <v>20764</v>
      </c>
      <c r="I9198" t="s">
        <v>14688</v>
      </c>
      <c r="J9198" t="s">
        <v>20684</v>
      </c>
      <c r="K9198" t="s">
        <v>1275</v>
      </c>
      <c r="L9198" t="s">
        <v>5802</v>
      </c>
      <c r="M9198" t="s">
        <v>17975</v>
      </c>
    </row>
    <row r="9199" spans="1:13">
      <c r="A9199" t="s">
        <v>909</v>
      </c>
      <c r="B9199" t="s">
        <v>909</v>
      </c>
      <c r="C9199" t="s">
        <v>1659</v>
      </c>
      <c r="D9199" t="s">
        <v>150</v>
      </c>
      <c r="E9199" t="s">
        <v>188</v>
      </c>
      <c r="F9199" t="s">
        <v>11</v>
      </c>
      <c r="G9199" t="s">
        <v>52659</v>
      </c>
      <c r="H9199" t="s">
        <v>20725</v>
      </c>
      <c r="I9199" t="s">
        <v>8505</v>
      </c>
      <c r="J9199" t="s">
        <v>21472</v>
      </c>
      <c r="K9199" t="s">
        <v>372</v>
      </c>
      <c r="L9199" t="s">
        <v>471</v>
      </c>
      <c r="M9199" t="s">
        <v>12037</v>
      </c>
    </row>
    <row r="9200" spans="1:13">
      <c r="A9200" t="s">
        <v>909</v>
      </c>
      <c r="B9200" t="s">
        <v>909</v>
      </c>
      <c r="C9200" t="s">
        <v>1659</v>
      </c>
      <c r="D9200" t="s">
        <v>150</v>
      </c>
      <c r="E9200" t="s">
        <v>188</v>
      </c>
      <c r="F9200" t="s">
        <v>20</v>
      </c>
      <c r="G9200" t="s">
        <v>52660</v>
      </c>
      <c r="H9200" t="s">
        <v>20745</v>
      </c>
      <c r="I9200" t="s">
        <v>52655</v>
      </c>
      <c r="J9200" t="s">
        <v>20684</v>
      </c>
      <c r="K9200" t="s">
        <v>1275</v>
      </c>
      <c r="L9200" t="s">
        <v>2697</v>
      </c>
      <c r="M9200" t="s">
        <v>37682</v>
      </c>
    </row>
    <row r="9201" spans="1:13">
      <c r="A9201" t="s">
        <v>909</v>
      </c>
      <c r="B9201" t="s">
        <v>909</v>
      </c>
      <c r="C9201" t="s">
        <v>1659</v>
      </c>
      <c r="D9201" t="s">
        <v>150</v>
      </c>
      <c r="E9201" t="s">
        <v>197</v>
      </c>
      <c r="F9201" t="s">
        <v>3</v>
      </c>
      <c r="G9201" t="s">
        <v>52661</v>
      </c>
      <c r="H9201" t="s">
        <v>20725</v>
      </c>
      <c r="I9201" t="s">
        <v>8505</v>
      </c>
      <c r="J9201" t="s">
        <v>20663</v>
      </c>
      <c r="K9201" t="s">
        <v>15329</v>
      </c>
      <c r="L9201" t="s">
        <v>4662</v>
      </c>
      <c r="M9201" t="s">
        <v>10067</v>
      </c>
    </row>
    <row r="9202" spans="1:13">
      <c r="A9202" t="s">
        <v>909</v>
      </c>
      <c r="B9202" t="s">
        <v>909</v>
      </c>
      <c r="C9202" t="s">
        <v>1659</v>
      </c>
      <c r="D9202" t="s">
        <v>150</v>
      </c>
      <c r="E9202" t="s">
        <v>197</v>
      </c>
      <c r="F9202" t="s">
        <v>10</v>
      </c>
      <c r="G9202" t="s">
        <v>52662</v>
      </c>
      <c r="H9202" t="s">
        <v>20897</v>
      </c>
      <c r="I9202" t="s">
        <v>52663</v>
      </c>
      <c r="J9202" t="s">
        <v>20803</v>
      </c>
      <c r="K9202" t="s">
        <v>16337</v>
      </c>
      <c r="L9202" t="s">
        <v>391</v>
      </c>
      <c r="M9202" t="s">
        <v>32530</v>
      </c>
    </row>
    <row r="9203" spans="1:13">
      <c r="A9203" t="s">
        <v>909</v>
      </c>
      <c r="B9203" t="s">
        <v>909</v>
      </c>
      <c r="C9203" t="s">
        <v>1659</v>
      </c>
      <c r="D9203" t="s">
        <v>150</v>
      </c>
      <c r="E9203" t="s">
        <v>197</v>
      </c>
      <c r="F9203" t="s">
        <v>2</v>
      </c>
      <c r="G9203" t="s">
        <v>52664</v>
      </c>
      <c r="H9203" t="s">
        <v>20784</v>
      </c>
      <c r="I9203" t="s">
        <v>11521</v>
      </c>
      <c r="J9203" t="s">
        <v>20745</v>
      </c>
      <c r="K9203" t="s">
        <v>1356</v>
      </c>
      <c r="L9203" t="s">
        <v>17328</v>
      </c>
      <c r="M9203" t="s">
        <v>16777</v>
      </c>
    </row>
    <row r="9204" spans="1:13">
      <c r="A9204" t="s">
        <v>909</v>
      </c>
      <c r="B9204" t="s">
        <v>909</v>
      </c>
      <c r="C9204" t="s">
        <v>1659</v>
      </c>
      <c r="D9204" t="s">
        <v>150</v>
      </c>
      <c r="E9204" t="s">
        <v>197</v>
      </c>
      <c r="F9204" t="s">
        <v>4</v>
      </c>
      <c r="G9204" t="s">
        <v>52665</v>
      </c>
      <c r="H9204" t="s">
        <v>20745</v>
      </c>
      <c r="I9204" t="s">
        <v>52655</v>
      </c>
      <c r="J9204" t="s">
        <v>20663</v>
      </c>
      <c r="K9204" t="s">
        <v>15329</v>
      </c>
      <c r="L9204" t="s">
        <v>6779</v>
      </c>
      <c r="M9204" t="s">
        <v>16733</v>
      </c>
    </row>
    <row r="9205" spans="1:13">
      <c r="A9205" t="s">
        <v>909</v>
      </c>
      <c r="B9205" t="s">
        <v>909</v>
      </c>
      <c r="C9205" t="s">
        <v>1659</v>
      </c>
      <c r="D9205" t="s">
        <v>150</v>
      </c>
      <c r="E9205" t="s">
        <v>197</v>
      </c>
      <c r="F9205" t="s">
        <v>11</v>
      </c>
      <c r="G9205" t="s">
        <v>52666</v>
      </c>
      <c r="H9205" t="s">
        <v>20745</v>
      </c>
      <c r="I9205" t="s">
        <v>52655</v>
      </c>
      <c r="J9205" t="s">
        <v>21472</v>
      </c>
      <c r="K9205" t="s">
        <v>372</v>
      </c>
      <c r="L9205" t="s">
        <v>431</v>
      </c>
      <c r="M9205" t="s">
        <v>16733</v>
      </c>
    </row>
    <row r="9206" spans="1:13">
      <c r="A9206" t="s">
        <v>909</v>
      </c>
      <c r="B9206" t="s">
        <v>909</v>
      </c>
      <c r="C9206" t="s">
        <v>1659</v>
      </c>
      <c r="D9206" t="s">
        <v>150</v>
      </c>
      <c r="E9206" t="s">
        <v>197</v>
      </c>
      <c r="F9206" t="s">
        <v>20</v>
      </c>
      <c r="G9206" t="s">
        <v>52667</v>
      </c>
      <c r="H9206" t="s">
        <v>20705</v>
      </c>
      <c r="I9206" t="s">
        <v>52668</v>
      </c>
      <c r="J9206" t="s">
        <v>21472</v>
      </c>
      <c r="K9206" t="s">
        <v>372</v>
      </c>
      <c r="L9206" t="s">
        <v>431</v>
      </c>
      <c r="M9206" t="s">
        <v>14162</v>
      </c>
    </row>
    <row r="9207" spans="1:13">
      <c r="A9207" t="s">
        <v>909</v>
      </c>
      <c r="B9207" t="s">
        <v>909</v>
      </c>
      <c r="C9207" t="s">
        <v>1659</v>
      </c>
      <c r="D9207" t="s">
        <v>150</v>
      </c>
      <c r="E9207" t="s">
        <v>206</v>
      </c>
      <c r="F9207" t="s">
        <v>3</v>
      </c>
      <c r="G9207" t="s">
        <v>52669</v>
      </c>
      <c r="H9207" t="s">
        <v>20822</v>
      </c>
      <c r="I9207" t="s">
        <v>43123</v>
      </c>
      <c r="J9207" t="s">
        <v>20803</v>
      </c>
      <c r="K9207" t="s">
        <v>16337</v>
      </c>
      <c r="L9207" t="s">
        <v>5553</v>
      </c>
      <c r="M9207" t="s">
        <v>29127</v>
      </c>
    </row>
    <row r="9208" spans="1:13">
      <c r="A9208" t="s">
        <v>909</v>
      </c>
      <c r="B9208" t="s">
        <v>909</v>
      </c>
      <c r="C9208" t="s">
        <v>1659</v>
      </c>
      <c r="D9208" t="s">
        <v>150</v>
      </c>
      <c r="E9208" t="s">
        <v>206</v>
      </c>
      <c r="F9208" t="s">
        <v>10</v>
      </c>
      <c r="G9208" t="s">
        <v>52670</v>
      </c>
      <c r="H9208" t="s">
        <v>20725</v>
      </c>
      <c r="I9208" t="s">
        <v>8505</v>
      </c>
      <c r="J9208" t="s">
        <v>20725</v>
      </c>
      <c r="K9208" t="s">
        <v>1276</v>
      </c>
      <c r="L9208" t="s">
        <v>2829</v>
      </c>
      <c r="M9208" t="s">
        <v>469</v>
      </c>
    </row>
    <row r="9209" spans="1:13">
      <c r="A9209" t="s">
        <v>909</v>
      </c>
      <c r="B9209" t="s">
        <v>909</v>
      </c>
      <c r="C9209" t="s">
        <v>1659</v>
      </c>
      <c r="D9209" t="s">
        <v>150</v>
      </c>
      <c r="E9209" t="s">
        <v>206</v>
      </c>
      <c r="F9209" t="s">
        <v>2</v>
      </c>
      <c r="G9209" t="s">
        <v>52671</v>
      </c>
      <c r="H9209" t="s">
        <v>20705</v>
      </c>
      <c r="I9209" t="s">
        <v>52668</v>
      </c>
      <c r="J9209" t="s">
        <v>20663</v>
      </c>
      <c r="K9209" t="s">
        <v>15329</v>
      </c>
      <c r="L9209" t="s">
        <v>1344</v>
      </c>
      <c r="M9209" t="s">
        <v>15069</v>
      </c>
    </row>
    <row r="9210" spans="1:13">
      <c r="A9210" t="s">
        <v>909</v>
      </c>
      <c r="B9210" t="s">
        <v>909</v>
      </c>
      <c r="C9210" t="s">
        <v>1659</v>
      </c>
      <c r="D9210" t="s">
        <v>150</v>
      </c>
      <c r="E9210" t="s">
        <v>206</v>
      </c>
      <c r="F9210" t="s">
        <v>11</v>
      </c>
      <c r="G9210" t="s">
        <v>52672</v>
      </c>
      <c r="H9210" t="s">
        <v>20725</v>
      </c>
      <c r="I9210" t="s">
        <v>8505</v>
      </c>
      <c r="J9210" t="s">
        <v>21472</v>
      </c>
      <c r="K9210" t="s">
        <v>372</v>
      </c>
      <c r="L9210" t="s">
        <v>471</v>
      </c>
      <c r="M9210" t="s">
        <v>469</v>
      </c>
    </row>
    <row r="9211" spans="1:13">
      <c r="A9211" t="s">
        <v>909</v>
      </c>
      <c r="B9211" t="s">
        <v>909</v>
      </c>
      <c r="C9211" t="s">
        <v>1659</v>
      </c>
      <c r="D9211" t="s">
        <v>151</v>
      </c>
      <c r="E9211" t="s">
        <v>214</v>
      </c>
      <c r="F9211" t="s">
        <v>3</v>
      </c>
      <c r="G9211" t="s">
        <v>52673</v>
      </c>
      <c r="H9211" t="s">
        <v>20822</v>
      </c>
      <c r="I9211" t="s">
        <v>38853</v>
      </c>
      <c r="J9211" t="s">
        <v>20745</v>
      </c>
      <c r="K9211" t="s">
        <v>13402</v>
      </c>
      <c r="L9211" t="s">
        <v>22149</v>
      </c>
      <c r="M9211" t="s">
        <v>52674</v>
      </c>
    </row>
    <row r="9212" spans="1:13">
      <c r="A9212" t="s">
        <v>909</v>
      </c>
      <c r="B9212" t="s">
        <v>909</v>
      </c>
      <c r="C9212" t="s">
        <v>1659</v>
      </c>
      <c r="D9212" t="s">
        <v>151</v>
      </c>
      <c r="E9212" t="s">
        <v>214</v>
      </c>
      <c r="F9212" t="s">
        <v>10</v>
      </c>
      <c r="G9212" t="s">
        <v>52675</v>
      </c>
      <c r="H9212" t="s">
        <v>21102</v>
      </c>
      <c r="I9212" t="s">
        <v>52676</v>
      </c>
      <c r="J9212" t="s">
        <v>20939</v>
      </c>
      <c r="K9212" t="s">
        <v>52677</v>
      </c>
      <c r="L9212" t="s">
        <v>52678</v>
      </c>
      <c r="M9212" t="s">
        <v>52679</v>
      </c>
    </row>
    <row r="9213" spans="1:13">
      <c r="A9213" t="s">
        <v>909</v>
      </c>
      <c r="B9213" t="s">
        <v>909</v>
      </c>
      <c r="C9213" t="s">
        <v>1659</v>
      </c>
      <c r="D9213" t="s">
        <v>151</v>
      </c>
      <c r="E9213" t="s">
        <v>214</v>
      </c>
      <c r="F9213" t="s">
        <v>2</v>
      </c>
      <c r="G9213" t="s">
        <v>52680</v>
      </c>
      <c r="H9213" t="s">
        <v>21140</v>
      </c>
      <c r="I9213" t="s">
        <v>28271</v>
      </c>
      <c r="J9213" t="s">
        <v>21152</v>
      </c>
      <c r="K9213" t="s">
        <v>52681</v>
      </c>
      <c r="L9213" t="s">
        <v>5802</v>
      </c>
      <c r="M9213" t="s">
        <v>52682</v>
      </c>
    </row>
    <row r="9214" spans="1:13">
      <c r="A9214" t="s">
        <v>909</v>
      </c>
      <c r="B9214" t="s">
        <v>909</v>
      </c>
      <c r="C9214" t="s">
        <v>1659</v>
      </c>
      <c r="D9214" t="s">
        <v>151</v>
      </c>
      <c r="E9214" t="s">
        <v>214</v>
      </c>
      <c r="F9214" t="s">
        <v>4</v>
      </c>
      <c r="G9214" t="s">
        <v>52683</v>
      </c>
      <c r="H9214" t="s">
        <v>21164</v>
      </c>
      <c r="I9214" t="s">
        <v>28210</v>
      </c>
      <c r="J9214" t="s">
        <v>21117</v>
      </c>
      <c r="K9214" t="s">
        <v>52684</v>
      </c>
      <c r="L9214" t="s">
        <v>52685</v>
      </c>
      <c r="M9214" t="s">
        <v>52686</v>
      </c>
    </row>
    <row r="9215" spans="1:13">
      <c r="A9215" t="s">
        <v>909</v>
      </c>
      <c r="B9215" t="s">
        <v>909</v>
      </c>
      <c r="C9215" t="s">
        <v>1659</v>
      </c>
      <c r="D9215" t="s">
        <v>151</v>
      </c>
      <c r="E9215" t="s">
        <v>214</v>
      </c>
      <c r="F9215" t="s">
        <v>11</v>
      </c>
      <c r="G9215" t="s">
        <v>52687</v>
      </c>
      <c r="H9215" t="s">
        <v>21101</v>
      </c>
      <c r="I9215" t="s">
        <v>52688</v>
      </c>
      <c r="J9215" t="s">
        <v>20915</v>
      </c>
      <c r="K9215" t="s">
        <v>52689</v>
      </c>
      <c r="L9215" t="s">
        <v>52690</v>
      </c>
      <c r="M9215" t="s">
        <v>52691</v>
      </c>
    </row>
    <row r="9216" spans="1:13">
      <c r="A9216" t="s">
        <v>909</v>
      </c>
      <c r="B9216" t="s">
        <v>909</v>
      </c>
      <c r="C9216" t="s">
        <v>1659</v>
      </c>
      <c r="D9216" t="s">
        <v>151</v>
      </c>
      <c r="E9216" t="s">
        <v>214</v>
      </c>
      <c r="F9216" t="s">
        <v>20</v>
      </c>
      <c r="G9216" t="s">
        <v>52692</v>
      </c>
      <c r="H9216" t="s">
        <v>21020</v>
      </c>
      <c r="I9216" t="s">
        <v>28196</v>
      </c>
      <c r="J9216" t="s">
        <v>20784</v>
      </c>
      <c r="K9216" t="s">
        <v>52693</v>
      </c>
      <c r="L9216" t="s">
        <v>11449</v>
      </c>
      <c r="M9216" t="s">
        <v>52694</v>
      </c>
    </row>
    <row r="9217" spans="1:13">
      <c r="A9217" t="s">
        <v>909</v>
      </c>
      <c r="B9217" t="s">
        <v>909</v>
      </c>
      <c r="C9217" t="s">
        <v>1659</v>
      </c>
      <c r="D9217" t="s">
        <v>151</v>
      </c>
      <c r="E9217" t="s">
        <v>222</v>
      </c>
      <c r="F9217" t="s">
        <v>3</v>
      </c>
      <c r="G9217" t="s">
        <v>52695</v>
      </c>
      <c r="H9217" t="s">
        <v>21085</v>
      </c>
      <c r="I9217" t="s">
        <v>52696</v>
      </c>
      <c r="J9217" t="s">
        <v>20897</v>
      </c>
      <c r="K9217" t="s">
        <v>52697</v>
      </c>
      <c r="L9217" t="s">
        <v>46479</v>
      </c>
      <c r="M9217" t="s">
        <v>52698</v>
      </c>
    </row>
    <row r="9218" spans="1:13">
      <c r="A9218" t="s">
        <v>909</v>
      </c>
      <c r="B9218" t="s">
        <v>909</v>
      </c>
      <c r="C9218" t="s">
        <v>1659</v>
      </c>
      <c r="D9218" t="s">
        <v>151</v>
      </c>
      <c r="E9218" t="s">
        <v>222</v>
      </c>
      <c r="F9218" t="s">
        <v>10</v>
      </c>
      <c r="G9218" t="s">
        <v>52699</v>
      </c>
      <c r="H9218" t="s">
        <v>20972</v>
      </c>
      <c r="I9218" t="s">
        <v>52700</v>
      </c>
      <c r="J9218" t="s">
        <v>21085</v>
      </c>
      <c r="K9218" t="s">
        <v>1000</v>
      </c>
      <c r="L9218" t="s">
        <v>52701</v>
      </c>
      <c r="M9218" t="s">
        <v>52702</v>
      </c>
    </row>
    <row r="9219" spans="1:13">
      <c r="A9219" t="s">
        <v>909</v>
      </c>
      <c r="B9219" t="s">
        <v>909</v>
      </c>
      <c r="C9219" t="s">
        <v>1659</v>
      </c>
      <c r="D9219" t="s">
        <v>151</v>
      </c>
      <c r="E9219" t="s">
        <v>222</v>
      </c>
      <c r="F9219" t="s">
        <v>2</v>
      </c>
      <c r="G9219" t="s">
        <v>52703</v>
      </c>
      <c r="H9219" t="s">
        <v>20921</v>
      </c>
      <c r="I9219" t="s">
        <v>52704</v>
      </c>
      <c r="J9219" t="s">
        <v>20972</v>
      </c>
      <c r="K9219" t="s">
        <v>52705</v>
      </c>
      <c r="L9219" t="s">
        <v>2418</v>
      </c>
      <c r="M9219" t="s">
        <v>52706</v>
      </c>
    </row>
    <row r="9220" spans="1:13">
      <c r="A9220" t="s">
        <v>909</v>
      </c>
      <c r="B9220" t="s">
        <v>909</v>
      </c>
      <c r="C9220" t="s">
        <v>1659</v>
      </c>
      <c r="D9220" t="s">
        <v>151</v>
      </c>
      <c r="E9220" t="s">
        <v>222</v>
      </c>
      <c r="F9220" t="s">
        <v>4</v>
      </c>
      <c r="G9220" t="s">
        <v>52707</v>
      </c>
      <c r="H9220" t="s">
        <v>20920</v>
      </c>
      <c r="I9220" t="s">
        <v>52708</v>
      </c>
      <c r="J9220" t="s">
        <v>21150</v>
      </c>
      <c r="K9220" t="s">
        <v>13381</v>
      </c>
      <c r="L9220" t="s">
        <v>52709</v>
      </c>
      <c r="M9220" t="s">
        <v>52710</v>
      </c>
    </row>
    <row r="9221" spans="1:13">
      <c r="A9221" t="s">
        <v>909</v>
      </c>
      <c r="B9221" t="s">
        <v>909</v>
      </c>
      <c r="C9221" t="s">
        <v>1659</v>
      </c>
      <c r="D9221" t="s">
        <v>151</v>
      </c>
      <c r="E9221" t="s">
        <v>222</v>
      </c>
      <c r="F9221" t="s">
        <v>11</v>
      </c>
      <c r="G9221" t="s">
        <v>52711</v>
      </c>
      <c r="H9221" t="s">
        <v>21369</v>
      </c>
      <c r="I9221" t="s">
        <v>52712</v>
      </c>
      <c r="J9221" t="s">
        <v>20764</v>
      </c>
      <c r="K9221" t="s">
        <v>52713</v>
      </c>
      <c r="L9221" t="s">
        <v>52714</v>
      </c>
      <c r="M9221" t="s">
        <v>52715</v>
      </c>
    </row>
    <row r="9222" spans="1:13">
      <c r="A9222" t="s">
        <v>909</v>
      </c>
      <c r="B9222" t="s">
        <v>909</v>
      </c>
      <c r="C9222" t="s">
        <v>1659</v>
      </c>
      <c r="D9222" t="s">
        <v>151</v>
      </c>
      <c r="E9222" t="s">
        <v>222</v>
      </c>
      <c r="F9222" t="s">
        <v>20</v>
      </c>
      <c r="G9222" t="s">
        <v>52716</v>
      </c>
      <c r="H9222" t="s">
        <v>20937</v>
      </c>
      <c r="I9222" t="s">
        <v>12816</v>
      </c>
      <c r="J9222" t="s">
        <v>20725</v>
      </c>
      <c r="K9222" t="s">
        <v>52717</v>
      </c>
      <c r="L9222" t="s">
        <v>22300</v>
      </c>
      <c r="M9222" t="s">
        <v>52718</v>
      </c>
    </row>
    <row r="9223" spans="1:13">
      <c r="A9223" t="s">
        <v>909</v>
      </c>
      <c r="B9223" t="s">
        <v>909</v>
      </c>
      <c r="C9223" t="s">
        <v>1659</v>
      </c>
      <c r="D9223" t="s">
        <v>151</v>
      </c>
      <c r="E9223" t="s">
        <v>230</v>
      </c>
      <c r="F9223" t="s">
        <v>3</v>
      </c>
      <c r="G9223" t="s">
        <v>52719</v>
      </c>
      <c r="H9223" t="s">
        <v>21102</v>
      </c>
      <c r="I9223" t="s">
        <v>52676</v>
      </c>
      <c r="J9223" t="s">
        <v>21019</v>
      </c>
      <c r="K9223" t="s">
        <v>52720</v>
      </c>
      <c r="L9223" t="s">
        <v>46667</v>
      </c>
      <c r="M9223" t="s">
        <v>43878</v>
      </c>
    </row>
    <row r="9224" spans="1:13">
      <c r="A9224" t="s">
        <v>909</v>
      </c>
      <c r="B9224" t="s">
        <v>909</v>
      </c>
      <c r="C9224" t="s">
        <v>1659</v>
      </c>
      <c r="D9224" t="s">
        <v>151</v>
      </c>
      <c r="E9224" t="s">
        <v>230</v>
      </c>
      <c r="F9224" t="s">
        <v>10</v>
      </c>
      <c r="G9224" t="s">
        <v>52721</v>
      </c>
      <c r="H9224" t="s">
        <v>21322</v>
      </c>
      <c r="I9224" t="s">
        <v>52722</v>
      </c>
      <c r="J9224" t="s">
        <v>21117</v>
      </c>
      <c r="K9224" t="s">
        <v>52684</v>
      </c>
      <c r="L9224" t="s">
        <v>52723</v>
      </c>
      <c r="M9224" t="s">
        <v>52724</v>
      </c>
    </row>
    <row r="9225" spans="1:13">
      <c r="A9225" t="s">
        <v>909</v>
      </c>
      <c r="B9225" t="s">
        <v>909</v>
      </c>
      <c r="C9225" t="s">
        <v>1659</v>
      </c>
      <c r="D9225" t="s">
        <v>151</v>
      </c>
      <c r="E9225" t="s">
        <v>230</v>
      </c>
      <c r="F9225" t="s">
        <v>2</v>
      </c>
      <c r="G9225" t="s">
        <v>52725</v>
      </c>
      <c r="H9225" t="s">
        <v>21369</v>
      </c>
      <c r="I9225" t="s">
        <v>52712</v>
      </c>
      <c r="J9225" t="s">
        <v>21150</v>
      </c>
      <c r="K9225" t="s">
        <v>13381</v>
      </c>
      <c r="L9225" t="s">
        <v>52726</v>
      </c>
      <c r="M9225" t="s">
        <v>52727</v>
      </c>
    </row>
    <row r="9226" spans="1:13">
      <c r="A9226" t="s">
        <v>909</v>
      </c>
      <c r="B9226" t="s">
        <v>909</v>
      </c>
      <c r="C9226" t="s">
        <v>1659</v>
      </c>
      <c r="D9226" t="s">
        <v>151</v>
      </c>
      <c r="E9226" t="s">
        <v>230</v>
      </c>
      <c r="F9226" t="s">
        <v>4</v>
      </c>
      <c r="G9226" t="s">
        <v>52728</v>
      </c>
      <c r="H9226" t="s">
        <v>21061</v>
      </c>
      <c r="I9226" t="s">
        <v>52729</v>
      </c>
      <c r="J9226" t="s">
        <v>20860</v>
      </c>
      <c r="K9226" t="s">
        <v>52730</v>
      </c>
      <c r="L9226" t="s">
        <v>52731</v>
      </c>
      <c r="M9226" t="s">
        <v>27316</v>
      </c>
    </row>
    <row r="9227" spans="1:13">
      <c r="A9227" t="s">
        <v>909</v>
      </c>
      <c r="B9227" t="s">
        <v>909</v>
      </c>
      <c r="C9227" t="s">
        <v>1659</v>
      </c>
      <c r="D9227" t="s">
        <v>151</v>
      </c>
      <c r="E9227" t="s">
        <v>230</v>
      </c>
      <c r="F9227" t="s">
        <v>11</v>
      </c>
      <c r="G9227" t="s">
        <v>52732</v>
      </c>
      <c r="H9227" t="s">
        <v>20938</v>
      </c>
      <c r="I9227" t="s">
        <v>52733</v>
      </c>
      <c r="J9227" t="s">
        <v>20784</v>
      </c>
      <c r="K9227" t="s">
        <v>52693</v>
      </c>
      <c r="L9227" t="s">
        <v>52734</v>
      </c>
      <c r="M9227" t="s">
        <v>25866</v>
      </c>
    </row>
    <row r="9228" spans="1:13">
      <c r="A9228" t="s">
        <v>909</v>
      </c>
      <c r="B9228" t="s">
        <v>909</v>
      </c>
      <c r="C9228" t="s">
        <v>1659</v>
      </c>
      <c r="D9228" t="s">
        <v>151</v>
      </c>
      <c r="E9228" t="s">
        <v>230</v>
      </c>
      <c r="F9228" t="s">
        <v>20</v>
      </c>
      <c r="G9228" t="s">
        <v>52735</v>
      </c>
      <c r="H9228" t="s">
        <v>20860</v>
      </c>
      <c r="I9228" t="s">
        <v>52736</v>
      </c>
      <c r="J9228" t="s">
        <v>20745</v>
      </c>
      <c r="K9228" t="s">
        <v>13402</v>
      </c>
      <c r="L9228" t="s">
        <v>922</v>
      </c>
      <c r="M9228" t="s">
        <v>10108</v>
      </c>
    </row>
    <row r="9229" spans="1:13">
      <c r="A9229" t="s">
        <v>909</v>
      </c>
      <c r="B9229" t="s">
        <v>909</v>
      </c>
      <c r="C9229" t="s">
        <v>1659</v>
      </c>
      <c r="D9229" t="s">
        <v>151</v>
      </c>
      <c r="E9229" t="s">
        <v>238</v>
      </c>
      <c r="F9229" t="s">
        <v>3</v>
      </c>
      <c r="G9229" t="s">
        <v>52737</v>
      </c>
      <c r="H9229" t="s">
        <v>20827</v>
      </c>
      <c r="I9229" t="s">
        <v>52738</v>
      </c>
      <c r="J9229" t="s">
        <v>21219</v>
      </c>
      <c r="K9229" t="s">
        <v>52739</v>
      </c>
      <c r="L9229" t="s">
        <v>375</v>
      </c>
      <c r="M9229" t="s">
        <v>49011</v>
      </c>
    </row>
    <row r="9230" spans="1:13">
      <c r="A9230" t="s">
        <v>909</v>
      </c>
      <c r="B9230" t="s">
        <v>909</v>
      </c>
      <c r="C9230" t="s">
        <v>1659</v>
      </c>
      <c r="D9230" t="s">
        <v>151</v>
      </c>
      <c r="E9230" t="s">
        <v>238</v>
      </c>
      <c r="F9230" t="s">
        <v>10</v>
      </c>
      <c r="G9230" t="s">
        <v>52740</v>
      </c>
      <c r="H9230" t="s">
        <v>20972</v>
      </c>
      <c r="I9230" t="s">
        <v>52700</v>
      </c>
      <c r="J9230" t="s">
        <v>21097</v>
      </c>
      <c r="K9230" t="s">
        <v>52741</v>
      </c>
      <c r="L9230" t="s">
        <v>52701</v>
      </c>
      <c r="M9230" t="s">
        <v>28203</v>
      </c>
    </row>
    <row r="9231" spans="1:13">
      <c r="A9231" t="s">
        <v>909</v>
      </c>
      <c r="B9231" t="s">
        <v>909</v>
      </c>
      <c r="C9231" t="s">
        <v>1659</v>
      </c>
      <c r="D9231" t="s">
        <v>151</v>
      </c>
      <c r="E9231" t="s">
        <v>238</v>
      </c>
      <c r="F9231" t="s">
        <v>2</v>
      </c>
      <c r="G9231" t="s">
        <v>52742</v>
      </c>
      <c r="H9231" t="s">
        <v>21162</v>
      </c>
      <c r="I9231" t="s">
        <v>52743</v>
      </c>
      <c r="J9231" t="s">
        <v>20932</v>
      </c>
      <c r="K9231" t="s">
        <v>13373</v>
      </c>
      <c r="L9231" t="s">
        <v>52744</v>
      </c>
      <c r="M9231" t="s">
        <v>40040</v>
      </c>
    </row>
    <row r="9232" spans="1:13">
      <c r="A9232" t="s">
        <v>909</v>
      </c>
      <c r="B9232" t="s">
        <v>909</v>
      </c>
      <c r="C9232" t="s">
        <v>1659</v>
      </c>
      <c r="D9232" t="s">
        <v>151</v>
      </c>
      <c r="E9232" t="s">
        <v>238</v>
      </c>
      <c r="F9232" t="s">
        <v>4</v>
      </c>
      <c r="G9232" t="s">
        <v>52745</v>
      </c>
      <c r="H9232" t="s">
        <v>20764</v>
      </c>
      <c r="I9232" t="s">
        <v>28319</v>
      </c>
      <c r="J9232" t="s">
        <v>20663</v>
      </c>
      <c r="K9232" t="s">
        <v>52746</v>
      </c>
      <c r="L9232" t="s">
        <v>52747</v>
      </c>
      <c r="M9232" t="s">
        <v>13876</v>
      </c>
    </row>
    <row r="9233" spans="1:13">
      <c r="A9233" t="s">
        <v>909</v>
      </c>
      <c r="B9233" t="s">
        <v>909</v>
      </c>
      <c r="C9233" t="s">
        <v>1659</v>
      </c>
      <c r="D9233" t="s">
        <v>151</v>
      </c>
      <c r="E9233" t="s">
        <v>238</v>
      </c>
      <c r="F9233" t="s">
        <v>11</v>
      </c>
      <c r="G9233" t="s">
        <v>52748</v>
      </c>
      <c r="H9233" t="s">
        <v>20822</v>
      </c>
      <c r="I9233" t="s">
        <v>38853</v>
      </c>
      <c r="J9233" t="s">
        <v>21472</v>
      </c>
      <c r="K9233" t="s">
        <v>372</v>
      </c>
      <c r="L9233" t="s">
        <v>52749</v>
      </c>
      <c r="M9233" t="s">
        <v>25124</v>
      </c>
    </row>
    <row r="9234" spans="1:13">
      <c r="A9234" t="s">
        <v>909</v>
      </c>
      <c r="B9234" t="s">
        <v>909</v>
      </c>
      <c r="C9234" t="s">
        <v>1659</v>
      </c>
      <c r="D9234" t="s">
        <v>151</v>
      </c>
      <c r="E9234" t="s">
        <v>238</v>
      </c>
      <c r="F9234" t="s">
        <v>20</v>
      </c>
      <c r="G9234" t="s">
        <v>52750</v>
      </c>
      <c r="H9234" t="s">
        <v>20764</v>
      </c>
      <c r="I9234" t="s">
        <v>28319</v>
      </c>
      <c r="J9234" t="s">
        <v>20684</v>
      </c>
      <c r="K9234" t="s">
        <v>52751</v>
      </c>
      <c r="L9234" t="s">
        <v>17143</v>
      </c>
      <c r="M9234" t="s">
        <v>13876</v>
      </c>
    </row>
    <row r="9235" spans="1:13">
      <c r="A9235" t="s">
        <v>909</v>
      </c>
      <c r="B9235" t="s">
        <v>909</v>
      </c>
      <c r="C9235" t="s">
        <v>1659</v>
      </c>
      <c r="D9235" t="s">
        <v>152</v>
      </c>
      <c r="E9235" t="s">
        <v>246</v>
      </c>
      <c r="F9235" t="s">
        <v>3</v>
      </c>
      <c r="G9235" t="s">
        <v>52752</v>
      </c>
      <c r="H9235" t="s">
        <v>20764</v>
      </c>
      <c r="I9235" t="s">
        <v>28319</v>
      </c>
      <c r="J9235" t="s">
        <v>20725</v>
      </c>
      <c r="K9235" t="s">
        <v>52717</v>
      </c>
      <c r="L9235" t="s">
        <v>15752</v>
      </c>
      <c r="M9235" t="s">
        <v>52753</v>
      </c>
    </row>
    <row r="9236" spans="1:13">
      <c r="A9236" t="s">
        <v>909</v>
      </c>
      <c r="B9236" t="s">
        <v>909</v>
      </c>
      <c r="C9236" t="s">
        <v>1659</v>
      </c>
      <c r="D9236" t="s">
        <v>152</v>
      </c>
      <c r="E9236" t="s">
        <v>246</v>
      </c>
      <c r="F9236" t="s">
        <v>10</v>
      </c>
      <c r="G9236" t="s">
        <v>52754</v>
      </c>
      <c r="H9236" t="s">
        <v>20939</v>
      </c>
      <c r="I9236" t="s">
        <v>52755</v>
      </c>
      <c r="J9236" t="s">
        <v>20932</v>
      </c>
      <c r="K9236" t="s">
        <v>13373</v>
      </c>
      <c r="L9236" t="s">
        <v>52756</v>
      </c>
      <c r="M9236" t="s">
        <v>52757</v>
      </c>
    </row>
    <row r="9237" spans="1:13">
      <c r="A9237" t="s">
        <v>909</v>
      </c>
      <c r="B9237" t="s">
        <v>909</v>
      </c>
      <c r="C9237" t="s">
        <v>1659</v>
      </c>
      <c r="D9237" t="s">
        <v>152</v>
      </c>
      <c r="E9237" t="s">
        <v>246</v>
      </c>
      <c r="F9237" t="s">
        <v>2</v>
      </c>
      <c r="G9237" t="s">
        <v>52758</v>
      </c>
      <c r="H9237" t="s">
        <v>21064</v>
      </c>
      <c r="I9237" t="s">
        <v>52759</v>
      </c>
      <c r="J9237" t="s">
        <v>21097</v>
      </c>
      <c r="K9237" t="s">
        <v>52741</v>
      </c>
      <c r="L9237" t="s">
        <v>7155</v>
      </c>
      <c r="M9237" t="s">
        <v>52760</v>
      </c>
    </row>
    <row r="9238" spans="1:13">
      <c r="A9238" t="s">
        <v>909</v>
      </c>
      <c r="B9238" t="s">
        <v>909</v>
      </c>
      <c r="C9238" t="s">
        <v>1659</v>
      </c>
      <c r="D9238" t="s">
        <v>152</v>
      </c>
      <c r="E9238" t="s">
        <v>246</v>
      </c>
      <c r="F9238" t="s">
        <v>4</v>
      </c>
      <c r="G9238" t="s">
        <v>52761</v>
      </c>
      <c r="H9238" t="s">
        <v>21064</v>
      </c>
      <c r="I9238" t="s">
        <v>52759</v>
      </c>
      <c r="J9238" t="s">
        <v>21116</v>
      </c>
      <c r="K9238" t="s">
        <v>38674</v>
      </c>
      <c r="L9238" t="s">
        <v>6308</v>
      </c>
      <c r="M9238" t="s">
        <v>52760</v>
      </c>
    </row>
    <row r="9239" spans="1:13">
      <c r="A9239" t="s">
        <v>909</v>
      </c>
      <c r="B9239" t="s">
        <v>909</v>
      </c>
      <c r="C9239" t="s">
        <v>1659</v>
      </c>
      <c r="D9239" t="s">
        <v>152</v>
      </c>
      <c r="E9239" t="s">
        <v>246</v>
      </c>
      <c r="F9239" t="s">
        <v>11</v>
      </c>
      <c r="G9239" t="s">
        <v>52762</v>
      </c>
      <c r="H9239" t="s">
        <v>21277</v>
      </c>
      <c r="I9239" t="s">
        <v>52763</v>
      </c>
      <c r="J9239" t="s">
        <v>20803</v>
      </c>
      <c r="K9239" t="s">
        <v>52764</v>
      </c>
      <c r="L9239" t="s">
        <v>52765</v>
      </c>
      <c r="M9239" t="s">
        <v>52766</v>
      </c>
    </row>
    <row r="9240" spans="1:13">
      <c r="A9240" t="s">
        <v>909</v>
      </c>
      <c r="B9240" t="s">
        <v>909</v>
      </c>
      <c r="C9240" t="s">
        <v>1659</v>
      </c>
      <c r="D9240" t="s">
        <v>152</v>
      </c>
      <c r="E9240" t="s">
        <v>246</v>
      </c>
      <c r="F9240" t="s">
        <v>20</v>
      </c>
      <c r="G9240" t="s">
        <v>52767</v>
      </c>
      <c r="H9240" t="s">
        <v>21085</v>
      </c>
      <c r="I9240" t="s">
        <v>52696</v>
      </c>
      <c r="J9240" t="s">
        <v>20705</v>
      </c>
      <c r="K9240" t="s">
        <v>52768</v>
      </c>
      <c r="L9240" t="s">
        <v>52769</v>
      </c>
      <c r="M9240" t="s">
        <v>52770</v>
      </c>
    </row>
    <row r="9241" spans="1:13">
      <c r="A9241" t="s">
        <v>909</v>
      </c>
      <c r="B9241" t="s">
        <v>909</v>
      </c>
      <c r="C9241" t="s">
        <v>1659</v>
      </c>
      <c r="D9241" t="s">
        <v>152</v>
      </c>
      <c r="E9241" t="s">
        <v>254</v>
      </c>
      <c r="F9241" t="s">
        <v>3</v>
      </c>
      <c r="G9241" t="s">
        <v>52771</v>
      </c>
      <c r="H9241" t="s">
        <v>21021</v>
      </c>
      <c r="I9241" t="s">
        <v>52772</v>
      </c>
      <c r="J9241" t="s">
        <v>20939</v>
      </c>
      <c r="K9241" t="s">
        <v>52677</v>
      </c>
      <c r="L9241" t="s">
        <v>52773</v>
      </c>
      <c r="M9241" t="s">
        <v>52774</v>
      </c>
    </row>
    <row r="9242" spans="1:13">
      <c r="A9242" t="s">
        <v>909</v>
      </c>
      <c r="B9242" t="s">
        <v>909</v>
      </c>
      <c r="C9242" t="s">
        <v>1659</v>
      </c>
      <c r="D9242" t="s">
        <v>152</v>
      </c>
      <c r="E9242" t="s">
        <v>254</v>
      </c>
      <c r="F9242" t="s">
        <v>10</v>
      </c>
      <c r="G9242" t="s">
        <v>52775</v>
      </c>
      <c r="H9242" t="s">
        <v>21304</v>
      </c>
      <c r="I9242" t="s">
        <v>52776</v>
      </c>
      <c r="J9242" t="s">
        <v>21113</v>
      </c>
      <c r="K9242" t="s">
        <v>52777</v>
      </c>
      <c r="L9242" t="s">
        <v>52778</v>
      </c>
      <c r="M9242" t="s">
        <v>26503</v>
      </c>
    </row>
    <row r="9243" spans="1:13">
      <c r="A9243" t="s">
        <v>909</v>
      </c>
      <c r="B9243" t="s">
        <v>909</v>
      </c>
      <c r="C9243" t="s">
        <v>1659</v>
      </c>
      <c r="D9243" t="s">
        <v>152</v>
      </c>
      <c r="E9243" t="s">
        <v>254</v>
      </c>
      <c r="F9243" t="s">
        <v>2</v>
      </c>
      <c r="G9243" t="s">
        <v>52779</v>
      </c>
      <c r="H9243" t="s">
        <v>21197</v>
      </c>
      <c r="I9243" t="s">
        <v>52780</v>
      </c>
      <c r="J9243" t="s">
        <v>21004</v>
      </c>
      <c r="K9243" t="s">
        <v>52781</v>
      </c>
      <c r="L9243" t="s">
        <v>52782</v>
      </c>
      <c r="M9243" t="s">
        <v>25214</v>
      </c>
    </row>
    <row r="9244" spans="1:13">
      <c r="A9244" t="s">
        <v>909</v>
      </c>
      <c r="B9244" t="s">
        <v>909</v>
      </c>
      <c r="C9244" t="s">
        <v>1659</v>
      </c>
      <c r="D9244" t="s">
        <v>152</v>
      </c>
      <c r="E9244" t="s">
        <v>254</v>
      </c>
      <c r="F9244" t="s">
        <v>4</v>
      </c>
      <c r="G9244" t="s">
        <v>52783</v>
      </c>
      <c r="H9244" t="s">
        <v>20920</v>
      </c>
      <c r="I9244" t="s">
        <v>52708</v>
      </c>
      <c r="J9244" t="s">
        <v>21162</v>
      </c>
      <c r="K9244" t="s">
        <v>52784</v>
      </c>
      <c r="L9244" t="s">
        <v>52709</v>
      </c>
      <c r="M9244" t="s">
        <v>36115</v>
      </c>
    </row>
    <row r="9245" spans="1:13">
      <c r="A9245" t="s">
        <v>909</v>
      </c>
      <c r="B9245" t="s">
        <v>909</v>
      </c>
      <c r="C9245" t="s">
        <v>1659</v>
      </c>
      <c r="D9245" t="s">
        <v>152</v>
      </c>
      <c r="E9245" t="s">
        <v>254</v>
      </c>
      <c r="F9245" t="s">
        <v>11</v>
      </c>
      <c r="G9245" t="s">
        <v>52785</v>
      </c>
      <c r="H9245" t="s">
        <v>20954</v>
      </c>
      <c r="I9245" t="s">
        <v>28305</v>
      </c>
      <c r="J9245" t="s">
        <v>20860</v>
      </c>
      <c r="K9245" t="s">
        <v>52730</v>
      </c>
      <c r="L9245" t="s">
        <v>52786</v>
      </c>
      <c r="M9245" t="s">
        <v>38195</v>
      </c>
    </row>
    <row r="9246" spans="1:13">
      <c r="A9246" t="s">
        <v>909</v>
      </c>
      <c r="B9246" t="s">
        <v>909</v>
      </c>
      <c r="C9246" t="s">
        <v>1659</v>
      </c>
      <c r="D9246" t="s">
        <v>152</v>
      </c>
      <c r="E9246" t="s">
        <v>254</v>
      </c>
      <c r="F9246" t="s">
        <v>20</v>
      </c>
      <c r="G9246" t="s">
        <v>52787</v>
      </c>
      <c r="H9246" t="s">
        <v>21085</v>
      </c>
      <c r="I9246" t="s">
        <v>52696</v>
      </c>
      <c r="J9246" t="s">
        <v>20822</v>
      </c>
      <c r="K9246" t="s">
        <v>52788</v>
      </c>
      <c r="L9246" t="s">
        <v>52769</v>
      </c>
      <c r="M9246" t="s">
        <v>49984</v>
      </c>
    </row>
    <row r="9247" spans="1:13">
      <c r="A9247" t="s">
        <v>909</v>
      </c>
      <c r="B9247" t="s">
        <v>909</v>
      </c>
      <c r="C9247" t="s">
        <v>1659</v>
      </c>
      <c r="D9247" t="s">
        <v>152</v>
      </c>
      <c r="E9247" t="s">
        <v>197</v>
      </c>
      <c r="F9247" t="s">
        <v>3</v>
      </c>
      <c r="G9247" t="s">
        <v>52789</v>
      </c>
      <c r="H9247" t="s">
        <v>21113</v>
      </c>
      <c r="I9247" t="s">
        <v>52790</v>
      </c>
      <c r="J9247" t="s">
        <v>20950</v>
      </c>
      <c r="K9247" t="s">
        <v>52791</v>
      </c>
      <c r="L9247" t="s">
        <v>46641</v>
      </c>
      <c r="M9247" t="s">
        <v>52792</v>
      </c>
    </row>
    <row r="9248" spans="1:13">
      <c r="A9248" t="s">
        <v>909</v>
      </c>
      <c r="B9248" t="s">
        <v>909</v>
      </c>
      <c r="C9248" t="s">
        <v>1659</v>
      </c>
      <c r="D9248" t="s">
        <v>152</v>
      </c>
      <c r="E9248" t="s">
        <v>197</v>
      </c>
      <c r="F9248" t="s">
        <v>10</v>
      </c>
      <c r="G9248" t="s">
        <v>52793</v>
      </c>
      <c r="H9248" t="s">
        <v>21266</v>
      </c>
      <c r="I9248" t="s">
        <v>52794</v>
      </c>
      <c r="J9248" t="s">
        <v>21162</v>
      </c>
      <c r="K9248" t="s">
        <v>52784</v>
      </c>
      <c r="L9248" t="s">
        <v>52795</v>
      </c>
      <c r="M9248" t="s">
        <v>52796</v>
      </c>
    </row>
    <row r="9249" spans="1:13">
      <c r="A9249" t="s">
        <v>909</v>
      </c>
      <c r="B9249" t="s">
        <v>909</v>
      </c>
      <c r="C9249" t="s">
        <v>1659</v>
      </c>
      <c r="D9249" t="s">
        <v>152</v>
      </c>
      <c r="E9249" t="s">
        <v>197</v>
      </c>
      <c r="F9249" t="s">
        <v>2</v>
      </c>
      <c r="G9249" t="s">
        <v>52797</v>
      </c>
      <c r="H9249" t="s">
        <v>21228</v>
      </c>
      <c r="I9249" t="s">
        <v>52798</v>
      </c>
      <c r="J9249" t="s">
        <v>21097</v>
      </c>
      <c r="K9249" t="s">
        <v>52741</v>
      </c>
      <c r="L9249" t="s">
        <v>9282</v>
      </c>
      <c r="M9249" t="s">
        <v>52799</v>
      </c>
    </row>
    <row r="9250" spans="1:13">
      <c r="A9250" t="s">
        <v>909</v>
      </c>
      <c r="B9250" t="s">
        <v>909</v>
      </c>
      <c r="C9250" t="s">
        <v>1659</v>
      </c>
      <c r="D9250" t="s">
        <v>152</v>
      </c>
      <c r="E9250" t="s">
        <v>197</v>
      </c>
      <c r="F9250" t="s">
        <v>4</v>
      </c>
      <c r="G9250" t="s">
        <v>52800</v>
      </c>
      <c r="H9250" t="s">
        <v>21162</v>
      </c>
      <c r="I9250" t="s">
        <v>52743</v>
      </c>
      <c r="J9250" t="s">
        <v>20932</v>
      </c>
      <c r="K9250" t="s">
        <v>13373</v>
      </c>
      <c r="L9250" t="s">
        <v>52801</v>
      </c>
      <c r="M9250" t="s">
        <v>52802</v>
      </c>
    </row>
    <row r="9251" spans="1:13">
      <c r="A9251" t="s">
        <v>909</v>
      </c>
      <c r="B9251" t="s">
        <v>909</v>
      </c>
      <c r="C9251" t="s">
        <v>1659</v>
      </c>
      <c r="D9251" t="s">
        <v>152</v>
      </c>
      <c r="E9251" t="s">
        <v>197</v>
      </c>
      <c r="F9251" t="s">
        <v>11</v>
      </c>
      <c r="G9251" t="s">
        <v>52803</v>
      </c>
      <c r="H9251" t="s">
        <v>20974</v>
      </c>
      <c r="I9251" t="s">
        <v>52804</v>
      </c>
      <c r="J9251" t="s">
        <v>20764</v>
      </c>
      <c r="K9251" t="s">
        <v>52713</v>
      </c>
      <c r="L9251" t="s">
        <v>52805</v>
      </c>
      <c r="M9251" t="s">
        <v>14463</v>
      </c>
    </row>
    <row r="9252" spans="1:13">
      <c r="A9252" t="s">
        <v>909</v>
      </c>
      <c r="B9252" t="s">
        <v>909</v>
      </c>
      <c r="C9252" t="s">
        <v>1659</v>
      </c>
      <c r="D9252" t="s">
        <v>152</v>
      </c>
      <c r="E9252" t="s">
        <v>197</v>
      </c>
      <c r="F9252" t="s">
        <v>20</v>
      </c>
      <c r="G9252" t="s">
        <v>52806</v>
      </c>
      <c r="H9252" t="s">
        <v>20879</v>
      </c>
      <c r="I9252" t="s">
        <v>28140</v>
      </c>
      <c r="J9252" t="s">
        <v>20705</v>
      </c>
      <c r="K9252" t="s">
        <v>52768</v>
      </c>
      <c r="L9252" t="s">
        <v>4675</v>
      </c>
      <c r="M9252" t="s">
        <v>52807</v>
      </c>
    </row>
    <row r="9253" spans="1:13">
      <c r="A9253" t="s">
        <v>909</v>
      </c>
      <c r="B9253" t="s">
        <v>909</v>
      </c>
      <c r="C9253" t="s">
        <v>1659</v>
      </c>
      <c r="D9253" t="s">
        <v>152</v>
      </c>
      <c r="E9253" t="s">
        <v>269</v>
      </c>
      <c r="F9253" t="s">
        <v>3</v>
      </c>
      <c r="G9253" t="s">
        <v>52808</v>
      </c>
      <c r="H9253" t="s">
        <v>21034</v>
      </c>
      <c r="I9253" t="s">
        <v>52809</v>
      </c>
      <c r="J9253" t="s">
        <v>21219</v>
      </c>
      <c r="K9253" t="s">
        <v>52739</v>
      </c>
      <c r="L9253" t="s">
        <v>16920</v>
      </c>
      <c r="M9253" t="s">
        <v>52810</v>
      </c>
    </row>
    <row r="9254" spans="1:13">
      <c r="A9254" t="s">
        <v>909</v>
      </c>
      <c r="B9254" t="s">
        <v>909</v>
      </c>
      <c r="C9254" t="s">
        <v>1659</v>
      </c>
      <c r="D9254" t="s">
        <v>152</v>
      </c>
      <c r="E9254" t="s">
        <v>269</v>
      </c>
      <c r="F9254" t="s">
        <v>10</v>
      </c>
      <c r="G9254" t="s">
        <v>52811</v>
      </c>
      <c r="H9254" t="s">
        <v>21115</v>
      </c>
      <c r="I9254" t="s">
        <v>8005</v>
      </c>
      <c r="J9254" t="s">
        <v>21117</v>
      </c>
      <c r="K9254" t="s">
        <v>52684</v>
      </c>
      <c r="L9254" t="s">
        <v>52812</v>
      </c>
      <c r="M9254" t="s">
        <v>46795</v>
      </c>
    </row>
    <row r="9255" spans="1:13">
      <c r="A9255" t="s">
        <v>909</v>
      </c>
      <c r="B9255" t="s">
        <v>909</v>
      </c>
      <c r="C9255" t="s">
        <v>1659</v>
      </c>
      <c r="D9255" t="s">
        <v>152</v>
      </c>
      <c r="E9255" t="s">
        <v>269</v>
      </c>
      <c r="F9255" t="s">
        <v>2</v>
      </c>
      <c r="G9255" t="s">
        <v>52813</v>
      </c>
      <c r="H9255" t="s">
        <v>21165</v>
      </c>
      <c r="I9255" t="s">
        <v>52814</v>
      </c>
      <c r="J9255" t="s">
        <v>20937</v>
      </c>
      <c r="K9255" t="s">
        <v>52815</v>
      </c>
      <c r="L9255" t="s">
        <v>52816</v>
      </c>
      <c r="M9255" t="s">
        <v>26460</v>
      </c>
    </row>
    <row r="9256" spans="1:13">
      <c r="A9256" t="s">
        <v>909</v>
      </c>
      <c r="B9256" t="s">
        <v>909</v>
      </c>
      <c r="C9256" t="s">
        <v>1659</v>
      </c>
      <c r="D9256" t="s">
        <v>152</v>
      </c>
      <c r="E9256" t="s">
        <v>269</v>
      </c>
      <c r="F9256" t="s">
        <v>4</v>
      </c>
      <c r="G9256" t="s">
        <v>52817</v>
      </c>
      <c r="H9256" t="s">
        <v>20932</v>
      </c>
      <c r="I9256" t="s">
        <v>28202</v>
      </c>
      <c r="J9256" t="s">
        <v>20764</v>
      </c>
      <c r="K9256" t="s">
        <v>52713</v>
      </c>
      <c r="L9256" t="s">
        <v>17143</v>
      </c>
      <c r="M9256" t="s">
        <v>14924</v>
      </c>
    </row>
    <row r="9257" spans="1:13">
      <c r="A9257" t="s">
        <v>909</v>
      </c>
      <c r="B9257" t="s">
        <v>909</v>
      </c>
      <c r="C9257" t="s">
        <v>1659</v>
      </c>
      <c r="D9257" t="s">
        <v>152</v>
      </c>
      <c r="E9257" t="s">
        <v>269</v>
      </c>
      <c r="F9257" t="s">
        <v>11</v>
      </c>
      <c r="G9257" t="s">
        <v>52818</v>
      </c>
      <c r="H9257" t="s">
        <v>20915</v>
      </c>
      <c r="I9257" t="s">
        <v>52819</v>
      </c>
      <c r="J9257" t="s">
        <v>20684</v>
      </c>
      <c r="K9257" t="s">
        <v>52751</v>
      </c>
      <c r="L9257" t="s">
        <v>52820</v>
      </c>
      <c r="M9257" t="s">
        <v>6522</v>
      </c>
    </row>
    <row r="9258" spans="1:13">
      <c r="A9258" t="s">
        <v>909</v>
      </c>
      <c r="B9258" t="s">
        <v>909</v>
      </c>
      <c r="C9258" t="s">
        <v>1659</v>
      </c>
      <c r="D9258" t="s">
        <v>152</v>
      </c>
      <c r="E9258" t="s">
        <v>269</v>
      </c>
      <c r="F9258" t="s">
        <v>20</v>
      </c>
      <c r="G9258" t="s">
        <v>52821</v>
      </c>
      <c r="H9258" t="s">
        <v>20764</v>
      </c>
      <c r="I9258" t="s">
        <v>28319</v>
      </c>
      <c r="J9258" t="s">
        <v>20705</v>
      </c>
      <c r="K9258" t="s">
        <v>52768</v>
      </c>
      <c r="L9258" t="s">
        <v>17143</v>
      </c>
      <c r="M9258" t="s">
        <v>11789</v>
      </c>
    </row>
    <row r="9259" spans="1:13">
      <c r="A9259" t="s">
        <v>909</v>
      </c>
      <c r="B9259" t="s">
        <v>909</v>
      </c>
      <c r="C9259" t="s">
        <v>1659</v>
      </c>
      <c r="D9259" t="s">
        <v>153</v>
      </c>
      <c r="E9259" t="s">
        <v>277</v>
      </c>
      <c r="F9259" t="s">
        <v>3</v>
      </c>
      <c r="G9259" t="s">
        <v>52822</v>
      </c>
      <c r="H9259" t="s">
        <v>20860</v>
      </c>
      <c r="I9259" t="s">
        <v>52736</v>
      </c>
      <c r="J9259" t="s">
        <v>20764</v>
      </c>
      <c r="K9259" t="s">
        <v>52713</v>
      </c>
      <c r="L9259" t="s">
        <v>3130</v>
      </c>
      <c r="M9259" t="s">
        <v>1305</v>
      </c>
    </row>
    <row r="9260" spans="1:13">
      <c r="A9260" t="s">
        <v>909</v>
      </c>
      <c r="B9260" t="s">
        <v>909</v>
      </c>
      <c r="C9260" t="s">
        <v>1659</v>
      </c>
      <c r="D9260" t="s">
        <v>153</v>
      </c>
      <c r="E9260" t="s">
        <v>277</v>
      </c>
      <c r="F9260" t="s">
        <v>10</v>
      </c>
      <c r="G9260" t="s">
        <v>52823</v>
      </c>
      <c r="H9260" t="s">
        <v>21020</v>
      </c>
      <c r="I9260" t="s">
        <v>28196</v>
      </c>
      <c r="J9260" t="s">
        <v>21061</v>
      </c>
      <c r="K9260" t="s">
        <v>52824</v>
      </c>
      <c r="L9260" t="s">
        <v>48242</v>
      </c>
      <c r="M9260" t="s">
        <v>52825</v>
      </c>
    </row>
    <row r="9261" spans="1:13">
      <c r="A9261" t="s">
        <v>909</v>
      </c>
      <c r="B9261" t="s">
        <v>909</v>
      </c>
      <c r="C9261" t="s">
        <v>1659</v>
      </c>
      <c r="D9261" t="s">
        <v>153</v>
      </c>
      <c r="E9261" t="s">
        <v>277</v>
      </c>
      <c r="F9261" t="s">
        <v>2</v>
      </c>
      <c r="G9261" t="s">
        <v>52826</v>
      </c>
      <c r="H9261" t="s">
        <v>20973</v>
      </c>
      <c r="I9261" t="s">
        <v>52827</v>
      </c>
      <c r="J9261" t="s">
        <v>21085</v>
      </c>
      <c r="K9261" t="s">
        <v>1000</v>
      </c>
      <c r="L9261" t="s">
        <v>46667</v>
      </c>
      <c r="M9261" t="s">
        <v>25008</v>
      </c>
    </row>
    <row r="9262" spans="1:13">
      <c r="A9262" t="s">
        <v>909</v>
      </c>
      <c r="B9262" t="s">
        <v>909</v>
      </c>
      <c r="C9262" t="s">
        <v>1659</v>
      </c>
      <c r="D9262" t="s">
        <v>153</v>
      </c>
      <c r="E9262" t="s">
        <v>277</v>
      </c>
      <c r="F9262" t="s">
        <v>4</v>
      </c>
      <c r="G9262" t="s">
        <v>52828</v>
      </c>
      <c r="H9262" t="s">
        <v>20827</v>
      </c>
      <c r="I9262" t="s">
        <v>52738</v>
      </c>
      <c r="J9262" t="s">
        <v>21020</v>
      </c>
      <c r="K9262" t="s">
        <v>52829</v>
      </c>
      <c r="L9262" t="s">
        <v>52830</v>
      </c>
      <c r="M9262" t="s">
        <v>39387</v>
      </c>
    </row>
    <row r="9263" spans="1:13">
      <c r="A9263" t="s">
        <v>909</v>
      </c>
      <c r="B9263" t="s">
        <v>909</v>
      </c>
      <c r="C9263" t="s">
        <v>1659</v>
      </c>
      <c r="D9263" t="s">
        <v>153</v>
      </c>
      <c r="E9263" t="s">
        <v>277</v>
      </c>
      <c r="F9263" t="s">
        <v>11</v>
      </c>
      <c r="G9263" t="s">
        <v>52831</v>
      </c>
      <c r="H9263" t="s">
        <v>21518</v>
      </c>
      <c r="I9263" t="s">
        <v>52832</v>
      </c>
      <c r="J9263" t="s">
        <v>20915</v>
      </c>
      <c r="K9263" t="s">
        <v>52689</v>
      </c>
      <c r="L9263" t="s">
        <v>52833</v>
      </c>
      <c r="M9263" t="s">
        <v>43138</v>
      </c>
    </row>
    <row r="9264" spans="1:13">
      <c r="A9264" t="s">
        <v>909</v>
      </c>
      <c r="B9264" t="s">
        <v>909</v>
      </c>
      <c r="C9264" t="s">
        <v>1659</v>
      </c>
      <c r="D9264" t="s">
        <v>153</v>
      </c>
      <c r="E9264" t="s">
        <v>277</v>
      </c>
      <c r="F9264" t="s">
        <v>20</v>
      </c>
      <c r="G9264" t="s">
        <v>52834</v>
      </c>
      <c r="H9264" t="s">
        <v>21162</v>
      </c>
      <c r="I9264" t="s">
        <v>52743</v>
      </c>
      <c r="J9264" t="s">
        <v>20764</v>
      </c>
      <c r="K9264" t="s">
        <v>52713</v>
      </c>
      <c r="L9264" t="s">
        <v>52835</v>
      </c>
      <c r="M9264" t="s">
        <v>52836</v>
      </c>
    </row>
    <row r="9265" spans="1:13">
      <c r="A9265" t="s">
        <v>909</v>
      </c>
      <c r="B9265" t="s">
        <v>909</v>
      </c>
      <c r="C9265" t="s">
        <v>1659</v>
      </c>
      <c r="D9265" t="s">
        <v>153</v>
      </c>
      <c r="E9265" t="s">
        <v>188</v>
      </c>
      <c r="F9265" t="s">
        <v>3</v>
      </c>
      <c r="G9265" t="s">
        <v>52837</v>
      </c>
      <c r="H9265" t="s">
        <v>20967</v>
      </c>
      <c r="I9265" t="s">
        <v>52838</v>
      </c>
      <c r="J9265" t="s">
        <v>20841</v>
      </c>
      <c r="K9265" t="s">
        <v>13409</v>
      </c>
      <c r="L9265" t="s">
        <v>52839</v>
      </c>
      <c r="M9265" t="s">
        <v>27224</v>
      </c>
    </row>
    <row r="9266" spans="1:13">
      <c r="A9266" t="s">
        <v>909</v>
      </c>
      <c r="B9266" t="s">
        <v>909</v>
      </c>
      <c r="C9266" t="s">
        <v>1659</v>
      </c>
      <c r="D9266" t="s">
        <v>153</v>
      </c>
      <c r="E9266" t="s">
        <v>188</v>
      </c>
      <c r="F9266" t="s">
        <v>10</v>
      </c>
      <c r="G9266" t="s">
        <v>52840</v>
      </c>
      <c r="H9266" t="s">
        <v>21266</v>
      </c>
      <c r="I9266" t="s">
        <v>52794</v>
      </c>
      <c r="J9266" t="s">
        <v>21102</v>
      </c>
      <c r="K9266" t="s">
        <v>52841</v>
      </c>
      <c r="L9266" t="s">
        <v>52795</v>
      </c>
      <c r="M9266" t="s">
        <v>45666</v>
      </c>
    </row>
    <row r="9267" spans="1:13">
      <c r="A9267" t="s">
        <v>909</v>
      </c>
      <c r="B9267" t="s">
        <v>909</v>
      </c>
      <c r="C9267" t="s">
        <v>1659</v>
      </c>
      <c r="D9267" t="s">
        <v>153</v>
      </c>
      <c r="E9267" t="s">
        <v>188</v>
      </c>
      <c r="F9267" t="s">
        <v>2</v>
      </c>
      <c r="G9267" t="s">
        <v>52842</v>
      </c>
      <c r="H9267" t="s">
        <v>20920</v>
      </c>
      <c r="I9267" t="s">
        <v>52708</v>
      </c>
      <c r="J9267" t="s">
        <v>20829</v>
      </c>
      <c r="K9267" t="s">
        <v>38779</v>
      </c>
      <c r="L9267" t="s">
        <v>51418</v>
      </c>
      <c r="M9267" t="s">
        <v>52843</v>
      </c>
    </row>
    <row r="9268" spans="1:13">
      <c r="A9268" t="s">
        <v>909</v>
      </c>
      <c r="B9268" t="s">
        <v>909</v>
      </c>
      <c r="C9268" t="s">
        <v>1659</v>
      </c>
      <c r="D9268" t="s">
        <v>153</v>
      </c>
      <c r="E9268" t="s">
        <v>188</v>
      </c>
      <c r="F9268" t="s">
        <v>4</v>
      </c>
      <c r="G9268" t="s">
        <v>52844</v>
      </c>
      <c r="H9268" t="s">
        <v>21219</v>
      </c>
      <c r="I9268" t="s">
        <v>52845</v>
      </c>
      <c r="J9268" t="s">
        <v>20937</v>
      </c>
      <c r="K9268" t="s">
        <v>52815</v>
      </c>
      <c r="L9268" t="s">
        <v>50103</v>
      </c>
      <c r="M9268" t="s">
        <v>39127</v>
      </c>
    </row>
    <row r="9269" spans="1:13">
      <c r="A9269" t="s">
        <v>909</v>
      </c>
      <c r="B9269" t="s">
        <v>909</v>
      </c>
      <c r="C9269" t="s">
        <v>1659</v>
      </c>
      <c r="D9269" t="s">
        <v>153</v>
      </c>
      <c r="E9269" t="s">
        <v>188</v>
      </c>
      <c r="F9269" t="s">
        <v>11</v>
      </c>
      <c r="G9269" t="s">
        <v>52846</v>
      </c>
      <c r="H9269" t="s">
        <v>21020</v>
      </c>
      <c r="I9269" t="s">
        <v>28196</v>
      </c>
      <c r="J9269" t="s">
        <v>20764</v>
      </c>
      <c r="K9269" t="s">
        <v>52713</v>
      </c>
      <c r="L9269" t="s">
        <v>52847</v>
      </c>
      <c r="M9269" t="s">
        <v>15069</v>
      </c>
    </row>
    <row r="9270" spans="1:13">
      <c r="A9270" t="s">
        <v>909</v>
      </c>
      <c r="B9270" t="s">
        <v>909</v>
      </c>
      <c r="C9270" t="s">
        <v>1659</v>
      </c>
      <c r="D9270" t="s">
        <v>153</v>
      </c>
      <c r="E9270" t="s">
        <v>188</v>
      </c>
      <c r="F9270" t="s">
        <v>20</v>
      </c>
      <c r="G9270" t="s">
        <v>52848</v>
      </c>
      <c r="H9270" t="s">
        <v>20879</v>
      </c>
      <c r="I9270" t="s">
        <v>28140</v>
      </c>
      <c r="J9270" t="s">
        <v>20745</v>
      </c>
      <c r="K9270" t="s">
        <v>13402</v>
      </c>
      <c r="L9270" t="s">
        <v>4675</v>
      </c>
      <c r="M9270" t="s">
        <v>15426</v>
      </c>
    </row>
    <row r="9271" spans="1:13">
      <c r="A9271" t="s">
        <v>909</v>
      </c>
      <c r="B9271" t="s">
        <v>909</v>
      </c>
      <c r="C9271" t="s">
        <v>1659</v>
      </c>
      <c r="D9271" t="s">
        <v>153</v>
      </c>
      <c r="E9271" t="s">
        <v>292</v>
      </c>
      <c r="F9271" t="s">
        <v>3</v>
      </c>
      <c r="G9271" t="s">
        <v>52849</v>
      </c>
      <c r="H9271" t="s">
        <v>21228</v>
      </c>
      <c r="I9271" t="s">
        <v>52798</v>
      </c>
      <c r="J9271" t="s">
        <v>21085</v>
      </c>
      <c r="K9271" t="s">
        <v>1000</v>
      </c>
      <c r="L9271" t="s">
        <v>2172</v>
      </c>
      <c r="M9271" t="s">
        <v>52850</v>
      </c>
    </row>
    <row r="9272" spans="1:13">
      <c r="A9272" t="s">
        <v>909</v>
      </c>
      <c r="B9272" t="s">
        <v>909</v>
      </c>
      <c r="C9272" t="s">
        <v>1659</v>
      </c>
      <c r="D9272" t="s">
        <v>153</v>
      </c>
      <c r="E9272" t="s">
        <v>292</v>
      </c>
      <c r="F9272" t="s">
        <v>10</v>
      </c>
      <c r="G9272" t="s">
        <v>52851</v>
      </c>
      <c r="H9272" t="s">
        <v>21075</v>
      </c>
      <c r="I9272" t="s">
        <v>52852</v>
      </c>
      <c r="J9272" t="s">
        <v>21113</v>
      </c>
      <c r="K9272" t="s">
        <v>52777</v>
      </c>
      <c r="L9272" t="s">
        <v>52853</v>
      </c>
      <c r="M9272" t="s">
        <v>50468</v>
      </c>
    </row>
    <row r="9273" spans="1:13">
      <c r="A9273" t="s">
        <v>909</v>
      </c>
      <c r="B9273" t="s">
        <v>909</v>
      </c>
      <c r="C9273" t="s">
        <v>1659</v>
      </c>
      <c r="D9273" t="s">
        <v>153</v>
      </c>
      <c r="E9273" t="s">
        <v>292</v>
      </c>
      <c r="F9273" t="s">
        <v>2</v>
      </c>
      <c r="G9273" t="s">
        <v>52854</v>
      </c>
      <c r="H9273" t="s">
        <v>20810</v>
      </c>
      <c r="I9273" t="s">
        <v>52855</v>
      </c>
      <c r="J9273" t="s">
        <v>21128</v>
      </c>
      <c r="K9273" t="s">
        <v>52856</v>
      </c>
      <c r="L9273" t="s">
        <v>46696</v>
      </c>
      <c r="M9273" t="s">
        <v>37585</v>
      </c>
    </row>
    <row r="9274" spans="1:13">
      <c r="A9274" t="s">
        <v>909</v>
      </c>
      <c r="B9274" t="s">
        <v>909</v>
      </c>
      <c r="C9274" t="s">
        <v>1659</v>
      </c>
      <c r="D9274" t="s">
        <v>153</v>
      </c>
      <c r="E9274" t="s">
        <v>292</v>
      </c>
      <c r="F9274" t="s">
        <v>4</v>
      </c>
      <c r="G9274" t="s">
        <v>52857</v>
      </c>
      <c r="H9274" t="s">
        <v>21186</v>
      </c>
      <c r="I9274" t="s">
        <v>28076</v>
      </c>
      <c r="J9274" t="s">
        <v>20939</v>
      </c>
      <c r="K9274" t="s">
        <v>52677</v>
      </c>
      <c r="L9274" t="s">
        <v>20796</v>
      </c>
      <c r="M9274" t="s">
        <v>52858</v>
      </c>
    </row>
    <row r="9275" spans="1:13">
      <c r="A9275" t="s">
        <v>909</v>
      </c>
      <c r="B9275" t="s">
        <v>909</v>
      </c>
      <c r="C9275" t="s">
        <v>1659</v>
      </c>
      <c r="D9275" t="s">
        <v>153</v>
      </c>
      <c r="E9275" t="s">
        <v>292</v>
      </c>
      <c r="F9275" t="s">
        <v>11</v>
      </c>
      <c r="G9275" t="s">
        <v>52859</v>
      </c>
      <c r="H9275" t="s">
        <v>21021</v>
      </c>
      <c r="I9275" t="s">
        <v>52772</v>
      </c>
      <c r="J9275" t="s">
        <v>20764</v>
      </c>
      <c r="K9275" t="s">
        <v>52713</v>
      </c>
      <c r="L9275" t="s">
        <v>52860</v>
      </c>
      <c r="M9275" t="s">
        <v>52861</v>
      </c>
    </row>
    <row r="9276" spans="1:13">
      <c r="A9276" t="s">
        <v>909</v>
      </c>
      <c r="B9276" t="s">
        <v>909</v>
      </c>
      <c r="C9276" t="s">
        <v>1659</v>
      </c>
      <c r="D9276" t="s">
        <v>153</v>
      </c>
      <c r="E9276" t="s">
        <v>292</v>
      </c>
      <c r="F9276" t="s">
        <v>20</v>
      </c>
      <c r="G9276" t="s">
        <v>52862</v>
      </c>
      <c r="H9276" t="s">
        <v>20967</v>
      </c>
      <c r="I9276" t="s">
        <v>52838</v>
      </c>
      <c r="J9276" t="s">
        <v>20745</v>
      </c>
      <c r="K9276" t="s">
        <v>13402</v>
      </c>
      <c r="L9276" t="s">
        <v>431</v>
      </c>
      <c r="M9276" t="s">
        <v>52863</v>
      </c>
    </row>
    <row r="9277" spans="1:13">
      <c r="A9277" t="s">
        <v>909</v>
      </c>
      <c r="B9277" t="s">
        <v>909</v>
      </c>
      <c r="C9277" t="s">
        <v>1659</v>
      </c>
      <c r="D9277" t="s">
        <v>153</v>
      </c>
      <c r="E9277" t="s">
        <v>300</v>
      </c>
      <c r="F9277" t="s">
        <v>3</v>
      </c>
      <c r="G9277" t="s">
        <v>52864</v>
      </c>
      <c r="H9277" t="s">
        <v>21430</v>
      </c>
      <c r="I9277" t="s">
        <v>52865</v>
      </c>
      <c r="J9277" t="s">
        <v>21004</v>
      </c>
      <c r="K9277" t="s">
        <v>52781</v>
      </c>
      <c r="L9277" t="s">
        <v>3804</v>
      </c>
      <c r="M9277" t="s">
        <v>52866</v>
      </c>
    </row>
    <row r="9278" spans="1:13">
      <c r="A9278" t="s">
        <v>909</v>
      </c>
      <c r="B9278" t="s">
        <v>909</v>
      </c>
      <c r="C9278" t="s">
        <v>1659</v>
      </c>
      <c r="D9278" t="s">
        <v>153</v>
      </c>
      <c r="E9278" t="s">
        <v>300</v>
      </c>
      <c r="F9278" t="s">
        <v>10</v>
      </c>
      <c r="G9278" t="s">
        <v>52867</v>
      </c>
      <c r="H9278" t="s">
        <v>21165</v>
      </c>
      <c r="I9278" t="s">
        <v>52814</v>
      </c>
      <c r="J9278" t="s">
        <v>21138</v>
      </c>
      <c r="K9278" t="s">
        <v>52868</v>
      </c>
      <c r="L9278" t="s">
        <v>48226</v>
      </c>
      <c r="M9278" t="s">
        <v>52869</v>
      </c>
    </row>
    <row r="9279" spans="1:13">
      <c r="A9279" t="s">
        <v>909</v>
      </c>
      <c r="B9279" t="s">
        <v>909</v>
      </c>
      <c r="C9279" t="s">
        <v>1659</v>
      </c>
      <c r="D9279" t="s">
        <v>153</v>
      </c>
      <c r="E9279" t="s">
        <v>300</v>
      </c>
      <c r="F9279" t="s">
        <v>2</v>
      </c>
      <c r="G9279" t="s">
        <v>52870</v>
      </c>
      <c r="H9279" t="s">
        <v>21217</v>
      </c>
      <c r="I9279" t="s">
        <v>52871</v>
      </c>
      <c r="J9279" t="s">
        <v>20915</v>
      </c>
      <c r="K9279" t="s">
        <v>52689</v>
      </c>
      <c r="L9279" t="s">
        <v>52872</v>
      </c>
      <c r="M9279" t="s">
        <v>35572</v>
      </c>
    </row>
    <row r="9280" spans="1:13">
      <c r="A9280" t="s">
        <v>909</v>
      </c>
      <c r="B9280" t="s">
        <v>909</v>
      </c>
      <c r="C9280" t="s">
        <v>1659</v>
      </c>
      <c r="D9280" t="s">
        <v>153</v>
      </c>
      <c r="E9280" t="s">
        <v>300</v>
      </c>
      <c r="F9280" t="s">
        <v>4</v>
      </c>
      <c r="G9280" t="s">
        <v>52873</v>
      </c>
      <c r="H9280" t="s">
        <v>20915</v>
      </c>
      <c r="I9280" t="s">
        <v>52819</v>
      </c>
      <c r="J9280" t="s">
        <v>20784</v>
      </c>
      <c r="K9280" t="s">
        <v>52693</v>
      </c>
      <c r="L9280" t="s">
        <v>52874</v>
      </c>
      <c r="M9280" t="s">
        <v>52875</v>
      </c>
    </row>
    <row r="9281" spans="1:13">
      <c r="A9281" t="s">
        <v>909</v>
      </c>
      <c r="B9281" t="s">
        <v>909</v>
      </c>
      <c r="C9281" t="s">
        <v>1659</v>
      </c>
      <c r="D9281" t="s">
        <v>153</v>
      </c>
      <c r="E9281" t="s">
        <v>300</v>
      </c>
      <c r="F9281" t="s">
        <v>11</v>
      </c>
      <c r="G9281" t="s">
        <v>52876</v>
      </c>
      <c r="H9281" t="s">
        <v>20841</v>
      </c>
      <c r="I9281" t="s">
        <v>52877</v>
      </c>
      <c r="J9281" t="s">
        <v>20663</v>
      </c>
      <c r="K9281" t="s">
        <v>52746</v>
      </c>
      <c r="L9281" t="s">
        <v>52878</v>
      </c>
      <c r="M9281" t="s">
        <v>976</v>
      </c>
    </row>
    <row r="9282" spans="1:13">
      <c r="A9282" t="s">
        <v>909</v>
      </c>
      <c r="B9282" t="s">
        <v>909</v>
      </c>
      <c r="C9282" t="s">
        <v>1659</v>
      </c>
      <c r="D9282" t="s">
        <v>153</v>
      </c>
      <c r="E9282" t="s">
        <v>300</v>
      </c>
      <c r="F9282" t="s">
        <v>20</v>
      </c>
      <c r="G9282" t="s">
        <v>52879</v>
      </c>
      <c r="H9282" t="s">
        <v>20803</v>
      </c>
      <c r="I9282" t="s">
        <v>52880</v>
      </c>
      <c r="J9282" t="s">
        <v>20684</v>
      </c>
      <c r="K9282" t="s">
        <v>52751</v>
      </c>
      <c r="L9282" t="s">
        <v>11503</v>
      </c>
      <c r="M9282" t="s">
        <v>35595</v>
      </c>
    </row>
    <row r="9283" spans="1:13">
      <c r="A9283" t="s">
        <v>909</v>
      </c>
      <c r="B9283" t="s">
        <v>909</v>
      </c>
      <c r="C9283" t="s">
        <v>1659</v>
      </c>
      <c r="D9283" t="s">
        <v>154</v>
      </c>
      <c r="E9283" t="s">
        <v>277</v>
      </c>
      <c r="F9283" t="s">
        <v>3</v>
      </c>
      <c r="G9283" t="s">
        <v>52881</v>
      </c>
      <c r="H9283" t="s">
        <v>20764</v>
      </c>
      <c r="I9283" t="s">
        <v>28319</v>
      </c>
      <c r="J9283" t="s">
        <v>20725</v>
      </c>
      <c r="K9283" t="s">
        <v>52717</v>
      </c>
      <c r="L9283" t="s">
        <v>15752</v>
      </c>
      <c r="M9283" t="s">
        <v>1059</v>
      </c>
    </row>
    <row r="9284" spans="1:13">
      <c r="A9284" t="s">
        <v>909</v>
      </c>
      <c r="B9284" t="s">
        <v>909</v>
      </c>
      <c r="C9284" t="s">
        <v>1659</v>
      </c>
      <c r="D9284" t="s">
        <v>154</v>
      </c>
      <c r="E9284" t="s">
        <v>277</v>
      </c>
      <c r="F9284" t="s">
        <v>10</v>
      </c>
      <c r="G9284" t="s">
        <v>52882</v>
      </c>
      <c r="H9284" t="s">
        <v>21097</v>
      </c>
      <c r="I9284" t="s">
        <v>52883</v>
      </c>
      <c r="J9284" t="s">
        <v>20974</v>
      </c>
      <c r="K9284" t="s">
        <v>13423</v>
      </c>
      <c r="L9284" t="s">
        <v>52884</v>
      </c>
      <c r="M9284" t="s">
        <v>37530</v>
      </c>
    </row>
    <row r="9285" spans="1:13">
      <c r="A9285" t="s">
        <v>909</v>
      </c>
      <c r="B9285" t="s">
        <v>909</v>
      </c>
      <c r="C9285" t="s">
        <v>1659</v>
      </c>
      <c r="D9285" t="s">
        <v>154</v>
      </c>
      <c r="E9285" t="s">
        <v>277</v>
      </c>
      <c r="F9285" t="s">
        <v>2</v>
      </c>
      <c r="G9285" t="s">
        <v>52885</v>
      </c>
      <c r="H9285" t="s">
        <v>20885</v>
      </c>
      <c r="I9285" t="s">
        <v>52886</v>
      </c>
      <c r="J9285" t="s">
        <v>21217</v>
      </c>
      <c r="K9285" t="s">
        <v>52887</v>
      </c>
      <c r="L9285" t="s">
        <v>52888</v>
      </c>
      <c r="M9285" t="s">
        <v>25925</v>
      </c>
    </row>
    <row r="9286" spans="1:13">
      <c r="A9286" t="s">
        <v>909</v>
      </c>
      <c r="B9286" t="s">
        <v>909</v>
      </c>
      <c r="C9286" t="s">
        <v>1659</v>
      </c>
      <c r="D9286" t="s">
        <v>154</v>
      </c>
      <c r="E9286" t="s">
        <v>277</v>
      </c>
      <c r="F9286" t="s">
        <v>4</v>
      </c>
      <c r="G9286" t="s">
        <v>52889</v>
      </c>
      <c r="H9286" t="s">
        <v>21383</v>
      </c>
      <c r="I9286" t="s">
        <v>2957</v>
      </c>
      <c r="J9286" t="s">
        <v>21162</v>
      </c>
      <c r="K9286" t="s">
        <v>52784</v>
      </c>
      <c r="L9286" t="s">
        <v>52890</v>
      </c>
      <c r="M9286" t="s">
        <v>34766</v>
      </c>
    </row>
    <row r="9287" spans="1:13">
      <c r="A9287" t="s">
        <v>909</v>
      </c>
      <c r="B9287" t="s">
        <v>909</v>
      </c>
      <c r="C9287" t="s">
        <v>1659</v>
      </c>
      <c r="D9287" t="s">
        <v>154</v>
      </c>
      <c r="E9287" t="s">
        <v>277</v>
      </c>
      <c r="F9287" t="s">
        <v>11</v>
      </c>
      <c r="G9287" t="s">
        <v>52891</v>
      </c>
      <c r="H9287" t="s">
        <v>20954</v>
      </c>
      <c r="I9287" t="s">
        <v>28305</v>
      </c>
      <c r="J9287" t="s">
        <v>20897</v>
      </c>
      <c r="K9287" t="s">
        <v>52697</v>
      </c>
      <c r="L9287" t="s">
        <v>52786</v>
      </c>
      <c r="M9287" t="s">
        <v>18728</v>
      </c>
    </row>
    <row r="9288" spans="1:13">
      <c r="A9288" t="s">
        <v>909</v>
      </c>
      <c r="B9288" t="s">
        <v>909</v>
      </c>
      <c r="C9288" t="s">
        <v>1659</v>
      </c>
      <c r="D9288" t="s">
        <v>154</v>
      </c>
      <c r="E9288" t="s">
        <v>277</v>
      </c>
      <c r="F9288" t="s">
        <v>20</v>
      </c>
      <c r="G9288" t="s">
        <v>52892</v>
      </c>
      <c r="H9288" t="s">
        <v>21061</v>
      </c>
      <c r="I9288" t="s">
        <v>52729</v>
      </c>
      <c r="J9288" t="s">
        <v>20745</v>
      </c>
      <c r="K9288" t="s">
        <v>13402</v>
      </c>
      <c r="L9288" t="s">
        <v>48883</v>
      </c>
      <c r="M9288" t="s">
        <v>52893</v>
      </c>
    </row>
    <row r="9289" spans="1:13">
      <c r="A9289" t="s">
        <v>909</v>
      </c>
      <c r="B9289" t="s">
        <v>909</v>
      </c>
      <c r="C9289" t="s">
        <v>1659</v>
      </c>
      <c r="D9289" t="s">
        <v>154</v>
      </c>
      <c r="E9289" t="s">
        <v>315</v>
      </c>
      <c r="F9289" t="s">
        <v>3</v>
      </c>
      <c r="G9289" t="s">
        <v>52894</v>
      </c>
      <c r="H9289" t="s">
        <v>21019</v>
      </c>
      <c r="I9289" t="s">
        <v>28094</v>
      </c>
      <c r="J9289" t="s">
        <v>20860</v>
      </c>
      <c r="K9289" t="s">
        <v>52730</v>
      </c>
      <c r="L9289" t="s">
        <v>3129</v>
      </c>
      <c r="M9289" t="s">
        <v>1329</v>
      </c>
    </row>
    <row r="9290" spans="1:13">
      <c r="A9290" t="s">
        <v>909</v>
      </c>
      <c r="B9290" t="s">
        <v>909</v>
      </c>
      <c r="C9290" t="s">
        <v>1659</v>
      </c>
      <c r="D9290" t="s">
        <v>154</v>
      </c>
      <c r="E9290" t="s">
        <v>315</v>
      </c>
      <c r="F9290" t="s">
        <v>10</v>
      </c>
      <c r="G9290" t="s">
        <v>52895</v>
      </c>
      <c r="H9290" t="s">
        <v>21128</v>
      </c>
      <c r="I9290" t="s">
        <v>52896</v>
      </c>
      <c r="J9290" t="s">
        <v>21097</v>
      </c>
      <c r="K9290" t="s">
        <v>52741</v>
      </c>
      <c r="L9290" t="s">
        <v>52897</v>
      </c>
      <c r="M9290" t="s">
        <v>37016</v>
      </c>
    </row>
    <row r="9291" spans="1:13">
      <c r="A9291" t="s">
        <v>909</v>
      </c>
      <c r="B9291" t="s">
        <v>909</v>
      </c>
      <c r="C9291" t="s">
        <v>1659</v>
      </c>
      <c r="D9291" t="s">
        <v>154</v>
      </c>
      <c r="E9291" t="s">
        <v>315</v>
      </c>
      <c r="F9291" t="s">
        <v>2</v>
      </c>
      <c r="G9291" t="s">
        <v>52898</v>
      </c>
      <c r="H9291" t="s">
        <v>21050</v>
      </c>
      <c r="I9291" t="s">
        <v>52899</v>
      </c>
      <c r="J9291" t="s">
        <v>21102</v>
      </c>
      <c r="K9291" t="s">
        <v>52841</v>
      </c>
      <c r="L9291" t="s">
        <v>52900</v>
      </c>
      <c r="M9291" t="s">
        <v>52901</v>
      </c>
    </row>
    <row r="9292" spans="1:13">
      <c r="A9292" t="s">
        <v>909</v>
      </c>
      <c r="B9292" t="s">
        <v>909</v>
      </c>
      <c r="C9292" t="s">
        <v>1659</v>
      </c>
      <c r="D9292" t="s">
        <v>154</v>
      </c>
      <c r="E9292" t="s">
        <v>315</v>
      </c>
      <c r="F9292" t="s">
        <v>4</v>
      </c>
      <c r="G9292" t="s">
        <v>52902</v>
      </c>
      <c r="H9292" t="s">
        <v>20885</v>
      </c>
      <c r="I9292" t="s">
        <v>52886</v>
      </c>
      <c r="J9292" t="s">
        <v>21116</v>
      </c>
      <c r="K9292" t="s">
        <v>38674</v>
      </c>
      <c r="L9292" t="s">
        <v>52903</v>
      </c>
      <c r="M9292" t="s">
        <v>52904</v>
      </c>
    </row>
    <row r="9293" spans="1:13">
      <c r="A9293" t="s">
        <v>909</v>
      </c>
      <c r="B9293" t="s">
        <v>909</v>
      </c>
      <c r="C9293" t="s">
        <v>1659</v>
      </c>
      <c r="D9293" t="s">
        <v>154</v>
      </c>
      <c r="E9293" t="s">
        <v>315</v>
      </c>
      <c r="F9293" t="s">
        <v>11</v>
      </c>
      <c r="G9293" t="s">
        <v>52905</v>
      </c>
      <c r="H9293" t="s">
        <v>21115</v>
      </c>
      <c r="I9293" t="s">
        <v>8005</v>
      </c>
      <c r="J9293" t="s">
        <v>20841</v>
      </c>
      <c r="K9293" t="s">
        <v>13409</v>
      </c>
      <c r="L9293" t="s">
        <v>1890</v>
      </c>
      <c r="M9293" t="s">
        <v>52906</v>
      </c>
    </row>
    <row r="9294" spans="1:13">
      <c r="A9294" t="s">
        <v>909</v>
      </c>
      <c r="B9294" t="s">
        <v>909</v>
      </c>
      <c r="C9294" t="s">
        <v>1659</v>
      </c>
      <c r="D9294" t="s">
        <v>154</v>
      </c>
      <c r="E9294" t="s">
        <v>315</v>
      </c>
      <c r="F9294" t="s">
        <v>20</v>
      </c>
      <c r="G9294" t="s">
        <v>52907</v>
      </c>
      <c r="H9294" t="s">
        <v>21019</v>
      </c>
      <c r="I9294" t="s">
        <v>28094</v>
      </c>
      <c r="J9294" t="s">
        <v>20745</v>
      </c>
      <c r="K9294" t="s">
        <v>13402</v>
      </c>
      <c r="L9294" t="s">
        <v>4495</v>
      </c>
      <c r="M9294" t="s">
        <v>1329</v>
      </c>
    </row>
    <row r="9295" spans="1:13">
      <c r="A9295" t="s">
        <v>909</v>
      </c>
      <c r="B9295" t="s">
        <v>909</v>
      </c>
      <c r="C9295" t="s">
        <v>1659</v>
      </c>
      <c r="D9295" t="s">
        <v>154</v>
      </c>
      <c r="E9295" t="s">
        <v>323</v>
      </c>
      <c r="F9295" t="s">
        <v>3</v>
      </c>
      <c r="G9295" t="s">
        <v>52908</v>
      </c>
      <c r="H9295" t="s">
        <v>21021</v>
      </c>
      <c r="I9295" t="s">
        <v>52772</v>
      </c>
      <c r="J9295" t="s">
        <v>21097</v>
      </c>
      <c r="K9295" t="s">
        <v>52741</v>
      </c>
      <c r="L9295" t="s">
        <v>52773</v>
      </c>
      <c r="M9295" t="s">
        <v>52909</v>
      </c>
    </row>
    <row r="9296" spans="1:13">
      <c r="A9296" t="s">
        <v>909</v>
      </c>
      <c r="B9296" t="s">
        <v>909</v>
      </c>
      <c r="C9296" t="s">
        <v>1659</v>
      </c>
      <c r="D9296" t="s">
        <v>154</v>
      </c>
      <c r="E9296" t="s">
        <v>323</v>
      </c>
      <c r="F9296" t="s">
        <v>10</v>
      </c>
      <c r="G9296" t="s">
        <v>52910</v>
      </c>
      <c r="H9296" t="s">
        <v>21304</v>
      </c>
      <c r="I9296" t="s">
        <v>52776</v>
      </c>
      <c r="J9296" t="s">
        <v>20829</v>
      </c>
      <c r="K9296" t="s">
        <v>38779</v>
      </c>
      <c r="L9296" t="s">
        <v>52778</v>
      </c>
      <c r="M9296" t="s">
        <v>52911</v>
      </c>
    </row>
    <row r="9297" spans="1:13">
      <c r="A9297" t="s">
        <v>909</v>
      </c>
      <c r="B9297" t="s">
        <v>909</v>
      </c>
      <c r="C9297" t="s">
        <v>1659</v>
      </c>
      <c r="D9297" t="s">
        <v>154</v>
      </c>
      <c r="E9297" t="s">
        <v>323</v>
      </c>
      <c r="F9297" t="s">
        <v>2</v>
      </c>
      <c r="G9297" t="s">
        <v>52912</v>
      </c>
      <c r="H9297" t="s">
        <v>21430</v>
      </c>
      <c r="I9297" t="s">
        <v>52865</v>
      </c>
      <c r="J9297" t="s">
        <v>21150</v>
      </c>
      <c r="K9297" t="s">
        <v>13381</v>
      </c>
      <c r="L9297" t="s">
        <v>51553</v>
      </c>
      <c r="M9297" t="s">
        <v>45607</v>
      </c>
    </row>
    <row r="9298" spans="1:13">
      <c r="A9298" t="s">
        <v>909</v>
      </c>
      <c r="B9298" t="s">
        <v>909</v>
      </c>
      <c r="C9298" t="s">
        <v>1659</v>
      </c>
      <c r="D9298" t="s">
        <v>154</v>
      </c>
      <c r="E9298" t="s">
        <v>323</v>
      </c>
      <c r="F9298" t="s">
        <v>4</v>
      </c>
      <c r="G9298" t="s">
        <v>52913</v>
      </c>
      <c r="H9298" t="s">
        <v>21165</v>
      </c>
      <c r="I9298" t="s">
        <v>52814</v>
      </c>
      <c r="J9298" t="s">
        <v>20950</v>
      </c>
      <c r="K9298" t="s">
        <v>52791</v>
      </c>
      <c r="L9298" t="s">
        <v>52914</v>
      </c>
      <c r="M9298" t="s">
        <v>52915</v>
      </c>
    </row>
    <row r="9299" spans="1:13">
      <c r="A9299" t="s">
        <v>909</v>
      </c>
      <c r="B9299" t="s">
        <v>909</v>
      </c>
      <c r="C9299" t="s">
        <v>1659</v>
      </c>
      <c r="D9299" t="s">
        <v>154</v>
      </c>
      <c r="E9299" t="s">
        <v>323</v>
      </c>
      <c r="F9299" t="s">
        <v>11</v>
      </c>
      <c r="G9299" t="s">
        <v>52916</v>
      </c>
      <c r="H9299" t="s">
        <v>21085</v>
      </c>
      <c r="I9299" t="s">
        <v>52696</v>
      </c>
      <c r="J9299" t="s">
        <v>20684</v>
      </c>
      <c r="K9299" t="s">
        <v>52751</v>
      </c>
      <c r="L9299" t="s">
        <v>52917</v>
      </c>
      <c r="M9299" t="s">
        <v>52918</v>
      </c>
    </row>
    <row r="9300" spans="1:13">
      <c r="A9300" t="s">
        <v>909</v>
      </c>
      <c r="B9300" t="s">
        <v>909</v>
      </c>
      <c r="C9300" t="s">
        <v>1659</v>
      </c>
      <c r="D9300" t="s">
        <v>154</v>
      </c>
      <c r="E9300" t="s">
        <v>323</v>
      </c>
      <c r="F9300" t="s">
        <v>20</v>
      </c>
      <c r="G9300" t="s">
        <v>52919</v>
      </c>
      <c r="H9300" t="s">
        <v>20915</v>
      </c>
      <c r="I9300" t="s">
        <v>52819</v>
      </c>
      <c r="J9300" t="s">
        <v>20745</v>
      </c>
      <c r="K9300" t="s">
        <v>13402</v>
      </c>
      <c r="L9300" t="s">
        <v>3025</v>
      </c>
      <c r="M9300" t="s">
        <v>35356</v>
      </c>
    </row>
    <row r="9301" spans="1:13">
      <c r="A9301" t="s">
        <v>909</v>
      </c>
      <c r="B9301" t="s">
        <v>909</v>
      </c>
      <c r="C9301" t="s">
        <v>1659</v>
      </c>
      <c r="D9301" t="s">
        <v>154</v>
      </c>
      <c r="E9301" t="s">
        <v>331</v>
      </c>
      <c r="F9301" t="s">
        <v>3</v>
      </c>
      <c r="G9301" t="s">
        <v>52920</v>
      </c>
      <c r="H9301" t="s">
        <v>21463</v>
      </c>
      <c r="I9301" t="s">
        <v>52921</v>
      </c>
      <c r="J9301" t="s">
        <v>21004</v>
      </c>
      <c r="K9301" t="s">
        <v>52781</v>
      </c>
      <c r="L9301" t="s">
        <v>52922</v>
      </c>
      <c r="M9301" t="s">
        <v>52923</v>
      </c>
    </row>
    <row r="9302" spans="1:13">
      <c r="A9302" t="s">
        <v>909</v>
      </c>
      <c r="B9302" t="s">
        <v>909</v>
      </c>
      <c r="C9302" t="s">
        <v>1659</v>
      </c>
      <c r="D9302" t="s">
        <v>154</v>
      </c>
      <c r="E9302" t="s">
        <v>331</v>
      </c>
      <c r="F9302" t="s">
        <v>10</v>
      </c>
      <c r="G9302" t="s">
        <v>52924</v>
      </c>
      <c r="H9302" t="s">
        <v>21304</v>
      </c>
      <c r="I9302" t="s">
        <v>52776</v>
      </c>
      <c r="J9302" t="s">
        <v>21116</v>
      </c>
      <c r="K9302" t="s">
        <v>38674</v>
      </c>
      <c r="L9302" t="s">
        <v>52778</v>
      </c>
      <c r="M9302" t="s">
        <v>52925</v>
      </c>
    </row>
    <row r="9303" spans="1:13">
      <c r="A9303" t="s">
        <v>909</v>
      </c>
      <c r="B9303" t="s">
        <v>909</v>
      </c>
      <c r="C9303" t="s">
        <v>1659</v>
      </c>
      <c r="D9303" t="s">
        <v>154</v>
      </c>
      <c r="E9303" t="s">
        <v>331</v>
      </c>
      <c r="F9303" t="s">
        <v>2</v>
      </c>
      <c r="G9303" t="s">
        <v>52926</v>
      </c>
      <c r="H9303" t="s">
        <v>21228</v>
      </c>
      <c r="I9303" t="s">
        <v>52798</v>
      </c>
      <c r="J9303" t="s">
        <v>21031</v>
      </c>
      <c r="K9303" t="s">
        <v>52927</v>
      </c>
      <c r="L9303" t="s">
        <v>9282</v>
      </c>
      <c r="M9303" t="s">
        <v>50661</v>
      </c>
    </row>
    <row r="9304" spans="1:13">
      <c r="A9304" t="s">
        <v>909</v>
      </c>
      <c r="B9304" t="s">
        <v>909</v>
      </c>
      <c r="C9304" t="s">
        <v>1659</v>
      </c>
      <c r="D9304" t="s">
        <v>154</v>
      </c>
      <c r="E9304" t="s">
        <v>331</v>
      </c>
      <c r="F9304" t="s">
        <v>4</v>
      </c>
      <c r="G9304" t="s">
        <v>52928</v>
      </c>
      <c r="H9304" t="s">
        <v>20932</v>
      </c>
      <c r="I9304" t="s">
        <v>28202</v>
      </c>
      <c r="J9304" t="s">
        <v>20745</v>
      </c>
      <c r="K9304" t="s">
        <v>13402</v>
      </c>
      <c r="L9304" t="s">
        <v>17143</v>
      </c>
      <c r="M9304" t="s">
        <v>50672</v>
      </c>
    </row>
    <row r="9305" spans="1:13">
      <c r="A9305" t="s">
        <v>909</v>
      </c>
      <c r="B9305" t="s">
        <v>909</v>
      </c>
      <c r="C9305" t="s">
        <v>1659</v>
      </c>
      <c r="D9305" t="s">
        <v>154</v>
      </c>
      <c r="E9305" t="s">
        <v>331</v>
      </c>
      <c r="F9305" t="s">
        <v>11</v>
      </c>
      <c r="G9305" t="s">
        <v>52929</v>
      </c>
      <c r="H9305" t="s">
        <v>20950</v>
      </c>
      <c r="I9305" t="s">
        <v>52930</v>
      </c>
      <c r="J9305" t="s">
        <v>20684</v>
      </c>
      <c r="K9305" t="s">
        <v>52751</v>
      </c>
      <c r="L9305" t="s">
        <v>52931</v>
      </c>
      <c r="M9305" t="s">
        <v>657</v>
      </c>
    </row>
    <row r="9306" spans="1:13">
      <c r="A9306" t="s">
        <v>909</v>
      </c>
      <c r="B9306" t="s">
        <v>909</v>
      </c>
      <c r="C9306" t="s">
        <v>1659</v>
      </c>
      <c r="D9306" t="s">
        <v>154</v>
      </c>
      <c r="E9306" t="s">
        <v>331</v>
      </c>
      <c r="F9306" t="s">
        <v>20</v>
      </c>
      <c r="G9306" t="s">
        <v>52932</v>
      </c>
      <c r="H9306" t="s">
        <v>20784</v>
      </c>
      <c r="I9306" t="s">
        <v>52933</v>
      </c>
      <c r="J9306" t="s">
        <v>20705</v>
      </c>
      <c r="K9306" t="s">
        <v>52768</v>
      </c>
      <c r="L9306" t="s">
        <v>49017</v>
      </c>
      <c r="M9306" t="s">
        <v>52934</v>
      </c>
    </row>
    <row r="9307" spans="1:13">
      <c r="A9307" t="s">
        <v>909</v>
      </c>
      <c r="B9307" t="s">
        <v>909</v>
      </c>
      <c r="C9307" t="s">
        <v>1659</v>
      </c>
      <c r="D9307" t="s">
        <v>155</v>
      </c>
      <c r="E9307" t="s">
        <v>339</v>
      </c>
      <c r="F9307" t="s">
        <v>3</v>
      </c>
      <c r="G9307" t="s">
        <v>52935</v>
      </c>
      <c r="H9307" t="s">
        <v>20950</v>
      </c>
      <c r="I9307" t="s">
        <v>52930</v>
      </c>
      <c r="J9307" t="s">
        <v>20860</v>
      </c>
      <c r="K9307" t="s">
        <v>52730</v>
      </c>
      <c r="L9307" t="s">
        <v>46690</v>
      </c>
      <c r="M9307" t="s">
        <v>34284</v>
      </c>
    </row>
    <row r="9308" spans="1:13">
      <c r="A9308" t="s">
        <v>909</v>
      </c>
      <c r="B9308" t="s">
        <v>909</v>
      </c>
      <c r="C9308" t="s">
        <v>1659</v>
      </c>
      <c r="D9308" t="s">
        <v>155</v>
      </c>
      <c r="E9308" t="s">
        <v>339</v>
      </c>
      <c r="F9308" t="s">
        <v>10</v>
      </c>
      <c r="G9308" t="s">
        <v>52936</v>
      </c>
      <c r="H9308" t="s">
        <v>20829</v>
      </c>
      <c r="I9308" t="s">
        <v>52937</v>
      </c>
      <c r="J9308" t="s">
        <v>21085</v>
      </c>
      <c r="K9308" t="s">
        <v>1000</v>
      </c>
      <c r="L9308" t="s">
        <v>52938</v>
      </c>
      <c r="M9308" t="s">
        <v>52939</v>
      </c>
    </row>
    <row r="9309" spans="1:13">
      <c r="A9309" t="s">
        <v>909</v>
      </c>
      <c r="B9309" t="s">
        <v>909</v>
      </c>
      <c r="C9309" t="s">
        <v>1659</v>
      </c>
      <c r="D9309" t="s">
        <v>155</v>
      </c>
      <c r="E9309" t="s">
        <v>339</v>
      </c>
      <c r="F9309" t="s">
        <v>2</v>
      </c>
      <c r="G9309" t="s">
        <v>52940</v>
      </c>
      <c r="H9309" t="s">
        <v>21101</v>
      </c>
      <c r="I9309" t="s">
        <v>52688</v>
      </c>
      <c r="J9309" t="s">
        <v>21021</v>
      </c>
      <c r="K9309" t="s">
        <v>999</v>
      </c>
      <c r="L9309" t="s">
        <v>52941</v>
      </c>
      <c r="M9309" t="s">
        <v>38200</v>
      </c>
    </row>
    <row r="9310" spans="1:13">
      <c r="A9310" t="s">
        <v>909</v>
      </c>
      <c r="B9310" t="s">
        <v>909</v>
      </c>
      <c r="C9310" t="s">
        <v>1659</v>
      </c>
      <c r="D9310" t="s">
        <v>155</v>
      </c>
      <c r="E9310" t="s">
        <v>339</v>
      </c>
      <c r="F9310" t="s">
        <v>4</v>
      </c>
      <c r="G9310" t="s">
        <v>52942</v>
      </c>
      <c r="H9310" t="s">
        <v>20866</v>
      </c>
      <c r="I9310" t="s">
        <v>52943</v>
      </c>
      <c r="J9310" t="s">
        <v>20972</v>
      </c>
      <c r="K9310" t="s">
        <v>52705</v>
      </c>
      <c r="L9310" t="s">
        <v>52944</v>
      </c>
      <c r="M9310" t="s">
        <v>39144</v>
      </c>
    </row>
    <row r="9311" spans="1:13">
      <c r="A9311" t="s">
        <v>909</v>
      </c>
      <c r="B9311" t="s">
        <v>909</v>
      </c>
      <c r="C9311" t="s">
        <v>1659</v>
      </c>
      <c r="D9311" t="s">
        <v>155</v>
      </c>
      <c r="E9311" t="s">
        <v>339</v>
      </c>
      <c r="F9311" t="s">
        <v>11</v>
      </c>
      <c r="G9311" t="s">
        <v>52945</v>
      </c>
      <c r="H9311" t="s">
        <v>21502</v>
      </c>
      <c r="I9311" t="s">
        <v>52946</v>
      </c>
      <c r="J9311" t="s">
        <v>20897</v>
      </c>
      <c r="K9311" t="s">
        <v>52697</v>
      </c>
      <c r="L9311" t="s">
        <v>52947</v>
      </c>
      <c r="M9311" t="s">
        <v>31750</v>
      </c>
    </row>
    <row r="9312" spans="1:13">
      <c r="A9312" t="s">
        <v>909</v>
      </c>
      <c r="B9312" t="s">
        <v>909</v>
      </c>
      <c r="C9312" t="s">
        <v>1659</v>
      </c>
      <c r="D9312" t="s">
        <v>155</v>
      </c>
      <c r="E9312" t="s">
        <v>339</v>
      </c>
      <c r="F9312" t="s">
        <v>20</v>
      </c>
      <c r="G9312" t="s">
        <v>52948</v>
      </c>
      <c r="H9312" t="s">
        <v>20829</v>
      </c>
      <c r="I9312" t="s">
        <v>52937</v>
      </c>
      <c r="J9312" t="s">
        <v>20764</v>
      </c>
      <c r="K9312" t="s">
        <v>52713</v>
      </c>
      <c r="L9312" t="s">
        <v>9653</v>
      </c>
      <c r="M9312" t="s">
        <v>52939</v>
      </c>
    </row>
    <row r="9313" spans="1:13">
      <c r="A9313" t="s">
        <v>909</v>
      </c>
      <c r="B9313" t="s">
        <v>909</v>
      </c>
      <c r="C9313" t="s">
        <v>1659</v>
      </c>
      <c r="D9313" t="s">
        <v>155</v>
      </c>
      <c r="E9313" t="s">
        <v>347</v>
      </c>
      <c r="F9313" t="s">
        <v>3</v>
      </c>
      <c r="G9313" t="s">
        <v>52949</v>
      </c>
      <c r="H9313" t="s">
        <v>20967</v>
      </c>
      <c r="I9313" t="s">
        <v>52838</v>
      </c>
      <c r="J9313" t="s">
        <v>20822</v>
      </c>
      <c r="K9313" t="s">
        <v>52788</v>
      </c>
      <c r="L9313" t="s">
        <v>52839</v>
      </c>
      <c r="M9313" t="s">
        <v>52950</v>
      </c>
    </row>
    <row r="9314" spans="1:13">
      <c r="A9314" t="s">
        <v>909</v>
      </c>
      <c r="B9314" t="s">
        <v>909</v>
      </c>
      <c r="C9314" t="s">
        <v>1659</v>
      </c>
      <c r="D9314" t="s">
        <v>155</v>
      </c>
      <c r="E9314" t="s">
        <v>347</v>
      </c>
      <c r="F9314" t="s">
        <v>10</v>
      </c>
      <c r="G9314" t="s">
        <v>52951</v>
      </c>
      <c r="H9314" t="s">
        <v>21021</v>
      </c>
      <c r="I9314" t="s">
        <v>52772</v>
      </c>
      <c r="J9314" t="s">
        <v>21085</v>
      </c>
      <c r="K9314" t="s">
        <v>1000</v>
      </c>
      <c r="L9314" t="s">
        <v>52952</v>
      </c>
      <c r="M9314" t="s">
        <v>52953</v>
      </c>
    </row>
    <row r="9315" spans="1:13">
      <c r="A9315" t="s">
        <v>909</v>
      </c>
      <c r="B9315" t="s">
        <v>909</v>
      </c>
      <c r="C9315" t="s">
        <v>1659</v>
      </c>
      <c r="D9315" t="s">
        <v>155</v>
      </c>
      <c r="E9315" t="s">
        <v>347</v>
      </c>
      <c r="F9315" t="s">
        <v>2</v>
      </c>
      <c r="G9315" t="s">
        <v>52954</v>
      </c>
      <c r="H9315" t="s">
        <v>21050</v>
      </c>
      <c r="I9315" t="s">
        <v>52899</v>
      </c>
      <c r="J9315" t="s">
        <v>21217</v>
      </c>
      <c r="K9315" t="s">
        <v>52887</v>
      </c>
      <c r="L9315" t="s">
        <v>52900</v>
      </c>
      <c r="M9315" t="s">
        <v>30559</v>
      </c>
    </row>
    <row r="9316" spans="1:13">
      <c r="A9316" t="s">
        <v>909</v>
      </c>
      <c r="B9316" t="s">
        <v>909</v>
      </c>
      <c r="C9316" t="s">
        <v>1659</v>
      </c>
      <c r="D9316" t="s">
        <v>155</v>
      </c>
      <c r="E9316" t="s">
        <v>347</v>
      </c>
      <c r="F9316" t="s">
        <v>4</v>
      </c>
      <c r="G9316" t="s">
        <v>52955</v>
      </c>
      <c r="H9316" t="s">
        <v>21035</v>
      </c>
      <c r="I9316" t="s">
        <v>52956</v>
      </c>
      <c r="J9316" t="s">
        <v>21031</v>
      </c>
      <c r="K9316" t="s">
        <v>52927</v>
      </c>
      <c r="L9316" t="s">
        <v>1909</v>
      </c>
      <c r="M9316" t="s">
        <v>46480</v>
      </c>
    </row>
    <row r="9317" spans="1:13">
      <c r="A9317" t="s">
        <v>909</v>
      </c>
      <c r="B9317" t="s">
        <v>909</v>
      </c>
      <c r="C9317" t="s">
        <v>1659</v>
      </c>
      <c r="D9317" t="s">
        <v>155</v>
      </c>
      <c r="E9317" t="s">
        <v>347</v>
      </c>
      <c r="F9317" t="s">
        <v>11</v>
      </c>
      <c r="G9317" t="s">
        <v>52957</v>
      </c>
      <c r="H9317" t="s">
        <v>21152</v>
      </c>
      <c r="I9317" t="s">
        <v>52958</v>
      </c>
      <c r="J9317" t="s">
        <v>20745</v>
      </c>
      <c r="K9317" t="s">
        <v>13402</v>
      </c>
      <c r="L9317" t="s">
        <v>52959</v>
      </c>
      <c r="M9317" t="s">
        <v>52511</v>
      </c>
    </row>
    <row r="9318" spans="1:13">
      <c r="A9318" t="s">
        <v>909</v>
      </c>
      <c r="B9318" t="s">
        <v>909</v>
      </c>
      <c r="C9318" t="s">
        <v>1659</v>
      </c>
      <c r="D9318" t="s">
        <v>155</v>
      </c>
      <c r="E9318" t="s">
        <v>347</v>
      </c>
      <c r="F9318" t="s">
        <v>20</v>
      </c>
      <c r="G9318" t="s">
        <v>52960</v>
      </c>
      <c r="H9318" t="s">
        <v>20897</v>
      </c>
      <c r="I9318" t="s">
        <v>52961</v>
      </c>
      <c r="J9318" t="s">
        <v>20784</v>
      </c>
      <c r="K9318" t="s">
        <v>52693</v>
      </c>
      <c r="L9318" t="s">
        <v>48955</v>
      </c>
      <c r="M9318" t="s">
        <v>52962</v>
      </c>
    </row>
    <row r="9319" spans="1:13">
      <c r="A9319" t="s">
        <v>909</v>
      </c>
      <c r="B9319" t="s">
        <v>909</v>
      </c>
      <c r="C9319" t="s">
        <v>1659</v>
      </c>
      <c r="D9319" t="s">
        <v>155</v>
      </c>
      <c r="E9319" t="s">
        <v>230</v>
      </c>
      <c r="F9319" t="s">
        <v>3</v>
      </c>
      <c r="G9319" t="s">
        <v>52963</v>
      </c>
      <c r="H9319" t="s">
        <v>21075</v>
      </c>
      <c r="I9319" t="s">
        <v>52852</v>
      </c>
      <c r="J9319" t="s">
        <v>21020</v>
      </c>
      <c r="K9319" t="s">
        <v>52829</v>
      </c>
      <c r="L9319" t="s">
        <v>47732</v>
      </c>
      <c r="M9319" t="s">
        <v>52964</v>
      </c>
    </row>
    <row r="9320" spans="1:13">
      <c r="A9320" t="s">
        <v>909</v>
      </c>
      <c r="B9320" t="s">
        <v>909</v>
      </c>
      <c r="C9320" t="s">
        <v>1659</v>
      </c>
      <c r="D9320" t="s">
        <v>155</v>
      </c>
      <c r="E9320" t="s">
        <v>230</v>
      </c>
      <c r="F9320" t="s">
        <v>10</v>
      </c>
      <c r="G9320" t="s">
        <v>52965</v>
      </c>
      <c r="H9320" t="s">
        <v>21266</v>
      </c>
      <c r="I9320" t="s">
        <v>52794</v>
      </c>
      <c r="J9320" t="s">
        <v>21116</v>
      </c>
      <c r="K9320" t="s">
        <v>38674</v>
      </c>
      <c r="L9320" t="s">
        <v>52795</v>
      </c>
      <c r="M9320" t="s">
        <v>52966</v>
      </c>
    </row>
    <row r="9321" spans="1:13">
      <c r="A9321" t="s">
        <v>909</v>
      </c>
      <c r="B9321" t="s">
        <v>909</v>
      </c>
      <c r="C9321" t="s">
        <v>1659</v>
      </c>
      <c r="D9321" t="s">
        <v>155</v>
      </c>
      <c r="E9321" t="s">
        <v>230</v>
      </c>
      <c r="F9321" t="s">
        <v>2</v>
      </c>
      <c r="G9321" t="s">
        <v>52967</v>
      </c>
      <c r="H9321" t="s">
        <v>20827</v>
      </c>
      <c r="I9321" t="s">
        <v>52738</v>
      </c>
      <c r="J9321" t="s">
        <v>21138</v>
      </c>
      <c r="K9321" t="s">
        <v>52868</v>
      </c>
      <c r="L9321" t="s">
        <v>3583</v>
      </c>
      <c r="M9321" t="s">
        <v>52968</v>
      </c>
    </row>
    <row r="9322" spans="1:13">
      <c r="A9322" t="s">
        <v>909</v>
      </c>
      <c r="B9322" t="s">
        <v>909</v>
      </c>
      <c r="C9322" t="s">
        <v>1659</v>
      </c>
      <c r="D9322" t="s">
        <v>155</v>
      </c>
      <c r="E9322" t="s">
        <v>230</v>
      </c>
      <c r="F9322" t="s">
        <v>4</v>
      </c>
      <c r="G9322" t="s">
        <v>52969</v>
      </c>
      <c r="H9322" t="s">
        <v>21020</v>
      </c>
      <c r="I9322" t="s">
        <v>28196</v>
      </c>
      <c r="J9322" t="s">
        <v>20932</v>
      </c>
      <c r="K9322" t="s">
        <v>13373</v>
      </c>
      <c r="L9322" t="s">
        <v>52970</v>
      </c>
      <c r="M9322" t="s">
        <v>42192</v>
      </c>
    </row>
    <row r="9323" spans="1:13">
      <c r="A9323" t="s">
        <v>909</v>
      </c>
      <c r="B9323" t="s">
        <v>909</v>
      </c>
      <c r="C9323" t="s">
        <v>1659</v>
      </c>
      <c r="D9323" t="s">
        <v>155</v>
      </c>
      <c r="E9323" t="s">
        <v>230</v>
      </c>
      <c r="F9323" t="s">
        <v>11</v>
      </c>
      <c r="G9323" t="s">
        <v>52971</v>
      </c>
      <c r="H9323" t="s">
        <v>21150</v>
      </c>
      <c r="I9323" t="s">
        <v>28072</v>
      </c>
      <c r="J9323" t="s">
        <v>20803</v>
      </c>
      <c r="K9323" t="s">
        <v>52764</v>
      </c>
      <c r="L9323" t="s">
        <v>52972</v>
      </c>
      <c r="M9323" t="s">
        <v>52973</v>
      </c>
    </row>
    <row r="9324" spans="1:13">
      <c r="A9324" t="s">
        <v>909</v>
      </c>
      <c r="B9324" t="s">
        <v>909</v>
      </c>
      <c r="C9324" t="s">
        <v>1659</v>
      </c>
      <c r="D9324" t="s">
        <v>155</v>
      </c>
      <c r="E9324" t="s">
        <v>230</v>
      </c>
      <c r="F9324" t="s">
        <v>20</v>
      </c>
      <c r="G9324" t="s">
        <v>52974</v>
      </c>
      <c r="H9324" t="s">
        <v>20860</v>
      </c>
      <c r="I9324" t="s">
        <v>52736</v>
      </c>
      <c r="J9324" t="s">
        <v>20705</v>
      </c>
      <c r="K9324" t="s">
        <v>52768</v>
      </c>
      <c r="L9324" t="s">
        <v>922</v>
      </c>
      <c r="M9324" t="s">
        <v>52975</v>
      </c>
    </row>
    <row r="9325" spans="1:13">
      <c r="A9325" t="s">
        <v>909</v>
      </c>
      <c r="B9325" t="s">
        <v>909</v>
      </c>
      <c r="C9325" t="s">
        <v>1659</v>
      </c>
      <c r="D9325" t="s">
        <v>155</v>
      </c>
      <c r="E9325" t="s">
        <v>300</v>
      </c>
      <c r="F9325" t="s">
        <v>3</v>
      </c>
      <c r="G9325" t="s">
        <v>52976</v>
      </c>
      <c r="H9325" t="s">
        <v>21369</v>
      </c>
      <c r="I9325" t="s">
        <v>52712</v>
      </c>
      <c r="J9325" t="s">
        <v>20829</v>
      </c>
      <c r="K9325" t="s">
        <v>38779</v>
      </c>
      <c r="L9325" t="s">
        <v>52977</v>
      </c>
      <c r="M9325" t="s">
        <v>52978</v>
      </c>
    </row>
    <row r="9326" spans="1:13">
      <c r="A9326" t="s">
        <v>909</v>
      </c>
      <c r="B9326" t="s">
        <v>909</v>
      </c>
      <c r="C9326" t="s">
        <v>1659</v>
      </c>
      <c r="D9326" t="s">
        <v>155</v>
      </c>
      <c r="E9326" t="s">
        <v>300</v>
      </c>
      <c r="F9326" t="s">
        <v>10</v>
      </c>
      <c r="G9326" t="s">
        <v>52979</v>
      </c>
      <c r="H9326" t="s">
        <v>21075</v>
      </c>
      <c r="I9326" t="s">
        <v>52852</v>
      </c>
      <c r="J9326" t="s">
        <v>21020</v>
      </c>
      <c r="K9326" t="s">
        <v>52829</v>
      </c>
      <c r="L9326" t="s">
        <v>52853</v>
      </c>
      <c r="M9326" t="s">
        <v>30930</v>
      </c>
    </row>
    <row r="9327" spans="1:13">
      <c r="A9327" t="s">
        <v>909</v>
      </c>
      <c r="B9327" t="s">
        <v>909</v>
      </c>
      <c r="C9327" t="s">
        <v>1659</v>
      </c>
      <c r="D9327" t="s">
        <v>155</v>
      </c>
      <c r="E9327" t="s">
        <v>300</v>
      </c>
      <c r="F9327" t="s">
        <v>2</v>
      </c>
      <c r="G9327" t="s">
        <v>52980</v>
      </c>
      <c r="H9327" t="s">
        <v>21102</v>
      </c>
      <c r="I9327" t="s">
        <v>52676</v>
      </c>
      <c r="J9327" t="s">
        <v>20938</v>
      </c>
      <c r="K9327" t="s">
        <v>52981</v>
      </c>
      <c r="L9327" t="s">
        <v>52982</v>
      </c>
      <c r="M9327" t="s">
        <v>469</v>
      </c>
    </row>
    <row r="9328" spans="1:13">
      <c r="A9328" t="s">
        <v>909</v>
      </c>
      <c r="B9328" t="s">
        <v>909</v>
      </c>
      <c r="C9328" t="s">
        <v>1659</v>
      </c>
      <c r="D9328" t="s">
        <v>155</v>
      </c>
      <c r="E9328" t="s">
        <v>300</v>
      </c>
      <c r="F9328" t="s">
        <v>4</v>
      </c>
      <c r="G9328" t="s">
        <v>52983</v>
      </c>
      <c r="H9328" t="s">
        <v>20860</v>
      </c>
      <c r="I9328" t="s">
        <v>52736</v>
      </c>
      <c r="J9328" t="s">
        <v>20725</v>
      </c>
      <c r="K9328" t="s">
        <v>52717</v>
      </c>
      <c r="L9328" t="s">
        <v>52984</v>
      </c>
      <c r="M9328" t="s">
        <v>1263</v>
      </c>
    </row>
    <row r="9329" spans="1:13">
      <c r="A9329" t="s">
        <v>909</v>
      </c>
      <c r="B9329" t="s">
        <v>909</v>
      </c>
      <c r="C9329" t="s">
        <v>1659</v>
      </c>
      <c r="D9329" t="s">
        <v>155</v>
      </c>
      <c r="E9329" t="s">
        <v>300</v>
      </c>
      <c r="F9329" t="s">
        <v>11</v>
      </c>
      <c r="G9329" t="s">
        <v>52985</v>
      </c>
      <c r="H9329" t="s">
        <v>20860</v>
      </c>
      <c r="I9329" t="s">
        <v>52736</v>
      </c>
      <c r="J9329" t="s">
        <v>20663</v>
      </c>
      <c r="K9329" t="s">
        <v>52746</v>
      </c>
      <c r="L9329" t="s">
        <v>52986</v>
      </c>
      <c r="M9329" t="s">
        <v>1263</v>
      </c>
    </row>
    <row r="9330" spans="1:13">
      <c r="A9330" t="s">
        <v>909</v>
      </c>
      <c r="B9330" t="s">
        <v>909</v>
      </c>
      <c r="C9330" t="s">
        <v>1659</v>
      </c>
      <c r="D9330" t="s">
        <v>155</v>
      </c>
      <c r="E9330" t="s">
        <v>300</v>
      </c>
      <c r="F9330" t="s">
        <v>20</v>
      </c>
      <c r="G9330" t="s">
        <v>52987</v>
      </c>
      <c r="H9330" t="s">
        <v>20784</v>
      </c>
      <c r="I9330" t="s">
        <v>52933</v>
      </c>
      <c r="J9330" t="s">
        <v>20684</v>
      </c>
      <c r="K9330" t="s">
        <v>52751</v>
      </c>
      <c r="L9330" t="s">
        <v>49017</v>
      </c>
      <c r="M9330" t="s">
        <v>52988</v>
      </c>
    </row>
    <row r="9331" spans="1:13">
      <c r="A9331" t="s">
        <v>909</v>
      </c>
      <c r="B9331" t="s">
        <v>909</v>
      </c>
      <c r="C9331" t="s">
        <v>1659</v>
      </c>
      <c r="D9331" t="s">
        <v>161</v>
      </c>
      <c r="E9331" t="s">
        <v>690</v>
      </c>
      <c r="F9331" t="s">
        <v>3</v>
      </c>
      <c r="G9331" t="s">
        <v>52989</v>
      </c>
      <c r="H9331" t="s">
        <v>20705</v>
      </c>
      <c r="I9331" t="s">
        <v>52990</v>
      </c>
      <c r="J9331" t="s">
        <v>20684</v>
      </c>
      <c r="K9331" t="s">
        <v>4721</v>
      </c>
      <c r="L9331" t="s">
        <v>52991</v>
      </c>
      <c r="M9331" t="s">
        <v>9715</v>
      </c>
    </row>
    <row r="9332" spans="1:13">
      <c r="A9332" t="s">
        <v>909</v>
      </c>
      <c r="B9332" t="s">
        <v>909</v>
      </c>
      <c r="C9332" t="s">
        <v>1659</v>
      </c>
      <c r="D9332" t="s">
        <v>161</v>
      </c>
      <c r="E9332" t="s">
        <v>690</v>
      </c>
      <c r="F9332" t="s">
        <v>10</v>
      </c>
      <c r="G9332" t="s">
        <v>52992</v>
      </c>
      <c r="H9332" t="s">
        <v>20841</v>
      </c>
      <c r="I9332" t="s">
        <v>8505</v>
      </c>
      <c r="J9332" t="s">
        <v>20725</v>
      </c>
      <c r="K9332" t="s">
        <v>1362</v>
      </c>
      <c r="L9332" t="s">
        <v>12800</v>
      </c>
      <c r="M9332" t="s">
        <v>9962</v>
      </c>
    </row>
    <row r="9333" spans="1:13">
      <c r="A9333" t="s">
        <v>909</v>
      </c>
      <c r="B9333" t="s">
        <v>909</v>
      </c>
      <c r="C9333" t="s">
        <v>1659</v>
      </c>
      <c r="D9333" t="s">
        <v>161</v>
      </c>
      <c r="E9333" t="s">
        <v>690</v>
      </c>
      <c r="F9333" t="s">
        <v>2</v>
      </c>
      <c r="G9333" t="s">
        <v>52993</v>
      </c>
      <c r="H9333" t="s">
        <v>21138</v>
      </c>
      <c r="I9333" t="s">
        <v>52994</v>
      </c>
      <c r="J9333" t="s">
        <v>20950</v>
      </c>
      <c r="K9333" t="s">
        <v>26340</v>
      </c>
      <c r="L9333" t="s">
        <v>52995</v>
      </c>
      <c r="M9333" t="s">
        <v>52996</v>
      </c>
    </row>
    <row r="9334" spans="1:13">
      <c r="A9334" t="s">
        <v>909</v>
      </c>
      <c r="B9334" t="s">
        <v>909</v>
      </c>
      <c r="C9334" t="s">
        <v>1659</v>
      </c>
      <c r="D9334" t="s">
        <v>161</v>
      </c>
      <c r="E9334" t="s">
        <v>690</v>
      </c>
      <c r="F9334" t="s">
        <v>4</v>
      </c>
      <c r="G9334" t="s">
        <v>52997</v>
      </c>
      <c r="H9334" t="s">
        <v>21019</v>
      </c>
      <c r="I9334" t="s">
        <v>7679</v>
      </c>
      <c r="J9334" t="s">
        <v>20932</v>
      </c>
      <c r="K9334" t="s">
        <v>48152</v>
      </c>
      <c r="L9334" t="s">
        <v>3442</v>
      </c>
      <c r="M9334" t="s">
        <v>18107</v>
      </c>
    </row>
    <row r="9335" spans="1:13">
      <c r="A9335" t="s">
        <v>909</v>
      </c>
      <c r="B9335" t="s">
        <v>909</v>
      </c>
      <c r="C9335" t="s">
        <v>1659</v>
      </c>
      <c r="D9335" t="s">
        <v>161</v>
      </c>
      <c r="E9335" t="s">
        <v>690</v>
      </c>
      <c r="F9335" t="s">
        <v>11</v>
      </c>
      <c r="G9335" t="s">
        <v>52998</v>
      </c>
      <c r="H9335" t="s">
        <v>21061</v>
      </c>
      <c r="I9335" t="s">
        <v>52999</v>
      </c>
      <c r="J9335" t="s">
        <v>20745</v>
      </c>
      <c r="K9335" t="s">
        <v>38705</v>
      </c>
      <c r="L9335" t="s">
        <v>22070</v>
      </c>
      <c r="M9335" t="s">
        <v>48966</v>
      </c>
    </row>
    <row r="9336" spans="1:13">
      <c r="A9336" t="s">
        <v>909</v>
      </c>
      <c r="B9336" t="s">
        <v>909</v>
      </c>
      <c r="C9336" t="s">
        <v>1659</v>
      </c>
      <c r="D9336" t="s">
        <v>161</v>
      </c>
      <c r="E9336" t="s">
        <v>690</v>
      </c>
      <c r="F9336" t="s">
        <v>20</v>
      </c>
      <c r="G9336" t="s">
        <v>53000</v>
      </c>
      <c r="H9336" t="s">
        <v>20860</v>
      </c>
      <c r="I9336" t="s">
        <v>53001</v>
      </c>
      <c r="J9336" t="s">
        <v>20663</v>
      </c>
      <c r="K9336" t="s">
        <v>48037</v>
      </c>
      <c r="L9336" t="s">
        <v>4875</v>
      </c>
      <c r="M9336" t="s">
        <v>53002</v>
      </c>
    </row>
    <row r="9337" spans="1:13">
      <c r="A9337" t="s">
        <v>909</v>
      </c>
      <c r="B9337" t="s">
        <v>909</v>
      </c>
      <c r="C9337" t="s">
        <v>1659</v>
      </c>
      <c r="D9337" t="s">
        <v>161</v>
      </c>
      <c r="E9337" t="s">
        <v>698</v>
      </c>
      <c r="F9337" t="s">
        <v>3</v>
      </c>
      <c r="G9337" t="s">
        <v>53003</v>
      </c>
      <c r="H9337" t="s">
        <v>20822</v>
      </c>
      <c r="I9337" t="s">
        <v>53004</v>
      </c>
      <c r="J9337" t="s">
        <v>20803</v>
      </c>
      <c r="K9337" t="s">
        <v>1269</v>
      </c>
      <c r="L9337" t="s">
        <v>47867</v>
      </c>
      <c r="M9337" t="s">
        <v>9962</v>
      </c>
    </row>
    <row r="9338" spans="1:13">
      <c r="A9338" t="s">
        <v>909</v>
      </c>
      <c r="B9338" t="s">
        <v>909</v>
      </c>
      <c r="C9338" t="s">
        <v>1659</v>
      </c>
      <c r="D9338" t="s">
        <v>161</v>
      </c>
      <c r="E9338" t="s">
        <v>698</v>
      </c>
      <c r="F9338" t="s">
        <v>10</v>
      </c>
      <c r="G9338" t="s">
        <v>53005</v>
      </c>
      <c r="H9338" t="s">
        <v>20879</v>
      </c>
      <c r="I9338" t="s">
        <v>3557</v>
      </c>
      <c r="J9338" t="s">
        <v>20822</v>
      </c>
      <c r="K9338" t="s">
        <v>30137</v>
      </c>
      <c r="L9338" t="s">
        <v>2474</v>
      </c>
      <c r="M9338" t="s">
        <v>4868</v>
      </c>
    </row>
    <row r="9339" spans="1:13">
      <c r="A9339" t="s">
        <v>909</v>
      </c>
      <c r="B9339" t="s">
        <v>909</v>
      </c>
      <c r="C9339" t="s">
        <v>1659</v>
      </c>
      <c r="D9339" t="s">
        <v>161</v>
      </c>
      <c r="E9339" t="s">
        <v>698</v>
      </c>
      <c r="F9339" t="s">
        <v>2</v>
      </c>
      <c r="G9339" t="s">
        <v>53006</v>
      </c>
      <c r="H9339" t="s">
        <v>21097</v>
      </c>
      <c r="I9339" t="s">
        <v>53007</v>
      </c>
      <c r="J9339" t="s">
        <v>20915</v>
      </c>
      <c r="K9339" t="s">
        <v>31188</v>
      </c>
      <c r="L9339" t="s">
        <v>22119</v>
      </c>
      <c r="M9339" t="s">
        <v>27439</v>
      </c>
    </row>
    <row r="9340" spans="1:13">
      <c r="A9340" t="s">
        <v>909</v>
      </c>
      <c r="B9340" t="s">
        <v>909</v>
      </c>
      <c r="C9340" t="s">
        <v>1659</v>
      </c>
      <c r="D9340" t="s">
        <v>161</v>
      </c>
      <c r="E9340" t="s">
        <v>698</v>
      </c>
      <c r="F9340" t="s">
        <v>4</v>
      </c>
      <c r="G9340" t="s">
        <v>53008</v>
      </c>
      <c r="H9340" t="s">
        <v>20937</v>
      </c>
      <c r="I9340" t="s">
        <v>53009</v>
      </c>
      <c r="J9340" t="s">
        <v>20764</v>
      </c>
      <c r="K9340" t="s">
        <v>13548</v>
      </c>
      <c r="L9340" t="s">
        <v>5945</v>
      </c>
      <c r="M9340" t="s">
        <v>469</v>
      </c>
    </row>
    <row r="9341" spans="1:13">
      <c r="A9341" t="s">
        <v>909</v>
      </c>
      <c r="B9341" t="s">
        <v>909</v>
      </c>
      <c r="C9341" t="s">
        <v>1659</v>
      </c>
      <c r="D9341" t="s">
        <v>161</v>
      </c>
      <c r="E9341" t="s">
        <v>698</v>
      </c>
      <c r="F9341" t="s">
        <v>11</v>
      </c>
      <c r="G9341" t="s">
        <v>53010</v>
      </c>
      <c r="H9341" t="s">
        <v>20932</v>
      </c>
      <c r="I9341" t="s">
        <v>14688</v>
      </c>
      <c r="J9341" t="s">
        <v>20684</v>
      </c>
      <c r="K9341" t="s">
        <v>4721</v>
      </c>
      <c r="L9341" t="s">
        <v>48914</v>
      </c>
      <c r="M9341" t="s">
        <v>16849</v>
      </c>
    </row>
    <row r="9342" spans="1:13">
      <c r="A9342" t="s">
        <v>909</v>
      </c>
      <c r="B9342" t="s">
        <v>909</v>
      </c>
      <c r="C9342" t="s">
        <v>1659</v>
      </c>
      <c r="D9342" t="s">
        <v>161</v>
      </c>
      <c r="E9342" t="s">
        <v>698</v>
      </c>
      <c r="F9342" t="s">
        <v>20</v>
      </c>
      <c r="G9342" t="s">
        <v>53011</v>
      </c>
      <c r="H9342" t="s">
        <v>20841</v>
      </c>
      <c r="I9342" t="s">
        <v>8505</v>
      </c>
      <c r="J9342" t="s">
        <v>20725</v>
      </c>
      <c r="K9342" t="s">
        <v>1362</v>
      </c>
      <c r="L9342" t="s">
        <v>3023</v>
      </c>
      <c r="M9342" t="s">
        <v>14877</v>
      </c>
    </row>
    <row r="9343" spans="1:13">
      <c r="A9343" t="s">
        <v>909</v>
      </c>
      <c r="B9343" t="s">
        <v>909</v>
      </c>
      <c r="C9343" t="s">
        <v>1659</v>
      </c>
      <c r="D9343" t="s">
        <v>161</v>
      </c>
      <c r="E9343" t="s">
        <v>706</v>
      </c>
      <c r="F9343" t="s">
        <v>3</v>
      </c>
      <c r="G9343" t="s">
        <v>53012</v>
      </c>
      <c r="H9343" t="s">
        <v>21113</v>
      </c>
      <c r="I9343" t="s">
        <v>53013</v>
      </c>
      <c r="J9343" t="s">
        <v>20938</v>
      </c>
      <c r="K9343" t="s">
        <v>48040</v>
      </c>
      <c r="L9343" t="s">
        <v>2951</v>
      </c>
      <c r="M9343" t="s">
        <v>38620</v>
      </c>
    </row>
    <row r="9344" spans="1:13">
      <c r="A9344" t="s">
        <v>909</v>
      </c>
      <c r="B9344" t="s">
        <v>909</v>
      </c>
      <c r="C9344" t="s">
        <v>1659</v>
      </c>
      <c r="D9344" t="s">
        <v>161</v>
      </c>
      <c r="E9344" t="s">
        <v>706</v>
      </c>
      <c r="F9344" t="s">
        <v>10</v>
      </c>
      <c r="G9344" t="s">
        <v>53014</v>
      </c>
      <c r="H9344" t="s">
        <v>20938</v>
      </c>
      <c r="I9344" t="s">
        <v>53015</v>
      </c>
      <c r="J9344" t="s">
        <v>20879</v>
      </c>
      <c r="K9344" t="s">
        <v>970</v>
      </c>
      <c r="L9344" t="s">
        <v>22056</v>
      </c>
      <c r="M9344" t="s">
        <v>53016</v>
      </c>
    </row>
    <row r="9345" spans="1:13">
      <c r="A9345" t="s">
        <v>909</v>
      </c>
      <c r="B9345" t="s">
        <v>909</v>
      </c>
      <c r="C9345" t="s">
        <v>1659</v>
      </c>
      <c r="D9345" t="s">
        <v>161</v>
      </c>
      <c r="E9345" t="s">
        <v>706</v>
      </c>
      <c r="F9345" t="s">
        <v>2</v>
      </c>
      <c r="G9345" t="s">
        <v>53017</v>
      </c>
      <c r="H9345" t="s">
        <v>21031</v>
      </c>
      <c r="I9345" t="s">
        <v>53018</v>
      </c>
      <c r="J9345" t="s">
        <v>20932</v>
      </c>
      <c r="K9345" t="s">
        <v>48152</v>
      </c>
      <c r="L9345" t="s">
        <v>17661</v>
      </c>
      <c r="M9345" t="s">
        <v>31937</v>
      </c>
    </row>
    <row r="9346" spans="1:13">
      <c r="A9346" t="s">
        <v>909</v>
      </c>
      <c r="B9346" t="s">
        <v>909</v>
      </c>
      <c r="C9346" t="s">
        <v>1659</v>
      </c>
      <c r="D9346" t="s">
        <v>161</v>
      </c>
      <c r="E9346" t="s">
        <v>706</v>
      </c>
      <c r="F9346" t="s">
        <v>4</v>
      </c>
      <c r="G9346" t="s">
        <v>53019</v>
      </c>
      <c r="H9346" t="s">
        <v>20822</v>
      </c>
      <c r="I9346" t="s">
        <v>53004</v>
      </c>
      <c r="J9346" t="s">
        <v>20705</v>
      </c>
      <c r="K9346" t="s">
        <v>48047</v>
      </c>
      <c r="L9346" t="s">
        <v>50564</v>
      </c>
      <c r="M9346" t="s">
        <v>49007</v>
      </c>
    </row>
    <row r="9347" spans="1:13">
      <c r="A9347" t="s">
        <v>909</v>
      </c>
      <c r="B9347" t="s">
        <v>909</v>
      </c>
      <c r="C9347" t="s">
        <v>1659</v>
      </c>
      <c r="D9347" t="s">
        <v>161</v>
      </c>
      <c r="E9347" t="s">
        <v>706</v>
      </c>
      <c r="F9347" t="s">
        <v>11</v>
      </c>
      <c r="G9347" t="s">
        <v>53020</v>
      </c>
      <c r="H9347" t="s">
        <v>20784</v>
      </c>
      <c r="I9347" t="s">
        <v>53021</v>
      </c>
      <c r="J9347" t="s">
        <v>20663</v>
      </c>
      <c r="K9347" t="s">
        <v>48037</v>
      </c>
      <c r="L9347" t="s">
        <v>1355</v>
      </c>
      <c r="M9347" t="s">
        <v>999</v>
      </c>
    </row>
    <row r="9348" spans="1:13">
      <c r="A9348" t="s">
        <v>909</v>
      </c>
      <c r="B9348" t="s">
        <v>909</v>
      </c>
      <c r="C9348" t="s">
        <v>1659</v>
      </c>
      <c r="D9348" t="s">
        <v>161</v>
      </c>
      <c r="E9348" t="s">
        <v>706</v>
      </c>
      <c r="F9348" t="s">
        <v>20</v>
      </c>
      <c r="G9348" t="s">
        <v>53022</v>
      </c>
      <c r="H9348" t="s">
        <v>20764</v>
      </c>
      <c r="I9348" t="s">
        <v>53023</v>
      </c>
      <c r="J9348" t="s">
        <v>20684</v>
      </c>
      <c r="K9348" t="s">
        <v>4721</v>
      </c>
      <c r="L9348" t="s">
        <v>4301</v>
      </c>
      <c r="M9348" t="s">
        <v>13381</v>
      </c>
    </row>
    <row r="9349" spans="1:13">
      <c r="A9349" t="s">
        <v>909</v>
      </c>
      <c r="B9349" t="s">
        <v>909</v>
      </c>
      <c r="C9349" t="s">
        <v>1659</v>
      </c>
      <c r="D9349" t="s">
        <v>161</v>
      </c>
      <c r="E9349" t="s">
        <v>714</v>
      </c>
      <c r="F9349" t="s">
        <v>3</v>
      </c>
      <c r="G9349" t="s">
        <v>53024</v>
      </c>
      <c r="H9349" t="s">
        <v>20939</v>
      </c>
      <c r="I9349" t="s">
        <v>53025</v>
      </c>
      <c r="J9349" t="s">
        <v>20950</v>
      </c>
      <c r="K9349" t="s">
        <v>26340</v>
      </c>
      <c r="L9349" t="s">
        <v>2619</v>
      </c>
      <c r="M9349" t="s">
        <v>28425</v>
      </c>
    </row>
    <row r="9350" spans="1:13">
      <c r="A9350" t="s">
        <v>909</v>
      </c>
      <c r="B9350" t="s">
        <v>909</v>
      </c>
      <c r="C9350" t="s">
        <v>1659</v>
      </c>
      <c r="D9350" t="s">
        <v>161</v>
      </c>
      <c r="E9350" t="s">
        <v>714</v>
      </c>
      <c r="F9350" t="s">
        <v>10</v>
      </c>
      <c r="G9350" t="s">
        <v>53026</v>
      </c>
      <c r="H9350" t="s">
        <v>20841</v>
      </c>
      <c r="I9350" t="s">
        <v>8505</v>
      </c>
      <c r="J9350" t="s">
        <v>20784</v>
      </c>
      <c r="K9350" t="s">
        <v>50716</v>
      </c>
      <c r="L9350" t="s">
        <v>12800</v>
      </c>
      <c r="M9350" t="s">
        <v>17792</v>
      </c>
    </row>
    <row r="9351" spans="1:13">
      <c r="A9351" t="s">
        <v>909</v>
      </c>
      <c r="B9351" t="s">
        <v>909</v>
      </c>
      <c r="C9351" t="s">
        <v>1659</v>
      </c>
      <c r="D9351" t="s">
        <v>161</v>
      </c>
      <c r="E9351" t="s">
        <v>714</v>
      </c>
      <c r="F9351" t="s">
        <v>2</v>
      </c>
      <c r="G9351" t="s">
        <v>53027</v>
      </c>
      <c r="H9351" t="s">
        <v>20915</v>
      </c>
      <c r="I9351" t="s">
        <v>53028</v>
      </c>
      <c r="J9351" t="s">
        <v>20764</v>
      </c>
      <c r="K9351" t="s">
        <v>13548</v>
      </c>
      <c r="L9351" t="s">
        <v>53029</v>
      </c>
      <c r="M9351" t="s">
        <v>18728</v>
      </c>
    </row>
    <row r="9352" spans="1:13">
      <c r="A9352" t="s">
        <v>909</v>
      </c>
      <c r="B9352" t="s">
        <v>909</v>
      </c>
      <c r="C9352" t="s">
        <v>1659</v>
      </c>
      <c r="D9352" t="s">
        <v>161</v>
      </c>
      <c r="E9352" t="s">
        <v>714</v>
      </c>
      <c r="F9352" t="s">
        <v>4</v>
      </c>
      <c r="G9352" t="s">
        <v>53030</v>
      </c>
      <c r="H9352" t="s">
        <v>20745</v>
      </c>
      <c r="I9352" t="s">
        <v>5765</v>
      </c>
      <c r="J9352" t="s">
        <v>20684</v>
      </c>
      <c r="K9352" t="s">
        <v>4721</v>
      </c>
      <c r="L9352" t="s">
        <v>53031</v>
      </c>
      <c r="M9352" t="s">
        <v>1356</v>
      </c>
    </row>
    <row r="9353" spans="1:13">
      <c r="A9353" t="s">
        <v>909</v>
      </c>
      <c r="B9353" t="s">
        <v>909</v>
      </c>
      <c r="C9353" t="s">
        <v>1659</v>
      </c>
      <c r="D9353" t="s">
        <v>161</v>
      </c>
      <c r="E9353" t="s">
        <v>714</v>
      </c>
      <c r="F9353" t="s">
        <v>11</v>
      </c>
      <c r="G9353" t="s">
        <v>53032</v>
      </c>
      <c r="H9353" t="s">
        <v>20725</v>
      </c>
      <c r="I9353" t="s">
        <v>53033</v>
      </c>
      <c r="J9353" t="s">
        <v>20684</v>
      </c>
      <c r="K9353" t="s">
        <v>4721</v>
      </c>
      <c r="L9353" t="s">
        <v>15753</v>
      </c>
      <c r="M9353" t="s">
        <v>1276</v>
      </c>
    </row>
    <row r="9354" spans="1:13">
      <c r="A9354" t="s">
        <v>909</v>
      </c>
      <c r="B9354" t="s">
        <v>909</v>
      </c>
      <c r="C9354" t="s">
        <v>1659</v>
      </c>
      <c r="D9354" t="s">
        <v>161</v>
      </c>
      <c r="E9354" t="s">
        <v>714</v>
      </c>
      <c r="F9354" t="s">
        <v>20</v>
      </c>
      <c r="G9354" t="s">
        <v>53034</v>
      </c>
      <c r="H9354" t="s">
        <v>20663</v>
      </c>
      <c r="I9354" t="s">
        <v>53035</v>
      </c>
      <c r="J9354" t="s">
        <v>20663</v>
      </c>
      <c r="K9354" t="s">
        <v>48037</v>
      </c>
      <c r="L9354" t="s">
        <v>20698</v>
      </c>
      <c r="M9354" t="s">
        <v>15329</v>
      </c>
    </row>
    <row r="9355" spans="1:13">
      <c r="A9355" t="s">
        <v>909</v>
      </c>
      <c r="B9355" t="s">
        <v>909</v>
      </c>
      <c r="C9355" t="s">
        <v>1659</v>
      </c>
      <c r="D9355" t="s">
        <v>162</v>
      </c>
      <c r="E9355" t="s">
        <v>722</v>
      </c>
      <c r="F9355" t="s">
        <v>3</v>
      </c>
      <c r="G9355" t="s">
        <v>53036</v>
      </c>
      <c r="H9355" t="s">
        <v>20725</v>
      </c>
      <c r="I9355" t="s">
        <v>53033</v>
      </c>
      <c r="J9355" t="s">
        <v>20705</v>
      </c>
      <c r="K9355" t="s">
        <v>48047</v>
      </c>
      <c r="L9355" t="s">
        <v>47876</v>
      </c>
      <c r="M9355" t="s">
        <v>7534</v>
      </c>
    </row>
    <row r="9356" spans="1:13">
      <c r="A9356" t="s">
        <v>909</v>
      </c>
      <c r="B9356" t="s">
        <v>909</v>
      </c>
      <c r="C9356" t="s">
        <v>1659</v>
      </c>
      <c r="D9356" t="s">
        <v>162</v>
      </c>
      <c r="E9356" t="s">
        <v>722</v>
      </c>
      <c r="F9356" t="s">
        <v>10</v>
      </c>
      <c r="G9356" t="s">
        <v>53037</v>
      </c>
      <c r="H9356" t="s">
        <v>20860</v>
      </c>
      <c r="I9356" t="s">
        <v>53001</v>
      </c>
      <c r="J9356" t="s">
        <v>20745</v>
      </c>
      <c r="K9356" t="s">
        <v>38705</v>
      </c>
      <c r="L9356" t="s">
        <v>47595</v>
      </c>
      <c r="M9356" t="s">
        <v>25876</v>
      </c>
    </row>
    <row r="9357" spans="1:13">
      <c r="A9357" t="s">
        <v>909</v>
      </c>
      <c r="B9357" t="s">
        <v>909</v>
      </c>
      <c r="C9357" t="s">
        <v>1659</v>
      </c>
      <c r="D9357" t="s">
        <v>162</v>
      </c>
      <c r="E9357" t="s">
        <v>722</v>
      </c>
      <c r="F9357" t="s">
        <v>2</v>
      </c>
      <c r="G9357" t="s">
        <v>53038</v>
      </c>
      <c r="H9357" t="s">
        <v>21150</v>
      </c>
      <c r="I9357" t="s">
        <v>53039</v>
      </c>
      <c r="J9357" t="s">
        <v>20915</v>
      </c>
      <c r="K9357" t="s">
        <v>31188</v>
      </c>
      <c r="L9357" t="s">
        <v>2172</v>
      </c>
      <c r="M9357" t="s">
        <v>26115</v>
      </c>
    </row>
    <row r="9358" spans="1:13">
      <c r="A9358" t="s">
        <v>909</v>
      </c>
      <c r="B9358" t="s">
        <v>909</v>
      </c>
      <c r="C9358" t="s">
        <v>1659</v>
      </c>
      <c r="D9358" t="s">
        <v>162</v>
      </c>
      <c r="E9358" t="s">
        <v>722</v>
      </c>
      <c r="F9358" t="s">
        <v>4</v>
      </c>
      <c r="G9358" t="s">
        <v>53040</v>
      </c>
      <c r="H9358" t="s">
        <v>21085</v>
      </c>
      <c r="I9358" t="s">
        <v>8529</v>
      </c>
      <c r="J9358" t="s">
        <v>20932</v>
      </c>
      <c r="K9358" t="s">
        <v>48152</v>
      </c>
      <c r="L9358" t="s">
        <v>5012</v>
      </c>
      <c r="M9358" t="s">
        <v>53041</v>
      </c>
    </row>
    <row r="9359" spans="1:13">
      <c r="A9359" t="s">
        <v>909</v>
      </c>
      <c r="B9359" t="s">
        <v>909</v>
      </c>
      <c r="C9359" t="s">
        <v>1659</v>
      </c>
      <c r="D9359" t="s">
        <v>162</v>
      </c>
      <c r="E9359" t="s">
        <v>722</v>
      </c>
      <c r="F9359" t="s">
        <v>11</v>
      </c>
      <c r="G9359" t="s">
        <v>53042</v>
      </c>
      <c r="H9359" t="s">
        <v>21150</v>
      </c>
      <c r="I9359" t="s">
        <v>53039</v>
      </c>
      <c r="J9359" t="s">
        <v>20764</v>
      </c>
      <c r="K9359" t="s">
        <v>13548</v>
      </c>
      <c r="L9359" t="s">
        <v>10462</v>
      </c>
      <c r="M9359" t="s">
        <v>26115</v>
      </c>
    </row>
    <row r="9360" spans="1:13">
      <c r="A9360" t="s">
        <v>909</v>
      </c>
      <c r="B9360" t="s">
        <v>909</v>
      </c>
      <c r="C9360" t="s">
        <v>1659</v>
      </c>
      <c r="D9360" t="s">
        <v>162</v>
      </c>
      <c r="E9360" t="s">
        <v>722</v>
      </c>
      <c r="F9360" t="s">
        <v>20</v>
      </c>
      <c r="G9360" t="s">
        <v>53043</v>
      </c>
      <c r="H9360" t="s">
        <v>20915</v>
      </c>
      <c r="I9360" t="s">
        <v>53028</v>
      </c>
      <c r="J9360" t="s">
        <v>20684</v>
      </c>
      <c r="K9360" t="s">
        <v>4721</v>
      </c>
      <c r="L9360" t="s">
        <v>375</v>
      </c>
      <c r="M9360" t="s">
        <v>15281</v>
      </c>
    </row>
    <row r="9361" spans="1:13">
      <c r="A9361" t="s">
        <v>909</v>
      </c>
      <c r="B9361" t="s">
        <v>909</v>
      </c>
      <c r="C9361" t="s">
        <v>1659</v>
      </c>
      <c r="D9361" t="s">
        <v>162</v>
      </c>
      <c r="E9361" t="s">
        <v>730</v>
      </c>
      <c r="F9361" t="s">
        <v>3</v>
      </c>
      <c r="G9361" t="s">
        <v>53044</v>
      </c>
      <c r="H9361" t="s">
        <v>20803</v>
      </c>
      <c r="I9361" t="s">
        <v>53045</v>
      </c>
      <c r="J9361" t="s">
        <v>20764</v>
      </c>
      <c r="K9361" t="s">
        <v>13548</v>
      </c>
      <c r="L9361" t="s">
        <v>53046</v>
      </c>
      <c r="M9361" t="s">
        <v>26021</v>
      </c>
    </row>
    <row r="9362" spans="1:13">
      <c r="A9362" t="s">
        <v>909</v>
      </c>
      <c r="B9362" t="s">
        <v>909</v>
      </c>
      <c r="C9362" t="s">
        <v>1659</v>
      </c>
      <c r="D9362" t="s">
        <v>162</v>
      </c>
      <c r="E9362" t="s">
        <v>730</v>
      </c>
      <c r="F9362" t="s">
        <v>10</v>
      </c>
      <c r="G9362" t="s">
        <v>53047</v>
      </c>
      <c r="H9362" t="s">
        <v>20879</v>
      </c>
      <c r="I9362" t="s">
        <v>3557</v>
      </c>
      <c r="J9362" t="s">
        <v>20822</v>
      </c>
      <c r="K9362" t="s">
        <v>30137</v>
      </c>
      <c r="L9362" t="s">
        <v>2474</v>
      </c>
      <c r="M9362" t="s">
        <v>34741</v>
      </c>
    </row>
    <row r="9363" spans="1:13">
      <c r="A9363" t="s">
        <v>909</v>
      </c>
      <c r="B9363" t="s">
        <v>909</v>
      </c>
      <c r="C9363" t="s">
        <v>1659</v>
      </c>
      <c r="D9363" t="s">
        <v>162</v>
      </c>
      <c r="E9363" t="s">
        <v>730</v>
      </c>
      <c r="F9363" t="s">
        <v>2</v>
      </c>
      <c r="G9363" t="s">
        <v>53048</v>
      </c>
      <c r="H9363" t="s">
        <v>21116</v>
      </c>
      <c r="I9363" t="s">
        <v>53049</v>
      </c>
      <c r="J9363" t="s">
        <v>20974</v>
      </c>
      <c r="K9363" t="s">
        <v>10440</v>
      </c>
      <c r="L9363" t="s">
        <v>3006</v>
      </c>
      <c r="M9363" t="s">
        <v>27449</v>
      </c>
    </row>
    <row r="9364" spans="1:13">
      <c r="A9364" t="s">
        <v>909</v>
      </c>
      <c r="B9364" t="s">
        <v>909</v>
      </c>
      <c r="C9364" t="s">
        <v>1659</v>
      </c>
      <c r="D9364" t="s">
        <v>162</v>
      </c>
      <c r="E9364" t="s">
        <v>730</v>
      </c>
      <c r="F9364" t="s">
        <v>4</v>
      </c>
      <c r="G9364" t="s">
        <v>53050</v>
      </c>
      <c r="H9364" t="s">
        <v>20938</v>
      </c>
      <c r="I9364" t="s">
        <v>53015</v>
      </c>
      <c r="J9364" t="s">
        <v>20764</v>
      </c>
      <c r="K9364" t="s">
        <v>13548</v>
      </c>
      <c r="L9364" t="s">
        <v>50283</v>
      </c>
      <c r="M9364" t="s">
        <v>26588</v>
      </c>
    </row>
    <row r="9365" spans="1:13">
      <c r="A9365" t="s">
        <v>909</v>
      </c>
      <c r="B9365" t="s">
        <v>909</v>
      </c>
      <c r="C9365" t="s">
        <v>1659</v>
      </c>
      <c r="D9365" t="s">
        <v>162</v>
      </c>
      <c r="E9365" t="s">
        <v>730</v>
      </c>
      <c r="F9365" t="s">
        <v>11</v>
      </c>
      <c r="G9365" t="s">
        <v>53051</v>
      </c>
      <c r="H9365" t="s">
        <v>20841</v>
      </c>
      <c r="I9365" t="s">
        <v>8505</v>
      </c>
      <c r="J9365" t="s">
        <v>20663</v>
      </c>
      <c r="K9365" t="s">
        <v>48037</v>
      </c>
      <c r="L9365" t="s">
        <v>49882</v>
      </c>
      <c r="M9365" t="s">
        <v>16463</v>
      </c>
    </row>
    <row r="9366" spans="1:13">
      <c r="A9366" t="s">
        <v>909</v>
      </c>
      <c r="B9366" t="s">
        <v>909</v>
      </c>
      <c r="C9366" t="s">
        <v>1659</v>
      </c>
      <c r="D9366" t="s">
        <v>162</v>
      </c>
      <c r="E9366" t="s">
        <v>730</v>
      </c>
      <c r="F9366" t="s">
        <v>20</v>
      </c>
      <c r="G9366" t="s">
        <v>53052</v>
      </c>
      <c r="H9366" t="s">
        <v>20745</v>
      </c>
      <c r="I9366" t="s">
        <v>5765</v>
      </c>
      <c r="J9366" t="s">
        <v>20663</v>
      </c>
      <c r="K9366" t="s">
        <v>48037</v>
      </c>
      <c r="L9366" t="s">
        <v>9503</v>
      </c>
      <c r="M9366" t="s">
        <v>13729</v>
      </c>
    </row>
    <row r="9367" spans="1:13">
      <c r="A9367" t="s">
        <v>909</v>
      </c>
      <c r="B9367" t="s">
        <v>909</v>
      </c>
      <c r="C9367" t="s">
        <v>1659</v>
      </c>
      <c r="D9367" t="s">
        <v>162</v>
      </c>
      <c r="E9367" t="s">
        <v>738</v>
      </c>
      <c r="F9367" t="s">
        <v>3</v>
      </c>
      <c r="G9367" t="s">
        <v>53053</v>
      </c>
      <c r="H9367" t="s">
        <v>21061</v>
      </c>
      <c r="I9367" t="s">
        <v>52999</v>
      </c>
      <c r="J9367" t="s">
        <v>20967</v>
      </c>
      <c r="K9367" t="s">
        <v>47477</v>
      </c>
      <c r="L9367" t="s">
        <v>47859</v>
      </c>
      <c r="M9367" t="s">
        <v>29194</v>
      </c>
    </row>
    <row r="9368" spans="1:13">
      <c r="A9368" t="s">
        <v>909</v>
      </c>
      <c r="B9368" t="s">
        <v>909</v>
      </c>
      <c r="C9368" t="s">
        <v>1659</v>
      </c>
      <c r="D9368" t="s">
        <v>162</v>
      </c>
      <c r="E9368" t="s">
        <v>738</v>
      </c>
      <c r="F9368" t="s">
        <v>10</v>
      </c>
      <c r="G9368" t="s">
        <v>53054</v>
      </c>
      <c r="H9368" t="s">
        <v>20932</v>
      </c>
      <c r="I9368" t="s">
        <v>14688</v>
      </c>
      <c r="J9368" t="s">
        <v>20822</v>
      </c>
      <c r="K9368" t="s">
        <v>30137</v>
      </c>
      <c r="L9368" t="s">
        <v>1909</v>
      </c>
      <c r="M9368" t="s">
        <v>53055</v>
      </c>
    </row>
    <row r="9369" spans="1:13">
      <c r="A9369" t="s">
        <v>909</v>
      </c>
      <c r="B9369" t="s">
        <v>909</v>
      </c>
      <c r="C9369" t="s">
        <v>1659</v>
      </c>
      <c r="D9369" t="s">
        <v>162</v>
      </c>
      <c r="E9369" t="s">
        <v>738</v>
      </c>
      <c r="F9369" t="s">
        <v>2</v>
      </c>
      <c r="G9369" t="s">
        <v>53056</v>
      </c>
      <c r="H9369" t="s">
        <v>20915</v>
      </c>
      <c r="I9369" t="s">
        <v>53028</v>
      </c>
      <c r="J9369" t="s">
        <v>20822</v>
      </c>
      <c r="K9369" t="s">
        <v>30137</v>
      </c>
      <c r="L9369" t="s">
        <v>53029</v>
      </c>
      <c r="M9369" t="s">
        <v>28250</v>
      </c>
    </row>
    <row r="9370" spans="1:13">
      <c r="A9370" t="s">
        <v>909</v>
      </c>
      <c r="B9370" t="s">
        <v>909</v>
      </c>
      <c r="C9370" t="s">
        <v>1659</v>
      </c>
      <c r="D9370" t="s">
        <v>162</v>
      </c>
      <c r="E9370" t="s">
        <v>738</v>
      </c>
      <c r="F9370" t="s">
        <v>4</v>
      </c>
      <c r="G9370" t="s">
        <v>53057</v>
      </c>
      <c r="H9370" t="s">
        <v>20822</v>
      </c>
      <c r="I9370" t="s">
        <v>53004</v>
      </c>
      <c r="J9370" t="s">
        <v>20725</v>
      </c>
      <c r="K9370" t="s">
        <v>1362</v>
      </c>
      <c r="L9370" t="s">
        <v>50564</v>
      </c>
      <c r="M9370" t="s">
        <v>35284</v>
      </c>
    </row>
    <row r="9371" spans="1:13">
      <c r="A9371" t="s">
        <v>909</v>
      </c>
      <c r="B9371" t="s">
        <v>909</v>
      </c>
      <c r="C9371" t="s">
        <v>1659</v>
      </c>
      <c r="D9371" t="s">
        <v>162</v>
      </c>
      <c r="E9371" t="s">
        <v>738</v>
      </c>
      <c r="F9371" t="s">
        <v>11</v>
      </c>
      <c r="G9371" t="s">
        <v>53058</v>
      </c>
      <c r="H9371" t="s">
        <v>20745</v>
      </c>
      <c r="I9371" t="s">
        <v>5765</v>
      </c>
      <c r="J9371" t="s">
        <v>20684</v>
      </c>
      <c r="K9371" t="s">
        <v>4721</v>
      </c>
      <c r="L9371" t="s">
        <v>22066</v>
      </c>
      <c r="M9371" t="s">
        <v>14238</v>
      </c>
    </row>
    <row r="9372" spans="1:13">
      <c r="A9372" t="s">
        <v>909</v>
      </c>
      <c r="B9372" t="s">
        <v>909</v>
      </c>
      <c r="C9372" t="s">
        <v>1659</v>
      </c>
      <c r="D9372" t="s">
        <v>162</v>
      </c>
      <c r="E9372" t="s">
        <v>738</v>
      </c>
      <c r="F9372" t="s">
        <v>20</v>
      </c>
      <c r="G9372" t="s">
        <v>53059</v>
      </c>
      <c r="H9372" t="s">
        <v>20784</v>
      </c>
      <c r="I9372" t="s">
        <v>53021</v>
      </c>
      <c r="J9372" t="s">
        <v>20725</v>
      </c>
      <c r="K9372" t="s">
        <v>1362</v>
      </c>
      <c r="L9372" t="s">
        <v>431</v>
      </c>
      <c r="M9372" t="s">
        <v>25764</v>
      </c>
    </row>
    <row r="9373" spans="1:13">
      <c r="A9373" t="s">
        <v>909</v>
      </c>
      <c r="B9373" t="s">
        <v>909</v>
      </c>
      <c r="C9373" t="s">
        <v>1659</v>
      </c>
      <c r="D9373" t="s">
        <v>162</v>
      </c>
      <c r="E9373" t="s">
        <v>746</v>
      </c>
      <c r="F9373" t="s">
        <v>3</v>
      </c>
      <c r="G9373" t="s">
        <v>53060</v>
      </c>
      <c r="H9373" t="s">
        <v>21097</v>
      </c>
      <c r="I9373" t="s">
        <v>53007</v>
      </c>
      <c r="J9373" t="s">
        <v>20938</v>
      </c>
      <c r="K9373" t="s">
        <v>48040</v>
      </c>
      <c r="L9373" t="s">
        <v>4754</v>
      </c>
      <c r="M9373" t="s">
        <v>46680</v>
      </c>
    </row>
    <row r="9374" spans="1:13">
      <c r="A9374" t="s">
        <v>909</v>
      </c>
      <c r="B9374" t="s">
        <v>909</v>
      </c>
      <c r="C9374" t="s">
        <v>1659</v>
      </c>
      <c r="D9374" t="s">
        <v>162</v>
      </c>
      <c r="E9374" t="s">
        <v>746</v>
      </c>
      <c r="F9374" t="s">
        <v>10</v>
      </c>
      <c r="G9374" t="s">
        <v>53061</v>
      </c>
      <c r="H9374" t="s">
        <v>20897</v>
      </c>
      <c r="I9374" t="s">
        <v>53062</v>
      </c>
      <c r="J9374" t="s">
        <v>20822</v>
      </c>
      <c r="K9374" t="s">
        <v>30137</v>
      </c>
      <c r="L9374" t="s">
        <v>48814</v>
      </c>
      <c r="M9374" t="s">
        <v>42265</v>
      </c>
    </row>
    <row r="9375" spans="1:13">
      <c r="A9375" t="s">
        <v>909</v>
      </c>
      <c r="B9375" t="s">
        <v>909</v>
      </c>
      <c r="C9375" t="s">
        <v>1659</v>
      </c>
      <c r="D9375" t="s">
        <v>162</v>
      </c>
      <c r="E9375" t="s">
        <v>746</v>
      </c>
      <c r="F9375" t="s">
        <v>2</v>
      </c>
      <c r="G9375" t="s">
        <v>53063</v>
      </c>
      <c r="H9375" t="s">
        <v>20937</v>
      </c>
      <c r="I9375" t="s">
        <v>53009</v>
      </c>
      <c r="J9375" t="s">
        <v>20803</v>
      </c>
      <c r="K9375" t="s">
        <v>1269</v>
      </c>
      <c r="L9375" t="s">
        <v>471</v>
      </c>
      <c r="M9375" t="s">
        <v>25441</v>
      </c>
    </row>
    <row r="9376" spans="1:13">
      <c r="A9376" t="s">
        <v>909</v>
      </c>
      <c r="B9376" t="s">
        <v>909</v>
      </c>
      <c r="C9376" t="s">
        <v>1659</v>
      </c>
      <c r="D9376" t="s">
        <v>162</v>
      </c>
      <c r="E9376" t="s">
        <v>746</v>
      </c>
      <c r="F9376" t="s">
        <v>4</v>
      </c>
      <c r="G9376" t="s">
        <v>53064</v>
      </c>
      <c r="H9376" t="s">
        <v>20705</v>
      </c>
      <c r="I9376" t="s">
        <v>52990</v>
      </c>
      <c r="J9376" t="s">
        <v>20663</v>
      </c>
      <c r="K9376" t="s">
        <v>48037</v>
      </c>
      <c r="L9376" t="s">
        <v>53065</v>
      </c>
      <c r="M9376" t="s">
        <v>1351</v>
      </c>
    </row>
    <row r="9377" spans="1:13">
      <c r="A9377" t="s">
        <v>909</v>
      </c>
      <c r="B9377" t="s">
        <v>909</v>
      </c>
      <c r="C9377" t="s">
        <v>1659</v>
      </c>
      <c r="D9377" t="s">
        <v>162</v>
      </c>
      <c r="E9377" t="s">
        <v>746</v>
      </c>
      <c r="F9377" t="s">
        <v>11</v>
      </c>
      <c r="G9377" t="s">
        <v>53066</v>
      </c>
      <c r="H9377" t="s">
        <v>20725</v>
      </c>
      <c r="I9377" t="s">
        <v>53033</v>
      </c>
      <c r="J9377" t="s">
        <v>20663</v>
      </c>
      <c r="K9377" t="s">
        <v>48037</v>
      </c>
      <c r="L9377" t="s">
        <v>15753</v>
      </c>
      <c r="M9377" t="s">
        <v>14728</v>
      </c>
    </row>
    <row r="9378" spans="1:13">
      <c r="A9378" t="s">
        <v>909</v>
      </c>
      <c r="B9378" t="s">
        <v>909</v>
      </c>
      <c r="C9378" t="s">
        <v>1659</v>
      </c>
      <c r="D9378" t="s">
        <v>162</v>
      </c>
      <c r="E9378" t="s">
        <v>746</v>
      </c>
      <c r="F9378" t="s">
        <v>20</v>
      </c>
      <c r="G9378" t="s">
        <v>53067</v>
      </c>
      <c r="H9378" t="s">
        <v>20684</v>
      </c>
      <c r="I9378" t="s">
        <v>53068</v>
      </c>
      <c r="J9378" t="s">
        <v>20663</v>
      </c>
      <c r="K9378" t="s">
        <v>48037</v>
      </c>
      <c r="L9378" t="s">
        <v>9283</v>
      </c>
      <c r="M9378" t="s">
        <v>9778</v>
      </c>
    </row>
    <row r="9379" spans="1:13">
      <c r="A9379" t="s">
        <v>909</v>
      </c>
      <c r="B9379" t="s">
        <v>909</v>
      </c>
      <c r="C9379" t="s">
        <v>1659</v>
      </c>
      <c r="D9379" t="s">
        <v>163</v>
      </c>
      <c r="E9379" t="s">
        <v>754</v>
      </c>
      <c r="F9379" t="s">
        <v>3</v>
      </c>
      <c r="G9379" t="s">
        <v>53069</v>
      </c>
      <c r="H9379" t="s">
        <v>20745</v>
      </c>
      <c r="I9379" t="s">
        <v>5765</v>
      </c>
      <c r="J9379" t="s">
        <v>20705</v>
      </c>
      <c r="K9379" t="s">
        <v>48047</v>
      </c>
      <c r="L9379" t="s">
        <v>21950</v>
      </c>
      <c r="M9379" t="s">
        <v>50137</v>
      </c>
    </row>
    <row r="9380" spans="1:13">
      <c r="A9380" t="s">
        <v>909</v>
      </c>
      <c r="B9380" t="s">
        <v>909</v>
      </c>
      <c r="C9380" t="s">
        <v>1659</v>
      </c>
      <c r="D9380" t="s">
        <v>163</v>
      </c>
      <c r="E9380" t="s">
        <v>754</v>
      </c>
      <c r="F9380" t="s">
        <v>10</v>
      </c>
      <c r="G9380" t="s">
        <v>53070</v>
      </c>
      <c r="H9380" t="s">
        <v>20784</v>
      </c>
      <c r="I9380" t="s">
        <v>53021</v>
      </c>
      <c r="J9380" t="s">
        <v>20705</v>
      </c>
      <c r="K9380" t="s">
        <v>48047</v>
      </c>
      <c r="L9380" t="s">
        <v>3114</v>
      </c>
      <c r="M9380" t="s">
        <v>8700</v>
      </c>
    </row>
    <row r="9381" spans="1:13">
      <c r="A9381" t="s">
        <v>909</v>
      </c>
      <c r="B9381" t="s">
        <v>909</v>
      </c>
      <c r="C9381" t="s">
        <v>1659</v>
      </c>
      <c r="D9381" t="s">
        <v>163</v>
      </c>
      <c r="E9381" t="s">
        <v>754</v>
      </c>
      <c r="F9381" t="s">
        <v>2</v>
      </c>
      <c r="G9381" t="s">
        <v>53071</v>
      </c>
      <c r="H9381" t="s">
        <v>21116</v>
      </c>
      <c r="I9381" t="s">
        <v>53049</v>
      </c>
      <c r="J9381" t="s">
        <v>20932</v>
      </c>
      <c r="K9381" t="s">
        <v>48152</v>
      </c>
      <c r="L9381" t="s">
        <v>3006</v>
      </c>
      <c r="M9381" t="s">
        <v>19167</v>
      </c>
    </row>
    <row r="9382" spans="1:13">
      <c r="A9382" t="s">
        <v>909</v>
      </c>
      <c r="B9382" t="s">
        <v>909</v>
      </c>
      <c r="C9382" t="s">
        <v>1659</v>
      </c>
      <c r="D9382" t="s">
        <v>163</v>
      </c>
      <c r="E9382" t="s">
        <v>754</v>
      </c>
      <c r="F9382" t="s">
        <v>4</v>
      </c>
      <c r="G9382" t="s">
        <v>53072</v>
      </c>
      <c r="H9382" t="s">
        <v>21162</v>
      </c>
      <c r="I9382" t="s">
        <v>53073</v>
      </c>
      <c r="J9382" t="s">
        <v>20932</v>
      </c>
      <c r="K9382" t="s">
        <v>48152</v>
      </c>
      <c r="L9382" t="s">
        <v>53074</v>
      </c>
      <c r="M9382" t="s">
        <v>53075</v>
      </c>
    </row>
    <row r="9383" spans="1:13">
      <c r="A9383" t="s">
        <v>909</v>
      </c>
      <c r="B9383" t="s">
        <v>909</v>
      </c>
      <c r="C9383" t="s">
        <v>1659</v>
      </c>
      <c r="D9383" t="s">
        <v>163</v>
      </c>
      <c r="E9383" t="s">
        <v>754</v>
      </c>
      <c r="F9383" t="s">
        <v>11</v>
      </c>
      <c r="G9383" t="s">
        <v>53076</v>
      </c>
      <c r="H9383" t="s">
        <v>21102</v>
      </c>
      <c r="I9383" t="s">
        <v>53077</v>
      </c>
      <c r="J9383" t="s">
        <v>20764</v>
      </c>
      <c r="K9383" t="s">
        <v>13548</v>
      </c>
      <c r="L9383" t="s">
        <v>53078</v>
      </c>
      <c r="M9383" t="s">
        <v>53079</v>
      </c>
    </row>
    <row r="9384" spans="1:13">
      <c r="A9384" t="s">
        <v>909</v>
      </c>
      <c r="B9384" t="s">
        <v>909</v>
      </c>
      <c r="C9384" t="s">
        <v>1659</v>
      </c>
      <c r="D9384" t="s">
        <v>163</v>
      </c>
      <c r="E9384" t="s">
        <v>754</v>
      </c>
      <c r="F9384" t="s">
        <v>20</v>
      </c>
      <c r="G9384" t="s">
        <v>53080</v>
      </c>
      <c r="H9384" t="s">
        <v>20950</v>
      </c>
      <c r="I9384" t="s">
        <v>53081</v>
      </c>
      <c r="J9384" t="s">
        <v>20684</v>
      </c>
      <c r="K9384" t="s">
        <v>4721</v>
      </c>
      <c r="L9384" t="s">
        <v>4012</v>
      </c>
      <c r="M9384" t="s">
        <v>53082</v>
      </c>
    </row>
    <row r="9385" spans="1:13">
      <c r="A9385" t="s">
        <v>909</v>
      </c>
      <c r="B9385" t="s">
        <v>909</v>
      </c>
      <c r="C9385" t="s">
        <v>1659</v>
      </c>
      <c r="D9385" t="s">
        <v>163</v>
      </c>
      <c r="E9385" t="s">
        <v>762</v>
      </c>
      <c r="F9385" t="s">
        <v>3</v>
      </c>
      <c r="G9385" t="s">
        <v>53083</v>
      </c>
      <c r="H9385" t="s">
        <v>20915</v>
      </c>
      <c r="I9385" t="s">
        <v>53028</v>
      </c>
      <c r="J9385" t="s">
        <v>20860</v>
      </c>
      <c r="K9385" t="s">
        <v>48061</v>
      </c>
      <c r="L9385" t="s">
        <v>47726</v>
      </c>
      <c r="M9385" t="s">
        <v>16015</v>
      </c>
    </row>
    <row r="9386" spans="1:13">
      <c r="A9386" t="s">
        <v>909</v>
      </c>
      <c r="B9386" t="s">
        <v>909</v>
      </c>
      <c r="C9386" t="s">
        <v>1659</v>
      </c>
      <c r="D9386" t="s">
        <v>163</v>
      </c>
      <c r="E9386" t="s">
        <v>762</v>
      </c>
      <c r="F9386" t="s">
        <v>10</v>
      </c>
      <c r="G9386" t="s">
        <v>53084</v>
      </c>
      <c r="H9386" t="s">
        <v>20937</v>
      </c>
      <c r="I9386" t="s">
        <v>53009</v>
      </c>
      <c r="J9386" t="s">
        <v>20879</v>
      </c>
      <c r="K9386" t="s">
        <v>970</v>
      </c>
      <c r="L9386" t="s">
        <v>4495</v>
      </c>
      <c r="M9386" t="s">
        <v>469</v>
      </c>
    </row>
    <row r="9387" spans="1:13">
      <c r="A9387" t="s">
        <v>909</v>
      </c>
      <c r="B9387" t="s">
        <v>909</v>
      </c>
      <c r="C9387" t="s">
        <v>1659</v>
      </c>
      <c r="D9387" t="s">
        <v>163</v>
      </c>
      <c r="E9387" t="s">
        <v>762</v>
      </c>
      <c r="F9387" t="s">
        <v>2</v>
      </c>
      <c r="G9387" t="s">
        <v>53085</v>
      </c>
      <c r="H9387" t="s">
        <v>21138</v>
      </c>
      <c r="I9387" t="s">
        <v>52994</v>
      </c>
      <c r="J9387" t="s">
        <v>20937</v>
      </c>
      <c r="K9387" t="s">
        <v>48128</v>
      </c>
      <c r="L9387" t="s">
        <v>52995</v>
      </c>
      <c r="M9387" t="s">
        <v>29272</v>
      </c>
    </row>
    <row r="9388" spans="1:13">
      <c r="A9388" t="s">
        <v>909</v>
      </c>
      <c r="B9388" t="s">
        <v>909</v>
      </c>
      <c r="C9388" t="s">
        <v>1659</v>
      </c>
      <c r="D9388" t="s">
        <v>163</v>
      </c>
      <c r="E9388" t="s">
        <v>762</v>
      </c>
      <c r="F9388" t="s">
        <v>4</v>
      </c>
      <c r="G9388" t="s">
        <v>53086</v>
      </c>
      <c r="H9388" t="s">
        <v>20967</v>
      </c>
      <c r="I9388" t="s">
        <v>53087</v>
      </c>
      <c r="J9388" t="s">
        <v>20803</v>
      </c>
      <c r="K9388" t="s">
        <v>1269</v>
      </c>
      <c r="L9388" t="s">
        <v>10375</v>
      </c>
      <c r="M9388" t="s">
        <v>32181</v>
      </c>
    </row>
    <row r="9389" spans="1:13">
      <c r="A9389" t="s">
        <v>909</v>
      </c>
      <c r="B9389" t="s">
        <v>909</v>
      </c>
      <c r="C9389" t="s">
        <v>1659</v>
      </c>
      <c r="D9389" t="s">
        <v>163</v>
      </c>
      <c r="E9389" t="s">
        <v>762</v>
      </c>
      <c r="F9389" t="s">
        <v>11</v>
      </c>
      <c r="G9389" t="s">
        <v>53088</v>
      </c>
      <c r="H9389" t="s">
        <v>20784</v>
      </c>
      <c r="I9389" t="s">
        <v>53021</v>
      </c>
      <c r="J9389" t="s">
        <v>20705</v>
      </c>
      <c r="K9389" t="s">
        <v>48047</v>
      </c>
      <c r="L9389" t="s">
        <v>1355</v>
      </c>
      <c r="M9389" t="s">
        <v>13351</v>
      </c>
    </row>
    <row r="9390" spans="1:13">
      <c r="A9390" t="s">
        <v>909</v>
      </c>
      <c r="B9390" t="s">
        <v>909</v>
      </c>
      <c r="C9390" t="s">
        <v>1659</v>
      </c>
      <c r="D9390" t="s">
        <v>163</v>
      </c>
      <c r="E9390" t="s">
        <v>762</v>
      </c>
      <c r="F9390" t="s">
        <v>20</v>
      </c>
      <c r="G9390" t="s">
        <v>53089</v>
      </c>
      <c r="H9390" t="s">
        <v>20745</v>
      </c>
      <c r="I9390" t="s">
        <v>5765</v>
      </c>
      <c r="J9390" t="s">
        <v>20684</v>
      </c>
      <c r="K9390" t="s">
        <v>4721</v>
      </c>
      <c r="L9390" t="s">
        <v>9503</v>
      </c>
      <c r="M9390" t="s">
        <v>1164</v>
      </c>
    </row>
    <row r="9391" spans="1:13">
      <c r="A9391" t="s">
        <v>909</v>
      </c>
      <c r="B9391" t="s">
        <v>909</v>
      </c>
      <c r="C9391" t="s">
        <v>1659</v>
      </c>
      <c r="D9391" t="s">
        <v>163</v>
      </c>
      <c r="E9391" t="s">
        <v>770</v>
      </c>
      <c r="F9391" t="s">
        <v>3</v>
      </c>
      <c r="G9391" t="s">
        <v>53090</v>
      </c>
      <c r="H9391" t="s">
        <v>20937</v>
      </c>
      <c r="I9391" t="s">
        <v>53009</v>
      </c>
      <c r="J9391" t="s">
        <v>20897</v>
      </c>
      <c r="K9391" t="s">
        <v>47486</v>
      </c>
      <c r="L9391" t="s">
        <v>53091</v>
      </c>
      <c r="M9391" t="s">
        <v>26378</v>
      </c>
    </row>
    <row r="9392" spans="1:13">
      <c r="A9392" t="s">
        <v>909</v>
      </c>
      <c r="B9392" t="s">
        <v>909</v>
      </c>
      <c r="C9392" t="s">
        <v>1659</v>
      </c>
      <c r="D9392" t="s">
        <v>163</v>
      </c>
      <c r="E9392" t="s">
        <v>770</v>
      </c>
      <c r="F9392" t="s">
        <v>10</v>
      </c>
      <c r="G9392" t="s">
        <v>53092</v>
      </c>
      <c r="H9392" t="s">
        <v>20915</v>
      </c>
      <c r="I9392" t="s">
        <v>53028</v>
      </c>
      <c r="J9392" t="s">
        <v>20841</v>
      </c>
      <c r="K9392" t="s">
        <v>29291</v>
      </c>
      <c r="L9392" t="s">
        <v>53093</v>
      </c>
      <c r="M9392" t="s">
        <v>25461</v>
      </c>
    </row>
    <row r="9393" spans="1:13">
      <c r="A9393" t="s">
        <v>909</v>
      </c>
      <c r="B9393" t="s">
        <v>909</v>
      </c>
      <c r="C9393" t="s">
        <v>1659</v>
      </c>
      <c r="D9393" t="s">
        <v>163</v>
      </c>
      <c r="E9393" t="s">
        <v>770</v>
      </c>
      <c r="F9393" t="s">
        <v>2</v>
      </c>
      <c r="G9393" t="s">
        <v>53094</v>
      </c>
      <c r="H9393" t="s">
        <v>20932</v>
      </c>
      <c r="I9393" t="s">
        <v>14688</v>
      </c>
      <c r="J9393" t="s">
        <v>20841</v>
      </c>
      <c r="K9393" t="s">
        <v>29291</v>
      </c>
      <c r="L9393" t="s">
        <v>4088</v>
      </c>
      <c r="M9393" t="s">
        <v>53095</v>
      </c>
    </row>
    <row r="9394" spans="1:13">
      <c r="A9394" t="s">
        <v>909</v>
      </c>
      <c r="B9394" t="s">
        <v>909</v>
      </c>
      <c r="C9394" t="s">
        <v>1659</v>
      </c>
      <c r="D9394" t="s">
        <v>163</v>
      </c>
      <c r="E9394" t="s">
        <v>770</v>
      </c>
      <c r="F9394" t="s">
        <v>4</v>
      </c>
      <c r="G9394" t="s">
        <v>53096</v>
      </c>
      <c r="H9394" t="s">
        <v>20764</v>
      </c>
      <c r="I9394" t="s">
        <v>53023</v>
      </c>
      <c r="J9394" t="s">
        <v>20705</v>
      </c>
      <c r="K9394" t="s">
        <v>48047</v>
      </c>
      <c r="L9394" t="s">
        <v>3427</v>
      </c>
      <c r="M9394" t="s">
        <v>789</v>
      </c>
    </row>
    <row r="9395" spans="1:13">
      <c r="A9395" t="s">
        <v>909</v>
      </c>
      <c r="B9395" t="s">
        <v>909</v>
      </c>
      <c r="C9395" t="s">
        <v>1659</v>
      </c>
      <c r="D9395" t="s">
        <v>163</v>
      </c>
      <c r="E9395" t="s">
        <v>770</v>
      </c>
      <c r="F9395" t="s">
        <v>11</v>
      </c>
      <c r="G9395" t="s">
        <v>53097</v>
      </c>
      <c r="H9395" t="s">
        <v>20745</v>
      </c>
      <c r="I9395" t="s">
        <v>5765</v>
      </c>
      <c r="J9395" t="s">
        <v>21472</v>
      </c>
      <c r="K9395" t="s">
        <v>372</v>
      </c>
      <c r="L9395" t="s">
        <v>22066</v>
      </c>
      <c r="M9395" t="s">
        <v>14808</v>
      </c>
    </row>
    <row r="9396" spans="1:13">
      <c r="A9396" t="s">
        <v>909</v>
      </c>
      <c r="B9396" t="s">
        <v>909</v>
      </c>
      <c r="C9396" t="s">
        <v>1659</v>
      </c>
      <c r="D9396" t="s">
        <v>163</v>
      </c>
      <c r="E9396" t="s">
        <v>770</v>
      </c>
      <c r="F9396" t="s">
        <v>20</v>
      </c>
      <c r="G9396" t="s">
        <v>53098</v>
      </c>
      <c r="H9396" t="s">
        <v>20764</v>
      </c>
      <c r="I9396" t="s">
        <v>53023</v>
      </c>
      <c r="J9396" t="s">
        <v>20725</v>
      </c>
      <c r="K9396" t="s">
        <v>1362</v>
      </c>
      <c r="L9396" t="s">
        <v>4301</v>
      </c>
      <c r="M9396" t="s">
        <v>789</v>
      </c>
    </row>
    <row r="9397" spans="1:13">
      <c r="A9397" t="s">
        <v>909</v>
      </c>
      <c r="B9397" t="s">
        <v>909</v>
      </c>
      <c r="C9397" t="s">
        <v>1659</v>
      </c>
      <c r="D9397" t="s">
        <v>163</v>
      </c>
      <c r="E9397" t="s">
        <v>778</v>
      </c>
      <c r="F9397" t="s">
        <v>3</v>
      </c>
      <c r="G9397" t="s">
        <v>53099</v>
      </c>
      <c r="H9397" t="s">
        <v>21019</v>
      </c>
      <c r="I9397" t="s">
        <v>7679</v>
      </c>
      <c r="J9397" t="s">
        <v>20937</v>
      </c>
      <c r="K9397" t="s">
        <v>48128</v>
      </c>
      <c r="L9397" t="s">
        <v>47774</v>
      </c>
      <c r="M9397" t="s">
        <v>29244</v>
      </c>
    </row>
    <row r="9398" spans="1:13">
      <c r="A9398" t="s">
        <v>909</v>
      </c>
      <c r="B9398" t="s">
        <v>909</v>
      </c>
      <c r="C9398" t="s">
        <v>1659</v>
      </c>
      <c r="D9398" t="s">
        <v>163</v>
      </c>
      <c r="E9398" t="s">
        <v>778</v>
      </c>
      <c r="F9398" t="s">
        <v>10</v>
      </c>
      <c r="G9398" t="s">
        <v>53100</v>
      </c>
      <c r="H9398" t="s">
        <v>20879</v>
      </c>
      <c r="I9398" t="s">
        <v>3557</v>
      </c>
      <c r="J9398" t="s">
        <v>20784</v>
      </c>
      <c r="K9398" t="s">
        <v>50716</v>
      </c>
      <c r="L9398" t="s">
        <v>2474</v>
      </c>
      <c r="M9398" t="s">
        <v>37411</v>
      </c>
    </row>
    <row r="9399" spans="1:13">
      <c r="A9399" t="s">
        <v>909</v>
      </c>
      <c r="B9399" t="s">
        <v>909</v>
      </c>
      <c r="C9399" t="s">
        <v>1659</v>
      </c>
      <c r="D9399" t="s">
        <v>163</v>
      </c>
      <c r="E9399" t="s">
        <v>778</v>
      </c>
      <c r="F9399" t="s">
        <v>2</v>
      </c>
      <c r="G9399" t="s">
        <v>53101</v>
      </c>
      <c r="H9399" t="s">
        <v>20937</v>
      </c>
      <c r="I9399" t="s">
        <v>53009</v>
      </c>
      <c r="J9399" t="s">
        <v>20803</v>
      </c>
      <c r="K9399" t="s">
        <v>1269</v>
      </c>
      <c r="L9399" t="s">
        <v>471</v>
      </c>
      <c r="M9399" t="s">
        <v>29136</v>
      </c>
    </row>
    <row r="9400" spans="1:13">
      <c r="A9400" t="s">
        <v>909</v>
      </c>
      <c r="B9400" t="s">
        <v>909</v>
      </c>
      <c r="C9400" t="s">
        <v>1659</v>
      </c>
      <c r="D9400" t="s">
        <v>163</v>
      </c>
      <c r="E9400" t="s">
        <v>778</v>
      </c>
      <c r="F9400" t="s">
        <v>4</v>
      </c>
      <c r="G9400" t="s">
        <v>53102</v>
      </c>
      <c r="H9400" t="s">
        <v>20684</v>
      </c>
      <c r="I9400" t="s">
        <v>53068</v>
      </c>
      <c r="J9400" t="s">
        <v>21472</v>
      </c>
      <c r="K9400" t="s">
        <v>372</v>
      </c>
      <c r="L9400" t="s">
        <v>20698</v>
      </c>
      <c r="M9400" t="s">
        <v>8879</v>
      </c>
    </row>
    <row r="9401" spans="1:13">
      <c r="A9401" t="s">
        <v>909</v>
      </c>
      <c r="B9401" t="s">
        <v>909</v>
      </c>
      <c r="C9401" t="s">
        <v>1659</v>
      </c>
      <c r="D9401" t="s">
        <v>163</v>
      </c>
      <c r="E9401" t="s">
        <v>778</v>
      </c>
      <c r="F9401" t="s">
        <v>11</v>
      </c>
      <c r="G9401" t="s">
        <v>53103</v>
      </c>
      <c r="H9401" t="s">
        <v>20745</v>
      </c>
      <c r="I9401" t="s">
        <v>5765</v>
      </c>
      <c r="J9401" t="s">
        <v>20663</v>
      </c>
      <c r="K9401" t="s">
        <v>48037</v>
      </c>
      <c r="L9401" t="s">
        <v>22066</v>
      </c>
      <c r="M9401" t="s">
        <v>14931</v>
      </c>
    </row>
    <row r="9402" spans="1:13">
      <c r="A9402" t="s">
        <v>909</v>
      </c>
      <c r="B9402" t="s">
        <v>909</v>
      </c>
      <c r="C9402" t="s">
        <v>1659</v>
      </c>
      <c r="D9402" t="s">
        <v>163</v>
      </c>
      <c r="E9402" t="s">
        <v>778</v>
      </c>
      <c r="F9402" t="s">
        <v>20</v>
      </c>
      <c r="G9402" t="s">
        <v>53104</v>
      </c>
      <c r="H9402" t="s">
        <v>20663</v>
      </c>
      <c r="I9402" t="s">
        <v>53035</v>
      </c>
      <c r="J9402" t="s">
        <v>21472</v>
      </c>
      <c r="K9402" t="s">
        <v>372</v>
      </c>
      <c r="L9402" t="s">
        <v>20698</v>
      </c>
      <c r="M9402" t="s">
        <v>11824</v>
      </c>
    </row>
    <row r="9403" spans="1:13">
      <c r="A9403" t="s">
        <v>909</v>
      </c>
      <c r="B9403" t="s">
        <v>909</v>
      </c>
      <c r="C9403" t="s">
        <v>1659</v>
      </c>
      <c r="D9403" t="s">
        <v>164</v>
      </c>
      <c r="E9403" t="s">
        <v>785</v>
      </c>
      <c r="F9403" t="s">
        <v>3</v>
      </c>
      <c r="G9403" t="s">
        <v>53105</v>
      </c>
      <c r="H9403" t="s">
        <v>20663</v>
      </c>
      <c r="I9403" t="s">
        <v>31417</v>
      </c>
      <c r="J9403" t="s">
        <v>20663</v>
      </c>
      <c r="K9403" t="s">
        <v>9003</v>
      </c>
      <c r="L9403" t="s">
        <v>9283</v>
      </c>
      <c r="M9403" t="s">
        <v>9352</v>
      </c>
    </row>
    <row r="9404" spans="1:13">
      <c r="A9404" t="s">
        <v>909</v>
      </c>
      <c r="B9404" t="s">
        <v>909</v>
      </c>
      <c r="C9404" t="s">
        <v>1659</v>
      </c>
      <c r="D9404" t="s">
        <v>164</v>
      </c>
      <c r="E9404" t="s">
        <v>785</v>
      </c>
      <c r="F9404" t="s">
        <v>10</v>
      </c>
      <c r="G9404" t="s">
        <v>53106</v>
      </c>
      <c r="H9404" t="s">
        <v>20684</v>
      </c>
      <c r="I9404" t="s">
        <v>13720</v>
      </c>
      <c r="J9404" t="s">
        <v>21472</v>
      </c>
      <c r="K9404" t="s">
        <v>372</v>
      </c>
      <c r="L9404" t="s">
        <v>4088</v>
      </c>
      <c r="M9404" t="s">
        <v>10800</v>
      </c>
    </row>
    <row r="9405" spans="1:13">
      <c r="A9405" t="s">
        <v>909</v>
      </c>
      <c r="B9405" t="s">
        <v>909</v>
      </c>
      <c r="C9405" t="s">
        <v>1659</v>
      </c>
      <c r="D9405" t="s">
        <v>164</v>
      </c>
      <c r="E9405" t="s">
        <v>785</v>
      </c>
      <c r="F9405" t="s">
        <v>2</v>
      </c>
      <c r="G9405" t="s">
        <v>53107</v>
      </c>
      <c r="H9405" t="s">
        <v>20725</v>
      </c>
      <c r="I9405" t="s">
        <v>16436</v>
      </c>
      <c r="J9405" t="s">
        <v>20684</v>
      </c>
      <c r="K9405" t="s">
        <v>8700</v>
      </c>
      <c r="L9405" t="s">
        <v>4662</v>
      </c>
      <c r="M9405" t="s">
        <v>16849</v>
      </c>
    </row>
    <row r="9406" spans="1:13">
      <c r="A9406" t="s">
        <v>909</v>
      </c>
      <c r="B9406" t="s">
        <v>909</v>
      </c>
      <c r="C9406" t="s">
        <v>1659</v>
      </c>
      <c r="D9406" t="s">
        <v>164</v>
      </c>
      <c r="E9406" t="s">
        <v>785</v>
      </c>
      <c r="F9406" t="s">
        <v>4</v>
      </c>
      <c r="G9406" t="s">
        <v>53108</v>
      </c>
      <c r="H9406" t="s">
        <v>20725</v>
      </c>
      <c r="I9406" t="s">
        <v>16436</v>
      </c>
      <c r="J9406" t="s">
        <v>20705</v>
      </c>
      <c r="K9406" t="s">
        <v>7976</v>
      </c>
      <c r="L9406" t="s">
        <v>2418</v>
      </c>
      <c r="M9406" t="s">
        <v>16849</v>
      </c>
    </row>
    <row r="9407" spans="1:13">
      <c r="A9407" t="s">
        <v>909</v>
      </c>
      <c r="B9407" t="s">
        <v>909</v>
      </c>
      <c r="C9407" t="s">
        <v>1659</v>
      </c>
      <c r="D9407" t="s">
        <v>164</v>
      </c>
      <c r="E9407" t="s">
        <v>785</v>
      </c>
      <c r="F9407" t="s">
        <v>11</v>
      </c>
      <c r="G9407" t="s">
        <v>53109</v>
      </c>
      <c r="H9407" t="s">
        <v>20803</v>
      </c>
      <c r="I9407" t="s">
        <v>31468</v>
      </c>
      <c r="J9407" t="s">
        <v>21472</v>
      </c>
      <c r="K9407" t="s">
        <v>372</v>
      </c>
      <c r="L9407" t="s">
        <v>4105</v>
      </c>
      <c r="M9407" t="s">
        <v>24911</v>
      </c>
    </row>
    <row r="9408" spans="1:13">
      <c r="A9408" t="s">
        <v>909</v>
      </c>
      <c r="B9408" t="s">
        <v>909</v>
      </c>
      <c r="C9408" t="s">
        <v>1659</v>
      </c>
      <c r="D9408" t="s">
        <v>164</v>
      </c>
      <c r="E9408" t="s">
        <v>785</v>
      </c>
      <c r="F9408" t="s">
        <v>20</v>
      </c>
      <c r="G9408" t="s">
        <v>53110</v>
      </c>
      <c r="H9408" t="s">
        <v>20745</v>
      </c>
      <c r="I9408" t="s">
        <v>31500</v>
      </c>
      <c r="J9408" t="s">
        <v>21472</v>
      </c>
      <c r="K9408" t="s">
        <v>372</v>
      </c>
      <c r="L9408" t="s">
        <v>3804</v>
      </c>
      <c r="M9408" t="s">
        <v>25643</v>
      </c>
    </row>
    <row r="9409" spans="1:13">
      <c r="A9409" t="s">
        <v>909</v>
      </c>
      <c r="B9409" t="s">
        <v>909</v>
      </c>
      <c r="C9409" t="s">
        <v>1659</v>
      </c>
      <c r="D9409" t="s">
        <v>164</v>
      </c>
      <c r="E9409" t="s">
        <v>793</v>
      </c>
      <c r="F9409" t="s">
        <v>3</v>
      </c>
      <c r="G9409" t="s">
        <v>53111</v>
      </c>
      <c r="H9409" t="s">
        <v>20684</v>
      </c>
      <c r="I9409" t="s">
        <v>13720</v>
      </c>
      <c r="J9409" t="s">
        <v>21472</v>
      </c>
      <c r="K9409" t="s">
        <v>372</v>
      </c>
      <c r="L9409" t="s">
        <v>1355</v>
      </c>
      <c r="M9409" t="s">
        <v>14877</v>
      </c>
    </row>
    <row r="9410" spans="1:13">
      <c r="A9410" t="s">
        <v>909</v>
      </c>
      <c r="B9410" t="s">
        <v>909</v>
      </c>
      <c r="C9410" t="s">
        <v>1659</v>
      </c>
      <c r="D9410" t="s">
        <v>164</v>
      </c>
      <c r="E9410" t="s">
        <v>793</v>
      </c>
      <c r="F9410" t="s">
        <v>2</v>
      </c>
      <c r="G9410" t="s">
        <v>53112</v>
      </c>
      <c r="H9410" t="s">
        <v>20764</v>
      </c>
      <c r="I9410" t="s">
        <v>13728</v>
      </c>
      <c r="J9410" t="s">
        <v>20725</v>
      </c>
      <c r="K9410" t="s">
        <v>17084</v>
      </c>
      <c r="L9410" t="s">
        <v>2828</v>
      </c>
      <c r="M9410" t="s">
        <v>24911</v>
      </c>
    </row>
    <row r="9411" spans="1:13">
      <c r="A9411" t="s">
        <v>909</v>
      </c>
      <c r="B9411" t="s">
        <v>909</v>
      </c>
      <c r="C9411" t="s">
        <v>1659</v>
      </c>
      <c r="D9411" t="s">
        <v>164</v>
      </c>
      <c r="E9411" t="s">
        <v>793</v>
      </c>
      <c r="F9411" t="s">
        <v>4</v>
      </c>
      <c r="G9411" t="s">
        <v>53113</v>
      </c>
      <c r="H9411" t="s">
        <v>20745</v>
      </c>
      <c r="I9411" t="s">
        <v>31500</v>
      </c>
      <c r="J9411" t="s">
        <v>21472</v>
      </c>
      <c r="K9411" t="s">
        <v>372</v>
      </c>
      <c r="L9411" t="s">
        <v>3804</v>
      </c>
      <c r="M9411" t="s">
        <v>18986</v>
      </c>
    </row>
    <row r="9412" spans="1:13">
      <c r="A9412" t="s">
        <v>909</v>
      </c>
      <c r="B9412" t="s">
        <v>909</v>
      </c>
      <c r="C9412" t="s">
        <v>1659</v>
      </c>
      <c r="D9412" t="s">
        <v>164</v>
      </c>
      <c r="E9412" t="s">
        <v>793</v>
      </c>
      <c r="F9412" t="s">
        <v>11</v>
      </c>
      <c r="G9412" t="s">
        <v>53114</v>
      </c>
      <c r="H9412" t="s">
        <v>20684</v>
      </c>
      <c r="I9412" t="s">
        <v>13720</v>
      </c>
      <c r="J9412" t="s">
        <v>21472</v>
      </c>
      <c r="K9412" t="s">
        <v>372</v>
      </c>
      <c r="L9412" t="s">
        <v>7332</v>
      </c>
      <c r="M9412" t="s">
        <v>14877</v>
      </c>
    </row>
    <row r="9413" spans="1:13">
      <c r="A9413" t="s">
        <v>909</v>
      </c>
      <c r="B9413" t="s">
        <v>909</v>
      </c>
      <c r="C9413" t="s">
        <v>1659</v>
      </c>
      <c r="D9413" t="s">
        <v>164</v>
      </c>
      <c r="E9413" t="s">
        <v>793</v>
      </c>
      <c r="F9413" t="s">
        <v>20</v>
      </c>
      <c r="G9413" t="s">
        <v>53115</v>
      </c>
      <c r="H9413" t="s">
        <v>20705</v>
      </c>
      <c r="I9413" t="s">
        <v>13751</v>
      </c>
      <c r="J9413" t="s">
        <v>20663</v>
      </c>
      <c r="K9413" t="s">
        <v>9003</v>
      </c>
      <c r="L9413" t="s">
        <v>5802</v>
      </c>
      <c r="M9413" t="s">
        <v>16849</v>
      </c>
    </row>
    <row r="9414" spans="1:13">
      <c r="A9414" t="s">
        <v>909</v>
      </c>
      <c r="B9414" t="s">
        <v>909</v>
      </c>
      <c r="C9414" t="s">
        <v>1659</v>
      </c>
      <c r="D9414" t="s">
        <v>164</v>
      </c>
      <c r="E9414" t="s">
        <v>801</v>
      </c>
      <c r="F9414" t="s">
        <v>3</v>
      </c>
      <c r="G9414" t="s">
        <v>53116</v>
      </c>
      <c r="H9414" t="s">
        <v>20705</v>
      </c>
      <c r="I9414" t="s">
        <v>13751</v>
      </c>
      <c r="J9414" t="s">
        <v>20705</v>
      </c>
      <c r="K9414" t="s">
        <v>7976</v>
      </c>
      <c r="L9414" t="s">
        <v>4301</v>
      </c>
      <c r="M9414" t="s">
        <v>16337</v>
      </c>
    </row>
    <row r="9415" spans="1:13">
      <c r="A9415" t="s">
        <v>909</v>
      </c>
      <c r="B9415" t="s">
        <v>909</v>
      </c>
      <c r="C9415" t="s">
        <v>1659</v>
      </c>
      <c r="D9415" t="s">
        <v>164</v>
      </c>
      <c r="E9415" t="s">
        <v>801</v>
      </c>
      <c r="F9415" t="s">
        <v>10</v>
      </c>
      <c r="G9415" t="s">
        <v>53117</v>
      </c>
      <c r="H9415" t="s">
        <v>20784</v>
      </c>
      <c r="I9415" t="s">
        <v>53118</v>
      </c>
      <c r="J9415" t="s">
        <v>20745</v>
      </c>
      <c r="K9415" t="s">
        <v>17054</v>
      </c>
      <c r="L9415" t="s">
        <v>3664</v>
      </c>
      <c r="M9415" t="s">
        <v>24911</v>
      </c>
    </row>
    <row r="9416" spans="1:13">
      <c r="A9416" t="s">
        <v>909</v>
      </c>
      <c r="B9416" t="s">
        <v>909</v>
      </c>
      <c r="C9416" t="s">
        <v>1659</v>
      </c>
      <c r="D9416" t="s">
        <v>164</v>
      </c>
      <c r="E9416" t="s">
        <v>801</v>
      </c>
      <c r="F9416" t="s">
        <v>2</v>
      </c>
      <c r="G9416" t="s">
        <v>53119</v>
      </c>
      <c r="H9416" t="s">
        <v>20764</v>
      </c>
      <c r="I9416" t="s">
        <v>13728</v>
      </c>
      <c r="J9416" t="s">
        <v>20725</v>
      </c>
      <c r="K9416" t="s">
        <v>17084</v>
      </c>
      <c r="L9416" t="s">
        <v>2828</v>
      </c>
      <c r="M9416" t="s">
        <v>24935</v>
      </c>
    </row>
    <row r="9417" spans="1:13">
      <c r="A9417" t="s">
        <v>909</v>
      </c>
      <c r="B9417" t="s">
        <v>909</v>
      </c>
      <c r="C9417" t="s">
        <v>1659</v>
      </c>
      <c r="D9417" t="s">
        <v>164</v>
      </c>
      <c r="E9417" t="s">
        <v>801</v>
      </c>
      <c r="F9417" t="s">
        <v>4</v>
      </c>
      <c r="G9417" t="s">
        <v>53120</v>
      </c>
      <c r="H9417" t="s">
        <v>20663</v>
      </c>
      <c r="I9417" t="s">
        <v>31417</v>
      </c>
      <c r="J9417" t="s">
        <v>21472</v>
      </c>
      <c r="K9417" t="s">
        <v>372</v>
      </c>
      <c r="L9417" t="s">
        <v>3523</v>
      </c>
      <c r="M9417" t="s">
        <v>4355</v>
      </c>
    </row>
    <row r="9418" spans="1:13">
      <c r="A9418" t="s">
        <v>909</v>
      </c>
      <c r="B9418" t="s">
        <v>909</v>
      </c>
      <c r="C9418" t="s">
        <v>1659</v>
      </c>
      <c r="D9418" t="s">
        <v>164</v>
      </c>
      <c r="E9418" t="s">
        <v>801</v>
      </c>
      <c r="F9418" t="s">
        <v>11</v>
      </c>
      <c r="G9418" t="s">
        <v>53121</v>
      </c>
      <c r="H9418" t="s">
        <v>20684</v>
      </c>
      <c r="I9418" t="s">
        <v>13720</v>
      </c>
      <c r="J9418" t="s">
        <v>21472</v>
      </c>
      <c r="K9418" t="s">
        <v>372</v>
      </c>
      <c r="L9418" t="s">
        <v>7332</v>
      </c>
      <c r="M9418" t="s">
        <v>16331</v>
      </c>
    </row>
    <row r="9419" spans="1:13">
      <c r="A9419" t="s">
        <v>909</v>
      </c>
      <c r="B9419" t="s">
        <v>909</v>
      </c>
      <c r="C9419" t="s">
        <v>1659</v>
      </c>
      <c r="D9419" t="s">
        <v>164</v>
      </c>
      <c r="E9419" t="s">
        <v>801</v>
      </c>
      <c r="F9419" t="s">
        <v>20</v>
      </c>
      <c r="G9419" t="s">
        <v>53122</v>
      </c>
      <c r="H9419" t="s">
        <v>20684</v>
      </c>
      <c r="I9419" t="s">
        <v>13720</v>
      </c>
      <c r="J9419" t="s">
        <v>21472</v>
      </c>
      <c r="K9419" t="s">
        <v>372</v>
      </c>
      <c r="L9419" t="s">
        <v>3129</v>
      </c>
      <c r="M9419" t="s">
        <v>16331</v>
      </c>
    </row>
    <row r="9420" spans="1:13">
      <c r="A9420" t="s">
        <v>909</v>
      </c>
      <c r="B9420" t="s">
        <v>909</v>
      </c>
      <c r="C9420" t="s">
        <v>1659</v>
      </c>
      <c r="D9420" t="s">
        <v>164</v>
      </c>
      <c r="E9420" t="s">
        <v>809</v>
      </c>
      <c r="F9420" t="s">
        <v>3</v>
      </c>
      <c r="G9420" t="s">
        <v>53123</v>
      </c>
      <c r="H9420" t="s">
        <v>20803</v>
      </c>
      <c r="I9420" t="s">
        <v>31468</v>
      </c>
      <c r="J9420" t="s">
        <v>20764</v>
      </c>
      <c r="K9420" t="s">
        <v>11472</v>
      </c>
      <c r="L9420" t="s">
        <v>4012</v>
      </c>
      <c r="M9420" t="s">
        <v>25565</v>
      </c>
    </row>
    <row r="9421" spans="1:13">
      <c r="A9421" t="s">
        <v>909</v>
      </c>
      <c r="B9421" t="s">
        <v>909</v>
      </c>
      <c r="C9421" t="s">
        <v>1659</v>
      </c>
      <c r="D9421" t="s">
        <v>164</v>
      </c>
      <c r="E9421" t="s">
        <v>809</v>
      </c>
      <c r="F9421" t="s">
        <v>10</v>
      </c>
      <c r="G9421" t="s">
        <v>53124</v>
      </c>
      <c r="H9421" t="s">
        <v>20705</v>
      </c>
      <c r="I9421" t="s">
        <v>13751</v>
      </c>
      <c r="J9421" t="s">
        <v>20684</v>
      </c>
      <c r="K9421" t="s">
        <v>8700</v>
      </c>
      <c r="L9421" t="s">
        <v>431</v>
      </c>
      <c r="M9421" t="s">
        <v>12191</v>
      </c>
    </row>
    <row r="9422" spans="1:13">
      <c r="A9422" t="s">
        <v>909</v>
      </c>
      <c r="B9422" t="s">
        <v>909</v>
      </c>
      <c r="C9422" t="s">
        <v>1659</v>
      </c>
      <c r="D9422" t="s">
        <v>164</v>
      </c>
      <c r="E9422" t="s">
        <v>809</v>
      </c>
      <c r="F9422" t="s">
        <v>2</v>
      </c>
      <c r="G9422" t="s">
        <v>53125</v>
      </c>
      <c r="H9422" t="s">
        <v>20705</v>
      </c>
      <c r="I9422" t="s">
        <v>13751</v>
      </c>
      <c r="J9422" t="s">
        <v>20684</v>
      </c>
      <c r="K9422" t="s">
        <v>8700</v>
      </c>
      <c r="L9422" t="s">
        <v>1691</v>
      </c>
      <c r="M9422" t="s">
        <v>12191</v>
      </c>
    </row>
    <row r="9423" spans="1:13">
      <c r="A9423" t="s">
        <v>909</v>
      </c>
      <c r="B9423" t="s">
        <v>909</v>
      </c>
      <c r="C9423" t="s">
        <v>1659</v>
      </c>
      <c r="D9423" t="s">
        <v>164</v>
      </c>
      <c r="E9423" t="s">
        <v>809</v>
      </c>
      <c r="F9423" t="s">
        <v>4</v>
      </c>
      <c r="G9423" t="s">
        <v>53126</v>
      </c>
      <c r="H9423" t="s">
        <v>20663</v>
      </c>
      <c r="I9423" t="s">
        <v>31417</v>
      </c>
      <c r="J9423" t="s">
        <v>21472</v>
      </c>
      <c r="K9423" t="s">
        <v>372</v>
      </c>
      <c r="L9423" t="s">
        <v>3523</v>
      </c>
      <c r="M9423" t="s">
        <v>9981</v>
      </c>
    </row>
    <row r="9424" spans="1:13">
      <c r="A9424" t="s">
        <v>909</v>
      </c>
      <c r="B9424" t="s">
        <v>909</v>
      </c>
      <c r="C9424" t="s">
        <v>1659</v>
      </c>
      <c r="D9424" t="s">
        <v>164</v>
      </c>
      <c r="E9424" t="s">
        <v>809</v>
      </c>
      <c r="F9424" t="s">
        <v>11</v>
      </c>
      <c r="G9424" t="s">
        <v>53127</v>
      </c>
      <c r="H9424" t="s">
        <v>20705</v>
      </c>
      <c r="I9424" t="s">
        <v>13751</v>
      </c>
      <c r="J9424" t="s">
        <v>21472</v>
      </c>
      <c r="K9424" t="s">
        <v>372</v>
      </c>
      <c r="L9424" t="s">
        <v>471</v>
      </c>
      <c r="M9424" t="s">
        <v>12191</v>
      </c>
    </row>
    <row r="9425" spans="1:13">
      <c r="A9425" t="s">
        <v>909</v>
      </c>
      <c r="B9425" t="s">
        <v>909</v>
      </c>
      <c r="C9425" t="s">
        <v>1659</v>
      </c>
      <c r="D9425" t="s">
        <v>164</v>
      </c>
      <c r="E9425" t="s">
        <v>809</v>
      </c>
      <c r="F9425" t="s">
        <v>20</v>
      </c>
      <c r="G9425" t="s">
        <v>53128</v>
      </c>
      <c r="H9425" t="s">
        <v>20663</v>
      </c>
      <c r="I9425" t="s">
        <v>31417</v>
      </c>
      <c r="J9425" t="s">
        <v>20663</v>
      </c>
      <c r="K9425" t="s">
        <v>9003</v>
      </c>
      <c r="L9425" t="s">
        <v>3523</v>
      </c>
      <c r="M9425" t="s">
        <v>9981</v>
      </c>
    </row>
    <row r="9426" spans="1:13">
      <c r="A9426" t="s">
        <v>909</v>
      </c>
      <c r="B9426" t="s">
        <v>909</v>
      </c>
      <c r="C9426" t="s">
        <v>1700</v>
      </c>
      <c r="D9426" t="s">
        <v>150</v>
      </c>
      <c r="E9426" t="s">
        <v>179</v>
      </c>
      <c r="F9426" t="s">
        <v>10</v>
      </c>
      <c r="G9426" t="s">
        <v>53129</v>
      </c>
      <c r="H9426" t="s">
        <v>20663</v>
      </c>
      <c r="I9426" t="s">
        <v>12613</v>
      </c>
      <c r="J9426" t="s">
        <v>21472</v>
      </c>
      <c r="K9426" t="s">
        <v>372</v>
      </c>
      <c r="L9426" t="s">
        <v>11457</v>
      </c>
      <c r="M9426" t="s">
        <v>13721</v>
      </c>
    </row>
    <row r="9427" spans="1:13">
      <c r="A9427" t="s">
        <v>909</v>
      </c>
      <c r="B9427" t="s">
        <v>909</v>
      </c>
      <c r="C9427" t="s">
        <v>1700</v>
      </c>
      <c r="D9427" t="s">
        <v>150</v>
      </c>
      <c r="E9427" t="s">
        <v>179</v>
      </c>
      <c r="F9427" t="s">
        <v>2</v>
      </c>
      <c r="G9427" t="s">
        <v>53130</v>
      </c>
      <c r="H9427" t="s">
        <v>21031</v>
      </c>
      <c r="I9427" t="s">
        <v>53131</v>
      </c>
      <c r="J9427" t="s">
        <v>20725</v>
      </c>
      <c r="K9427" t="s">
        <v>17470</v>
      </c>
      <c r="L9427" t="s">
        <v>3880</v>
      </c>
      <c r="M9427" t="s">
        <v>53132</v>
      </c>
    </row>
    <row r="9428" spans="1:13">
      <c r="A9428" t="s">
        <v>909</v>
      </c>
      <c r="B9428" t="s">
        <v>909</v>
      </c>
      <c r="C9428" t="s">
        <v>1700</v>
      </c>
      <c r="D9428" t="s">
        <v>150</v>
      </c>
      <c r="E9428" t="s">
        <v>179</v>
      </c>
      <c r="F9428" t="s">
        <v>4</v>
      </c>
      <c r="G9428" t="s">
        <v>53133</v>
      </c>
      <c r="H9428" t="s">
        <v>20822</v>
      </c>
      <c r="I9428" t="s">
        <v>53134</v>
      </c>
      <c r="J9428" t="s">
        <v>20684</v>
      </c>
      <c r="K9428" t="s">
        <v>14946</v>
      </c>
      <c r="L9428" t="s">
        <v>6766</v>
      </c>
      <c r="M9428" t="s">
        <v>25750</v>
      </c>
    </row>
    <row r="9429" spans="1:13">
      <c r="A9429" t="s">
        <v>909</v>
      </c>
      <c r="B9429" t="s">
        <v>909</v>
      </c>
      <c r="C9429" t="s">
        <v>1700</v>
      </c>
      <c r="D9429" t="s">
        <v>150</v>
      </c>
      <c r="E9429" t="s">
        <v>179</v>
      </c>
      <c r="F9429" t="s">
        <v>11</v>
      </c>
      <c r="G9429" t="s">
        <v>53135</v>
      </c>
      <c r="H9429" t="s">
        <v>20803</v>
      </c>
      <c r="I9429" t="s">
        <v>10693</v>
      </c>
      <c r="J9429" t="s">
        <v>21472</v>
      </c>
      <c r="K9429" t="s">
        <v>372</v>
      </c>
      <c r="L9429" t="s">
        <v>5512</v>
      </c>
      <c r="M9429" t="s">
        <v>34762</v>
      </c>
    </row>
    <row r="9430" spans="1:13">
      <c r="A9430" t="s">
        <v>909</v>
      </c>
      <c r="B9430" t="s">
        <v>909</v>
      </c>
      <c r="C9430" t="s">
        <v>1700</v>
      </c>
      <c r="D9430" t="s">
        <v>150</v>
      </c>
      <c r="E9430" t="s">
        <v>179</v>
      </c>
      <c r="F9430" t="s">
        <v>20</v>
      </c>
      <c r="G9430" t="s">
        <v>53136</v>
      </c>
      <c r="H9430" t="s">
        <v>20684</v>
      </c>
      <c r="I9430" t="s">
        <v>15563</v>
      </c>
      <c r="J9430" t="s">
        <v>20663</v>
      </c>
      <c r="K9430" t="s">
        <v>8879</v>
      </c>
      <c r="L9430" t="s">
        <v>1054</v>
      </c>
      <c r="M9430" t="s">
        <v>7314</v>
      </c>
    </row>
    <row r="9431" spans="1:13">
      <c r="A9431" t="s">
        <v>909</v>
      </c>
      <c r="B9431" t="s">
        <v>909</v>
      </c>
      <c r="C9431" t="s">
        <v>1700</v>
      </c>
      <c r="D9431" t="s">
        <v>150</v>
      </c>
      <c r="E9431" t="s">
        <v>188</v>
      </c>
      <c r="F9431" t="s">
        <v>3</v>
      </c>
      <c r="G9431" t="s">
        <v>53137</v>
      </c>
      <c r="H9431" t="s">
        <v>20725</v>
      </c>
      <c r="I9431" t="s">
        <v>12585</v>
      </c>
      <c r="J9431" t="s">
        <v>20684</v>
      </c>
      <c r="K9431" t="s">
        <v>14946</v>
      </c>
      <c r="L9431" t="s">
        <v>2315</v>
      </c>
      <c r="M9431" t="s">
        <v>774</v>
      </c>
    </row>
    <row r="9432" spans="1:13">
      <c r="A9432" t="s">
        <v>909</v>
      </c>
      <c r="B9432" t="s">
        <v>909</v>
      </c>
      <c r="C9432" t="s">
        <v>1700</v>
      </c>
      <c r="D9432" t="s">
        <v>150</v>
      </c>
      <c r="E9432" t="s">
        <v>188</v>
      </c>
      <c r="F9432" t="s">
        <v>10</v>
      </c>
      <c r="G9432" t="s">
        <v>53138</v>
      </c>
      <c r="H9432" t="s">
        <v>20784</v>
      </c>
      <c r="I9432" t="s">
        <v>12594</v>
      </c>
      <c r="J9432" t="s">
        <v>20684</v>
      </c>
      <c r="K9432" t="s">
        <v>14946</v>
      </c>
      <c r="L9432" t="s">
        <v>5511</v>
      </c>
      <c r="M9432" t="s">
        <v>24906</v>
      </c>
    </row>
    <row r="9433" spans="1:13">
      <c r="A9433" t="s">
        <v>909</v>
      </c>
      <c r="B9433" t="s">
        <v>909</v>
      </c>
      <c r="C9433" t="s">
        <v>1700</v>
      </c>
      <c r="D9433" t="s">
        <v>150</v>
      </c>
      <c r="E9433" t="s">
        <v>188</v>
      </c>
      <c r="F9433" t="s">
        <v>2</v>
      </c>
      <c r="G9433" t="s">
        <v>53139</v>
      </c>
      <c r="H9433" t="s">
        <v>20879</v>
      </c>
      <c r="I9433" t="s">
        <v>9422</v>
      </c>
      <c r="J9433" t="s">
        <v>20764</v>
      </c>
      <c r="K9433" t="s">
        <v>37411</v>
      </c>
      <c r="L9433" t="s">
        <v>2292</v>
      </c>
      <c r="M9433" t="s">
        <v>29191</v>
      </c>
    </row>
    <row r="9434" spans="1:13">
      <c r="A9434" t="s">
        <v>909</v>
      </c>
      <c r="B9434" t="s">
        <v>909</v>
      </c>
      <c r="C9434" t="s">
        <v>1700</v>
      </c>
      <c r="D9434" t="s">
        <v>150</v>
      </c>
      <c r="E9434" t="s">
        <v>188</v>
      </c>
      <c r="F9434" t="s">
        <v>4</v>
      </c>
      <c r="G9434" t="s">
        <v>53140</v>
      </c>
      <c r="H9434" t="s">
        <v>20784</v>
      </c>
      <c r="I9434" t="s">
        <v>12594</v>
      </c>
      <c r="J9434" t="s">
        <v>20663</v>
      </c>
      <c r="K9434" t="s">
        <v>8879</v>
      </c>
      <c r="L9434" t="s">
        <v>5511</v>
      </c>
      <c r="M9434" t="s">
        <v>24906</v>
      </c>
    </row>
    <row r="9435" spans="1:13">
      <c r="A9435" t="s">
        <v>909</v>
      </c>
      <c r="B9435" t="s">
        <v>909</v>
      </c>
      <c r="C9435" t="s">
        <v>1700</v>
      </c>
      <c r="D9435" t="s">
        <v>150</v>
      </c>
      <c r="E9435" t="s">
        <v>188</v>
      </c>
      <c r="F9435" t="s">
        <v>11</v>
      </c>
      <c r="G9435" t="s">
        <v>53141</v>
      </c>
      <c r="H9435" t="s">
        <v>20725</v>
      </c>
      <c r="I9435" t="s">
        <v>12585</v>
      </c>
      <c r="J9435" t="s">
        <v>21472</v>
      </c>
      <c r="K9435" t="s">
        <v>372</v>
      </c>
      <c r="L9435" t="s">
        <v>2474</v>
      </c>
      <c r="M9435" t="s">
        <v>774</v>
      </c>
    </row>
    <row r="9436" spans="1:13">
      <c r="A9436" t="s">
        <v>909</v>
      </c>
      <c r="B9436" t="s">
        <v>909</v>
      </c>
      <c r="C9436" t="s">
        <v>1700</v>
      </c>
      <c r="D9436" t="s">
        <v>150</v>
      </c>
      <c r="E9436" t="s">
        <v>188</v>
      </c>
      <c r="F9436" t="s">
        <v>20</v>
      </c>
      <c r="G9436" t="s">
        <v>53142</v>
      </c>
      <c r="H9436" t="s">
        <v>20725</v>
      </c>
      <c r="I9436" t="s">
        <v>12585</v>
      </c>
      <c r="J9436" t="s">
        <v>20663</v>
      </c>
      <c r="K9436" t="s">
        <v>8879</v>
      </c>
      <c r="L9436" t="s">
        <v>2884</v>
      </c>
      <c r="M9436" t="s">
        <v>774</v>
      </c>
    </row>
    <row r="9437" spans="1:13">
      <c r="A9437" t="s">
        <v>909</v>
      </c>
      <c r="B9437" t="s">
        <v>909</v>
      </c>
      <c r="C9437" t="s">
        <v>1700</v>
      </c>
      <c r="D9437" t="s">
        <v>150</v>
      </c>
      <c r="E9437" t="s">
        <v>197</v>
      </c>
      <c r="F9437" t="s">
        <v>3</v>
      </c>
      <c r="G9437" t="s">
        <v>53143</v>
      </c>
      <c r="H9437" t="s">
        <v>20663</v>
      </c>
      <c r="I9437" t="s">
        <v>12613</v>
      </c>
      <c r="J9437" t="s">
        <v>21472</v>
      </c>
      <c r="K9437" t="s">
        <v>372</v>
      </c>
      <c r="L9437" t="s">
        <v>4088</v>
      </c>
      <c r="M9437" t="s">
        <v>8054</v>
      </c>
    </row>
    <row r="9438" spans="1:13">
      <c r="A9438" t="s">
        <v>909</v>
      </c>
      <c r="B9438" t="s">
        <v>909</v>
      </c>
      <c r="C9438" t="s">
        <v>1700</v>
      </c>
      <c r="D9438" t="s">
        <v>150</v>
      </c>
      <c r="E9438" t="s">
        <v>197</v>
      </c>
      <c r="F9438" t="s">
        <v>10</v>
      </c>
      <c r="G9438" t="s">
        <v>53144</v>
      </c>
      <c r="H9438" t="s">
        <v>20822</v>
      </c>
      <c r="I9438" t="s">
        <v>53134</v>
      </c>
      <c r="J9438" t="s">
        <v>20745</v>
      </c>
      <c r="K9438" t="s">
        <v>26552</v>
      </c>
      <c r="L9438" t="s">
        <v>6766</v>
      </c>
      <c r="M9438" t="s">
        <v>29198</v>
      </c>
    </row>
    <row r="9439" spans="1:13">
      <c r="A9439" t="s">
        <v>909</v>
      </c>
      <c r="B9439" t="s">
        <v>909</v>
      </c>
      <c r="C9439" t="s">
        <v>1700</v>
      </c>
      <c r="D9439" t="s">
        <v>150</v>
      </c>
      <c r="E9439" t="s">
        <v>197</v>
      </c>
      <c r="F9439" t="s">
        <v>2</v>
      </c>
      <c r="G9439" t="s">
        <v>53145</v>
      </c>
      <c r="H9439" t="s">
        <v>20764</v>
      </c>
      <c r="I9439" t="s">
        <v>15511</v>
      </c>
      <c r="J9439" t="s">
        <v>20684</v>
      </c>
      <c r="K9439" t="s">
        <v>14946</v>
      </c>
      <c r="L9439" t="s">
        <v>5398</v>
      </c>
      <c r="M9439" t="s">
        <v>18107</v>
      </c>
    </row>
    <row r="9440" spans="1:13">
      <c r="A9440" t="s">
        <v>909</v>
      </c>
      <c r="B9440" t="s">
        <v>909</v>
      </c>
      <c r="C9440" t="s">
        <v>1700</v>
      </c>
      <c r="D9440" t="s">
        <v>150</v>
      </c>
      <c r="E9440" t="s">
        <v>197</v>
      </c>
      <c r="F9440" t="s">
        <v>4</v>
      </c>
      <c r="G9440" t="s">
        <v>53146</v>
      </c>
      <c r="H9440" t="s">
        <v>20663</v>
      </c>
      <c r="I9440" t="s">
        <v>12613</v>
      </c>
      <c r="J9440" t="s">
        <v>20663</v>
      </c>
      <c r="K9440" t="s">
        <v>8879</v>
      </c>
      <c r="L9440" t="s">
        <v>11457</v>
      </c>
      <c r="M9440" t="s">
        <v>8054</v>
      </c>
    </row>
    <row r="9441" spans="1:13">
      <c r="A9441" t="s">
        <v>909</v>
      </c>
      <c r="B9441" t="s">
        <v>909</v>
      </c>
      <c r="C9441" t="s">
        <v>1700</v>
      </c>
      <c r="D9441" t="s">
        <v>150</v>
      </c>
      <c r="E9441" t="s">
        <v>197</v>
      </c>
      <c r="F9441" t="s">
        <v>11</v>
      </c>
      <c r="G9441" t="s">
        <v>53147</v>
      </c>
      <c r="H9441" t="s">
        <v>20745</v>
      </c>
      <c r="I9441" t="s">
        <v>9450</v>
      </c>
      <c r="J9441" t="s">
        <v>20684</v>
      </c>
      <c r="K9441" t="s">
        <v>14946</v>
      </c>
      <c r="L9441" t="s">
        <v>1909</v>
      </c>
      <c r="M9441" t="s">
        <v>469</v>
      </c>
    </row>
    <row r="9442" spans="1:13">
      <c r="A9442" t="s">
        <v>909</v>
      </c>
      <c r="B9442" t="s">
        <v>909</v>
      </c>
      <c r="C9442" t="s">
        <v>1700</v>
      </c>
      <c r="D9442" t="s">
        <v>150</v>
      </c>
      <c r="E9442" t="s">
        <v>197</v>
      </c>
      <c r="F9442" t="s">
        <v>20</v>
      </c>
      <c r="G9442" t="s">
        <v>53148</v>
      </c>
      <c r="H9442" t="s">
        <v>20705</v>
      </c>
      <c r="I9442" t="s">
        <v>12601</v>
      </c>
      <c r="J9442" t="s">
        <v>20663</v>
      </c>
      <c r="K9442" t="s">
        <v>8879</v>
      </c>
      <c r="L9442" t="s">
        <v>2172</v>
      </c>
      <c r="M9442" t="s">
        <v>10910</v>
      </c>
    </row>
    <row r="9443" spans="1:13">
      <c r="A9443" t="s">
        <v>909</v>
      </c>
      <c r="B9443" t="s">
        <v>909</v>
      </c>
      <c r="C9443" t="s">
        <v>1700</v>
      </c>
      <c r="D9443" t="s">
        <v>150</v>
      </c>
      <c r="E9443" t="s">
        <v>206</v>
      </c>
      <c r="F9443" t="s">
        <v>3</v>
      </c>
      <c r="G9443" t="s">
        <v>53149</v>
      </c>
      <c r="H9443" t="s">
        <v>20663</v>
      </c>
      <c r="I9443" t="s">
        <v>12613</v>
      </c>
      <c r="J9443" t="s">
        <v>20663</v>
      </c>
      <c r="K9443" t="s">
        <v>8879</v>
      </c>
      <c r="L9443" t="s">
        <v>4088</v>
      </c>
      <c r="M9443" t="s">
        <v>373</v>
      </c>
    </row>
    <row r="9444" spans="1:13">
      <c r="A9444" t="s">
        <v>909</v>
      </c>
      <c r="B9444" t="s">
        <v>909</v>
      </c>
      <c r="C9444" t="s">
        <v>1700</v>
      </c>
      <c r="D9444" t="s">
        <v>150</v>
      </c>
      <c r="E9444" t="s">
        <v>206</v>
      </c>
      <c r="F9444" t="s">
        <v>2</v>
      </c>
      <c r="G9444" t="s">
        <v>53150</v>
      </c>
      <c r="H9444" t="s">
        <v>20663</v>
      </c>
      <c r="I9444" t="s">
        <v>12613</v>
      </c>
      <c r="J9444" t="s">
        <v>21472</v>
      </c>
      <c r="K9444" t="s">
        <v>372</v>
      </c>
      <c r="L9444" t="s">
        <v>21779</v>
      </c>
      <c r="M9444" t="s">
        <v>373</v>
      </c>
    </row>
    <row r="9445" spans="1:13">
      <c r="A9445" t="s">
        <v>909</v>
      </c>
      <c r="B9445" t="s">
        <v>909</v>
      </c>
      <c r="C9445" t="s">
        <v>1700</v>
      </c>
      <c r="D9445" t="s">
        <v>151</v>
      </c>
      <c r="E9445" t="s">
        <v>214</v>
      </c>
      <c r="F9445" t="s">
        <v>3</v>
      </c>
      <c r="G9445" t="s">
        <v>53151</v>
      </c>
      <c r="H9445" t="s">
        <v>20932</v>
      </c>
      <c r="I9445" t="s">
        <v>53152</v>
      </c>
      <c r="J9445" t="s">
        <v>20803</v>
      </c>
      <c r="K9445" t="s">
        <v>13660</v>
      </c>
      <c r="L9445" t="s">
        <v>1304</v>
      </c>
      <c r="M9445" t="s">
        <v>53153</v>
      </c>
    </row>
    <row r="9446" spans="1:13">
      <c r="A9446" t="s">
        <v>909</v>
      </c>
      <c r="B9446" t="s">
        <v>909</v>
      </c>
      <c r="C9446" t="s">
        <v>1700</v>
      </c>
      <c r="D9446" t="s">
        <v>151</v>
      </c>
      <c r="E9446" t="s">
        <v>214</v>
      </c>
      <c r="F9446" t="s">
        <v>10</v>
      </c>
      <c r="G9446" t="s">
        <v>53154</v>
      </c>
      <c r="H9446" t="s">
        <v>21266</v>
      </c>
      <c r="I9446" t="s">
        <v>53155</v>
      </c>
      <c r="J9446" t="s">
        <v>21031</v>
      </c>
      <c r="K9446" t="s">
        <v>53156</v>
      </c>
      <c r="L9446" t="s">
        <v>53157</v>
      </c>
      <c r="M9446" t="s">
        <v>16337</v>
      </c>
    </row>
    <row r="9447" spans="1:13">
      <c r="A9447" t="s">
        <v>909</v>
      </c>
      <c r="B9447" t="s">
        <v>909</v>
      </c>
      <c r="C9447" t="s">
        <v>1700</v>
      </c>
      <c r="D9447" t="s">
        <v>151</v>
      </c>
      <c r="E9447" t="s">
        <v>214</v>
      </c>
      <c r="F9447" t="s">
        <v>2</v>
      </c>
      <c r="G9447" t="s">
        <v>53158</v>
      </c>
      <c r="H9447" t="s">
        <v>20886</v>
      </c>
      <c r="I9447" t="s">
        <v>53159</v>
      </c>
      <c r="J9447" t="s">
        <v>21115</v>
      </c>
      <c r="K9447" t="s">
        <v>53160</v>
      </c>
      <c r="L9447" t="s">
        <v>53161</v>
      </c>
      <c r="M9447" t="s">
        <v>53162</v>
      </c>
    </row>
    <row r="9448" spans="1:13">
      <c r="A9448" t="s">
        <v>909</v>
      </c>
      <c r="B9448" t="s">
        <v>909</v>
      </c>
      <c r="C9448" t="s">
        <v>1700</v>
      </c>
      <c r="D9448" t="s">
        <v>151</v>
      </c>
      <c r="E9448" t="s">
        <v>214</v>
      </c>
      <c r="F9448" t="s">
        <v>4</v>
      </c>
      <c r="G9448" t="s">
        <v>53163</v>
      </c>
      <c r="H9448" t="s">
        <v>21383</v>
      </c>
      <c r="I9448" t="s">
        <v>53164</v>
      </c>
      <c r="J9448" t="s">
        <v>21031</v>
      </c>
      <c r="K9448" t="s">
        <v>53156</v>
      </c>
      <c r="L9448" t="s">
        <v>4028</v>
      </c>
      <c r="M9448" t="s">
        <v>53165</v>
      </c>
    </row>
    <row r="9449" spans="1:13">
      <c r="A9449" t="s">
        <v>909</v>
      </c>
      <c r="B9449" t="s">
        <v>909</v>
      </c>
      <c r="C9449" t="s">
        <v>1700</v>
      </c>
      <c r="D9449" t="s">
        <v>151</v>
      </c>
      <c r="E9449" t="s">
        <v>214</v>
      </c>
      <c r="F9449" t="s">
        <v>11</v>
      </c>
      <c r="G9449" t="s">
        <v>53166</v>
      </c>
      <c r="H9449" t="s">
        <v>21304</v>
      </c>
      <c r="I9449" t="s">
        <v>53167</v>
      </c>
      <c r="J9449" t="s">
        <v>20841</v>
      </c>
      <c r="K9449" t="s">
        <v>30975</v>
      </c>
      <c r="L9449" t="s">
        <v>53168</v>
      </c>
      <c r="M9449" t="s">
        <v>53169</v>
      </c>
    </row>
    <row r="9450" spans="1:13">
      <c r="A9450" t="s">
        <v>909</v>
      </c>
      <c r="B9450" t="s">
        <v>909</v>
      </c>
      <c r="C9450" t="s">
        <v>1700</v>
      </c>
      <c r="D9450" t="s">
        <v>151</v>
      </c>
      <c r="E9450" t="s">
        <v>214</v>
      </c>
      <c r="F9450" t="s">
        <v>20</v>
      </c>
      <c r="G9450" t="s">
        <v>53170</v>
      </c>
      <c r="H9450" t="s">
        <v>21061</v>
      </c>
      <c r="I9450" t="s">
        <v>53171</v>
      </c>
      <c r="J9450" t="s">
        <v>20841</v>
      </c>
      <c r="K9450" t="s">
        <v>30975</v>
      </c>
      <c r="L9450" t="s">
        <v>3538</v>
      </c>
      <c r="M9450" t="s">
        <v>53172</v>
      </c>
    </row>
    <row r="9451" spans="1:13">
      <c r="A9451" t="s">
        <v>909</v>
      </c>
      <c r="B9451" t="s">
        <v>909</v>
      </c>
      <c r="C9451" t="s">
        <v>1700</v>
      </c>
      <c r="D9451" t="s">
        <v>151</v>
      </c>
      <c r="E9451" t="s">
        <v>222</v>
      </c>
      <c r="F9451" t="s">
        <v>3</v>
      </c>
      <c r="G9451" t="s">
        <v>53173</v>
      </c>
      <c r="H9451" t="s">
        <v>21085</v>
      </c>
      <c r="I9451" t="s">
        <v>53174</v>
      </c>
      <c r="J9451" t="s">
        <v>21031</v>
      </c>
      <c r="K9451" t="s">
        <v>53156</v>
      </c>
      <c r="L9451" t="s">
        <v>53175</v>
      </c>
      <c r="M9451" t="s">
        <v>1356</v>
      </c>
    </row>
    <row r="9452" spans="1:13">
      <c r="A9452" t="s">
        <v>909</v>
      </c>
      <c r="B9452" t="s">
        <v>909</v>
      </c>
      <c r="C9452" t="s">
        <v>1700</v>
      </c>
      <c r="D9452" t="s">
        <v>151</v>
      </c>
      <c r="E9452" t="s">
        <v>222</v>
      </c>
      <c r="F9452" t="s">
        <v>10</v>
      </c>
      <c r="G9452" t="s">
        <v>53176</v>
      </c>
      <c r="H9452" t="s">
        <v>21035</v>
      </c>
      <c r="I9452" t="s">
        <v>53177</v>
      </c>
      <c r="J9452" t="s">
        <v>21162</v>
      </c>
      <c r="K9452" t="s">
        <v>53178</v>
      </c>
      <c r="L9452" t="s">
        <v>53179</v>
      </c>
      <c r="M9452" t="s">
        <v>17792</v>
      </c>
    </row>
    <row r="9453" spans="1:13">
      <c r="A9453" t="s">
        <v>909</v>
      </c>
      <c r="B9453" t="s">
        <v>909</v>
      </c>
      <c r="C9453" t="s">
        <v>1700</v>
      </c>
      <c r="D9453" t="s">
        <v>151</v>
      </c>
      <c r="E9453" t="s">
        <v>222</v>
      </c>
      <c r="F9453" t="s">
        <v>2</v>
      </c>
      <c r="G9453" t="s">
        <v>53180</v>
      </c>
      <c r="H9453" t="s">
        <v>21047</v>
      </c>
      <c r="I9453" t="s">
        <v>53181</v>
      </c>
      <c r="J9453" t="s">
        <v>21322</v>
      </c>
      <c r="K9453" t="s">
        <v>30910</v>
      </c>
      <c r="L9453" t="s">
        <v>53182</v>
      </c>
      <c r="M9453" t="s">
        <v>53183</v>
      </c>
    </row>
    <row r="9454" spans="1:13">
      <c r="A9454" t="s">
        <v>909</v>
      </c>
      <c r="B9454" t="s">
        <v>909</v>
      </c>
      <c r="C9454" t="s">
        <v>1700</v>
      </c>
      <c r="D9454" t="s">
        <v>151</v>
      </c>
      <c r="E9454" t="s">
        <v>222</v>
      </c>
      <c r="F9454" t="s">
        <v>4</v>
      </c>
      <c r="G9454" t="s">
        <v>53184</v>
      </c>
      <c r="H9454" t="s">
        <v>21186</v>
      </c>
      <c r="I9454" t="s">
        <v>53185</v>
      </c>
      <c r="J9454" t="s">
        <v>20950</v>
      </c>
      <c r="K9454" t="s">
        <v>52259</v>
      </c>
      <c r="L9454" t="s">
        <v>3007</v>
      </c>
      <c r="M9454" t="s">
        <v>15069</v>
      </c>
    </row>
    <row r="9455" spans="1:13">
      <c r="A9455" t="s">
        <v>909</v>
      </c>
      <c r="B9455" t="s">
        <v>909</v>
      </c>
      <c r="C9455" t="s">
        <v>1700</v>
      </c>
      <c r="D9455" t="s">
        <v>151</v>
      </c>
      <c r="E9455" t="s">
        <v>222</v>
      </c>
      <c r="F9455" t="s">
        <v>11</v>
      </c>
      <c r="G9455" t="s">
        <v>53186</v>
      </c>
      <c r="H9455" t="s">
        <v>21128</v>
      </c>
      <c r="I9455" t="s">
        <v>9665</v>
      </c>
      <c r="J9455" t="s">
        <v>20879</v>
      </c>
      <c r="K9455" t="s">
        <v>13678</v>
      </c>
      <c r="L9455" t="s">
        <v>52601</v>
      </c>
      <c r="M9455" t="s">
        <v>53187</v>
      </c>
    </row>
    <row r="9456" spans="1:13">
      <c r="A9456" t="s">
        <v>909</v>
      </c>
      <c r="B9456" t="s">
        <v>909</v>
      </c>
      <c r="C9456" t="s">
        <v>1700</v>
      </c>
      <c r="D9456" t="s">
        <v>151</v>
      </c>
      <c r="E9456" t="s">
        <v>222</v>
      </c>
      <c r="F9456" t="s">
        <v>20</v>
      </c>
      <c r="G9456" t="s">
        <v>53188</v>
      </c>
      <c r="H9456" t="s">
        <v>20967</v>
      </c>
      <c r="I9456" t="s">
        <v>9363</v>
      </c>
      <c r="J9456" t="s">
        <v>20803</v>
      </c>
      <c r="K9456" t="s">
        <v>13660</v>
      </c>
      <c r="L9456" t="s">
        <v>8653</v>
      </c>
      <c r="M9456" t="s">
        <v>46184</v>
      </c>
    </row>
    <row r="9457" spans="1:13">
      <c r="A9457" t="s">
        <v>909</v>
      </c>
      <c r="B9457" t="s">
        <v>909</v>
      </c>
      <c r="C9457" t="s">
        <v>1700</v>
      </c>
      <c r="D9457" t="s">
        <v>151</v>
      </c>
      <c r="E9457" t="s">
        <v>230</v>
      </c>
      <c r="F9457" t="s">
        <v>3</v>
      </c>
      <c r="G9457" t="s">
        <v>53189</v>
      </c>
      <c r="H9457" t="s">
        <v>20950</v>
      </c>
      <c r="I9457" t="s">
        <v>53190</v>
      </c>
      <c r="J9457" t="s">
        <v>20897</v>
      </c>
      <c r="K9457" t="s">
        <v>53191</v>
      </c>
      <c r="L9457" t="s">
        <v>53192</v>
      </c>
      <c r="M9457" t="s">
        <v>53082</v>
      </c>
    </row>
    <row r="9458" spans="1:13">
      <c r="A9458" t="s">
        <v>909</v>
      </c>
      <c r="B9458" t="s">
        <v>909</v>
      </c>
      <c r="C9458" t="s">
        <v>1700</v>
      </c>
      <c r="D9458" t="s">
        <v>151</v>
      </c>
      <c r="E9458" t="s">
        <v>230</v>
      </c>
      <c r="F9458" t="s">
        <v>10</v>
      </c>
      <c r="G9458" t="s">
        <v>53193</v>
      </c>
      <c r="H9458" t="s">
        <v>21085</v>
      </c>
      <c r="I9458" t="s">
        <v>53174</v>
      </c>
      <c r="J9458" t="s">
        <v>20950</v>
      </c>
      <c r="K9458" t="s">
        <v>52259</v>
      </c>
      <c r="L9458" t="s">
        <v>53194</v>
      </c>
      <c r="M9458" t="s">
        <v>53195</v>
      </c>
    </row>
    <row r="9459" spans="1:13">
      <c r="A9459" t="s">
        <v>909</v>
      </c>
      <c r="B9459" t="s">
        <v>909</v>
      </c>
      <c r="C9459" t="s">
        <v>1700</v>
      </c>
      <c r="D9459" t="s">
        <v>151</v>
      </c>
      <c r="E9459" t="s">
        <v>230</v>
      </c>
      <c r="F9459" t="s">
        <v>2</v>
      </c>
      <c r="G9459" t="s">
        <v>53196</v>
      </c>
      <c r="H9459" t="s">
        <v>21020</v>
      </c>
      <c r="I9459" t="s">
        <v>53197</v>
      </c>
      <c r="J9459" t="s">
        <v>20950</v>
      </c>
      <c r="K9459" t="s">
        <v>52259</v>
      </c>
      <c r="L9459" t="s">
        <v>53198</v>
      </c>
      <c r="M9459" t="s">
        <v>37668</v>
      </c>
    </row>
    <row r="9460" spans="1:13">
      <c r="A9460" t="s">
        <v>909</v>
      </c>
      <c r="B9460" t="s">
        <v>909</v>
      </c>
      <c r="C9460" t="s">
        <v>1700</v>
      </c>
      <c r="D9460" t="s">
        <v>151</v>
      </c>
      <c r="E9460" t="s">
        <v>230</v>
      </c>
      <c r="F9460" t="s">
        <v>4</v>
      </c>
      <c r="G9460" t="s">
        <v>53199</v>
      </c>
      <c r="H9460" t="s">
        <v>20938</v>
      </c>
      <c r="I9460" t="s">
        <v>53200</v>
      </c>
      <c r="J9460" t="s">
        <v>20725</v>
      </c>
      <c r="K9460" t="s">
        <v>13669</v>
      </c>
      <c r="L9460" t="s">
        <v>53201</v>
      </c>
      <c r="M9460" t="s">
        <v>25102</v>
      </c>
    </row>
    <row r="9461" spans="1:13">
      <c r="A9461" t="s">
        <v>909</v>
      </c>
      <c r="B9461" t="s">
        <v>909</v>
      </c>
      <c r="C9461" t="s">
        <v>1700</v>
      </c>
      <c r="D9461" t="s">
        <v>151</v>
      </c>
      <c r="E9461" t="s">
        <v>230</v>
      </c>
      <c r="F9461" t="s">
        <v>11</v>
      </c>
      <c r="G9461" t="s">
        <v>53202</v>
      </c>
      <c r="H9461" t="s">
        <v>20937</v>
      </c>
      <c r="I9461" t="s">
        <v>53203</v>
      </c>
      <c r="J9461" t="s">
        <v>20705</v>
      </c>
      <c r="K9461" t="s">
        <v>43061</v>
      </c>
      <c r="L9461" t="s">
        <v>52542</v>
      </c>
      <c r="M9461" t="s">
        <v>31415</v>
      </c>
    </row>
    <row r="9462" spans="1:13">
      <c r="A9462" t="s">
        <v>909</v>
      </c>
      <c r="B9462" t="s">
        <v>909</v>
      </c>
      <c r="C9462" t="s">
        <v>1700</v>
      </c>
      <c r="D9462" t="s">
        <v>151</v>
      </c>
      <c r="E9462" t="s">
        <v>230</v>
      </c>
      <c r="F9462" t="s">
        <v>20</v>
      </c>
      <c r="G9462" t="s">
        <v>53204</v>
      </c>
      <c r="H9462" t="s">
        <v>20803</v>
      </c>
      <c r="I9462" t="s">
        <v>53205</v>
      </c>
      <c r="J9462" t="s">
        <v>20705</v>
      </c>
      <c r="K9462" t="s">
        <v>43061</v>
      </c>
      <c r="L9462" t="s">
        <v>3970</v>
      </c>
      <c r="M9462" t="s">
        <v>25225</v>
      </c>
    </row>
    <row r="9463" spans="1:13">
      <c r="A9463" t="s">
        <v>909</v>
      </c>
      <c r="B9463" t="s">
        <v>909</v>
      </c>
      <c r="C9463" t="s">
        <v>1700</v>
      </c>
      <c r="D9463" t="s">
        <v>151</v>
      </c>
      <c r="E9463" t="s">
        <v>238</v>
      </c>
      <c r="F9463" t="s">
        <v>3</v>
      </c>
      <c r="G9463" t="s">
        <v>53206</v>
      </c>
      <c r="H9463" t="s">
        <v>20860</v>
      </c>
      <c r="I9463" t="s">
        <v>53207</v>
      </c>
      <c r="J9463" t="s">
        <v>20803</v>
      </c>
      <c r="K9463" t="s">
        <v>13660</v>
      </c>
      <c r="L9463" t="s">
        <v>53208</v>
      </c>
      <c r="M9463" t="s">
        <v>28361</v>
      </c>
    </row>
    <row r="9464" spans="1:13">
      <c r="A9464" t="s">
        <v>909</v>
      </c>
      <c r="B9464" t="s">
        <v>909</v>
      </c>
      <c r="C9464" t="s">
        <v>1700</v>
      </c>
      <c r="D9464" t="s">
        <v>151</v>
      </c>
      <c r="E9464" t="s">
        <v>238</v>
      </c>
      <c r="F9464" t="s">
        <v>10</v>
      </c>
      <c r="G9464" t="s">
        <v>53209</v>
      </c>
      <c r="H9464" t="s">
        <v>20841</v>
      </c>
      <c r="I9464" t="s">
        <v>53210</v>
      </c>
      <c r="J9464" t="s">
        <v>20684</v>
      </c>
      <c r="K9464" t="s">
        <v>53211</v>
      </c>
      <c r="L9464" t="s">
        <v>48939</v>
      </c>
      <c r="M9464" t="s">
        <v>18994</v>
      </c>
    </row>
    <row r="9465" spans="1:13">
      <c r="A9465" t="s">
        <v>909</v>
      </c>
      <c r="B9465" t="s">
        <v>909</v>
      </c>
      <c r="C9465" t="s">
        <v>1700</v>
      </c>
      <c r="D9465" t="s">
        <v>151</v>
      </c>
      <c r="E9465" t="s">
        <v>238</v>
      </c>
      <c r="F9465" t="s">
        <v>2</v>
      </c>
      <c r="G9465" t="s">
        <v>53212</v>
      </c>
      <c r="H9465" t="s">
        <v>20915</v>
      </c>
      <c r="I9465" t="s">
        <v>53213</v>
      </c>
      <c r="J9465" t="s">
        <v>20784</v>
      </c>
      <c r="K9465" t="s">
        <v>53214</v>
      </c>
      <c r="L9465" t="s">
        <v>16752</v>
      </c>
      <c r="M9465" t="s">
        <v>25627</v>
      </c>
    </row>
    <row r="9466" spans="1:13">
      <c r="A9466" t="s">
        <v>909</v>
      </c>
      <c r="B9466" t="s">
        <v>909</v>
      </c>
      <c r="C9466" t="s">
        <v>1700</v>
      </c>
      <c r="D9466" t="s">
        <v>151</v>
      </c>
      <c r="E9466" t="s">
        <v>238</v>
      </c>
      <c r="F9466" t="s">
        <v>4</v>
      </c>
      <c r="G9466" t="s">
        <v>53215</v>
      </c>
      <c r="H9466" t="s">
        <v>20705</v>
      </c>
      <c r="I9466" t="s">
        <v>53216</v>
      </c>
      <c r="J9466" t="s">
        <v>21472</v>
      </c>
      <c r="K9466" t="s">
        <v>372</v>
      </c>
      <c r="L9466" t="s">
        <v>53217</v>
      </c>
      <c r="M9466" t="s">
        <v>946</v>
      </c>
    </row>
    <row r="9467" spans="1:13">
      <c r="A9467" t="s">
        <v>909</v>
      </c>
      <c r="B9467" t="s">
        <v>909</v>
      </c>
      <c r="C9467" t="s">
        <v>1700</v>
      </c>
      <c r="D9467" t="s">
        <v>151</v>
      </c>
      <c r="E9467" t="s">
        <v>238</v>
      </c>
      <c r="F9467" t="s">
        <v>11</v>
      </c>
      <c r="G9467" t="s">
        <v>53218</v>
      </c>
      <c r="H9467" t="s">
        <v>20705</v>
      </c>
      <c r="I9467" t="s">
        <v>53216</v>
      </c>
      <c r="J9467" t="s">
        <v>20684</v>
      </c>
      <c r="K9467" t="s">
        <v>53211</v>
      </c>
      <c r="L9467" t="s">
        <v>53219</v>
      </c>
      <c r="M9467" t="s">
        <v>946</v>
      </c>
    </row>
    <row r="9468" spans="1:13">
      <c r="A9468" t="s">
        <v>909</v>
      </c>
      <c r="B9468" t="s">
        <v>909</v>
      </c>
      <c r="C9468" t="s">
        <v>1700</v>
      </c>
      <c r="D9468" t="s">
        <v>151</v>
      </c>
      <c r="E9468" t="s">
        <v>238</v>
      </c>
      <c r="F9468" t="s">
        <v>20</v>
      </c>
      <c r="G9468" t="s">
        <v>53220</v>
      </c>
      <c r="H9468" t="s">
        <v>20725</v>
      </c>
      <c r="I9468" t="s">
        <v>53221</v>
      </c>
      <c r="J9468" t="s">
        <v>20684</v>
      </c>
      <c r="K9468" t="s">
        <v>53211</v>
      </c>
      <c r="L9468" t="s">
        <v>4165</v>
      </c>
      <c r="M9468" t="s">
        <v>16079</v>
      </c>
    </row>
    <row r="9469" spans="1:13">
      <c r="A9469" t="s">
        <v>909</v>
      </c>
      <c r="B9469" t="s">
        <v>909</v>
      </c>
      <c r="C9469" t="s">
        <v>1700</v>
      </c>
      <c r="D9469" t="s">
        <v>152</v>
      </c>
      <c r="E9469" t="s">
        <v>246</v>
      </c>
      <c r="F9469" t="s">
        <v>3</v>
      </c>
      <c r="G9469" t="s">
        <v>53222</v>
      </c>
      <c r="H9469" t="s">
        <v>20950</v>
      </c>
      <c r="I9469" t="s">
        <v>53190</v>
      </c>
      <c r="J9469" t="s">
        <v>20841</v>
      </c>
      <c r="K9469" t="s">
        <v>30975</v>
      </c>
      <c r="L9469" t="s">
        <v>53192</v>
      </c>
      <c r="M9469" t="s">
        <v>53223</v>
      </c>
    </row>
    <row r="9470" spans="1:13">
      <c r="A9470" t="s">
        <v>909</v>
      </c>
      <c r="B9470" t="s">
        <v>909</v>
      </c>
      <c r="C9470" t="s">
        <v>1700</v>
      </c>
      <c r="D9470" t="s">
        <v>152</v>
      </c>
      <c r="E9470" t="s">
        <v>246</v>
      </c>
      <c r="F9470" t="s">
        <v>10</v>
      </c>
      <c r="G9470" t="s">
        <v>53224</v>
      </c>
      <c r="H9470" t="s">
        <v>21085</v>
      </c>
      <c r="I9470" t="s">
        <v>53174</v>
      </c>
      <c r="J9470" t="s">
        <v>20860</v>
      </c>
      <c r="K9470" t="s">
        <v>53225</v>
      </c>
      <c r="L9470" t="s">
        <v>53194</v>
      </c>
      <c r="M9470" t="s">
        <v>11272</v>
      </c>
    </row>
    <row r="9471" spans="1:13">
      <c r="A9471" t="s">
        <v>909</v>
      </c>
      <c r="B9471" t="s">
        <v>909</v>
      </c>
      <c r="C9471" t="s">
        <v>1700</v>
      </c>
      <c r="D9471" t="s">
        <v>152</v>
      </c>
      <c r="E9471" t="s">
        <v>246</v>
      </c>
      <c r="F9471" t="s">
        <v>2</v>
      </c>
      <c r="G9471" t="s">
        <v>53226</v>
      </c>
      <c r="H9471" t="s">
        <v>20862</v>
      </c>
      <c r="I9471" t="s">
        <v>53227</v>
      </c>
      <c r="J9471" t="s">
        <v>21165</v>
      </c>
      <c r="K9471" t="s">
        <v>53228</v>
      </c>
      <c r="L9471" t="s">
        <v>53229</v>
      </c>
      <c r="M9471" t="s">
        <v>53230</v>
      </c>
    </row>
    <row r="9472" spans="1:13">
      <c r="A9472" t="s">
        <v>909</v>
      </c>
      <c r="B9472" t="s">
        <v>909</v>
      </c>
      <c r="C9472" t="s">
        <v>1700</v>
      </c>
      <c r="D9472" t="s">
        <v>152</v>
      </c>
      <c r="E9472" t="s">
        <v>246</v>
      </c>
      <c r="F9472" t="s">
        <v>4</v>
      </c>
      <c r="G9472" t="s">
        <v>53231</v>
      </c>
      <c r="H9472" t="s">
        <v>21186</v>
      </c>
      <c r="I9472" t="s">
        <v>53185</v>
      </c>
      <c r="J9472" t="s">
        <v>20879</v>
      </c>
      <c r="K9472" t="s">
        <v>13678</v>
      </c>
      <c r="L9472" t="s">
        <v>3007</v>
      </c>
      <c r="M9472" t="s">
        <v>53232</v>
      </c>
    </row>
    <row r="9473" spans="1:13">
      <c r="A9473" t="s">
        <v>909</v>
      </c>
      <c r="B9473" t="s">
        <v>909</v>
      </c>
      <c r="C9473" t="s">
        <v>1700</v>
      </c>
      <c r="D9473" t="s">
        <v>152</v>
      </c>
      <c r="E9473" t="s">
        <v>246</v>
      </c>
      <c r="F9473" t="s">
        <v>11</v>
      </c>
      <c r="G9473" t="s">
        <v>53233</v>
      </c>
      <c r="H9473" t="s">
        <v>21075</v>
      </c>
      <c r="I9473" t="s">
        <v>53234</v>
      </c>
      <c r="J9473" t="s">
        <v>20841</v>
      </c>
      <c r="K9473" t="s">
        <v>30975</v>
      </c>
      <c r="L9473" t="s">
        <v>53235</v>
      </c>
      <c r="M9473" t="s">
        <v>53236</v>
      </c>
    </row>
    <row r="9474" spans="1:13">
      <c r="A9474" t="s">
        <v>909</v>
      </c>
      <c r="B9474" t="s">
        <v>909</v>
      </c>
      <c r="C9474" t="s">
        <v>1700</v>
      </c>
      <c r="D9474" t="s">
        <v>152</v>
      </c>
      <c r="E9474" t="s">
        <v>246</v>
      </c>
      <c r="F9474" t="s">
        <v>20</v>
      </c>
      <c r="G9474" t="s">
        <v>53237</v>
      </c>
      <c r="H9474" t="s">
        <v>20967</v>
      </c>
      <c r="I9474" t="s">
        <v>9363</v>
      </c>
      <c r="J9474" t="s">
        <v>20822</v>
      </c>
      <c r="K9474" t="s">
        <v>53238</v>
      </c>
      <c r="L9474" t="s">
        <v>8653</v>
      </c>
      <c r="M9474" t="s">
        <v>53239</v>
      </c>
    </row>
    <row r="9475" spans="1:13">
      <c r="A9475" t="s">
        <v>909</v>
      </c>
      <c r="B9475" t="s">
        <v>909</v>
      </c>
      <c r="C9475" t="s">
        <v>1700</v>
      </c>
      <c r="D9475" t="s">
        <v>152</v>
      </c>
      <c r="E9475" t="s">
        <v>254</v>
      </c>
      <c r="F9475" t="s">
        <v>3</v>
      </c>
      <c r="G9475" t="s">
        <v>53240</v>
      </c>
      <c r="H9475" t="s">
        <v>21085</v>
      </c>
      <c r="I9475" t="s">
        <v>53174</v>
      </c>
      <c r="J9475" t="s">
        <v>20967</v>
      </c>
      <c r="K9475" t="s">
        <v>30973</v>
      </c>
      <c r="L9475" t="s">
        <v>53175</v>
      </c>
      <c r="M9475" t="s">
        <v>10457</v>
      </c>
    </row>
    <row r="9476" spans="1:13">
      <c r="A9476" t="s">
        <v>909</v>
      </c>
      <c r="B9476" t="s">
        <v>909</v>
      </c>
      <c r="C9476" t="s">
        <v>1700</v>
      </c>
      <c r="D9476" t="s">
        <v>152</v>
      </c>
      <c r="E9476" t="s">
        <v>254</v>
      </c>
      <c r="F9476" t="s">
        <v>10</v>
      </c>
      <c r="G9476" t="s">
        <v>53241</v>
      </c>
      <c r="H9476" t="s">
        <v>21383</v>
      </c>
      <c r="I9476" t="s">
        <v>53164</v>
      </c>
      <c r="J9476" t="s">
        <v>21020</v>
      </c>
      <c r="K9476" t="s">
        <v>53242</v>
      </c>
      <c r="L9476" t="s">
        <v>3442</v>
      </c>
      <c r="M9476" t="s">
        <v>25474</v>
      </c>
    </row>
    <row r="9477" spans="1:13">
      <c r="A9477" t="s">
        <v>909</v>
      </c>
      <c r="B9477" t="s">
        <v>909</v>
      </c>
      <c r="C9477" t="s">
        <v>1700</v>
      </c>
      <c r="D9477" t="s">
        <v>152</v>
      </c>
      <c r="E9477" t="s">
        <v>254</v>
      </c>
      <c r="F9477" t="s">
        <v>2</v>
      </c>
      <c r="G9477" t="s">
        <v>53243</v>
      </c>
      <c r="H9477" t="s">
        <v>20770</v>
      </c>
      <c r="I9477" t="s">
        <v>53244</v>
      </c>
      <c r="J9477" t="s">
        <v>21304</v>
      </c>
      <c r="K9477" t="s">
        <v>53245</v>
      </c>
      <c r="L9477" t="s">
        <v>53246</v>
      </c>
      <c r="M9477" t="s">
        <v>24911</v>
      </c>
    </row>
    <row r="9478" spans="1:13">
      <c r="A9478" t="s">
        <v>909</v>
      </c>
      <c r="B9478" t="s">
        <v>909</v>
      </c>
      <c r="C9478" t="s">
        <v>1700</v>
      </c>
      <c r="D9478" t="s">
        <v>152</v>
      </c>
      <c r="E9478" t="s">
        <v>254</v>
      </c>
      <c r="F9478" t="s">
        <v>4</v>
      </c>
      <c r="G9478" t="s">
        <v>53247</v>
      </c>
      <c r="H9478" t="s">
        <v>20904</v>
      </c>
      <c r="I9478" t="s">
        <v>53248</v>
      </c>
      <c r="J9478" t="s">
        <v>20974</v>
      </c>
      <c r="K9478" t="s">
        <v>49356</v>
      </c>
      <c r="L9478" t="s">
        <v>53249</v>
      </c>
      <c r="M9478" t="s">
        <v>53250</v>
      </c>
    </row>
    <row r="9479" spans="1:13">
      <c r="A9479" t="s">
        <v>909</v>
      </c>
      <c r="B9479" t="s">
        <v>909</v>
      </c>
      <c r="C9479" t="s">
        <v>1700</v>
      </c>
      <c r="D9479" t="s">
        <v>152</v>
      </c>
      <c r="E9479" t="s">
        <v>254</v>
      </c>
      <c r="F9479" t="s">
        <v>11</v>
      </c>
      <c r="G9479" t="s">
        <v>53251</v>
      </c>
      <c r="H9479" t="s">
        <v>20972</v>
      </c>
      <c r="I9479" t="s">
        <v>53252</v>
      </c>
      <c r="J9479" t="s">
        <v>20860</v>
      </c>
      <c r="K9479" t="s">
        <v>53225</v>
      </c>
      <c r="L9479" t="s">
        <v>52531</v>
      </c>
      <c r="M9479" t="s">
        <v>15304</v>
      </c>
    </row>
    <row r="9480" spans="1:13">
      <c r="A9480" t="s">
        <v>909</v>
      </c>
      <c r="B9480" t="s">
        <v>909</v>
      </c>
      <c r="C9480" t="s">
        <v>1700</v>
      </c>
      <c r="D9480" t="s">
        <v>152</v>
      </c>
      <c r="E9480" t="s">
        <v>254</v>
      </c>
      <c r="F9480" t="s">
        <v>20</v>
      </c>
      <c r="G9480" t="s">
        <v>53253</v>
      </c>
      <c r="H9480" t="s">
        <v>20938</v>
      </c>
      <c r="I9480" t="s">
        <v>53200</v>
      </c>
      <c r="J9480" t="s">
        <v>20764</v>
      </c>
      <c r="K9480" t="s">
        <v>53254</v>
      </c>
      <c r="L9480" t="s">
        <v>14299</v>
      </c>
      <c r="M9480" t="s">
        <v>946</v>
      </c>
    </row>
    <row r="9481" spans="1:13">
      <c r="A9481" t="s">
        <v>909</v>
      </c>
      <c r="B9481" t="s">
        <v>909</v>
      </c>
      <c r="C9481" t="s">
        <v>1700</v>
      </c>
      <c r="D9481" t="s">
        <v>152</v>
      </c>
      <c r="E9481" t="s">
        <v>197</v>
      </c>
      <c r="F9481" t="s">
        <v>3</v>
      </c>
      <c r="G9481" t="s">
        <v>53255</v>
      </c>
      <c r="H9481" t="s">
        <v>20860</v>
      </c>
      <c r="I9481" t="s">
        <v>53207</v>
      </c>
      <c r="J9481" t="s">
        <v>20860</v>
      </c>
      <c r="K9481" t="s">
        <v>53225</v>
      </c>
      <c r="L9481" t="s">
        <v>53208</v>
      </c>
      <c r="M9481" t="s">
        <v>11513</v>
      </c>
    </row>
    <row r="9482" spans="1:13">
      <c r="A9482" t="s">
        <v>909</v>
      </c>
      <c r="B9482" t="s">
        <v>909</v>
      </c>
      <c r="C9482" t="s">
        <v>1700</v>
      </c>
      <c r="D9482" t="s">
        <v>152</v>
      </c>
      <c r="E9482" t="s">
        <v>197</v>
      </c>
      <c r="F9482" t="s">
        <v>10</v>
      </c>
      <c r="G9482" t="s">
        <v>53256</v>
      </c>
      <c r="H9482" t="s">
        <v>21138</v>
      </c>
      <c r="I9482" t="s">
        <v>53257</v>
      </c>
      <c r="J9482" t="s">
        <v>20974</v>
      </c>
      <c r="K9482" t="s">
        <v>49356</v>
      </c>
      <c r="L9482" t="s">
        <v>52385</v>
      </c>
      <c r="M9482" t="s">
        <v>35951</v>
      </c>
    </row>
    <row r="9483" spans="1:13">
      <c r="A9483" t="s">
        <v>909</v>
      </c>
      <c r="B9483" t="s">
        <v>909</v>
      </c>
      <c r="C9483" t="s">
        <v>1700</v>
      </c>
      <c r="D9483" t="s">
        <v>152</v>
      </c>
      <c r="E9483" t="s">
        <v>197</v>
      </c>
      <c r="F9483" t="s">
        <v>2</v>
      </c>
      <c r="G9483" t="s">
        <v>53258</v>
      </c>
      <c r="H9483" t="s">
        <v>21115</v>
      </c>
      <c r="I9483" t="s">
        <v>11673</v>
      </c>
      <c r="J9483" t="s">
        <v>21019</v>
      </c>
      <c r="K9483" t="s">
        <v>7702</v>
      </c>
      <c r="L9483" t="s">
        <v>53259</v>
      </c>
      <c r="M9483" t="s">
        <v>44033</v>
      </c>
    </row>
    <row r="9484" spans="1:13">
      <c r="A9484" t="s">
        <v>909</v>
      </c>
      <c r="B9484" t="s">
        <v>909</v>
      </c>
      <c r="C9484" t="s">
        <v>1700</v>
      </c>
      <c r="D9484" t="s">
        <v>152</v>
      </c>
      <c r="E9484" t="s">
        <v>197</v>
      </c>
      <c r="F9484" t="s">
        <v>4</v>
      </c>
      <c r="G9484" t="s">
        <v>53260</v>
      </c>
      <c r="H9484" t="s">
        <v>20915</v>
      </c>
      <c r="I9484" t="s">
        <v>53213</v>
      </c>
      <c r="J9484" t="s">
        <v>20784</v>
      </c>
      <c r="K9484" t="s">
        <v>53214</v>
      </c>
      <c r="L9484" t="s">
        <v>21536</v>
      </c>
      <c r="M9484" t="s">
        <v>29023</v>
      </c>
    </row>
    <row r="9485" spans="1:13">
      <c r="A9485" t="s">
        <v>909</v>
      </c>
      <c r="B9485" t="s">
        <v>909</v>
      </c>
      <c r="C9485" t="s">
        <v>1700</v>
      </c>
      <c r="D9485" t="s">
        <v>152</v>
      </c>
      <c r="E9485" t="s">
        <v>197</v>
      </c>
      <c r="F9485" t="s">
        <v>11</v>
      </c>
      <c r="G9485" t="s">
        <v>53261</v>
      </c>
      <c r="H9485" t="s">
        <v>20974</v>
      </c>
      <c r="I9485" t="s">
        <v>53262</v>
      </c>
      <c r="J9485" t="s">
        <v>20725</v>
      </c>
      <c r="K9485" t="s">
        <v>13669</v>
      </c>
      <c r="L9485" t="s">
        <v>53263</v>
      </c>
      <c r="M9485" t="s">
        <v>17937</v>
      </c>
    </row>
    <row r="9486" spans="1:13">
      <c r="A9486" t="s">
        <v>909</v>
      </c>
      <c r="B9486" t="s">
        <v>909</v>
      </c>
      <c r="C9486" t="s">
        <v>1700</v>
      </c>
      <c r="D9486" t="s">
        <v>152</v>
      </c>
      <c r="E9486" t="s">
        <v>197</v>
      </c>
      <c r="F9486" t="s">
        <v>20</v>
      </c>
      <c r="G9486" t="s">
        <v>53264</v>
      </c>
      <c r="H9486" t="s">
        <v>20841</v>
      </c>
      <c r="I9486" t="s">
        <v>53210</v>
      </c>
      <c r="J9486" t="s">
        <v>20764</v>
      </c>
      <c r="K9486" t="s">
        <v>53254</v>
      </c>
      <c r="L9486" t="s">
        <v>4406</v>
      </c>
      <c r="M9486" t="s">
        <v>6522</v>
      </c>
    </row>
    <row r="9487" spans="1:13">
      <c r="A9487" t="s">
        <v>909</v>
      </c>
      <c r="B9487" t="s">
        <v>909</v>
      </c>
      <c r="C9487" t="s">
        <v>1700</v>
      </c>
      <c r="D9487" t="s">
        <v>152</v>
      </c>
      <c r="E9487" t="s">
        <v>269</v>
      </c>
      <c r="F9487" t="s">
        <v>3</v>
      </c>
      <c r="G9487" t="s">
        <v>53265</v>
      </c>
      <c r="H9487" t="s">
        <v>20932</v>
      </c>
      <c r="I9487" t="s">
        <v>53152</v>
      </c>
      <c r="J9487" t="s">
        <v>20879</v>
      </c>
      <c r="K9487" t="s">
        <v>13678</v>
      </c>
      <c r="L9487" t="s">
        <v>1304</v>
      </c>
      <c r="M9487" t="s">
        <v>53266</v>
      </c>
    </row>
    <row r="9488" spans="1:13">
      <c r="A9488" t="s">
        <v>909</v>
      </c>
      <c r="B9488" t="s">
        <v>909</v>
      </c>
      <c r="C9488" t="s">
        <v>1700</v>
      </c>
      <c r="D9488" t="s">
        <v>152</v>
      </c>
      <c r="E9488" t="s">
        <v>269</v>
      </c>
      <c r="F9488" t="s">
        <v>10</v>
      </c>
      <c r="G9488" t="s">
        <v>53267</v>
      </c>
      <c r="H9488" t="s">
        <v>20937</v>
      </c>
      <c r="I9488" t="s">
        <v>53203</v>
      </c>
      <c r="J9488" t="s">
        <v>20764</v>
      </c>
      <c r="K9488" t="s">
        <v>53254</v>
      </c>
      <c r="L9488" t="s">
        <v>1355</v>
      </c>
      <c r="M9488" t="s">
        <v>34766</v>
      </c>
    </row>
    <row r="9489" spans="1:13">
      <c r="A9489" t="s">
        <v>909</v>
      </c>
      <c r="B9489" t="s">
        <v>909</v>
      </c>
      <c r="C9489" t="s">
        <v>1700</v>
      </c>
      <c r="D9489" t="s">
        <v>152</v>
      </c>
      <c r="E9489" t="s">
        <v>269</v>
      </c>
      <c r="F9489" t="s">
        <v>2</v>
      </c>
      <c r="G9489" t="s">
        <v>53268</v>
      </c>
      <c r="H9489" t="s">
        <v>21019</v>
      </c>
      <c r="I9489" t="s">
        <v>53269</v>
      </c>
      <c r="J9489" t="s">
        <v>20897</v>
      </c>
      <c r="K9489" t="s">
        <v>53191</v>
      </c>
      <c r="L9489" t="s">
        <v>53270</v>
      </c>
      <c r="M9489" t="s">
        <v>29191</v>
      </c>
    </row>
    <row r="9490" spans="1:13">
      <c r="A9490" t="s">
        <v>909</v>
      </c>
      <c r="B9490" t="s">
        <v>909</v>
      </c>
      <c r="C9490" t="s">
        <v>1700</v>
      </c>
      <c r="D9490" t="s">
        <v>152</v>
      </c>
      <c r="E9490" t="s">
        <v>269</v>
      </c>
      <c r="F9490" t="s">
        <v>4</v>
      </c>
      <c r="G9490" t="s">
        <v>53271</v>
      </c>
      <c r="H9490" t="s">
        <v>20841</v>
      </c>
      <c r="I9490" t="s">
        <v>53210</v>
      </c>
      <c r="J9490" t="s">
        <v>20684</v>
      </c>
      <c r="K9490" t="s">
        <v>53211</v>
      </c>
      <c r="L9490" t="s">
        <v>53272</v>
      </c>
      <c r="M9490" t="s">
        <v>16711</v>
      </c>
    </row>
    <row r="9491" spans="1:13">
      <c r="A9491" t="s">
        <v>909</v>
      </c>
      <c r="B9491" t="s">
        <v>909</v>
      </c>
      <c r="C9491" t="s">
        <v>1700</v>
      </c>
      <c r="D9491" t="s">
        <v>152</v>
      </c>
      <c r="E9491" t="s">
        <v>269</v>
      </c>
      <c r="F9491" t="s">
        <v>11</v>
      </c>
      <c r="G9491" t="s">
        <v>53273</v>
      </c>
      <c r="H9491" t="s">
        <v>20705</v>
      </c>
      <c r="I9491" t="s">
        <v>53216</v>
      </c>
      <c r="J9491" t="s">
        <v>20684</v>
      </c>
      <c r="K9491" t="s">
        <v>53211</v>
      </c>
      <c r="L9491" t="s">
        <v>53219</v>
      </c>
      <c r="M9491" t="s">
        <v>14076</v>
      </c>
    </row>
    <row r="9492" spans="1:13">
      <c r="A9492" t="s">
        <v>909</v>
      </c>
      <c r="B9492" t="s">
        <v>909</v>
      </c>
      <c r="C9492" t="s">
        <v>1700</v>
      </c>
      <c r="D9492" t="s">
        <v>152</v>
      </c>
      <c r="E9492" t="s">
        <v>269</v>
      </c>
      <c r="F9492" t="s">
        <v>20</v>
      </c>
      <c r="G9492" t="s">
        <v>53274</v>
      </c>
      <c r="H9492" t="s">
        <v>20764</v>
      </c>
      <c r="I9492" t="s">
        <v>53275</v>
      </c>
      <c r="J9492" t="s">
        <v>20684</v>
      </c>
      <c r="K9492" t="s">
        <v>53211</v>
      </c>
      <c r="L9492" t="s">
        <v>18051</v>
      </c>
      <c r="M9492" t="s">
        <v>12183</v>
      </c>
    </row>
    <row r="9493" spans="1:13">
      <c r="A9493" t="s">
        <v>909</v>
      </c>
      <c r="B9493" t="s">
        <v>909</v>
      </c>
      <c r="C9493" t="s">
        <v>1700</v>
      </c>
      <c r="D9493" t="s">
        <v>153</v>
      </c>
      <c r="E9493" t="s">
        <v>277</v>
      </c>
      <c r="F9493" t="s">
        <v>3</v>
      </c>
      <c r="G9493" t="s">
        <v>53276</v>
      </c>
      <c r="H9493" t="s">
        <v>20897</v>
      </c>
      <c r="I9493" t="s">
        <v>53277</v>
      </c>
      <c r="J9493" t="s">
        <v>20822</v>
      </c>
      <c r="K9493" t="s">
        <v>53238</v>
      </c>
      <c r="L9493" t="s">
        <v>4366</v>
      </c>
      <c r="M9493" t="s">
        <v>53278</v>
      </c>
    </row>
    <row r="9494" spans="1:13">
      <c r="A9494" t="s">
        <v>909</v>
      </c>
      <c r="B9494" t="s">
        <v>909</v>
      </c>
      <c r="C9494" t="s">
        <v>1700</v>
      </c>
      <c r="D9494" t="s">
        <v>153</v>
      </c>
      <c r="E9494" t="s">
        <v>277</v>
      </c>
      <c r="F9494" t="s">
        <v>10</v>
      </c>
      <c r="G9494" t="s">
        <v>53279</v>
      </c>
      <c r="H9494" t="s">
        <v>21150</v>
      </c>
      <c r="I9494" t="s">
        <v>53280</v>
      </c>
      <c r="J9494" t="s">
        <v>20967</v>
      </c>
      <c r="K9494" t="s">
        <v>30973</v>
      </c>
      <c r="L9494" t="s">
        <v>7155</v>
      </c>
      <c r="M9494" t="s">
        <v>53281</v>
      </c>
    </row>
    <row r="9495" spans="1:13">
      <c r="A9495" t="s">
        <v>909</v>
      </c>
      <c r="B9495" t="s">
        <v>909</v>
      </c>
      <c r="C9495" t="s">
        <v>1700</v>
      </c>
      <c r="D9495" t="s">
        <v>153</v>
      </c>
      <c r="E9495" t="s">
        <v>277</v>
      </c>
      <c r="F9495" t="s">
        <v>2</v>
      </c>
      <c r="G9495" t="s">
        <v>53282</v>
      </c>
      <c r="H9495" t="s">
        <v>21047</v>
      </c>
      <c r="I9495" t="s">
        <v>53181</v>
      </c>
      <c r="J9495" t="s">
        <v>21004</v>
      </c>
      <c r="K9495" t="s">
        <v>53283</v>
      </c>
      <c r="L9495" t="s">
        <v>53182</v>
      </c>
      <c r="M9495" t="s">
        <v>53284</v>
      </c>
    </row>
    <row r="9496" spans="1:13">
      <c r="A9496" t="s">
        <v>909</v>
      </c>
      <c r="B9496" t="s">
        <v>909</v>
      </c>
      <c r="C9496" t="s">
        <v>1700</v>
      </c>
      <c r="D9496" t="s">
        <v>153</v>
      </c>
      <c r="E9496" t="s">
        <v>277</v>
      </c>
      <c r="F9496" t="s">
        <v>4</v>
      </c>
      <c r="G9496" t="s">
        <v>53285</v>
      </c>
      <c r="H9496" t="s">
        <v>21004</v>
      </c>
      <c r="I9496" t="s">
        <v>53286</v>
      </c>
      <c r="J9496" t="s">
        <v>20950</v>
      </c>
      <c r="K9496" t="s">
        <v>52259</v>
      </c>
      <c r="L9496" t="s">
        <v>21533</v>
      </c>
      <c r="M9496" t="s">
        <v>43002</v>
      </c>
    </row>
    <row r="9497" spans="1:13">
      <c r="A9497" t="s">
        <v>909</v>
      </c>
      <c r="B9497" t="s">
        <v>909</v>
      </c>
      <c r="C9497" t="s">
        <v>1700</v>
      </c>
      <c r="D9497" t="s">
        <v>153</v>
      </c>
      <c r="E9497" t="s">
        <v>277</v>
      </c>
      <c r="F9497" t="s">
        <v>11</v>
      </c>
      <c r="G9497" t="s">
        <v>53287</v>
      </c>
      <c r="H9497" t="s">
        <v>21035</v>
      </c>
      <c r="I9497" t="s">
        <v>53177</v>
      </c>
      <c r="J9497" t="s">
        <v>20950</v>
      </c>
      <c r="K9497" t="s">
        <v>52259</v>
      </c>
      <c r="L9497" t="s">
        <v>53288</v>
      </c>
      <c r="M9497" t="s">
        <v>53289</v>
      </c>
    </row>
    <row r="9498" spans="1:13">
      <c r="A9498" t="s">
        <v>909</v>
      </c>
      <c r="B9498" t="s">
        <v>909</v>
      </c>
      <c r="C9498" t="s">
        <v>1700</v>
      </c>
      <c r="D9498" t="s">
        <v>153</v>
      </c>
      <c r="E9498" t="s">
        <v>277</v>
      </c>
      <c r="F9498" t="s">
        <v>20</v>
      </c>
      <c r="G9498" t="s">
        <v>53290</v>
      </c>
      <c r="H9498" t="s">
        <v>21019</v>
      </c>
      <c r="I9498" t="s">
        <v>53269</v>
      </c>
      <c r="J9498" t="s">
        <v>20879</v>
      </c>
      <c r="K9498" t="s">
        <v>13678</v>
      </c>
      <c r="L9498" t="s">
        <v>2792</v>
      </c>
      <c r="M9498" t="s">
        <v>1329</v>
      </c>
    </row>
    <row r="9499" spans="1:13">
      <c r="A9499" t="s">
        <v>909</v>
      </c>
      <c r="B9499" t="s">
        <v>909</v>
      </c>
      <c r="C9499" t="s">
        <v>1700</v>
      </c>
      <c r="D9499" t="s">
        <v>153</v>
      </c>
      <c r="E9499" t="s">
        <v>188</v>
      </c>
      <c r="F9499" t="s">
        <v>3</v>
      </c>
      <c r="G9499" t="s">
        <v>53291</v>
      </c>
      <c r="H9499" t="s">
        <v>21019</v>
      </c>
      <c r="I9499" t="s">
        <v>53269</v>
      </c>
      <c r="J9499" t="s">
        <v>20938</v>
      </c>
      <c r="K9499" t="s">
        <v>53292</v>
      </c>
      <c r="L9499" t="s">
        <v>21856</v>
      </c>
      <c r="M9499" t="s">
        <v>26340</v>
      </c>
    </row>
    <row r="9500" spans="1:13">
      <c r="A9500" t="s">
        <v>909</v>
      </c>
      <c r="B9500" t="s">
        <v>909</v>
      </c>
      <c r="C9500" t="s">
        <v>1700</v>
      </c>
      <c r="D9500" t="s">
        <v>153</v>
      </c>
      <c r="E9500" t="s">
        <v>188</v>
      </c>
      <c r="F9500" t="s">
        <v>10</v>
      </c>
      <c r="G9500" t="s">
        <v>53293</v>
      </c>
      <c r="H9500" t="s">
        <v>21186</v>
      </c>
      <c r="I9500" t="s">
        <v>53185</v>
      </c>
      <c r="J9500" t="s">
        <v>20974</v>
      </c>
      <c r="K9500" t="s">
        <v>49356</v>
      </c>
      <c r="L9500" t="s">
        <v>2172</v>
      </c>
      <c r="M9500" t="s">
        <v>29095</v>
      </c>
    </row>
    <row r="9501" spans="1:13">
      <c r="A9501" t="s">
        <v>909</v>
      </c>
      <c r="B9501" t="s">
        <v>909</v>
      </c>
      <c r="C9501" t="s">
        <v>1700</v>
      </c>
      <c r="D9501" t="s">
        <v>153</v>
      </c>
      <c r="E9501" t="s">
        <v>188</v>
      </c>
      <c r="F9501" t="s">
        <v>2</v>
      </c>
      <c r="G9501" t="s">
        <v>53294</v>
      </c>
      <c r="H9501" t="s">
        <v>20770</v>
      </c>
      <c r="I9501" t="s">
        <v>53244</v>
      </c>
      <c r="J9501" t="s">
        <v>21075</v>
      </c>
      <c r="K9501" t="s">
        <v>53295</v>
      </c>
      <c r="L9501" t="s">
        <v>53246</v>
      </c>
      <c r="M9501" t="s">
        <v>53296</v>
      </c>
    </row>
    <row r="9502" spans="1:13">
      <c r="A9502" t="s">
        <v>909</v>
      </c>
      <c r="B9502" t="s">
        <v>909</v>
      </c>
      <c r="C9502" t="s">
        <v>1700</v>
      </c>
      <c r="D9502" t="s">
        <v>153</v>
      </c>
      <c r="E9502" t="s">
        <v>188</v>
      </c>
      <c r="F9502" t="s">
        <v>4</v>
      </c>
      <c r="G9502" t="s">
        <v>53297</v>
      </c>
      <c r="H9502" t="s">
        <v>21266</v>
      </c>
      <c r="I9502" t="s">
        <v>53155</v>
      </c>
      <c r="J9502" t="s">
        <v>20967</v>
      </c>
      <c r="K9502" t="s">
        <v>30973</v>
      </c>
      <c r="L9502" t="s">
        <v>53298</v>
      </c>
      <c r="M9502" t="s">
        <v>53299</v>
      </c>
    </row>
    <row r="9503" spans="1:13">
      <c r="A9503" t="s">
        <v>909</v>
      </c>
      <c r="B9503" t="s">
        <v>909</v>
      </c>
      <c r="C9503" t="s">
        <v>1700</v>
      </c>
      <c r="D9503" t="s">
        <v>153</v>
      </c>
      <c r="E9503" t="s">
        <v>188</v>
      </c>
      <c r="F9503" t="s">
        <v>11</v>
      </c>
      <c r="G9503" t="s">
        <v>53300</v>
      </c>
      <c r="H9503" t="s">
        <v>21021</v>
      </c>
      <c r="I9503" t="s">
        <v>53301</v>
      </c>
      <c r="J9503" t="s">
        <v>20745</v>
      </c>
      <c r="K9503" t="s">
        <v>53302</v>
      </c>
      <c r="L9503" t="s">
        <v>53303</v>
      </c>
      <c r="M9503" t="s">
        <v>53304</v>
      </c>
    </row>
    <row r="9504" spans="1:13">
      <c r="A9504" t="s">
        <v>909</v>
      </c>
      <c r="B9504" t="s">
        <v>909</v>
      </c>
      <c r="C9504" t="s">
        <v>1700</v>
      </c>
      <c r="D9504" t="s">
        <v>153</v>
      </c>
      <c r="E9504" t="s">
        <v>188</v>
      </c>
      <c r="F9504" t="s">
        <v>20</v>
      </c>
      <c r="G9504" t="s">
        <v>53305</v>
      </c>
      <c r="H9504" t="s">
        <v>21031</v>
      </c>
      <c r="I9504" t="s">
        <v>53306</v>
      </c>
      <c r="J9504" t="s">
        <v>20784</v>
      </c>
      <c r="K9504" t="s">
        <v>53214</v>
      </c>
      <c r="L9504" t="s">
        <v>22033</v>
      </c>
      <c r="M9504" t="s">
        <v>31188</v>
      </c>
    </row>
    <row r="9505" spans="1:13">
      <c r="A9505" t="s">
        <v>909</v>
      </c>
      <c r="B9505" t="s">
        <v>909</v>
      </c>
      <c r="C9505" t="s">
        <v>1700</v>
      </c>
      <c r="D9505" t="s">
        <v>153</v>
      </c>
      <c r="E9505" t="s">
        <v>292</v>
      </c>
      <c r="F9505" t="s">
        <v>3</v>
      </c>
      <c r="G9505" t="s">
        <v>53307</v>
      </c>
      <c r="H9505" t="s">
        <v>21019</v>
      </c>
      <c r="I9505" t="s">
        <v>53269</v>
      </c>
      <c r="J9505" t="s">
        <v>20950</v>
      </c>
      <c r="K9505" t="s">
        <v>52259</v>
      </c>
      <c r="L9505" t="s">
        <v>21856</v>
      </c>
      <c r="M9505" t="s">
        <v>11174</v>
      </c>
    </row>
    <row r="9506" spans="1:13">
      <c r="A9506" t="s">
        <v>909</v>
      </c>
      <c r="B9506" t="s">
        <v>909</v>
      </c>
      <c r="C9506" t="s">
        <v>1700</v>
      </c>
      <c r="D9506" t="s">
        <v>153</v>
      </c>
      <c r="E9506" t="s">
        <v>292</v>
      </c>
      <c r="F9506" t="s">
        <v>10</v>
      </c>
      <c r="G9506" t="s">
        <v>53308</v>
      </c>
      <c r="H9506" t="s">
        <v>21075</v>
      </c>
      <c r="I9506" t="s">
        <v>53234</v>
      </c>
      <c r="J9506" t="s">
        <v>21116</v>
      </c>
      <c r="K9506" t="s">
        <v>10593</v>
      </c>
      <c r="L9506" t="s">
        <v>48996</v>
      </c>
      <c r="M9506" t="s">
        <v>31151</v>
      </c>
    </row>
    <row r="9507" spans="1:13">
      <c r="A9507" t="s">
        <v>909</v>
      </c>
      <c r="B9507" t="s">
        <v>909</v>
      </c>
      <c r="C9507" t="s">
        <v>1700</v>
      </c>
      <c r="D9507" t="s">
        <v>153</v>
      </c>
      <c r="E9507" t="s">
        <v>292</v>
      </c>
      <c r="F9507" t="s">
        <v>2</v>
      </c>
      <c r="G9507" t="s">
        <v>53309</v>
      </c>
      <c r="H9507" t="s">
        <v>20904</v>
      </c>
      <c r="I9507" t="s">
        <v>53248</v>
      </c>
      <c r="J9507" t="s">
        <v>21061</v>
      </c>
      <c r="K9507" t="s">
        <v>7722</v>
      </c>
      <c r="L9507" t="s">
        <v>53310</v>
      </c>
      <c r="M9507" t="s">
        <v>46102</v>
      </c>
    </row>
    <row r="9508" spans="1:13">
      <c r="A9508" t="s">
        <v>909</v>
      </c>
      <c r="B9508" t="s">
        <v>909</v>
      </c>
      <c r="C9508" t="s">
        <v>1700</v>
      </c>
      <c r="D9508" t="s">
        <v>153</v>
      </c>
      <c r="E9508" t="s">
        <v>292</v>
      </c>
      <c r="F9508" t="s">
        <v>4</v>
      </c>
      <c r="G9508" t="s">
        <v>53311</v>
      </c>
      <c r="H9508" t="s">
        <v>21097</v>
      </c>
      <c r="I9508" t="s">
        <v>53312</v>
      </c>
      <c r="J9508" t="s">
        <v>20803</v>
      </c>
      <c r="K9508" t="s">
        <v>13660</v>
      </c>
      <c r="L9508" t="s">
        <v>53313</v>
      </c>
      <c r="M9508" t="s">
        <v>47064</v>
      </c>
    </row>
    <row r="9509" spans="1:13">
      <c r="A9509" t="s">
        <v>909</v>
      </c>
      <c r="B9509" t="s">
        <v>909</v>
      </c>
      <c r="C9509" t="s">
        <v>1700</v>
      </c>
      <c r="D9509" t="s">
        <v>153</v>
      </c>
      <c r="E9509" t="s">
        <v>292</v>
      </c>
      <c r="F9509" t="s">
        <v>11</v>
      </c>
      <c r="G9509" t="s">
        <v>53314</v>
      </c>
      <c r="H9509" t="s">
        <v>20974</v>
      </c>
      <c r="I9509" t="s">
        <v>53262</v>
      </c>
      <c r="J9509" t="s">
        <v>20745</v>
      </c>
      <c r="K9509" t="s">
        <v>53302</v>
      </c>
      <c r="L9509" t="s">
        <v>53263</v>
      </c>
      <c r="M9509" t="s">
        <v>47056</v>
      </c>
    </row>
    <row r="9510" spans="1:13">
      <c r="A9510" t="s">
        <v>909</v>
      </c>
      <c r="B9510" t="s">
        <v>909</v>
      </c>
      <c r="C9510" t="s">
        <v>1700</v>
      </c>
      <c r="D9510" t="s">
        <v>153</v>
      </c>
      <c r="E9510" t="s">
        <v>292</v>
      </c>
      <c r="F9510" t="s">
        <v>20</v>
      </c>
      <c r="G9510" t="s">
        <v>53315</v>
      </c>
      <c r="H9510" t="s">
        <v>20764</v>
      </c>
      <c r="I9510" t="s">
        <v>53275</v>
      </c>
      <c r="J9510" t="s">
        <v>20725</v>
      </c>
      <c r="K9510" t="s">
        <v>13669</v>
      </c>
      <c r="L9510" t="s">
        <v>18051</v>
      </c>
      <c r="M9510" t="s">
        <v>5019</v>
      </c>
    </row>
    <row r="9511" spans="1:13">
      <c r="A9511" t="s">
        <v>909</v>
      </c>
      <c r="B9511" t="s">
        <v>909</v>
      </c>
      <c r="C9511" t="s">
        <v>1700</v>
      </c>
      <c r="D9511" t="s">
        <v>153</v>
      </c>
      <c r="E9511" t="s">
        <v>300</v>
      </c>
      <c r="F9511" t="s">
        <v>3</v>
      </c>
      <c r="G9511" t="s">
        <v>53316</v>
      </c>
      <c r="H9511" t="s">
        <v>20764</v>
      </c>
      <c r="I9511" t="s">
        <v>53275</v>
      </c>
      <c r="J9511" t="s">
        <v>20764</v>
      </c>
      <c r="K9511" t="s">
        <v>53254</v>
      </c>
      <c r="L9511" t="s">
        <v>52619</v>
      </c>
      <c r="M9511" t="s">
        <v>469</v>
      </c>
    </row>
    <row r="9512" spans="1:13">
      <c r="A9512" t="s">
        <v>909</v>
      </c>
      <c r="B9512" t="s">
        <v>909</v>
      </c>
      <c r="C9512" t="s">
        <v>1700</v>
      </c>
      <c r="D9512" t="s">
        <v>153</v>
      </c>
      <c r="E9512" t="s">
        <v>300</v>
      </c>
      <c r="F9512" t="s">
        <v>10</v>
      </c>
      <c r="G9512" t="s">
        <v>53317</v>
      </c>
      <c r="H9512" t="s">
        <v>20803</v>
      </c>
      <c r="I9512" t="s">
        <v>53205</v>
      </c>
      <c r="J9512" t="s">
        <v>20745</v>
      </c>
      <c r="K9512" t="s">
        <v>53302</v>
      </c>
      <c r="L9512" t="s">
        <v>49731</v>
      </c>
      <c r="M9512" t="s">
        <v>26399</v>
      </c>
    </row>
    <row r="9513" spans="1:13">
      <c r="A9513" t="s">
        <v>909</v>
      </c>
      <c r="B9513" t="s">
        <v>909</v>
      </c>
      <c r="C9513" t="s">
        <v>1700</v>
      </c>
      <c r="D9513" t="s">
        <v>153</v>
      </c>
      <c r="E9513" t="s">
        <v>300</v>
      </c>
      <c r="F9513" t="s">
        <v>2</v>
      </c>
      <c r="G9513" t="s">
        <v>53318</v>
      </c>
      <c r="H9513" t="s">
        <v>20822</v>
      </c>
      <c r="I9513" t="s">
        <v>53319</v>
      </c>
      <c r="J9513" t="s">
        <v>20705</v>
      </c>
      <c r="K9513" t="s">
        <v>43061</v>
      </c>
      <c r="L9513" t="s">
        <v>53320</v>
      </c>
      <c r="M9513" t="s">
        <v>18752</v>
      </c>
    </row>
    <row r="9514" spans="1:13">
      <c r="A9514" t="s">
        <v>909</v>
      </c>
      <c r="B9514" t="s">
        <v>909</v>
      </c>
      <c r="C9514" t="s">
        <v>1700</v>
      </c>
      <c r="D9514" t="s">
        <v>153</v>
      </c>
      <c r="E9514" t="s">
        <v>300</v>
      </c>
      <c r="F9514" t="s">
        <v>4</v>
      </c>
      <c r="G9514" t="s">
        <v>53321</v>
      </c>
      <c r="H9514" t="s">
        <v>20684</v>
      </c>
      <c r="I9514" t="s">
        <v>53322</v>
      </c>
      <c r="J9514" t="s">
        <v>21472</v>
      </c>
      <c r="K9514" t="s">
        <v>372</v>
      </c>
      <c r="L9514" t="s">
        <v>47630</v>
      </c>
      <c r="M9514" t="s">
        <v>946</v>
      </c>
    </row>
    <row r="9515" spans="1:13">
      <c r="A9515" t="s">
        <v>909</v>
      </c>
      <c r="B9515" t="s">
        <v>909</v>
      </c>
      <c r="C9515" t="s">
        <v>1700</v>
      </c>
      <c r="D9515" t="s">
        <v>153</v>
      </c>
      <c r="E9515" t="s">
        <v>300</v>
      </c>
      <c r="F9515" t="s">
        <v>11</v>
      </c>
      <c r="G9515" t="s">
        <v>53323</v>
      </c>
      <c r="H9515" t="s">
        <v>20725</v>
      </c>
      <c r="I9515" t="s">
        <v>53221</v>
      </c>
      <c r="J9515" t="s">
        <v>20663</v>
      </c>
      <c r="K9515" t="s">
        <v>53324</v>
      </c>
      <c r="L9515" t="s">
        <v>53325</v>
      </c>
      <c r="M9515" t="s">
        <v>4868</v>
      </c>
    </row>
    <row r="9516" spans="1:13">
      <c r="A9516" t="s">
        <v>909</v>
      </c>
      <c r="B9516" t="s">
        <v>909</v>
      </c>
      <c r="C9516" t="s">
        <v>1700</v>
      </c>
      <c r="D9516" t="s">
        <v>153</v>
      </c>
      <c r="E9516" t="s">
        <v>300</v>
      </c>
      <c r="F9516" t="s">
        <v>20</v>
      </c>
      <c r="G9516" t="s">
        <v>53326</v>
      </c>
      <c r="H9516" t="s">
        <v>20663</v>
      </c>
      <c r="I9516" t="s">
        <v>53327</v>
      </c>
      <c r="J9516" t="s">
        <v>21472</v>
      </c>
      <c r="K9516" t="s">
        <v>372</v>
      </c>
      <c r="L9516" t="s">
        <v>46527</v>
      </c>
      <c r="M9516" t="s">
        <v>15074</v>
      </c>
    </row>
    <row r="9517" spans="1:13">
      <c r="A9517" t="s">
        <v>909</v>
      </c>
      <c r="B9517" t="s">
        <v>909</v>
      </c>
      <c r="C9517" t="s">
        <v>1700</v>
      </c>
      <c r="D9517" t="s">
        <v>154</v>
      </c>
      <c r="E9517" t="s">
        <v>277</v>
      </c>
      <c r="F9517" t="s">
        <v>3</v>
      </c>
      <c r="G9517" t="s">
        <v>53328</v>
      </c>
      <c r="H9517" t="s">
        <v>20967</v>
      </c>
      <c r="I9517" t="s">
        <v>9363</v>
      </c>
      <c r="J9517" t="s">
        <v>20860</v>
      </c>
      <c r="K9517" t="s">
        <v>53225</v>
      </c>
      <c r="L9517" t="s">
        <v>53329</v>
      </c>
      <c r="M9517" t="s">
        <v>1276</v>
      </c>
    </row>
    <row r="9518" spans="1:13">
      <c r="A9518" t="s">
        <v>909</v>
      </c>
      <c r="B9518" t="s">
        <v>909</v>
      </c>
      <c r="C9518" t="s">
        <v>1700</v>
      </c>
      <c r="D9518" t="s">
        <v>154</v>
      </c>
      <c r="E9518" t="s">
        <v>277</v>
      </c>
      <c r="F9518" t="s">
        <v>10</v>
      </c>
      <c r="G9518" t="s">
        <v>53330</v>
      </c>
      <c r="H9518" t="s">
        <v>21117</v>
      </c>
      <c r="I9518" t="s">
        <v>53331</v>
      </c>
      <c r="J9518" t="s">
        <v>20974</v>
      </c>
      <c r="K9518" t="s">
        <v>49356</v>
      </c>
      <c r="L9518" t="s">
        <v>48959</v>
      </c>
      <c r="M9518" t="s">
        <v>25102</v>
      </c>
    </row>
    <row r="9519" spans="1:13">
      <c r="A9519" t="s">
        <v>909</v>
      </c>
      <c r="B9519" t="s">
        <v>909</v>
      </c>
      <c r="C9519" t="s">
        <v>1700</v>
      </c>
      <c r="D9519" t="s">
        <v>154</v>
      </c>
      <c r="E9519" t="s">
        <v>277</v>
      </c>
      <c r="F9519" t="s">
        <v>2</v>
      </c>
      <c r="G9519" t="s">
        <v>53332</v>
      </c>
      <c r="H9519" t="s">
        <v>21314</v>
      </c>
      <c r="I9519" t="s">
        <v>53333</v>
      </c>
      <c r="J9519" t="s">
        <v>21102</v>
      </c>
      <c r="K9519" t="s">
        <v>7691</v>
      </c>
      <c r="L9519" t="s">
        <v>53334</v>
      </c>
      <c r="M9519" t="s">
        <v>53335</v>
      </c>
    </row>
    <row r="9520" spans="1:13">
      <c r="A9520" t="s">
        <v>909</v>
      </c>
      <c r="B9520" t="s">
        <v>909</v>
      </c>
      <c r="C9520" t="s">
        <v>1700</v>
      </c>
      <c r="D9520" t="s">
        <v>154</v>
      </c>
      <c r="E9520" t="s">
        <v>277</v>
      </c>
      <c r="F9520" t="s">
        <v>4</v>
      </c>
      <c r="G9520" t="s">
        <v>53336</v>
      </c>
      <c r="H9520" t="s">
        <v>21128</v>
      </c>
      <c r="I9520" t="s">
        <v>9665</v>
      </c>
      <c r="J9520" t="s">
        <v>20915</v>
      </c>
      <c r="K9520" t="s">
        <v>26136</v>
      </c>
      <c r="L9520" t="s">
        <v>53337</v>
      </c>
      <c r="M9520" t="s">
        <v>53338</v>
      </c>
    </row>
    <row r="9521" spans="1:13">
      <c r="A9521" t="s">
        <v>909</v>
      </c>
      <c r="B9521" t="s">
        <v>909</v>
      </c>
      <c r="C9521" t="s">
        <v>1700</v>
      </c>
      <c r="D9521" t="s">
        <v>154</v>
      </c>
      <c r="E9521" t="s">
        <v>277</v>
      </c>
      <c r="F9521" t="s">
        <v>11</v>
      </c>
      <c r="G9521" t="s">
        <v>53339</v>
      </c>
      <c r="H9521" t="s">
        <v>20829</v>
      </c>
      <c r="I9521" t="s">
        <v>53340</v>
      </c>
      <c r="J9521" t="s">
        <v>20841</v>
      </c>
      <c r="K9521" t="s">
        <v>30975</v>
      </c>
      <c r="L9521" t="s">
        <v>52514</v>
      </c>
      <c r="M9521" t="s">
        <v>53341</v>
      </c>
    </row>
    <row r="9522" spans="1:13">
      <c r="A9522" t="s">
        <v>909</v>
      </c>
      <c r="B9522" t="s">
        <v>909</v>
      </c>
      <c r="C9522" t="s">
        <v>1700</v>
      </c>
      <c r="D9522" t="s">
        <v>154</v>
      </c>
      <c r="E9522" t="s">
        <v>277</v>
      </c>
      <c r="F9522" t="s">
        <v>20</v>
      </c>
      <c r="G9522" t="s">
        <v>53342</v>
      </c>
      <c r="H9522" t="s">
        <v>20974</v>
      </c>
      <c r="I9522" t="s">
        <v>53262</v>
      </c>
      <c r="J9522" t="s">
        <v>20784</v>
      </c>
      <c r="K9522" t="s">
        <v>53214</v>
      </c>
      <c r="L9522" t="s">
        <v>2191</v>
      </c>
      <c r="M9522" t="s">
        <v>25126</v>
      </c>
    </row>
    <row r="9523" spans="1:13">
      <c r="A9523" t="s">
        <v>909</v>
      </c>
      <c r="B9523" t="s">
        <v>909</v>
      </c>
      <c r="C9523" t="s">
        <v>1700</v>
      </c>
      <c r="D9523" t="s">
        <v>154</v>
      </c>
      <c r="E9523" t="s">
        <v>315</v>
      </c>
      <c r="F9523" t="s">
        <v>3</v>
      </c>
      <c r="G9523" t="s">
        <v>53343</v>
      </c>
      <c r="H9523" t="s">
        <v>20937</v>
      </c>
      <c r="I9523" t="s">
        <v>53203</v>
      </c>
      <c r="J9523" t="s">
        <v>20915</v>
      </c>
      <c r="K9523" t="s">
        <v>26136</v>
      </c>
      <c r="L9523" t="s">
        <v>1138</v>
      </c>
      <c r="M9523" t="s">
        <v>28163</v>
      </c>
    </row>
    <row r="9524" spans="1:13">
      <c r="A9524" t="s">
        <v>909</v>
      </c>
      <c r="B9524" t="s">
        <v>909</v>
      </c>
      <c r="C9524" t="s">
        <v>1700</v>
      </c>
      <c r="D9524" t="s">
        <v>154</v>
      </c>
      <c r="E9524" t="s">
        <v>315</v>
      </c>
      <c r="F9524" t="s">
        <v>10</v>
      </c>
      <c r="G9524" t="s">
        <v>53344</v>
      </c>
      <c r="H9524" t="s">
        <v>21266</v>
      </c>
      <c r="I9524" t="s">
        <v>53155</v>
      </c>
      <c r="J9524" t="s">
        <v>21085</v>
      </c>
      <c r="K9524" t="s">
        <v>52274</v>
      </c>
      <c r="L9524" t="s">
        <v>53157</v>
      </c>
      <c r="M9524" t="s">
        <v>53345</v>
      </c>
    </row>
    <row r="9525" spans="1:13">
      <c r="A9525" t="s">
        <v>909</v>
      </c>
      <c r="B9525" t="s">
        <v>909</v>
      </c>
      <c r="C9525" t="s">
        <v>1700</v>
      </c>
      <c r="D9525" t="s">
        <v>154</v>
      </c>
      <c r="E9525" t="s">
        <v>315</v>
      </c>
      <c r="F9525" t="s">
        <v>2</v>
      </c>
      <c r="G9525" t="s">
        <v>53346</v>
      </c>
      <c r="H9525" t="s">
        <v>21003</v>
      </c>
      <c r="I9525" t="s">
        <v>53347</v>
      </c>
      <c r="J9525" t="s">
        <v>21075</v>
      </c>
      <c r="K9525" t="s">
        <v>53295</v>
      </c>
      <c r="L9525" t="s">
        <v>53348</v>
      </c>
      <c r="M9525" t="s">
        <v>53349</v>
      </c>
    </row>
    <row r="9526" spans="1:13">
      <c r="A9526" t="s">
        <v>909</v>
      </c>
      <c r="B9526" t="s">
        <v>909</v>
      </c>
      <c r="C9526" t="s">
        <v>1700</v>
      </c>
      <c r="D9526" t="s">
        <v>154</v>
      </c>
      <c r="E9526" t="s">
        <v>315</v>
      </c>
      <c r="F9526" t="s">
        <v>4</v>
      </c>
      <c r="G9526" t="s">
        <v>53350</v>
      </c>
      <c r="H9526" t="s">
        <v>21165</v>
      </c>
      <c r="I9526" t="s">
        <v>53351</v>
      </c>
      <c r="J9526" t="s">
        <v>20937</v>
      </c>
      <c r="K9526" t="s">
        <v>49354</v>
      </c>
      <c r="L9526" t="s">
        <v>53352</v>
      </c>
      <c r="M9526" t="s">
        <v>31035</v>
      </c>
    </row>
    <row r="9527" spans="1:13">
      <c r="A9527" t="s">
        <v>909</v>
      </c>
      <c r="B9527" t="s">
        <v>909</v>
      </c>
      <c r="C9527" t="s">
        <v>1700</v>
      </c>
      <c r="D9527" t="s">
        <v>154</v>
      </c>
      <c r="E9527" t="s">
        <v>315</v>
      </c>
      <c r="F9527" t="s">
        <v>11</v>
      </c>
      <c r="G9527" t="s">
        <v>53353</v>
      </c>
      <c r="H9527" t="s">
        <v>21150</v>
      </c>
      <c r="I9527" t="s">
        <v>53280</v>
      </c>
      <c r="J9527" t="s">
        <v>20764</v>
      </c>
      <c r="K9527" t="s">
        <v>53254</v>
      </c>
      <c r="L9527" t="s">
        <v>53354</v>
      </c>
      <c r="M9527" t="s">
        <v>30952</v>
      </c>
    </row>
    <row r="9528" spans="1:13">
      <c r="A9528" t="s">
        <v>909</v>
      </c>
      <c r="B9528" t="s">
        <v>909</v>
      </c>
      <c r="C9528" t="s">
        <v>1700</v>
      </c>
      <c r="D9528" t="s">
        <v>154</v>
      </c>
      <c r="E9528" t="s">
        <v>315</v>
      </c>
      <c r="F9528" t="s">
        <v>20</v>
      </c>
      <c r="G9528" t="s">
        <v>53355</v>
      </c>
      <c r="H9528" t="s">
        <v>20932</v>
      </c>
      <c r="I9528" t="s">
        <v>53152</v>
      </c>
      <c r="J9528" t="s">
        <v>20803</v>
      </c>
      <c r="K9528" t="s">
        <v>13660</v>
      </c>
      <c r="L9528" t="s">
        <v>50832</v>
      </c>
      <c r="M9528" t="s">
        <v>952</v>
      </c>
    </row>
    <row r="9529" spans="1:13">
      <c r="A9529" t="s">
        <v>909</v>
      </c>
      <c r="B9529" t="s">
        <v>909</v>
      </c>
      <c r="C9529" t="s">
        <v>1700</v>
      </c>
      <c r="D9529" t="s">
        <v>154</v>
      </c>
      <c r="E9529" t="s">
        <v>323</v>
      </c>
      <c r="F9529" t="s">
        <v>3</v>
      </c>
      <c r="G9529" t="s">
        <v>53356</v>
      </c>
      <c r="H9529" t="s">
        <v>20950</v>
      </c>
      <c r="I9529" t="s">
        <v>53190</v>
      </c>
      <c r="J9529" t="s">
        <v>20897</v>
      </c>
      <c r="K9529" t="s">
        <v>53191</v>
      </c>
      <c r="L9529" t="s">
        <v>53192</v>
      </c>
      <c r="M9529" t="s">
        <v>10415</v>
      </c>
    </row>
    <row r="9530" spans="1:13">
      <c r="A9530" t="s">
        <v>909</v>
      </c>
      <c r="B9530" t="s">
        <v>909</v>
      </c>
      <c r="C9530" t="s">
        <v>1700</v>
      </c>
      <c r="D9530" t="s">
        <v>154</v>
      </c>
      <c r="E9530" t="s">
        <v>323</v>
      </c>
      <c r="F9530" t="s">
        <v>10</v>
      </c>
      <c r="G9530" t="s">
        <v>53357</v>
      </c>
      <c r="H9530" t="s">
        <v>21097</v>
      </c>
      <c r="I9530" t="s">
        <v>53312</v>
      </c>
      <c r="J9530" t="s">
        <v>20932</v>
      </c>
      <c r="K9530" t="s">
        <v>30800</v>
      </c>
      <c r="L9530" t="s">
        <v>2211</v>
      </c>
      <c r="M9530" t="s">
        <v>35219</v>
      </c>
    </row>
    <row r="9531" spans="1:13">
      <c r="A9531" t="s">
        <v>909</v>
      </c>
      <c r="B9531" t="s">
        <v>909</v>
      </c>
      <c r="C9531" t="s">
        <v>1700</v>
      </c>
      <c r="D9531" t="s">
        <v>154</v>
      </c>
      <c r="E9531" t="s">
        <v>323</v>
      </c>
      <c r="F9531" t="s">
        <v>2</v>
      </c>
      <c r="G9531" t="s">
        <v>53358</v>
      </c>
      <c r="H9531" t="s">
        <v>21392</v>
      </c>
      <c r="I9531" t="s">
        <v>53359</v>
      </c>
      <c r="J9531" t="s">
        <v>21138</v>
      </c>
      <c r="K9531" t="s">
        <v>53360</v>
      </c>
      <c r="L9531" t="s">
        <v>53361</v>
      </c>
      <c r="M9531" t="s">
        <v>53362</v>
      </c>
    </row>
    <row r="9532" spans="1:13">
      <c r="A9532" t="s">
        <v>909</v>
      </c>
      <c r="B9532" t="s">
        <v>909</v>
      </c>
      <c r="C9532" t="s">
        <v>1700</v>
      </c>
      <c r="D9532" t="s">
        <v>154</v>
      </c>
      <c r="E9532" t="s">
        <v>323</v>
      </c>
      <c r="F9532" t="s">
        <v>4</v>
      </c>
      <c r="G9532" t="s">
        <v>53363</v>
      </c>
      <c r="H9532" t="s">
        <v>21150</v>
      </c>
      <c r="I9532" t="s">
        <v>53280</v>
      </c>
      <c r="J9532" t="s">
        <v>20803</v>
      </c>
      <c r="K9532" t="s">
        <v>13660</v>
      </c>
      <c r="L9532" t="s">
        <v>53364</v>
      </c>
      <c r="M9532" t="s">
        <v>53365</v>
      </c>
    </row>
    <row r="9533" spans="1:13">
      <c r="A9533" t="s">
        <v>909</v>
      </c>
      <c r="B9533" t="s">
        <v>909</v>
      </c>
      <c r="C9533" t="s">
        <v>1700</v>
      </c>
      <c r="D9533" t="s">
        <v>154</v>
      </c>
      <c r="E9533" t="s">
        <v>323</v>
      </c>
      <c r="F9533" t="s">
        <v>11</v>
      </c>
      <c r="G9533" t="s">
        <v>53366</v>
      </c>
      <c r="H9533" t="s">
        <v>21102</v>
      </c>
      <c r="I9533" t="s">
        <v>53367</v>
      </c>
      <c r="J9533" t="s">
        <v>20803</v>
      </c>
      <c r="K9533" t="s">
        <v>13660</v>
      </c>
      <c r="L9533" t="s">
        <v>53368</v>
      </c>
      <c r="M9533" t="s">
        <v>35130</v>
      </c>
    </row>
    <row r="9534" spans="1:13">
      <c r="A9534" t="s">
        <v>909</v>
      </c>
      <c r="B9534" t="s">
        <v>909</v>
      </c>
      <c r="C9534" t="s">
        <v>1700</v>
      </c>
      <c r="D9534" t="s">
        <v>154</v>
      </c>
      <c r="E9534" t="s">
        <v>323</v>
      </c>
      <c r="F9534" t="s">
        <v>20</v>
      </c>
      <c r="G9534" t="s">
        <v>53369</v>
      </c>
      <c r="H9534" t="s">
        <v>20841</v>
      </c>
      <c r="I9534" t="s">
        <v>53210</v>
      </c>
      <c r="J9534" t="s">
        <v>20784</v>
      </c>
      <c r="K9534" t="s">
        <v>53214</v>
      </c>
      <c r="L9534" t="s">
        <v>4406</v>
      </c>
      <c r="M9534" t="s">
        <v>53370</v>
      </c>
    </row>
    <row r="9535" spans="1:13">
      <c r="A9535" t="s">
        <v>909</v>
      </c>
      <c r="B9535" t="s">
        <v>909</v>
      </c>
      <c r="C9535" t="s">
        <v>1700</v>
      </c>
      <c r="D9535" t="s">
        <v>154</v>
      </c>
      <c r="E9535" t="s">
        <v>331</v>
      </c>
      <c r="F9535" t="s">
        <v>3</v>
      </c>
      <c r="G9535" t="s">
        <v>53371</v>
      </c>
      <c r="H9535" t="s">
        <v>20950</v>
      </c>
      <c r="I9535" t="s">
        <v>53190</v>
      </c>
      <c r="J9535" t="s">
        <v>20879</v>
      </c>
      <c r="K9535" t="s">
        <v>13678</v>
      </c>
      <c r="L9535" t="s">
        <v>53192</v>
      </c>
      <c r="M9535" t="s">
        <v>50988</v>
      </c>
    </row>
    <row r="9536" spans="1:13">
      <c r="A9536" t="s">
        <v>909</v>
      </c>
      <c r="B9536" t="s">
        <v>909</v>
      </c>
      <c r="C9536" t="s">
        <v>1700</v>
      </c>
      <c r="D9536" t="s">
        <v>154</v>
      </c>
      <c r="E9536" t="s">
        <v>331</v>
      </c>
      <c r="F9536" t="s">
        <v>10</v>
      </c>
      <c r="G9536" t="s">
        <v>53372</v>
      </c>
      <c r="H9536" t="s">
        <v>21031</v>
      </c>
      <c r="I9536" t="s">
        <v>53306</v>
      </c>
      <c r="J9536" t="s">
        <v>20841</v>
      </c>
      <c r="K9536" t="s">
        <v>30975</v>
      </c>
      <c r="L9536" t="s">
        <v>4088</v>
      </c>
      <c r="M9536" t="s">
        <v>31162</v>
      </c>
    </row>
    <row r="9537" spans="1:13">
      <c r="A9537" t="s">
        <v>909</v>
      </c>
      <c r="B9537" t="s">
        <v>909</v>
      </c>
      <c r="C9537" t="s">
        <v>1700</v>
      </c>
      <c r="D9537" t="s">
        <v>154</v>
      </c>
      <c r="E9537" t="s">
        <v>331</v>
      </c>
      <c r="F9537" t="s">
        <v>2</v>
      </c>
      <c r="G9537" t="s">
        <v>53373</v>
      </c>
      <c r="H9537" t="s">
        <v>21061</v>
      </c>
      <c r="I9537" t="s">
        <v>53171</v>
      </c>
      <c r="J9537" t="s">
        <v>20915</v>
      </c>
      <c r="K9537" t="s">
        <v>26136</v>
      </c>
      <c r="L9537" t="s">
        <v>53374</v>
      </c>
      <c r="M9537" t="s">
        <v>42310</v>
      </c>
    </row>
    <row r="9538" spans="1:13">
      <c r="A9538" t="s">
        <v>909</v>
      </c>
      <c r="B9538" t="s">
        <v>909</v>
      </c>
      <c r="C9538" t="s">
        <v>1700</v>
      </c>
      <c r="D9538" t="s">
        <v>154</v>
      </c>
      <c r="E9538" t="s">
        <v>331</v>
      </c>
      <c r="F9538" t="s">
        <v>4</v>
      </c>
      <c r="G9538" t="s">
        <v>53375</v>
      </c>
      <c r="H9538" t="s">
        <v>20764</v>
      </c>
      <c r="I9538" t="s">
        <v>53275</v>
      </c>
      <c r="J9538" t="s">
        <v>20663</v>
      </c>
      <c r="K9538" t="s">
        <v>53324</v>
      </c>
      <c r="L9538" t="s">
        <v>21136</v>
      </c>
      <c r="M9538" t="s">
        <v>7702</v>
      </c>
    </row>
    <row r="9539" spans="1:13">
      <c r="A9539" t="s">
        <v>909</v>
      </c>
      <c r="B9539" t="s">
        <v>909</v>
      </c>
      <c r="C9539" t="s">
        <v>1700</v>
      </c>
      <c r="D9539" t="s">
        <v>154</v>
      </c>
      <c r="E9539" t="s">
        <v>331</v>
      </c>
      <c r="F9539" t="s">
        <v>11</v>
      </c>
      <c r="G9539" t="s">
        <v>53376</v>
      </c>
      <c r="H9539" t="s">
        <v>20841</v>
      </c>
      <c r="I9539" t="s">
        <v>53210</v>
      </c>
      <c r="J9539" t="s">
        <v>20705</v>
      </c>
      <c r="K9539" t="s">
        <v>43061</v>
      </c>
      <c r="L9539" t="s">
        <v>53377</v>
      </c>
      <c r="M9539" t="s">
        <v>42185</v>
      </c>
    </row>
    <row r="9540" spans="1:13">
      <c r="A9540" t="s">
        <v>909</v>
      </c>
      <c r="B9540" t="s">
        <v>909</v>
      </c>
      <c r="C9540" t="s">
        <v>1700</v>
      </c>
      <c r="D9540" t="s">
        <v>154</v>
      </c>
      <c r="E9540" t="s">
        <v>331</v>
      </c>
      <c r="F9540" t="s">
        <v>20</v>
      </c>
      <c r="G9540" t="s">
        <v>53378</v>
      </c>
      <c r="H9540" t="s">
        <v>20784</v>
      </c>
      <c r="I9540" t="s">
        <v>53379</v>
      </c>
      <c r="J9540" t="s">
        <v>20663</v>
      </c>
      <c r="K9540" t="s">
        <v>53324</v>
      </c>
      <c r="L9540" t="s">
        <v>3039</v>
      </c>
      <c r="M9540" t="s">
        <v>10593</v>
      </c>
    </row>
    <row r="9541" spans="1:13">
      <c r="A9541" t="s">
        <v>909</v>
      </c>
      <c r="B9541" t="s">
        <v>909</v>
      </c>
      <c r="C9541" t="s">
        <v>1700</v>
      </c>
      <c r="D9541" t="s">
        <v>155</v>
      </c>
      <c r="E9541" t="s">
        <v>339</v>
      </c>
      <c r="F9541" t="s">
        <v>3</v>
      </c>
      <c r="G9541" t="s">
        <v>53380</v>
      </c>
      <c r="H9541" t="s">
        <v>20937</v>
      </c>
      <c r="I9541" t="s">
        <v>53203</v>
      </c>
      <c r="J9541" t="s">
        <v>20897</v>
      </c>
      <c r="K9541" t="s">
        <v>53191</v>
      </c>
      <c r="L9541" t="s">
        <v>1138</v>
      </c>
      <c r="M9541" t="s">
        <v>12950</v>
      </c>
    </row>
    <row r="9542" spans="1:13">
      <c r="A9542" t="s">
        <v>909</v>
      </c>
      <c r="B9542" t="s">
        <v>909</v>
      </c>
      <c r="C9542" t="s">
        <v>1700</v>
      </c>
      <c r="D9542" t="s">
        <v>155</v>
      </c>
      <c r="E9542" t="s">
        <v>339</v>
      </c>
      <c r="F9542" t="s">
        <v>10</v>
      </c>
      <c r="G9542" t="s">
        <v>53381</v>
      </c>
      <c r="H9542" t="s">
        <v>21322</v>
      </c>
      <c r="I9542" t="s">
        <v>53382</v>
      </c>
      <c r="J9542" t="s">
        <v>21113</v>
      </c>
      <c r="K9542" t="s">
        <v>53383</v>
      </c>
      <c r="L9542" t="s">
        <v>53384</v>
      </c>
      <c r="M9542" t="s">
        <v>53385</v>
      </c>
    </row>
    <row r="9543" spans="1:13">
      <c r="A9543" t="s">
        <v>909</v>
      </c>
      <c r="B9543" t="s">
        <v>909</v>
      </c>
      <c r="C9543" t="s">
        <v>1700</v>
      </c>
      <c r="D9543" t="s">
        <v>155</v>
      </c>
      <c r="E9543" t="s">
        <v>339</v>
      </c>
      <c r="F9543" t="s">
        <v>2</v>
      </c>
      <c r="G9543" t="s">
        <v>53386</v>
      </c>
      <c r="H9543" t="s">
        <v>21033</v>
      </c>
      <c r="I9543" t="s">
        <v>53387</v>
      </c>
      <c r="J9543" t="s">
        <v>21369</v>
      </c>
      <c r="K9543" t="s">
        <v>52272</v>
      </c>
      <c r="L9543" t="s">
        <v>53388</v>
      </c>
      <c r="M9543" t="s">
        <v>25756</v>
      </c>
    </row>
    <row r="9544" spans="1:13">
      <c r="A9544" t="s">
        <v>909</v>
      </c>
      <c r="B9544" t="s">
        <v>909</v>
      </c>
      <c r="C9544" t="s">
        <v>1700</v>
      </c>
      <c r="D9544" t="s">
        <v>155</v>
      </c>
      <c r="E9544" t="s">
        <v>339</v>
      </c>
      <c r="F9544" t="s">
        <v>4</v>
      </c>
      <c r="G9544" t="s">
        <v>53389</v>
      </c>
      <c r="H9544" t="s">
        <v>21383</v>
      </c>
      <c r="I9544" t="s">
        <v>53164</v>
      </c>
      <c r="J9544" t="s">
        <v>20937</v>
      </c>
      <c r="K9544" t="s">
        <v>49354</v>
      </c>
      <c r="L9544" t="s">
        <v>4028</v>
      </c>
      <c r="M9544" t="s">
        <v>29718</v>
      </c>
    </row>
    <row r="9545" spans="1:13">
      <c r="A9545" t="s">
        <v>909</v>
      </c>
      <c r="B9545" t="s">
        <v>909</v>
      </c>
      <c r="C9545" t="s">
        <v>1700</v>
      </c>
      <c r="D9545" t="s">
        <v>155</v>
      </c>
      <c r="E9545" t="s">
        <v>339</v>
      </c>
      <c r="F9545" t="s">
        <v>11</v>
      </c>
      <c r="G9545" t="s">
        <v>53390</v>
      </c>
      <c r="H9545" t="s">
        <v>21186</v>
      </c>
      <c r="I9545" t="s">
        <v>53185</v>
      </c>
      <c r="J9545" t="s">
        <v>20822</v>
      </c>
      <c r="K9545" t="s">
        <v>53238</v>
      </c>
      <c r="L9545" t="s">
        <v>53391</v>
      </c>
      <c r="M9545" t="s">
        <v>16337</v>
      </c>
    </row>
    <row r="9546" spans="1:13">
      <c r="A9546" t="s">
        <v>909</v>
      </c>
      <c r="B9546" t="s">
        <v>909</v>
      </c>
      <c r="C9546" t="s">
        <v>1700</v>
      </c>
      <c r="D9546" t="s">
        <v>155</v>
      </c>
      <c r="E9546" t="s">
        <v>339</v>
      </c>
      <c r="F9546" t="s">
        <v>20</v>
      </c>
      <c r="G9546" t="s">
        <v>53392</v>
      </c>
      <c r="H9546" t="s">
        <v>20950</v>
      </c>
      <c r="I9546" t="s">
        <v>53190</v>
      </c>
      <c r="J9546" t="s">
        <v>20745</v>
      </c>
      <c r="K9546" t="s">
        <v>53302</v>
      </c>
      <c r="L9546" t="s">
        <v>3647</v>
      </c>
      <c r="M9546" t="s">
        <v>5300</v>
      </c>
    </row>
    <row r="9547" spans="1:13">
      <c r="A9547" t="s">
        <v>909</v>
      </c>
      <c r="B9547" t="s">
        <v>909</v>
      </c>
      <c r="C9547" t="s">
        <v>1700</v>
      </c>
      <c r="D9547" t="s">
        <v>155</v>
      </c>
      <c r="E9547" t="s">
        <v>347</v>
      </c>
      <c r="F9547" t="s">
        <v>3</v>
      </c>
      <c r="G9547" t="s">
        <v>53393</v>
      </c>
      <c r="H9547" t="s">
        <v>20967</v>
      </c>
      <c r="I9547" t="s">
        <v>9363</v>
      </c>
      <c r="J9547" t="s">
        <v>20897</v>
      </c>
      <c r="K9547" t="s">
        <v>53191</v>
      </c>
      <c r="L9547" t="s">
        <v>53329</v>
      </c>
      <c r="M9547" t="s">
        <v>53394</v>
      </c>
    </row>
    <row r="9548" spans="1:13">
      <c r="A9548" t="s">
        <v>909</v>
      </c>
      <c r="B9548" t="s">
        <v>909</v>
      </c>
      <c r="C9548" t="s">
        <v>1700</v>
      </c>
      <c r="D9548" t="s">
        <v>155</v>
      </c>
      <c r="E9548" t="s">
        <v>347</v>
      </c>
      <c r="F9548" t="s">
        <v>10</v>
      </c>
      <c r="G9548" t="s">
        <v>53395</v>
      </c>
      <c r="H9548" t="s">
        <v>21150</v>
      </c>
      <c r="I9548" t="s">
        <v>53280</v>
      </c>
      <c r="J9548" t="s">
        <v>20937</v>
      </c>
      <c r="K9548" t="s">
        <v>49354</v>
      </c>
      <c r="L9548" t="s">
        <v>7155</v>
      </c>
      <c r="M9548" t="s">
        <v>35473</v>
      </c>
    </row>
    <row r="9549" spans="1:13">
      <c r="A9549" t="s">
        <v>909</v>
      </c>
      <c r="B9549" t="s">
        <v>909</v>
      </c>
      <c r="C9549" t="s">
        <v>1700</v>
      </c>
      <c r="D9549" t="s">
        <v>155</v>
      </c>
      <c r="E9549" t="s">
        <v>347</v>
      </c>
      <c r="F9549" t="s">
        <v>2</v>
      </c>
      <c r="G9549" t="s">
        <v>53396</v>
      </c>
      <c r="H9549" t="s">
        <v>20866</v>
      </c>
      <c r="I9549" t="s">
        <v>53397</v>
      </c>
      <c r="J9549" t="s">
        <v>21021</v>
      </c>
      <c r="K9549" t="s">
        <v>53398</v>
      </c>
      <c r="L9549" t="s">
        <v>53399</v>
      </c>
      <c r="M9549" t="s">
        <v>53400</v>
      </c>
    </row>
    <row r="9550" spans="1:13">
      <c r="A9550" t="s">
        <v>909</v>
      </c>
      <c r="B9550" t="s">
        <v>909</v>
      </c>
      <c r="C9550" t="s">
        <v>1700</v>
      </c>
      <c r="D9550" t="s">
        <v>155</v>
      </c>
      <c r="E9550" t="s">
        <v>347</v>
      </c>
      <c r="F9550" t="s">
        <v>4</v>
      </c>
      <c r="G9550" t="s">
        <v>53401</v>
      </c>
      <c r="H9550" t="s">
        <v>21021</v>
      </c>
      <c r="I9550" t="s">
        <v>53301</v>
      </c>
      <c r="J9550" t="s">
        <v>20967</v>
      </c>
      <c r="K9550" t="s">
        <v>30973</v>
      </c>
      <c r="L9550" t="s">
        <v>53402</v>
      </c>
      <c r="M9550" t="s">
        <v>53403</v>
      </c>
    </row>
    <row r="9551" spans="1:13">
      <c r="A9551" t="s">
        <v>909</v>
      </c>
      <c r="B9551" t="s">
        <v>909</v>
      </c>
      <c r="C9551" t="s">
        <v>1700</v>
      </c>
      <c r="D9551" t="s">
        <v>155</v>
      </c>
      <c r="E9551" t="s">
        <v>347</v>
      </c>
      <c r="F9551" t="s">
        <v>11</v>
      </c>
      <c r="G9551" t="s">
        <v>53404</v>
      </c>
      <c r="H9551" t="s">
        <v>21152</v>
      </c>
      <c r="I9551" t="s">
        <v>16252</v>
      </c>
      <c r="J9551" t="s">
        <v>20784</v>
      </c>
      <c r="K9551" t="s">
        <v>53214</v>
      </c>
      <c r="L9551" t="s">
        <v>53405</v>
      </c>
      <c r="M9551" t="s">
        <v>28914</v>
      </c>
    </row>
    <row r="9552" spans="1:13">
      <c r="A9552" t="s">
        <v>909</v>
      </c>
      <c r="B9552" t="s">
        <v>909</v>
      </c>
      <c r="C9552" t="s">
        <v>1700</v>
      </c>
      <c r="D9552" t="s">
        <v>155</v>
      </c>
      <c r="E9552" t="s">
        <v>347</v>
      </c>
      <c r="F9552" t="s">
        <v>20</v>
      </c>
      <c r="G9552" t="s">
        <v>53406</v>
      </c>
      <c r="H9552" t="s">
        <v>20938</v>
      </c>
      <c r="I9552" t="s">
        <v>53200</v>
      </c>
      <c r="J9552" t="s">
        <v>20841</v>
      </c>
      <c r="K9552" t="s">
        <v>30975</v>
      </c>
      <c r="L9552" t="s">
        <v>14299</v>
      </c>
      <c r="M9552" t="s">
        <v>53407</v>
      </c>
    </row>
    <row r="9553" spans="1:13">
      <c r="A9553" t="s">
        <v>909</v>
      </c>
      <c r="B9553" t="s">
        <v>909</v>
      </c>
      <c r="C9553" t="s">
        <v>1700</v>
      </c>
      <c r="D9553" t="s">
        <v>155</v>
      </c>
      <c r="E9553" t="s">
        <v>230</v>
      </c>
      <c r="F9553" t="s">
        <v>3</v>
      </c>
      <c r="G9553" t="s">
        <v>53408</v>
      </c>
      <c r="H9553" t="s">
        <v>21031</v>
      </c>
      <c r="I9553" t="s">
        <v>53306</v>
      </c>
      <c r="J9553" t="s">
        <v>20932</v>
      </c>
      <c r="K9553" t="s">
        <v>30800</v>
      </c>
      <c r="L9553" t="s">
        <v>53409</v>
      </c>
      <c r="M9553" t="s">
        <v>53410</v>
      </c>
    </row>
    <row r="9554" spans="1:13">
      <c r="A9554" t="s">
        <v>909</v>
      </c>
      <c r="B9554" t="s">
        <v>909</v>
      </c>
      <c r="C9554" t="s">
        <v>1700</v>
      </c>
      <c r="D9554" t="s">
        <v>155</v>
      </c>
      <c r="E9554" t="s">
        <v>230</v>
      </c>
      <c r="F9554" t="s">
        <v>10</v>
      </c>
      <c r="G9554" t="s">
        <v>53411</v>
      </c>
      <c r="H9554" t="s">
        <v>21152</v>
      </c>
      <c r="I9554" t="s">
        <v>16252</v>
      </c>
      <c r="J9554" t="s">
        <v>20967</v>
      </c>
      <c r="K9554" t="s">
        <v>30973</v>
      </c>
      <c r="L9554" t="s">
        <v>927</v>
      </c>
      <c r="M9554" t="s">
        <v>25206</v>
      </c>
    </row>
    <row r="9555" spans="1:13">
      <c r="A9555" t="s">
        <v>909</v>
      </c>
      <c r="B9555" t="s">
        <v>909</v>
      </c>
      <c r="C9555" t="s">
        <v>1700</v>
      </c>
      <c r="D9555" t="s">
        <v>155</v>
      </c>
      <c r="E9555" t="s">
        <v>230</v>
      </c>
      <c r="F9555" t="s">
        <v>2</v>
      </c>
      <c r="G9555" t="s">
        <v>53412</v>
      </c>
      <c r="H9555" t="s">
        <v>21322</v>
      </c>
      <c r="I9555" t="s">
        <v>53382</v>
      </c>
      <c r="J9555" t="s">
        <v>21085</v>
      </c>
      <c r="K9555" t="s">
        <v>52274</v>
      </c>
      <c r="L9555" t="s">
        <v>53413</v>
      </c>
      <c r="M9555" t="s">
        <v>53414</v>
      </c>
    </row>
    <row r="9556" spans="1:13">
      <c r="A9556" t="s">
        <v>909</v>
      </c>
      <c r="B9556" t="s">
        <v>909</v>
      </c>
      <c r="C9556" t="s">
        <v>1700</v>
      </c>
      <c r="D9556" t="s">
        <v>155</v>
      </c>
      <c r="E9556" t="s">
        <v>230</v>
      </c>
      <c r="F9556" t="s">
        <v>4</v>
      </c>
      <c r="G9556" t="s">
        <v>53415</v>
      </c>
      <c r="H9556" t="s">
        <v>21031</v>
      </c>
      <c r="I9556" t="s">
        <v>53306</v>
      </c>
      <c r="J9556" t="s">
        <v>20764</v>
      </c>
      <c r="K9556" t="s">
        <v>53254</v>
      </c>
      <c r="L9556" t="s">
        <v>53416</v>
      </c>
      <c r="M9556" t="s">
        <v>53410</v>
      </c>
    </row>
    <row r="9557" spans="1:13">
      <c r="A9557" t="s">
        <v>909</v>
      </c>
      <c r="B9557" t="s">
        <v>909</v>
      </c>
      <c r="C9557" t="s">
        <v>1700</v>
      </c>
      <c r="D9557" t="s">
        <v>155</v>
      </c>
      <c r="E9557" t="s">
        <v>230</v>
      </c>
      <c r="F9557" t="s">
        <v>11</v>
      </c>
      <c r="G9557" t="s">
        <v>53417</v>
      </c>
      <c r="H9557" t="s">
        <v>21019</v>
      </c>
      <c r="I9557" t="s">
        <v>53269</v>
      </c>
      <c r="J9557" t="s">
        <v>20764</v>
      </c>
      <c r="K9557" t="s">
        <v>53254</v>
      </c>
      <c r="L9557" t="s">
        <v>53418</v>
      </c>
      <c r="M9557" t="s">
        <v>15069</v>
      </c>
    </row>
    <row r="9558" spans="1:13">
      <c r="A9558" t="s">
        <v>909</v>
      </c>
      <c r="B9558" t="s">
        <v>909</v>
      </c>
      <c r="C9558" t="s">
        <v>1700</v>
      </c>
      <c r="D9558" t="s">
        <v>155</v>
      </c>
      <c r="E9558" t="s">
        <v>230</v>
      </c>
      <c r="F9558" t="s">
        <v>20</v>
      </c>
      <c r="G9558" t="s">
        <v>53419</v>
      </c>
      <c r="H9558" t="s">
        <v>20897</v>
      </c>
      <c r="I9558" t="s">
        <v>53277</v>
      </c>
      <c r="J9558" t="s">
        <v>20764</v>
      </c>
      <c r="K9558" t="s">
        <v>53254</v>
      </c>
      <c r="L9558" t="s">
        <v>431</v>
      </c>
      <c r="M9558" t="s">
        <v>1264</v>
      </c>
    </row>
    <row r="9559" spans="1:13">
      <c r="A9559" t="s">
        <v>909</v>
      </c>
      <c r="B9559" t="s">
        <v>909</v>
      </c>
      <c r="C9559" t="s">
        <v>1700</v>
      </c>
      <c r="D9559" t="s">
        <v>155</v>
      </c>
      <c r="E9559" t="s">
        <v>300</v>
      </c>
      <c r="F9559" t="s">
        <v>3</v>
      </c>
      <c r="G9559" t="s">
        <v>53420</v>
      </c>
      <c r="H9559" t="s">
        <v>20860</v>
      </c>
      <c r="I9559" t="s">
        <v>53207</v>
      </c>
      <c r="J9559" t="s">
        <v>20822</v>
      </c>
      <c r="K9559" t="s">
        <v>53238</v>
      </c>
      <c r="L9559" t="s">
        <v>53208</v>
      </c>
      <c r="M9559" t="s">
        <v>16849</v>
      </c>
    </row>
    <row r="9560" spans="1:13">
      <c r="A9560" t="s">
        <v>909</v>
      </c>
      <c r="B9560" t="s">
        <v>909</v>
      </c>
      <c r="C9560" t="s">
        <v>1700</v>
      </c>
      <c r="D9560" t="s">
        <v>155</v>
      </c>
      <c r="E9560" t="s">
        <v>300</v>
      </c>
      <c r="F9560" t="s">
        <v>10</v>
      </c>
      <c r="G9560" t="s">
        <v>53421</v>
      </c>
      <c r="H9560" t="s">
        <v>20932</v>
      </c>
      <c r="I9560" t="s">
        <v>53152</v>
      </c>
      <c r="J9560" t="s">
        <v>20803</v>
      </c>
      <c r="K9560" t="s">
        <v>13660</v>
      </c>
      <c r="L9560" t="s">
        <v>16402</v>
      </c>
      <c r="M9560" t="s">
        <v>25418</v>
      </c>
    </row>
    <row r="9561" spans="1:13">
      <c r="A9561" t="s">
        <v>909</v>
      </c>
      <c r="B9561" t="s">
        <v>909</v>
      </c>
      <c r="C9561" t="s">
        <v>1700</v>
      </c>
      <c r="D9561" t="s">
        <v>155</v>
      </c>
      <c r="E9561" t="s">
        <v>300</v>
      </c>
      <c r="F9561" t="s">
        <v>2</v>
      </c>
      <c r="G9561" t="s">
        <v>53422</v>
      </c>
      <c r="H9561" t="s">
        <v>20938</v>
      </c>
      <c r="I9561" t="s">
        <v>53200</v>
      </c>
      <c r="J9561" t="s">
        <v>20803</v>
      </c>
      <c r="K9561" t="s">
        <v>13660</v>
      </c>
      <c r="L9561" t="s">
        <v>53423</v>
      </c>
      <c r="M9561" t="s">
        <v>31145</v>
      </c>
    </row>
    <row r="9562" spans="1:13">
      <c r="A9562" t="s">
        <v>909</v>
      </c>
      <c r="B9562" t="s">
        <v>909</v>
      </c>
      <c r="C9562" t="s">
        <v>1700</v>
      </c>
      <c r="D9562" t="s">
        <v>155</v>
      </c>
      <c r="E9562" t="s">
        <v>300</v>
      </c>
      <c r="F9562" t="s">
        <v>4</v>
      </c>
      <c r="G9562" t="s">
        <v>53424</v>
      </c>
      <c r="H9562" t="s">
        <v>20803</v>
      </c>
      <c r="I9562" t="s">
        <v>53205</v>
      </c>
      <c r="J9562" t="s">
        <v>21472</v>
      </c>
      <c r="K9562" t="s">
        <v>372</v>
      </c>
      <c r="L9562" t="s">
        <v>21537</v>
      </c>
      <c r="M9562" t="s">
        <v>17190</v>
      </c>
    </row>
    <row r="9563" spans="1:13">
      <c r="A9563" t="s">
        <v>909</v>
      </c>
      <c r="B9563" t="s">
        <v>909</v>
      </c>
      <c r="C9563" t="s">
        <v>1700</v>
      </c>
      <c r="D9563" t="s">
        <v>155</v>
      </c>
      <c r="E9563" t="s">
        <v>300</v>
      </c>
      <c r="F9563" t="s">
        <v>11</v>
      </c>
      <c r="G9563" t="s">
        <v>53425</v>
      </c>
      <c r="H9563" t="s">
        <v>20822</v>
      </c>
      <c r="I9563" t="s">
        <v>53319</v>
      </c>
      <c r="J9563" t="s">
        <v>20745</v>
      </c>
      <c r="K9563" t="s">
        <v>53302</v>
      </c>
      <c r="L9563" t="s">
        <v>53426</v>
      </c>
      <c r="M9563" t="s">
        <v>18452</v>
      </c>
    </row>
    <row r="9564" spans="1:13">
      <c r="A9564" t="s">
        <v>909</v>
      </c>
      <c r="B9564" t="s">
        <v>909</v>
      </c>
      <c r="C9564" t="s">
        <v>1700</v>
      </c>
      <c r="D9564" t="s">
        <v>155</v>
      </c>
      <c r="E9564" t="s">
        <v>300</v>
      </c>
      <c r="F9564" t="s">
        <v>20</v>
      </c>
      <c r="G9564" t="s">
        <v>53427</v>
      </c>
      <c r="H9564" t="s">
        <v>20725</v>
      </c>
      <c r="I9564" t="s">
        <v>53221</v>
      </c>
      <c r="J9564" t="s">
        <v>20684</v>
      </c>
      <c r="K9564" t="s">
        <v>53211</v>
      </c>
      <c r="L9564" t="s">
        <v>4165</v>
      </c>
      <c r="M9564" t="s">
        <v>14728</v>
      </c>
    </row>
    <row r="9565" spans="1:13">
      <c r="A9565" t="s">
        <v>909</v>
      </c>
      <c r="B9565" t="s">
        <v>909</v>
      </c>
      <c r="C9565" t="s">
        <v>1700</v>
      </c>
      <c r="D9565" t="s">
        <v>161</v>
      </c>
      <c r="E9565" t="s">
        <v>690</v>
      </c>
      <c r="F9565" t="s">
        <v>3</v>
      </c>
      <c r="G9565" t="s">
        <v>53428</v>
      </c>
      <c r="H9565" t="s">
        <v>20745</v>
      </c>
      <c r="I9565" t="s">
        <v>53429</v>
      </c>
      <c r="J9565" t="s">
        <v>20705</v>
      </c>
      <c r="K9565" t="s">
        <v>6407</v>
      </c>
      <c r="L9565" t="s">
        <v>9503</v>
      </c>
      <c r="M9565" t="s">
        <v>13296</v>
      </c>
    </row>
    <row r="9566" spans="1:13">
      <c r="A9566" t="s">
        <v>909</v>
      </c>
      <c r="B9566" t="s">
        <v>909</v>
      </c>
      <c r="C9566" t="s">
        <v>1700</v>
      </c>
      <c r="D9566" t="s">
        <v>161</v>
      </c>
      <c r="E9566" t="s">
        <v>690</v>
      </c>
      <c r="F9566" t="s">
        <v>10</v>
      </c>
      <c r="G9566" t="s">
        <v>53430</v>
      </c>
      <c r="H9566" t="s">
        <v>20879</v>
      </c>
      <c r="I9566" t="s">
        <v>53431</v>
      </c>
      <c r="J9566" t="s">
        <v>20822</v>
      </c>
      <c r="K9566" t="s">
        <v>53432</v>
      </c>
      <c r="L9566" t="s">
        <v>3942</v>
      </c>
      <c r="M9566" t="s">
        <v>45075</v>
      </c>
    </row>
    <row r="9567" spans="1:13">
      <c r="A9567" t="s">
        <v>909</v>
      </c>
      <c r="B9567" t="s">
        <v>909</v>
      </c>
      <c r="C9567" t="s">
        <v>1700</v>
      </c>
      <c r="D9567" t="s">
        <v>161</v>
      </c>
      <c r="E9567" t="s">
        <v>690</v>
      </c>
      <c r="F9567" t="s">
        <v>2</v>
      </c>
      <c r="G9567" t="s">
        <v>53433</v>
      </c>
      <c r="H9567" t="s">
        <v>21117</v>
      </c>
      <c r="I9567" t="s">
        <v>53434</v>
      </c>
      <c r="J9567" t="s">
        <v>20939</v>
      </c>
      <c r="K9567" t="s">
        <v>52534</v>
      </c>
      <c r="L9567" t="s">
        <v>21053</v>
      </c>
      <c r="M9567" t="s">
        <v>53435</v>
      </c>
    </row>
    <row r="9568" spans="1:13">
      <c r="A9568" t="s">
        <v>909</v>
      </c>
      <c r="B9568" t="s">
        <v>909</v>
      </c>
      <c r="C9568" t="s">
        <v>1700</v>
      </c>
      <c r="D9568" t="s">
        <v>161</v>
      </c>
      <c r="E9568" t="s">
        <v>690</v>
      </c>
      <c r="F9568" t="s">
        <v>4</v>
      </c>
      <c r="G9568" t="s">
        <v>53436</v>
      </c>
      <c r="H9568" t="s">
        <v>20967</v>
      </c>
      <c r="I9568" t="s">
        <v>53437</v>
      </c>
      <c r="J9568" t="s">
        <v>20803</v>
      </c>
      <c r="K9568" t="s">
        <v>47778</v>
      </c>
      <c r="L9568" t="s">
        <v>9875</v>
      </c>
      <c r="M9568" t="s">
        <v>53438</v>
      </c>
    </row>
    <row r="9569" spans="1:13">
      <c r="A9569" t="s">
        <v>909</v>
      </c>
      <c r="B9569" t="s">
        <v>909</v>
      </c>
      <c r="C9569" t="s">
        <v>1700</v>
      </c>
      <c r="D9569" t="s">
        <v>161</v>
      </c>
      <c r="E9569" t="s">
        <v>690</v>
      </c>
      <c r="F9569" t="s">
        <v>11</v>
      </c>
      <c r="G9569" t="s">
        <v>53439</v>
      </c>
      <c r="H9569" t="s">
        <v>20915</v>
      </c>
      <c r="I9569" t="s">
        <v>53440</v>
      </c>
      <c r="J9569" t="s">
        <v>20745</v>
      </c>
      <c r="K9569" t="s">
        <v>8054</v>
      </c>
      <c r="L9569" t="s">
        <v>16626</v>
      </c>
      <c r="M9569" t="s">
        <v>17975</v>
      </c>
    </row>
    <row r="9570" spans="1:13">
      <c r="A9570" t="s">
        <v>909</v>
      </c>
      <c r="B9570" t="s">
        <v>909</v>
      </c>
      <c r="C9570" t="s">
        <v>1700</v>
      </c>
      <c r="D9570" t="s">
        <v>161</v>
      </c>
      <c r="E9570" t="s">
        <v>690</v>
      </c>
      <c r="F9570" t="s">
        <v>20</v>
      </c>
      <c r="G9570" t="s">
        <v>53441</v>
      </c>
      <c r="H9570" t="s">
        <v>20745</v>
      </c>
      <c r="I9570" t="s">
        <v>53429</v>
      </c>
      <c r="J9570" t="s">
        <v>20705</v>
      </c>
      <c r="K9570" t="s">
        <v>6407</v>
      </c>
      <c r="L9570" t="s">
        <v>2492</v>
      </c>
      <c r="M9570" t="s">
        <v>13296</v>
      </c>
    </row>
    <row r="9571" spans="1:13">
      <c r="A9571" t="s">
        <v>909</v>
      </c>
      <c r="B9571" t="s">
        <v>909</v>
      </c>
      <c r="C9571" t="s">
        <v>1700</v>
      </c>
      <c r="D9571" t="s">
        <v>161</v>
      </c>
      <c r="E9571" t="s">
        <v>698</v>
      </c>
      <c r="F9571" t="s">
        <v>3</v>
      </c>
      <c r="G9571" t="s">
        <v>53442</v>
      </c>
      <c r="H9571" t="s">
        <v>20879</v>
      </c>
      <c r="I9571" t="s">
        <v>53431</v>
      </c>
      <c r="J9571" t="s">
        <v>20764</v>
      </c>
      <c r="K9571" t="s">
        <v>50051</v>
      </c>
      <c r="L9571" t="s">
        <v>3442</v>
      </c>
      <c r="M9571" t="s">
        <v>10067</v>
      </c>
    </row>
    <row r="9572" spans="1:13">
      <c r="A9572" t="s">
        <v>909</v>
      </c>
      <c r="B9572" t="s">
        <v>909</v>
      </c>
      <c r="C9572" t="s">
        <v>1700</v>
      </c>
      <c r="D9572" t="s">
        <v>161</v>
      </c>
      <c r="E9572" t="s">
        <v>698</v>
      </c>
      <c r="F9572" t="s">
        <v>10</v>
      </c>
      <c r="G9572" t="s">
        <v>53443</v>
      </c>
      <c r="H9572" t="s">
        <v>20974</v>
      </c>
      <c r="I9572" t="s">
        <v>53444</v>
      </c>
      <c r="J9572" t="s">
        <v>20897</v>
      </c>
      <c r="K9572" t="s">
        <v>46505</v>
      </c>
      <c r="L9572" t="s">
        <v>7238</v>
      </c>
      <c r="M9572" t="s">
        <v>30771</v>
      </c>
    </row>
    <row r="9573" spans="1:13">
      <c r="A9573" t="s">
        <v>909</v>
      </c>
      <c r="B9573" t="s">
        <v>909</v>
      </c>
      <c r="C9573" t="s">
        <v>1700</v>
      </c>
      <c r="D9573" t="s">
        <v>161</v>
      </c>
      <c r="E9573" t="s">
        <v>698</v>
      </c>
      <c r="F9573" t="s">
        <v>2</v>
      </c>
      <c r="G9573" t="s">
        <v>53445</v>
      </c>
      <c r="H9573" t="s">
        <v>20829</v>
      </c>
      <c r="I9573" t="s">
        <v>53446</v>
      </c>
      <c r="J9573" t="s">
        <v>20967</v>
      </c>
      <c r="K9573" t="s">
        <v>46501</v>
      </c>
      <c r="L9573" t="s">
        <v>53447</v>
      </c>
      <c r="M9573" t="s">
        <v>24911</v>
      </c>
    </row>
    <row r="9574" spans="1:13">
      <c r="A9574" t="s">
        <v>909</v>
      </c>
      <c r="B9574" t="s">
        <v>909</v>
      </c>
      <c r="C9574" t="s">
        <v>1700</v>
      </c>
      <c r="D9574" t="s">
        <v>161</v>
      </c>
      <c r="E9574" t="s">
        <v>698</v>
      </c>
      <c r="F9574" t="s">
        <v>4</v>
      </c>
      <c r="G9574" t="s">
        <v>53448</v>
      </c>
      <c r="H9574" t="s">
        <v>20932</v>
      </c>
      <c r="I9574" t="s">
        <v>5210</v>
      </c>
      <c r="J9574" t="s">
        <v>20764</v>
      </c>
      <c r="K9574" t="s">
        <v>50051</v>
      </c>
      <c r="L9574" t="s">
        <v>13282</v>
      </c>
      <c r="M9574" t="s">
        <v>16733</v>
      </c>
    </row>
    <row r="9575" spans="1:13">
      <c r="A9575" t="s">
        <v>909</v>
      </c>
      <c r="B9575" t="s">
        <v>909</v>
      </c>
      <c r="C9575" t="s">
        <v>1700</v>
      </c>
      <c r="D9575" t="s">
        <v>161</v>
      </c>
      <c r="E9575" t="s">
        <v>698</v>
      </c>
      <c r="F9575" t="s">
        <v>11</v>
      </c>
      <c r="G9575" t="s">
        <v>53449</v>
      </c>
      <c r="H9575" t="s">
        <v>20974</v>
      </c>
      <c r="I9575" t="s">
        <v>53444</v>
      </c>
      <c r="J9575" t="s">
        <v>20745</v>
      </c>
      <c r="K9575" t="s">
        <v>8054</v>
      </c>
      <c r="L9575" t="s">
        <v>16643</v>
      </c>
      <c r="M9575" t="s">
        <v>30771</v>
      </c>
    </row>
    <row r="9576" spans="1:13">
      <c r="A9576" t="s">
        <v>909</v>
      </c>
      <c r="B9576" t="s">
        <v>909</v>
      </c>
      <c r="C9576" t="s">
        <v>1700</v>
      </c>
      <c r="D9576" t="s">
        <v>161</v>
      </c>
      <c r="E9576" t="s">
        <v>698</v>
      </c>
      <c r="F9576" t="s">
        <v>20</v>
      </c>
      <c r="G9576" t="s">
        <v>53450</v>
      </c>
      <c r="H9576" t="s">
        <v>20784</v>
      </c>
      <c r="I9576" t="s">
        <v>53451</v>
      </c>
      <c r="J9576" t="s">
        <v>20663</v>
      </c>
      <c r="K9576" t="s">
        <v>8845</v>
      </c>
      <c r="L9576" t="s">
        <v>5219</v>
      </c>
      <c r="M9576" t="s">
        <v>12358</v>
      </c>
    </row>
    <row r="9577" spans="1:13">
      <c r="A9577" t="s">
        <v>909</v>
      </c>
      <c r="B9577" t="s">
        <v>909</v>
      </c>
      <c r="C9577" t="s">
        <v>1700</v>
      </c>
      <c r="D9577" t="s">
        <v>161</v>
      </c>
      <c r="E9577" t="s">
        <v>706</v>
      </c>
      <c r="F9577" t="s">
        <v>3</v>
      </c>
      <c r="G9577" t="s">
        <v>53452</v>
      </c>
      <c r="H9577" t="s">
        <v>20822</v>
      </c>
      <c r="I9577" t="s">
        <v>53453</v>
      </c>
      <c r="J9577" t="s">
        <v>20764</v>
      </c>
      <c r="K9577" t="s">
        <v>50051</v>
      </c>
      <c r="L9577" t="s">
        <v>5945</v>
      </c>
      <c r="M9577" t="s">
        <v>9940</v>
      </c>
    </row>
    <row r="9578" spans="1:13">
      <c r="A9578" t="s">
        <v>909</v>
      </c>
      <c r="B9578" t="s">
        <v>909</v>
      </c>
      <c r="C9578" t="s">
        <v>1700</v>
      </c>
      <c r="D9578" t="s">
        <v>161</v>
      </c>
      <c r="E9578" t="s">
        <v>706</v>
      </c>
      <c r="F9578" t="s">
        <v>10</v>
      </c>
      <c r="G9578" t="s">
        <v>53454</v>
      </c>
      <c r="H9578" t="s">
        <v>20803</v>
      </c>
      <c r="I9578" t="s">
        <v>53455</v>
      </c>
      <c r="J9578" t="s">
        <v>20745</v>
      </c>
      <c r="K9578" t="s">
        <v>8054</v>
      </c>
      <c r="L9578" t="s">
        <v>21763</v>
      </c>
      <c r="M9578" t="s">
        <v>16849</v>
      </c>
    </row>
    <row r="9579" spans="1:13">
      <c r="A9579" t="s">
        <v>909</v>
      </c>
      <c r="B9579" t="s">
        <v>909</v>
      </c>
      <c r="C9579" t="s">
        <v>1700</v>
      </c>
      <c r="D9579" t="s">
        <v>161</v>
      </c>
      <c r="E9579" t="s">
        <v>706</v>
      </c>
      <c r="F9579" t="s">
        <v>2</v>
      </c>
      <c r="G9579" t="s">
        <v>53456</v>
      </c>
      <c r="H9579" t="s">
        <v>20897</v>
      </c>
      <c r="I9579" t="s">
        <v>8776</v>
      </c>
      <c r="J9579" t="s">
        <v>20803</v>
      </c>
      <c r="K9579" t="s">
        <v>47778</v>
      </c>
      <c r="L9579" t="s">
        <v>53457</v>
      </c>
      <c r="M9579" t="s">
        <v>25723</v>
      </c>
    </row>
    <row r="9580" spans="1:13">
      <c r="A9580" t="s">
        <v>909</v>
      </c>
      <c r="B9580" t="s">
        <v>909</v>
      </c>
      <c r="C9580" t="s">
        <v>1700</v>
      </c>
      <c r="D9580" t="s">
        <v>161</v>
      </c>
      <c r="E9580" t="s">
        <v>706</v>
      </c>
      <c r="F9580" t="s">
        <v>4</v>
      </c>
      <c r="G9580" t="s">
        <v>53458</v>
      </c>
      <c r="H9580" t="s">
        <v>20822</v>
      </c>
      <c r="I9580" t="s">
        <v>53453</v>
      </c>
      <c r="J9580" t="s">
        <v>20663</v>
      </c>
      <c r="K9580" t="s">
        <v>8845</v>
      </c>
      <c r="L9580" t="s">
        <v>48176</v>
      </c>
      <c r="M9580" t="s">
        <v>9940</v>
      </c>
    </row>
    <row r="9581" spans="1:13">
      <c r="A9581" t="s">
        <v>909</v>
      </c>
      <c r="B9581" t="s">
        <v>909</v>
      </c>
      <c r="C9581" t="s">
        <v>1700</v>
      </c>
      <c r="D9581" t="s">
        <v>161</v>
      </c>
      <c r="E9581" t="s">
        <v>706</v>
      </c>
      <c r="F9581" t="s">
        <v>11</v>
      </c>
      <c r="G9581" t="s">
        <v>53459</v>
      </c>
      <c r="H9581" t="s">
        <v>20745</v>
      </c>
      <c r="I9581" t="s">
        <v>53429</v>
      </c>
      <c r="J9581" t="s">
        <v>20705</v>
      </c>
      <c r="K9581" t="s">
        <v>6407</v>
      </c>
      <c r="L9581" t="s">
        <v>47152</v>
      </c>
      <c r="M9581" t="s">
        <v>25768</v>
      </c>
    </row>
    <row r="9582" spans="1:13">
      <c r="A9582" t="s">
        <v>909</v>
      </c>
      <c r="B9582" t="s">
        <v>909</v>
      </c>
      <c r="C9582" t="s">
        <v>1700</v>
      </c>
      <c r="D9582" t="s">
        <v>161</v>
      </c>
      <c r="E9582" t="s">
        <v>706</v>
      </c>
      <c r="F9582" t="s">
        <v>20</v>
      </c>
      <c r="G9582" t="s">
        <v>53460</v>
      </c>
      <c r="H9582" t="s">
        <v>20725</v>
      </c>
      <c r="I9582" t="s">
        <v>53461</v>
      </c>
      <c r="J9582" t="s">
        <v>20684</v>
      </c>
      <c r="K9582" t="s">
        <v>7267</v>
      </c>
      <c r="L9582" t="s">
        <v>431</v>
      </c>
      <c r="M9582" t="s">
        <v>10800</v>
      </c>
    </row>
    <row r="9583" spans="1:13">
      <c r="A9583" t="s">
        <v>909</v>
      </c>
      <c r="B9583" t="s">
        <v>909</v>
      </c>
      <c r="C9583" t="s">
        <v>1700</v>
      </c>
      <c r="D9583" t="s">
        <v>161</v>
      </c>
      <c r="E9583" t="s">
        <v>714</v>
      </c>
      <c r="F9583" t="s">
        <v>3</v>
      </c>
      <c r="G9583" t="s">
        <v>53462</v>
      </c>
      <c r="H9583" t="s">
        <v>20684</v>
      </c>
      <c r="I9583" t="s">
        <v>53463</v>
      </c>
      <c r="J9583" t="s">
        <v>20663</v>
      </c>
      <c r="K9583" t="s">
        <v>8845</v>
      </c>
      <c r="L9583" t="s">
        <v>9283</v>
      </c>
      <c r="M9583" t="s">
        <v>32401</v>
      </c>
    </row>
    <row r="9584" spans="1:13">
      <c r="A9584" t="s">
        <v>909</v>
      </c>
      <c r="B9584" t="s">
        <v>909</v>
      </c>
      <c r="C9584" t="s">
        <v>1700</v>
      </c>
      <c r="D9584" t="s">
        <v>161</v>
      </c>
      <c r="E9584" t="s">
        <v>714</v>
      </c>
      <c r="F9584" t="s">
        <v>10</v>
      </c>
      <c r="G9584" t="s">
        <v>53464</v>
      </c>
      <c r="H9584" t="s">
        <v>20663</v>
      </c>
      <c r="I9584" t="s">
        <v>53465</v>
      </c>
      <c r="J9584" t="s">
        <v>20663</v>
      </c>
      <c r="K9584" t="s">
        <v>8845</v>
      </c>
      <c r="L9584" t="s">
        <v>50935</v>
      </c>
      <c r="M9584" t="s">
        <v>24911</v>
      </c>
    </row>
    <row r="9585" spans="1:13">
      <c r="A9585" t="s">
        <v>909</v>
      </c>
      <c r="B9585" t="s">
        <v>909</v>
      </c>
      <c r="C9585" t="s">
        <v>1700</v>
      </c>
      <c r="D9585" t="s">
        <v>162</v>
      </c>
      <c r="E9585" t="s">
        <v>722</v>
      </c>
      <c r="F9585" t="s">
        <v>3</v>
      </c>
      <c r="G9585" t="s">
        <v>53466</v>
      </c>
      <c r="H9585" t="s">
        <v>20745</v>
      </c>
      <c r="I9585" t="s">
        <v>53429</v>
      </c>
      <c r="J9585" t="s">
        <v>20705</v>
      </c>
      <c r="K9585" t="s">
        <v>6407</v>
      </c>
      <c r="L9585" t="s">
        <v>9503</v>
      </c>
      <c r="M9585" t="s">
        <v>28481</v>
      </c>
    </row>
    <row r="9586" spans="1:13">
      <c r="A9586" t="s">
        <v>909</v>
      </c>
      <c r="B9586" t="s">
        <v>909</v>
      </c>
      <c r="C9586" t="s">
        <v>1700</v>
      </c>
      <c r="D9586" t="s">
        <v>162</v>
      </c>
      <c r="E9586" t="s">
        <v>722</v>
      </c>
      <c r="F9586" t="s">
        <v>10</v>
      </c>
      <c r="G9586" t="s">
        <v>53467</v>
      </c>
      <c r="H9586" t="s">
        <v>20932</v>
      </c>
      <c r="I9586" t="s">
        <v>5210</v>
      </c>
      <c r="J9586" t="s">
        <v>20841</v>
      </c>
      <c r="K9586" t="s">
        <v>1012</v>
      </c>
      <c r="L9586" t="s">
        <v>13282</v>
      </c>
      <c r="M9586" t="s">
        <v>53468</v>
      </c>
    </row>
    <row r="9587" spans="1:13">
      <c r="A9587" t="s">
        <v>909</v>
      </c>
      <c r="B9587" t="s">
        <v>909</v>
      </c>
      <c r="C9587" t="s">
        <v>1700</v>
      </c>
      <c r="D9587" t="s">
        <v>162</v>
      </c>
      <c r="E9587" t="s">
        <v>722</v>
      </c>
      <c r="F9587" t="s">
        <v>2</v>
      </c>
      <c r="G9587" t="s">
        <v>53469</v>
      </c>
      <c r="H9587" t="s">
        <v>21228</v>
      </c>
      <c r="I9587" t="s">
        <v>11361</v>
      </c>
      <c r="J9587" t="s">
        <v>20974</v>
      </c>
      <c r="K9587" t="s">
        <v>18079</v>
      </c>
      <c r="L9587" t="s">
        <v>375</v>
      </c>
      <c r="M9587" t="s">
        <v>24864</v>
      </c>
    </row>
    <row r="9588" spans="1:13">
      <c r="A9588" t="s">
        <v>909</v>
      </c>
      <c r="B9588" t="s">
        <v>909</v>
      </c>
      <c r="C9588" t="s">
        <v>1700</v>
      </c>
      <c r="D9588" t="s">
        <v>162</v>
      </c>
      <c r="E9588" t="s">
        <v>722</v>
      </c>
      <c r="F9588" t="s">
        <v>4</v>
      </c>
      <c r="G9588" t="s">
        <v>53470</v>
      </c>
      <c r="H9588" t="s">
        <v>20932</v>
      </c>
      <c r="I9588" t="s">
        <v>5210</v>
      </c>
      <c r="J9588" t="s">
        <v>20803</v>
      </c>
      <c r="K9588" t="s">
        <v>47778</v>
      </c>
      <c r="L9588" t="s">
        <v>13282</v>
      </c>
      <c r="M9588" t="s">
        <v>53468</v>
      </c>
    </row>
    <row r="9589" spans="1:13">
      <c r="A9589" t="s">
        <v>909</v>
      </c>
      <c r="B9589" t="s">
        <v>909</v>
      </c>
      <c r="C9589" t="s">
        <v>1700</v>
      </c>
      <c r="D9589" t="s">
        <v>162</v>
      </c>
      <c r="E9589" t="s">
        <v>722</v>
      </c>
      <c r="F9589" t="s">
        <v>11</v>
      </c>
      <c r="G9589" t="s">
        <v>53471</v>
      </c>
      <c r="H9589" t="s">
        <v>20974</v>
      </c>
      <c r="I9589" t="s">
        <v>53444</v>
      </c>
      <c r="J9589" t="s">
        <v>20725</v>
      </c>
      <c r="K9589" t="s">
        <v>46507</v>
      </c>
      <c r="L9589" t="s">
        <v>16643</v>
      </c>
      <c r="M9589" t="s">
        <v>10189</v>
      </c>
    </row>
    <row r="9590" spans="1:13">
      <c r="A9590" t="s">
        <v>909</v>
      </c>
      <c r="B9590" t="s">
        <v>909</v>
      </c>
      <c r="C9590" t="s">
        <v>1700</v>
      </c>
      <c r="D9590" t="s">
        <v>162</v>
      </c>
      <c r="E9590" t="s">
        <v>722</v>
      </c>
      <c r="F9590" t="s">
        <v>20</v>
      </c>
      <c r="G9590" t="s">
        <v>53472</v>
      </c>
      <c r="H9590" t="s">
        <v>20745</v>
      </c>
      <c r="I9590" t="s">
        <v>53429</v>
      </c>
      <c r="J9590" t="s">
        <v>20705</v>
      </c>
      <c r="K9590" t="s">
        <v>6407</v>
      </c>
      <c r="L9590" t="s">
        <v>2492</v>
      </c>
      <c r="M9590" t="s">
        <v>28481</v>
      </c>
    </row>
    <row r="9591" spans="1:13">
      <c r="A9591" t="s">
        <v>909</v>
      </c>
      <c r="B9591" t="s">
        <v>909</v>
      </c>
      <c r="C9591" t="s">
        <v>1700</v>
      </c>
      <c r="D9591" t="s">
        <v>162</v>
      </c>
      <c r="E9591" t="s">
        <v>730</v>
      </c>
      <c r="F9591" t="s">
        <v>3</v>
      </c>
      <c r="G9591" t="s">
        <v>53473</v>
      </c>
      <c r="H9591" t="s">
        <v>20897</v>
      </c>
      <c r="I9591" t="s">
        <v>8776</v>
      </c>
      <c r="J9591" t="s">
        <v>20803</v>
      </c>
      <c r="K9591" t="s">
        <v>47778</v>
      </c>
      <c r="L9591" t="s">
        <v>17786</v>
      </c>
      <c r="M9591" t="s">
        <v>53474</v>
      </c>
    </row>
    <row r="9592" spans="1:13">
      <c r="A9592" t="s">
        <v>909</v>
      </c>
      <c r="B9592" t="s">
        <v>909</v>
      </c>
      <c r="C9592" t="s">
        <v>1700</v>
      </c>
      <c r="D9592" t="s">
        <v>162</v>
      </c>
      <c r="E9592" t="s">
        <v>730</v>
      </c>
      <c r="F9592" t="s">
        <v>10</v>
      </c>
      <c r="G9592" t="s">
        <v>53475</v>
      </c>
      <c r="H9592" t="s">
        <v>20950</v>
      </c>
      <c r="I9592" t="s">
        <v>53476</v>
      </c>
      <c r="J9592" t="s">
        <v>20879</v>
      </c>
      <c r="K9592" t="s">
        <v>44462</v>
      </c>
      <c r="L9592" t="s">
        <v>48824</v>
      </c>
      <c r="M9592" t="s">
        <v>18079</v>
      </c>
    </row>
    <row r="9593" spans="1:13">
      <c r="A9593" t="s">
        <v>909</v>
      </c>
      <c r="B9593" t="s">
        <v>909</v>
      </c>
      <c r="C9593" t="s">
        <v>1700</v>
      </c>
      <c r="D9593" t="s">
        <v>162</v>
      </c>
      <c r="E9593" t="s">
        <v>730</v>
      </c>
      <c r="F9593" t="s">
        <v>2</v>
      </c>
      <c r="G9593" t="s">
        <v>53477</v>
      </c>
      <c r="H9593" t="s">
        <v>21138</v>
      </c>
      <c r="I9593" t="s">
        <v>53478</v>
      </c>
      <c r="J9593" t="s">
        <v>20974</v>
      </c>
      <c r="K9593" t="s">
        <v>18079</v>
      </c>
      <c r="L9593" t="s">
        <v>53479</v>
      </c>
      <c r="M9593" t="s">
        <v>52996</v>
      </c>
    </row>
    <row r="9594" spans="1:13">
      <c r="A9594" t="s">
        <v>909</v>
      </c>
      <c r="B9594" t="s">
        <v>909</v>
      </c>
      <c r="C9594" t="s">
        <v>1700</v>
      </c>
      <c r="D9594" t="s">
        <v>162</v>
      </c>
      <c r="E9594" t="s">
        <v>730</v>
      </c>
      <c r="F9594" t="s">
        <v>4</v>
      </c>
      <c r="G9594" t="s">
        <v>53480</v>
      </c>
      <c r="H9594" t="s">
        <v>20967</v>
      </c>
      <c r="I9594" t="s">
        <v>53437</v>
      </c>
      <c r="J9594" t="s">
        <v>20784</v>
      </c>
      <c r="K9594" t="s">
        <v>43713</v>
      </c>
      <c r="L9594" t="s">
        <v>9875</v>
      </c>
      <c r="M9594" t="s">
        <v>53481</v>
      </c>
    </row>
    <row r="9595" spans="1:13">
      <c r="A9595" t="s">
        <v>909</v>
      </c>
      <c r="B9595" t="s">
        <v>909</v>
      </c>
      <c r="C9595" t="s">
        <v>1700</v>
      </c>
      <c r="D9595" t="s">
        <v>162</v>
      </c>
      <c r="E9595" t="s">
        <v>730</v>
      </c>
      <c r="F9595" t="s">
        <v>11</v>
      </c>
      <c r="G9595" t="s">
        <v>53482</v>
      </c>
      <c r="H9595" t="s">
        <v>20967</v>
      </c>
      <c r="I9595" t="s">
        <v>53437</v>
      </c>
      <c r="J9595" t="s">
        <v>20803</v>
      </c>
      <c r="K9595" t="s">
        <v>47778</v>
      </c>
      <c r="L9595" t="s">
        <v>47168</v>
      </c>
      <c r="M9595" t="s">
        <v>53481</v>
      </c>
    </row>
    <row r="9596" spans="1:13">
      <c r="A9596" t="s">
        <v>909</v>
      </c>
      <c r="B9596" t="s">
        <v>909</v>
      </c>
      <c r="C9596" t="s">
        <v>1700</v>
      </c>
      <c r="D9596" t="s">
        <v>162</v>
      </c>
      <c r="E9596" t="s">
        <v>730</v>
      </c>
      <c r="F9596" t="s">
        <v>20</v>
      </c>
      <c r="G9596" t="s">
        <v>53483</v>
      </c>
      <c r="H9596" t="s">
        <v>20803</v>
      </c>
      <c r="I9596" t="s">
        <v>53455</v>
      </c>
      <c r="J9596" t="s">
        <v>20705</v>
      </c>
      <c r="K9596" t="s">
        <v>6407</v>
      </c>
      <c r="L9596" t="s">
        <v>375</v>
      </c>
      <c r="M9596" t="s">
        <v>1012</v>
      </c>
    </row>
    <row r="9597" spans="1:13">
      <c r="A9597" t="s">
        <v>909</v>
      </c>
      <c r="B9597" t="s">
        <v>909</v>
      </c>
      <c r="C9597" t="s">
        <v>1700</v>
      </c>
      <c r="D9597" t="s">
        <v>162</v>
      </c>
      <c r="E9597" t="s">
        <v>738</v>
      </c>
      <c r="F9597" t="s">
        <v>3</v>
      </c>
      <c r="G9597" t="s">
        <v>53484</v>
      </c>
      <c r="H9597" t="s">
        <v>20784</v>
      </c>
      <c r="I9597" t="s">
        <v>53451</v>
      </c>
      <c r="J9597" t="s">
        <v>20725</v>
      </c>
      <c r="K9597" t="s">
        <v>46507</v>
      </c>
      <c r="L9597" t="s">
        <v>431</v>
      </c>
      <c r="M9597" t="s">
        <v>42367</v>
      </c>
    </row>
    <row r="9598" spans="1:13">
      <c r="A9598" t="s">
        <v>909</v>
      </c>
      <c r="B9598" t="s">
        <v>909</v>
      </c>
      <c r="C9598" t="s">
        <v>1700</v>
      </c>
      <c r="D9598" t="s">
        <v>162</v>
      </c>
      <c r="E9598" t="s">
        <v>738</v>
      </c>
      <c r="F9598" t="s">
        <v>10</v>
      </c>
      <c r="G9598" t="s">
        <v>53485</v>
      </c>
      <c r="H9598" t="s">
        <v>20784</v>
      </c>
      <c r="I9598" t="s">
        <v>53451</v>
      </c>
      <c r="J9598" t="s">
        <v>20745</v>
      </c>
      <c r="K9598" t="s">
        <v>8054</v>
      </c>
      <c r="L9598" t="s">
        <v>50962</v>
      </c>
      <c r="M9598" t="s">
        <v>42367</v>
      </c>
    </row>
    <row r="9599" spans="1:13">
      <c r="A9599" t="s">
        <v>909</v>
      </c>
      <c r="B9599" t="s">
        <v>909</v>
      </c>
      <c r="C9599" t="s">
        <v>1700</v>
      </c>
      <c r="D9599" t="s">
        <v>162</v>
      </c>
      <c r="E9599" t="s">
        <v>738</v>
      </c>
      <c r="F9599" t="s">
        <v>2</v>
      </c>
      <c r="G9599" t="s">
        <v>53486</v>
      </c>
      <c r="H9599" t="s">
        <v>20879</v>
      </c>
      <c r="I9599" t="s">
        <v>53431</v>
      </c>
      <c r="J9599" t="s">
        <v>20764</v>
      </c>
      <c r="K9599" t="s">
        <v>50051</v>
      </c>
      <c r="L9599" t="s">
        <v>6228</v>
      </c>
      <c r="M9599" t="s">
        <v>19840</v>
      </c>
    </row>
    <row r="9600" spans="1:13">
      <c r="A9600" t="s">
        <v>909</v>
      </c>
      <c r="B9600" t="s">
        <v>909</v>
      </c>
      <c r="C9600" t="s">
        <v>1700</v>
      </c>
      <c r="D9600" t="s">
        <v>162</v>
      </c>
      <c r="E9600" t="s">
        <v>738</v>
      </c>
      <c r="F9600" t="s">
        <v>4</v>
      </c>
      <c r="G9600" t="s">
        <v>53487</v>
      </c>
      <c r="H9600" t="s">
        <v>20803</v>
      </c>
      <c r="I9600" t="s">
        <v>53455</v>
      </c>
      <c r="J9600" t="s">
        <v>21472</v>
      </c>
      <c r="K9600" t="s">
        <v>372</v>
      </c>
      <c r="L9600" t="s">
        <v>21763</v>
      </c>
      <c r="M9600" t="s">
        <v>16622</v>
      </c>
    </row>
    <row r="9601" spans="1:13">
      <c r="A9601" t="s">
        <v>909</v>
      </c>
      <c r="B9601" t="s">
        <v>909</v>
      </c>
      <c r="C9601" t="s">
        <v>1700</v>
      </c>
      <c r="D9601" t="s">
        <v>162</v>
      </c>
      <c r="E9601" t="s">
        <v>738</v>
      </c>
      <c r="F9601" t="s">
        <v>11</v>
      </c>
      <c r="G9601" t="s">
        <v>53488</v>
      </c>
      <c r="H9601" t="s">
        <v>20684</v>
      </c>
      <c r="I9601" t="s">
        <v>53463</v>
      </c>
      <c r="J9601" t="s">
        <v>20663</v>
      </c>
      <c r="K9601" t="s">
        <v>8845</v>
      </c>
      <c r="L9601" t="s">
        <v>22221</v>
      </c>
      <c r="M9601" t="s">
        <v>13977</v>
      </c>
    </row>
    <row r="9602" spans="1:13">
      <c r="A9602" t="s">
        <v>909</v>
      </c>
      <c r="B9602" t="s">
        <v>909</v>
      </c>
      <c r="C9602" t="s">
        <v>1700</v>
      </c>
      <c r="D9602" t="s">
        <v>162</v>
      </c>
      <c r="E9602" t="s">
        <v>738</v>
      </c>
      <c r="F9602" t="s">
        <v>20</v>
      </c>
      <c r="G9602" t="s">
        <v>53489</v>
      </c>
      <c r="H9602" t="s">
        <v>20705</v>
      </c>
      <c r="I9602" t="s">
        <v>53490</v>
      </c>
      <c r="J9602" t="s">
        <v>21472</v>
      </c>
      <c r="K9602" t="s">
        <v>372</v>
      </c>
      <c r="L9602" t="s">
        <v>5283</v>
      </c>
      <c r="M9602" t="s">
        <v>964</v>
      </c>
    </row>
    <row r="9603" spans="1:13">
      <c r="A9603" t="s">
        <v>909</v>
      </c>
      <c r="B9603" t="s">
        <v>909</v>
      </c>
      <c r="C9603" t="s">
        <v>1700</v>
      </c>
      <c r="D9603" t="s">
        <v>162</v>
      </c>
      <c r="E9603" t="s">
        <v>746</v>
      </c>
      <c r="F9603" t="s">
        <v>3</v>
      </c>
      <c r="G9603" t="s">
        <v>53491</v>
      </c>
      <c r="H9603" t="s">
        <v>20705</v>
      </c>
      <c r="I9603" t="s">
        <v>53490</v>
      </c>
      <c r="J9603" t="s">
        <v>20663</v>
      </c>
      <c r="K9603" t="s">
        <v>8845</v>
      </c>
      <c r="L9603" t="s">
        <v>3427</v>
      </c>
      <c r="M9603" t="s">
        <v>18752</v>
      </c>
    </row>
    <row r="9604" spans="1:13">
      <c r="A9604" t="s">
        <v>909</v>
      </c>
      <c r="B9604" t="s">
        <v>909</v>
      </c>
      <c r="C9604" t="s">
        <v>1700</v>
      </c>
      <c r="D9604" t="s">
        <v>162</v>
      </c>
      <c r="E9604" t="s">
        <v>746</v>
      </c>
      <c r="F9604" t="s">
        <v>10</v>
      </c>
      <c r="G9604" t="s">
        <v>53492</v>
      </c>
      <c r="H9604" t="s">
        <v>20705</v>
      </c>
      <c r="I9604" t="s">
        <v>53490</v>
      </c>
      <c r="J9604" t="s">
        <v>20663</v>
      </c>
      <c r="K9604" t="s">
        <v>8845</v>
      </c>
      <c r="L9604" t="s">
        <v>21507</v>
      </c>
      <c r="M9604" t="s">
        <v>18752</v>
      </c>
    </row>
    <row r="9605" spans="1:13">
      <c r="A9605" t="s">
        <v>909</v>
      </c>
      <c r="B9605" t="s">
        <v>909</v>
      </c>
      <c r="C9605" t="s">
        <v>1700</v>
      </c>
      <c r="D9605" t="s">
        <v>162</v>
      </c>
      <c r="E9605" t="s">
        <v>746</v>
      </c>
      <c r="F9605" t="s">
        <v>2</v>
      </c>
      <c r="G9605" t="s">
        <v>53493</v>
      </c>
      <c r="H9605" t="s">
        <v>20705</v>
      </c>
      <c r="I9605" t="s">
        <v>53490</v>
      </c>
      <c r="J9605" t="s">
        <v>20663</v>
      </c>
      <c r="K9605" t="s">
        <v>8845</v>
      </c>
      <c r="L9605" t="s">
        <v>53494</v>
      </c>
      <c r="M9605" t="s">
        <v>18752</v>
      </c>
    </row>
    <row r="9606" spans="1:13">
      <c r="A9606" t="s">
        <v>909</v>
      </c>
      <c r="B9606" t="s">
        <v>909</v>
      </c>
      <c r="C9606" t="s">
        <v>1700</v>
      </c>
      <c r="D9606" t="s">
        <v>162</v>
      </c>
      <c r="E9606" t="s">
        <v>746</v>
      </c>
      <c r="F9606" t="s">
        <v>4</v>
      </c>
      <c r="G9606" t="s">
        <v>53495</v>
      </c>
      <c r="H9606" t="s">
        <v>20663</v>
      </c>
      <c r="I9606" t="s">
        <v>53465</v>
      </c>
      <c r="J9606" t="s">
        <v>21472</v>
      </c>
      <c r="K9606" t="s">
        <v>372</v>
      </c>
      <c r="L9606" t="s">
        <v>50935</v>
      </c>
      <c r="M9606" t="s">
        <v>9962</v>
      </c>
    </row>
    <row r="9607" spans="1:13">
      <c r="A9607" t="s">
        <v>909</v>
      </c>
      <c r="B9607" t="s">
        <v>909</v>
      </c>
      <c r="C9607" t="s">
        <v>1700</v>
      </c>
      <c r="D9607" t="s">
        <v>163</v>
      </c>
      <c r="E9607" t="s">
        <v>754</v>
      </c>
      <c r="F9607" t="s">
        <v>3</v>
      </c>
      <c r="G9607" t="s">
        <v>53496</v>
      </c>
      <c r="H9607" t="s">
        <v>20784</v>
      </c>
      <c r="I9607" t="s">
        <v>53451</v>
      </c>
      <c r="J9607" t="s">
        <v>20745</v>
      </c>
      <c r="K9607" t="s">
        <v>8054</v>
      </c>
      <c r="L9607" t="s">
        <v>431</v>
      </c>
      <c r="M9607" t="s">
        <v>9032</v>
      </c>
    </row>
    <row r="9608" spans="1:13">
      <c r="A9608" t="s">
        <v>909</v>
      </c>
      <c r="B9608" t="s">
        <v>909</v>
      </c>
      <c r="C9608" t="s">
        <v>1700</v>
      </c>
      <c r="D9608" t="s">
        <v>163</v>
      </c>
      <c r="E9608" t="s">
        <v>754</v>
      </c>
      <c r="F9608" t="s">
        <v>10</v>
      </c>
      <c r="G9608" t="s">
        <v>53497</v>
      </c>
      <c r="H9608" t="s">
        <v>20937</v>
      </c>
      <c r="I9608" t="s">
        <v>53498</v>
      </c>
      <c r="J9608" t="s">
        <v>20897</v>
      </c>
      <c r="K9608" t="s">
        <v>46505</v>
      </c>
      <c r="L9608" t="s">
        <v>4403</v>
      </c>
      <c r="M9608" t="s">
        <v>15138</v>
      </c>
    </row>
    <row r="9609" spans="1:13">
      <c r="A9609" t="s">
        <v>909</v>
      </c>
      <c r="B9609" t="s">
        <v>909</v>
      </c>
      <c r="C9609" t="s">
        <v>1700</v>
      </c>
      <c r="D9609" t="s">
        <v>163</v>
      </c>
      <c r="E9609" t="s">
        <v>754</v>
      </c>
      <c r="F9609" t="s">
        <v>2</v>
      </c>
      <c r="G9609" t="s">
        <v>53499</v>
      </c>
      <c r="H9609" t="s">
        <v>21128</v>
      </c>
      <c r="I9609" t="s">
        <v>53500</v>
      </c>
      <c r="J9609" t="s">
        <v>20974</v>
      </c>
      <c r="K9609" t="s">
        <v>18079</v>
      </c>
      <c r="L9609" t="s">
        <v>8652</v>
      </c>
      <c r="M9609" t="s">
        <v>53501</v>
      </c>
    </row>
    <row r="9610" spans="1:13">
      <c r="A9610" t="s">
        <v>909</v>
      </c>
      <c r="B9610" t="s">
        <v>909</v>
      </c>
      <c r="C9610" t="s">
        <v>1700</v>
      </c>
      <c r="D9610" t="s">
        <v>163</v>
      </c>
      <c r="E9610" t="s">
        <v>754</v>
      </c>
      <c r="F9610" t="s">
        <v>4</v>
      </c>
      <c r="G9610" t="s">
        <v>53502</v>
      </c>
      <c r="H9610" t="s">
        <v>20937</v>
      </c>
      <c r="I9610" t="s">
        <v>53498</v>
      </c>
      <c r="J9610" t="s">
        <v>20784</v>
      </c>
      <c r="K9610" t="s">
        <v>43713</v>
      </c>
      <c r="L9610" t="s">
        <v>4403</v>
      </c>
      <c r="M9610" t="s">
        <v>15138</v>
      </c>
    </row>
    <row r="9611" spans="1:13">
      <c r="A9611" t="s">
        <v>909</v>
      </c>
      <c r="B9611" t="s">
        <v>909</v>
      </c>
      <c r="C9611" t="s">
        <v>1700</v>
      </c>
      <c r="D9611" t="s">
        <v>163</v>
      </c>
      <c r="E9611" t="s">
        <v>754</v>
      </c>
      <c r="F9611" t="s">
        <v>11</v>
      </c>
      <c r="G9611" t="s">
        <v>53503</v>
      </c>
      <c r="H9611" t="s">
        <v>21061</v>
      </c>
      <c r="I9611" t="s">
        <v>6124</v>
      </c>
      <c r="J9611" t="s">
        <v>20764</v>
      </c>
      <c r="K9611" t="s">
        <v>50051</v>
      </c>
      <c r="L9611" t="s">
        <v>48121</v>
      </c>
      <c r="M9611" t="s">
        <v>30858</v>
      </c>
    </row>
    <row r="9612" spans="1:13">
      <c r="A9612" t="s">
        <v>909</v>
      </c>
      <c r="B9612" t="s">
        <v>909</v>
      </c>
      <c r="C9612" t="s">
        <v>1700</v>
      </c>
      <c r="D9612" t="s">
        <v>163</v>
      </c>
      <c r="E9612" t="s">
        <v>754</v>
      </c>
      <c r="F9612" t="s">
        <v>20</v>
      </c>
      <c r="G9612" t="s">
        <v>53504</v>
      </c>
      <c r="H9612" t="s">
        <v>20822</v>
      </c>
      <c r="I9612" t="s">
        <v>53453</v>
      </c>
      <c r="J9612" t="s">
        <v>20745</v>
      </c>
      <c r="K9612" t="s">
        <v>8054</v>
      </c>
      <c r="L9612" t="s">
        <v>3413</v>
      </c>
      <c r="M9612" t="s">
        <v>25568</v>
      </c>
    </row>
    <row r="9613" spans="1:13">
      <c r="A9613" t="s">
        <v>909</v>
      </c>
      <c r="B9613" t="s">
        <v>909</v>
      </c>
      <c r="C9613" t="s">
        <v>1700</v>
      </c>
      <c r="D9613" t="s">
        <v>163</v>
      </c>
      <c r="E9613" t="s">
        <v>762</v>
      </c>
      <c r="F9613" t="s">
        <v>3</v>
      </c>
      <c r="G9613" t="s">
        <v>53505</v>
      </c>
      <c r="H9613" t="s">
        <v>20897</v>
      </c>
      <c r="I9613" t="s">
        <v>8776</v>
      </c>
      <c r="J9613" t="s">
        <v>20764</v>
      </c>
      <c r="K9613" t="s">
        <v>50051</v>
      </c>
      <c r="L9613" t="s">
        <v>17786</v>
      </c>
      <c r="M9613" t="s">
        <v>48956</v>
      </c>
    </row>
    <row r="9614" spans="1:13">
      <c r="A9614" t="s">
        <v>909</v>
      </c>
      <c r="B9614" t="s">
        <v>909</v>
      </c>
      <c r="C9614" t="s">
        <v>1700</v>
      </c>
      <c r="D9614" t="s">
        <v>163</v>
      </c>
      <c r="E9614" t="s">
        <v>762</v>
      </c>
      <c r="F9614" t="s">
        <v>10</v>
      </c>
      <c r="G9614" t="s">
        <v>53506</v>
      </c>
      <c r="H9614" t="s">
        <v>20841</v>
      </c>
      <c r="I9614" t="s">
        <v>53507</v>
      </c>
      <c r="J9614" t="s">
        <v>20803</v>
      </c>
      <c r="K9614" t="s">
        <v>47778</v>
      </c>
      <c r="L9614" t="s">
        <v>4673</v>
      </c>
      <c r="M9614" t="s">
        <v>17084</v>
      </c>
    </row>
    <row r="9615" spans="1:13">
      <c r="A9615" t="s">
        <v>909</v>
      </c>
      <c r="B9615" t="s">
        <v>909</v>
      </c>
      <c r="C9615" t="s">
        <v>1700</v>
      </c>
      <c r="D9615" t="s">
        <v>163</v>
      </c>
      <c r="E9615" t="s">
        <v>762</v>
      </c>
      <c r="F9615" t="s">
        <v>2</v>
      </c>
      <c r="G9615" t="s">
        <v>53508</v>
      </c>
      <c r="H9615" t="s">
        <v>21138</v>
      </c>
      <c r="I9615" t="s">
        <v>53478</v>
      </c>
      <c r="J9615" t="s">
        <v>20937</v>
      </c>
      <c r="K9615" t="s">
        <v>52524</v>
      </c>
      <c r="L9615" t="s">
        <v>53479</v>
      </c>
      <c r="M9615" t="s">
        <v>53509</v>
      </c>
    </row>
    <row r="9616" spans="1:13">
      <c r="A9616" t="s">
        <v>909</v>
      </c>
      <c r="B9616" t="s">
        <v>909</v>
      </c>
      <c r="C9616" t="s">
        <v>1700</v>
      </c>
      <c r="D9616" t="s">
        <v>163</v>
      </c>
      <c r="E9616" t="s">
        <v>762</v>
      </c>
      <c r="F9616" t="s">
        <v>4</v>
      </c>
      <c r="G9616" t="s">
        <v>53510</v>
      </c>
      <c r="H9616" t="s">
        <v>20950</v>
      </c>
      <c r="I9616" t="s">
        <v>53476</v>
      </c>
      <c r="J9616" t="s">
        <v>20784</v>
      </c>
      <c r="K9616" t="s">
        <v>43713</v>
      </c>
      <c r="L9616" t="s">
        <v>48824</v>
      </c>
      <c r="M9616" t="s">
        <v>27422</v>
      </c>
    </row>
    <row r="9617" spans="1:13">
      <c r="A9617" t="s">
        <v>909</v>
      </c>
      <c r="B9617" t="s">
        <v>909</v>
      </c>
      <c r="C9617" t="s">
        <v>1700</v>
      </c>
      <c r="D9617" t="s">
        <v>163</v>
      </c>
      <c r="E9617" t="s">
        <v>762</v>
      </c>
      <c r="F9617" t="s">
        <v>11</v>
      </c>
      <c r="G9617" t="s">
        <v>53511</v>
      </c>
      <c r="H9617" t="s">
        <v>20897</v>
      </c>
      <c r="I9617" t="s">
        <v>8776</v>
      </c>
      <c r="J9617" t="s">
        <v>20764</v>
      </c>
      <c r="K9617" t="s">
        <v>50051</v>
      </c>
      <c r="L9617" t="s">
        <v>2172</v>
      </c>
      <c r="M9617" t="s">
        <v>48956</v>
      </c>
    </row>
    <row r="9618" spans="1:13">
      <c r="A9618" t="s">
        <v>909</v>
      </c>
      <c r="B9618" t="s">
        <v>909</v>
      </c>
      <c r="C9618" t="s">
        <v>1700</v>
      </c>
      <c r="D9618" t="s">
        <v>163</v>
      </c>
      <c r="E9618" t="s">
        <v>762</v>
      </c>
      <c r="F9618" t="s">
        <v>20</v>
      </c>
      <c r="G9618" t="s">
        <v>53512</v>
      </c>
      <c r="H9618" t="s">
        <v>20725</v>
      </c>
      <c r="I9618" t="s">
        <v>53461</v>
      </c>
      <c r="J9618" t="s">
        <v>20663</v>
      </c>
      <c r="K9618" t="s">
        <v>8845</v>
      </c>
      <c r="L9618" t="s">
        <v>431</v>
      </c>
      <c r="M9618" t="s">
        <v>918</v>
      </c>
    </row>
    <row r="9619" spans="1:13">
      <c r="A9619" t="s">
        <v>909</v>
      </c>
      <c r="B9619" t="s">
        <v>909</v>
      </c>
      <c r="C9619" t="s">
        <v>1700</v>
      </c>
      <c r="D9619" t="s">
        <v>163</v>
      </c>
      <c r="E9619" t="s">
        <v>770</v>
      </c>
      <c r="F9619" t="s">
        <v>3</v>
      </c>
      <c r="G9619" t="s">
        <v>53513</v>
      </c>
      <c r="H9619" t="s">
        <v>20745</v>
      </c>
      <c r="I9619" t="s">
        <v>53429</v>
      </c>
      <c r="J9619" t="s">
        <v>20725</v>
      </c>
      <c r="K9619" t="s">
        <v>46507</v>
      </c>
      <c r="L9619" t="s">
        <v>9503</v>
      </c>
      <c r="M9619" t="s">
        <v>17446</v>
      </c>
    </row>
    <row r="9620" spans="1:13">
      <c r="A9620" t="s">
        <v>909</v>
      </c>
      <c r="B9620" t="s">
        <v>909</v>
      </c>
      <c r="C9620" t="s">
        <v>1700</v>
      </c>
      <c r="D9620" t="s">
        <v>163</v>
      </c>
      <c r="E9620" t="s">
        <v>770</v>
      </c>
      <c r="F9620" t="s">
        <v>10</v>
      </c>
      <c r="G9620" t="s">
        <v>53514</v>
      </c>
      <c r="H9620" t="s">
        <v>20803</v>
      </c>
      <c r="I9620" t="s">
        <v>53455</v>
      </c>
      <c r="J9620" t="s">
        <v>20725</v>
      </c>
      <c r="K9620" t="s">
        <v>46507</v>
      </c>
      <c r="L9620" t="s">
        <v>21763</v>
      </c>
      <c r="M9620" t="s">
        <v>18728</v>
      </c>
    </row>
    <row r="9621" spans="1:13">
      <c r="A9621" t="s">
        <v>909</v>
      </c>
      <c r="B9621" t="s">
        <v>909</v>
      </c>
      <c r="C9621" t="s">
        <v>1700</v>
      </c>
      <c r="D9621" t="s">
        <v>163</v>
      </c>
      <c r="E9621" t="s">
        <v>770</v>
      </c>
      <c r="F9621" t="s">
        <v>2</v>
      </c>
      <c r="G9621" t="s">
        <v>53515</v>
      </c>
      <c r="H9621" t="s">
        <v>20841</v>
      </c>
      <c r="I9621" t="s">
        <v>53507</v>
      </c>
      <c r="J9621" t="s">
        <v>20764</v>
      </c>
      <c r="K9621" t="s">
        <v>50051</v>
      </c>
      <c r="L9621" t="s">
        <v>21331</v>
      </c>
      <c r="M9621" t="s">
        <v>25054</v>
      </c>
    </row>
    <row r="9622" spans="1:13">
      <c r="A9622" t="s">
        <v>909</v>
      </c>
      <c r="B9622" t="s">
        <v>909</v>
      </c>
      <c r="C9622" t="s">
        <v>1700</v>
      </c>
      <c r="D9622" t="s">
        <v>163</v>
      </c>
      <c r="E9622" t="s">
        <v>770</v>
      </c>
      <c r="F9622" t="s">
        <v>4</v>
      </c>
      <c r="G9622" t="s">
        <v>53516</v>
      </c>
      <c r="H9622" t="s">
        <v>20764</v>
      </c>
      <c r="I9622" t="s">
        <v>8759</v>
      </c>
      <c r="J9622" t="s">
        <v>20663</v>
      </c>
      <c r="K9622" t="s">
        <v>8845</v>
      </c>
      <c r="L9622" t="s">
        <v>5566</v>
      </c>
      <c r="M9622" t="s">
        <v>9940</v>
      </c>
    </row>
    <row r="9623" spans="1:13">
      <c r="A9623" t="s">
        <v>909</v>
      </c>
      <c r="B9623" t="s">
        <v>909</v>
      </c>
      <c r="C9623" t="s">
        <v>1700</v>
      </c>
      <c r="D9623" t="s">
        <v>163</v>
      </c>
      <c r="E9623" t="s">
        <v>770</v>
      </c>
      <c r="F9623" t="s">
        <v>11</v>
      </c>
      <c r="G9623" t="s">
        <v>53517</v>
      </c>
      <c r="H9623" t="s">
        <v>20663</v>
      </c>
      <c r="I9623" t="s">
        <v>53465</v>
      </c>
      <c r="J9623" t="s">
        <v>21472</v>
      </c>
      <c r="K9623" t="s">
        <v>372</v>
      </c>
      <c r="L9623" t="s">
        <v>22225</v>
      </c>
      <c r="M9623" t="s">
        <v>1345</v>
      </c>
    </row>
    <row r="9624" spans="1:13">
      <c r="A9624" t="s">
        <v>909</v>
      </c>
      <c r="B9624" t="s">
        <v>909</v>
      </c>
      <c r="C9624" t="s">
        <v>1700</v>
      </c>
      <c r="D9624" t="s">
        <v>163</v>
      </c>
      <c r="E9624" t="s">
        <v>770</v>
      </c>
      <c r="F9624" t="s">
        <v>20</v>
      </c>
      <c r="G9624" t="s">
        <v>53518</v>
      </c>
      <c r="H9624" t="s">
        <v>20684</v>
      </c>
      <c r="I9624" t="s">
        <v>53463</v>
      </c>
      <c r="J9624" t="s">
        <v>21472</v>
      </c>
      <c r="K9624" t="s">
        <v>372</v>
      </c>
      <c r="L9624" t="s">
        <v>4481</v>
      </c>
      <c r="M9624" t="s">
        <v>8639</v>
      </c>
    </row>
    <row r="9625" spans="1:13">
      <c r="A9625" t="s">
        <v>909</v>
      </c>
      <c r="B9625" t="s">
        <v>909</v>
      </c>
      <c r="C9625" t="s">
        <v>1700</v>
      </c>
      <c r="D9625" t="s">
        <v>163</v>
      </c>
      <c r="E9625" t="s">
        <v>778</v>
      </c>
      <c r="F9625" t="s">
        <v>3</v>
      </c>
      <c r="G9625" t="s">
        <v>53519</v>
      </c>
      <c r="H9625" t="s">
        <v>20705</v>
      </c>
      <c r="I9625" t="s">
        <v>53490</v>
      </c>
      <c r="J9625" t="s">
        <v>20663</v>
      </c>
      <c r="K9625" t="s">
        <v>8845</v>
      </c>
      <c r="L9625" t="s">
        <v>3427</v>
      </c>
      <c r="M9625" t="s">
        <v>16849</v>
      </c>
    </row>
    <row r="9626" spans="1:13">
      <c r="A9626" t="s">
        <v>909</v>
      </c>
      <c r="B9626" t="s">
        <v>909</v>
      </c>
      <c r="C9626" t="s">
        <v>1700</v>
      </c>
      <c r="D9626" t="s">
        <v>163</v>
      </c>
      <c r="E9626" t="s">
        <v>778</v>
      </c>
      <c r="F9626" t="s">
        <v>10</v>
      </c>
      <c r="G9626" t="s">
        <v>53520</v>
      </c>
      <c r="H9626" t="s">
        <v>20745</v>
      </c>
      <c r="I9626" t="s">
        <v>53429</v>
      </c>
      <c r="J9626" t="s">
        <v>20705</v>
      </c>
      <c r="K9626" t="s">
        <v>6407</v>
      </c>
      <c r="L9626" t="s">
        <v>50893</v>
      </c>
      <c r="M9626" t="s">
        <v>18986</v>
      </c>
    </row>
    <row r="9627" spans="1:13">
      <c r="A9627" t="s">
        <v>909</v>
      </c>
      <c r="B9627" t="s">
        <v>909</v>
      </c>
      <c r="C9627" t="s">
        <v>1700</v>
      </c>
      <c r="D9627" t="s">
        <v>163</v>
      </c>
      <c r="E9627" t="s">
        <v>778</v>
      </c>
      <c r="F9627" t="s">
        <v>2</v>
      </c>
      <c r="G9627" t="s">
        <v>53521</v>
      </c>
      <c r="H9627" t="s">
        <v>20764</v>
      </c>
      <c r="I9627" t="s">
        <v>8759</v>
      </c>
      <c r="J9627" t="s">
        <v>20705</v>
      </c>
      <c r="K9627" t="s">
        <v>6407</v>
      </c>
      <c r="L9627" t="s">
        <v>22149</v>
      </c>
      <c r="M9627" t="s">
        <v>24911</v>
      </c>
    </row>
    <row r="9628" spans="1:13">
      <c r="A9628" t="s">
        <v>909</v>
      </c>
      <c r="B9628" t="s">
        <v>909</v>
      </c>
      <c r="C9628" t="s">
        <v>1700</v>
      </c>
      <c r="D9628" t="s">
        <v>163</v>
      </c>
      <c r="E9628" t="s">
        <v>778</v>
      </c>
      <c r="F9628" t="s">
        <v>4</v>
      </c>
      <c r="G9628" t="s">
        <v>53522</v>
      </c>
      <c r="H9628" t="s">
        <v>20663</v>
      </c>
      <c r="I9628" t="s">
        <v>53465</v>
      </c>
      <c r="J9628" t="s">
        <v>21472</v>
      </c>
      <c r="K9628" t="s">
        <v>372</v>
      </c>
      <c r="L9628" t="s">
        <v>50935</v>
      </c>
      <c r="M9628" t="s">
        <v>1164</v>
      </c>
    </row>
    <row r="9629" spans="1:13">
      <c r="A9629" t="s">
        <v>909</v>
      </c>
      <c r="B9629" t="s">
        <v>909</v>
      </c>
      <c r="C9629" t="s">
        <v>1700</v>
      </c>
      <c r="D9629" t="s">
        <v>163</v>
      </c>
      <c r="E9629" t="s">
        <v>778</v>
      </c>
      <c r="F9629" t="s">
        <v>11</v>
      </c>
      <c r="G9629" t="s">
        <v>53523</v>
      </c>
      <c r="H9629" t="s">
        <v>20684</v>
      </c>
      <c r="I9629" t="s">
        <v>53463</v>
      </c>
      <c r="J9629" t="s">
        <v>20663</v>
      </c>
      <c r="K9629" t="s">
        <v>8845</v>
      </c>
      <c r="L9629" t="s">
        <v>22221</v>
      </c>
      <c r="M9629" t="s">
        <v>14877</v>
      </c>
    </row>
    <row r="9630" spans="1:13">
      <c r="A9630" t="s">
        <v>909</v>
      </c>
      <c r="B9630" t="s">
        <v>909</v>
      </c>
      <c r="C9630" t="s">
        <v>1700</v>
      </c>
      <c r="D9630" t="s">
        <v>163</v>
      </c>
      <c r="E9630" t="s">
        <v>778</v>
      </c>
      <c r="F9630" t="s">
        <v>20</v>
      </c>
      <c r="G9630" t="s">
        <v>53524</v>
      </c>
      <c r="H9630" t="s">
        <v>20663</v>
      </c>
      <c r="I9630" t="s">
        <v>53465</v>
      </c>
      <c r="J9630" t="s">
        <v>21472</v>
      </c>
      <c r="K9630" t="s">
        <v>372</v>
      </c>
      <c r="L9630" t="s">
        <v>9111</v>
      </c>
      <c r="M9630" t="s">
        <v>1164</v>
      </c>
    </row>
    <row r="9631" spans="1:13">
      <c r="A9631" t="s">
        <v>909</v>
      </c>
      <c r="B9631" t="s">
        <v>909</v>
      </c>
      <c r="C9631" t="s">
        <v>1700</v>
      </c>
      <c r="D9631" t="s">
        <v>164</v>
      </c>
      <c r="E9631" t="s">
        <v>785</v>
      </c>
      <c r="F9631" t="s">
        <v>3</v>
      </c>
      <c r="G9631" t="s">
        <v>53525</v>
      </c>
      <c r="H9631" t="s">
        <v>20684</v>
      </c>
      <c r="I9631" t="s">
        <v>11930</v>
      </c>
      <c r="J9631" t="s">
        <v>20663</v>
      </c>
      <c r="K9631" t="s">
        <v>9352</v>
      </c>
      <c r="L9631" t="s">
        <v>375</v>
      </c>
      <c r="M9631" t="s">
        <v>946</v>
      </c>
    </row>
    <row r="9632" spans="1:13">
      <c r="A9632" t="s">
        <v>909</v>
      </c>
      <c r="B9632" t="s">
        <v>909</v>
      </c>
      <c r="C9632" t="s">
        <v>1700</v>
      </c>
      <c r="D9632" t="s">
        <v>164</v>
      </c>
      <c r="E9632" t="s">
        <v>785</v>
      </c>
      <c r="F9632" t="s">
        <v>10</v>
      </c>
      <c r="G9632" t="s">
        <v>53526</v>
      </c>
      <c r="H9632" t="s">
        <v>20684</v>
      </c>
      <c r="I9632" t="s">
        <v>11930</v>
      </c>
      <c r="J9632" t="s">
        <v>20663</v>
      </c>
      <c r="K9632" t="s">
        <v>9352</v>
      </c>
      <c r="L9632" t="s">
        <v>471</v>
      </c>
      <c r="M9632" t="s">
        <v>946</v>
      </c>
    </row>
    <row r="9633" spans="1:13">
      <c r="A9633" t="s">
        <v>909</v>
      </c>
      <c r="B9633" t="s">
        <v>909</v>
      </c>
      <c r="C9633" t="s">
        <v>1700</v>
      </c>
      <c r="D9633" t="s">
        <v>164</v>
      </c>
      <c r="E9633" t="s">
        <v>785</v>
      </c>
      <c r="F9633" t="s">
        <v>2</v>
      </c>
      <c r="G9633" t="s">
        <v>53527</v>
      </c>
      <c r="H9633" t="s">
        <v>20841</v>
      </c>
      <c r="I9633" t="s">
        <v>13632</v>
      </c>
      <c r="J9633" t="s">
        <v>20705</v>
      </c>
      <c r="K9633" t="s">
        <v>429</v>
      </c>
      <c r="L9633" t="s">
        <v>2900</v>
      </c>
      <c r="M9633" t="s">
        <v>24911</v>
      </c>
    </row>
    <row r="9634" spans="1:13">
      <c r="A9634" t="s">
        <v>909</v>
      </c>
      <c r="B9634" t="s">
        <v>909</v>
      </c>
      <c r="C9634" t="s">
        <v>1700</v>
      </c>
      <c r="D9634" t="s">
        <v>164</v>
      </c>
      <c r="E9634" t="s">
        <v>785</v>
      </c>
      <c r="F9634" t="s">
        <v>4</v>
      </c>
      <c r="G9634" t="s">
        <v>53528</v>
      </c>
      <c r="H9634" t="s">
        <v>20764</v>
      </c>
      <c r="I9634" t="s">
        <v>16519</v>
      </c>
      <c r="J9634" t="s">
        <v>20684</v>
      </c>
      <c r="K9634" t="s">
        <v>10800</v>
      </c>
      <c r="L9634" t="s">
        <v>2792</v>
      </c>
      <c r="M9634" t="s">
        <v>469</v>
      </c>
    </row>
    <row r="9635" spans="1:13">
      <c r="A9635" t="s">
        <v>909</v>
      </c>
      <c r="B9635" t="s">
        <v>909</v>
      </c>
      <c r="C9635" t="s">
        <v>1700</v>
      </c>
      <c r="D9635" t="s">
        <v>164</v>
      </c>
      <c r="E9635" t="s">
        <v>785</v>
      </c>
      <c r="F9635" t="s">
        <v>11</v>
      </c>
      <c r="G9635" t="s">
        <v>53529</v>
      </c>
      <c r="H9635" t="s">
        <v>20745</v>
      </c>
      <c r="I9635" t="s">
        <v>15832</v>
      </c>
      <c r="J9635" t="s">
        <v>21472</v>
      </c>
      <c r="K9635" t="s">
        <v>372</v>
      </c>
      <c r="L9635" t="s">
        <v>2900</v>
      </c>
      <c r="M9635" t="s">
        <v>16849</v>
      </c>
    </row>
    <row r="9636" spans="1:13">
      <c r="A9636" t="s">
        <v>909</v>
      </c>
      <c r="B9636" t="s">
        <v>909</v>
      </c>
      <c r="C9636" t="s">
        <v>1700</v>
      </c>
      <c r="D9636" t="s">
        <v>164</v>
      </c>
      <c r="E9636" t="s">
        <v>785</v>
      </c>
      <c r="F9636" t="s">
        <v>20</v>
      </c>
      <c r="G9636" t="s">
        <v>53530</v>
      </c>
      <c r="H9636" t="s">
        <v>20745</v>
      </c>
      <c r="I9636" t="s">
        <v>15832</v>
      </c>
      <c r="J9636" t="s">
        <v>21472</v>
      </c>
      <c r="K9636" t="s">
        <v>372</v>
      </c>
      <c r="L9636" t="s">
        <v>4781</v>
      </c>
      <c r="M9636" t="s">
        <v>16849</v>
      </c>
    </row>
    <row r="9637" spans="1:13">
      <c r="A9637" t="s">
        <v>909</v>
      </c>
      <c r="B9637" t="s">
        <v>909</v>
      </c>
      <c r="C9637" t="s">
        <v>1700</v>
      </c>
      <c r="D9637" t="s">
        <v>164</v>
      </c>
      <c r="E9637" t="s">
        <v>793</v>
      </c>
      <c r="F9637" t="s">
        <v>3</v>
      </c>
      <c r="G9637" t="s">
        <v>53531</v>
      </c>
      <c r="H9637" t="s">
        <v>20684</v>
      </c>
      <c r="I9637" t="s">
        <v>11930</v>
      </c>
      <c r="J9637" t="s">
        <v>20663</v>
      </c>
      <c r="K9637" t="s">
        <v>9352</v>
      </c>
      <c r="L9637" t="s">
        <v>375</v>
      </c>
      <c r="M9637" t="s">
        <v>17084</v>
      </c>
    </row>
    <row r="9638" spans="1:13">
      <c r="A9638" t="s">
        <v>909</v>
      </c>
      <c r="B9638" t="s">
        <v>909</v>
      </c>
      <c r="C9638" t="s">
        <v>1700</v>
      </c>
      <c r="D9638" t="s">
        <v>164</v>
      </c>
      <c r="E9638" t="s">
        <v>793</v>
      </c>
      <c r="F9638" t="s">
        <v>10</v>
      </c>
      <c r="G9638" t="s">
        <v>53532</v>
      </c>
      <c r="H9638" t="s">
        <v>20705</v>
      </c>
      <c r="I9638" t="s">
        <v>12848</v>
      </c>
      <c r="J9638" t="s">
        <v>20705</v>
      </c>
      <c r="K9638" t="s">
        <v>429</v>
      </c>
      <c r="L9638" t="s">
        <v>2292</v>
      </c>
      <c r="M9638" t="s">
        <v>11472</v>
      </c>
    </row>
    <row r="9639" spans="1:13">
      <c r="A9639" t="s">
        <v>909</v>
      </c>
      <c r="B9639" t="s">
        <v>909</v>
      </c>
      <c r="C9639" t="s">
        <v>1700</v>
      </c>
      <c r="D9639" t="s">
        <v>164</v>
      </c>
      <c r="E9639" t="s">
        <v>793</v>
      </c>
      <c r="F9639" t="s">
        <v>2</v>
      </c>
      <c r="G9639" t="s">
        <v>53533</v>
      </c>
      <c r="H9639" t="s">
        <v>20745</v>
      </c>
      <c r="I9639" t="s">
        <v>15832</v>
      </c>
      <c r="J9639" t="s">
        <v>20725</v>
      </c>
      <c r="K9639" t="s">
        <v>16849</v>
      </c>
      <c r="L9639" t="s">
        <v>791</v>
      </c>
      <c r="M9639" t="s">
        <v>32213</v>
      </c>
    </row>
    <row r="9640" spans="1:13">
      <c r="A9640" t="s">
        <v>909</v>
      </c>
      <c r="B9640" t="s">
        <v>909</v>
      </c>
      <c r="C9640" t="s">
        <v>1700</v>
      </c>
      <c r="D9640" t="s">
        <v>164</v>
      </c>
      <c r="E9640" t="s">
        <v>793</v>
      </c>
      <c r="F9640" t="s">
        <v>4</v>
      </c>
      <c r="G9640" t="s">
        <v>53534</v>
      </c>
      <c r="H9640" t="s">
        <v>20745</v>
      </c>
      <c r="I9640" t="s">
        <v>15832</v>
      </c>
      <c r="J9640" t="s">
        <v>20705</v>
      </c>
      <c r="K9640" t="s">
        <v>429</v>
      </c>
      <c r="L9640" t="s">
        <v>2191</v>
      </c>
      <c r="M9640" t="s">
        <v>32213</v>
      </c>
    </row>
    <row r="9641" spans="1:13">
      <c r="A9641" t="s">
        <v>909</v>
      </c>
      <c r="B9641" t="s">
        <v>909</v>
      </c>
      <c r="C9641" t="s">
        <v>1700</v>
      </c>
      <c r="D9641" t="s">
        <v>164</v>
      </c>
      <c r="E9641" t="s">
        <v>793</v>
      </c>
      <c r="F9641" t="s">
        <v>11</v>
      </c>
      <c r="G9641" t="s">
        <v>53535</v>
      </c>
      <c r="H9641" t="s">
        <v>20663</v>
      </c>
      <c r="I9641" t="s">
        <v>6895</v>
      </c>
      <c r="J9641" t="s">
        <v>21472</v>
      </c>
      <c r="K9641" t="s">
        <v>372</v>
      </c>
      <c r="L9641" t="s">
        <v>4674</v>
      </c>
      <c r="M9641" t="s">
        <v>8700</v>
      </c>
    </row>
    <row r="9642" spans="1:13">
      <c r="A9642" t="s">
        <v>909</v>
      </c>
      <c r="B9642" t="s">
        <v>909</v>
      </c>
      <c r="C9642" t="s">
        <v>1700</v>
      </c>
      <c r="D9642" t="s">
        <v>164</v>
      </c>
      <c r="E9642" t="s">
        <v>793</v>
      </c>
      <c r="F9642" t="s">
        <v>20</v>
      </c>
      <c r="G9642" t="s">
        <v>53536</v>
      </c>
      <c r="H9642" t="s">
        <v>20663</v>
      </c>
      <c r="I9642" t="s">
        <v>6895</v>
      </c>
      <c r="J9642" t="s">
        <v>20663</v>
      </c>
      <c r="K9642" t="s">
        <v>9352</v>
      </c>
      <c r="L9642" t="s">
        <v>4088</v>
      </c>
      <c r="M9642" t="s">
        <v>8700</v>
      </c>
    </row>
    <row r="9643" spans="1:13">
      <c r="A9643" t="s">
        <v>909</v>
      </c>
      <c r="B9643" t="s">
        <v>909</v>
      </c>
      <c r="C9643" t="s">
        <v>1700</v>
      </c>
      <c r="D9643" t="s">
        <v>164</v>
      </c>
      <c r="E9643" t="s">
        <v>801</v>
      </c>
      <c r="F9643" t="s">
        <v>10</v>
      </c>
      <c r="G9643" t="s">
        <v>53537</v>
      </c>
      <c r="H9643" t="s">
        <v>20705</v>
      </c>
      <c r="I9643" t="s">
        <v>12848</v>
      </c>
      <c r="J9643" t="s">
        <v>20663</v>
      </c>
      <c r="K9643" t="s">
        <v>9352</v>
      </c>
      <c r="L9643" t="s">
        <v>2292</v>
      </c>
      <c r="M9643" t="s">
        <v>373</v>
      </c>
    </row>
    <row r="9644" spans="1:13">
      <c r="A9644" t="s">
        <v>909</v>
      </c>
      <c r="B9644" t="s">
        <v>909</v>
      </c>
      <c r="C9644" t="s">
        <v>1700</v>
      </c>
      <c r="D9644" t="s">
        <v>164</v>
      </c>
      <c r="E9644" t="s">
        <v>801</v>
      </c>
      <c r="F9644" t="s">
        <v>2</v>
      </c>
      <c r="G9644" t="s">
        <v>53538</v>
      </c>
      <c r="H9644" t="s">
        <v>20663</v>
      </c>
      <c r="I9644" t="s">
        <v>6895</v>
      </c>
      <c r="J9644" t="s">
        <v>21472</v>
      </c>
      <c r="K9644" t="s">
        <v>372</v>
      </c>
      <c r="L9644" t="s">
        <v>16751</v>
      </c>
      <c r="M9644" t="s">
        <v>16849</v>
      </c>
    </row>
    <row r="9645" spans="1:13">
      <c r="A9645" t="s">
        <v>909</v>
      </c>
      <c r="B9645" t="s">
        <v>909</v>
      </c>
      <c r="C9645" t="s">
        <v>1700</v>
      </c>
      <c r="D9645" t="s">
        <v>164</v>
      </c>
      <c r="E9645" t="s">
        <v>801</v>
      </c>
      <c r="F9645" t="s">
        <v>11</v>
      </c>
      <c r="G9645" t="s">
        <v>53539</v>
      </c>
      <c r="H9645" t="s">
        <v>20684</v>
      </c>
      <c r="I9645" t="s">
        <v>11930</v>
      </c>
      <c r="J9645" t="s">
        <v>21472</v>
      </c>
      <c r="K9645" t="s">
        <v>372</v>
      </c>
      <c r="L9645" t="s">
        <v>1054</v>
      </c>
      <c r="M9645" t="s">
        <v>24911</v>
      </c>
    </row>
    <row r="9646" spans="1:13">
      <c r="A9646" t="s">
        <v>909</v>
      </c>
      <c r="B9646" t="s">
        <v>909</v>
      </c>
      <c r="C9646" t="s">
        <v>1700</v>
      </c>
      <c r="D9646" t="s">
        <v>164</v>
      </c>
      <c r="E9646" t="s">
        <v>809</v>
      </c>
      <c r="F9646" t="s">
        <v>10</v>
      </c>
      <c r="G9646" t="s">
        <v>53540</v>
      </c>
      <c r="H9646" t="s">
        <v>20684</v>
      </c>
      <c r="I9646" t="s">
        <v>11930</v>
      </c>
      <c r="J9646" t="s">
        <v>20663</v>
      </c>
      <c r="K9646" t="s">
        <v>9352</v>
      </c>
      <c r="L9646" t="s">
        <v>471</v>
      </c>
      <c r="M9646" t="s">
        <v>24935</v>
      </c>
    </row>
    <row r="9647" spans="1:13">
      <c r="A9647" t="s">
        <v>909</v>
      </c>
      <c r="B9647" t="s">
        <v>909</v>
      </c>
      <c r="C9647" t="s">
        <v>1700</v>
      </c>
      <c r="D9647" t="s">
        <v>164</v>
      </c>
      <c r="E9647" t="s">
        <v>809</v>
      </c>
      <c r="F9647" t="s">
        <v>2</v>
      </c>
      <c r="G9647" t="s">
        <v>53541</v>
      </c>
      <c r="H9647" t="s">
        <v>20684</v>
      </c>
      <c r="I9647" t="s">
        <v>11930</v>
      </c>
      <c r="J9647" t="s">
        <v>20663</v>
      </c>
      <c r="K9647" t="s">
        <v>9352</v>
      </c>
      <c r="L9647" t="s">
        <v>4674</v>
      </c>
      <c r="M9647" t="s">
        <v>24935</v>
      </c>
    </row>
    <row r="9648" spans="1:13">
      <c r="A9648" t="s">
        <v>909</v>
      </c>
      <c r="B9648" t="s">
        <v>909</v>
      </c>
      <c r="C9648" t="s">
        <v>1700</v>
      </c>
      <c r="D9648" t="s">
        <v>164</v>
      </c>
      <c r="E9648" t="s">
        <v>809</v>
      </c>
      <c r="F9648" t="s">
        <v>4</v>
      </c>
      <c r="G9648" t="s">
        <v>53542</v>
      </c>
      <c r="H9648" t="s">
        <v>20684</v>
      </c>
      <c r="I9648" t="s">
        <v>11930</v>
      </c>
      <c r="J9648" t="s">
        <v>20663</v>
      </c>
      <c r="K9648" t="s">
        <v>9352</v>
      </c>
      <c r="L9648" t="s">
        <v>3970</v>
      </c>
      <c r="M9648" t="s">
        <v>24935</v>
      </c>
    </row>
    <row r="9649" spans="1:13">
      <c r="A9649" t="s">
        <v>909</v>
      </c>
      <c r="B9649" t="s">
        <v>909</v>
      </c>
      <c r="C9649" t="s">
        <v>1700</v>
      </c>
      <c r="D9649" t="s">
        <v>164</v>
      </c>
      <c r="E9649" t="s">
        <v>809</v>
      </c>
      <c r="F9649" t="s">
        <v>11</v>
      </c>
      <c r="G9649" t="s">
        <v>53543</v>
      </c>
      <c r="H9649" t="s">
        <v>20663</v>
      </c>
      <c r="I9649" t="s">
        <v>6895</v>
      </c>
      <c r="J9649" t="s">
        <v>20663</v>
      </c>
      <c r="K9649" t="s">
        <v>9352</v>
      </c>
      <c r="L9649" t="s">
        <v>4674</v>
      </c>
      <c r="M9649" t="s">
        <v>16337</v>
      </c>
    </row>
    <row r="9650" spans="1:13">
      <c r="A9650" t="s">
        <v>909</v>
      </c>
      <c r="B9650" t="s">
        <v>909</v>
      </c>
      <c r="C9650" t="s">
        <v>1616</v>
      </c>
      <c r="D9650" t="s">
        <v>150</v>
      </c>
      <c r="E9650" t="s">
        <v>179</v>
      </c>
      <c r="F9650" t="s">
        <v>3</v>
      </c>
      <c r="G9650" t="s">
        <v>53544</v>
      </c>
      <c r="H9650" t="s">
        <v>20938</v>
      </c>
      <c r="I9650" t="s">
        <v>53545</v>
      </c>
      <c r="J9650" t="s">
        <v>20764</v>
      </c>
      <c r="K9650" t="s">
        <v>1357</v>
      </c>
      <c r="L9650" t="s">
        <v>53546</v>
      </c>
      <c r="M9650" t="s">
        <v>26374</v>
      </c>
    </row>
    <row r="9651" spans="1:13">
      <c r="A9651" t="s">
        <v>909</v>
      </c>
      <c r="B9651" t="s">
        <v>909</v>
      </c>
      <c r="C9651" t="s">
        <v>1616</v>
      </c>
      <c r="D9651" t="s">
        <v>150</v>
      </c>
      <c r="E9651" t="s">
        <v>179</v>
      </c>
      <c r="F9651" t="s">
        <v>10</v>
      </c>
      <c r="G9651" t="s">
        <v>53547</v>
      </c>
      <c r="H9651" t="s">
        <v>20932</v>
      </c>
      <c r="I9651" t="s">
        <v>14702</v>
      </c>
      <c r="J9651" t="s">
        <v>20684</v>
      </c>
      <c r="K9651" t="s">
        <v>1275</v>
      </c>
      <c r="L9651" t="s">
        <v>2492</v>
      </c>
      <c r="M9651" t="s">
        <v>26453</v>
      </c>
    </row>
    <row r="9652" spans="1:13">
      <c r="A9652" t="s">
        <v>909</v>
      </c>
      <c r="B9652" t="s">
        <v>909</v>
      </c>
      <c r="C9652" t="s">
        <v>1616</v>
      </c>
      <c r="D9652" t="s">
        <v>150</v>
      </c>
      <c r="E9652" t="s">
        <v>179</v>
      </c>
      <c r="F9652" t="s">
        <v>2</v>
      </c>
      <c r="G9652" t="s">
        <v>53548</v>
      </c>
      <c r="H9652" t="s">
        <v>20932</v>
      </c>
      <c r="I9652" t="s">
        <v>14702</v>
      </c>
      <c r="J9652" t="s">
        <v>20684</v>
      </c>
      <c r="K9652" t="s">
        <v>1275</v>
      </c>
      <c r="L9652" t="s">
        <v>3804</v>
      </c>
      <c r="M9652" t="s">
        <v>26453</v>
      </c>
    </row>
    <row r="9653" spans="1:13">
      <c r="A9653" t="s">
        <v>909</v>
      </c>
      <c r="B9653" t="s">
        <v>909</v>
      </c>
      <c r="C9653" t="s">
        <v>1616</v>
      </c>
      <c r="D9653" t="s">
        <v>150</v>
      </c>
      <c r="E9653" t="s">
        <v>179</v>
      </c>
      <c r="F9653" t="s">
        <v>4</v>
      </c>
      <c r="G9653" t="s">
        <v>53549</v>
      </c>
      <c r="H9653" t="s">
        <v>20705</v>
      </c>
      <c r="I9653" t="s">
        <v>14708</v>
      </c>
      <c r="J9653" t="s">
        <v>21472</v>
      </c>
      <c r="K9653" t="s">
        <v>372</v>
      </c>
      <c r="L9653" t="s">
        <v>5802</v>
      </c>
      <c r="M9653" t="s">
        <v>15016</v>
      </c>
    </row>
    <row r="9654" spans="1:13">
      <c r="A9654" t="s">
        <v>909</v>
      </c>
      <c r="B9654" t="s">
        <v>909</v>
      </c>
      <c r="C9654" t="s">
        <v>1616</v>
      </c>
      <c r="D9654" t="s">
        <v>150</v>
      </c>
      <c r="E9654" t="s">
        <v>179</v>
      </c>
      <c r="F9654" t="s">
        <v>11</v>
      </c>
      <c r="G9654" t="s">
        <v>53550</v>
      </c>
      <c r="H9654" t="s">
        <v>20784</v>
      </c>
      <c r="I9654" t="s">
        <v>5092</v>
      </c>
      <c r="J9654" t="s">
        <v>21472</v>
      </c>
      <c r="K9654" t="s">
        <v>372</v>
      </c>
      <c r="L9654" t="s">
        <v>5511</v>
      </c>
      <c r="M9654" t="s">
        <v>28200</v>
      </c>
    </row>
    <row r="9655" spans="1:13">
      <c r="A9655" t="s">
        <v>909</v>
      </c>
      <c r="B9655" t="s">
        <v>909</v>
      </c>
      <c r="C9655" t="s">
        <v>1616</v>
      </c>
      <c r="D9655" t="s">
        <v>150</v>
      </c>
      <c r="E9655" t="s">
        <v>179</v>
      </c>
      <c r="F9655" t="s">
        <v>20</v>
      </c>
      <c r="G9655" t="s">
        <v>53551</v>
      </c>
      <c r="H9655" t="s">
        <v>20684</v>
      </c>
      <c r="I9655" t="s">
        <v>27405</v>
      </c>
      <c r="J9655" t="s">
        <v>21472</v>
      </c>
      <c r="K9655" t="s">
        <v>372</v>
      </c>
      <c r="L9655" t="s">
        <v>2172</v>
      </c>
      <c r="M9655" t="s">
        <v>10168</v>
      </c>
    </row>
    <row r="9656" spans="1:13">
      <c r="A9656" t="s">
        <v>909</v>
      </c>
      <c r="B9656" t="s">
        <v>909</v>
      </c>
      <c r="C9656" t="s">
        <v>1616</v>
      </c>
      <c r="D9656" t="s">
        <v>150</v>
      </c>
      <c r="E9656" t="s">
        <v>188</v>
      </c>
      <c r="F9656" t="s">
        <v>3</v>
      </c>
      <c r="G9656" t="s">
        <v>53552</v>
      </c>
      <c r="H9656" t="s">
        <v>21097</v>
      </c>
      <c r="I9656" t="s">
        <v>53553</v>
      </c>
      <c r="J9656" t="s">
        <v>20932</v>
      </c>
      <c r="K9656" t="s">
        <v>39268</v>
      </c>
      <c r="L9656" t="s">
        <v>53554</v>
      </c>
      <c r="M9656" t="s">
        <v>32380</v>
      </c>
    </row>
    <row r="9657" spans="1:13">
      <c r="A9657" t="s">
        <v>909</v>
      </c>
      <c r="B9657" t="s">
        <v>909</v>
      </c>
      <c r="C9657" t="s">
        <v>1616</v>
      </c>
      <c r="D9657" t="s">
        <v>150</v>
      </c>
      <c r="E9657" t="s">
        <v>188</v>
      </c>
      <c r="F9657" t="s">
        <v>10</v>
      </c>
      <c r="G9657" t="s">
        <v>53555</v>
      </c>
      <c r="H9657" t="s">
        <v>20950</v>
      </c>
      <c r="I9657" t="s">
        <v>31959</v>
      </c>
      <c r="J9657" t="s">
        <v>20745</v>
      </c>
      <c r="K9657" t="s">
        <v>1356</v>
      </c>
      <c r="L9657" t="s">
        <v>2172</v>
      </c>
      <c r="M9657" t="s">
        <v>17556</v>
      </c>
    </row>
    <row r="9658" spans="1:13">
      <c r="A9658" t="s">
        <v>909</v>
      </c>
      <c r="B9658" t="s">
        <v>909</v>
      </c>
      <c r="C9658" t="s">
        <v>1616</v>
      </c>
      <c r="D9658" t="s">
        <v>150</v>
      </c>
      <c r="E9658" t="s">
        <v>188</v>
      </c>
      <c r="F9658" t="s">
        <v>2</v>
      </c>
      <c r="G9658" t="s">
        <v>53556</v>
      </c>
      <c r="H9658" t="s">
        <v>20841</v>
      </c>
      <c r="I9658" t="s">
        <v>31925</v>
      </c>
      <c r="J9658" t="s">
        <v>20705</v>
      </c>
      <c r="K9658" t="s">
        <v>15316</v>
      </c>
      <c r="L9658" t="s">
        <v>46696</v>
      </c>
      <c r="M9658" t="s">
        <v>26552</v>
      </c>
    </row>
    <row r="9659" spans="1:13">
      <c r="A9659" t="s">
        <v>909</v>
      </c>
      <c r="B9659" t="s">
        <v>909</v>
      </c>
      <c r="C9659" t="s">
        <v>1616</v>
      </c>
      <c r="D9659" t="s">
        <v>150</v>
      </c>
      <c r="E9659" t="s">
        <v>188</v>
      </c>
      <c r="F9659" t="s">
        <v>4</v>
      </c>
      <c r="G9659" t="s">
        <v>53557</v>
      </c>
      <c r="H9659" t="s">
        <v>20764</v>
      </c>
      <c r="I9659" t="s">
        <v>5805</v>
      </c>
      <c r="J9659" t="s">
        <v>21472</v>
      </c>
      <c r="K9659" t="s">
        <v>372</v>
      </c>
      <c r="L9659" t="s">
        <v>3362</v>
      </c>
      <c r="M9659" t="s">
        <v>25475</v>
      </c>
    </row>
    <row r="9660" spans="1:13">
      <c r="A9660" t="s">
        <v>909</v>
      </c>
      <c r="B9660" t="s">
        <v>909</v>
      </c>
      <c r="C9660" t="s">
        <v>1616</v>
      </c>
      <c r="D9660" t="s">
        <v>150</v>
      </c>
      <c r="E9660" t="s">
        <v>188</v>
      </c>
      <c r="F9660" t="s">
        <v>11</v>
      </c>
      <c r="G9660" t="s">
        <v>53558</v>
      </c>
      <c r="H9660" t="s">
        <v>20705</v>
      </c>
      <c r="I9660" t="s">
        <v>14708</v>
      </c>
      <c r="J9660" t="s">
        <v>21472</v>
      </c>
      <c r="K9660" t="s">
        <v>372</v>
      </c>
      <c r="L9660" t="s">
        <v>4675</v>
      </c>
      <c r="M9660" t="s">
        <v>11843</v>
      </c>
    </row>
    <row r="9661" spans="1:13">
      <c r="A9661" t="s">
        <v>909</v>
      </c>
      <c r="B9661" t="s">
        <v>909</v>
      </c>
      <c r="C9661" t="s">
        <v>1616</v>
      </c>
      <c r="D9661" t="s">
        <v>150</v>
      </c>
      <c r="E9661" t="s">
        <v>188</v>
      </c>
      <c r="F9661" t="s">
        <v>20</v>
      </c>
      <c r="G9661" t="s">
        <v>53559</v>
      </c>
      <c r="H9661" t="s">
        <v>20663</v>
      </c>
      <c r="I9661" t="s">
        <v>9794</v>
      </c>
      <c r="J9661" t="s">
        <v>21472</v>
      </c>
      <c r="K9661" t="s">
        <v>372</v>
      </c>
      <c r="L9661" t="s">
        <v>4088</v>
      </c>
      <c r="M9661" t="s">
        <v>11824</v>
      </c>
    </row>
    <row r="9662" spans="1:13">
      <c r="A9662" t="s">
        <v>909</v>
      </c>
      <c r="B9662" t="s">
        <v>909</v>
      </c>
      <c r="C9662" t="s">
        <v>1616</v>
      </c>
      <c r="D9662" t="s">
        <v>150</v>
      </c>
      <c r="E9662" t="s">
        <v>197</v>
      </c>
      <c r="F9662" t="s">
        <v>3</v>
      </c>
      <c r="G9662" t="s">
        <v>53560</v>
      </c>
      <c r="H9662" t="s">
        <v>21019</v>
      </c>
      <c r="I9662" t="s">
        <v>4426</v>
      </c>
      <c r="J9662" t="s">
        <v>20860</v>
      </c>
      <c r="K9662" t="s">
        <v>43201</v>
      </c>
      <c r="L9662" t="s">
        <v>21738</v>
      </c>
      <c r="M9662" t="s">
        <v>373</v>
      </c>
    </row>
    <row r="9663" spans="1:13">
      <c r="A9663" t="s">
        <v>909</v>
      </c>
      <c r="B9663" t="s">
        <v>909</v>
      </c>
      <c r="C9663" t="s">
        <v>1616</v>
      </c>
      <c r="D9663" t="s">
        <v>150</v>
      </c>
      <c r="E9663" t="s">
        <v>197</v>
      </c>
      <c r="F9663" t="s">
        <v>10</v>
      </c>
      <c r="G9663" t="s">
        <v>53561</v>
      </c>
      <c r="H9663" t="s">
        <v>20860</v>
      </c>
      <c r="I9663" t="s">
        <v>12480</v>
      </c>
      <c r="J9663" t="s">
        <v>20684</v>
      </c>
      <c r="K9663" t="s">
        <v>1275</v>
      </c>
      <c r="L9663" t="s">
        <v>53562</v>
      </c>
      <c r="M9663" t="s">
        <v>28444</v>
      </c>
    </row>
    <row r="9664" spans="1:13">
      <c r="A9664" t="s">
        <v>909</v>
      </c>
      <c r="B9664" t="s">
        <v>909</v>
      </c>
      <c r="C9664" t="s">
        <v>1616</v>
      </c>
      <c r="D9664" t="s">
        <v>150</v>
      </c>
      <c r="E9664" t="s">
        <v>197</v>
      </c>
      <c r="F9664" t="s">
        <v>2</v>
      </c>
      <c r="G9664" t="s">
        <v>53563</v>
      </c>
      <c r="H9664" t="s">
        <v>20764</v>
      </c>
      <c r="I9664" t="s">
        <v>5805</v>
      </c>
      <c r="J9664" t="s">
        <v>20663</v>
      </c>
      <c r="K9664" t="s">
        <v>15329</v>
      </c>
      <c r="L9664" t="s">
        <v>3129</v>
      </c>
      <c r="M9664" t="s">
        <v>429</v>
      </c>
    </row>
    <row r="9665" spans="1:13">
      <c r="A9665" t="s">
        <v>909</v>
      </c>
      <c r="B9665" t="s">
        <v>909</v>
      </c>
      <c r="C9665" t="s">
        <v>1616</v>
      </c>
      <c r="D9665" t="s">
        <v>150</v>
      </c>
      <c r="E9665" t="s">
        <v>197</v>
      </c>
      <c r="F9665" t="s">
        <v>4</v>
      </c>
      <c r="G9665" t="s">
        <v>53564</v>
      </c>
      <c r="H9665" t="s">
        <v>20663</v>
      </c>
      <c r="I9665" t="s">
        <v>9794</v>
      </c>
      <c r="J9665" t="s">
        <v>21472</v>
      </c>
      <c r="K9665" t="s">
        <v>372</v>
      </c>
      <c r="L9665" t="s">
        <v>3523</v>
      </c>
      <c r="M9665" t="s">
        <v>6583</v>
      </c>
    </row>
    <row r="9666" spans="1:13">
      <c r="A9666" t="s">
        <v>909</v>
      </c>
      <c r="B9666" t="s">
        <v>909</v>
      </c>
      <c r="C9666" t="s">
        <v>1616</v>
      </c>
      <c r="D9666" t="s">
        <v>150</v>
      </c>
      <c r="E9666" t="s">
        <v>197</v>
      </c>
      <c r="F9666" t="s">
        <v>11</v>
      </c>
      <c r="G9666" t="s">
        <v>53565</v>
      </c>
      <c r="H9666" t="s">
        <v>20745</v>
      </c>
      <c r="I9666" t="s">
        <v>9787</v>
      </c>
      <c r="J9666" t="s">
        <v>21472</v>
      </c>
      <c r="K9666" t="s">
        <v>372</v>
      </c>
      <c r="L9666" t="s">
        <v>1909</v>
      </c>
      <c r="M9666" t="s">
        <v>25768</v>
      </c>
    </row>
    <row r="9667" spans="1:13">
      <c r="A9667" t="s">
        <v>909</v>
      </c>
      <c r="B9667" t="s">
        <v>909</v>
      </c>
      <c r="C9667" t="s">
        <v>1616</v>
      </c>
      <c r="D9667" t="s">
        <v>150</v>
      </c>
      <c r="E9667" t="s">
        <v>197</v>
      </c>
      <c r="F9667" t="s">
        <v>20</v>
      </c>
      <c r="G9667" t="s">
        <v>53566</v>
      </c>
      <c r="H9667" t="s">
        <v>20663</v>
      </c>
      <c r="I9667" t="s">
        <v>9794</v>
      </c>
      <c r="J9667" t="s">
        <v>21472</v>
      </c>
      <c r="K9667" t="s">
        <v>372</v>
      </c>
      <c r="L9667" t="s">
        <v>4088</v>
      </c>
      <c r="M9667" t="s">
        <v>6583</v>
      </c>
    </row>
    <row r="9668" spans="1:13">
      <c r="A9668" t="s">
        <v>909</v>
      </c>
      <c r="B9668" t="s">
        <v>909</v>
      </c>
      <c r="C9668" t="s">
        <v>1616</v>
      </c>
      <c r="D9668" t="s">
        <v>150</v>
      </c>
      <c r="E9668" t="s">
        <v>206</v>
      </c>
      <c r="F9668" t="s">
        <v>3</v>
      </c>
      <c r="G9668" t="s">
        <v>53567</v>
      </c>
      <c r="H9668" t="s">
        <v>20915</v>
      </c>
      <c r="I9668" t="s">
        <v>27431</v>
      </c>
      <c r="J9668" t="s">
        <v>20745</v>
      </c>
      <c r="K9668" t="s">
        <v>1356</v>
      </c>
      <c r="L9668" t="s">
        <v>53568</v>
      </c>
      <c r="M9668" t="s">
        <v>38243</v>
      </c>
    </row>
    <row r="9669" spans="1:13">
      <c r="A9669" t="s">
        <v>909</v>
      </c>
      <c r="B9669" t="s">
        <v>909</v>
      </c>
      <c r="C9669" t="s">
        <v>1616</v>
      </c>
      <c r="D9669" t="s">
        <v>150</v>
      </c>
      <c r="E9669" t="s">
        <v>206</v>
      </c>
      <c r="F9669" t="s">
        <v>10</v>
      </c>
      <c r="G9669" t="s">
        <v>53569</v>
      </c>
      <c r="H9669" t="s">
        <v>20764</v>
      </c>
      <c r="I9669" t="s">
        <v>5805</v>
      </c>
      <c r="J9669" t="s">
        <v>20725</v>
      </c>
      <c r="K9669" t="s">
        <v>1276</v>
      </c>
      <c r="L9669" t="s">
        <v>4481</v>
      </c>
      <c r="M9669" t="s">
        <v>18994</v>
      </c>
    </row>
    <row r="9670" spans="1:13">
      <c r="A9670" t="s">
        <v>909</v>
      </c>
      <c r="B9670" t="s">
        <v>909</v>
      </c>
      <c r="C9670" t="s">
        <v>1616</v>
      </c>
      <c r="D9670" t="s">
        <v>150</v>
      </c>
      <c r="E9670" t="s">
        <v>206</v>
      </c>
      <c r="F9670" t="s">
        <v>2</v>
      </c>
      <c r="G9670" t="s">
        <v>53570</v>
      </c>
      <c r="H9670" t="s">
        <v>20684</v>
      </c>
      <c r="I9670" t="s">
        <v>27405</v>
      </c>
      <c r="J9670" t="s">
        <v>21472</v>
      </c>
      <c r="K9670" t="s">
        <v>372</v>
      </c>
      <c r="L9670" t="s">
        <v>6309</v>
      </c>
      <c r="M9670" t="s">
        <v>6522</v>
      </c>
    </row>
    <row r="9671" spans="1:13">
      <c r="A9671" t="s">
        <v>909</v>
      </c>
      <c r="B9671" t="s">
        <v>909</v>
      </c>
      <c r="C9671" t="s">
        <v>1616</v>
      </c>
      <c r="D9671" t="s">
        <v>150</v>
      </c>
      <c r="E9671" t="s">
        <v>206</v>
      </c>
      <c r="F9671" t="s">
        <v>4</v>
      </c>
      <c r="G9671" t="s">
        <v>53571</v>
      </c>
      <c r="H9671" t="s">
        <v>20663</v>
      </c>
      <c r="I9671" t="s">
        <v>9794</v>
      </c>
      <c r="J9671" t="s">
        <v>21472</v>
      </c>
      <c r="K9671" t="s">
        <v>372</v>
      </c>
      <c r="L9671" t="s">
        <v>3523</v>
      </c>
      <c r="M9671" t="s">
        <v>4339</v>
      </c>
    </row>
    <row r="9672" spans="1:13">
      <c r="A9672" t="s">
        <v>909</v>
      </c>
      <c r="B9672" t="s">
        <v>909</v>
      </c>
      <c r="C9672" t="s">
        <v>1616</v>
      </c>
      <c r="D9672" t="s">
        <v>150</v>
      </c>
      <c r="E9672" t="s">
        <v>206</v>
      </c>
      <c r="F9672" t="s">
        <v>11</v>
      </c>
      <c r="G9672" t="s">
        <v>53572</v>
      </c>
      <c r="H9672" t="s">
        <v>20684</v>
      </c>
      <c r="I9672" t="s">
        <v>27405</v>
      </c>
      <c r="J9672" t="s">
        <v>21472</v>
      </c>
      <c r="K9672" t="s">
        <v>372</v>
      </c>
      <c r="L9672" t="s">
        <v>11503</v>
      </c>
      <c r="M9672" t="s">
        <v>6522</v>
      </c>
    </row>
    <row r="9673" spans="1:13">
      <c r="A9673" t="s">
        <v>909</v>
      </c>
      <c r="B9673" t="s">
        <v>909</v>
      </c>
      <c r="C9673" t="s">
        <v>1616</v>
      </c>
      <c r="D9673" t="s">
        <v>150</v>
      </c>
      <c r="E9673" t="s">
        <v>206</v>
      </c>
      <c r="F9673" t="s">
        <v>20</v>
      </c>
      <c r="G9673" t="s">
        <v>53573</v>
      </c>
      <c r="H9673" t="s">
        <v>20684</v>
      </c>
      <c r="I9673" t="s">
        <v>27405</v>
      </c>
      <c r="J9673" t="s">
        <v>21472</v>
      </c>
      <c r="K9673" t="s">
        <v>372</v>
      </c>
      <c r="L9673" t="s">
        <v>2172</v>
      </c>
      <c r="M9673" t="s">
        <v>6522</v>
      </c>
    </row>
    <row r="9674" spans="1:13">
      <c r="A9674" t="s">
        <v>909</v>
      </c>
      <c r="B9674" t="s">
        <v>909</v>
      </c>
      <c r="C9674" t="s">
        <v>1616</v>
      </c>
      <c r="D9674" t="s">
        <v>151</v>
      </c>
      <c r="E9674" t="s">
        <v>214</v>
      </c>
      <c r="F9674" t="s">
        <v>3</v>
      </c>
      <c r="G9674" t="s">
        <v>53574</v>
      </c>
      <c r="H9674" t="s">
        <v>20671</v>
      </c>
      <c r="I9674" t="s">
        <v>53575</v>
      </c>
      <c r="J9674" t="s">
        <v>21369</v>
      </c>
      <c r="K9674" t="s">
        <v>53576</v>
      </c>
      <c r="L9674" t="s">
        <v>53577</v>
      </c>
      <c r="M9674" t="s">
        <v>53578</v>
      </c>
    </row>
    <row r="9675" spans="1:13">
      <c r="A9675" t="s">
        <v>909</v>
      </c>
      <c r="B9675" t="s">
        <v>909</v>
      </c>
      <c r="C9675" t="s">
        <v>1616</v>
      </c>
      <c r="D9675" t="s">
        <v>151</v>
      </c>
      <c r="E9675" t="s">
        <v>214</v>
      </c>
      <c r="F9675" t="s">
        <v>10</v>
      </c>
      <c r="G9675" t="s">
        <v>53579</v>
      </c>
      <c r="H9675" t="s">
        <v>20902</v>
      </c>
      <c r="I9675" t="s">
        <v>53580</v>
      </c>
      <c r="J9675" t="s">
        <v>20829</v>
      </c>
      <c r="K9675" t="s">
        <v>53581</v>
      </c>
      <c r="L9675" t="s">
        <v>53582</v>
      </c>
      <c r="M9675" t="s">
        <v>53583</v>
      </c>
    </row>
    <row r="9676" spans="1:13">
      <c r="A9676" t="s">
        <v>909</v>
      </c>
      <c r="B9676" t="s">
        <v>909</v>
      </c>
      <c r="C9676" t="s">
        <v>1616</v>
      </c>
      <c r="D9676" t="s">
        <v>151</v>
      </c>
      <c r="E9676" t="s">
        <v>214</v>
      </c>
      <c r="F9676" t="s">
        <v>2</v>
      </c>
      <c r="G9676" t="s">
        <v>53584</v>
      </c>
      <c r="H9676" t="s">
        <v>20920</v>
      </c>
      <c r="I9676" t="s">
        <v>53585</v>
      </c>
      <c r="J9676" t="s">
        <v>20939</v>
      </c>
      <c r="K9676" t="s">
        <v>53586</v>
      </c>
      <c r="L9676" t="s">
        <v>3383</v>
      </c>
      <c r="M9676" t="s">
        <v>53587</v>
      </c>
    </row>
    <row r="9677" spans="1:13">
      <c r="A9677" t="s">
        <v>909</v>
      </c>
      <c r="B9677" t="s">
        <v>909</v>
      </c>
      <c r="C9677" t="s">
        <v>1616</v>
      </c>
      <c r="D9677" t="s">
        <v>151</v>
      </c>
      <c r="E9677" t="s">
        <v>214</v>
      </c>
      <c r="F9677" t="s">
        <v>4</v>
      </c>
      <c r="G9677" t="s">
        <v>53588</v>
      </c>
      <c r="H9677" t="s">
        <v>21031</v>
      </c>
      <c r="I9677" t="s">
        <v>43895</v>
      </c>
      <c r="J9677" t="s">
        <v>20784</v>
      </c>
      <c r="K9677" t="s">
        <v>53589</v>
      </c>
      <c r="L9677" t="s">
        <v>5511</v>
      </c>
      <c r="M9677" t="s">
        <v>11674</v>
      </c>
    </row>
    <row r="9678" spans="1:13">
      <c r="A9678" t="s">
        <v>909</v>
      </c>
      <c r="B9678" t="s">
        <v>909</v>
      </c>
      <c r="C9678" t="s">
        <v>1616</v>
      </c>
      <c r="D9678" t="s">
        <v>151</v>
      </c>
      <c r="E9678" t="s">
        <v>214</v>
      </c>
      <c r="F9678" t="s">
        <v>11</v>
      </c>
      <c r="G9678" t="s">
        <v>53590</v>
      </c>
      <c r="H9678" t="s">
        <v>21165</v>
      </c>
      <c r="I9678" t="s">
        <v>53591</v>
      </c>
      <c r="J9678" t="s">
        <v>20705</v>
      </c>
      <c r="K9678" t="s">
        <v>47551</v>
      </c>
      <c r="L9678" t="s">
        <v>53592</v>
      </c>
      <c r="M9678" t="s">
        <v>26421</v>
      </c>
    </row>
    <row r="9679" spans="1:13">
      <c r="A9679" t="s">
        <v>909</v>
      </c>
      <c r="B9679" t="s">
        <v>909</v>
      </c>
      <c r="C9679" t="s">
        <v>1616</v>
      </c>
      <c r="D9679" t="s">
        <v>151</v>
      </c>
      <c r="E9679" t="s">
        <v>214</v>
      </c>
      <c r="F9679" t="s">
        <v>20</v>
      </c>
      <c r="G9679" t="s">
        <v>53593</v>
      </c>
      <c r="H9679" t="s">
        <v>20879</v>
      </c>
      <c r="I9679" t="s">
        <v>43970</v>
      </c>
      <c r="J9679" t="s">
        <v>20705</v>
      </c>
      <c r="K9679" t="s">
        <v>47551</v>
      </c>
      <c r="L9679" t="s">
        <v>375</v>
      </c>
      <c r="M9679" t="s">
        <v>30130</v>
      </c>
    </row>
    <row r="9680" spans="1:13">
      <c r="A9680" t="s">
        <v>909</v>
      </c>
      <c r="B9680" t="s">
        <v>909</v>
      </c>
      <c r="C9680" t="s">
        <v>1616</v>
      </c>
      <c r="D9680" t="s">
        <v>151</v>
      </c>
      <c r="E9680" t="s">
        <v>222</v>
      </c>
      <c r="F9680" t="s">
        <v>3</v>
      </c>
      <c r="G9680" t="s">
        <v>53594</v>
      </c>
      <c r="H9680" t="s">
        <v>20917</v>
      </c>
      <c r="I9680" t="s">
        <v>53595</v>
      </c>
      <c r="J9680" t="s">
        <v>20920</v>
      </c>
      <c r="K9680" t="s">
        <v>48122</v>
      </c>
      <c r="L9680" t="s">
        <v>53596</v>
      </c>
      <c r="M9680" t="s">
        <v>53597</v>
      </c>
    </row>
    <row r="9681" spans="1:13">
      <c r="A9681" t="s">
        <v>909</v>
      </c>
      <c r="B9681" t="s">
        <v>909</v>
      </c>
      <c r="C9681" t="s">
        <v>1616</v>
      </c>
      <c r="D9681" t="s">
        <v>151</v>
      </c>
      <c r="E9681" t="s">
        <v>222</v>
      </c>
      <c r="F9681" t="s">
        <v>10</v>
      </c>
      <c r="G9681" t="s">
        <v>53598</v>
      </c>
      <c r="H9681" t="s">
        <v>21002</v>
      </c>
      <c r="I9681" t="s">
        <v>53599</v>
      </c>
      <c r="J9681" t="s">
        <v>21322</v>
      </c>
      <c r="K9681" t="s">
        <v>53600</v>
      </c>
      <c r="L9681" t="s">
        <v>53601</v>
      </c>
      <c r="M9681" t="s">
        <v>27476</v>
      </c>
    </row>
    <row r="9682" spans="1:13">
      <c r="A9682" t="s">
        <v>909</v>
      </c>
      <c r="B9682" t="s">
        <v>909</v>
      </c>
      <c r="C9682" t="s">
        <v>1616</v>
      </c>
      <c r="D9682" t="s">
        <v>151</v>
      </c>
      <c r="E9682" t="s">
        <v>222</v>
      </c>
      <c r="F9682" t="s">
        <v>2</v>
      </c>
      <c r="G9682" t="s">
        <v>53602</v>
      </c>
      <c r="H9682" t="s">
        <v>21322</v>
      </c>
      <c r="I9682" t="s">
        <v>53603</v>
      </c>
      <c r="J9682" t="s">
        <v>20897</v>
      </c>
      <c r="K9682" t="s">
        <v>53604</v>
      </c>
      <c r="L9682" t="s">
        <v>53605</v>
      </c>
      <c r="M9682" t="s">
        <v>53606</v>
      </c>
    </row>
    <row r="9683" spans="1:13">
      <c r="A9683" t="s">
        <v>909</v>
      </c>
      <c r="B9683" t="s">
        <v>909</v>
      </c>
      <c r="C9683" t="s">
        <v>1616</v>
      </c>
      <c r="D9683" t="s">
        <v>151</v>
      </c>
      <c r="E9683" t="s">
        <v>222</v>
      </c>
      <c r="F9683" t="s">
        <v>4</v>
      </c>
      <c r="G9683" t="s">
        <v>53607</v>
      </c>
      <c r="H9683" t="s">
        <v>20915</v>
      </c>
      <c r="I9683" t="s">
        <v>43803</v>
      </c>
      <c r="J9683" t="s">
        <v>20663</v>
      </c>
      <c r="K9683" t="s">
        <v>53608</v>
      </c>
      <c r="L9683" t="s">
        <v>53093</v>
      </c>
      <c r="M9683" t="s">
        <v>53609</v>
      </c>
    </row>
    <row r="9684" spans="1:13">
      <c r="A9684" t="s">
        <v>909</v>
      </c>
      <c r="B9684" t="s">
        <v>909</v>
      </c>
      <c r="C9684" t="s">
        <v>1616</v>
      </c>
      <c r="D9684" t="s">
        <v>151</v>
      </c>
      <c r="E9684" t="s">
        <v>222</v>
      </c>
      <c r="F9684" t="s">
        <v>11</v>
      </c>
      <c r="G9684" t="s">
        <v>53610</v>
      </c>
      <c r="H9684" t="s">
        <v>21113</v>
      </c>
      <c r="I9684" t="s">
        <v>53611</v>
      </c>
      <c r="J9684" t="s">
        <v>20663</v>
      </c>
      <c r="K9684" t="s">
        <v>53608</v>
      </c>
      <c r="L9684" t="s">
        <v>2232</v>
      </c>
      <c r="M9684" t="s">
        <v>14162</v>
      </c>
    </row>
    <row r="9685" spans="1:13">
      <c r="A9685" t="s">
        <v>909</v>
      </c>
      <c r="B9685" t="s">
        <v>909</v>
      </c>
      <c r="C9685" t="s">
        <v>1616</v>
      </c>
      <c r="D9685" t="s">
        <v>151</v>
      </c>
      <c r="E9685" t="s">
        <v>222</v>
      </c>
      <c r="F9685" t="s">
        <v>20</v>
      </c>
      <c r="G9685" t="s">
        <v>53612</v>
      </c>
      <c r="H9685" t="s">
        <v>20784</v>
      </c>
      <c r="I9685" t="s">
        <v>43828</v>
      </c>
      <c r="J9685" t="s">
        <v>21472</v>
      </c>
      <c r="K9685" t="s">
        <v>372</v>
      </c>
      <c r="L9685" t="s">
        <v>3246</v>
      </c>
      <c r="M9685" t="s">
        <v>53613</v>
      </c>
    </row>
    <row r="9686" spans="1:13">
      <c r="A9686" t="s">
        <v>909</v>
      </c>
      <c r="B9686" t="s">
        <v>909</v>
      </c>
      <c r="C9686" t="s">
        <v>1616</v>
      </c>
      <c r="D9686" t="s">
        <v>151</v>
      </c>
      <c r="E9686" t="s">
        <v>230</v>
      </c>
      <c r="F9686" t="s">
        <v>3</v>
      </c>
      <c r="G9686" t="s">
        <v>53614</v>
      </c>
      <c r="H9686" t="s">
        <v>20921</v>
      </c>
      <c r="I9686" t="s">
        <v>53615</v>
      </c>
      <c r="J9686" t="s">
        <v>21004</v>
      </c>
      <c r="K9686" t="s">
        <v>53616</v>
      </c>
      <c r="L9686" t="s">
        <v>53617</v>
      </c>
      <c r="M9686" t="s">
        <v>31099</v>
      </c>
    </row>
    <row r="9687" spans="1:13">
      <c r="A9687" t="s">
        <v>909</v>
      </c>
      <c r="B9687" t="s">
        <v>909</v>
      </c>
      <c r="C9687" t="s">
        <v>1616</v>
      </c>
      <c r="D9687" t="s">
        <v>151</v>
      </c>
      <c r="E9687" t="s">
        <v>230</v>
      </c>
      <c r="F9687" t="s">
        <v>10</v>
      </c>
      <c r="G9687" t="s">
        <v>53618</v>
      </c>
      <c r="H9687" t="s">
        <v>21034</v>
      </c>
      <c r="I9687" t="s">
        <v>43876</v>
      </c>
      <c r="J9687" t="s">
        <v>21138</v>
      </c>
      <c r="K9687" t="s">
        <v>53619</v>
      </c>
      <c r="L9687" t="s">
        <v>50587</v>
      </c>
      <c r="M9687" t="s">
        <v>53620</v>
      </c>
    </row>
    <row r="9688" spans="1:13">
      <c r="A9688" t="s">
        <v>909</v>
      </c>
      <c r="B9688" t="s">
        <v>909</v>
      </c>
      <c r="C9688" t="s">
        <v>1616</v>
      </c>
      <c r="D9688" t="s">
        <v>151</v>
      </c>
      <c r="E9688" t="s">
        <v>230</v>
      </c>
      <c r="F9688" t="s">
        <v>2</v>
      </c>
      <c r="G9688" t="s">
        <v>53621</v>
      </c>
      <c r="H9688" t="s">
        <v>21102</v>
      </c>
      <c r="I9688" t="s">
        <v>53622</v>
      </c>
      <c r="J9688" t="s">
        <v>20764</v>
      </c>
      <c r="K9688" t="s">
        <v>53623</v>
      </c>
      <c r="L9688" t="s">
        <v>53624</v>
      </c>
      <c r="M9688" t="s">
        <v>53625</v>
      </c>
    </row>
    <row r="9689" spans="1:13">
      <c r="A9689" t="s">
        <v>909</v>
      </c>
      <c r="B9689" t="s">
        <v>909</v>
      </c>
      <c r="C9689" t="s">
        <v>1616</v>
      </c>
      <c r="D9689" t="s">
        <v>151</v>
      </c>
      <c r="E9689" t="s">
        <v>230</v>
      </c>
      <c r="F9689" t="s">
        <v>4</v>
      </c>
      <c r="G9689" t="s">
        <v>53626</v>
      </c>
      <c r="H9689" t="s">
        <v>20841</v>
      </c>
      <c r="I9689" t="s">
        <v>43852</v>
      </c>
      <c r="J9689" t="s">
        <v>20663</v>
      </c>
      <c r="K9689" t="s">
        <v>53608</v>
      </c>
      <c r="L9689" t="s">
        <v>12800</v>
      </c>
      <c r="M9689" t="s">
        <v>25769</v>
      </c>
    </row>
    <row r="9690" spans="1:13">
      <c r="A9690" t="s">
        <v>909</v>
      </c>
      <c r="B9690" t="s">
        <v>909</v>
      </c>
      <c r="C9690" t="s">
        <v>1616</v>
      </c>
      <c r="D9690" t="s">
        <v>151</v>
      </c>
      <c r="E9690" t="s">
        <v>230</v>
      </c>
      <c r="F9690" t="s">
        <v>11</v>
      </c>
      <c r="G9690" t="s">
        <v>53627</v>
      </c>
      <c r="H9690" t="s">
        <v>20879</v>
      </c>
      <c r="I9690" t="s">
        <v>43970</v>
      </c>
      <c r="J9690" t="s">
        <v>21472</v>
      </c>
      <c r="K9690" t="s">
        <v>372</v>
      </c>
      <c r="L9690" t="s">
        <v>16321</v>
      </c>
      <c r="M9690" t="s">
        <v>31109</v>
      </c>
    </row>
    <row r="9691" spans="1:13">
      <c r="A9691" t="s">
        <v>909</v>
      </c>
      <c r="B9691" t="s">
        <v>909</v>
      </c>
      <c r="C9691" t="s">
        <v>1616</v>
      </c>
      <c r="D9691" t="s">
        <v>151</v>
      </c>
      <c r="E9691" t="s">
        <v>238</v>
      </c>
      <c r="F9691" t="s">
        <v>3</v>
      </c>
      <c r="G9691" t="s">
        <v>53628</v>
      </c>
      <c r="H9691" t="s">
        <v>21050</v>
      </c>
      <c r="I9691" t="s">
        <v>53629</v>
      </c>
      <c r="J9691" t="s">
        <v>21186</v>
      </c>
      <c r="K9691" t="s">
        <v>29023</v>
      </c>
      <c r="L9691" t="s">
        <v>5205</v>
      </c>
      <c r="M9691" t="s">
        <v>53630</v>
      </c>
    </row>
    <row r="9692" spans="1:13">
      <c r="A9692" t="s">
        <v>909</v>
      </c>
      <c r="B9692" t="s">
        <v>909</v>
      </c>
      <c r="C9692" t="s">
        <v>1616</v>
      </c>
      <c r="D9692" t="s">
        <v>151</v>
      </c>
      <c r="E9692" t="s">
        <v>238</v>
      </c>
      <c r="F9692" t="s">
        <v>10</v>
      </c>
      <c r="G9692" t="s">
        <v>53631</v>
      </c>
      <c r="H9692" t="s">
        <v>21117</v>
      </c>
      <c r="I9692" t="s">
        <v>53632</v>
      </c>
      <c r="J9692" t="s">
        <v>20950</v>
      </c>
      <c r="K9692" t="s">
        <v>53633</v>
      </c>
      <c r="L9692" t="s">
        <v>53634</v>
      </c>
      <c r="M9692" t="s">
        <v>53635</v>
      </c>
    </row>
    <row r="9693" spans="1:13">
      <c r="A9693" t="s">
        <v>909</v>
      </c>
      <c r="B9693" t="s">
        <v>909</v>
      </c>
      <c r="C9693" t="s">
        <v>1616</v>
      </c>
      <c r="D9693" t="s">
        <v>151</v>
      </c>
      <c r="E9693" t="s">
        <v>238</v>
      </c>
      <c r="F9693" t="s">
        <v>2</v>
      </c>
      <c r="G9693" t="s">
        <v>53636</v>
      </c>
      <c r="H9693" t="s">
        <v>20932</v>
      </c>
      <c r="I9693" t="s">
        <v>43788</v>
      </c>
      <c r="J9693" t="s">
        <v>20725</v>
      </c>
      <c r="K9693" t="s">
        <v>53637</v>
      </c>
      <c r="L9693" t="s">
        <v>53638</v>
      </c>
      <c r="M9693" t="s">
        <v>27061</v>
      </c>
    </row>
    <row r="9694" spans="1:13">
      <c r="A9694" t="s">
        <v>909</v>
      </c>
      <c r="B9694" t="s">
        <v>909</v>
      </c>
      <c r="C9694" t="s">
        <v>1616</v>
      </c>
      <c r="D9694" t="s">
        <v>151</v>
      </c>
      <c r="E9694" t="s">
        <v>238</v>
      </c>
      <c r="F9694" t="s">
        <v>4</v>
      </c>
      <c r="G9694" t="s">
        <v>53639</v>
      </c>
      <c r="H9694" t="s">
        <v>20764</v>
      </c>
      <c r="I9694" t="s">
        <v>43850</v>
      </c>
      <c r="J9694" t="s">
        <v>20684</v>
      </c>
      <c r="K9694" t="s">
        <v>53640</v>
      </c>
      <c r="L9694" t="s">
        <v>11503</v>
      </c>
      <c r="M9694" t="s">
        <v>27312</v>
      </c>
    </row>
    <row r="9695" spans="1:13">
      <c r="A9695" t="s">
        <v>909</v>
      </c>
      <c r="B9695" t="s">
        <v>909</v>
      </c>
      <c r="C9695" t="s">
        <v>1616</v>
      </c>
      <c r="D9695" t="s">
        <v>151</v>
      </c>
      <c r="E9695" t="s">
        <v>238</v>
      </c>
      <c r="F9695" t="s">
        <v>11</v>
      </c>
      <c r="G9695" t="s">
        <v>53641</v>
      </c>
      <c r="H9695" t="s">
        <v>20803</v>
      </c>
      <c r="I9695" t="s">
        <v>43831</v>
      </c>
      <c r="J9695" t="s">
        <v>21472</v>
      </c>
      <c r="K9695" t="s">
        <v>372</v>
      </c>
      <c r="L9695" t="s">
        <v>22178</v>
      </c>
      <c r="M9695" t="s">
        <v>49258</v>
      </c>
    </row>
    <row r="9696" spans="1:13">
      <c r="A9696" t="s">
        <v>909</v>
      </c>
      <c r="B9696" t="s">
        <v>909</v>
      </c>
      <c r="C9696" t="s">
        <v>1616</v>
      </c>
      <c r="D9696" t="s">
        <v>151</v>
      </c>
      <c r="E9696" t="s">
        <v>238</v>
      </c>
      <c r="F9696" t="s">
        <v>20</v>
      </c>
      <c r="G9696" t="s">
        <v>53642</v>
      </c>
      <c r="H9696" t="s">
        <v>20745</v>
      </c>
      <c r="I9696" t="s">
        <v>43835</v>
      </c>
      <c r="J9696" t="s">
        <v>21472</v>
      </c>
      <c r="K9696" t="s">
        <v>372</v>
      </c>
      <c r="L9696" t="s">
        <v>18251</v>
      </c>
      <c r="M9696" t="s">
        <v>49172</v>
      </c>
    </row>
    <row r="9697" spans="1:13">
      <c r="A9697" t="s">
        <v>909</v>
      </c>
      <c r="B9697" t="s">
        <v>909</v>
      </c>
      <c r="C9697" t="s">
        <v>1616</v>
      </c>
      <c r="D9697" t="s">
        <v>152</v>
      </c>
      <c r="E9697" t="s">
        <v>246</v>
      </c>
      <c r="F9697" t="s">
        <v>3</v>
      </c>
      <c r="G9697" t="s">
        <v>53643</v>
      </c>
      <c r="H9697" t="s">
        <v>20862</v>
      </c>
      <c r="I9697" t="s">
        <v>53644</v>
      </c>
      <c r="J9697" t="s">
        <v>20829</v>
      </c>
      <c r="K9697" t="s">
        <v>53581</v>
      </c>
      <c r="L9697" t="s">
        <v>53645</v>
      </c>
      <c r="M9697" t="s">
        <v>38689</v>
      </c>
    </row>
    <row r="9698" spans="1:13">
      <c r="A9698" t="s">
        <v>909</v>
      </c>
      <c r="B9698" t="s">
        <v>909</v>
      </c>
      <c r="C9698" t="s">
        <v>1616</v>
      </c>
      <c r="D9698" t="s">
        <v>152</v>
      </c>
      <c r="E9698" t="s">
        <v>246</v>
      </c>
      <c r="F9698" t="s">
        <v>10</v>
      </c>
      <c r="G9698" t="s">
        <v>53646</v>
      </c>
      <c r="H9698" t="s">
        <v>20955</v>
      </c>
      <c r="I9698" t="s">
        <v>53647</v>
      </c>
      <c r="J9698" t="s">
        <v>21150</v>
      </c>
      <c r="K9698" t="s">
        <v>6522</v>
      </c>
      <c r="L9698" t="s">
        <v>53648</v>
      </c>
      <c r="M9698" t="s">
        <v>53649</v>
      </c>
    </row>
    <row r="9699" spans="1:13">
      <c r="A9699" t="s">
        <v>909</v>
      </c>
      <c r="B9699" t="s">
        <v>909</v>
      </c>
      <c r="C9699" t="s">
        <v>1616</v>
      </c>
      <c r="D9699" t="s">
        <v>152</v>
      </c>
      <c r="E9699" t="s">
        <v>246</v>
      </c>
      <c r="F9699" t="s">
        <v>2</v>
      </c>
      <c r="G9699" t="s">
        <v>53650</v>
      </c>
      <c r="H9699" t="s">
        <v>21035</v>
      </c>
      <c r="I9699" t="s">
        <v>43929</v>
      </c>
      <c r="J9699" t="s">
        <v>20915</v>
      </c>
      <c r="K9699" t="s">
        <v>53651</v>
      </c>
      <c r="L9699" t="s">
        <v>53652</v>
      </c>
      <c r="M9699" t="s">
        <v>53653</v>
      </c>
    </row>
    <row r="9700" spans="1:13">
      <c r="A9700" t="s">
        <v>909</v>
      </c>
      <c r="B9700" t="s">
        <v>909</v>
      </c>
      <c r="C9700" t="s">
        <v>1616</v>
      </c>
      <c r="D9700" t="s">
        <v>152</v>
      </c>
      <c r="E9700" t="s">
        <v>246</v>
      </c>
      <c r="F9700" t="s">
        <v>4</v>
      </c>
      <c r="G9700" t="s">
        <v>53654</v>
      </c>
      <c r="H9700" t="s">
        <v>21031</v>
      </c>
      <c r="I9700" t="s">
        <v>43895</v>
      </c>
      <c r="J9700" t="s">
        <v>20764</v>
      </c>
      <c r="K9700" t="s">
        <v>53623</v>
      </c>
      <c r="L9700" t="s">
        <v>5511</v>
      </c>
      <c r="M9700" t="s">
        <v>53655</v>
      </c>
    </row>
    <row r="9701" spans="1:13">
      <c r="A9701" t="s">
        <v>909</v>
      </c>
      <c r="B9701" t="s">
        <v>909</v>
      </c>
      <c r="C9701" t="s">
        <v>1616</v>
      </c>
      <c r="D9701" t="s">
        <v>152</v>
      </c>
      <c r="E9701" t="s">
        <v>246</v>
      </c>
      <c r="F9701" t="s">
        <v>11</v>
      </c>
      <c r="G9701" t="s">
        <v>53656</v>
      </c>
      <c r="H9701" t="s">
        <v>21152</v>
      </c>
      <c r="I9701" t="s">
        <v>53657</v>
      </c>
      <c r="J9701" t="s">
        <v>20705</v>
      </c>
      <c r="K9701" t="s">
        <v>47551</v>
      </c>
      <c r="L9701" t="s">
        <v>22170</v>
      </c>
      <c r="M9701" t="s">
        <v>53658</v>
      </c>
    </row>
    <row r="9702" spans="1:13">
      <c r="A9702" t="s">
        <v>909</v>
      </c>
      <c r="B9702" t="s">
        <v>909</v>
      </c>
      <c r="C9702" t="s">
        <v>1616</v>
      </c>
      <c r="D9702" t="s">
        <v>152</v>
      </c>
      <c r="E9702" t="s">
        <v>246</v>
      </c>
      <c r="F9702" t="s">
        <v>20</v>
      </c>
      <c r="G9702" t="s">
        <v>53659</v>
      </c>
      <c r="H9702" t="s">
        <v>20841</v>
      </c>
      <c r="I9702" t="s">
        <v>43852</v>
      </c>
      <c r="J9702" t="s">
        <v>20684</v>
      </c>
      <c r="K9702" t="s">
        <v>53640</v>
      </c>
      <c r="L9702" t="s">
        <v>2697</v>
      </c>
      <c r="M9702" t="s">
        <v>53660</v>
      </c>
    </row>
    <row r="9703" spans="1:13">
      <c r="A9703" t="s">
        <v>909</v>
      </c>
      <c r="B9703" t="s">
        <v>909</v>
      </c>
      <c r="C9703" t="s">
        <v>1616</v>
      </c>
      <c r="D9703" t="s">
        <v>152</v>
      </c>
      <c r="E9703" t="s">
        <v>254</v>
      </c>
      <c r="F9703" t="s">
        <v>3</v>
      </c>
      <c r="G9703" t="s">
        <v>53661</v>
      </c>
      <c r="H9703" t="s">
        <v>20790</v>
      </c>
      <c r="I9703" t="s">
        <v>53662</v>
      </c>
      <c r="J9703" t="s">
        <v>20921</v>
      </c>
      <c r="K9703" t="s">
        <v>43825</v>
      </c>
      <c r="L9703" t="s">
        <v>53663</v>
      </c>
      <c r="M9703" t="s">
        <v>53664</v>
      </c>
    </row>
    <row r="9704" spans="1:13">
      <c r="A9704" t="s">
        <v>909</v>
      </c>
      <c r="B9704" t="s">
        <v>909</v>
      </c>
      <c r="C9704" t="s">
        <v>1616</v>
      </c>
      <c r="D9704" t="s">
        <v>152</v>
      </c>
      <c r="E9704" t="s">
        <v>254</v>
      </c>
      <c r="F9704" t="s">
        <v>10</v>
      </c>
      <c r="G9704" t="s">
        <v>53665</v>
      </c>
      <c r="H9704" t="s">
        <v>20986</v>
      </c>
      <c r="I9704" t="s">
        <v>53666</v>
      </c>
      <c r="J9704" t="s">
        <v>21075</v>
      </c>
      <c r="K9704" t="s">
        <v>53667</v>
      </c>
      <c r="L9704" t="s">
        <v>53668</v>
      </c>
      <c r="M9704" t="s">
        <v>53669</v>
      </c>
    </row>
    <row r="9705" spans="1:13">
      <c r="A9705" t="s">
        <v>909</v>
      </c>
      <c r="B9705" t="s">
        <v>909</v>
      </c>
      <c r="C9705" t="s">
        <v>1616</v>
      </c>
      <c r="D9705" t="s">
        <v>152</v>
      </c>
      <c r="E9705" t="s">
        <v>254</v>
      </c>
      <c r="F9705" t="s">
        <v>2</v>
      </c>
      <c r="G9705" t="s">
        <v>53670</v>
      </c>
      <c r="H9705" t="s">
        <v>20954</v>
      </c>
      <c r="I9705" t="s">
        <v>53671</v>
      </c>
      <c r="J9705" t="s">
        <v>20974</v>
      </c>
      <c r="K9705" t="s">
        <v>13773</v>
      </c>
      <c r="L9705" t="s">
        <v>53672</v>
      </c>
      <c r="M9705" t="s">
        <v>53673</v>
      </c>
    </row>
    <row r="9706" spans="1:13">
      <c r="A9706" t="s">
        <v>909</v>
      </c>
      <c r="B9706" t="s">
        <v>909</v>
      </c>
      <c r="C9706" t="s">
        <v>1616</v>
      </c>
      <c r="D9706" t="s">
        <v>152</v>
      </c>
      <c r="E9706" t="s">
        <v>254</v>
      </c>
      <c r="F9706" t="s">
        <v>4</v>
      </c>
      <c r="G9706" t="s">
        <v>53674</v>
      </c>
      <c r="H9706" t="s">
        <v>20897</v>
      </c>
      <c r="I9706" t="s">
        <v>43855</v>
      </c>
      <c r="J9706" t="s">
        <v>20705</v>
      </c>
      <c r="K9706" t="s">
        <v>47551</v>
      </c>
      <c r="L9706" t="s">
        <v>48814</v>
      </c>
      <c r="M9706" t="s">
        <v>35381</v>
      </c>
    </row>
    <row r="9707" spans="1:13">
      <c r="A9707" t="s">
        <v>909</v>
      </c>
      <c r="B9707" t="s">
        <v>909</v>
      </c>
      <c r="C9707" t="s">
        <v>1616</v>
      </c>
      <c r="D9707" t="s">
        <v>152</v>
      </c>
      <c r="E9707" t="s">
        <v>254</v>
      </c>
      <c r="F9707" t="s">
        <v>11</v>
      </c>
      <c r="G9707" t="s">
        <v>53675</v>
      </c>
      <c r="H9707" t="s">
        <v>21150</v>
      </c>
      <c r="I9707" t="s">
        <v>53676</v>
      </c>
      <c r="J9707" t="s">
        <v>20663</v>
      </c>
      <c r="K9707" t="s">
        <v>53608</v>
      </c>
      <c r="L9707" t="s">
        <v>8546</v>
      </c>
      <c r="M9707" t="s">
        <v>53677</v>
      </c>
    </row>
    <row r="9708" spans="1:13">
      <c r="A9708" t="s">
        <v>909</v>
      </c>
      <c r="B9708" t="s">
        <v>909</v>
      </c>
      <c r="C9708" t="s">
        <v>1616</v>
      </c>
      <c r="D9708" t="s">
        <v>152</v>
      </c>
      <c r="E9708" t="s">
        <v>254</v>
      </c>
      <c r="F9708" t="s">
        <v>20</v>
      </c>
      <c r="G9708" t="s">
        <v>53678</v>
      </c>
      <c r="H9708" t="s">
        <v>20822</v>
      </c>
      <c r="I9708" t="s">
        <v>43989</v>
      </c>
      <c r="J9708" t="s">
        <v>20663</v>
      </c>
      <c r="K9708" t="s">
        <v>53608</v>
      </c>
      <c r="L9708" t="s">
        <v>3363</v>
      </c>
      <c r="M9708" t="s">
        <v>35376</v>
      </c>
    </row>
    <row r="9709" spans="1:13">
      <c r="A9709" t="s">
        <v>909</v>
      </c>
      <c r="B9709" t="s">
        <v>909</v>
      </c>
      <c r="C9709" t="s">
        <v>1616</v>
      </c>
      <c r="D9709" t="s">
        <v>152</v>
      </c>
      <c r="E9709" t="s">
        <v>197</v>
      </c>
      <c r="F9709" t="s">
        <v>3</v>
      </c>
      <c r="G9709" t="s">
        <v>53679</v>
      </c>
      <c r="H9709" t="s">
        <v>20989</v>
      </c>
      <c r="I9709" t="s">
        <v>43919</v>
      </c>
      <c r="J9709" t="s">
        <v>21128</v>
      </c>
      <c r="K9709" t="s">
        <v>53680</v>
      </c>
      <c r="L9709" t="s">
        <v>53681</v>
      </c>
      <c r="M9709" t="s">
        <v>53682</v>
      </c>
    </row>
    <row r="9710" spans="1:13">
      <c r="A9710" t="s">
        <v>909</v>
      </c>
      <c r="B9710" t="s">
        <v>909</v>
      </c>
      <c r="C9710" t="s">
        <v>1616</v>
      </c>
      <c r="D9710" t="s">
        <v>152</v>
      </c>
      <c r="E9710" t="s">
        <v>197</v>
      </c>
      <c r="F9710" t="s">
        <v>10</v>
      </c>
      <c r="G9710" t="s">
        <v>53683</v>
      </c>
      <c r="H9710" t="s">
        <v>21502</v>
      </c>
      <c r="I9710" t="s">
        <v>43943</v>
      </c>
      <c r="J9710" t="s">
        <v>21152</v>
      </c>
      <c r="K9710" t="s">
        <v>53684</v>
      </c>
      <c r="L9710" t="s">
        <v>50381</v>
      </c>
      <c r="M9710" t="s">
        <v>53685</v>
      </c>
    </row>
    <row r="9711" spans="1:13">
      <c r="A9711" t="s">
        <v>909</v>
      </c>
      <c r="B9711" t="s">
        <v>909</v>
      </c>
      <c r="C9711" t="s">
        <v>1616</v>
      </c>
      <c r="D9711" t="s">
        <v>152</v>
      </c>
      <c r="E9711" t="s">
        <v>197</v>
      </c>
      <c r="F9711" t="s">
        <v>2</v>
      </c>
      <c r="G9711" t="s">
        <v>53686</v>
      </c>
      <c r="H9711" t="s">
        <v>21150</v>
      </c>
      <c r="I9711" t="s">
        <v>53676</v>
      </c>
      <c r="J9711" t="s">
        <v>20784</v>
      </c>
      <c r="K9711" t="s">
        <v>53589</v>
      </c>
      <c r="L9711" t="s">
        <v>53687</v>
      </c>
      <c r="M9711" t="s">
        <v>53688</v>
      </c>
    </row>
    <row r="9712" spans="1:13">
      <c r="A9712" t="s">
        <v>909</v>
      </c>
      <c r="B9712" t="s">
        <v>909</v>
      </c>
      <c r="C9712" t="s">
        <v>1616</v>
      </c>
      <c r="D9712" t="s">
        <v>152</v>
      </c>
      <c r="E9712" t="s">
        <v>197</v>
      </c>
      <c r="F9712" t="s">
        <v>4</v>
      </c>
      <c r="G9712" t="s">
        <v>53689</v>
      </c>
      <c r="H9712" t="s">
        <v>20822</v>
      </c>
      <c r="I9712" t="s">
        <v>43989</v>
      </c>
      <c r="J9712" t="s">
        <v>21472</v>
      </c>
      <c r="K9712" t="s">
        <v>372</v>
      </c>
      <c r="L9712" t="s">
        <v>4675</v>
      </c>
      <c r="M9712" t="s">
        <v>50881</v>
      </c>
    </row>
    <row r="9713" spans="1:13">
      <c r="A9713" t="s">
        <v>909</v>
      </c>
      <c r="B9713" t="s">
        <v>909</v>
      </c>
      <c r="C9713" t="s">
        <v>1616</v>
      </c>
      <c r="D9713" t="s">
        <v>152</v>
      </c>
      <c r="E9713" t="s">
        <v>197</v>
      </c>
      <c r="F9713" t="s">
        <v>11</v>
      </c>
      <c r="G9713" t="s">
        <v>53690</v>
      </c>
      <c r="H9713" t="s">
        <v>20915</v>
      </c>
      <c r="I9713" t="s">
        <v>43803</v>
      </c>
      <c r="J9713" t="s">
        <v>21472</v>
      </c>
      <c r="K9713" t="s">
        <v>372</v>
      </c>
      <c r="L9713" t="s">
        <v>2515</v>
      </c>
      <c r="M9713" t="s">
        <v>1241</v>
      </c>
    </row>
    <row r="9714" spans="1:13">
      <c r="A9714" t="s">
        <v>909</v>
      </c>
      <c r="B9714" t="s">
        <v>909</v>
      </c>
      <c r="C9714" t="s">
        <v>1616</v>
      </c>
      <c r="D9714" t="s">
        <v>152</v>
      </c>
      <c r="E9714" t="s">
        <v>197</v>
      </c>
      <c r="F9714" t="s">
        <v>20</v>
      </c>
      <c r="G9714" t="s">
        <v>53691</v>
      </c>
      <c r="H9714" t="s">
        <v>20663</v>
      </c>
      <c r="I9714" t="s">
        <v>53692</v>
      </c>
      <c r="J9714" t="s">
        <v>21472</v>
      </c>
      <c r="K9714" t="s">
        <v>372</v>
      </c>
      <c r="L9714" t="s">
        <v>8449</v>
      </c>
      <c r="M9714" t="s">
        <v>9517</v>
      </c>
    </row>
    <row r="9715" spans="1:13">
      <c r="A9715" t="s">
        <v>909</v>
      </c>
      <c r="B9715" t="s">
        <v>909</v>
      </c>
      <c r="C9715" t="s">
        <v>1616</v>
      </c>
      <c r="D9715" t="s">
        <v>152</v>
      </c>
      <c r="E9715" t="s">
        <v>269</v>
      </c>
      <c r="F9715" t="s">
        <v>3</v>
      </c>
      <c r="G9715" t="s">
        <v>53693</v>
      </c>
      <c r="H9715" t="s">
        <v>20989</v>
      </c>
      <c r="I9715" t="s">
        <v>43919</v>
      </c>
      <c r="J9715" t="s">
        <v>21004</v>
      </c>
      <c r="K9715" t="s">
        <v>53616</v>
      </c>
      <c r="L9715" t="s">
        <v>53681</v>
      </c>
      <c r="M9715" t="s">
        <v>53694</v>
      </c>
    </row>
    <row r="9716" spans="1:13">
      <c r="A9716" t="s">
        <v>909</v>
      </c>
      <c r="B9716" t="s">
        <v>909</v>
      </c>
      <c r="C9716" t="s">
        <v>1616</v>
      </c>
      <c r="D9716" t="s">
        <v>152</v>
      </c>
      <c r="E9716" t="s">
        <v>269</v>
      </c>
      <c r="F9716" t="s">
        <v>10</v>
      </c>
      <c r="G9716" t="s">
        <v>53695</v>
      </c>
      <c r="H9716" t="s">
        <v>21266</v>
      </c>
      <c r="I9716" t="s">
        <v>53696</v>
      </c>
      <c r="J9716" t="s">
        <v>20938</v>
      </c>
      <c r="K9716" t="s">
        <v>2851</v>
      </c>
      <c r="L9716" t="s">
        <v>53697</v>
      </c>
      <c r="M9716" t="s">
        <v>49851</v>
      </c>
    </row>
    <row r="9717" spans="1:13">
      <c r="A9717" t="s">
        <v>909</v>
      </c>
      <c r="B9717" t="s">
        <v>909</v>
      </c>
      <c r="C9717" t="s">
        <v>1616</v>
      </c>
      <c r="D9717" t="s">
        <v>152</v>
      </c>
      <c r="E9717" t="s">
        <v>269</v>
      </c>
      <c r="F9717" t="s">
        <v>2</v>
      </c>
      <c r="G9717" t="s">
        <v>53698</v>
      </c>
      <c r="H9717" t="s">
        <v>21097</v>
      </c>
      <c r="I9717" t="s">
        <v>43872</v>
      </c>
      <c r="J9717" t="s">
        <v>20725</v>
      </c>
      <c r="K9717" t="s">
        <v>53637</v>
      </c>
      <c r="L9717" t="s">
        <v>53699</v>
      </c>
      <c r="M9717" t="s">
        <v>51400</v>
      </c>
    </row>
    <row r="9718" spans="1:13">
      <c r="A9718" t="s">
        <v>909</v>
      </c>
      <c r="B9718" t="s">
        <v>909</v>
      </c>
      <c r="C9718" t="s">
        <v>1616</v>
      </c>
      <c r="D9718" t="s">
        <v>152</v>
      </c>
      <c r="E9718" t="s">
        <v>269</v>
      </c>
      <c r="F9718" t="s">
        <v>4</v>
      </c>
      <c r="G9718" t="s">
        <v>53700</v>
      </c>
      <c r="H9718" t="s">
        <v>20803</v>
      </c>
      <c r="I9718" t="s">
        <v>43831</v>
      </c>
      <c r="J9718" t="s">
        <v>20684</v>
      </c>
      <c r="K9718" t="s">
        <v>53640</v>
      </c>
      <c r="L9718" t="s">
        <v>47634</v>
      </c>
      <c r="M9718" t="s">
        <v>4355</v>
      </c>
    </row>
    <row r="9719" spans="1:13">
      <c r="A9719" t="s">
        <v>909</v>
      </c>
      <c r="B9719" t="s">
        <v>909</v>
      </c>
      <c r="C9719" t="s">
        <v>1616</v>
      </c>
      <c r="D9719" t="s">
        <v>152</v>
      </c>
      <c r="E9719" t="s">
        <v>269</v>
      </c>
      <c r="F9719" t="s">
        <v>11</v>
      </c>
      <c r="G9719" t="s">
        <v>53701</v>
      </c>
      <c r="H9719" t="s">
        <v>20803</v>
      </c>
      <c r="I9719" t="s">
        <v>43831</v>
      </c>
      <c r="J9719" t="s">
        <v>21472</v>
      </c>
      <c r="K9719" t="s">
        <v>372</v>
      </c>
      <c r="L9719" t="s">
        <v>22178</v>
      </c>
      <c r="M9719" t="s">
        <v>4355</v>
      </c>
    </row>
    <row r="9720" spans="1:13">
      <c r="A9720" t="s">
        <v>909</v>
      </c>
      <c r="B9720" t="s">
        <v>909</v>
      </c>
      <c r="C9720" t="s">
        <v>1616</v>
      </c>
      <c r="D9720" t="s">
        <v>152</v>
      </c>
      <c r="E9720" t="s">
        <v>269</v>
      </c>
      <c r="F9720" t="s">
        <v>20</v>
      </c>
      <c r="G9720" t="s">
        <v>53702</v>
      </c>
      <c r="H9720" t="s">
        <v>20725</v>
      </c>
      <c r="I9720" t="s">
        <v>53703</v>
      </c>
      <c r="J9720" t="s">
        <v>21472</v>
      </c>
      <c r="K9720" t="s">
        <v>372</v>
      </c>
      <c r="L9720" t="s">
        <v>4088</v>
      </c>
      <c r="M9720" t="s">
        <v>16358</v>
      </c>
    </row>
    <row r="9721" spans="1:13">
      <c r="A9721" t="s">
        <v>909</v>
      </c>
      <c r="B9721" t="s">
        <v>909</v>
      </c>
      <c r="C9721" t="s">
        <v>1616</v>
      </c>
      <c r="D9721" t="s">
        <v>153</v>
      </c>
      <c r="E9721" t="s">
        <v>277</v>
      </c>
      <c r="F9721" t="s">
        <v>3</v>
      </c>
      <c r="G9721" t="s">
        <v>53704</v>
      </c>
      <c r="H9721" t="s">
        <v>20692</v>
      </c>
      <c r="I9721" t="s">
        <v>43945</v>
      </c>
      <c r="J9721" t="s">
        <v>21304</v>
      </c>
      <c r="K9721" t="s">
        <v>14877</v>
      </c>
      <c r="L9721" t="s">
        <v>53705</v>
      </c>
      <c r="M9721" t="s">
        <v>47243</v>
      </c>
    </row>
    <row r="9722" spans="1:13">
      <c r="A9722" t="s">
        <v>909</v>
      </c>
      <c r="B9722" t="s">
        <v>909</v>
      </c>
      <c r="C9722" t="s">
        <v>1616</v>
      </c>
      <c r="D9722" t="s">
        <v>153</v>
      </c>
      <c r="E9722" t="s">
        <v>277</v>
      </c>
      <c r="F9722" t="s">
        <v>10</v>
      </c>
      <c r="G9722" t="s">
        <v>53706</v>
      </c>
      <c r="H9722" t="s">
        <v>20917</v>
      </c>
      <c r="I9722" t="s">
        <v>53595</v>
      </c>
      <c r="J9722" t="s">
        <v>20829</v>
      </c>
      <c r="K9722" t="s">
        <v>53581</v>
      </c>
      <c r="L9722" t="s">
        <v>53707</v>
      </c>
      <c r="M9722" t="s">
        <v>53708</v>
      </c>
    </row>
    <row r="9723" spans="1:13">
      <c r="A9723" t="s">
        <v>909</v>
      </c>
      <c r="B9723" t="s">
        <v>909</v>
      </c>
      <c r="C9723" t="s">
        <v>1616</v>
      </c>
      <c r="D9723" t="s">
        <v>153</v>
      </c>
      <c r="E9723" t="s">
        <v>277</v>
      </c>
      <c r="F9723" t="s">
        <v>2</v>
      </c>
      <c r="G9723" t="s">
        <v>53709</v>
      </c>
      <c r="H9723" t="s">
        <v>20827</v>
      </c>
      <c r="I9723" t="s">
        <v>53710</v>
      </c>
      <c r="J9723" t="s">
        <v>20937</v>
      </c>
      <c r="K9723" t="s">
        <v>16045</v>
      </c>
      <c r="L9723" t="s">
        <v>53711</v>
      </c>
      <c r="M9723" t="s">
        <v>30382</v>
      </c>
    </row>
    <row r="9724" spans="1:13">
      <c r="A9724" t="s">
        <v>909</v>
      </c>
      <c r="B9724" t="s">
        <v>909</v>
      </c>
      <c r="C9724" t="s">
        <v>1616</v>
      </c>
      <c r="D9724" t="s">
        <v>153</v>
      </c>
      <c r="E9724" t="s">
        <v>277</v>
      </c>
      <c r="F9724" t="s">
        <v>4</v>
      </c>
      <c r="G9724" t="s">
        <v>53712</v>
      </c>
      <c r="H9724" t="s">
        <v>20967</v>
      </c>
      <c r="I9724" t="s">
        <v>43780</v>
      </c>
      <c r="J9724" t="s">
        <v>20705</v>
      </c>
      <c r="K9724" t="s">
        <v>47551</v>
      </c>
      <c r="L9724" t="s">
        <v>2172</v>
      </c>
      <c r="M9724" t="s">
        <v>53713</v>
      </c>
    </row>
    <row r="9725" spans="1:13">
      <c r="A9725" t="s">
        <v>909</v>
      </c>
      <c r="B9725" t="s">
        <v>909</v>
      </c>
      <c r="C9725" t="s">
        <v>1616</v>
      </c>
      <c r="D9725" t="s">
        <v>153</v>
      </c>
      <c r="E9725" t="s">
        <v>277</v>
      </c>
      <c r="F9725" t="s">
        <v>11</v>
      </c>
      <c r="G9725" t="s">
        <v>53714</v>
      </c>
      <c r="H9725" t="s">
        <v>21228</v>
      </c>
      <c r="I9725" t="s">
        <v>43769</v>
      </c>
      <c r="J9725" t="s">
        <v>20663</v>
      </c>
      <c r="K9725" t="s">
        <v>53608</v>
      </c>
      <c r="L9725" t="s">
        <v>53715</v>
      </c>
      <c r="M9725" t="s">
        <v>53716</v>
      </c>
    </row>
    <row r="9726" spans="1:13">
      <c r="A9726" t="s">
        <v>909</v>
      </c>
      <c r="B9726" t="s">
        <v>909</v>
      </c>
      <c r="C9726" t="s">
        <v>1616</v>
      </c>
      <c r="D9726" t="s">
        <v>153</v>
      </c>
      <c r="E9726" t="s">
        <v>277</v>
      </c>
      <c r="F9726" t="s">
        <v>20</v>
      </c>
      <c r="G9726" t="s">
        <v>53717</v>
      </c>
      <c r="H9726" t="s">
        <v>20879</v>
      </c>
      <c r="I9726" t="s">
        <v>43970</v>
      </c>
      <c r="J9726" t="s">
        <v>20684</v>
      </c>
      <c r="K9726" t="s">
        <v>53640</v>
      </c>
      <c r="L9726" t="s">
        <v>375</v>
      </c>
      <c r="M9726" t="s">
        <v>1345</v>
      </c>
    </row>
    <row r="9727" spans="1:13">
      <c r="A9727" t="s">
        <v>909</v>
      </c>
      <c r="B9727" t="s">
        <v>909</v>
      </c>
      <c r="C9727" t="s">
        <v>1616</v>
      </c>
      <c r="D9727" t="s">
        <v>153</v>
      </c>
      <c r="E9727" t="s">
        <v>188</v>
      </c>
      <c r="F9727" t="s">
        <v>3</v>
      </c>
      <c r="G9727" t="s">
        <v>53718</v>
      </c>
      <c r="H9727" t="s">
        <v>20953</v>
      </c>
      <c r="I9727" t="s">
        <v>53719</v>
      </c>
      <c r="J9727" t="s">
        <v>20973</v>
      </c>
      <c r="K9727" t="s">
        <v>53720</v>
      </c>
      <c r="L9727" t="s">
        <v>53721</v>
      </c>
      <c r="M9727" t="s">
        <v>53722</v>
      </c>
    </row>
    <row r="9728" spans="1:13">
      <c r="A9728" t="s">
        <v>909</v>
      </c>
      <c r="B9728" t="s">
        <v>909</v>
      </c>
      <c r="C9728" t="s">
        <v>1616</v>
      </c>
      <c r="D9728" t="s">
        <v>153</v>
      </c>
      <c r="E9728" t="s">
        <v>188</v>
      </c>
      <c r="F9728" t="s">
        <v>10</v>
      </c>
      <c r="G9728" t="s">
        <v>53723</v>
      </c>
      <c r="H9728" t="s">
        <v>21314</v>
      </c>
      <c r="I9728" t="s">
        <v>53724</v>
      </c>
      <c r="J9728" t="s">
        <v>21021</v>
      </c>
      <c r="K9728" t="s">
        <v>32313</v>
      </c>
      <c r="L9728" t="s">
        <v>431</v>
      </c>
      <c r="M9728" t="s">
        <v>53725</v>
      </c>
    </row>
    <row r="9729" spans="1:13">
      <c r="A9729" t="s">
        <v>909</v>
      </c>
      <c r="B9729" t="s">
        <v>909</v>
      </c>
      <c r="C9729" t="s">
        <v>1616</v>
      </c>
      <c r="D9729" t="s">
        <v>153</v>
      </c>
      <c r="E9729" t="s">
        <v>188</v>
      </c>
      <c r="F9729" t="s">
        <v>2</v>
      </c>
      <c r="G9729" t="s">
        <v>53726</v>
      </c>
      <c r="H9729" t="s">
        <v>21219</v>
      </c>
      <c r="I9729" t="s">
        <v>53727</v>
      </c>
      <c r="J9729" t="s">
        <v>20932</v>
      </c>
      <c r="K9729" t="s">
        <v>4339</v>
      </c>
      <c r="L9729" t="s">
        <v>53728</v>
      </c>
      <c r="M9729" t="s">
        <v>53729</v>
      </c>
    </row>
    <row r="9730" spans="1:13">
      <c r="A9730" t="s">
        <v>909</v>
      </c>
      <c r="B9730" t="s">
        <v>909</v>
      </c>
      <c r="C9730" t="s">
        <v>1616</v>
      </c>
      <c r="D9730" t="s">
        <v>153</v>
      </c>
      <c r="E9730" t="s">
        <v>188</v>
      </c>
      <c r="F9730" t="s">
        <v>4</v>
      </c>
      <c r="G9730" t="s">
        <v>53730</v>
      </c>
      <c r="H9730" t="s">
        <v>20915</v>
      </c>
      <c r="I9730" t="s">
        <v>43803</v>
      </c>
      <c r="J9730" t="s">
        <v>20725</v>
      </c>
      <c r="K9730" t="s">
        <v>53637</v>
      </c>
      <c r="L9730" t="s">
        <v>53093</v>
      </c>
      <c r="M9730" t="s">
        <v>25435</v>
      </c>
    </row>
    <row r="9731" spans="1:13">
      <c r="A9731" t="s">
        <v>909</v>
      </c>
      <c r="B9731" t="s">
        <v>909</v>
      </c>
      <c r="C9731" t="s">
        <v>1616</v>
      </c>
      <c r="D9731" t="s">
        <v>153</v>
      </c>
      <c r="E9731" t="s">
        <v>188</v>
      </c>
      <c r="F9731" t="s">
        <v>11</v>
      </c>
      <c r="G9731" t="s">
        <v>53731</v>
      </c>
      <c r="H9731" t="s">
        <v>20939</v>
      </c>
      <c r="I9731" t="s">
        <v>53732</v>
      </c>
      <c r="J9731" t="s">
        <v>20684</v>
      </c>
      <c r="K9731" t="s">
        <v>53640</v>
      </c>
      <c r="L9731" t="s">
        <v>3598</v>
      </c>
      <c r="M9731" t="s">
        <v>47399</v>
      </c>
    </row>
    <row r="9732" spans="1:13">
      <c r="A9732" t="s">
        <v>909</v>
      </c>
      <c r="B9732" t="s">
        <v>909</v>
      </c>
      <c r="C9732" t="s">
        <v>1616</v>
      </c>
      <c r="D9732" t="s">
        <v>153</v>
      </c>
      <c r="E9732" t="s">
        <v>188</v>
      </c>
      <c r="F9732" t="s">
        <v>20</v>
      </c>
      <c r="G9732" t="s">
        <v>53733</v>
      </c>
      <c r="H9732" t="s">
        <v>20745</v>
      </c>
      <c r="I9732" t="s">
        <v>43835</v>
      </c>
      <c r="J9732" t="s">
        <v>20663</v>
      </c>
      <c r="K9732" t="s">
        <v>53608</v>
      </c>
      <c r="L9732" t="s">
        <v>18251</v>
      </c>
      <c r="M9732" t="s">
        <v>1186</v>
      </c>
    </row>
    <row r="9733" spans="1:13">
      <c r="A9733" t="s">
        <v>909</v>
      </c>
      <c r="B9733" t="s">
        <v>909</v>
      </c>
      <c r="C9733" t="s">
        <v>1616</v>
      </c>
      <c r="D9733" t="s">
        <v>153</v>
      </c>
      <c r="E9733" t="s">
        <v>292</v>
      </c>
      <c r="F9733" t="s">
        <v>3</v>
      </c>
      <c r="G9733" t="s">
        <v>53734</v>
      </c>
      <c r="H9733" t="s">
        <v>21196</v>
      </c>
      <c r="I9733" t="s">
        <v>53735</v>
      </c>
      <c r="J9733" t="s">
        <v>20885</v>
      </c>
      <c r="K9733" t="s">
        <v>53736</v>
      </c>
      <c r="L9733" t="s">
        <v>53737</v>
      </c>
      <c r="M9733" t="s">
        <v>53738</v>
      </c>
    </row>
    <row r="9734" spans="1:13">
      <c r="A9734" t="s">
        <v>909</v>
      </c>
      <c r="B9734" t="s">
        <v>909</v>
      </c>
      <c r="C9734" t="s">
        <v>1616</v>
      </c>
      <c r="D9734" t="s">
        <v>153</v>
      </c>
      <c r="E9734" t="s">
        <v>292</v>
      </c>
      <c r="F9734" t="s">
        <v>10</v>
      </c>
      <c r="G9734" t="s">
        <v>53739</v>
      </c>
      <c r="H9734" t="s">
        <v>21502</v>
      </c>
      <c r="I9734" t="s">
        <v>43943</v>
      </c>
      <c r="J9734" t="s">
        <v>21217</v>
      </c>
      <c r="K9734" t="s">
        <v>16079</v>
      </c>
      <c r="L9734" t="s">
        <v>50381</v>
      </c>
      <c r="M9734" t="s">
        <v>53740</v>
      </c>
    </row>
    <row r="9735" spans="1:13">
      <c r="A9735" t="s">
        <v>909</v>
      </c>
      <c r="B9735" t="s">
        <v>909</v>
      </c>
      <c r="C9735" t="s">
        <v>1616</v>
      </c>
      <c r="D9735" t="s">
        <v>153</v>
      </c>
      <c r="E9735" t="s">
        <v>292</v>
      </c>
      <c r="F9735" t="s">
        <v>2</v>
      </c>
      <c r="G9735" t="s">
        <v>53741</v>
      </c>
      <c r="H9735" t="s">
        <v>21217</v>
      </c>
      <c r="I9735" t="s">
        <v>43799</v>
      </c>
      <c r="J9735" t="s">
        <v>20841</v>
      </c>
      <c r="K9735" t="s">
        <v>13786</v>
      </c>
      <c r="L9735" t="s">
        <v>53742</v>
      </c>
      <c r="M9735" t="s">
        <v>53743</v>
      </c>
    </row>
    <row r="9736" spans="1:13">
      <c r="A9736" t="s">
        <v>909</v>
      </c>
      <c r="B9736" t="s">
        <v>909</v>
      </c>
      <c r="C9736" t="s">
        <v>1616</v>
      </c>
      <c r="D9736" t="s">
        <v>153</v>
      </c>
      <c r="E9736" t="s">
        <v>292</v>
      </c>
      <c r="F9736" t="s">
        <v>4</v>
      </c>
      <c r="G9736" t="s">
        <v>53744</v>
      </c>
      <c r="H9736" t="s">
        <v>20932</v>
      </c>
      <c r="I9736" t="s">
        <v>43788</v>
      </c>
      <c r="J9736" t="s">
        <v>20705</v>
      </c>
      <c r="K9736" t="s">
        <v>47551</v>
      </c>
      <c r="L9736" t="s">
        <v>1909</v>
      </c>
      <c r="M9736" t="s">
        <v>53745</v>
      </c>
    </row>
    <row r="9737" spans="1:13">
      <c r="A9737" t="s">
        <v>909</v>
      </c>
      <c r="B9737" t="s">
        <v>909</v>
      </c>
      <c r="C9737" t="s">
        <v>1616</v>
      </c>
      <c r="D9737" t="s">
        <v>153</v>
      </c>
      <c r="E9737" t="s">
        <v>292</v>
      </c>
      <c r="F9737" t="s">
        <v>11</v>
      </c>
      <c r="G9737" t="s">
        <v>53746</v>
      </c>
      <c r="H9737" t="s">
        <v>20879</v>
      </c>
      <c r="I9737" t="s">
        <v>43970</v>
      </c>
      <c r="J9737" t="s">
        <v>20663</v>
      </c>
      <c r="K9737" t="s">
        <v>53608</v>
      </c>
      <c r="L9737" t="s">
        <v>16321</v>
      </c>
      <c r="M9737" t="s">
        <v>53747</v>
      </c>
    </row>
    <row r="9738" spans="1:13">
      <c r="A9738" t="s">
        <v>909</v>
      </c>
      <c r="B9738" t="s">
        <v>909</v>
      </c>
      <c r="C9738" t="s">
        <v>1616</v>
      </c>
      <c r="D9738" t="s">
        <v>153</v>
      </c>
      <c r="E9738" t="s">
        <v>292</v>
      </c>
      <c r="F9738" t="s">
        <v>20</v>
      </c>
      <c r="G9738" t="s">
        <v>53748</v>
      </c>
      <c r="H9738" t="s">
        <v>20705</v>
      </c>
      <c r="I9738" t="s">
        <v>53749</v>
      </c>
      <c r="J9738" t="s">
        <v>21472</v>
      </c>
      <c r="K9738" t="s">
        <v>372</v>
      </c>
      <c r="L9738" t="s">
        <v>4481</v>
      </c>
      <c r="M9738" t="s">
        <v>45578</v>
      </c>
    </row>
    <row r="9739" spans="1:13">
      <c r="A9739" t="s">
        <v>909</v>
      </c>
      <c r="B9739" t="s">
        <v>909</v>
      </c>
      <c r="C9739" t="s">
        <v>1616</v>
      </c>
      <c r="D9739" t="s">
        <v>153</v>
      </c>
      <c r="E9739" t="s">
        <v>300</v>
      </c>
      <c r="F9739" t="s">
        <v>3</v>
      </c>
      <c r="G9739" t="s">
        <v>53750</v>
      </c>
      <c r="H9739" t="s">
        <v>21341</v>
      </c>
      <c r="I9739" t="s">
        <v>43791</v>
      </c>
      <c r="J9739" t="s">
        <v>21035</v>
      </c>
      <c r="K9739" t="s">
        <v>47139</v>
      </c>
      <c r="L9739" t="s">
        <v>53751</v>
      </c>
      <c r="M9739" t="s">
        <v>53752</v>
      </c>
    </row>
    <row r="9740" spans="1:13">
      <c r="A9740" t="s">
        <v>909</v>
      </c>
      <c r="B9740" t="s">
        <v>909</v>
      </c>
      <c r="C9740" t="s">
        <v>1616</v>
      </c>
      <c r="D9740" t="s">
        <v>153</v>
      </c>
      <c r="E9740" t="s">
        <v>300</v>
      </c>
      <c r="F9740" t="s">
        <v>10</v>
      </c>
      <c r="G9740" t="s">
        <v>53753</v>
      </c>
      <c r="H9740" t="s">
        <v>21186</v>
      </c>
      <c r="I9740" t="s">
        <v>53754</v>
      </c>
      <c r="J9740" t="s">
        <v>21031</v>
      </c>
      <c r="K9740" t="s">
        <v>8463</v>
      </c>
      <c r="L9740" t="s">
        <v>53755</v>
      </c>
      <c r="M9740" t="s">
        <v>27830</v>
      </c>
    </row>
    <row r="9741" spans="1:13">
      <c r="A9741" t="s">
        <v>909</v>
      </c>
      <c r="B9741" t="s">
        <v>909</v>
      </c>
      <c r="C9741" t="s">
        <v>1616</v>
      </c>
      <c r="D9741" t="s">
        <v>153</v>
      </c>
      <c r="E9741" t="s">
        <v>300</v>
      </c>
      <c r="F9741" t="s">
        <v>2</v>
      </c>
      <c r="G9741" t="s">
        <v>53756</v>
      </c>
      <c r="H9741" t="s">
        <v>20897</v>
      </c>
      <c r="I9741" t="s">
        <v>43855</v>
      </c>
      <c r="J9741" t="s">
        <v>20684</v>
      </c>
      <c r="K9741" t="s">
        <v>53640</v>
      </c>
      <c r="L9741" t="s">
        <v>53757</v>
      </c>
      <c r="M9741" t="s">
        <v>30994</v>
      </c>
    </row>
    <row r="9742" spans="1:13">
      <c r="A9742" t="s">
        <v>909</v>
      </c>
      <c r="B9742" t="s">
        <v>909</v>
      </c>
      <c r="C9742" t="s">
        <v>1616</v>
      </c>
      <c r="D9742" t="s">
        <v>153</v>
      </c>
      <c r="E9742" t="s">
        <v>300</v>
      </c>
      <c r="F9742" t="s">
        <v>4</v>
      </c>
      <c r="G9742" t="s">
        <v>53758</v>
      </c>
      <c r="H9742" t="s">
        <v>20745</v>
      </c>
      <c r="I9742" t="s">
        <v>43835</v>
      </c>
      <c r="J9742" t="s">
        <v>20663</v>
      </c>
      <c r="K9742" t="s">
        <v>53608</v>
      </c>
      <c r="L9742" t="s">
        <v>22047</v>
      </c>
      <c r="M9742" t="s">
        <v>48200</v>
      </c>
    </row>
    <row r="9743" spans="1:13">
      <c r="A9743" t="s">
        <v>909</v>
      </c>
      <c r="B9743" t="s">
        <v>909</v>
      </c>
      <c r="C9743" t="s">
        <v>1616</v>
      </c>
      <c r="D9743" t="s">
        <v>153</v>
      </c>
      <c r="E9743" t="s">
        <v>300</v>
      </c>
      <c r="F9743" t="s">
        <v>11</v>
      </c>
      <c r="G9743" t="s">
        <v>53759</v>
      </c>
      <c r="H9743" t="s">
        <v>20803</v>
      </c>
      <c r="I9743" t="s">
        <v>43831</v>
      </c>
      <c r="J9743" t="s">
        <v>21472</v>
      </c>
      <c r="K9743" t="s">
        <v>372</v>
      </c>
      <c r="L9743" t="s">
        <v>22178</v>
      </c>
      <c r="M9743" t="s">
        <v>1421</v>
      </c>
    </row>
    <row r="9744" spans="1:13">
      <c r="A9744" t="s">
        <v>909</v>
      </c>
      <c r="B9744" t="s">
        <v>909</v>
      </c>
      <c r="C9744" t="s">
        <v>1616</v>
      </c>
      <c r="D9744" t="s">
        <v>153</v>
      </c>
      <c r="E9744" t="s">
        <v>300</v>
      </c>
      <c r="F9744" t="s">
        <v>20</v>
      </c>
      <c r="G9744" t="s">
        <v>53760</v>
      </c>
      <c r="H9744" t="s">
        <v>20725</v>
      </c>
      <c r="I9744" t="s">
        <v>53703</v>
      </c>
      <c r="J9744" t="s">
        <v>21472</v>
      </c>
      <c r="K9744" t="s">
        <v>372</v>
      </c>
      <c r="L9744" t="s">
        <v>4088</v>
      </c>
      <c r="M9744" t="s">
        <v>53761</v>
      </c>
    </row>
    <row r="9745" spans="1:13">
      <c r="A9745" t="s">
        <v>909</v>
      </c>
      <c r="B9745" t="s">
        <v>909</v>
      </c>
      <c r="C9745" t="s">
        <v>1616</v>
      </c>
      <c r="D9745" t="s">
        <v>154</v>
      </c>
      <c r="E9745" t="s">
        <v>277</v>
      </c>
      <c r="F9745" t="s">
        <v>3</v>
      </c>
      <c r="G9745" t="s">
        <v>53762</v>
      </c>
      <c r="H9745" t="s">
        <v>21324</v>
      </c>
      <c r="I9745" t="s">
        <v>53763</v>
      </c>
      <c r="J9745" t="s">
        <v>21165</v>
      </c>
      <c r="K9745" t="s">
        <v>53764</v>
      </c>
      <c r="L9745" t="s">
        <v>53765</v>
      </c>
      <c r="M9745" t="s">
        <v>53766</v>
      </c>
    </row>
    <row r="9746" spans="1:13">
      <c r="A9746" t="s">
        <v>909</v>
      </c>
      <c r="B9746" t="s">
        <v>909</v>
      </c>
      <c r="C9746" t="s">
        <v>1616</v>
      </c>
      <c r="D9746" t="s">
        <v>154</v>
      </c>
      <c r="E9746" t="s">
        <v>277</v>
      </c>
      <c r="F9746" t="s">
        <v>10</v>
      </c>
      <c r="G9746" t="s">
        <v>53767</v>
      </c>
      <c r="H9746" t="s">
        <v>21756</v>
      </c>
      <c r="I9746" t="s">
        <v>53768</v>
      </c>
      <c r="J9746" t="s">
        <v>21152</v>
      </c>
      <c r="K9746" t="s">
        <v>53684</v>
      </c>
      <c r="L9746" t="s">
        <v>50606</v>
      </c>
      <c r="M9746" t="s">
        <v>53769</v>
      </c>
    </row>
    <row r="9747" spans="1:13">
      <c r="A9747" t="s">
        <v>909</v>
      </c>
      <c r="B9747" t="s">
        <v>909</v>
      </c>
      <c r="C9747" t="s">
        <v>1616</v>
      </c>
      <c r="D9747" t="s">
        <v>154</v>
      </c>
      <c r="E9747" t="s">
        <v>277</v>
      </c>
      <c r="F9747" t="s">
        <v>2</v>
      </c>
      <c r="G9747" t="s">
        <v>53770</v>
      </c>
      <c r="H9747" t="s">
        <v>20954</v>
      </c>
      <c r="I9747" t="s">
        <v>53671</v>
      </c>
      <c r="J9747" t="s">
        <v>20950</v>
      </c>
      <c r="K9747" t="s">
        <v>53633</v>
      </c>
      <c r="L9747" t="s">
        <v>53672</v>
      </c>
      <c r="M9747" t="s">
        <v>53771</v>
      </c>
    </row>
    <row r="9748" spans="1:13">
      <c r="A9748" t="s">
        <v>909</v>
      </c>
      <c r="B9748" t="s">
        <v>909</v>
      </c>
      <c r="C9748" t="s">
        <v>1616</v>
      </c>
      <c r="D9748" t="s">
        <v>154</v>
      </c>
      <c r="E9748" t="s">
        <v>277</v>
      </c>
      <c r="F9748" t="s">
        <v>4</v>
      </c>
      <c r="G9748" t="s">
        <v>53772</v>
      </c>
      <c r="H9748" t="s">
        <v>20932</v>
      </c>
      <c r="I9748" t="s">
        <v>43788</v>
      </c>
      <c r="J9748" t="s">
        <v>20764</v>
      </c>
      <c r="K9748" t="s">
        <v>53623</v>
      </c>
      <c r="L9748" t="s">
        <v>1909</v>
      </c>
      <c r="M9748" t="s">
        <v>11843</v>
      </c>
    </row>
    <row r="9749" spans="1:13">
      <c r="A9749" t="s">
        <v>909</v>
      </c>
      <c r="B9749" t="s">
        <v>909</v>
      </c>
      <c r="C9749" t="s">
        <v>1616</v>
      </c>
      <c r="D9749" t="s">
        <v>154</v>
      </c>
      <c r="E9749" t="s">
        <v>277</v>
      </c>
      <c r="F9749" t="s">
        <v>11</v>
      </c>
      <c r="G9749" t="s">
        <v>53773</v>
      </c>
      <c r="H9749" t="s">
        <v>21113</v>
      </c>
      <c r="I9749" t="s">
        <v>53611</v>
      </c>
      <c r="J9749" t="s">
        <v>20705</v>
      </c>
      <c r="K9749" t="s">
        <v>47551</v>
      </c>
      <c r="L9749" t="s">
        <v>2232</v>
      </c>
      <c r="M9749" t="s">
        <v>53774</v>
      </c>
    </row>
    <row r="9750" spans="1:13">
      <c r="A9750" t="s">
        <v>909</v>
      </c>
      <c r="B9750" t="s">
        <v>909</v>
      </c>
      <c r="C9750" t="s">
        <v>1616</v>
      </c>
      <c r="D9750" t="s">
        <v>154</v>
      </c>
      <c r="E9750" t="s">
        <v>277</v>
      </c>
      <c r="F9750" t="s">
        <v>20</v>
      </c>
      <c r="G9750" t="s">
        <v>53775</v>
      </c>
      <c r="H9750" t="s">
        <v>20784</v>
      </c>
      <c r="I9750" t="s">
        <v>43828</v>
      </c>
      <c r="J9750" t="s">
        <v>21472</v>
      </c>
      <c r="K9750" t="s">
        <v>372</v>
      </c>
      <c r="L9750" t="s">
        <v>3246</v>
      </c>
      <c r="M9750" t="s">
        <v>53776</v>
      </c>
    </row>
    <row r="9751" spans="1:13">
      <c r="A9751" t="s">
        <v>909</v>
      </c>
      <c r="B9751" t="s">
        <v>909</v>
      </c>
      <c r="C9751" t="s">
        <v>1616</v>
      </c>
      <c r="D9751" t="s">
        <v>154</v>
      </c>
      <c r="E9751" t="s">
        <v>315</v>
      </c>
      <c r="F9751" t="s">
        <v>3</v>
      </c>
      <c r="G9751" t="s">
        <v>53777</v>
      </c>
      <c r="H9751" t="s">
        <v>20752</v>
      </c>
      <c r="I9751" t="s">
        <v>53778</v>
      </c>
      <c r="J9751" t="s">
        <v>20827</v>
      </c>
      <c r="K9751" t="s">
        <v>31178</v>
      </c>
      <c r="L9751" t="s">
        <v>53779</v>
      </c>
      <c r="M9751" t="s">
        <v>44068</v>
      </c>
    </row>
    <row r="9752" spans="1:13">
      <c r="A9752" t="s">
        <v>909</v>
      </c>
      <c r="B9752" t="s">
        <v>909</v>
      </c>
      <c r="C9752" t="s">
        <v>1616</v>
      </c>
      <c r="D9752" t="s">
        <v>154</v>
      </c>
      <c r="E9752" t="s">
        <v>315</v>
      </c>
      <c r="F9752" t="s">
        <v>10</v>
      </c>
      <c r="G9752" t="s">
        <v>53780</v>
      </c>
      <c r="H9752" t="s">
        <v>20848</v>
      </c>
      <c r="I9752" t="s">
        <v>43901</v>
      </c>
      <c r="J9752" t="s">
        <v>21128</v>
      </c>
      <c r="K9752" t="s">
        <v>53680</v>
      </c>
      <c r="L9752" t="s">
        <v>53781</v>
      </c>
      <c r="M9752" t="s">
        <v>30224</v>
      </c>
    </row>
    <row r="9753" spans="1:13">
      <c r="A9753" t="s">
        <v>909</v>
      </c>
      <c r="B9753" t="s">
        <v>909</v>
      </c>
      <c r="C9753" t="s">
        <v>1616</v>
      </c>
      <c r="D9753" t="s">
        <v>154</v>
      </c>
      <c r="E9753" t="s">
        <v>315</v>
      </c>
      <c r="F9753" t="s">
        <v>2</v>
      </c>
      <c r="G9753" t="s">
        <v>53782</v>
      </c>
      <c r="H9753" t="s">
        <v>21304</v>
      </c>
      <c r="I9753" t="s">
        <v>43950</v>
      </c>
      <c r="J9753" t="s">
        <v>20950</v>
      </c>
      <c r="K9753" t="s">
        <v>53633</v>
      </c>
      <c r="L9753" t="s">
        <v>53783</v>
      </c>
      <c r="M9753" t="s">
        <v>26485</v>
      </c>
    </row>
    <row r="9754" spans="1:13">
      <c r="A9754" t="s">
        <v>909</v>
      </c>
      <c r="B9754" t="s">
        <v>909</v>
      </c>
      <c r="C9754" t="s">
        <v>1616</v>
      </c>
      <c r="D9754" t="s">
        <v>154</v>
      </c>
      <c r="E9754" t="s">
        <v>315</v>
      </c>
      <c r="F9754" t="s">
        <v>4</v>
      </c>
      <c r="G9754" t="s">
        <v>53784</v>
      </c>
      <c r="H9754" t="s">
        <v>20932</v>
      </c>
      <c r="I9754" t="s">
        <v>43788</v>
      </c>
      <c r="J9754" t="s">
        <v>20663</v>
      </c>
      <c r="K9754" t="s">
        <v>53608</v>
      </c>
      <c r="L9754" t="s">
        <v>1909</v>
      </c>
      <c r="M9754" t="s">
        <v>15016</v>
      </c>
    </row>
    <row r="9755" spans="1:13">
      <c r="A9755" t="s">
        <v>909</v>
      </c>
      <c r="B9755" t="s">
        <v>909</v>
      </c>
      <c r="C9755" t="s">
        <v>1616</v>
      </c>
      <c r="D9755" t="s">
        <v>154</v>
      </c>
      <c r="E9755" t="s">
        <v>315</v>
      </c>
      <c r="F9755" t="s">
        <v>11</v>
      </c>
      <c r="G9755" t="s">
        <v>53785</v>
      </c>
      <c r="H9755" t="s">
        <v>21085</v>
      </c>
      <c r="I9755" t="s">
        <v>43967</v>
      </c>
      <c r="J9755" t="s">
        <v>20663</v>
      </c>
      <c r="K9755" t="s">
        <v>53608</v>
      </c>
      <c r="L9755" t="s">
        <v>49535</v>
      </c>
      <c r="M9755" t="s">
        <v>1152</v>
      </c>
    </row>
    <row r="9756" spans="1:13">
      <c r="A9756" t="s">
        <v>909</v>
      </c>
      <c r="B9756" t="s">
        <v>909</v>
      </c>
      <c r="C9756" t="s">
        <v>1616</v>
      </c>
      <c r="D9756" t="s">
        <v>154</v>
      </c>
      <c r="E9756" t="s">
        <v>315</v>
      </c>
      <c r="F9756" t="s">
        <v>20</v>
      </c>
      <c r="G9756" t="s">
        <v>53786</v>
      </c>
      <c r="H9756" t="s">
        <v>20841</v>
      </c>
      <c r="I9756" t="s">
        <v>43852</v>
      </c>
      <c r="J9756" t="s">
        <v>20705</v>
      </c>
      <c r="K9756" t="s">
        <v>47551</v>
      </c>
      <c r="L9756" t="s">
        <v>2697</v>
      </c>
      <c r="M9756" t="s">
        <v>10168</v>
      </c>
    </row>
    <row r="9757" spans="1:13">
      <c r="A9757" t="s">
        <v>909</v>
      </c>
      <c r="B9757" t="s">
        <v>909</v>
      </c>
      <c r="C9757" t="s">
        <v>1616</v>
      </c>
      <c r="D9757" t="s">
        <v>154</v>
      </c>
      <c r="E9757" t="s">
        <v>323</v>
      </c>
      <c r="F9757" t="s">
        <v>3</v>
      </c>
      <c r="G9757" t="s">
        <v>53787</v>
      </c>
      <c r="H9757" t="s">
        <v>20899</v>
      </c>
      <c r="I9757" t="s">
        <v>53788</v>
      </c>
      <c r="J9757" t="s">
        <v>20885</v>
      </c>
      <c r="K9757" t="s">
        <v>53736</v>
      </c>
      <c r="L9757" t="s">
        <v>53789</v>
      </c>
      <c r="M9757" t="s">
        <v>53790</v>
      </c>
    </row>
    <row r="9758" spans="1:13">
      <c r="A9758" t="s">
        <v>909</v>
      </c>
      <c r="B9758" t="s">
        <v>909</v>
      </c>
      <c r="C9758" t="s">
        <v>1616</v>
      </c>
      <c r="D9758" t="s">
        <v>154</v>
      </c>
      <c r="E9758" t="s">
        <v>323</v>
      </c>
      <c r="F9758" t="s">
        <v>10</v>
      </c>
      <c r="G9758" t="s">
        <v>53791</v>
      </c>
      <c r="H9758" t="s">
        <v>20921</v>
      </c>
      <c r="I9758" t="s">
        <v>53615</v>
      </c>
      <c r="J9758" t="s">
        <v>21162</v>
      </c>
      <c r="K9758" t="s">
        <v>53792</v>
      </c>
      <c r="L9758" t="s">
        <v>53793</v>
      </c>
      <c r="M9758" t="s">
        <v>42360</v>
      </c>
    </row>
    <row r="9759" spans="1:13">
      <c r="A9759" t="s">
        <v>909</v>
      </c>
      <c r="B9759" t="s">
        <v>909</v>
      </c>
      <c r="C9759" t="s">
        <v>1616</v>
      </c>
      <c r="D9759" t="s">
        <v>154</v>
      </c>
      <c r="E9759" t="s">
        <v>323</v>
      </c>
      <c r="F9759" t="s">
        <v>2</v>
      </c>
      <c r="G9759" t="s">
        <v>53794</v>
      </c>
      <c r="H9759" t="s">
        <v>20829</v>
      </c>
      <c r="I9759" t="s">
        <v>53795</v>
      </c>
      <c r="J9759" t="s">
        <v>20803</v>
      </c>
      <c r="K9759" t="s">
        <v>53796</v>
      </c>
      <c r="L9759" t="s">
        <v>53797</v>
      </c>
      <c r="M9759" t="s">
        <v>53798</v>
      </c>
    </row>
    <row r="9760" spans="1:13">
      <c r="A9760" t="s">
        <v>909</v>
      </c>
      <c r="B9760" t="s">
        <v>909</v>
      </c>
      <c r="C9760" t="s">
        <v>1616</v>
      </c>
      <c r="D9760" t="s">
        <v>154</v>
      </c>
      <c r="E9760" t="s">
        <v>323</v>
      </c>
      <c r="F9760" t="s">
        <v>4</v>
      </c>
      <c r="G9760" t="s">
        <v>53799</v>
      </c>
      <c r="H9760" t="s">
        <v>20879</v>
      </c>
      <c r="I9760" t="s">
        <v>43970</v>
      </c>
      <c r="J9760" t="s">
        <v>20684</v>
      </c>
      <c r="K9760" t="s">
        <v>53640</v>
      </c>
      <c r="L9760" t="s">
        <v>2474</v>
      </c>
      <c r="M9760" t="s">
        <v>49330</v>
      </c>
    </row>
    <row r="9761" spans="1:13">
      <c r="A9761" t="s">
        <v>909</v>
      </c>
      <c r="B9761" t="s">
        <v>909</v>
      </c>
      <c r="C9761" t="s">
        <v>1616</v>
      </c>
      <c r="D9761" t="s">
        <v>154</v>
      </c>
      <c r="E9761" t="s">
        <v>323</v>
      </c>
      <c r="F9761" t="s">
        <v>11</v>
      </c>
      <c r="G9761" t="s">
        <v>53800</v>
      </c>
      <c r="H9761" t="s">
        <v>20950</v>
      </c>
      <c r="I9761" t="s">
        <v>43910</v>
      </c>
      <c r="J9761" t="s">
        <v>21472</v>
      </c>
      <c r="K9761" t="s">
        <v>372</v>
      </c>
      <c r="L9761" t="s">
        <v>50032</v>
      </c>
      <c r="M9761" t="s">
        <v>30228</v>
      </c>
    </row>
    <row r="9762" spans="1:13">
      <c r="A9762" t="s">
        <v>909</v>
      </c>
      <c r="B9762" t="s">
        <v>909</v>
      </c>
      <c r="C9762" t="s">
        <v>1616</v>
      </c>
      <c r="D9762" t="s">
        <v>154</v>
      </c>
      <c r="E9762" t="s">
        <v>323</v>
      </c>
      <c r="F9762" t="s">
        <v>20</v>
      </c>
      <c r="G9762" t="s">
        <v>53801</v>
      </c>
      <c r="H9762" t="s">
        <v>20684</v>
      </c>
      <c r="I9762" t="s">
        <v>53802</v>
      </c>
      <c r="J9762" t="s">
        <v>21472</v>
      </c>
      <c r="K9762" t="s">
        <v>372</v>
      </c>
      <c r="L9762" t="s">
        <v>3130</v>
      </c>
      <c r="M9762" t="s">
        <v>11628</v>
      </c>
    </row>
    <row r="9763" spans="1:13">
      <c r="A9763" t="s">
        <v>909</v>
      </c>
      <c r="B9763" t="s">
        <v>909</v>
      </c>
      <c r="C9763" t="s">
        <v>1616</v>
      </c>
      <c r="D9763" t="s">
        <v>154</v>
      </c>
      <c r="E9763" t="s">
        <v>331</v>
      </c>
      <c r="F9763" t="s">
        <v>3</v>
      </c>
      <c r="G9763" t="s">
        <v>53803</v>
      </c>
      <c r="H9763" t="s">
        <v>21502</v>
      </c>
      <c r="I9763" t="s">
        <v>43943</v>
      </c>
      <c r="J9763" t="s">
        <v>21075</v>
      </c>
      <c r="K9763" t="s">
        <v>53667</v>
      </c>
      <c r="L9763" t="s">
        <v>53804</v>
      </c>
      <c r="M9763" t="s">
        <v>41728</v>
      </c>
    </row>
    <row r="9764" spans="1:13">
      <c r="A9764" t="s">
        <v>909</v>
      </c>
      <c r="B9764" t="s">
        <v>909</v>
      </c>
      <c r="C9764" t="s">
        <v>1616</v>
      </c>
      <c r="D9764" t="s">
        <v>154</v>
      </c>
      <c r="E9764" t="s">
        <v>331</v>
      </c>
      <c r="F9764" t="s">
        <v>10</v>
      </c>
      <c r="G9764" t="s">
        <v>53805</v>
      </c>
      <c r="H9764" t="s">
        <v>20904</v>
      </c>
      <c r="I9764" t="s">
        <v>53806</v>
      </c>
      <c r="J9764" t="s">
        <v>21031</v>
      </c>
      <c r="K9764" t="s">
        <v>8463</v>
      </c>
      <c r="L9764" t="s">
        <v>49283</v>
      </c>
      <c r="M9764" t="s">
        <v>24935</v>
      </c>
    </row>
    <row r="9765" spans="1:13">
      <c r="A9765" t="s">
        <v>909</v>
      </c>
      <c r="B9765" t="s">
        <v>909</v>
      </c>
      <c r="C9765" t="s">
        <v>1616</v>
      </c>
      <c r="D9765" t="s">
        <v>154</v>
      </c>
      <c r="E9765" t="s">
        <v>331</v>
      </c>
      <c r="F9765" t="s">
        <v>2</v>
      </c>
      <c r="G9765" t="s">
        <v>53807</v>
      </c>
      <c r="H9765" t="s">
        <v>21019</v>
      </c>
      <c r="I9765" t="s">
        <v>53808</v>
      </c>
      <c r="J9765" t="s">
        <v>20745</v>
      </c>
      <c r="K9765" t="s">
        <v>45599</v>
      </c>
      <c r="L9765" t="s">
        <v>53809</v>
      </c>
      <c r="M9765" t="s">
        <v>45075</v>
      </c>
    </row>
    <row r="9766" spans="1:13">
      <c r="A9766" t="s">
        <v>909</v>
      </c>
      <c r="B9766" t="s">
        <v>909</v>
      </c>
      <c r="C9766" t="s">
        <v>1616</v>
      </c>
      <c r="D9766" t="s">
        <v>154</v>
      </c>
      <c r="E9766" t="s">
        <v>331</v>
      </c>
      <c r="F9766" t="s">
        <v>4</v>
      </c>
      <c r="G9766" t="s">
        <v>53810</v>
      </c>
      <c r="H9766" t="s">
        <v>20822</v>
      </c>
      <c r="I9766" t="s">
        <v>43989</v>
      </c>
      <c r="J9766" t="s">
        <v>20684</v>
      </c>
      <c r="K9766" t="s">
        <v>53640</v>
      </c>
      <c r="L9766" t="s">
        <v>4675</v>
      </c>
      <c r="M9766" t="s">
        <v>29172</v>
      </c>
    </row>
    <row r="9767" spans="1:13">
      <c r="A9767" t="s">
        <v>909</v>
      </c>
      <c r="B9767" t="s">
        <v>909</v>
      </c>
      <c r="C9767" t="s">
        <v>1616</v>
      </c>
      <c r="D9767" t="s">
        <v>154</v>
      </c>
      <c r="E9767" t="s">
        <v>331</v>
      </c>
      <c r="F9767" t="s">
        <v>11</v>
      </c>
      <c r="G9767" t="s">
        <v>53811</v>
      </c>
      <c r="H9767" t="s">
        <v>20937</v>
      </c>
      <c r="I9767" t="s">
        <v>43806</v>
      </c>
      <c r="J9767" t="s">
        <v>21472</v>
      </c>
      <c r="K9767" t="s">
        <v>372</v>
      </c>
      <c r="L9767" t="s">
        <v>22163</v>
      </c>
      <c r="M9767" t="s">
        <v>1158</v>
      </c>
    </row>
    <row r="9768" spans="1:13">
      <c r="A9768" t="s">
        <v>909</v>
      </c>
      <c r="B9768" t="s">
        <v>909</v>
      </c>
      <c r="C9768" t="s">
        <v>1616</v>
      </c>
      <c r="D9768" t="s">
        <v>154</v>
      </c>
      <c r="E9768" t="s">
        <v>331</v>
      </c>
      <c r="F9768" t="s">
        <v>20</v>
      </c>
      <c r="G9768" t="s">
        <v>53812</v>
      </c>
      <c r="H9768" t="s">
        <v>20745</v>
      </c>
      <c r="I9768" t="s">
        <v>43835</v>
      </c>
      <c r="J9768" t="s">
        <v>21472</v>
      </c>
      <c r="K9768" t="s">
        <v>372</v>
      </c>
      <c r="L9768" t="s">
        <v>18251</v>
      </c>
      <c r="M9768" t="s">
        <v>46504</v>
      </c>
    </row>
    <row r="9769" spans="1:13">
      <c r="A9769" t="s">
        <v>909</v>
      </c>
      <c r="B9769" t="s">
        <v>909</v>
      </c>
      <c r="C9769" t="s">
        <v>1616</v>
      </c>
      <c r="D9769" t="s">
        <v>155</v>
      </c>
      <c r="E9769" t="s">
        <v>339</v>
      </c>
      <c r="F9769" t="s">
        <v>3</v>
      </c>
      <c r="G9769" t="s">
        <v>53813</v>
      </c>
      <c r="H9769" t="s">
        <v>21100</v>
      </c>
      <c r="I9769" t="s">
        <v>53814</v>
      </c>
      <c r="J9769" t="s">
        <v>20954</v>
      </c>
      <c r="K9769" t="s">
        <v>53815</v>
      </c>
      <c r="L9769" t="s">
        <v>53816</v>
      </c>
      <c r="M9769" t="s">
        <v>31984</v>
      </c>
    </row>
    <row r="9770" spans="1:13">
      <c r="A9770" t="s">
        <v>909</v>
      </c>
      <c r="B9770" t="s">
        <v>909</v>
      </c>
      <c r="C9770" t="s">
        <v>1616</v>
      </c>
      <c r="D9770" t="s">
        <v>155</v>
      </c>
      <c r="E9770" t="s">
        <v>339</v>
      </c>
      <c r="F9770" t="s">
        <v>10</v>
      </c>
      <c r="G9770" t="s">
        <v>53817</v>
      </c>
      <c r="H9770" t="s">
        <v>21100</v>
      </c>
      <c r="I9770" t="s">
        <v>53814</v>
      </c>
      <c r="J9770" t="s">
        <v>21322</v>
      </c>
      <c r="K9770" t="s">
        <v>53600</v>
      </c>
      <c r="L9770" t="s">
        <v>49399</v>
      </c>
      <c r="M9770" t="s">
        <v>31984</v>
      </c>
    </row>
    <row r="9771" spans="1:13">
      <c r="A9771" t="s">
        <v>909</v>
      </c>
      <c r="B9771" t="s">
        <v>909</v>
      </c>
      <c r="C9771" t="s">
        <v>1616</v>
      </c>
      <c r="D9771" t="s">
        <v>155</v>
      </c>
      <c r="E9771" t="s">
        <v>339</v>
      </c>
      <c r="F9771" t="s">
        <v>2</v>
      </c>
      <c r="G9771" t="s">
        <v>53818</v>
      </c>
      <c r="H9771" t="s">
        <v>20827</v>
      </c>
      <c r="I9771" t="s">
        <v>53710</v>
      </c>
      <c r="J9771" t="s">
        <v>21031</v>
      </c>
      <c r="K9771" t="s">
        <v>8463</v>
      </c>
      <c r="L9771" t="s">
        <v>53711</v>
      </c>
      <c r="M9771" t="s">
        <v>53819</v>
      </c>
    </row>
    <row r="9772" spans="1:13">
      <c r="A9772" t="s">
        <v>909</v>
      </c>
      <c r="B9772" t="s">
        <v>909</v>
      </c>
      <c r="C9772" t="s">
        <v>1616</v>
      </c>
      <c r="D9772" t="s">
        <v>155</v>
      </c>
      <c r="E9772" t="s">
        <v>339</v>
      </c>
      <c r="F9772" t="s">
        <v>4</v>
      </c>
      <c r="G9772" t="s">
        <v>53820</v>
      </c>
      <c r="H9772" t="s">
        <v>21019</v>
      </c>
      <c r="I9772" t="s">
        <v>53808</v>
      </c>
      <c r="J9772" t="s">
        <v>20803</v>
      </c>
      <c r="K9772" t="s">
        <v>53796</v>
      </c>
      <c r="L9772" t="s">
        <v>5512</v>
      </c>
      <c r="M9772" t="s">
        <v>15615</v>
      </c>
    </row>
    <row r="9773" spans="1:13">
      <c r="A9773" t="s">
        <v>909</v>
      </c>
      <c r="B9773" t="s">
        <v>909</v>
      </c>
      <c r="C9773" t="s">
        <v>1616</v>
      </c>
      <c r="D9773" t="s">
        <v>155</v>
      </c>
      <c r="E9773" t="s">
        <v>339</v>
      </c>
      <c r="F9773" t="s">
        <v>11</v>
      </c>
      <c r="G9773" t="s">
        <v>53821</v>
      </c>
      <c r="H9773" t="s">
        <v>21266</v>
      </c>
      <c r="I9773" t="s">
        <v>53696</v>
      </c>
      <c r="J9773" t="s">
        <v>20705</v>
      </c>
      <c r="K9773" t="s">
        <v>47551</v>
      </c>
      <c r="L9773" t="s">
        <v>13534</v>
      </c>
      <c r="M9773" t="s">
        <v>53822</v>
      </c>
    </row>
    <row r="9774" spans="1:13">
      <c r="A9774" t="s">
        <v>909</v>
      </c>
      <c r="B9774" t="s">
        <v>909</v>
      </c>
      <c r="C9774" t="s">
        <v>1616</v>
      </c>
      <c r="D9774" t="s">
        <v>155</v>
      </c>
      <c r="E9774" t="s">
        <v>339</v>
      </c>
      <c r="F9774" t="s">
        <v>20</v>
      </c>
      <c r="G9774" t="s">
        <v>53823</v>
      </c>
      <c r="H9774" t="s">
        <v>20897</v>
      </c>
      <c r="I9774" t="s">
        <v>43855</v>
      </c>
      <c r="J9774" t="s">
        <v>20684</v>
      </c>
      <c r="K9774" t="s">
        <v>53640</v>
      </c>
      <c r="L9774" t="s">
        <v>3925</v>
      </c>
      <c r="M9774" t="s">
        <v>1345</v>
      </c>
    </row>
    <row r="9775" spans="1:13">
      <c r="A9775" t="s">
        <v>909</v>
      </c>
      <c r="B9775" t="s">
        <v>909</v>
      </c>
      <c r="C9775" t="s">
        <v>1616</v>
      </c>
      <c r="D9775" t="s">
        <v>155</v>
      </c>
      <c r="E9775" t="s">
        <v>347</v>
      </c>
      <c r="F9775" t="s">
        <v>3</v>
      </c>
      <c r="G9775" t="s">
        <v>53824</v>
      </c>
      <c r="H9775" t="s">
        <v>21197</v>
      </c>
      <c r="I9775" t="s">
        <v>43774</v>
      </c>
      <c r="J9775" t="s">
        <v>21035</v>
      </c>
      <c r="K9775" t="s">
        <v>47139</v>
      </c>
      <c r="L9775" t="s">
        <v>7730</v>
      </c>
      <c r="M9775" t="s">
        <v>53825</v>
      </c>
    </row>
    <row r="9776" spans="1:13">
      <c r="A9776" t="s">
        <v>909</v>
      </c>
      <c r="B9776" t="s">
        <v>909</v>
      </c>
      <c r="C9776" t="s">
        <v>1616</v>
      </c>
      <c r="D9776" t="s">
        <v>155</v>
      </c>
      <c r="E9776" t="s">
        <v>347</v>
      </c>
      <c r="F9776" t="s">
        <v>10</v>
      </c>
      <c r="G9776" t="s">
        <v>53826</v>
      </c>
      <c r="H9776" t="s">
        <v>20919</v>
      </c>
      <c r="I9776" t="s">
        <v>53827</v>
      </c>
      <c r="J9776" t="s">
        <v>21102</v>
      </c>
      <c r="K9776" t="s">
        <v>53828</v>
      </c>
      <c r="L9776" t="s">
        <v>53829</v>
      </c>
      <c r="M9776" t="s">
        <v>53830</v>
      </c>
    </row>
    <row r="9777" spans="1:13">
      <c r="A9777" t="s">
        <v>909</v>
      </c>
      <c r="B9777" t="s">
        <v>909</v>
      </c>
      <c r="C9777" t="s">
        <v>1616</v>
      </c>
      <c r="D9777" t="s">
        <v>155</v>
      </c>
      <c r="E9777" t="s">
        <v>347</v>
      </c>
      <c r="F9777" t="s">
        <v>2</v>
      </c>
      <c r="G9777" t="s">
        <v>53831</v>
      </c>
      <c r="H9777" t="s">
        <v>21266</v>
      </c>
      <c r="I9777" t="s">
        <v>53696</v>
      </c>
      <c r="J9777" t="s">
        <v>20841</v>
      </c>
      <c r="K9777" t="s">
        <v>13786</v>
      </c>
      <c r="L9777" t="s">
        <v>53832</v>
      </c>
      <c r="M9777" t="s">
        <v>53833</v>
      </c>
    </row>
    <row r="9778" spans="1:13">
      <c r="A9778" t="s">
        <v>909</v>
      </c>
      <c r="B9778" t="s">
        <v>909</v>
      </c>
      <c r="C9778" t="s">
        <v>1616</v>
      </c>
      <c r="D9778" t="s">
        <v>155</v>
      </c>
      <c r="E9778" t="s">
        <v>347</v>
      </c>
      <c r="F9778" t="s">
        <v>4</v>
      </c>
      <c r="G9778" t="s">
        <v>53834</v>
      </c>
      <c r="H9778" t="s">
        <v>20803</v>
      </c>
      <c r="I9778" t="s">
        <v>43831</v>
      </c>
      <c r="J9778" t="s">
        <v>21472</v>
      </c>
      <c r="K9778" t="s">
        <v>372</v>
      </c>
      <c r="L9778" t="s">
        <v>47634</v>
      </c>
      <c r="M9778" t="s">
        <v>43833</v>
      </c>
    </row>
    <row r="9779" spans="1:13">
      <c r="A9779" t="s">
        <v>909</v>
      </c>
      <c r="B9779" t="s">
        <v>909</v>
      </c>
      <c r="C9779" t="s">
        <v>1616</v>
      </c>
      <c r="D9779" t="s">
        <v>155</v>
      </c>
      <c r="E9779" t="s">
        <v>347</v>
      </c>
      <c r="F9779" t="s">
        <v>11</v>
      </c>
      <c r="G9779" t="s">
        <v>53835</v>
      </c>
      <c r="H9779" t="s">
        <v>21061</v>
      </c>
      <c r="I9779" t="s">
        <v>43810</v>
      </c>
      <c r="J9779" t="s">
        <v>20663</v>
      </c>
      <c r="K9779" t="s">
        <v>53608</v>
      </c>
      <c r="L9779" t="s">
        <v>50995</v>
      </c>
      <c r="M9779" t="s">
        <v>53836</v>
      </c>
    </row>
    <row r="9780" spans="1:13">
      <c r="A9780" t="s">
        <v>909</v>
      </c>
      <c r="B9780" t="s">
        <v>909</v>
      </c>
      <c r="C9780" t="s">
        <v>1616</v>
      </c>
      <c r="D9780" t="s">
        <v>155</v>
      </c>
      <c r="E9780" t="s">
        <v>347</v>
      </c>
      <c r="F9780" t="s">
        <v>20</v>
      </c>
      <c r="G9780" t="s">
        <v>53837</v>
      </c>
      <c r="H9780" t="s">
        <v>20725</v>
      </c>
      <c r="I9780" t="s">
        <v>53703</v>
      </c>
      <c r="J9780" t="s">
        <v>20663</v>
      </c>
      <c r="K9780" t="s">
        <v>53608</v>
      </c>
      <c r="L9780" t="s">
        <v>4088</v>
      </c>
      <c r="M9780" t="s">
        <v>8819</v>
      </c>
    </row>
    <row r="9781" spans="1:13">
      <c r="A9781" t="s">
        <v>909</v>
      </c>
      <c r="B9781" t="s">
        <v>909</v>
      </c>
      <c r="C9781" t="s">
        <v>1616</v>
      </c>
      <c r="D9781" t="s">
        <v>155</v>
      </c>
      <c r="E9781" t="s">
        <v>230</v>
      </c>
      <c r="F9781" t="s">
        <v>3</v>
      </c>
      <c r="G9781" t="s">
        <v>53838</v>
      </c>
      <c r="H9781" t="s">
        <v>21063</v>
      </c>
      <c r="I9781" t="s">
        <v>53839</v>
      </c>
      <c r="J9781" t="s">
        <v>20973</v>
      </c>
      <c r="K9781" t="s">
        <v>53720</v>
      </c>
      <c r="L9781" t="s">
        <v>53840</v>
      </c>
      <c r="M9781" t="s">
        <v>53841</v>
      </c>
    </row>
    <row r="9782" spans="1:13">
      <c r="A9782" t="s">
        <v>909</v>
      </c>
      <c r="B9782" t="s">
        <v>909</v>
      </c>
      <c r="C9782" t="s">
        <v>1616</v>
      </c>
      <c r="D9782" t="s">
        <v>155</v>
      </c>
      <c r="E9782" t="s">
        <v>230</v>
      </c>
      <c r="F9782" t="s">
        <v>10</v>
      </c>
      <c r="G9782" t="s">
        <v>53842</v>
      </c>
      <c r="H9782" t="s">
        <v>20903</v>
      </c>
      <c r="I9782" t="s">
        <v>53843</v>
      </c>
      <c r="J9782" t="s">
        <v>21102</v>
      </c>
      <c r="K9782" t="s">
        <v>53828</v>
      </c>
      <c r="L9782" t="s">
        <v>53844</v>
      </c>
      <c r="M9782" t="s">
        <v>33786</v>
      </c>
    </row>
    <row r="9783" spans="1:13">
      <c r="A9783" t="s">
        <v>909</v>
      </c>
      <c r="B9783" t="s">
        <v>909</v>
      </c>
      <c r="C9783" t="s">
        <v>1616</v>
      </c>
      <c r="D9783" t="s">
        <v>155</v>
      </c>
      <c r="E9783" t="s">
        <v>230</v>
      </c>
      <c r="F9783" t="s">
        <v>2</v>
      </c>
      <c r="G9783" t="s">
        <v>53845</v>
      </c>
      <c r="H9783" t="s">
        <v>20972</v>
      </c>
      <c r="I9783" t="s">
        <v>53846</v>
      </c>
      <c r="J9783" t="s">
        <v>20841</v>
      </c>
      <c r="K9783" t="s">
        <v>13786</v>
      </c>
      <c r="L9783" t="s">
        <v>53847</v>
      </c>
      <c r="M9783" t="s">
        <v>53848</v>
      </c>
    </row>
    <row r="9784" spans="1:13">
      <c r="A9784" t="s">
        <v>909</v>
      </c>
      <c r="B9784" t="s">
        <v>909</v>
      </c>
      <c r="C9784" t="s">
        <v>1616</v>
      </c>
      <c r="D9784" t="s">
        <v>155</v>
      </c>
      <c r="E9784" t="s">
        <v>230</v>
      </c>
      <c r="F9784" t="s">
        <v>4</v>
      </c>
      <c r="G9784" t="s">
        <v>53849</v>
      </c>
      <c r="H9784" t="s">
        <v>20841</v>
      </c>
      <c r="I9784" t="s">
        <v>43852</v>
      </c>
      <c r="J9784" t="s">
        <v>20663</v>
      </c>
      <c r="K9784" t="s">
        <v>53608</v>
      </c>
      <c r="L9784" t="s">
        <v>12800</v>
      </c>
      <c r="M9784" t="s">
        <v>8981</v>
      </c>
    </row>
    <row r="9785" spans="1:13">
      <c r="A9785" t="s">
        <v>909</v>
      </c>
      <c r="B9785" t="s">
        <v>909</v>
      </c>
      <c r="C9785" t="s">
        <v>1616</v>
      </c>
      <c r="D9785" t="s">
        <v>155</v>
      </c>
      <c r="E9785" t="s">
        <v>230</v>
      </c>
      <c r="F9785" t="s">
        <v>11</v>
      </c>
      <c r="G9785" t="s">
        <v>53850</v>
      </c>
      <c r="H9785" t="s">
        <v>20915</v>
      </c>
      <c r="I9785" t="s">
        <v>43803</v>
      </c>
      <c r="J9785" t="s">
        <v>21472</v>
      </c>
      <c r="K9785" t="s">
        <v>372</v>
      </c>
      <c r="L9785" t="s">
        <v>2515</v>
      </c>
      <c r="M9785" t="s">
        <v>53851</v>
      </c>
    </row>
    <row r="9786" spans="1:13">
      <c r="A9786" t="s">
        <v>909</v>
      </c>
      <c r="B9786" t="s">
        <v>909</v>
      </c>
      <c r="C9786" t="s">
        <v>1616</v>
      </c>
      <c r="D9786" t="s">
        <v>155</v>
      </c>
      <c r="E9786" t="s">
        <v>230</v>
      </c>
      <c r="F9786" t="s">
        <v>20</v>
      </c>
      <c r="G9786" t="s">
        <v>53852</v>
      </c>
      <c r="H9786" t="s">
        <v>20705</v>
      </c>
      <c r="I9786" t="s">
        <v>53749</v>
      </c>
      <c r="J9786" t="s">
        <v>21472</v>
      </c>
      <c r="K9786" t="s">
        <v>372</v>
      </c>
      <c r="L9786" t="s">
        <v>4481</v>
      </c>
      <c r="M9786" t="s">
        <v>53853</v>
      </c>
    </row>
    <row r="9787" spans="1:13">
      <c r="A9787" t="s">
        <v>909</v>
      </c>
      <c r="B9787" t="s">
        <v>909</v>
      </c>
      <c r="C9787" t="s">
        <v>1616</v>
      </c>
      <c r="D9787" t="s">
        <v>155</v>
      </c>
      <c r="E9787" t="s">
        <v>300</v>
      </c>
      <c r="F9787" t="s">
        <v>3</v>
      </c>
      <c r="G9787" t="s">
        <v>53854</v>
      </c>
      <c r="H9787" t="s">
        <v>20903</v>
      </c>
      <c r="I9787" t="s">
        <v>53843</v>
      </c>
      <c r="J9787" t="s">
        <v>21035</v>
      </c>
      <c r="K9787" t="s">
        <v>47139</v>
      </c>
      <c r="L9787" t="s">
        <v>53855</v>
      </c>
      <c r="M9787" t="s">
        <v>53856</v>
      </c>
    </row>
    <row r="9788" spans="1:13">
      <c r="A9788" t="s">
        <v>909</v>
      </c>
      <c r="B9788" t="s">
        <v>909</v>
      </c>
      <c r="C9788" t="s">
        <v>1616</v>
      </c>
      <c r="D9788" t="s">
        <v>155</v>
      </c>
      <c r="E9788" t="s">
        <v>300</v>
      </c>
      <c r="F9788" t="s">
        <v>10</v>
      </c>
      <c r="G9788" t="s">
        <v>53857</v>
      </c>
      <c r="H9788" t="s">
        <v>21266</v>
      </c>
      <c r="I9788" t="s">
        <v>53696</v>
      </c>
      <c r="J9788" t="s">
        <v>20937</v>
      </c>
      <c r="K9788" t="s">
        <v>16045</v>
      </c>
      <c r="L9788" t="s">
        <v>53697</v>
      </c>
      <c r="M9788" t="s">
        <v>30986</v>
      </c>
    </row>
    <row r="9789" spans="1:13">
      <c r="A9789" t="s">
        <v>909</v>
      </c>
      <c r="B9789" t="s">
        <v>909</v>
      </c>
      <c r="C9789" t="s">
        <v>1616</v>
      </c>
      <c r="D9789" t="s">
        <v>155</v>
      </c>
      <c r="E9789" t="s">
        <v>300</v>
      </c>
      <c r="F9789" t="s">
        <v>2</v>
      </c>
      <c r="G9789" t="s">
        <v>53858</v>
      </c>
      <c r="H9789" t="s">
        <v>20950</v>
      </c>
      <c r="I9789" t="s">
        <v>43910</v>
      </c>
      <c r="J9789" t="s">
        <v>20725</v>
      </c>
      <c r="K9789" t="s">
        <v>53637</v>
      </c>
      <c r="L9789" t="s">
        <v>53859</v>
      </c>
      <c r="M9789" t="s">
        <v>1422</v>
      </c>
    </row>
    <row r="9790" spans="1:13">
      <c r="A9790" t="s">
        <v>909</v>
      </c>
      <c r="B9790" t="s">
        <v>909</v>
      </c>
      <c r="C9790" t="s">
        <v>1616</v>
      </c>
      <c r="D9790" t="s">
        <v>155</v>
      </c>
      <c r="E9790" t="s">
        <v>300</v>
      </c>
      <c r="F9790" t="s">
        <v>4</v>
      </c>
      <c r="G9790" t="s">
        <v>53860</v>
      </c>
      <c r="H9790" t="s">
        <v>20822</v>
      </c>
      <c r="I9790" t="s">
        <v>43989</v>
      </c>
      <c r="J9790" t="s">
        <v>20684</v>
      </c>
      <c r="K9790" t="s">
        <v>53640</v>
      </c>
      <c r="L9790" t="s">
        <v>4675</v>
      </c>
      <c r="M9790" t="s">
        <v>10902</v>
      </c>
    </row>
    <row r="9791" spans="1:13">
      <c r="A9791" t="s">
        <v>909</v>
      </c>
      <c r="B9791" t="s">
        <v>909</v>
      </c>
      <c r="C9791" t="s">
        <v>1616</v>
      </c>
      <c r="D9791" t="s">
        <v>155</v>
      </c>
      <c r="E9791" t="s">
        <v>300</v>
      </c>
      <c r="F9791" t="s">
        <v>11</v>
      </c>
      <c r="G9791" t="s">
        <v>53861</v>
      </c>
      <c r="H9791" t="s">
        <v>20803</v>
      </c>
      <c r="I9791" t="s">
        <v>43831</v>
      </c>
      <c r="J9791" t="s">
        <v>21472</v>
      </c>
      <c r="K9791" t="s">
        <v>372</v>
      </c>
      <c r="L9791" t="s">
        <v>22178</v>
      </c>
      <c r="M9791" t="s">
        <v>1421</v>
      </c>
    </row>
    <row r="9792" spans="1:13">
      <c r="A9792" t="s">
        <v>909</v>
      </c>
      <c r="B9792" t="s">
        <v>909</v>
      </c>
      <c r="C9792" t="s">
        <v>1616</v>
      </c>
      <c r="D9792" t="s">
        <v>155</v>
      </c>
      <c r="E9792" t="s">
        <v>300</v>
      </c>
      <c r="F9792" t="s">
        <v>20</v>
      </c>
      <c r="G9792" t="s">
        <v>53862</v>
      </c>
      <c r="H9792" t="s">
        <v>20725</v>
      </c>
      <c r="I9792" t="s">
        <v>53703</v>
      </c>
      <c r="J9792" t="s">
        <v>21472</v>
      </c>
      <c r="K9792" t="s">
        <v>372</v>
      </c>
      <c r="L9792" t="s">
        <v>4088</v>
      </c>
      <c r="M9792" t="s">
        <v>53761</v>
      </c>
    </row>
    <row r="9793" spans="1:13">
      <c r="A9793" t="s">
        <v>909</v>
      </c>
      <c r="B9793" t="s">
        <v>909</v>
      </c>
      <c r="C9793" t="s">
        <v>1616</v>
      </c>
      <c r="D9793" t="s">
        <v>161</v>
      </c>
      <c r="E9793" t="s">
        <v>690</v>
      </c>
      <c r="F9793" t="s">
        <v>3</v>
      </c>
      <c r="G9793" t="s">
        <v>53863</v>
      </c>
      <c r="H9793" t="s">
        <v>20974</v>
      </c>
      <c r="I9793" t="s">
        <v>9144</v>
      </c>
      <c r="J9793" t="s">
        <v>20897</v>
      </c>
      <c r="K9793" t="s">
        <v>53864</v>
      </c>
      <c r="L9793" t="s">
        <v>1349</v>
      </c>
      <c r="M9793" t="s">
        <v>42228</v>
      </c>
    </row>
    <row r="9794" spans="1:13">
      <c r="A9794" t="s">
        <v>909</v>
      </c>
      <c r="B9794" t="s">
        <v>909</v>
      </c>
      <c r="C9794" t="s">
        <v>1616</v>
      </c>
      <c r="D9794" t="s">
        <v>161</v>
      </c>
      <c r="E9794" t="s">
        <v>690</v>
      </c>
      <c r="F9794" t="s">
        <v>10</v>
      </c>
      <c r="G9794" t="s">
        <v>53865</v>
      </c>
      <c r="H9794" t="s">
        <v>20972</v>
      </c>
      <c r="I9794" t="s">
        <v>4426</v>
      </c>
      <c r="J9794" t="s">
        <v>20879</v>
      </c>
      <c r="K9794" t="s">
        <v>9580</v>
      </c>
      <c r="L9794" t="s">
        <v>10680</v>
      </c>
      <c r="M9794" t="s">
        <v>42113</v>
      </c>
    </row>
    <row r="9795" spans="1:13">
      <c r="A9795" t="s">
        <v>909</v>
      </c>
      <c r="B9795" t="s">
        <v>909</v>
      </c>
      <c r="C9795" t="s">
        <v>1616</v>
      </c>
      <c r="D9795" t="s">
        <v>161</v>
      </c>
      <c r="E9795" t="s">
        <v>690</v>
      </c>
      <c r="F9795" t="s">
        <v>2</v>
      </c>
      <c r="G9795" t="s">
        <v>53866</v>
      </c>
      <c r="H9795" t="s">
        <v>20879</v>
      </c>
      <c r="I9795" t="s">
        <v>15431</v>
      </c>
      <c r="J9795" t="s">
        <v>20684</v>
      </c>
      <c r="K9795" t="s">
        <v>9605</v>
      </c>
      <c r="L9795" t="s">
        <v>3942</v>
      </c>
      <c r="M9795" t="s">
        <v>47129</v>
      </c>
    </row>
    <row r="9796" spans="1:13">
      <c r="A9796" t="s">
        <v>909</v>
      </c>
      <c r="B9796" t="s">
        <v>909</v>
      </c>
      <c r="C9796" t="s">
        <v>1616</v>
      </c>
      <c r="D9796" t="s">
        <v>161</v>
      </c>
      <c r="E9796" t="s">
        <v>690</v>
      </c>
      <c r="F9796" t="s">
        <v>4</v>
      </c>
      <c r="G9796" t="s">
        <v>53867</v>
      </c>
      <c r="H9796" t="s">
        <v>20663</v>
      </c>
      <c r="I9796" t="s">
        <v>32096</v>
      </c>
      <c r="J9796" t="s">
        <v>20663</v>
      </c>
      <c r="K9796" t="s">
        <v>11353</v>
      </c>
      <c r="L9796" t="s">
        <v>4481</v>
      </c>
      <c r="M9796" t="s">
        <v>13669</v>
      </c>
    </row>
    <row r="9797" spans="1:13">
      <c r="A9797" t="s">
        <v>909</v>
      </c>
      <c r="B9797" t="s">
        <v>909</v>
      </c>
      <c r="C9797" t="s">
        <v>1616</v>
      </c>
      <c r="D9797" t="s">
        <v>161</v>
      </c>
      <c r="E9797" t="s">
        <v>690</v>
      </c>
      <c r="F9797" t="s">
        <v>11</v>
      </c>
      <c r="G9797" t="s">
        <v>53868</v>
      </c>
      <c r="H9797" t="s">
        <v>20803</v>
      </c>
      <c r="I9797" t="s">
        <v>53869</v>
      </c>
      <c r="J9797" t="s">
        <v>20663</v>
      </c>
      <c r="K9797" t="s">
        <v>11353</v>
      </c>
      <c r="L9797" t="s">
        <v>2172</v>
      </c>
      <c r="M9797" t="s">
        <v>7691</v>
      </c>
    </row>
    <row r="9798" spans="1:13">
      <c r="A9798" t="s">
        <v>909</v>
      </c>
      <c r="B9798" t="s">
        <v>909</v>
      </c>
      <c r="C9798" t="s">
        <v>1616</v>
      </c>
      <c r="D9798" t="s">
        <v>161</v>
      </c>
      <c r="E9798" t="s">
        <v>690</v>
      </c>
      <c r="F9798" t="s">
        <v>20</v>
      </c>
      <c r="G9798" t="s">
        <v>53870</v>
      </c>
      <c r="H9798" t="s">
        <v>20684</v>
      </c>
      <c r="I9798" t="s">
        <v>32107</v>
      </c>
      <c r="J9798" t="s">
        <v>21472</v>
      </c>
      <c r="K9798" t="s">
        <v>372</v>
      </c>
      <c r="L9798" t="s">
        <v>1054</v>
      </c>
      <c r="M9798" t="s">
        <v>13660</v>
      </c>
    </row>
    <row r="9799" spans="1:13">
      <c r="A9799" t="s">
        <v>909</v>
      </c>
      <c r="B9799" t="s">
        <v>909</v>
      </c>
      <c r="C9799" t="s">
        <v>1616</v>
      </c>
      <c r="D9799" t="s">
        <v>161</v>
      </c>
      <c r="E9799" t="s">
        <v>698</v>
      </c>
      <c r="F9799" t="s">
        <v>3</v>
      </c>
      <c r="G9799" t="s">
        <v>53871</v>
      </c>
      <c r="H9799" t="s">
        <v>20904</v>
      </c>
      <c r="I9799" t="s">
        <v>53872</v>
      </c>
      <c r="J9799" t="s">
        <v>21116</v>
      </c>
      <c r="K9799" t="s">
        <v>37301</v>
      </c>
      <c r="L9799" t="s">
        <v>14573</v>
      </c>
      <c r="M9799" t="s">
        <v>53873</v>
      </c>
    </row>
    <row r="9800" spans="1:13">
      <c r="A9800" t="s">
        <v>909</v>
      </c>
      <c r="B9800" t="s">
        <v>909</v>
      </c>
      <c r="C9800" t="s">
        <v>1616</v>
      </c>
      <c r="D9800" t="s">
        <v>161</v>
      </c>
      <c r="E9800" t="s">
        <v>698</v>
      </c>
      <c r="F9800" t="s">
        <v>10</v>
      </c>
      <c r="G9800" t="s">
        <v>53874</v>
      </c>
      <c r="H9800" t="s">
        <v>21162</v>
      </c>
      <c r="I9800" t="s">
        <v>53875</v>
      </c>
      <c r="J9800" t="s">
        <v>20915</v>
      </c>
      <c r="K9800" t="s">
        <v>53876</v>
      </c>
      <c r="L9800" t="s">
        <v>53877</v>
      </c>
      <c r="M9800" t="s">
        <v>53878</v>
      </c>
    </row>
    <row r="9801" spans="1:13">
      <c r="A9801" t="s">
        <v>909</v>
      </c>
      <c r="B9801" t="s">
        <v>909</v>
      </c>
      <c r="C9801" t="s">
        <v>1616</v>
      </c>
      <c r="D9801" t="s">
        <v>161</v>
      </c>
      <c r="E9801" t="s">
        <v>698</v>
      </c>
      <c r="F9801" t="s">
        <v>2</v>
      </c>
      <c r="G9801" t="s">
        <v>53879</v>
      </c>
      <c r="H9801" t="s">
        <v>20860</v>
      </c>
      <c r="I9801" t="s">
        <v>11930</v>
      </c>
      <c r="J9801" t="s">
        <v>20684</v>
      </c>
      <c r="K9801" t="s">
        <v>9605</v>
      </c>
      <c r="L9801" t="s">
        <v>3850</v>
      </c>
      <c r="M9801" t="s">
        <v>12299</v>
      </c>
    </row>
    <row r="9802" spans="1:13">
      <c r="A9802" t="s">
        <v>909</v>
      </c>
      <c r="B9802" t="s">
        <v>909</v>
      </c>
      <c r="C9802" t="s">
        <v>1616</v>
      </c>
      <c r="D9802" t="s">
        <v>161</v>
      </c>
      <c r="E9802" t="s">
        <v>698</v>
      </c>
      <c r="F9802" t="s">
        <v>4</v>
      </c>
      <c r="G9802" t="s">
        <v>53880</v>
      </c>
      <c r="H9802" t="s">
        <v>20705</v>
      </c>
      <c r="I9802" t="s">
        <v>12413</v>
      </c>
      <c r="J9802" t="s">
        <v>20663</v>
      </c>
      <c r="K9802" t="s">
        <v>11353</v>
      </c>
      <c r="L9802" t="s">
        <v>3363</v>
      </c>
      <c r="M9802" t="s">
        <v>43208</v>
      </c>
    </row>
    <row r="9803" spans="1:13">
      <c r="A9803" t="s">
        <v>909</v>
      </c>
      <c r="B9803" t="s">
        <v>909</v>
      </c>
      <c r="C9803" t="s">
        <v>1616</v>
      </c>
      <c r="D9803" t="s">
        <v>161</v>
      </c>
      <c r="E9803" t="s">
        <v>698</v>
      </c>
      <c r="F9803" t="s">
        <v>11</v>
      </c>
      <c r="G9803" t="s">
        <v>53881</v>
      </c>
      <c r="H9803" t="s">
        <v>20860</v>
      </c>
      <c r="I9803" t="s">
        <v>11930</v>
      </c>
      <c r="J9803" t="s">
        <v>20663</v>
      </c>
      <c r="K9803" t="s">
        <v>11353</v>
      </c>
      <c r="L9803" t="s">
        <v>5319</v>
      </c>
      <c r="M9803" t="s">
        <v>12299</v>
      </c>
    </row>
    <row r="9804" spans="1:13">
      <c r="A9804" t="s">
        <v>909</v>
      </c>
      <c r="B9804" t="s">
        <v>909</v>
      </c>
      <c r="C9804" t="s">
        <v>1616</v>
      </c>
      <c r="D9804" t="s">
        <v>161</v>
      </c>
      <c r="E9804" t="s">
        <v>698</v>
      </c>
      <c r="F9804" t="s">
        <v>20</v>
      </c>
      <c r="G9804" t="s">
        <v>53882</v>
      </c>
      <c r="H9804" t="s">
        <v>20725</v>
      </c>
      <c r="I9804" t="s">
        <v>53883</v>
      </c>
      <c r="J9804" t="s">
        <v>21472</v>
      </c>
      <c r="K9804" t="s">
        <v>372</v>
      </c>
      <c r="L9804" t="s">
        <v>2884</v>
      </c>
      <c r="M9804" t="s">
        <v>1275</v>
      </c>
    </row>
    <row r="9805" spans="1:13">
      <c r="A9805" t="s">
        <v>909</v>
      </c>
      <c r="B9805" t="s">
        <v>909</v>
      </c>
      <c r="C9805" t="s">
        <v>1616</v>
      </c>
      <c r="D9805" t="s">
        <v>161</v>
      </c>
      <c r="E9805" t="s">
        <v>706</v>
      </c>
      <c r="F9805" t="s">
        <v>3</v>
      </c>
      <c r="G9805" t="s">
        <v>53884</v>
      </c>
      <c r="H9805" t="s">
        <v>21102</v>
      </c>
      <c r="I9805" t="s">
        <v>53885</v>
      </c>
      <c r="J9805" t="s">
        <v>20974</v>
      </c>
      <c r="K9805" t="s">
        <v>30221</v>
      </c>
      <c r="L9805" t="s">
        <v>46667</v>
      </c>
      <c r="M9805" t="s">
        <v>28096</v>
      </c>
    </row>
    <row r="9806" spans="1:13">
      <c r="A9806" t="s">
        <v>909</v>
      </c>
      <c r="B9806" t="s">
        <v>909</v>
      </c>
      <c r="C9806" t="s">
        <v>1616</v>
      </c>
      <c r="D9806" t="s">
        <v>161</v>
      </c>
      <c r="E9806" t="s">
        <v>706</v>
      </c>
      <c r="F9806" t="s">
        <v>10</v>
      </c>
      <c r="G9806" t="s">
        <v>53886</v>
      </c>
      <c r="H9806" t="s">
        <v>21150</v>
      </c>
      <c r="I9806" t="s">
        <v>6124</v>
      </c>
      <c r="J9806" t="s">
        <v>20879</v>
      </c>
      <c r="K9806" t="s">
        <v>9580</v>
      </c>
      <c r="L9806" t="s">
        <v>49490</v>
      </c>
      <c r="M9806" t="s">
        <v>30990</v>
      </c>
    </row>
    <row r="9807" spans="1:13">
      <c r="A9807" t="s">
        <v>909</v>
      </c>
      <c r="B9807" t="s">
        <v>909</v>
      </c>
      <c r="C9807" t="s">
        <v>1616</v>
      </c>
      <c r="D9807" t="s">
        <v>161</v>
      </c>
      <c r="E9807" t="s">
        <v>706</v>
      </c>
      <c r="F9807" t="s">
        <v>2</v>
      </c>
      <c r="G9807" t="s">
        <v>53887</v>
      </c>
      <c r="H9807" t="s">
        <v>20841</v>
      </c>
      <c r="I9807" t="s">
        <v>5805</v>
      </c>
      <c r="J9807" t="s">
        <v>20725</v>
      </c>
      <c r="K9807" t="s">
        <v>38562</v>
      </c>
      <c r="L9807" t="s">
        <v>4673</v>
      </c>
      <c r="M9807" t="s">
        <v>30952</v>
      </c>
    </row>
    <row r="9808" spans="1:13">
      <c r="A9808" t="s">
        <v>909</v>
      </c>
      <c r="B9808" t="s">
        <v>909</v>
      </c>
      <c r="C9808" t="s">
        <v>1616</v>
      </c>
      <c r="D9808" t="s">
        <v>161</v>
      </c>
      <c r="E9808" t="s">
        <v>706</v>
      </c>
      <c r="F9808" t="s">
        <v>4</v>
      </c>
      <c r="G9808" t="s">
        <v>53888</v>
      </c>
      <c r="H9808" t="s">
        <v>20684</v>
      </c>
      <c r="I9808" t="s">
        <v>32107</v>
      </c>
      <c r="J9808" t="s">
        <v>21472</v>
      </c>
      <c r="K9808" t="s">
        <v>372</v>
      </c>
      <c r="L9808" t="s">
        <v>431</v>
      </c>
      <c r="M9808" t="s">
        <v>1088</v>
      </c>
    </row>
    <row r="9809" spans="1:13">
      <c r="A9809" t="s">
        <v>909</v>
      </c>
      <c r="B9809" t="s">
        <v>909</v>
      </c>
      <c r="C9809" t="s">
        <v>1616</v>
      </c>
      <c r="D9809" t="s">
        <v>161</v>
      </c>
      <c r="E9809" t="s">
        <v>706</v>
      </c>
      <c r="F9809" t="s">
        <v>11</v>
      </c>
      <c r="G9809" t="s">
        <v>53889</v>
      </c>
      <c r="H9809" t="s">
        <v>20705</v>
      </c>
      <c r="I9809" t="s">
        <v>12413</v>
      </c>
      <c r="J9809" t="s">
        <v>21472</v>
      </c>
      <c r="K9809" t="s">
        <v>372</v>
      </c>
      <c r="L9809" t="s">
        <v>4481</v>
      </c>
      <c r="M9809" t="s">
        <v>13876</v>
      </c>
    </row>
    <row r="9810" spans="1:13">
      <c r="A9810" t="s">
        <v>909</v>
      </c>
      <c r="B9810" t="s">
        <v>909</v>
      </c>
      <c r="C9810" t="s">
        <v>1616</v>
      </c>
      <c r="D9810" t="s">
        <v>161</v>
      </c>
      <c r="E9810" t="s">
        <v>706</v>
      </c>
      <c r="F9810" t="s">
        <v>20</v>
      </c>
      <c r="G9810" t="s">
        <v>53890</v>
      </c>
      <c r="H9810" t="s">
        <v>20684</v>
      </c>
      <c r="I9810" t="s">
        <v>32107</v>
      </c>
      <c r="J9810" t="s">
        <v>21472</v>
      </c>
      <c r="K9810" t="s">
        <v>372</v>
      </c>
      <c r="L9810" t="s">
        <v>1054</v>
      </c>
      <c r="M9810" t="s">
        <v>1088</v>
      </c>
    </row>
    <row r="9811" spans="1:13">
      <c r="A9811" t="s">
        <v>909</v>
      </c>
      <c r="B9811" t="s">
        <v>909</v>
      </c>
      <c r="C9811" t="s">
        <v>1616</v>
      </c>
      <c r="D9811" t="s">
        <v>161</v>
      </c>
      <c r="E9811" t="s">
        <v>714</v>
      </c>
      <c r="F9811" t="s">
        <v>3</v>
      </c>
      <c r="G9811" t="s">
        <v>53891</v>
      </c>
      <c r="H9811" t="s">
        <v>21116</v>
      </c>
      <c r="I9811" t="s">
        <v>53892</v>
      </c>
      <c r="J9811" t="s">
        <v>20967</v>
      </c>
      <c r="K9811" t="s">
        <v>37325</v>
      </c>
      <c r="L9811" t="s">
        <v>7471</v>
      </c>
      <c r="M9811" t="s">
        <v>373</v>
      </c>
    </row>
    <row r="9812" spans="1:13">
      <c r="A9812" t="s">
        <v>909</v>
      </c>
      <c r="B9812" t="s">
        <v>909</v>
      </c>
      <c r="C9812" t="s">
        <v>1616</v>
      </c>
      <c r="D9812" t="s">
        <v>161</v>
      </c>
      <c r="E9812" t="s">
        <v>714</v>
      </c>
      <c r="F9812" t="s">
        <v>10</v>
      </c>
      <c r="G9812" t="s">
        <v>53893</v>
      </c>
      <c r="H9812" t="s">
        <v>20932</v>
      </c>
      <c r="I9812" t="s">
        <v>10308</v>
      </c>
      <c r="J9812" t="s">
        <v>20784</v>
      </c>
      <c r="K9812" t="s">
        <v>11371</v>
      </c>
      <c r="L9812" t="s">
        <v>53894</v>
      </c>
      <c r="M9812" t="s">
        <v>39268</v>
      </c>
    </row>
    <row r="9813" spans="1:13">
      <c r="A9813" t="s">
        <v>909</v>
      </c>
      <c r="B9813" t="s">
        <v>909</v>
      </c>
      <c r="C9813" t="s">
        <v>1616</v>
      </c>
      <c r="D9813" t="s">
        <v>161</v>
      </c>
      <c r="E9813" t="s">
        <v>714</v>
      </c>
      <c r="F9813" t="s">
        <v>2</v>
      </c>
      <c r="G9813" t="s">
        <v>53895</v>
      </c>
      <c r="H9813" t="s">
        <v>20803</v>
      </c>
      <c r="I9813" t="s">
        <v>53869</v>
      </c>
      <c r="J9813" t="s">
        <v>20684</v>
      </c>
      <c r="K9813" t="s">
        <v>9605</v>
      </c>
      <c r="L9813" t="s">
        <v>21763</v>
      </c>
      <c r="M9813" t="s">
        <v>16337</v>
      </c>
    </row>
    <row r="9814" spans="1:13">
      <c r="A9814" t="s">
        <v>909</v>
      </c>
      <c r="B9814" t="s">
        <v>909</v>
      </c>
      <c r="C9814" t="s">
        <v>1616</v>
      </c>
      <c r="D9814" t="s">
        <v>161</v>
      </c>
      <c r="E9814" t="s">
        <v>714</v>
      </c>
      <c r="F9814" t="s">
        <v>4</v>
      </c>
      <c r="G9814" t="s">
        <v>53896</v>
      </c>
      <c r="H9814" t="s">
        <v>20684</v>
      </c>
      <c r="I9814" t="s">
        <v>32107</v>
      </c>
      <c r="J9814" t="s">
        <v>21472</v>
      </c>
      <c r="K9814" t="s">
        <v>372</v>
      </c>
      <c r="L9814" t="s">
        <v>431</v>
      </c>
      <c r="M9814" t="s">
        <v>1275</v>
      </c>
    </row>
    <row r="9815" spans="1:13">
      <c r="A9815" t="s">
        <v>909</v>
      </c>
      <c r="B9815" t="s">
        <v>909</v>
      </c>
      <c r="C9815" t="s">
        <v>1616</v>
      </c>
      <c r="D9815" t="s">
        <v>161</v>
      </c>
      <c r="E9815" t="s">
        <v>714</v>
      </c>
      <c r="F9815" t="s">
        <v>11</v>
      </c>
      <c r="G9815" t="s">
        <v>53897</v>
      </c>
      <c r="H9815" t="s">
        <v>20684</v>
      </c>
      <c r="I9815" t="s">
        <v>32107</v>
      </c>
      <c r="J9815" t="s">
        <v>21472</v>
      </c>
      <c r="K9815" t="s">
        <v>372</v>
      </c>
      <c r="L9815" t="s">
        <v>3130</v>
      </c>
      <c r="M9815" t="s">
        <v>1275</v>
      </c>
    </row>
    <row r="9816" spans="1:13">
      <c r="A9816" t="s">
        <v>909</v>
      </c>
      <c r="B9816" t="s">
        <v>909</v>
      </c>
      <c r="C9816" t="s">
        <v>1616</v>
      </c>
      <c r="D9816" t="s">
        <v>161</v>
      </c>
      <c r="E9816" t="s">
        <v>714</v>
      </c>
      <c r="F9816" t="s">
        <v>20</v>
      </c>
      <c r="G9816" t="s">
        <v>53898</v>
      </c>
      <c r="H9816" t="s">
        <v>20663</v>
      </c>
      <c r="I9816" t="s">
        <v>32096</v>
      </c>
      <c r="J9816" t="s">
        <v>20663</v>
      </c>
      <c r="K9816" t="s">
        <v>11353</v>
      </c>
      <c r="L9816" t="s">
        <v>4674</v>
      </c>
      <c r="M9816" t="s">
        <v>15329</v>
      </c>
    </row>
    <row r="9817" spans="1:13">
      <c r="A9817" t="s">
        <v>909</v>
      </c>
      <c r="B9817" t="s">
        <v>909</v>
      </c>
      <c r="C9817" t="s">
        <v>1616</v>
      </c>
      <c r="D9817" t="s">
        <v>162</v>
      </c>
      <c r="E9817" t="s">
        <v>722</v>
      </c>
      <c r="F9817" t="s">
        <v>3</v>
      </c>
      <c r="G9817" t="s">
        <v>53899</v>
      </c>
      <c r="H9817" t="s">
        <v>21085</v>
      </c>
      <c r="I9817" t="s">
        <v>14702</v>
      </c>
      <c r="J9817" t="s">
        <v>20950</v>
      </c>
      <c r="K9817" t="s">
        <v>30181</v>
      </c>
      <c r="L9817" t="s">
        <v>46479</v>
      </c>
      <c r="M9817" t="s">
        <v>53900</v>
      </c>
    </row>
    <row r="9818" spans="1:13">
      <c r="A9818" t="s">
        <v>909</v>
      </c>
      <c r="B9818" t="s">
        <v>909</v>
      </c>
      <c r="C9818" t="s">
        <v>1616</v>
      </c>
      <c r="D9818" t="s">
        <v>162</v>
      </c>
      <c r="E9818" t="s">
        <v>722</v>
      </c>
      <c r="F9818" t="s">
        <v>10</v>
      </c>
      <c r="G9818" t="s">
        <v>53901</v>
      </c>
      <c r="H9818" t="s">
        <v>21217</v>
      </c>
      <c r="I9818" t="s">
        <v>26530</v>
      </c>
      <c r="J9818" t="s">
        <v>20897</v>
      </c>
      <c r="K9818" t="s">
        <v>53864</v>
      </c>
      <c r="L9818" t="s">
        <v>387</v>
      </c>
      <c r="M9818" t="s">
        <v>25520</v>
      </c>
    </row>
    <row r="9819" spans="1:13">
      <c r="A9819" t="s">
        <v>909</v>
      </c>
      <c r="B9819" t="s">
        <v>909</v>
      </c>
      <c r="C9819" t="s">
        <v>1616</v>
      </c>
      <c r="D9819" t="s">
        <v>162</v>
      </c>
      <c r="E9819" t="s">
        <v>722</v>
      </c>
      <c r="F9819" t="s">
        <v>2</v>
      </c>
      <c r="G9819" t="s">
        <v>53902</v>
      </c>
      <c r="H9819" t="s">
        <v>20915</v>
      </c>
      <c r="I9819" t="s">
        <v>32157</v>
      </c>
      <c r="J9819" t="s">
        <v>20705</v>
      </c>
      <c r="K9819" t="s">
        <v>10146</v>
      </c>
      <c r="L9819" t="s">
        <v>50953</v>
      </c>
      <c r="M9819" t="s">
        <v>37956</v>
      </c>
    </row>
    <row r="9820" spans="1:13">
      <c r="A9820" t="s">
        <v>909</v>
      </c>
      <c r="B9820" t="s">
        <v>909</v>
      </c>
      <c r="C9820" t="s">
        <v>1616</v>
      </c>
      <c r="D9820" t="s">
        <v>162</v>
      </c>
      <c r="E9820" t="s">
        <v>722</v>
      </c>
      <c r="F9820" t="s">
        <v>4</v>
      </c>
      <c r="G9820" t="s">
        <v>53903</v>
      </c>
      <c r="H9820" t="s">
        <v>20663</v>
      </c>
      <c r="I9820" t="s">
        <v>32096</v>
      </c>
      <c r="J9820" t="s">
        <v>20663</v>
      </c>
      <c r="K9820" t="s">
        <v>11353</v>
      </c>
      <c r="L9820" t="s">
        <v>4481</v>
      </c>
      <c r="M9820" t="s">
        <v>5093</v>
      </c>
    </row>
    <row r="9821" spans="1:13">
      <c r="A9821" t="s">
        <v>909</v>
      </c>
      <c r="B9821" t="s">
        <v>909</v>
      </c>
      <c r="C9821" t="s">
        <v>1616</v>
      </c>
      <c r="D9821" t="s">
        <v>162</v>
      </c>
      <c r="E9821" t="s">
        <v>722</v>
      </c>
      <c r="F9821" t="s">
        <v>11</v>
      </c>
      <c r="G9821" t="s">
        <v>53904</v>
      </c>
      <c r="H9821" t="s">
        <v>20822</v>
      </c>
      <c r="I9821" t="s">
        <v>12407</v>
      </c>
      <c r="J9821" t="s">
        <v>20684</v>
      </c>
      <c r="K9821" t="s">
        <v>9605</v>
      </c>
      <c r="L9821" t="s">
        <v>3363</v>
      </c>
      <c r="M9821" t="s">
        <v>13469</v>
      </c>
    </row>
    <row r="9822" spans="1:13">
      <c r="A9822" t="s">
        <v>909</v>
      </c>
      <c r="B9822" t="s">
        <v>909</v>
      </c>
      <c r="C9822" t="s">
        <v>1616</v>
      </c>
      <c r="D9822" t="s">
        <v>162</v>
      </c>
      <c r="E9822" t="s">
        <v>722</v>
      </c>
      <c r="F9822" t="s">
        <v>20</v>
      </c>
      <c r="G9822" t="s">
        <v>53905</v>
      </c>
      <c r="H9822" t="s">
        <v>20705</v>
      </c>
      <c r="I9822" t="s">
        <v>12413</v>
      </c>
      <c r="J9822" t="s">
        <v>21472</v>
      </c>
      <c r="K9822" t="s">
        <v>372</v>
      </c>
      <c r="L9822" t="s">
        <v>2172</v>
      </c>
      <c r="M9822" t="s">
        <v>13449</v>
      </c>
    </row>
    <row r="9823" spans="1:13">
      <c r="A9823" t="s">
        <v>909</v>
      </c>
      <c r="B9823" t="s">
        <v>909</v>
      </c>
      <c r="C9823" t="s">
        <v>1616</v>
      </c>
      <c r="D9823" t="s">
        <v>162</v>
      </c>
      <c r="E9823" t="s">
        <v>730</v>
      </c>
      <c r="F9823" t="s">
        <v>3</v>
      </c>
      <c r="G9823" t="s">
        <v>53906</v>
      </c>
      <c r="H9823" t="s">
        <v>21383</v>
      </c>
      <c r="I9823" t="s">
        <v>53907</v>
      </c>
      <c r="J9823" t="s">
        <v>21150</v>
      </c>
      <c r="K9823" t="s">
        <v>18316</v>
      </c>
      <c r="L9823" t="s">
        <v>5190</v>
      </c>
      <c r="M9823" t="s">
        <v>53694</v>
      </c>
    </row>
    <row r="9824" spans="1:13">
      <c r="A9824" t="s">
        <v>909</v>
      </c>
      <c r="B9824" t="s">
        <v>909</v>
      </c>
      <c r="C9824" t="s">
        <v>1616</v>
      </c>
      <c r="D9824" t="s">
        <v>162</v>
      </c>
      <c r="E9824" t="s">
        <v>730</v>
      </c>
      <c r="F9824" t="s">
        <v>10</v>
      </c>
      <c r="G9824" t="s">
        <v>53908</v>
      </c>
      <c r="H9824" t="s">
        <v>21102</v>
      </c>
      <c r="I9824" t="s">
        <v>53885</v>
      </c>
      <c r="J9824" t="s">
        <v>20915</v>
      </c>
      <c r="K9824" t="s">
        <v>53876</v>
      </c>
      <c r="L9824" t="s">
        <v>2715</v>
      </c>
      <c r="M9824" t="s">
        <v>24935</v>
      </c>
    </row>
    <row r="9825" spans="1:13">
      <c r="A9825" t="s">
        <v>909</v>
      </c>
      <c r="B9825" t="s">
        <v>909</v>
      </c>
      <c r="C9825" t="s">
        <v>1616</v>
      </c>
      <c r="D9825" t="s">
        <v>162</v>
      </c>
      <c r="E9825" t="s">
        <v>730</v>
      </c>
      <c r="F9825" t="s">
        <v>2</v>
      </c>
      <c r="G9825" t="s">
        <v>53909</v>
      </c>
      <c r="H9825" t="s">
        <v>20841</v>
      </c>
      <c r="I9825" t="s">
        <v>5805</v>
      </c>
      <c r="J9825" t="s">
        <v>20663</v>
      </c>
      <c r="K9825" t="s">
        <v>11353</v>
      </c>
      <c r="L9825" t="s">
        <v>4673</v>
      </c>
      <c r="M9825" t="s">
        <v>1356</v>
      </c>
    </row>
    <row r="9826" spans="1:13">
      <c r="A9826" t="s">
        <v>909</v>
      </c>
      <c r="B9826" t="s">
        <v>909</v>
      </c>
      <c r="C9826" t="s">
        <v>1616</v>
      </c>
      <c r="D9826" t="s">
        <v>162</v>
      </c>
      <c r="E9826" t="s">
        <v>730</v>
      </c>
      <c r="F9826" t="s">
        <v>4</v>
      </c>
      <c r="G9826" t="s">
        <v>53910</v>
      </c>
      <c r="H9826" t="s">
        <v>20725</v>
      </c>
      <c r="I9826" t="s">
        <v>53883</v>
      </c>
      <c r="J9826" t="s">
        <v>20663</v>
      </c>
      <c r="K9826" t="s">
        <v>11353</v>
      </c>
      <c r="L9826" t="s">
        <v>375</v>
      </c>
      <c r="M9826" t="s">
        <v>1275</v>
      </c>
    </row>
    <row r="9827" spans="1:13">
      <c r="A9827" t="s">
        <v>909</v>
      </c>
      <c r="B9827" t="s">
        <v>909</v>
      </c>
      <c r="C9827" t="s">
        <v>1616</v>
      </c>
      <c r="D9827" t="s">
        <v>162</v>
      </c>
      <c r="E9827" t="s">
        <v>730</v>
      </c>
      <c r="F9827" t="s">
        <v>11</v>
      </c>
      <c r="G9827" t="s">
        <v>53911</v>
      </c>
      <c r="H9827" t="s">
        <v>20841</v>
      </c>
      <c r="I9827" t="s">
        <v>5805</v>
      </c>
      <c r="J9827" t="s">
        <v>21472</v>
      </c>
      <c r="K9827" t="s">
        <v>372</v>
      </c>
      <c r="L9827" t="s">
        <v>2697</v>
      </c>
      <c r="M9827" t="s">
        <v>1356</v>
      </c>
    </row>
    <row r="9828" spans="1:13">
      <c r="A9828" t="s">
        <v>909</v>
      </c>
      <c r="B9828" t="s">
        <v>909</v>
      </c>
      <c r="C9828" t="s">
        <v>1616</v>
      </c>
      <c r="D9828" t="s">
        <v>162</v>
      </c>
      <c r="E9828" t="s">
        <v>730</v>
      </c>
      <c r="F9828" t="s">
        <v>20</v>
      </c>
      <c r="G9828" t="s">
        <v>53912</v>
      </c>
      <c r="H9828" t="s">
        <v>20684</v>
      </c>
      <c r="I9828" t="s">
        <v>32107</v>
      </c>
      <c r="J9828" t="s">
        <v>21472</v>
      </c>
      <c r="K9828" t="s">
        <v>372</v>
      </c>
      <c r="L9828" t="s">
        <v>1054</v>
      </c>
      <c r="M9828" t="s">
        <v>15329</v>
      </c>
    </row>
    <row r="9829" spans="1:13">
      <c r="A9829" t="s">
        <v>909</v>
      </c>
      <c r="B9829" t="s">
        <v>909</v>
      </c>
      <c r="C9829" t="s">
        <v>1616</v>
      </c>
      <c r="D9829" t="s">
        <v>162</v>
      </c>
      <c r="E9829" t="s">
        <v>738</v>
      </c>
      <c r="F9829" t="s">
        <v>3</v>
      </c>
      <c r="G9829" t="s">
        <v>53913</v>
      </c>
      <c r="H9829" t="s">
        <v>21116</v>
      </c>
      <c r="I9829" t="s">
        <v>53892</v>
      </c>
      <c r="J9829" t="s">
        <v>20932</v>
      </c>
      <c r="K9829" t="s">
        <v>27559</v>
      </c>
      <c r="L9829" t="s">
        <v>7471</v>
      </c>
      <c r="M9829" t="s">
        <v>26330</v>
      </c>
    </row>
    <row r="9830" spans="1:13">
      <c r="A9830" t="s">
        <v>909</v>
      </c>
      <c r="B9830" t="s">
        <v>909</v>
      </c>
      <c r="C9830" t="s">
        <v>1616</v>
      </c>
      <c r="D9830" t="s">
        <v>162</v>
      </c>
      <c r="E9830" t="s">
        <v>738</v>
      </c>
      <c r="F9830" t="s">
        <v>10</v>
      </c>
      <c r="G9830" t="s">
        <v>53914</v>
      </c>
      <c r="H9830" t="s">
        <v>21162</v>
      </c>
      <c r="I9830" t="s">
        <v>53875</v>
      </c>
      <c r="J9830" t="s">
        <v>20841</v>
      </c>
      <c r="K9830" t="s">
        <v>39399</v>
      </c>
      <c r="L9830" t="s">
        <v>53877</v>
      </c>
      <c r="M9830" t="s">
        <v>29206</v>
      </c>
    </row>
    <row r="9831" spans="1:13">
      <c r="A9831" t="s">
        <v>909</v>
      </c>
      <c r="B9831" t="s">
        <v>909</v>
      </c>
      <c r="C9831" t="s">
        <v>1616</v>
      </c>
      <c r="D9831" t="s">
        <v>162</v>
      </c>
      <c r="E9831" t="s">
        <v>738</v>
      </c>
      <c r="F9831" t="s">
        <v>2</v>
      </c>
      <c r="G9831" t="s">
        <v>53915</v>
      </c>
      <c r="H9831" t="s">
        <v>20841</v>
      </c>
      <c r="I9831" t="s">
        <v>5805</v>
      </c>
      <c r="J9831" t="s">
        <v>20725</v>
      </c>
      <c r="K9831" t="s">
        <v>38562</v>
      </c>
      <c r="L9831" t="s">
        <v>4673</v>
      </c>
      <c r="M9831" t="s">
        <v>16733</v>
      </c>
    </row>
    <row r="9832" spans="1:13">
      <c r="A9832" t="s">
        <v>909</v>
      </c>
      <c r="B9832" t="s">
        <v>909</v>
      </c>
      <c r="C9832" t="s">
        <v>1616</v>
      </c>
      <c r="D9832" t="s">
        <v>162</v>
      </c>
      <c r="E9832" t="s">
        <v>738</v>
      </c>
      <c r="F9832" t="s">
        <v>4</v>
      </c>
      <c r="G9832" t="s">
        <v>53916</v>
      </c>
      <c r="H9832" t="s">
        <v>20684</v>
      </c>
      <c r="I9832" t="s">
        <v>32107</v>
      </c>
      <c r="J9832" t="s">
        <v>21472</v>
      </c>
      <c r="K9832" t="s">
        <v>372</v>
      </c>
      <c r="L9832" t="s">
        <v>431</v>
      </c>
      <c r="M9832" t="s">
        <v>8119</v>
      </c>
    </row>
    <row r="9833" spans="1:13">
      <c r="A9833" t="s">
        <v>909</v>
      </c>
      <c r="B9833" t="s">
        <v>909</v>
      </c>
      <c r="C9833" t="s">
        <v>1616</v>
      </c>
      <c r="D9833" t="s">
        <v>162</v>
      </c>
      <c r="E9833" t="s">
        <v>738</v>
      </c>
      <c r="F9833" t="s">
        <v>11</v>
      </c>
      <c r="G9833" t="s">
        <v>53917</v>
      </c>
      <c r="H9833" t="s">
        <v>20684</v>
      </c>
      <c r="I9833" t="s">
        <v>32107</v>
      </c>
      <c r="J9833" t="s">
        <v>21472</v>
      </c>
      <c r="K9833" t="s">
        <v>372</v>
      </c>
      <c r="L9833" t="s">
        <v>3130</v>
      </c>
      <c r="M9833" t="s">
        <v>8119</v>
      </c>
    </row>
    <row r="9834" spans="1:13">
      <c r="A9834" t="s">
        <v>909</v>
      </c>
      <c r="B9834" t="s">
        <v>909</v>
      </c>
      <c r="C9834" t="s">
        <v>1616</v>
      </c>
      <c r="D9834" t="s">
        <v>162</v>
      </c>
      <c r="E9834" t="s">
        <v>738</v>
      </c>
      <c r="F9834" t="s">
        <v>20</v>
      </c>
      <c r="G9834" t="s">
        <v>53918</v>
      </c>
      <c r="H9834" t="s">
        <v>20663</v>
      </c>
      <c r="I9834" t="s">
        <v>32096</v>
      </c>
      <c r="J9834" t="s">
        <v>21472</v>
      </c>
      <c r="K9834" t="s">
        <v>372</v>
      </c>
      <c r="L9834" t="s">
        <v>4674</v>
      </c>
      <c r="M9834" t="s">
        <v>8138</v>
      </c>
    </row>
    <row r="9835" spans="1:13">
      <c r="A9835" t="s">
        <v>909</v>
      </c>
      <c r="B9835" t="s">
        <v>909</v>
      </c>
      <c r="C9835" t="s">
        <v>1616</v>
      </c>
      <c r="D9835" t="s">
        <v>162</v>
      </c>
      <c r="E9835" t="s">
        <v>746</v>
      </c>
      <c r="F9835" t="s">
        <v>3</v>
      </c>
      <c r="G9835" t="s">
        <v>53919</v>
      </c>
      <c r="H9835" t="s">
        <v>21085</v>
      </c>
      <c r="I9835" t="s">
        <v>14702</v>
      </c>
      <c r="J9835" t="s">
        <v>20967</v>
      </c>
      <c r="K9835" t="s">
        <v>37325</v>
      </c>
      <c r="L9835" t="s">
        <v>46479</v>
      </c>
      <c r="M9835" t="s">
        <v>28963</v>
      </c>
    </row>
    <row r="9836" spans="1:13">
      <c r="A9836" t="s">
        <v>909</v>
      </c>
      <c r="B9836" t="s">
        <v>909</v>
      </c>
      <c r="C9836" t="s">
        <v>1616</v>
      </c>
      <c r="D9836" t="s">
        <v>162</v>
      </c>
      <c r="E9836" t="s">
        <v>746</v>
      </c>
      <c r="F9836" t="s">
        <v>10</v>
      </c>
      <c r="G9836" t="s">
        <v>53920</v>
      </c>
      <c r="H9836" t="s">
        <v>20967</v>
      </c>
      <c r="I9836" t="s">
        <v>32141</v>
      </c>
      <c r="J9836" t="s">
        <v>20803</v>
      </c>
      <c r="K9836" t="s">
        <v>9589</v>
      </c>
      <c r="L9836" t="s">
        <v>21545</v>
      </c>
      <c r="M9836" t="s">
        <v>28848</v>
      </c>
    </row>
    <row r="9837" spans="1:13">
      <c r="A9837" t="s">
        <v>909</v>
      </c>
      <c r="B9837" t="s">
        <v>909</v>
      </c>
      <c r="C9837" t="s">
        <v>1616</v>
      </c>
      <c r="D9837" t="s">
        <v>162</v>
      </c>
      <c r="E9837" t="s">
        <v>746</v>
      </c>
      <c r="F9837" t="s">
        <v>2</v>
      </c>
      <c r="G9837" t="s">
        <v>53921</v>
      </c>
      <c r="H9837" t="s">
        <v>20784</v>
      </c>
      <c r="I9837" t="s">
        <v>53922</v>
      </c>
      <c r="J9837" t="s">
        <v>20684</v>
      </c>
      <c r="K9837" t="s">
        <v>9605</v>
      </c>
      <c r="L9837" t="s">
        <v>50962</v>
      </c>
      <c r="M9837" t="s">
        <v>429</v>
      </c>
    </row>
    <row r="9838" spans="1:13">
      <c r="A9838" t="s">
        <v>909</v>
      </c>
      <c r="B9838" t="s">
        <v>909</v>
      </c>
      <c r="C9838" t="s">
        <v>1616</v>
      </c>
      <c r="D9838" t="s">
        <v>162</v>
      </c>
      <c r="E9838" t="s">
        <v>746</v>
      </c>
      <c r="F9838" t="s">
        <v>4</v>
      </c>
      <c r="G9838" t="s">
        <v>53923</v>
      </c>
      <c r="H9838" t="s">
        <v>20663</v>
      </c>
      <c r="I9838" t="s">
        <v>32096</v>
      </c>
      <c r="J9838" t="s">
        <v>21472</v>
      </c>
      <c r="K9838" t="s">
        <v>372</v>
      </c>
      <c r="L9838" t="s">
        <v>4481</v>
      </c>
      <c r="M9838" t="s">
        <v>15329</v>
      </c>
    </row>
    <row r="9839" spans="1:13">
      <c r="A9839" t="s">
        <v>909</v>
      </c>
      <c r="B9839" t="s">
        <v>909</v>
      </c>
      <c r="C9839" t="s">
        <v>1616</v>
      </c>
      <c r="D9839" t="s">
        <v>162</v>
      </c>
      <c r="E9839" t="s">
        <v>746</v>
      </c>
      <c r="F9839" t="s">
        <v>11</v>
      </c>
      <c r="G9839" t="s">
        <v>53924</v>
      </c>
      <c r="H9839" t="s">
        <v>20705</v>
      </c>
      <c r="I9839" t="s">
        <v>12413</v>
      </c>
      <c r="J9839" t="s">
        <v>21472</v>
      </c>
      <c r="K9839" t="s">
        <v>372</v>
      </c>
      <c r="L9839" t="s">
        <v>4481</v>
      </c>
      <c r="M9839" t="s">
        <v>15316</v>
      </c>
    </row>
    <row r="9840" spans="1:13">
      <c r="A9840" t="s">
        <v>909</v>
      </c>
      <c r="B9840" t="s">
        <v>909</v>
      </c>
      <c r="C9840" t="s">
        <v>1616</v>
      </c>
      <c r="D9840" t="s">
        <v>162</v>
      </c>
      <c r="E9840" t="s">
        <v>746</v>
      </c>
      <c r="F9840" t="s">
        <v>20</v>
      </c>
      <c r="G9840" t="s">
        <v>53925</v>
      </c>
      <c r="H9840" t="s">
        <v>20705</v>
      </c>
      <c r="I9840" t="s">
        <v>12413</v>
      </c>
      <c r="J9840" t="s">
        <v>20663</v>
      </c>
      <c r="K9840" t="s">
        <v>11353</v>
      </c>
      <c r="L9840" t="s">
        <v>2172</v>
      </c>
      <c r="M9840" t="s">
        <v>15316</v>
      </c>
    </row>
    <row r="9841" spans="1:13">
      <c r="A9841" t="s">
        <v>909</v>
      </c>
      <c r="B9841" t="s">
        <v>909</v>
      </c>
      <c r="C9841" t="s">
        <v>1616</v>
      </c>
      <c r="D9841" t="s">
        <v>163</v>
      </c>
      <c r="E9841" t="s">
        <v>754</v>
      </c>
      <c r="F9841" t="s">
        <v>3</v>
      </c>
      <c r="G9841" t="s">
        <v>53926</v>
      </c>
      <c r="H9841" t="s">
        <v>21186</v>
      </c>
      <c r="I9841" t="s">
        <v>53927</v>
      </c>
      <c r="J9841" t="s">
        <v>21097</v>
      </c>
      <c r="K9841" t="s">
        <v>30174</v>
      </c>
      <c r="L9841" t="s">
        <v>7251</v>
      </c>
      <c r="M9841" t="s">
        <v>26502</v>
      </c>
    </row>
    <row r="9842" spans="1:13">
      <c r="A9842" t="s">
        <v>909</v>
      </c>
      <c r="B9842" t="s">
        <v>909</v>
      </c>
      <c r="C9842" t="s">
        <v>1616</v>
      </c>
      <c r="D9842" t="s">
        <v>163</v>
      </c>
      <c r="E9842" t="s">
        <v>754</v>
      </c>
      <c r="F9842" t="s">
        <v>10</v>
      </c>
      <c r="G9842" t="s">
        <v>53928</v>
      </c>
      <c r="H9842" t="s">
        <v>21217</v>
      </c>
      <c r="I9842" t="s">
        <v>26530</v>
      </c>
      <c r="J9842" t="s">
        <v>20897</v>
      </c>
      <c r="K9842" t="s">
        <v>53864</v>
      </c>
      <c r="L9842" t="s">
        <v>387</v>
      </c>
      <c r="M9842" t="s">
        <v>31931</v>
      </c>
    </row>
    <row r="9843" spans="1:13">
      <c r="A9843" t="s">
        <v>909</v>
      </c>
      <c r="B9843" t="s">
        <v>909</v>
      </c>
      <c r="C9843" t="s">
        <v>1616</v>
      </c>
      <c r="D9843" t="s">
        <v>163</v>
      </c>
      <c r="E9843" t="s">
        <v>754</v>
      </c>
      <c r="F9843" t="s">
        <v>2</v>
      </c>
      <c r="G9843" t="s">
        <v>53929</v>
      </c>
      <c r="H9843" t="s">
        <v>20897</v>
      </c>
      <c r="I9843" t="s">
        <v>32087</v>
      </c>
      <c r="J9843" t="s">
        <v>20705</v>
      </c>
      <c r="K9843" t="s">
        <v>10146</v>
      </c>
      <c r="L9843" t="s">
        <v>48041</v>
      </c>
      <c r="M9843" t="s">
        <v>12632</v>
      </c>
    </row>
    <row r="9844" spans="1:13">
      <c r="A9844" t="s">
        <v>909</v>
      </c>
      <c r="B9844" t="s">
        <v>909</v>
      </c>
      <c r="C9844" t="s">
        <v>1616</v>
      </c>
      <c r="D9844" t="s">
        <v>163</v>
      </c>
      <c r="E9844" t="s">
        <v>754</v>
      </c>
      <c r="F9844" t="s">
        <v>4</v>
      </c>
      <c r="G9844" t="s">
        <v>53930</v>
      </c>
      <c r="H9844" t="s">
        <v>20663</v>
      </c>
      <c r="I9844" t="s">
        <v>32096</v>
      </c>
      <c r="J9844" t="s">
        <v>20663</v>
      </c>
      <c r="K9844" t="s">
        <v>11353</v>
      </c>
      <c r="L9844" t="s">
        <v>4481</v>
      </c>
      <c r="M9844" t="s">
        <v>7844</v>
      </c>
    </row>
    <row r="9845" spans="1:13">
      <c r="A9845" t="s">
        <v>909</v>
      </c>
      <c r="B9845" t="s">
        <v>909</v>
      </c>
      <c r="C9845" t="s">
        <v>1616</v>
      </c>
      <c r="D9845" t="s">
        <v>163</v>
      </c>
      <c r="E9845" t="s">
        <v>754</v>
      </c>
      <c r="F9845" t="s">
        <v>11</v>
      </c>
      <c r="G9845" t="s">
        <v>53931</v>
      </c>
      <c r="H9845" t="s">
        <v>20841</v>
      </c>
      <c r="I9845" t="s">
        <v>5805</v>
      </c>
      <c r="J9845" t="s">
        <v>20684</v>
      </c>
      <c r="K9845" t="s">
        <v>9605</v>
      </c>
      <c r="L9845" t="s">
        <v>2697</v>
      </c>
      <c r="M9845" t="s">
        <v>16331</v>
      </c>
    </row>
    <row r="9846" spans="1:13">
      <c r="A9846" t="s">
        <v>909</v>
      </c>
      <c r="B9846" t="s">
        <v>909</v>
      </c>
      <c r="C9846" t="s">
        <v>1616</v>
      </c>
      <c r="D9846" t="s">
        <v>163</v>
      </c>
      <c r="E9846" t="s">
        <v>754</v>
      </c>
      <c r="F9846" t="s">
        <v>20</v>
      </c>
      <c r="G9846" t="s">
        <v>53932</v>
      </c>
      <c r="H9846" t="s">
        <v>20705</v>
      </c>
      <c r="I9846" t="s">
        <v>12413</v>
      </c>
      <c r="J9846" t="s">
        <v>21472</v>
      </c>
      <c r="K9846" t="s">
        <v>372</v>
      </c>
      <c r="L9846" t="s">
        <v>2172</v>
      </c>
      <c r="M9846" t="s">
        <v>6485</v>
      </c>
    </row>
    <row r="9847" spans="1:13">
      <c r="A9847" t="s">
        <v>909</v>
      </c>
      <c r="B9847" t="s">
        <v>909</v>
      </c>
      <c r="C9847" t="s">
        <v>1616</v>
      </c>
      <c r="D9847" t="s">
        <v>163</v>
      </c>
      <c r="E9847" t="s">
        <v>762</v>
      </c>
      <c r="F9847" t="s">
        <v>3</v>
      </c>
      <c r="G9847" t="s">
        <v>53933</v>
      </c>
      <c r="H9847" t="s">
        <v>21165</v>
      </c>
      <c r="I9847" t="s">
        <v>53934</v>
      </c>
      <c r="J9847" t="s">
        <v>21031</v>
      </c>
      <c r="K9847" t="s">
        <v>15945</v>
      </c>
      <c r="L9847" t="s">
        <v>4136</v>
      </c>
      <c r="M9847" t="s">
        <v>36170</v>
      </c>
    </row>
    <row r="9848" spans="1:13">
      <c r="A9848" t="s">
        <v>909</v>
      </c>
      <c r="B9848" t="s">
        <v>909</v>
      </c>
      <c r="C9848" t="s">
        <v>1616</v>
      </c>
      <c r="D9848" t="s">
        <v>163</v>
      </c>
      <c r="E9848" t="s">
        <v>762</v>
      </c>
      <c r="F9848" t="s">
        <v>10</v>
      </c>
      <c r="G9848" t="s">
        <v>53935</v>
      </c>
      <c r="H9848" t="s">
        <v>21020</v>
      </c>
      <c r="I9848" t="s">
        <v>16519</v>
      </c>
      <c r="J9848" t="s">
        <v>20897</v>
      </c>
      <c r="K9848" t="s">
        <v>53864</v>
      </c>
      <c r="L9848" t="s">
        <v>53936</v>
      </c>
      <c r="M9848" t="s">
        <v>26435</v>
      </c>
    </row>
    <row r="9849" spans="1:13">
      <c r="A9849" t="s">
        <v>909</v>
      </c>
      <c r="B9849" t="s">
        <v>909</v>
      </c>
      <c r="C9849" t="s">
        <v>1616</v>
      </c>
      <c r="D9849" t="s">
        <v>163</v>
      </c>
      <c r="E9849" t="s">
        <v>762</v>
      </c>
      <c r="F9849" t="s">
        <v>2</v>
      </c>
      <c r="G9849" t="s">
        <v>53937</v>
      </c>
      <c r="H9849" t="s">
        <v>20879</v>
      </c>
      <c r="I9849" t="s">
        <v>15431</v>
      </c>
      <c r="J9849" t="s">
        <v>20684</v>
      </c>
      <c r="K9849" t="s">
        <v>9605</v>
      </c>
      <c r="L9849" t="s">
        <v>3942</v>
      </c>
      <c r="M9849" t="s">
        <v>429</v>
      </c>
    </row>
    <row r="9850" spans="1:13">
      <c r="A9850" t="s">
        <v>909</v>
      </c>
      <c r="B9850" t="s">
        <v>909</v>
      </c>
      <c r="C9850" t="s">
        <v>1616</v>
      </c>
      <c r="D9850" t="s">
        <v>163</v>
      </c>
      <c r="E9850" t="s">
        <v>762</v>
      </c>
      <c r="F9850" t="s">
        <v>4</v>
      </c>
      <c r="G9850" t="s">
        <v>53938</v>
      </c>
      <c r="H9850" t="s">
        <v>20764</v>
      </c>
      <c r="I9850" t="s">
        <v>12397</v>
      </c>
      <c r="J9850" t="s">
        <v>20663</v>
      </c>
      <c r="K9850" t="s">
        <v>11353</v>
      </c>
      <c r="L9850" t="s">
        <v>2696</v>
      </c>
      <c r="M9850" t="s">
        <v>8639</v>
      </c>
    </row>
    <row r="9851" spans="1:13">
      <c r="A9851" t="s">
        <v>909</v>
      </c>
      <c r="B9851" t="s">
        <v>909</v>
      </c>
      <c r="C9851" t="s">
        <v>1616</v>
      </c>
      <c r="D9851" t="s">
        <v>163</v>
      </c>
      <c r="E9851" t="s">
        <v>762</v>
      </c>
      <c r="F9851" t="s">
        <v>11</v>
      </c>
      <c r="G9851" t="s">
        <v>53939</v>
      </c>
      <c r="H9851" t="s">
        <v>20745</v>
      </c>
      <c r="I9851" t="s">
        <v>14708</v>
      </c>
      <c r="J9851" t="s">
        <v>21472</v>
      </c>
      <c r="K9851" t="s">
        <v>372</v>
      </c>
      <c r="L9851" t="s">
        <v>18251</v>
      </c>
      <c r="M9851" t="s">
        <v>53940</v>
      </c>
    </row>
    <row r="9852" spans="1:13">
      <c r="A9852" t="s">
        <v>909</v>
      </c>
      <c r="B9852" t="s">
        <v>909</v>
      </c>
      <c r="C9852" t="s">
        <v>1616</v>
      </c>
      <c r="D9852" t="s">
        <v>163</v>
      </c>
      <c r="E9852" t="s">
        <v>762</v>
      </c>
      <c r="F9852" t="s">
        <v>20</v>
      </c>
      <c r="G9852" t="s">
        <v>53941</v>
      </c>
      <c r="H9852" t="s">
        <v>20663</v>
      </c>
      <c r="I9852" t="s">
        <v>32096</v>
      </c>
      <c r="J9852" t="s">
        <v>21472</v>
      </c>
      <c r="K9852" t="s">
        <v>372</v>
      </c>
      <c r="L9852" t="s">
        <v>4674</v>
      </c>
      <c r="M9852" t="s">
        <v>5924</v>
      </c>
    </row>
    <row r="9853" spans="1:13">
      <c r="A9853" t="s">
        <v>909</v>
      </c>
      <c r="B9853" t="s">
        <v>909</v>
      </c>
      <c r="C9853" t="s">
        <v>1616</v>
      </c>
      <c r="D9853" t="s">
        <v>163</v>
      </c>
      <c r="E9853" t="s">
        <v>770</v>
      </c>
      <c r="F9853" t="s">
        <v>3</v>
      </c>
      <c r="G9853" t="s">
        <v>53942</v>
      </c>
      <c r="H9853" t="s">
        <v>21150</v>
      </c>
      <c r="I9853" t="s">
        <v>6124</v>
      </c>
      <c r="J9853" t="s">
        <v>20967</v>
      </c>
      <c r="K9853" t="s">
        <v>37325</v>
      </c>
      <c r="L9853" t="s">
        <v>6779</v>
      </c>
      <c r="M9853" t="s">
        <v>51558</v>
      </c>
    </row>
    <row r="9854" spans="1:13">
      <c r="A9854" t="s">
        <v>909</v>
      </c>
      <c r="B9854" t="s">
        <v>909</v>
      </c>
      <c r="C9854" t="s">
        <v>1616</v>
      </c>
      <c r="D9854" t="s">
        <v>163</v>
      </c>
      <c r="E9854" t="s">
        <v>770</v>
      </c>
      <c r="F9854" t="s">
        <v>10</v>
      </c>
      <c r="G9854" t="s">
        <v>53943</v>
      </c>
      <c r="H9854" t="s">
        <v>21138</v>
      </c>
      <c r="I9854" t="s">
        <v>32316</v>
      </c>
      <c r="J9854" t="s">
        <v>20897</v>
      </c>
      <c r="K9854" t="s">
        <v>53864</v>
      </c>
      <c r="L9854" t="s">
        <v>431</v>
      </c>
      <c r="M9854" t="s">
        <v>25738</v>
      </c>
    </row>
    <row r="9855" spans="1:13">
      <c r="A9855" t="s">
        <v>909</v>
      </c>
      <c r="B9855" t="s">
        <v>909</v>
      </c>
      <c r="C9855" t="s">
        <v>1616</v>
      </c>
      <c r="D9855" t="s">
        <v>163</v>
      </c>
      <c r="E9855" t="s">
        <v>770</v>
      </c>
      <c r="F9855" t="s">
        <v>2</v>
      </c>
      <c r="G9855" t="s">
        <v>53944</v>
      </c>
      <c r="H9855" t="s">
        <v>20822</v>
      </c>
      <c r="I9855" t="s">
        <v>12407</v>
      </c>
      <c r="J9855" t="s">
        <v>20705</v>
      </c>
      <c r="K9855" t="s">
        <v>10146</v>
      </c>
      <c r="L9855" t="s">
        <v>48176</v>
      </c>
      <c r="M9855" t="s">
        <v>27264</v>
      </c>
    </row>
    <row r="9856" spans="1:13">
      <c r="A9856" t="s">
        <v>909</v>
      </c>
      <c r="B9856" t="s">
        <v>909</v>
      </c>
      <c r="C9856" t="s">
        <v>1616</v>
      </c>
      <c r="D9856" t="s">
        <v>163</v>
      </c>
      <c r="E9856" t="s">
        <v>770</v>
      </c>
      <c r="F9856" t="s">
        <v>4</v>
      </c>
      <c r="G9856" t="s">
        <v>53945</v>
      </c>
      <c r="H9856" t="s">
        <v>20663</v>
      </c>
      <c r="I9856" t="s">
        <v>32096</v>
      </c>
      <c r="J9856" t="s">
        <v>21472</v>
      </c>
      <c r="K9856" t="s">
        <v>372</v>
      </c>
      <c r="L9856" t="s">
        <v>4481</v>
      </c>
      <c r="M9856" t="s">
        <v>14063</v>
      </c>
    </row>
    <row r="9857" spans="1:13">
      <c r="A9857" t="s">
        <v>909</v>
      </c>
      <c r="B9857" t="s">
        <v>909</v>
      </c>
      <c r="C9857" t="s">
        <v>1616</v>
      </c>
      <c r="D9857" t="s">
        <v>163</v>
      </c>
      <c r="E9857" t="s">
        <v>770</v>
      </c>
      <c r="F9857" t="s">
        <v>11</v>
      </c>
      <c r="G9857" t="s">
        <v>53946</v>
      </c>
      <c r="H9857" t="s">
        <v>20745</v>
      </c>
      <c r="I9857" t="s">
        <v>14708</v>
      </c>
      <c r="J9857" t="s">
        <v>21472</v>
      </c>
      <c r="K9857" t="s">
        <v>372</v>
      </c>
      <c r="L9857" t="s">
        <v>18251</v>
      </c>
      <c r="M9857" t="s">
        <v>28964</v>
      </c>
    </row>
    <row r="9858" spans="1:13">
      <c r="A9858" t="s">
        <v>909</v>
      </c>
      <c r="B9858" t="s">
        <v>909</v>
      </c>
      <c r="C9858" t="s">
        <v>1616</v>
      </c>
      <c r="D9858" t="s">
        <v>163</v>
      </c>
      <c r="E9858" t="s">
        <v>770</v>
      </c>
      <c r="F9858" t="s">
        <v>20</v>
      </c>
      <c r="G9858" t="s">
        <v>53947</v>
      </c>
      <c r="H9858" t="s">
        <v>20684</v>
      </c>
      <c r="I9858" t="s">
        <v>32107</v>
      </c>
      <c r="J9858" t="s">
        <v>20663</v>
      </c>
      <c r="K9858" t="s">
        <v>11353</v>
      </c>
      <c r="L9858" t="s">
        <v>1054</v>
      </c>
      <c r="M9858" t="s">
        <v>1059</v>
      </c>
    </row>
    <row r="9859" spans="1:13">
      <c r="A9859" t="s">
        <v>909</v>
      </c>
      <c r="B9859" t="s">
        <v>909</v>
      </c>
      <c r="C9859" t="s">
        <v>1616</v>
      </c>
      <c r="D9859" t="s">
        <v>163</v>
      </c>
      <c r="E9859" t="s">
        <v>778</v>
      </c>
      <c r="F9859" t="s">
        <v>3</v>
      </c>
      <c r="G9859" t="s">
        <v>53948</v>
      </c>
      <c r="H9859" t="s">
        <v>21031</v>
      </c>
      <c r="I9859" t="s">
        <v>25468</v>
      </c>
      <c r="J9859" t="s">
        <v>20915</v>
      </c>
      <c r="K9859" t="s">
        <v>53876</v>
      </c>
      <c r="L9859" t="s">
        <v>4876</v>
      </c>
      <c r="M9859" t="s">
        <v>25406</v>
      </c>
    </row>
    <row r="9860" spans="1:13">
      <c r="A9860" t="s">
        <v>909</v>
      </c>
      <c r="B9860" t="s">
        <v>909</v>
      </c>
      <c r="C9860" t="s">
        <v>1616</v>
      </c>
      <c r="D9860" t="s">
        <v>163</v>
      </c>
      <c r="E9860" t="s">
        <v>778</v>
      </c>
      <c r="F9860" t="s">
        <v>10</v>
      </c>
      <c r="G9860" t="s">
        <v>53949</v>
      </c>
      <c r="H9860" t="s">
        <v>20937</v>
      </c>
      <c r="I9860" t="s">
        <v>15420</v>
      </c>
      <c r="J9860" t="s">
        <v>20764</v>
      </c>
      <c r="K9860" t="s">
        <v>1427</v>
      </c>
      <c r="L9860" t="s">
        <v>15166</v>
      </c>
      <c r="M9860" t="s">
        <v>32624</v>
      </c>
    </row>
    <row r="9861" spans="1:13">
      <c r="A9861" t="s">
        <v>909</v>
      </c>
      <c r="B9861" t="s">
        <v>909</v>
      </c>
      <c r="C9861" t="s">
        <v>1616</v>
      </c>
      <c r="D9861" t="s">
        <v>163</v>
      </c>
      <c r="E9861" t="s">
        <v>778</v>
      </c>
      <c r="F9861" t="s">
        <v>2</v>
      </c>
      <c r="G9861" t="s">
        <v>53950</v>
      </c>
      <c r="H9861" t="s">
        <v>20784</v>
      </c>
      <c r="I9861" t="s">
        <v>53922</v>
      </c>
      <c r="J9861" t="s">
        <v>20684</v>
      </c>
      <c r="K9861" t="s">
        <v>9605</v>
      </c>
      <c r="L9861" t="s">
        <v>50962</v>
      </c>
      <c r="M9861" t="s">
        <v>15573</v>
      </c>
    </row>
    <row r="9862" spans="1:13">
      <c r="A9862" t="s">
        <v>909</v>
      </c>
      <c r="B9862" t="s">
        <v>909</v>
      </c>
      <c r="C9862" t="s">
        <v>1616</v>
      </c>
      <c r="D9862" t="s">
        <v>163</v>
      </c>
      <c r="E9862" t="s">
        <v>778</v>
      </c>
      <c r="F9862" t="s">
        <v>11</v>
      </c>
      <c r="G9862" t="s">
        <v>53951</v>
      </c>
      <c r="H9862" t="s">
        <v>20725</v>
      </c>
      <c r="I9862" t="s">
        <v>53883</v>
      </c>
      <c r="J9862" t="s">
        <v>21472</v>
      </c>
      <c r="K9862" t="s">
        <v>372</v>
      </c>
      <c r="L9862" t="s">
        <v>4088</v>
      </c>
      <c r="M9862" t="s">
        <v>15512</v>
      </c>
    </row>
    <row r="9863" spans="1:13">
      <c r="A9863" t="s">
        <v>909</v>
      </c>
      <c r="B9863" t="s">
        <v>909</v>
      </c>
      <c r="C9863" t="s">
        <v>1616</v>
      </c>
      <c r="D9863" t="s">
        <v>163</v>
      </c>
      <c r="E9863" t="s">
        <v>778</v>
      </c>
      <c r="F9863" t="s">
        <v>20</v>
      </c>
      <c r="G9863" t="s">
        <v>53952</v>
      </c>
      <c r="H9863" t="s">
        <v>20705</v>
      </c>
      <c r="I9863" t="s">
        <v>12413</v>
      </c>
      <c r="J9863" t="s">
        <v>21472</v>
      </c>
      <c r="K9863" t="s">
        <v>372</v>
      </c>
      <c r="L9863" t="s">
        <v>2172</v>
      </c>
      <c r="M9863" t="s">
        <v>12586</v>
      </c>
    </row>
    <row r="9864" spans="1:13">
      <c r="A9864" t="s">
        <v>909</v>
      </c>
      <c r="B9864" t="s">
        <v>909</v>
      </c>
      <c r="C9864" t="s">
        <v>1616</v>
      </c>
      <c r="D9864" t="s">
        <v>164</v>
      </c>
      <c r="E9864" t="s">
        <v>785</v>
      </c>
      <c r="F9864" t="s">
        <v>3</v>
      </c>
      <c r="G9864" t="s">
        <v>53953</v>
      </c>
      <c r="H9864" t="s">
        <v>20860</v>
      </c>
      <c r="I9864" t="s">
        <v>16519</v>
      </c>
      <c r="J9864" t="s">
        <v>20684</v>
      </c>
      <c r="K9864" t="s">
        <v>946</v>
      </c>
      <c r="L9864" t="s">
        <v>4334</v>
      </c>
      <c r="M9864" t="s">
        <v>43200</v>
      </c>
    </row>
    <row r="9865" spans="1:13">
      <c r="A9865" t="s">
        <v>909</v>
      </c>
      <c r="B9865" t="s">
        <v>909</v>
      </c>
      <c r="C9865" t="s">
        <v>1616</v>
      </c>
      <c r="D9865" t="s">
        <v>164</v>
      </c>
      <c r="E9865" t="s">
        <v>785</v>
      </c>
      <c r="F9865" t="s">
        <v>10</v>
      </c>
      <c r="G9865" t="s">
        <v>53954</v>
      </c>
      <c r="H9865" t="s">
        <v>20897</v>
      </c>
      <c r="I9865" t="s">
        <v>53934</v>
      </c>
      <c r="J9865" t="s">
        <v>20705</v>
      </c>
      <c r="K9865" t="s">
        <v>9962</v>
      </c>
      <c r="L9865" t="s">
        <v>14573</v>
      </c>
      <c r="M9865" t="s">
        <v>25726</v>
      </c>
    </row>
    <row r="9866" spans="1:13">
      <c r="A9866" t="s">
        <v>909</v>
      </c>
      <c r="B9866" t="s">
        <v>909</v>
      </c>
      <c r="C9866" t="s">
        <v>1616</v>
      </c>
      <c r="D9866" t="s">
        <v>164</v>
      </c>
      <c r="E9866" t="s">
        <v>785</v>
      </c>
      <c r="F9866" t="s">
        <v>2</v>
      </c>
      <c r="G9866" t="s">
        <v>53955</v>
      </c>
      <c r="H9866" t="s">
        <v>20822</v>
      </c>
      <c r="I9866" t="s">
        <v>49433</v>
      </c>
      <c r="J9866" t="s">
        <v>20663</v>
      </c>
      <c r="K9866" t="s">
        <v>15074</v>
      </c>
      <c r="L9866" t="s">
        <v>375</v>
      </c>
      <c r="M9866" t="s">
        <v>25750</v>
      </c>
    </row>
    <row r="9867" spans="1:13">
      <c r="A9867" t="s">
        <v>909</v>
      </c>
      <c r="B9867" t="s">
        <v>909</v>
      </c>
      <c r="C9867" t="s">
        <v>1616</v>
      </c>
      <c r="D9867" t="s">
        <v>164</v>
      </c>
      <c r="E9867" t="s">
        <v>785</v>
      </c>
      <c r="F9867" t="s">
        <v>4</v>
      </c>
      <c r="G9867" t="s">
        <v>53956</v>
      </c>
      <c r="H9867" t="s">
        <v>20663</v>
      </c>
      <c r="I9867" t="s">
        <v>12413</v>
      </c>
      <c r="J9867" t="s">
        <v>20663</v>
      </c>
      <c r="K9867" t="s">
        <v>15074</v>
      </c>
      <c r="L9867" t="s">
        <v>431</v>
      </c>
      <c r="M9867" t="s">
        <v>13721</v>
      </c>
    </row>
    <row r="9868" spans="1:13">
      <c r="A9868" t="s">
        <v>909</v>
      </c>
      <c r="B9868" t="s">
        <v>909</v>
      </c>
      <c r="C9868" t="s">
        <v>1616</v>
      </c>
      <c r="D9868" t="s">
        <v>164</v>
      </c>
      <c r="E9868" t="s">
        <v>785</v>
      </c>
      <c r="F9868" t="s">
        <v>11</v>
      </c>
      <c r="G9868" t="s">
        <v>53957</v>
      </c>
      <c r="H9868" t="s">
        <v>20764</v>
      </c>
      <c r="I9868" t="s">
        <v>15420</v>
      </c>
      <c r="J9868" t="s">
        <v>21472</v>
      </c>
      <c r="K9868" t="s">
        <v>372</v>
      </c>
      <c r="L9868" t="s">
        <v>375</v>
      </c>
      <c r="M9868" t="s">
        <v>34741</v>
      </c>
    </row>
    <row r="9869" spans="1:13">
      <c r="A9869" t="s">
        <v>909</v>
      </c>
      <c r="B9869" t="s">
        <v>909</v>
      </c>
      <c r="C9869" t="s">
        <v>1616</v>
      </c>
      <c r="D9869" t="s">
        <v>164</v>
      </c>
      <c r="E9869" t="s">
        <v>785</v>
      </c>
      <c r="F9869" t="s">
        <v>20</v>
      </c>
      <c r="G9869" t="s">
        <v>53958</v>
      </c>
      <c r="H9869" t="s">
        <v>20663</v>
      </c>
      <c r="I9869" t="s">
        <v>12413</v>
      </c>
      <c r="J9869" t="s">
        <v>21472</v>
      </c>
      <c r="K9869" t="s">
        <v>372</v>
      </c>
      <c r="L9869" t="s">
        <v>1355</v>
      </c>
      <c r="M9869" t="s">
        <v>13721</v>
      </c>
    </row>
    <row r="9870" spans="1:13">
      <c r="A9870" t="s">
        <v>909</v>
      </c>
      <c r="B9870" t="s">
        <v>909</v>
      </c>
      <c r="C9870" t="s">
        <v>1616</v>
      </c>
      <c r="D9870" t="s">
        <v>164</v>
      </c>
      <c r="E9870" t="s">
        <v>793</v>
      </c>
      <c r="F9870" t="s">
        <v>3</v>
      </c>
      <c r="G9870" t="s">
        <v>53959</v>
      </c>
      <c r="H9870" t="s">
        <v>20784</v>
      </c>
      <c r="I9870" t="s">
        <v>25468</v>
      </c>
      <c r="J9870" t="s">
        <v>20725</v>
      </c>
      <c r="K9870" t="s">
        <v>4868</v>
      </c>
      <c r="L9870" t="s">
        <v>46827</v>
      </c>
      <c r="M9870" t="s">
        <v>24887</v>
      </c>
    </row>
    <row r="9871" spans="1:13">
      <c r="A9871" t="s">
        <v>909</v>
      </c>
      <c r="B9871" t="s">
        <v>909</v>
      </c>
      <c r="C9871" t="s">
        <v>1616</v>
      </c>
      <c r="D9871" t="s">
        <v>164</v>
      </c>
      <c r="E9871" t="s">
        <v>793</v>
      </c>
      <c r="F9871" t="s">
        <v>10</v>
      </c>
      <c r="G9871" t="s">
        <v>53960</v>
      </c>
      <c r="H9871" t="s">
        <v>20841</v>
      </c>
      <c r="I9871" t="s">
        <v>6124</v>
      </c>
      <c r="J9871" t="s">
        <v>20705</v>
      </c>
      <c r="K9871" t="s">
        <v>9962</v>
      </c>
      <c r="L9871" t="s">
        <v>46696</v>
      </c>
      <c r="M9871" t="s">
        <v>26390</v>
      </c>
    </row>
    <row r="9872" spans="1:13">
      <c r="A9872" t="s">
        <v>909</v>
      </c>
      <c r="B9872" t="s">
        <v>909</v>
      </c>
      <c r="C9872" t="s">
        <v>1616</v>
      </c>
      <c r="D9872" t="s">
        <v>164</v>
      </c>
      <c r="E9872" t="s">
        <v>793</v>
      </c>
      <c r="F9872" t="s">
        <v>2</v>
      </c>
      <c r="G9872" t="s">
        <v>53961</v>
      </c>
      <c r="H9872" t="s">
        <v>20705</v>
      </c>
      <c r="I9872" t="s">
        <v>12407</v>
      </c>
      <c r="J9872" t="s">
        <v>20663</v>
      </c>
      <c r="K9872" t="s">
        <v>15074</v>
      </c>
      <c r="L9872" t="s">
        <v>4088</v>
      </c>
      <c r="M9872" t="s">
        <v>13956</v>
      </c>
    </row>
    <row r="9873" spans="1:13">
      <c r="A9873" t="s">
        <v>909</v>
      </c>
      <c r="B9873" t="s">
        <v>909</v>
      </c>
      <c r="C9873" t="s">
        <v>1616</v>
      </c>
      <c r="D9873" t="s">
        <v>164</v>
      </c>
      <c r="E9873" t="s">
        <v>793</v>
      </c>
      <c r="F9873" t="s">
        <v>4</v>
      </c>
      <c r="G9873" t="s">
        <v>53962</v>
      </c>
      <c r="H9873" t="s">
        <v>20663</v>
      </c>
      <c r="I9873" t="s">
        <v>12413</v>
      </c>
      <c r="J9873" t="s">
        <v>21472</v>
      </c>
      <c r="K9873" t="s">
        <v>372</v>
      </c>
      <c r="L9873" t="s">
        <v>431</v>
      </c>
      <c r="M9873" t="s">
        <v>8291</v>
      </c>
    </row>
    <row r="9874" spans="1:13">
      <c r="A9874" t="s">
        <v>909</v>
      </c>
      <c r="B9874" t="s">
        <v>909</v>
      </c>
      <c r="C9874" t="s">
        <v>1616</v>
      </c>
      <c r="D9874" t="s">
        <v>164</v>
      </c>
      <c r="E9874" t="s">
        <v>793</v>
      </c>
      <c r="F9874" t="s">
        <v>11</v>
      </c>
      <c r="G9874" t="s">
        <v>53963</v>
      </c>
      <c r="H9874" t="s">
        <v>20705</v>
      </c>
      <c r="I9874" t="s">
        <v>12407</v>
      </c>
      <c r="J9874" t="s">
        <v>21472</v>
      </c>
      <c r="K9874" t="s">
        <v>372</v>
      </c>
      <c r="L9874" t="s">
        <v>431</v>
      </c>
      <c r="M9874" t="s">
        <v>13956</v>
      </c>
    </row>
    <row r="9875" spans="1:13">
      <c r="A9875" t="s">
        <v>909</v>
      </c>
      <c r="B9875" t="s">
        <v>909</v>
      </c>
      <c r="C9875" t="s">
        <v>1616</v>
      </c>
      <c r="D9875" t="s">
        <v>164</v>
      </c>
      <c r="E9875" t="s">
        <v>793</v>
      </c>
      <c r="F9875" t="s">
        <v>20</v>
      </c>
      <c r="G9875" t="s">
        <v>53964</v>
      </c>
      <c r="H9875" t="s">
        <v>20684</v>
      </c>
      <c r="I9875" t="s">
        <v>12397</v>
      </c>
      <c r="J9875" t="s">
        <v>21472</v>
      </c>
      <c r="K9875" t="s">
        <v>372</v>
      </c>
      <c r="L9875" t="s">
        <v>3583</v>
      </c>
      <c r="M9875" t="s">
        <v>964</v>
      </c>
    </row>
    <row r="9876" spans="1:13">
      <c r="A9876" t="s">
        <v>909</v>
      </c>
      <c r="B9876" t="s">
        <v>909</v>
      </c>
      <c r="C9876" t="s">
        <v>1616</v>
      </c>
      <c r="D9876" t="s">
        <v>164</v>
      </c>
      <c r="E9876" t="s">
        <v>801</v>
      </c>
      <c r="F9876" t="s">
        <v>3</v>
      </c>
      <c r="G9876" t="s">
        <v>53965</v>
      </c>
      <c r="H9876" t="s">
        <v>20860</v>
      </c>
      <c r="I9876" t="s">
        <v>16519</v>
      </c>
      <c r="J9876" t="s">
        <v>20764</v>
      </c>
      <c r="K9876" t="s">
        <v>469</v>
      </c>
      <c r="L9876" t="s">
        <v>4334</v>
      </c>
      <c r="M9876" t="s">
        <v>35643</v>
      </c>
    </row>
    <row r="9877" spans="1:13">
      <c r="A9877" t="s">
        <v>909</v>
      </c>
      <c r="B9877" t="s">
        <v>909</v>
      </c>
      <c r="C9877" t="s">
        <v>1616</v>
      </c>
      <c r="D9877" t="s">
        <v>164</v>
      </c>
      <c r="E9877" t="s">
        <v>801</v>
      </c>
      <c r="F9877" t="s">
        <v>10</v>
      </c>
      <c r="G9877" t="s">
        <v>53966</v>
      </c>
      <c r="H9877" t="s">
        <v>20784</v>
      </c>
      <c r="I9877" t="s">
        <v>25468</v>
      </c>
      <c r="J9877" t="s">
        <v>20663</v>
      </c>
      <c r="K9877" t="s">
        <v>15074</v>
      </c>
      <c r="L9877" t="s">
        <v>7471</v>
      </c>
      <c r="M9877" t="s">
        <v>25405</v>
      </c>
    </row>
    <row r="9878" spans="1:13">
      <c r="A9878" t="s">
        <v>909</v>
      </c>
      <c r="B9878" t="s">
        <v>909</v>
      </c>
      <c r="C9878" t="s">
        <v>1616</v>
      </c>
      <c r="D9878" t="s">
        <v>164</v>
      </c>
      <c r="E9878" t="s">
        <v>801</v>
      </c>
      <c r="F9878" t="s">
        <v>2</v>
      </c>
      <c r="G9878" t="s">
        <v>53967</v>
      </c>
      <c r="H9878" t="s">
        <v>20725</v>
      </c>
      <c r="I9878" t="s">
        <v>15431</v>
      </c>
      <c r="J9878" t="s">
        <v>20684</v>
      </c>
      <c r="K9878" t="s">
        <v>946</v>
      </c>
      <c r="L9878" t="s">
        <v>1054</v>
      </c>
      <c r="M9878" t="s">
        <v>17937</v>
      </c>
    </row>
    <row r="9879" spans="1:13">
      <c r="A9879" t="s">
        <v>909</v>
      </c>
      <c r="B9879" t="s">
        <v>909</v>
      </c>
      <c r="C9879" t="s">
        <v>1616</v>
      </c>
      <c r="D9879" t="s">
        <v>164</v>
      </c>
      <c r="E9879" t="s">
        <v>801</v>
      </c>
      <c r="F9879" t="s">
        <v>4</v>
      </c>
      <c r="G9879" t="s">
        <v>53968</v>
      </c>
      <c r="H9879" t="s">
        <v>20663</v>
      </c>
      <c r="I9879" t="s">
        <v>12413</v>
      </c>
      <c r="J9879" t="s">
        <v>21472</v>
      </c>
      <c r="K9879" t="s">
        <v>372</v>
      </c>
      <c r="L9879" t="s">
        <v>431</v>
      </c>
      <c r="M9879" t="s">
        <v>4339</v>
      </c>
    </row>
    <row r="9880" spans="1:13">
      <c r="A9880" t="s">
        <v>909</v>
      </c>
      <c r="B9880" t="s">
        <v>909</v>
      </c>
      <c r="C9880" t="s">
        <v>1616</v>
      </c>
      <c r="D9880" t="s">
        <v>164</v>
      </c>
      <c r="E9880" t="s">
        <v>801</v>
      </c>
      <c r="F9880" t="s">
        <v>11</v>
      </c>
      <c r="G9880" t="s">
        <v>53969</v>
      </c>
      <c r="H9880" t="s">
        <v>20684</v>
      </c>
      <c r="I9880" t="s">
        <v>12397</v>
      </c>
      <c r="J9880" t="s">
        <v>21472</v>
      </c>
      <c r="K9880" t="s">
        <v>372</v>
      </c>
      <c r="L9880" t="s">
        <v>4088</v>
      </c>
      <c r="M9880" t="s">
        <v>6522</v>
      </c>
    </row>
    <row r="9881" spans="1:13">
      <c r="A9881" t="s">
        <v>909</v>
      </c>
      <c r="B9881" t="s">
        <v>909</v>
      </c>
      <c r="C9881" t="s">
        <v>1616</v>
      </c>
      <c r="D9881" t="s">
        <v>164</v>
      </c>
      <c r="E9881" t="s">
        <v>801</v>
      </c>
      <c r="F9881" t="s">
        <v>20</v>
      </c>
      <c r="G9881" t="s">
        <v>53970</v>
      </c>
      <c r="H9881" t="s">
        <v>20684</v>
      </c>
      <c r="I9881" t="s">
        <v>12397</v>
      </c>
      <c r="J9881" t="s">
        <v>20663</v>
      </c>
      <c r="K9881" t="s">
        <v>15074</v>
      </c>
      <c r="L9881" t="s">
        <v>3583</v>
      </c>
      <c r="M9881" t="s">
        <v>6522</v>
      </c>
    </row>
    <row r="9882" spans="1:13">
      <c r="A9882" t="s">
        <v>909</v>
      </c>
      <c r="B9882" t="s">
        <v>909</v>
      </c>
      <c r="C9882" t="s">
        <v>1616</v>
      </c>
      <c r="D9882" t="s">
        <v>164</v>
      </c>
      <c r="E9882" t="s">
        <v>809</v>
      </c>
      <c r="F9882" t="s">
        <v>3</v>
      </c>
      <c r="G9882" t="s">
        <v>53971</v>
      </c>
      <c r="H9882" t="s">
        <v>20784</v>
      </c>
      <c r="I9882" t="s">
        <v>25468</v>
      </c>
      <c r="J9882" t="s">
        <v>20745</v>
      </c>
      <c r="K9882" t="s">
        <v>16849</v>
      </c>
      <c r="L9882" t="s">
        <v>46827</v>
      </c>
      <c r="M9882" t="s">
        <v>32011</v>
      </c>
    </row>
    <row r="9883" spans="1:13">
      <c r="A9883" t="s">
        <v>909</v>
      </c>
      <c r="B9883" t="s">
        <v>909</v>
      </c>
      <c r="C9883" t="s">
        <v>1616</v>
      </c>
      <c r="D9883" t="s">
        <v>164</v>
      </c>
      <c r="E9883" t="s">
        <v>809</v>
      </c>
      <c r="F9883" t="s">
        <v>10</v>
      </c>
      <c r="G9883" t="s">
        <v>53972</v>
      </c>
      <c r="H9883" t="s">
        <v>20705</v>
      </c>
      <c r="I9883" t="s">
        <v>12407</v>
      </c>
      <c r="J9883" t="s">
        <v>21472</v>
      </c>
      <c r="K9883" t="s">
        <v>372</v>
      </c>
      <c r="L9883" t="s">
        <v>3523</v>
      </c>
      <c r="M9883" t="s">
        <v>9940</v>
      </c>
    </row>
    <row r="9884" spans="1:13">
      <c r="A9884" t="s">
        <v>909</v>
      </c>
      <c r="B9884" t="s">
        <v>909</v>
      </c>
      <c r="C9884" t="s">
        <v>1616</v>
      </c>
      <c r="D9884" t="s">
        <v>164</v>
      </c>
      <c r="E9884" t="s">
        <v>809</v>
      </c>
      <c r="F9884" t="s">
        <v>2</v>
      </c>
      <c r="G9884" t="s">
        <v>53973</v>
      </c>
      <c r="H9884" t="s">
        <v>20684</v>
      </c>
      <c r="I9884" t="s">
        <v>12397</v>
      </c>
      <c r="J9884" t="s">
        <v>21472</v>
      </c>
      <c r="K9884" t="s">
        <v>372</v>
      </c>
      <c r="L9884" t="s">
        <v>4674</v>
      </c>
      <c r="M9884" t="s">
        <v>429</v>
      </c>
    </row>
    <row r="9885" spans="1:13">
      <c r="A9885" t="s">
        <v>909</v>
      </c>
      <c r="B9885" t="s">
        <v>909</v>
      </c>
      <c r="C9885" t="s">
        <v>1616</v>
      </c>
      <c r="D9885" t="s">
        <v>164</v>
      </c>
      <c r="E9885" t="s">
        <v>809</v>
      </c>
      <c r="F9885" t="s">
        <v>4</v>
      </c>
      <c r="G9885" t="s">
        <v>53974</v>
      </c>
      <c r="H9885" t="s">
        <v>20663</v>
      </c>
      <c r="I9885" t="s">
        <v>12413</v>
      </c>
      <c r="J9885" t="s">
        <v>21472</v>
      </c>
      <c r="K9885" t="s">
        <v>372</v>
      </c>
      <c r="L9885" t="s">
        <v>431</v>
      </c>
      <c r="M9885" t="s">
        <v>8639</v>
      </c>
    </row>
    <row r="9886" spans="1:13">
      <c r="A9886" t="s">
        <v>909</v>
      </c>
      <c r="B9886" t="s">
        <v>909</v>
      </c>
      <c r="C9886" t="s">
        <v>1616</v>
      </c>
      <c r="D9886" t="s">
        <v>164</v>
      </c>
      <c r="E9886" t="s">
        <v>809</v>
      </c>
      <c r="F9886" t="s">
        <v>11</v>
      </c>
      <c r="G9886" t="s">
        <v>53975</v>
      </c>
      <c r="H9886" t="s">
        <v>20663</v>
      </c>
      <c r="I9886" t="s">
        <v>12413</v>
      </c>
      <c r="J9886" t="s">
        <v>21472</v>
      </c>
      <c r="K9886" t="s">
        <v>372</v>
      </c>
      <c r="L9886" t="s">
        <v>3130</v>
      </c>
      <c r="M9886" t="s">
        <v>8639</v>
      </c>
    </row>
    <row r="9887" spans="1:13">
      <c r="A9887" t="s">
        <v>909</v>
      </c>
      <c r="B9887" t="s">
        <v>909</v>
      </c>
      <c r="C9887" t="s">
        <v>1616</v>
      </c>
      <c r="D9887" t="s">
        <v>164</v>
      </c>
      <c r="E9887" t="s">
        <v>809</v>
      </c>
      <c r="F9887" t="s">
        <v>20</v>
      </c>
      <c r="G9887" t="s">
        <v>53976</v>
      </c>
      <c r="H9887" t="s">
        <v>20684</v>
      </c>
      <c r="I9887" t="s">
        <v>12397</v>
      </c>
      <c r="J9887" t="s">
        <v>21472</v>
      </c>
      <c r="K9887" t="s">
        <v>372</v>
      </c>
      <c r="L9887" t="s">
        <v>3583</v>
      </c>
      <c r="M9887" t="s">
        <v>429</v>
      </c>
    </row>
    <row r="9888" spans="1:13">
      <c r="A9888" t="s">
        <v>909</v>
      </c>
      <c r="B9888" t="s">
        <v>909</v>
      </c>
      <c r="C9888" t="s">
        <v>2009</v>
      </c>
      <c r="D9888" t="s">
        <v>150</v>
      </c>
      <c r="E9888" t="s">
        <v>179</v>
      </c>
      <c r="F9888" t="s">
        <v>3</v>
      </c>
      <c r="G9888" t="s">
        <v>53977</v>
      </c>
      <c r="H9888" t="s">
        <v>20745</v>
      </c>
      <c r="I9888" t="s">
        <v>53978</v>
      </c>
      <c r="J9888" t="s">
        <v>20663</v>
      </c>
      <c r="K9888" t="s">
        <v>11931</v>
      </c>
      <c r="L9888" t="s">
        <v>6779</v>
      </c>
      <c r="M9888" t="s">
        <v>18316</v>
      </c>
    </row>
    <row r="9889" spans="1:13">
      <c r="A9889" t="s">
        <v>909</v>
      </c>
      <c r="B9889" t="s">
        <v>909</v>
      </c>
      <c r="C9889" t="s">
        <v>2009</v>
      </c>
      <c r="D9889" t="s">
        <v>150</v>
      </c>
      <c r="E9889" t="s">
        <v>179</v>
      </c>
      <c r="F9889" t="s">
        <v>10</v>
      </c>
      <c r="G9889" t="s">
        <v>53979</v>
      </c>
      <c r="H9889" t="s">
        <v>20764</v>
      </c>
      <c r="I9889" t="s">
        <v>53980</v>
      </c>
      <c r="J9889" t="s">
        <v>20663</v>
      </c>
      <c r="K9889" t="s">
        <v>11931</v>
      </c>
      <c r="L9889" t="s">
        <v>5802</v>
      </c>
      <c r="M9889" t="s">
        <v>18336</v>
      </c>
    </row>
    <row r="9890" spans="1:13">
      <c r="A9890" t="s">
        <v>909</v>
      </c>
      <c r="B9890" t="s">
        <v>909</v>
      </c>
      <c r="C9890" t="s">
        <v>2009</v>
      </c>
      <c r="D9890" t="s">
        <v>150</v>
      </c>
      <c r="E9890" t="s">
        <v>179</v>
      </c>
      <c r="F9890" t="s">
        <v>2</v>
      </c>
      <c r="G9890" t="s">
        <v>53981</v>
      </c>
      <c r="H9890" t="s">
        <v>20784</v>
      </c>
      <c r="I9890" t="s">
        <v>53982</v>
      </c>
      <c r="J9890" t="s">
        <v>21472</v>
      </c>
      <c r="K9890" t="s">
        <v>372</v>
      </c>
      <c r="L9890" t="s">
        <v>5219</v>
      </c>
      <c r="M9890" t="s">
        <v>18398</v>
      </c>
    </row>
    <row r="9891" spans="1:13">
      <c r="A9891" t="s">
        <v>909</v>
      </c>
      <c r="B9891" t="s">
        <v>909</v>
      </c>
      <c r="C9891" t="s">
        <v>2009</v>
      </c>
      <c r="D9891" t="s">
        <v>150</v>
      </c>
      <c r="E9891" t="s">
        <v>179</v>
      </c>
      <c r="F9891" t="s">
        <v>4</v>
      </c>
      <c r="G9891" t="s">
        <v>53983</v>
      </c>
      <c r="H9891" t="s">
        <v>20705</v>
      </c>
      <c r="I9891" t="s">
        <v>53984</v>
      </c>
      <c r="J9891" t="s">
        <v>21472</v>
      </c>
      <c r="K9891" t="s">
        <v>372</v>
      </c>
      <c r="L9891" t="s">
        <v>375</v>
      </c>
      <c r="M9891" t="s">
        <v>18309</v>
      </c>
    </row>
    <row r="9892" spans="1:13">
      <c r="A9892" t="s">
        <v>909</v>
      </c>
      <c r="B9892" t="s">
        <v>909</v>
      </c>
      <c r="C9892" t="s">
        <v>2009</v>
      </c>
      <c r="D9892" t="s">
        <v>150</v>
      </c>
      <c r="E9892" t="s">
        <v>179</v>
      </c>
      <c r="F9892" t="s">
        <v>20</v>
      </c>
      <c r="G9892" t="s">
        <v>53985</v>
      </c>
      <c r="H9892" t="s">
        <v>20684</v>
      </c>
      <c r="I9892" t="s">
        <v>11101</v>
      </c>
      <c r="J9892" t="s">
        <v>21472</v>
      </c>
      <c r="K9892" t="s">
        <v>372</v>
      </c>
      <c r="L9892" t="s">
        <v>375</v>
      </c>
      <c r="M9892" t="s">
        <v>9580</v>
      </c>
    </row>
    <row r="9893" spans="1:13">
      <c r="A9893" t="s">
        <v>909</v>
      </c>
      <c r="B9893" t="s">
        <v>909</v>
      </c>
      <c r="C9893" t="s">
        <v>2009</v>
      </c>
      <c r="D9893" t="s">
        <v>150</v>
      </c>
      <c r="E9893" t="s">
        <v>188</v>
      </c>
      <c r="F9893" t="s">
        <v>3</v>
      </c>
      <c r="G9893" t="s">
        <v>53986</v>
      </c>
      <c r="H9893" t="s">
        <v>20745</v>
      </c>
      <c r="I9893" t="s">
        <v>53978</v>
      </c>
      <c r="J9893" t="s">
        <v>20725</v>
      </c>
      <c r="K9893" t="s">
        <v>469</v>
      </c>
      <c r="L9893" t="s">
        <v>6779</v>
      </c>
      <c r="M9893" t="s">
        <v>26115</v>
      </c>
    </row>
    <row r="9894" spans="1:13">
      <c r="A9894" t="s">
        <v>909</v>
      </c>
      <c r="B9894" t="s">
        <v>909</v>
      </c>
      <c r="C9894" t="s">
        <v>2009</v>
      </c>
      <c r="D9894" t="s">
        <v>150</v>
      </c>
      <c r="E9894" t="s">
        <v>188</v>
      </c>
      <c r="F9894" t="s">
        <v>10</v>
      </c>
      <c r="G9894" t="s">
        <v>53987</v>
      </c>
      <c r="H9894" t="s">
        <v>20784</v>
      </c>
      <c r="I9894" t="s">
        <v>53982</v>
      </c>
      <c r="J9894" t="s">
        <v>20684</v>
      </c>
      <c r="K9894" t="s">
        <v>9962</v>
      </c>
      <c r="L9894" t="s">
        <v>7251</v>
      </c>
      <c r="M9894" t="s">
        <v>25410</v>
      </c>
    </row>
    <row r="9895" spans="1:13">
      <c r="A9895" t="s">
        <v>909</v>
      </c>
      <c r="B9895" t="s">
        <v>909</v>
      </c>
      <c r="C9895" t="s">
        <v>2009</v>
      </c>
      <c r="D9895" t="s">
        <v>150</v>
      </c>
      <c r="E9895" t="s">
        <v>188</v>
      </c>
      <c r="F9895" t="s">
        <v>2</v>
      </c>
      <c r="G9895" t="s">
        <v>53988</v>
      </c>
      <c r="H9895" t="s">
        <v>20725</v>
      </c>
      <c r="I9895" t="s">
        <v>53989</v>
      </c>
      <c r="J9895" t="s">
        <v>20684</v>
      </c>
      <c r="K9895" t="s">
        <v>9962</v>
      </c>
      <c r="L9895" t="s">
        <v>431</v>
      </c>
      <c r="M9895" t="s">
        <v>18865</v>
      </c>
    </row>
    <row r="9896" spans="1:13">
      <c r="A9896" t="s">
        <v>909</v>
      </c>
      <c r="B9896" t="s">
        <v>909</v>
      </c>
      <c r="C9896" t="s">
        <v>2009</v>
      </c>
      <c r="D9896" t="s">
        <v>150</v>
      </c>
      <c r="E9896" t="s">
        <v>188</v>
      </c>
      <c r="F9896" t="s">
        <v>4</v>
      </c>
      <c r="G9896" t="s">
        <v>53990</v>
      </c>
      <c r="H9896" t="s">
        <v>20663</v>
      </c>
      <c r="I9896" t="s">
        <v>11091</v>
      </c>
      <c r="J9896" t="s">
        <v>21472</v>
      </c>
      <c r="K9896" t="s">
        <v>372</v>
      </c>
      <c r="L9896" t="s">
        <v>4088</v>
      </c>
      <c r="M9896" t="s">
        <v>9981</v>
      </c>
    </row>
    <row r="9897" spans="1:13">
      <c r="A9897" t="s">
        <v>909</v>
      </c>
      <c r="B9897" t="s">
        <v>909</v>
      </c>
      <c r="C9897" t="s">
        <v>2009</v>
      </c>
      <c r="D9897" t="s">
        <v>150</v>
      </c>
      <c r="E9897" t="s">
        <v>188</v>
      </c>
      <c r="F9897" t="s">
        <v>11</v>
      </c>
      <c r="G9897" t="s">
        <v>53991</v>
      </c>
      <c r="H9897" t="s">
        <v>20663</v>
      </c>
      <c r="I9897" t="s">
        <v>11091</v>
      </c>
      <c r="J9897" t="s">
        <v>21472</v>
      </c>
      <c r="K9897" t="s">
        <v>372</v>
      </c>
      <c r="L9897" t="s">
        <v>2172</v>
      </c>
      <c r="M9897" t="s">
        <v>9981</v>
      </c>
    </row>
    <row r="9898" spans="1:13">
      <c r="A9898" t="s">
        <v>909</v>
      </c>
      <c r="B9898" t="s">
        <v>909</v>
      </c>
      <c r="C9898" t="s">
        <v>2009</v>
      </c>
      <c r="D9898" t="s">
        <v>150</v>
      </c>
      <c r="E9898" t="s">
        <v>188</v>
      </c>
      <c r="F9898" t="s">
        <v>20</v>
      </c>
      <c r="G9898" t="s">
        <v>53992</v>
      </c>
      <c r="H9898" t="s">
        <v>20663</v>
      </c>
      <c r="I9898" t="s">
        <v>11091</v>
      </c>
      <c r="J9898" t="s">
        <v>21472</v>
      </c>
      <c r="K9898" t="s">
        <v>372</v>
      </c>
      <c r="L9898" t="s">
        <v>431</v>
      </c>
      <c r="M9898" t="s">
        <v>9981</v>
      </c>
    </row>
    <row r="9899" spans="1:13">
      <c r="A9899" t="s">
        <v>909</v>
      </c>
      <c r="B9899" t="s">
        <v>909</v>
      </c>
      <c r="C9899" t="s">
        <v>2009</v>
      </c>
      <c r="D9899" t="s">
        <v>150</v>
      </c>
      <c r="E9899" t="s">
        <v>197</v>
      </c>
      <c r="F9899" t="s">
        <v>3</v>
      </c>
      <c r="G9899" t="s">
        <v>53993</v>
      </c>
      <c r="H9899" t="s">
        <v>20822</v>
      </c>
      <c r="I9899" t="s">
        <v>53994</v>
      </c>
      <c r="J9899" t="s">
        <v>20705</v>
      </c>
      <c r="K9899" t="s">
        <v>15069</v>
      </c>
      <c r="L9899" t="s">
        <v>5190</v>
      </c>
      <c r="M9899" t="s">
        <v>25368</v>
      </c>
    </row>
    <row r="9900" spans="1:13">
      <c r="A9900" t="s">
        <v>909</v>
      </c>
      <c r="B9900" t="s">
        <v>909</v>
      </c>
      <c r="C9900" t="s">
        <v>2009</v>
      </c>
      <c r="D9900" t="s">
        <v>150</v>
      </c>
      <c r="E9900" t="s">
        <v>197</v>
      </c>
      <c r="F9900" t="s">
        <v>10</v>
      </c>
      <c r="G9900" t="s">
        <v>53995</v>
      </c>
      <c r="H9900" t="s">
        <v>20822</v>
      </c>
      <c r="I9900" t="s">
        <v>53994</v>
      </c>
      <c r="J9900" t="s">
        <v>20725</v>
      </c>
      <c r="K9900" t="s">
        <v>469</v>
      </c>
      <c r="L9900" t="s">
        <v>5190</v>
      </c>
      <c r="M9900" t="s">
        <v>25368</v>
      </c>
    </row>
    <row r="9901" spans="1:13">
      <c r="A9901" t="s">
        <v>909</v>
      </c>
      <c r="B9901" t="s">
        <v>909</v>
      </c>
      <c r="C9901" t="s">
        <v>2009</v>
      </c>
      <c r="D9901" t="s">
        <v>150</v>
      </c>
      <c r="E9901" t="s">
        <v>197</v>
      </c>
      <c r="F9901" t="s">
        <v>2</v>
      </c>
      <c r="G9901" t="s">
        <v>53996</v>
      </c>
      <c r="H9901" t="s">
        <v>20745</v>
      </c>
      <c r="I9901" t="s">
        <v>53978</v>
      </c>
      <c r="J9901" t="s">
        <v>20684</v>
      </c>
      <c r="K9901" t="s">
        <v>9962</v>
      </c>
      <c r="L9901" t="s">
        <v>2492</v>
      </c>
      <c r="M9901" t="s">
        <v>10189</v>
      </c>
    </row>
    <row r="9902" spans="1:13">
      <c r="A9902" t="s">
        <v>909</v>
      </c>
      <c r="B9902" t="s">
        <v>909</v>
      </c>
      <c r="C9902" t="s">
        <v>2009</v>
      </c>
      <c r="D9902" t="s">
        <v>150</v>
      </c>
      <c r="E9902" t="s">
        <v>197</v>
      </c>
      <c r="F9902" t="s">
        <v>4</v>
      </c>
      <c r="G9902" t="s">
        <v>53997</v>
      </c>
      <c r="H9902" t="s">
        <v>20663</v>
      </c>
      <c r="I9902" t="s">
        <v>11091</v>
      </c>
      <c r="J9902" t="s">
        <v>21472</v>
      </c>
      <c r="K9902" t="s">
        <v>372</v>
      </c>
      <c r="L9902" t="s">
        <v>4088</v>
      </c>
      <c r="M9902" t="s">
        <v>8291</v>
      </c>
    </row>
    <row r="9903" spans="1:13">
      <c r="A9903" t="s">
        <v>909</v>
      </c>
      <c r="B9903" t="s">
        <v>909</v>
      </c>
      <c r="C9903" t="s">
        <v>2009</v>
      </c>
      <c r="D9903" t="s">
        <v>150</v>
      </c>
      <c r="E9903" t="s">
        <v>197</v>
      </c>
      <c r="F9903" t="s">
        <v>11</v>
      </c>
      <c r="G9903" t="s">
        <v>53998</v>
      </c>
      <c r="H9903" t="s">
        <v>20663</v>
      </c>
      <c r="I9903" t="s">
        <v>11091</v>
      </c>
      <c r="J9903" t="s">
        <v>21472</v>
      </c>
      <c r="K9903" t="s">
        <v>372</v>
      </c>
      <c r="L9903" t="s">
        <v>2172</v>
      </c>
      <c r="M9903" t="s">
        <v>8291</v>
      </c>
    </row>
    <row r="9904" spans="1:13">
      <c r="A9904" t="s">
        <v>909</v>
      </c>
      <c r="B9904" t="s">
        <v>909</v>
      </c>
      <c r="C9904" t="s">
        <v>2009</v>
      </c>
      <c r="D9904" t="s">
        <v>150</v>
      </c>
      <c r="E9904" t="s">
        <v>197</v>
      </c>
      <c r="F9904" t="s">
        <v>20</v>
      </c>
      <c r="G9904" t="s">
        <v>53999</v>
      </c>
      <c r="H9904" t="s">
        <v>20663</v>
      </c>
      <c r="I9904" t="s">
        <v>11091</v>
      </c>
      <c r="J9904" t="s">
        <v>21472</v>
      </c>
      <c r="K9904" t="s">
        <v>372</v>
      </c>
      <c r="L9904" t="s">
        <v>431</v>
      </c>
      <c r="M9904" t="s">
        <v>8291</v>
      </c>
    </row>
    <row r="9905" spans="1:13">
      <c r="A9905" t="s">
        <v>909</v>
      </c>
      <c r="B9905" t="s">
        <v>909</v>
      </c>
      <c r="C9905" t="s">
        <v>2009</v>
      </c>
      <c r="D9905" t="s">
        <v>150</v>
      </c>
      <c r="E9905" t="s">
        <v>206</v>
      </c>
      <c r="F9905" t="s">
        <v>3</v>
      </c>
      <c r="G9905" t="s">
        <v>54000</v>
      </c>
      <c r="H9905" t="s">
        <v>20705</v>
      </c>
      <c r="I9905" t="s">
        <v>53984</v>
      </c>
      <c r="J9905" t="s">
        <v>20663</v>
      </c>
      <c r="K9905" t="s">
        <v>11931</v>
      </c>
      <c r="L9905" t="s">
        <v>6228</v>
      </c>
      <c r="M9905" t="s">
        <v>48344</v>
      </c>
    </row>
    <row r="9906" spans="1:13">
      <c r="A9906" t="s">
        <v>909</v>
      </c>
      <c r="B9906" t="s">
        <v>909</v>
      </c>
      <c r="C9906" t="s">
        <v>2009</v>
      </c>
      <c r="D9906" t="s">
        <v>150</v>
      </c>
      <c r="E9906" t="s">
        <v>206</v>
      </c>
      <c r="F9906" t="s">
        <v>4</v>
      </c>
      <c r="G9906" t="s">
        <v>54001</v>
      </c>
      <c r="H9906" t="s">
        <v>20663</v>
      </c>
      <c r="I9906" t="s">
        <v>11091</v>
      </c>
      <c r="J9906" t="s">
        <v>21472</v>
      </c>
      <c r="K9906" t="s">
        <v>372</v>
      </c>
      <c r="L9906" t="s">
        <v>4088</v>
      </c>
      <c r="M9906" t="s">
        <v>469</v>
      </c>
    </row>
    <row r="9907" spans="1:13">
      <c r="A9907" t="s">
        <v>909</v>
      </c>
      <c r="B9907" t="s">
        <v>909</v>
      </c>
      <c r="C9907" t="s">
        <v>2009</v>
      </c>
      <c r="D9907" t="s">
        <v>150</v>
      </c>
      <c r="E9907" t="s">
        <v>206</v>
      </c>
      <c r="F9907" t="s">
        <v>11</v>
      </c>
      <c r="G9907" t="s">
        <v>54002</v>
      </c>
      <c r="H9907" t="s">
        <v>20663</v>
      </c>
      <c r="I9907" t="s">
        <v>11091</v>
      </c>
      <c r="J9907" t="s">
        <v>21472</v>
      </c>
      <c r="K9907" t="s">
        <v>372</v>
      </c>
      <c r="L9907" t="s">
        <v>2172</v>
      </c>
      <c r="M9907" t="s">
        <v>469</v>
      </c>
    </row>
    <row r="9908" spans="1:13">
      <c r="A9908" t="s">
        <v>909</v>
      </c>
      <c r="B9908" t="s">
        <v>909</v>
      </c>
      <c r="C9908" t="s">
        <v>2009</v>
      </c>
      <c r="D9908" t="s">
        <v>151</v>
      </c>
      <c r="E9908" t="s">
        <v>214</v>
      </c>
      <c r="F9908" t="s">
        <v>3</v>
      </c>
      <c r="G9908" t="s">
        <v>54003</v>
      </c>
      <c r="H9908" t="s">
        <v>20897</v>
      </c>
      <c r="I9908" t="s">
        <v>27069</v>
      </c>
      <c r="J9908" t="s">
        <v>20745</v>
      </c>
      <c r="K9908" t="s">
        <v>54004</v>
      </c>
      <c r="L9908" t="s">
        <v>54005</v>
      </c>
      <c r="M9908" t="s">
        <v>51471</v>
      </c>
    </row>
    <row r="9909" spans="1:13">
      <c r="A9909" t="s">
        <v>909</v>
      </c>
      <c r="B9909" t="s">
        <v>909</v>
      </c>
      <c r="C9909" t="s">
        <v>2009</v>
      </c>
      <c r="D9909" t="s">
        <v>151</v>
      </c>
      <c r="E9909" t="s">
        <v>214</v>
      </c>
      <c r="F9909" t="s">
        <v>10</v>
      </c>
      <c r="G9909" t="s">
        <v>54006</v>
      </c>
      <c r="H9909" t="s">
        <v>21162</v>
      </c>
      <c r="I9909" t="s">
        <v>54007</v>
      </c>
      <c r="J9909" t="s">
        <v>20938</v>
      </c>
      <c r="K9909" t="s">
        <v>54008</v>
      </c>
      <c r="L9909" t="s">
        <v>54009</v>
      </c>
      <c r="M9909" t="s">
        <v>54010</v>
      </c>
    </row>
    <row r="9910" spans="1:13">
      <c r="A9910" t="s">
        <v>909</v>
      </c>
      <c r="B9910" t="s">
        <v>909</v>
      </c>
      <c r="C9910" t="s">
        <v>2009</v>
      </c>
      <c r="D9910" t="s">
        <v>151</v>
      </c>
      <c r="E9910" t="s">
        <v>214</v>
      </c>
      <c r="F9910" t="s">
        <v>2</v>
      </c>
      <c r="G9910" t="s">
        <v>54011</v>
      </c>
      <c r="H9910" t="s">
        <v>20822</v>
      </c>
      <c r="I9910" t="s">
        <v>12742</v>
      </c>
      <c r="J9910" t="s">
        <v>20725</v>
      </c>
      <c r="K9910" t="s">
        <v>11204</v>
      </c>
      <c r="L9910" t="s">
        <v>5802</v>
      </c>
      <c r="M9910" t="s">
        <v>14823</v>
      </c>
    </row>
    <row r="9911" spans="1:13">
      <c r="A9911" t="s">
        <v>909</v>
      </c>
      <c r="B9911" t="s">
        <v>909</v>
      </c>
      <c r="C9911" t="s">
        <v>2009</v>
      </c>
      <c r="D9911" t="s">
        <v>151</v>
      </c>
      <c r="E9911" t="s">
        <v>214</v>
      </c>
      <c r="F9911" t="s">
        <v>4</v>
      </c>
      <c r="G9911" t="s">
        <v>54012</v>
      </c>
      <c r="H9911" t="s">
        <v>20725</v>
      </c>
      <c r="I9911" t="s">
        <v>54013</v>
      </c>
      <c r="J9911" t="s">
        <v>20663</v>
      </c>
      <c r="K9911" t="s">
        <v>41704</v>
      </c>
      <c r="L9911" t="s">
        <v>2773</v>
      </c>
      <c r="M9911" t="s">
        <v>8639</v>
      </c>
    </row>
    <row r="9912" spans="1:13">
      <c r="A9912" t="s">
        <v>909</v>
      </c>
      <c r="B9912" t="s">
        <v>909</v>
      </c>
      <c r="C9912" t="s">
        <v>2009</v>
      </c>
      <c r="D9912" t="s">
        <v>151</v>
      </c>
      <c r="E9912" t="s">
        <v>214</v>
      </c>
      <c r="F9912" t="s">
        <v>11</v>
      </c>
      <c r="G9912" t="s">
        <v>54014</v>
      </c>
      <c r="H9912" t="s">
        <v>20745</v>
      </c>
      <c r="I9912" t="s">
        <v>26871</v>
      </c>
      <c r="J9912" t="s">
        <v>21472</v>
      </c>
      <c r="K9912" t="s">
        <v>372</v>
      </c>
      <c r="L9912" t="s">
        <v>431</v>
      </c>
      <c r="M9912" t="s">
        <v>14808</v>
      </c>
    </row>
    <row r="9913" spans="1:13">
      <c r="A9913" t="s">
        <v>909</v>
      </c>
      <c r="B9913" t="s">
        <v>909</v>
      </c>
      <c r="C9913" t="s">
        <v>2009</v>
      </c>
      <c r="D9913" t="s">
        <v>151</v>
      </c>
      <c r="E9913" t="s">
        <v>214</v>
      </c>
      <c r="F9913" t="s">
        <v>20</v>
      </c>
      <c r="G9913" t="s">
        <v>54015</v>
      </c>
      <c r="H9913" t="s">
        <v>20684</v>
      </c>
      <c r="I9913" t="s">
        <v>54016</v>
      </c>
      <c r="J9913" t="s">
        <v>21472</v>
      </c>
      <c r="K9913" t="s">
        <v>372</v>
      </c>
      <c r="L9913" t="s">
        <v>1355</v>
      </c>
      <c r="M9913" t="s">
        <v>1345</v>
      </c>
    </row>
    <row r="9914" spans="1:13">
      <c r="A9914" t="s">
        <v>909</v>
      </c>
      <c r="B9914" t="s">
        <v>909</v>
      </c>
      <c r="C9914" t="s">
        <v>2009</v>
      </c>
      <c r="D9914" t="s">
        <v>151</v>
      </c>
      <c r="E9914" t="s">
        <v>222</v>
      </c>
      <c r="F9914" t="s">
        <v>3</v>
      </c>
      <c r="G9914" t="s">
        <v>54017</v>
      </c>
      <c r="H9914" t="s">
        <v>21097</v>
      </c>
      <c r="I9914" t="s">
        <v>54018</v>
      </c>
      <c r="J9914" t="s">
        <v>20967</v>
      </c>
      <c r="K9914" t="s">
        <v>54019</v>
      </c>
      <c r="L9914" t="s">
        <v>54020</v>
      </c>
      <c r="M9914" t="s">
        <v>18728</v>
      </c>
    </row>
    <row r="9915" spans="1:13">
      <c r="A9915" t="s">
        <v>909</v>
      </c>
      <c r="B9915" t="s">
        <v>909</v>
      </c>
      <c r="C9915" t="s">
        <v>2009</v>
      </c>
      <c r="D9915" t="s">
        <v>151</v>
      </c>
      <c r="E9915" t="s">
        <v>222</v>
      </c>
      <c r="F9915" t="s">
        <v>10</v>
      </c>
      <c r="G9915" t="s">
        <v>54021</v>
      </c>
      <c r="H9915" t="s">
        <v>21035</v>
      </c>
      <c r="I9915" t="s">
        <v>54022</v>
      </c>
      <c r="J9915" t="s">
        <v>21113</v>
      </c>
      <c r="K9915" t="s">
        <v>41697</v>
      </c>
      <c r="L9915" t="s">
        <v>2863</v>
      </c>
      <c r="M9915" t="s">
        <v>54023</v>
      </c>
    </row>
    <row r="9916" spans="1:13">
      <c r="A9916" t="s">
        <v>909</v>
      </c>
      <c r="B9916" t="s">
        <v>909</v>
      </c>
      <c r="C9916" t="s">
        <v>2009</v>
      </c>
      <c r="D9916" t="s">
        <v>151</v>
      </c>
      <c r="E9916" t="s">
        <v>222</v>
      </c>
      <c r="F9916" t="s">
        <v>2</v>
      </c>
      <c r="G9916" t="s">
        <v>54024</v>
      </c>
      <c r="H9916" t="s">
        <v>20932</v>
      </c>
      <c r="I9916" t="s">
        <v>12697</v>
      </c>
      <c r="J9916" t="s">
        <v>20764</v>
      </c>
      <c r="K9916" t="s">
        <v>54025</v>
      </c>
      <c r="L9916" t="s">
        <v>3804</v>
      </c>
      <c r="M9916" t="s">
        <v>53468</v>
      </c>
    </row>
    <row r="9917" spans="1:13">
      <c r="A9917" t="s">
        <v>909</v>
      </c>
      <c r="B9917" t="s">
        <v>909</v>
      </c>
      <c r="C9917" t="s">
        <v>2009</v>
      </c>
      <c r="D9917" t="s">
        <v>151</v>
      </c>
      <c r="E9917" t="s">
        <v>222</v>
      </c>
      <c r="F9917" t="s">
        <v>4</v>
      </c>
      <c r="G9917" t="s">
        <v>54026</v>
      </c>
      <c r="H9917" t="s">
        <v>20705</v>
      </c>
      <c r="I9917" t="s">
        <v>44013</v>
      </c>
      <c r="J9917" t="s">
        <v>21472</v>
      </c>
      <c r="K9917" t="s">
        <v>372</v>
      </c>
      <c r="L9917" t="s">
        <v>2292</v>
      </c>
      <c r="M9917" t="s">
        <v>9566</v>
      </c>
    </row>
    <row r="9918" spans="1:13">
      <c r="A9918" t="s">
        <v>909</v>
      </c>
      <c r="B9918" t="s">
        <v>909</v>
      </c>
      <c r="C9918" t="s">
        <v>2009</v>
      </c>
      <c r="D9918" t="s">
        <v>151</v>
      </c>
      <c r="E9918" t="s">
        <v>222</v>
      </c>
      <c r="F9918" t="s">
        <v>11</v>
      </c>
      <c r="G9918" t="s">
        <v>54027</v>
      </c>
      <c r="H9918" t="s">
        <v>20764</v>
      </c>
      <c r="I9918" t="s">
        <v>44003</v>
      </c>
      <c r="J9918" t="s">
        <v>21472</v>
      </c>
      <c r="K9918" t="s">
        <v>372</v>
      </c>
      <c r="L9918" t="s">
        <v>2292</v>
      </c>
      <c r="M9918" t="s">
        <v>15615</v>
      </c>
    </row>
    <row r="9919" spans="1:13">
      <c r="A9919" t="s">
        <v>909</v>
      </c>
      <c r="B9919" t="s">
        <v>909</v>
      </c>
      <c r="C9919" t="s">
        <v>2009</v>
      </c>
      <c r="D9919" t="s">
        <v>151</v>
      </c>
      <c r="E9919" t="s">
        <v>222</v>
      </c>
      <c r="F9919" t="s">
        <v>20</v>
      </c>
      <c r="G9919" t="s">
        <v>54028</v>
      </c>
      <c r="H9919" t="s">
        <v>20725</v>
      </c>
      <c r="I9919" t="s">
        <v>54013</v>
      </c>
      <c r="J9919" t="s">
        <v>21472</v>
      </c>
      <c r="K9919" t="s">
        <v>372</v>
      </c>
      <c r="L9919" t="s">
        <v>3583</v>
      </c>
      <c r="M9919" t="s">
        <v>8291</v>
      </c>
    </row>
    <row r="9920" spans="1:13">
      <c r="A9920" t="s">
        <v>909</v>
      </c>
      <c r="B9920" t="s">
        <v>909</v>
      </c>
      <c r="C9920" t="s">
        <v>2009</v>
      </c>
      <c r="D9920" t="s">
        <v>151</v>
      </c>
      <c r="E9920" t="s">
        <v>230</v>
      </c>
      <c r="F9920" t="s">
        <v>3</v>
      </c>
      <c r="G9920" t="s">
        <v>54029</v>
      </c>
      <c r="H9920" t="s">
        <v>21097</v>
      </c>
      <c r="I9920" t="s">
        <v>54018</v>
      </c>
      <c r="J9920" t="s">
        <v>20915</v>
      </c>
      <c r="K9920" t="s">
        <v>1317</v>
      </c>
      <c r="L9920" t="s">
        <v>54020</v>
      </c>
      <c r="M9920" t="s">
        <v>32530</v>
      </c>
    </row>
    <row r="9921" spans="1:13">
      <c r="A9921" t="s">
        <v>909</v>
      </c>
      <c r="B9921" t="s">
        <v>909</v>
      </c>
      <c r="C9921" t="s">
        <v>2009</v>
      </c>
      <c r="D9921" t="s">
        <v>151</v>
      </c>
      <c r="E9921" t="s">
        <v>230</v>
      </c>
      <c r="F9921" t="s">
        <v>10</v>
      </c>
      <c r="G9921" t="s">
        <v>54030</v>
      </c>
      <c r="H9921" t="s">
        <v>21152</v>
      </c>
      <c r="I9921" t="s">
        <v>54031</v>
      </c>
      <c r="J9921" t="s">
        <v>20915</v>
      </c>
      <c r="K9921" t="s">
        <v>1317</v>
      </c>
      <c r="L9921" t="s">
        <v>48770</v>
      </c>
      <c r="M9921" t="s">
        <v>46190</v>
      </c>
    </row>
    <row r="9922" spans="1:13">
      <c r="A9922" t="s">
        <v>909</v>
      </c>
      <c r="B9922" t="s">
        <v>909</v>
      </c>
      <c r="C9922" t="s">
        <v>2009</v>
      </c>
      <c r="D9922" t="s">
        <v>151</v>
      </c>
      <c r="E9922" t="s">
        <v>230</v>
      </c>
      <c r="F9922" t="s">
        <v>2</v>
      </c>
      <c r="G9922" t="s">
        <v>54032</v>
      </c>
      <c r="H9922" t="s">
        <v>20784</v>
      </c>
      <c r="I9922" t="s">
        <v>54033</v>
      </c>
      <c r="J9922" t="s">
        <v>20705</v>
      </c>
      <c r="K9922" t="s">
        <v>25110</v>
      </c>
      <c r="L9922" t="s">
        <v>7471</v>
      </c>
      <c r="M9922" t="s">
        <v>26539</v>
      </c>
    </row>
    <row r="9923" spans="1:13">
      <c r="A9923" t="s">
        <v>909</v>
      </c>
      <c r="B9923" t="s">
        <v>909</v>
      </c>
      <c r="C9923" t="s">
        <v>2009</v>
      </c>
      <c r="D9923" t="s">
        <v>151</v>
      </c>
      <c r="E9923" t="s">
        <v>230</v>
      </c>
      <c r="F9923" t="s">
        <v>4</v>
      </c>
      <c r="G9923" t="s">
        <v>54034</v>
      </c>
      <c r="H9923" t="s">
        <v>20663</v>
      </c>
      <c r="I9923" t="s">
        <v>54035</v>
      </c>
      <c r="J9923" t="s">
        <v>21472</v>
      </c>
      <c r="K9923" t="s">
        <v>372</v>
      </c>
      <c r="L9923" t="s">
        <v>3332</v>
      </c>
      <c r="M9923" t="s">
        <v>8138</v>
      </c>
    </row>
    <row r="9924" spans="1:13">
      <c r="A9924" t="s">
        <v>909</v>
      </c>
      <c r="B9924" t="s">
        <v>909</v>
      </c>
      <c r="C9924" t="s">
        <v>2009</v>
      </c>
      <c r="D9924" t="s">
        <v>151</v>
      </c>
      <c r="E9924" t="s">
        <v>230</v>
      </c>
      <c r="F9924" t="s">
        <v>11</v>
      </c>
      <c r="G9924" t="s">
        <v>54036</v>
      </c>
      <c r="H9924" t="s">
        <v>20705</v>
      </c>
      <c r="I9924" t="s">
        <v>44013</v>
      </c>
      <c r="J9924" t="s">
        <v>21472</v>
      </c>
      <c r="K9924" t="s">
        <v>372</v>
      </c>
      <c r="L9924" t="s">
        <v>5398</v>
      </c>
      <c r="M9924" t="s">
        <v>11041</v>
      </c>
    </row>
    <row r="9925" spans="1:13">
      <c r="A9925" t="s">
        <v>909</v>
      </c>
      <c r="B9925" t="s">
        <v>909</v>
      </c>
      <c r="C9925" t="s">
        <v>2009</v>
      </c>
      <c r="D9925" t="s">
        <v>151</v>
      </c>
      <c r="E9925" t="s">
        <v>230</v>
      </c>
      <c r="F9925" t="s">
        <v>20</v>
      </c>
      <c r="G9925" t="s">
        <v>54037</v>
      </c>
      <c r="H9925" t="s">
        <v>20705</v>
      </c>
      <c r="I9925" t="s">
        <v>44013</v>
      </c>
      <c r="J9925" t="s">
        <v>20663</v>
      </c>
      <c r="K9925" t="s">
        <v>41704</v>
      </c>
      <c r="L9925" t="s">
        <v>4301</v>
      </c>
      <c r="M9925" t="s">
        <v>11041</v>
      </c>
    </row>
    <row r="9926" spans="1:13">
      <c r="A9926" t="s">
        <v>909</v>
      </c>
      <c r="B9926" t="s">
        <v>909</v>
      </c>
      <c r="C9926" t="s">
        <v>2009</v>
      </c>
      <c r="D9926" t="s">
        <v>151</v>
      </c>
      <c r="E9926" t="s">
        <v>238</v>
      </c>
      <c r="F9926" t="s">
        <v>3</v>
      </c>
      <c r="G9926" t="s">
        <v>54038</v>
      </c>
      <c r="H9926" t="s">
        <v>21102</v>
      </c>
      <c r="I9926" t="s">
        <v>54039</v>
      </c>
      <c r="J9926" t="s">
        <v>20932</v>
      </c>
      <c r="K9926" t="s">
        <v>36581</v>
      </c>
      <c r="L9926" t="s">
        <v>54040</v>
      </c>
      <c r="M9926" t="s">
        <v>46380</v>
      </c>
    </row>
    <row r="9927" spans="1:13">
      <c r="A9927" t="s">
        <v>909</v>
      </c>
      <c r="B9927" t="s">
        <v>909</v>
      </c>
      <c r="C9927" t="s">
        <v>2009</v>
      </c>
      <c r="D9927" t="s">
        <v>151</v>
      </c>
      <c r="E9927" t="s">
        <v>238</v>
      </c>
      <c r="F9927" t="s">
        <v>10</v>
      </c>
      <c r="G9927" t="s">
        <v>54041</v>
      </c>
      <c r="H9927" t="s">
        <v>20974</v>
      </c>
      <c r="I9927" t="s">
        <v>26837</v>
      </c>
      <c r="J9927" t="s">
        <v>20915</v>
      </c>
      <c r="K9927" t="s">
        <v>1317</v>
      </c>
      <c r="L9927" t="s">
        <v>6215</v>
      </c>
      <c r="M9927" t="s">
        <v>24982</v>
      </c>
    </row>
    <row r="9928" spans="1:13">
      <c r="A9928" t="s">
        <v>909</v>
      </c>
      <c r="B9928" t="s">
        <v>909</v>
      </c>
      <c r="C9928" t="s">
        <v>2009</v>
      </c>
      <c r="D9928" t="s">
        <v>151</v>
      </c>
      <c r="E9928" t="s">
        <v>238</v>
      </c>
      <c r="F9928" t="s">
        <v>2</v>
      </c>
      <c r="G9928" t="s">
        <v>54042</v>
      </c>
      <c r="H9928" t="s">
        <v>20684</v>
      </c>
      <c r="I9928" t="s">
        <v>54016</v>
      </c>
      <c r="J9928" t="s">
        <v>21472</v>
      </c>
      <c r="K9928" t="s">
        <v>372</v>
      </c>
      <c r="L9928" t="s">
        <v>6309</v>
      </c>
      <c r="M9928" t="s">
        <v>11522</v>
      </c>
    </row>
    <row r="9929" spans="1:13">
      <c r="A9929" t="s">
        <v>909</v>
      </c>
      <c r="B9929" t="s">
        <v>909</v>
      </c>
      <c r="C9929" t="s">
        <v>2009</v>
      </c>
      <c r="D9929" t="s">
        <v>151</v>
      </c>
      <c r="E9929" t="s">
        <v>238</v>
      </c>
      <c r="F9929" t="s">
        <v>4</v>
      </c>
      <c r="G9929" t="s">
        <v>54043</v>
      </c>
      <c r="H9929" t="s">
        <v>20684</v>
      </c>
      <c r="I9929" t="s">
        <v>54016</v>
      </c>
      <c r="J9929" t="s">
        <v>20663</v>
      </c>
      <c r="K9929" t="s">
        <v>41704</v>
      </c>
      <c r="L9929" t="s">
        <v>471</v>
      </c>
      <c r="M9929" t="s">
        <v>11522</v>
      </c>
    </row>
    <row r="9930" spans="1:13">
      <c r="A9930" t="s">
        <v>909</v>
      </c>
      <c r="B9930" t="s">
        <v>909</v>
      </c>
      <c r="C9930" t="s">
        <v>2009</v>
      </c>
      <c r="D9930" t="s">
        <v>151</v>
      </c>
      <c r="E9930" t="s">
        <v>238</v>
      </c>
      <c r="F9930" t="s">
        <v>11</v>
      </c>
      <c r="G9930" t="s">
        <v>54044</v>
      </c>
      <c r="H9930" t="s">
        <v>20764</v>
      </c>
      <c r="I9930" t="s">
        <v>44003</v>
      </c>
      <c r="J9930" t="s">
        <v>20663</v>
      </c>
      <c r="K9930" t="s">
        <v>41704</v>
      </c>
      <c r="L9930" t="s">
        <v>2292</v>
      </c>
      <c r="M9930" t="s">
        <v>1140</v>
      </c>
    </row>
    <row r="9931" spans="1:13">
      <c r="A9931" t="s">
        <v>909</v>
      </c>
      <c r="B9931" t="s">
        <v>909</v>
      </c>
      <c r="C9931" t="s">
        <v>2009</v>
      </c>
      <c r="D9931" t="s">
        <v>151</v>
      </c>
      <c r="E9931" t="s">
        <v>238</v>
      </c>
      <c r="F9931" t="s">
        <v>20</v>
      </c>
      <c r="G9931" t="s">
        <v>54045</v>
      </c>
      <c r="H9931" t="s">
        <v>20745</v>
      </c>
      <c r="I9931" t="s">
        <v>26871</v>
      </c>
      <c r="J9931" t="s">
        <v>20663</v>
      </c>
      <c r="K9931" t="s">
        <v>41704</v>
      </c>
      <c r="L9931" t="s">
        <v>3023</v>
      </c>
      <c r="M9931" t="s">
        <v>26520</v>
      </c>
    </row>
    <row r="9932" spans="1:13">
      <c r="A9932" t="s">
        <v>909</v>
      </c>
      <c r="B9932" t="s">
        <v>909</v>
      </c>
      <c r="C9932" t="s">
        <v>2009</v>
      </c>
      <c r="D9932" t="s">
        <v>152</v>
      </c>
      <c r="E9932" t="s">
        <v>246</v>
      </c>
      <c r="F9932" t="s">
        <v>3</v>
      </c>
      <c r="G9932" t="s">
        <v>54046</v>
      </c>
      <c r="H9932" t="s">
        <v>20784</v>
      </c>
      <c r="I9932" t="s">
        <v>54033</v>
      </c>
      <c r="J9932" t="s">
        <v>20705</v>
      </c>
      <c r="K9932" t="s">
        <v>25110</v>
      </c>
      <c r="L9932" t="s">
        <v>54047</v>
      </c>
      <c r="M9932" t="s">
        <v>16849</v>
      </c>
    </row>
    <row r="9933" spans="1:13">
      <c r="A9933" t="s">
        <v>909</v>
      </c>
      <c r="B9933" t="s">
        <v>909</v>
      </c>
      <c r="C9933" t="s">
        <v>2009</v>
      </c>
      <c r="D9933" t="s">
        <v>152</v>
      </c>
      <c r="E9933" t="s">
        <v>246</v>
      </c>
      <c r="F9933" t="s">
        <v>10</v>
      </c>
      <c r="G9933" t="s">
        <v>54048</v>
      </c>
      <c r="H9933" t="s">
        <v>21061</v>
      </c>
      <c r="I9933" t="s">
        <v>54049</v>
      </c>
      <c r="J9933" t="s">
        <v>20897</v>
      </c>
      <c r="K9933" t="s">
        <v>15432</v>
      </c>
      <c r="L9933" t="s">
        <v>54050</v>
      </c>
      <c r="M9933" t="s">
        <v>54051</v>
      </c>
    </row>
    <row r="9934" spans="1:13">
      <c r="A9934" t="s">
        <v>909</v>
      </c>
      <c r="B9934" t="s">
        <v>909</v>
      </c>
      <c r="C9934" t="s">
        <v>2009</v>
      </c>
      <c r="D9934" t="s">
        <v>152</v>
      </c>
      <c r="E9934" t="s">
        <v>246</v>
      </c>
      <c r="F9934" t="s">
        <v>2</v>
      </c>
      <c r="G9934" t="s">
        <v>54052</v>
      </c>
      <c r="H9934" t="s">
        <v>20745</v>
      </c>
      <c r="I9934" t="s">
        <v>26871</v>
      </c>
      <c r="J9934" t="s">
        <v>20745</v>
      </c>
      <c r="K9934" t="s">
        <v>54004</v>
      </c>
      <c r="L9934" t="s">
        <v>1349</v>
      </c>
      <c r="M9934" t="s">
        <v>32367</v>
      </c>
    </row>
    <row r="9935" spans="1:13">
      <c r="A9935" t="s">
        <v>909</v>
      </c>
      <c r="B9935" t="s">
        <v>909</v>
      </c>
      <c r="C9935" t="s">
        <v>2009</v>
      </c>
      <c r="D9935" t="s">
        <v>152</v>
      </c>
      <c r="E9935" t="s">
        <v>246</v>
      </c>
      <c r="F9935" t="s">
        <v>4</v>
      </c>
      <c r="G9935" t="s">
        <v>54053</v>
      </c>
      <c r="H9935" t="s">
        <v>20684</v>
      </c>
      <c r="I9935" t="s">
        <v>54016</v>
      </c>
      <c r="J9935" t="s">
        <v>21472</v>
      </c>
      <c r="K9935" t="s">
        <v>372</v>
      </c>
      <c r="L9935" t="s">
        <v>471</v>
      </c>
      <c r="M9935" t="s">
        <v>4355</v>
      </c>
    </row>
    <row r="9936" spans="1:13">
      <c r="A9936" t="s">
        <v>909</v>
      </c>
      <c r="B9936" t="s">
        <v>909</v>
      </c>
      <c r="C9936" t="s">
        <v>2009</v>
      </c>
      <c r="D9936" t="s">
        <v>152</v>
      </c>
      <c r="E9936" t="s">
        <v>246</v>
      </c>
      <c r="F9936" t="s">
        <v>11</v>
      </c>
      <c r="G9936" t="s">
        <v>54054</v>
      </c>
      <c r="H9936" t="s">
        <v>20725</v>
      </c>
      <c r="I9936" t="s">
        <v>54013</v>
      </c>
      <c r="J9936" t="s">
        <v>21472</v>
      </c>
      <c r="K9936" t="s">
        <v>372</v>
      </c>
      <c r="L9936" t="s">
        <v>471</v>
      </c>
      <c r="M9936" t="s">
        <v>16331</v>
      </c>
    </row>
    <row r="9937" spans="1:13">
      <c r="A9937" t="s">
        <v>909</v>
      </c>
      <c r="B9937" t="s">
        <v>909</v>
      </c>
      <c r="C9937" t="s">
        <v>2009</v>
      </c>
      <c r="D9937" t="s">
        <v>152</v>
      </c>
      <c r="E9937" t="s">
        <v>246</v>
      </c>
      <c r="F9937" t="s">
        <v>20</v>
      </c>
      <c r="G9937" t="s">
        <v>54055</v>
      </c>
      <c r="H9937" t="s">
        <v>20663</v>
      </c>
      <c r="I9937" t="s">
        <v>54035</v>
      </c>
      <c r="J9937" t="s">
        <v>21472</v>
      </c>
      <c r="K9937" t="s">
        <v>372</v>
      </c>
      <c r="L9937" t="s">
        <v>9283</v>
      </c>
      <c r="M9937" t="s">
        <v>16358</v>
      </c>
    </row>
    <row r="9938" spans="1:13">
      <c r="A9938" t="s">
        <v>909</v>
      </c>
      <c r="B9938" t="s">
        <v>909</v>
      </c>
      <c r="C9938" t="s">
        <v>2009</v>
      </c>
      <c r="D9938" t="s">
        <v>152</v>
      </c>
      <c r="E9938" t="s">
        <v>254</v>
      </c>
      <c r="F9938" t="s">
        <v>3</v>
      </c>
      <c r="G9938" t="s">
        <v>54056</v>
      </c>
      <c r="H9938" t="s">
        <v>21097</v>
      </c>
      <c r="I9938" t="s">
        <v>54018</v>
      </c>
      <c r="J9938" t="s">
        <v>20967</v>
      </c>
      <c r="K9938" t="s">
        <v>54019</v>
      </c>
      <c r="L9938" t="s">
        <v>54020</v>
      </c>
      <c r="M9938" t="s">
        <v>27526</v>
      </c>
    </row>
    <row r="9939" spans="1:13">
      <c r="A9939" t="s">
        <v>909</v>
      </c>
      <c r="B9939" t="s">
        <v>909</v>
      </c>
      <c r="C9939" t="s">
        <v>2009</v>
      </c>
      <c r="D9939" t="s">
        <v>152</v>
      </c>
      <c r="E9939" t="s">
        <v>254</v>
      </c>
      <c r="F9939" t="s">
        <v>10</v>
      </c>
      <c r="G9939" t="s">
        <v>54057</v>
      </c>
      <c r="H9939" t="s">
        <v>21257</v>
      </c>
      <c r="I9939" t="s">
        <v>54058</v>
      </c>
      <c r="J9939" t="s">
        <v>21021</v>
      </c>
      <c r="K9939" t="s">
        <v>25139</v>
      </c>
      <c r="L9939" t="s">
        <v>54059</v>
      </c>
      <c r="M9939" t="s">
        <v>54060</v>
      </c>
    </row>
    <row r="9940" spans="1:13">
      <c r="A9940" t="s">
        <v>909</v>
      </c>
      <c r="B9940" t="s">
        <v>909</v>
      </c>
      <c r="C9940" t="s">
        <v>2009</v>
      </c>
      <c r="D9940" t="s">
        <v>152</v>
      </c>
      <c r="E9940" t="s">
        <v>254</v>
      </c>
      <c r="F9940" t="s">
        <v>2</v>
      </c>
      <c r="G9940" t="s">
        <v>54061</v>
      </c>
      <c r="H9940" t="s">
        <v>20932</v>
      </c>
      <c r="I9940" t="s">
        <v>12697</v>
      </c>
      <c r="J9940" t="s">
        <v>20705</v>
      </c>
      <c r="K9940" t="s">
        <v>25110</v>
      </c>
      <c r="L9940" t="s">
        <v>3804</v>
      </c>
      <c r="M9940" t="s">
        <v>429</v>
      </c>
    </row>
    <row r="9941" spans="1:13">
      <c r="A9941" t="s">
        <v>909</v>
      </c>
      <c r="B9941" t="s">
        <v>909</v>
      </c>
      <c r="C9941" t="s">
        <v>2009</v>
      </c>
      <c r="D9941" t="s">
        <v>152</v>
      </c>
      <c r="E9941" t="s">
        <v>254</v>
      </c>
      <c r="F9941" t="s">
        <v>4</v>
      </c>
      <c r="G9941" t="s">
        <v>54062</v>
      </c>
      <c r="H9941" t="s">
        <v>20745</v>
      </c>
      <c r="I9941" t="s">
        <v>26871</v>
      </c>
      <c r="J9941" t="s">
        <v>20663</v>
      </c>
      <c r="K9941" t="s">
        <v>41704</v>
      </c>
      <c r="L9941" t="s">
        <v>375</v>
      </c>
      <c r="M9941" t="s">
        <v>9352</v>
      </c>
    </row>
    <row r="9942" spans="1:13">
      <c r="A9942" t="s">
        <v>909</v>
      </c>
      <c r="B9942" t="s">
        <v>909</v>
      </c>
      <c r="C9942" t="s">
        <v>2009</v>
      </c>
      <c r="D9942" t="s">
        <v>152</v>
      </c>
      <c r="E9942" t="s">
        <v>254</v>
      </c>
      <c r="F9942" t="s">
        <v>11</v>
      </c>
      <c r="G9942" t="s">
        <v>54063</v>
      </c>
      <c r="H9942" t="s">
        <v>20784</v>
      </c>
      <c r="I9942" t="s">
        <v>54033</v>
      </c>
      <c r="J9942" t="s">
        <v>21472</v>
      </c>
      <c r="K9942" t="s">
        <v>372</v>
      </c>
      <c r="L9942" t="s">
        <v>6603</v>
      </c>
      <c r="M9942" t="s">
        <v>54064</v>
      </c>
    </row>
    <row r="9943" spans="1:13">
      <c r="A9943" t="s">
        <v>909</v>
      </c>
      <c r="B9943" t="s">
        <v>909</v>
      </c>
      <c r="C9943" t="s">
        <v>2009</v>
      </c>
      <c r="D9943" t="s">
        <v>152</v>
      </c>
      <c r="E9943" t="s">
        <v>254</v>
      </c>
      <c r="F9943" t="s">
        <v>20</v>
      </c>
      <c r="G9943" t="s">
        <v>54065</v>
      </c>
      <c r="H9943" t="s">
        <v>20764</v>
      </c>
      <c r="I9943" t="s">
        <v>44003</v>
      </c>
      <c r="J9943" t="s">
        <v>20663</v>
      </c>
      <c r="K9943" t="s">
        <v>41704</v>
      </c>
      <c r="L9943" t="s">
        <v>3442</v>
      </c>
      <c r="M9943" t="s">
        <v>11931</v>
      </c>
    </row>
    <row r="9944" spans="1:13">
      <c r="A9944" t="s">
        <v>909</v>
      </c>
      <c r="B9944" t="s">
        <v>909</v>
      </c>
      <c r="C9944" t="s">
        <v>2009</v>
      </c>
      <c r="D9944" t="s">
        <v>152</v>
      </c>
      <c r="E9944" t="s">
        <v>197</v>
      </c>
      <c r="F9944" t="s">
        <v>3</v>
      </c>
      <c r="G9944" t="s">
        <v>54066</v>
      </c>
      <c r="H9944" t="s">
        <v>21150</v>
      </c>
      <c r="I9944" t="s">
        <v>26729</v>
      </c>
      <c r="J9944" t="s">
        <v>20967</v>
      </c>
      <c r="K9944" t="s">
        <v>54019</v>
      </c>
      <c r="L9944" t="s">
        <v>50214</v>
      </c>
      <c r="M9944" t="s">
        <v>51558</v>
      </c>
    </row>
    <row r="9945" spans="1:13">
      <c r="A9945" t="s">
        <v>909</v>
      </c>
      <c r="B9945" t="s">
        <v>909</v>
      </c>
      <c r="C9945" t="s">
        <v>2009</v>
      </c>
      <c r="D9945" t="s">
        <v>152</v>
      </c>
      <c r="E9945" t="s">
        <v>197</v>
      </c>
      <c r="F9945" t="s">
        <v>10</v>
      </c>
      <c r="G9945" t="s">
        <v>54067</v>
      </c>
      <c r="H9945" t="s">
        <v>21020</v>
      </c>
      <c r="I9945" t="s">
        <v>54068</v>
      </c>
      <c r="J9945" t="s">
        <v>20950</v>
      </c>
      <c r="K9945" t="s">
        <v>54069</v>
      </c>
      <c r="L9945" t="s">
        <v>22113</v>
      </c>
      <c r="M9945" t="s">
        <v>54070</v>
      </c>
    </row>
    <row r="9946" spans="1:13">
      <c r="A9946" t="s">
        <v>909</v>
      </c>
      <c r="B9946" t="s">
        <v>909</v>
      </c>
      <c r="C9946" t="s">
        <v>2009</v>
      </c>
      <c r="D9946" t="s">
        <v>152</v>
      </c>
      <c r="E9946" t="s">
        <v>197</v>
      </c>
      <c r="F9946" t="s">
        <v>2</v>
      </c>
      <c r="G9946" t="s">
        <v>54071</v>
      </c>
      <c r="H9946" t="s">
        <v>20841</v>
      </c>
      <c r="I9946" t="s">
        <v>4499</v>
      </c>
      <c r="J9946" t="s">
        <v>20745</v>
      </c>
      <c r="K9946" t="s">
        <v>54004</v>
      </c>
      <c r="L9946" t="s">
        <v>46696</v>
      </c>
      <c r="M9946" t="s">
        <v>16711</v>
      </c>
    </row>
    <row r="9947" spans="1:13">
      <c r="A9947" t="s">
        <v>909</v>
      </c>
      <c r="B9947" t="s">
        <v>909</v>
      </c>
      <c r="C9947" t="s">
        <v>2009</v>
      </c>
      <c r="D9947" t="s">
        <v>152</v>
      </c>
      <c r="E9947" t="s">
        <v>197</v>
      </c>
      <c r="F9947" t="s">
        <v>4</v>
      </c>
      <c r="G9947" t="s">
        <v>54072</v>
      </c>
      <c r="H9947" t="s">
        <v>20663</v>
      </c>
      <c r="I9947" t="s">
        <v>54035</v>
      </c>
      <c r="J9947" t="s">
        <v>20663</v>
      </c>
      <c r="K9947" t="s">
        <v>41704</v>
      </c>
      <c r="L9947" t="s">
        <v>3332</v>
      </c>
      <c r="M9947" t="s">
        <v>14063</v>
      </c>
    </row>
    <row r="9948" spans="1:13">
      <c r="A9948" t="s">
        <v>909</v>
      </c>
      <c r="B9948" t="s">
        <v>909</v>
      </c>
      <c r="C9948" t="s">
        <v>2009</v>
      </c>
      <c r="D9948" t="s">
        <v>152</v>
      </c>
      <c r="E9948" t="s">
        <v>197</v>
      </c>
      <c r="F9948" t="s">
        <v>11</v>
      </c>
      <c r="G9948" t="s">
        <v>54073</v>
      </c>
      <c r="H9948" t="s">
        <v>20684</v>
      </c>
      <c r="I9948" t="s">
        <v>54016</v>
      </c>
      <c r="J9948" t="s">
        <v>21472</v>
      </c>
      <c r="K9948" t="s">
        <v>372</v>
      </c>
      <c r="L9948" t="s">
        <v>3332</v>
      </c>
      <c r="M9948" t="s">
        <v>1059</v>
      </c>
    </row>
    <row r="9949" spans="1:13">
      <c r="A9949" t="s">
        <v>909</v>
      </c>
      <c r="B9949" t="s">
        <v>909</v>
      </c>
      <c r="C9949" t="s">
        <v>2009</v>
      </c>
      <c r="D9949" t="s">
        <v>152</v>
      </c>
      <c r="E9949" t="s">
        <v>269</v>
      </c>
      <c r="F9949" t="s">
        <v>3</v>
      </c>
      <c r="G9949" t="s">
        <v>54074</v>
      </c>
      <c r="H9949" t="s">
        <v>21152</v>
      </c>
      <c r="I9949" t="s">
        <v>54031</v>
      </c>
      <c r="J9949" t="s">
        <v>20915</v>
      </c>
      <c r="K9949" t="s">
        <v>1317</v>
      </c>
      <c r="L9949" t="s">
        <v>12724</v>
      </c>
      <c r="M9949" t="s">
        <v>34785</v>
      </c>
    </row>
    <row r="9950" spans="1:13">
      <c r="A9950" t="s">
        <v>909</v>
      </c>
      <c r="B9950" t="s">
        <v>909</v>
      </c>
      <c r="C9950" t="s">
        <v>2009</v>
      </c>
      <c r="D9950" t="s">
        <v>152</v>
      </c>
      <c r="E9950" t="s">
        <v>269</v>
      </c>
      <c r="F9950" t="s">
        <v>10</v>
      </c>
      <c r="G9950" t="s">
        <v>54075</v>
      </c>
      <c r="H9950" t="s">
        <v>20937</v>
      </c>
      <c r="I9950" t="s">
        <v>44005</v>
      </c>
      <c r="J9950" t="s">
        <v>20841</v>
      </c>
      <c r="K9950" t="s">
        <v>54076</v>
      </c>
      <c r="L9950" t="s">
        <v>7332</v>
      </c>
      <c r="M9950" t="s">
        <v>54077</v>
      </c>
    </row>
    <row r="9951" spans="1:13">
      <c r="A9951" t="s">
        <v>909</v>
      </c>
      <c r="B9951" t="s">
        <v>909</v>
      </c>
      <c r="C9951" t="s">
        <v>2009</v>
      </c>
      <c r="D9951" t="s">
        <v>152</v>
      </c>
      <c r="E9951" t="s">
        <v>269</v>
      </c>
      <c r="F9951" t="s">
        <v>2</v>
      </c>
      <c r="G9951" t="s">
        <v>54078</v>
      </c>
      <c r="H9951" t="s">
        <v>20705</v>
      </c>
      <c r="I9951" t="s">
        <v>44013</v>
      </c>
      <c r="J9951" t="s">
        <v>21472</v>
      </c>
      <c r="K9951" t="s">
        <v>372</v>
      </c>
      <c r="L9951" t="s">
        <v>3523</v>
      </c>
      <c r="M9951" t="s">
        <v>14404</v>
      </c>
    </row>
    <row r="9952" spans="1:13">
      <c r="A9952" t="s">
        <v>909</v>
      </c>
      <c r="B9952" t="s">
        <v>909</v>
      </c>
      <c r="C9952" t="s">
        <v>2009</v>
      </c>
      <c r="D9952" t="s">
        <v>152</v>
      </c>
      <c r="E9952" t="s">
        <v>269</v>
      </c>
      <c r="F9952" t="s">
        <v>4</v>
      </c>
      <c r="G9952" t="s">
        <v>54079</v>
      </c>
      <c r="H9952" t="s">
        <v>20684</v>
      </c>
      <c r="I9952" t="s">
        <v>54016</v>
      </c>
      <c r="J9952" t="s">
        <v>21472</v>
      </c>
      <c r="K9952" t="s">
        <v>372</v>
      </c>
      <c r="L9952" t="s">
        <v>471</v>
      </c>
      <c r="M9952" t="s">
        <v>11219</v>
      </c>
    </row>
    <row r="9953" spans="1:13">
      <c r="A9953" t="s">
        <v>909</v>
      </c>
      <c r="B9953" t="s">
        <v>909</v>
      </c>
      <c r="C9953" t="s">
        <v>2009</v>
      </c>
      <c r="D9953" t="s">
        <v>152</v>
      </c>
      <c r="E9953" t="s">
        <v>269</v>
      </c>
      <c r="F9953" t="s">
        <v>11</v>
      </c>
      <c r="G9953" t="s">
        <v>54080</v>
      </c>
      <c r="H9953" t="s">
        <v>20784</v>
      </c>
      <c r="I9953" t="s">
        <v>54033</v>
      </c>
      <c r="J9953" t="s">
        <v>20663</v>
      </c>
      <c r="K9953" t="s">
        <v>41704</v>
      </c>
      <c r="L9953" t="s">
        <v>6603</v>
      </c>
      <c r="M9953" t="s">
        <v>6862</v>
      </c>
    </row>
    <row r="9954" spans="1:13">
      <c r="A9954" t="s">
        <v>909</v>
      </c>
      <c r="B9954" t="s">
        <v>909</v>
      </c>
      <c r="C9954" t="s">
        <v>2009</v>
      </c>
      <c r="D9954" t="s">
        <v>152</v>
      </c>
      <c r="E9954" t="s">
        <v>269</v>
      </c>
      <c r="F9954" t="s">
        <v>20</v>
      </c>
      <c r="G9954" t="s">
        <v>54081</v>
      </c>
      <c r="H9954" t="s">
        <v>20784</v>
      </c>
      <c r="I9954" t="s">
        <v>54033</v>
      </c>
      <c r="J9954" t="s">
        <v>20663</v>
      </c>
      <c r="K9954" t="s">
        <v>41704</v>
      </c>
      <c r="L9954" t="s">
        <v>375</v>
      </c>
      <c r="M9954" t="s">
        <v>6862</v>
      </c>
    </row>
    <row r="9955" spans="1:13">
      <c r="A9955" t="s">
        <v>909</v>
      </c>
      <c r="B9955" t="s">
        <v>909</v>
      </c>
      <c r="C9955" t="s">
        <v>2009</v>
      </c>
      <c r="D9955" t="s">
        <v>153</v>
      </c>
      <c r="E9955" t="s">
        <v>277</v>
      </c>
      <c r="F9955" t="s">
        <v>3</v>
      </c>
      <c r="G9955" t="s">
        <v>54082</v>
      </c>
      <c r="H9955" t="s">
        <v>20938</v>
      </c>
      <c r="I9955" t="s">
        <v>26777</v>
      </c>
      <c r="J9955" t="s">
        <v>20784</v>
      </c>
      <c r="K9955" t="s">
        <v>5950</v>
      </c>
      <c r="L9955" t="s">
        <v>54083</v>
      </c>
      <c r="M9955" t="s">
        <v>54084</v>
      </c>
    </row>
    <row r="9956" spans="1:13">
      <c r="A9956" t="s">
        <v>909</v>
      </c>
      <c r="B9956" t="s">
        <v>909</v>
      </c>
      <c r="C9956" t="s">
        <v>2009</v>
      </c>
      <c r="D9956" t="s">
        <v>153</v>
      </c>
      <c r="E9956" t="s">
        <v>277</v>
      </c>
      <c r="F9956" t="s">
        <v>10</v>
      </c>
      <c r="G9956" t="s">
        <v>54085</v>
      </c>
      <c r="H9956" t="s">
        <v>21152</v>
      </c>
      <c r="I9956" t="s">
        <v>54031</v>
      </c>
      <c r="J9956" t="s">
        <v>20967</v>
      </c>
      <c r="K9956" t="s">
        <v>54019</v>
      </c>
      <c r="L9956" t="s">
        <v>48770</v>
      </c>
      <c r="M9956" t="s">
        <v>54086</v>
      </c>
    </row>
    <row r="9957" spans="1:13">
      <c r="A9957" t="s">
        <v>909</v>
      </c>
      <c r="B9957" t="s">
        <v>909</v>
      </c>
      <c r="C9957" t="s">
        <v>2009</v>
      </c>
      <c r="D9957" t="s">
        <v>153</v>
      </c>
      <c r="E9957" t="s">
        <v>277</v>
      </c>
      <c r="F9957" t="s">
        <v>2</v>
      </c>
      <c r="G9957" t="s">
        <v>54087</v>
      </c>
      <c r="H9957" t="s">
        <v>20822</v>
      </c>
      <c r="I9957" t="s">
        <v>12742</v>
      </c>
      <c r="J9957" t="s">
        <v>20764</v>
      </c>
      <c r="K9957" t="s">
        <v>54025</v>
      </c>
      <c r="L9957" t="s">
        <v>5802</v>
      </c>
      <c r="M9957" t="s">
        <v>10910</v>
      </c>
    </row>
    <row r="9958" spans="1:13">
      <c r="A9958" t="s">
        <v>909</v>
      </c>
      <c r="B9958" t="s">
        <v>909</v>
      </c>
      <c r="C9958" t="s">
        <v>2009</v>
      </c>
      <c r="D9958" t="s">
        <v>153</v>
      </c>
      <c r="E9958" t="s">
        <v>277</v>
      </c>
      <c r="F9958" t="s">
        <v>4</v>
      </c>
      <c r="G9958" t="s">
        <v>54088</v>
      </c>
      <c r="H9958" t="s">
        <v>20745</v>
      </c>
      <c r="I9958" t="s">
        <v>26871</v>
      </c>
      <c r="J9958" t="s">
        <v>20663</v>
      </c>
      <c r="K9958" t="s">
        <v>41704</v>
      </c>
      <c r="L9958" t="s">
        <v>375</v>
      </c>
      <c r="M9958" t="s">
        <v>946</v>
      </c>
    </row>
    <row r="9959" spans="1:13">
      <c r="A9959" t="s">
        <v>909</v>
      </c>
      <c r="B9959" t="s">
        <v>909</v>
      </c>
      <c r="C9959" t="s">
        <v>2009</v>
      </c>
      <c r="D9959" t="s">
        <v>153</v>
      </c>
      <c r="E9959" t="s">
        <v>277</v>
      </c>
      <c r="F9959" t="s">
        <v>11</v>
      </c>
      <c r="G9959" t="s">
        <v>54089</v>
      </c>
      <c r="H9959" t="s">
        <v>20784</v>
      </c>
      <c r="I9959" t="s">
        <v>54033</v>
      </c>
      <c r="J9959" t="s">
        <v>21472</v>
      </c>
      <c r="K9959" t="s">
        <v>372</v>
      </c>
      <c r="L9959" t="s">
        <v>6603</v>
      </c>
      <c r="M9959" t="s">
        <v>29024</v>
      </c>
    </row>
    <row r="9960" spans="1:13">
      <c r="A9960" t="s">
        <v>909</v>
      </c>
      <c r="B9960" t="s">
        <v>909</v>
      </c>
      <c r="C9960" t="s">
        <v>2009</v>
      </c>
      <c r="D9960" t="s">
        <v>153</v>
      </c>
      <c r="E9960" t="s">
        <v>277</v>
      </c>
      <c r="F9960" t="s">
        <v>20</v>
      </c>
      <c r="G9960" t="s">
        <v>54090</v>
      </c>
      <c r="H9960" t="s">
        <v>20663</v>
      </c>
      <c r="I9960" t="s">
        <v>54035</v>
      </c>
      <c r="J9960" t="s">
        <v>21472</v>
      </c>
      <c r="K9960" t="s">
        <v>372</v>
      </c>
      <c r="L9960" t="s">
        <v>9283</v>
      </c>
      <c r="M9960" t="s">
        <v>47586</v>
      </c>
    </row>
    <row r="9961" spans="1:13">
      <c r="A9961" t="s">
        <v>909</v>
      </c>
      <c r="B9961" t="s">
        <v>909</v>
      </c>
      <c r="C9961" t="s">
        <v>2009</v>
      </c>
      <c r="D9961" t="s">
        <v>153</v>
      </c>
      <c r="E9961" t="s">
        <v>188</v>
      </c>
      <c r="F9961" t="s">
        <v>3</v>
      </c>
      <c r="G9961" t="s">
        <v>54091</v>
      </c>
      <c r="H9961" t="s">
        <v>20967</v>
      </c>
      <c r="I9961" t="s">
        <v>54092</v>
      </c>
      <c r="J9961" t="s">
        <v>20803</v>
      </c>
      <c r="K9961" t="s">
        <v>54093</v>
      </c>
      <c r="L9961" t="s">
        <v>21672</v>
      </c>
      <c r="M9961" t="s">
        <v>25206</v>
      </c>
    </row>
    <row r="9962" spans="1:13">
      <c r="A9962" t="s">
        <v>909</v>
      </c>
      <c r="B9962" t="s">
        <v>909</v>
      </c>
      <c r="C9962" t="s">
        <v>2009</v>
      </c>
      <c r="D9962" t="s">
        <v>153</v>
      </c>
      <c r="E9962" t="s">
        <v>188</v>
      </c>
      <c r="F9962" t="s">
        <v>10</v>
      </c>
      <c r="G9962" t="s">
        <v>54094</v>
      </c>
      <c r="H9962" t="s">
        <v>21186</v>
      </c>
      <c r="I9962" t="s">
        <v>54095</v>
      </c>
      <c r="J9962" t="s">
        <v>21019</v>
      </c>
      <c r="K9962" t="s">
        <v>54096</v>
      </c>
      <c r="L9962" t="s">
        <v>3006</v>
      </c>
      <c r="M9962" t="s">
        <v>54097</v>
      </c>
    </row>
    <row r="9963" spans="1:13">
      <c r="A9963" t="s">
        <v>909</v>
      </c>
      <c r="B9963" t="s">
        <v>909</v>
      </c>
      <c r="C9963" t="s">
        <v>2009</v>
      </c>
      <c r="D9963" t="s">
        <v>153</v>
      </c>
      <c r="E9963" t="s">
        <v>188</v>
      </c>
      <c r="F9963" t="s">
        <v>2</v>
      </c>
      <c r="G9963" t="s">
        <v>54098</v>
      </c>
      <c r="H9963" t="s">
        <v>20841</v>
      </c>
      <c r="I9963" t="s">
        <v>4499</v>
      </c>
      <c r="J9963" t="s">
        <v>20684</v>
      </c>
      <c r="K9963" t="s">
        <v>54099</v>
      </c>
      <c r="L9963" t="s">
        <v>46696</v>
      </c>
      <c r="M9963" t="s">
        <v>429</v>
      </c>
    </row>
    <row r="9964" spans="1:13">
      <c r="A9964" t="s">
        <v>909</v>
      </c>
      <c r="B9964" t="s">
        <v>909</v>
      </c>
      <c r="C9964" t="s">
        <v>2009</v>
      </c>
      <c r="D9964" t="s">
        <v>153</v>
      </c>
      <c r="E9964" t="s">
        <v>188</v>
      </c>
      <c r="F9964" t="s">
        <v>4</v>
      </c>
      <c r="G9964" t="s">
        <v>54100</v>
      </c>
      <c r="H9964" t="s">
        <v>20705</v>
      </c>
      <c r="I9964" t="s">
        <v>44013</v>
      </c>
      <c r="J9964" t="s">
        <v>21472</v>
      </c>
      <c r="K9964" t="s">
        <v>372</v>
      </c>
      <c r="L9964" t="s">
        <v>2292</v>
      </c>
      <c r="M9964" t="s">
        <v>26855</v>
      </c>
    </row>
    <row r="9965" spans="1:13">
      <c r="A9965" t="s">
        <v>909</v>
      </c>
      <c r="B9965" t="s">
        <v>909</v>
      </c>
      <c r="C9965" t="s">
        <v>2009</v>
      </c>
      <c r="D9965" t="s">
        <v>153</v>
      </c>
      <c r="E9965" t="s">
        <v>188</v>
      </c>
      <c r="F9965" t="s">
        <v>11</v>
      </c>
      <c r="G9965" t="s">
        <v>54101</v>
      </c>
      <c r="H9965" t="s">
        <v>20745</v>
      </c>
      <c r="I9965" t="s">
        <v>26871</v>
      </c>
      <c r="J9965" t="s">
        <v>21472</v>
      </c>
      <c r="K9965" t="s">
        <v>372</v>
      </c>
      <c r="L9965" t="s">
        <v>431</v>
      </c>
      <c r="M9965" t="s">
        <v>8639</v>
      </c>
    </row>
    <row r="9966" spans="1:13">
      <c r="A9966" t="s">
        <v>909</v>
      </c>
      <c r="B9966" t="s">
        <v>909</v>
      </c>
      <c r="C9966" t="s">
        <v>2009</v>
      </c>
      <c r="D9966" t="s">
        <v>153</v>
      </c>
      <c r="E9966" t="s">
        <v>188</v>
      </c>
      <c r="F9966" t="s">
        <v>20</v>
      </c>
      <c r="G9966" t="s">
        <v>54102</v>
      </c>
      <c r="H9966" t="s">
        <v>20705</v>
      </c>
      <c r="I9966" t="s">
        <v>44013</v>
      </c>
      <c r="J9966" t="s">
        <v>21472</v>
      </c>
      <c r="K9966" t="s">
        <v>372</v>
      </c>
      <c r="L9966" t="s">
        <v>4301</v>
      </c>
      <c r="M9966" t="s">
        <v>26855</v>
      </c>
    </row>
    <row r="9967" spans="1:13">
      <c r="A9967" t="s">
        <v>909</v>
      </c>
      <c r="B9967" t="s">
        <v>909</v>
      </c>
      <c r="C9967" t="s">
        <v>2009</v>
      </c>
      <c r="D9967" t="s">
        <v>153</v>
      </c>
      <c r="E9967" t="s">
        <v>292</v>
      </c>
      <c r="F9967" t="s">
        <v>3</v>
      </c>
      <c r="G9967" t="s">
        <v>54103</v>
      </c>
      <c r="H9967" t="s">
        <v>21150</v>
      </c>
      <c r="I9967" t="s">
        <v>26729</v>
      </c>
      <c r="J9967" t="s">
        <v>20939</v>
      </c>
      <c r="K9967" t="s">
        <v>17975</v>
      </c>
      <c r="L9967" t="s">
        <v>50214</v>
      </c>
      <c r="M9967" t="s">
        <v>34719</v>
      </c>
    </row>
    <row r="9968" spans="1:13">
      <c r="A9968" t="s">
        <v>909</v>
      </c>
      <c r="B9968" t="s">
        <v>909</v>
      </c>
      <c r="C9968" t="s">
        <v>2009</v>
      </c>
      <c r="D9968" t="s">
        <v>153</v>
      </c>
      <c r="E9968" t="s">
        <v>292</v>
      </c>
      <c r="F9968" t="s">
        <v>10</v>
      </c>
      <c r="G9968" t="s">
        <v>54104</v>
      </c>
      <c r="H9968" t="s">
        <v>21217</v>
      </c>
      <c r="I9968" t="s">
        <v>54105</v>
      </c>
      <c r="J9968" t="s">
        <v>20938</v>
      </c>
      <c r="K9968" t="s">
        <v>54008</v>
      </c>
      <c r="L9968" t="s">
        <v>263</v>
      </c>
      <c r="M9968" t="s">
        <v>25702</v>
      </c>
    </row>
    <row r="9969" spans="1:13">
      <c r="A9969" t="s">
        <v>909</v>
      </c>
      <c r="B9969" t="s">
        <v>909</v>
      </c>
      <c r="C9969" t="s">
        <v>2009</v>
      </c>
      <c r="D9969" t="s">
        <v>153</v>
      </c>
      <c r="E9969" t="s">
        <v>292</v>
      </c>
      <c r="F9969" t="s">
        <v>2</v>
      </c>
      <c r="G9969" t="s">
        <v>54106</v>
      </c>
      <c r="H9969" t="s">
        <v>20841</v>
      </c>
      <c r="I9969" t="s">
        <v>4499</v>
      </c>
      <c r="J9969" t="s">
        <v>20745</v>
      </c>
      <c r="K9969" t="s">
        <v>54004</v>
      </c>
      <c r="L9969" t="s">
        <v>46696</v>
      </c>
      <c r="M9969" t="s">
        <v>16463</v>
      </c>
    </row>
    <row r="9970" spans="1:13">
      <c r="A9970" t="s">
        <v>909</v>
      </c>
      <c r="B9970" t="s">
        <v>909</v>
      </c>
      <c r="C9970" t="s">
        <v>2009</v>
      </c>
      <c r="D9970" t="s">
        <v>153</v>
      </c>
      <c r="E9970" t="s">
        <v>292</v>
      </c>
      <c r="F9970" t="s">
        <v>4</v>
      </c>
      <c r="G9970" t="s">
        <v>54107</v>
      </c>
      <c r="H9970" t="s">
        <v>20663</v>
      </c>
      <c r="I9970" t="s">
        <v>54035</v>
      </c>
      <c r="J9970" t="s">
        <v>20663</v>
      </c>
      <c r="K9970" t="s">
        <v>41704</v>
      </c>
      <c r="L9970" t="s">
        <v>3332</v>
      </c>
      <c r="M9970" t="s">
        <v>13736</v>
      </c>
    </row>
    <row r="9971" spans="1:13">
      <c r="A9971" t="s">
        <v>909</v>
      </c>
      <c r="B9971" t="s">
        <v>909</v>
      </c>
      <c r="C9971" t="s">
        <v>2009</v>
      </c>
      <c r="D9971" t="s">
        <v>153</v>
      </c>
      <c r="E9971" t="s">
        <v>292</v>
      </c>
      <c r="F9971" t="s">
        <v>20</v>
      </c>
      <c r="G9971" t="s">
        <v>54108</v>
      </c>
      <c r="H9971" t="s">
        <v>20745</v>
      </c>
      <c r="I9971" t="s">
        <v>26871</v>
      </c>
      <c r="J9971" t="s">
        <v>20663</v>
      </c>
      <c r="K9971" t="s">
        <v>41704</v>
      </c>
      <c r="L9971" t="s">
        <v>3023</v>
      </c>
      <c r="M9971" t="s">
        <v>13729</v>
      </c>
    </row>
    <row r="9972" spans="1:13">
      <c r="A9972" t="s">
        <v>909</v>
      </c>
      <c r="B9972" t="s">
        <v>909</v>
      </c>
      <c r="C9972" t="s">
        <v>2009</v>
      </c>
      <c r="D9972" t="s">
        <v>153</v>
      </c>
      <c r="E9972" t="s">
        <v>300</v>
      </c>
      <c r="F9972" t="s">
        <v>3</v>
      </c>
      <c r="G9972" t="s">
        <v>54109</v>
      </c>
      <c r="H9972" t="s">
        <v>21162</v>
      </c>
      <c r="I9972" t="s">
        <v>54007</v>
      </c>
      <c r="J9972" t="s">
        <v>20915</v>
      </c>
      <c r="K9972" t="s">
        <v>1317</v>
      </c>
      <c r="L9972" t="s">
        <v>54110</v>
      </c>
      <c r="M9972" t="s">
        <v>54111</v>
      </c>
    </row>
    <row r="9973" spans="1:13">
      <c r="A9973" t="s">
        <v>909</v>
      </c>
      <c r="B9973" t="s">
        <v>909</v>
      </c>
      <c r="C9973" t="s">
        <v>2009</v>
      </c>
      <c r="D9973" t="s">
        <v>153</v>
      </c>
      <c r="E9973" t="s">
        <v>300</v>
      </c>
      <c r="F9973" t="s">
        <v>10</v>
      </c>
      <c r="G9973" t="s">
        <v>54112</v>
      </c>
      <c r="H9973" t="s">
        <v>21061</v>
      </c>
      <c r="I9973" t="s">
        <v>54049</v>
      </c>
      <c r="J9973" t="s">
        <v>20915</v>
      </c>
      <c r="K9973" t="s">
        <v>1317</v>
      </c>
      <c r="L9973" t="s">
        <v>54050</v>
      </c>
      <c r="M9973" t="s">
        <v>49424</v>
      </c>
    </row>
    <row r="9974" spans="1:13">
      <c r="A9974" t="s">
        <v>909</v>
      </c>
      <c r="B9974" t="s">
        <v>909</v>
      </c>
      <c r="C9974" t="s">
        <v>2009</v>
      </c>
      <c r="D9974" t="s">
        <v>153</v>
      </c>
      <c r="E9974" t="s">
        <v>300</v>
      </c>
      <c r="F9974" t="s">
        <v>2</v>
      </c>
      <c r="G9974" t="s">
        <v>54113</v>
      </c>
      <c r="H9974" t="s">
        <v>20725</v>
      </c>
      <c r="I9974" t="s">
        <v>54013</v>
      </c>
      <c r="J9974" t="s">
        <v>21472</v>
      </c>
      <c r="K9974" t="s">
        <v>372</v>
      </c>
      <c r="L9974" t="s">
        <v>46690</v>
      </c>
      <c r="M9974" t="s">
        <v>1164</v>
      </c>
    </row>
    <row r="9975" spans="1:13">
      <c r="A9975" t="s">
        <v>909</v>
      </c>
      <c r="B9975" t="s">
        <v>909</v>
      </c>
      <c r="C9975" t="s">
        <v>2009</v>
      </c>
      <c r="D9975" t="s">
        <v>153</v>
      </c>
      <c r="E9975" t="s">
        <v>300</v>
      </c>
      <c r="F9975" t="s">
        <v>4</v>
      </c>
      <c r="G9975" t="s">
        <v>54114</v>
      </c>
      <c r="H9975" t="s">
        <v>20663</v>
      </c>
      <c r="I9975" t="s">
        <v>54035</v>
      </c>
      <c r="J9975" t="s">
        <v>21472</v>
      </c>
      <c r="K9975" t="s">
        <v>372</v>
      </c>
      <c r="L9975" t="s">
        <v>3332</v>
      </c>
      <c r="M9975" t="s">
        <v>14302</v>
      </c>
    </row>
    <row r="9976" spans="1:13">
      <c r="A9976" t="s">
        <v>909</v>
      </c>
      <c r="B9976" t="s">
        <v>909</v>
      </c>
      <c r="C9976" t="s">
        <v>2009</v>
      </c>
      <c r="D9976" t="s">
        <v>153</v>
      </c>
      <c r="E9976" t="s">
        <v>300</v>
      </c>
      <c r="F9976" t="s">
        <v>11</v>
      </c>
      <c r="G9976" t="s">
        <v>54115</v>
      </c>
      <c r="H9976" t="s">
        <v>20803</v>
      </c>
      <c r="I9976" t="s">
        <v>7950</v>
      </c>
      <c r="J9976" t="s">
        <v>20663</v>
      </c>
      <c r="K9976" t="s">
        <v>41704</v>
      </c>
      <c r="L9976" t="s">
        <v>2773</v>
      </c>
      <c r="M9976" t="s">
        <v>14877</v>
      </c>
    </row>
    <row r="9977" spans="1:13">
      <c r="A9977" t="s">
        <v>909</v>
      </c>
      <c r="B9977" t="s">
        <v>909</v>
      </c>
      <c r="C9977" t="s">
        <v>2009</v>
      </c>
      <c r="D9977" t="s">
        <v>153</v>
      </c>
      <c r="E9977" t="s">
        <v>300</v>
      </c>
      <c r="F9977" t="s">
        <v>20</v>
      </c>
      <c r="G9977" t="s">
        <v>54116</v>
      </c>
      <c r="H9977" t="s">
        <v>20745</v>
      </c>
      <c r="I9977" t="s">
        <v>26871</v>
      </c>
      <c r="J9977" t="s">
        <v>20663</v>
      </c>
      <c r="K9977" t="s">
        <v>41704</v>
      </c>
      <c r="L9977" t="s">
        <v>3023</v>
      </c>
      <c r="M9977" t="s">
        <v>46022</v>
      </c>
    </row>
    <row r="9978" spans="1:13">
      <c r="A9978" t="s">
        <v>909</v>
      </c>
      <c r="B9978" t="s">
        <v>909</v>
      </c>
      <c r="C9978" t="s">
        <v>2009</v>
      </c>
      <c r="D9978" t="s">
        <v>154</v>
      </c>
      <c r="E9978" t="s">
        <v>277</v>
      </c>
      <c r="F9978" t="s">
        <v>3</v>
      </c>
      <c r="G9978" t="s">
        <v>54117</v>
      </c>
      <c r="H9978" t="s">
        <v>20915</v>
      </c>
      <c r="I9978" t="s">
        <v>54118</v>
      </c>
      <c r="J9978" t="s">
        <v>20784</v>
      </c>
      <c r="K9978" t="s">
        <v>5950</v>
      </c>
      <c r="L9978" t="s">
        <v>54119</v>
      </c>
      <c r="M9978" t="s">
        <v>47243</v>
      </c>
    </row>
    <row r="9979" spans="1:13">
      <c r="A9979" t="s">
        <v>909</v>
      </c>
      <c r="B9979" t="s">
        <v>909</v>
      </c>
      <c r="C9979" t="s">
        <v>2009</v>
      </c>
      <c r="D9979" t="s">
        <v>154</v>
      </c>
      <c r="E9979" t="s">
        <v>277</v>
      </c>
      <c r="F9979" t="s">
        <v>10</v>
      </c>
      <c r="G9979" t="s">
        <v>54120</v>
      </c>
      <c r="H9979" t="s">
        <v>20938</v>
      </c>
      <c r="I9979" t="s">
        <v>26777</v>
      </c>
      <c r="J9979" t="s">
        <v>20879</v>
      </c>
      <c r="K9979" t="s">
        <v>54121</v>
      </c>
      <c r="L9979" t="s">
        <v>54122</v>
      </c>
      <c r="M9979" t="s">
        <v>28420</v>
      </c>
    </row>
    <row r="9980" spans="1:13">
      <c r="A9980" t="s">
        <v>909</v>
      </c>
      <c r="B9980" t="s">
        <v>909</v>
      </c>
      <c r="C9980" t="s">
        <v>2009</v>
      </c>
      <c r="D9980" t="s">
        <v>154</v>
      </c>
      <c r="E9980" t="s">
        <v>277</v>
      </c>
      <c r="F9980" t="s">
        <v>2</v>
      </c>
      <c r="G9980" t="s">
        <v>54123</v>
      </c>
      <c r="H9980" t="s">
        <v>20803</v>
      </c>
      <c r="I9980" t="s">
        <v>7950</v>
      </c>
      <c r="J9980" t="s">
        <v>20705</v>
      </c>
      <c r="K9980" t="s">
        <v>25110</v>
      </c>
      <c r="L9980" t="s">
        <v>46667</v>
      </c>
      <c r="M9980" t="s">
        <v>16849</v>
      </c>
    </row>
    <row r="9981" spans="1:13">
      <c r="A9981" t="s">
        <v>909</v>
      </c>
      <c r="B9981" t="s">
        <v>909</v>
      </c>
      <c r="C9981" t="s">
        <v>2009</v>
      </c>
      <c r="D9981" t="s">
        <v>154</v>
      </c>
      <c r="E9981" t="s">
        <v>277</v>
      </c>
      <c r="F9981" t="s">
        <v>4</v>
      </c>
      <c r="G9981" t="s">
        <v>54124</v>
      </c>
      <c r="H9981" t="s">
        <v>20663</v>
      </c>
      <c r="I9981" t="s">
        <v>54035</v>
      </c>
      <c r="J9981" t="s">
        <v>21472</v>
      </c>
      <c r="K9981" t="s">
        <v>372</v>
      </c>
      <c r="L9981" t="s">
        <v>3332</v>
      </c>
      <c r="M9981" t="s">
        <v>6583</v>
      </c>
    </row>
    <row r="9982" spans="1:13">
      <c r="A9982" t="s">
        <v>909</v>
      </c>
      <c r="B9982" t="s">
        <v>909</v>
      </c>
      <c r="C9982" t="s">
        <v>2009</v>
      </c>
      <c r="D9982" t="s">
        <v>154</v>
      </c>
      <c r="E9982" t="s">
        <v>277</v>
      </c>
      <c r="F9982" t="s">
        <v>11</v>
      </c>
      <c r="G9982" t="s">
        <v>54125</v>
      </c>
      <c r="H9982" t="s">
        <v>20705</v>
      </c>
      <c r="I9982" t="s">
        <v>44013</v>
      </c>
      <c r="J9982" t="s">
        <v>21472</v>
      </c>
      <c r="K9982" t="s">
        <v>372</v>
      </c>
      <c r="L9982" t="s">
        <v>5398</v>
      </c>
      <c r="M9982" t="s">
        <v>8639</v>
      </c>
    </row>
    <row r="9983" spans="1:13">
      <c r="A9983" t="s">
        <v>909</v>
      </c>
      <c r="B9983" t="s">
        <v>909</v>
      </c>
      <c r="C9983" t="s">
        <v>2009</v>
      </c>
      <c r="D9983" t="s">
        <v>154</v>
      </c>
      <c r="E9983" t="s">
        <v>277</v>
      </c>
      <c r="F9983" t="s">
        <v>20</v>
      </c>
      <c r="G9983" t="s">
        <v>54126</v>
      </c>
      <c r="H9983" t="s">
        <v>20705</v>
      </c>
      <c r="I9983" t="s">
        <v>44013</v>
      </c>
      <c r="J9983" t="s">
        <v>21472</v>
      </c>
      <c r="K9983" t="s">
        <v>372</v>
      </c>
      <c r="L9983" t="s">
        <v>4301</v>
      </c>
      <c r="M9983" t="s">
        <v>8639</v>
      </c>
    </row>
    <row r="9984" spans="1:13">
      <c r="A9984" t="s">
        <v>909</v>
      </c>
      <c r="B9984" t="s">
        <v>909</v>
      </c>
      <c r="C9984" t="s">
        <v>2009</v>
      </c>
      <c r="D9984" t="s">
        <v>154</v>
      </c>
      <c r="E9984" t="s">
        <v>315</v>
      </c>
      <c r="F9984" t="s">
        <v>3</v>
      </c>
      <c r="G9984" t="s">
        <v>54127</v>
      </c>
      <c r="H9984" t="s">
        <v>20937</v>
      </c>
      <c r="I9984" t="s">
        <v>44005</v>
      </c>
      <c r="J9984" t="s">
        <v>20879</v>
      </c>
      <c r="K9984" t="s">
        <v>54121</v>
      </c>
      <c r="L9984" t="s">
        <v>21665</v>
      </c>
      <c r="M9984" t="s">
        <v>27385</v>
      </c>
    </row>
    <row r="9985" spans="1:13">
      <c r="A9985" t="s">
        <v>909</v>
      </c>
      <c r="B9985" t="s">
        <v>909</v>
      </c>
      <c r="C9985" t="s">
        <v>2009</v>
      </c>
      <c r="D9985" t="s">
        <v>154</v>
      </c>
      <c r="E9985" t="s">
        <v>315</v>
      </c>
      <c r="F9985" t="s">
        <v>10</v>
      </c>
      <c r="G9985" t="s">
        <v>54128</v>
      </c>
      <c r="H9985" t="s">
        <v>21075</v>
      </c>
      <c r="I9985" t="s">
        <v>54129</v>
      </c>
      <c r="J9985" t="s">
        <v>21138</v>
      </c>
      <c r="K9985" t="s">
        <v>54130</v>
      </c>
      <c r="L9985" t="s">
        <v>48789</v>
      </c>
      <c r="M9985" t="s">
        <v>50157</v>
      </c>
    </row>
    <row r="9986" spans="1:13">
      <c r="A9986" t="s">
        <v>909</v>
      </c>
      <c r="B9986" t="s">
        <v>909</v>
      </c>
      <c r="C9986" t="s">
        <v>2009</v>
      </c>
      <c r="D9986" t="s">
        <v>154</v>
      </c>
      <c r="E9986" t="s">
        <v>315</v>
      </c>
      <c r="F9986" t="s">
        <v>2</v>
      </c>
      <c r="G9986" t="s">
        <v>54131</v>
      </c>
      <c r="H9986" t="s">
        <v>20822</v>
      </c>
      <c r="I9986" t="s">
        <v>12742</v>
      </c>
      <c r="J9986" t="s">
        <v>20745</v>
      </c>
      <c r="K9986" t="s">
        <v>54004</v>
      </c>
      <c r="L9986" t="s">
        <v>5802</v>
      </c>
      <c r="M9986" t="s">
        <v>48128</v>
      </c>
    </row>
    <row r="9987" spans="1:13">
      <c r="A9987" t="s">
        <v>909</v>
      </c>
      <c r="B9987" t="s">
        <v>909</v>
      </c>
      <c r="C9987" t="s">
        <v>2009</v>
      </c>
      <c r="D9987" t="s">
        <v>154</v>
      </c>
      <c r="E9987" t="s">
        <v>315</v>
      </c>
      <c r="F9987" t="s">
        <v>4</v>
      </c>
      <c r="G9987" t="s">
        <v>54132</v>
      </c>
      <c r="H9987" t="s">
        <v>20725</v>
      </c>
      <c r="I9987" t="s">
        <v>54013</v>
      </c>
      <c r="J9987" t="s">
        <v>20663</v>
      </c>
      <c r="K9987" t="s">
        <v>41704</v>
      </c>
      <c r="L9987" t="s">
        <v>2773</v>
      </c>
      <c r="M9987" t="s">
        <v>1269</v>
      </c>
    </row>
    <row r="9988" spans="1:13">
      <c r="A9988" t="s">
        <v>909</v>
      </c>
      <c r="B9988" t="s">
        <v>909</v>
      </c>
      <c r="C9988" t="s">
        <v>2009</v>
      </c>
      <c r="D9988" t="s">
        <v>154</v>
      </c>
      <c r="E9988" t="s">
        <v>315</v>
      </c>
      <c r="F9988" t="s">
        <v>11</v>
      </c>
      <c r="G9988" t="s">
        <v>54133</v>
      </c>
      <c r="H9988" t="s">
        <v>20764</v>
      </c>
      <c r="I9988" t="s">
        <v>44003</v>
      </c>
      <c r="J9988" t="s">
        <v>21472</v>
      </c>
      <c r="K9988" t="s">
        <v>372</v>
      </c>
      <c r="L9988" t="s">
        <v>2292</v>
      </c>
      <c r="M9988" t="s">
        <v>970</v>
      </c>
    </row>
    <row r="9989" spans="1:13">
      <c r="A9989" t="s">
        <v>909</v>
      </c>
      <c r="B9989" t="s">
        <v>909</v>
      </c>
      <c r="C9989" t="s">
        <v>2009</v>
      </c>
      <c r="D9989" t="s">
        <v>154</v>
      </c>
      <c r="E9989" t="s">
        <v>315</v>
      </c>
      <c r="F9989" t="s">
        <v>20</v>
      </c>
      <c r="G9989" t="s">
        <v>54134</v>
      </c>
      <c r="H9989" t="s">
        <v>20705</v>
      </c>
      <c r="I9989" t="s">
        <v>44013</v>
      </c>
      <c r="J9989" t="s">
        <v>21472</v>
      </c>
      <c r="K9989" t="s">
        <v>372</v>
      </c>
      <c r="L9989" t="s">
        <v>4301</v>
      </c>
      <c r="M9989" t="s">
        <v>13548</v>
      </c>
    </row>
    <row r="9990" spans="1:13">
      <c r="A9990" t="s">
        <v>909</v>
      </c>
      <c r="B9990" t="s">
        <v>909</v>
      </c>
      <c r="C9990" t="s">
        <v>2009</v>
      </c>
      <c r="D9990" t="s">
        <v>154</v>
      </c>
      <c r="E9990" t="s">
        <v>323</v>
      </c>
      <c r="F9990" t="s">
        <v>3</v>
      </c>
      <c r="G9990" t="s">
        <v>54135</v>
      </c>
      <c r="H9990" t="s">
        <v>21021</v>
      </c>
      <c r="I9990" t="s">
        <v>54136</v>
      </c>
      <c r="J9990" t="s">
        <v>20938</v>
      </c>
      <c r="K9990" t="s">
        <v>54008</v>
      </c>
      <c r="L9990" t="s">
        <v>54137</v>
      </c>
      <c r="M9990" t="s">
        <v>26789</v>
      </c>
    </row>
    <row r="9991" spans="1:13">
      <c r="A9991" t="s">
        <v>909</v>
      </c>
      <c r="B9991" t="s">
        <v>909</v>
      </c>
      <c r="C9991" t="s">
        <v>2009</v>
      </c>
      <c r="D9991" t="s">
        <v>154</v>
      </c>
      <c r="E9991" t="s">
        <v>323</v>
      </c>
      <c r="F9991" t="s">
        <v>10</v>
      </c>
      <c r="G9991" t="s">
        <v>54138</v>
      </c>
      <c r="H9991" t="s">
        <v>21266</v>
      </c>
      <c r="I9991" t="s">
        <v>54139</v>
      </c>
      <c r="J9991" t="s">
        <v>20974</v>
      </c>
      <c r="K9991" t="s">
        <v>54140</v>
      </c>
      <c r="L9991" t="s">
        <v>48747</v>
      </c>
      <c r="M9991" t="s">
        <v>42300</v>
      </c>
    </row>
    <row r="9992" spans="1:13">
      <c r="A9992" t="s">
        <v>909</v>
      </c>
      <c r="B9992" t="s">
        <v>909</v>
      </c>
      <c r="C9992" t="s">
        <v>2009</v>
      </c>
      <c r="D9992" t="s">
        <v>154</v>
      </c>
      <c r="E9992" t="s">
        <v>323</v>
      </c>
      <c r="F9992" t="s">
        <v>2</v>
      </c>
      <c r="G9992" t="s">
        <v>54141</v>
      </c>
      <c r="H9992" t="s">
        <v>20879</v>
      </c>
      <c r="I9992" t="s">
        <v>44024</v>
      </c>
      <c r="J9992" t="s">
        <v>20725</v>
      </c>
      <c r="K9992" t="s">
        <v>11204</v>
      </c>
      <c r="L9992" t="s">
        <v>2418</v>
      </c>
      <c r="M9992" t="s">
        <v>17190</v>
      </c>
    </row>
    <row r="9993" spans="1:13">
      <c r="A9993" t="s">
        <v>909</v>
      </c>
      <c r="B9993" t="s">
        <v>909</v>
      </c>
      <c r="C9993" t="s">
        <v>2009</v>
      </c>
      <c r="D9993" t="s">
        <v>154</v>
      </c>
      <c r="E9993" t="s">
        <v>323</v>
      </c>
      <c r="F9993" t="s">
        <v>4</v>
      </c>
      <c r="G9993" t="s">
        <v>54142</v>
      </c>
      <c r="H9993" t="s">
        <v>20705</v>
      </c>
      <c r="I9993" t="s">
        <v>44013</v>
      </c>
      <c r="J9993" t="s">
        <v>20663</v>
      </c>
      <c r="K9993" t="s">
        <v>41704</v>
      </c>
      <c r="L9993" t="s">
        <v>2292</v>
      </c>
      <c r="M9993" t="s">
        <v>9778</v>
      </c>
    </row>
    <row r="9994" spans="1:13">
      <c r="A9994" t="s">
        <v>909</v>
      </c>
      <c r="B9994" t="s">
        <v>909</v>
      </c>
      <c r="C9994" t="s">
        <v>2009</v>
      </c>
      <c r="D9994" t="s">
        <v>154</v>
      </c>
      <c r="E9994" t="s">
        <v>323</v>
      </c>
      <c r="F9994" t="s">
        <v>11</v>
      </c>
      <c r="G9994" t="s">
        <v>54143</v>
      </c>
      <c r="H9994" t="s">
        <v>20764</v>
      </c>
      <c r="I9994" t="s">
        <v>44003</v>
      </c>
      <c r="J9994" t="s">
        <v>20663</v>
      </c>
      <c r="K9994" t="s">
        <v>41704</v>
      </c>
      <c r="L9994" t="s">
        <v>2292</v>
      </c>
      <c r="M9994" t="s">
        <v>14728</v>
      </c>
    </row>
    <row r="9995" spans="1:13">
      <c r="A9995" t="s">
        <v>909</v>
      </c>
      <c r="B9995" t="s">
        <v>909</v>
      </c>
      <c r="C9995" t="s">
        <v>2009</v>
      </c>
      <c r="D9995" t="s">
        <v>154</v>
      </c>
      <c r="E9995" t="s">
        <v>323</v>
      </c>
      <c r="F9995" t="s">
        <v>20</v>
      </c>
      <c r="G9995" t="s">
        <v>54144</v>
      </c>
      <c r="H9995" t="s">
        <v>20684</v>
      </c>
      <c r="I9995" t="s">
        <v>54016</v>
      </c>
      <c r="J9995" t="s">
        <v>20663</v>
      </c>
      <c r="K9995" t="s">
        <v>41704</v>
      </c>
      <c r="L9995" t="s">
        <v>1355</v>
      </c>
      <c r="M9995" t="s">
        <v>5806</v>
      </c>
    </row>
    <row r="9996" spans="1:13">
      <c r="A9996" t="s">
        <v>909</v>
      </c>
      <c r="B9996" t="s">
        <v>909</v>
      </c>
      <c r="C9996" t="s">
        <v>2009</v>
      </c>
      <c r="D9996" t="s">
        <v>154</v>
      </c>
      <c r="E9996" t="s">
        <v>331</v>
      </c>
      <c r="F9996" t="s">
        <v>3</v>
      </c>
      <c r="G9996" t="s">
        <v>54145</v>
      </c>
      <c r="H9996" t="s">
        <v>21150</v>
      </c>
      <c r="I9996" t="s">
        <v>26729</v>
      </c>
      <c r="J9996" t="s">
        <v>20897</v>
      </c>
      <c r="K9996" t="s">
        <v>15432</v>
      </c>
      <c r="L9996" t="s">
        <v>50214</v>
      </c>
      <c r="M9996" t="s">
        <v>51558</v>
      </c>
    </row>
    <row r="9997" spans="1:13">
      <c r="A9997" t="s">
        <v>909</v>
      </c>
      <c r="B9997" t="s">
        <v>909</v>
      </c>
      <c r="C9997" t="s">
        <v>2009</v>
      </c>
      <c r="D9997" t="s">
        <v>154</v>
      </c>
      <c r="E9997" t="s">
        <v>331</v>
      </c>
      <c r="F9997" t="s">
        <v>10</v>
      </c>
      <c r="G9997" t="s">
        <v>54146</v>
      </c>
      <c r="H9997" t="s">
        <v>21138</v>
      </c>
      <c r="I9997" t="s">
        <v>54147</v>
      </c>
      <c r="J9997" t="s">
        <v>20897</v>
      </c>
      <c r="K9997" t="s">
        <v>15432</v>
      </c>
      <c r="L9997" t="s">
        <v>54148</v>
      </c>
      <c r="M9997" t="s">
        <v>25738</v>
      </c>
    </row>
    <row r="9998" spans="1:13">
      <c r="A9998" t="s">
        <v>909</v>
      </c>
      <c r="B9998" t="s">
        <v>909</v>
      </c>
      <c r="C9998" t="s">
        <v>2009</v>
      </c>
      <c r="D9998" t="s">
        <v>154</v>
      </c>
      <c r="E9998" t="s">
        <v>331</v>
      </c>
      <c r="F9998" t="s">
        <v>2</v>
      </c>
      <c r="G9998" t="s">
        <v>54149</v>
      </c>
      <c r="H9998" t="s">
        <v>20725</v>
      </c>
      <c r="I9998" t="s">
        <v>54013</v>
      </c>
      <c r="J9998" t="s">
        <v>20663</v>
      </c>
      <c r="K9998" t="s">
        <v>41704</v>
      </c>
      <c r="L9998" t="s">
        <v>46690</v>
      </c>
      <c r="M9998" t="s">
        <v>9981</v>
      </c>
    </row>
    <row r="9999" spans="1:13">
      <c r="A9999" t="s">
        <v>909</v>
      </c>
      <c r="B9999" t="s">
        <v>909</v>
      </c>
      <c r="C9999" t="s">
        <v>2009</v>
      </c>
      <c r="D9999" t="s">
        <v>154</v>
      </c>
      <c r="E9999" t="s">
        <v>331</v>
      </c>
      <c r="F9999" t="s">
        <v>4</v>
      </c>
      <c r="G9999" t="s">
        <v>54150</v>
      </c>
      <c r="H9999" t="s">
        <v>20684</v>
      </c>
      <c r="I9999" t="s">
        <v>54016</v>
      </c>
      <c r="J9999" t="s">
        <v>21472</v>
      </c>
      <c r="K9999" t="s">
        <v>372</v>
      </c>
      <c r="L9999" t="s">
        <v>471</v>
      </c>
      <c r="M9999" t="s">
        <v>1059</v>
      </c>
    </row>
    <row r="10000" spans="1:13">
      <c r="A10000" t="s">
        <v>909</v>
      </c>
      <c r="B10000" t="s">
        <v>909</v>
      </c>
      <c r="C10000" t="s">
        <v>2009</v>
      </c>
      <c r="D10000" t="s">
        <v>154</v>
      </c>
      <c r="E10000" t="s">
        <v>331</v>
      </c>
      <c r="F10000" t="s">
        <v>11</v>
      </c>
      <c r="G10000" t="s">
        <v>54151</v>
      </c>
      <c r="H10000" t="s">
        <v>20745</v>
      </c>
      <c r="I10000" t="s">
        <v>26871</v>
      </c>
      <c r="J10000" t="s">
        <v>21472</v>
      </c>
      <c r="K10000" t="s">
        <v>372</v>
      </c>
      <c r="L10000" t="s">
        <v>431</v>
      </c>
      <c r="M10000" t="s">
        <v>28964</v>
      </c>
    </row>
    <row r="10001" spans="1:13">
      <c r="A10001" t="s">
        <v>909</v>
      </c>
      <c r="B10001" t="s">
        <v>909</v>
      </c>
      <c r="C10001" t="s">
        <v>2009</v>
      </c>
      <c r="D10001" t="s">
        <v>154</v>
      </c>
      <c r="E10001" t="s">
        <v>331</v>
      </c>
      <c r="F10001" t="s">
        <v>20</v>
      </c>
      <c r="G10001" t="s">
        <v>54152</v>
      </c>
      <c r="H10001" t="s">
        <v>20764</v>
      </c>
      <c r="I10001" t="s">
        <v>44003</v>
      </c>
      <c r="J10001" t="s">
        <v>20663</v>
      </c>
      <c r="K10001" t="s">
        <v>41704</v>
      </c>
      <c r="L10001" t="s">
        <v>3442</v>
      </c>
      <c r="M10001" t="s">
        <v>12183</v>
      </c>
    </row>
    <row r="10002" spans="1:13">
      <c r="A10002" t="s">
        <v>909</v>
      </c>
      <c r="B10002" t="s">
        <v>909</v>
      </c>
      <c r="C10002" t="s">
        <v>2009</v>
      </c>
      <c r="D10002" t="s">
        <v>155</v>
      </c>
      <c r="E10002" t="s">
        <v>339</v>
      </c>
      <c r="F10002" t="s">
        <v>3</v>
      </c>
      <c r="G10002" t="s">
        <v>54153</v>
      </c>
      <c r="H10002" t="s">
        <v>20939</v>
      </c>
      <c r="I10002" t="s">
        <v>54154</v>
      </c>
      <c r="J10002" t="s">
        <v>20841</v>
      </c>
      <c r="K10002" t="s">
        <v>54076</v>
      </c>
      <c r="L10002" t="s">
        <v>54155</v>
      </c>
      <c r="M10002" t="s">
        <v>54156</v>
      </c>
    </row>
    <row r="10003" spans="1:13">
      <c r="A10003" t="s">
        <v>909</v>
      </c>
      <c r="B10003" t="s">
        <v>909</v>
      </c>
      <c r="C10003" t="s">
        <v>2009</v>
      </c>
      <c r="D10003" t="s">
        <v>155</v>
      </c>
      <c r="E10003" t="s">
        <v>339</v>
      </c>
      <c r="F10003" t="s">
        <v>10</v>
      </c>
      <c r="G10003" t="s">
        <v>54157</v>
      </c>
      <c r="H10003" t="s">
        <v>21020</v>
      </c>
      <c r="I10003" t="s">
        <v>54068</v>
      </c>
      <c r="J10003" t="s">
        <v>20974</v>
      </c>
      <c r="K10003" t="s">
        <v>54140</v>
      </c>
      <c r="L10003" t="s">
        <v>22113</v>
      </c>
      <c r="M10003" t="s">
        <v>29015</v>
      </c>
    </row>
    <row r="10004" spans="1:13">
      <c r="A10004" t="s">
        <v>909</v>
      </c>
      <c r="B10004" t="s">
        <v>909</v>
      </c>
      <c r="C10004" t="s">
        <v>2009</v>
      </c>
      <c r="D10004" t="s">
        <v>155</v>
      </c>
      <c r="E10004" t="s">
        <v>339</v>
      </c>
      <c r="F10004" t="s">
        <v>2</v>
      </c>
      <c r="G10004" t="s">
        <v>54158</v>
      </c>
      <c r="H10004" t="s">
        <v>20822</v>
      </c>
      <c r="I10004" t="s">
        <v>12742</v>
      </c>
      <c r="J10004" t="s">
        <v>20684</v>
      </c>
      <c r="K10004" t="s">
        <v>54099</v>
      </c>
      <c r="L10004" t="s">
        <v>5802</v>
      </c>
      <c r="M10004" t="s">
        <v>10910</v>
      </c>
    </row>
    <row r="10005" spans="1:13">
      <c r="A10005" t="s">
        <v>909</v>
      </c>
      <c r="B10005" t="s">
        <v>909</v>
      </c>
      <c r="C10005" t="s">
        <v>2009</v>
      </c>
      <c r="D10005" t="s">
        <v>155</v>
      </c>
      <c r="E10005" t="s">
        <v>339</v>
      </c>
      <c r="F10005" t="s">
        <v>11</v>
      </c>
      <c r="G10005" t="s">
        <v>54159</v>
      </c>
      <c r="H10005" t="s">
        <v>20803</v>
      </c>
      <c r="I10005" t="s">
        <v>7950</v>
      </c>
      <c r="J10005" t="s">
        <v>21472</v>
      </c>
      <c r="K10005" t="s">
        <v>372</v>
      </c>
      <c r="L10005" t="s">
        <v>2773</v>
      </c>
      <c r="M10005" t="s">
        <v>50913</v>
      </c>
    </row>
    <row r="10006" spans="1:13">
      <c r="A10006" t="s">
        <v>909</v>
      </c>
      <c r="B10006" t="s">
        <v>909</v>
      </c>
      <c r="C10006" t="s">
        <v>2009</v>
      </c>
      <c r="D10006" t="s">
        <v>155</v>
      </c>
      <c r="E10006" t="s">
        <v>339</v>
      </c>
      <c r="F10006" t="s">
        <v>20</v>
      </c>
      <c r="G10006" t="s">
        <v>54160</v>
      </c>
      <c r="H10006" t="s">
        <v>20705</v>
      </c>
      <c r="I10006" t="s">
        <v>44013</v>
      </c>
      <c r="J10006" t="s">
        <v>21472</v>
      </c>
      <c r="K10006" t="s">
        <v>372</v>
      </c>
      <c r="L10006" t="s">
        <v>4301</v>
      </c>
      <c r="M10006" t="s">
        <v>8054</v>
      </c>
    </row>
    <row r="10007" spans="1:13">
      <c r="A10007" t="s">
        <v>909</v>
      </c>
      <c r="B10007" t="s">
        <v>909</v>
      </c>
      <c r="C10007" t="s">
        <v>2009</v>
      </c>
      <c r="D10007" t="s">
        <v>155</v>
      </c>
      <c r="E10007" t="s">
        <v>347</v>
      </c>
      <c r="F10007" t="s">
        <v>3</v>
      </c>
      <c r="G10007" t="s">
        <v>54161</v>
      </c>
      <c r="H10007" t="s">
        <v>20932</v>
      </c>
      <c r="I10007" t="s">
        <v>12697</v>
      </c>
      <c r="J10007" t="s">
        <v>20879</v>
      </c>
      <c r="K10007" t="s">
        <v>54121</v>
      </c>
      <c r="L10007" t="s">
        <v>54162</v>
      </c>
      <c r="M10007" t="s">
        <v>39326</v>
      </c>
    </row>
    <row r="10008" spans="1:13">
      <c r="A10008" t="s">
        <v>909</v>
      </c>
      <c r="B10008" t="s">
        <v>909</v>
      </c>
      <c r="C10008" t="s">
        <v>2009</v>
      </c>
      <c r="D10008" t="s">
        <v>155</v>
      </c>
      <c r="E10008" t="s">
        <v>347</v>
      </c>
      <c r="F10008" t="s">
        <v>10</v>
      </c>
      <c r="G10008" t="s">
        <v>54163</v>
      </c>
      <c r="H10008" t="s">
        <v>21186</v>
      </c>
      <c r="I10008" t="s">
        <v>54095</v>
      </c>
      <c r="J10008" t="s">
        <v>20950</v>
      </c>
      <c r="K10008" t="s">
        <v>54069</v>
      </c>
      <c r="L10008" t="s">
        <v>3006</v>
      </c>
      <c r="M10008" t="s">
        <v>25595</v>
      </c>
    </row>
    <row r="10009" spans="1:13">
      <c r="A10009" t="s">
        <v>909</v>
      </c>
      <c r="B10009" t="s">
        <v>909</v>
      </c>
      <c r="C10009" t="s">
        <v>2009</v>
      </c>
      <c r="D10009" t="s">
        <v>155</v>
      </c>
      <c r="E10009" t="s">
        <v>347</v>
      </c>
      <c r="F10009" t="s">
        <v>2</v>
      </c>
      <c r="G10009" t="s">
        <v>54164</v>
      </c>
      <c r="H10009" t="s">
        <v>20860</v>
      </c>
      <c r="I10009" t="s">
        <v>54165</v>
      </c>
      <c r="J10009" t="s">
        <v>20764</v>
      </c>
      <c r="K10009" t="s">
        <v>54025</v>
      </c>
      <c r="L10009" t="s">
        <v>2172</v>
      </c>
      <c r="M10009" t="s">
        <v>16337</v>
      </c>
    </row>
    <row r="10010" spans="1:13">
      <c r="A10010" t="s">
        <v>909</v>
      </c>
      <c r="B10010" t="s">
        <v>909</v>
      </c>
      <c r="C10010" t="s">
        <v>2009</v>
      </c>
      <c r="D10010" t="s">
        <v>155</v>
      </c>
      <c r="E10010" t="s">
        <v>347</v>
      </c>
      <c r="F10010" t="s">
        <v>4</v>
      </c>
      <c r="G10010" t="s">
        <v>54166</v>
      </c>
      <c r="H10010" t="s">
        <v>20764</v>
      </c>
      <c r="I10010" t="s">
        <v>44003</v>
      </c>
      <c r="J10010" t="s">
        <v>20663</v>
      </c>
      <c r="K10010" t="s">
        <v>41704</v>
      </c>
      <c r="L10010" t="s">
        <v>2038</v>
      </c>
      <c r="M10010" t="s">
        <v>54167</v>
      </c>
    </row>
    <row r="10011" spans="1:13">
      <c r="A10011" t="s">
        <v>909</v>
      </c>
      <c r="B10011" t="s">
        <v>909</v>
      </c>
      <c r="C10011" t="s">
        <v>2009</v>
      </c>
      <c r="D10011" t="s">
        <v>155</v>
      </c>
      <c r="E10011" t="s">
        <v>347</v>
      </c>
      <c r="F10011" t="s">
        <v>11</v>
      </c>
      <c r="G10011" t="s">
        <v>54168</v>
      </c>
      <c r="H10011" t="s">
        <v>20684</v>
      </c>
      <c r="I10011" t="s">
        <v>54016</v>
      </c>
      <c r="J10011" t="s">
        <v>21472</v>
      </c>
      <c r="K10011" t="s">
        <v>372</v>
      </c>
      <c r="L10011" t="s">
        <v>3332</v>
      </c>
      <c r="M10011" t="s">
        <v>5709</v>
      </c>
    </row>
    <row r="10012" spans="1:13">
      <c r="A10012" t="s">
        <v>909</v>
      </c>
      <c r="B10012" t="s">
        <v>909</v>
      </c>
      <c r="C10012" t="s">
        <v>2009</v>
      </c>
      <c r="D10012" t="s">
        <v>155</v>
      </c>
      <c r="E10012" t="s">
        <v>347</v>
      </c>
      <c r="F10012" t="s">
        <v>20</v>
      </c>
      <c r="G10012" t="s">
        <v>54169</v>
      </c>
      <c r="H10012" t="s">
        <v>20663</v>
      </c>
      <c r="I10012" t="s">
        <v>54035</v>
      </c>
      <c r="J10012" t="s">
        <v>21472</v>
      </c>
      <c r="K10012" t="s">
        <v>372</v>
      </c>
      <c r="L10012" t="s">
        <v>9283</v>
      </c>
      <c r="M10012" t="s">
        <v>10824</v>
      </c>
    </row>
    <row r="10013" spans="1:13">
      <c r="A10013" t="s">
        <v>909</v>
      </c>
      <c r="B10013" t="s">
        <v>909</v>
      </c>
      <c r="C10013" t="s">
        <v>2009</v>
      </c>
      <c r="D10013" t="s">
        <v>155</v>
      </c>
      <c r="E10013" t="s">
        <v>230</v>
      </c>
      <c r="F10013" t="s">
        <v>3</v>
      </c>
      <c r="G10013" t="s">
        <v>54170</v>
      </c>
      <c r="H10013" t="s">
        <v>21097</v>
      </c>
      <c r="I10013" t="s">
        <v>54018</v>
      </c>
      <c r="J10013" t="s">
        <v>20860</v>
      </c>
      <c r="K10013" t="s">
        <v>964</v>
      </c>
      <c r="L10013" t="s">
        <v>54020</v>
      </c>
      <c r="M10013" t="s">
        <v>45674</v>
      </c>
    </row>
    <row r="10014" spans="1:13">
      <c r="A10014" t="s">
        <v>909</v>
      </c>
      <c r="B10014" t="s">
        <v>909</v>
      </c>
      <c r="C10014" t="s">
        <v>2009</v>
      </c>
      <c r="D10014" t="s">
        <v>155</v>
      </c>
      <c r="E10014" t="s">
        <v>230</v>
      </c>
      <c r="F10014" t="s">
        <v>10</v>
      </c>
      <c r="G10014" t="s">
        <v>54171</v>
      </c>
      <c r="H10014" t="s">
        <v>21165</v>
      </c>
      <c r="I10014" t="s">
        <v>54172</v>
      </c>
      <c r="J10014" t="s">
        <v>21019</v>
      </c>
      <c r="K10014" t="s">
        <v>54096</v>
      </c>
      <c r="L10014" t="s">
        <v>22119</v>
      </c>
      <c r="M10014" t="s">
        <v>54173</v>
      </c>
    </row>
    <row r="10015" spans="1:13">
      <c r="A10015" t="s">
        <v>909</v>
      </c>
      <c r="B10015" t="s">
        <v>909</v>
      </c>
      <c r="C10015" t="s">
        <v>2009</v>
      </c>
      <c r="D10015" t="s">
        <v>155</v>
      </c>
      <c r="E10015" t="s">
        <v>230</v>
      </c>
      <c r="F10015" t="s">
        <v>2</v>
      </c>
      <c r="G10015" t="s">
        <v>54174</v>
      </c>
      <c r="H10015" t="s">
        <v>20822</v>
      </c>
      <c r="I10015" t="s">
        <v>12742</v>
      </c>
      <c r="J10015" t="s">
        <v>20725</v>
      </c>
      <c r="K10015" t="s">
        <v>11204</v>
      </c>
      <c r="L10015" t="s">
        <v>5802</v>
      </c>
      <c r="M10015" t="s">
        <v>27417</v>
      </c>
    </row>
    <row r="10016" spans="1:13">
      <c r="A10016" t="s">
        <v>909</v>
      </c>
      <c r="B10016" t="s">
        <v>909</v>
      </c>
      <c r="C10016" t="s">
        <v>2009</v>
      </c>
      <c r="D10016" t="s">
        <v>155</v>
      </c>
      <c r="E10016" t="s">
        <v>230</v>
      </c>
      <c r="F10016" t="s">
        <v>4</v>
      </c>
      <c r="G10016" t="s">
        <v>54175</v>
      </c>
      <c r="H10016" t="s">
        <v>20663</v>
      </c>
      <c r="I10016" t="s">
        <v>54035</v>
      </c>
      <c r="J10016" t="s">
        <v>21472</v>
      </c>
      <c r="K10016" t="s">
        <v>372</v>
      </c>
      <c r="L10016" t="s">
        <v>3332</v>
      </c>
      <c r="M10016" t="s">
        <v>10467</v>
      </c>
    </row>
    <row r="10017" spans="1:13">
      <c r="A10017" t="s">
        <v>909</v>
      </c>
      <c r="B10017" t="s">
        <v>909</v>
      </c>
      <c r="C10017" t="s">
        <v>2009</v>
      </c>
      <c r="D10017" t="s">
        <v>155</v>
      </c>
      <c r="E10017" t="s">
        <v>230</v>
      </c>
      <c r="F10017" t="s">
        <v>11</v>
      </c>
      <c r="G10017" t="s">
        <v>54176</v>
      </c>
      <c r="H10017" t="s">
        <v>20745</v>
      </c>
      <c r="I10017" t="s">
        <v>26871</v>
      </c>
      <c r="J10017" t="s">
        <v>21472</v>
      </c>
      <c r="K10017" t="s">
        <v>372</v>
      </c>
      <c r="L10017" t="s">
        <v>431</v>
      </c>
      <c r="M10017" t="s">
        <v>8700</v>
      </c>
    </row>
    <row r="10018" spans="1:13">
      <c r="A10018" t="s">
        <v>909</v>
      </c>
      <c r="B10018" t="s">
        <v>909</v>
      </c>
      <c r="C10018" t="s">
        <v>2009</v>
      </c>
      <c r="D10018" t="s">
        <v>155</v>
      </c>
      <c r="E10018" t="s">
        <v>230</v>
      </c>
      <c r="F10018" t="s">
        <v>20</v>
      </c>
      <c r="G10018" t="s">
        <v>54177</v>
      </c>
      <c r="H10018" t="s">
        <v>20745</v>
      </c>
      <c r="I10018" t="s">
        <v>26871</v>
      </c>
      <c r="J10018" t="s">
        <v>21472</v>
      </c>
      <c r="K10018" t="s">
        <v>372</v>
      </c>
      <c r="L10018" t="s">
        <v>3023</v>
      </c>
      <c r="M10018" t="s">
        <v>8700</v>
      </c>
    </row>
    <row r="10019" spans="1:13">
      <c r="A10019" t="s">
        <v>909</v>
      </c>
      <c r="B10019" t="s">
        <v>909</v>
      </c>
      <c r="C10019" t="s">
        <v>2009</v>
      </c>
      <c r="D10019" t="s">
        <v>155</v>
      </c>
      <c r="E10019" t="s">
        <v>300</v>
      </c>
      <c r="F10019" t="s">
        <v>3</v>
      </c>
      <c r="G10019" t="s">
        <v>54178</v>
      </c>
      <c r="H10019" t="s">
        <v>21152</v>
      </c>
      <c r="I10019" t="s">
        <v>54031</v>
      </c>
      <c r="J10019" t="s">
        <v>20937</v>
      </c>
      <c r="K10019" t="s">
        <v>54179</v>
      </c>
      <c r="L10019" t="s">
        <v>12724</v>
      </c>
      <c r="M10019" t="s">
        <v>38340</v>
      </c>
    </row>
    <row r="10020" spans="1:13">
      <c r="A10020" t="s">
        <v>909</v>
      </c>
      <c r="B10020" t="s">
        <v>909</v>
      </c>
      <c r="C10020" t="s">
        <v>2009</v>
      </c>
      <c r="D10020" t="s">
        <v>155</v>
      </c>
      <c r="E10020" t="s">
        <v>300</v>
      </c>
      <c r="F10020" t="s">
        <v>10</v>
      </c>
      <c r="G10020" t="s">
        <v>54180</v>
      </c>
      <c r="H10020" t="s">
        <v>21031</v>
      </c>
      <c r="I10020" t="s">
        <v>9637</v>
      </c>
      <c r="J10020" t="s">
        <v>20915</v>
      </c>
      <c r="K10020" t="s">
        <v>1317</v>
      </c>
      <c r="L10020" t="s">
        <v>53029</v>
      </c>
      <c r="M10020" t="s">
        <v>47243</v>
      </c>
    </row>
    <row r="10021" spans="1:13">
      <c r="A10021" t="s">
        <v>909</v>
      </c>
      <c r="B10021" t="s">
        <v>909</v>
      </c>
      <c r="C10021" t="s">
        <v>2009</v>
      </c>
      <c r="D10021" t="s">
        <v>155</v>
      </c>
      <c r="E10021" t="s">
        <v>300</v>
      </c>
      <c r="F10021" t="s">
        <v>2</v>
      </c>
      <c r="G10021" t="s">
        <v>54181</v>
      </c>
      <c r="H10021" t="s">
        <v>20725</v>
      </c>
      <c r="I10021" t="s">
        <v>54013</v>
      </c>
      <c r="J10021" t="s">
        <v>20663</v>
      </c>
      <c r="K10021" t="s">
        <v>41704</v>
      </c>
      <c r="L10021" t="s">
        <v>46690</v>
      </c>
      <c r="M10021" t="s">
        <v>1164</v>
      </c>
    </row>
    <row r="10022" spans="1:13">
      <c r="A10022" t="s">
        <v>909</v>
      </c>
      <c r="B10022" t="s">
        <v>909</v>
      </c>
      <c r="C10022" t="s">
        <v>2009</v>
      </c>
      <c r="D10022" t="s">
        <v>155</v>
      </c>
      <c r="E10022" t="s">
        <v>300</v>
      </c>
      <c r="F10022" t="s">
        <v>4</v>
      </c>
      <c r="G10022" t="s">
        <v>54182</v>
      </c>
      <c r="H10022" t="s">
        <v>20705</v>
      </c>
      <c r="I10022" t="s">
        <v>44013</v>
      </c>
      <c r="J10022" t="s">
        <v>20663</v>
      </c>
      <c r="K10022" t="s">
        <v>41704</v>
      </c>
      <c r="L10022" t="s">
        <v>2292</v>
      </c>
      <c r="M10022" t="s">
        <v>9352</v>
      </c>
    </row>
    <row r="10023" spans="1:13">
      <c r="A10023" t="s">
        <v>909</v>
      </c>
      <c r="B10023" t="s">
        <v>909</v>
      </c>
      <c r="C10023" t="s">
        <v>2009</v>
      </c>
      <c r="D10023" t="s">
        <v>155</v>
      </c>
      <c r="E10023" t="s">
        <v>300</v>
      </c>
      <c r="F10023" t="s">
        <v>11</v>
      </c>
      <c r="G10023" t="s">
        <v>54183</v>
      </c>
      <c r="H10023" t="s">
        <v>20745</v>
      </c>
      <c r="I10023" t="s">
        <v>26871</v>
      </c>
      <c r="J10023" t="s">
        <v>20663</v>
      </c>
      <c r="K10023" t="s">
        <v>41704</v>
      </c>
      <c r="L10023" t="s">
        <v>431</v>
      </c>
      <c r="M10023" t="s">
        <v>46022</v>
      </c>
    </row>
    <row r="10024" spans="1:13">
      <c r="A10024" t="s">
        <v>909</v>
      </c>
      <c r="B10024" t="s">
        <v>909</v>
      </c>
      <c r="C10024" t="s">
        <v>2009</v>
      </c>
      <c r="D10024" t="s">
        <v>155</v>
      </c>
      <c r="E10024" t="s">
        <v>300</v>
      </c>
      <c r="F10024" t="s">
        <v>20</v>
      </c>
      <c r="G10024" t="s">
        <v>54184</v>
      </c>
      <c r="H10024" t="s">
        <v>20745</v>
      </c>
      <c r="I10024" t="s">
        <v>26871</v>
      </c>
      <c r="J10024" t="s">
        <v>20684</v>
      </c>
      <c r="K10024" t="s">
        <v>54099</v>
      </c>
      <c r="L10024" t="s">
        <v>3023</v>
      </c>
      <c r="M10024" t="s">
        <v>46022</v>
      </c>
    </row>
    <row r="10025" spans="1:13">
      <c r="A10025" t="s">
        <v>909</v>
      </c>
      <c r="B10025" t="s">
        <v>909</v>
      </c>
      <c r="C10025" t="s">
        <v>2009</v>
      </c>
      <c r="D10025" t="s">
        <v>161</v>
      </c>
      <c r="E10025" t="s">
        <v>690</v>
      </c>
      <c r="F10025" t="s">
        <v>3</v>
      </c>
      <c r="G10025" t="s">
        <v>54185</v>
      </c>
      <c r="H10025" t="s">
        <v>20705</v>
      </c>
      <c r="I10025" t="s">
        <v>12407</v>
      </c>
      <c r="J10025" t="s">
        <v>20684</v>
      </c>
      <c r="K10025" t="s">
        <v>49052</v>
      </c>
      <c r="L10025" t="s">
        <v>16351</v>
      </c>
      <c r="M10025" t="s">
        <v>15069</v>
      </c>
    </row>
    <row r="10026" spans="1:13">
      <c r="A10026" t="s">
        <v>909</v>
      </c>
      <c r="B10026" t="s">
        <v>909</v>
      </c>
      <c r="C10026" t="s">
        <v>2009</v>
      </c>
      <c r="D10026" t="s">
        <v>161</v>
      </c>
      <c r="E10026" t="s">
        <v>690</v>
      </c>
      <c r="F10026" t="s">
        <v>10</v>
      </c>
      <c r="G10026" t="s">
        <v>54186</v>
      </c>
      <c r="H10026" t="s">
        <v>20860</v>
      </c>
      <c r="I10026" t="s">
        <v>16519</v>
      </c>
      <c r="J10026" t="s">
        <v>20803</v>
      </c>
      <c r="K10026" t="s">
        <v>44025</v>
      </c>
      <c r="L10026" t="s">
        <v>3598</v>
      </c>
      <c r="M10026" t="s">
        <v>50933</v>
      </c>
    </row>
    <row r="10027" spans="1:13">
      <c r="A10027" t="s">
        <v>909</v>
      </c>
      <c r="B10027" t="s">
        <v>909</v>
      </c>
      <c r="C10027" t="s">
        <v>2009</v>
      </c>
      <c r="D10027" t="s">
        <v>161</v>
      </c>
      <c r="E10027" t="s">
        <v>690</v>
      </c>
      <c r="F10027" t="s">
        <v>2</v>
      </c>
      <c r="G10027" t="s">
        <v>54187</v>
      </c>
      <c r="H10027" t="s">
        <v>20705</v>
      </c>
      <c r="I10027" t="s">
        <v>12407</v>
      </c>
      <c r="J10027" t="s">
        <v>20684</v>
      </c>
      <c r="K10027" t="s">
        <v>49052</v>
      </c>
      <c r="L10027" t="s">
        <v>7730</v>
      </c>
      <c r="M10027" t="s">
        <v>15069</v>
      </c>
    </row>
    <row r="10028" spans="1:13">
      <c r="A10028" t="s">
        <v>909</v>
      </c>
      <c r="B10028" t="s">
        <v>909</v>
      </c>
      <c r="C10028" t="s">
        <v>2009</v>
      </c>
      <c r="D10028" t="s">
        <v>161</v>
      </c>
      <c r="E10028" t="s">
        <v>690</v>
      </c>
      <c r="F10028" t="s">
        <v>4</v>
      </c>
      <c r="G10028" t="s">
        <v>54188</v>
      </c>
      <c r="H10028" t="s">
        <v>20684</v>
      </c>
      <c r="I10028" t="s">
        <v>12397</v>
      </c>
      <c r="J10028" t="s">
        <v>21472</v>
      </c>
      <c r="K10028" t="s">
        <v>372</v>
      </c>
      <c r="L10028" t="s">
        <v>2315</v>
      </c>
      <c r="M10028" t="s">
        <v>9962</v>
      </c>
    </row>
    <row r="10029" spans="1:13">
      <c r="A10029" t="s">
        <v>909</v>
      </c>
      <c r="B10029" t="s">
        <v>909</v>
      </c>
      <c r="C10029" t="s">
        <v>2009</v>
      </c>
      <c r="D10029" t="s">
        <v>161</v>
      </c>
      <c r="E10029" t="s">
        <v>690</v>
      </c>
      <c r="F10029" t="s">
        <v>11</v>
      </c>
      <c r="G10029" t="s">
        <v>54189</v>
      </c>
      <c r="H10029" t="s">
        <v>20663</v>
      </c>
      <c r="I10029" t="s">
        <v>12413</v>
      </c>
      <c r="J10029" t="s">
        <v>21472</v>
      </c>
      <c r="K10029" t="s">
        <v>372</v>
      </c>
      <c r="L10029" t="s">
        <v>4481</v>
      </c>
      <c r="M10029" t="s">
        <v>11931</v>
      </c>
    </row>
    <row r="10030" spans="1:13">
      <c r="A10030" t="s">
        <v>909</v>
      </c>
      <c r="B10030" t="s">
        <v>909</v>
      </c>
      <c r="C10030" t="s">
        <v>2009</v>
      </c>
      <c r="D10030" t="s">
        <v>161</v>
      </c>
      <c r="E10030" t="s">
        <v>698</v>
      </c>
      <c r="F10030" t="s">
        <v>3</v>
      </c>
      <c r="G10030" t="s">
        <v>54190</v>
      </c>
      <c r="H10030" t="s">
        <v>20822</v>
      </c>
      <c r="I10030" t="s">
        <v>49433</v>
      </c>
      <c r="J10030" t="s">
        <v>20764</v>
      </c>
      <c r="K10030" t="s">
        <v>30970</v>
      </c>
      <c r="L10030" t="s">
        <v>7470</v>
      </c>
      <c r="M10030" t="s">
        <v>26378</v>
      </c>
    </row>
    <row r="10031" spans="1:13">
      <c r="A10031" t="s">
        <v>909</v>
      </c>
      <c r="B10031" t="s">
        <v>909</v>
      </c>
      <c r="C10031" t="s">
        <v>2009</v>
      </c>
      <c r="D10031" t="s">
        <v>161</v>
      </c>
      <c r="E10031" t="s">
        <v>698</v>
      </c>
      <c r="F10031" t="s">
        <v>10</v>
      </c>
      <c r="G10031" t="s">
        <v>54191</v>
      </c>
      <c r="H10031" t="s">
        <v>20915</v>
      </c>
      <c r="I10031" t="s">
        <v>53927</v>
      </c>
      <c r="J10031" t="s">
        <v>20803</v>
      </c>
      <c r="K10031" t="s">
        <v>44025</v>
      </c>
      <c r="L10031" t="s">
        <v>3866</v>
      </c>
      <c r="M10031" t="s">
        <v>32011</v>
      </c>
    </row>
    <row r="10032" spans="1:13">
      <c r="A10032" t="s">
        <v>909</v>
      </c>
      <c r="B10032" t="s">
        <v>909</v>
      </c>
      <c r="C10032" t="s">
        <v>2009</v>
      </c>
      <c r="D10032" t="s">
        <v>161</v>
      </c>
      <c r="E10032" t="s">
        <v>698</v>
      </c>
      <c r="F10032" t="s">
        <v>2</v>
      </c>
      <c r="G10032" t="s">
        <v>54192</v>
      </c>
      <c r="H10032" t="s">
        <v>20784</v>
      </c>
      <c r="I10032" t="s">
        <v>25468</v>
      </c>
      <c r="J10032" t="s">
        <v>20705</v>
      </c>
      <c r="K10032" t="s">
        <v>15117</v>
      </c>
      <c r="L10032" t="s">
        <v>3143</v>
      </c>
      <c r="M10032" t="s">
        <v>25461</v>
      </c>
    </row>
    <row r="10033" spans="1:13">
      <c r="A10033" t="s">
        <v>909</v>
      </c>
      <c r="B10033" t="s">
        <v>909</v>
      </c>
      <c r="C10033" t="s">
        <v>2009</v>
      </c>
      <c r="D10033" t="s">
        <v>161</v>
      </c>
      <c r="E10033" t="s">
        <v>698</v>
      </c>
      <c r="F10033" t="s">
        <v>11</v>
      </c>
      <c r="G10033" t="s">
        <v>54193</v>
      </c>
      <c r="H10033" t="s">
        <v>20684</v>
      </c>
      <c r="I10033" t="s">
        <v>12397</v>
      </c>
      <c r="J10033" t="s">
        <v>21472</v>
      </c>
      <c r="K10033" t="s">
        <v>372</v>
      </c>
      <c r="L10033" t="s">
        <v>431</v>
      </c>
      <c r="M10033" t="s">
        <v>8639</v>
      </c>
    </row>
    <row r="10034" spans="1:13">
      <c r="A10034" t="s">
        <v>909</v>
      </c>
      <c r="B10034" t="s">
        <v>909</v>
      </c>
      <c r="C10034" t="s">
        <v>2009</v>
      </c>
      <c r="D10034" t="s">
        <v>161</v>
      </c>
      <c r="E10034" t="s">
        <v>706</v>
      </c>
      <c r="F10034" t="s">
        <v>3</v>
      </c>
      <c r="G10034" t="s">
        <v>54194</v>
      </c>
      <c r="H10034" t="s">
        <v>20915</v>
      </c>
      <c r="I10034" t="s">
        <v>53927</v>
      </c>
      <c r="J10034" t="s">
        <v>20841</v>
      </c>
      <c r="K10034" t="s">
        <v>25566</v>
      </c>
      <c r="L10034" t="s">
        <v>7333</v>
      </c>
      <c r="M10034" t="s">
        <v>46951</v>
      </c>
    </row>
    <row r="10035" spans="1:13">
      <c r="A10035" t="s">
        <v>909</v>
      </c>
      <c r="B10035" t="s">
        <v>909</v>
      </c>
      <c r="C10035" t="s">
        <v>2009</v>
      </c>
      <c r="D10035" t="s">
        <v>161</v>
      </c>
      <c r="E10035" t="s">
        <v>706</v>
      </c>
      <c r="F10035" t="s">
        <v>10</v>
      </c>
      <c r="G10035" t="s">
        <v>54195</v>
      </c>
      <c r="H10035" t="s">
        <v>20822</v>
      </c>
      <c r="I10035" t="s">
        <v>49433</v>
      </c>
      <c r="J10035" t="s">
        <v>20764</v>
      </c>
      <c r="K10035" t="s">
        <v>30970</v>
      </c>
      <c r="L10035" t="s">
        <v>22163</v>
      </c>
      <c r="M10035" t="s">
        <v>25672</v>
      </c>
    </row>
    <row r="10036" spans="1:13">
      <c r="A10036" t="s">
        <v>909</v>
      </c>
      <c r="B10036" t="s">
        <v>909</v>
      </c>
      <c r="C10036" t="s">
        <v>2009</v>
      </c>
      <c r="D10036" t="s">
        <v>161</v>
      </c>
      <c r="E10036" t="s">
        <v>706</v>
      </c>
      <c r="F10036" t="s">
        <v>2</v>
      </c>
      <c r="G10036" t="s">
        <v>54196</v>
      </c>
      <c r="H10036" t="s">
        <v>20663</v>
      </c>
      <c r="I10036" t="s">
        <v>12413</v>
      </c>
      <c r="J10036" t="s">
        <v>21472</v>
      </c>
      <c r="K10036" t="s">
        <v>372</v>
      </c>
      <c r="L10036" t="s">
        <v>4165</v>
      </c>
      <c r="M10036" t="s">
        <v>5019</v>
      </c>
    </row>
    <row r="10037" spans="1:13">
      <c r="A10037" t="s">
        <v>909</v>
      </c>
      <c r="B10037" t="s">
        <v>909</v>
      </c>
      <c r="C10037" t="s">
        <v>2009</v>
      </c>
      <c r="D10037" t="s">
        <v>161</v>
      </c>
      <c r="E10037" t="s">
        <v>706</v>
      </c>
      <c r="F10037" t="s">
        <v>4</v>
      </c>
      <c r="G10037" t="s">
        <v>54197</v>
      </c>
      <c r="H10037" t="s">
        <v>20663</v>
      </c>
      <c r="I10037" t="s">
        <v>12413</v>
      </c>
      <c r="J10037" t="s">
        <v>21472</v>
      </c>
      <c r="K10037" t="s">
        <v>372</v>
      </c>
      <c r="L10037" t="s">
        <v>2172</v>
      </c>
      <c r="M10037" t="s">
        <v>5019</v>
      </c>
    </row>
    <row r="10038" spans="1:13">
      <c r="A10038" t="s">
        <v>909</v>
      </c>
      <c r="B10038" t="s">
        <v>909</v>
      </c>
      <c r="C10038" t="s">
        <v>2009</v>
      </c>
      <c r="D10038" t="s">
        <v>161</v>
      </c>
      <c r="E10038" t="s">
        <v>706</v>
      </c>
      <c r="F10038" t="s">
        <v>11</v>
      </c>
      <c r="G10038" t="s">
        <v>54198</v>
      </c>
      <c r="H10038" t="s">
        <v>20663</v>
      </c>
      <c r="I10038" t="s">
        <v>12413</v>
      </c>
      <c r="J10038" t="s">
        <v>21472</v>
      </c>
      <c r="K10038" t="s">
        <v>372</v>
      </c>
      <c r="L10038" t="s">
        <v>4481</v>
      </c>
      <c r="M10038" t="s">
        <v>5019</v>
      </c>
    </row>
    <row r="10039" spans="1:13">
      <c r="A10039" t="s">
        <v>909</v>
      </c>
      <c r="B10039" t="s">
        <v>909</v>
      </c>
      <c r="C10039" t="s">
        <v>2009</v>
      </c>
      <c r="D10039" t="s">
        <v>161</v>
      </c>
      <c r="E10039" t="s">
        <v>706</v>
      </c>
      <c r="F10039" t="s">
        <v>20</v>
      </c>
      <c r="G10039" t="s">
        <v>54199</v>
      </c>
      <c r="H10039" t="s">
        <v>20705</v>
      </c>
      <c r="I10039" t="s">
        <v>12407</v>
      </c>
      <c r="J10039" t="s">
        <v>21472</v>
      </c>
      <c r="K10039" t="s">
        <v>372</v>
      </c>
      <c r="L10039" t="s">
        <v>375</v>
      </c>
      <c r="M10039" t="s">
        <v>15216</v>
      </c>
    </row>
    <row r="10040" spans="1:13">
      <c r="A10040" t="s">
        <v>909</v>
      </c>
      <c r="B10040" t="s">
        <v>909</v>
      </c>
      <c r="C10040" t="s">
        <v>2009</v>
      </c>
      <c r="D10040" t="s">
        <v>161</v>
      </c>
      <c r="E10040" t="s">
        <v>714</v>
      </c>
      <c r="F10040" t="s">
        <v>3</v>
      </c>
      <c r="G10040" t="s">
        <v>54200</v>
      </c>
      <c r="H10040" t="s">
        <v>20860</v>
      </c>
      <c r="I10040" t="s">
        <v>16519</v>
      </c>
      <c r="J10040" t="s">
        <v>20764</v>
      </c>
      <c r="K10040" t="s">
        <v>30970</v>
      </c>
      <c r="L10040" t="s">
        <v>8049</v>
      </c>
      <c r="M10040" t="s">
        <v>31967</v>
      </c>
    </row>
    <row r="10041" spans="1:13">
      <c r="A10041" t="s">
        <v>909</v>
      </c>
      <c r="B10041" t="s">
        <v>909</v>
      </c>
      <c r="C10041" t="s">
        <v>2009</v>
      </c>
      <c r="D10041" t="s">
        <v>161</v>
      </c>
      <c r="E10041" t="s">
        <v>714</v>
      </c>
      <c r="F10041" t="s">
        <v>10</v>
      </c>
      <c r="G10041" t="s">
        <v>54201</v>
      </c>
      <c r="H10041" t="s">
        <v>20822</v>
      </c>
      <c r="I10041" t="s">
        <v>49433</v>
      </c>
      <c r="J10041" t="s">
        <v>20764</v>
      </c>
      <c r="K10041" t="s">
        <v>30970</v>
      </c>
      <c r="L10041" t="s">
        <v>22163</v>
      </c>
      <c r="M10041" t="s">
        <v>25672</v>
      </c>
    </row>
    <row r="10042" spans="1:13">
      <c r="A10042" t="s">
        <v>909</v>
      </c>
      <c r="B10042" t="s">
        <v>909</v>
      </c>
      <c r="C10042" t="s">
        <v>2009</v>
      </c>
      <c r="D10042" t="s">
        <v>161</v>
      </c>
      <c r="E10042" t="s">
        <v>714</v>
      </c>
      <c r="F10042" t="s">
        <v>2</v>
      </c>
      <c r="G10042" t="s">
        <v>54202</v>
      </c>
      <c r="H10042" t="s">
        <v>20684</v>
      </c>
      <c r="I10042" t="s">
        <v>12397</v>
      </c>
      <c r="J10042" t="s">
        <v>21472</v>
      </c>
      <c r="K10042" t="s">
        <v>372</v>
      </c>
      <c r="L10042" t="s">
        <v>3970</v>
      </c>
      <c r="M10042" t="s">
        <v>15162</v>
      </c>
    </row>
    <row r="10043" spans="1:13">
      <c r="A10043" t="s">
        <v>909</v>
      </c>
      <c r="B10043" t="s">
        <v>909</v>
      </c>
      <c r="C10043" t="s">
        <v>2009</v>
      </c>
      <c r="D10043" t="s">
        <v>161</v>
      </c>
      <c r="E10043" t="s">
        <v>714</v>
      </c>
      <c r="F10043" t="s">
        <v>11</v>
      </c>
      <c r="G10043" t="s">
        <v>54203</v>
      </c>
      <c r="H10043" t="s">
        <v>20725</v>
      </c>
      <c r="I10043" t="s">
        <v>15431</v>
      </c>
      <c r="J10043" t="s">
        <v>20663</v>
      </c>
      <c r="K10043" t="s">
        <v>15124</v>
      </c>
      <c r="L10043" t="s">
        <v>375</v>
      </c>
      <c r="M10043" t="s">
        <v>11174</v>
      </c>
    </row>
    <row r="10044" spans="1:13">
      <c r="A10044" t="s">
        <v>909</v>
      </c>
      <c r="B10044" t="s">
        <v>909</v>
      </c>
      <c r="C10044" t="s">
        <v>2009</v>
      </c>
      <c r="D10044" t="s">
        <v>161</v>
      </c>
      <c r="E10044" t="s">
        <v>714</v>
      </c>
      <c r="F10044" t="s">
        <v>20</v>
      </c>
      <c r="G10044" t="s">
        <v>54204</v>
      </c>
      <c r="H10044" t="s">
        <v>20705</v>
      </c>
      <c r="I10044" t="s">
        <v>12407</v>
      </c>
      <c r="J10044" t="s">
        <v>20663</v>
      </c>
      <c r="K10044" t="s">
        <v>15124</v>
      </c>
      <c r="L10044" t="s">
        <v>375</v>
      </c>
      <c r="M10044" t="s">
        <v>15216</v>
      </c>
    </row>
    <row r="10045" spans="1:13">
      <c r="A10045" t="s">
        <v>909</v>
      </c>
      <c r="B10045" t="s">
        <v>909</v>
      </c>
      <c r="C10045" t="s">
        <v>2009</v>
      </c>
      <c r="D10045" t="s">
        <v>162</v>
      </c>
      <c r="E10045" t="s">
        <v>722</v>
      </c>
      <c r="F10045" t="s">
        <v>3</v>
      </c>
      <c r="G10045" t="s">
        <v>54205</v>
      </c>
      <c r="H10045" t="s">
        <v>20745</v>
      </c>
      <c r="I10045" t="s">
        <v>10308</v>
      </c>
      <c r="J10045" t="s">
        <v>20705</v>
      </c>
      <c r="K10045" t="s">
        <v>15117</v>
      </c>
      <c r="L10045" t="s">
        <v>20834</v>
      </c>
      <c r="M10045" t="s">
        <v>25650</v>
      </c>
    </row>
    <row r="10046" spans="1:13">
      <c r="A10046" t="s">
        <v>909</v>
      </c>
      <c r="B10046" t="s">
        <v>909</v>
      </c>
      <c r="C10046" t="s">
        <v>2009</v>
      </c>
      <c r="D10046" t="s">
        <v>162</v>
      </c>
      <c r="E10046" t="s">
        <v>722</v>
      </c>
      <c r="F10046" t="s">
        <v>10</v>
      </c>
      <c r="G10046" t="s">
        <v>54206</v>
      </c>
      <c r="H10046" t="s">
        <v>20879</v>
      </c>
      <c r="I10046" t="s">
        <v>26530</v>
      </c>
      <c r="J10046" t="s">
        <v>20822</v>
      </c>
      <c r="K10046" t="s">
        <v>15138</v>
      </c>
      <c r="L10046" t="s">
        <v>22012</v>
      </c>
      <c r="M10046" t="s">
        <v>32310</v>
      </c>
    </row>
    <row r="10047" spans="1:13">
      <c r="A10047" t="s">
        <v>909</v>
      </c>
      <c r="B10047" t="s">
        <v>909</v>
      </c>
      <c r="C10047" t="s">
        <v>2009</v>
      </c>
      <c r="D10047" t="s">
        <v>162</v>
      </c>
      <c r="E10047" t="s">
        <v>722</v>
      </c>
      <c r="F10047" t="s">
        <v>2</v>
      </c>
      <c r="G10047" t="s">
        <v>54207</v>
      </c>
      <c r="H10047" t="s">
        <v>20684</v>
      </c>
      <c r="I10047" t="s">
        <v>12397</v>
      </c>
      <c r="J10047" t="s">
        <v>20663</v>
      </c>
      <c r="K10047" t="s">
        <v>15124</v>
      </c>
      <c r="L10047" t="s">
        <v>3970</v>
      </c>
      <c r="M10047" t="s">
        <v>16331</v>
      </c>
    </row>
    <row r="10048" spans="1:13">
      <c r="A10048" t="s">
        <v>909</v>
      </c>
      <c r="B10048" t="s">
        <v>909</v>
      </c>
      <c r="C10048" t="s">
        <v>2009</v>
      </c>
      <c r="D10048" t="s">
        <v>162</v>
      </c>
      <c r="E10048" t="s">
        <v>722</v>
      </c>
      <c r="F10048" t="s">
        <v>4</v>
      </c>
      <c r="G10048" t="s">
        <v>54208</v>
      </c>
      <c r="H10048" t="s">
        <v>20663</v>
      </c>
      <c r="I10048" t="s">
        <v>12413</v>
      </c>
      <c r="J10048" t="s">
        <v>21472</v>
      </c>
      <c r="K10048" t="s">
        <v>372</v>
      </c>
      <c r="L10048" t="s">
        <v>2172</v>
      </c>
      <c r="M10048" t="s">
        <v>4355</v>
      </c>
    </row>
    <row r="10049" spans="1:13">
      <c r="A10049" t="s">
        <v>909</v>
      </c>
      <c r="B10049" t="s">
        <v>909</v>
      </c>
      <c r="C10049" t="s">
        <v>2009</v>
      </c>
      <c r="D10049" t="s">
        <v>162</v>
      </c>
      <c r="E10049" t="s">
        <v>722</v>
      </c>
      <c r="F10049" t="s">
        <v>11</v>
      </c>
      <c r="G10049" t="s">
        <v>54209</v>
      </c>
      <c r="H10049" t="s">
        <v>20663</v>
      </c>
      <c r="I10049" t="s">
        <v>12413</v>
      </c>
      <c r="J10049" t="s">
        <v>21472</v>
      </c>
      <c r="K10049" t="s">
        <v>372</v>
      </c>
      <c r="L10049" t="s">
        <v>4481</v>
      </c>
      <c r="M10049" t="s">
        <v>4355</v>
      </c>
    </row>
    <row r="10050" spans="1:13">
      <c r="A10050" t="s">
        <v>909</v>
      </c>
      <c r="B10050" t="s">
        <v>909</v>
      </c>
      <c r="C10050" t="s">
        <v>2009</v>
      </c>
      <c r="D10050" t="s">
        <v>162</v>
      </c>
      <c r="E10050" t="s">
        <v>730</v>
      </c>
      <c r="F10050" t="s">
        <v>3</v>
      </c>
      <c r="G10050" t="s">
        <v>54210</v>
      </c>
      <c r="H10050" t="s">
        <v>20764</v>
      </c>
      <c r="I10050" t="s">
        <v>15420</v>
      </c>
      <c r="J10050" t="s">
        <v>20725</v>
      </c>
      <c r="K10050" t="s">
        <v>4949</v>
      </c>
      <c r="L10050" t="s">
        <v>4247</v>
      </c>
      <c r="M10050" t="s">
        <v>19650</v>
      </c>
    </row>
    <row r="10051" spans="1:13">
      <c r="A10051" t="s">
        <v>909</v>
      </c>
      <c r="B10051" t="s">
        <v>909</v>
      </c>
      <c r="C10051" t="s">
        <v>2009</v>
      </c>
      <c r="D10051" t="s">
        <v>162</v>
      </c>
      <c r="E10051" t="s">
        <v>730</v>
      </c>
      <c r="F10051" t="s">
        <v>10</v>
      </c>
      <c r="G10051" t="s">
        <v>54211</v>
      </c>
      <c r="H10051" t="s">
        <v>20860</v>
      </c>
      <c r="I10051" t="s">
        <v>16519</v>
      </c>
      <c r="J10051" t="s">
        <v>20803</v>
      </c>
      <c r="K10051" t="s">
        <v>44025</v>
      </c>
      <c r="L10051" t="s">
        <v>3598</v>
      </c>
      <c r="M10051" t="s">
        <v>28425</v>
      </c>
    </row>
    <row r="10052" spans="1:13">
      <c r="A10052" t="s">
        <v>909</v>
      </c>
      <c r="B10052" t="s">
        <v>909</v>
      </c>
      <c r="C10052" t="s">
        <v>2009</v>
      </c>
      <c r="D10052" t="s">
        <v>162</v>
      </c>
      <c r="E10052" t="s">
        <v>730</v>
      </c>
      <c r="F10052" t="s">
        <v>2</v>
      </c>
      <c r="G10052" t="s">
        <v>54212</v>
      </c>
      <c r="H10052" t="s">
        <v>20784</v>
      </c>
      <c r="I10052" t="s">
        <v>25468</v>
      </c>
      <c r="J10052" t="s">
        <v>20705</v>
      </c>
      <c r="K10052" t="s">
        <v>15117</v>
      </c>
      <c r="L10052" t="s">
        <v>3143</v>
      </c>
      <c r="M10052" t="s">
        <v>18728</v>
      </c>
    </row>
    <row r="10053" spans="1:13">
      <c r="A10053" t="s">
        <v>909</v>
      </c>
      <c r="B10053" t="s">
        <v>909</v>
      </c>
      <c r="C10053" t="s">
        <v>2009</v>
      </c>
      <c r="D10053" t="s">
        <v>162</v>
      </c>
      <c r="E10053" t="s">
        <v>730</v>
      </c>
      <c r="F10053" t="s">
        <v>4</v>
      </c>
      <c r="G10053" t="s">
        <v>54213</v>
      </c>
      <c r="H10053" t="s">
        <v>20663</v>
      </c>
      <c r="I10053" t="s">
        <v>12413</v>
      </c>
      <c r="J10053" t="s">
        <v>21472</v>
      </c>
      <c r="K10053" t="s">
        <v>372</v>
      </c>
      <c r="L10053" t="s">
        <v>2172</v>
      </c>
      <c r="M10053" t="s">
        <v>1275</v>
      </c>
    </row>
    <row r="10054" spans="1:13">
      <c r="A10054" t="s">
        <v>909</v>
      </c>
      <c r="B10054" t="s">
        <v>909</v>
      </c>
      <c r="C10054" t="s">
        <v>2009</v>
      </c>
      <c r="D10054" t="s">
        <v>162</v>
      </c>
      <c r="E10054" t="s">
        <v>730</v>
      </c>
      <c r="F10054" t="s">
        <v>11</v>
      </c>
      <c r="G10054" t="s">
        <v>54214</v>
      </c>
      <c r="H10054" t="s">
        <v>20684</v>
      </c>
      <c r="I10054" t="s">
        <v>12397</v>
      </c>
      <c r="J10054" t="s">
        <v>21472</v>
      </c>
      <c r="K10054" t="s">
        <v>372</v>
      </c>
      <c r="L10054" t="s">
        <v>431</v>
      </c>
      <c r="M10054" t="s">
        <v>1276</v>
      </c>
    </row>
    <row r="10055" spans="1:13">
      <c r="A10055" t="s">
        <v>909</v>
      </c>
      <c r="B10055" t="s">
        <v>909</v>
      </c>
      <c r="C10055" t="s">
        <v>2009</v>
      </c>
      <c r="D10055" t="s">
        <v>162</v>
      </c>
      <c r="E10055" t="s">
        <v>730</v>
      </c>
      <c r="F10055" t="s">
        <v>20</v>
      </c>
      <c r="G10055" t="s">
        <v>54215</v>
      </c>
      <c r="H10055" t="s">
        <v>20663</v>
      </c>
      <c r="I10055" t="s">
        <v>12413</v>
      </c>
      <c r="J10055" t="s">
        <v>21472</v>
      </c>
      <c r="K10055" t="s">
        <v>372</v>
      </c>
      <c r="L10055" t="s">
        <v>4088</v>
      </c>
      <c r="M10055" t="s">
        <v>1275</v>
      </c>
    </row>
    <row r="10056" spans="1:13">
      <c r="A10056" t="s">
        <v>909</v>
      </c>
      <c r="B10056" t="s">
        <v>909</v>
      </c>
      <c r="C10056" t="s">
        <v>2009</v>
      </c>
      <c r="D10056" t="s">
        <v>162</v>
      </c>
      <c r="E10056" t="s">
        <v>738</v>
      </c>
      <c r="F10056" t="s">
        <v>3</v>
      </c>
      <c r="G10056" t="s">
        <v>54216</v>
      </c>
      <c r="H10056" t="s">
        <v>20937</v>
      </c>
      <c r="I10056" t="s">
        <v>53907</v>
      </c>
      <c r="J10056" t="s">
        <v>20879</v>
      </c>
      <c r="K10056" t="s">
        <v>45771</v>
      </c>
      <c r="L10056" t="s">
        <v>54217</v>
      </c>
      <c r="M10056" t="s">
        <v>29127</v>
      </c>
    </row>
    <row r="10057" spans="1:13">
      <c r="A10057" t="s">
        <v>909</v>
      </c>
      <c r="B10057" t="s">
        <v>909</v>
      </c>
      <c r="C10057" t="s">
        <v>2009</v>
      </c>
      <c r="D10057" t="s">
        <v>162</v>
      </c>
      <c r="E10057" t="s">
        <v>738</v>
      </c>
      <c r="F10057" t="s">
        <v>10</v>
      </c>
      <c r="G10057" t="s">
        <v>54218</v>
      </c>
      <c r="H10057" t="s">
        <v>20932</v>
      </c>
      <c r="I10057" t="s">
        <v>18447</v>
      </c>
      <c r="J10057" t="s">
        <v>20784</v>
      </c>
      <c r="K10057" t="s">
        <v>32174</v>
      </c>
      <c r="L10057" t="s">
        <v>8546</v>
      </c>
      <c r="M10057" t="s">
        <v>29129</v>
      </c>
    </row>
    <row r="10058" spans="1:13">
      <c r="A10058" t="s">
        <v>909</v>
      </c>
      <c r="B10058" t="s">
        <v>909</v>
      </c>
      <c r="C10058" t="s">
        <v>2009</v>
      </c>
      <c r="D10058" t="s">
        <v>162</v>
      </c>
      <c r="E10058" t="s">
        <v>738</v>
      </c>
      <c r="F10058" t="s">
        <v>2</v>
      </c>
      <c r="G10058" t="s">
        <v>54219</v>
      </c>
      <c r="H10058" t="s">
        <v>20705</v>
      </c>
      <c r="I10058" t="s">
        <v>12407</v>
      </c>
      <c r="J10058" t="s">
        <v>20663</v>
      </c>
      <c r="K10058" t="s">
        <v>15124</v>
      </c>
      <c r="L10058" t="s">
        <v>7730</v>
      </c>
      <c r="M10058" t="s">
        <v>16485</v>
      </c>
    </row>
    <row r="10059" spans="1:13">
      <c r="A10059" t="s">
        <v>909</v>
      </c>
      <c r="B10059" t="s">
        <v>909</v>
      </c>
      <c r="C10059" t="s">
        <v>2009</v>
      </c>
      <c r="D10059" t="s">
        <v>162</v>
      </c>
      <c r="E10059" t="s">
        <v>738</v>
      </c>
      <c r="F10059" t="s">
        <v>4</v>
      </c>
      <c r="G10059" t="s">
        <v>54220</v>
      </c>
      <c r="H10059" t="s">
        <v>20663</v>
      </c>
      <c r="I10059" t="s">
        <v>12413</v>
      </c>
      <c r="J10059" t="s">
        <v>21472</v>
      </c>
      <c r="K10059" t="s">
        <v>372</v>
      </c>
      <c r="L10059" t="s">
        <v>2172</v>
      </c>
      <c r="M10059" t="s">
        <v>16478</v>
      </c>
    </row>
    <row r="10060" spans="1:13">
      <c r="A10060" t="s">
        <v>909</v>
      </c>
      <c r="B10060" t="s">
        <v>909</v>
      </c>
      <c r="C10060" t="s">
        <v>2009</v>
      </c>
      <c r="D10060" t="s">
        <v>162</v>
      </c>
      <c r="E10060" t="s">
        <v>738</v>
      </c>
      <c r="F10060" t="s">
        <v>11</v>
      </c>
      <c r="G10060" t="s">
        <v>54221</v>
      </c>
      <c r="H10060" t="s">
        <v>20663</v>
      </c>
      <c r="I10060" t="s">
        <v>12413</v>
      </c>
      <c r="J10060" t="s">
        <v>21472</v>
      </c>
      <c r="K10060" t="s">
        <v>372</v>
      </c>
      <c r="L10060" t="s">
        <v>4481</v>
      </c>
      <c r="M10060" t="s">
        <v>16478</v>
      </c>
    </row>
    <row r="10061" spans="1:13">
      <c r="A10061" t="s">
        <v>909</v>
      </c>
      <c r="B10061" t="s">
        <v>909</v>
      </c>
      <c r="C10061" t="s">
        <v>2009</v>
      </c>
      <c r="D10061" t="s">
        <v>162</v>
      </c>
      <c r="E10061" t="s">
        <v>738</v>
      </c>
      <c r="F10061" t="s">
        <v>20</v>
      </c>
      <c r="G10061" t="s">
        <v>54222</v>
      </c>
      <c r="H10061" t="s">
        <v>20684</v>
      </c>
      <c r="I10061" t="s">
        <v>12397</v>
      </c>
      <c r="J10061" t="s">
        <v>21472</v>
      </c>
      <c r="K10061" t="s">
        <v>372</v>
      </c>
      <c r="L10061" t="s">
        <v>2172</v>
      </c>
      <c r="M10061" t="s">
        <v>11931</v>
      </c>
    </row>
    <row r="10062" spans="1:13">
      <c r="A10062" t="s">
        <v>909</v>
      </c>
      <c r="B10062" t="s">
        <v>909</v>
      </c>
      <c r="C10062" t="s">
        <v>2009</v>
      </c>
      <c r="D10062" t="s">
        <v>162</v>
      </c>
      <c r="E10062" t="s">
        <v>746</v>
      </c>
      <c r="F10062" t="s">
        <v>3</v>
      </c>
      <c r="G10062" t="s">
        <v>54223</v>
      </c>
      <c r="H10062" t="s">
        <v>20803</v>
      </c>
      <c r="I10062" t="s">
        <v>15438</v>
      </c>
      <c r="J10062" t="s">
        <v>20745</v>
      </c>
      <c r="K10062" t="s">
        <v>15111</v>
      </c>
      <c r="L10062" t="s">
        <v>54224</v>
      </c>
      <c r="M10062" t="s">
        <v>25413</v>
      </c>
    </row>
    <row r="10063" spans="1:13">
      <c r="A10063" t="s">
        <v>909</v>
      </c>
      <c r="B10063" t="s">
        <v>909</v>
      </c>
      <c r="C10063" t="s">
        <v>2009</v>
      </c>
      <c r="D10063" t="s">
        <v>162</v>
      </c>
      <c r="E10063" t="s">
        <v>746</v>
      </c>
      <c r="F10063" t="s">
        <v>10</v>
      </c>
      <c r="G10063" t="s">
        <v>54225</v>
      </c>
      <c r="H10063" t="s">
        <v>20745</v>
      </c>
      <c r="I10063" t="s">
        <v>10308</v>
      </c>
      <c r="J10063" t="s">
        <v>20725</v>
      </c>
      <c r="K10063" t="s">
        <v>4949</v>
      </c>
      <c r="L10063" t="s">
        <v>47250</v>
      </c>
      <c r="M10063" t="s">
        <v>25650</v>
      </c>
    </row>
    <row r="10064" spans="1:13">
      <c r="A10064" t="s">
        <v>909</v>
      </c>
      <c r="B10064" t="s">
        <v>909</v>
      </c>
      <c r="C10064" t="s">
        <v>2009</v>
      </c>
      <c r="D10064" t="s">
        <v>162</v>
      </c>
      <c r="E10064" t="s">
        <v>746</v>
      </c>
      <c r="F10064" t="s">
        <v>2</v>
      </c>
      <c r="G10064" t="s">
        <v>54226</v>
      </c>
      <c r="H10064" t="s">
        <v>20663</v>
      </c>
      <c r="I10064" t="s">
        <v>12413</v>
      </c>
      <c r="J10064" t="s">
        <v>21472</v>
      </c>
      <c r="K10064" t="s">
        <v>372</v>
      </c>
      <c r="L10064" t="s">
        <v>4165</v>
      </c>
      <c r="M10064" t="s">
        <v>4355</v>
      </c>
    </row>
    <row r="10065" spans="1:13">
      <c r="A10065" t="s">
        <v>909</v>
      </c>
      <c r="B10065" t="s">
        <v>909</v>
      </c>
      <c r="C10065" t="s">
        <v>2009</v>
      </c>
      <c r="D10065" t="s">
        <v>162</v>
      </c>
      <c r="E10065" t="s">
        <v>746</v>
      </c>
      <c r="F10065" t="s">
        <v>11</v>
      </c>
      <c r="G10065" t="s">
        <v>54227</v>
      </c>
      <c r="H10065" t="s">
        <v>20725</v>
      </c>
      <c r="I10065" t="s">
        <v>15431</v>
      </c>
      <c r="J10065" t="s">
        <v>20663</v>
      </c>
      <c r="K10065" t="s">
        <v>15124</v>
      </c>
      <c r="L10065" t="s">
        <v>375</v>
      </c>
      <c r="M10065" t="s">
        <v>25457</v>
      </c>
    </row>
    <row r="10066" spans="1:13">
      <c r="A10066" t="s">
        <v>909</v>
      </c>
      <c r="B10066" t="s">
        <v>909</v>
      </c>
      <c r="C10066" t="s">
        <v>2009</v>
      </c>
      <c r="D10066" t="s">
        <v>162</v>
      </c>
      <c r="E10066" t="s">
        <v>746</v>
      </c>
      <c r="F10066" t="s">
        <v>20</v>
      </c>
      <c r="G10066" t="s">
        <v>54228</v>
      </c>
      <c r="H10066" t="s">
        <v>20705</v>
      </c>
      <c r="I10066" t="s">
        <v>12407</v>
      </c>
      <c r="J10066" t="s">
        <v>20663</v>
      </c>
      <c r="K10066" t="s">
        <v>15124</v>
      </c>
      <c r="L10066" t="s">
        <v>375</v>
      </c>
      <c r="M10066" t="s">
        <v>16337</v>
      </c>
    </row>
    <row r="10067" spans="1:13">
      <c r="A10067" t="s">
        <v>909</v>
      </c>
      <c r="B10067" t="s">
        <v>909</v>
      </c>
      <c r="C10067" t="s">
        <v>2009</v>
      </c>
      <c r="D10067" t="s">
        <v>163</v>
      </c>
      <c r="E10067" t="s">
        <v>754</v>
      </c>
      <c r="F10067" t="s">
        <v>3</v>
      </c>
      <c r="G10067" t="s">
        <v>54229</v>
      </c>
      <c r="H10067" t="s">
        <v>20745</v>
      </c>
      <c r="I10067" t="s">
        <v>10308</v>
      </c>
      <c r="J10067" t="s">
        <v>20705</v>
      </c>
      <c r="K10067" t="s">
        <v>15117</v>
      </c>
      <c r="L10067" t="s">
        <v>20834</v>
      </c>
      <c r="M10067" t="s">
        <v>18316</v>
      </c>
    </row>
    <row r="10068" spans="1:13">
      <c r="A10068" t="s">
        <v>909</v>
      </c>
      <c r="B10068" t="s">
        <v>909</v>
      </c>
      <c r="C10068" t="s">
        <v>2009</v>
      </c>
      <c r="D10068" t="s">
        <v>163</v>
      </c>
      <c r="E10068" t="s">
        <v>754</v>
      </c>
      <c r="F10068" t="s">
        <v>10</v>
      </c>
      <c r="G10068" t="s">
        <v>54230</v>
      </c>
      <c r="H10068" t="s">
        <v>20879</v>
      </c>
      <c r="I10068" t="s">
        <v>26530</v>
      </c>
      <c r="J10068" t="s">
        <v>20822</v>
      </c>
      <c r="K10068" t="s">
        <v>15138</v>
      </c>
      <c r="L10068" t="s">
        <v>22012</v>
      </c>
      <c r="M10068" t="s">
        <v>44386</v>
      </c>
    </row>
    <row r="10069" spans="1:13">
      <c r="A10069" t="s">
        <v>909</v>
      </c>
      <c r="B10069" t="s">
        <v>909</v>
      </c>
      <c r="C10069" t="s">
        <v>2009</v>
      </c>
      <c r="D10069" t="s">
        <v>163</v>
      </c>
      <c r="E10069" t="s">
        <v>754</v>
      </c>
      <c r="F10069" t="s">
        <v>2</v>
      </c>
      <c r="G10069" t="s">
        <v>54231</v>
      </c>
      <c r="H10069" t="s">
        <v>20705</v>
      </c>
      <c r="I10069" t="s">
        <v>12407</v>
      </c>
      <c r="J10069" t="s">
        <v>20663</v>
      </c>
      <c r="K10069" t="s">
        <v>15124</v>
      </c>
      <c r="L10069" t="s">
        <v>7730</v>
      </c>
      <c r="M10069" t="s">
        <v>18309</v>
      </c>
    </row>
    <row r="10070" spans="1:13">
      <c r="A10070" t="s">
        <v>909</v>
      </c>
      <c r="B10070" t="s">
        <v>909</v>
      </c>
      <c r="C10070" t="s">
        <v>2009</v>
      </c>
      <c r="D10070" t="s">
        <v>163</v>
      </c>
      <c r="E10070" t="s">
        <v>754</v>
      </c>
      <c r="F10070" t="s">
        <v>4</v>
      </c>
      <c r="G10070" t="s">
        <v>54232</v>
      </c>
      <c r="H10070" t="s">
        <v>20663</v>
      </c>
      <c r="I10070" t="s">
        <v>12413</v>
      </c>
      <c r="J10070" t="s">
        <v>21472</v>
      </c>
      <c r="K10070" t="s">
        <v>372</v>
      </c>
      <c r="L10070" t="s">
        <v>2172</v>
      </c>
      <c r="M10070" t="s">
        <v>1427</v>
      </c>
    </row>
    <row r="10071" spans="1:13">
      <c r="A10071" t="s">
        <v>909</v>
      </c>
      <c r="B10071" t="s">
        <v>909</v>
      </c>
      <c r="C10071" t="s">
        <v>2009</v>
      </c>
      <c r="D10071" t="s">
        <v>163</v>
      </c>
      <c r="E10071" t="s">
        <v>754</v>
      </c>
      <c r="F10071" t="s">
        <v>11</v>
      </c>
      <c r="G10071" t="s">
        <v>54233</v>
      </c>
      <c r="H10071" t="s">
        <v>20684</v>
      </c>
      <c r="I10071" t="s">
        <v>12397</v>
      </c>
      <c r="J10071" t="s">
        <v>21472</v>
      </c>
      <c r="K10071" t="s">
        <v>372</v>
      </c>
      <c r="L10071" t="s">
        <v>431</v>
      </c>
      <c r="M10071" t="s">
        <v>9580</v>
      </c>
    </row>
    <row r="10072" spans="1:13">
      <c r="A10072" t="s">
        <v>909</v>
      </c>
      <c r="B10072" t="s">
        <v>909</v>
      </c>
      <c r="C10072" t="s">
        <v>2009</v>
      </c>
      <c r="D10072" t="s">
        <v>163</v>
      </c>
      <c r="E10072" t="s">
        <v>762</v>
      </c>
      <c r="F10072" t="s">
        <v>3</v>
      </c>
      <c r="G10072" t="s">
        <v>54234</v>
      </c>
      <c r="H10072" t="s">
        <v>20860</v>
      </c>
      <c r="I10072" t="s">
        <v>16519</v>
      </c>
      <c r="J10072" t="s">
        <v>20784</v>
      </c>
      <c r="K10072" t="s">
        <v>32174</v>
      </c>
      <c r="L10072" t="s">
        <v>8049</v>
      </c>
      <c r="M10072" t="s">
        <v>24911</v>
      </c>
    </row>
    <row r="10073" spans="1:13">
      <c r="A10073" t="s">
        <v>909</v>
      </c>
      <c r="B10073" t="s">
        <v>909</v>
      </c>
      <c r="C10073" t="s">
        <v>2009</v>
      </c>
      <c r="D10073" t="s">
        <v>163</v>
      </c>
      <c r="E10073" t="s">
        <v>762</v>
      </c>
      <c r="F10073" t="s">
        <v>10</v>
      </c>
      <c r="G10073" t="s">
        <v>54235</v>
      </c>
      <c r="H10073" t="s">
        <v>20915</v>
      </c>
      <c r="I10073" t="s">
        <v>53927</v>
      </c>
      <c r="J10073" t="s">
        <v>20860</v>
      </c>
      <c r="K10073" t="s">
        <v>30949</v>
      </c>
      <c r="L10073" t="s">
        <v>3866</v>
      </c>
      <c r="M10073" t="s">
        <v>46195</v>
      </c>
    </row>
    <row r="10074" spans="1:13">
      <c r="A10074" t="s">
        <v>909</v>
      </c>
      <c r="B10074" t="s">
        <v>909</v>
      </c>
      <c r="C10074" t="s">
        <v>2009</v>
      </c>
      <c r="D10074" t="s">
        <v>163</v>
      </c>
      <c r="E10074" t="s">
        <v>762</v>
      </c>
      <c r="F10074" t="s">
        <v>2</v>
      </c>
      <c r="G10074" t="s">
        <v>54236</v>
      </c>
      <c r="H10074" t="s">
        <v>20764</v>
      </c>
      <c r="I10074" t="s">
        <v>15420</v>
      </c>
      <c r="J10074" t="s">
        <v>20684</v>
      </c>
      <c r="K10074" t="s">
        <v>49052</v>
      </c>
      <c r="L10074" t="s">
        <v>2792</v>
      </c>
      <c r="M10074" t="s">
        <v>18530</v>
      </c>
    </row>
    <row r="10075" spans="1:13">
      <c r="A10075" t="s">
        <v>909</v>
      </c>
      <c r="B10075" t="s">
        <v>909</v>
      </c>
      <c r="C10075" t="s">
        <v>2009</v>
      </c>
      <c r="D10075" t="s">
        <v>163</v>
      </c>
      <c r="E10075" t="s">
        <v>762</v>
      </c>
      <c r="F10075" t="s">
        <v>11</v>
      </c>
      <c r="G10075" t="s">
        <v>54237</v>
      </c>
      <c r="H10075" t="s">
        <v>20663</v>
      </c>
      <c r="I10075" t="s">
        <v>12413</v>
      </c>
      <c r="J10075" t="s">
        <v>21472</v>
      </c>
      <c r="K10075" t="s">
        <v>372</v>
      </c>
      <c r="L10075" t="s">
        <v>4481</v>
      </c>
      <c r="M10075" t="s">
        <v>9778</v>
      </c>
    </row>
    <row r="10076" spans="1:13">
      <c r="A10076" t="s">
        <v>909</v>
      </c>
      <c r="B10076" t="s">
        <v>909</v>
      </c>
      <c r="C10076" t="s">
        <v>2009</v>
      </c>
      <c r="D10076" t="s">
        <v>163</v>
      </c>
      <c r="E10076" t="s">
        <v>762</v>
      </c>
      <c r="F10076" t="s">
        <v>20</v>
      </c>
      <c r="G10076" t="s">
        <v>54238</v>
      </c>
      <c r="H10076" t="s">
        <v>20663</v>
      </c>
      <c r="I10076" t="s">
        <v>12413</v>
      </c>
      <c r="J10076" t="s">
        <v>21472</v>
      </c>
      <c r="K10076" t="s">
        <v>372</v>
      </c>
      <c r="L10076" t="s">
        <v>4088</v>
      </c>
      <c r="M10076" t="s">
        <v>9778</v>
      </c>
    </row>
    <row r="10077" spans="1:13">
      <c r="A10077" t="s">
        <v>909</v>
      </c>
      <c r="B10077" t="s">
        <v>909</v>
      </c>
      <c r="C10077" t="s">
        <v>2009</v>
      </c>
      <c r="D10077" t="s">
        <v>163</v>
      </c>
      <c r="E10077" t="s">
        <v>770</v>
      </c>
      <c r="F10077" t="s">
        <v>3</v>
      </c>
      <c r="G10077" t="s">
        <v>54239</v>
      </c>
      <c r="H10077" t="s">
        <v>20879</v>
      </c>
      <c r="I10077" t="s">
        <v>26530</v>
      </c>
      <c r="J10077" t="s">
        <v>20803</v>
      </c>
      <c r="K10077" t="s">
        <v>44025</v>
      </c>
      <c r="L10077" t="s">
        <v>54240</v>
      </c>
      <c r="M10077" t="s">
        <v>29129</v>
      </c>
    </row>
    <row r="10078" spans="1:13">
      <c r="A10078" t="s">
        <v>909</v>
      </c>
      <c r="B10078" t="s">
        <v>909</v>
      </c>
      <c r="C10078" t="s">
        <v>2009</v>
      </c>
      <c r="D10078" t="s">
        <v>163</v>
      </c>
      <c r="E10078" t="s">
        <v>770</v>
      </c>
      <c r="F10078" t="s">
        <v>10</v>
      </c>
      <c r="G10078" t="s">
        <v>54241</v>
      </c>
      <c r="H10078" t="s">
        <v>20879</v>
      </c>
      <c r="I10078" t="s">
        <v>26530</v>
      </c>
      <c r="J10078" t="s">
        <v>20784</v>
      </c>
      <c r="K10078" t="s">
        <v>32174</v>
      </c>
      <c r="L10078" t="s">
        <v>22012</v>
      </c>
      <c r="M10078" t="s">
        <v>29129</v>
      </c>
    </row>
    <row r="10079" spans="1:13">
      <c r="A10079" t="s">
        <v>909</v>
      </c>
      <c r="B10079" t="s">
        <v>909</v>
      </c>
      <c r="C10079" t="s">
        <v>2009</v>
      </c>
      <c r="D10079" t="s">
        <v>163</v>
      </c>
      <c r="E10079" t="s">
        <v>770</v>
      </c>
      <c r="F10079" t="s">
        <v>2</v>
      </c>
      <c r="G10079" t="s">
        <v>54242</v>
      </c>
      <c r="H10079" t="s">
        <v>20684</v>
      </c>
      <c r="I10079" t="s">
        <v>12397</v>
      </c>
      <c r="J10079" t="s">
        <v>20684</v>
      </c>
      <c r="K10079" t="s">
        <v>49052</v>
      </c>
      <c r="L10079" t="s">
        <v>3970</v>
      </c>
      <c r="M10079" t="s">
        <v>8639</v>
      </c>
    </row>
    <row r="10080" spans="1:13">
      <c r="A10080" t="s">
        <v>909</v>
      </c>
      <c r="B10080" t="s">
        <v>909</v>
      </c>
      <c r="C10080" t="s">
        <v>2009</v>
      </c>
      <c r="D10080" t="s">
        <v>163</v>
      </c>
      <c r="E10080" t="s">
        <v>770</v>
      </c>
      <c r="F10080" t="s">
        <v>4</v>
      </c>
      <c r="G10080" t="s">
        <v>54243</v>
      </c>
      <c r="H10080" t="s">
        <v>20684</v>
      </c>
      <c r="I10080" t="s">
        <v>12397</v>
      </c>
      <c r="J10080" t="s">
        <v>21472</v>
      </c>
      <c r="K10080" t="s">
        <v>372</v>
      </c>
      <c r="L10080" t="s">
        <v>2315</v>
      </c>
      <c r="M10080" t="s">
        <v>8639</v>
      </c>
    </row>
    <row r="10081" spans="1:13">
      <c r="A10081" t="s">
        <v>909</v>
      </c>
      <c r="B10081" t="s">
        <v>909</v>
      </c>
      <c r="C10081" t="s">
        <v>2009</v>
      </c>
      <c r="D10081" t="s">
        <v>163</v>
      </c>
      <c r="E10081" t="s">
        <v>770</v>
      </c>
      <c r="F10081" t="s">
        <v>11</v>
      </c>
      <c r="G10081" t="s">
        <v>54244</v>
      </c>
      <c r="H10081" t="s">
        <v>20705</v>
      </c>
      <c r="I10081" t="s">
        <v>12407</v>
      </c>
      <c r="J10081" t="s">
        <v>20663</v>
      </c>
      <c r="K10081" t="s">
        <v>15124</v>
      </c>
      <c r="L10081" t="s">
        <v>3363</v>
      </c>
      <c r="M10081" t="s">
        <v>789</v>
      </c>
    </row>
    <row r="10082" spans="1:13">
      <c r="A10082" t="s">
        <v>909</v>
      </c>
      <c r="B10082" t="s">
        <v>909</v>
      </c>
      <c r="C10082" t="s">
        <v>2009</v>
      </c>
      <c r="D10082" t="s">
        <v>163</v>
      </c>
      <c r="E10082" t="s">
        <v>770</v>
      </c>
      <c r="F10082" t="s">
        <v>20</v>
      </c>
      <c r="G10082" t="s">
        <v>54245</v>
      </c>
      <c r="H10082" t="s">
        <v>20663</v>
      </c>
      <c r="I10082" t="s">
        <v>12413</v>
      </c>
      <c r="J10082" t="s">
        <v>21472</v>
      </c>
      <c r="K10082" t="s">
        <v>372</v>
      </c>
      <c r="L10082" t="s">
        <v>4088</v>
      </c>
      <c r="M10082" t="s">
        <v>1345</v>
      </c>
    </row>
    <row r="10083" spans="1:13">
      <c r="A10083" t="s">
        <v>909</v>
      </c>
      <c r="B10083" t="s">
        <v>909</v>
      </c>
      <c r="C10083" t="s">
        <v>2009</v>
      </c>
      <c r="D10083" t="s">
        <v>163</v>
      </c>
      <c r="E10083" t="s">
        <v>778</v>
      </c>
      <c r="F10083" t="s">
        <v>3</v>
      </c>
      <c r="G10083" t="s">
        <v>54246</v>
      </c>
      <c r="H10083" t="s">
        <v>20822</v>
      </c>
      <c r="I10083" t="s">
        <v>49433</v>
      </c>
      <c r="J10083" t="s">
        <v>20764</v>
      </c>
      <c r="K10083" t="s">
        <v>30970</v>
      </c>
      <c r="L10083" t="s">
        <v>7470</v>
      </c>
      <c r="M10083" t="s">
        <v>25520</v>
      </c>
    </row>
    <row r="10084" spans="1:13">
      <c r="A10084" t="s">
        <v>909</v>
      </c>
      <c r="B10084" t="s">
        <v>909</v>
      </c>
      <c r="C10084" t="s">
        <v>2009</v>
      </c>
      <c r="D10084" t="s">
        <v>163</v>
      </c>
      <c r="E10084" t="s">
        <v>778</v>
      </c>
      <c r="F10084" t="s">
        <v>10</v>
      </c>
      <c r="G10084" t="s">
        <v>54247</v>
      </c>
      <c r="H10084" t="s">
        <v>20745</v>
      </c>
      <c r="I10084" t="s">
        <v>10308</v>
      </c>
      <c r="J10084" t="s">
        <v>20663</v>
      </c>
      <c r="K10084" t="s">
        <v>15124</v>
      </c>
      <c r="L10084" t="s">
        <v>47250</v>
      </c>
      <c r="M10084" t="s">
        <v>25418</v>
      </c>
    </row>
    <row r="10085" spans="1:13">
      <c r="A10085" t="s">
        <v>909</v>
      </c>
      <c r="B10085" t="s">
        <v>909</v>
      </c>
      <c r="C10085" t="s">
        <v>2009</v>
      </c>
      <c r="D10085" t="s">
        <v>163</v>
      </c>
      <c r="E10085" t="s">
        <v>778</v>
      </c>
      <c r="F10085" t="s">
        <v>2</v>
      </c>
      <c r="G10085" t="s">
        <v>54248</v>
      </c>
      <c r="H10085" t="s">
        <v>20684</v>
      </c>
      <c r="I10085" t="s">
        <v>12397</v>
      </c>
      <c r="J10085" t="s">
        <v>21472</v>
      </c>
      <c r="K10085" t="s">
        <v>372</v>
      </c>
      <c r="L10085" t="s">
        <v>3970</v>
      </c>
      <c r="M10085" t="s">
        <v>15432</v>
      </c>
    </row>
    <row r="10086" spans="1:13">
      <c r="A10086" t="s">
        <v>909</v>
      </c>
      <c r="B10086" t="s">
        <v>909</v>
      </c>
      <c r="C10086" t="s">
        <v>2009</v>
      </c>
      <c r="D10086" t="s">
        <v>163</v>
      </c>
      <c r="E10086" t="s">
        <v>778</v>
      </c>
      <c r="F10086" t="s">
        <v>11</v>
      </c>
      <c r="G10086" t="s">
        <v>54249</v>
      </c>
      <c r="H10086" t="s">
        <v>20684</v>
      </c>
      <c r="I10086" t="s">
        <v>12397</v>
      </c>
      <c r="J10086" t="s">
        <v>21472</v>
      </c>
      <c r="K10086" t="s">
        <v>372</v>
      </c>
      <c r="L10086" t="s">
        <v>431</v>
      </c>
      <c r="M10086" t="s">
        <v>15432</v>
      </c>
    </row>
    <row r="10087" spans="1:13">
      <c r="A10087" t="s">
        <v>909</v>
      </c>
      <c r="B10087" t="s">
        <v>909</v>
      </c>
      <c r="C10087" t="s">
        <v>2009</v>
      </c>
      <c r="D10087" t="s">
        <v>163</v>
      </c>
      <c r="E10087" t="s">
        <v>778</v>
      </c>
      <c r="F10087" t="s">
        <v>20</v>
      </c>
      <c r="G10087" t="s">
        <v>54250</v>
      </c>
      <c r="H10087" t="s">
        <v>20725</v>
      </c>
      <c r="I10087" t="s">
        <v>15431</v>
      </c>
      <c r="J10087" t="s">
        <v>20663</v>
      </c>
      <c r="K10087" t="s">
        <v>15124</v>
      </c>
      <c r="L10087" t="s">
        <v>2315</v>
      </c>
      <c r="M10087" t="s">
        <v>18530</v>
      </c>
    </row>
    <row r="10088" spans="1:13">
      <c r="A10088" t="s">
        <v>909</v>
      </c>
      <c r="B10088" t="s">
        <v>909</v>
      </c>
      <c r="C10088" t="s">
        <v>2009</v>
      </c>
      <c r="D10088" t="s">
        <v>164</v>
      </c>
      <c r="E10088" t="s">
        <v>785</v>
      </c>
      <c r="F10088" t="s">
        <v>3</v>
      </c>
      <c r="G10088" t="s">
        <v>54251</v>
      </c>
      <c r="H10088" t="s">
        <v>20725</v>
      </c>
      <c r="I10088" t="s">
        <v>19138</v>
      </c>
      <c r="J10088" t="s">
        <v>20663</v>
      </c>
      <c r="K10088" t="s">
        <v>1276</v>
      </c>
      <c r="L10088" t="s">
        <v>2773</v>
      </c>
      <c r="M10088" t="s">
        <v>42822</v>
      </c>
    </row>
    <row r="10089" spans="1:13">
      <c r="A10089" t="s">
        <v>909</v>
      </c>
      <c r="B10089" t="s">
        <v>909</v>
      </c>
      <c r="C10089" t="s">
        <v>2009</v>
      </c>
      <c r="D10089" t="s">
        <v>164</v>
      </c>
      <c r="E10089" t="s">
        <v>785</v>
      </c>
      <c r="F10089" t="s">
        <v>10</v>
      </c>
      <c r="G10089" t="s">
        <v>54252</v>
      </c>
      <c r="H10089" t="s">
        <v>20705</v>
      </c>
      <c r="I10089" t="s">
        <v>12750</v>
      </c>
      <c r="J10089" t="s">
        <v>20684</v>
      </c>
      <c r="K10089" t="s">
        <v>16337</v>
      </c>
      <c r="L10089" t="s">
        <v>2292</v>
      </c>
      <c r="M10089" t="s">
        <v>25441</v>
      </c>
    </row>
    <row r="10090" spans="1:13">
      <c r="A10090" t="s">
        <v>909</v>
      </c>
      <c r="B10090" t="s">
        <v>909</v>
      </c>
      <c r="C10090" t="s">
        <v>2009</v>
      </c>
      <c r="D10090" t="s">
        <v>164</v>
      </c>
      <c r="E10090" t="s">
        <v>785</v>
      </c>
      <c r="F10090" t="s">
        <v>2</v>
      </c>
      <c r="G10090" t="s">
        <v>54253</v>
      </c>
      <c r="H10090" t="s">
        <v>20684</v>
      </c>
      <c r="I10090" t="s">
        <v>9665</v>
      </c>
      <c r="J10090" t="s">
        <v>20663</v>
      </c>
      <c r="K10090" t="s">
        <v>1276</v>
      </c>
      <c r="L10090" t="s">
        <v>431</v>
      </c>
      <c r="M10090" t="s">
        <v>18530</v>
      </c>
    </row>
    <row r="10091" spans="1:13">
      <c r="A10091" t="s">
        <v>909</v>
      </c>
      <c r="B10091" t="s">
        <v>909</v>
      </c>
      <c r="C10091" t="s">
        <v>2009</v>
      </c>
      <c r="D10091" t="s">
        <v>164</v>
      </c>
      <c r="E10091" t="s">
        <v>785</v>
      </c>
      <c r="F10091" t="s">
        <v>4</v>
      </c>
      <c r="G10091" t="s">
        <v>54254</v>
      </c>
      <c r="H10091" t="s">
        <v>20663</v>
      </c>
      <c r="I10091" t="s">
        <v>10484</v>
      </c>
      <c r="J10091" t="s">
        <v>21472</v>
      </c>
      <c r="K10091" t="s">
        <v>372</v>
      </c>
      <c r="L10091" t="s">
        <v>375</v>
      </c>
      <c r="M10091" t="s">
        <v>15432</v>
      </c>
    </row>
    <row r="10092" spans="1:13">
      <c r="A10092" t="s">
        <v>909</v>
      </c>
      <c r="B10092" t="s">
        <v>909</v>
      </c>
      <c r="C10092" t="s">
        <v>2009</v>
      </c>
      <c r="D10092" t="s">
        <v>164</v>
      </c>
      <c r="E10092" t="s">
        <v>785</v>
      </c>
      <c r="F10092" t="s">
        <v>11</v>
      </c>
      <c r="G10092" t="s">
        <v>54255</v>
      </c>
      <c r="H10092" t="s">
        <v>20663</v>
      </c>
      <c r="I10092" t="s">
        <v>10484</v>
      </c>
      <c r="J10092" t="s">
        <v>21472</v>
      </c>
      <c r="K10092" t="s">
        <v>372</v>
      </c>
      <c r="L10092" t="s">
        <v>375</v>
      </c>
      <c r="M10092" t="s">
        <v>15432</v>
      </c>
    </row>
    <row r="10093" spans="1:13">
      <c r="A10093" t="s">
        <v>909</v>
      </c>
      <c r="B10093" t="s">
        <v>909</v>
      </c>
      <c r="C10093" t="s">
        <v>2009</v>
      </c>
      <c r="D10093" t="s">
        <v>164</v>
      </c>
      <c r="E10093" t="s">
        <v>793</v>
      </c>
      <c r="F10093" t="s">
        <v>3</v>
      </c>
      <c r="G10093" t="s">
        <v>54256</v>
      </c>
      <c r="H10093" t="s">
        <v>20684</v>
      </c>
      <c r="I10093" t="s">
        <v>9665</v>
      </c>
      <c r="J10093" t="s">
        <v>20663</v>
      </c>
      <c r="K10093" t="s">
        <v>1276</v>
      </c>
      <c r="L10093" t="s">
        <v>471</v>
      </c>
      <c r="M10093" t="s">
        <v>469</v>
      </c>
    </row>
    <row r="10094" spans="1:13">
      <c r="A10094" t="s">
        <v>909</v>
      </c>
      <c r="B10094" t="s">
        <v>909</v>
      </c>
      <c r="C10094" t="s">
        <v>2009</v>
      </c>
      <c r="D10094" t="s">
        <v>164</v>
      </c>
      <c r="E10094" t="s">
        <v>793</v>
      </c>
      <c r="F10094" t="s">
        <v>10</v>
      </c>
      <c r="G10094" t="s">
        <v>54257</v>
      </c>
      <c r="H10094" t="s">
        <v>20684</v>
      </c>
      <c r="I10094" t="s">
        <v>9665</v>
      </c>
      <c r="J10094" t="s">
        <v>20684</v>
      </c>
      <c r="K10094" t="s">
        <v>16337</v>
      </c>
      <c r="L10094" t="s">
        <v>471</v>
      </c>
      <c r="M10094" t="s">
        <v>469</v>
      </c>
    </row>
    <row r="10095" spans="1:13">
      <c r="A10095" t="s">
        <v>909</v>
      </c>
      <c r="B10095" t="s">
        <v>909</v>
      </c>
      <c r="C10095" t="s">
        <v>2009</v>
      </c>
      <c r="D10095" t="s">
        <v>164</v>
      </c>
      <c r="E10095" t="s">
        <v>793</v>
      </c>
      <c r="F10095" t="s">
        <v>2</v>
      </c>
      <c r="G10095" t="s">
        <v>54258</v>
      </c>
      <c r="H10095" t="s">
        <v>20745</v>
      </c>
      <c r="I10095" t="s">
        <v>5902</v>
      </c>
      <c r="J10095" t="s">
        <v>20663</v>
      </c>
      <c r="K10095" t="s">
        <v>1276</v>
      </c>
      <c r="L10095" t="s">
        <v>4261</v>
      </c>
      <c r="M10095" t="s">
        <v>373</v>
      </c>
    </row>
    <row r="10096" spans="1:13">
      <c r="A10096" t="s">
        <v>909</v>
      </c>
      <c r="B10096" t="s">
        <v>909</v>
      </c>
      <c r="C10096" t="s">
        <v>2009</v>
      </c>
      <c r="D10096" t="s">
        <v>164</v>
      </c>
      <c r="E10096" t="s">
        <v>793</v>
      </c>
      <c r="F10096" t="s">
        <v>11</v>
      </c>
      <c r="G10096" t="s">
        <v>54259</v>
      </c>
      <c r="H10096" t="s">
        <v>20663</v>
      </c>
      <c r="I10096" t="s">
        <v>10484</v>
      </c>
      <c r="J10096" t="s">
        <v>21472</v>
      </c>
      <c r="K10096" t="s">
        <v>372</v>
      </c>
      <c r="L10096" t="s">
        <v>375</v>
      </c>
      <c r="M10096" t="s">
        <v>9962</v>
      </c>
    </row>
    <row r="10097" spans="1:13">
      <c r="A10097" t="s">
        <v>909</v>
      </c>
      <c r="B10097" t="s">
        <v>909</v>
      </c>
      <c r="C10097" t="s">
        <v>2009</v>
      </c>
      <c r="D10097" t="s">
        <v>164</v>
      </c>
      <c r="E10097" t="s">
        <v>801</v>
      </c>
      <c r="F10097" t="s">
        <v>3</v>
      </c>
      <c r="G10097" t="s">
        <v>54260</v>
      </c>
      <c r="H10097" t="s">
        <v>20663</v>
      </c>
      <c r="I10097" t="s">
        <v>10484</v>
      </c>
      <c r="J10097" t="s">
        <v>20663</v>
      </c>
      <c r="K10097" t="s">
        <v>1276</v>
      </c>
      <c r="L10097" t="s">
        <v>3332</v>
      </c>
      <c r="M10097" t="s">
        <v>429</v>
      </c>
    </row>
    <row r="10098" spans="1:13">
      <c r="A10098" t="s">
        <v>909</v>
      </c>
      <c r="B10098" t="s">
        <v>909</v>
      </c>
      <c r="C10098" t="s">
        <v>2009</v>
      </c>
      <c r="D10098" t="s">
        <v>164</v>
      </c>
      <c r="E10098" t="s">
        <v>801</v>
      </c>
      <c r="F10098" t="s">
        <v>10</v>
      </c>
      <c r="G10098" t="s">
        <v>54261</v>
      </c>
      <c r="H10098" t="s">
        <v>20725</v>
      </c>
      <c r="I10098" t="s">
        <v>19138</v>
      </c>
      <c r="J10098" t="s">
        <v>20684</v>
      </c>
      <c r="K10098" t="s">
        <v>16337</v>
      </c>
      <c r="L10098" t="s">
        <v>2773</v>
      </c>
      <c r="M10098" t="s">
        <v>373</v>
      </c>
    </row>
    <row r="10099" spans="1:13">
      <c r="A10099" t="s">
        <v>909</v>
      </c>
      <c r="B10099" t="s">
        <v>909</v>
      </c>
      <c r="C10099" t="s">
        <v>2009</v>
      </c>
      <c r="D10099" t="s">
        <v>164</v>
      </c>
      <c r="E10099" t="s">
        <v>801</v>
      </c>
      <c r="F10099" t="s">
        <v>2</v>
      </c>
      <c r="G10099" t="s">
        <v>54262</v>
      </c>
      <c r="H10099" t="s">
        <v>20663</v>
      </c>
      <c r="I10099" t="s">
        <v>10484</v>
      </c>
      <c r="J10099" t="s">
        <v>20663</v>
      </c>
      <c r="K10099" t="s">
        <v>1276</v>
      </c>
      <c r="L10099" t="s">
        <v>4481</v>
      </c>
      <c r="M10099" t="s">
        <v>429</v>
      </c>
    </row>
    <row r="10100" spans="1:13">
      <c r="A10100" t="s">
        <v>909</v>
      </c>
      <c r="B10100" t="s">
        <v>909</v>
      </c>
      <c r="C10100" t="s">
        <v>2009</v>
      </c>
      <c r="D10100" t="s">
        <v>164</v>
      </c>
      <c r="E10100" t="s">
        <v>801</v>
      </c>
      <c r="F10100" t="s">
        <v>20</v>
      </c>
      <c r="G10100" t="s">
        <v>54263</v>
      </c>
      <c r="H10100" t="s">
        <v>20684</v>
      </c>
      <c r="I10100" t="s">
        <v>9665</v>
      </c>
      <c r="J10100" t="s">
        <v>21472</v>
      </c>
      <c r="K10100" t="s">
        <v>372</v>
      </c>
      <c r="L10100" t="s">
        <v>3522</v>
      </c>
      <c r="M10100" t="s">
        <v>18728</v>
      </c>
    </row>
    <row r="10101" spans="1:13">
      <c r="A10101" t="s">
        <v>909</v>
      </c>
      <c r="B10101" t="s">
        <v>909</v>
      </c>
      <c r="C10101" t="s">
        <v>2009</v>
      </c>
      <c r="D10101" t="s">
        <v>164</v>
      </c>
      <c r="E10101" t="s">
        <v>809</v>
      </c>
      <c r="F10101" t="s">
        <v>3</v>
      </c>
      <c r="G10101" t="s">
        <v>54264</v>
      </c>
      <c r="H10101" t="s">
        <v>20705</v>
      </c>
      <c r="I10101" t="s">
        <v>12750</v>
      </c>
      <c r="J10101" t="s">
        <v>20663</v>
      </c>
      <c r="K10101" t="s">
        <v>1276</v>
      </c>
      <c r="L10101" t="s">
        <v>2292</v>
      </c>
      <c r="M10101" t="s">
        <v>48344</v>
      </c>
    </row>
    <row r="10102" spans="1:13">
      <c r="A10102" t="s">
        <v>909</v>
      </c>
      <c r="B10102" t="s">
        <v>909</v>
      </c>
      <c r="C10102" t="s">
        <v>2009</v>
      </c>
      <c r="D10102" t="s">
        <v>164</v>
      </c>
      <c r="E10102" t="s">
        <v>809</v>
      </c>
      <c r="F10102" t="s">
        <v>10</v>
      </c>
      <c r="G10102" t="s">
        <v>54265</v>
      </c>
      <c r="H10102" t="s">
        <v>20663</v>
      </c>
      <c r="I10102" t="s">
        <v>10484</v>
      </c>
      <c r="J10102" t="s">
        <v>20663</v>
      </c>
      <c r="K10102" t="s">
        <v>1276</v>
      </c>
      <c r="L10102" t="s">
        <v>3332</v>
      </c>
      <c r="M10102" t="s">
        <v>469</v>
      </c>
    </row>
    <row r="10103" spans="1:13">
      <c r="A10103" t="s">
        <v>909</v>
      </c>
      <c r="B10103" t="s">
        <v>909</v>
      </c>
      <c r="C10103" t="s">
        <v>2009</v>
      </c>
      <c r="D10103" t="s">
        <v>164</v>
      </c>
      <c r="E10103" t="s">
        <v>809</v>
      </c>
      <c r="F10103" t="s">
        <v>4</v>
      </c>
      <c r="G10103" t="s">
        <v>54266</v>
      </c>
      <c r="H10103" t="s">
        <v>20663</v>
      </c>
      <c r="I10103" t="s">
        <v>10484</v>
      </c>
      <c r="J10103" t="s">
        <v>21472</v>
      </c>
      <c r="K10103" t="s">
        <v>372</v>
      </c>
      <c r="L10103" t="s">
        <v>375</v>
      </c>
      <c r="M10103" t="s">
        <v>469</v>
      </c>
    </row>
    <row r="10104" spans="1:13">
      <c r="A10104" t="s">
        <v>909</v>
      </c>
      <c r="B10104" t="s">
        <v>909</v>
      </c>
      <c r="C10104" t="s">
        <v>1506</v>
      </c>
      <c r="D10104" t="s">
        <v>150</v>
      </c>
      <c r="E10104" t="s">
        <v>179</v>
      </c>
      <c r="F10104" t="s">
        <v>3</v>
      </c>
      <c r="G10104" t="s">
        <v>54267</v>
      </c>
      <c r="H10104" t="s">
        <v>20745</v>
      </c>
      <c r="I10104" t="s">
        <v>54268</v>
      </c>
      <c r="J10104" t="s">
        <v>20663</v>
      </c>
      <c r="K10104" t="s">
        <v>9657</v>
      </c>
      <c r="L10104" t="s">
        <v>1058</v>
      </c>
      <c r="M10104" t="s">
        <v>39399</v>
      </c>
    </row>
    <row r="10105" spans="1:13">
      <c r="A10105" t="s">
        <v>909</v>
      </c>
      <c r="B10105" t="s">
        <v>909</v>
      </c>
      <c r="C10105" t="s">
        <v>1506</v>
      </c>
      <c r="D10105" t="s">
        <v>150</v>
      </c>
      <c r="E10105" t="s">
        <v>179</v>
      </c>
      <c r="F10105" t="s">
        <v>10</v>
      </c>
      <c r="G10105" t="s">
        <v>54269</v>
      </c>
      <c r="H10105" t="s">
        <v>20879</v>
      </c>
      <c r="I10105" t="s">
        <v>54270</v>
      </c>
      <c r="J10105" t="s">
        <v>20705</v>
      </c>
      <c r="K10105" t="s">
        <v>50823</v>
      </c>
      <c r="L10105" t="s">
        <v>7730</v>
      </c>
      <c r="M10105" t="s">
        <v>26543</v>
      </c>
    </row>
    <row r="10106" spans="1:13">
      <c r="A10106" t="s">
        <v>909</v>
      </c>
      <c r="B10106" t="s">
        <v>909</v>
      </c>
      <c r="C10106" t="s">
        <v>1506</v>
      </c>
      <c r="D10106" t="s">
        <v>150</v>
      </c>
      <c r="E10106" t="s">
        <v>179</v>
      </c>
      <c r="F10106" t="s">
        <v>2</v>
      </c>
      <c r="G10106" t="s">
        <v>54271</v>
      </c>
      <c r="H10106" t="s">
        <v>21019</v>
      </c>
      <c r="I10106" t="s">
        <v>54272</v>
      </c>
      <c r="J10106" t="s">
        <v>20764</v>
      </c>
      <c r="K10106" t="s">
        <v>7976</v>
      </c>
      <c r="L10106" t="s">
        <v>3942</v>
      </c>
      <c r="M10106" t="s">
        <v>30180</v>
      </c>
    </row>
    <row r="10107" spans="1:13">
      <c r="A10107" t="s">
        <v>909</v>
      </c>
      <c r="B10107" t="s">
        <v>909</v>
      </c>
      <c r="C10107" t="s">
        <v>1506</v>
      </c>
      <c r="D10107" t="s">
        <v>150</v>
      </c>
      <c r="E10107" t="s">
        <v>179</v>
      </c>
      <c r="F10107" t="s">
        <v>4</v>
      </c>
      <c r="G10107" t="s">
        <v>54273</v>
      </c>
      <c r="H10107" t="s">
        <v>20915</v>
      </c>
      <c r="I10107" t="s">
        <v>54274</v>
      </c>
      <c r="J10107" t="s">
        <v>20663</v>
      </c>
      <c r="K10107" t="s">
        <v>9657</v>
      </c>
      <c r="L10107" t="s">
        <v>4494</v>
      </c>
      <c r="M10107" t="s">
        <v>37301</v>
      </c>
    </row>
    <row r="10108" spans="1:13">
      <c r="A10108" t="s">
        <v>909</v>
      </c>
      <c r="B10108" t="s">
        <v>909</v>
      </c>
      <c r="C10108" t="s">
        <v>1506</v>
      </c>
      <c r="D10108" t="s">
        <v>150</v>
      </c>
      <c r="E10108" t="s">
        <v>179</v>
      </c>
      <c r="F10108" t="s">
        <v>11</v>
      </c>
      <c r="G10108" t="s">
        <v>54275</v>
      </c>
      <c r="H10108" t="s">
        <v>20841</v>
      </c>
      <c r="I10108" t="s">
        <v>54276</v>
      </c>
      <c r="J10108" t="s">
        <v>21472</v>
      </c>
      <c r="K10108" t="s">
        <v>372</v>
      </c>
      <c r="L10108" t="s">
        <v>2863</v>
      </c>
      <c r="M10108" t="s">
        <v>30221</v>
      </c>
    </row>
    <row r="10109" spans="1:13">
      <c r="A10109" t="s">
        <v>909</v>
      </c>
      <c r="B10109" t="s">
        <v>909</v>
      </c>
      <c r="C10109" t="s">
        <v>1506</v>
      </c>
      <c r="D10109" t="s">
        <v>150</v>
      </c>
      <c r="E10109" t="s">
        <v>179</v>
      </c>
      <c r="F10109" t="s">
        <v>20</v>
      </c>
      <c r="G10109" t="s">
        <v>54277</v>
      </c>
      <c r="H10109" t="s">
        <v>20725</v>
      </c>
      <c r="I10109" t="s">
        <v>54278</v>
      </c>
      <c r="J10109" t="s">
        <v>21472</v>
      </c>
      <c r="K10109" t="s">
        <v>372</v>
      </c>
      <c r="L10109" t="s">
        <v>3647</v>
      </c>
      <c r="M10109" t="s">
        <v>9589</v>
      </c>
    </row>
    <row r="10110" spans="1:13">
      <c r="A10110" t="s">
        <v>909</v>
      </c>
      <c r="B10110" t="s">
        <v>909</v>
      </c>
      <c r="C10110" t="s">
        <v>1506</v>
      </c>
      <c r="D10110" t="s">
        <v>150</v>
      </c>
      <c r="E10110" t="s">
        <v>188</v>
      </c>
      <c r="F10110" t="s">
        <v>3</v>
      </c>
      <c r="G10110" t="s">
        <v>54279</v>
      </c>
      <c r="H10110" t="s">
        <v>20841</v>
      </c>
      <c r="I10110" t="s">
        <v>54276</v>
      </c>
      <c r="J10110" t="s">
        <v>20822</v>
      </c>
      <c r="K10110" t="s">
        <v>11486</v>
      </c>
      <c r="L10110" t="s">
        <v>7177</v>
      </c>
      <c r="M10110" t="s">
        <v>47139</v>
      </c>
    </row>
    <row r="10111" spans="1:13">
      <c r="A10111" t="s">
        <v>909</v>
      </c>
      <c r="B10111" t="s">
        <v>909</v>
      </c>
      <c r="C10111" t="s">
        <v>1506</v>
      </c>
      <c r="D10111" t="s">
        <v>150</v>
      </c>
      <c r="E10111" t="s">
        <v>188</v>
      </c>
      <c r="F10111" t="s">
        <v>10</v>
      </c>
      <c r="G10111" t="s">
        <v>54280</v>
      </c>
      <c r="H10111" t="s">
        <v>20915</v>
      </c>
      <c r="I10111" t="s">
        <v>54274</v>
      </c>
      <c r="J10111" t="s">
        <v>20725</v>
      </c>
      <c r="K10111" t="s">
        <v>8700</v>
      </c>
      <c r="L10111" t="s">
        <v>1156</v>
      </c>
      <c r="M10111" t="s">
        <v>25469</v>
      </c>
    </row>
    <row r="10112" spans="1:13">
      <c r="A10112" t="s">
        <v>909</v>
      </c>
      <c r="B10112" t="s">
        <v>909</v>
      </c>
      <c r="C10112" t="s">
        <v>1506</v>
      </c>
      <c r="D10112" t="s">
        <v>150</v>
      </c>
      <c r="E10112" t="s">
        <v>188</v>
      </c>
      <c r="F10112" t="s">
        <v>2</v>
      </c>
      <c r="G10112" t="s">
        <v>54281</v>
      </c>
      <c r="H10112" t="s">
        <v>21021</v>
      </c>
      <c r="I10112" t="s">
        <v>54282</v>
      </c>
      <c r="J10112" t="s">
        <v>20784</v>
      </c>
      <c r="K10112" t="s">
        <v>27248</v>
      </c>
      <c r="L10112" t="s">
        <v>54283</v>
      </c>
      <c r="M10112" t="s">
        <v>54284</v>
      </c>
    </row>
    <row r="10113" spans="1:13">
      <c r="A10113" t="s">
        <v>909</v>
      </c>
      <c r="B10113" t="s">
        <v>909</v>
      </c>
      <c r="C10113" t="s">
        <v>1506</v>
      </c>
      <c r="D10113" t="s">
        <v>150</v>
      </c>
      <c r="E10113" t="s">
        <v>188</v>
      </c>
      <c r="F10113" t="s">
        <v>4</v>
      </c>
      <c r="G10113" t="s">
        <v>54285</v>
      </c>
      <c r="H10113" t="s">
        <v>20764</v>
      </c>
      <c r="I10113" t="s">
        <v>54286</v>
      </c>
      <c r="J10113" t="s">
        <v>20684</v>
      </c>
      <c r="K10113" t="s">
        <v>9003</v>
      </c>
      <c r="L10113" t="s">
        <v>1054</v>
      </c>
      <c r="M10113" t="s">
        <v>6522</v>
      </c>
    </row>
    <row r="10114" spans="1:13">
      <c r="A10114" t="s">
        <v>909</v>
      </c>
      <c r="B10114" t="s">
        <v>909</v>
      </c>
      <c r="C10114" t="s">
        <v>1506</v>
      </c>
      <c r="D10114" t="s">
        <v>150</v>
      </c>
      <c r="E10114" t="s">
        <v>188</v>
      </c>
      <c r="F10114" t="s">
        <v>11</v>
      </c>
      <c r="G10114" t="s">
        <v>54287</v>
      </c>
      <c r="H10114" t="s">
        <v>20879</v>
      </c>
      <c r="I10114" t="s">
        <v>54270</v>
      </c>
      <c r="J10114" t="s">
        <v>21472</v>
      </c>
      <c r="K10114" t="s">
        <v>372</v>
      </c>
      <c r="L10114" t="s">
        <v>2884</v>
      </c>
      <c r="M10114" t="s">
        <v>17937</v>
      </c>
    </row>
    <row r="10115" spans="1:13">
      <c r="A10115" t="s">
        <v>909</v>
      </c>
      <c r="B10115" t="s">
        <v>909</v>
      </c>
      <c r="C10115" t="s">
        <v>1506</v>
      </c>
      <c r="D10115" t="s">
        <v>150</v>
      </c>
      <c r="E10115" t="s">
        <v>188</v>
      </c>
      <c r="F10115" t="s">
        <v>20</v>
      </c>
      <c r="G10115" t="s">
        <v>54288</v>
      </c>
      <c r="H10115" t="s">
        <v>20725</v>
      </c>
      <c r="I10115" t="s">
        <v>54278</v>
      </c>
      <c r="J10115" t="s">
        <v>20663</v>
      </c>
      <c r="K10115" t="s">
        <v>9657</v>
      </c>
      <c r="L10115" t="s">
        <v>3647</v>
      </c>
      <c r="M10115" t="s">
        <v>13773</v>
      </c>
    </row>
    <row r="10116" spans="1:13">
      <c r="A10116" t="s">
        <v>909</v>
      </c>
      <c r="B10116" t="s">
        <v>909</v>
      </c>
      <c r="C10116" t="s">
        <v>1506</v>
      </c>
      <c r="D10116" t="s">
        <v>150</v>
      </c>
      <c r="E10116" t="s">
        <v>197</v>
      </c>
      <c r="F10116" t="s">
        <v>3</v>
      </c>
      <c r="G10116" t="s">
        <v>54289</v>
      </c>
      <c r="H10116" t="s">
        <v>20803</v>
      </c>
      <c r="I10116" t="s">
        <v>54290</v>
      </c>
      <c r="J10116" t="s">
        <v>20725</v>
      </c>
      <c r="K10116" t="s">
        <v>8700</v>
      </c>
      <c r="L10116" t="s">
        <v>4662</v>
      </c>
      <c r="M10116" t="s">
        <v>11174</v>
      </c>
    </row>
    <row r="10117" spans="1:13">
      <c r="A10117" t="s">
        <v>909</v>
      </c>
      <c r="B10117" t="s">
        <v>909</v>
      </c>
      <c r="C10117" t="s">
        <v>1506</v>
      </c>
      <c r="D10117" t="s">
        <v>150</v>
      </c>
      <c r="E10117" t="s">
        <v>197</v>
      </c>
      <c r="F10117" t="s">
        <v>10</v>
      </c>
      <c r="G10117" t="s">
        <v>54291</v>
      </c>
      <c r="H10117" t="s">
        <v>20967</v>
      </c>
      <c r="I10117" t="s">
        <v>54292</v>
      </c>
      <c r="J10117" t="s">
        <v>20784</v>
      </c>
      <c r="K10117" t="s">
        <v>27248</v>
      </c>
      <c r="L10117" t="s">
        <v>8653</v>
      </c>
      <c r="M10117" t="s">
        <v>31951</v>
      </c>
    </row>
    <row r="10118" spans="1:13">
      <c r="A10118" t="s">
        <v>909</v>
      </c>
      <c r="B10118" t="s">
        <v>909</v>
      </c>
      <c r="C10118" t="s">
        <v>1506</v>
      </c>
      <c r="D10118" t="s">
        <v>150</v>
      </c>
      <c r="E10118" t="s">
        <v>197</v>
      </c>
      <c r="F10118" t="s">
        <v>2</v>
      </c>
      <c r="G10118" t="s">
        <v>54293</v>
      </c>
      <c r="H10118" t="s">
        <v>20974</v>
      </c>
      <c r="I10118" t="s">
        <v>54294</v>
      </c>
      <c r="J10118" t="s">
        <v>20725</v>
      </c>
      <c r="K10118" t="s">
        <v>8700</v>
      </c>
      <c r="L10118" t="s">
        <v>4673</v>
      </c>
      <c r="M10118" t="s">
        <v>28408</v>
      </c>
    </row>
    <row r="10119" spans="1:13">
      <c r="A10119" t="s">
        <v>909</v>
      </c>
      <c r="B10119" t="s">
        <v>909</v>
      </c>
      <c r="C10119" t="s">
        <v>1506</v>
      </c>
      <c r="D10119" t="s">
        <v>150</v>
      </c>
      <c r="E10119" t="s">
        <v>197</v>
      </c>
      <c r="F10119" t="s">
        <v>4</v>
      </c>
      <c r="G10119" t="s">
        <v>54295</v>
      </c>
      <c r="H10119" t="s">
        <v>20745</v>
      </c>
      <c r="I10119" t="s">
        <v>54268</v>
      </c>
      <c r="J10119" t="s">
        <v>20663</v>
      </c>
      <c r="K10119" t="s">
        <v>9657</v>
      </c>
      <c r="L10119" t="s">
        <v>4232</v>
      </c>
      <c r="M10119" t="s">
        <v>389</v>
      </c>
    </row>
    <row r="10120" spans="1:13">
      <c r="A10120" t="s">
        <v>909</v>
      </c>
      <c r="B10120" t="s">
        <v>909</v>
      </c>
      <c r="C10120" t="s">
        <v>1506</v>
      </c>
      <c r="D10120" t="s">
        <v>150</v>
      </c>
      <c r="E10120" t="s">
        <v>197</v>
      </c>
      <c r="F10120" t="s">
        <v>11</v>
      </c>
      <c r="G10120" t="s">
        <v>54296</v>
      </c>
      <c r="H10120" t="s">
        <v>20725</v>
      </c>
      <c r="I10120" t="s">
        <v>54278</v>
      </c>
      <c r="J10120" t="s">
        <v>21472</v>
      </c>
      <c r="K10120" t="s">
        <v>372</v>
      </c>
      <c r="L10120" t="s">
        <v>6215</v>
      </c>
      <c r="M10120" t="s">
        <v>15162</v>
      </c>
    </row>
    <row r="10121" spans="1:13">
      <c r="A10121" t="s">
        <v>909</v>
      </c>
      <c r="B10121" t="s">
        <v>909</v>
      </c>
      <c r="C10121" t="s">
        <v>1506</v>
      </c>
      <c r="D10121" t="s">
        <v>150</v>
      </c>
      <c r="E10121" t="s">
        <v>197</v>
      </c>
      <c r="F10121" t="s">
        <v>20</v>
      </c>
      <c r="G10121" t="s">
        <v>54297</v>
      </c>
      <c r="H10121" t="s">
        <v>20725</v>
      </c>
      <c r="I10121" t="s">
        <v>54278</v>
      </c>
      <c r="J10121" t="s">
        <v>20663</v>
      </c>
      <c r="K10121" t="s">
        <v>9657</v>
      </c>
      <c r="L10121" t="s">
        <v>3647</v>
      </c>
      <c r="M10121" t="s">
        <v>15162</v>
      </c>
    </row>
    <row r="10122" spans="1:13">
      <c r="A10122" t="s">
        <v>909</v>
      </c>
      <c r="B10122" t="s">
        <v>909</v>
      </c>
      <c r="C10122" t="s">
        <v>1506</v>
      </c>
      <c r="D10122" t="s">
        <v>150</v>
      </c>
      <c r="E10122" t="s">
        <v>206</v>
      </c>
      <c r="F10122" t="s">
        <v>3</v>
      </c>
      <c r="G10122" t="s">
        <v>54298</v>
      </c>
      <c r="H10122" t="s">
        <v>20932</v>
      </c>
      <c r="I10122" t="s">
        <v>54299</v>
      </c>
      <c r="J10122" t="s">
        <v>20915</v>
      </c>
      <c r="K10122" t="s">
        <v>28079</v>
      </c>
      <c r="L10122" t="s">
        <v>20872</v>
      </c>
      <c r="M10122" t="s">
        <v>32433</v>
      </c>
    </row>
    <row r="10123" spans="1:13">
      <c r="A10123" t="s">
        <v>909</v>
      </c>
      <c r="B10123" t="s">
        <v>909</v>
      </c>
      <c r="C10123" t="s">
        <v>1506</v>
      </c>
      <c r="D10123" t="s">
        <v>150</v>
      </c>
      <c r="E10123" t="s">
        <v>206</v>
      </c>
      <c r="F10123" t="s">
        <v>10</v>
      </c>
      <c r="G10123" t="s">
        <v>54300</v>
      </c>
      <c r="H10123" t="s">
        <v>20822</v>
      </c>
      <c r="I10123" t="s">
        <v>54301</v>
      </c>
      <c r="J10123" t="s">
        <v>20705</v>
      </c>
      <c r="K10123" t="s">
        <v>50823</v>
      </c>
      <c r="L10123" t="s">
        <v>22036</v>
      </c>
      <c r="M10123" t="s">
        <v>29136</v>
      </c>
    </row>
    <row r="10124" spans="1:13">
      <c r="A10124" t="s">
        <v>909</v>
      </c>
      <c r="B10124" t="s">
        <v>909</v>
      </c>
      <c r="C10124" t="s">
        <v>1506</v>
      </c>
      <c r="D10124" t="s">
        <v>150</v>
      </c>
      <c r="E10124" t="s">
        <v>206</v>
      </c>
      <c r="F10124" t="s">
        <v>2</v>
      </c>
      <c r="G10124" t="s">
        <v>54302</v>
      </c>
      <c r="H10124" t="s">
        <v>20705</v>
      </c>
      <c r="I10124" t="s">
        <v>54303</v>
      </c>
      <c r="J10124" t="s">
        <v>21472</v>
      </c>
      <c r="K10124" t="s">
        <v>372</v>
      </c>
      <c r="L10124" t="s">
        <v>54304</v>
      </c>
      <c r="M10124" t="s">
        <v>25475</v>
      </c>
    </row>
    <row r="10125" spans="1:13">
      <c r="A10125" t="s">
        <v>909</v>
      </c>
      <c r="B10125" t="s">
        <v>909</v>
      </c>
      <c r="C10125" t="s">
        <v>1506</v>
      </c>
      <c r="D10125" t="s">
        <v>150</v>
      </c>
      <c r="E10125" t="s">
        <v>206</v>
      </c>
      <c r="F10125" t="s">
        <v>4</v>
      </c>
      <c r="G10125" t="s">
        <v>54305</v>
      </c>
      <c r="H10125" t="s">
        <v>20684</v>
      </c>
      <c r="I10125" t="s">
        <v>54306</v>
      </c>
      <c r="J10125" t="s">
        <v>21472</v>
      </c>
      <c r="K10125" t="s">
        <v>372</v>
      </c>
      <c r="L10125" t="s">
        <v>13802</v>
      </c>
      <c r="M10125" t="s">
        <v>14946</v>
      </c>
    </row>
    <row r="10126" spans="1:13">
      <c r="A10126" t="s">
        <v>909</v>
      </c>
      <c r="B10126" t="s">
        <v>909</v>
      </c>
      <c r="C10126" t="s">
        <v>1506</v>
      </c>
      <c r="D10126" t="s">
        <v>150</v>
      </c>
      <c r="E10126" t="s">
        <v>206</v>
      </c>
      <c r="F10126" t="s">
        <v>11</v>
      </c>
      <c r="G10126" t="s">
        <v>54307</v>
      </c>
      <c r="H10126" t="s">
        <v>20663</v>
      </c>
      <c r="I10126" t="s">
        <v>54308</v>
      </c>
      <c r="J10126" t="s">
        <v>21472</v>
      </c>
      <c r="K10126" t="s">
        <v>372</v>
      </c>
      <c r="L10126" t="s">
        <v>17953</v>
      </c>
      <c r="M10126" t="s">
        <v>8879</v>
      </c>
    </row>
    <row r="10127" spans="1:13">
      <c r="A10127" t="s">
        <v>909</v>
      </c>
      <c r="B10127" t="s">
        <v>909</v>
      </c>
      <c r="C10127" t="s">
        <v>1506</v>
      </c>
      <c r="D10127" t="s">
        <v>150</v>
      </c>
      <c r="E10127" t="s">
        <v>206</v>
      </c>
      <c r="F10127" t="s">
        <v>20</v>
      </c>
      <c r="G10127" t="s">
        <v>54309</v>
      </c>
      <c r="H10127" t="s">
        <v>20663</v>
      </c>
      <c r="I10127" t="s">
        <v>54308</v>
      </c>
      <c r="J10127" t="s">
        <v>21472</v>
      </c>
      <c r="K10127" t="s">
        <v>372</v>
      </c>
      <c r="L10127" t="s">
        <v>4165</v>
      </c>
      <c r="M10127" t="s">
        <v>8879</v>
      </c>
    </row>
    <row r="10128" spans="1:13">
      <c r="A10128" t="s">
        <v>909</v>
      </c>
      <c r="B10128" t="s">
        <v>909</v>
      </c>
      <c r="C10128" t="s">
        <v>1506</v>
      </c>
      <c r="D10128" t="s">
        <v>151</v>
      </c>
      <c r="E10128" t="s">
        <v>214</v>
      </c>
      <c r="F10128" t="s">
        <v>3</v>
      </c>
      <c r="G10128" t="s">
        <v>54310</v>
      </c>
      <c r="H10128" t="s">
        <v>21186</v>
      </c>
      <c r="I10128" t="s">
        <v>54311</v>
      </c>
      <c r="J10128" t="s">
        <v>21097</v>
      </c>
      <c r="K10128" t="s">
        <v>54312</v>
      </c>
      <c r="L10128" t="s">
        <v>4481</v>
      </c>
      <c r="M10128" t="s">
        <v>54313</v>
      </c>
    </row>
    <row r="10129" spans="1:13">
      <c r="A10129" t="s">
        <v>909</v>
      </c>
      <c r="B10129" t="s">
        <v>909</v>
      </c>
      <c r="C10129" t="s">
        <v>1506</v>
      </c>
      <c r="D10129" t="s">
        <v>151</v>
      </c>
      <c r="E10129" t="s">
        <v>214</v>
      </c>
      <c r="F10129" t="s">
        <v>10</v>
      </c>
      <c r="G10129" t="s">
        <v>54314</v>
      </c>
      <c r="H10129" t="s">
        <v>21185</v>
      </c>
      <c r="I10129" t="s">
        <v>54315</v>
      </c>
      <c r="J10129" t="s">
        <v>21322</v>
      </c>
      <c r="K10129" t="s">
        <v>54316</v>
      </c>
      <c r="L10129" t="s">
        <v>54317</v>
      </c>
      <c r="M10129" t="s">
        <v>54318</v>
      </c>
    </row>
    <row r="10130" spans="1:13">
      <c r="A10130" t="s">
        <v>909</v>
      </c>
      <c r="B10130" t="s">
        <v>909</v>
      </c>
      <c r="C10130" t="s">
        <v>1506</v>
      </c>
      <c r="D10130" t="s">
        <v>151</v>
      </c>
      <c r="E10130" t="s">
        <v>214</v>
      </c>
      <c r="F10130" t="s">
        <v>2</v>
      </c>
      <c r="G10130" t="s">
        <v>54319</v>
      </c>
      <c r="H10130" t="s">
        <v>22423</v>
      </c>
      <c r="I10130" t="s">
        <v>54320</v>
      </c>
      <c r="J10130" t="s">
        <v>20791</v>
      </c>
      <c r="K10130" t="s">
        <v>25099</v>
      </c>
      <c r="L10130" t="s">
        <v>54321</v>
      </c>
      <c r="M10130" t="s">
        <v>31571</v>
      </c>
    </row>
    <row r="10131" spans="1:13">
      <c r="A10131" t="s">
        <v>909</v>
      </c>
      <c r="B10131" t="s">
        <v>909</v>
      </c>
      <c r="C10131" t="s">
        <v>1506</v>
      </c>
      <c r="D10131" t="s">
        <v>151</v>
      </c>
      <c r="E10131" t="s">
        <v>214</v>
      </c>
      <c r="F10131" t="s">
        <v>4</v>
      </c>
      <c r="G10131" t="s">
        <v>54322</v>
      </c>
      <c r="H10131" t="s">
        <v>20987</v>
      </c>
      <c r="I10131" t="s">
        <v>54323</v>
      </c>
      <c r="J10131" t="s">
        <v>21102</v>
      </c>
      <c r="K10131" t="s">
        <v>4471</v>
      </c>
      <c r="L10131" t="s">
        <v>54324</v>
      </c>
      <c r="M10131" t="s">
        <v>54325</v>
      </c>
    </row>
    <row r="10132" spans="1:13">
      <c r="A10132" t="s">
        <v>909</v>
      </c>
      <c r="B10132" t="s">
        <v>909</v>
      </c>
      <c r="C10132" t="s">
        <v>1506</v>
      </c>
      <c r="D10132" t="s">
        <v>151</v>
      </c>
      <c r="E10132" t="s">
        <v>214</v>
      </c>
      <c r="F10132" t="s">
        <v>11</v>
      </c>
      <c r="G10132" t="s">
        <v>54326</v>
      </c>
      <c r="H10132" t="s">
        <v>21100</v>
      </c>
      <c r="I10132" t="s">
        <v>54327</v>
      </c>
      <c r="J10132" t="s">
        <v>20764</v>
      </c>
      <c r="K10132" t="s">
        <v>54328</v>
      </c>
      <c r="L10132" t="s">
        <v>54329</v>
      </c>
      <c r="M10132" t="s">
        <v>54330</v>
      </c>
    </row>
    <row r="10133" spans="1:13">
      <c r="A10133" t="s">
        <v>909</v>
      </c>
      <c r="B10133" t="s">
        <v>909</v>
      </c>
      <c r="C10133" t="s">
        <v>1506</v>
      </c>
      <c r="D10133" t="s">
        <v>151</v>
      </c>
      <c r="E10133" t="s">
        <v>214</v>
      </c>
      <c r="F10133" t="s">
        <v>20</v>
      </c>
      <c r="G10133" t="s">
        <v>54331</v>
      </c>
      <c r="H10133" t="s">
        <v>21162</v>
      </c>
      <c r="I10133" t="s">
        <v>54332</v>
      </c>
      <c r="J10133" t="s">
        <v>20745</v>
      </c>
      <c r="K10133" t="s">
        <v>54333</v>
      </c>
      <c r="L10133" t="s">
        <v>54334</v>
      </c>
      <c r="M10133" t="s">
        <v>54335</v>
      </c>
    </row>
    <row r="10134" spans="1:13">
      <c r="A10134" t="s">
        <v>909</v>
      </c>
      <c r="B10134" t="s">
        <v>909</v>
      </c>
      <c r="C10134" t="s">
        <v>1506</v>
      </c>
      <c r="D10134" t="s">
        <v>151</v>
      </c>
      <c r="E10134" t="s">
        <v>222</v>
      </c>
      <c r="F10134" t="s">
        <v>3</v>
      </c>
      <c r="G10134" t="s">
        <v>54336</v>
      </c>
      <c r="H10134" t="s">
        <v>20919</v>
      </c>
      <c r="I10134" t="s">
        <v>54337</v>
      </c>
      <c r="J10134" t="s">
        <v>21064</v>
      </c>
      <c r="K10134" t="s">
        <v>26065</v>
      </c>
      <c r="L10134" t="s">
        <v>54338</v>
      </c>
      <c r="M10134" t="s">
        <v>54339</v>
      </c>
    </row>
    <row r="10135" spans="1:13">
      <c r="A10135" t="s">
        <v>909</v>
      </c>
      <c r="B10135" t="s">
        <v>909</v>
      </c>
      <c r="C10135" t="s">
        <v>1506</v>
      </c>
      <c r="D10135" t="s">
        <v>151</v>
      </c>
      <c r="E10135" t="s">
        <v>222</v>
      </c>
      <c r="F10135" t="s">
        <v>10</v>
      </c>
      <c r="G10135" t="s">
        <v>54340</v>
      </c>
      <c r="H10135" t="s">
        <v>21099</v>
      </c>
      <c r="I10135" t="s">
        <v>54341</v>
      </c>
      <c r="J10135" t="s">
        <v>20920</v>
      </c>
      <c r="K10135" t="s">
        <v>54342</v>
      </c>
      <c r="L10135" t="s">
        <v>54343</v>
      </c>
      <c r="M10135" t="s">
        <v>54344</v>
      </c>
    </row>
    <row r="10136" spans="1:13">
      <c r="A10136" t="s">
        <v>909</v>
      </c>
      <c r="B10136" t="s">
        <v>909</v>
      </c>
      <c r="C10136" t="s">
        <v>1506</v>
      </c>
      <c r="D10136" t="s">
        <v>151</v>
      </c>
      <c r="E10136" t="s">
        <v>222</v>
      </c>
      <c r="F10136" t="s">
        <v>2</v>
      </c>
      <c r="G10136" t="s">
        <v>54345</v>
      </c>
      <c r="H10136" t="s">
        <v>22373</v>
      </c>
      <c r="I10136" t="s">
        <v>54346</v>
      </c>
      <c r="J10136" t="s">
        <v>21583</v>
      </c>
      <c r="K10136" t="s">
        <v>54347</v>
      </c>
      <c r="L10136" t="s">
        <v>54348</v>
      </c>
      <c r="M10136" t="s">
        <v>54349</v>
      </c>
    </row>
    <row r="10137" spans="1:13">
      <c r="A10137" t="s">
        <v>909</v>
      </c>
      <c r="B10137" t="s">
        <v>909</v>
      </c>
      <c r="C10137" t="s">
        <v>1506</v>
      </c>
      <c r="D10137" t="s">
        <v>151</v>
      </c>
      <c r="E10137" t="s">
        <v>222</v>
      </c>
      <c r="F10137" t="s">
        <v>4</v>
      </c>
      <c r="G10137" t="s">
        <v>54350</v>
      </c>
      <c r="H10137" t="s">
        <v>20692</v>
      </c>
      <c r="I10137" t="s">
        <v>54351</v>
      </c>
      <c r="J10137" t="s">
        <v>21020</v>
      </c>
      <c r="K10137" t="s">
        <v>50823</v>
      </c>
      <c r="L10137" t="s">
        <v>54352</v>
      </c>
      <c r="M10137" t="s">
        <v>54353</v>
      </c>
    </row>
    <row r="10138" spans="1:13">
      <c r="A10138" t="s">
        <v>909</v>
      </c>
      <c r="B10138" t="s">
        <v>909</v>
      </c>
      <c r="C10138" t="s">
        <v>1506</v>
      </c>
      <c r="D10138" t="s">
        <v>151</v>
      </c>
      <c r="E10138" t="s">
        <v>222</v>
      </c>
      <c r="F10138" t="s">
        <v>11</v>
      </c>
      <c r="G10138" t="s">
        <v>54354</v>
      </c>
      <c r="H10138" t="s">
        <v>21140</v>
      </c>
      <c r="I10138" t="s">
        <v>54355</v>
      </c>
      <c r="J10138" t="s">
        <v>20784</v>
      </c>
      <c r="K10138" t="s">
        <v>54356</v>
      </c>
      <c r="L10138" t="s">
        <v>3097</v>
      </c>
      <c r="M10138" t="s">
        <v>54357</v>
      </c>
    </row>
    <row r="10139" spans="1:13">
      <c r="A10139" t="s">
        <v>909</v>
      </c>
      <c r="B10139" t="s">
        <v>909</v>
      </c>
      <c r="C10139" t="s">
        <v>1506</v>
      </c>
      <c r="D10139" t="s">
        <v>151</v>
      </c>
      <c r="E10139" t="s">
        <v>222</v>
      </c>
      <c r="F10139" t="s">
        <v>20</v>
      </c>
      <c r="G10139" t="s">
        <v>54358</v>
      </c>
      <c r="H10139" t="s">
        <v>21138</v>
      </c>
      <c r="I10139" t="s">
        <v>54359</v>
      </c>
      <c r="J10139" t="s">
        <v>20725</v>
      </c>
      <c r="K10139" t="s">
        <v>10030</v>
      </c>
      <c r="L10139" t="s">
        <v>54360</v>
      </c>
      <c r="M10139" t="s">
        <v>54361</v>
      </c>
    </row>
    <row r="10140" spans="1:13">
      <c r="A10140" t="s">
        <v>909</v>
      </c>
      <c r="B10140" t="s">
        <v>909</v>
      </c>
      <c r="C10140" t="s">
        <v>1506</v>
      </c>
      <c r="D10140" t="s">
        <v>151</v>
      </c>
      <c r="E10140" t="s">
        <v>230</v>
      </c>
      <c r="F10140" t="s">
        <v>3</v>
      </c>
      <c r="G10140" t="s">
        <v>54362</v>
      </c>
      <c r="H10140" t="s">
        <v>21741</v>
      </c>
      <c r="I10140" t="s">
        <v>54363</v>
      </c>
      <c r="J10140" t="s">
        <v>20885</v>
      </c>
      <c r="K10140" t="s">
        <v>54364</v>
      </c>
      <c r="L10140" t="s">
        <v>3851</v>
      </c>
      <c r="M10140" t="s">
        <v>54365</v>
      </c>
    </row>
    <row r="10141" spans="1:13">
      <c r="A10141" t="s">
        <v>909</v>
      </c>
      <c r="B10141" t="s">
        <v>909</v>
      </c>
      <c r="C10141" t="s">
        <v>1506</v>
      </c>
      <c r="D10141" t="s">
        <v>151</v>
      </c>
      <c r="E10141" t="s">
        <v>230</v>
      </c>
      <c r="F10141" t="s">
        <v>10</v>
      </c>
      <c r="G10141" t="s">
        <v>54366</v>
      </c>
      <c r="H10141" t="s">
        <v>21862</v>
      </c>
      <c r="I10141" t="s">
        <v>54367</v>
      </c>
      <c r="J10141" t="s">
        <v>21277</v>
      </c>
      <c r="K10141" t="s">
        <v>54368</v>
      </c>
      <c r="L10141" t="s">
        <v>54369</v>
      </c>
      <c r="M10141" t="s">
        <v>54370</v>
      </c>
    </row>
    <row r="10142" spans="1:13">
      <c r="A10142" t="s">
        <v>909</v>
      </c>
      <c r="B10142" t="s">
        <v>909</v>
      </c>
      <c r="C10142" t="s">
        <v>1506</v>
      </c>
      <c r="D10142" t="s">
        <v>151</v>
      </c>
      <c r="E10142" t="s">
        <v>230</v>
      </c>
      <c r="F10142" t="s">
        <v>2</v>
      </c>
      <c r="G10142" t="s">
        <v>54371</v>
      </c>
      <c r="H10142" t="s">
        <v>21268</v>
      </c>
      <c r="I10142" t="s">
        <v>54372</v>
      </c>
      <c r="J10142" t="s">
        <v>21117</v>
      </c>
      <c r="K10142" t="s">
        <v>50392</v>
      </c>
      <c r="L10142" t="s">
        <v>4406</v>
      </c>
      <c r="M10142" t="s">
        <v>54373</v>
      </c>
    </row>
    <row r="10143" spans="1:13">
      <c r="A10143" t="s">
        <v>909</v>
      </c>
      <c r="B10143" t="s">
        <v>909</v>
      </c>
      <c r="C10143" t="s">
        <v>1506</v>
      </c>
      <c r="D10143" t="s">
        <v>151</v>
      </c>
      <c r="E10143" t="s">
        <v>230</v>
      </c>
      <c r="F10143" t="s">
        <v>4</v>
      </c>
      <c r="G10143" t="s">
        <v>54374</v>
      </c>
      <c r="H10143" t="s">
        <v>20974</v>
      </c>
      <c r="I10143" t="s">
        <v>54375</v>
      </c>
      <c r="J10143" t="s">
        <v>20684</v>
      </c>
      <c r="K10143" t="s">
        <v>54376</v>
      </c>
      <c r="L10143" t="s">
        <v>52878</v>
      </c>
      <c r="M10143" t="s">
        <v>45901</v>
      </c>
    </row>
    <row r="10144" spans="1:13">
      <c r="A10144" t="s">
        <v>909</v>
      </c>
      <c r="B10144" t="s">
        <v>909</v>
      </c>
      <c r="C10144" t="s">
        <v>1506</v>
      </c>
      <c r="D10144" t="s">
        <v>151</v>
      </c>
      <c r="E10144" t="s">
        <v>230</v>
      </c>
      <c r="F10144" t="s">
        <v>11</v>
      </c>
      <c r="G10144" t="s">
        <v>54377</v>
      </c>
      <c r="H10144" t="s">
        <v>21085</v>
      </c>
      <c r="I10144" t="s">
        <v>54378</v>
      </c>
      <c r="J10144" t="s">
        <v>20663</v>
      </c>
      <c r="K10144" t="s">
        <v>54379</v>
      </c>
      <c r="L10144" t="s">
        <v>54380</v>
      </c>
      <c r="M10144" t="s">
        <v>54381</v>
      </c>
    </row>
    <row r="10145" spans="1:13">
      <c r="A10145" t="s">
        <v>909</v>
      </c>
      <c r="B10145" t="s">
        <v>909</v>
      </c>
      <c r="C10145" t="s">
        <v>1506</v>
      </c>
      <c r="D10145" t="s">
        <v>151</v>
      </c>
      <c r="E10145" t="s">
        <v>230</v>
      </c>
      <c r="F10145" t="s">
        <v>20</v>
      </c>
      <c r="G10145" t="s">
        <v>54382</v>
      </c>
      <c r="H10145" t="s">
        <v>20822</v>
      </c>
      <c r="I10145" t="s">
        <v>54383</v>
      </c>
      <c r="J10145" t="s">
        <v>20745</v>
      </c>
      <c r="K10145" t="s">
        <v>54333</v>
      </c>
      <c r="L10145" t="s">
        <v>1867</v>
      </c>
      <c r="M10145" t="s">
        <v>16161</v>
      </c>
    </row>
    <row r="10146" spans="1:13">
      <c r="A10146" t="s">
        <v>909</v>
      </c>
      <c r="B10146" t="s">
        <v>909</v>
      </c>
      <c r="C10146" t="s">
        <v>1506</v>
      </c>
      <c r="D10146" t="s">
        <v>151</v>
      </c>
      <c r="E10146" t="s">
        <v>238</v>
      </c>
      <c r="F10146" t="s">
        <v>3</v>
      </c>
      <c r="G10146" t="s">
        <v>54384</v>
      </c>
      <c r="H10146" t="s">
        <v>20771</v>
      </c>
      <c r="I10146" t="s">
        <v>54385</v>
      </c>
      <c r="J10146" t="s">
        <v>21569</v>
      </c>
      <c r="K10146" t="s">
        <v>54386</v>
      </c>
      <c r="L10146" t="s">
        <v>5945</v>
      </c>
      <c r="M10146" t="s">
        <v>54387</v>
      </c>
    </row>
    <row r="10147" spans="1:13">
      <c r="A10147" t="s">
        <v>909</v>
      </c>
      <c r="B10147" t="s">
        <v>909</v>
      </c>
      <c r="C10147" t="s">
        <v>1506</v>
      </c>
      <c r="D10147" t="s">
        <v>151</v>
      </c>
      <c r="E10147" t="s">
        <v>238</v>
      </c>
      <c r="F10147" t="s">
        <v>10</v>
      </c>
      <c r="G10147" t="s">
        <v>54388</v>
      </c>
      <c r="H10147" t="s">
        <v>20971</v>
      </c>
      <c r="I10147" t="s">
        <v>11735</v>
      </c>
      <c r="J10147" t="s">
        <v>20972</v>
      </c>
      <c r="K10147" t="s">
        <v>54389</v>
      </c>
      <c r="L10147" t="s">
        <v>54390</v>
      </c>
      <c r="M10147" t="s">
        <v>54391</v>
      </c>
    </row>
    <row r="10148" spans="1:13">
      <c r="A10148" t="s">
        <v>909</v>
      </c>
      <c r="B10148" t="s">
        <v>909</v>
      </c>
      <c r="C10148" t="s">
        <v>1506</v>
      </c>
      <c r="D10148" t="s">
        <v>151</v>
      </c>
      <c r="E10148" t="s">
        <v>238</v>
      </c>
      <c r="F10148" t="s">
        <v>2</v>
      </c>
      <c r="G10148" t="s">
        <v>54392</v>
      </c>
      <c r="H10148" t="s">
        <v>21117</v>
      </c>
      <c r="I10148" t="s">
        <v>54393</v>
      </c>
      <c r="J10148" t="s">
        <v>20822</v>
      </c>
      <c r="K10148" t="s">
        <v>54394</v>
      </c>
      <c r="L10148" t="s">
        <v>54395</v>
      </c>
      <c r="M10148" t="s">
        <v>48030</v>
      </c>
    </row>
    <row r="10149" spans="1:13">
      <c r="A10149" t="s">
        <v>909</v>
      </c>
      <c r="B10149" t="s">
        <v>909</v>
      </c>
      <c r="C10149" t="s">
        <v>1506</v>
      </c>
      <c r="D10149" t="s">
        <v>151</v>
      </c>
      <c r="E10149" t="s">
        <v>238</v>
      </c>
      <c r="F10149" t="s">
        <v>4</v>
      </c>
      <c r="G10149" t="s">
        <v>54396</v>
      </c>
      <c r="H10149" t="s">
        <v>20879</v>
      </c>
      <c r="I10149" t="s">
        <v>54397</v>
      </c>
      <c r="J10149" t="s">
        <v>20684</v>
      </c>
      <c r="K10149" t="s">
        <v>54376</v>
      </c>
      <c r="L10149" t="s">
        <v>54398</v>
      </c>
      <c r="M10149" t="s">
        <v>31393</v>
      </c>
    </row>
    <row r="10150" spans="1:13">
      <c r="A10150" t="s">
        <v>909</v>
      </c>
      <c r="B10150" t="s">
        <v>909</v>
      </c>
      <c r="C10150" t="s">
        <v>1506</v>
      </c>
      <c r="D10150" t="s">
        <v>151</v>
      </c>
      <c r="E10150" t="s">
        <v>238</v>
      </c>
      <c r="F10150" t="s">
        <v>11</v>
      </c>
      <c r="G10150" t="s">
        <v>54399</v>
      </c>
      <c r="H10150" t="s">
        <v>20897</v>
      </c>
      <c r="I10150" t="s">
        <v>54400</v>
      </c>
      <c r="J10150" t="s">
        <v>20663</v>
      </c>
      <c r="K10150" t="s">
        <v>54379</v>
      </c>
      <c r="L10150" t="s">
        <v>54401</v>
      </c>
      <c r="M10150" t="s">
        <v>31841</v>
      </c>
    </row>
    <row r="10151" spans="1:13">
      <c r="A10151" t="s">
        <v>909</v>
      </c>
      <c r="B10151" t="s">
        <v>909</v>
      </c>
      <c r="C10151" t="s">
        <v>1506</v>
      </c>
      <c r="D10151" t="s">
        <v>151</v>
      </c>
      <c r="E10151" t="s">
        <v>238</v>
      </c>
      <c r="F10151" t="s">
        <v>20</v>
      </c>
      <c r="G10151" t="s">
        <v>54402</v>
      </c>
      <c r="H10151" t="s">
        <v>20860</v>
      </c>
      <c r="I10151" t="s">
        <v>54403</v>
      </c>
      <c r="J10151" t="s">
        <v>20705</v>
      </c>
      <c r="K10151" t="s">
        <v>54404</v>
      </c>
      <c r="L10151" t="s">
        <v>54405</v>
      </c>
      <c r="M10151" t="s">
        <v>54406</v>
      </c>
    </row>
    <row r="10152" spans="1:13">
      <c r="A10152" t="s">
        <v>909</v>
      </c>
      <c r="B10152" t="s">
        <v>909</v>
      </c>
      <c r="C10152" t="s">
        <v>1506</v>
      </c>
      <c r="D10152" t="s">
        <v>152</v>
      </c>
      <c r="E10152" t="s">
        <v>246</v>
      </c>
      <c r="F10152" t="s">
        <v>3</v>
      </c>
      <c r="G10152" t="s">
        <v>54407</v>
      </c>
      <c r="H10152" t="s">
        <v>21217</v>
      </c>
      <c r="I10152" t="s">
        <v>54408</v>
      </c>
      <c r="J10152" t="s">
        <v>21031</v>
      </c>
      <c r="K10152" t="s">
        <v>54409</v>
      </c>
      <c r="L10152" t="s">
        <v>3427</v>
      </c>
      <c r="M10152" t="s">
        <v>25751</v>
      </c>
    </row>
    <row r="10153" spans="1:13">
      <c r="A10153" t="s">
        <v>909</v>
      </c>
      <c r="B10153" t="s">
        <v>909</v>
      </c>
      <c r="C10153" t="s">
        <v>1506</v>
      </c>
      <c r="D10153" t="s">
        <v>152</v>
      </c>
      <c r="E10153" t="s">
        <v>246</v>
      </c>
      <c r="F10153" t="s">
        <v>10</v>
      </c>
      <c r="G10153" t="s">
        <v>54410</v>
      </c>
      <c r="H10153" t="s">
        <v>20953</v>
      </c>
      <c r="I10153" t="s">
        <v>54411</v>
      </c>
      <c r="J10153" t="s">
        <v>20829</v>
      </c>
      <c r="K10153" t="s">
        <v>54412</v>
      </c>
      <c r="L10153" t="s">
        <v>54413</v>
      </c>
      <c r="M10153" t="s">
        <v>54414</v>
      </c>
    </row>
    <row r="10154" spans="1:13">
      <c r="A10154" t="s">
        <v>909</v>
      </c>
      <c r="B10154" t="s">
        <v>909</v>
      </c>
      <c r="C10154" t="s">
        <v>1506</v>
      </c>
      <c r="D10154" t="s">
        <v>152</v>
      </c>
      <c r="E10154" t="s">
        <v>246</v>
      </c>
      <c r="F10154" t="s">
        <v>2</v>
      </c>
      <c r="G10154" t="s">
        <v>54415</v>
      </c>
      <c r="H10154" t="s">
        <v>22292</v>
      </c>
      <c r="I10154" t="s">
        <v>54416</v>
      </c>
      <c r="J10154" t="s">
        <v>20903</v>
      </c>
      <c r="K10154" t="s">
        <v>54417</v>
      </c>
      <c r="L10154" t="s">
        <v>54418</v>
      </c>
      <c r="M10154" t="s">
        <v>28951</v>
      </c>
    </row>
    <row r="10155" spans="1:13">
      <c r="A10155" t="s">
        <v>909</v>
      </c>
      <c r="B10155" t="s">
        <v>909</v>
      </c>
      <c r="C10155" t="s">
        <v>1506</v>
      </c>
      <c r="D10155" t="s">
        <v>152</v>
      </c>
      <c r="E10155" t="s">
        <v>246</v>
      </c>
      <c r="F10155" t="s">
        <v>4</v>
      </c>
      <c r="G10155" t="s">
        <v>54419</v>
      </c>
      <c r="H10155" t="s">
        <v>21935</v>
      </c>
      <c r="I10155" t="s">
        <v>54420</v>
      </c>
      <c r="J10155" t="s">
        <v>21061</v>
      </c>
      <c r="K10155" t="s">
        <v>54421</v>
      </c>
      <c r="L10155" t="s">
        <v>54422</v>
      </c>
      <c r="M10155" t="s">
        <v>54423</v>
      </c>
    </row>
    <row r="10156" spans="1:13">
      <c r="A10156" t="s">
        <v>909</v>
      </c>
      <c r="B10156" t="s">
        <v>909</v>
      </c>
      <c r="C10156" t="s">
        <v>1506</v>
      </c>
      <c r="D10156" t="s">
        <v>152</v>
      </c>
      <c r="E10156" t="s">
        <v>246</v>
      </c>
      <c r="F10156" t="s">
        <v>11</v>
      </c>
      <c r="G10156" t="s">
        <v>54424</v>
      </c>
      <c r="H10156" t="s">
        <v>21196</v>
      </c>
      <c r="I10156" t="s">
        <v>54425</v>
      </c>
      <c r="J10156" t="s">
        <v>20745</v>
      </c>
      <c r="K10156" t="s">
        <v>54333</v>
      </c>
      <c r="L10156" t="s">
        <v>54426</v>
      </c>
      <c r="M10156" t="s">
        <v>54427</v>
      </c>
    </row>
    <row r="10157" spans="1:13">
      <c r="A10157" t="s">
        <v>909</v>
      </c>
      <c r="B10157" t="s">
        <v>909</v>
      </c>
      <c r="C10157" t="s">
        <v>1506</v>
      </c>
      <c r="D10157" t="s">
        <v>152</v>
      </c>
      <c r="E10157" t="s">
        <v>246</v>
      </c>
      <c r="F10157" t="s">
        <v>20</v>
      </c>
      <c r="G10157" t="s">
        <v>54428</v>
      </c>
      <c r="H10157" t="s">
        <v>21085</v>
      </c>
      <c r="I10157" t="s">
        <v>54378</v>
      </c>
      <c r="J10157" t="s">
        <v>20725</v>
      </c>
      <c r="K10157" t="s">
        <v>10030</v>
      </c>
      <c r="L10157" t="s">
        <v>2492</v>
      </c>
      <c r="M10157" t="s">
        <v>54429</v>
      </c>
    </row>
    <row r="10158" spans="1:13">
      <c r="A10158" t="s">
        <v>909</v>
      </c>
      <c r="B10158" t="s">
        <v>909</v>
      </c>
      <c r="C10158" t="s">
        <v>1506</v>
      </c>
      <c r="D10158" t="s">
        <v>152</v>
      </c>
      <c r="E10158" t="s">
        <v>254</v>
      </c>
      <c r="F10158" t="s">
        <v>3</v>
      </c>
      <c r="G10158" t="s">
        <v>54430</v>
      </c>
      <c r="H10158" t="s">
        <v>21314</v>
      </c>
      <c r="I10158" t="s">
        <v>54431</v>
      </c>
      <c r="J10158" t="s">
        <v>20954</v>
      </c>
      <c r="K10158" t="s">
        <v>54432</v>
      </c>
      <c r="L10158" t="s">
        <v>54433</v>
      </c>
      <c r="M10158" t="s">
        <v>54434</v>
      </c>
    </row>
    <row r="10159" spans="1:13">
      <c r="A10159" t="s">
        <v>909</v>
      </c>
      <c r="B10159" t="s">
        <v>909</v>
      </c>
      <c r="C10159" t="s">
        <v>1506</v>
      </c>
      <c r="D10159" t="s">
        <v>152</v>
      </c>
      <c r="E10159" t="s">
        <v>254</v>
      </c>
      <c r="F10159" t="s">
        <v>10</v>
      </c>
      <c r="G10159" t="s">
        <v>54435</v>
      </c>
      <c r="H10159" t="s">
        <v>20952</v>
      </c>
      <c r="I10159" t="s">
        <v>54436</v>
      </c>
      <c r="J10159" t="s">
        <v>21341</v>
      </c>
      <c r="K10159" t="s">
        <v>54437</v>
      </c>
      <c r="L10159" t="s">
        <v>54438</v>
      </c>
      <c r="M10159" t="s">
        <v>54439</v>
      </c>
    </row>
    <row r="10160" spans="1:13">
      <c r="A10160" t="s">
        <v>909</v>
      </c>
      <c r="B10160" t="s">
        <v>909</v>
      </c>
      <c r="C10160" t="s">
        <v>1506</v>
      </c>
      <c r="D10160" t="s">
        <v>152</v>
      </c>
      <c r="E10160" t="s">
        <v>254</v>
      </c>
      <c r="F10160" t="s">
        <v>2</v>
      </c>
      <c r="G10160" t="s">
        <v>54440</v>
      </c>
      <c r="H10160" t="s">
        <v>20786</v>
      </c>
      <c r="I10160" t="s">
        <v>54441</v>
      </c>
      <c r="J10160" t="s">
        <v>21314</v>
      </c>
      <c r="K10160" t="s">
        <v>54442</v>
      </c>
      <c r="L10160" t="s">
        <v>54443</v>
      </c>
      <c r="M10160" t="s">
        <v>54444</v>
      </c>
    </row>
    <row r="10161" spans="1:13">
      <c r="A10161" t="s">
        <v>909</v>
      </c>
      <c r="B10161" t="s">
        <v>909</v>
      </c>
      <c r="C10161" t="s">
        <v>1506</v>
      </c>
      <c r="D10161" t="s">
        <v>152</v>
      </c>
      <c r="E10161" t="s">
        <v>254</v>
      </c>
      <c r="F10161" t="s">
        <v>4</v>
      </c>
      <c r="G10161" t="s">
        <v>54445</v>
      </c>
      <c r="H10161" t="s">
        <v>20771</v>
      </c>
      <c r="I10161" t="s">
        <v>54385</v>
      </c>
      <c r="J10161" t="s">
        <v>21020</v>
      </c>
      <c r="K10161" t="s">
        <v>50823</v>
      </c>
      <c r="L10161" t="s">
        <v>54446</v>
      </c>
      <c r="M10161" t="s">
        <v>52792</v>
      </c>
    </row>
    <row r="10162" spans="1:13">
      <c r="A10162" t="s">
        <v>909</v>
      </c>
      <c r="B10162" t="s">
        <v>909</v>
      </c>
      <c r="C10162" t="s">
        <v>1506</v>
      </c>
      <c r="D10162" t="s">
        <v>152</v>
      </c>
      <c r="E10162" t="s">
        <v>254</v>
      </c>
      <c r="F10162" t="s">
        <v>11</v>
      </c>
      <c r="G10162" t="s">
        <v>54447</v>
      </c>
      <c r="H10162" t="s">
        <v>21583</v>
      </c>
      <c r="I10162" t="s">
        <v>11745</v>
      </c>
      <c r="J10162" t="s">
        <v>20784</v>
      </c>
      <c r="K10162" t="s">
        <v>54356</v>
      </c>
      <c r="L10162" t="s">
        <v>54448</v>
      </c>
      <c r="M10162" t="s">
        <v>14463</v>
      </c>
    </row>
    <row r="10163" spans="1:13">
      <c r="A10163" t="s">
        <v>909</v>
      </c>
      <c r="B10163" t="s">
        <v>909</v>
      </c>
      <c r="C10163" t="s">
        <v>1506</v>
      </c>
      <c r="D10163" t="s">
        <v>152</v>
      </c>
      <c r="E10163" t="s">
        <v>254</v>
      </c>
      <c r="F10163" t="s">
        <v>20</v>
      </c>
      <c r="G10163" t="s">
        <v>54449</v>
      </c>
      <c r="H10163" t="s">
        <v>21162</v>
      </c>
      <c r="I10163" t="s">
        <v>54332</v>
      </c>
      <c r="J10163" t="s">
        <v>20764</v>
      </c>
      <c r="K10163" t="s">
        <v>54328</v>
      </c>
      <c r="L10163" t="s">
        <v>54334</v>
      </c>
      <c r="M10163" t="s">
        <v>54450</v>
      </c>
    </row>
    <row r="10164" spans="1:13">
      <c r="A10164" t="s">
        <v>909</v>
      </c>
      <c r="B10164" t="s">
        <v>909</v>
      </c>
      <c r="C10164" t="s">
        <v>1506</v>
      </c>
      <c r="D10164" t="s">
        <v>152</v>
      </c>
      <c r="E10164" t="s">
        <v>197</v>
      </c>
      <c r="F10164" t="s">
        <v>3</v>
      </c>
      <c r="G10164" t="s">
        <v>54451</v>
      </c>
      <c r="H10164" t="s">
        <v>21314</v>
      </c>
      <c r="I10164" t="s">
        <v>54431</v>
      </c>
      <c r="J10164" t="s">
        <v>20954</v>
      </c>
      <c r="K10164" t="s">
        <v>54432</v>
      </c>
      <c r="L10164" t="s">
        <v>54433</v>
      </c>
      <c r="M10164" t="s">
        <v>54452</v>
      </c>
    </row>
    <row r="10165" spans="1:13">
      <c r="A10165" t="s">
        <v>909</v>
      </c>
      <c r="B10165" t="s">
        <v>909</v>
      </c>
      <c r="C10165" t="s">
        <v>1506</v>
      </c>
      <c r="D10165" t="s">
        <v>152</v>
      </c>
      <c r="E10165" t="s">
        <v>197</v>
      </c>
      <c r="F10165" t="s">
        <v>10</v>
      </c>
      <c r="G10165" t="s">
        <v>54453</v>
      </c>
      <c r="H10165" t="s">
        <v>20899</v>
      </c>
      <c r="I10165" t="s">
        <v>54454</v>
      </c>
      <c r="J10165" t="s">
        <v>20973</v>
      </c>
      <c r="K10165" t="s">
        <v>29700</v>
      </c>
      <c r="L10165" t="s">
        <v>54455</v>
      </c>
      <c r="M10165" t="s">
        <v>54456</v>
      </c>
    </row>
    <row r="10166" spans="1:13">
      <c r="A10166" t="s">
        <v>909</v>
      </c>
      <c r="B10166" t="s">
        <v>909</v>
      </c>
      <c r="C10166" t="s">
        <v>1506</v>
      </c>
      <c r="D10166" t="s">
        <v>152</v>
      </c>
      <c r="E10166" t="s">
        <v>197</v>
      </c>
      <c r="F10166" t="s">
        <v>2</v>
      </c>
      <c r="G10166" t="s">
        <v>54457</v>
      </c>
      <c r="H10166" t="s">
        <v>21033</v>
      </c>
      <c r="I10166" t="s">
        <v>54458</v>
      </c>
      <c r="J10166" t="s">
        <v>21266</v>
      </c>
      <c r="K10166" t="s">
        <v>54459</v>
      </c>
      <c r="L10166" t="s">
        <v>54460</v>
      </c>
      <c r="M10166" t="s">
        <v>52204</v>
      </c>
    </row>
    <row r="10167" spans="1:13">
      <c r="A10167" t="s">
        <v>909</v>
      </c>
      <c r="B10167" t="s">
        <v>909</v>
      </c>
      <c r="C10167" t="s">
        <v>1506</v>
      </c>
      <c r="D10167" t="s">
        <v>152</v>
      </c>
      <c r="E10167" t="s">
        <v>197</v>
      </c>
      <c r="F10167" t="s">
        <v>4</v>
      </c>
      <c r="G10167" t="s">
        <v>54461</v>
      </c>
      <c r="H10167" t="s">
        <v>21217</v>
      </c>
      <c r="I10167" t="s">
        <v>54408</v>
      </c>
      <c r="J10167" t="s">
        <v>20841</v>
      </c>
      <c r="K10167" t="s">
        <v>54462</v>
      </c>
      <c r="L10167" t="s">
        <v>54463</v>
      </c>
      <c r="M10167" t="s">
        <v>50873</v>
      </c>
    </row>
    <row r="10168" spans="1:13">
      <c r="A10168" t="s">
        <v>909</v>
      </c>
      <c r="B10168" t="s">
        <v>909</v>
      </c>
      <c r="C10168" t="s">
        <v>1506</v>
      </c>
      <c r="D10168" t="s">
        <v>152</v>
      </c>
      <c r="E10168" t="s">
        <v>197</v>
      </c>
      <c r="F10168" t="s">
        <v>11</v>
      </c>
      <c r="G10168" t="s">
        <v>54464</v>
      </c>
      <c r="H10168" t="s">
        <v>21113</v>
      </c>
      <c r="I10168" t="s">
        <v>54465</v>
      </c>
      <c r="J10168" t="s">
        <v>20684</v>
      </c>
      <c r="K10168" t="s">
        <v>54376</v>
      </c>
      <c r="L10168" t="s">
        <v>21797</v>
      </c>
      <c r="M10168" t="s">
        <v>54466</v>
      </c>
    </row>
    <row r="10169" spans="1:13">
      <c r="A10169" t="s">
        <v>909</v>
      </c>
      <c r="B10169" t="s">
        <v>909</v>
      </c>
      <c r="C10169" t="s">
        <v>1506</v>
      </c>
      <c r="D10169" t="s">
        <v>152</v>
      </c>
      <c r="E10169" t="s">
        <v>197</v>
      </c>
      <c r="F10169" t="s">
        <v>20</v>
      </c>
      <c r="G10169" t="s">
        <v>54467</v>
      </c>
      <c r="H10169" t="s">
        <v>20915</v>
      </c>
      <c r="I10169" t="s">
        <v>54468</v>
      </c>
      <c r="J10169" t="s">
        <v>20725</v>
      </c>
      <c r="K10169" t="s">
        <v>10030</v>
      </c>
      <c r="L10169" t="s">
        <v>49070</v>
      </c>
      <c r="M10169" t="s">
        <v>52934</v>
      </c>
    </row>
    <row r="10170" spans="1:13">
      <c r="A10170" t="s">
        <v>909</v>
      </c>
      <c r="B10170" t="s">
        <v>909</v>
      </c>
      <c r="C10170" t="s">
        <v>1506</v>
      </c>
      <c r="D10170" t="s">
        <v>152</v>
      </c>
      <c r="E10170" t="s">
        <v>269</v>
      </c>
      <c r="F10170" t="s">
        <v>3</v>
      </c>
      <c r="G10170" t="s">
        <v>54469</v>
      </c>
      <c r="H10170" t="s">
        <v>21928</v>
      </c>
      <c r="I10170" t="s">
        <v>54470</v>
      </c>
      <c r="J10170" t="s">
        <v>21247</v>
      </c>
      <c r="K10170" t="s">
        <v>54471</v>
      </c>
      <c r="L10170" t="s">
        <v>54472</v>
      </c>
      <c r="M10170" t="s">
        <v>54473</v>
      </c>
    </row>
    <row r="10171" spans="1:13">
      <c r="A10171" t="s">
        <v>909</v>
      </c>
      <c r="B10171" t="s">
        <v>909</v>
      </c>
      <c r="C10171" t="s">
        <v>1506</v>
      </c>
      <c r="D10171" t="s">
        <v>152</v>
      </c>
      <c r="E10171" t="s">
        <v>269</v>
      </c>
      <c r="F10171" t="s">
        <v>10</v>
      </c>
      <c r="G10171" t="s">
        <v>54474</v>
      </c>
      <c r="H10171" t="s">
        <v>21526</v>
      </c>
      <c r="I10171" t="s">
        <v>54475</v>
      </c>
      <c r="J10171" t="s">
        <v>21186</v>
      </c>
      <c r="K10171" t="s">
        <v>54476</v>
      </c>
      <c r="L10171" t="s">
        <v>54477</v>
      </c>
      <c r="M10171" t="s">
        <v>54478</v>
      </c>
    </row>
    <row r="10172" spans="1:13">
      <c r="A10172" t="s">
        <v>909</v>
      </c>
      <c r="B10172" t="s">
        <v>909</v>
      </c>
      <c r="C10172" t="s">
        <v>1506</v>
      </c>
      <c r="D10172" t="s">
        <v>152</v>
      </c>
      <c r="E10172" t="s">
        <v>269</v>
      </c>
      <c r="F10172" t="s">
        <v>2</v>
      </c>
      <c r="G10172" t="s">
        <v>54479</v>
      </c>
      <c r="H10172" t="s">
        <v>21383</v>
      </c>
      <c r="I10172" t="s">
        <v>54480</v>
      </c>
      <c r="J10172" t="s">
        <v>20932</v>
      </c>
      <c r="K10172" t="s">
        <v>54481</v>
      </c>
      <c r="L10172" t="s">
        <v>54482</v>
      </c>
      <c r="M10172" t="s">
        <v>54483</v>
      </c>
    </row>
    <row r="10173" spans="1:13">
      <c r="A10173" t="s">
        <v>909</v>
      </c>
      <c r="B10173" t="s">
        <v>909</v>
      </c>
      <c r="C10173" t="s">
        <v>1506</v>
      </c>
      <c r="D10173" t="s">
        <v>152</v>
      </c>
      <c r="E10173" t="s">
        <v>269</v>
      </c>
      <c r="F10173" t="s">
        <v>4</v>
      </c>
      <c r="G10173" t="s">
        <v>54484</v>
      </c>
      <c r="H10173" t="s">
        <v>20938</v>
      </c>
      <c r="I10173" t="s">
        <v>54485</v>
      </c>
      <c r="J10173" t="s">
        <v>20705</v>
      </c>
      <c r="K10173" t="s">
        <v>54404</v>
      </c>
      <c r="L10173" t="s">
        <v>54486</v>
      </c>
      <c r="M10173" t="s">
        <v>54487</v>
      </c>
    </row>
    <row r="10174" spans="1:13">
      <c r="A10174" t="s">
        <v>909</v>
      </c>
      <c r="B10174" t="s">
        <v>909</v>
      </c>
      <c r="C10174" t="s">
        <v>1506</v>
      </c>
      <c r="D10174" t="s">
        <v>152</v>
      </c>
      <c r="E10174" t="s">
        <v>269</v>
      </c>
      <c r="F10174" t="s">
        <v>11</v>
      </c>
      <c r="G10174" t="s">
        <v>54488</v>
      </c>
      <c r="H10174" t="s">
        <v>20967</v>
      </c>
      <c r="I10174" t="s">
        <v>54489</v>
      </c>
      <c r="J10174" t="s">
        <v>20663</v>
      </c>
      <c r="K10174" t="s">
        <v>54379</v>
      </c>
      <c r="L10174" t="s">
        <v>54490</v>
      </c>
      <c r="M10174" t="s">
        <v>54491</v>
      </c>
    </row>
    <row r="10175" spans="1:13">
      <c r="A10175" t="s">
        <v>909</v>
      </c>
      <c r="B10175" t="s">
        <v>909</v>
      </c>
      <c r="C10175" t="s">
        <v>1506</v>
      </c>
      <c r="D10175" t="s">
        <v>152</v>
      </c>
      <c r="E10175" t="s">
        <v>269</v>
      </c>
      <c r="F10175" t="s">
        <v>20</v>
      </c>
      <c r="G10175" t="s">
        <v>54492</v>
      </c>
      <c r="H10175" t="s">
        <v>20841</v>
      </c>
      <c r="I10175" t="s">
        <v>54493</v>
      </c>
      <c r="J10175" t="s">
        <v>20705</v>
      </c>
      <c r="K10175" t="s">
        <v>54404</v>
      </c>
      <c r="L10175" t="s">
        <v>4481</v>
      </c>
      <c r="M10175" t="s">
        <v>50149</v>
      </c>
    </row>
    <row r="10176" spans="1:13">
      <c r="A10176" t="s">
        <v>909</v>
      </c>
      <c r="B10176" t="s">
        <v>909</v>
      </c>
      <c r="C10176" t="s">
        <v>1506</v>
      </c>
      <c r="D10176" t="s">
        <v>153</v>
      </c>
      <c r="E10176" t="s">
        <v>277</v>
      </c>
      <c r="F10176" t="s">
        <v>3</v>
      </c>
      <c r="G10176" t="s">
        <v>54494</v>
      </c>
      <c r="H10176" t="s">
        <v>21165</v>
      </c>
      <c r="I10176" t="s">
        <v>54495</v>
      </c>
      <c r="J10176" t="s">
        <v>21085</v>
      </c>
      <c r="K10176" t="s">
        <v>54496</v>
      </c>
      <c r="L10176" t="s">
        <v>54497</v>
      </c>
      <c r="M10176" t="s">
        <v>54498</v>
      </c>
    </row>
    <row r="10177" spans="1:13">
      <c r="A10177" t="s">
        <v>909</v>
      </c>
      <c r="B10177" t="s">
        <v>909</v>
      </c>
      <c r="C10177" t="s">
        <v>1506</v>
      </c>
      <c r="D10177" t="s">
        <v>153</v>
      </c>
      <c r="E10177" t="s">
        <v>277</v>
      </c>
      <c r="F10177" t="s">
        <v>10</v>
      </c>
      <c r="G10177" t="s">
        <v>54499</v>
      </c>
      <c r="H10177" t="s">
        <v>20752</v>
      </c>
      <c r="I10177" t="s">
        <v>54500</v>
      </c>
      <c r="J10177" t="s">
        <v>20829</v>
      </c>
      <c r="K10177" t="s">
        <v>54412</v>
      </c>
      <c r="L10177" t="s">
        <v>54501</v>
      </c>
      <c r="M10177" t="s">
        <v>18530</v>
      </c>
    </row>
    <row r="10178" spans="1:13">
      <c r="A10178" t="s">
        <v>909</v>
      </c>
      <c r="B10178" t="s">
        <v>909</v>
      </c>
      <c r="C10178" t="s">
        <v>1506</v>
      </c>
      <c r="D10178" t="s">
        <v>153</v>
      </c>
      <c r="E10178" t="s">
        <v>277</v>
      </c>
      <c r="F10178" t="s">
        <v>2</v>
      </c>
      <c r="G10178" t="s">
        <v>54502</v>
      </c>
      <c r="H10178" t="s">
        <v>22252</v>
      </c>
      <c r="I10178" t="s">
        <v>14815</v>
      </c>
      <c r="J10178" t="s">
        <v>21101</v>
      </c>
      <c r="K10178" t="s">
        <v>15432</v>
      </c>
      <c r="L10178" t="s">
        <v>54503</v>
      </c>
      <c r="M10178" t="s">
        <v>36992</v>
      </c>
    </row>
    <row r="10179" spans="1:13">
      <c r="A10179" t="s">
        <v>909</v>
      </c>
      <c r="B10179" t="s">
        <v>909</v>
      </c>
      <c r="C10179" t="s">
        <v>1506</v>
      </c>
      <c r="D10179" t="s">
        <v>153</v>
      </c>
      <c r="E10179" t="s">
        <v>277</v>
      </c>
      <c r="F10179" t="s">
        <v>4</v>
      </c>
      <c r="G10179" t="s">
        <v>54504</v>
      </c>
      <c r="H10179" t="s">
        <v>22004</v>
      </c>
      <c r="I10179" t="s">
        <v>54505</v>
      </c>
      <c r="J10179" t="s">
        <v>21138</v>
      </c>
      <c r="K10179" t="s">
        <v>54506</v>
      </c>
      <c r="L10179" t="s">
        <v>54507</v>
      </c>
      <c r="M10179" t="s">
        <v>54508</v>
      </c>
    </row>
    <row r="10180" spans="1:13">
      <c r="A10180" t="s">
        <v>909</v>
      </c>
      <c r="B10180" t="s">
        <v>909</v>
      </c>
      <c r="C10180" t="s">
        <v>1506</v>
      </c>
      <c r="D10180" t="s">
        <v>153</v>
      </c>
      <c r="E10180" t="s">
        <v>277</v>
      </c>
      <c r="F10180" t="s">
        <v>11</v>
      </c>
      <c r="G10180" t="s">
        <v>54509</v>
      </c>
      <c r="H10180" t="s">
        <v>20750</v>
      </c>
      <c r="I10180" t="s">
        <v>54510</v>
      </c>
      <c r="J10180" t="s">
        <v>20745</v>
      </c>
      <c r="K10180" t="s">
        <v>54333</v>
      </c>
      <c r="L10180" t="s">
        <v>4522</v>
      </c>
      <c r="M10180" t="s">
        <v>54511</v>
      </c>
    </row>
    <row r="10181" spans="1:13">
      <c r="A10181" t="s">
        <v>909</v>
      </c>
      <c r="B10181" t="s">
        <v>909</v>
      </c>
      <c r="C10181" t="s">
        <v>1506</v>
      </c>
      <c r="D10181" t="s">
        <v>153</v>
      </c>
      <c r="E10181" t="s">
        <v>277</v>
      </c>
      <c r="F10181" t="s">
        <v>20</v>
      </c>
      <c r="G10181" t="s">
        <v>54512</v>
      </c>
      <c r="H10181" t="s">
        <v>21162</v>
      </c>
      <c r="I10181" t="s">
        <v>54332</v>
      </c>
      <c r="J10181" t="s">
        <v>20745</v>
      </c>
      <c r="K10181" t="s">
        <v>54333</v>
      </c>
      <c r="L10181" t="s">
        <v>54334</v>
      </c>
      <c r="M10181" t="s">
        <v>54513</v>
      </c>
    </row>
    <row r="10182" spans="1:13">
      <c r="A10182" t="s">
        <v>909</v>
      </c>
      <c r="B10182" t="s">
        <v>909</v>
      </c>
      <c r="C10182" t="s">
        <v>1506</v>
      </c>
      <c r="D10182" t="s">
        <v>153</v>
      </c>
      <c r="E10182" t="s">
        <v>188</v>
      </c>
      <c r="F10182" t="s">
        <v>3</v>
      </c>
      <c r="G10182" t="s">
        <v>54514</v>
      </c>
      <c r="H10182" t="s">
        <v>21341</v>
      </c>
      <c r="I10182" t="s">
        <v>54515</v>
      </c>
      <c r="J10182" t="s">
        <v>21035</v>
      </c>
      <c r="K10182" t="s">
        <v>54516</v>
      </c>
      <c r="L10182" t="s">
        <v>54517</v>
      </c>
      <c r="M10182" t="s">
        <v>3169</v>
      </c>
    </row>
    <row r="10183" spans="1:13">
      <c r="A10183" t="s">
        <v>909</v>
      </c>
      <c r="B10183" t="s">
        <v>909</v>
      </c>
      <c r="C10183" t="s">
        <v>1506</v>
      </c>
      <c r="D10183" t="s">
        <v>153</v>
      </c>
      <c r="E10183" t="s">
        <v>188</v>
      </c>
      <c r="F10183" t="s">
        <v>10</v>
      </c>
      <c r="G10183" t="s">
        <v>54518</v>
      </c>
      <c r="H10183" t="s">
        <v>21268</v>
      </c>
      <c r="I10183" t="s">
        <v>54372</v>
      </c>
      <c r="J10183" t="s">
        <v>20954</v>
      </c>
      <c r="K10183" t="s">
        <v>54432</v>
      </c>
      <c r="L10183" t="s">
        <v>54519</v>
      </c>
      <c r="M10183" t="s">
        <v>54520</v>
      </c>
    </row>
    <row r="10184" spans="1:13">
      <c r="A10184" t="s">
        <v>909</v>
      </c>
      <c r="B10184" t="s">
        <v>909</v>
      </c>
      <c r="C10184" t="s">
        <v>1506</v>
      </c>
      <c r="D10184" t="s">
        <v>153</v>
      </c>
      <c r="E10184" t="s">
        <v>188</v>
      </c>
      <c r="F10184" t="s">
        <v>2</v>
      </c>
      <c r="G10184" t="s">
        <v>54521</v>
      </c>
      <c r="H10184" t="s">
        <v>22310</v>
      </c>
      <c r="I10184" t="s">
        <v>54522</v>
      </c>
      <c r="J10184" t="s">
        <v>21502</v>
      </c>
      <c r="K10184" t="s">
        <v>54523</v>
      </c>
      <c r="L10184" t="s">
        <v>54524</v>
      </c>
      <c r="M10184" t="s">
        <v>54525</v>
      </c>
    </row>
    <row r="10185" spans="1:13">
      <c r="A10185" t="s">
        <v>909</v>
      </c>
      <c r="B10185" t="s">
        <v>909</v>
      </c>
      <c r="C10185" t="s">
        <v>1506</v>
      </c>
      <c r="D10185" t="s">
        <v>153</v>
      </c>
      <c r="E10185" t="s">
        <v>188</v>
      </c>
      <c r="F10185" t="s">
        <v>4</v>
      </c>
      <c r="G10185" t="s">
        <v>54526</v>
      </c>
      <c r="H10185" t="s">
        <v>20921</v>
      </c>
      <c r="I10185" t="s">
        <v>54527</v>
      </c>
      <c r="J10185" t="s">
        <v>21019</v>
      </c>
      <c r="K10185" t="s">
        <v>54528</v>
      </c>
      <c r="L10185" t="s">
        <v>54529</v>
      </c>
      <c r="M10185" t="s">
        <v>54530</v>
      </c>
    </row>
    <row r="10186" spans="1:13">
      <c r="A10186" t="s">
        <v>909</v>
      </c>
      <c r="B10186" t="s">
        <v>909</v>
      </c>
      <c r="C10186" t="s">
        <v>1506</v>
      </c>
      <c r="D10186" t="s">
        <v>153</v>
      </c>
      <c r="E10186" t="s">
        <v>188</v>
      </c>
      <c r="F10186" t="s">
        <v>11</v>
      </c>
      <c r="G10186" t="s">
        <v>54531</v>
      </c>
      <c r="H10186" t="s">
        <v>20954</v>
      </c>
      <c r="I10186" t="s">
        <v>54532</v>
      </c>
      <c r="J10186" t="s">
        <v>20784</v>
      </c>
      <c r="K10186" t="s">
        <v>54356</v>
      </c>
      <c r="L10186" t="s">
        <v>49549</v>
      </c>
      <c r="M10186" t="s">
        <v>54533</v>
      </c>
    </row>
    <row r="10187" spans="1:13">
      <c r="A10187" t="s">
        <v>909</v>
      </c>
      <c r="B10187" t="s">
        <v>909</v>
      </c>
      <c r="C10187" t="s">
        <v>1506</v>
      </c>
      <c r="D10187" t="s">
        <v>153</v>
      </c>
      <c r="E10187" t="s">
        <v>188</v>
      </c>
      <c r="F10187" t="s">
        <v>20</v>
      </c>
      <c r="G10187" t="s">
        <v>54534</v>
      </c>
      <c r="H10187" t="s">
        <v>21113</v>
      </c>
      <c r="I10187" t="s">
        <v>54465</v>
      </c>
      <c r="J10187" t="s">
        <v>20745</v>
      </c>
      <c r="K10187" t="s">
        <v>54333</v>
      </c>
      <c r="L10187" t="s">
        <v>54535</v>
      </c>
      <c r="M10187" t="s">
        <v>54536</v>
      </c>
    </row>
    <row r="10188" spans="1:13">
      <c r="A10188" t="s">
        <v>909</v>
      </c>
      <c r="B10188" t="s">
        <v>909</v>
      </c>
      <c r="C10188" t="s">
        <v>1506</v>
      </c>
      <c r="D10188" t="s">
        <v>153</v>
      </c>
      <c r="E10188" t="s">
        <v>292</v>
      </c>
      <c r="F10188" t="s">
        <v>3</v>
      </c>
      <c r="G10188" t="s">
        <v>54537</v>
      </c>
      <c r="H10188" t="s">
        <v>21526</v>
      </c>
      <c r="I10188" t="s">
        <v>54475</v>
      </c>
      <c r="J10188" t="s">
        <v>21227</v>
      </c>
      <c r="K10188" t="s">
        <v>27248</v>
      </c>
      <c r="L10188" t="s">
        <v>54538</v>
      </c>
      <c r="M10188" t="s">
        <v>54539</v>
      </c>
    </row>
    <row r="10189" spans="1:13">
      <c r="A10189" t="s">
        <v>909</v>
      </c>
      <c r="B10189" t="s">
        <v>909</v>
      </c>
      <c r="C10189" t="s">
        <v>1506</v>
      </c>
      <c r="D10189" t="s">
        <v>153</v>
      </c>
      <c r="E10189" t="s">
        <v>292</v>
      </c>
      <c r="F10189" t="s">
        <v>10</v>
      </c>
      <c r="G10189" t="s">
        <v>54540</v>
      </c>
      <c r="H10189" t="s">
        <v>20884</v>
      </c>
      <c r="I10189" t="s">
        <v>54541</v>
      </c>
      <c r="J10189" t="s">
        <v>21258</v>
      </c>
      <c r="K10189" t="s">
        <v>54542</v>
      </c>
      <c r="L10189" t="s">
        <v>54543</v>
      </c>
      <c r="M10189" t="s">
        <v>54544</v>
      </c>
    </row>
    <row r="10190" spans="1:13">
      <c r="A10190" t="s">
        <v>909</v>
      </c>
      <c r="B10190" t="s">
        <v>909</v>
      </c>
      <c r="C10190" t="s">
        <v>1506</v>
      </c>
      <c r="D10190" t="s">
        <v>153</v>
      </c>
      <c r="E10190" t="s">
        <v>292</v>
      </c>
      <c r="F10190" t="s">
        <v>2</v>
      </c>
      <c r="G10190" t="s">
        <v>54545</v>
      </c>
      <c r="H10190" t="s">
        <v>21985</v>
      </c>
      <c r="I10190" t="s">
        <v>54546</v>
      </c>
      <c r="J10190" t="s">
        <v>21035</v>
      </c>
      <c r="K10190" t="s">
        <v>54516</v>
      </c>
      <c r="L10190" t="s">
        <v>54547</v>
      </c>
      <c r="M10190" t="s">
        <v>54548</v>
      </c>
    </row>
    <row r="10191" spans="1:13">
      <c r="A10191" t="s">
        <v>909</v>
      </c>
      <c r="B10191" t="s">
        <v>909</v>
      </c>
      <c r="C10191" t="s">
        <v>1506</v>
      </c>
      <c r="D10191" t="s">
        <v>153</v>
      </c>
      <c r="E10191" t="s">
        <v>292</v>
      </c>
      <c r="F10191" t="s">
        <v>4</v>
      </c>
      <c r="G10191" t="s">
        <v>54549</v>
      </c>
      <c r="H10191" t="s">
        <v>21383</v>
      </c>
      <c r="I10191" t="s">
        <v>54480</v>
      </c>
      <c r="J10191" t="s">
        <v>20950</v>
      </c>
      <c r="K10191" t="s">
        <v>48637</v>
      </c>
      <c r="L10191" t="s">
        <v>54550</v>
      </c>
      <c r="M10191" t="s">
        <v>54551</v>
      </c>
    </row>
    <row r="10192" spans="1:13">
      <c r="A10192" t="s">
        <v>909</v>
      </c>
      <c r="B10192" t="s">
        <v>909</v>
      </c>
      <c r="C10192" t="s">
        <v>1506</v>
      </c>
      <c r="D10192" t="s">
        <v>153</v>
      </c>
      <c r="E10192" t="s">
        <v>292</v>
      </c>
      <c r="F10192" t="s">
        <v>11</v>
      </c>
      <c r="G10192" t="s">
        <v>54552</v>
      </c>
      <c r="H10192" t="s">
        <v>21152</v>
      </c>
      <c r="I10192" t="s">
        <v>54553</v>
      </c>
      <c r="J10192" t="s">
        <v>20684</v>
      </c>
      <c r="K10192" t="s">
        <v>54376</v>
      </c>
      <c r="L10192" t="s">
        <v>54554</v>
      </c>
      <c r="M10192" t="s">
        <v>54555</v>
      </c>
    </row>
    <row r="10193" spans="1:13">
      <c r="A10193" t="s">
        <v>909</v>
      </c>
      <c r="B10193" t="s">
        <v>909</v>
      </c>
      <c r="C10193" t="s">
        <v>1506</v>
      </c>
      <c r="D10193" t="s">
        <v>153</v>
      </c>
      <c r="E10193" t="s">
        <v>292</v>
      </c>
      <c r="F10193" t="s">
        <v>20</v>
      </c>
      <c r="G10193" t="s">
        <v>54556</v>
      </c>
      <c r="H10193" t="s">
        <v>20915</v>
      </c>
      <c r="I10193" t="s">
        <v>54468</v>
      </c>
      <c r="J10193" t="s">
        <v>20705</v>
      </c>
      <c r="K10193" t="s">
        <v>54404</v>
      </c>
      <c r="L10193" t="s">
        <v>49070</v>
      </c>
      <c r="M10193" t="s">
        <v>54557</v>
      </c>
    </row>
    <row r="10194" spans="1:13">
      <c r="A10194" t="s">
        <v>909</v>
      </c>
      <c r="B10194" t="s">
        <v>909</v>
      </c>
      <c r="C10194" t="s">
        <v>1506</v>
      </c>
      <c r="D10194" t="s">
        <v>153</v>
      </c>
      <c r="E10194" t="s">
        <v>300</v>
      </c>
      <c r="F10194" t="s">
        <v>3</v>
      </c>
      <c r="G10194" t="s">
        <v>54558</v>
      </c>
      <c r="H10194" t="s">
        <v>20769</v>
      </c>
      <c r="I10194" t="s">
        <v>54559</v>
      </c>
      <c r="J10194" t="s">
        <v>20920</v>
      </c>
      <c r="K10194" t="s">
        <v>54342</v>
      </c>
      <c r="L10194" t="s">
        <v>47896</v>
      </c>
      <c r="M10194" t="s">
        <v>54560</v>
      </c>
    </row>
    <row r="10195" spans="1:13">
      <c r="A10195" t="s">
        <v>909</v>
      </c>
      <c r="B10195" t="s">
        <v>909</v>
      </c>
      <c r="C10195" t="s">
        <v>1506</v>
      </c>
      <c r="D10195" t="s">
        <v>153</v>
      </c>
      <c r="E10195" t="s">
        <v>300</v>
      </c>
      <c r="F10195" t="s">
        <v>10</v>
      </c>
      <c r="G10195" t="s">
        <v>54561</v>
      </c>
      <c r="H10195" t="s">
        <v>20953</v>
      </c>
      <c r="I10195" t="s">
        <v>54411</v>
      </c>
      <c r="J10195" t="s">
        <v>21304</v>
      </c>
      <c r="K10195" t="s">
        <v>54562</v>
      </c>
      <c r="L10195" t="s">
        <v>54413</v>
      </c>
      <c r="M10195" t="s">
        <v>54563</v>
      </c>
    </row>
    <row r="10196" spans="1:13">
      <c r="A10196" t="s">
        <v>909</v>
      </c>
      <c r="B10196" t="s">
        <v>909</v>
      </c>
      <c r="C10196" t="s">
        <v>1506</v>
      </c>
      <c r="D10196" t="s">
        <v>153</v>
      </c>
      <c r="E10196" t="s">
        <v>300</v>
      </c>
      <c r="F10196" t="s">
        <v>2</v>
      </c>
      <c r="G10196" t="s">
        <v>54564</v>
      </c>
      <c r="H10196" t="s">
        <v>21277</v>
      </c>
      <c r="I10196" t="s">
        <v>54565</v>
      </c>
      <c r="J10196" t="s">
        <v>20974</v>
      </c>
      <c r="K10196" t="s">
        <v>54566</v>
      </c>
      <c r="L10196" t="s">
        <v>54567</v>
      </c>
      <c r="M10196" t="s">
        <v>54568</v>
      </c>
    </row>
    <row r="10197" spans="1:13">
      <c r="A10197" t="s">
        <v>909</v>
      </c>
      <c r="B10197" t="s">
        <v>909</v>
      </c>
      <c r="C10197" t="s">
        <v>1506</v>
      </c>
      <c r="D10197" t="s">
        <v>153</v>
      </c>
      <c r="E10197" t="s">
        <v>300</v>
      </c>
      <c r="F10197" t="s">
        <v>4</v>
      </c>
      <c r="G10197" t="s">
        <v>54569</v>
      </c>
      <c r="H10197" t="s">
        <v>20897</v>
      </c>
      <c r="I10197" t="s">
        <v>54400</v>
      </c>
      <c r="J10197" t="s">
        <v>21472</v>
      </c>
      <c r="K10197" t="s">
        <v>372</v>
      </c>
      <c r="L10197" t="s">
        <v>54570</v>
      </c>
      <c r="M10197" t="s">
        <v>54571</v>
      </c>
    </row>
    <row r="10198" spans="1:13">
      <c r="A10198" t="s">
        <v>909</v>
      </c>
      <c r="B10198" t="s">
        <v>909</v>
      </c>
      <c r="C10198" t="s">
        <v>1506</v>
      </c>
      <c r="D10198" t="s">
        <v>153</v>
      </c>
      <c r="E10198" t="s">
        <v>300</v>
      </c>
      <c r="F10198" t="s">
        <v>11</v>
      </c>
      <c r="G10198" t="s">
        <v>54572</v>
      </c>
      <c r="H10198" t="s">
        <v>20932</v>
      </c>
      <c r="I10198" t="s">
        <v>54573</v>
      </c>
      <c r="J10198" t="s">
        <v>20663</v>
      </c>
      <c r="K10198" t="s">
        <v>54379</v>
      </c>
      <c r="L10198" t="s">
        <v>54574</v>
      </c>
      <c r="M10198" t="s">
        <v>54575</v>
      </c>
    </row>
    <row r="10199" spans="1:13">
      <c r="A10199" t="s">
        <v>909</v>
      </c>
      <c r="B10199" t="s">
        <v>909</v>
      </c>
      <c r="C10199" t="s">
        <v>1506</v>
      </c>
      <c r="D10199" t="s">
        <v>153</v>
      </c>
      <c r="E10199" t="s">
        <v>300</v>
      </c>
      <c r="F10199" t="s">
        <v>20</v>
      </c>
      <c r="G10199" t="s">
        <v>54576</v>
      </c>
      <c r="H10199" t="s">
        <v>20803</v>
      </c>
      <c r="I10199" t="s">
        <v>8647</v>
      </c>
      <c r="J10199" t="s">
        <v>20725</v>
      </c>
      <c r="K10199" t="s">
        <v>10030</v>
      </c>
      <c r="L10199" t="s">
        <v>3332</v>
      </c>
      <c r="M10199" t="s">
        <v>25356</v>
      </c>
    </row>
    <row r="10200" spans="1:13">
      <c r="A10200" t="s">
        <v>909</v>
      </c>
      <c r="B10200" t="s">
        <v>909</v>
      </c>
      <c r="C10200" t="s">
        <v>1506</v>
      </c>
      <c r="D10200" t="s">
        <v>154</v>
      </c>
      <c r="E10200" t="s">
        <v>277</v>
      </c>
      <c r="F10200" t="s">
        <v>3</v>
      </c>
      <c r="G10200" t="s">
        <v>54577</v>
      </c>
      <c r="H10200" t="s">
        <v>21020</v>
      </c>
      <c r="I10200" t="s">
        <v>54578</v>
      </c>
      <c r="J10200" t="s">
        <v>20974</v>
      </c>
      <c r="K10200" t="s">
        <v>54566</v>
      </c>
      <c r="L10200" t="s">
        <v>21575</v>
      </c>
      <c r="M10200" t="s">
        <v>54579</v>
      </c>
    </row>
    <row r="10201" spans="1:13">
      <c r="A10201" t="s">
        <v>909</v>
      </c>
      <c r="B10201" t="s">
        <v>909</v>
      </c>
      <c r="C10201" t="s">
        <v>1506</v>
      </c>
      <c r="D10201" t="s">
        <v>154</v>
      </c>
      <c r="E10201" t="s">
        <v>277</v>
      </c>
      <c r="F10201" t="s">
        <v>10</v>
      </c>
      <c r="G10201" t="s">
        <v>54580</v>
      </c>
      <c r="H10201" t="s">
        <v>21196</v>
      </c>
      <c r="I10201" t="s">
        <v>54425</v>
      </c>
      <c r="J10201" t="s">
        <v>21228</v>
      </c>
      <c r="K10201" t="s">
        <v>8700</v>
      </c>
      <c r="L10201" t="s">
        <v>54581</v>
      </c>
      <c r="M10201" t="s">
        <v>54582</v>
      </c>
    </row>
    <row r="10202" spans="1:13">
      <c r="A10202" t="s">
        <v>909</v>
      </c>
      <c r="B10202" t="s">
        <v>909</v>
      </c>
      <c r="C10202" t="s">
        <v>1506</v>
      </c>
      <c r="D10202" t="s">
        <v>154</v>
      </c>
      <c r="E10202" t="s">
        <v>277</v>
      </c>
      <c r="F10202" t="s">
        <v>2</v>
      </c>
      <c r="G10202" t="s">
        <v>54583</v>
      </c>
      <c r="H10202" t="s">
        <v>22205</v>
      </c>
      <c r="I10202" t="s">
        <v>54584</v>
      </c>
      <c r="J10202" t="s">
        <v>21463</v>
      </c>
      <c r="K10202" t="s">
        <v>54585</v>
      </c>
      <c r="L10202" t="s">
        <v>54586</v>
      </c>
      <c r="M10202" t="s">
        <v>54587</v>
      </c>
    </row>
    <row r="10203" spans="1:13">
      <c r="A10203" t="s">
        <v>909</v>
      </c>
      <c r="B10203" t="s">
        <v>909</v>
      </c>
      <c r="C10203" t="s">
        <v>1506</v>
      </c>
      <c r="D10203" t="s">
        <v>154</v>
      </c>
      <c r="E10203" t="s">
        <v>277</v>
      </c>
      <c r="F10203" t="s">
        <v>4</v>
      </c>
      <c r="G10203" t="s">
        <v>54588</v>
      </c>
      <c r="H10203" t="s">
        <v>20750</v>
      </c>
      <c r="I10203" t="s">
        <v>54510</v>
      </c>
      <c r="J10203" t="s">
        <v>21020</v>
      </c>
      <c r="K10203" t="s">
        <v>50823</v>
      </c>
      <c r="L10203" t="s">
        <v>54589</v>
      </c>
      <c r="M10203" t="s">
        <v>54590</v>
      </c>
    </row>
    <row r="10204" spans="1:13">
      <c r="A10204" t="s">
        <v>909</v>
      </c>
      <c r="B10204" t="s">
        <v>909</v>
      </c>
      <c r="C10204" t="s">
        <v>1506</v>
      </c>
      <c r="D10204" t="s">
        <v>154</v>
      </c>
      <c r="E10204" t="s">
        <v>277</v>
      </c>
      <c r="F10204" t="s">
        <v>11</v>
      </c>
      <c r="G10204" t="s">
        <v>54591</v>
      </c>
      <c r="H10204" t="s">
        <v>20899</v>
      </c>
      <c r="I10204" t="s">
        <v>54454</v>
      </c>
      <c r="J10204" t="s">
        <v>20705</v>
      </c>
      <c r="K10204" t="s">
        <v>54404</v>
      </c>
      <c r="L10204" t="s">
        <v>7058</v>
      </c>
      <c r="M10204" t="s">
        <v>54592</v>
      </c>
    </row>
    <row r="10205" spans="1:13">
      <c r="A10205" t="s">
        <v>909</v>
      </c>
      <c r="B10205" t="s">
        <v>909</v>
      </c>
      <c r="C10205" t="s">
        <v>1506</v>
      </c>
      <c r="D10205" t="s">
        <v>154</v>
      </c>
      <c r="E10205" t="s">
        <v>277</v>
      </c>
      <c r="F10205" t="s">
        <v>20</v>
      </c>
      <c r="G10205" t="s">
        <v>54593</v>
      </c>
      <c r="H10205" t="s">
        <v>21113</v>
      </c>
      <c r="I10205" t="s">
        <v>54465</v>
      </c>
      <c r="J10205" t="s">
        <v>20725</v>
      </c>
      <c r="K10205" t="s">
        <v>10030</v>
      </c>
      <c r="L10205" t="s">
        <v>54535</v>
      </c>
      <c r="M10205" t="s">
        <v>54594</v>
      </c>
    </row>
    <row r="10206" spans="1:13">
      <c r="A10206" t="s">
        <v>909</v>
      </c>
      <c r="B10206" t="s">
        <v>909</v>
      </c>
      <c r="C10206" t="s">
        <v>1506</v>
      </c>
      <c r="D10206" t="s">
        <v>154</v>
      </c>
      <c r="E10206" t="s">
        <v>315</v>
      </c>
      <c r="F10206" t="s">
        <v>3</v>
      </c>
      <c r="G10206" t="s">
        <v>54595</v>
      </c>
      <c r="H10206" t="s">
        <v>21502</v>
      </c>
      <c r="I10206" t="s">
        <v>54596</v>
      </c>
      <c r="J10206" t="s">
        <v>21266</v>
      </c>
      <c r="K10206" t="s">
        <v>54459</v>
      </c>
      <c r="L10206" t="s">
        <v>54597</v>
      </c>
      <c r="M10206" t="s">
        <v>54598</v>
      </c>
    </row>
    <row r="10207" spans="1:13">
      <c r="A10207" t="s">
        <v>909</v>
      </c>
      <c r="B10207" t="s">
        <v>909</v>
      </c>
      <c r="C10207" t="s">
        <v>1506</v>
      </c>
      <c r="D10207" t="s">
        <v>154</v>
      </c>
      <c r="E10207" t="s">
        <v>315</v>
      </c>
      <c r="F10207" t="s">
        <v>10</v>
      </c>
      <c r="G10207" t="s">
        <v>54599</v>
      </c>
      <c r="H10207" t="s">
        <v>20934</v>
      </c>
      <c r="I10207" t="s">
        <v>54600</v>
      </c>
      <c r="J10207" t="s">
        <v>21101</v>
      </c>
      <c r="K10207" t="s">
        <v>15432</v>
      </c>
      <c r="L10207" t="s">
        <v>54601</v>
      </c>
      <c r="M10207" t="s">
        <v>54602</v>
      </c>
    </row>
    <row r="10208" spans="1:13">
      <c r="A10208" t="s">
        <v>909</v>
      </c>
      <c r="B10208" t="s">
        <v>909</v>
      </c>
      <c r="C10208" t="s">
        <v>1506</v>
      </c>
      <c r="D10208" t="s">
        <v>154</v>
      </c>
      <c r="E10208" t="s">
        <v>315</v>
      </c>
      <c r="F10208" t="s">
        <v>2</v>
      </c>
      <c r="G10208" t="s">
        <v>54603</v>
      </c>
      <c r="H10208" t="s">
        <v>22329</v>
      </c>
      <c r="I10208" t="s">
        <v>54604</v>
      </c>
      <c r="J10208" t="s">
        <v>21583</v>
      </c>
      <c r="K10208" t="s">
        <v>54347</v>
      </c>
      <c r="L10208" t="s">
        <v>10114</v>
      </c>
      <c r="M10208" t="s">
        <v>54605</v>
      </c>
    </row>
    <row r="10209" spans="1:13">
      <c r="A10209" t="s">
        <v>909</v>
      </c>
      <c r="B10209" t="s">
        <v>909</v>
      </c>
      <c r="C10209" t="s">
        <v>1506</v>
      </c>
      <c r="D10209" t="s">
        <v>154</v>
      </c>
      <c r="E10209" t="s">
        <v>315</v>
      </c>
      <c r="F10209" t="s">
        <v>4</v>
      </c>
      <c r="G10209" t="s">
        <v>54606</v>
      </c>
      <c r="H10209" t="s">
        <v>20988</v>
      </c>
      <c r="I10209" t="s">
        <v>54607</v>
      </c>
      <c r="J10209" t="s">
        <v>20939</v>
      </c>
      <c r="K10209" t="s">
        <v>9003</v>
      </c>
      <c r="L10209" t="s">
        <v>54608</v>
      </c>
      <c r="M10209" t="s">
        <v>54609</v>
      </c>
    </row>
    <row r="10210" spans="1:13">
      <c r="A10210" t="s">
        <v>909</v>
      </c>
      <c r="B10210" t="s">
        <v>909</v>
      </c>
      <c r="C10210" t="s">
        <v>1506</v>
      </c>
      <c r="D10210" t="s">
        <v>154</v>
      </c>
      <c r="E10210" t="s">
        <v>315</v>
      </c>
      <c r="F10210" t="s">
        <v>11</v>
      </c>
      <c r="G10210" t="s">
        <v>54610</v>
      </c>
      <c r="H10210" t="s">
        <v>21392</v>
      </c>
      <c r="I10210" t="s">
        <v>54611</v>
      </c>
      <c r="J10210" t="s">
        <v>20803</v>
      </c>
      <c r="K10210" t="s">
        <v>10020</v>
      </c>
      <c r="L10210" t="s">
        <v>54612</v>
      </c>
      <c r="M10210" t="s">
        <v>54613</v>
      </c>
    </row>
    <row r="10211" spans="1:13">
      <c r="A10211" t="s">
        <v>909</v>
      </c>
      <c r="B10211" t="s">
        <v>909</v>
      </c>
      <c r="C10211" t="s">
        <v>1506</v>
      </c>
      <c r="D10211" t="s">
        <v>154</v>
      </c>
      <c r="E10211" t="s">
        <v>315</v>
      </c>
      <c r="F10211" t="s">
        <v>20</v>
      </c>
      <c r="G10211" t="s">
        <v>54614</v>
      </c>
      <c r="H10211" t="s">
        <v>20937</v>
      </c>
      <c r="I10211" t="s">
        <v>54615</v>
      </c>
      <c r="J10211" t="s">
        <v>20663</v>
      </c>
      <c r="K10211" t="s">
        <v>54379</v>
      </c>
      <c r="L10211" t="s">
        <v>54616</v>
      </c>
      <c r="M10211" t="s">
        <v>54617</v>
      </c>
    </row>
    <row r="10212" spans="1:13">
      <c r="A10212" t="s">
        <v>909</v>
      </c>
      <c r="B10212" t="s">
        <v>909</v>
      </c>
      <c r="C10212" t="s">
        <v>1506</v>
      </c>
      <c r="D10212" t="s">
        <v>154</v>
      </c>
      <c r="E10212" t="s">
        <v>323</v>
      </c>
      <c r="F10212" t="s">
        <v>3</v>
      </c>
      <c r="G10212" t="s">
        <v>54618</v>
      </c>
      <c r="H10212" t="s">
        <v>20971</v>
      </c>
      <c r="I10212" t="s">
        <v>11735</v>
      </c>
      <c r="J10212" t="s">
        <v>21518</v>
      </c>
      <c r="K10212" t="s">
        <v>54619</v>
      </c>
      <c r="L10212" t="s">
        <v>3583</v>
      </c>
      <c r="M10212" t="s">
        <v>31262</v>
      </c>
    </row>
    <row r="10213" spans="1:13">
      <c r="A10213" t="s">
        <v>909</v>
      </c>
      <c r="B10213" t="s">
        <v>909</v>
      </c>
      <c r="C10213" t="s">
        <v>1506</v>
      </c>
      <c r="D10213" t="s">
        <v>154</v>
      </c>
      <c r="E10213" t="s">
        <v>323</v>
      </c>
      <c r="F10213" t="s">
        <v>10</v>
      </c>
      <c r="G10213" t="s">
        <v>54620</v>
      </c>
      <c r="H10213" t="s">
        <v>21935</v>
      </c>
      <c r="I10213" t="s">
        <v>54420</v>
      </c>
      <c r="J10213" t="s">
        <v>20904</v>
      </c>
      <c r="K10213" t="s">
        <v>54621</v>
      </c>
      <c r="L10213" t="s">
        <v>54622</v>
      </c>
      <c r="M10213" t="s">
        <v>54623</v>
      </c>
    </row>
    <row r="10214" spans="1:13">
      <c r="A10214" t="s">
        <v>909</v>
      </c>
      <c r="B10214" t="s">
        <v>909</v>
      </c>
      <c r="C10214" t="s">
        <v>1506</v>
      </c>
      <c r="D10214" t="s">
        <v>154</v>
      </c>
      <c r="E10214" t="s">
        <v>323</v>
      </c>
      <c r="F10214" t="s">
        <v>2</v>
      </c>
      <c r="G10214" t="s">
        <v>54624</v>
      </c>
      <c r="H10214" t="s">
        <v>21100</v>
      </c>
      <c r="I10214" t="s">
        <v>54327</v>
      </c>
      <c r="J10214" t="s">
        <v>21228</v>
      </c>
      <c r="K10214" t="s">
        <v>8700</v>
      </c>
      <c r="L10214" t="s">
        <v>54625</v>
      </c>
      <c r="M10214" t="s">
        <v>28191</v>
      </c>
    </row>
    <row r="10215" spans="1:13">
      <c r="A10215" t="s">
        <v>909</v>
      </c>
      <c r="B10215" t="s">
        <v>909</v>
      </c>
      <c r="C10215" t="s">
        <v>1506</v>
      </c>
      <c r="D10215" t="s">
        <v>154</v>
      </c>
      <c r="E10215" t="s">
        <v>323</v>
      </c>
      <c r="F10215" t="s">
        <v>4</v>
      </c>
      <c r="G10215" t="s">
        <v>54626</v>
      </c>
      <c r="H10215" t="s">
        <v>20973</v>
      </c>
      <c r="I10215" t="s">
        <v>54627</v>
      </c>
      <c r="J10215" t="s">
        <v>20879</v>
      </c>
      <c r="K10215" t="s">
        <v>54628</v>
      </c>
      <c r="L10215" t="s">
        <v>54629</v>
      </c>
      <c r="M10215" t="s">
        <v>28200</v>
      </c>
    </row>
    <row r="10216" spans="1:13">
      <c r="A10216" t="s">
        <v>909</v>
      </c>
      <c r="B10216" t="s">
        <v>909</v>
      </c>
      <c r="C10216" t="s">
        <v>1506</v>
      </c>
      <c r="D10216" t="s">
        <v>154</v>
      </c>
      <c r="E10216" t="s">
        <v>323</v>
      </c>
      <c r="F10216" t="s">
        <v>11</v>
      </c>
      <c r="G10216" t="s">
        <v>54630</v>
      </c>
      <c r="H10216" t="s">
        <v>21304</v>
      </c>
      <c r="I10216" t="s">
        <v>54631</v>
      </c>
      <c r="J10216" t="s">
        <v>20705</v>
      </c>
      <c r="K10216" t="s">
        <v>54404</v>
      </c>
      <c r="L10216" t="s">
        <v>50388</v>
      </c>
      <c r="M10216" t="s">
        <v>54632</v>
      </c>
    </row>
    <row r="10217" spans="1:13">
      <c r="A10217" t="s">
        <v>909</v>
      </c>
      <c r="B10217" t="s">
        <v>909</v>
      </c>
      <c r="C10217" t="s">
        <v>1506</v>
      </c>
      <c r="D10217" t="s">
        <v>154</v>
      </c>
      <c r="E10217" t="s">
        <v>323</v>
      </c>
      <c r="F10217" t="s">
        <v>20</v>
      </c>
      <c r="G10217" t="s">
        <v>54633</v>
      </c>
      <c r="H10217" t="s">
        <v>20974</v>
      </c>
      <c r="I10217" t="s">
        <v>54375</v>
      </c>
      <c r="J10217" t="s">
        <v>20784</v>
      </c>
      <c r="K10217" t="s">
        <v>54356</v>
      </c>
      <c r="L10217" t="s">
        <v>431</v>
      </c>
      <c r="M10217" t="s">
        <v>54634</v>
      </c>
    </row>
    <row r="10218" spans="1:13">
      <c r="A10218" t="s">
        <v>909</v>
      </c>
      <c r="B10218" t="s">
        <v>909</v>
      </c>
      <c r="C10218" t="s">
        <v>1506</v>
      </c>
      <c r="D10218" t="s">
        <v>154</v>
      </c>
      <c r="E10218" t="s">
        <v>331</v>
      </c>
      <c r="F10218" t="s">
        <v>3</v>
      </c>
      <c r="G10218" t="s">
        <v>54635</v>
      </c>
      <c r="H10218" t="s">
        <v>20917</v>
      </c>
      <c r="I10218" t="s">
        <v>54636</v>
      </c>
      <c r="J10218" t="s">
        <v>20862</v>
      </c>
      <c r="K10218" t="s">
        <v>54637</v>
      </c>
      <c r="L10218" t="s">
        <v>54638</v>
      </c>
      <c r="M10218" t="s">
        <v>54639</v>
      </c>
    </row>
    <row r="10219" spans="1:13">
      <c r="A10219" t="s">
        <v>909</v>
      </c>
      <c r="B10219" t="s">
        <v>909</v>
      </c>
      <c r="C10219" t="s">
        <v>1506</v>
      </c>
      <c r="D10219" t="s">
        <v>154</v>
      </c>
      <c r="E10219" t="s">
        <v>331</v>
      </c>
      <c r="F10219" t="s">
        <v>10</v>
      </c>
      <c r="G10219" t="s">
        <v>54640</v>
      </c>
      <c r="H10219" t="s">
        <v>20692</v>
      </c>
      <c r="I10219" t="s">
        <v>54351</v>
      </c>
      <c r="J10219" t="s">
        <v>21035</v>
      </c>
      <c r="K10219" t="s">
        <v>54516</v>
      </c>
      <c r="L10219" t="s">
        <v>54641</v>
      </c>
      <c r="M10219" t="s">
        <v>54642</v>
      </c>
    </row>
    <row r="10220" spans="1:13">
      <c r="A10220" t="s">
        <v>909</v>
      </c>
      <c r="B10220" t="s">
        <v>909</v>
      </c>
      <c r="C10220" t="s">
        <v>1506</v>
      </c>
      <c r="D10220" t="s">
        <v>154</v>
      </c>
      <c r="E10220" t="s">
        <v>331</v>
      </c>
      <c r="F10220" t="s">
        <v>2</v>
      </c>
      <c r="G10220" t="s">
        <v>54643</v>
      </c>
      <c r="H10220" t="s">
        <v>21518</v>
      </c>
      <c r="I10220" t="s">
        <v>54644</v>
      </c>
      <c r="J10220" t="s">
        <v>21031</v>
      </c>
      <c r="K10220" t="s">
        <v>54409</v>
      </c>
      <c r="L10220" t="s">
        <v>54645</v>
      </c>
      <c r="M10220" t="s">
        <v>54646</v>
      </c>
    </row>
    <row r="10221" spans="1:13">
      <c r="A10221" t="s">
        <v>909</v>
      </c>
      <c r="B10221" t="s">
        <v>909</v>
      </c>
      <c r="C10221" t="s">
        <v>1506</v>
      </c>
      <c r="D10221" t="s">
        <v>154</v>
      </c>
      <c r="E10221" t="s">
        <v>331</v>
      </c>
      <c r="F10221" t="s">
        <v>4</v>
      </c>
      <c r="G10221" t="s">
        <v>54647</v>
      </c>
      <c r="H10221" t="s">
        <v>20974</v>
      </c>
      <c r="I10221" t="s">
        <v>54375</v>
      </c>
      <c r="J10221" t="s">
        <v>20684</v>
      </c>
      <c r="K10221" t="s">
        <v>54376</v>
      </c>
      <c r="L10221" t="s">
        <v>52878</v>
      </c>
      <c r="M10221" t="s">
        <v>54648</v>
      </c>
    </row>
    <row r="10222" spans="1:13">
      <c r="A10222" t="s">
        <v>909</v>
      </c>
      <c r="B10222" t="s">
        <v>909</v>
      </c>
      <c r="C10222" t="s">
        <v>1506</v>
      </c>
      <c r="D10222" t="s">
        <v>154</v>
      </c>
      <c r="E10222" t="s">
        <v>331</v>
      </c>
      <c r="F10222" t="s">
        <v>11</v>
      </c>
      <c r="G10222" t="s">
        <v>54649</v>
      </c>
      <c r="H10222" t="s">
        <v>20939</v>
      </c>
      <c r="I10222" t="s">
        <v>54650</v>
      </c>
      <c r="J10222" t="s">
        <v>20663</v>
      </c>
      <c r="K10222" t="s">
        <v>54379</v>
      </c>
      <c r="L10222" t="s">
        <v>54651</v>
      </c>
      <c r="M10222" t="s">
        <v>54652</v>
      </c>
    </row>
    <row r="10223" spans="1:13">
      <c r="A10223" t="s">
        <v>909</v>
      </c>
      <c r="B10223" t="s">
        <v>909</v>
      </c>
      <c r="C10223" t="s">
        <v>1506</v>
      </c>
      <c r="D10223" t="s">
        <v>154</v>
      </c>
      <c r="E10223" t="s">
        <v>331</v>
      </c>
      <c r="F10223" t="s">
        <v>20</v>
      </c>
      <c r="G10223" t="s">
        <v>54653</v>
      </c>
      <c r="H10223" t="s">
        <v>20932</v>
      </c>
      <c r="I10223" t="s">
        <v>54573</v>
      </c>
      <c r="J10223" t="s">
        <v>20745</v>
      </c>
      <c r="K10223" t="s">
        <v>54333</v>
      </c>
      <c r="L10223" t="s">
        <v>5283</v>
      </c>
      <c r="M10223" t="s">
        <v>54654</v>
      </c>
    </row>
    <row r="10224" spans="1:13">
      <c r="A10224" t="s">
        <v>909</v>
      </c>
      <c r="B10224" t="s">
        <v>909</v>
      </c>
      <c r="C10224" t="s">
        <v>1506</v>
      </c>
      <c r="D10224" t="s">
        <v>155</v>
      </c>
      <c r="E10224" t="s">
        <v>339</v>
      </c>
      <c r="F10224" t="s">
        <v>3</v>
      </c>
      <c r="G10224" t="s">
        <v>54655</v>
      </c>
      <c r="H10224" t="s">
        <v>21392</v>
      </c>
      <c r="I10224" t="s">
        <v>54611</v>
      </c>
      <c r="J10224" t="s">
        <v>21152</v>
      </c>
      <c r="K10224" t="s">
        <v>1351</v>
      </c>
      <c r="L10224" t="s">
        <v>54656</v>
      </c>
      <c r="M10224" t="s">
        <v>54657</v>
      </c>
    </row>
    <row r="10225" spans="1:13">
      <c r="A10225" t="s">
        <v>909</v>
      </c>
      <c r="B10225" t="s">
        <v>909</v>
      </c>
      <c r="C10225" t="s">
        <v>1506</v>
      </c>
      <c r="D10225" t="s">
        <v>155</v>
      </c>
      <c r="E10225" t="s">
        <v>339</v>
      </c>
      <c r="F10225" t="s">
        <v>10</v>
      </c>
      <c r="G10225" t="s">
        <v>54658</v>
      </c>
      <c r="H10225" t="s">
        <v>21966</v>
      </c>
      <c r="I10225" t="s">
        <v>54659</v>
      </c>
      <c r="J10225" t="s">
        <v>21064</v>
      </c>
      <c r="K10225" t="s">
        <v>26065</v>
      </c>
      <c r="L10225" t="s">
        <v>54660</v>
      </c>
      <c r="M10225" t="s">
        <v>24906</v>
      </c>
    </row>
    <row r="10226" spans="1:13">
      <c r="A10226" t="s">
        <v>909</v>
      </c>
      <c r="B10226" t="s">
        <v>909</v>
      </c>
      <c r="C10226" t="s">
        <v>1506</v>
      </c>
      <c r="D10226" t="s">
        <v>155</v>
      </c>
      <c r="E10226" t="s">
        <v>339</v>
      </c>
      <c r="F10226" t="s">
        <v>2</v>
      </c>
      <c r="G10226" t="s">
        <v>54661</v>
      </c>
      <c r="H10226" t="s">
        <v>22469</v>
      </c>
      <c r="I10226" t="s">
        <v>54662</v>
      </c>
      <c r="J10226" t="s">
        <v>20769</v>
      </c>
      <c r="K10226" t="s">
        <v>54663</v>
      </c>
      <c r="L10226" t="s">
        <v>54664</v>
      </c>
      <c r="M10226" t="s">
        <v>54665</v>
      </c>
    </row>
    <row r="10227" spans="1:13">
      <c r="A10227" t="s">
        <v>909</v>
      </c>
      <c r="B10227" t="s">
        <v>909</v>
      </c>
      <c r="C10227" t="s">
        <v>1506</v>
      </c>
      <c r="D10227" t="s">
        <v>155</v>
      </c>
      <c r="E10227" t="s">
        <v>339</v>
      </c>
      <c r="F10227" t="s">
        <v>4</v>
      </c>
      <c r="G10227" t="s">
        <v>54666</v>
      </c>
      <c r="H10227" t="s">
        <v>20918</v>
      </c>
      <c r="I10227" t="s">
        <v>54667</v>
      </c>
      <c r="J10227" t="s">
        <v>21152</v>
      </c>
      <c r="K10227" t="s">
        <v>1351</v>
      </c>
      <c r="L10227" t="s">
        <v>54668</v>
      </c>
      <c r="M10227" t="s">
        <v>41827</v>
      </c>
    </row>
    <row r="10228" spans="1:13">
      <c r="A10228" t="s">
        <v>909</v>
      </c>
      <c r="B10228" t="s">
        <v>909</v>
      </c>
      <c r="C10228" t="s">
        <v>1506</v>
      </c>
      <c r="D10228" t="s">
        <v>155</v>
      </c>
      <c r="E10228" t="s">
        <v>339</v>
      </c>
      <c r="F10228" t="s">
        <v>11</v>
      </c>
      <c r="G10228" t="s">
        <v>54669</v>
      </c>
      <c r="H10228" t="s">
        <v>21898</v>
      </c>
      <c r="I10228" t="s">
        <v>54670</v>
      </c>
      <c r="J10228" t="s">
        <v>20803</v>
      </c>
      <c r="K10228" t="s">
        <v>10020</v>
      </c>
      <c r="L10228" t="s">
        <v>4892</v>
      </c>
      <c r="M10228" t="s">
        <v>54671</v>
      </c>
    </row>
    <row r="10229" spans="1:13">
      <c r="A10229" t="s">
        <v>909</v>
      </c>
      <c r="B10229" t="s">
        <v>909</v>
      </c>
      <c r="C10229" t="s">
        <v>1506</v>
      </c>
      <c r="D10229" t="s">
        <v>155</v>
      </c>
      <c r="E10229" t="s">
        <v>339</v>
      </c>
      <c r="F10229" t="s">
        <v>20</v>
      </c>
      <c r="G10229" t="s">
        <v>54672</v>
      </c>
      <c r="H10229" t="s">
        <v>21117</v>
      </c>
      <c r="I10229" t="s">
        <v>54393</v>
      </c>
      <c r="J10229" t="s">
        <v>20764</v>
      </c>
      <c r="K10229" t="s">
        <v>54328</v>
      </c>
      <c r="L10229" t="s">
        <v>7559</v>
      </c>
      <c r="M10229" t="s">
        <v>11931</v>
      </c>
    </row>
    <row r="10230" spans="1:13">
      <c r="A10230" t="s">
        <v>909</v>
      </c>
      <c r="B10230" t="s">
        <v>909</v>
      </c>
      <c r="C10230" t="s">
        <v>1506</v>
      </c>
      <c r="D10230" t="s">
        <v>155</v>
      </c>
      <c r="E10230" t="s">
        <v>347</v>
      </c>
      <c r="F10230" t="s">
        <v>3</v>
      </c>
      <c r="G10230" t="s">
        <v>54673</v>
      </c>
      <c r="H10230" t="s">
        <v>20920</v>
      </c>
      <c r="I10230" t="s">
        <v>54674</v>
      </c>
      <c r="J10230" t="s">
        <v>21322</v>
      </c>
      <c r="K10230" t="s">
        <v>54316</v>
      </c>
      <c r="L10230" t="s">
        <v>1671</v>
      </c>
      <c r="M10230" t="s">
        <v>48519</v>
      </c>
    </row>
    <row r="10231" spans="1:13">
      <c r="A10231" t="s">
        <v>909</v>
      </c>
      <c r="B10231" t="s">
        <v>909</v>
      </c>
      <c r="C10231" t="s">
        <v>1506</v>
      </c>
      <c r="D10231" t="s">
        <v>155</v>
      </c>
      <c r="E10231" t="s">
        <v>347</v>
      </c>
      <c r="F10231" t="s">
        <v>10</v>
      </c>
      <c r="G10231" t="s">
        <v>54675</v>
      </c>
      <c r="H10231" t="s">
        <v>20886</v>
      </c>
      <c r="I10231" t="s">
        <v>54676</v>
      </c>
      <c r="J10231" t="s">
        <v>21219</v>
      </c>
      <c r="K10231" t="s">
        <v>1409</v>
      </c>
      <c r="L10231" t="s">
        <v>54677</v>
      </c>
      <c r="M10231" t="s">
        <v>54678</v>
      </c>
    </row>
    <row r="10232" spans="1:13">
      <c r="A10232" t="s">
        <v>909</v>
      </c>
      <c r="B10232" t="s">
        <v>909</v>
      </c>
      <c r="C10232" t="s">
        <v>1506</v>
      </c>
      <c r="D10232" t="s">
        <v>155</v>
      </c>
      <c r="E10232" t="s">
        <v>347</v>
      </c>
      <c r="F10232" t="s">
        <v>2</v>
      </c>
      <c r="G10232" t="s">
        <v>54679</v>
      </c>
      <c r="H10232" t="s">
        <v>22068</v>
      </c>
      <c r="I10232" t="s">
        <v>54680</v>
      </c>
      <c r="J10232" t="s">
        <v>21004</v>
      </c>
      <c r="K10232" t="s">
        <v>54681</v>
      </c>
      <c r="L10232" t="s">
        <v>54682</v>
      </c>
      <c r="M10232" t="s">
        <v>54683</v>
      </c>
    </row>
    <row r="10233" spans="1:13">
      <c r="A10233" t="s">
        <v>909</v>
      </c>
      <c r="B10233" t="s">
        <v>909</v>
      </c>
      <c r="C10233" t="s">
        <v>1506</v>
      </c>
      <c r="D10233" t="s">
        <v>155</v>
      </c>
      <c r="E10233" t="s">
        <v>347</v>
      </c>
      <c r="F10233" t="s">
        <v>4</v>
      </c>
      <c r="G10233" t="s">
        <v>54684</v>
      </c>
      <c r="H10233" t="s">
        <v>21247</v>
      </c>
      <c r="I10233" t="s">
        <v>54685</v>
      </c>
      <c r="J10233" t="s">
        <v>21019</v>
      </c>
      <c r="K10233" t="s">
        <v>54528</v>
      </c>
      <c r="L10233" t="s">
        <v>54686</v>
      </c>
      <c r="M10233" t="s">
        <v>54687</v>
      </c>
    </row>
    <row r="10234" spans="1:13">
      <c r="A10234" t="s">
        <v>909</v>
      </c>
      <c r="B10234" t="s">
        <v>909</v>
      </c>
      <c r="C10234" t="s">
        <v>1506</v>
      </c>
      <c r="D10234" t="s">
        <v>155</v>
      </c>
      <c r="E10234" t="s">
        <v>347</v>
      </c>
      <c r="F10234" t="s">
        <v>11</v>
      </c>
      <c r="G10234" t="s">
        <v>54688</v>
      </c>
      <c r="H10234" t="s">
        <v>20973</v>
      </c>
      <c r="I10234" t="s">
        <v>54627</v>
      </c>
      <c r="J10234" t="s">
        <v>20745</v>
      </c>
      <c r="K10234" t="s">
        <v>54333</v>
      </c>
      <c r="L10234" t="s">
        <v>54689</v>
      </c>
      <c r="M10234" t="s">
        <v>54690</v>
      </c>
    </row>
    <row r="10235" spans="1:13">
      <c r="A10235" t="s">
        <v>909</v>
      </c>
      <c r="B10235" t="s">
        <v>909</v>
      </c>
      <c r="C10235" t="s">
        <v>1506</v>
      </c>
      <c r="D10235" t="s">
        <v>155</v>
      </c>
      <c r="E10235" t="s">
        <v>347</v>
      </c>
      <c r="F10235" t="s">
        <v>20</v>
      </c>
      <c r="G10235" t="s">
        <v>54691</v>
      </c>
      <c r="H10235" t="s">
        <v>20860</v>
      </c>
      <c r="I10235" t="s">
        <v>54403</v>
      </c>
      <c r="J10235" t="s">
        <v>20684</v>
      </c>
      <c r="K10235" t="s">
        <v>54376</v>
      </c>
      <c r="L10235" t="s">
        <v>54405</v>
      </c>
      <c r="M10235" t="s">
        <v>39172</v>
      </c>
    </row>
    <row r="10236" spans="1:13">
      <c r="A10236" t="s">
        <v>909</v>
      </c>
      <c r="B10236" t="s">
        <v>909</v>
      </c>
      <c r="C10236" t="s">
        <v>1506</v>
      </c>
      <c r="D10236" t="s">
        <v>155</v>
      </c>
      <c r="E10236" t="s">
        <v>230</v>
      </c>
      <c r="F10236" t="s">
        <v>3</v>
      </c>
      <c r="G10236" t="s">
        <v>54692</v>
      </c>
      <c r="H10236" t="s">
        <v>20886</v>
      </c>
      <c r="I10236" t="s">
        <v>54676</v>
      </c>
      <c r="J10236" t="s">
        <v>21518</v>
      </c>
      <c r="K10236" t="s">
        <v>54619</v>
      </c>
      <c r="L10236" t="s">
        <v>54693</v>
      </c>
      <c r="M10236" t="s">
        <v>54694</v>
      </c>
    </row>
    <row r="10237" spans="1:13">
      <c r="A10237" t="s">
        <v>909</v>
      </c>
      <c r="B10237" t="s">
        <v>909</v>
      </c>
      <c r="C10237" t="s">
        <v>1506</v>
      </c>
      <c r="D10237" t="s">
        <v>155</v>
      </c>
      <c r="E10237" t="s">
        <v>230</v>
      </c>
      <c r="F10237" t="s">
        <v>10</v>
      </c>
      <c r="G10237" t="s">
        <v>54695</v>
      </c>
      <c r="H10237" t="s">
        <v>22031</v>
      </c>
      <c r="I10237" t="s">
        <v>54696</v>
      </c>
      <c r="J10237" t="s">
        <v>21101</v>
      </c>
      <c r="K10237" t="s">
        <v>15432</v>
      </c>
      <c r="L10237" t="s">
        <v>54697</v>
      </c>
      <c r="M10237" t="s">
        <v>54698</v>
      </c>
    </row>
    <row r="10238" spans="1:13">
      <c r="A10238" t="s">
        <v>909</v>
      </c>
      <c r="B10238" t="s">
        <v>909</v>
      </c>
      <c r="C10238" t="s">
        <v>1506</v>
      </c>
      <c r="D10238" t="s">
        <v>155</v>
      </c>
      <c r="E10238" t="s">
        <v>230</v>
      </c>
      <c r="F10238" t="s">
        <v>2</v>
      </c>
      <c r="G10238" t="s">
        <v>54699</v>
      </c>
      <c r="H10238" t="s">
        <v>22031</v>
      </c>
      <c r="I10238" t="s">
        <v>54696</v>
      </c>
      <c r="J10238" t="s">
        <v>20904</v>
      </c>
      <c r="K10238" t="s">
        <v>54621</v>
      </c>
      <c r="L10238" t="s">
        <v>54700</v>
      </c>
      <c r="M10238" t="s">
        <v>54698</v>
      </c>
    </row>
    <row r="10239" spans="1:13">
      <c r="A10239" t="s">
        <v>909</v>
      </c>
      <c r="B10239" t="s">
        <v>909</v>
      </c>
      <c r="C10239" t="s">
        <v>1506</v>
      </c>
      <c r="D10239" t="s">
        <v>155</v>
      </c>
      <c r="E10239" t="s">
        <v>230</v>
      </c>
      <c r="F10239" t="s">
        <v>4</v>
      </c>
      <c r="G10239" t="s">
        <v>54701</v>
      </c>
      <c r="H10239" t="s">
        <v>21128</v>
      </c>
      <c r="I10239" t="s">
        <v>54702</v>
      </c>
      <c r="J10239" t="s">
        <v>20860</v>
      </c>
      <c r="K10239" t="s">
        <v>9657</v>
      </c>
      <c r="L10239" t="s">
        <v>54703</v>
      </c>
      <c r="M10239" t="s">
        <v>54704</v>
      </c>
    </row>
    <row r="10240" spans="1:13">
      <c r="A10240" t="s">
        <v>909</v>
      </c>
      <c r="B10240" t="s">
        <v>909</v>
      </c>
      <c r="C10240" t="s">
        <v>1506</v>
      </c>
      <c r="D10240" t="s">
        <v>155</v>
      </c>
      <c r="E10240" t="s">
        <v>230</v>
      </c>
      <c r="F10240" t="s">
        <v>11</v>
      </c>
      <c r="G10240" t="s">
        <v>54705</v>
      </c>
      <c r="H10240" t="s">
        <v>21266</v>
      </c>
      <c r="I10240" t="s">
        <v>54706</v>
      </c>
      <c r="J10240" t="s">
        <v>20663</v>
      </c>
      <c r="K10240" t="s">
        <v>54379</v>
      </c>
      <c r="L10240" t="s">
        <v>54707</v>
      </c>
      <c r="M10240" t="s">
        <v>36375</v>
      </c>
    </row>
    <row r="10241" spans="1:13">
      <c r="A10241" t="s">
        <v>909</v>
      </c>
      <c r="B10241" t="s">
        <v>909</v>
      </c>
      <c r="C10241" t="s">
        <v>1506</v>
      </c>
      <c r="D10241" t="s">
        <v>155</v>
      </c>
      <c r="E10241" t="s">
        <v>230</v>
      </c>
      <c r="F10241" t="s">
        <v>20</v>
      </c>
      <c r="G10241" t="s">
        <v>54708</v>
      </c>
      <c r="H10241" t="s">
        <v>20967</v>
      </c>
      <c r="I10241" t="s">
        <v>54489</v>
      </c>
      <c r="J10241" t="s">
        <v>20725</v>
      </c>
      <c r="K10241" t="s">
        <v>10030</v>
      </c>
      <c r="L10241" t="s">
        <v>54709</v>
      </c>
      <c r="M10241" t="s">
        <v>54710</v>
      </c>
    </row>
    <row r="10242" spans="1:13">
      <c r="A10242" t="s">
        <v>909</v>
      </c>
      <c r="B10242" t="s">
        <v>909</v>
      </c>
      <c r="C10242" t="s">
        <v>1506</v>
      </c>
      <c r="D10242" t="s">
        <v>155</v>
      </c>
      <c r="E10242" t="s">
        <v>300</v>
      </c>
      <c r="F10242" t="s">
        <v>3</v>
      </c>
      <c r="G10242" t="s">
        <v>54711</v>
      </c>
      <c r="H10242" t="s">
        <v>20953</v>
      </c>
      <c r="I10242" t="s">
        <v>54411</v>
      </c>
      <c r="J10242" t="s">
        <v>20920</v>
      </c>
      <c r="K10242" t="s">
        <v>54342</v>
      </c>
      <c r="L10242" t="s">
        <v>54712</v>
      </c>
      <c r="M10242" t="s">
        <v>54713</v>
      </c>
    </row>
    <row r="10243" spans="1:13">
      <c r="A10243" t="s">
        <v>909</v>
      </c>
      <c r="B10243" t="s">
        <v>909</v>
      </c>
      <c r="C10243" t="s">
        <v>1506</v>
      </c>
      <c r="D10243" t="s">
        <v>155</v>
      </c>
      <c r="E10243" t="s">
        <v>300</v>
      </c>
      <c r="F10243" t="s">
        <v>10</v>
      </c>
      <c r="G10243" t="s">
        <v>54714</v>
      </c>
      <c r="H10243" t="s">
        <v>20953</v>
      </c>
      <c r="I10243" t="s">
        <v>54411</v>
      </c>
      <c r="J10243" t="s">
        <v>21128</v>
      </c>
      <c r="K10243" t="s">
        <v>54715</v>
      </c>
      <c r="L10243" t="s">
        <v>54413</v>
      </c>
      <c r="M10243" t="s">
        <v>54713</v>
      </c>
    </row>
    <row r="10244" spans="1:13">
      <c r="A10244" t="s">
        <v>909</v>
      </c>
      <c r="B10244" t="s">
        <v>909</v>
      </c>
      <c r="C10244" t="s">
        <v>1506</v>
      </c>
      <c r="D10244" t="s">
        <v>155</v>
      </c>
      <c r="E10244" t="s">
        <v>300</v>
      </c>
      <c r="F10244" t="s">
        <v>2</v>
      </c>
      <c r="G10244" t="s">
        <v>54716</v>
      </c>
      <c r="H10244" t="s">
        <v>21035</v>
      </c>
      <c r="I10244" t="s">
        <v>54717</v>
      </c>
      <c r="J10244" t="s">
        <v>20860</v>
      </c>
      <c r="K10244" t="s">
        <v>9657</v>
      </c>
      <c r="L10244" t="s">
        <v>54718</v>
      </c>
      <c r="M10244" t="s">
        <v>54719</v>
      </c>
    </row>
    <row r="10245" spans="1:13">
      <c r="A10245" t="s">
        <v>909</v>
      </c>
      <c r="B10245" t="s">
        <v>909</v>
      </c>
      <c r="C10245" t="s">
        <v>1506</v>
      </c>
      <c r="D10245" t="s">
        <v>155</v>
      </c>
      <c r="E10245" t="s">
        <v>300</v>
      </c>
      <c r="F10245" t="s">
        <v>4</v>
      </c>
      <c r="G10245" t="s">
        <v>54720</v>
      </c>
      <c r="H10245" t="s">
        <v>20915</v>
      </c>
      <c r="I10245" t="s">
        <v>54468</v>
      </c>
      <c r="J10245" t="s">
        <v>21472</v>
      </c>
      <c r="K10245" t="s">
        <v>372</v>
      </c>
      <c r="L10245" t="s">
        <v>54721</v>
      </c>
      <c r="M10245" t="s">
        <v>7314</v>
      </c>
    </row>
    <row r="10246" spans="1:13">
      <c r="A10246" t="s">
        <v>909</v>
      </c>
      <c r="B10246" t="s">
        <v>909</v>
      </c>
      <c r="C10246" t="s">
        <v>1506</v>
      </c>
      <c r="D10246" t="s">
        <v>155</v>
      </c>
      <c r="E10246" t="s">
        <v>300</v>
      </c>
      <c r="F10246" t="s">
        <v>11</v>
      </c>
      <c r="G10246" t="s">
        <v>54722</v>
      </c>
      <c r="H10246" t="s">
        <v>20860</v>
      </c>
      <c r="I10246" t="s">
        <v>54403</v>
      </c>
      <c r="J10246" t="s">
        <v>20663</v>
      </c>
      <c r="K10246" t="s">
        <v>54379</v>
      </c>
      <c r="L10246" t="s">
        <v>54723</v>
      </c>
      <c r="M10246" t="s">
        <v>29316</v>
      </c>
    </row>
    <row r="10247" spans="1:13">
      <c r="A10247" t="s">
        <v>909</v>
      </c>
      <c r="B10247" t="s">
        <v>909</v>
      </c>
      <c r="C10247" t="s">
        <v>1506</v>
      </c>
      <c r="D10247" t="s">
        <v>155</v>
      </c>
      <c r="E10247" t="s">
        <v>300</v>
      </c>
      <c r="F10247" t="s">
        <v>20</v>
      </c>
      <c r="G10247" t="s">
        <v>54724</v>
      </c>
      <c r="H10247" t="s">
        <v>20915</v>
      </c>
      <c r="I10247" t="s">
        <v>54468</v>
      </c>
      <c r="J10247" t="s">
        <v>20745</v>
      </c>
      <c r="K10247" t="s">
        <v>54333</v>
      </c>
      <c r="L10247" t="s">
        <v>49070</v>
      </c>
      <c r="M10247" t="s">
        <v>7314</v>
      </c>
    </row>
    <row r="10248" spans="1:13">
      <c r="A10248" t="s">
        <v>909</v>
      </c>
      <c r="B10248" t="s">
        <v>909</v>
      </c>
      <c r="C10248" t="s">
        <v>1506</v>
      </c>
      <c r="D10248" t="s">
        <v>161</v>
      </c>
      <c r="E10248" t="s">
        <v>690</v>
      </c>
      <c r="F10248" t="s">
        <v>3</v>
      </c>
      <c r="G10248" t="s">
        <v>54725</v>
      </c>
      <c r="H10248" t="s">
        <v>20822</v>
      </c>
      <c r="I10248" t="s">
        <v>54726</v>
      </c>
      <c r="J10248" t="s">
        <v>20764</v>
      </c>
      <c r="K10248" t="s">
        <v>12967</v>
      </c>
      <c r="L10248" t="s">
        <v>54727</v>
      </c>
      <c r="M10248" t="s">
        <v>50777</v>
      </c>
    </row>
    <row r="10249" spans="1:13">
      <c r="A10249" t="s">
        <v>909</v>
      </c>
      <c r="B10249" t="s">
        <v>909</v>
      </c>
      <c r="C10249" t="s">
        <v>1506</v>
      </c>
      <c r="D10249" t="s">
        <v>161</v>
      </c>
      <c r="E10249" t="s">
        <v>690</v>
      </c>
      <c r="F10249" t="s">
        <v>10</v>
      </c>
      <c r="G10249" t="s">
        <v>54728</v>
      </c>
      <c r="H10249" t="s">
        <v>21150</v>
      </c>
      <c r="I10249" t="s">
        <v>54729</v>
      </c>
      <c r="J10249" t="s">
        <v>20937</v>
      </c>
      <c r="K10249" t="s">
        <v>1134</v>
      </c>
      <c r="L10249" t="s">
        <v>54162</v>
      </c>
      <c r="M10249" t="s">
        <v>54730</v>
      </c>
    </row>
    <row r="10250" spans="1:13">
      <c r="A10250" t="s">
        <v>909</v>
      </c>
      <c r="B10250" t="s">
        <v>909</v>
      </c>
      <c r="C10250" t="s">
        <v>1506</v>
      </c>
      <c r="D10250" t="s">
        <v>161</v>
      </c>
      <c r="E10250" t="s">
        <v>690</v>
      </c>
      <c r="F10250" t="s">
        <v>2</v>
      </c>
      <c r="G10250" t="s">
        <v>54731</v>
      </c>
      <c r="H10250" t="s">
        <v>21518</v>
      </c>
      <c r="I10250" t="s">
        <v>54732</v>
      </c>
      <c r="J10250" t="s">
        <v>21097</v>
      </c>
      <c r="K10250" t="s">
        <v>54733</v>
      </c>
      <c r="L10250" t="s">
        <v>54734</v>
      </c>
      <c r="M10250" t="s">
        <v>54735</v>
      </c>
    </row>
    <row r="10251" spans="1:13">
      <c r="A10251" t="s">
        <v>909</v>
      </c>
      <c r="B10251" t="s">
        <v>909</v>
      </c>
      <c r="C10251" t="s">
        <v>1506</v>
      </c>
      <c r="D10251" t="s">
        <v>161</v>
      </c>
      <c r="E10251" t="s">
        <v>690</v>
      </c>
      <c r="F10251" t="s">
        <v>4</v>
      </c>
      <c r="G10251" t="s">
        <v>54736</v>
      </c>
      <c r="H10251" t="s">
        <v>21228</v>
      </c>
      <c r="I10251" t="s">
        <v>14846</v>
      </c>
      <c r="J10251" t="s">
        <v>20822</v>
      </c>
      <c r="K10251" t="s">
        <v>32179</v>
      </c>
      <c r="L10251" t="s">
        <v>4120</v>
      </c>
      <c r="M10251" t="s">
        <v>54737</v>
      </c>
    </row>
    <row r="10252" spans="1:13">
      <c r="A10252" t="s">
        <v>909</v>
      </c>
      <c r="B10252" t="s">
        <v>909</v>
      </c>
      <c r="C10252" t="s">
        <v>1506</v>
      </c>
      <c r="D10252" t="s">
        <v>161</v>
      </c>
      <c r="E10252" t="s">
        <v>690</v>
      </c>
      <c r="F10252" t="s">
        <v>11</v>
      </c>
      <c r="G10252" t="s">
        <v>54738</v>
      </c>
      <c r="H10252" t="s">
        <v>21116</v>
      </c>
      <c r="I10252" t="s">
        <v>25408</v>
      </c>
      <c r="J10252" t="s">
        <v>20705</v>
      </c>
      <c r="K10252" t="s">
        <v>7193</v>
      </c>
      <c r="L10252" t="s">
        <v>5827</v>
      </c>
      <c r="M10252" t="s">
        <v>54739</v>
      </c>
    </row>
    <row r="10253" spans="1:13">
      <c r="A10253" t="s">
        <v>909</v>
      </c>
      <c r="B10253" t="s">
        <v>909</v>
      </c>
      <c r="C10253" t="s">
        <v>1506</v>
      </c>
      <c r="D10253" t="s">
        <v>161</v>
      </c>
      <c r="E10253" t="s">
        <v>690</v>
      </c>
      <c r="F10253" t="s">
        <v>20</v>
      </c>
      <c r="G10253" t="s">
        <v>54740</v>
      </c>
      <c r="H10253" t="s">
        <v>20822</v>
      </c>
      <c r="I10253" t="s">
        <v>54726</v>
      </c>
      <c r="J10253" t="s">
        <v>21472</v>
      </c>
      <c r="K10253" t="s">
        <v>372</v>
      </c>
      <c r="L10253" t="s">
        <v>2172</v>
      </c>
      <c r="M10253" t="s">
        <v>50777</v>
      </c>
    </row>
    <row r="10254" spans="1:13">
      <c r="A10254" t="s">
        <v>909</v>
      </c>
      <c r="B10254" t="s">
        <v>909</v>
      </c>
      <c r="C10254" t="s">
        <v>1506</v>
      </c>
      <c r="D10254" t="s">
        <v>161</v>
      </c>
      <c r="E10254" t="s">
        <v>698</v>
      </c>
      <c r="F10254" t="s">
        <v>3</v>
      </c>
      <c r="G10254" t="s">
        <v>54741</v>
      </c>
      <c r="H10254" t="s">
        <v>21266</v>
      </c>
      <c r="I10254" t="s">
        <v>54742</v>
      </c>
      <c r="J10254" t="s">
        <v>21097</v>
      </c>
      <c r="K10254" t="s">
        <v>54733</v>
      </c>
      <c r="L10254" t="s">
        <v>1292</v>
      </c>
      <c r="M10254" t="s">
        <v>24849</v>
      </c>
    </row>
    <row r="10255" spans="1:13">
      <c r="A10255" t="s">
        <v>909</v>
      </c>
      <c r="B10255" t="s">
        <v>909</v>
      </c>
      <c r="C10255" t="s">
        <v>1506</v>
      </c>
      <c r="D10255" t="s">
        <v>161</v>
      </c>
      <c r="E10255" t="s">
        <v>698</v>
      </c>
      <c r="F10255" t="s">
        <v>10</v>
      </c>
      <c r="G10255" t="s">
        <v>54743</v>
      </c>
      <c r="H10255" t="s">
        <v>20920</v>
      </c>
      <c r="I10255" t="s">
        <v>54744</v>
      </c>
      <c r="J10255" t="s">
        <v>21021</v>
      </c>
      <c r="K10255" t="s">
        <v>54745</v>
      </c>
      <c r="L10255" t="s">
        <v>54746</v>
      </c>
      <c r="M10255" t="s">
        <v>54747</v>
      </c>
    </row>
    <row r="10256" spans="1:13">
      <c r="A10256" t="s">
        <v>909</v>
      </c>
      <c r="B10256" t="s">
        <v>909</v>
      </c>
      <c r="C10256" t="s">
        <v>1506</v>
      </c>
      <c r="D10256" t="s">
        <v>161</v>
      </c>
      <c r="E10256" t="s">
        <v>698</v>
      </c>
      <c r="F10256" t="s">
        <v>2</v>
      </c>
      <c r="G10256" t="s">
        <v>54748</v>
      </c>
      <c r="H10256" t="s">
        <v>21392</v>
      </c>
      <c r="I10256" t="s">
        <v>54749</v>
      </c>
      <c r="J10256" t="s">
        <v>20939</v>
      </c>
      <c r="K10256" t="s">
        <v>54750</v>
      </c>
      <c r="L10256" t="s">
        <v>54751</v>
      </c>
      <c r="M10256" t="s">
        <v>54752</v>
      </c>
    </row>
    <row r="10257" spans="1:13">
      <c r="A10257" t="s">
        <v>909</v>
      </c>
      <c r="B10257" t="s">
        <v>909</v>
      </c>
      <c r="C10257" t="s">
        <v>1506</v>
      </c>
      <c r="D10257" t="s">
        <v>161</v>
      </c>
      <c r="E10257" t="s">
        <v>698</v>
      </c>
      <c r="F10257" t="s">
        <v>4</v>
      </c>
      <c r="G10257" t="s">
        <v>54753</v>
      </c>
      <c r="H10257" t="s">
        <v>21152</v>
      </c>
      <c r="I10257" t="s">
        <v>54754</v>
      </c>
      <c r="J10257" t="s">
        <v>20860</v>
      </c>
      <c r="K10257" t="s">
        <v>54755</v>
      </c>
      <c r="L10257" t="s">
        <v>47724</v>
      </c>
      <c r="M10257" t="s">
        <v>54756</v>
      </c>
    </row>
    <row r="10258" spans="1:13">
      <c r="A10258" t="s">
        <v>909</v>
      </c>
      <c r="B10258" t="s">
        <v>909</v>
      </c>
      <c r="C10258" t="s">
        <v>1506</v>
      </c>
      <c r="D10258" t="s">
        <v>161</v>
      </c>
      <c r="E10258" t="s">
        <v>698</v>
      </c>
      <c r="F10258" t="s">
        <v>11</v>
      </c>
      <c r="G10258" t="s">
        <v>54757</v>
      </c>
      <c r="H10258" t="s">
        <v>21031</v>
      </c>
      <c r="I10258" t="s">
        <v>54758</v>
      </c>
      <c r="J10258" t="s">
        <v>21472</v>
      </c>
      <c r="K10258" t="s">
        <v>372</v>
      </c>
      <c r="L10258" t="s">
        <v>54759</v>
      </c>
      <c r="M10258" t="s">
        <v>54760</v>
      </c>
    </row>
    <row r="10259" spans="1:13">
      <c r="A10259" t="s">
        <v>909</v>
      </c>
      <c r="B10259" t="s">
        <v>909</v>
      </c>
      <c r="C10259" t="s">
        <v>1506</v>
      </c>
      <c r="D10259" t="s">
        <v>161</v>
      </c>
      <c r="E10259" t="s">
        <v>698</v>
      </c>
      <c r="F10259" t="s">
        <v>20</v>
      </c>
      <c r="G10259" t="s">
        <v>54761</v>
      </c>
      <c r="H10259" t="s">
        <v>20860</v>
      </c>
      <c r="I10259" t="s">
        <v>54762</v>
      </c>
      <c r="J10259" t="s">
        <v>20663</v>
      </c>
      <c r="K10259" t="s">
        <v>54763</v>
      </c>
      <c r="L10259" t="s">
        <v>8725</v>
      </c>
      <c r="M10259" t="s">
        <v>31586</v>
      </c>
    </row>
    <row r="10260" spans="1:13">
      <c r="A10260" t="s">
        <v>909</v>
      </c>
      <c r="B10260" t="s">
        <v>909</v>
      </c>
      <c r="C10260" t="s">
        <v>1506</v>
      </c>
      <c r="D10260" t="s">
        <v>161</v>
      </c>
      <c r="E10260" t="s">
        <v>706</v>
      </c>
      <c r="F10260" t="s">
        <v>3</v>
      </c>
      <c r="G10260" t="s">
        <v>54764</v>
      </c>
      <c r="H10260" t="s">
        <v>21035</v>
      </c>
      <c r="I10260" t="s">
        <v>54765</v>
      </c>
      <c r="J10260" t="s">
        <v>21020</v>
      </c>
      <c r="K10260" t="s">
        <v>54766</v>
      </c>
      <c r="L10260" t="s">
        <v>10680</v>
      </c>
      <c r="M10260" t="s">
        <v>27454</v>
      </c>
    </row>
    <row r="10261" spans="1:13">
      <c r="A10261" t="s">
        <v>909</v>
      </c>
      <c r="B10261" t="s">
        <v>909</v>
      </c>
      <c r="C10261" t="s">
        <v>1506</v>
      </c>
      <c r="D10261" t="s">
        <v>161</v>
      </c>
      <c r="E10261" t="s">
        <v>706</v>
      </c>
      <c r="F10261" t="s">
        <v>10</v>
      </c>
      <c r="G10261" t="s">
        <v>54767</v>
      </c>
      <c r="H10261" t="s">
        <v>21430</v>
      </c>
      <c r="I10261" t="s">
        <v>54768</v>
      </c>
      <c r="J10261" t="s">
        <v>21162</v>
      </c>
      <c r="K10261" t="s">
        <v>54769</v>
      </c>
      <c r="L10261" t="s">
        <v>50214</v>
      </c>
      <c r="M10261" t="s">
        <v>24965</v>
      </c>
    </row>
    <row r="10262" spans="1:13">
      <c r="A10262" t="s">
        <v>909</v>
      </c>
      <c r="B10262" t="s">
        <v>909</v>
      </c>
      <c r="C10262" t="s">
        <v>1506</v>
      </c>
      <c r="D10262" t="s">
        <v>161</v>
      </c>
      <c r="E10262" t="s">
        <v>706</v>
      </c>
      <c r="F10262" t="s">
        <v>2</v>
      </c>
      <c r="G10262" t="s">
        <v>54770</v>
      </c>
      <c r="H10262" t="s">
        <v>21217</v>
      </c>
      <c r="I10262" t="s">
        <v>54771</v>
      </c>
      <c r="J10262" t="s">
        <v>20932</v>
      </c>
      <c r="K10262" t="s">
        <v>13006</v>
      </c>
      <c r="L10262" t="s">
        <v>54772</v>
      </c>
      <c r="M10262" t="s">
        <v>27385</v>
      </c>
    </row>
    <row r="10263" spans="1:13">
      <c r="A10263" t="s">
        <v>909</v>
      </c>
      <c r="B10263" t="s">
        <v>909</v>
      </c>
      <c r="C10263" t="s">
        <v>1506</v>
      </c>
      <c r="D10263" t="s">
        <v>161</v>
      </c>
      <c r="E10263" t="s">
        <v>706</v>
      </c>
      <c r="F10263" t="s">
        <v>4</v>
      </c>
      <c r="G10263" t="s">
        <v>54773</v>
      </c>
      <c r="H10263" t="s">
        <v>20897</v>
      </c>
      <c r="I10263" t="s">
        <v>54774</v>
      </c>
      <c r="J10263" t="s">
        <v>20684</v>
      </c>
      <c r="K10263" t="s">
        <v>54775</v>
      </c>
      <c r="L10263" t="s">
        <v>54776</v>
      </c>
      <c r="M10263" t="s">
        <v>47486</v>
      </c>
    </row>
    <row r="10264" spans="1:13">
      <c r="A10264" t="s">
        <v>909</v>
      </c>
      <c r="B10264" t="s">
        <v>909</v>
      </c>
      <c r="C10264" t="s">
        <v>1506</v>
      </c>
      <c r="D10264" t="s">
        <v>161</v>
      </c>
      <c r="E10264" t="s">
        <v>706</v>
      </c>
      <c r="F10264" t="s">
        <v>11</v>
      </c>
      <c r="G10264" t="s">
        <v>54777</v>
      </c>
      <c r="H10264" t="s">
        <v>20841</v>
      </c>
      <c r="I10264" t="s">
        <v>54778</v>
      </c>
      <c r="J10264" t="s">
        <v>21472</v>
      </c>
      <c r="K10264" t="s">
        <v>372</v>
      </c>
      <c r="L10264" t="s">
        <v>5205</v>
      </c>
      <c r="M10264" t="s">
        <v>29291</v>
      </c>
    </row>
    <row r="10265" spans="1:13">
      <c r="A10265" t="s">
        <v>909</v>
      </c>
      <c r="B10265" t="s">
        <v>909</v>
      </c>
      <c r="C10265" t="s">
        <v>1506</v>
      </c>
      <c r="D10265" t="s">
        <v>161</v>
      </c>
      <c r="E10265" t="s">
        <v>706</v>
      </c>
      <c r="F10265" t="s">
        <v>20</v>
      </c>
      <c r="G10265" t="s">
        <v>54779</v>
      </c>
      <c r="H10265" t="s">
        <v>20705</v>
      </c>
      <c r="I10265" t="s">
        <v>54780</v>
      </c>
      <c r="J10265" t="s">
        <v>20663</v>
      </c>
      <c r="K10265" t="s">
        <v>54763</v>
      </c>
      <c r="L10265" t="s">
        <v>4674</v>
      </c>
      <c r="M10265" t="s">
        <v>48047</v>
      </c>
    </row>
    <row r="10266" spans="1:13">
      <c r="A10266" t="s">
        <v>909</v>
      </c>
      <c r="B10266" t="s">
        <v>909</v>
      </c>
      <c r="C10266" t="s">
        <v>1506</v>
      </c>
      <c r="D10266" t="s">
        <v>161</v>
      </c>
      <c r="E10266" t="s">
        <v>714</v>
      </c>
      <c r="F10266" t="s">
        <v>3</v>
      </c>
      <c r="G10266" t="s">
        <v>54781</v>
      </c>
      <c r="H10266" t="s">
        <v>21304</v>
      </c>
      <c r="I10266" t="s">
        <v>54782</v>
      </c>
      <c r="J10266" t="s">
        <v>21097</v>
      </c>
      <c r="K10266" t="s">
        <v>54733</v>
      </c>
      <c r="L10266" t="s">
        <v>387</v>
      </c>
      <c r="M10266" t="s">
        <v>54783</v>
      </c>
    </row>
    <row r="10267" spans="1:13">
      <c r="A10267" t="s">
        <v>909</v>
      </c>
      <c r="B10267" t="s">
        <v>909</v>
      </c>
      <c r="C10267" t="s">
        <v>1506</v>
      </c>
      <c r="D10267" t="s">
        <v>161</v>
      </c>
      <c r="E10267" t="s">
        <v>714</v>
      </c>
      <c r="F10267" t="s">
        <v>10</v>
      </c>
      <c r="G10267" t="s">
        <v>54784</v>
      </c>
      <c r="H10267" t="s">
        <v>21021</v>
      </c>
      <c r="I10267" t="s">
        <v>54785</v>
      </c>
      <c r="J10267" t="s">
        <v>20967</v>
      </c>
      <c r="K10267" t="s">
        <v>34793</v>
      </c>
      <c r="L10267" t="s">
        <v>54786</v>
      </c>
      <c r="M10267" t="s">
        <v>54787</v>
      </c>
    </row>
    <row r="10268" spans="1:13">
      <c r="A10268" t="s">
        <v>909</v>
      </c>
      <c r="B10268" t="s">
        <v>909</v>
      </c>
      <c r="C10268" t="s">
        <v>1506</v>
      </c>
      <c r="D10268" t="s">
        <v>161</v>
      </c>
      <c r="E10268" t="s">
        <v>714</v>
      </c>
      <c r="F10268" t="s">
        <v>2</v>
      </c>
      <c r="G10268" t="s">
        <v>54788</v>
      </c>
      <c r="H10268" t="s">
        <v>20950</v>
      </c>
      <c r="I10268" t="s">
        <v>13476</v>
      </c>
      <c r="J10268" t="s">
        <v>20745</v>
      </c>
      <c r="K10268" t="s">
        <v>8218</v>
      </c>
      <c r="L10268" t="s">
        <v>49406</v>
      </c>
      <c r="M10268" t="s">
        <v>47570</v>
      </c>
    </row>
    <row r="10269" spans="1:13">
      <c r="A10269" t="s">
        <v>909</v>
      </c>
      <c r="B10269" t="s">
        <v>909</v>
      </c>
      <c r="C10269" t="s">
        <v>1506</v>
      </c>
      <c r="D10269" t="s">
        <v>161</v>
      </c>
      <c r="E10269" t="s">
        <v>714</v>
      </c>
      <c r="F10269" t="s">
        <v>4</v>
      </c>
      <c r="G10269" t="s">
        <v>54789</v>
      </c>
      <c r="H10269" t="s">
        <v>20705</v>
      </c>
      <c r="I10269" t="s">
        <v>54780</v>
      </c>
      <c r="J10269" t="s">
        <v>21472</v>
      </c>
      <c r="K10269" t="s">
        <v>372</v>
      </c>
      <c r="L10269" t="s">
        <v>54790</v>
      </c>
      <c r="M10269" t="s">
        <v>12614</v>
      </c>
    </row>
    <row r="10270" spans="1:13">
      <c r="A10270" t="s">
        <v>909</v>
      </c>
      <c r="B10270" t="s">
        <v>909</v>
      </c>
      <c r="C10270" t="s">
        <v>1506</v>
      </c>
      <c r="D10270" t="s">
        <v>161</v>
      </c>
      <c r="E10270" t="s">
        <v>714</v>
      </c>
      <c r="F10270" t="s">
        <v>11</v>
      </c>
      <c r="G10270" t="s">
        <v>54791</v>
      </c>
      <c r="H10270" t="s">
        <v>20705</v>
      </c>
      <c r="I10270" t="s">
        <v>54780</v>
      </c>
      <c r="J10270" t="s">
        <v>20663</v>
      </c>
      <c r="K10270" t="s">
        <v>54763</v>
      </c>
      <c r="L10270" t="s">
        <v>21939</v>
      </c>
      <c r="M10270" t="s">
        <v>12614</v>
      </c>
    </row>
    <row r="10271" spans="1:13">
      <c r="A10271" t="s">
        <v>909</v>
      </c>
      <c r="B10271" t="s">
        <v>909</v>
      </c>
      <c r="C10271" t="s">
        <v>1506</v>
      </c>
      <c r="D10271" t="s">
        <v>161</v>
      </c>
      <c r="E10271" t="s">
        <v>714</v>
      </c>
      <c r="F10271" t="s">
        <v>20</v>
      </c>
      <c r="G10271" t="s">
        <v>54792</v>
      </c>
      <c r="H10271" t="s">
        <v>20725</v>
      </c>
      <c r="I10271" t="s">
        <v>10316</v>
      </c>
      <c r="J10271" t="s">
        <v>20705</v>
      </c>
      <c r="K10271" t="s">
        <v>7193</v>
      </c>
      <c r="L10271" t="s">
        <v>6215</v>
      </c>
      <c r="M10271" t="s">
        <v>12602</v>
      </c>
    </row>
    <row r="10272" spans="1:13">
      <c r="A10272" t="s">
        <v>909</v>
      </c>
      <c r="B10272" t="s">
        <v>909</v>
      </c>
      <c r="C10272" t="s">
        <v>1506</v>
      </c>
      <c r="D10272" t="s">
        <v>162</v>
      </c>
      <c r="E10272" t="s">
        <v>722</v>
      </c>
      <c r="F10272" t="s">
        <v>3</v>
      </c>
      <c r="G10272" t="s">
        <v>54793</v>
      </c>
      <c r="H10272" t="s">
        <v>20803</v>
      </c>
      <c r="I10272" t="s">
        <v>25415</v>
      </c>
      <c r="J10272" t="s">
        <v>20764</v>
      </c>
      <c r="K10272" t="s">
        <v>12967</v>
      </c>
      <c r="L10272" t="s">
        <v>54794</v>
      </c>
      <c r="M10272" t="s">
        <v>26335</v>
      </c>
    </row>
    <row r="10273" spans="1:13">
      <c r="A10273" t="s">
        <v>909</v>
      </c>
      <c r="B10273" t="s">
        <v>909</v>
      </c>
      <c r="C10273" t="s">
        <v>1506</v>
      </c>
      <c r="D10273" t="s">
        <v>162</v>
      </c>
      <c r="E10273" t="s">
        <v>722</v>
      </c>
      <c r="F10273" t="s">
        <v>10</v>
      </c>
      <c r="G10273" t="s">
        <v>54795</v>
      </c>
      <c r="H10273" t="s">
        <v>21266</v>
      </c>
      <c r="I10273" t="s">
        <v>54742</v>
      </c>
      <c r="J10273" t="s">
        <v>21019</v>
      </c>
      <c r="K10273" t="s">
        <v>657</v>
      </c>
      <c r="L10273" t="s">
        <v>54796</v>
      </c>
      <c r="M10273" t="s">
        <v>54797</v>
      </c>
    </row>
    <row r="10274" spans="1:13">
      <c r="A10274" t="s">
        <v>909</v>
      </c>
      <c r="B10274" t="s">
        <v>909</v>
      </c>
      <c r="C10274" t="s">
        <v>1506</v>
      </c>
      <c r="D10274" t="s">
        <v>162</v>
      </c>
      <c r="E10274" t="s">
        <v>722</v>
      </c>
      <c r="F10274" t="s">
        <v>2</v>
      </c>
      <c r="G10274" t="s">
        <v>54798</v>
      </c>
      <c r="H10274" t="s">
        <v>21258</v>
      </c>
      <c r="I10274" t="s">
        <v>54799</v>
      </c>
      <c r="J10274" t="s">
        <v>21138</v>
      </c>
      <c r="K10274" t="s">
        <v>54800</v>
      </c>
      <c r="L10274" t="s">
        <v>54801</v>
      </c>
      <c r="M10274" t="s">
        <v>42689</v>
      </c>
    </row>
    <row r="10275" spans="1:13">
      <c r="A10275" t="s">
        <v>909</v>
      </c>
      <c r="B10275" t="s">
        <v>909</v>
      </c>
      <c r="C10275" t="s">
        <v>1506</v>
      </c>
      <c r="D10275" t="s">
        <v>162</v>
      </c>
      <c r="E10275" t="s">
        <v>722</v>
      </c>
      <c r="F10275" t="s">
        <v>4</v>
      </c>
      <c r="G10275" t="s">
        <v>54802</v>
      </c>
      <c r="H10275" t="s">
        <v>21383</v>
      </c>
      <c r="I10275" t="s">
        <v>54803</v>
      </c>
      <c r="J10275" t="s">
        <v>20897</v>
      </c>
      <c r="K10275" t="s">
        <v>31036</v>
      </c>
      <c r="L10275" t="s">
        <v>5524</v>
      </c>
      <c r="M10275" t="s">
        <v>26199</v>
      </c>
    </row>
    <row r="10276" spans="1:13">
      <c r="A10276" t="s">
        <v>909</v>
      </c>
      <c r="B10276" t="s">
        <v>909</v>
      </c>
      <c r="C10276" t="s">
        <v>1506</v>
      </c>
      <c r="D10276" t="s">
        <v>162</v>
      </c>
      <c r="E10276" t="s">
        <v>722</v>
      </c>
      <c r="F10276" t="s">
        <v>11</v>
      </c>
      <c r="G10276" t="s">
        <v>54804</v>
      </c>
      <c r="H10276" t="s">
        <v>21152</v>
      </c>
      <c r="I10276" t="s">
        <v>54754</v>
      </c>
      <c r="J10276" t="s">
        <v>20705</v>
      </c>
      <c r="K10276" t="s">
        <v>7193</v>
      </c>
      <c r="L10276" t="s">
        <v>8114</v>
      </c>
      <c r="M10276" t="s">
        <v>54805</v>
      </c>
    </row>
    <row r="10277" spans="1:13">
      <c r="A10277" t="s">
        <v>909</v>
      </c>
      <c r="B10277" t="s">
        <v>909</v>
      </c>
      <c r="C10277" t="s">
        <v>1506</v>
      </c>
      <c r="D10277" t="s">
        <v>162</v>
      </c>
      <c r="E10277" t="s">
        <v>722</v>
      </c>
      <c r="F10277" t="s">
        <v>20</v>
      </c>
      <c r="G10277" t="s">
        <v>54806</v>
      </c>
      <c r="H10277" t="s">
        <v>20841</v>
      </c>
      <c r="I10277" t="s">
        <v>54778</v>
      </c>
      <c r="J10277" t="s">
        <v>21472</v>
      </c>
      <c r="K10277" t="s">
        <v>372</v>
      </c>
      <c r="L10277" t="s">
        <v>2863</v>
      </c>
      <c r="M10277" t="s">
        <v>12346</v>
      </c>
    </row>
    <row r="10278" spans="1:13">
      <c r="A10278" t="s">
        <v>909</v>
      </c>
      <c r="B10278" t="s">
        <v>909</v>
      </c>
      <c r="C10278" t="s">
        <v>1506</v>
      </c>
      <c r="D10278" t="s">
        <v>162</v>
      </c>
      <c r="E10278" t="s">
        <v>730</v>
      </c>
      <c r="F10278" t="s">
        <v>3</v>
      </c>
      <c r="G10278" t="s">
        <v>54807</v>
      </c>
      <c r="H10278" t="s">
        <v>21102</v>
      </c>
      <c r="I10278" t="s">
        <v>10308</v>
      </c>
      <c r="J10278" t="s">
        <v>20974</v>
      </c>
      <c r="K10278" t="s">
        <v>54808</v>
      </c>
      <c r="L10278" t="s">
        <v>54809</v>
      </c>
      <c r="M10278" t="s">
        <v>42855</v>
      </c>
    </row>
    <row r="10279" spans="1:13">
      <c r="A10279" t="s">
        <v>909</v>
      </c>
      <c r="B10279" t="s">
        <v>909</v>
      </c>
      <c r="C10279" t="s">
        <v>1506</v>
      </c>
      <c r="D10279" t="s">
        <v>162</v>
      </c>
      <c r="E10279" t="s">
        <v>730</v>
      </c>
      <c r="F10279" t="s">
        <v>10</v>
      </c>
      <c r="G10279" t="s">
        <v>54810</v>
      </c>
      <c r="H10279" t="s">
        <v>21392</v>
      </c>
      <c r="I10279" t="s">
        <v>54749</v>
      </c>
      <c r="J10279" t="s">
        <v>21021</v>
      </c>
      <c r="K10279" t="s">
        <v>54745</v>
      </c>
      <c r="L10279" t="s">
        <v>54811</v>
      </c>
      <c r="M10279" t="s">
        <v>54812</v>
      </c>
    </row>
    <row r="10280" spans="1:13">
      <c r="A10280" t="s">
        <v>909</v>
      </c>
      <c r="B10280" t="s">
        <v>909</v>
      </c>
      <c r="C10280" t="s">
        <v>1506</v>
      </c>
      <c r="D10280" t="s">
        <v>162</v>
      </c>
      <c r="E10280" t="s">
        <v>730</v>
      </c>
      <c r="F10280" t="s">
        <v>2</v>
      </c>
      <c r="G10280" t="s">
        <v>54813</v>
      </c>
      <c r="H10280" t="s">
        <v>20973</v>
      </c>
      <c r="I10280" t="s">
        <v>51564</v>
      </c>
      <c r="J10280" t="s">
        <v>20937</v>
      </c>
      <c r="K10280" t="s">
        <v>1134</v>
      </c>
      <c r="L10280" t="s">
        <v>3647</v>
      </c>
      <c r="M10280" t="s">
        <v>54814</v>
      </c>
    </row>
    <row r="10281" spans="1:13">
      <c r="A10281" t="s">
        <v>909</v>
      </c>
      <c r="B10281" t="s">
        <v>909</v>
      </c>
      <c r="C10281" t="s">
        <v>1506</v>
      </c>
      <c r="D10281" t="s">
        <v>162</v>
      </c>
      <c r="E10281" t="s">
        <v>730</v>
      </c>
      <c r="F10281" t="s">
        <v>4</v>
      </c>
      <c r="G10281" t="s">
        <v>54815</v>
      </c>
      <c r="H10281" t="s">
        <v>21019</v>
      </c>
      <c r="I10281" t="s">
        <v>51580</v>
      </c>
      <c r="J10281" t="s">
        <v>20784</v>
      </c>
      <c r="K10281" t="s">
        <v>36588</v>
      </c>
      <c r="L10281" t="s">
        <v>22096</v>
      </c>
      <c r="M10281" t="s">
        <v>54816</v>
      </c>
    </row>
    <row r="10282" spans="1:13">
      <c r="A10282" t="s">
        <v>909</v>
      </c>
      <c r="B10282" t="s">
        <v>909</v>
      </c>
      <c r="C10282" t="s">
        <v>1506</v>
      </c>
      <c r="D10282" t="s">
        <v>162</v>
      </c>
      <c r="E10282" t="s">
        <v>730</v>
      </c>
      <c r="F10282" t="s">
        <v>11</v>
      </c>
      <c r="G10282" t="s">
        <v>54817</v>
      </c>
      <c r="H10282" t="s">
        <v>20915</v>
      </c>
      <c r="I10282" t="s">
        <v>54818</v>
      </c>
      <c r="J10282" t="s">
        <v>21472</v>
      </c>
      <c r="K10282" t="s">
        <v>372</v>
      </c>
      <c r="L10282" t="s">
        <v>3881</v>
      </c>
      <c r="M10282" t="s">
        <v>54819</v>
      </c>
    </row>
    <row r="10283" spans="1:13">
      <c r="A10283" t="s">
        <v>909</v>
      </c>
      <c r="B10283" t="s">
        <v>909</v>
      </c>
      <c r="C10283" t="s">
        <v>1506</v>
      </c>
      <c r="D10283" t="s">
        <v>162</v>
      </c>
      <c r="E10283" t="s">
        <v>730</v>
      </c>
      <c r="F10283" t="s">
        <v>20</v>
      </c>
      <c r="G10283" t="s">
        <v>54820</v>
      </c>
      <c r="H10283" t="s">
        <v>20879</v>
      </c>
      <c r="I10283" t="s">
        <v>25498</v>
      </c>
      <c r="J10283" t="s">
        <v>20684</v>
      </c>
      <c r="K10283" t="s">
        <v>54775</v>
      </c>
      <c r="L10283" t="s">
        <v>2884</v>
      </c>
      <c r="M10283" t="s">
        <v>54821</v>
      </c>
    </row>
    <row r="10284" spans="1:13">
      <c r="A10284" t="s">
        <v>909</v>
      </c>
      <c r="B10284" t="s">
        <v>909</v>
      </c>
      <c r="C10284" t="s">
        <v>1506</v>
      </c>
      <c r="D10284" t="s">
        <v>162</v>
      </c>
      <c r="E10284" t="s">
        <v>738</v>
      </c>
      <c r="F10284" t="s">
        <v>3</v>
      </c>
      <c r="G10284" t="s">
        <v>54822</v>
      </c>
      <c r="H10284" t="s">
        <v>21035</v>
      </c>
      <c r="I10284" t="s">
        <v>54765</v>
      </c>
      <c r="J10284" t="s">
        <v>21162</v>
      </c>
      <c r="K10284" t="s">
        <v>54769</v>
      </c>
      <c r="L10284" t="s">
        <v>10680</v>
      </c>
      <c r="M10284" t="s">
        <v>54823</v>
      </c>
    </row>
    <row r="10285" spans="1:13">
      <c r="A10285" t="s">
        <v>909</v>
      </c>
      <c r="B10285" t="s">
        <v>909</v>
      </c>
      <c r="C10285" t="s">
        <v>1506</v>
      </c>
      <c r="D10285" t="s">
        <v>162</v>
      </c>
      <c r="E10285" t="s">
        <v>738</v>
      </c>
      <c r="F10285" t="s">
        <v>10</v>
      </c>
      <c r="G10285" t="s">
        <v>54824</v>
      </c>
      <c r="H10285" t="s">
        <v>21277</v>
      </c>
      <c r="I10285" t="s">
        <v>54825</v>
      </c>
      <c r="J10285" t="s">
        <v>21113</v>
      </c>
      <c r="K10285" t="s">
        <v>50873</v>
      </c>
      <c r="L10285" t="s">
        <v>50225</v>
      </c>
      <c r="M10285" t="s">
        <v>54826</v>
      </c>
    </row>
    <row r="10286" spans="1:13">
      <c r="A10286" t="s">
        <v>909</v>
      </c>
      <c r="B10286" t="s">
        <v>909</v>
      </c>
      <c r="C10286" t="s">
        <v>1506</v>
      </c>
      <c r="D10286" t="s">
        <v>162</v>
      </c>
      <c r="E10286" t="s">
        <v>738</v>
      </c>
      <c r="F10286" t="s">
        <v>2</v>
      </c>
      <c r="G10286" t="s">
        <v>54827</v>
      </c>
      <c r="H10286" t="s">
        <v>21021</v>
      </c>
      <c r="I10286" t="s">
        <v>54785</v>
      </c>
      <c r="J10286" t="s">
        <v>20932</v>
      </c>
      <c r="K10286" t="s">
        <v>13006</v>
      </c>
      <c r="L10286" t="s">
        <v>4406</v>
      </c>
      <c r="M10286" t="s">
        <v>51668</v>
      </c>
    </row>
    <row r="10287" spans="1:13">
      <c r="A10287" t="s">
        <v>909</v>
      </c>
      <c r="B10287" t="s">
        <v>909</v>
      </c>
      <c r="C10287" t="s">
        <v>1506</v>
      </c>
      <c r="D10287" t="s">
        <v>162</v>
      </c>
      <c r="E10287" t="s">
        <v>738</v>
      </c>
      <c r="F10287" t="s">
        <v>4</v>
      </c>
      <c r="G10287" t="s">
        <v>54828</v>
      </c>
      <c r="H10287" t="s">
        <v>20897</v>
      </c>
      <c r="I10287" t="s">
        <v>54774</v>
      </c>
      <c r="J10287" t="s">
        <v>20684</v>
      </c>
      <c r="K10287" t="s">
        <v>54775</v>
      </c>
      <c r="L10287" t="s">
        <v>54776</v>
      </c>
      <c r="M10287" t="s">
        <v>964</v>
      </c>
    </row>
    <row r="10288" spans="1:13">
      <c r="A10288" t="s">
        <v>909</v>
      </c>
      <c r="B10288" t="s">
        <v>909</v>
      </c>
      <c r="C10288" t="s">
        <v>1506</v>
      </c>
      <c r="D10288" t="s">
        <v>162</v>
      </c>
      <c r="E10288" t="s">
        <v>738</v>
      </c>
      <c r="F10288" t="s">
        <v>11</v>
      </c>
      <c r="G10288" t="s">
        <v>54829</v>
      </c>
      <c r="H10288" t="s">
        <v>20841</v>
      </c>
      <c r="I10288" t="s">
        <v>54778</v>
      </c>
      <c r="J10288" t="s">
        <v>21472</v>
      </c>
      <c r="K10288" t="s">
        <v>372</v>
      </c>
      <c r="L10288" t="s">
        <v>5205</v>
      </c>
      <c r="M10288" t="s">
        <v>26491</v>
      </c>
    </row>
    <row r="10289" spans="1:13">
      <c r="A10289" t="s">
        <v>909</v>
      </c>
      <c r="B10289" t="s">
        <v>909</v>
      </c>
      <c r="C10289" t="s">
        <v>1506</v>
      </c>
      <c r="D10289" t="s">
        <v>162</v>
      </c>
      <c r="E10289" t="s">
        <v>738</v>
      </c>
      <c r="F10289" t="s">
        <v>20</v>
      </c>
      <c r="G10289" t="s">
        <v>54830</v>
      </c>
      <c r="H10289" t="s">
        <v>20705</v>
      </c>
      <c r="I10289" t="s">
        <v>54780</v>
      </c>
      <c r="J10289" t="s">
        <v>20663</v>
      </c>
      <c r="K10289" t="s">
        <v>54763</v>
      </c>
      <c r="L10289" t="s">
        <v>4674</v>
      </c>
      <c r="M10289" t="s">
        <v>26489</v>
      </c>
    </row>
    <row r="10290" spans="1:13">
      <c r="A10290" t="s">
        <v>909</v>
      </c>
      <c r="B10290" t="s">
        <v>909</v>
      </c>
      <c r="C10290" t="s">
        <v>1506</v>
      </c>
      <c r="D10290" t="s">
        <v>162</v>
      </c>
      <c r="E10290" t="s">
        <v>746</v>
      </c>
      <c r="F10290" t="s">
        <v>3</v>
      </c>
      <c r="G10290" t="s">
        <v>54831</v>
      </c>
      <c r="H10290" t="s">
        <v>21064</v>
      </c>
      <c r="I10290" t="s">
        <v>14807</v>
      </c>
      <c r="J10290" t="s">
        <v>21152</v>
      </c>
      <c r="K10290" t="s">
        <v>54832</v>
      </c>
      <c r="L10290" t="s">
        <v>2535</v>
      </c>
      <c r="M10290" t="s">
        <v>54833</v>
      </c>
    </row>
    <row r="10291" spans="1:13">
      <c r="A10291" t="s">
        <v>909</v>
      </c>
      <c r="B10291" t="s">
        <v>909</v>
      </c>
      <c r="C10291" t="s">
        <v>1506</v>
      </c>
      <c r="D10291" t="s">
        <v>162</v>
      </c>
      <c r="E10291" t="s">
        <v>746</v>
      </c>
      <c r="F10291" t="s">
        <v>10</v>
      </c>
      <c r="G10291" t="s">
        <v>54834</v>
      </c>
      <c r="H10291" t="s">
        <v>21217</v>
      </c>
      <c r="I10291" t="s">
        <v>54771</v>
      </c>
      <c r="J10291" t="s">
        <v>20932</v>
      </c>
      <c r="K10291" t="s">
        <v>13006</v>
      </c>
      <c r="L10291" t="s">
        <v>21665</v>
      </c>
      <c r="M10291" t="s">
        <v>25672</v>
      </c>
    </row>
    <row r="10292" spans="1:13">
      <c r="A10292" t="s">
        <v>909</v>
      </c>
      <c r="B10292" t="s">
        <v>909</v>
      </c>
      <c r="C10292" t="s">
        <v>1506</v>
      </c>
      <c r="D10292" t="s">
        <v>162</v>
      </c>
      <c r="E10292" t="s">
        <v>746</v>
      </c>
      <c r="F10292" t="s">
        <v>2</v>
      </c>
      <c r="G10292" t="s">
        <v>54835</v>
      </c>
      <c r="H10292" t="s">
        <v>20950</v>
      </c>
      <c r="I10292" t="s">
        <v>13476</v>
      </c>
      <c r="J10292" t="s">
        <v>20764</v>
      </c>
      <c r="K10292" t="s">
        <v>12967</v>
      </c>
      <c r="L10292" t="s">
        <v>49406</v>
      </c>
      <c r="M10292" t="s">
        <v>11174</v>
      </c>
    </row>
    <row r="10293" spans="1:13">
      <c r="A10293" t="s">
        <v>909</v>
      </c>
      <c r="B10293" t="s">
        <v>909</v>
      </c>
      <c r="C10293" t="s">
        <v>1506</v>
      </c>
      <c r="D10293" t="s">
        <v>162</v>
      </c>
      <c r="E10293" t="s">
        <v>746</v>
      </c>
      <c r="F10293" t="s">
        <v>4</v>
      </c>
      <c r="G10293" t="s">
        <v>54836</v>
      </c>
      <c r="H10293" t="s">
        <v>20705</v>
      </c>
      <c r="I10293" t="s">
        <v>54780</v>
      </c>
      <c r="J10293" t="s">
        <v>21472</v>
      </c>
      <c r="K10293" t="s">
        <v>372</v>
      </c>
      <c r="L10293" t="s">
        <v>54790</v>
      </c>
      <c r="M10293" t="s">
        <v>25535</v>
      </c>
    </row>
    <row r="10294" spans="1:13">
      <c r="A10294" t="s">
        <v>909</v>
      </c>
      <c r="B10294" t="s">
        <v>909</v>
      </c>
      <c r="C10294" t="s">
        <v>1506</v>
      </c>
      <c r="D10294" t="s">
        <v>162</v>
      </c>
      <c r="E10294" t="s">
        <v>746</v>
      </c>
      <c r="F10294" t="s">
        <v>11</v>
      </c>
      <c r="G10294" t="s">
        <v>54837</v>
      </c>
      <c r="H10294" t="s">
        <v>20725</v>
      </c>
      <c r="I10294" t="s">
        <v>10316</v>
      </c>
      <c r="J10294" t="s">
        <v>20663</v>
      </c>
      <c r="K10294" t="s">
        <v>54763</v>
      </c>
      <c r="L10294" t="s">
        <v>17468</v>
      </c>
      <c r="M10294" t="s">
        <v>5019</v>
      </c>
    </row>
    <row r="10295" spans="1:13">
      <c r="A10295" t="s">
        <v>909</v>
      </c>
      <c r="B10295" t="s">
        <v>909</v>
      </c>
      <c r="C10295" t="s">
        <v>1506</v>
      </c>
      <c r="D10295" t="s">
        <v>162</v>
      </c>
      <c r="E10295" t="s">
        <v>746</v>
      </c>
      <c r="F10295" t="s">
        <v>20</v>
      </c>
      <c r="G10295" t="s">
        <v>54838</v>
      </c>
      <c r="H10295" t="s">
        <v>20684</v>
      </c>
      <c r="I10295" t="s">
        <v>54839</v>
      </c>
      <c r="J10295" t="s">
        <v>20684</v>
      </c>
      <c r="K10295" t="s">
        <v>54775</v>
      </c>
      <c r="L10295" t="s">
        <v>13802</v>
      </c>
      <c r="M10295" t="s">
        <v>12066</v>
      </c>
    </row>
    <row r="10296" spans="1:13">
      <c r="A10296" t="s">
        <v>909</v>
      </c>
      <c r="B10296" t="s">
        <v>909</v>
      </c>
      <c r="C10296" t="s">
        <v>1506</v>
      </c>
      <c r="D10296" t="s">
        <v>163</v>
      </c>
      <c r="E10296" t="s">
        <v>754</v>
      </c>
      <c r="F10296" t="s">
        <v>3</v>
      </c>
      <c r="G10296" t="s">
        <v>54840</v>
      </c>
      <c r="H10296" t="s">
        <v>20879</v>
      </c>
      <c r="I10296" t="s">
        <v>25498</v>
      </c>
      <c r="J10296" t="s">
        <v>20745</v>
      </c>
      <c r="K10296" t="s">
        <v>8218</v>
      </c>
      <c r="L10296" t="s">
        <v>54841</v>
      </c>
      <c r="M10296" t="s">
        <v>34284</v>
      </c>
    </row>
    <row r="10297" spans="1:13">
      <c r="A10297" t="s">
        <v>909</v>
      </c>
      <c r="B10297" t="s">
        <v>909</v>
      </c>
      <c r="C10297" t="s">
        <v>1506</v>
      </c>
      <c r="D10297" t="s">
        <v>163</v>
      </c>
      <c r="E10297" t="s">
        <v>754</v>
      </c>
      <c r="F10297" t="s">
        <v>10</v>
      </c>
      <c r="G10297" t="s">
        <v>54842</v>
      </c>
      <c r="H10297" t="s">
        <v>21322</v>
      </c>
      <c r="I10297" t="s">
        <v>54843</v>
      </c>
      <c r="J10297" t="s">
        <v>21138</v>
      </c>
      <c r="K10297" t="s">
        <v>54800</v>
      </c>
      <c r="L10297" t="s">
        <v>54844</v>
      </c>
      <c r="M10297" t="s">
        <v>54845</v>
      </c>
    </row>
    <row r="10298" spans="1:13">
      <c r="A10298" t="s">
        <v>909</v>
      </c>
      <c r="B10298" t="s">
        <v>909</v>
      </c>
      <c r="C10298" t="s">
        <v>1506</v>
      </c>
      <c r="D10298" t="s">
        <v>163</v>
      </c>
      <c r="E10298" t="s">
        <v>754</v>
      </c>
      <c r="F10298" t="s">
        <v>2</v>
      </c>
      <c r="G10298" t="s">
        <v>54846</v>
      </c>
      <c r="H10298" t="s">
        <v>21502</v>
      </c>
      <c r="I10298" t="s">
        <v>54847</v>
      </c>
      <c r="J10298" t="s">
        <v>21085</v>
      </c>
      <c r="K10298" t="s">
        <v>54848</v>
      </c>
      <c r="L10298" t="s">
        <v>54849</v>
      </c>
      <c r="M10298" t="s">
        <v>54850</v>
      </c>
    </row>
    <row r="10299" spans="1:13">
      <c r="A10299" t="s">
        <v>909</v>
      </c>
      <c r="B10299" t="s">
        <v>909</v>
      </c>
      <c r="C10299" t="s">
        <v>1506</v>
      </c>
      <c r="D10299" t="s">
        <v>163</v>
      </c>
      <c r="E10299" t="s">
        <v>754</v>
      </c>
      <c r="F10299" t="s">
        <v>4</v>
      </c>
      <c r="G10299" t="s">
        <v>54851</v>
      </c>
      <c r="H10299" t="s">
        <v>21369</v>
      </c>
      <c r="I10299" t="s">
        <v>54852</v>
      </c>
      <c r="J10299" t="s">
        <v>20879</v>
      </c>
      <c r="K10299" t="s">
        <v>13000</v>
      </c>
      <c r="L10299" t="s">
        <v>54853</v>
      </c>
      <c r="M10299" t="s">
        <v>54854</v>
      </c>
    </row>
    <row r="10300" spans="1:13">
      <c r="A10300" t="s">
        <v>909</v>
      </c>
      <c r="B10300" t="s">
        <v>909</v>
      </c>
      <c r="C10300" t="s">
        <v>1506</v>
      </c>
      <c r="D10300" t="s">
        <v>163</v>
      </c>
      <c r="E10300" t="s">
        <v>754</v>
      </c>
      <c r="F10300" t="s">
        <v>11</v>
      </c>
      <c r="G10300" t="s">
        <v>54855</v>
      </c>
      <c r="H10300" t="s">
        <v>21152</v>
      </c>
      <c r="I10300" t="s">
        <v>54754</v>
      </c>
      <c r="J10300" t="s">
        <v>20684</v>
      </c>
      <c r="K10300" t="s">
        <v>54775</v>
      </c>
      <c r="L10300" t="s">
        <v>8114</v>
      </c>
      <c r="M10300" t="s">
        <v>54856</v>
      </c>
    </row>
    <row r="10301" spans="1:13">
      <c r="A10301" t="s">
        <v>909</v>
      </c>
      <c r="B10301" t="s">
        <v>909</v>
      </c>
      <c r="C10301" t="s">
        <v>1506</v>
      </c>
      <c r="D10301" t="s">
        <v>163</v>
      </c>
      <c r="E10301" t="s">
        <v>754</v>
      </c>
      <c r="F10301" t="s">
        <v>20</v>
      </c>
      <c r="G10301" t="s">
        <v>54857</v>
      </c>
      <c r="H10301" t="s">
        <v>20860</v>
      </c>
      <c r="I10301" t="s">
        <v>54762</v>
      </c>
      <c r="J10301" t="s">
        <v>20684</v>
      </c>
      <c r="K10301" t="s">
        <v>54775</v>
      </c>
      <c r="L10301" t="s">
        <v>8725</v>
      </c>
      <c r="M10301" t="s">
        <v>4355</v>
      </c>
    </row>
    <row r="10302" spans="1:13">
      <c r="A10302" t="s">
        <v>909</v>
      </c>
      <c r="B10302" t="s">
        <v>909</v>
      </c>
      <c r="C10302" t="s">
        <v>1506</v>
      </c>
      <c r="D10302" t="s">
        <v>163</v>
      </c>
      <c r="E10302" t="s">
        <v>762</v>
      </c>
      <c r="F10302" t="s">
        <v>3</v>
      </c>
      <c r="G10302" t="s">
        <v>54858</v>
      </c>
      <c r="H10302" t="s">
        <v>21020</v>
      </c>
      <c r="I10302" t="s">
        <v>11735</v>
      </c>
      <c r="J10302" t="s">
        <v>21019</v>
      </c>
      <c r="K10302" t="s">
        <v>657</v>
      </c>
      <c r="L10302" t="s">
        <v>54859</v>
      </c>
      <c r="M10302" t="s">
        <v>54860</v>
      </c>
    </row>
    <row r="10303" spans="1:13">
      <c r="A10303" t="s">
        <v>909</v>
      </c>
      <c r="B10303" t="s">
        <v>909</v>
      </c>
      <c r="C10303" t="s">
        <v>1506</v>
      </c>
      <c r="D10303" t="s">
        <v>163</v>
      </c>
      <c r="E10303" t="s">
        <v>762</v>
      </c>
      <c r="F10303" t="s">
        <v>10</v>
      </c>
      <c r="G10303" t="s">
        <v>54861</v>
      </c>
      <c r="H10303" t="s">
        <v>21140</v>
      </c>
      <c r="I10303" t="s">
        <v>54862</v>
      </c>
      <c r="J10303" t="s">
        <v>21217</v>
      </c>
      <c r="K10303" t="s">
        <v>32171</v>
      </c>
      <c r="L10303" t="s">
        <v>54863</v>
      </c>
      <c r="M10303" t="s">
        <v>54864</v>
      </c>
    </row>
    <row r="10304" spans="1:13">
      <c r="A10304" t="s">
        <v>909</v>
      </c>
      <c r="B10304" t="s">
        <v>909</v>
      </c>
      <c r="C10304" t="s">
        <v>1506</v>
      </c>
      <c r="D10304" t="s">
        <v>163</v>
      </c>
      <c r="E10304" t="s">
        <v>762</v>
      </c>
      <c r="F10304" t="s">
        <v>2</v>
      </c>
      <c r="G10304" t="s">
        <v>54865</v>
      </c>
      <c r="H10304" t="s">
        <v>20885</v>
      </c>
      <c r="I10304" t="s">
        <v>54866</v>
      </c>
      <c r="J10304" t="s">
        <v>20939</v>
      </c>
      <c r="K10304" t="s">
        <v>54750</v>
      </c>
      <c r="L10304" t="s">
        <v>49221</v>
      </c>
      <c r="M10304" t="s">
        <v>54867</v>
      </c>
    </row>
    <row r="10305" spans="1:13">
      <c r="A10305" t="s">
        <v>909</v>
      </c>
      <c r="B10305" t="s">
        <v>909</v>
      </c>
      <c r="C10305" t="s">
        <v>1506</v>
      </c>
      <c r="D10305" t="s">
        <v>163</v>
      </c>
      <c r="E10305" t="s">
        <v>762</v>
      </c>
      <c r="F10305" t="s">
        <v>4</v>
      </c>
      <c r="G10305" t="s">
        <v>54868</v>
      </c>
      <c r="H10305" t="s">
        <v>21019</v>
      </c>
      <c r="I10305" t="s">
        <v>51580</v>
      </c>
      <c r="J10305" t="s">
        <v>20764</v>
      </c>
      <c r="K10305" t="s">
        <v>12967</v>
      </c>
      <c r="L10305" t="s">
        <v>22096</v>
      </c>
      <c r="M10305" t="s">
        <v>27545</v>
      </c>
    </row>
    <row r="10306" spans="1:13">
      <c r="A10306" t="s">
        <v>909</v>
      </c>
      <c r="B10306" t="s">
        <v>909</v>
      </c>
      <c r="C10306" t="s">
        <v>1506</v>
      </c>
      <c r="D10306" t="s">
        <v>163</v>
      </c>
      <c r="E10306" t="s">
        <v>762</v>
      </c>
      <c r="F10306" t="s">
        <v>11</v>
      </c>
      <c r="G10306" t="s">
        <v>54869</v>
      </c>
      <c r="H10306" t="s">
        <v>20967</v>
      </c>
      <c r="I10306" t="s">
        <v>54870</v>
      </c>
      <c r="J10306" t="s">
        <v>20663</v>
      </c>
      <c r="K10306" t="s">
        <v>54763</v>
      </c>
      <c r="L10306" t="s">
        <v>21919</v>
      </c>
      <c r="M10306" t="s">
        <v>53394</v>
      </c>
    </row>
    <row r="10307" spans="1:13">
      <c r="A10307" t="s">
        <v>909</v>
      </c>
      <c r="B10307" t="s">
        <v>909</v>
      </c>
      <c r="C10307" t="s">
        <v>1506</v>
      </c>
      <c r="D10307" t="s">
        <v>163</v>
      </c>
      <c r="E10307" t="s">
        <v>762</v>
      </c>
      <c r="F10307" t="s">
        <v>20</v>
      </c>
      <c r="G10307" t="s">
        <v>54871</v>
      </c>
      <c r="H10307" t="s">
        <v>20879</v>
      </c>
      <c r="I10307" t="s">
        <v>25498</v>
      </c>
      <c r="J10307" t="s">
        <v>20684</v>
      </c>
      <c r="K10307" t="s">
        <v>54775</v>
      </c>
      <c r="L10307" t="s">
        <v>2884</v>
      </c>
      <c r="M10307" t="s">
        <v>29999</v>
      </c>
    </row>
    <row r="10308" spans="1:13">
      <c r="A10308" t="s">
        <v>909</v>
      </c>
      <c r="B10308" t="s">
        <v>909</v>
      </c>
      <c r="C10308" t="s">
        <v>1506</v>
      </c>
      <c r="D10308" t="s">
        <v>163</v>
      </c>
      <c r="E10308" t="s">
        <v>770</v>
      </c>
      <c r="F10308" t="s">
        <v>3</v>
      </c>
      <c r="G10308" t="s">
        <v>54872</v>
      </c>
      <c r="H10308" t="s">
        <v>21186</v>
      </c>
      <c r="I10308" t="s">
        <v>54873</v>
      </c>
      <c r="J10308" t="s">
        <v>21116</v>
      </c>
      <c r="K10308" t="s">
        <v>31031</v>
      </c>
      <c r="L10308" t="s">
        <v>54874</v>
      </c>
      <c r="M10308" t="s">
        <v>25627</v>
      </c>
    </row>
    <row r="10309" spans="1:13">
      <c r="A10309" t="s">
        <v>909</v>
      </c>
      <c r="B10309" t="s">
        <v>909</v>
      </c>
      <c r="C10309" t="s">
        <v>1506</v>
      </c>
      <c r="D10309" t="s">
        <v>163</v>
      </c>
      <c r="E10309" t="s">
        <v>770</v>
      </c>
      <c r="F10309" t="s">
        <v>10</v>
      </c>
      <c r="G10309" t="s">
        <v>54875</v>
      </c>
      <c r="H10309" t="s">
        <v>21228</v>
      </c>
      <c r="I10309" t="s">
        <v>14846</v>
      </c>
      <c r="J10309" t="s">
        <v>21031</v>
      </c>
      <c r="K10309" t="s">
        <v>12990</v>
      </c>
      <c r="L10309" t="s">
        <v>54155</v>
      </c>
      <c r="M10309" t="s">
        <v>41059</v>
      </c>
    </row>
    <row r="10310" spans="1:13">
      <c r="A10310" t="s">
        <v>909</v>
      </c>
      <c r="B10310" t="s">
        <v>909</v>
      </c>
      <c r="C10310" t="s">
        <v>1506</v>
      </c>
      <c r="D10310" t="s">
        <v>163</v>
      </c>
      <c r="E10310" t="s">
        <v>770</v>
      </c>
      <c r="F10310" t="s">
        <v>2</v>
      </c>
      <c r="G10310" t="s">
        <v>54876</v>
      </c>
      <c r="H10310" t="s">
        <v>21162</v>
      </c>
      <c r="I10310" t="s">
        <v>54877</v>
      </c>
      <c r="J10310" t="s">
        <v>20915</v>
      </c>
      <c r="K10310" t="s">
        <v>54878</v>
      </c>
      <c r="L10310" t="s">
        <v>54879</v>
      </c>
      <c r="M10310" t="s">
        <v>29141</v>
      </c>
    </row>
    <row r="10311" spans="1:13">
      <c r="A10311" t="s">
        <v>909</v>
      </c>
      <c r="B10311" t="s">
        <v>909</v>
      </c>
      <c r="C10311" t="s">
        <v>1506</v>
      </c>
      <c r="D10311" t="s">
        <v>163</v>
      </c>
      <c r="E10311" t="s">
        <v>770</v>
      </c>
      <c r="F10311" t="s">
        <v>4</v>
      </c>
      <c r="G10311" t="s">
        <v>54880</v>
      </c>
      <c r="H10311" t="s">
        <v>20841</v>
      </c>
      <c r="I10311" t="s">
        <v>54778</v>
      </c>
      <c r="J10311" t="s">
        <v>20725</v>
      </c>
      <c r="K10311" t="s">
        <v>54881</v>
      </c>
      <c r="L10311" t="s">
        <v>22097</v>
      </c>
      <c r="M10311" t="s">
        <v>6522</v>
      </c>
    </row>
    <row r="10312" spans="1:13">
      <c r="A10312" t="s">
        <v>909</v>
      </c>
      <c r="B10312" t="s">
        <v>909</v>
      </c>
      <c r="C10312" t="s">
        <v>1506</v>
      </c>
      <c r="D10312" t="s">
        <v>163</v>
      </c>
      <c r="E10312" t="s">
        <v>770</v>
      </c>
      <c r="F10312" t="s">
        <v>11</v>
      </c>
      <c r="G10312" t="s">
        <v>54882</v>
      </c>
      <c r="H10312" t="s">
        <v>20745</v>
      </c>
      <c r="I10312" t="s">
        <v>54883</v>
      </c>
      <c r="J10312" t="s">
        <v>21472</v>
      </c>
      <c r="K10312" t="s">
        <v>372</v>
      </c>
      <c r="L10312" t="s">
        <v>54884</v>
      </c>
      <c r="M10312" t="s">
        <v>4339</v>
      </c>
    </row>
    <row r="10313" spans="1:13">
      <c r="A10313" t="s">
        <v>909</v>
      </c>
      <c r="B10313" t="s">
        <v>909</v>
      </c>
      <c r="C10313" t="s">
        <v>1506</v>
      </c>
      <c r="D10313" t="s">
        <v>163</v>
      </c>
      <c r="E10313" t="s">
        <v>770</v>
      </c>
      <c r="F10313" t="s">
        <v>20</v>
      </c>
      <c r="G10313" t="s">
        <v>54885</v>
      </c>
      <c r="H10313" t="s">
        <v>20705</v>
      </c>
      <c r="I10313" t="s">
        <v>54780</v>
      </c>
      <c r="J10313" t="s">
        <v>21472</v>
      </c>
      <c r="K10313" t="s">
        <v>372</v>
      </c>
      <c r="L10313" t="s">
        <v>4674</v>
      </c>
      <c r="M10313" t="s">
        <v>13331</v>
      </c>
    </row>
    <row r="10314" spans="1:13">
      <c r="A10314" t="s">
        <v>909</v>
      </c>
      <c r="B10314" t="s">
        <v>909</v>
      </c>
      <c r="C10314" t="s">
        <v>1506</v>
      </c>
      <c r="D10314" t="s">
        <v>163</v>
      </c>
      <c r="E10314" t="s">
        <v>778</v>
      </c>
      <c r="F10314" t="s">
        <v>3</v>
      </c>
      <c r="G10314" t="s">
        <v>54886</v>
      </c>
      <c r="H10314" t="s">
        <v>21277</v>
      </c>
      <c r="I10314" t="s">
        <v>54825</v>
      </c>
      <c r="J10314" t="s">
        <v>21152</v>
      </c>
      <c r="K10314" t="s">
        <v>54832</v>
      </c>
      <c r="L10314" t="s">
        <v>2773</v>
      </c>
      <c r="M10314" t="s">
        <v>50970</v>
      </c>
    </row>
    <row r="10315" spans="1:13">
      <c r="A10315" t="s">
        <v>909</v>
      </c>
      <c r="B10315" t="s">
        <v>909</v>
      </c>
      <c r="C10315" t="s">
        <v>1506</v>
      </c>
      <c r="D10315" t="s">
        <v>163</v>
      </c>
      <c r="E10315" t="s">
        <v>778</v>
      </c>
      <c r="F10315" t="s">
        <v>10</v>
      </c>
      <c r="G10315" t="s">
        <v>54887</v>
      </c>
      <c r="H10315" t="s">
        <v>20972</v>
      </c>
      <c r="I10315" t="s">
        <v>51592</v>
      </c>
      <c r="J10315" t="s">
        <v>20932</v>
      </c>
      <c r="K10315" t="s">
        <v>13006</v>
      </c>
      <c r="L10315" t="s">
        <v>54888</v>
      </c>
      <c r="M10315" t="s">
        <v>37169</v>
      </c>
    </row>
    <row r="10316" spans="1:13">
      <c r="A10316" t="s">
        <v>909</v>
      </c>
      <c r="B10316" t="s">
        <v>909</v>
      </c>
      <c r="C10316" t="s">
        <v>1506</v>
      </c>
      <c r="D10316" t="s">
        <v>163</v>
      </c>
      <c r="E10316" t="s">
        <v>778</v>
      </c>
      <c r="F10316" t="s">
        <v>2</v>
      </c>
      <c r="G10316" t="s">
        <v>54889</v>
      </c>
      <c r="H10316" t="s">
        <v>20932</v>
      </c>
      <c r="I10316" t="s">
        <v>54890</v>
      </c>
      <c r="J10316" t="s">
        <v>20784</v>
      </c>
      <c r="K10316" t="s">
        <v>36588</v>
      </c>
      <c r="L10316" t="s">
        <v>54891</v>
      </c>
      <c r="M10316" t="s">
        <v>37341</v>
      </c>
    </row>
    <row r="10317" spans="1:13">
      <c r="A10317" t="s">
        <v>909</v>
      </c>
      <c r="B10317" t="s">
        <v>909</v>
      </c>
      <c r="C10317" t="s">
        <v>1506</v>
      </c>
      <c r="D10317" t="s">
        <v>163</v>
      </c>
      <c r="E10317" t="s">
        <v>778</v>
      </c>
      <c r="F10317" t="s">
        <v>4</v>
      </c>
      <c r="G10317" t="s">
        <v>54892</v>
      </c>
      <c r="H10317" t="s">
        <v>20784</v>
      </c>
      <c r="I10317" t="s">
        <v>54893</v>
      </c>
      <c r="J10317" t="s">
        <v>21472</v>
      </c>
      <c r="K10317" t="s">
        <v>372</v>
      </c>
      <c r="L10317" t="s">
        <v>54894</v>
      </c>
      <c r="M10317" t="s">
        <v>50976</v>
      </c>
    </row>
    <row r="10318" spans="1:13">
      <c r="A10318" t="s">
        <v>909</v>
      </c>
      <c r="B10318" t="s">
        <v>909</v>
      </c>
      <c r="C10318" t="s">
        <v>1506</v>
      </c>
      <c r="D10318" t="s">
        <v>163</v>
      </c>
      <c r="E10318" t="s">
        <v>778</v>
      </c>
      <c r="F10318" t="s">
        <v>11</v>
      </c>
      <c r="G10318" t="s">
        <v>54895</v>
      </c>
      <c r="H10318" t="s">
        <v>20764</v>
      </c>
      <c r="I10318" t="s">
        <v>54896</v>
      </c>
      <c r="J10318" t="s">
        <v>20663</v>
      </c>
      <c r="K10318" t="s">
        <v>54763</v>
      </c>
      <c r="L10318" t="s">
        <v>5589</v>
      </c>
      <c r="M10318" t="s">
        <v>7243</v>
      </c>
    </row>
    <row r="10319" spans="1:13">
      <c r="A10319" t="s">
        <v>909</v>
      </c>
      <c r="B10319" t="s">
        <v>909</v>
      </c>
      <c r="C10319" t="s">
        <v>1506</v>
      </c>
      <c r="D10319" t="s">
        <v>163</v>
      </c>
      <c r="E10319" t="s">
        <v>778</v>
      </c>
      <c r="F10319" t="s">
        <v>20</v>
      </c>
      <c r="G10319" t="s">
        <v>54897</v>
      </c>
      <c r="H10319" t="s">
        <v>20663</v>
      </c>
      <c r="I10319" t="s">
        <v>54898</v>
      </c>
      <c r="J10319" t="s">
        <v>20663</v>
      </c>
      <c r="K10319" t="s">
        <v>54763</v>
      </c>
      <c r="L10319" t="s">
        <v>17953</v>
      </c>
      <c r="M10319" t="s">
        <v>54899</v>
      </c>
    </row>
    <row r="10320" spans="1:13">
      <c r="A10320" t="s">
        <v>909</v>
      </c>
      <c r="B10320" t="s">
        <v>909</v>
      </c>
      <c r="C10320" t="s">
        <v>1506</v>
      </c>
      <c r="D10320" t="s">
        <v>164</v>
      </c>
      <c r="E10320" t="s">
        <v>785</v>
      </c>
      <c r="F10320" t="s">
        <v>3</v>
      </c>
      <c r="G10320" t="s">
        <v>54900</v>
      </c>
      <c r="H10320" t="s">
        <v>20663</v>
      </c>
      <c r="I10320" t="s">
        <v>6806</v>
      </c>
      <c r="J10320" t="s">
        <v>20663</v>
      </c>
      <c r="K10320" t="s">
        <v>10928</v>
      </c>
      <c r="L10320" t="s">
        <v>3865</v>
      </c>
      <c r="M10320" t="s">
        <v>16161</v>
      </c>
    </row>
    <row r="10321" spans="1:13">
      <c r="A10321" t="s">
        <v>909</v>
      </c>
      <c r="B10321" t="s">
        <v>909</v>
      </c>
      <c r="C10321" t="s">
        <v>1506</v>
      </c>
      <c r="D10321" t="s">
        <v>164</v>
      </c>
      <c r="E10321" t="s">
        <v>785</v>
      </c>
      <c r="F10321" t="s">
        <v>10</v>
      </c>
      <c r="G10321" t="s">
        <v>54901</v>
      </c>
      <c r="H10321" t="s">
        <v>20803</v>
      </c>
      <c r="I10321" t="s">
        <v>12480</v>
      </c>
      <c r="J10321" t="s">
        <v>20725</v>
      </c>
      <c r="K10321" t="s">
        <v>1012</v>
      </c>
      <c r="L10321" t="s">
        <v>10184</v>
      </c>
      <c r="M10321" t="s">
        <v>18530</v>
      </c>
    </row>
    <row r="10322" spans="1:13">
      <c r="A10322" t="s">
        <v>909</v>
      </c>
      <c r="B10322" t="s">
        <v>909</v>
      </c>
      <c r="C10322" t="s">
        <v>1506</v>
      </c>
      <c r="D10322" t="s">
        <v>164</v>
      </c>
      <c r="E10322" t="s">
        <v>785</v>
      </c>
      <c r="F10322" t="s">
        <v>2</v>
      </c>
      <c r="G10322" t="s">
        <v>54902</v>
      </c>
      <c r="H10322" t="s">
        <v>20897</v>
      </c>
      <c r="I10322" t="s">
        <v>54903</v>
      </c>
      <c r="J10322" t="s">
        <v>20745</v>
      </c>
      <c r="K10322" t="s">
        <v>9962</v>
      </c>
      <c r="L10322" t="s">
        <v>2172</v>
      </c>
      <c r="M10322" t="s">
        <v>27210</v>
      </c>
    </row>
    <row r="10323" spans="1:13">
      <c r="A10323" t="s">
        <v>909</v>
      </c>
      <c r="B10323" t="s">
        <v>909</v>
      </c>
      <c r="C10323" t="s">
        <v>1506</v>
      </c>
      <c r="D10323" t="s">
        <v>164</v>
      </c>
      <c r="E10323" t="s">
        <v>785</v>
      </c>
      <c r="F10323" t="s">
        <v>4</v>
      </c>
      <c r="G10323" t="s">
        <v>54904</v>
      </c>
      <c r="H10323" t="s">
        <v>20822</v>
      </c>
      <c r="I10323" t="s">
        <v>14846</v>
      </c>
      <c r="J10323" t="s">
        <v>20684</v>
      </c>
      <c r="K10323" t="s">
        <v>8054</v>
      </c>
      <c r="L10323" t="s">
        <v>3413</v>
      </c>
      <c r="M10323" t="s">
        <v>30197</v>
      </c>
    </row>
    <row r="10324" spans="1:13">
      <c r="A10324" t="s">
        <v>909</v>
      </c>
      <c r="B10324" t="s">
        <v>909</v>
      </c>
      <c r="C10324" t="s">
        <v>1506</v>
      </c>
      <c r="D10324" t="s">
        <v>164</v>
      </c>
      <c r="E10324" t="s">
        <v>785</v>
      </c>
      <c r="F10324" t="s">
        <v>11</v>
      </c>
      <c r="G10324" t="s">
        <v>54905</v>
      </c>
      <c r="H10324" t="s">
        <v>20841</v>
      </c>
      <c r="I10324" t="s">
        <v>14290</v>
      </c>
      <c r="J10324" t="s">
        <v>20663</v>
      </c>
      <c r="K10324" t="s">
        <v>10928</v>
      </c>
      <c r="L10324" t="s">
        <v>2900</v>
      </c>
      <c r="M10324" t="s">
        <v>25418</v>
      </c>
    </row>
    <row r="10325" spans="1:13">
      <c r="A10325" t="s">
        <v>909</v>
      </c>
      <c r="B10325" t="s">
        <v>909</v>
      </c>
      <c r="C10325" t="s">
        <v>1506</v>
      </c>
      <c r="D10325" t="s">
        <v>164</v>
      </c>
      <c r="E10325" t="s">
        <v>785</v>
      </c>
      <c r="F10325" t="s">
        <v>20</v>
      </c>
      <c r="G10325" t="s">
        <v>54906</v>
      </c>
      <c r="H10325" t="s">
        <v>20705</v>
      </c>
      <c r="I10325" t="s">
        <v>5923</v>
      </c>
      <c r="J10325" t="s">
        <v>21472</v>
      </c>
      <c r="K10325" t="s">
        <v>372</v>
      </c>
      <c r="L10325" t="s">
        <v>2292</v>
      </c>
      <c r="M10325" t="s">
        <v>1403</v>
      </c>
    </row>
    <row r="10326" spans="1:13">
      <c r="A10326" t="s">
        <v>909</v>
      </c>
      <c r="B10326" t="s">
        <v>909</v>
      </c>
      <c r="C10326" t="s">
        <v>1506</v>
      </c>
      <c r="D10326" t="s">
        <v>164</v>
      </c>
      <c r="E10326" t="s">
        <v>793</v>
      </c>
      <c r="F10326" t="s">
        <v>3</v>
      </c>
      <c r="G10326" t="s">
        <v>54907</v>
      </c>
      <c r="H10326" t="s">
        <v>20684</v>
      </c>
      <c r="I10326" t="s">
        <v>14325</v>
      </c>
      <c r="J10326" t="s">
        <v>20684</v>
      </c>
      <c r="K10326" t="s">
        <v>8054</v>
      </c>
      <c r="L10326" t="s">
        <v>4165</v>
      </c>
      <c r="M10326" t="s">
        <v>13977</v>
      </c>
    </row>
    <row r="10327" spans="1:13">
      <c r="A10327" t="s">
        <v>909</v>
      </c>
      <c r="B10327" t="s">
        <v>909</v>
      </c>
      <c r="C10327" t="s">
        <v>1506</v>
      </c>
      <c r="D10327" t="s">
        <v>164</v>
      </c>
      <c r="E10327" t="s">
        <v>793</v>
      </c>
      <c r="F10327" t="s">
        <v>10</v>
      </c>
      <c r="G10327" t="s">
        <v>54908</v>
      </c>
      <c r="H10327" t="s">
        <v>20841</v>
      </c>
      <c r="I10327" t="s">
        <v>14290</v>
      </c>
      <c r="J10327" t="s">
        <v>20745</v>
      </c>
      <c r="K10327" t="s">
        <v>9962</v>
      </c>
      <c r="L10327" t="s">
        <v>3583</v>
      </c>
      <c r="M10327" t="s">
        <v>30214</v>
      </c>
    </row>
    <row r="10328" spans="1:13">
      <c r="A10328" t="s">
        <v>909</v>
      </c>
      <c r="B10328" t="s">
        <v>909</v>
      </c>
      <c r="C10328" t="s">
        <v>1506</v>
      </c>
      <c r="D10328" t="s">
        <v>164</v>
      </c>
      <c r="E10328" t="s">
        <v>793</v>
      </c>
      <c r="F10328" t="s">
        <v>2</v>
      </c>
      <c r="G10328" t="s">
        <v>54909</v>
      </c>
      <c r="H10328" t="s">
        <v>20879</v>
      </c>
      <c r="I10328" t="s">
        <v>15832</v>
      </c>
      <c r="J10328" t="s">
        <v>20684</v>
      </c>
      <c r="K10328" t="s">
        <v>8054</v>
      </c>
      <c r="L10328" t="s">
        <v>3647</v>
      </c>
      <c r="M10328" t="s">
        <v>19840</v>
      </c>
    </row>
    <row r="10329" spans="1:13">
      <c r="A10329" t="s">
        <v>909</v>
      </c>
      <c r="B10329" t="s">
        <v>909</v>
      </c>
      <c r="C10329" t="s">
        <v>1506</v>
      </c>
      <c r="D10329" t="s">
        <v>164</v>
      </c>
      <c r="E10329" t="s">
        <v>793</v>
      </c>
      <c r="F10329" t="s">
        <v>4</v>
      </c>
      <c r="G10329" t="s">
        <v>54910</v>
      </c>
      <c r="H10329" t="s">
        <v>20745</v>
      </c>
      <c r="I10329" t="s">
        <v>54911</v>
      </c>
      <c r="J10329" t="s">
        <v>21472</v>
      </c>
      <c r="K10329" t="s">
        <v>372</v>
      </c>
      <c r="L10329" t="s">
        <v>2492</v>
      </c>
      <c r="M10329" t="s">
        <v>37682</v>
      </c>
    </row>
    <row r="10330" spans="1:13">
      <c r="A10330" t="s">
        <v>909</v>
      </c>
      <c r="B10330" t="s">
        <v>909</v>
      </c>
      <c r="C10330" t="s">
        <v>1506</v>
      </c>
      <c r="D10330" t="s">
        <v>164</v>
      </c>
      <c r="E10330" t="s">
        <v>793</v>
      </c>
      <c r="F10330" t="s">
        <v>11</v>
      </c>
      <c r="G10330" t="s">
        <v>54912</v>
      </c>
      <c r="H10330" t="s">
        <v>20745</v>
      </c>
      <c r="I10330" t="s">
        <v>54911</v>
      </c>
      <c r="J10330" t="s">
        <v>21472</v>
      </c>
      <c r="K10330" t="s">
        <v>372</v>
      </c>
      <c r="L10330" t="s">
        <v>791</v>
      </c>
      <c r="M10330" t="s">
        <v>37682</v>
      </c>
    </row>
    <row r="10331" spans="1:13">
      <c r="A10331" t="s">
        <v>909</v>
      </c>
      <c r="B10331" t="s">
        <v>909</v>
      </c>
      <c r="C10331" t="s">
        <v>1506</v>
      </c>
      <c r="D10331" t="s">
        <v>164</v>
      </c>
      <c r="E10331" t="s">
        <v>793</v>
      </c>
      <c r="F10331" t="s">
        <v>20</v>
      </c>
      <c r="G10331" t="s">
        <v>54913</v>
      </c>
      <c r="H10331" t="s">
        <v>20745</v>
      </c>
      <c r="I10331" t="s">
        <v>54911</v>
      </c>
      <c r="J10331" t="s">
        <v>20663</v>
      </c>
      <c r="K10331" t="s">
        <v>10928</v>
      </c>
      <c r="L10331" t="s">
        <v>375</v>
      </c>
      <c r="M10331" t="s">
        <v>37682</v>
      </c>
    </row>
    <row r="10332" spans="1:13">
      <c r="A10332" t="s">
        <v>909</v>
      </c>
      <c r="B10332" t="s">
        <v>909</v>
      </c>
      <c r="C10332" t="s">
        <v>1506</v>
      </c>
      <c r="D10332" t="s">
        <v>164</v>
      </c>
      <c r="E10332" t="s">
        <v>801</v>
      </c>
      <c r="F10332" t="s">
        <v>3</v>
      </c>
      <c r="G10332" t="s">
        <v>54914</v>
      </c>
      <c r="H10332" t="s">
        <v>20841</v>
      </c>
      <c r="I10332" t="s">
        <v>14290</v>
      </c>
      <c r="J10332" t="s">
        <v>20784</v>
      </c>
      <c r="K10332" t="s">
        <v>28233</v>
      </c>
      <c r="L10332" t="s">
        <v>2191</v>
      </c>
      <c r="M10332" t="s">
        <v>18986</v>
      </c>
    </row>
    <row r="10333" spans="1:13">
      <c r="A10333" t="s">
        <v>909</v>
      </c>
      <c r="B10333" t="s">
        <v>909</v>
      </c>
      <c r="C10333" t="s">
        <v>1506</v>
      </c>
      <c r="D10333" t="s">
        <v>164</v>
      </c>
      <c r="E10333" t="s">
        <v>801</v>
      </c>
      <c r="F10333" t="s">
        <v>10</v>
      </c>
      <c r="G10333" t="s">
        <v>54915</v>
      </c>
      <c r="H10333" t="s">
        <v>20915</v>
      </c>
      <c r="I10333" t="s">
        <v>54916</v>
      </c>
      <c r="J10333" t="s">
        <v>20784</v>
      </c>
      <c r="K10333" t="s">
        <v>28233</v>
      </c>
      <c r="L10333" t="s">
        <v>2773</v>
      </c>
      <c r="M10333" t="s">
        <v>27754</v>
      </c>
    </row>
    <row r="10334" spans="1:13">
      <c r="A10334" t="s">
        <v>909</v>
      </c>
      <c r="B10334" t="s">
        <v>909</v>
      </c>
      <c r="C10334" t="s">
        <v>1506</v>
      </c>
      <c r="D10334" t="s">
        <v>164</v>
      </c>
      <c r="E10334" t="s">
        <v>801</v>
      </c>
      <c r="F10334" t="s">
        <v>2</v>
      </c>
      <c r="G10334" t="s">
        <v>54917</v>
      </c>
      <c r="H10334" t="s">
        <v>20822</v>
      </c>
      <c r="I10334" t="s">
        <v>14846</v>
      </c>
      <c r="J10334" t="s">
        <v>20684</v>
      </c>
      <c r="K10334" t="s">
        <v>8054</v>
      </c>
      <c r="L10334" t="s">
        <v>7730</v>
      </c>
      <c r="M10334" t="s">
        <v>18728</v>
      </c>
    </row>
    <row r="10335" spans="1:13">
      <c r="A10335" t="s">
        <v>909</v>
      </c>
      <c r="B10335" t="s">
        <v>909</v>
      </c>
      <c r="C10335" t="s">
        <v>1506</v>
      </c>
      <c r="D10335" t="s">
        <v>164</v>
      </c>
      <c r="E10335" t="s">
        <v>801</v>
      </c>
      <c r="F10335" t="s">
        <v>4</v>
      </c>
      <c r="G10335" t="s">
        <v>54918</v>
      </c>
      <c r="H10335" t="s">
        <v>20663</v>
      </c>
      <c r="I10335" t="s">
        <v>6806</v>
      </c>
      <c r="J10335" t="s">
        <v>21472</v>
      </c>
      <c r="K10335" t="s">
        <v>372</v>
      </c>
      <c r="L10335" t="s">
        <v>9111</v>
      </c>
      <c r="M10335" t="s">
        <v>12481</v>
      </c>
    </row>
    <row r="10336" spans="1:13">
      <c r="A10336" t="s">
        <v>909</v>
      </c>
      <c r="B10336" t="s">
        <v>909</v>
      </c>
      <c r="C10336" t="s">
        <v>1506</v>
      </c>
      <c r="D10336" t="s">
        <v>164</v>
      </c>
      <c r="E10336" t="s">
        <v>801</v>
      </c>
      <c r="F10336" t="s">
        <v>11</v>
      </c>
      <c r="G10336" t="s">
        <v>54919</v>
      </c>
      <c r="H10336" t="s">
        <v>20684</v>
      </c>
      <c r="I10336" t="s">
        <v>14325</v>
      </c>
      <c r="J10336" t="s">
        <v>21472</v>
      </c>
      <c r="K10336" t="s">
        <v>372</v>
      </c>
      <c r="L10336" t="s">
        <v>4674</v>
      </c>
      <c r="M10336" t="s">
        <v>1164</v>
      </c>
    </row>
    <row r="10337" spans="1:13">
      <c r="A10337" t="s">
        <v>909</v>
      </c>
      <c r="B10337" t="s">
        <v>909</v>
      </c>
      <c r="C10337" t="s">
        <v>1506</v>
      </c>
      <c r="D10337" t="s">
        <v>164</v>
      </c>
      <c r="E10337" t="s">
        <v>809</v>
      </c>
      <c r="F10337" t="s">
        <v>3</v>
      </c>
      <c r="G10337" t="s">
        <v>54920</v>
      </c>
      <c r="H10337" t="s">
        <v>20897</v>
      </c>
      <c r="I10337" t="s">
        <v>54903</v>
      </c>
      <c r="J10337" t="s">
        <v>20784</v>
      </c>
      <c r="K10337" t="s">
        <v>28233</v>
      </c>
      <c r="L10337" t="s">
        <v>375</v>
      </c>
      <c r="M10337" t="s">
        <v>45760</v>
      </c>
    </row>
    <row r="10338" spans="1:13">
      <c r="A10338" t="s">
        <v>909</v>
      </c>
      <c r="B10338" t="s">
        <v>909</v>
      </c>
      <c r="C10338" t="s">
        <v>1506</v>
      </c>
      <c r="D10338" t="s">
        <v>164</v>
      </c>
      <c r="E10338" t="s">
        <v>809</v>
      </c>
      <c r="F10338" t="s">
        <v>10</v>
      </c>
      <c r="G10338" t="s">
        <v>54921</v>
      </c>
      <c r="H10338" t="s">
        <v>20705</v>
      </c>
      <c r="I10338" t="s">
        <v>5923</v>
      </c>
      <c r="J10338" t="s">
        <v>20663</v>
      </c>
      <c r="K10338" t="s">
        <v>10928</v>
      </c>
      <c r="L10338" t="s">
        <v>21144</v>
      </c>
      <c r="M10338" t="s">
        <v>10910</v>
      </c>
    </row>
    <row r="10339" spans="1:13">
      <c r="A10339" t="s">
        <v>909</v>
      </c>
      <c r="B10339" t="s">
        <v>909</v>
      </c>
      <c r="C10339" t="s">
        <v>1506</v>
      </c>
      <c r="D10339" t="s">
        <v>164</v>
      </c>
      <c r="E10339" t="s">
        <v>809</v>
      </c>
      <c r="F10339" t="s">
        <v>2</v>
      </c>
      <c r="G10339" t="s">
        <v>54922</v>
      </c>
      <c r="H10339" t="s">
        <v>20745</v>
      </c>
      <c r="I10339" t="s">
        <v>54911</v>
      </c>
      <c r="J10339" t="s">
        <v>20684</v>
      </c>
      <c r="K10339" t="s">
        <v>8054</v>
      </c>
      <c r="L10339" t="s">
        <v>47152</v>
      </c>
      <c r="M10339" t="s">
        <v>469</v>
      </c>
    </row>
    <row r="10340" spans="1:13">
      <c r="A10340" t="s">
        <v>909</v>
      </c>
      <c r="B10340" t="s">
        <v>909</v>
      </c>
      <c r="C10340" t="s">
        <v>1506</v>
      </c>
      <c r="D10340" t="s">
        <v>164</v>
      </c>
      <c r="E10340" t="s">
        <v>809</v>
      </c>
      <c r="F10340" t="s">
        <v>4</v>
      </c>
      <c r="G10340" t="s">
        <v>54923</v>
      </c>
      <c r="H10340" t="s">
        <v>20663</v>
      </c>
      <c r="I10340" t="s">
        <v>6806</v>
      </c>
      <c r="J10340" t="s">
        <v>21472</v>
      </c>
      <c r="K10340" t="s">
        <v>372</v>
      </c>
      <c r="L10340" t="s">
        <v>9111</v>
      </c>
      <c r="M10340" t="s">
        <v>8054</v>
      </c>
    </row>
    <row r="10341" spans="1:13">
      <c r="A10341" t="s">
        <v>909</v>
      </c>
      <c r="B10341" t="s">
        <v>909</v>
      </c>
      <c r="C10341" t="s">
        <v>1506</v>
      </c>
      <c r="D10341" t="s">
        <v>164</v>
      </c>
      <c r="E10341" t="s">
        <v>809</v>
      </c>
      <c r="F10341" t="s">
        <v>11</v>
      </c>
      <c r="G10341" t="s">
        <v>54924</v>
      </c>
      <c r="H10341" t="s">
        <v>20663</v>
      </c>
      <c r="I10341" t="s">
        <v>6806</v>
      </c>
      <c r="J10341" t="s">
        <v>21472</v>
      </c>
      <c r="K10341" t="s">
        <v>372</v>
      </c>
      <c r="L10341" t="s">
        <v>16751</v>
      </c>
      <c r="M10341" t="s">
        <v>8054</v>
      </c>
    </row>
    <row r="10342" spans="1:13">
      <c r="A10342" t="s">
        <v>909</v>
      </c>
      <c r="B10342" t="s">
        <v>909</v>
      </c>
      <c r="C10342" t="s">
        <v>1506</v>
      </c>
      <c r="D10342" t="s">
        <v>164</v>
      </c>
      <c r="E10342" t="s">
        <v>809</v>
      </c>
      <c r="F10342" t="s">
        <v>20</v>
      </c>
      <c r="G10342" t="s">
        <v>54925</v>
      </c>
      <c r="H10342" t="s">
        <v>20684</v>
      </c>
      <c r="I10342" t="s">
        <v>14325</v>
      </c>
      <c r="J10342" t="s">
        <v>20663</v>
      </c>
      <c r="K10342" t="s">
        <v>10928</v>
      </c>
      <c r="L10342" t="s">
        <v>471</v>
      </c>
      <c r="M10342" t="s">
        <v>1012</v>
      </c>
    </row>
    <row r="10343" spans="1:13">
      <c r="A10343" t="s">
        <v>909</v>
      </c>
      <c r="B10343" t="s">
        <v>909</v>
      </c>
      <c r="C10343" t="s">
        <v>1462</v>
      </c>
      <c r="D10343" t="s">
        <v>150</v>
      </c>
      <c r="E10343" t="s">
        <v>179</v>
      </c>
      <c r="F10343" t="s">
        <v>3</v>
      </c>
      <c r="G10343" t="s">
        <v>54926</v>
      </c>
      <c r="H10343" t="s">
        <v>20764</v>
      </c>
      <c r="I10343" t="s">
        <v>15209</v>
      </c>
      <c r="J10343" t="s">
        <v>21472</v>
      </c>
      <c r="K10343" t="s">
        <v>372</v>
      </c>
      <c r="L10343" t="s">
        <v>54927</v>
      </c>
      <c r="M10343" t="s">
        <v>26379</v>
      </c>
    </row>
    <row r="10344" spans="1:13">
      <c r="A10344" t="s">
        <v>909</v>
      </c>
      <c r="B10344" t="s">
        <v>909</v>
      </c>
      <c r="C10344" t="s">
        <v>1462</v>
      </c>
      <c r="D10344" t="s">
        <v>150</v>
      </c>
      <c r="E10344" t="s">
        <v>179</v>
      </c>
      <c r="F10344" t="s">
        <v>10</v>
      </c>
      <c r="G10344" t="s">
        <v>54928</v>
      </c>
      <c r="H10344" t="s">
        <v>20967</v>
      </c>
      <c r="I10344" t="s">
        <v>46500</v>
      </c>
      <c r="J10344" t="s">
        <v>20725</v>
      </c>
      <c r="K10344" t="s">
        <v>13905</v>
      </c>
      <c r="L10344" t="s">
        <v>21919</v>
      </c>
      <c r="M10344" t="s">
        <v>54929</v>
      </c>
    </row>
    <row r="10345" spans="1:13">
      <c r="A10345" t="s">
        <v>909</v>
      </c>
      <c r="B10345" t="s">
        <v>909</v>
      </c>
      <c r="C10345" t="s">
        <v>1462</v>
      </c>
      <c r="D10345" t="s">
        <v>150</v>
      </c>
      <c r="E10345" t="s">
        <v>179</v>
      </c>
      <c r="F10345" t="s">
        <v>2</v>
      </c>
      <c r="G10345" t="s">
        <v>54930</v>
      </c>
      <c r="H10345" t="s">
        <v>21150</v>
      </c>
      <c r="I10345" t="s">
        <v>3431</v>
      </c>
      <c r="J10345" t="s">
        <v>20705</v>
      </c>
      <c r="K10345" t="s">
        <v>13876</v>
      </c>
      <c r="L10345" t="s">
        <v>54931</v>
      </c>
      <c r="M10345" t="s">
        <v>25209</v>
      </c>
    </row>
    <row r="10346" spans="1:13">
      <c r="A10346" t="s">
        <v>909</v>
      </c>
      <c r="B10346" t="s">
        <v>909</v>
      </c>
      <c r="C10346" t="s">
        <v>1462</v>
      </c>
      <c r="D10346" t="s">
        <v>150</v>
      </c>
      <c r="E10346" t="s">
        <v>179</v>
      </c>
      <c r="F10346" t="s">
        <v>4</v>
      </c>
      <c r="G10346" t="s">
        <v>54932</v>
      </c>
      <c r="H10346" t="s">
        <v>21138</v>
      </c>
      <c r="I10346" t="s">
        <v>15832</v>
      </c>
      <c r="J10346" t="s">
        <v>20745</v>
      </c>
      <c r="K10346" t="s">
        <v>952</v>
      </c>
      <c r="L10346" t="s">
        <v>21998</v>
      </c>
      <c r="M10346" t="s">
        <v>54933</v>
      </c>
    </row>
    <row r="10347" spans="1:13">
      <c r="A10347" t="s">
        <v>909</v>
      </c>
      <c r="B10347" t="s">
        <v>909</v>
      </c>
      <c r="C10347" t="s">
        <v>1462</v>
      </c>
      <c r="D10347" t="s">
        <v>150</v>
      </c>
      <c r="E10347" t="s">
        <v>179</v>
      </c>
      <c r="F10347" t="s">
        <v>11</v>
      </c>
      <c r="G10347" t="s">
        <v>54934</v>
      </c>
      <c r="H10347" t="s">
        <v>21128</v>
      </c>
      <c r="I10347" t="s">
        <v>54935</v>
      </c>
      <c r="J10347" t="s">
        <v>21472</v>
      </c>
      <c r="K10347" t="s">
        <v>372</v>
      </c>
      <c r="L10347" t="s">
        <v>6718</v>
      </c>
      <c r="M10347" t="s">
        <v>54936</v>
      </c>
    </row>
    <row r="10348" spans="1:13">
      <c r="A10348" t="s">
        <v>909</v>
      </c>
      <c r="B10348" t="s">
        <v>909</v>
      </c>
      <c r="C10348" t="s">
        <v>1462</v>
      </c>
      <c r="D10348" t="s">
        <v>150</v>
      </c>
      <c r="E10348" t="s">
        <v>179</v>
      </c>
      <c r="F10348" t="s">
        <v>20</v>
      </c>
      <c r="G10348" t="s">
        <v>54937</v>
      </c>
      <c r="H10348" t="s">
        <v>20822</v>
      </c>
      <c r="I10348" t="s">
        <v>46489</v>
      </c>
      <c r="J10348" t="s">
        <v>21472</v>
      </c>
      <c r="K10348" t="s">
        <v>372</v>
      </c>
      <c r="L10348" t="s">
        <v>5553</v>
      </c>
      <c r="M10348" t="s">
        <v>1024</v>
      </c>
    </row>
    <row r="10349" spans="1:13">
      <c r="A10349" t="s">
        <v>909</v>
      </c>
      <c r="B10349" t="s">
        <v>909</v>
      </c>
      <c r="C10349" t="s">
        <v>1462</v>
      </c>
      <c r="D10349" t="s">
        <v>150</v>
      </c>
      <c r="E10349" t="s">
        <v>188</v>
      </c>
      <c r="F10349" t="s">
        <v>3</v>
      </c>
      <c r="G10349" t="s">
        <v>54938</v>
      </c>
      <c r="H10349" t="s">
        <v>20950</v>
      </c>
      <c r="I10349" t="s">
        <v>35454</v>
      </c>
      <c r="J10349" t="s">
        <v>20841</v>
      </c>
      <c r="K10349" t="s">
        <v>30952</v>
      </c>
      <c r="L10349" t="s">
        <v>3062</v>
      </c>
      <c r="M10349" t="s">
        <v>54939</v>
      </c>
    </row>
    <row r="10350" spans="1:13">
      <c r="A10350" t="s">
        <v>909</v>
      </c>
      <c r="B10350" t="s">
        <v>909</v>
      </c>
      <c r="C10350" t="s">
        <v>1462</v>
      </c>
      <c r="D10350" t="s">
        <v>150</v>
      </c>
      <c r="E10350" t="s">
        <v>188</v>
      </c>
      <c r="F10350" t="s">
        <v>10</v>
      </c>
      <c r="G10350" t="s">
        <v>54940</v>
      </c>
      <c r="H10350" t="s">
        <v>20938</v>
      </c>
      <c r="I10350" t="s">
        <v>46549</v>
      </c>
      <c r="J10350" t="s">
        <v>20803</v>
      </c>
      <c r="K10350" t="s">
        <v>28135</v>
      </c>
      <c r="L10350" t="s">
        <v>54941</v>
      </c>
      <c r="M10350" t="s">
        <v>53016</v>
      </c>
    </row>
    <row r="10351" spans="1:13">
      <c r="A10351" t="s">
        <v>909</v>
      </c>
      <c r="B10351" t="s">
        <v>909</v>
      </c>
      <c r="C10351" t="s">
        <v>1462</v>
      </c>
      <c r="D10351" t="s">
        <v>150</v>
      </c>
      <c r="E10351" t="s">
        <v>188</v>
      </c>
      <c r="F10351" t="s">
        <v>2</v>
      </c>
      <c r="G10351" t="s">
        <v>54942</v>
      </c>
      <c r="H10351" t="s">
        <v>21031</v>
      </c>
      <c r="I10351" t="s">
        <v>35225</v>
      </c>
      <c r="J10351" t="s">
        <v>20725</v>
      </c>
      <c r="K10351" t="s">
        <v>13905</v>
      </c>
      <c r="L10351" t="s">
        <v>5802</v>
      </c>
      <c r="M10351" t="s">
        <v>31937</v>
      </c>
    </row>
    <row r="10352" spans="1:13">
      <c r="A10352" t="s">
        <v>909</v>
      </c>
      <c r="B10352" t="s">
        <v>909</v>
      </c>
      <c r="C10352" t="s">
        <v>1462</v>
      </c>
      <c r="D10352" t="s">
        <v>150</v>
      </c>
      <c r="E10352" t="s">
        <v>188</v>
      </c>
      <c r="F10352" t="s">
        <v>4</v>
      </c>
      <c r="G10352" t="s">
        <v>54943</v>
      </c>
      <c r="H10352" t="s">
        <v>20950</v>
      </c>
      <c r="I10352" t="s">
        <v>35454</v>
      </c>
      <c r="J10352" t="s">
        <v>20745</v>
      </c>
      <c r="K10352" t="s">
        <v>952</v>
      </c>
      <c r="L10352" t="s">
        <v>47179</v>
      </c>
      <c r="M10352" t="s">
        <v>54939</v>
      </c>
    </row>
    <row r="10353" spans="1:13">
      <c r="A10353" t="s">
        <v>909</v>
      </c>
      <c r="B10353" t="s">
        <v>909</v>
      </c>
      <c r="C10353" t="s">
        <v>1462</v>
      </c>
      <c r="D10353" t="s">
        <v>150</v>
      </c>
      <c r="E10353" t="s">
        <v>188</v>
      </c>
      <c r="F10353" t="s">
        <v>11</v>
      </c>
      <c r="G10353" t="s">
        <v>54944</v>
      </c>
      <c r="H10353" t="s">
        <v>20860</v>
      </c>
      <c r="I10353" t="s">
        <v>46537</v>
      </c>
      <c r="J10353" t="s">
        <v>21472</v>
      </c>
      <c r="K10353" t="s">
        <v>372</v>
      </c>
      <c r="L10353" t="s">
        <v>922</v>
      </c>
      <c r="M10353" t="s">
        <v>49004</v>
      </c>
    </row>
    <row r="10354" spans="1:13">
      <c r="A10354" t="s">
        <v>909</v>
      </c>
      <c r="B10354" t="s">
        <v>909</v>
      </c>
      <c r="C10354" t="s">
        <v>1462</v>
      </c>
      <c r="D10354" t="s">
        <v>150</v>
      </c>
      <c r="E10354" t="s">
        <v>188</v>
      </c>
      <c r="F10354" t="s">
        <v>20</v>
      </c>
      <c r="G10354" t="s">
        <v>54945</v>
      </c>
      <c r="H10354" t="s">
        <v>20764</v>
      </c>
      <c r="I10354" t="s">
        <v>15209</v>
      </c>
      <c r="J10354" t="s">
        <v>21472</v>
      </c>
      <c r="K10354" t="s">
        <v>372</v>
      </c>
      <c r="L10354" t="s">
        <v>2828</v>
      </c>
      <c r="M10354" t="s">
        <v>13381</v>
      </c>
    </row>
    <row r="10355" spans="1:13">
      <c r="A10355" t="s">
        <v>909</v>
      </c>
      <c r="B10355" t="s">
        <v>909</v>
      </c>
      <c r="C10355" t="s">
        <v>1462</v>
      </c>
      <c r="D10355" t="s">
        <v>150</v>
      </c>
      <c r="E10355" t="s">
        <v>197</v>
      </c>
      <c r="F10355" t="s">
        <v>3</v>
      </c>
      <c r="G10355" t="s">
        <v>54946</v>
      </c>
      <c r="H10355" t="s">
        <v>20937</v>
      </c>
      <c r="I10355" t="s">
        <v>15215</v>
      </c>
      <c r="J10355" t="s">
        <v>20725</v>
      </c>
      <c r="K10355" t="s">
        <v>13905</v>
      </c>
      <c r="L10355" t="s">
        <v>54947</v>
      </c>
      <c r="M10355" t="s">
        <v>28229</v>
      </c>
    </row>
    <row r="10356" spans="1:13">
      <c r="A10356" t="s">
        <v>909</v>
      </c>
      <c r="B10356" t="s">
        <v>909</v>
      </c>
      <c r="C10356" t="s">
        <v>1462</v>
      </c>
      <c r="D10356" t="s">
        <v>150</v>
      </c>
      <c r="E10356" t="s">
        <v>197</v>
      </c>
      <c r="F10356" t="s">
        <v>10</v>
      </c>
      <c r="G10356" t="s">
        <v>54948</v>
      </c>
      <c r="H10356" t="s">
        <v>20967</v>
      </c>
      <c r="I10356" t="s">
        <v>46500</v>
      </c>
      <c r="J10356" t="s">
        <v>20803</v>
      </c>
      <c r="K10356" t="s">
        <v>28135</v>
      </c>
      <c r="L10356" t="s">
        <v>21919</v>
      </c>
      <c r="M10356" t="s">
        <v>28300</v>
      </c>
    </row>
    <row r="10357" spans="1:13">
      <c r="A10357" t="s">
        <v>909</v>
      </c>
      <c r="B10357" t="s">
        <v>909</v>
      </c>
      <c r="C10357" t="s">
        <v>1462</v>
      </c>
      <c r="D10357" t="s">
        <v>150</v>
      </c>
      <c r="E10357" t="s">
        <v>197</v>
      </c>
      <c r="F10357" t="s">
        <v>2</v>
      </c>
      <c r="G10357" t="s">
        <v>54949</v>
      </c>
      <c r="H10357" t="s">
        <v>20974</v>
      </c>
      <c r="I10357" t="s">
        <v>35476</v>
      </c>
      <c r="J10357" t="s">
        <v>20803</v>
      </c>
      <c r="K10357" t="s">
        <v>28135</v>
      </c>
      <c r="L10357" t="s">
        <v>51553</v>
      </c>
      <c r="M10357" t="s">
        <v>28203</v>
      </c>
    </row>
    <row r="10358" spans="1:13">
      <c r="A10358" t="s">
        <v>909</v>
      </c>
      <c r="B10358" t="s">
        <v>909</v>
      </c>
      <c r="C10358" t="s">
        <v>1462</v>
      </c>
      <c r="D10358" t="s">
        <v>150</v>
      </c>
      <c r="E10358" t="s">
        <v>197</v>
      </c>
      <c r="F10358" t="s">
        <v>4</v>
      </c>
      <c r="G10358" t="s">
        <v>54950</v>
      </c>
      <c r="H10358" t="s">
        <v>20822</v>
      </c>
      <c r="I10358" t="s">
        <v>46489</v>
      </c>
      <c r="J10358" t="s">
        <v>21472</v>
      </c>
      <c r="K10358" t="s">
        <v>372</v>
      </c>
      <c r="L10358" t="s">
        <v>1691</v>
      </c>
      <c r="M10358" t="s">
        <v>51333</v>
      </c>
    </row>
    <row r="10359" spans="1:13">
      <c r="A10359" t="s">
        <v>909</v>
      </c>
      <c r="B10359" t="s">
        <v>909</v>
      </c>
      <c r="C10359" t="s">
        <v>1462</v>
      </c>
      <c r="D10359" t="s">
        <v>150</v>
      </c>
      <c r="E10359" t="s">
        <v>197</v>
      </c>
      <c r="F10359" t="s">
        <v>11</v>
      </c>
      <c r="G10359" t="s">
        <v>54951</v>
      </c>
      <c r="H10359" t="s">
        <v>20879</v>
      </c>
      <c r="I10359" t="s">
        <v>11145</v>
      </c>
      <c r="J10359" t="s">
        <v>21472</v>
      </c>
      <c r="K10359" t="s">
        <v>372</v>
      </c>
      <c r="L10359" t="s">
        <v>4675</v>
      </c>
      <c r="M10359" t="s">
        <v>13890</v>
      </c>
    </row>
    <row r="10360" spans="1:13">
      <c r="A10360" t="s">
        <v>909</v>
      </c>
      <c r="B10360" t="s">
        <v>909</v>
      </c>
      <c r="C10360" t="s">
        <v>1462</v>
      </c>
      <c r="D10360" t="s">
        <v>150</v>
      </c>
      <c r="E10360" t="s">
        <v>197</v>
      </c>
      <c r="F10360" t="s">
        <v>20</v>
      </c>
      <c r="G10360" t="s">
        <v>54952</v>
      </c>
      <c r="H10360" t="s">
        <v>20705</v>
      </c>
      <c r="I10360" t="s">
        <v>35263</v>
      </c>
      <c r="J10360" t="s">
        <v>21472</v>
      </c>
      <c r="K10360" t="s">
        <v>372</v>
      </c>
      <c r="L10360" t="s">
        <v>1691</v>
      </c>
      <c r="M10360" t="s">
        <v>13876</v>
      </c>
    </row>
    <row r="10361" spans="1:13">
      <c r="A10361" t="s">
        <v>909</v>
      </c>
      <c r="B10361" t="s">
        <v>909</v>
      </c>
      <c r="C10361" t="s">
        <v>1462</v>
      </c>
      <c r="D10361" t="s">
        <v>150</v>
      </c>
      <c r="E10361" t="s">
        <v>206</v>
      </c>
      <c r="F10361" t="s">
        <v>3</v>
      </c>
      <c r="G10361" t="s">
        <v>54953</v>
      </c>
      <c r="H10361" t="s">
        <v>21085</v>
      </c>
      <c r="I10361" t="s">
        <v>46478</v>
      </c>
      <c r="J10361" t="s">
        <v>20967</v>
      </c>
      <c r="K10361" t="s">
        <v>28300</v>
      </c>
      <c r="L10361" t="s">
        <v>2191</v>
      </c>
      <c r="M10361" t="s">
        <v>54954</v>
      </c>
    </row>
    <row r="10362" spans="1:13">
      <c r="A10362" t="s">
        <v>909</v>
      </c>
      <c r="B10362" t="s">
        <v>909</v>
      </c>
      <c r="C10362" t="s">
        <v>1462</v>
      </c>
      <c r="D10362" t="s">
        <v>150</v>
      </c>
      <c r="E10362" t="s">
        <v>206</v>
      </c>
      <c r="F10362" t="s">
        <v>10</v>
      </c>
      <c r="G10362" t="s">
        <v>54955</v>
      </c>
      <c r="H10362" t="s">
        <v>20822</v>
      </c>
      <c r="I10362" t="s">
        <v>46489</v>
      </c>
      <c r="J10362" t="s">
        <v>20705</v>
      </c>
      <c r="K10362" t="s">
        <v>13876</v>
      </c>
      <c r="L10362" t="s">
        <v>21944</v>
      </c>
      <c r="M10362" t="s">
        <v>42401</v>
      </c>
    </row>
    <row r="10363" spans="1:13">
      <c r="A10363" t="s">
        <v>909</v>
      </c>
      <c r="B10363" t="s">
        <v>909</v>
      </c>
      <c r="C10363" t="s">
        <v>1462</v>
      </c>
      <c r="D10363" t="s">
        <v>150</v>
      </c>
      <c r="E10363" t="s">
        <v>206</v>
      </c>
      <c r="F10363" t="s">
        <v>2</v>
      </c>
      <c r="G10363" t="s">
        <v>54956</v>
      </c>
      <c r="H10363" t="s">
        <v>20764</v>
      </c>
      <c r="I10363" t="s">
        <v>15209</v>
      </c>
      <c r="J10363" t="s">
        <v>21472</v>
      </c>
      <c r="K10363" t="s">
        <v>372</v>
      </c>
      <c r="L10363" t="s">
        <v>54957</v>
      </c>
      <c r="M10363" t="s">
        <v>18309</v>
      </c>
    </row>
    <row r="10364" spans="1:13">
      <c r="A10364" t="s">
        <v>909</v>
      </c>
      <c r="B10364" t="s">
        <v>909</v>
      </c>
      <c r="C10364" t="s">
        <v>1462</v>
      </c>
      <c r="D10364" t="s">
        <v>150</v>
      </c>
      <c r="E10364" t="s">
        <v>206</v>
      </c>
      <c r="F10364" t="s">
        <v>4</v>
      </c>
      <c r="G10364" t="s">
        <v>54958</v>
      </c>
      <c r="H10364" t="s">
        <v>20705</v>
      </c>
      <c r="I10364" t="s">
        <v>35263</v>
      </c>
      <c r="J10364" t="s">
        <v>21472</v>
      </c>
      <c r="K10364" t="s">
        <v>372</v>
      </c>
      <c r="L10364" t="s">
        <v>5359</v>
      </c>
      <c r="M10364" t="s">
        <v>43400</v>
      </c>
    </row>
    <row r="10365" spans="1:13">
      <c r="A10365" t="s">
        <v>909</v>
      </c>
      <c r="B10365" t="s">
        <v>909</v>
      </c>
      <c r="C10365" t="s">
        <v>1462</v>
      </c>
      <c r="D10365" t="s">
        <v>150</v>
      </c>
      <c r="E10365" t="s">
        <v>206</v>
      </c>
      <c r="F10365" t="s">
        <v>11</v>
      </c>
      <c r="G10365" t="s">
        <v>54959</v>
      </c>
      <c r="H10365" t="s">
        <v>20684</v>
      </c>
      <c r="I10365" t="s">
        <v>46517</v>
      </c>
      <c r="J10365" t="s">
        <v>21472</v>
      </c>
      <c r="K10365" t="s">
        <v>372</v>
      </c>
      <c r="L10365" t="s">
        <v>17112</v>
      </c>
      <c r="M10365" t="s">
        <v>1427</v>
      </c>
    </row>
    <row r="10366" spans="1:13">
      <c r="A10366" t="s">
        <v>909</v>
      </c>
      <c r="B10366" t="s">
        <v>909</v>
      </c>
      <c r="C10366" t="s">
        <v>1462</v>
      </c>
      <c r="D10366" t="s">
        <v>150</v>
      </c>
      <c r="E10366" t="s">
        <v>206</v>
      </c>
      <c r="F10366" t="s">
        <v>20</v>
      </c>
      <c r="G10366" t="s">
        <v>54960</v>
      </c>
      <c r="H10366" t="s">
        <v>20663</v>
      </c>
      <c r="I10366" t="s">
        <v>46520</v>
      </c>
      <c r="J10366" t="s">
        <v>21472</v>
      </c>
      <c r="K10366" t="s">
        <v>372</v>
      </c>
      <c r="L10366" t="s">
        <v>5359</v>
      </c>
      <c r="M10366" t="s">
        <v>10146</v>
      </c>
    </row>
    <row r="10367" spans="1:13">
      <c r="A10367" t="s">
        <v>909</v>
      </c>
      <c r="B10367" t="s">
        <v>909</v>
      </c>
      <c r="C10367" t="s">
        <v>1462</v>
      </c>
      <c r="D10367" t="s">
        <v>151</v>
      </c>
      <c r="E10367" t="s">
        <v>214</v>
      </c>
      <c r="F10367" t="s">
        <v>3</v>
      </c>
      <c r="G10367" t="s">
        <v>54961</v>
      </c>
      <c r="H10367" t="s">
        <v>20973</v>
      </c>
      <c r="I10367" t="s">
        <v>54962</v>
      </c>
      <c r="J10367" t="s">
        <v>21113</v>
      </c>
      <c r="K10367" t="s">
        <v>8397</v>
      </c>
      <c r="L10367" t="s">
        <v>54963</v>
      </c>
      <c r="M10367" t="s">
        <v>9032</v>
      </c>
    </row>
    <row r="10368" spans="1:13">
      <c r="A10368" t="s">
        <v>909</v>
      </c>
      <c r="B10368" t="s">
        <v>909</v>
      </c>
      <c r="C10368" t="s">
        <v>1462</v>
      </c>
      <c r="D10368" t="s">
        <v>151</v>
      </c>
      <c r="E10368" t="s">
        <v>214</v>
      </c>
      <c r="F10368" t="s">
        <v>10</v>
      </c>
      <c r="G10368" t="s">
        <v>54964</v>
      </c>
      <c r="H10368" t="s">
        <v>21996</v>
      </c>
      <c r="I10368" t="s">
        <v>54965</v>
      </c>
      <c r="J10368" t="s">
        <v>21463</v>
      </c>
      <c r="K10368" t="s">
        <v>54966</v>
      </c>
      <c r="L10368" t="s">
        <v>54967</v>
      </c>
      <c r="M10368" t="s">
        <v>54968</v>
      </c>
    </row>
    <row r="10369" spans="1:13">
      <c r="A10369" t="s">
        <v>909</v>
      </c>
      <c r="B10369" t="s">
        <v>909</v>
      </c>
      <c r="C10369" t="s">
        <v>1462</v>
      </c>
      <c r="D10369" t="s">
        <v>151</v>
      </c>
      <c r="E10369" t="s">
        <v>214</v>
      </c>
      <c r="F10369" t="s">
        <v>2</v>
      </c>
      <c r="G10369" t="s">
        <v>54969</v>
      </c>
      <c r="H10369" t="s">
        <v>22392</v>
      </c>
      <c r="I10369" t="s">
        <v>54970</v>
      </c>
      <c r="J10369" t="s">
        <v>21258</v>
      </c>
      <c r="K10369" t="s">
        <v>15432</v>
      </c>
      <c r="L10369" t="s">
        <v>54971</v>
      </c>
      <c r="M10369" t="s">
        <v>54972</v>
      </c>
    </row>
    <row r="10370" spans="1:13">
      <c r="A10370" t="s">
        <v>909</v>
      </c>
      <c r="B10370" t="s">
        <v>909</v>
      </c>
      <c r="C10370" t="s">
        <v>1462</v>
      </c>
      <c r="D10370" t="s">
        <v>151</v>
      </c>
      <c r="E10370" t="s">
        <v>214</v>
      </c>
      <c r="F10370" t="s">
        <v>4</v>
      </c>
      <c r="G10370" t="s">
        <v>54973</v>
      </c>
      <c r="H10370" t="s">
        <v>22334</v>
      </c>
      <c r="I10370" t="s">
        <v>54974</v>
      </c>
      <c r="J10370" t="s">
        <v>21186</v>
      </c>
      <c r="K10370" t="s">
        <v>54975</v>
      </c>
      <c r="L10370" t="s">
        <v>54976</v>
      </c>
      <c r="M10370" t="s">
        <v>54977</v>
      </c>
    </row>
    <row r="10371" spans="1:13">
      <c r="A10371" t="s">
        <v>909</v>
      </c>
      <c r="B10371" t="s">
        <v>909</v>
      </c>
      <c r="C10371" t="s">
        <v>1462</v>
      </c>
      <c r="D10371" t="s">
        <v>151</v>
      </c>
      <c r="E10371" t="s">
        <v>214</v>
      </c>
      <c r="F10371" t="s">
        <v>11</v>
      </c>
      <c r="G10371" t="s">
        <v>54978</v>
      </c>
      <c r="H10371" t="s">
        <v>22564</v>
      </c>
      <c r="I10371" t="s">
        <v>46819</v>
      </c>
      <c r="J10371" t="s">
        <v>20879</v>
      </c>
      <c r="K10371" t="s">
        <v>54979</v>
      </c>
      <c r="L10371" t="s">
        <v>54980</v>
      </c>
      <c r="M10371" t="s">
        <v>54981</v>
      </c>
    </row>
    <row r="10372" spans="1:13">
      <c r="A10372" t="s">
        <v>909</v>
      </c>
      <c r="B10372" t="s">
        <v>909</v>
      </c>
      <c r="C10372" t="s">
        <v>1462</v>
      </c>
      <c r="D10372" t="s">
        <v>151</v>
      </c>
      <c r="E10372" t="s">
        <v>214</v>
      </c>
      <c r="F10372" t="s">
        <v>20</v>
      </c>
      <c r="G10372" t="s">
        <v>54982</v>
      </c>
      <c r="H10372" t="s">
        <v>20904</v>
      </c>
      <c r="I10372" t="s">
        <v>54983</v>
      </c>
      <c r="J10372" t="s">
        <v>20764</v>
      </c>
      <c r="K10372" t="s">
        <v>54984</v>
      </c>
      <c r="L10372" t="s">
        <v>13894</v>
      </c>
      <c r="M10372" t="s">
        <v>54985</v>
      </c>
    </row>
    <row r="10373" spans="1:13">
      <c r="A10373" t="s">
        <v>909</v>
      </c>
      <c r="B10373" t="s">
        <v>909</v>
      </c>
      <c r="C10373" t="s">
        <v>1462</v>
      </c>
      <c r="D10373" t="s">
        <v>151</v>
      </c>
      <c r="E10373" t="s">
        <v>222</v>
      </c>
      <c r="F10373" t="s">
        <v>3</v>
      </c>
      <c r="G10373" t="s">
        <v>54986</v>
      </c>
      <c r="H10373" t="s">
        <v>20771</v>
      </c>
      <c r="I10373" t="s">
        <v>54987</v>
      </c>
      <c r="J10373" t="s">
        <v>21277</v>
      </c>
      <c r="K10373" t="s">
        <v>54988</v>
      </c>
      <c r="L10373" t="s">
        <v>54989</v>
      </c>
      <c r="M10373" t="s">
        <v>54990</v>
      </c>
    </row>
    <row r="10374" spans="1:13">
      <c r="A10374" t="s">
        <v>909</v>
      </c>
      <c r="B10374" t="s">
        <v>909</v>
      </c>
      <c r="C10374" t="s">
        <v>1462</v>
      </c>
      <c r="D10374" t="s">
        <v>151</v>
      </c>
      <c r="E10374" t="s">
        <v>222</v>
      </c>
      <c r="F10374" t="s">
        <v>10</v>
      </c>
      <c r="G10374" t="s">
        <v>54991</v>
      </c>
      <c r="H10374" t="s">
        <v>22241</v>
      </c>
      <c r="I10374" t="s">
        <v>46858</v>
      </c>
      <c r="J10374" t="s">
        <v>21502</v>
      </c>
      <c r="K10374" t="s">
        <v>54992</v>
      </c>
      <c r="L10374" t="s">
        <v>54993</v>
      </c>
      <c r="M10374" t="s">
        <v>54994</v>
      </c>
    </row>
    <row r="10375" spans="1:13">
      <c r="A10375" t="s">
        <v>909</v>
      </c>
      <c r="B10375" t="s">
        <v>909</v>
      </c>
      <c r="C10375" t="s">
        <v>1462</v>
      </c>
      <c r="D10375" t="s">
        <v>151</v>
      </c>
      <c r="E10375" t="s">
        <v>222</v>
      </c>
      <c r="F10375" t="s">
        <v>2</v>
      </c>
      <c r="G10375" t="s">
        <v>54995</v>
      </c>
      <c r="H10375" t="s">
        <v>22423</v>
      </c>
      <c r="I10375" t="s">
        <v>54996</v>
      </c>
      <c r="J10375" t="s">
        <v>20988</v>
      </c>
      <c r="K10375" t="s">
        <v>54997</v>
      </c>
      <c r="L10375" t="s">
        <v>11059</v>
      </c>
      <c r="M10375" t="s">
        <v>54998</v>
      </c>
    </row>
    <row r="10376" spans="1:13">
      <c r="A10376" t="s">
        <v>909</v>
      </c>
      <c r="B10376" t="s">
        <v>909</v>
      </c>
      <c r="C10376" t="s">
        <v>1462</v>
      </c>
      <c r="D10376" t="s">
        <v>151</v>
      </c>
      <c r="E10376" t="s">
        <v>222</v>
      </c>
      <c r="F10376" t="s">
        <v>4</v>
      </c>
      <c r="G10376" t="s">
        <v>54999</v>
      </c>
      <c r="H10376" t="s">
        <v>20828</v>
      </c>
      <c r="I10376" t="s">
        <v>55000</v>
      </c>
      <c r="J10376" t="s">
        <v>21116</v>
      </c>
      <c r="K10376" t="s">
        <v>55001</v>
      </c>
      <c r="L10376" t="s">
        <v>55002</v>
      </c>
      <c r="M10376" t="s">
        <v>55003</v>
      </c>
    </row>
    <row r="10377" spans="1:13">
      <c r="A10377" t="s">
        <v>909</v>
      </c>
      <c r="B10377" t="s">
        <v>909</v>
      </c>
      <c r="C10377" t="s">
        <v>1462</v>
      </c>
      <c r="D10377" t="s">
        <v>151</v>
      </c>
      <c r="E10377" t="s">
        <v>222</v>
      </c>
      <c r="F10377" t="s">
        <v>11</v>
      </c>
      <c r="G10377" t="s">
        <v>55004</v>
      </c>
      <c r="H10377" t="s">
        <v>20692</v>
      </c>
      <c r="I10377" t="s">
        <v>55005</v>
      </c>
      <c r="J10377" t="s">
        <v>20879</v>
      </c>
      <c r="K10377" t="s">
        <v>54979</v>
      </c>
      <c r="L10377" t="s">
        <v>55006</v>
      </c>
      <c r="M10377" t="s">
        <v>55007</v>
      </c>
    </row>
    <row r="10378" spans="1:13">
      <c r="A10378" t="s">
        <v>909</v>
      </c>
      <c r="B10378" t="s">
        <v>909</v>
      </c>
      <c r="C10378" t="s">
        <v>1462</v>
      </c>
      <c r="D10378" t="s">
        <v>151</v>
      </c>
      <c r="E10378" t="s">
        <v>222</v>
      </c>
      <c r="F10378" t="s">
        <v>20</v>
      </c>
      <c r="G10378" t="s">
        <v>55008</v>
      </c>
      <c r="H10378" t="s">
        <v>21138</v>
      </c>
      <c r="I10378" t="s">
        <v>55009</v>
      </c>
      <c r="J10378" t="s">
        <v>20725</v>
      </c>
      <c r="K10378" t="s">
        <v>55010</v>
      </c>
      <c r="L10378" t="s">
        <v>52995</v>
      </c>
      <c r="M10378" t="s">
        <v>55011</v>
      </c>
    </row>
    <row r="10379" spans="1:13">
      <c r="A10379" t="s">
        <v>909</v>
      </c>
      <c r="B10379" t="s">
        <v>909</v>
      </c>
      <c r="C10379" t="s">
        <v>1462</v>
      </c>
      <c r="D10379" t="s">
        <v>151</v>
      </c>
      <c r="E10379" t="s">
        <v>230</v>
      </c>
      <c r="F10379" t="s">
        <v>3</v>
      </c>
      <c r="G10379" t="s">
        <v>55012</v>
      </c>
      <c r="H10379" t="s">
        <v>21854</v>
      </c>
      <c r="I10379" t="s">
        <v>55013</v>
      </c>
      <c r="J10379" t="s">
        <v>20920</v>
      </c>
      <c r="K10379" t="s">
        <v>55014</v>
      </c>
      <c r="L10379" t="s">
        <v>55015</v>
      </c>
      <c r="M10379" t="s">
        <v>55016</v>
      </c>
    </row>
    <row r="10380" spans="1:13">
      <c r="A10380" t="s">
        <v>909</v>
      </c>
      <c r="B10380" t="s">
        <v>909</v>
      </c>
      <c r="C10380" t="s">
        <v>1462</v>
      </c>
      <c r="D10380" t="s">
        <v>151</v>
      </c>
      <c r="E10380" t="s">
        <v>230</v>
      </c>
      <c r="F10380" t="s">
        <v>10</v>
      </c>
      <c r="G10380" t="s">
        <v>55017</v>
      </c>
      <c r="H10380" t="s">
        <v>20828</v>
      </c>
      <c r="I10380" t="s">
        <v>55000</v>
      </c>
      <c r="J10380" t="s">
        <v>20904</v>
      </c>
      <c r="K10380" t="s">
        <v>55018</v>
      </c>
      <c r="L10380" t="s">
        <v>51961</v>
      </c>
      <c r="M10380" t="s">
        <v>55019</v>
      </c>
    </row>
    <row r="10381" spans="1:13">
      <c r="A10381" t="s">
        <v>909</v>
      </c>
      <c r="B10381" t="s">
        <v>909</v>
      </c>
      <c r="C10381" t="s">
        <v>1462</v>
      </c>
      <c r="D10381" t="s">
        <v>151</v>
      </c>
      <c r="E10381" t="s">
        <v>230</v>
      </c>
      <c r="F10381" t="s">
        <v>2</v>
      </c>
      <c r="G10381" t="s">
        <v>55020</v>
      </c>
      <c r="H10381" t="s">
        <v>21699</v>
      </c>
      <c r="I10381" t="s">
        <v>55021</v>
      </c>
      <c r="J10381" t="s">
        <v>21165</v>
      </c>
      <c r="K10381" t="s">
        <v>55022</v>
      </c>
      <c r="L10381" t="s">
        <v>55023</v>
      </c>
      <c r="M10381" t="s">
        <v>55024</v>
      </c>
    </row>
    <row r="10382" spans="1:13">
      <c r="A10382" t="s">
        <v>909</v>
      </c>
      <c r="B10382" t="s">
        <v>909</v>
      </c>
      <c r="C10382" t="s">
        <v>1462</v>
      </c>
      <c r="D10382" t="s">
        <v>151</v>
      </c>
      <c r="E10382" t="s">
        <v>230</v>
      </c>
      <c r="F10382" t="s">
        <v>4</v>
      </c>
      <c r="G10382" t="s">
        <v>55025</v>
      </c>
      <c r="H10382" t="s">
        <v>20973</v>
      </c>
      <c r="I10382" t="s">
        <v>54962</v>
      </c>
      <c r="J10382" t="s">
        <v>20841</v>
      </c>
      <c r="K10382" t="s">
        <v>2736</v>
      </c>
      <c r="L10382" t="s">
        <v>55026</v>
      </c>
      <c r="M10382" t="s">
        <v>55027</v>
      </c>
    </row>
    <row r="10383" spans="1:13">
      <c r="A10383" t="s">
        <v>909</v>
      </c>
      <c r="B10383" t="s">
        <v>909</v>
      </c>
      <c r="C10383" t="s">
        <v>1462</v>
      </c>
      <c r="D10383" t="s">
        <v>151</v>
      </c>
      <c r="E10383" t="s">
        <v>230</v>
      </c>
      <c r="F10383" t="s">
        <v>11</v>
      </c>
      <c r="G10383" t="s">
        <v>55028</v>
      </c>
      <c r="H10383" t="s">
        <v>21115</v>
      </c>
      <c r="I10383" t="s">
        <v>55029</v>
      </c>
      <c r="J10383" t="s">
        <v>20705</v>
      </c>
      <c r="K10383" t="s">
        <v>55030</v>
      </c>
      <c r="L10383" t="s">
        <v>55031</v>
      </c>
      <c r="M10383" t="s">
        <v>55032</v>
      </c>
    </row>
    <row r="10384" spans="1:13">
      <c r="A10384" t="s">
        <v>909</v>
      </c>
      <c r="B10384" t="s">
        <v>909</v>
      </c>
      <c r="C10384" t="s">
        <v>1462</v>
      </c>
      <c r="D10384" t="s">
        <v>151</v>
      </c>
      <c r="E10384" t="s">
        <v>230</v>
      </c>
      <c r="F10384" t="s">
        <v>20</v>
      </c>
      <c r="G10384" t="s">
        <v>55033</v>
      </c>
      <c r="H10384" t="s">
        <v>20745</v>
      </c>
      <c r="I10384" t="s">
        <v>39430</v>
      </c>
      <c r="J10384" t="s">
        <v>21472</v>
      </c>
      <c r="K10384" t="s">
        <v>372</v>
      </c>
      <c r="L10384" t="s">
        <v>16751</v>
      </c>
      <c r="M10384" t="s">
        <v>55034</v>
      </c>
    </row>
    <row r="10385" spans="1:13">
      <c r="A10385" t="s">
        <v>909</v>
      </c>
      <c r="B10385" t="s">
        <v>909</v>
      </c>
      <c r="C10385" t="s">
        <v>1462</v>
      </c>
      <c r="D10385" t="s">
        <v>151</v>
      </c>
      <c r="E10385" t="s">
        <v>238</v>
      </c>
      <c r="F10385" t="s">
        <v>3</v>
      </c>
      <c r="G10385" t="s">
        <v>55035</v>
      </c>
      <c r="H10385" t="s">
        <v>20690</v>
      </c>
      <c r="I10385" t="s">
        <v>55036</v>
      </c>
      <c r="J10385" t="s">
        <v>21196</v>
      </c>
      <c r="K10385" t="s">
        <v>55037</v>
      </c>
      <c r="L10385" t="s">
        <v>55038</v>
      </c>
      <c r="M10385" t="s">
        <v>55039</v>
      </c>
    </row>
    <row r="10386" spans="1:13">
      <c r="A10386" t="s">
        <v>909</v>
      </c>
      <c r="B10386" t="s">
        <v>909</v>
      </c>
      <c r="C10386" t="s">
        <v>1462</v>
      </c>
      <c r="D10386" t="s">
        <v>151</v>
      </c>
      <c r="E10386" t="s">
        <v>238</v>
      </c>
      <c r="F10386" t="s">
        <v>10</v>
      </c>
      <c r="G10386" t="s">
        <v>55040</v>
      </c>
      <c r="H10386" t="s">
        <v>21502</v>
      </c>
      <c r="I10386" t="s">
        <v>55041</v>
      </c>
      <c r="J10386" t="s">
        <v>21020</v>
      </c>
      <c r="K10386" t="s">
        <v>8054</v>
      </c>
      <c r="L10386" t="s">
        <v>55042</v>
      </c>
      <c r="M10386" t="s">
        <v>55043</v>
      </c>
    </row>
    <row r="10387" spans="1:13">
      <c r="A10387" t="s">
        <v>909</v>
      </c>
      <c r="B10387" t="s">
        <v>909</v>
      </c>
      <c r="C10387" t="s">
        <v>1462</v>
      </c>
      <c r="D10387" t="s">
        <v>151</v>
      </c>
      <c r="E10387" t="s">
        <v>238</v>
      </c>
      <c r="F10387" t="s">
        <v>2</v>
      </c>
      <c r="G10387" t="s">
        <v>55044</v>
      </c>
      <c r="H10387" t="s">
        <v>21186</v>
      </c>
      <c r="I10387" t="s">
        <v>55045</v>
      </c>
      <c r="J10387" t="s">
        <v>20784</v>
      </c>
      <c r="K10387" t="s">
        <v>55046</v>
      </c>
      <c r="L10387" t="s">
        <v>9283</v>
      </c>
      <c r="M10387" t="s">
        <v>31129</v>
      </c>
    </row>
    <row r="10388" spans="1:13">
      <c r="A10388" t="s">
        <v>909</v>
      </c>
      <c r="B10388" t="s">
        <v>909</v>
      </c>
      <c r="C10388" t="s">
        <v>1462</v>
      </c>
      <c r="D10388" t="s">
        <v>151</v>
      </c>
      <c r="E10388" t="s">
        <v>238</v>
      </c>
      <c r="F10388" t="s">
        <v>4</v>
      </c>
      <c r="G10388" t="s">
        <v>55047</v>
      </c>
      <c r="H10388" t="s">
        <v>20937</v>
      </c>
      <c r="I10388" t="s">
        <v>55048</v>
      </c>
      <c r="J10388" t="s">
        <v>20684</v>
      </c>
      <c r="K10388" t="s">
        <v>55049</v>
      </c>
      <c r="L10388" t="s">
        <v>55050</v>
      </c>
      <c r="M10388" t="s">
        <v>25124</v>
      </c>
    </row>
    <row r="10389" spans="1:13">
      <c r="A10389" t="s">
        <v>909</v>
      </c>
      <c r="B10389" t="s">
        <v>909</v>
      </c>
      <c r="C10389" t="s">
        <v>1462</v>
      </c>
      <c r="D10389" t="s">
        <v>151</v>
      </c>
      <c r="E10389" t="s">
        <v>238</v>
      </c>
      <c r="F10389" t="s">
        <v>11</v>
      </c>
      <c r="G10389" t="s">
        <v>55051</v>
      </c>
      <c r="H10389" t="s">
        <v>20932</v>
      </c>
      <c r="I10389" t="s">
        <v>55052</v>
      </c>
      <c r="J10389" t="s">
        <v>21472</v>
      </c>
      <c r="K10389" t="s">
        <v>372</v>
      </c>
      <c r="L10389" t="s">
        <v>55053</v>
      </c>
      <c r="M10389" t="s">
        <v>50493</v>
      </c>
    </row>
    <row r="10390" spans="1:13">
      <c r="A10390" t="s">
        <v>909</v>
      </c>
      <c r="B10390" t="s">
        <v>909</v>
      </c>
      <c r="C10390" t="s">
        <v>1462</v>
      </c>
      <c r="D10390" t="s">
        <v>151</v>
      </c>
      <c r="E10390" t="s">
        <v>238</v>
      </c>
      <c r="F10390" t="s">
        <v>20</v>
      </c>
      <c r="G10390" t="s">
        <v>55054</v>
      </c>
      <c r="H10390" t="s">
        <v>20725</v>
      </c>
      <c r="I10390" t="s">
        <v>55055</v>
      </c>
      <c r="J10390" t="s">
        <v>20663</v>
      </c>
      <c r="K10390" t="s">
        <v>55056</v>
      </c>
      <c r="L10390" t="s">
        <v>16114</v>
      </c>
      <c r="M10390" t="s">
        <v>13898</v>
      </c>
    </row>
    <row r="10391" spans="1:13">
      <c r="A10391" t="s">
        <v>909</v>
      </c>
      <c r="B10391" t="s">
        <v>909</v>
      </c>
      <c r="C10391" t="s">
        <v>1462</v>
      </c>
      <c r="D10391" t="s">
        <v>152</v>
      </c>
      <c r="E10391" t="s">
        <v>246</v>
      </c>
      <c r="F10391" t="s">
        <v>3</v>
      </c>
      <c r="G10391" t="s">
        <v>55057</v>
      </c>
      <c r="H10391" t="s">
        <v>21304</v>
      </c>
      <c r="I10391" t="s">
        <v>39425</v>
      </c>
      <c r="J10391" t="s">
        <v>20974</v>
      </c>
      <c r="K10391" t="s">
        <v>55058</v>
      </c>
      <c r="L10391" t="s">
        <v>55059</v>
      </c>
      <c r="M10391" t="s">
        <v>10380</v>
      </c>
    </row>
    <row r="10392" spans="1:13">
      <c r="A10392" t="s">
        <v>909</v>
      </c>
      <c r="B10392" t="s">
        <v>909</v>
      </c>
      <c r="C10392" t="s">
        <v>1462</v>
      </c>
      <c r="D10392" t="s">
        <v>152</v>
      </c>
      <c r="E10392" t="s">
        <v>246</v>
      </c>
      <c r="F10392" t="s">
        <v>10</v>
      </c>
      <c r="G10392" t="s">
        <v>55060</v>
      </c>
      <c r="H10392" t="s">
        <v>21526</v>
      </c>
      <c r="I10392" t="s">
        <v>55061</v>
      </c>
      <c r="J10392" t="s">
        <v>20904</v>
      </c>
      <c r="K10392" t="s">
        <v>55018</v>
      </c>
      <c r="L10392" t="s">
        <v>55062</v>
      </c>
      <c r="M10392" t="s">
        <v>55063</v>
      </c>
    </row>
    <row r="10393" spans="1:13">
      <c r="A10393" t="s">
        <v>909</v>
      </c>
      <c r="B10393" t="s">
        <v>909</v>
      </c>
      <c r="C10393" t="s">
        <v>1462</v>
      </c>
      <c r="D10393" t="s">
        <v>152</v>
      </c>
      <c r="E10393" t="s">
        <v>246</v>
      </c>
      <c r="F10393" t="s">
        <v>2</v>
      </c>
      <c r="G10393" t="s">
        <v>55064</v>
      </c>
      <c r="H10393" t="s">
        <v>22252</v>
      </c>
      <c r="I10393" t="s">
        <v>55065</v>
      </c>
      <c r="J10393" t="s">
        <v>21034</v>
      </c>
      <c r="K10393" t="s">
        <v>55066</v>
      </c>
      <c r="L10393" t="s">
        <v>21009</v>
      </c>
      <c r="M10393" t="s">
        <v>55067</v>
      </c>
    </row>
    <row r="10394" spans="1:13">
      <c r="A10394" t="s">
        <v>909</v>
      </c>
      <c r="B10394" t="s">
        <v>909</v>
      </c>
      <c r="C10394" t="s">
        <v>1462</v>
      </c>
      <c r="D10394" t="s">
        <v>152</v>
      </c>
      <c r="E10394" t="s">
        <v>246</v>
      </c>
      <c r="F10394" t="s">
        <v>4</v>
      </c>
      <c r="G10394" t="s">
        <v>55068</v>
      </c>
      <c r="H10394" t="s">
        <v>20882</v>
      </c>
      <c r="I10394" t="s">
        <v>55069</v>
      </c>
      <c r="J10394" t="s">
        <v>21152</v>
      </c>
      <c r="K10394" t="s">
        <v>55070</v>
      </c>
      <c r="L10394" t="s">
        <v>55071</v>
      </c>
      <c r="M10394" t="s">
        <v>55072</v>
      </c>
    </row>
    <row r="10395" spans="1:13">
      <c r="A10395" t="s">
        <v>909</v>
      </c>
      <c r="B10395" t="s">
        <v>909</v>
      </c>
      <c r="C10395" t="s">
        <v>1462</v>
      </c>
      <c r="D10395" t="s">
        <v>152</v>
      </c>
      <c r="E10395" t="s">
        <v>246</v>
      </c>
      <c r="F10395" t="s">
        <v>11</v>
      </c>
      <c r="G10395" t="s">
        <v>55073</v>
      </c>
      <c r="H10395" t="s">
        <v>22360</v>
      </c>
      <c r="I10395" t="s">
        <v>55074</v>
      </c>
      <c r="J10395" t="s">
        <v>20822</v>
      </c>
      <c r="K10395" t="s">
        <v>55075</v>
      </c>
      <c r="L10395" t="s">
        <v>55076</v>
      </c>
      <c r="M10395" t="s">
        <v>55077</v>
      </c>
    </row>
    <row r="10396" spans="1:13">
      <c r="A10396" t="s">
        <v>909</v>
      </c>
      <c r="B10396" t="s">
        <v>909</v>
      </c>
      <c r="C10396" t="s">
        <v>1462</v>
      </c>
      <c r="D10396" t="s">
        <v>152</v>
      </c>
      <c r="E10396" t="s">
        <v>246</v>
      </c>
      <c r="F10396" t="s">
        <v>20</v>
      </c>
      <c r="G10396" t="s">
        <v>55078</v>
      </c>
      <c r="H10396" t="s">
        <v>21075</v>
      </c>
      <c r="I10396" t="s">
        <v>55079</v>
      </c>
      <c r="J10396" t="s">
        <v>20764</v>
      </c>
      <c r="K10396" t="s">
        <v>54984</v>
      </c>
      <c r="L10396" t="s">
        <v>22136</v>
      </c>
      <c r="M10396" t="s">
        <v>55080</v>
      </c>
    </row>
    <row r="10397" spans="1:13">
      <c r="A10397" t="s">
        <v>909</v>
      </c>
      <c r="B10397" t="s">
        <v>909</v>
      </c>
      <c r="C10397" t="s">
        <v>1462</v>
      </c>
      <c r="D10397" t="s">
        <v>152</v>
      </c>
      <c r="E10397" t="s">
        <v>254</v>
      </c>
      <c r="F10397" t="s">
        <v>3</v>
      </c>
      <c r="G10397" t="s">
        <v>55081</v>
      </c>
      <c r="H10397" t="s">
        <v>21185</v>
      </c>
      <c r="I10397" t="s">
        <v>55082</v>
      </c>
      <c r="J10397" t="s">
        <v>20920</v>
      </c>
      <c r="K10397" t="s">
        <v>55014</v>
      </c>
      <c r="L10397" t="s">
        <v>55083</v>
      </c>
      <c r="M10397" t="s">
        <v>55084</v>
      </c>
    </row>
    <row r="10398" spans="1:13">
      <c r="A10398" t="s">
        <v>909</v>
      </c>
      <c r="B10398" t="s">
        <v>909</v>
      </c>
      <c r="C10398" t="s">
        <v>1462</v>
      </c>
      <c r="D10398" t="s">
        <v>152</v>
      </c>
      <c r="E10398" t="s">
        <v>254</v>
      </c>
      <c r="F10398" t="s">
        <v>10</v>
      </c>
      <c r="G10398" t="s">
        <v>55085</v>
      </c>
      <c r="H10398" t="s">
        <v>20970</v>
      </c>
      <c r="I10398" t="s">
        <v>55086</v>
      </c>
      <c r="J10398" t="s">
        <v>20989</v>
      </c>
      <c r="K10398" t="s">
        <v>55087</v>
      </c>
      <c r="L10398" t="s">
        <v>55088</v>
      </c>
      <c r="M10398" t="s">
        <v>55089</v>
      </c>
    </row>
    <row r="10399" spans="1:13">
      <c r="A10399" t="s">
        <v>909</v>
      </c>
      <c r="B10399" t="s">
        <v>909</v>
      </c>
      <c r="C10399" t="s">
        <v>1462</v>
      </c>
      <c r="D10399" t="s">
        <v>152</v>
      </c>
      <c r="E10399" t="s">
        <v>254</v>
      </c>
      <c r="F10399" t="s">
        <v>2</v>
      </c>
      <c r="G10399" t="s">
        <v>55090</v>
      </c>
      <c r="H10399" t="s">
        <v>22443</v>
      </c>
      <c r="I10399" t="s">
        <v>55091</v>
      </c>
      <c r="J10399" t="s">
        <v>20848</v>
      </c>
      <c r="K10399" t="s">
        <v>15421</v>
      </c>
      <c r="L10399" t="s">
        <v>55092</v>
      </c>
      <c r="M10399" t="s">
        <v>55093</v>
      </c>
    </row>
    <row r="10400" spans="1:13">
      <c r="A10400" t="s">
        <v>909</v>
      </c>
      <c r="B10400" t="s">
        <v>909</v>
      </c>
      <c r="C10400" t="s">
        <v>1462</v>
      </c>
      <c r="D10400" t="s">
        <v>152</v>
      </c>
      <c r="E10400" t="s">
        <v>254</v>
      </c>
      <c r="F10400" t="s">
        <v>4</v>
      </c>
      <c r="G10400" t="s">
        <v>55094</v>
      </c>
      <c r="H10400" t="s">
        <v>20730</v>
      </c>
      <c r="I10400" t="s">
        <v>55095</v>
      </c>
      <c r="J10400" t="s">
        <v>21102</v>
      </c>
      <c r="K10400" t="s">
        <v>55096</v>
      </c>
      <c r="L10400" t="s">
        <v>55097</v>
      </c>
      <c r="M10400" t="s">
        <v>55098</v>
      </c>
    </row>
    <row r="10401" spans="1:13">
      <c r="A10401" t="s">
        <v>909</v>
      </c>
      <c r="B10401" t="s">
        <v>909</v>
      </c>
      <c r="C10401" t="s">
        <v>1462</v>
      </c>
      <c r="D10401" t="s">
        <v>152</v>
      </c>
      <c r="E10401" t="s">
        <v>254</v>
      </c>
      <c r="F10401" t="s">
        <v>11</v>
      </c>
      <c r="G10401" t="s">
        <v>55099</v>
      </c>
      <c r="H10401" t="s">
        <v>21966</v>
      </c>
      <c r="I10401" t="s">
        <v>55100</v>
      </c>
      <c r="J10401" t="s">
        <v>20897</v>
      </c>
      <c r="K10401" t="s">
        <v>55101</v>
      </c>
      <c r="L10401" t="s">
        <v>55102</v>
      </c>
      <c r="M10401" t="s">
        <v>25411</v>
      </c>
    </row>
    <row r="10402" spans="1:13">
      <c r="A10402" t="s">
        <v>909</v>
      </c>
      <c r="B10402" t="s">
        <v>909</v>
      </c>
      <c r="C10402" t="s">
        <v>1462</v>
      </c>
      <c r="D10402" t="s">
        <v>152</v>
      </c>
      <c r="E10402" t="s">
        <v>254</v>
      </c>
      <c r="F10402" t="s">
        <v>20</v>
      </c>
      <c r="G10402" t="s">
        <v>55103</v>
      </c>
      <c r="H10402" t="s">
        <v>21113</v>
      </c>
      <c r="I10402" t="s">
        <v>55104</v>
      </c>
      <c r="J10402" t="s">
        <v>20705</v>
      </c>
      <c r="K10402" t="s">
        <v>55030</v>
      </c>
      <c r="L10402" t="s">
        <v>2292</v>
      </c>
      <c r="M10402" t="s">
        <v>55105</v>
      </c>
    </row>
    <row r="10403" spans="1:13">
      <c r="A10403" t="s">
        <v>909</v>
      </c>
      <c r="B10403" t="s">
        <v>909</v>
      </c>
      <c r="C10403" t="s">
        <v>1462</v>
      </c>
      <c r="D10403" t="s">
        <v>152</v>
      </c>
      <c r="E10403" t="s">
        <v>197</v>
      </c>
      <c r="F10403" t="s">
        <v>3</v>
      </c>
      <c r="G10403" t="s">
        <v>55106</v>
      </c>
      <c r="H10403" t="s">
        <v>21002</v>
      </c>
      <c r="I10403" t="s">
        <v>55107</v>
      </c>
      <c r="J10403" t="s">
        <v>21383</v>
      </c>
      <c r="K10403" t="s">
        <v>55108</v>
      </c>
      <c r="L10403" t="s">
        <v>55109</v>
      </c>
      <c r="M10403" t="s">
        <v>25461</v>
      </c>
    </row>
    <row r="10404" spans="1:13">
      <c r="A10404" t="s">
        <v>909</v>
      </c>
      <c r="B10404" t="s">
        <v>909</v>
      </c>
      <c r="C10404" t="s">
        <v>1462</v>
      </c>
      <c r="D10404" t="s">
        <v>152</v>
      </c>
      <c r="E10404" t="s">
        <v>197</v>
      </c>
      <c r="F10404" t="s">
        <v>10</v>
      </c>
      <c r="G10404" t="s">
        <v>55110</v>
      </c>
      <c r="H10404" t="s">
        <v>21903</v>
      </c>
      <c r="I10404" t="s">
        <v>46791</v>
      </c>
      <c r="J10404" t="s">
        <v>21369</v>
      </c>
      <c r="K10404" t="s">
        <v>55111</v>
      </c>
      <c r="L10404" t="s">
        <v>55112</v>
      </c>
      <c r="M10404" t="s">
        <v>25723</v>
      </c>
    </row>
    <row r="10405" spans="1:13">
      <c r="A10405" t="s">
        <v>909</v>
      </c>
      <c r="B10405" t="s">
        <v>909</v>
      </c>
      <c r="C10405" t="s">
        <v>1462</v>
      </c>
      <c r="D10405" t="s">
        <v>152</v>
      </c>
      <c r="E10405" t="s">
        <v>197</v>
      </c>
      <c r="F10405" t="s">
        <v>2</v>
      </c>
      <c r="G10405" t="s">
        <v>55113</v>
      </c>
      <c r="H10405" t="s">
        <v>20886</v>
      </c>
      <c r="I10405" t="s">
        <v>55114</v>
      </c>
      <c r="J10405" t="s">
        <v>21322</v>
      </c>
      <c r="K10405" t="s">
        <v>55115</v>
      </c>
      <c r="L10405" t="s">
        <v>55116</v>
      </c>
      <c r="M10405" t="s">
        <v>55117</v>
      </c>
    </row>
    <row r="10406" spans="1:13">
      <c r="A10406" t="s">
        <v>909</v>
      </c>
      <c r="B10406" t="s">
        <v>909</v>
      </c>
      <c r="C10406" t="s">
        <v>1462</v>
      </c>
      <c r="D10406" t="s">
        <v>152</v>
      </c>
      <c r="E10406" t="s">
        <v>197</v>
      </c>
      <c r="F10406" t="s">
        <v>4</v>
      </c>
      <c r="G10406" t="s">
        <v>55118</v>
      </c>
      <c r="H10406" t="s">
        <v>21034</v>
      </c>
      <c r="I10406" t="s">
        <v>55119</v>
      </c>
      <c r="J10406" t="s">
        <v>20860</v>
      </c>
      <c r="K10406" t="s">
        <v>47586</v>
      </c>
      <c r="L10406" t="s">
        <v>55120</v>
      </c>
      <c r="M10406" t="s">
        <v>4868</v>
      </c>
    </row>
    <row r="10407" spans="1:13">
      <c r="A10407" t="s">
        <v>909</v>
      </c>
      <c r="B10407" t="s">
        <v>909</v>
      </c>
      <c r="C10407" t="s">
        <v>1462</v>
      </c>
      <c r="D10407" t="s">
        <v>152</v>
      </c>
      <c r="E10407" t="s">
        <v>197</v>
      </c>
      <c r="F10407" t="s">
        <v>11</v>
      </c>
      <c r="G10407" t="s">
        <v>55121</v>
      </c>
      <c r="H10407" t="s">
        <v>21392</v>
      </c>
      <c r="I10407" t="s">
        <v>55122</v>
      </c>
      <c r="J10407" t="s">
        <v>20725</v>
      </c>
      <c r="K10407" t="s">
        <v>55010</v>
      </c>
      <c r="L10407" t="s">
        <v>55123</v>
      </c>
      <c r="M10407" t="s">
        <v>55124</v>
      </c>
    </row>
    <row r="10408" spans="1:13">
      <c r="A10408" t="s">
        <v>909</v>
      </c>
      <c r="B10408" t="s">
        <v>909</v>
      </c>
      <c r="C10408" t="s">
        <v>1462</v>
      </c>
      <c r="D10408" t="s">
        <v>152</v>
      </c>
      <c r="E10408" t="s">
        <v>197</v>
      </c>
      <c r="F10408" t="s">
        <v>20</v>
      </c>
      <c r="G10408" t="s">
        <v>55125</v>
      </c>
      <c r="H10408" t="s">
        <v>20897</v>
      </c>
      <c r="I10408" t="s">
        <v>55126</v>
      </c>
      <c r="J10408" t="s">
        <v>20663</v>
      </c>
      <c r="K10408" t="s">
        <v>55056</v>
      </c>
      <c r="L10408" t="s">
        <v>55127</v>
      </c>
      <c r="M10408" t="s">
        <v>55128</v>
      </c>
    </row>
    <row r="10409" spans="1:13">
      <c r="A10409" t="s">
        <v>909</v>
      </c>
      <c r="B10409" t="s">
        <v>909</v>
      </c>
      <c r="C10409" t="s">
        <v>1462</v>
      </c>
      <c r="D10409" t="s">
        <v>152</v>
      </c>
      <c r="E10409" t="s">
        <v>269</v>
      </c>
      <c r="F10409" t="s">
        <v>3</v>
      </c>
      <c r="G10409" t="s">
        <v>55129</v>
      </c>
      <c r="H10409" t="s">
        <v>22216</v>
      </c>
      <c r="I10409" t="s">
        <v>55130</v>
      </c>
      <c r="J10409" t="s">
        <v>20713</v>
      </c>
      <c r="K10409" t="s">
        <v>55131</v>
      </c>
      <c r="L10409" t="s">
        <v>55132</v>
      </c>
      <c r="M10409" t="s">
        <v>55133</v>
      </c>
    </row>
    <row r="10410" spans="1:13">
      <c r="A10410" t="s">
        <v>909</v>
      </c>
      <c r="B10410" t="s">
        <v>909</v>
      </c>
      <c r="C10410" t="s">
        <v>1462</v>
      </c>
      <c r="D10410" t="s">
        <v>152</v>
      </c>
      <c r="E10410" t="s">
        <v>269</v>
      </c>
      <c r="F10410" t="s">
        <v>10</v>
      </c>
      <c r="G10410" t="s">
        <v>55134</v>
      </c>
      <c r="H10410" t="s">
        <v>20953</v>
      </c>
      <c r="I10410" t="s">
        <v>55135</v>
      </c>
      <c r="J10410" t="s">
        <v>20972</v>
      </c>
      <c r="K10410" t="s">
        <v>30229</v>
      </c>
      <c r="L10410" t="s">
        <v>55136</v>
      </c>
      <c r="M10410" t="s">
        <v>28113</v>
      </c>
    </row>
    <row r="10411" spans="1:13">
      <c r="A10411" t="s">
        <v>909</v>
      </c>
      <c r="B10411" t="s">
        <v>909</v>
      </c>
      <c r="C10411" t="s">
        <v>1462</v>
      </c>
      <c r="D10411" t="s">
        <v>152</v>
      </c>
      <c r="E10411" t="s">
        <v>269</v>
      </c>
      <c r="F10411" t="s">
        <v>2</v>
      </c>
      <c r="G10411" t="s">
        <v>55137</v>
      </c>
      <c r="H10411" t="s">
        <v>21383</v>
      </c>
      <c r="I10411" t="s">
        <v>55138</v>
      </c>
      <c r="J10411" t="s">
        <v>20860</v>
      </c>
      <c r="K10411" t="s">
        <v>47586</v>
      </c>
      <c r="L10411" t="s">
        <v>55139</v>
      </c>
      <c r="M10411" t="s">
        <v>4018</v>
      </c>
    </row>
    <row r="10412" spans="1:13">
      <c r="A10412" t="s">
        <v>909</v>
      </c>
      <c r="B10412" t="s">
        <v>909</v>
      </c>
      <c r="C10412" t="s">
        <v>1462</v>
      </c>
      <c r="D10412" t="s">
        <v>152</v>
      </c>
      <c r="E10412" t="s">
        <v>269</v>
      </c>
      <c r="F10412" t="s">
        <v>4</v>
      </c>
      <c r="G10412" t="s">
        <v>55140</v>
      </c>
      <c r="H10412" t="s">
        <v>21102</v>
      </c>
      <c r="I10412" t="s">
        <v>55141</v>
      </c>
      <c r="J10412" t="s">
        <v>20745</v>
      </c>
      <c r="K10412" t="s">
        <v>45221</v>
      </c>
      <c r="L10412" t="s">
        <v>55142</v>
      </c>
      <c r="M10412" t="s">
        <v>31280</v>
      </c>
    </row>
    <row r="10413" spans="1:13">
      <c r="A10413" t="s">
        <v>909</v>
      </c>
      <c r="B10413" t="s">
        <v>909</v>
      </c>
      <c r="C10413" t="s">
        <v>1462</v>
      </c>
      <c r="D10413" t="s">
        <v>152</v>
      </c>
      <c r="E10413" t="s">
        <v>269</v>
      </c>
      <c r="F10413" t="s">
        <v>11</v>
      </c>
      <c r="G10413" t="s">
        <v>55143</v>
      </c>
      <c r="H10413" t="s">
        <v>21085</v>
      </c>
      <c r="I10413" t="s">
        <v>55144</v>
      </c>
      <c r="J10413" t="s">
        <v>20663</v>
      </c>
      <c r="K10413" t="s">
        <v>55056</v>
      </c>
      <c r="L10413" t="s">
        <v>55145</v>
      </c>
      <c r="M10413" t="s">
        <v>55146</v>
      </c>
    </row>
    <row r="10414" spans="1:13">
      <c r="A10414" t="s">
        <v>909</v>
      </c>
      <c r="B10414" t="s">
        <v>909</v>
      </c>
      <c r="C10414" t="s">
        <v>1462</v>
      </c>
      <c r="D10414" t="s">
        <v>152</v>
      </c>
      <c r="E10414" t="s">
        <v>269</v>
      </c>
      <c r="F10414" t="s">
        <v>20</v>
      </c>
      <c r="G10414" t="s">
        <v>55147</v>
      </c>
      <c r="H10414" t="s">
        <v>20725</v>
      </c>
      <c r="I10414" t="s">
        <v>55055</v>
      </c>
      <c r="J10414" t="s">
        <v>20663</v>
      </c>
      <c r="K10414" t="s">
        <v>55056</v>
      </c>
      <c r="L10414" t="s">
        <v>16114</v>
      </c>
      <c r="M10414" t="s">
        <v>55148</v>
      </c>
    </row>
    <row r="10415" spans="1:13">
      <c r="A10415" t="s">
        <v>909</v>
      </c>
      <c r="B10415" t="s">
        <v>909</v>
      </c>
      <c r="C10415" t="s">
        <v>1462</v>
      </c>
      <c r="D10415" t="s">
        <v>153</v>
      </c>
      <c r="E10415" t="s">
        <v>277</v>
      </c>
      <c r="F10415" t="s">
        <v>3</v>
      </c>
      <c r="G10415" t="s">
        <v>55149</v>
      </c>
      <c r="H10415" t="s">
        <v>21383</v>
      </c>
      <c r="I10415" t="s">
        <v>55138</v>
      </c>
      <c r="J10415" t="s">
        <v>21116</v>
      </c>
      <c r="K10415" t="s">
        <v>55001</v>
      </c>
      <c r="L10415" t="s">
        <v>55150</v>
      </c>
      <c r="M10415" t="s">
        <v>55151</v>
      </c>
    </row>
    <row r="10416" spans="1:13">
      <c r="A10416" t="s">
        <v>909</v>
      </c>
      <c r="B10416" t="s">
        <v>909</v>
      </c>
      <c r="C10416" t="s">
        <v>1462</v>
      </c>
      <c r="D10416" t="s">
        <v>153</v>
      </c>
      <c r="E10416" t="s">
        <v>277</v>
      </c>
      <c r="F10416" t="s">
        <v>10</v>
      </c>
      <c r="G10416" t="s">
        <v>55152</v>
      </c>
      <c r="H10416" t="s">
        <v>21996</v>
      </c>
      <c r="I10416" t="s">
        <v>54965</v>
      </c>
      <c r="J10416" t="s">
        <v>21392</v>
      </c>
      <c r="K10416" t="s">
        <v>55153</v>
      </c>
      <c r="L10416" t="s">
        <v>54967</v>
      </c>
      <c r="M10416" t="s">
        <v>55154</v>
      </c>
    </row>
    <row r="10417" spans="1:13">
      <c r="A10417" t="s">
        <v>909</v>
      </c>
      <c r="B10417" t="s">
        <v>909</v>
      </c>
      <c r="C10417" t="s">
        <v>1462</v>
      </c>
      <c r="D10417" t="s">
        <v>153</v>
      </c>
      <c r="E10417" t="s">
        <v>277</v>
      </c>
      <c r="F10417" t="s">
        <v>2</v>
      </c>
      <c r="G10417" t="s">
        <v>55155</v>
      </c>
      <c r="H10417" t="s">
        <v>22369</v>
      </c>
      <c r="I10417" t="s">
        <v>55156</v>
      </c>
      <c r="J10417" t="s">
        <v>21463</v>
      </c>
      <c r="K10417" t="s">
        <v>54966</v>
      </c>
      <c r="L10417" t="s">
        <v>48951</v>
      </c>
      <c r="M10417" t="s">
        <v>55157</v>
      </c>
    </row>
    <row r="10418" spans="1:13">
      <c r="A10418" t="s">
        <v>909</v>
      </c>
      <c r="B10418" t="s">
        <v>909</v>
      </c>
      <c r="C10418" t="s">
        <v>1462</v>
      </c>
      <c r="D10418" t="s">
        <v>153</v>
      </c>
      <c r="E10418" t="s">
        <v>277</v>
      </c>
      <c r="F10418" t="s">
        <v>4</v>
      </c>
      <c r="G10418" t="s">
        <v>55158</v>
      </c>
      <c r="H10418" t="s">
        <v>22278</v>
      </c>
      <c r="I10418" t="s">
        <v>55159</v>
      </c>
      <c r="J10418" t="s">
        <v>21162</v>
      </c>
      <c r="K10418" t="s">
        <v>55160</v>
      </c>
      <c r="L10418" t="s">
        <v>55161</v>
      </c>
      <c r="M10418" t="s">
        <v>55162</v>
      </c>
    </row>
    <row r="10419" spans="1:13">
      <c r="A10419" t="s">
        <v>909</v>
      </c>
      <c r="B10419" t="s">
        <v>909</v>
      </c>
      <c r="C10419" t="s">
        <v>1462</v>
      </c>
      <c r="D10419" t="s">
        <v>153</v>
      </c>
      <c r="E10419" t="s">
        <v>277</v>
      </c>
      <c r="F10419" t="s">
        <v>11</v>
      </c>
      <c r="G10419" t="s">
        <v>55163</v>
      </c>
      <c r="H10419" t="s">
        <v>22491</v>
      </c>
      <c r="I10419" t="s">
        <v>55164</v>
      </c>
      <c r="J10419" t="s">
        <v>20897</v>
      </c>
      <c r="K10419" t="s">
        <v>55101</v>
      </c>
      <c r="L10419" t="s">
        <v>55165</v>
      </c>
      <c r="M10419" t="s">
        <v>55166</v>
      </c>
    </row>
    <row r="10420" spans="1:13">
      <c r="A10420" t="s">
        <v>909</v>
      </c>
      <c r="B10420" t="s">
        <v>909</v>
      </c>
      <c r="C10420" t="s">
        <v>1462</v>
      </c>
      <c r="D10420" t="s">
        <v>153</v>
      </c>
      <c r="E10420" t="s">
        <v>277</v>
      </c>
      <c r="F10420" t="s">
        <v>20</v>
      </c>
      <c r="G10420" t="s">
        <v>55167</v>
      </c>
      <c r="H10420" t="s">
        <v>20973</v>
      </c>
      <c r="I10420" t="s">
        <v>54962</v>
      </c>
      <c r="J10420" t="s">
        <v>20784</v>
      </c>
      <c r="K10420" t="s">
        <v>55046</v>
      </c>
      <c r="L10420" t="s">
        <v>3568</v>
      </c>
      <c r="M10420" t="s">
        <v>55168</v>
      </c>
    </row>
    <row r="10421" spans="1:13">
      <c r="A10421" t="s">
        <v>909</v>
      </c>
      <c r="B10421" t="s">
        <v>909</v>
      </c>
      <c r="C10421" t="s">
        <v>1462</v>
      </c>
      <c r="D10421" t="s">
        <v>153</v>
      </c>
      <c r="E10421" t="s">
        <v>188</v>
      </c>
      <c r="F10421" t="s">
        <v>3</v>
      </c>
      <c r="G10421" t="s">
        <v>55169</v>
      </c>
      <c r="H10421" t="s">
        <v>20988</v>
      </c>
      <c r="I10421" t="s">
        <v>55170</v>
      </c>
      <c r="J10421" t="s">
        <v>21304</v>
      </c>
      <c r="K10421" t="s">
        <v>15426</v>
      </c>
      <c r="L10421" t="s">
        <v>55171</v>
      </c>
      <c r="M10421" t="s">
        <v>28896</v>
      </c>
    </row>
    <row r="10422" spans="1:13">
      <c r="A10422" t="s">
        <v>909</v>
      </c>
      <c r="B10422" t="s">
        <v>909</v>
      </c>
      <c r="C10422" t="s">
        <v>1462</v>
      </c>
      <c r="D10422" t="s">
        <v>153</v>
      </c>
      <c r="E10422" t="s">
        <v>188</v>
      </c>
      <c r="F10422" t="s">
        <v>10</v>
      </c>
      <c r="G10422" t="s">
        <v>55172</v>
      </c>
      <c r="H10422" t="s">
        <v>22058</v>
      </c>
      <c r="I10422" t="s">
        <v>55173</v>
      </c>
      <c r="J10422" t="s">
        <v>21257</v>
      </c>
      <c r="K10422" t="s">
        <v>55174</v>
      </c>
      <c r="L10422" t="s">
        <v>55175</v>
      </c>
      <c r="M10422" t="s">
        <v>55176</v>
      </c>
    </row>
    <row r="10423" spans="1:13">
      <c r="A10423" t="s">
        <v>909</v>
      </c>
      <c r="B10423" t="s">
        <v>909</v>
      </c>
      <c r="C10423" t="s">
        <v>1462</v>
      </c>
      <c r="D10423" t="s">
        <v>153</v>
      </c>
      <c r="E10423" t="s">
        <v>188</v>
      </c>
      <c r="F10423" t="s">
        <v>2</v>
      </c>
      <c r="G10423" t="s">
        <v>55177</v>
      </c>
      <c r="H10423" t="s">
        <v>22232</v>
      </c>
      <c r="I10423" t="s">
        <v>55178</v>
      </c>
      <c r="J10423" t="s">
        <v>21569</v>
      </c>
      <c r="K10423" t="s">
        <v>8407</v>
      </c>
      <c r="L10423" t="s">
        <v>55179</v>
      </c>
      <c r="M10423" t="s">
        <v>24935</v>
      </c>
    </row>
    <row r="10424" spans="1:13">
      <c r="A10424" t="s">
        <v>909</v>
      </c>
      <c r="B10424" t="s">
        <v>909</v>
      </c>
      <c r="C10424" t="s">
        <v>1462</v>
      </c>
      <c r="D10424" t="s">
        <v>153</v>
      </c>
      <c r="E10424" t="s">
        <v>188</v>
      </c>
      <c r="F10424" t="s">
        <v>4</v>
      </c>
      <c r="G10424" t="s">
        <v>55180</v>
      </c>
      <c r="H10424" t="s">
        <v>21047</v>
      </c>
      <c r="I10424" t="s">
        <v>55181</v>
      </c>
      <c r="J10424" t="s">
        <v>21138</v>
      </c>
      <c r="K10424" t="s">
        <v>55182</v>
      </c>
      <c r="L10424" t="s">
        <v>55183</v>
      </c>
      <c r="M10424" t="s">
        <v>55184</v>
      </c>
    </row>
    <row r="10425" spans="1:13">
      <c r="A10425" t="s">
        <v>909</v>
      </c>
      <c r="B10425" t="s">
        <v>909</v>
      </c>
      <c r="C10425" t="s">
        <v>1462</v>
      </c>
      <c r="D10425" t="s">
        <v>153</v>
      </c>
      <c r="E10425" t="s">
        <v>188</v>
      </c>
      <c r="F10425" t="s">
        <v>11</v>
      </c>
      <c r="G10425" t="s">
        <v>55185</v>
      </c>
      <c r="H10425" t="s">
        <v>21063</v>
      </c>
      <c r="I10425" t="s">
        <v>55186</v>
      </c>
      <c r="J10425" t="s">
        <v>20764</v>
      </c>
      <c r="K10425" t="s">
        <v>54984</v>
      </c>
      <c r="L10425" t="s">
        <v>55187</v>
      </c>
      <c r="M10425" t="s">
        <v>55188</v>
      </c>
    </row>
    <row r="10426" spans="1:13">
      <c r="A10426" t="s">
        <v>909</v>
      </c>
      <c r="B10426" t="s">
        <v>909</v>
      </c>
      <c r="C10426" t="s">
        <v>1462</v>
      </c>
      <c r="D10426" t="s">
        <v>153</v>
      </c>
      <c r="E10426" t="s">
        <v>188</v>
      </c>
      <c r="F10426" t="s">
        <v>20</v>
      </c>
      <c r="G10426" t="s">
        <v>55189</v>
      </c>
      <c r="H10426" t="s">
        <v>20938</v>
      </c>
      <c r="I10426" t="s">
        <v>55190</v>
      </c>
      <c r="J10426" t="s">
        <v>20663</v>
      </c>
      <c r="K10426" t="s">
        <v>55056</v>
      </c>
      <c r="L10426" t="s">
        <v>55191</v>
      </c>
      <c r="M10426" t="s">
        <v>55192</v>
      </c>
    </row>
    <row r="10427" spans="1:13">
      <c r="A10427" t="s">
        <v>909</v>
      </c>
      <c r="B10427" t="s">
        <v>909</v>
      </c>
      <c r="C10427" t="s">
        <v>1462</v>
      </c>
      <c r="D10427" t="s">
        <v>153</v>
      </c>
      <c r="E10427" t="s">
        <v>292</v>
      </c>
      <c r="F10427" t="s">
        <v>3</v>
      </c>
      <c r="G10427" t="s">
        <v>55193</v>
      </c>
      <c r="H10427" t="s">
        <v>21048</v>
      </c>
      <c r="I10427" t="s">
        <v>55194</v>
      </c>
      <c r="J10427" t="s">
        <v>20988</v>
      </c>
      <c r="K10427" t="s">
        <v>54997</v>
      </c>
      <c r="L10427" t="s">
        <v>55195</v>
      </c>
      <c r="M10427" t="s">
        <v>55196</v>
      </c>
    </row>
    <row r="10428" spans="1:13">
      <c r="A10428" t="s">
        <v>909</v>
      </c>
      <c r="B10428" t="s">
        <v>909</v>
      </c>
      <c r="C10428" t="s">
        <v>1462</v>
      </c>
      <c r="D10428" t="s">
        <v>153</v>
      </c>
      <c r="E10428" t="s">
        <v>292</v>
      </c>
      <c r="F10428" t="s">
        <v>10</v>
      </c>
      <c r="G10428" t="s">
        <v>55197</v>
      </c>
      <c r="H10428" t="s">
        <v>22004</v>
      </c>
      <c r="I10428" t="s">
        <v>55198</v>
      </c>
      <c r="J10428" t="s">
        <v>21034</v>
      </c>
      <c r="K10428" t="s">
        <v>55066</v>
      </c>
      <c r="L10428" t="s">
        <v>55199</v>
      </c>
      <c r="M10428" t="s">
        <v>55200</v>
      </c>
    </row>
    <row r="10429" spans="1:13">
      <c r="A10429" t="s">
        <v>909</v>
      </c>
      <c r="B10429" t="s">
        <v>909</v>
      </c>
      <c r="C10429" t="s">
        <v>1462</v>
      </c>
      <c r="D10429" t="s">
        <v>153</v>
      </c>
      <c r="E10429" t="s">
        <v>292</v>
      </c>
      <c r="F10429" t="s">
        <v>2</v>
      </c>
      <c r="G10429" t="s">
        <v>55201</v>
      </c>
      <c r="H10429" t="s">
        <v>20750</v>
      </c>
      <c r="I10429" t="s">
        <v>55202</v>
      </c>
      <c r="J10429" t="s">
        <v>21322</v>
      </c>
      <c r="K10429" t="s">
        <v>55115</v>
      </c>
      <c r="L10429" t="s">
        <v>55203</v>
      </c>
      <c r="M10429" t="s">
        <v>55204</v>
      </c>
    </row>
    <row r="10430" spans="1:13">
      <c r="A10430" t="s">
        <v>909</v>
      </c>
      <c r="B10430" t="s">
        <v>909</v>
      </c>
      <c r="C10430" t="s">
        <v>1462</v>
      </c>
      <c r="D10430" t="s">
        <v>153</v>
      </c>
      <c r="E10430" t="s">
        <v>292</v>
      </c>
      <c r="F10430" t="s">
        <v>4</v>
      </c>
      <c r="G10430" t="s">
        <v>55205</v>
      </c>
      <c r="H10430" t="s">
        <v>21247</v>
      </c>
      <c r="I10430" t="s">
        <v>55206</v>
      </c>
      <c r="J10430" t="s">
        <v>20967</v>
      </c>
      <c r="K10430" t="s">
        <v>55207</v>
      </c>
      <c r="L10430" t="s">
        <v>55208</v>
      </c>
      <c r="M10430" t="s">
        <v>55209</v>
      </c>
    </row>
    <row r="10431" spans="1:13">
      <c r="A10431" t="s">
        <v>909</v>
      </c>
      <c r="B10431" t="s">
        <v>909</v>
      </c>
      <c r="C10431" t="s">
        <v>1462</v>
      </c>
      <c r="D10431" t="s">
        <v>153</v>
      </c>
      <c r="E10431" t="s">
        <v>292</v>
      </c>
      <c r="F10431" t="s">
        <v>11</v>
      </c>
      <c r="G10431" t="s">
        <v>55210</v>
      </c>
      <c r="H10431" t="s">
        <v>20866</v>
      </c>
      <c r="I10431" t="s">
        <v>55211</v>
      </c>
      <c r="J10431" t="s">
        <v>20784</v>
      </c>
      <c r="K10431" t="s">
        <v>55046</v>
      </c>
      <c r="L10431" t="s">
        <v>55212</v>
      </c>
      <c r="M10431" t="s">
        <v>38422</v>
      </c>
    </row>
    <row r="10432" spans="1:13">
      <c r="A10432" t="s">
        <v>909</v>
      </c>
      <c r="B10432" t="s">
        <v>909</v>
      </c>
      <c r="C10432" t="s">
        <v>1462</v>
      </c>
      <c r="D10432" t="s">
        <v>153</v>
      </c>
      <c r="E10432" t="s">
        <v>292</v>
      </c>
      <c r="F10432" t="s">
        <v>20</v>
      </c>
      <c r="G10432" t="s">
        <v>55213</v>
      </c>
      <c r="H10432" t="s">
        <v>20860</v>
      </c>
      <c r="I10432" t="s">
        <v>55214</v>
      </c>
      <c r="J10432" t="s">
        <v>20705</v>
      </c>
      <c r="K10432" t="s">
        <v>55030</v>
      </c>
      <c r="L10432" t="s">
        <v>55215</v>
      </c>
      <c r="M10432" t="s">
        <v>55216</v>
      </c>
    </row>
    <row r="10433" spans="1:13">
      <c r="A10433" t="s">
        <v>909</v>
      </c>
      <c r="B10433" t="s">
        <v>909</v>
      </c>
      <c r="C10433" t="s">
        <v>1462</v>
      </c>
      <c r="D10433" t="s">
        <v>153</v>
      </c>
      <c r="E10433" t="s">
        <v>300</v>
      </c>
      <c r="F10433" t="s">
        <v>3</v>
      </c>
      <c r="G10433" t="s">
        <v>55217</v>
      </c>
      <c r="H10433" t="s">
        <v>22031</v>
      </c>
      <c r="I10433" t="s">
        <v>55218</v>
      </c>
      <c r="J10433" t="s">
        <v>21047</v>
      </c>
      <c r="K10433" t="s">
        <v>55219</v>
      </c>
      <c r="L10433" t="s">
        <v>55220</v>
      </c>
      <c r="M10433" t="s">
        <v>55221</v>
      </c>
    </row>
    <row r="10434" spans="1:13">
      <c r="A10434" t="s">
        <v>909</v>
      </c>
      <c r="B10434" t="s">
        <v>909</v>
      </c>
      <c r="C10434" t="s">
        <v>1462</v>
      </c>
      <c r="D10434" t="s">
        <v>153</v>
      </c>
      <c r="E10434" t="s">
        <v>300</v>
      </c>
      <c r="F10434" t="s">
        <v>10</v>
      </c>
      <c r="G10434" t="s">
        <v>55222</v>
      </c>
      <c r="H10434" t="s">
        <v>20881</v>
      </c>
      <c r="I10434" t="s">
        <v>55223</v>
      </c>
      <c r="J10434" t="s">
        <v>21186</v>
      </c>
      <c r="K10434" t="s">
        <v>54975</v>
      </c>
      <c r="L10434" t="s">
        <v>55224</v>
      </c>
      <c r="M10434" t="s">
        <v>55225</v>
      </c>
    </row>
    <row r="10435" spans="1:13">
      <c r="A10435" t="s">
        <v>909</v>
      </c>
      <c r="B10435" t="s">
        <v>909</v>
      </c>
      <c r="C10435" t="s">
        <v>1462</v>
      </c>
      <c r="D10435" t="s">
        <v>153</v>
      </c>
      <c r="E10435" t="s">
        <v>300</v>
      </c>
      <c r="F10435" t="s">
        <v>2</v>
      </c>
      <c r="G10435" t="s">
        <v>55226</v>
      </c>
      <c r="H10435" t="s">
        <v>21369</v>
      </c>
      <c r="I10435" t="s">
        <v>55227</v>
      </c>
      <c r="J10435" t="s">
        <v>20974</v>
      </c>
      <c r="K10435" t="s">
        <v>55058</v>
      </c>
      <c r="L10435" t="s">
        <v>55228</v>
      </c>
      <c r="M10435" t="s">
        <v>55229</v>
      </c>
    </row>
    <row r="10436" spans="1:13">
      <c r="A10436" t="s">
        <v>909</v>
      </c>
      <c r="B10436" t="s">
        <v>909</v>
      </c>
      <c r="C10436" t="s">
        <v>1462</v>
      </c>
      <c r="D10436" t="s">
        <v>153</v>
      </c>
      <c r="E10436" t="s">
        <v>300</v>
      </c>
      <c r="F10436" t="s">
        <v>4</v>
      </c>
      <c r="G10436" t="s">
        <v>55230</v>
      </c>
      <c r="H10436" t="s">
        <v>21061</v>
      </c>
      <c r="I10436" t="s">
        <v>55231</v>
      </c>
      <c r="J10436" t="s">
        <v>20745</v>
      </c>
      <c r="K10436" t="s">
        <v>45221</v>
      </c>
      <c r="L10436" t="s">
        <v>55232</v>
      </c>
      <c r="M10436" t="s">
        <v>55233</v>
      </c>
    </row>
    <row r="10437" spans="1:13">
      <c r="A10437" t="s">
        <v>909</v>
      </c>
      <c r="B10437" t="s">
        <v>909</v>
      </c>
      <c r="C10437" t="s">
        <v>1462</v>
      </c>
      <c r="D10437" t="s">
        <v>153</v>
      </c>
      <c r="E10437" t="s">
        <v>300</v>
      </c>
      <c r="F10437" t="s">
        <v>11</v>
      </c>
      <c r="G10437" t="s">
        <v>55234</v>
      </c>
      <c r="H10437" t="s">
        <v>20967</v>
      </c>
      <c r="I10437" t="s">
        <v>55235</v>
      </c>
      <c r="J10437" t="s">
        <v>20663</v>
      </c>
      <c r="K10437" t="s">
        <v>55056</v>
      </c>
      <c r="L10437" t="s">
        <v>55236</v>
      </c>
      <c r="M10437" t="s">
        <v>55237</v>
      </c>
    </row>
    <row r="10438" spans="1:13">
      <c r="A10438" t="s">
        <v>909</v>
      </c>
      <c r="B10438" t="s">
        <v>909</v>
      </c>
      <c r="C10438" t="s">
        <v>1462</v>
      </c>
      <c r="D10438" t="s">
        <v>153</v>
      </c>
      <c r="E10438" t="s">
        <v>300</v>
      </c>
      <c r="F10438" t="s">
        <v>20</v>
      </c>
      <c r="G10438" t="s">
        <v>55238</v>
      </c>
      <c r="H10438" t="s">
        <v>20725</v>
      </c>
      <c r="I10438" t="s">
        <v>55055</v>
      </c>
      <c r="J10438" t="s">
        <v>21472</v>
      </c>
      <c r="K10438" t="s">
        <v>372</v>
      </c>
      <c r="L10438" t="s">
        <v>16114</v>
      </c>
      <c r="M10438" t="s">
        <v>55239</v>
      </c>
    </row>
    <row r="10439" spans="1:13">
      <c r="A10439" t="s">
        <v>909</v>
      </c>
      <c r="B10439" t="s">
        <v>909</v>
      </c>
      <c r="C10439" t="s">
        <v>1462</v>
      </c>
      <c r="D10439" t="s">
        <v>154</v>
      </c>
      <c r="E10439" t="s">
        <v>277</v>
      </c>
      <c r="F10439" t="s">
        <v>3</v>
      </c>
      <c r="G10439" t="s">
        <v>55240</v>
      </c>
      <c r="H10439" t="s">
        <v>21034</v>
      </c>
      <c r="I10439" t="s">
        <v>55119</v>
      </c>
      <c r="J10439" t="s">
        <v>20829</v>
      </c>
      <c r="K10439" t="s">
        <v>55241</v>
      </c>
      <c r="L10439" t="s">
        <v>55242</v>
      </c>
      <c r="M10439" t="s">
        <v>55243</v>
      </c>
    </row>
    <row r="10440" spans="1:13">
      <c r="A10440" t="s">
        <v>909</v>
      </c>
      <c r="B10440" t="s">
        <v>909</v>
      </c>
      <c r="C10440" t="s">
        <v>1462</v>
      </c>
      <c r="D10440" t="s">
        <v>154</v>
      </c>
      <c r="E10440" t="s">
        <v>277</v>
      </c>
      <c r="F10440" t="s">
        <v>10</v>
      </c>
      <c r="G10440" t="s">
        <v>55244</v>
      </c>
      <c r="H10440" t="s">
        <v>21141</v>
      </c>
      <c r="I10440" t="s">
        <v>55245</v>
      </c>
      <c r="J10440" t="s">
        <v>20954</v>
      </c>
      <c r="K10440" t="s">
        <v>55246</v>
      </c>
      <c r="L10440" t="s">
        <v>53192</v>
      </c>
      <c r="M10440" t="s">
        <v>55247</v>
      </c>
    </row>
    <row r="10441" spans="1:13">
      <c r="A10441" t="s">
        <v>909</v>
      </c>
      <c r="B10441" t="s">
        <v>909</v>
      </c>
      <c r="C10441" t="s">
        <v>1462</v>
      </c>
      <c r="D10441" t="s">
        <v>154</v>
      </c>
      <c r="E10441" t="s">
        <v>277</v>
      </c>
      <c r="F10441" t="s">
        <v>2</v>
      </c>
      <c r="G10441" t="s">
        <v>55248</v>
      </c>
      <c r="H10441" t="s">
        <v>22168</v>
      </c>
      <c r="I10441" t="s">
        <v>55249</v>
      </c>
      <c r="J10441" t="s">
        <v>20827</v>
      </c>
      <c r="K10441" t="s">
        <v>1012</v>
      </c>
      <c r="L10441" t="s">
        <v>55250</v>
      </c>
      <c r="M10441" t="s">
        <v>55251</v>
      </c>
    </row>
    <row r="10442" spans="1:13">
      <c r="A10442" t="s">
        <v>909</v>
      </c>
      <c r="B10442" t="s">
        <v>909</v>
      </c>
      <c r="C10442" t="s">
        <v>1462</v>
      </c>
      <c r="D10442" t="s">
        <v>154</v>
      </c>
      <c r="E10442" t="s">
        <v>277</v>
      </c>
      <c r="F10442" t="s">
        <v>4</v>
      </c>
      <c r="G10442" t="s">
        <v>55252</v>
      </c>
      <c r="H10442" t="s">
        <v>20882</v>
      </c>
      <c r="I10442" t="s">
        <v>55069</v>
      </c>
      <c r="J10442" t="s">
        <v>21217</v>
      </c>
      <c r="K10442" t="s">
        <v>55253</v>
      </c>
      <c r="L10442" t="s">
        <v>55071</v>
      </c>
      <c r="M10442" t="s">
        <v>55254</v>
      </c>
    </row>
    <row r="10443" spans="1:13">
      <c r="A10443" t="s">
        <v>909</v>
      </c>
      <c r="B10443" t="s">
        <v>909</v>
      </c>
      <c r="C10443" t="s">
        <v>1462</v>
      </c>
      <c r="D10443" t="s">
        <v>154</v>
      </c>
      <c r="E10443" t="s">
        <v>277</v>
      </c>
      <c r="F10443" t="s">
        <v>11</v>
      </c>
      <c r="G10443" t="s">
        <v>55255</v>
      </c>
      <c r="H10443" t="s">
        <v>22373</v>
      </c>
      <c r="I10443" t="s">
        <v>55256</v>
      </c>
      <c r="J10443" t="s">
        <v>20860</v>
      </c>
      <c r="K10443" t="s">
        <v>47586</v>
      </c>
      <c r="L10443" t="s">
        <v>55257</v>
      </c>
      <c r="M10443" t="s">
        <v>55258</v>
      </c>
    </row>
    <row r="10444" spans="1:13">
      <c r="A10444" t="s">
        <v>909</v>
      </c>
      <c r="B10444" t="s">
        <v>909</v>
      </c>
      <c r="C10444" t="s">
        <v>1462</v>
      </c>
      <c r="D10444" t="s">
        <v>154</v>
      </c>
      <c r="E10444" t="s">
        <v>277</v>
      </c>
      <c r="F10444" t="s">
        <v>20</v>
      </c>
      <c r="G10444" t="s">
        <v>55259</v>
      </c>
      <c r="H10444" t="s">
        <v>20972</v>
      </c>
      <c r="I10444" t="s">
        <v>46776</v>
      </c>
      <c r="J10444" t="s">
        <v>20705</v>
      </c>
      <c r="K10444" t="s">
        <v>55030</v>
      </c>
      <c r="L10444" t="s">
        <v>2884</v>
      </c>
      <c r="M10444" t="s">
        <v>55260</v>
      </c>
    </row>
    <row r="10445" spans="1:13">
      <c r="A10445" t="s">
        <v>909</v>
      </c>
      <c r="B10445" t="s">
        <v>909</v>
      </c>
      <c r="C10445" t="s">
        <v>1462</v>
      </c>
      <c r="D10445" t="s">
        <v>154</v>
      </c>
      <c r="E10445" t="s">
        <v>315</v>
      </c>
      <c r="F10445" t="s">
        <v>3</v>
      </c>
      <c r="G10445" t="s">
        <v>55261</v>
      </c>
      <c r="H10445" t="s">
        <v>20862</v>
      </c>
      <c r="I10445" t="s">
        <v>55262</v>
      </c>
      <c r="J10445" t="s">
        <v>21128</v>
      </c>
      <c r="K10445" t="s">
        <v>55263</v>
      </c>
      <c r="L10445" t="s">
        <v>55264</v>
      </c>
      <c r="M10445" t="s">
        <v>55265</v>
      </c>
    </row>
    <row r="10446" spans="1:13">
      <c r="A10446" t="s">
        <v>909</v>
      </c>
      <c r="B10446" t="s">
        <v>909</v>
      </c>
      <c r="C10446" t="s">
        <v>1462</v>
      </c>
      <c r="D10446" t="s">
        <v>154</v>
      </c>
      <c r="E10446" t="s">
        <v>315</v>
      </c>
      <c r="F10446" t="s">
        <v>10</v>
      </c>
      <c r="G10446" t="s">
        <v>55266</v>
      </c>
      <c r="H10446" t="s">
        <v>22133</v>
      </c>
      <c r="I10446" t="s">
        <v>46794</v>
      </c>
      <c r="J10446" t="s">
        <v>21502</v>
      </c>
      <c r="K10446" t="s">
        <v>54992</v>
      </c>
      <c r="L10446" t="s">
        <v>55267</v>
      </c>
      <c r="M10446" t="s">
        <v>50649</v>
      </c>
    </row>
    <row r="10447" spans="1:13">
      <c r="A10447" t="s">
        <v>909</v>
      </c>
      <c r="B10447" t="s">
        <v>909</v>
      </c>
      <c r="C10447" t="s">
        <v>1462</v>
      </c>
      <c r="D10447" t="s">
        <v>154</v>
      </c>
      <c r="E10447" t="s">
        <v>315</v>
      </c>
      <c r="F10447" t="s">
        <v>2</v>
      </c>
      <c r="G10447" t="s">
        <v>55268</v>
      </c>
      <c r="H10447" t="s">
        <v>20900</v>
      </c>
      <c r="I10447" t="s">
        <v>55269</v>
      </c>
      <c r="J10447" t="s">
        <v>21314</v>
      </c>
      <c r="K10447" t="s">
        <v>55270</v>
      </c>
      <c r="L10447" t="s">
        <v>55271</v>
      </c>
      <c r="M10447" t="s">
        <v>55272</v>
      </c>
    </row>
    <row r="10448" spans="1:13">
      <c r="A10448" t="s">
        <v>909</v>
      </c>
      <c r="B10448" t="s">
        <v>909</v>
      </c>
      <c r="C10448" t="s">
        <v>1462</v>
      </c>
      <c r="D10448" t="s">
        <v>154</v>
      </c>
      <c r="E10448" t="s">
        <v>315</v>
      </c>
      <c r="F10448" t="s">
        <v>4</v>
      </c>
      <c r="G10448" t="s">
        <v>55273</v>
      </c>
      <c r="H10448" t="s">
        <v>20750</v>
      </c>
      <c r="I10448" t="s">
        <v>55202</v>
      </c>
      <c r="J10448" t="s">
        <v>21150</v>
      </c>
      <c r="K10448" t="s">
        <v>9288</v>
      </c>
      <c r="L10448" t="s">
        <v>55274</v>
      </c>
      <c r="M10448" t="s">
        <v>55275</v>
      </c>
    </row>
    <row r="10449" spans="1:13">
      <c r="A10449" t="s">
        <v>909</v>
      </c>
      <c r="B10449" t="s">
        <v>909</v>
      </c>
      <c r="C10449" t="s">
        <v>1462</v>
      </c>
      <c r="D10449" t="s">
        <v>154</v>
      </c>
      <c r="E10449" t="s">
        <v>315</v>
      </c>
      <c r="F10449" t="s">
        <v>11</v>
      </c>
      <c r="G10449" t="s">
        <v>55276</v>
      </c>
      <c r="H10449" t="s">
        <v>21268</v>
      </c>
      <c r="I10449" t="s">
        <v>55277</v>
      </c>
      <c r="J10449" t="s">
        <v>20822</v>
      </c>
      <c r="K10449" t="s">
        <v>55075</v>
      </c>
      <c r="L10449" t="s">
        <v>55278</v>
      </c>
      <c r="M10449" t="s">
        <v>55279</v>
      </c>
    </row>
    <row r="10450" spans="1:13">
      <c r="A10450" t="s">
        <v>909</v>
      </c>
      <c r="B10450" t="s">
        <v>909</v>
      </c>
      <c r="C10450" t="s">
        <v>1462</v>
      </c>
      <c r="D10450" t="s">
        <v>154</v>
      </c>
      <c r="E10450" t="s">
        <v>315</v>
      </c>
      <c r="F10450" t="s">
        <v>20</v>
      </c>
      <c r="G10450" t="s">
        <v>55280</v>
      </c>
      <c r="H10450" t="s">
        <v>21113</v>
      </c>
      <c r="I10450" t="s">
        <v>55104</v>
      </c>
      <c r="J10450" t="s">
        <v>20764</v>
      </c>
      <c r="K10450" t="s">
        <v>54984</v>
      </c>
      <c r="L10450" t="s">
        <v>2292</v>
      </c>
      <c r="M10450" t="s">
        <v>55281</v>
      </c>
    </row>
    <row r="10451" spans="1:13">
      <c r="A10451" t="s">
        <v>909</v>
      </c>
      <c r="B10451" t="s">
        <v>909</v>
      </c>
      <c r="C10451" t="s">
        <v>1462</v>
      </c>
      <c r="D10451" t="s">
        <v>154</v>
      </c>
      <c r="E10451" t="s">
        <v>323</v>
      </c>
      <c r="F10451" t="s">
        <v>3</v>
      </c>
      <c r="G10451" t="s">
        <v>55282</v>
      </c>
      <c r="H10451" t="s">
        <v>21885</v>
      </c>
      <c r="I10451" t="s">
        <v>55283</v>
      </c>
      <c r="J10451" t="s">
        <v>21583</v>
      </c>
      <c r="K10451" t="s">
        <v>30244</v>
      </c>
      <c r="L10451" t="s">
        <v>55284</v>
      </c>
      <c r="M10451" t="s">
        <v>55285</v>
      </c>
    </row>
    <row r="10452" spans="1:13">
      <c r="A10452" t="s">
        <v>909</v>
      </c>
      <c r="B10452" t="s">
        <v>909</v>
      </c>
      <c r="C10452" t="s">
        <v>1462</v>
      </c>
      <c r="D10452" t="s">
        <v>154</v>
      </c>
      <c r="E10452" t="s">
        <v>323</v>
      </c>
      <c r="F10452" t="s">
        <v>10</v>
      </c>
      <c r="G10452" t="s">
        <v>55286</v>
      </c>
      <c r="H10452" t="s">
        <v>20713</v>
      </c>
      <c r="I10452" t="s">
        <v>55287</v>
      </c>
      <c r="J10452" t="s">
        <v>21369</v>
      </c>
      <c r="K10452" t="s">
        <v>55111</v>
      </c>
      <c r="L10452" t="s">
        <v>55288</v>
      </c>
      <c r="M10452" t="s">
        <v>55289</v>
      </c>
    </row>
    <row r="10453" spans="1:13">
      <c r="A10453" t="s">
        <v>909</v>
      </c>
      <c r="B10453" t="s">
        <v>909</v>
      </c>
      <c r="C10453" t="s">
        <v>1462</v>
      </c>
      <c r="D10453" t="s">
        <v>154</v>
      </c>
      <c r="E10453" t="s">
        <v>323</v>
      </c>
      <c r="F10453" t="s">
        <v>2</v>
      </c>
      <c r="G10453" t="s">
        <v>55290</v>
      </c>
      <c r="H10453" t="s">
        <v>21903</v>
      </c>
      <c r="I10453" t="s">
        <v>46791</v>
      </c>
      <c r="J10453" t="s">
        <v>21075</v>
      </c>
      <c r="K10453" t="s">
        <v>55291</v>
      </c>
      <c r="L10453" t="s">
        <v>55292</v>
      </c>
      <c r="M10453" t="s">
        <v>55293</v>
      </c>
    </row>
    <row r="10454" spans="1:13">
      <c r="A10454" t="s">
        <v>909</v>
      </c>
      <c r="B10454" t="s">
        <v>909</v>
      </c>
      <c r="C10454" t="s">
        <v>1462</v>
      </c>
      <c r="D10454" t="s">
        <v>154</v>
      </c>
      <c r="E10454" t="s">
        <v>323</v>
      </c>
      <c r="F10454" t="s">
        <v>4</v>
      </c>
      <c r="G10454" t="s">
        <v>55294</v>
      </c>
      <c r="H10454" t="s">
        <v>20920</v>
      </c>
      <c r="I10454" t="s">
        <v>55295</v>
      </c>
      <c r="J10454" t="s">
        <v>20822</v>
      </c>
      <c r="K10454" t="s">
        <v>55075</v>
      </c>
      <c r="L10454" t="s">
        <v>55296</v>
      </c>
      <c r="M10454" t="s">
        <v>55297</v>
      </c>
    </row>
    <row r="10455" spans="1:13">
      <c r="A10455" t="s">
        <v>909</v>
      </c>
      <c r="B10455" t="s">
        <v>909</v>
      </c>
      <c r="C10455" t="s">
        <v>1462</v>
      </c>
      <c r="D10455" t="s">
        <v>154</v>
      </c>
      <c r="E10455" t="s">
        <v>323</v>
      </c>
      <c r="F10455" t="s">
        <v>11</v>
      </c>
      <c r="G10455" t="s">
        <v>55298</v>
      </c>
      <c r="H10455" t="s">
        <v>21227</v>
      </c>
      <c r="I10455" t="s">
        <v>55299</v>
      </c>
      <c r="J10455" t="s">
        <v>20784</v>
      </c>
      <c r="K10455" t="s">
        <v>55046</v>
      </c>
      <c r="L10455" t="s">
        <v>55300</v>
      </c>
      <c r="M10455" t="s">
        <v>55301</v>
      </c>
    </row>
    <row r="10456" spans="1:13">
      <c r="A10456" t="s">
        <v>909</v>
      </c>
      <c r="B10456" t="s">
        <v>909</v>
      </c>
      <c r="C10456" t="s">
        <v>1462</v>
      </c>
      <c r="D10456" t="s">
        <v>154</v>
      </c>
      <c r="E10456" t="s">
        <v>323</v>
      </c>
      <c r="F10456" t="s">
        <v>20</v>
      </c>
      <c r="G10456" t="s">
        <v>55302</v>
      </c>
      <c r="H10456" t="s">
        <v>20950</v>
      </c>
      <c r="I10456" t="s">
        <v>55303</v>
      </c>
      <c r="J10456" t="s">
        <v>21472</v>
      </c>
      <c r="K10456" t="s">
        <v>372</v>
      </c>
      <c r="L10456" t="s">
        <v>55304</v>
      </c>
      <c r="M10456" t="s">
        <v>49889</v>
      </c>
    </row>
    <row r="10457" spans="1:13">
      <c r="A10457" t="s">
        <v>909</v>
      </c>
      <c r="B10457" t="s">
        <v>909</v>
      </c>
      <c r="C10457" t="s">
        <v>1462</v>
      </c>
      <c r="D10457" t="s">
        <v>154</v>
      </c>
      <c r="E10457" t="s">
        <v>331</v>
      </c>
      <c r="F10457" t="s">
        <v>3</v>
      </c>
      <c r="G10457" t="s">
        <v>55305</v>
      </c>
      <c r="H10457" t="s">
        <v>22127</v>
      </c>
      <c r="I10457" t="s">
        <v>55306</v>
      </c>
      <c r="J10457" t="s">
        <v>20955</v>
      </c>
      <c r="K10457" t="s">
        <v>55307</v>
      </c>
      <c r="L10457" t="s">
        <v>55308</v>
      </c>
      <c r="M10457" t="s">
        <v>55309</v>
      </c>
    </row>
    <row r="10458" spans="1:13">
      <c r="A10458" t="s">
        <v>909</v>
      </c>
      <c r="B10458" t="s">
        <v>909</v>
      </c>
      <c r="C10458" t="s">
        <v>1462</v>
      </c>
      <c r="D10458" t="s">
        <v>154</v>
      </c>
      <c r="E10458" t="s">
        <v>331</v>
      </c>
      <c r="F10458" t="s">
        <v>10</v>
      </c>
      <c r="G10458" t="s">
        <v>55310</v>
      </c>
      <c r="H10458" t="s">
        <v>21185</v>
      </c>
      <c r="I10458" t="s">
        <v>55082</v>
      </c>
      <c r="J10458" t="s">
        <v>21186</v>
      </c>
      <c r="K10458" t="s">
        <v>54975</v>
      </c>
      <c r="L10458" t="s">
        <v>51784</v>
      </c>
      <c r="M10458" t="s">
        <v>55311</v>
      </c>
    </row>
    <row r="10459" spans="1:13">
      <c r="A10459" t="s">
        <v>909</v>
      </c>
      <c r="B10459" t="s">
        <v>909</v>
      </c>
      <c r="C10459" t="s">
        <v>1462</v>
      </c>
      <c r="D10459" t="s">
        <v>154</v>
      </c>
      <c r="E10459" t="s">
        <v>331</v>
      </c>
      <c r="F10459" t="s">
        <v>2</v>
      </c>
      <c r="G10459" t="s">
        <v>55312</v>
      </c>
      <c r="H10459" t="s">
        <v>21034</v>
      </c>
      <c r="I10459" t="s">
        <v>55119</v>
      </c>
      <c r="J10459" t="s">
        <v>20967</v>
      </c>
      <c r="K10459" t="s">
        <v>55207</v>
      </c>
      <c r="L10459" t="s">
        <v>55313</v>
      </c>
      <c r="M10459" t="s">
        <v>47570</v>
      </c>
    </row>
    <row r="10460" spans="1:13">
      <c r="A10460" t="s">
        <v>909</v>
      </c>
      <c r="B10460" t="s">
        <v>909</v>
      </c>
      <c r="C10460" t="s">
        <v>1462</v>
      </c>
      <c r="D10460" t="s">
        <v>154</v>
      </c>
      <c r="E10460" t="s">
        <v>331</v>
      </c>
      <c r="F10460" t="s">
        <v>4</v>
      </c>
      <c r="G10460" t="s">
        <v>55314</v>
      </c>
      <c r="H10460" t="s">
        <v>21266</v>
      </c>
      <c r="I10460" t="s">
        <v>55315</v>
      </c>
      <c r="J10460" t="s">
        <v>20784</v>
      </c>
      <c r="K10460" t="s">
        <v>55046</v>
      </c>
      <c r="L10460" t="s">
        <v>55316</v>
      </c>
      <c r="M10460" t="s">
        <v>55317</v>
      </c>
    </row>
    <row r="10461" spans="1:13">
      <c r="A10461" t="s">
        <v>909</v>
      </c>
      <c r="B10461" t="s">
        <v>909</v>
      </c>
      <c r="C10461" t="s">
        <v>1462</v>
      </c>
      <c r="D10461" t="s">
        <v>154</v>
      </c>
      <c r="E10461" t="s">
        <v>331</v>
      </c>
      <c r="F10461" t="s">
        <v>11</v>
      </c>
      <c r="G10461" t="s">
        <v>55318</v>
      </c>
      <c r="H10461" t="s">
        <v>21138</v>
      </c>
      <c r="I10461" t="s">
        <v>55009</v>
      </c>
      <c r="J10461" t="s">
        <v>21472</v>
      </c>
      <c r="K10461" t="s">
        <v>372</v>
      </c>
      <c r="L10461" t="s">
        <v>55319</v>
      </c>
      <c r="M10461" t="s">
        <v>55320</v>
      </c>
    </row>
    <row r="10462" spans="1:13">
      <c r="A10462" t="s">
        <v>909</v>
      </c>
      <c r="B10462" t="s">
        <v>909</v>
      </c>
      <c r="C10462" t="s">
        <v>1462</v>
      </c>
      <c r="D10462" t="s">
        <v>154</v>
      </c>
      <c r="E10462" t="s">
        <v>331</v>
      </c>
      <c r="F10462" t="s">
        <v>20</v>
      </c>
      <c r="G10462" t="s">
        <v>55321</v>
      </c>
      <c r="H10462" t="s">
        <v>20784</v>
      </c>
      <c r="I10462" t="s">
        <v>55322</v>
      </c>
      <c r="J10462" t="s">
        <v>20684</v>
      </c>
      <c r="K10462" t="s">
        <v>55049</v>
      </c>
      <c r="L10462" t="s">
        <v>55323</v>
      </c>
      <c r="M10462" t="s">
        <v>55324</v>
      </c>
    </row>
    <row r="10463" spans="1:13">
      <c r="A10463" t="s">
        <v>909</v>
      </c>
      <c r="B10463" t="s">
        <v>909</v>
      </c>
      <c r="C10463" t="s">
        <v>1462</v>
      </c>
      <c r="D10463" t="s">
        <v>155</v>
      </c>
      <c r="E10463" t="s">
        <v>339</v>
      </c>
      <c r="F10463" t="s">
        <v>3</v>
      </c>
      <c r="G10463" t="s">
        <v>55325</v>
      </c>
      <c r="H10463" t="s">
        <v>20881</v>
      </c>
      <c r="I10463" t="s">
        <v>55223</v>
      </c>
      <c r="J10463" t="s">
        <v>21128</v>
      </c>
      <c r="K10463" t="s">
        <v>55263</v>
      </c>
      <c r="L10463" t="s">
        <v>55326</v>
      </c>
      <c r="M10463" t="s">
        <v>55327</v>
      </c>
    </row>
    <row r="10464" spans="1:13">
      <c r="A10464" t="s">
        <v>909</v>
      </c>
      <c r="B10464" t="s">
        <v>909</v>
      </c>
      <c r="C10464" t="s">
        <v>1462</v>
      </c>
      <c r="D10464" t="s">
        <v>155</v>
      </c>
      <c r="E10464" t="s">
        <v>339</v>
      </c>
      <c r="F10464" t="s">
        <v>10</v>
      </c>
      <c r="G10464" t="s">
        <v>55328</v>
      </c>
      <c r="H10464" t="s">
        <v>20882</v>
      </c>
      <c r="I10464" t="s">
        <v>55069</v>
      </c>
      <c r="J10464" t="s">
        <v>20920</v>
      </c>
      <c r="K10464" t="s">
        <v>55014</v>
      </c>
      <c r="L10464" t="s">
        <v>53409</v>
      </c>
      <c r="M10464" t="s">
        <v>55329</v>
      </c>
    </row>
    <row r="10465" spans="1:13">
      <c r="A10465" t="s">
        <v>909</v>
      </c>
      <c r="B10465" t="s">
        <v>909</v>
      </c>
      <c r="C10465" t="s">
        <v>1462</v>
      </c>
      <c r="D10465" t="s">
        <v>155</v>
      </c>
      <c r="E10465" t="s">
        <v>339</v>
      </c>
      <c r="F10465" t="s">
        <v>2</v>
      </c>
      <c r="G10465" t="s">
        <v>55330</v>
      </c>
      <c r="H10465" t="s">
        <v>22486</v>
      </c>
      <c r="I10465" t="s">
        <v>55331</v>
      </c>
      <c r="J10465" t="s">
        <v>20881</v>
      </c>
      <c r="K10465" t="s">
        <v>55332</v>
      </c>
      <c r="L10465" t="s">
        <v>55333</v>
      </c>
      <c r="M10465" t="s">
        <v>55334</v>
      </c>
    </row>
    <row r="10466" spans="1:13">
      <c r="A10466" t="s">
        <v>909</v>
      </c>
      <c r="B10466" t="s">
        <v>909</v>
      </c>
      <c r="C10466" t="s">
        <v>1462</v>
      </c>
      <c r="D10466" t="s">
        <v>155</v>
      </c>
      <c r="E10466" t="s">
        <v>339</v>
      </c>
      <c r="F10466" t="s">
        <v>4</v>
      </c>
      <c r="G10466" t="s">
        <v>55335</v>
      </c>
      <c r="H10466" t="s">
        <v>20900</v>
      </c>
      <c r="I10466" t="s">
        <v>55269</v>
      </c>
      <c r="J10466" t="s">
        <v>21228</v>
      </c>
      <c r="K10466" t="s">
        <v>29030</v>
      </c>
      <c r="L10466" t="s">
        <v>55336</v>
      </c>
      <c r="M10466" t="s">
        <v>55337</v>
      </c>
    </row>
    <row r="10467" spans="1:13">
      <c r="A10467" t="s">
        <v>909</v>
      </c>
      <c r="B10467" t="s">
        <v>909</v>
      </c>
      <c r="C10467" t="s">
        <v>1462</v>
      </c>
      <c r="D10467" t="s">
        <v>155</v>
      </c>
      <c r="E10467" t="s">
        <v>339</v>
      </c>
      <c r="F10467" t="s">
        <v>11</v>
      </c>
      <c r="G10467" t="s">
        <v>55338</v>
      </c>
      <c r="H10467" t="s">
        <v>22496</v>
      </c>
      <c r="I10467" t="s">
        <v>55339</v>
      </c>
      <c r="J10467" t="s">
        <v>20915</v>
      </c>
      <c r="K10467" t="s">
        <v>55340</v>
      </c>
      <c r="L10467" t="s">
        <v>55341</v>
      </c>
      <c r="M10467" t="s">
        <v>55342</v>
      </c>
    </row>
    <row r="10468" spans="1:13">
      <c r="A10468" t="s">
        <v>909</v>
      </c>
      <c r="B10468" t="s">
        <v>909</v>
      </c>
      <c r="C10468" t="s">
        <v>1462</v>
      </c>
      <c r="D10468" t="s">
        <v>155</v>
      </c>
      <c r="E10468" t="s">
        <v>339</v>
      </c>
      <c r="F10468" t="s">
        <v>20</v>
      </c>
      <c r="G10468" t="s">
        <v>55343</v>
      </c>
      <c r="H10468" t="s">
        <v>21277</v>
      </c>
      <c r="I10468" t="s">
        <v>55344</v>
      </c>
      <c r="J10468" t="s">
        <v>20764</v>
      </c>
      <c r="K10468" t="s">
        <v>54984</v>
      </c>
      <c r="L10468" t="s">
        <v>55345</v>
      </c>
      <c r="M10468" t="s">
        <v>55346</v>
      </c>
    </row>
    <row r="10469" spans="1:13">
      <c r="A10469" t="s">
        <v>909</v>
      </c>
      <c r="B10469" t="s">
        <v>909</v>
      </c>
      <c r="C10469" t="s">
        <v>1462</v>
      </c>
      <c r="D10469" t="s">
        <v>155</v>
      </c>
      <c r="E10469" t="s">
        <v>347</v>
      </c>
      <c r="F10469" t="s">
        <v>3</v>
      </c>
      <c r="G10469" t="s">
        <v>55347</v>
      </c>
      <c r="H10469" t="s">
        <v>21258</v>
      </c>
      <c r="I10469" t="s">
        <v>55348</v>
      </c>
      <c r="J10469" t="s">
        <v>20972</v>
      </c>
      <c r="K10469" t="s">
        <v>30229</v>
      </c>
      <c r="L10469" t="s">
        <v>55349</v>
      </c>
      <c r="M10469" t="s">
        <v>55350</v>
      </c>
    </row>
    <row r="10470" spans="1:13">
      <c r="A10470" t="s">
        <v>909</v>
      </c>
      <c r="B10470" t="s">
        <v>909</v>
      </c>
      <c r="C10470" t="s">
        <v>1462</v>
      </c>
      <c r="D10470" t="s">
        <v>155</v>
      </c>
      <c r="E10470" t="s">
        <v>347</v>
      </c>
      <c r="F10470" t="s">
        <v>10</v>
      </c>
      <c r="G10470" t="s">
        <v>55351</v>
      </c>
      <c r="H10470" t="s">
        <v>20865</v>
      </c>
      <c r="I10470" t="s">
        <v>55352</v>
      </c>
      <c r="J10470" t="s">
        <v>21430</v>
      </c>
      <c r="K10470" t="s">
        <v>40422</v>
      </c>
      <c r="L10470" t="s">
        <v>51876</v>
      </c>
      <c r="M10470" t="s">
        <v>55353</v>
      </c>
    </row>
    <row r="10471" spans="1:13">
      <c r="A10471" t="s">
        <v>909</v>
      </c>
      <c r="B10471" t="s">
        <v>909</v>
      </c>
      <c r="C10471" t="s">
        <v>1462</v>
      </c>
      <c r="D10471" t="s">
        <v>155</v>
      </c>
      <c r="E10471" t="s">
        <v>347</v>
      </c>
      <c r="F10471" t="s">
        <v>2</v>
      </c>
      <c r="G10471" t="s">
        <v>55354</v>
      </c>
      <c r="H10471" t="s">
        <v>21048</v>
      </c>
      <c r="I10471" t="s">
        <v>55194</v>
      </c>
      <c r="J10471" t="s">
        <v>20954</v>
      </c>
      <c r="K10471" t="s">
        <v>55246</v>
      </c>
      <c r="L10471" t="s">
        <v>55355</v>
      </c>
      <c r="M10471" t="s">
        <v>55356</v>
      </c>
    </row>
    <row r="10472" spans="1:13">
      <c r="A10472" t="s">
        <v>909</v>
      </c>
      <c r="B10472" t="s">
        <v>909</v>
      </c>
      <c r="C10472" t="s">
        <v>1462</v>
      </c>
      <c r="D10472" t="s">
        <v>155</v>
      </c>
      <c r="E10472" t="s">
        <v>347</v>
      </c>
      <c r="F10472" t="s">
        <v>4</v>
      </c>
      <c r="G10472" t="s">
        <v>55357</v>
      </c>
      <c r="H10472" t="s">
        <v>21741</v>
      </c>
      <c r="I10472" t="s">
        <v>55358</v>
      </c>
      <c r="J10472" t="s">
        <v>20974</v>
      </c>
      <c r="K10472" t="s">
        <v>55058</v>
      </c>
      <c r="L10472" t="s">
        <v>55359</v>
      </c>
      <c r="M10472" t="s">
        <v>55360</v>
      </c>
    </row>
    <row r="10473" spans="1:13">
      <c r="A10473" t="s">
        <v>909</v>
      </c>
      <c r="B10473" t="s">
        <v>909</v>
      </c>
      <c r="C10473" t="s">
        <v>1462</v>
      </c>
      <c r="D10473" t="s">
        <v>155</v>
      </c>
      <c r="E10473" t="s">
        <v>347</v>
      </c>
      <c r="F10473" t="s">
        <v>11</v>
      </c>
      <c r="G10473" t="s">
        <v>55361</v>
      </c>
      <c r="H10473" t="s">
        <v>21668</v>
      </c>
      <c r="I10473" t="s">
        <v>55362</v>
      </c>
      <c r="J10473" t="s">
        <v>20745</v>
      </c>
      <c r="K10473" t="s">
        <v>45221</v>
      </c>
      <c r="L10473" t="s">
        <v>55363</v>
      </c>
      <c r="M10473" t="s">
        <v>55364</v>
      </c>
    </row>
    <row r="10474" spans="1:13">
      <c r="A10474" t="s">
        <v>909</v>
      </c>
      <c r="B10474" t="s">
        <v>909</v>
      </c>
      <c r="C10474" t="s">
        <v>1462</v>
      </c>
      <c r="D10474" t="s">
        <v>155</v>
      </c>
      <c r="E10474" t="s">
        <v>347</v>
      </c>
      <c r="F10474" t="s">
        <v>20</v>
      </c>
      <c r="G10474" t="s">
        <v>55365</v>
      </c>
      <c r="H10474" t="s">
        <v>20932</v>
      </c>
      <c r="I10474" t="s">
        <v>55052</v>
      </c>
      <c r="J10474" t="s">
        <v>20705</v>
      </c>
      <c r="K10474" t="s">
        <v>55030</v>
      </c>
      <c r="L10474" t="s">
        <v>4088</v>
      </c>
      <c r="M10474" t="s">
        <v>55366</v>
      </c>
    </row>
    <row r="10475" spans="1:13">
      <c r="A10475" t="s">
        <v>909</v>
      </c>
      <c r="B10475" t="s">
        <v>909</v>
      </c>
      <c r="C10475" t="s">
        <v>1462</v>
      </c>
      <c r="D10475" t="s">
        <v>155</v>
      </c>
      <c r="E10475" t="s">
        <v>230</v>
      </c>
      <c r="F10475" t="s">
        <v>3</v>
      </c>
      <c r="G10475" t="s">
        <v>55367</v>
      </c>
      <c r="H10475" t="s">
        <v>22010</v>
      </c>
      <c r="I10475" t="s">
        <v>55368</v>
      </c>
      <c r="J10475" t="s">
        <v>21668</v>
      </c>
      <c r="K10475" t="s">
        <v>55369</v>
      </c>
      <c r="L10475" t="s">
        <v>55370</v>
      </c>
      <c r="M10475" t="s">
        <v>55371</v>
      </c>
    </row>
    <row r="10476" spans="1:13">
      <c r="A10476" t="s">
        <v>909</v>
      </c>
      <c r="B10476" t="s">
        <v>909</v>
      </c>
      <c r="C10476" t="s">
        <v>1462</v>
      </c>
      <c r="D10476" t="s">
        <v>155</v>
      </c>
      <c r="E10476" t="s">
        <v>230</v>
      </c>
      <c r="F10476" t="s">
        <v>10</v>
      </c>
      <c r="G10476" t="s">
        <v>55372</v>
      </c>
      <c r="H10476" t="s">
        <v>21972</v>
      </c>
      <c r="I10476" t="s">
        <v>55373</v>
      </c>
      <c r="J10476" t="s">
        <v>20954</v>
      </c>
      <c r="K10476" t="s">
        <v>55246</v>
      </c>
      <c r="L10476" t="s">
        <v>55374</v>
      </c>
      <c r="M10476" t="s">
        <v>55375</v>
      </c>
    </row>
    <row r="10477" spans="1:13">
      <c r="A10477" t="s">
        <v>909</v>
      </c>
      <c r="B10477" t="s">
        <v>909</v>
      </c>
      <c r="C10477" t="s">
        <v>1462</v>
      </c>
      <c r="D10477" t="s">
        <v>155</v>
      </c>
      <c r="E10477" t="s">
        <v>230</v>
      </c>
      <c r="F10477" t="s">
        <v>2</v>
      </c>
      <c r="G10477" t="s">
        <v>55376</v>
      </c>
      <c r="H10477" t="s">
        <v>21985</v>
      </c>
      <c r="I10477" t="s">
        <v>55377</v>
      </c>
      <c r="J10477" t="s">
        <v>21369</v>
      </c>
      <c r="K10477" t="s">
        <v>55111</v>
      </c>
      <c r="L10477" t="s">
        <v>48962</v>
      </c>
      <c r="M10477" t="s">
        <v>45413</v>
      </c>
    </row>
    <row r="10478" spans="1:13">
      <c r="A10478" t="s">
        <v>909</v>
      </c>
      <c r="B10478" t="s">
        <v>909</v>
      </c>
      <c r="C10478" t="s">
        <v>1462</v>
      </c>
      <c r="D10478" t="s">
        <v>155</v>
      </c>
      <c r="E10478" t="s">
        <v>230</v>
      </c>
      <c r="F10478" t="s">
        <v>4</v>
      </c>
      <c r="G10478" t="s">
        <v>55378</v>
      </c>
      <c r="H10478" t="s">
        <v>21050</v>
      </c>
      <c r="I10478" t="s">
        <v>55379</v>
      </c>
      <c r="J10478" t="s">
        <v>20915</v>
      </c>
      <c r="K10478" t="s">
        <v>55340</v>
      </c>
      <c r="L10478" t="s">
        <v>55380</v>
      </c>
      <c r="M10478" t="s">
        <v>55381</v>
      </c>
    </row>
    <row r="10479" spans="1:13">
      <c r="A10479" t="s">
        <v>909</v>
      </c>
      <c r="B10479" t="s">
        <v>909</v>
      </c>
      <c r="C10479" t="s">
        <v>1462</v>
      </c>
      <c r="D10479" t="s">
        <v>155</v>
      </c>
      <c r="E10479" t="s">
        <v>230</v>
      </c>
      <c r="F10479" t="s">
        <v>11</v>
      </c>
      <c r="G10479" t="s">
        <v>55382</v>
      </c>
      <c r="H10479" t="s">
        <v>21518</v>
      </c>
      <c r="I10479" t="s">
        <v>55383</v>
      </c>
      <c r="J10479" t="s">
        <v>20745</v>
      </c>
      <c r="K10479" t="s">
        <v>45221</v>
      </c>
      <c r="L10479" t="s">
        <v>55384</v>
      </c>
      <c r="M10479" t="s">
        <v>55385</v>
      </c>
    </row>
    <row r="10480" spans="1:13">
      <c r="A10480" t="s">
        <v>909</v>
      </c>
      <c r="B10480" t="s">
        <v>909</v>
      </c>
      <c r="C10480" t="s">
        <v>1462</v>
      </c>
      <c r="D10480" t="s">
        <v>155</v>
      </c>
      <c r="E10480" t="s">
        <v>230</v>
      </c>
      <c r="F10480" t="s">
        <v>20</v>
      </c>
      <c r="G10480" t="s">
        <v>55386</v>
      </c>
      <c r="H10480" t="s">
        <v>20822</v>
      </c>
      <c r="I10480" t="s">
        <v>55387</v>
      </c>
      <c r="J10480" t="s">
        <v>20663</v>
      </c>
      <c r="K10480" t="s">
        <v>55056</v>
      </c>
      <c r="L10480" t="s">
        <v>3332</v>
      </c>
      <c r="M10480" t="s">
        <v>55388</v>
      </c>
    </row>
    <row r="10481" spans="1:13">
      <c r="A10481" t="s">
        <v>909</v>
      </c>
      <c r="B10481" t="s">
        <v>909</v>
      </c>
      <c r="C10481" t="s">
        <v>1462</v>
      </c>
      <c r="D10481" t="s">
        <v>155</v>
      </c>
      <c r="E10481" t="s">
        <v>300</v>
      </c>
      <c r="F10481" t="s">
        <v>3</v>
      </c>
      <c r="G10481" t="s">
        <v>55389</v>
      </c>
      <c r="H10481" t="s">
        <v>20934</v>
      </c>
      <c r="I10481" t="s">
        <v>55390</v>
      </c>
      <c r="J10481" t="s">
        <v>21668</v>
      </c>
      <c r="K10481" t="s">
        <v>55369</v>
      </c>
      <c r="L10481" t="s">
        <v>55391</v>
      </c>
      <c r="M10481" t="s">
        <v>55392</v>
      </c>
    </row>
    <row r="10482" spans="1:13">
      <c r="A10482" t="s">
        <v>909</v>
      </c>
      <c r="B10482" t="s">
        <v>909</v>
      </c>
      <c r="C10482" t="s">
        <v>1462</v>
      </c>
      <c r="D10482" t="s">
        <v>155</v>
      </c>
      <c r="E10482" t="s">
        <v>300</v>
      </c>
      <c r="F10482" t="s">
        <v>10</v>
      </c>
      <c r="G10482" t="s">
        <v>55393</v>
      </c>
      <c r="H10482" t="s">
        <v>20791</v>
      </c>
      <c r="I10482" t="s">
        <v>55394</v>
      </c>
      <c r="J10482" t="s">
        <v>20972</v>
      </c>
      <c r="K10482" t="s">
        <v>30229</v>
      </c>
      <c r="L10482" t="s">
        <v>55395</v>
      </c>
      <c r="M10482" t="s">
        <v>55396</v>
      </c>
    </row>
    <row r="10483" spans="1:13">
      <c r="A10483" t="s">
        <v>909</v>
      </c>
      <c r="B10483" t="s">
        <v>909</v>
      </c>
      <c r="C10483" t="s">
        <v>1462</v>
      </c>
      <c r="D10483" t="s">
        <v>155</v>
      </c>
      <c r="E10483" t="s">
        <v>300</v>
      </c>
      <c r="F10483" t="s">
        <v>2</v>
      </c>
      <c r="G10483" t="s">
        <v>55397</v>
      </c>
      <c r="H10483" t="s">
        <v>21219</v>
      </c>
      <c r="I10483" t="s">
        <v>55398</v>
      </c>
      <c r="J10483" t="s">
        <v>20932</v>
      </c>
      <c r="K10483" t="s">
        <v>9276</v>
      </c>
      <c r="L10483" t="s">
        <v>15753</v>
      </c>
      <c r="M10483" t="s">
        <v>47129</v>
      </c>
    </row>
    <row r="10484" spans="1:13">
      <c r="A10484" t="s">
        <v>909</v>
      </c>
      <c r="B10484" t="s">
        <v>909</v>
      </c>
      <c r="C10484" t="s">
        <v>1462</v>
      </c>
      <c r="D10484" t="s">
        <v>155</v>
      </c>
      <c r="E10484" t="s">
        <v>300</v>
      </c>
      <c r="F10484" t="s">
        <v>4</v>
      </c>
      <c r="G10484" t="s">
        <v>55399</v>
      </c>
      <c r="H10484" t="s">
        <v>20939</v>
      </c>
      <c r="I10484" t="s">
        <v>55400</v>
      </c>
      <c r="J10484" t="s">
        <v>20725</v>
      </c>
      <c r="K10484" t="s">
        <v>55010</v>
      </c>
      <c r="L10484" t="s">
        <v>55401</v>
      </c>
      <c r="M10484" t="s">
        <v>30978</v>
      </c>
    </row>
    <row r="10485" spans="1:13">
      <c r="A10485" t="s">
        <v>909</v>
      </c>
      <c r="B10485" t="s">
        <v>909</v>
      </c>
      <c r="C10485" t="s">
        <v>1462</v>
      </c>
      <c r="D10485" t="s">
        <v>155</v>
      </c>
      <c r="E10485" t="s">
        <v>300</v>
      </c>
      <c r="F10485" t="s">
        <v>11</v>
      </c>
      <c r="G10485" t="s">
        <v>55402</v>
      </c>
      <c r="H10485" t="s">
        <v>21150</v>
      </c>
      <c r="I10485" t="s">
        <v>39451</v>
      </c>
      <c r="J10485" t="s">
        <v>20705</v>
      </c>
      <c r="K10485" t="s">
        <v>55030</v>
      </c>
      <c r="L10485" t="s">
        <v>55403</v>
      </c>
      <c r="M10485" t="s">
        <v>7711</v>
      </c>
    </row>
    <row r="10486" spans="1:13">
      <c r="A10486" t="s">
        <v>909</v>
      </c>
      <c r="B10486" t="s">
        <v>909</v>
      </c>
      <c r="C10486" t="s">
        <v>1462</v>
      </c>
      <c r="D10486" t="s">
        <v>155</v>
      </c>
      <c r="E10486" t="s">
        <v>300</v>
      </c>
      <c r="F10486" t="s">
        <v>20</v>
      </c>
      <c r="G10486" t="s">
        <v>55404</v>
      </c>
      <c r="H10486" t="s">
        <v>20803</v>
      </c>
      <c r="I10486" t="s">
        <v>55405</v>
      </c>
      <c r="J10486" t="s">
        <v>20663</v>
      </c>
      <c r="K10486" t="s">
        <v>55056</v>
      </c>
      <c r="L10486" t="s">
        <v>21692</v>
      </c>
      <c r="M10486" t="s">
        <v>13660</v>
      </c>
    </row>
    <row r="10487" spans="1:13">
      <c r="A10487" t="s">
        <v>909</v>
      </c>
      <c r="B10487" t="s">
        <v>909</v>
      </c>
      <c r="C10487" t="s">
        <v>1462</v>
      </c>
      <c r="D10487" t="s">
        <v>156</v>
      </c>
      <c r="E10487" t="s">
        <v>383</v>
      </c>
      <c r="F10487" t="s">
        <v>10</v>
      </c>
      <c r="G10487" t="s">
        <v>55406</v>
      </c>
      <c r="H10487" t="s">
        <v>20663</v>
      </c>
      <c r="I10487" t="s">
        <v>25397</v>
      </c>
      <c r="J10487" t="s">
        <v>21472</v>
      </c>
      <c r="K10487" t="s">
        <v>91</v>
      </c>
      <c r="L10487" t="s">
        <v>3522</v>
      </c>
      <c r="M10487" t="s">
        <v>6841</v>
      </c>
    </row>
    <row r="10488" spans="1:13">
      <c r="A10488" t="s">
        <v>909</v>
      </c>
      <c r="B10488" t="s">
        <v>909</v>
      </c>
      <c r="C10488" t="s">
        <v>1462</v>
      </c>
      <c r="D10488" t="s">
        <v>161</v>
      </c>
      <c r="E10488" t="s">
        <v>690</v>
      </c>
      <c r="F10488" t="s">
        <v>3</v>
      </c>
      <c r="G10488" t="s">
        <v>55407</v>
      </c>
      <c r="H10488" t="s">
        <v>20932</v>
      </c>
      <c r="I10488" t="s">
        <v>43074</v>
      </c>
      <c r="J10488" t="s">
        <v>20841</v>
      </c>
      <c r="K10488" t="s">
        <v>55408</v>
      </c>
      <c r="L10488" t="s">
        <v>53272</v>
      </c>
      <c r="M10488" t="s">
        <v>55409</v>
      </c>
    </row>
    <row r="10489" spans="1:13">
      <c r="A10489" t="s">
        <v>909</v>
      </c>
      <c r="B10489" t="s">
        <v>909</v>
      </c>
      <c r="C10489" t="s">
        <v>1462</v>
      </c>
      <c r="D10489" t="s">
        <v>161</v>
      </c>
      <c r="E10489" t="s">
        <v>690</v>
      </c>
      <c r="F10489" t="s">
        <v>10</v>
      </c>
      <c r="G10489" t="s">
        <v>55410</v>
      </c>
      <c r="H10489" t="s">
        <v>21075</v>
      </c>
      <c r="I10489" t="s">
        <v>55411</v>
      </c>
      <c r="J10489" t="s">
        <v>21031</v>
      </c>
      <c r="K10489" t="s">
        <v>12358</v>
      </c>
      <c r="L10489" t="s">
        <v>55412</v>
      </c>
      <c r="M10489" t="s">
        <v>30858</v>
      </c>
    </row>
    <row r="10490" spans="1:13">
      <c r="A10490" t="s">
        <v>909</v>
      </c>
      <c r="B10490" t="s">
        <v>909</v>
      </c>
      <c r="C10490" t="s">
        <v>1462</v>
      </c>
      <c r="D10490" t="s">
        <v>161</v>
      </c>
      <c r="E10490" t="s">
        <v>690</v>
      </c>
      <c r="F10490" t="s">
        <v>2</v>
      </c>
      <c r="G10490" t="s">
        <v>55413</v>
      </c>
      <c r="H10490" t="s">
        <v>21392</v>
      </c>
      <c r="I10490" t="s">
        <v>55414</v>
      </c>
      <c r="J10490" t="s">
        <v>21097</v>
      </c>
      <c r="K10490" t="s">
        <v>881</v>
      </c>
      <c r="L10490" t="s">
        <v>55415</v>
      </c>
      <c r="M10490" t="s">
        <v>18728</v>
      </c>
    </row>
    <row r="10491" spans="1:13">
      <c r="A10491" t="s">
        <v>909</v>
      </c>
      <c r="B10491" t="s">
        <v>909</v>
      </c>
      <c r="C10491" t="s">
        <v>1462</v>
      </c>
      <c r="D10491" t="s">
        <v>161</v>
      </c>
      <c r="E10491" t="s">
        <v>690</v>
      </c>
      <c r="F10491" t="s">
        <v>4</v>
      </c>
      <c r="G10491" t="s">
        <v>55416</v>
      </c>
      <c r="H10491" t="s">
        <v>21064</v>
      </c>
      <c r="I10491" t="s">
        <v>43124</v>
      </c>
      <c r="J10491" t="s">
        <v>20950</v>
      </c>
      <c r="K10491" t="s">
        <v>55417</v>
      </c>
      <c r="L10491" t="s">
        <v>3804</v>
      </c>
      <c r="M10491" t="s">
        <v>55418</v>
      </c>
    </row>
    <row r="10492" spans="1:13">
      <c r="A10492" t="s">
        <v>909</v>
      </c>
      <c r="B10492" t="s">
        <v>909</v>
      </c>
      <c r="C10492" t="s">
        <v>1462</v>
      </c>
      <c r="D10492" t="s">
        <v>161</v>
      </c>
      <c r="E10492" t="s">
        <v>690</v>
      </c>
      <c r="F10492" t="s">
        <v>11</v>
      </c>
      <c r="G10492" t="s">
        <v>55419</v>
      </c>
      <c r="H10492" t="s">
        <v>21004</v>
      </c>
      <c r="I10492" t="s">
        <v>55420</v>
      </c>
      <c r="J10492" t="s">
        <v>20663</v>
      </c>
      <c r="K10492" t="s">
        <v>55421</v>
      </c>
      <c r="L10492" t="s">
        <v>55422</v>
      </c>
      <c r="M10492" t="s">
        <v>55423</v>
      </c>
    </row>
    <row r="10493" spans="1:13">
      <c r="A10493" t="s">
        <v>909</v>
      </c>
      <c r="B10493" t="s">
        <v>909</v>
      </c>
      <c r="C10493" t="s">
        <v>1462</v>
      </c>
      <c r="D10493" t="s">
        <v>161</v>
      </c>
      <c r="E10493" t="s">
        <v>690</v>
      </c>
      <c r="F10493" t="s">
        <v>20</v>
      </c>
      <c r="G10493" t="s">
        <v>55424</v>
      </c>
      <c r="H10493" t="s">
        <v>20879</v>
      </c>
      <c r="I10493" t="s">
        <v>43158</v>
      </c>
      <c r="J10493" t="s">
        <v>20684</v>
      </c>
      <c r="K10493" t="s">
        <v>55425</v>
      </c>
      <c r="L10493" t="s">
        <v>375</v>
      </c>
      <c r="M10493" t="s">
        <v>15117</v>
      </c>
    </row>
    <row r="10494" spans="1:13">
      <c r="A10494" t="s">
        <v>909</v>
      </c>
      <c r="B10494" t="s">
        <v>909</v>
      </c>
      <c r="C10494" t="s">
        <v>1462</v>
      </c>
      <c r="D10494" t="s">
        <v>161</v>
      </c>
      <c r="E10494" t="s">
        <v>698</v>
      </c>
      <c r="F10494" t="s">
        <v>3</v>
      </c>
      <c r="G10494" t="s">
        <v>55426</v>
      </c>
      <c r="H10494" t="s">
        <v>21186</v>
      </c>
      <c r="I10494" t="s">
        <v>55427</v>
      </c>
      <c r="J10494" t="s">
        <v>21113</v>
      </c>
      <c r="K10494" t="s">
        <v>14162</v>
      </c>
      <c r="L10494" t="s">
        <v>21527</v>
      </c>
      <c r="M10494" t="s">
        <v>55428</v>
      </c>
    </row>
    <row r="10495" spans="1:13">
      <c r="A10495" t="s">
        <v>909</v>
      </c>
      <c r="B10495" t="s">
        <v>909</v>
      </c>
      <c r="C10495" t="s">
        <v>1462</v>
      </c>
      <c r="D10495" t="s">
        <v>161</v>
      </c>
      <c r="E10495" t="s">
        <v>698</v>
      </c>
      <c r="F10495" t="s">
        <v>10</v>
      </c>
      <c r="G10495" t="s">
        <v>55429</v>
      </c>
      <c r="H10495" t="s">
        <v>21392</v>
      </c>
      <c r="I10495" t="s">
        <v>55414</v>
      </c>
      <c r="J10495" t="s">
        <v>21085</v>
      </c>
      <c r="K10495" t="s">
        <v>55430</v>
      </c>
      <c r="L10495" t="s">
        <v>55431</v>
      </c>
      <c r="M10495" t="s">
        <v>55432</v>
      </c>
    </row>
    <row r="10496" spans="1:13">
      <c r="A10496" t="s">
        <v>909</v>
      </c>
      <c r="B10496" t="s">
        <v>909</v>
      </c>
      <c r="C10496" t="s">
        <v>1462</v>
      </c>
      <c r="D10496" t="s">
        <v>161</v>
      </c>
      <c r="E10496" t="s">
        <v>698</v>
      </c>
      <c r="F10496" t="s">
        <v>2</v>
      </c>
      <c r="G10496" t="s">
        <v>55433</v>
      </c>
      <c r="H10496" t="s">
        <v>21569</v>
      </c>
      <c r="I10496" t="s">
        <v>55434</v>
      </c>
      <c r="J10496" t="s">
        <v>20829</v>
      </c>
      <c r="K10496" t="s">
        <v>14877</v>
      </c>
      <c r="L10496" t="s">
        <v>55435</v>
      </c>
      <c r="M10496" t="s">
        <v>55436</v>
      </c>
    </row>
    <row r="10497" spans="1:13">
      <c r="A10497" t="s">
        <v>909</v>
      </c>
      <c r="B10497" t="s">
        <v>909</v>
      </c>
      <c r="C10497" t="s">
        <v>1462</v>
      </c>
      <c r="D10497" t="s">
        <v>161</v>
      </c>
      <c r="E10497" t="s">
        <v>698</v>
      </c>
      <c r="F10497" t="s">
        <v>4</v>
      </c>
      <c r="G10497" t="s">
        <v>55437</v>
      </c>
      <c r="H10497" t="s">
        <v>21266</v>
      </c>
      <c r="I10497" t="s">
        <v>43001</v>
      </c>
      <c r="J10497" t="s">
        <v>20897</v>
      </c>
      <c r="K10497" t="s">
        <v>35281</v>
      </c>
      <c r="L10497" t="s">
        <v>55438</v>
      </c>
      <c r="M10497" t="s">
        <v>55439</v>
      </c>
    </row>
    <row r="10498" spans="1:13">
      <c r="A10498" t="s">
        <v>909</v>
      </c>
      <c r="B10498" t="s">
        <v>909</v>
      </c>
      <c r="C10498" t="s">
        <v>1462</v>
      </c>
      <c r="D10498" t="s">
        <v>161</v>
      </c>
      <c r="E10498" t="s">
        <v>698</v>
      </c>
      <c r="F10498" t="s">
        <v>11</v>
      </c>
      <c r="G10498" t="s">
        <v>55440</v>
      </c>
      <c r="H10498" t="s">
        <v>21004</v>
      </c>
      <c r="I10498" t="s">
        <v>55420</v>
      </c>
      <c r="J10498" t="s">
        <v>20841</v>
      </c>
      <c r="K10498" t="s">
        <v>55408</v>
      </c>
      <c r="L10498" t="s">
        <v>55422</v>
      </c>
      <c r="M10498" t="s">
        <v>55441</v>
      </c>
    </row>
    <row r="10499" spans="1:13">
      <c r="A10499" t="s">
        <v>909</v>
      </c>
      <c r="B10499" t="s">
        <v>909</v>
      </c>
      <c r="C10499" t="s">
        <v>1462</v>
      </c>
      <c r="D10499" t="s">
        <v>161</v>
      </c>
      <c r="E10499" t="s">
        <v>698</v>
      </c>
      <c r="F10499" t="s">
        <v>20</v>
      </c>
      <c r="G10499" t="s">
        <v>55442</v>
      </c>
      <c r="H10499" t="s">
        <v>20803</v>
      </c>
      <c r="I10499" t="s">
        <v>43042</v>
      </c>
      <c r="J10499" t="s">
        <v>21472</v>
      </c>
      <c r="K10499" t="s">
        <v>372</v>
      </c>
      <c r="L10499" t="s">
        <v>2172</v>
      </c>
      <c r="M10499" t="s">
        <v>37409</v>
      </c>
    </row>
    <row r="10500" spans="1:13">
      <c r="A10500" t="s">
        <v>909</v>
      </c>
      <c r="B10500" t="s">
        <v>909</v>
      </c>
      <c r="C10500" t="s">
        <v>1462</v>
      </c>
      <c r="D10500" t="s">
        <v>161</v>
      </c>
      <c r="E10500" t="s">
        <v>706</v>
      </c>
      <c r="F10500" t="s">
        <v>3</v>
      </c>
      <c r="G10500" t="s">
        <v>55443</v>
      </c>
      <c r="H10500" t="s">
        <v>20885</v>
      </c>
      <c r="I10500" t="s">
        <v>43052</v>
      </c>
      <c r="J10500" t="s">
        <v>21165</v>
      </c>
      <c r="K10500" t="s">
        <v>26561</v>
      </c>
      <c r="L10500" t="s">
        <v>55444</v>
      </c>
      <c r="M10500" t="s">
        <v>31971</v>
      </c>
    </row>
    <row r="10501" spans="1:13">
      <c r="A10501" t="s">
        <v>909</v>
      </c>
      <c r="B10501" t="s">
        <v>909</v>
      </c>
      <c r="C10501" t="s">
        <v>1462</v>
      </c>
      <c r="D10501" t="s">
        <v>161</v>
      </c>
      <c r="E10501" t="s">
        <v>706</v>
      </c>
      <c r="F10501" t="s">
        <v>10</v>
      </c>
      <c r="G10501" t="s">
        <v>55445</v>
      </c>
      <c r="H10501" t="s">
        <v>21266</v>
      </c>
      <c r="I10501" t="s">
        <v>43001</v>
      </c>
      <c r="J10501" t="s">
        <v>21031</v>
      </c>
      <c r="K10501" t="s">
        <v>12358</v>
      </c>
      <c r="L10501" t="s">
        <v>55446</v>
      </c>
      <c r="M10501" t="s">
        <v>55447</v>
      </c>
    </row>
    <row r="10502" spans="1:13">
      <c r="A10502" t="s">
        <v>909</v>
      </c>
      <c r="B10502" t="s">
        <v>909</v>
      </c>
      <c r="C10502" t="s">
        <v>1462</v>
      </c>
      <c r="D10502" t="s">
        <v>161</v>
      </c>
      <c r="E10502" t="s">
        <v>706</v>
      </c>
      <c r="F10502" t="s">
        <v>2</v>
      </c>
      <c r="G10502" t="s">
        <v>55448</v>
      </c>
      <c r="H10502" t="s">
        <v>20829</v>
      </c>
      <c r="I10502" t="s">
        <v>43056</v>
      </c>
      <c r="J10502" t="s">
        <v>20967</v>
      </c>
      <c r="K10502" t="s">
        <v>55449</v>
      </c>
      <c r="L10502" t="s">
        <v>55450</v>
      </c>
      <c r="M10502" t="s">
        <v>37455</v>
      </c>
    </row>
    <row r="10503" spans="1:13">
      <c r="A10503" t="s">
        <v>909</v>
      </c>
      <c r="B10503" t="s">
        <v>909</v>
      </c>
      <c r="C10503" t="s">
        <v>1462</v>
      </c>
      <c r="D10503" t="s">
        <v>161</v>
      </c>
      <c r="E10503" t="s">
        <v>706</v>
      </c>
      <c r="F10503" t="s">
        <v>4</v>
      </c>
      <c r="G10503" t="s">
        <v>55451</v>
      </c>
      <c r="H10503" t="s">
        <v>20967</v>
      </c>
      <c r="I10503" t="s">
        <v>55452</v>
      </c>
      <c r="J10503" t="s">
        <v>20705</v>
      </c>
      <c r="K10503" t="s">
        <v>9228</v>
      </c>
      <c r="L10503" t="s">
        <v>55453</v>
      </c>
      <c r="M10503" t="s">
        <v>55454</v>
      </c>
    </row>
    <row r="10504" spans="1:13">
      <c r="A10504" t="s">
        <v>909</v>
      </c>
      <c r="B10504" t="s">
        <v>909</v>
      </c>
      <c r="C10504" t="s">
        <v>1462</v>
      </c>
      <c r="D10504" t="s">
        <v>161</v>
      </c>
      <c r="E10504" t="s">
        <v>706</v>
      </c>
      <c r="F10504" t="s">
        <v>11</v>
      </c>
      <c r="G10504" t="s">
        <v>55455</v>
      </c>
      <c r="H10504" t="s">
        <v>20950</v>
      </c>
      <c r="I10504" t="s">
        <v>43141</v>
      </c>
      <c r="J10504" t="s">
        <v>21472</v>
      </c>
      <c r="K10504" t="s">
        <v>372</v>
      </c>
      <c r="L10504" t="s">
        <v>7332</v>
      </c>
      <c r="M10504" t="s">
        <v>15432</v>
      </c>
    </row>
    <row r="10505" spans="1:13">
      <c r="A10505" t="s">
        <v>909</v>
      </c>
      <c r="B10505" t="s">
        <v>909</v>
      </c>
      <c r="C10505" t="s">
        <v>1462</v>
      </c>
      <c r="D10505" t="s">
        <v>161</v>
      </c>
      <c r="E10505" t="s">
        <v>706</v>
      </c>
      <c r="F10505" t="s">
        <v>20</v>
      </c>
      <c r="G10505" t="s">
        <v>55456</v>
      </c>
      <c r="H10505" t="s">
        <v>20705</v>
      </c>
      <c r="I10505" t="s">
        <v>42988</v>
      </c>
      <c r="J10505" t="s">
        <v>21472</v>
      </c>
      <c r="K10505" t="s">
        <v>372</v>
      </c>
      <c r="L10505" t="s">
        <v>4481</v>
      </c>
      <c r="M10505" t="s">
        <v>10309</v>
      </c>
    </row>
    <row r="10506" spans="1:13">
      <c r="A10506" t="s">
        <v>909</v>
      </c>
      <c r="B10506" t="s">
        <v>909</v>
      </c>
      <c r="C10506" t="s">
        <v>1462</v>
      </c>
      <c r="D10506" t="s">
        <v>161</v>
      </c>
      <c r="E10506" t="s">
        <v>714</v>
      </c>
      <c r="F10506" t="s">
        <v>3</v>
      </c>
      <c r="G10506" t="s">
        <v>55457</v>
      </c>
      <c r="H10506" t="s">
        <v>21277</v>
      </c>
      <c r="I10506" t="s">
        <v>55458</v>
      </c>
      <c r="J10506" t="s">
        <v>21117</v>
      </c>
      <c r="K10506" t="s">
        <v>55459</v>
      </c>
      <c r="L10506" t="s">
        <v>55460</v>
      </c>
      <c r="M10506" t="s">
        <v>26431</v>
      </c>
    </row>
    <row r="10507" spans="1:13">
      <c r="A10507" t="s">
        <v>909</v>
      </c>
      <c r="B10507" t="s">
        <v>909</v>
      </c>
      <c r="C10507" t="s">
        <v>1462</v>
      </c>
      <c r="D10507" t="s">
        <v>161</v>
      </c>
      <c r="E10507" t="s">
        <v>714</v>
      </c>
      <c r="F10507" t="s">
        <v>10</v>
      </c>
      <c r="G10507" t="s">
        <v>55461</v>
      </c>
      <c r="H10507" t="s">
        <v>21165</v>
      </c>
      <c r="I10507" t="s">
        <v>55462</v>
      </c>
      <c r="J10507" t="s">
        <v>20938</v>
      </c>
      <c r="K10507" t="s">
        <v>55463</v>
      </c>
      <c r="L10507" t="s">
        <v>55464</v>
      </c>
      <c r="M10507" t="s">
        <v>55465</v>
      </c>
    </row>
    <row r="10508" spans="1:13">
      <c r="A10508" t="s">
        <v>909</v>
      </c>
      <c r="B10508" t="s">
        <v>909</v>
      </c>
      <c r="C10508" t="s">
        <v>1462</v>
      </c>
      <c r="D10508" t="s">
        <v>161</v>
      </c>
      <c r="E10508" t="s">
        <v>714</v>
      </c>
      <c r="F10508" t="s">
        <v>2</v>
      </c>
      <c r="G10508" t="s">
        <v>55466</v>
      </c>
      <c r="H10508" t="s">
        <v>20841</v>
      </c>
      <c r="I10508" t="s">
        <v>42984</v>
      </c>
      <c r="J10508" t="s">
        <v>20745</v>
      </c>
      <c r="K10508" t="s">
        <v>55467</v>
      </c>
      <c r="L10508" t="s">
        <v>55468</v>
      </c>
      <c r="M10508" t="s">
        <v>1152</v>
      </c>
    </row>
    <row r="10509" spans="1:13">
      <c r="A10509" t="s">
        <v>909</v>
      </c>
      <c r="B10509" t="s">
        <v>909</v>
      </c>
      <c r="C10509" t="s">
        <v>1462</v>
      </c>
      <c r="D10509" t="s">
        <v>161</v>
      </c>
      <c r="E10509" t="s">
        <v>714</v>
      </c>
      <c r="F10509" t="s">
        <v>4</v>
      </c>
      <c r="G10509" t="s">
        <v>55469</v>
      </c>
      <c r="H10509" t="s">
        <v>20803</v>
      </c>
      <c r="I10509" t="s">
        <v>43042</v>
      </c>
      <c r="J10509" t="s">
        <v>20684</v>
      </c>
      <c r="K10509" t="s">
        <v>55425</v>
      </c>
      <c r="L10509" t="s">
        <v>55470</v>
      </c>
      <c r="M10509" t="s">
        <v>11872</v>
      </c>
    </row>
    <row r="10510" spans="1:13">
      <c r="A10510" t="s">
        <v>909</v>
      </c>
      <c r="B10510" t="s">
        <v>909</v>
      </c>
      <c r="C10510" t="s">
        <v>1462</v>
      </c>
      <c r="D10510" t="s">
        <v>161</v>
      </c>
      <c r="E10510" t="s">
        <v>714</v>
      </c>
      <c r="F10510" t="s">
        <v>11</v>
      </c>
      <c r="G10510" t="s">
        <v>55471</v>
      </c>
      <c r="H10510" t="s">
        <v>20764</v>
      </c>
      <c r="I10510" t="s">
        <v>55472</v>
      </c>
      <c r="J10510" t="s">
        <v>20663</v>
      </c>
      <c r="K10510" t="s">
        <v>55421</v>
      </c>
      <c r="L10510" t="s">
        <v>7961</v>
      </c>
      <c r="M10510" t="s">
        <v>15016</v>
      </c>
    </row>
    <row r="10511" spans="1:13">
      <c r="A10511" t="s">
        <v>909</v>
      </c>
      <c r="B10511" t="s">
        <v>909</v>
      </c>
      <c r="C10511" t="s">
        <v>1462</v>
      </c>
      <c r="D10511" t="s">
        <v>161</v>
      </c>
      <c r="E10511" t="s">
        <v>714</v>
      </c>
      <c r="F10511" t="s">
        <v>20</v>
      </c>
      <c r="G10511" t="s">
        <v>55473</v>
      </c>
      <c r="H10511" t="s">
        <v>20663</v>
      </c>
      <c r="I10511" t="s">
        <v>42968</v>
      </c>
      <c r="J10511" t="s">
        <v>21472</v>
      </c>
      <c r="K10511" t="s">
        <v>372</v>
      </c>
      <c r="L10511" t="s">
        <v>8449</v>
      </c>
      <c r="M10511" t="s">
        <v>8917</v>
      </c>
    </row>
    <row r="10512" spans="1:13">
      <c r="A10512" t="s">
        <v>909</v>
      </c>
      <c r="B10512" t="s">
        <v>909</v>
      </c>
      <c r="C10512" t="s">
        <v>1462</v>
      </c>
      <c r="D10512" t="s">
        <v>162</v>
      </c>
      <c r="E10512" t="s">
        <v>722</v>
      </c>
      <c r="F10512" t="s">
        <v>3</v>
      </c>
      <c r="G10512" t="s">
        <v>55474</v>
      </c>
      <c r="H10512" t="s">
        <v>20974</v>
      </c>
      <c r="I10512" t="s">
        <v>43005</v>
      </c>
      <c r="J10512" t="s">
        <v>20915</v>
      </c>
      <c r="K10512" t="s">
        <v>53609</v>
      </c>
      <c r="L10512" t="s">
        <v>55475</v>
      </c>
      <c r="M10512" t="s">
        <v>38007</v>
      </c>
    </row>
    <row r="10513" spans="1:13">
      <c r="A10513" t="s">
        <v>909</v>
      </c>
      <c r="B10513" t="s">
        <v>909</v>
      </c>
      <c r="C10513" t="s">
        <v>1462</v>
      </c>
      <c r="D10513" t="s">
        <v>162</v>
      </c>
      <c r="E10513" t="s">
        <v>722</v>
      </c>
      <c r="F10513" t="s">
        <v>10</v>
      </c>
      <c r="G10513" t="s">
        <v>55476</v>
      </c>
      <c r="H10513" t="s">
        <v>21219</v>
      </c>
      <c r="I10513" t="s">
        <v>55477</v>
      </c>
      <c r="J10513" t="s">
        <v>20974</v>
      </c>
      <c r="K10513" t="s">
        <v>55478</v>
      </c>
      <c r="L10513" t="s">
        <v>55479</v>
      </c>
      <c r="M10513" t="s">
        <v>55480</v>
      </c>
    </row>
    <row r="10514" spans="1:13">
      <c r="A10514" t="s">
        <v>909</v>
      </c>
      <c r="B10514" t="s">
        <v>909</v>
      </c>
      <c r="C10514" t="s">
        <v>1462</v>
      </c>
      <c r="D10514" t="s">
        <v>162</v>
      </c>
      <c r="E10514" t="s">
        <v>722</v>
      </c>
      <c r="F10514" t="s">
        <v>2</v>
      </c>
      <c r="G10514" t="s">
        <v>55481</v>
      </c>
      <c r="H10514" t="s">
        <v>21463</v>
      </c>
      <c r="I10514" t="s">
        <v>43105</v>
      </c>
      <c r="J10514" t="s">
        <v>21116</v>
      </c>
      <c r="K10514" t="s">
        <v>55482</v>
      </c>
      <c r="L10514" t="s">
        <v>55483</v>
      </c>
      <c r="M10514" t="s">
        <v>55484</v>
      </c>
    </row>
    <row r="10515" spans="1:13">
      <c r="A10515" t="s">
        <v>909</v>
      </c>
      <c r="B10515" t="s">
        <v>909</v>
      </c>
      <c r="C10515" t="s">
        <v>1462</v>
      </c>
      <c r="D10515" t="s">
        <v>162</v>
      </c>
      <c r="E10515" t="s">
        <v>722</v>
      </c>
      <c r="F10515" t="s">
        <v>4</v>
      </c>
      <c r="G10515" t="s">
        <v>55485</v>
      </c>
      <c r="H10515" t="s">
        <v>21050</v>
      </c>
      <c r="I10515" t="s">
        <v>55486</v>
      </c>
      <c r="J10515" t="s">
        <v>20938</v>
      </c>
      <c r="K10515" t="s">
        <v>55463</v>
      </c>
      <c r="L10515" t="s">
        <v>55487</v>
      </c>
      <c r="M10515" t="s">
        <v>55488</v>
      </c>
    </row>
    <row r="10516" spans="1:13">
      <c r="A10516" t="s">
        <v>909</v>
      </c>
      <c r="B10516" t="s">
        <v>909</v>
      </c>
      <c r="C10516" t="s">
        <v>1462</v>
      </c>
      <c r="D10516" t="s">
        <v>162</v>
      </c>
      <c r="E10516" t="s">
        <v>722</v>
      </c>
      <c r="F10516" t="s">
        <v>11</v>
      </c>
      <c r="G10516" t="s">
        <v>55489</v>
      </c>
      <c r="H10516" t="s">
        <v>21050</v>
      </c>
      <c r="I10516" t="s">
        <v>55486</v>
      </c>
      <c r="J10516" t="s">
        <v>20784</v>
      </c>
      <c r="K10516" t="s">
        <v>53613</v>
      </c>
      <c r="L10516" t="s">
        <v>3925</v>
      </c>
      <c r="M10516" t="s">
        <v>55488</v>
      </c>
    </row>
    <row r="10517" spans="1:13">
      <c r="A10517" t="s">
        <v>909</v>
      </c>
      <c r="B10517" t="s">
        <v>909</v>
      </c>
      <c r="C10517" t="s">
        <v>1462</v>
      </c>
      <c r="D10517" t="s">
        <v>162</v>
      </c>
      <c r="E10517" t="s">
        <v>722</v>
      </c>
      <c r="F10517" t="s">
        <v>20</v>
      </c>
      <c r="G10517" t="s">
        <v>55490</v>
      </c>
      <c r="H10517" t="s">
        <v>20915</v>
      </c>
      <c r="I10517" t="s">
        <v>55491</v>
      </c>
      <c r="J10517" t="s">
        <v>20684</v>
      </c>
      <c r="K10517" t="s">
        <v>55425</v>
      </c>
      <c r="L10517" t="s">
        <v>3664</v>
      </c>
      <c r="M10517" t="s">
        <v>45984</v>
      </c>
    </row>
    <row r="10518" spans="1:13">
      <c r="A10518" t="s">
        <v>909</v>
      </c>
      <c r="B10518" t="s">
        <v>909</v>
      </c>
      <c r="C10518" t="s">
        <v>1462</v>
      </c>
      <c r="D10518" t="s">
        <v>162</v>
      </c>
      <c r="E10518" t="s">
        <v>730</v>
      </c>
      <c r="F10518" t="s">
        <v>3</v>
      </c>
      <c r="G10518" t="s">
        <v>55492</v>
      </c>
      <c r="H10518" t="s">
        <v>21097</v>
      </c>
      <c r="I10518" t="s">
        <v>55493</v>
      </c>
      <c r="J10518" t="s">
        <v>20967</v>
      </c>
      <c r="K10518" t="s">
        <v>55449</v>
      </c>
      <c r="L10518" t="s">
        <v>55494</v>
      </c>
      <c r="M10518" t="s">
        <v>31051</v>
      </c>
    </row>
    <row r="10519" spans="1:13">
      <c r="A10519" t="s">
        <v>909</v>
      </c>
      <c r="B10519" t="s">
        <v>909</v>
      </c>
      <c r="C10519" t="s">
        <v>1462</v>
      </c>
      <c r="D10519" t="s">
        <v>162</v>
      </c>
      <c r="E10519" t="s">
        <v>730</v>
      </c>
      <c r="F10519" t="s">
        <v>10</v>
      </c>
      <c r="G10519" t="s">
        <v>55495</v>
      </c>
      <c r="H10519" t="s">
        <v>21392</v>
      </c>
      <c r="I10519" t="s">
        <v>55414</v>
      </c>
      <c r="J10519" t="s">
        <v>21150</v>
      </c>
      <c r="K10519" t="s">
        <v>27548</v>
      </c>
      <c r="L10519" t="s">
        <v>55431</v>
      </c>
      <c r="M10519" t="s">
        <v>18728</v>
      </c>
    </row>
    <row r="10520" spans="1:13">
      <c r="A10520" t="s">
        <v>909</v>
      </c>
      <c r="B10520" t="s">
        <v>909</v>
      </c>
      <c r="C10520" t="s">
        <v>1462</v>
      </c>
      <c r="D10520" t="s">
        <v>162</v>
      </c>
      <c r="E10520" t="s">
        <v>730</v>
      </c>
      <c r="F10520" t="s">
        <v>2</v>
      </c>
      <c r="G10520" t="s">
        <v>55496</v>
      </c>
      <c r="H10520" t="s">
        <v>21569</v>
      </c>
      <c r="I10520" t="s">
        <v>55434</v>
      </c>
      <c r="J10520" t="s">
        <v>20972</v>
      </c>
      <c r="K10520" t="s">
        <v>55497</v>
      </c>
      <c r="L10520" t="s">
        <v>55435</v>
      </c>
      <c r="M10520" t="s">
        <v>55498</v>
      </c>
    </row>
    <row r="10521" spans="1:13">
      <c r="A10521" t="s">
        <v>909</v>
      </c>
      <c r="B10521" t="s">
        <v>909</v>
      </c>
      <c r="C10521" t="s">
        <v>1462</v>
      </c>
      <c r="D10521" t="s">
        <v>162</v>
      </c>
      <c r="E10521" t="s">
        <v>730</v>
      </c>
      <c r="F10521" t="s">
        <v>4</v>
      </c>
      <c r="G10521" t="s">
        <v>55499</v>
      </c>
      <c r="H10521" t="s">
        <v>21162</v>
      </c>
      <c r="I10521" t="s">
        <v>55500</v>
      </c>
      <c r="J10521" t="s">
        <v>20784</v>
      </c>
      <c r="K10521" t="s">
        <v>53613</v>
      </c>
      <c r="L10521" t="s">
        <v>55501</v>
      </c>
      <c r="M10521" t="s">
        <v>55502</v>
      </c>
    </row>
    <row r="10522" spans="1:13">
      <c r="A10522" t="s">
        <v>909</v>
      </c>
      <c r="B10522" t="s">
        <v>909</v>
      </c>
      <c r="C10522" t="s">
        <v>1462</v>
      </c>
      <c r="D10522" t="s">
        <v>162</v>
      </c>
      <c r="E10522" t="s">
        <v>730</v>
      </c>
      <c r="F10522" t="s">
        <v>11</v>
      </c>
      <c r="G10522" t="s">
        <v>55503</v>
      </c>
      <c r="H10522" t="s">
        <v>21021</v>
      </c>
      <c r="I10522" t="s">
        <v>43110</v>
      </c>
      <c r="J10522" t="s">
        <v>20705</v>
      </c>
      <c r="K10522" t="s">
        <v>9228</v>
      </c>
      <c r="L10522" t="s">
        <v>3246</v>
      </c>
      <c r="M10522" t="s">
        <v>55504</v>
      </c>
    </row>
    <row r="10523" spans="1:13">
      <c r="A10523" t="s">
        <v>909</v>
      </c>
      <c r="B10523" t="s">
        <v>909</v>
      </c>
      <c r="C10523" t="s">
        <v>1462</v>
      </c>
      <c r="D10523" t="s">
        <v>162</v>
      </c>
      <c r="E10523" t="s">
        <v>730</v>
      </c>
      <c r="F10523" t="s">
        <v>20</v>
      </c>
      <c r="G10523" t="s">
        <v>55505</v>
      </c>
      <c r="H10523" t="s">
        <v>20784</v>
      </c>
      <c r="I10523" t="s">
        <v>42963</v>
      </c>
      <c r="J10523" t="s">
        <v>21472</v>
      </c>
      <c r="K10523" t="s">
        <v>372</v>
      </c>
      <c r="L10523" t="s">
        <v>3246</v>
      </c>
      <c r="M10523" t="s">
        <v>9040</v>
      </c>
    </row>
    <row r="10524" spans="1:13">
      <c r="A10524" t="s">
        <v>909</v>
      </c>
      <c r="B10524" t="s">
        <v>909</v>
      </c>
      <c r="C10524" t="s">
        <v>1462</v>
      </c>
      <c r="D10524" t="s">
        <v>162</v>
      </c>
      <c r="E10524" t="s">
        <v>738</v>
      </c>
      <c r="F10524" t="s">
        <v>3</v>
      </c>
      <c r="G10524" t="s">
        <v>55506</v>
      </c>
      <c r="H10524" t="s">
        <v>21430</v>
      </c>
      <c r="I10524" t="s">
        <v>55507</v>
      </c>
      <c r="J10524" t="s">
        <v>21217</v>
      </c>
      <c r="K10524" t="s">
        <v>10067</v>
      </c>
      <c r="L10524" t="s">
        <v>5137</v>
      </c>
      <c r="M10524" t="s">
        <v>43936</v>
      </c>
    </row>
    <row r="10525" spans="1:13">
      <c r="A10525" t="s">
        <v>909</v>
      </c>
      <c r="B10525" t="s">
        <v>909</v>
      </c>
      <c r="C10525" t="s">
        <v>1462</v>
      </c>
      <c r="D10525" t="s">
        <v>162</v>
      </c>
      <c r="E10525" t="s">
        <v>738</v>
      </c>
      <c r="F10525" t="s">
        <v>10</v>
      </c>
      <c r="G10525" t="s">
        <v>55508</v>
      </c>
      <c r="H10525" t="s">
        <v>21266</v>
      </c>
      <c r="I10525" t="s">
        <v>43001</v>
      </c>
      <c r="J10525" t="s">
        <v>20938</v>
      </c>
      <c r="K10525" t="s">
        <v>55463</v>
      </c>
      <c r="L10525" t="s">
        <v>55446</v>
      </c>
      <c r="M10525" t="s">
        <v>55509</v>
      </c>
    </row>
    <row r="10526" spans="1:13">
      <c r="A10526" t="s">
        <v>909</v>
      </c>
      <c r="B10526" t="s">
        <v>909</v>
      </c>
      <c r="C10526" t="s">
        <v>1462</v>
      </c>
      <c r="D10526" t="s">
        <v>162</v>
      </c>
      <c r="E10526" t="s">
        <v>738</v>
      </c>
      <c r="F10526" t="s">
        <v>2</v>
      </c>
      <c r="G10526" t="s">
        <v>55510</v>
      </c>
      <c r="H10526" t="s">
        <v>21113</v>
      </c>
      <c r="I10526" t="s">
        <v>42960</v>
      </c>
      <c r="J10526" t="s">
        <v>20860</v>
      </c>
      <c r="K10526" t="s">
        <v>55511</v>
      </c>
      <c r="L10526" t="s">
        <v>55512</v>
      </c>
      <c r="M10526" t="s">
        <v>16849</v>
      </c>
    </row>
    <row r="10527" spans="1:13">
      <c r="A10527" t="s">
        <v>909</v>
      </c>
      <c r="B10527" t="s">
        <v>909</v>
      </c>
      <c r="C10527" t="s">
        <v>1462</v>
      </c>
      <c r="D10527" t="s">
        <v>162</v>
      </c>
      <c r="E10527" t="s">
        <v>738</v>
      </c>
      <c r="F10527" t="s">
        <v>4</v>
      </c>
      <c r="G10527" t="s">
        <v>55513</v>
      </c>
      <c r="H10527" t="s">
        <v>20937</v>
      </c>
      <c r="I10527" t="s">
        <v>55514</v>
      </c>
      <c r="J10527" t="s">
        <v>20764</v>
      </c>
      <c r="K10527" t="s">
        <v>9255</v>
      </c>
      <c r="L10527" t="s">
        <v>55515</v>
      </c>
      <c r="M10527" t="s">
        <v>14877</v>
      </c>
    </row>
    <row r="10528" spans="1:13">
      <c r="A10528" t="s">
        <v>909</v>
      </c>
      <c r="B10528" t="s">
        <v>909</v>
      </c>
      <c r="C10528" t="s">
        <v>1462</v>
      </c>
      <c r="D10528" t="s">
        <v>162</v>
      </c>
      <c r="E10528" t="s">
        <v>738</v>
      </c>
      <c r="F10528" t="s">
        <v>11</v>
      </c>
      <c r="G10528" t="s">
        <v>55516</v>
      </c>
      <c r="H10528" t="s">
        <v>20915</v>
      </c>
      <c r="I10528" t="s">
        <v>55491</v>
      </c>
      <c r="J10528" t="s">
        <v>20663</v>
      </c>
      <c r="K10528" t="s">
        <v>55421</v>
      </c>
      <c r="L10528" t="s">
        <v>20758</v>
      </c>
      <c r="M10528" t="s">
        <v>32313</v>
      </c>
    </row>
    <row r="10529" spans="1:13">
      <c r="A10529" t="s">
        <v>909</v>
      </c>
      <c r="B10529" t="s">
        <v>909</v>
      </c>
      <c r="C10529" t="s">
        <v>1462</v>
      </c>
      <c r="D10529" t="s">
        <v>162</v>
      </c>
      <c r="E10529" t="s">
        <v>738</v>
      </c>
      <c r="F10529" t="s">
        <v>20</v>
      </c>
      <c r="G10529" t="s">
        <v>55517</v>
      </c>
      <c r="H10529" t="s">
        <v>20684</v>
      </c>
      <c r="I10529" t="s">
        <v>43011</v>
      </c>
      <c r="J10529" t="s">
        <v>21472</v>
      </c>
      <c r="K10529" t="s">
        <v>372</v>
      </c>
      <c r="L10529" t="s">
        <v>3130</v>
      </c>
      <c r="M10529" t="s">
        <v>45599</v>
      </c>
    </row>
    <row r="10530" spans="1:13">
      <c r="A10530" t="s">
        <v>909</v>
      </c>
      <c r="B10530" t="s">
        <v>909</v>
      </c>
      <c r="C10530" t="s">
        <v>1462</v>
      </c>
      <c r="D10530" t="s">
        <v>162</v>
      </c>
      <c r="E10530" t="s">
        <v>746</v>
      </c>
      <c r="F10530" t="s">
        <v>3</v>
      </c>
      <c r="G10530" t="s">
        <v>55518</v>
      </c>
      <c r="H10530" t="s">
        <v>21518</v>
      </c>
      <c r="I10530" t="s">
        <v>55519</v>
      </c>
      <c r="J10530" t="s">
        <v>21322</v>
      </c>
      <c r="K10530" t="s">
        <v>53606</v>
      </c>
      <c r="L10530" t="s">
        <v>55520</v>
      </c>
      <c r="M10530" t="s">
        <v>46080</v>
      </c>
    </row>
    <row r="10531" spans="1:13">
      <c r="A10531" t="s">
        <v>909</v>
      </c>
      <c r="B10531" t="s">
        <v>909</v>
      </c>
      <c r="C10531" t="s">
        <v>1462</v>
      </c>
      <c r="D10531" t="s">
        <v>162</v>
      </c>
      <c r="E10531" t="s">
        <v>746</v>
      </c>
      <c r="F10531" t="s">
        <v>10</v>
      </c>
      <c r="G10531" t="s">
        <v>55521</v>
      </c>
      <c r="H10531" t="s">
        <v>20829</v>
      </c>
      <c r="I10531" t="s">
        <v>43056</v>
      </c>
      <c r="J10531" t="s">
        <v>20967</v>
      </c>
      <c r="K10531" t="s">
        <v>55449</v>
      </c>
      <c r="L10531" t="s">
        <v>471</v>
      </c>
      <c r="M10531" t="s">
        <v>39345</v>
      </c>
    </row>
    <row r="10532" spans="1:13">
      <c r="A10532" t="s">
        <v>909</v>
      </c>
      <c r="B10532" t="s">
        <v>909</v>
      </c>
      <c r="C10532" t="s">
        <v>1462</v>
      </c>
      <c r="D10532" t="s">
        <v>162</v>
      </c>
      <c r="E10532" t="s">
        <v>746</v>
      </c>
      <c r="F10532" t="s">
        <v>2</v>
      </c>
      <c r="G10532" t="s">
        <v>55522</v>
      </c>
      <c r="H10532" t="s">
        <v>20879</v>
      </c>
      <c r="I10532" t="s">
        <v>43158</v>
      </c>
      <c r="J10532" t="s">
        <v>20764</v>
      </c>
      <c r="K10532" t="s">
        <v>9255</v>
      </c>
      <c r="L10532" t="s">
        <v>55523</v>
      </c>
      <c r="M10532" t="s">
        <v>1140</v>
      </c>
    </row>
    <row r="10533" spans="1:13">
      <c r="A10533" t="s">
        <v>909</v>
      </c>
      <c r="B10533" t="s">
        <v>909</v>
      </c>
      <c r="C10533" t="s">
        <v>1462</v>
      </c>
      <c r="D10533" t="s">
        <v>162</v>
      </c>
      <c r="E10533" t="s">
        <v>746</v>
      </c>
      <c r="F10533" t="s">
        <v>4</v>
      </c>
      <c r="G10533" t="s">
        <v>55524</v>
      </c>
      <c r="H10533" t="s">
        <v>20784</v>
      </c>
      <c r="I10533" t="s">
        <v>42963</v>
      </c>
      <c r="J10533" t="s">
        <v>20684</v>
      </c>
      <c r="K10533" t="s">
        <v>55425</v>
      </c>
      <c r="L10533" t="s">
        <v>55525</v>
      </c>
      <c r="M10533" t="s">
        <v>55526</v>
      </c>
    </row>
    <row r="10534" spans="1:13">
      <c r="A10534" t="s">
        <v>909</v>
      </c>
      <c r="B10534" t="s">
        <v>909</v>
      </c>
      <c r="C10534" t="s">
        <v>1462</v>
      </c>
      <c r="D10534" t="s">
        <v>162</v>
      </c>
      <c r="E10534" t="s">
        <v>746</v>
      </c>
      <c r="F10534" t="s">
        <v>11</v>
      </c>
      <c r="G10534" t="s">
        <v>55527</v>
      </c>
      <c r="H10534" t="s">
        <v>20764</v>
      </c>
      <c r="I10534" t="s">
        <v>55472</v>
      </c>
      <c r="J10534" t="s">
        <v>20663</v>
      </c>
      <c r="K10534" t="s">
        <v>55421</v>
      </c>
      <c r="L10534" t="s">
        <v>7961</v>
      </c>
      <c r="M10534" t="s">
        <v>26379</v>
      </c>
    </row>
    <row r="10535" spans="1:13">
      <c r="A10535" t="s">
        <v>909</v>
      </c>
      <c r="B10535" t="s">
        <v>909</v>
      </c>
      <c r="C10535" t="s">
        <v>1462</v>
      </c>
      <c r="D10535" t="s">
        <v>162</v>
      </c>
      <c r="E10535" t="s">
        <v>746</v>
      </c>
      <c r="F10535" t="s">
        <v>20</v>
      </c>
      <c r="G10535" t="s">
        <v>55528</v>
      </c>
      <c r="H10535" t="s">
        <v>20663</v>
      </c>
      <c r="I10535" t="s">
        <v>42968</v>
      </c>
      <c r="J10535" t="s">
        <v>21472</v>
      </c>
      <c r="K10535" t="s">
        <v>372</v>
      </c>
      <c r="L10535" t="s">
        <v>8449</v>
      </c>
      <c r="M10535" t="s">
        <v>8516</v>
      </c>
    </row>
    <row r="10536" spans="1:13">
      <c r="A10536" t="s">
        <v>909</v>
      </c>
      <c r="B10536" t="s">
        <v>909</v>
      </c>
      <c r="C10536" t="s">
        <v>1462</v>
      </c>
      <c r="D10536" t="s">
        <v>163</v>
      </c>
      <c r="E10536" t="s">
        <v>754</v>
      </c>
      <c r="F10536" t="s">
        <v>3</v>
      </c>
      <c r="G10536" t="s">
        <v>55529</v>
      </c>
      <c r="H10536" t="s">
        <v>20967</v>
      </c>
      <c r="I10536" t="s">
        <v>55452</v>
      </c>
      <c r="J10536" t="s">
        <v>20841</v>
      </c>
      <c r="K10536" t="s">
        <v>55408</v>
      </c>
      <c r="L10536" t="s">
        <v>55530</v>
      </c>
      <c r="M10536" t="s">
        <v>55531</v>
      </c>
    </row>
    <row r="10537" spans="1:13">
      <c r="A10537" t="s">
        <v>909</v>
      </c>
      <c r="B10537" t="s">
        <v>909</v>
      </c>
      <c r="C10537" t="s">
        <v>1462</v>
      </c>
      <c r="D10537" t="s">
        <v>163</v>
      </c>
      <c r="E10537" t="s">
        <v>754</v>
      </c>
      <c r="F10537" t="s">
        <v>10</v>
      </c>
      <c r="G10537" t="s">
        <v>55532</v>
      </c>
      <c r="H10537" t="s">
        <v>20904</v>
      </c>
      <c r="I10537" t="s">
        <v>43136</v>
      </c>
      <c r="J10537" t="s">
        <v>21061</v>
      </c>
      <c r="K10537" t="s">
        <v>31875</v>
      </c>
      <c r="L10537" t="s">
        <v>55533</v>
      </c>
      <c r="M10537" t="s">
        <v>52423</v>
      </c>
    </row>
    <row r="10538" spans="1:13">
      <c r="A10538" t="s">
        <v>909</v>
      </c>
      <c r="B10538" t="s">
        <v>909</v>
      </c>
      <c r="C10538" t="s">
        <v>1462</v>
      </c>
      <c r="D10538" t="s">
        <v>163</v>
      </c>
      <c r="E10538" t="s">
        <v>754</v>
      </c>
      <c r="F10538" t="s">
        <v>2</v>
      </c>
      <c r="G10538" t="s">
        <v>55534</v>
      </c>
      <c r="H10538" t="s">
        <v>21164</v>
      </c>
      <c r="I10538" t="s">
        <v>55535</v>
      </c>
      <c r="J10538" t="s">
        <v>21020</v>
      </c>
      <c r="K10538" t="s">
        <v>26572</v>
      </c>
      <c r="L10538" t="s">
        <v>3613</v>
      </c>
      <c r="M10538" t="s">
        <v>55536</v>
      </c>
    </row>
    <row r="10539" spans="1:13">
      <c r="A10539" t="s">
        <v>909</v>
      </c>
      <c r="B10539" t="s">
        <v>909</v>
      </c>
      <c r="C10539" t="s">
        <v>1462</v>
      </c>
      <c r="D10539" t="s">
        <v>163</v>
      </c>
      <c r="E10539" t="s">
        <v>754</v>
      </c>
      <c r="F10539" t="s">
        <v>4</v>
      </c>
      <c r="G10539" t="s">
        <v>55537</v>
      </c>
      <c r="H10539" t="s">
        <v>21140</v>
      </c>
      <c r="I10539" t="s">
        <v>42955</v>
      </c>
      <c r="J10539" t="s">
        <v>20915</v>
      </c>
      <c r="K10539" t="s">
        <v>53609</v>
      </c>
      <c r="L10539" t="s">
        <v>1975</v>
      </c>
      <c r="M10539" t="s">
        <v>55538</v>
      </c>
    </row>
    <row r="10540" spans="1:13">
      <c r="A10540" t="s">
        <v>909</v>
      </c>
      <c r="B10540" t="s">
        <v>909</v>
      </c>
      <c r="C10540" t="s">
        <v>1462</v>
      </c>
      <c r="D10540" t="s">
        <v>163</v>
      </c>
      <c r="E10540" t="s">
        <v>754</v>
      </c>
      <c r="F10540" t="s">
        <v>11</v>
      </c>
      <c r="G10540" t="s">
        <v>55539</v>
      </c>
      <c r="H10540" t="s">
        <v>21050</v>
      </c>
      <c r="I10540" t="s">
        <v>55486</v>
      </c>
      <c r="J10540" t="s">
        <v>20784</v>
      </c>
      <c r="K10540" t="s">
        <v>53613</v>
      </c>
      <c r="L10540" t="s">
        <v>3925</v>
      </c>
      <c r="M10540" t="s">
        <v>55540</v>
      </c>
    </row>
    <row r="10541" spans="1:13">
      <c r="A10541" t="s">
        <v>909</v>
      </c>
      <c r="B10541" t="s">
        <v>909</v>
      </c>
      <c r="C10541" t="s">
        <v>1462</v>
      </c>
      <c r="D10541" t="s">
        <v>163</v>
      </c>
      <c r="E10541" t="s">
        <v>754</v>
      </c>
      <c r="F10541" t="s">
        <v>20</v>
      </c>
      <c r="G10541" t="s">
        <v>55541</v>
      </c>
      <c r="H10541" t="s">
        <v>20915</v>
      </c>
      <c r="I10541" t="s">
        <v>55491</v>
      </c>
      <c r="J10541" t="s">
        <v>20684</v>
      </c>
      <c r="K10541" t="s">
        <v>55425</v>
      </c>
      <c r="L10541" t="s">
        <v>3664</v>
      </c>
      <c r="M10541" t="s">
        <v>52436</v>
      </c>
    </row>
    <row r="10542" spans="1:13">
      <c r="A10542" t="s">
        <v>909</v>
      </c>
      <c r="B10542" t="s">
        <v>909</v>
      </c>
      <c r="C10542" t="s">
        <v>1462</v>
      </c>
      <c r="D10542" t="s">
        <v>163</v>
      </c>
      <c r="E10542" t="s">
        <v>762</v>
      </c>
      <c r="F10542" t="s">
        <v>3</v>
      </c>
      <c r="G10542" t="s">
        <v>55542</v>
      </c>
      <c r="H10542" t="s">
        <v>20829</v>
      </c>
      <c r="I10542" t="s">
        <v>43056</v>
      </c>
      <c r="J10542" t="s">
        <v>21085</v>
      </c>
      <c r="K10542" t="s">
        <v>55430</v>
      </c>
      <c r="L10542" t="s">
        <v>55543</v>
      </c>
      <c r="M10542" t="s">
        <v>45728</v>
      </c>
    </row>
    <row r="10543" spans="1:13">
      <c r="A10543" t="s">
        <v>909</v>
      </c>
      <c r="B10543" t="s">
        <v>909</v>
      </c>
      <c r="C10543" t="s">
        <v>1462</v>
      </c>
      <c r="D10543" t="s">
        <v>163</v>
      </c>
      <c r="E10543" t="s">
        <v>762</v>
      </c>
      <c r="F10543" t="s">
        <v>10</v>
      </c>
      <c r="G10543" t="s">
        <v>55544</v>
      </c>
      <c r="H10543" t="s">
        <v>21115</v>
      </c>
      <c r="I10543" t="s">
        <v>55545</v>
      </c>
      <c r="J10543" t="s">
        <v>21097</v>
      </c>
      <c r="K10543" t="s">
        <v>881</v>
      </c>
      <c r="L10543" t="s">
        <v>55546</v>
      </c>
      <c r="M10543" t="s">
        <v>55547</v>
      </c>
    </row>
    <row r="10544" spans="1:13">
      <c r="A10544" t="s">
        <v>909</v>
      </c>
      <c r="B10544" t="s">
        <v>909</v>
      </c>
      <c r="C10544" t="s">
        <v>1462</v>
      </c>
      <c r="D10544" t="s">
        <v>163</v>
      </c>
      <c r="E10544" t="s">
        <v>762</v>
      </c>
      <c r="F10544" t="s">
        <v>2</v>
      </c>
      <c r="G10544" t="s">
        <v>55548</v>
      </c>
      <c r="H10544" t="s">
        <v>21518</v>
      </c>
      <c r="I10544" t="s">
        <v>55519</v>
      </c>
      <c r="J10544" t="s">
        <v>21217</v>
      </c>
      <c r="K10544" t="s">
        <v>10067</v>
      </c>
      <c r="L10544" t="s">
        <v>55549</v>
      </c>
      <c r="M10544" t="s">
        <v>55550</v>
      </c>
    </row>
    <row r="10545" spans="1:13">
      <c r="A10545" t="s">
        <v>909</v>
      </c>
      <c r="B10545" t="s">
        <v>909</v>
      </c>
      <c r="C10545" t="s">
        <v>1462</v>
      </c>
      <c r="D10545" t="s">
        <v>163</v>
      </c>
      <c r="E10545" t="s">
        <v>762</v>
      </c>
      <c r="F10545" t="s">
        <v>4</v>
      </c>
      <c r="G10545" t="s">
        <v>55551</v>
      </c>
      <c r="H10545" t="s">
        <v>21021</v>
      </c>
      <c r="I10545" t="s">
        <v>43110</v>
      </c>
      <c r="J10545" t="s">
        <v>20915</v>
      </c>
      <c r="K10545" t="s">
        <v>53609</v>
      </c>
      <c r="L10545" t="s">
        <v>55552</v>
      </c>
      <c r="M10545" t="s">
        <v>15945</v>
      </c>
    </row>
    <row r="10546" spans="1:13">
      <c r="A10546" t="s">
        <v>909</v>
      </c>
      <c r="B10546" t="s">
        <v>909</v>
      </c>
      <c r="C10546" t="s">
        <v>1462</v>
      </c>
      <c r="D10546" t="s">
        <v>163</v>
      </c>
      <c r="E10546" t="s">
        <v>762</v>
      </c>
      <c r="F10546" t="s">
        <v>11</v>
      </c>
      <c r="G10546" t="s">
        <v>55553</v>
      </c>
      <c r="H10546" t="s">
        <v>21150</v>
      </c>
      <c r="I10546" t="s">
        <v>43039</v>
      </c>
      <c r="J10546" t="s">
        <v>20705</v>
      </c>
      <c r="K10546" t="s">
        <v>9228</v>
      </c>
      <c r="L10546" t="s">
        <v>431</v>
      </c>
      <c r="M10546" t="s">
        <v>18309</v>
      </c>
    </row>
    <row r="10547" spans="1:13">
      <c r="A10547" t="s">
        <v>909</v>
      </c>
      <c r="B10547" t="s">
        <v>909</v>
      </c>
      <c r="C10547" t="s">
        <v>1462</v>
      </c>
      <c r="D10547" t="s">
        <v>163</v>
      </c>
      <c r="E10547" t="s">
        <v>762</v>
      </c>
      <c r="F10547" t="s">
        <v>20</v>
      </c>
      <c r="G10547" t="s">
        <v>55554</v>
      </c>
      <c r="H10547" t="s">
        <v>20764</v>
      </c>
      <c r="I10547" t="s">
        <v>55472</v>
      </c>
      <c r="J10547" t="s">
        <v>21472</v>
      </c>
      <c r="K10547" t="s">
        <v>372</v>
      </c>
      <c r="L10547" t="s">
        <v>431</v>
      </c>
      <c r="M10547" t="s">
        <v>12094</v>
      </c>
    </row>
    <row r="10548" spans="1:13">
      <c r="A10548" t="s">
        <v>909</v>
      </c>
      <c r="B10548" t="s">
        <v>909</v>
      </c>
      <c r="C10548" t="s">
        <v>1462</v>
      </c>
      <c r="D10548" t="s">
        <v>163</v>
      </c>
      <c r="E10548" t="s">
        <v>770</v>
      </c>
      <c r="F10548" t="s">
        <v>3</v>
      </c>
      <c r="G10548" t="s">
        <v>55555</v>
      </c>
      <c r="H10548" t="s">
        <v>20954</v>
      </c>
      <c r="I10548" t="s">
        <v>55556</v>
      </c>
      <c r="J10548" t="s">
        <v>21021</v>
      </c>
      <c r="K10548" t="s">
        <v>55557</v>
      </c>
      <c r="L10548" t="s">
        <v>55558</v>
      </c>
      <c r="M10548" t="s">
        <v>55559</v>
      </c>
    </row>
    <row r="10549" spans="1:13">
      <c r="A10549" t="s">
        <v>909</v>
      </c>
      <c r="B10549" t="s">
        <v>909</v>
      </c>
      <c r="C10549" t="s">
        <v>1462</v>
      </c>
      <c r="D10549" t="s">
        <v>163</v>
      </c>
      <c r="E10549" t="s">
        <v>770</v>
      </c>
      <c r="F10549" t="s">
        <v>10</v>
      </c>
      <c r="G10549" t="s">
        <v>55560</v>
      </c>
      <c r="H10549" t="s">
        <v>21228</v>
      </c>
      <c r="I10549" t="s">
        <v>55561</v>
      </c>
      <c r="J10549" t="s">
        <v>20937</v>
      </c>
      <c r="K10549" t="s">
        <v>12324</v>
      </c>
      <c r="L10549" t="s">
        <v>55562</v>
      </c>
      <c r="M10549" t="s">
        <v>47125</v>
      </c>
    </row>
    <row r="10550" spans="1:13">
      <c r="A10550" t="s">
        <v>909</v>
      </c>
      <c r="B10550" t="s">
        <v>909</v>
      </c>
      <c r="C10550" t="s">
        <v>1462</v>
      </c>
      <c r="D10550" t="s">
        <v>163</v>
      </c>
      <c r="E10550" t="s">
        <v>770</v>
      </c>
      <c r="F10550" t="s">
        <v>2</v>
      </c>
      <c r="G10550" t="s">
        <v>55563</v>
      </c>
      <c r="H10550" t="s">
        <v>21150</v>
      </c>
      <c r="I10550" t="s">
        <v>43039</v>
      </c>
      <c r="J10550" t="s">
        <v>20860</v>
      </c>
      <c r="K10550" t="s">
        <v>55511</v>
      </c>
      <c r="L10550" t="s">
        <v>55564</v>
      </c>
      <c r="M10550" t="s">
        <v>32869</v>
      </c>
    </row>
    <row r="10551" spans="1:13">
      <c r="A10551" t="s">
        <v>909</v>
      </c>
      <c r="B10551" t="s">
        <v>909</v>
      </c>
      <c r="C10551" t="s">
        <v>1462</v>
      </c>
      <c r="D10551" t="s">
        <v>163</v>
      </c>
      <c r="E10551" t="s">
        <v>770</v>
      </c>
      <c r="F10551" t="s">
        <v>4</v>
      </c>
      <c r="G10551" t="s">
        <v>55565</v>
      </c>
      <c r="H10551" t="s">
        <v>20932</v>
      </c>
      <c r="I10551" t="s">
        <v>43074</v>
      </c>
      <c r="J10551" t="s">
        <v>20725</v>
      </c>
      <c r="K10551" t="s">
        <v>55566</v>
      </c>
      <c r="L10551" t="s">
        <v>21516</v>
      </c>
      <c r="M10551" t="s">
        <v>7711</v>
      </c>
    </row>
    <row r="10552" spans="1:13">
      <c r="A10552" t="s">
        <v>909</v>
      </c>
      <c r="B10552" t="s">
        <v>909</v>
      </c>
      <c r="C10552" t="s">
        <v>1462</v>
      </c>
      <c r="D10552" t="s">
        <v>163</v>
      </c>
      <c r="E10552" t="s">
        <v>770</v>
      </c>
      <c r="F10552" t="s">
        <v>11</v>
      </c>
      <c r="G10552" t="s">
        <v>55567</v>
      </c>
      <c r="H10552" t="s">
        <v>20967</v>
      </c>
      <c r="I10552" t="s">
        <v>55452</v>
      </c>
      <c r="J10552" t="s">
        <v>20684</v>
      </c>
      <c r="K10552" t="s">
        <v>55425</v>
      </c>
      <c r="L10552" t="s">
        <v>55568</v>
      </c>
      <c r="M10552" t="s">
        <v>30968</v>
      </c>
    </row>
    <row r="10553" spans="1:13">
      <c r="A10553" t="s">
        <v>909</v>
      </c>
      <c r="B10553" t="s">
        <v>909</v>
      </c>
      <c r="C10553" t="s">
        <v>1462</v>
      </c>
      <c r="D10553" t="s">
        <v>163</v>
      </c>
      <c r="E10553" t="s">
        <v>770</v>
      </c>
      <c r="F10553" t="s">
        <v>20</v>
      </c>
      <c r="G10553" t="s">
        <v>55569</v>
      </c>
      <c r="H10553" t="s">
        <v>20705</v>
      </c>
      <c r="I10553" t="s">
        <v>42988</v>
      </c>
      <c r="J10553" t="s">
        <v>21472</v>
      </c>
      <c r="K10553" t="s">
        <v>372</v>
      </c>
      <c r="L10553" t="s">
        <v>4481</v>
      </c>
      <c r="M10553" t="s">
        <v>53254</v>
      </c>
    </row>
    <row r="10554" spans="1:13">
      <c r="A10554" t="s">
        <v>909</v>
      </c>
      <c r="B10554" t="s">
        <v>909</v>
      </c>
      <c r="C10554" t="s">
        <v>1462</v>
      </c>
      <c r="D10554" t="s">
        <v>163</v>
      </c>
      <c r="E10554" t="s">
        <v>778</v>
      </c>
      <c r="F10554" t="s">
        <v>3</v>
      </c>
      <c r="G10554" t="s">
        <v>55570</v>
      </c>
      <c r="H10554" t="s">
        <v>20827</v>
      </c>
      <c r="I10554" t="s">
        <v>55571</v>
      </c>
      <c r="J10554" t="s">
        <v>21228</v>
      </c>
      <c r="K10554" t="s">
        <v>55572</v>
      </c>
      <c r="L10554" t="s">
        <v>47616</v>
      </c>
      <c r="M10554" t="s">
        <v>373</v>
      </c>
    </row>
    <row r="10555" spans="1:13">
      <c r="A10555" t="s">
        <v>909</v>
      </c>
      <c r="B10555" t="s">
        <v>909</v>
      </c>
      <c r="C10555" t="s">
        <v>1462</v>
      </c>
      <c r="D10555" t="s">
        <v>163</v>
      </c>
      <c r="E10555" t="s">
        <v>778</v>
      </c>
      <c r="F10555" t="s">
        <v>10</v>
      </c>
      <c r="G10555" t="s">
        <v>55573</v>
      </c>
      <c r="H10555" t="s">
        <v>21117</v>
      </c>
      <c r="I10555" t="s">
        <v>55574</v>
      </c>
      <c r="J10555" t="s">
        <v>20938</v>
      </c>
      <c r="K10555" t="s">
        <v>55463</v>
      </c>
      <c r="L10555" t="s">
        <v>55575</v>
      </c>
      <c r="M10555" t="s">
        <v>31145</v>
      </c>
    </row>
    <row r="10556" spans="1:13">
      <c r="A10556" t="s">
        <v>909</v>
      </c>
      <c r="B10556" t="s">
        <v>909</v>
      </c>
      <c r="C10556" t="s">
        <v>1462</v>
      </c>
      <c r="D10556" t="s">
        <v>163</v>
      </c>
      <c r="E10556" t="s">
        <v>778</v>
      </c>
      <c r="F10556" t="s">
        <v>2</v>
      </c>
      <c r="G10556" t="s">
        <v>55576</v>
      </c>
      <c r="H10556" t="s">
        <v>20860</v>
      </c>
      <c r="I10556" t="s">
        <v>43092</v>
      </c>
      <c r="J10556" t="s">
        <v>20745</v>
      </c>
      <c r="K10556" t="s">
        <v>55467</v>
      </c>
      <c r="L10556" t="s">
        <v>55577</v>
      </c>
      <c r="M10556" t="s">
        <v>10800</v>
      </c>
    </row>
    <row r="10557" spans="1:13">
      <c r="A10557" t="s">
        <v>909</v>
      </c>
      <c r="B10557" t="s">
        <v>909</v>
      </c>
      <c r="C10557" t="s">
        <v>1462</v>
      </c>
      <c r="D10557" t="s">
        <v>163</v>
      </c>
      <c r="E10557" t="s">
        <v>778</v>
      </c>
      <c r="F10557" t="s">
        <v>4</v>
      </c>
      <c r="G10557" t="s">
        <v>55578</v>
      </c>
      <c r="H10557" t="s">
        <v>20803</v>
      </c>
      <c r="I10557" t="s">
        <v>43042</v>
      </c>
      <c r="J10557" t="s">
        <v>20684</v>
      </c>
      <c r="K10557" t="s">
        <v>55425</v>
      </c>
      <c r="L10557" t="s">
        <v>55470</v>
      </c>
      <c r="M10557" t="s">
        <v>14728</v>
      </c>
    </row>
    <row r="10558" spans="1:13">
      <c r="A10558" t="s">
        <v>909</v>
      </c>
      <c r="B10558" t="s">
        <v>909</v>
      </c>
      <c r="C10558" t="s">
        <v>1462</v>
      </c>
      <c r="D10558" t="s">
        <v>163</v>
      </c>
      <c r="E10558" t="s">
        <v>778</v>
      </c>
      <c r="F10558" t="s">
        <v>11</v>
      </c>
      <c r="G10558" t="s">
        <v>55579</v>
      </c>
      <c r="H10558" t="s">
        <v>20803</v>
      </c>
      <c r="I10558" t="s">
        <v>43042</v>
      </c>
      <c r="J10558" t="s">
        <v>21472</v>
      </c>
      <c r="K10558" t="s">
        <v>372</v>
      </c>
      <c r="L10558" t="s">
        <v>5232</v>
      </c>
      <c r="M10558" t="s">
        <v>14728</v>
      </c>
    </row>
    <row r="10559" spans="1:13">
      <c r="A10559" t="s">
        <v>909</v>
      </c>
      <c r="B10559" t="s">
        <v>909</v>
      </c>
      <c r="C10559" t="s">
        <v>1462</v>
      </c>
      <c r="D10559" t="s">
        <v>163</v>
      </c>
      <c r="E10559" t="s">
        <v>778</v>
      </c>
      <c r="F10559" t="s">
        <v>20</v>
      </c>
      <c r="G10559" t="s">
        <v>55580</v>
      </c>
      <c r="H10559" t="s">
        <v>20663</v>
      </c>
      <c r="I10559" t="s">
        <v>42968</v>
      </c>
      <c r="J10559" t="s">
        <v>21472</v>
      </c>
      <c r="K10559" t="s">
        <v>372</v>
      </c>
      <c r="L10559" t="s">
        <v>8449</v>
      </c>
      <c r="M10559" t="s">
        <v>52214</v>
      </c>
    </row>
    <row r="10560" spans="1:13">
      <c r="A10560" t="s">
        <v>909</v>
      </c>
      <c r="B10560" t="s">
        <v>909</v>
      </c>
      <c r="C10560" t="s">
        <v>1462</v>
      </c>
      <c r="D10560" t="s">
        <v>164</v>
      </c>
      <c r="E10560" t="s">
        <v>785</v>
      </c>
      <c r="F10560" t="s">
        <v>3</v>
      </c>
      <c r="G10560" t="s">
        <v>55581</v>
      </c>
      <c r="H10560" t="s">
        <v>20705</v>
      </c>
      <c r="I10560" t="s">
        <v>10135</v>
      </c>
      <c r="J10560" t="s">
        <v>20684</v>
      </c>
      <c r="K10560" t="s">
        <v>15074</v>
      </c>
      <c r="L10560" t="s">
        <v>4165</v>
      </c>
      <c r="M10560" t="s">
        <v>11102</v>
      </c>
    </row>
    <row r="10561" spans="1:13">
      <c r="A10561" t="s">
        <v>909</v>
      </c>
      <c r="B10561" t="s">
        <v>909</v>
      </c>
      <c r="C10561" t="s">
        <v>1462</v>
      </c>
      <c r="D10561" t="s">
        <v>164</v>
      </c>
      <c r="E10561" t="s">
        <v>785</v>
      </c>
      <c r="F10561" t="s">
        <v>10</v>
      </c>
      <c r="G10561" t="s">
        <v>55582</v>
      </c>
      <c r="H10561" t="s">
        <v>20967</v>
      </c>
      <c r="I10561" t="s">
        <v>55583</v>
      </c>
      <c r="J10561" t="s">
        <v>20745</v>
      </c>
      <c r="K10561" t="s">
        <v>10800</v>
      </c>
      <c r="L10561" t="s">
        <v>9875</v>
      </c>
      <c r="M10561" t="s">
        <v>25575</v>
      </c>
    </row>
    <row r="10562" spans="1:13">
      <c r="A10562" t="s">
        <v>909</v>
      </c>
      <c r="B10562" t="s">
        <v>909</v>
      </c>
      <c r="C10562" t="s">
        <v>1462</v>
      </c>
      <c r="D10562" t="s">
        <v>164</v>
      </c>
      <c r="E10562" t="s">
        <v>785</v>
      </c>
      <c r="F10562" t="s">
        <v>2</v>
      </c>
      <c r="G10562" t="s">
        <v>55584</v>
      </c>
      <c r="H10562" t="s">
        <v>20915</v>
      </c>
      <c r="I10562" t="s">
        <v>13248</v>
      </c>
      <c r="J10562" t="s">
        <v>20764</v>
      </c>
      <c r="K10562" t="s">
        <v>9962</v>
      </c>
      <c r="L10562" t="s">
        <v>3926</v>
      </c>
      <c r="M10562" t="s">
        <v>28250</v>
      </c>
    </row>
    <row r="10563" spans="1:13">
      <c r="A10563" t="s">
        <v>909</v>
      </c>
      <c r="B10563" t="s">
        <v>909</v>
      </c>
      <c r="C10563" t="s">
        <v>1462</v>
      </c>
      <c r="D10563" t="s">
        <v>164</v>
      </c>
      <c r="E10563" t="s">
        <v>785</v>
      </c>
      <c r="F10563" t="s">
        <v>4</v>
      </c>
      <c r="G10563" t="s">
        <v>55585</v>
      </c>
      <c r="H10563" t="s">
        <v>20932</v>
      </c>
      <c r="I10563" t="s">
        <v>31043</v>
      </c>
      <c r="J10563" t="s">
        <v>20684</v>
      </c>
      <c r="K10563" t="s">
        <v>15074</v>
      </c>
      <c r="L10563" t="s">
        <v>555</v>
      </c>
      <c r="M10563" t="s">
        <v>53055</v>
      </c>
    </row>
    <row r="10564" spans="1:13">
      <c r="A10564" t="s">
        <v>909</v>
      </c>
      <c r="B10564" t="s">
        <v>909</v>
      </c>
      <c r="C10564" t="s">
        <v>1462</v>
      </c>
      <c r="D10564" t="s">
        <v>164</v>
      </c>
      <c r="E10564" t="s">
        <v>785</v>
      </c>
      <c r="F10564" t="s">
        <v>11</v>
      </c>
      <c r="G10564" t="s">
        <v>55586</v>
      </c>
      <c r="H10564" t="s">
        <v>20937</v>
      </c>
      <c r="I10564" t="s">
        <v>55587</v>
      </c>
      <c r="J10564" t="s">
        <v>21472</v>
      </c>
      <c r="K10564" t="s">
        <v>372</v>
      </c>
      <c r="L10564" t="s">
        <v>7886</v>
      </c>
      <c r="M10564" t="s">
        <v>31084</v>
      </c>
    </row>
    <row r="10565" spans="1:13">
      <c r="A10565" t="s">
        <v>909</v>
      </c>
      <c r="B10565" t="s">
        <v>909</v>
      </c>
      <c r="C10565" t="s">
        <v>1462</v>
      </c>
      <c r="D10565" t="s">
        <v>164</v>
      </c>
      <c r="E10565" t="s">
        <v>785</v>
      </c>
      <c r="F10565" t="s">
        <v>20</v>
      </c>
      <c r="G10565" t="s">
        <v>55588</v>
      </c>
      <c r="H10565" t="s">
        <v>20764</v>
      </c>
      <c r="I10565" t="s">
        <v>13269</v>
      </c>
      <c r="J10565" t="s">
        <v>21472</v>
      </c>
      <c r="K10565" t="s">
        <v>372</v>
      </c>
      <c r="L10565" t="s">
        <v>375</v>
      </c>
      <c r="M10565" t="s">
        <v>32040</v>
      </c>
    </row>
    <row r="10566" spans="1:13">
      <c r="A10566" t="s">
        <v>909</v>
      </c>
      <c r="B10566" t="s">
        <v>909</v>
      </c>
      <c r="C10566" t="s">
        <v>1462</v>
      </c>
      <c r="D10566" t="s">
        <v>164</v>
      </c>
      <c r="E10566" t="s">
        <v>793</v>
      </c>
      <c r="F10566" t="s">
        <v>3</v>
      </c>
      <c r="G10566" t="s">
        <v>55589</v>
      </c>
      <c r="H10566" t="s">
        <v>20745</v>
      </c>
      <c r="I10566" t="s">
        <v>55590</v>
      </c>
      <c r="J10566" t="s">
        <v>20725</v>
      </c>
      <c r="K10566" t="s">
        <v>946</v>
      </c>
      <c r="L10566" t="s">
        <v>47152</v>
      </c>
      <c r="M10566" t="s">
        <v>16463</v>
      </c>
    </row>
    <row r="10567" spans="1:13">
      <c r="A10567" t="s">
        <v>909</v>
      </c>
      <c r="B10567" t="s">
        <v>909</v>
      </c>
      <c r="C10567" t="s">
        <v>1462</v>
      </c>
      <c r="D10567" t="s">
        <v>164</v>
      </c>
      <c r="E10567" t="s">
        <v>793</v>
      </c>
      <c r="F10567" t="s">
        <v>10</v>
      </c>
      <c r="G10567" t="s">
        <v>55591</v>
      </c>
      <c r="H10567" t="s">
        <v>20784</v>
      </c>
      <c r="I10567" t="s">
        <v>55592</v>
      </c>
      <c r="J10567" t="s">
        <v>20705</v>
      </c>
      <c r="K10567" t="s">
        <v>11931</v>
      </c>
      <c r="L10567" t="s">
        <v>50962</v>
      </c>
      <c r="M10567" t="s">
        <v>43215</v>
      </c>
    </row>
    <row r="10568" spans="1:13">
      <c r="A10568" t="s">
        <v>909</v>
      </c>
      <c r="B10568" t="s">
        <v>909</v>
      </c>
      <c r="C10568" t="s">
        <v>1462</v>
      </c>
      <c r="D10568" t="s">
        <v>164</v>
      </c>
      <c r="E10568" t="s">
        <v>793</v>
      </c>
      <c r="F10568" t="s">
        <v>2</v>
      </c>
      <c r="G10568" t="s">
        <v>55593</v>
      </c>
      <c r="H10568" t="s">
        <v>20879</v>
      </c>
      <c r="I10568" t="s">
        <v>15982</v>
      </c>
      <c r="J10568" t="s">
        <v>20684</v>
      </c>
      <c r="K10568" t="s">
        <v>15074</v>
      </c>
      <c r="L10568" t="s">
        <v>2828</v>
      </c>
      <c r="M10568" t="s">
        <v>34700</v>
      </c>
    </row>
    <row r="10569" spans="1:13">
      <c r="A10569" t="s">
        <v>909</v>
      </c>
      <c r="B10569" t="s">
        <v>909</v>
      </c>
      <c r="C10569" t="s">
        <v>1462</v>
      </c>
      <c r="D10569" t="s">
        <v>164</v>
      </c>
      <c r="E10569" t="s">
        <v>793</v>
      </c>
      <c r="F10569" t="s">
        <v>4</v>
      </c>
      <c r="G10569" t="s">
        <v>55594</v>
      </c>
      <c r="H10569" t="s">
        <v>20725</v>
      </c>
      <c r="I10569" t="s">
        <v>10145</v>
      </c>
      <c r="J10569" t="s">
        <v>21472</v>
      </c>
      <c r="K10569" t="s">
        <v>372</v>
      </c>
      <c r="L10569" t="s">
        <v>4730</v>
      </c>
      <c r="M10569" t="s">
        <v>26021</v>
      </c>
    </row>
    <row r="10570" spans="1:13">
      <c r="A10570" t="s">
        <v>909</v>
      </c>
      <c r="B10570" t="s">
        <v>909</v>
      </c>
      <c r="C10570" t="s">
        <v>1462</v>
      </c>
      <c r="D10570" t="s">
        <v>164</v>
      </c>
      <c r="E10570" t="s">
        <v>793</v>
      </c>
      <c r="F10570" t="s">
        <v>11</v>
      </c>
      <c r="G10570" t="s">
        <v>55595</v>
      </c>
      <c r="H10570" t="s">
        <v>20803</v>
      </c>
      <c r="I10570" t="s">
        <v>9153</v>
      </c>
      <c r="J10570" t="s">
        <v>21472</v>
      </c>
      <c r="K10570" t="s">
        <v>372</v>
      </c>
      <c r="L10570" t="s">
        <v>52218</v>
      </c>
      <c r="M10570" t="s">
        <v>34762</v>
      </c>
    </row>
    <row r="10571" spans="1:13">
      <c r="A10571" t="s">
        <v>909</v>
      </c>
      <c r="B10571" t="s">
        <v>909</v>
      </c>
      <c r="C10571" t="s">
        <v>1462</v>
      </c>
      <c r="D10571" t="s">
        <v>164</v>
      </c>
      <c r="E10571" t="s">
        <v>793</v>
      </c>
      <c r="F10571" t="s">
        <v>20</v>
      </c>
      <c r="G10571" t="s">
        <v>55596</v>
      </c>
      <c r="H10571" t="s">
        <v>20745</v>
      </c>
      <c r="I10571" t="s">
        <v>55590</v>
      </c>
      <c r="J10571" t="s">
        <v>21472</v>
      </c>
      <c r="K10571" t="s">
        <v>372</v>
      </c>
      <c r="L10571" t="s">
        <v>2697</v>
      </c>
      <c r="M10571" t="s">
        <v>16463</v>
      </c>
    </row>
    <row r="10572" spans="1:13">
      <c r="A10572" t="s">
        <v>909</v>
      </c>
      <c r="B10572" t="s">
        <v>909</v>
      </c>
      <c r="C10572" t="s">
        <v>1462</v>
      </c>
      <c r="D10572" t="s">
        <v>164</v>
      </c>
      <c r="E10572" t="s">
        <v>801</v>
      </c>
      <c r="F10572" t="s">
        <v>3</v>
      </c>
      <c r="G10572" t="s">
        <v>55597</v>
      </c>
      <c r="H10572" t="s">
        <v>20822</v>
      </c>
      <c r="I10572" t="s">
        <v>30918</v>
      </c>
      <c r="J10572" t="s">
        <v>20764</v>
      </c>
      <c r="K10572" t="s">
        <v>9962</v>
      </c>
      <c r="L10572" t="s">
        <v>7730</v>
      </c>
      <c r="M10572" t="s">
        <v>18728</v>
      </c>
    </row>
    <row r="10573" spans="1:13">
      <c r="A10573" t="s">
        <v>909</v>
      </c>
      <c r="B10573" t="s">
        <v>909</v>
      </c>
      <c r="C10573" t="s">
        <v>1462</v>
      </c>
      <c r="D10573" t="s">
        <v>164</v>
      </c>
      <c r="E10573" t="s">
        <v>801</v>
      </c>
      <c r="F10573" t="s">
        <v>10</v>
      </c>
      <c r="G10573" t="s">
        <v>55598</v>
      </c>
      <c r="H10573" t="s">
        <v>20879</v>
      </c>
      <c r="I10573" t="s">
        <v>15982</v>
      </c>
      <c r="J10573" t="s">
        <v>20764</v>
      </c>
      <c r="K10573" t="s">
        <v>9962</v>
      </c>
      <c r="L10573" t="s">
        <v>3942</v>
      </c>
      <c r="M10573" t="s">
        <v>24911</v>
      </c>
    </row>
    <row r="10574" spans="1:13">
      <c r="A10574" t="s">
        <v>909</v>
      </c>
      <c r="B10574" t="s">
        <v>909</v>
      </c>
      <c r="C10574" t="s">
        <v>1462</v>
      </c>
      <c r="D10574" t="s">
        <v>164</v>
      </c>
      <c r="E10574" t="s">
        <v>801</v>
      </c>
      <c r="F10574" t="s">
        <v>2</v>
      </c>
      <c r="G10574" t="s">
        <v>55599</v>
      </c>
      <c r="H10574" t="s">
        <v>20822</v>
      </c>
      <c r="I10574" t="s">
        <v>30918</v>
      </c>
      <c r="J10574" t="s">
        <v>20725</v>
      </c>
      <c r="K10574" t="s">
        <v>946</v>
      </c>
      <c r="L10574" t="s">
        <v>46608</v>
      </c>
      <c r="M10574" t="s">
        <v>18728</v>
      </c>
    </row>
    <row r="10575" spans="1:13">
      <c r="A10575" t="s">
        <v>909</v>
      </c>
      <c r="B10575" t="s">
        <v>909</v>
      </c>
      <c r="C10575" t="s">
        <v>1462</v>
      </c>
      <c r="D10575" t="s">
        <v>164</v>
      </c>
      <c r="E10575" t="s">
        <v>801</v>
      </c>
      <c r="F10575" t="s">
        <v>4</v>
      </c>
      <c r="G10575" t="s">
        <v>55600</v>
      </c>
      <c r="H10575" t="s">
        <v>20663</v>
      </c>
      <c r="I10575" t="s">
        <v>30816</v>
      </c>
      <c r="J10575" t="s">
        <v>21472</v>
      </c>
      <c r="K10575" t="s">
        <v>372</v>
      </c>
      <c r="L10575" t="s">
        <v>17012</v>
      </c>
      <c r="M10575" t="s">
        <v>12481</v>
      </c>
    </row>
    <row r="10576" spans="1:13">
      <c r="A10576" t="s">
        <v>909</v>
      </c>
      <c r="B10576" t="s">
        <v>909</v>
      </c>
      <c r="C10576" t="s">
        <v>1462</v>
      </c>
      <c r="D10576" t="s">
        <v>164</v>
      </c>
      <c r="E10576" t="s">
        <v>801</v>
      </c>
      <c r="F10576" t="s">
        <v>11</v>
      </c>
      <c r="G10576" t="s">
        <v>55601</v>
      </c>
      <c r="H10576" t="s">
        <v>20745</v>
      </c>
      <c r="I10576" t="s">
        <v>55590</v>
      </c>
      <c r="J10576" t="s">
        <v>20663</v>
      </c>
      <c r="K10576" t="s">
        <v>15024</v>
      </c>
      <c r="L10576" t="s">
        <v>5205</v>
      </c>
      <c r="M10576" t="s">
        <v>26503</v>
      </c>
    </row>
    <row r="10577" spans="1:13">
      <c r="A10577" t="s">
        <v>909</v>
      </c>
      <c r="B10577" t="s">
        <v>909</v>
      </c>
      <c r="C10577" t="s">
        <v>1462</v>
      </c>
      <c r="D10577" t="s">
        <v>164</v>
      </c>
      <c r="E10577" t="s">
        <v>809</v>
      </c>
      <c r="F10577" t="s">
        <v>3</v>
      </c>
      <c r="G10577" t="s">
        <v>55602</v>
      </c>
      <c r="H10577" t="s">
        <v>20939</v>
      </c>
      <c r="I10577" t="s">
        <v>55603</v>
      </c>
      <c r="J10577" t="s">
        <v>20897</v>
      </c>
      <c r="K10577" t="s">
        <v>27526</v>
      </c>
      <c r="L10577" t="s">
        <v>14003</v>
      </c>
      <c r="M10577" t="s">
        <v>55604</v>
      </c>
    </row>
    <row r="10578" spans="1:13">
      <c r="A10578" t="s">
        <v>909</v>
      </c>
      <c r="B10578" t="s">
        <v>909</v>
      </c>
      <c r="C10578" t="s">
        <v>1462</v>
      </c>
      <c r="D10578" t="s">
        <v>164</v>
      </c>
      <c r="E10578" t="s">
        <v>809</v>
      </c>
      <c r="F10578" t="s">
        <v>10</v>
      </c>
      <c r="G10578" t="s">
        <v>55605</v>
      </c>
      <c r="H10578" t="s">
        <v>20745</v>
      </c>
      <c r="I10578" t="s">
        <v>55590</v>
      </c>
      <c r="J10578" t="s">
        <v>20684</v>
      </c>
      <c r="K10578" t="s">
        <v>15074</v>
      </c>
      <c r="L10578" t="s">
        <v>50893</v>
      </c>
      <c r="M10578" t="s">
        <v>17054</v>
      </c>
    </row>
    <row r="10579" spans="1:13">
      <c r="A10579" t="s">
        <v>909</v>
      </c>
      <c r="B10579" t="s">
        <v>909</v>
      </c>
      <c r="C10579" t="s">
        <v>1462</v>
      </c>
      <c r="D10579" t="s">
        <v>164</v>
      </c>
      <c r="E10579" t="s">
        <v>809</v>
      </c>
      <c r="F10579" t="s">
        <v>2</v>
      </c>
      <c r="G10579" t="s">
        <v>55606</v>
      </c>
      <c r="H10579" t="s">
        <v>20705</v>
      </c>
      <c r="I10579" t="s">
        <v>10135</v>
      </c>
      <c r="J10579" t="s">
        <v>20684</v>
      </c>
      <c r="K10579" t="s">
        <v>15074</v>
      </c>
      <c r="L10579" t="s">
        <v>16722</v>
      </c>
      <c r="M10579" t="s">
        <v>7976</v>
      </c>
    </row>
    <row r="10580" spans="1:13">
      <c r="A10580" t="s">
        <v>909</v>
      </c>
      <c r="B10580" t="s">
        <v>909</v>
      </c>
      <c r="C10580" t="s">
        <v>1462</v>
      </c>
      <c r="D10580" t="s">
        <v>164</v>
      </c>
      <c r="E10580" t="s">
        <v>809</v>
      </c>
      <c r="F10580" t="s">
        <v>4</v>
      </c>
      <c r="G10580" t="s">
        <v>55607</v>
      </c>
      <c r="H10580" t="s">
        <v>20705</v>
      </c>
      <c r="I10580" t="s">
        <v>10135</v>
      </c>
      <c r="J10580" t="s">
        <v>20684</v>
      </c>
      <c r="K10580" t="s">
        <v>15074</v>
      </c>
      <c r="L10580" t="s">
        <v>5078</v>
      </c>
      <c r="M10580" t="s">
        <v>7976</v>
      </c>
    </row>
    <row r="10581" spans="1:13">
      <c r="A10581" t="s">
        <v>909</v>
      </c>
      <c r="B10581" t="s">
        <v>909</v>
      </c>
      <c r="C10581" t="s">
        <v>1462</v>
      </c>
      <c r="D10581" t="s">
        <v>164</v>
      </c>
      <c r="E10581" t="s">
        <v>809</v>
      </c>
      <c r="F10581" t="s">
        <v>20</v>
      </c>
      <c r="G10581" t="s">
        <v>55608</v>
      </c>
      <c r="H10581" t="s">
        <v>20663</v>
      </c>
      <c r="I10581" t="s">
        <v>30816</v>
      </c>
      <c r="J10581" t="s">
        <v>21472</v>
      </c>
      <c r="K10581" t="s">
        <v>372</v>
      </c>
      <c r="L10581" t="s">
        <v>3130</v>
      </c>
      <c r="M10581" t="s">
        <v>9003</v>
      </c>
    </row>
    <row r="10582" spans="1:13">
      <c r="A10582" t="s">
        <v>909</v>
      </c>
      <c r="B10582" t="s">
        <v>909</v>
      </c>
      <c r="C10582" t="s">
        <v>1680</v>
      </c>
      <c r="D10582" t="s">
        <v>150</v>
      </c>
      <c r="E10582" t="s">
        <v>179</v>
      </c>
      <c r="F10582" t="s">
        <v>3</v>
      </c>
      <c r="G10582" t="s">
        <v>55609</v>
      </c>
      <c r="H10582" t="s">
        <v>20745</v>
      </c>
      <c r="I10582" t="s">
        <v>12848</v>
      </c>
      <c r="J10582" t="s">
        <v>20684</v>
      </c>
      <c r="K10582" t="s">
        <v>964</v>
      </c>
      <c r="L10582" t="s">
        <v>8695</v>
      </c>
      <c r="M10582" t="s">
        <v>17446</v>
      </c>
    </row>
    <row r="10583" spans="1:13">
      <c r="A10583" t="s">
        <v>909</v>
      </c>
      <c r="B10583" t="s">
        <v>909</v>
      </c>
      <c r="C10583" t="s">
        <v>1680</v>
      </c>
      <c r="D10583" t="s">
        <v>150</v>
      </c>
      <c r="E10583" t="s">
        <v>179</v>
      </c>
      <c r="F10583" t="s">
        <v>10</v>
      </c>
      <c r="G10583" t="s">
        <v>55610</v>
      </c>
      <c r="H10583" t="s">
        <v>20803</v>
      </c>
      <c r="I10583" t="s">
        <v>7448</v>
      </c>
      <c r="J10583" t="s">
        <v>20725</v>
      </c>
      <c r="K10583" t="s">
        <v>17975</v>
      </c>
      <c r="L10583" t="s">
        <v>20777</v>
      </c>
      <c r="M10583" t="s">
        <v>18728</v>
      </c>
    </row>
    <row r="10584" spans="1:13">
      <c r="A10584" t="s">
        <v>909</v>
      </c>
      <c r="B10584" t="s">
        <v>909</v>
      </c>
      <c r="C10584" t="s">
        <v>1680</v>
      </c>
      <c r="D10584" t="s">
        <v>150</v>
      </c>
      <c r="E10584" t="s">
        <v>179</v>
      </c>
      <c r="F10584" t="s">
        <v>2</v>
      </c>
      <c r="G10584" t="s">
        <v>55611</v>
      </c>
      <c r="H10584" t="s">
        <v>20879</v>
      </c>
      <c r="I10584" t="s">
        <v>18173</v>
      </c>
      <c r="J10584" t="s">
        <v>20705</v>
      </c>
      <c r="K10584" t="s">
        <v>13956</v>
      </c>
      <c r="L10584" t="s">
        <v>2038</v>
      </c>
      <c r="M10584" t="s">
        <v>29129</v>
      </c>
    </row>
    <row r="10585" spans="1:13">
      <c r="A10585" t="s">
        <v>909</v>
      </c>
      <c r="B10585" t="s">
        <v>909</v>
      </c>
      <c r="C10585" t="s">
        <v>1680</v>
      </c>
      <c r="D10585" t="s">
        <v>150</v>
      </c>
      <c r="E10585" t="s">
        <v>179</v>
      </c>
      <c r="F10585" t="s">
        <v>11</v>
      </c>
      <c r="G10585" t="s">
        <v>55612</v>
      </c>
      <c r="H10585" t="s">
        <v>20745</v>
      </c>
      <c r="I10585" t="s">
        <v>12848</v>
      </c>
      <c r="J10585" t="s">
        <v>21472</v>
      </c>
      <c r="K10585" t="s">
        <v>372</v>
      </c>
      <c r="L10585" t="s">
        <v>3804</v>
      </c>
      <c r="M10585" t="s">
        <v>17446</v>
      </c>
    </row>
    <row r="10586" spans="1:13">
      <c r="A10586" t="s">
        <v>909</v>
      </c>
      <c r="B10586" t="s">
        <v>909</v>
      </c>
      <c r="C10586" t="s">
        <v>1680</v>
      </c>
      <c r="D10586" t="s">
        <v>150</v>
      </c>
      <c r="E10586" t="s">
        <v>179</v>
      </c>
      <c r="F10586" t="s">
        <v>20</v>
      </c>
      <c r="G10586" t="s">
        <v>55613</v>
      </c>
      <c r="H10586" t="s">
        <v>20684</v>
      </c>
      <c r="I10586" t="s">
        <v>8041</v>
      </c>
      <c r="J10586" t="s">
        <v>21472</v>
      </c>
      <c r="K10586" t="s">
        <v>372</v>
      </c>
      <c r="L10586" t="s">
        <v>2172</v>
      </c>
      <c r="M10586" t="s">
        <v>8639</v>
      </c>
    </row>
    <row r="10587" spans="1:13">
      <c r="A10587" t="s">
        <v>909</v>
      </c>
      <c r="B10587" t="s">
        <v>909</v>
      </c>
      <c r="C10587" t="s">
        <v>1680</v>
      </c>
      <c r="D10587" t="s">
        <v>150</v>
      </c>
      <c r="E10587" t="s">
        <v>188</v>
      </c>
      <c r="F10587" t="s">
        <v>3</v>
      </c>
      <c r="G10587" t="s">
        <v>55614</v>
      </c>
      <c r="H10587" t="s">
        <v>20764</v>
      </c>
      <c r="I10587" t="s">
        <v>10918</v>
      </c>
      <c r="J10587" t="s">
        <v>20705</v>
      </c>
      <c r="K10587" t="s">
        <v>13956</v>
      </c>
      <c r="L10587" t="s">
        <v>4675</v>
      </c>
      <c r="M10587" t="s">
        <v>18107</v>
      </c>
    </row>
    <row r="10588" spans="1:13">
      <c r="A10588" t="s">
        <v>909</v>
      </c>
      <c r="B10588" t="s">
        <v>909</v>
      </c>
      <c r="C10588" t="s">
        <v>1680</v>
      </c>
      <c r="D10588" t="s">
        <v>150</v>
      </c>
      <c r="E10588" t="s">
        <v>188</v>
      </c>
      <c r="F10588" t="s">
        <v>10</v>
      </c>
      <c r="G10588" t="s">
        <v>55615</v>
      </c>
      <c r="H10588" t="s">
        <v>20784</v>
      </c>
      <c r="I10588" t="s">
        <v>12839</v>
      </c>
      <c r="J10588" t="s">
        <v>20684</v>
      </c>
      <c r="K10588" t="s">
        <v>964</v>
      </c>
      <c r="L10588" t="s">
        <v>46869</v>
      </c>
      <c r="M10588" t="s">
        <v>26538</v>
      </c>
    </row>
    <row r="10589" spans="1:13">
      <c r="A10589" t="s">
        <v>909</v>
      </c>
      <c r="B10589" t="s">
        <v>909</v>
      </c>
      <c r="C10589" t="s">
        <v>1680</v>
      </c>
      <c r="D10589" t="s">
        <v>150</v>
      </c>
      <c r="E10589" t="s">
        <v>188</v>
      </c>
      <c r="F10589" t="s">
        <v>2</v>
      </c>
      <c r="G10589" t="s">
        <v>55616</v>
      </c>
      <c r="H10589" t="s">
        <v>20764</v>
      </c>
      <c r="I10589" t="s">
        <v>10918</v>
      </c>
      <c r="J10589" t="s">
        <v>20684</v>
      </c>
      <c r="K10589" t="s">
        <v>964</v>
      </c>
      <c r="L10589" t="s">
        <v>2292</v>
      </c>
      <c r="M10589" t="s">
        <v>18107</v>
      </c>
    </row>
    <row r="10590" spans="1:13">
      <c r="A10590" t="s">
        <v>909</v>
      </c>
      <c r="B10590" t="s">
        <v>909</v>
      </c>
      <c r="C10590" t="s">
        <v>1680</v>
      </c>
      <c r="D10590" t="s">
        <v>150</v>
      </c>
      <c r="E10590" t="s">
        <v>188</v>
      </c>
      <c r="F10590" t="s">
        <v>4</v>
      </c>
      <c r="G10590" t="s">
        <v>55617</v>
      </c>
      <c r="H10590" t="s">
        <v>20684</v>
      </c>
      <c r="I10590" t="s">
        <v>8041</v>
      </c>
      <c r="J10590" t="s">
        <v>21472</v>
      </c>
      <c r="K10590" t="s">
        <v>372</v>
      </c>
      <c r="L10590" t="s">
        <v>3522</v>
      </c>
      <c r="M10590" t="s">
        <v>1012</v>
      </c>
    </row>
    <row r="10591" spans="1:13">
      <c r="A10591" t="s">
        <v>909</v>
      </c>
      <c r="B10591" t="s">
        <v>909</v>
      </c>
      <c r="C10591" t="s">
        <v>1680</v>
      </c>
      <c r="D10591" t="s">
        <v>150</v>
      </c>
      <c r="E10591" t="s">
        <v>188</v>
      </c>
      <c r="F10591" t="s">
        <v>11</v>
      </c>
      <c r="G10591" t="s">
        <v>55618</v>
      </c>
      <c r="H10591" t="s">
        <v>20663</v>
      </c>
      <c r="I10591" t="s">
        <v>46183</v>
      </c>
      <c r="J10591" t="s">
        <v>21472</v>
      </c>
      <c r="K10591" t="s">
        <v>372</v>
      </c>
      <c r="L10591" t="s">
        <v>3523</v>
      </c>
      <c r="M10591" t="s">
        <v>8054</v>
      </c>
    </row>
    <row r="10592" spans="1:13">
      <c r="A10592" t="s">
        <v>909</v>
      </c>
      <c r="B10592" t="s">
        <v>909</v>
      </c>
      <c r="C10592" t="s">
        <v>1680</v>
      </c>
      <c r="D10592" t="s">
        <v>150</v>
      </c>
      <c r="E10592" t="s">
        <v>188</v>
      </c>
      <c r="F10592" t="s">
        <v>20</v>
      </c>
      <c r="G10592" t="s">
        <v>55619</v>
      </c>
      <c r="H10592" t="s">
        <v>20705</v>
      </c>
      <c r="I10592" t="s">
        <v>6406</v>
      </c>
      <c r="J10592" t="s">
        <v>21472</v>
      </c>
      <c r="K10592" t="s">
        <v>372</v>
      </c>
      <c r="L10592" t="s">
        <v>375</v>
      </c>
      <c r="M10592" t="s">
        <v>10910</v>
      </c>
    </row>
    <row r="10593" spans="1:13">
      <c r="A10593" t="s">
        <v>909</v>
      </c>
      <c r="B10593" t="s">
        <v>909</v>
      </c>
      <c r="C10593" t="s">
        <v>1680</v>
      </c>
      <c r="D10593" t="s">
        <v>150</v>
      </c>
      <c r="E10593" t="s">
        <v>197</v>
      </c>
      <c r="F10593" t="s">
        <v>3</v>
      </c>
      <c r="G10593" t="s">
        <v>55620</v>
      </c>
      <c r="H10593" t="s">
        <v>20915</v>
      </c>
      <c r="I10593" t="s">
        <v>55621</v>
      </c>
      <c r="J10593" t="s">
        <v>20705</v>
      </c>
      <c r="K10593" t="s">
        <v>13956</v>
      </c>
      <c r="L10593" t="s">
        <v>5511</v>
      </c>
      <c r="M10593" t="s">
        <v>29125</v>
      </c>
    </row>
    <row r="10594" spans="1:13">
      <c r="A10594" t="s">
        <v>909</v>
      </c>
      <c r="B10594" t="s">
        <v>909</v>
      </c>
      <c r="C10594" t="s">
        <v>1680</v>
      </c>
      <c r="D10594" t="s">
        <v>150</v>
      </c>
      <c r="E10594" t="s">
        <v>197</v>
      </c>
      <c r="F10594" t="s">
        <v>10</v>
      </c>
      <c r="G10594" t="s">
        <v>55622</v>
      </c>
      <c r="H10594" t="s">
        <v>20822</v>
      </c>
      <c r="I10594" t="s">
        <v>50102</v>
      </c>
      <c r="J10594" t="s">
        <v>20663</v>
      </c>
      <c r="K10594" t="s">
        <v>8291</v>
      </c>
      <c r="L10594" t="s">
        <v>2172</v>
      </c>
      <c r="M10594" t="s">
        <v>18752</v>
      </c>
    </row>
    <row r="10595" spans="1:13">
      <c r="A10595" t="s">
        <v>909</v>
      </c>
      <c r="B10595" t="s">
        <v>909</v>
      </c>
      <c r="C10595" t="s">
        <v>1680</v>
      </c>
      <c r="D10595" t="s">
        <v>150</v>
      </c>
      <c r="E10595" t="s">
        <v>197</v>
      </c>
      <c r="F10595" t="s">
        <v>2</v>
      </c>
      <c r="G10595" t="s">
        <v>55623</v>
      </c>
      <c r="H10595" t="s">
        <v>20684</v>
      </c>
      <c r="I10595" t="s">
        <v>8041</v>
      </c>
      <c r="J10595" t="s">
        <v>21472</v>
      </c>
      <c r="K10595" t="s">
        <v>372</v>
      </c>
      <c r="L10595" t="s">
        <v>3332</v>
      </c>
      <c r="M10595" t="s">
        <v>946</v>
      </c>
    </row>
    <row r="10596" spans="1:13">
      <c r="A10596" t="s">
        <v>909</v>
      </c>
      <c r="B10596" t="s">
        <v>909</v>
      </c>
      <c r="C10596" t="s">
        <v>1680</v>
      </c>
      <c r="D10596" t="s">
        <v>150</v>
      </c>
      <c r="E10596" t="s">
        <v>197</v>
      </c>
      <c r="F10596" t="s">
        <v>11</v>
      </c>
      <c r="G10596" t="s">
        <v>55624</v>
      </c>
      <c r="H10596" t="s">
        <v>20725</v>
      </c>
      <c r="I10596" t="s">
        <v>12859</v>
      </c>
      <c r="J10596" t="s">
        <v>21472</v>
      </c>
      <c r="K10596" t="s">
        <v>372</v>
      </c>
      <c r="L10596" t="s">
        <v>2418</v>
      </c>
      <c r="M10596" t="s">
        <v>4868</v>
      </c>
    </row>
    <row r="10597" spans="1:13">
      <c r="A10597" t="s">
        <v>909</v>
      </c>
      <c r="B10597" t="s">
        <v>909</v>
      </c>
      <c r="C10597" t="s">
        <v>1680</v>
      </c>
      <c r="D10597" t="s">
        <v>150</v>
      </c>
      <c r="E10597" t="s">
        <v>197</v>
      </c>
      <c r="F10597" t="s">
        <v>20</v>
      </c>
      <c r="G10597" t="s">
        <v>55625</v>
      </c>
      <c r="H10597" t="s">
        <v>20663</v>
      </c>
      <c r="I10597" t="s">
        <v>46183</v>
      </c>
      <c r="J10597" t="s">
        <v>21472</v>
      </c>
      <c r="K10597" t="s">
        <v>372</v>
      </c>
      <c r="L10597" t="s">
        <v>4088</v>
      </c>
      <c r="M10597" t="s">
        <v>15074</v>
      </c>
    </row>
    <row r="10598" spans="1:13">
      <c r="A10598" t="s">
        <v>909</v>
      </c>
      <c r="B10598" t="s">
        <v>909</v>
      </c>
      <c r="C10598" t="s">
        <v>1680</v>
      </c>
      <c r="D10598" t="s">
        <v>150</v>
      </c>
      <c r="E10598" t="s">
        <v>206</v>
      </c>
      <c r="F10598" t="s">
        <v>3</v>
      </c>
      <c r="G10598" t="s">
        <v>55626</v>
      </c>
      <c r="H10598" t="s">
        <v>20822</v>
      </c>
      <c r="I10598" t="s">
        <v>50102</v>
      </c>
      <c r="J10598" t="s">
        <v>20745</v>
      </c>
      <c r="K10598" t="s">
        <v>10189</v>
      </c>
      <c r="L10598" t="s">
        <v>22300</v>
      </c>
      <c r="M10598" t="s">
        <v>55627</v>
      </c>
    </row>
    <row r="10599" spans="1:13">
      <c r="A10599" t="s">
        <v>909</v>
      </c>
      <c r="B10599" t="s">
        <v>909</v>
      </c>
      <c r="C10599" t="s">
        <v>1680</v>
      </c>
      <c r="D10599" t="s">
        <v>150</v>
      </c>
      <c r="E10599" t="s">
        <v>206</v>
      </c>
      <c r="F10599" t="s">
        <v>10</v>
      </c>
      <c r="G10599" t="s">
        <v>55628</v>
      </c>
      <c r="H10599" t="s">
        <v>20705</v>
      </c>
      <c r="I10599" t="s">
        <v>6406</v>
      </c>
      <c r="J10599" t="s">
        <v>20663</v>
      </c>
      <c r="K10599" t="s">
        <v>8291</v>
      </c>
      <c r="L10599" t="s">
        <v>4674</v>
      </c>
      <c r="M10599" t="s">
        <v>19830</v>
      </c>
    </row>
    <row r="10600" spans="1:13">
      <c r="A10600" t="s">
        <v>909</v>
      </c>
      <c r="B10600" t="s">
        <v>909</v>
      </c>
      <c r="C10600" t="s">
        <v>1680</v>
      </c>
      <c r="D10600" t="s">
        <v>150</v>
      </c>
      <c r="E10600" t="s">
        <v>206</v>
      </c>
      <c r="F10600" t="s">
        <v>11</v>
      </c>
      <c r="G10600" t="s">
        <v>55629</v>
      </c>
      <c r="H10600" t="s">
        <v>20663</v>
      </c>
      <c r="I10600" t="s">
        <v>46183</v>
      </c>
      <c r="J10600" t="s">
        <v>21472</v>
      </c>
      <c r="K10600" t="s">
        <v>372</v>
      </c>
      <c r="L10600" t="s">
        <v>3523</v>
      </c>
      <c r="M10600" t="s">
        <v>964</v>
      </c>
    </row>
    <row r="10601" spans="1:13">
      <c r="A10601" t="s">
        <v>909</v>
      </c>
      <c r="B10601" t="s">
        <v>909</v>
      </c>
      <c r="C10601" t="s">
        <v>1680</v>
      </c>
      <c r="D10601" t="s">
        <v>151</v>
      </c>
      <c r="E10601" t="s">
        <v>214</v>
      </c>
      <c r="F10601" t="s">
        <v>3</v>
      </c>
      <c r="G10601" t="s">
        <v>55630</v>
      </c>
      <c r="H10601" t="s">
        <v>21019</v>
      </c>
      <c r="I10601" t="s">
        <v>55631</v>
      </c>
      <c r="J10601" t="s">
        <v>20841</v>
      </c>
      <c r="K10601" t="s">
        <v>4355</v>
      </c>
      <c r="L10601" t="s">
        <v>2952</v>
      </c>
      <c r="M10601" t="s">
        <v>51211</v>
      </c>
    </row>
    <row r="10602" spans="1:13">
      <c r="A10602" t="s">
        <v>909</v>
      </c>
      <c r="B10602" t="s">
        <v>909</v>
      </c>
      <c r="C10602" t="s">
        <v>1680</v>
      </c>
      <c r="D10602" t="s">
        <v>151</v>
      </c>
      <c r="E10602" t="s">
        <v>214</v>
      </c>
      <c r="F10602" t="s">
        <v>10</v>
      </c>
      <c r="G10602" t="s">
        <v>55632</v>
      </c>
      <c r="H10602" t="s">
        <v>21152</v>
      </c>
      <c r="I10602" t="s">
        <v>55633</v>
      </c>
      <c r="J10602" t="s">
        <v>20937</v>
      </c>
      <c r="K10602" t="s">
        <v>17031</v>
      </c>
      <c r="L10602" t="s">
        <v>55634</v>
      </c>
      <c r="M10602" t="s">
        <v>55635</v>
      </c>
    </row>
    <row r="10603" spans="1:13">
      <c r="A10603" t="s">
        <v>909</v>
      </c>
      <c r="B10603" t="s">
        <v>909</v>
      </c>
      <c r="C10603" t="s">
        <v>1680</v>
      </c>
      <c r="D10603" t="s">
        <v>151</v>
      </c>
      <c r="E10603" t="s">
        <v>214</v>
      </c>
      <c r="F10603" t="s">
        <v>2</v>
      </c>
      <c r="G10603" t="s">
        <v>55636</v>
      </c>
      <c r="H10603" t="s">
        <v>20937</v>
      </c>
      <c r="I10603" t="s">
        <v>55637</v>
      </c>
      <c r="J10603" t="s">
        <v>20803</v>
      </c>
      <c r="K10603" t="s">
        <v>51007</v>
      </c>
      <c r="L10603" t="s">
        <v>431</v>
      </c>
      <c r="M10603" t="s">
        <v>55638</v>
      </c>
    </row>
    <row r="10604" spans="1:13">
      <c r="A10604" t="s">
        <v>909</v>
      </c>
      <c r="B10604" t="s">
        <v>909</v>
      </c>
      <c r="C10604" t="s">
        <v>1680</v>
      </c>
      <c r="D10604" t="s">
        <v>151</v>
      </c>
      <c r="E10604" t="s">
        <v>214</v>
      </c>
      <c r="F10604" t="s">
        <v>4</v>
      </c>
      <c r="G10604" t="s">
        <v>55639</v>
      </c>
      <c r="H10604" t="s">
        <v>20860</v>
      </c>
      <c r="I10604" t="s">
        <v>55640</v>
      </c>
      <c r="J10604" t="s">
        <v>20745</v>
      </c>
      <c r="K10604" t="s">
        <v>16358</v>
      </c>
      <c r="L10604" t="s">
        <v>4550</v>
      </c>
      <c r="M10604" t="s">
        <v>12817</v>
      </c>
    </row>
    <row r="10605" spans="1:13">
      <c r="A10605" t="s">
        <v>909</v>
      </c>
      <c r="B10605" t="s">
        <v>909</v>
      </c>
      <c r="C10605" t="s">
        <v>1680</v>
      </c>
      <c r="D10605" t="s">
        <v>151</v>
      </c>
      <c r="E10605" t="s">
        <v>214</v>
      </c>
      <c r="F10605" t="s">
        <v>11</v>
      </c>
      <c r="G10605" t="s">
        <v>55641</v>
      </c>
      <c r="H10605" t="s">
        <v>20860</v>
      </c>
      <c r="I10605" t="s">
        <v>55640</v>
      </c>
      <c r="J10605" t="s">
        <v>20705</v>
      </c>
      <c r="K10605" t="s">
        <v>14449</v>
      </c>
      <c r="L10605" t="s">
        <v>8049</v>
      </c>
      <c r="M10605" t="s">
        <v>12817</v>
      </c>
    </row>
    <row r="10606" spans="1:13">
      <c r="A10606" t="s">
        <v>909</v>
      </c>
      <c r="B10606" t="s">
        <v>909</v>
      </c>
      <c r="C10606" t="s">
        <v>1680</v>
      </c>
      <c r="D10606" t="s">
        <v>151</v>
      </c>
      <c r="E10606" t="s">
        <v>214</v>
      </c>
      <c r="F10606" t="s">
        <v>20</v>
      </c>
      <c r="G10606" t="s">
        <v>55642</v>
      </c>
      <c r="H10606" t="s">
        <v>20705</v>
      </c>
      <c r="I10606" t="s">
        <v>26506</v>
      </c>
      <c r="J10606" t="s">
        <v>21472</v>
      </c>
      <c r="K10606" t="s">
        <v>372</v>
      </c>
      <c r="L10606" t="s">
        <v>471</v>
      </c>
      <c r="M10606" t="s">
        <v>9682</v>
      </c>
    </row>
    <row r="10607" spans="1:13">
      <c r="A10607" t="s">
        <v>909</v>
      </c>
      <c r="B10607" t="s">
        <v>909</v>
      </c>
      <c r="C10607" t="s">
        <v>1680</v>
      </c>
      <c r="D10607" t="s">
        <v>151</v>
      </c>
      <c r="E10607" t="s">
        <v>222</v>
      </c>
      <c r="F10607" t="s">
        <v>3</v>
      </c>
      <c r="G10607" t="s">
        <v>55643</v>
      </c>
      <c r="H10607" t="s">
        <v>21102</v>
      </c>
      <c r="I10607" t="s">
        <v>55644</v>
      </c>
      <c r="J10607" t="s">
        <v>20974</v>
      </c>
      <c r="K10607" t="s">
        <v>16331</v>
      </c>
      <c r="L10607" t="s">
        <v>52678</v>
      </c>
      <c r="M10607" t="s">
        <v>26528</v>
      </c>
    </row>
    <row r="10608" spans="1:13">
      <c r="A10608" t="s">
        <v>909</v>
      </c>
      <c r="B10608" t="s">
        <v>909</v>
      </c>
      <c r="C10608" t="s">
        <v>1680</v>
      </c>
      <c r="D10608" t="s">
        <v>151</v>
      </c>
      <c r="E10608" t="s">
        <v>222</v>
      </c>
      <c r="F10608" t="s">
        <v>10</v>
      </c>
      <c r="G10608" t="s">
        <v>55645</v>
      </c>
      <c r="H10608" t="s">
        <v>20904</v>
      </c>
      <c r="I10608" t="s">
        <v>55646</v>
      </c>
      <c r="J10608" t="s">
        <v>20937</v>
      </c>
      <c r="K10608" t="s">
        <v>17031</v>
      </c>
      <c r="L10608" t="s">
        <v>4590</v>
      </c>
      <c r="M10608" t="s">
        <v>32530</v>
      </c>
    </row>
    <row r="10609" spans="1:13">
      <c r="A10609" t="s">
        <v>909</v>
      </c>
      <c r="B10609" t="s">
        <v>909</v>
      </c>
      <c r="C10609" t="s">
        <v>1680</v>
      </c>
      <c r="D10609" t="s">
        <v>151</v>
      </c>
      <c r="E10609" t="s">
        <v>222</v>
      </c>
      <c r="F10609" t="s">
        <v>2</v>
      </c>
      <c r="G10609" t="s">
        <v>55647</v>
      </c>
      <c r="H10609" t="s">
        <v>21020</v>
      </c>
      <c r="I10609" t="s">
        <v>26498</v>
      </c>
      <c r="J10609" t="s">
        <v>20897</v>
      </c>
      <c r="K10609" t="s">
        <v>55648</v>
      </c>
      <c r="L10609" t="s">
        <v>5319</v>
      </c>
      <c r="M10609" t="s">
        <v>45068</v>
      </c>
    </row>
    <row r="10610" spans="1:13">
      <c r="A10610" t="s">
        <v>909</v>
      </c>
      <c r="B10610" t="s">
        <v>909</v>
      </c>
      <c r="C10610" t="s">
        <v>1680</v>
      </c>
      <c r="D10610" t="s">
        <v>151</v>
      </c>
      <c r="E10610" t="s">
        <v>222</v>
      </c>
      <c r="F10610" t="s">
        <v>4</v>
      </c>
      <c r="G10610" t="s">
        <v>55649</v>
      </c>
      <c r="H10610" t="s">
        <v>20879</v>
      </c>
      <c r="I10610" t="s">
        <v>26494</v>
      </c>
      <c r="J10610" t="s">
        <v>21472</v>
      </c>
      <c r="K10610" t="s">
        <v>372</v>
      </c>
      <c r="L10610" t="s">
        <v>2792</v>
      </c>
      <c r="M10610" t="s">
        <v>14162</v>
      </c>
    </row>
    <row r="10611" spans="1:13">
      <c r="A10611" t="s">
        <v>909</v>
      </c>
      <c r="B10611" t="s">
        <v>909</v>
      </c>
      <c r="C10611" t="s">
        <v>1680</v>
      </c>
      <c r="D10611" t="s">
        <v>151</v>
      </c>
      <c r="E10611" t="s">
        <v>222</v>
      </c>
      <c r="F10611" t="s">
        <v>11</v>
      </c>
      <c r="G10611" t="s">
        <v>55650</v>
      </c>
      <c r="H10611" t="s">
        <v>20879</v>
      </c>
      <c r="I10611" t="s">
        <v>26494</v>
      </c>
      <c r="J10611" t="s">
        <v>20705</v>
      </c>
      <c r="K10611" t="s">
        <v>14449</v>
      </c>
      <c r="L10611" t="s">
        <v>54240</v>
      </c>
      <c r="M10611" t="s">
        <v>14162</v>
      </c>
    </row>
    <row r="10612" spans="1:13">
      <c r="A10612" t="s">
        <v>909</v>
      </c>
      <c r="B10612" t="s">
        <v>909</v>
      </c>
      <c r="C10612" t="s">
        <v>1680</v>
      </c>
      <c r="D10612" t="s">
        <v>151</v>
      </c>
      <c r="E10612" t="s">
        <v>222</v>
      </c>
      <c r="F10612" t="s">
        <v>20</v>
      </c>
      <c r="G10612" t="s">
        <v>55651</v>
      </c>
      <c r="H10612" t="s">
        <v>20784</v>
      </c>
      <c r="I10612" t="s">
        <v>55652</v>
      </c>
      <c r="J10612" t="s">
        <v>21472</v>
      </c>
      <c r="K10612" t="s">
        <v>372</v>
      </c>
      <c r="L10612" t="s">
        <v>3803</v>
      </c>
      <c r="M10612" t="s">
        <v>11031</v>
      </c>
    </row>
    <row r="10613" spans="1:13">
      <c r="A10613" t="s">
        <v>909</v>
      </c>
      <c r="B10613" t="s">
        <v>909</v>
      </c>
      <c r="C10613" t="s">
        <v>1680</v>
      </c>
      <c r="D10613" t="s">
        <v>151</v>
      </c>
      <c r="E10613" t="s">
        <v>230</v>
      </c>
      <c r="F10613" t="s">
        <v>3</v>
      </c>
      <c r="G10613" t="s">
        <v>55653</v>
      </c>
      <c r="H10613" t="s">
        <v>21035</v>
      </c>
      <c r="I10613" t="s">
        <v>55654</v>
      </c>
      <c r="J10613" t="s">
        <v>21217</v>
      </c>
      <c r="K10613" t="s">
        <v>16991</v>
      </c>
      <c r="L10613" t="s">
        <v>55655</v>
      </c>
      <c r="M10613" t="s">
        <v>33195</v>
      </c>
    </row>
    <row r="10614" spans="1:13">
      <c r="A10614" t="s">
        <v>909</v>
      </c>
      <c r="B10614" t="s">
        <v>909</v>
      </c>
      <c r="C10614" t="s">
        <v>1680</v>
      </c>
      <c r="D10614" t="s">
        <v>151</v>
      </c>
      <c r="E10614" t="s">
        <v>230</v>
      </c>
      <c r="F10614" t="s">
        <v>10</v>
      </c>
      <c r="G10614" t="s">
        <v>55656</v>
      </c>
      <c r="H10614" t="s">
        <v>20829</v>
      </c>
      <c r="I10614" t="s">
        <v>55657</v>
      </c>
      <c r="J10614" t="s">
        <v>20937</v>
      </c>
      <c r="K10614" t="s">
        <v>17031</v>
      </c>
      <c r="L10614" t="s">
        <v>55658</v>
      </c>
      <c r="M10614" t="s">
        <v>48165</v>
      </c>
    </row>
    <row r="10615" spans="1:13">
      <c r="A10615" t="s">
        <v>909</v>
      </c>
      <c r="B10615" t="s">
        <v>909</v>
      </c>
      <c r="C10615" t="s">
        <v>1680</v>
      </c>
      <c r="D10615" t="s">
        <v>151</v>
      </c>
      <c r="E10615" t="s">
        <v>230</v>
      </c>
      <c r="F10615" t="s">
        <v>2</v>
      </c>
      <c r="G10615" t="s">
        <v>55659</v>
      </c>
      <c r="H10615" t="s">
        <v>20915</v>
      </c>
      <c r="I10615" t="s">
        <v>55660</v>
      </c>
      <c r="J10615" t="s">
        <v>20705</v>
      </c>
      <c r="K10615" t="s">
        <v>14449</v>
      </c>
      <c r="L10615" t="s">
        <v>46827</v>
      </c>
      <c r="M10615" t="s">
        <v>47360</v>
      </c>
    </row>
    <row r="10616" spans="1:13">
      <c r="A10616" t="s">
        <v>909</v>
      </c>
      <c r="B10616" t="s">
        <v>909</v>
      </c>
      <c r="C10616" t="s">
        <v>1680</v>
      </c>
      <c r="D10616" t="s">
        <v>151</v>
      </c>
      <c r="E10616" t="s">
        <v>230</v>
      </c>
      <c r="F10616" t="s">
        <v>4</v>
      </c>
      <c r="G10616" t="s">
        <v>55661</v>
      </c>
      <c r="H10616" t="s">
        <v>20705</v>
      </c>
      <c r="I10616" t="s">
        <v>26506</v>
      </c>
      <c r="J10616" t="s">
        <v>20663</v>
      </c>
      <c r="K10616" t="s">
        <v>55662</v>
      </c>
      <c r="L10616" t="s">
        <v>18051</v>
      </c>
      <c r="M10616" t="s">
        <v>35359</v>
      </c>
    </row>
    <row r="10617" spans="1:13">
      <c r="A10617" t="s">
        <v>909</v>
      </c>
      <c r="B10617" t="s">
        <v>909</v>
      </c>
      <c r="C10617" t="s">
        <v>1680</v>
      </c>
      <c r="D10617" t="s">
        <v>151</v>
      </c>
      <c r="E10617" t="s">
        <v>230</v>
      </c>
      <c r="F10617" t="s">
        <v>11</v>
      </c>
      <c r="G10617" t="s">
        <v>55663</v>
      </c>
      <c r="H10617" t="s">
        <v>20725</v>
      </c>
      <c r="I10617" t="s">
        <v>55664</v>
      </c>
      <c r="J10617" t="s">
        <v>21472</v>
      </c>
      <c r="K10617" t="s">
        <v>372</v>
      </c>
      <c r="L10617" t="s">
        <v>3096</v>
      </c>
      <c r="M10617" t="s">
        <v>48172</v>
      </c>
    </row>
    <row r="10618" spans="1:13">
      <c r="A10618" t="s">
        <v>909</v>
      </c>
      <c r="B10618" t="s">
        <v>909</v>
      </c>
      <c r="C10618" t="s">
        <v>1680</v>
      </c>
      <c r="D10618" t="s">
        <v>151</v>
      </c>
      <c r="E10618" t="s">
        <v>230</v>
      </c>
      <c r="F10618" t="s">
        <v>20</v>
      </c>
      <c r="G10618" t="s">
        <v>55665</v>
      </c>
      <c r="H10618" t="s">
        <v>20663</v>
      </c>
      <c r="I10618" t="s">
        <v>55666</v>
      </c>
      <c r="J10618" t="s">
        <v>21472</v>
      </c>
      <c r="K10618" t="s">
        <v>372</v>
      </c>
      <c r="L10618" t="s">
        <v>5232</v>
      </c>
      <c r="M10618" t="s">
        <v>55667</v>
      </c>
    </row>
    <row r="10619" spans="1:13">
      <c r="A10619" t="s">
        <v>909</v>
      </c>
      <c r="B10619" t="s">
        <v>909</v>
      </c>
      <c r="C10619" t="s">
        <v>1680</v>
      </c>
      <c r="D10619" t="s">
        <v>151</v>
      </c>
      <c r="E10619" t="s">
        <v>238</v>
      </c>
      <c r="F10619" t="s">
        <v>3</v>
      </c>
      <c r="G10619" t="s">
        <v>55668</v>
      </c>
      <c r="H10619" t="s">
        <v>21369</v>
      </c>
      <c r="I10619" t="s">
        <v>55669</v>
      </c>
      <c r="J10619" t="s">
        <v>21020</v>
      </c>
      <c r="K10619" t="s">
        <v>46852</v>
      </c>
      <c r="L10619" t="s">
        <v>2172</v>
      </c>
      <c r="M10619" t="s">
        <v>55670</v>
      </c>
    </row>
    <row r="10620" spans="1:13">
      <c r="A10620" t="s">
        <v>909</v>
      </c>
      <c r="B10620" t="s">
        <v>909</v>
      </c>
      <c r="C10620" t="s">
        <v>1680</v>
      </c>
      <c r="D10620" t="s">
        <v>151</v>
      </c>
      <c r="E10620" t="s">
        <v>238</v>
      </c>
      <c r="F10620" t="s">
        <v>10</v>
      </c>
      <c r="G10620" t="s">
        <v>55671</v>
      </c>
      <c r="H10620" t="s">
        <v>21031</v>
      </c>
      <c r="I10620" t="s">
        <v>26515</v>
      </c>
      <c r="J10620" t="s">
        <v>20950</v>
      </c>
      <c r="K10620" t="s">
        <v>28218</v>
      </c>
      <c r="L10620" t="s">
        <v>55672</v>
      </c>
      <c r="M10620" t="s">
        <v>29294</v>
      </c>
    </row>
    <row r="10621" spans="1:13">
      <c r="A10621" t="s">
        <v>909</v>
      </c>
      <c r="B10621" t="s">
        <v>909</v>
      </c>
      <c r="C10621" t="s">
        <v>1680</v>
      </c>
      <c r="D10621" t="s">
        <v>151</v>
      </c>
      <c r="E10621" t="s">
        <v>238</v>
      </c>
      <c r="F10621" t="s">
        <v>2</v>
      </c>
      <c r="G10621" t="s">
        <v>55673</v>
      </c>
      <c r="H10621" t="s">
        <v>20784</v>
      </c>
      <c r="I10621" t="s">
        <v>55652</v>
      </c>
      <c r="J10621" t="s">
        <v>20684</v>
      </c>
      <c r="K10621" t="s">
        <v>7844</v>
      </c>
      <c r="L10621" t="s">
        <v>55674</v>
      </c>
      <c r="M10621" t="s">
        <v>13104</v>
      </c>
    </row>
    <row r="10622" spans="1:13">
      <c r="A10622" t="s">
        <v>909</v>
      </c>
      <c r="B10622" t="s">
        <v>909</v>
      </c>
      <c r="C10622" t="s">
        <v>1680</v>
      </c>
      <c r="D10622" t="s">
        <v>151</v>
      </c>
      <c r="E10622" t="s">
        <v>238</v>
      </c>
      <c r="F10622" t="s">
        <v>11</v>
      </c>
      <c r="G10622" t="s">
        <v>55675</v>
      </c>
      <c r="H10622" t="s">
        <v>20841</v>
      </c>
      <c r="I10622" t="s">
        <v>55676</v>
      </c>
      <c r="J10622" t="s">
        <v>20684</v>
      </c>
      <c r="K10622" t="s">
        <v>7844</v>
      </c>
      <c r="L10622" t="s">
        <v>2661</v>
      </c>
      <c r="M10622" t="s">
        <v>774</v>
      </c>
    </row>
    <row r="10623" spans="1:13">
      <c r="A10623" t="s">
        <v>909</v>
      </c>
      <c r="B10623" t="s">
        <v>909</v>
      </c>
      <c r="C10623" t="s">
        <v>1680</v>
      </c>
      <c r="D10623" t="s">
        <v>151</v>
      </c>
      <c r="E10623" t="s">
        <v>238</v>
      </c>
      <c r="F10623" t="s">
        <v>20</v>
      </c>
      <c r="G10623" t="s">
        <v>55677</v>
      </c>
      <c r="H10623" t="s">
        <v>20725</v>
      </c>
      <c r="I10623" t="s">
        <v>55664</v>
      </c>
      <c r="J10623" t="s">
        <v>20663</v>
      </c>
      <c r="K10623" t="s">
        <v>55662</v>
      </c>
      <c r="L10623" t="s">
        <v>263</v>
      </c>
      <c r="M10623" t="s">
        <v>26315</v>
      </c>
    </row>
    <row r="10624" spans="1:13">
      <c r="A10624" t="s">
        <v>909</v>
      </c>
      <c r="B10624" t="s">
        <v>909</v>
      </c>
      <c r="C10624" t="s">
        <v>1680</v>
      </c>
      <c r="D10624" t="s">
        <v>152</v>
      </c>
      <c r="E10624" t="s">
        <v>246</v>
      </c>
      <c r="F10624" t="s">
        <v>3</v>
      </c>
      <c r="G10624" t="s">
        <v>55678</v>
      </c>
      <c r="H10624" t="s">
        <v>20915</v>
      </c>
      <c r="I10624" t="s">
        <v>55660</v>
      </c>
      <c r="J10624" t="s">
        <v>20745</v>
      </c>
      <c r="K10624" t="s">
        <v>16358</v>
      </c>
      <c r="L10624" t="s">
        <v>55679</v>
      </c>
      <c r="M10624" t="s">
        <v>37956</v>
      </c>
    </row>
    <row r="10625" spans="1:13">
      <c r="A10625" t="s">
        <v>909</v>
      </c>
      <c r="B10625" t="s">
        <v>909</v>
      </c>
      <c r="C10625" t="s">
        <v>1680</v>
      </c>
      <c r="D10625" t="s">
        <v>152</v>
      </c>
      <c r="E10625" t="s">
        <v>246</v>
      </c>
      <c r="F10625" t="s">
        <v>10</v>
      </c>
      <c r="G10625" t="s">
        <v>55680</v>
      </c>
      <c r="H10625" t="s">
        <v>21097</v>
      </c>
      <c r="I10625" t="s">
        <v>55681</v>
      </c>
      <c r="J10625" t="s">
        <v>20822</v>
      </c>
      <c r="K10625" t="s">
        <v>11305</v>
      </c>
      <c r="L10625" t="s">
        <v>55682</v>
      </c>
      <c r="M10625" t="s">
        <v>27210</v>
      </c>
    </row>
    <row r="10626" spans="1:13">
      <c r="A10626" t="s">
        <v>909</v>
      </c>
      <c r="B10626" t="s">
        <v>909</v>
      </c>
      <c r="C10626" t="s">
        <v>1680</v>
      </c>
      <c r="D10626" t="s">
        <v>152</v>
      </c>
      <c r="E10626" t="s">
        <v>246</v>
      </c>
      <c r="F10626" t="s">
        <v>2</v>
      </c>
      <c r="G10626" t="s">
        <v>55683</v>
      </c>
      <c r="H10626" t="s">
        <v>20939</v>
      </c>
      <c r="I10626" t="s">
        <v>55684</v>
      </c>
      <c r="J10626" t="s">
        <v>20764</v>
      </c>
      <c r="K10626" t="s">
        <v>6485</v>
      </c>
      <c r="L10626" t="s">
        <v>4334</v>
      </c>
      <c r="M10626" t="s">
        <v>18728</v>
      </c>
    </row>
    <row r="10627" spans="1:13">
      <c r="A10627" t="s">
        <v>909</v>
      </c>
      <c r="B10627" t="s">
        <v>909</v>
      </c>
      <c r="C10627" t="s">
        <v>1680</v>
      </c>
      <c r="D10627" t="s">
        <v>152</v>
      </c>
      <c r="E10627" t="s">
        <v>246</v>
      </c>
      <c r="F10627" t="s">
        <v>4</v>
      </c>
      <c r="G10627" t="s">
        <v>55685</v>
      </c>
      <c r="H10627" t="s">
        <v>20860</v>
      </c>
      <c r="I10627" t="s">
        <v>55640</v>
      </c>
      <c r="J10627" t="s">
        <v>20745</v>
      </c>
      <c r="K10627" t="s">
        <v>16358</v>
      </c>
      <c r="L10627" t="s">
        <v>4550</v>
      </c>
      <c r="M10627" t="s">
        <v>429</v>
      </c>
    </row>
    <row r="10628" spans="1:13">
      <c r="A10628" t="s">
        <v>909</v>
      </c>
      <c r="B10628" t="s">
        <v>909</v>
      </c>
      <c r="C10628" t="s">
        <v>1680</v>
      </c>
      <c r="D10628" t="s">
        <v>152</v>
      </c>
      <c r="E10628" t="s">
        <v>246</v>
      </c>
      <c r="F10628" t="s">
        <v>11</v>
      </c>
      <c r="G10628" t="s">
        <v>55686</v>
      </c>
      <c r="H10628" t="s">
        <v>20879</v>
      </c>
      <c r="I10628" t="s">
        <v>26494</v>
      </c>
      <c r="J10628" t="s">
        <v>20725</v>
      </c>
      <c r="K10628" t="s">
        <v>12624</v>
      </c>
      <c r="L10628" t="s">
        <v>54240</v>
      </c>
      <c r="M10628" t="s">
        <v>18452</v>
      </c>
    </row>
    <row r="10629" spans="1:13">
      <c r="A10629" t="s">
        <v>909</v>
      </c>
      <c r="B10629" t="s">
        <v>909</v>
      </c>
      <c r="C10629" t="s">
        <v>1680</v>
      </c>
      <c r="D10629" t="s">
        <v>152</v>
      </c>
      <c r="E10629" t="s">
        <v>246</v>
      </c>
      <c r="F10629" t="s">
        <v>20</v>
      </c>
      <c r="G10629" t="s">
        <v>55687</v>
      </c>
      <c r="H10629" t="s">
        <v>20705</v>
      </c>
      <c r="I10629" t="s">
        <v>26506</v>
      </c>
      <c r="J10629" t="s">
        <v>21472</v>
      </c>
      <c r="K10629" t="s">
        <v>372</v>
      </c>
      <c r="L10629" t="s">
        <v>471</v>
      </c>
      <c r="M10629" t="s">
        <v>13449</v>
      </c>
    </row>
    <row r="10630" spans="1:13">
      <c r="A10630" t="s">
        <v>909</v>
      </c>
      <c r="B10630" t="s">
        <v>909</v>
      </c>
      <c r="C10630" t="s">
        <v>1680</v>
      </c>
      <c r="D10630" t="s">
        <v>152</v>
      </c>
      <c r="E10630" t="s">
        <v>254</v>
      </c>
      <c r="F10630" t="s">
        <v>3</v>
      </c>
      <c r="G10630" t="s">
        <v>55688</v>
      </c>
      <c r="H10630" t="s">
        <v>21186</v>
      </c>
      <c r="I10630" t="s">
        <v>26496</v>
      </c>
      <c r="J10630" t="s">
        <v>21102</v>
      </c>
      <c r="K10630" t="s">
        <v>42567</v>
      </c>
      <c r="L10630" t="s">
        <v>22013</v>
      </c>
      <c r="M10630" t="s">
        <v>47243</v>
      </c>
    </row>
    <row r="10631" spans="1:13">
      <c r="A10631" t="s">
        <v>909</v>
      </c>
      <c r="B10631" t="s">
        <v>909</v>
      </c>
      <c r="C10631" t="s">
        <v>1680</v>
      </c>
      <c r="D10631" t="s">
        <v>152</v>
      </c>
      <c r="E10631" t="s">
        <v>254</v>
      </c>
      <c r="F10631" t="s">
        <v>10</v>
      </c>
      <c r="G10631" t="s">
        <v>55689</v>
      </c>
      <c r="H10631" t="s">
        <v>21004</v>
      </c>
      <c r="I10631" t="s">
        <v>55690</v>
      </c>
      <c r="J10631" t="s">
        <v>20939</v>
      </c>
      <c r="K10631" t="s">
        <v>55691</v>
      </c>
      <c r="L10631" t="s">
        <v>55692</v>
      </c>
      <c r="M10631" t="s">
        <v>31685</v>
      </c>
    </row>
    <row r="10632" spans="1:13">
      <c r="A10632" t="s">
        <v>909</v>
      </c>
      <c r="B10632" t="s">
        <v>909</v>
      </c>
      <c r="C10632" t="s">
        <v>1680</v>
      </c>
      <c r="D10632" t="s">
        <v>152</v>
      </c>
      <c r="E10632" t="s">
        <v>254</v>
      </c>
      <c r="F10632" t="s">
        <v>2</v>
      </c>
      <c r="G10632" t="s">
        <v>55693</v>
      </c>
      <c r="H10632" t="s">
        <v>21085</v>
      </c>
      <c r="I10632" t="s">
        <v>55694</v>
      </c>
      <c r="J10632" t="s">
        <v>20822</v>
      </c>
      <c r="K10632" t="s">
        <v>11305</v>
      </c>
      <c r="L10632" t="s">
        <v>55695</v>
      </c>
      <c r="M10632" t="s">
        <v>55696</v>
      </c>
    </row>
    <row r="10633" spans="1:13">
      <c r="A10633" t="s">
        <v>909</v>
      </c>
      <c r="B10633" t="s">
        <v>909</v>
      </c>
      <c r="C10633" t="s">
        <v>1680</v>
      </c>
      <c r="D10633" t="s">
        <v>152</v>
      </c>
      <c r="E10633" t="s">
        <v>254</v>
      </c>
      <c r="F10633" t="s">
        <v>4</v>
      </c>
      <c r="G10633" t="s">
        <v>55697</v>
      </c>
      <c r="H10633" t="s">
        <v>20803</v>
      </c>
      <c r="I10633" t="s">
        <v>55698</v>
      </c>
      <c r="J10633" t="s">
        <v>21472</v>
      </c>
      <c r="K10633" t="s">
        <v>372</v>
      </c>
      <c r="L10633" t="s">
        <v>3647</v>
      </c>
      <c r="M10633" t="s">
        <v>1164</v>
      </c>
    </row>
    <row r="10634" spans="1:13">
      <c r="A10634" t="s">
        <v>909</v>
      </c>
      <c r="B10634" t="s">
        <v>909</v>
      </c>
      <c r="C10634" t="s">
        <v>1680</v>
      </c>
      <c r="D10634" t="s">
        <v>152</v>
      </c>
      <c r="E10634" t="s">
        <v>254</v>
      </c>
      <c r="F10634" t="s">
        <v>11</v>
      </c>
      <c r="G10634" t="s">
        <v>55699</v>
      </c>
      <c r="H10634" t="s">
        <v>20932</v>
      </c>
      <c r="I10634" t="s">
        <v>26512</v>
      </c>
      <c r="J10634" t="s">
        <v>20684</v>
      </c>
      <c r="K10634" t="s">
        <v>7844</v>
      </c>
      <c r="L10634" t="s">
        <v>5969</v>
      </c>
      <c r="M10634" t="s">
        <v>25768</v>
      </c>
    </row>
    <row r="10635" spans="1:13">
      <c r="A10635" t="s">
        <v>909</v>
      </c>
      <c r="B10635" t="s">
        <v>909</v>
      </c>
      <c r="C10635" t="s">
        <v>1680</v>
      </c>
      <c r="D10635" t="s">
        <v>152</v>
      </c>
      <c r="E10635" t="s">
        <v>254</v>
      </c>
      <c r="F10635" t="s">
        <v>20</v>
      </c>
      <c r="G10635" t="s">
        <v>55700</v>
      </c>
      <c r="H10635" t="s">
        <v>20745</v>
      </c>
      <c r="I10635" t="s">
        <v>55701</v>
      </c>
      <c r="J10635" t="s">
        <v>21472</v>
      </c>
      <c r="K10635" t="s">
        <v>372</v>
      </c>
      <c r="L10635" t="s">
        <v>2172</v>
      </c>
      <c r="M10635" t="s">
        <v>46293</v>
      </c>
    </row>
    <row r="10636" spans="1:13">
      <c r="A10636" t="s">
        <v>909</v>
      </c>
      <c r="B10636" t="s">
        <v>909</v>
      </c>
      <c r="C10636" t="s">
        <v>1680</v>
      </c>
      <c r="D10636" t="s">
        <v>152</v>
      </c>
      <c r="E10636" t="s">
        <v>197</v>
      </c>
      <c r="F10636" t="s">
        <v>3</v>
      </c>
      <c r="G10636" t="s">
        <v>55702</v>
      </c>
      <c r="H10636" t="s">
        <v>21304</v>
      </c>
      <c r="I10636" t="s">
        <v>10901</v>
      </c>
      <c r="J10636" t="s">
        <v>21138</v>
      </c>
      <c r="K10636" t="s">
        <v>55703</v>
      </c>
      <c r="L10636" t="s">
        <v>52778</v>
      </c>
      <c r="M10636" t="s">
        <v>29129</v>
      </c>
    </row>
    <row r="10637" spans="1:13">
      <c r="A10637" t="s">
        <v>909</v>
      </c>
      <c r="B10637" t="s">
        <v>909</v>
      </c>
      <c r="C10637" t="s">
        <v>1680</v>
      </c>
      <c r="D10637" t="s">
        <v>152</v>
      </c>
      <c r="E10637" t="s">
        <v>197</v>
      </c>
      <c r="F10637" t="s">
        <v>10</v>
      </c>
      <c r="G10637" t="s">
        <v>55704</v>
      </c>
      <c r="H10637" t="s">
        <v>21075</v>
      </c>
      <c r="I10637" t="s">
        <v>55705</v>
      </c>
      <c r="J10637" t="s">
        <v>21019</v>
      </c>
      <c r="K10637" t="s">
        <v>14463</v>
      </c>
      <c r="L10637" t="s">
        <v>55706</v>
      </c>
      <c r="M10637" t="s">
        <v>45087</v>
      </c>
    </row>
    <row r="10638" spans="1:13">
      <c r="A10638" t="s">
        <v>909</v>
      </c>
      <c r="B10638" t="s">
        <v>909</v>
      </c>
      <c r="C10638" t="s">
        <v>1680</v>
      </c>
      <c r="D10638" t="s">
        <v>152</v>
      </c>
      <c r="E10638" t="s">
        <v>197</v>
      </c>
      <c r="F10638" t="s">
        <v>2</v>
      </c>
      <c r="G10638" t="s">
        <v>55707</v>
      </c>
      <c r="H10638" t="s">
        <v>20950</v>
      </c>
      <c r="I10638" t="s">
        <v>55708</v>
      </c>
      <c r="J10638" t="s">
        <v>20803</v>
      </c>
      <c r="K10638" t="s">
        <v>51007</v>
      </c>
      <c r="L10638" t="s">
        <v>1054</v>
      </c>
      <c r="M10638" t="s">
        <v>4868</v>
      </c>
    </row>
    <row r="10639" spans="1:13">
      <c r="A10639" t="s">
        <v>909</v>
      </c>
      <c r="B10639" t="s">
        <v>909</v>
      </c>
      <c r="C10639" t="s">
        <v>1680</v>
      </c>
      <c r="D10639" t="s">
        <v>152</v>
      </c>
      <c r="E10639" t="s">
        <v>197</v>
      </c>
      <c r="F10639" t="s">
        <v>4</v>
      </c>
      <c r="G10639" t="s">
        <v>55709</v>
      </c>
      <c r="H10639" t="s">
        <v>20745</v>
      </c>
      <c r="I10639" t="s">
        <v>55701</v>
      </c>
      <c r="J10639" t="s">
        <v>21472</v>
      </c>
      <c r="K10639" t="s">
        <v>372</v>
      </c>
      <c r="L10639" t="s">
        <v>4406</v>
      </c>
      <c r="M10639" t="s">
        <v>9352</v>
      </c>
    </row>
    <row r="10640" spans="1:13">
      <c r="A10640" t="s">
        <v>909</v>
      </c>
      <c r="B10640" t="s">
        <v>909</v>
      </c>
      <c r="C10640" t="s">
        <v>1680</v>
      </c>
      <c r="D10640" t="s">
        <v>152</v>
      </c>
      <c r="E10640" t="s">
        <v>197</v>
      </c>
      <c r="F10640" t="s">
        <v>11</v>
      </c>
      <c r="G10640" t="s">
        <v>55710</v>
      </c>
      <c r="H10640" t="s">
        <v>20745</v>
      </c>
      <c r="I10640" t="s">
        <v>55701</v>
      </c>
      <c r="J10640" t="s">
        <v>20663</v>
      </c>
      <c r="K10640" t="s">
        <v>55662</v>
      </c>
      <c r="L10640" t="s">
        <v>20834</v>
      </c>
      <c r="M10640" t="s">
        <v>9352</v>
      </c>
    </row>
    <row r="10641" spans="1:13">
      <c r="A10641" t="s">
        <v>909</v>
      </c>
      <c r="B10641" t="s">
        <v>909</v>
      </c>
      <c r="C10641" t="s">
        <v>1680</v>
      </c>
      <c r="D10641" t="s">
        <v>152</v>
      </c>
      <c r="E10641" t="s">
        <v>197</v>
      </c>
      <c r="F10641" t="s">
        <v>20</v>
      </c>
      <c r="G10641" t="s">
        <v>55711</v>
      </c>
      <c r="H10641" t="s">
        <v>20705</v>
      </c>
      <c r="I10641" t="s">
        <v>26506</v>
      </c>
      <c r="J10641" t="s">
        <v>21472</v>
      </c>
      <c r="K10641" t="s">
        <v>372</v>
      </c>
      <c r="L10641" t="s">
        <v>471</v>
      </c>
      <c r="M10641" t="s">
        <v>16478</v>
      </c>
    </row>
    <row r="10642" spans="1:13">
      <c r="A10642" t="s">
        <v>909</v>
      </c>
      <c r="B10642" t="s">
        <v>909</v>
      </c>
      <c r="C10642" t="s">
        <v>1680</v>
      </c>
      <c r="D10642" t="s">
        <v>152</v>
      </c>
      <c r="E10642" t="s">
        <v>269</v>
      </c>
      <c r="F10642" t="s">
        <v>3</v>
      </c>
      <c r="G10642" t="s">
        <v>55712</v>
      </c>
      <c r="H10642" t="s">
        <v>21277</v>
      </c>
      <c r="I10642" t="s">
        <v>55713</v>
      </c>
      <c r="J10642" t="s">
        <v>21020</v>
      </c>
      <c r="K10642" t="s">
        <v>46852</v>
      </c>
      <c r="L10642" t="s">
        <v>55714</v>
      </c>
      <c r="M10642" t="s">
        <v>55715</v>
      </c>
    </row>
    <row r="10643" spans="1:13">
      <c r="A10643" t="s">
        <v>909</v>
      </c>
      <c r="B10643" t="s">
        <v>909</v>
      </c>
      <c r="C10643" t="s">
        <v>1680</v>
      </c>
      <c r="D10643" t="s">
        <v>152</v>
      </c>
      <c r="E10643" t="s">
        <v>269</v>
      </c>
      <c r="F10643" t="s">
        <v>10</v>
      </c>
      <c r="G10643" t="s">
        <v>55716</v>
      </c>
      <c r="H10643" t="s">
        <v>21061</v>
      </c>
      <c r="I10643" t="s">
        <v>55717</v>
      </c>
      <c r="J10643" t="s">
        <v>20932</v>
      </c>
      <c r="K10643" t="s">
        <v>1276</v>
      </c>
      <c r="L10643" t="s">
        <v>55718</v>
      </c>
      <c r="M10643" t="s">
        <v>30893</v>
      </c>
    </row>
    <row r="10644" spans="1:13">
      <c r="A10644" t="s">
        <v>909</v>
      </c>
      <c r="B10644" t="s">
        <v>909</v>
      </c>
      <c r="C10644" t="s">
        <v>1680</v>
      </c>
      <c r="D10644" t="s">
        <v>152</v>
      </c>
      <c r="E10644" t="s">
        <v>269</v>
      </c>
      <c r="F10644" t="s">
        <v>2</v>
      </c>
      <c r="G10644" t="s">
        <v>55719</v>
      </c>
      <c r="H10644" t="s">
        <v>20822</v>
      </c>
      <c r="I10644" t="s">
        <v>26519</v>
      </c>
      <c r="J10644" t="s">
        <v>20705</v>
      </c>
      <c r="K10644" t="s">
        <v>14449</v>
      </c>
      <c r="L10644" t="s">
        <v>4481</v>
      </c>
      <c r="M10644" t="s">
        <v>55720</v>
      </c>
    </row>
    <row r="10645" spans="1:13">
      <c r="A10645" t="s">
        <v>909</v>
      </c>
      <c r="B10645" t="s">
        <v>909</v>
      </c>
      <c r="C10645" t="s">
        <v>1680</v>
      </c>
      <c r="D10645" t="s">
        <v>152</v>
      </c>
      <c r="E10645" t="s">
        <v>269</v>
      </c>
      <c r="F10645" t="s">
        <v>4</v>
      </c>
      <c r="G10645" t="s">
        <v>55721</v>
      </c>
      <c r="H10645" t="s">
        <v>20684</v>
      </c>
      <c r="I10645" t="s">
        <v>55722</v>
      </c>
      <c r="J10645" t="s">
        <v>20663</v>
      </c>
      <c r="K10645" t="s">
        <v>55662</v>
      </c>
      <c r="L10645" t="s">
        <v>4165</v>
      </c>
      <c r="M10645" t="s">
        <v>12830</v>
      </c>
    </row>
    <row r="10646" spans="1:13">
      <c r="A10646" t="s">
        <v>909</v>
      </c>
      <c r="B10646" t="s">
        <v>909</v>
      </c>
      <c r="C10646" t="s">
        <v>1680</v>
      </c>
      <c r="D10646" t="s">
        <v>152</v>
      </c>
      <c r="E10646" t="s">
        <v>269</v>
      </c>
      <c r="F10646" t="s">
        <v>11</v>
      </c>
      <c r="G10646" t="s">
        <v>55723</v>
      </c>
      <c r="H10646" t="s">
        <v>20745</v>
      </c>
      <c r="I10646" t="s">
        <v>55701</v>
      </c>
      <c r="J10646" t="s">
        <v>20663</v>
      </c>
      <c r="K10646" t="s">
        <v>55662</v>
      </c>
      <c r="L10646" t="s">
        <v>20834</v>
      </c>
      <c r="M10646" t="s">
        <v>25769</v>
      </c>
    </row>
    <row r="10647" spans="1:13">
      <c r="A10647" t="s">
        <v>909</v>
      </c>
      <c r="B10647" t="s">
        <v>909</v>
      </c>
      <c r="C10647" t="s">
        <v>1680</v>
      </c>
      <c r="D10647" t="s">
        <v>152</v>
      </c>
      <c r="E10647" t="s">
        <v>269</v>
      </c>
      <c r="F10647" t="s">
        <v>20</v>
      </c>
      <c r="G10647" t="s">
        <v>55724</v>
      </c>
      <c r="H10647" t="s">
        <v>20725</v>
      </c>
      <c r="I10647" t="s">
        <v>55664</v>
      </c>
      <c r="J10647" t="s">
        <v>20663</v>
      </c>
      <c r="K10647" t="s">
        <v>55662</v>
      </c>
      <c r="L10647" t="s">
        <v>263</v>
      </c>
      <c r="M10647" t="s">
        <v>12824</v>
      </c>
    </row>
    <row r="10648" spans="1:13">
      <c r="A10648" t="s">
        <v>909</v>
      </c>
      <c r="B10648" t="s">
        <v>909</v>
      </c>
      <c r="C10648" t="s">
        <v>1680</v>
      </c>
      <c r="D10648" t="s">
        <v>153</v>
      </c>
      <c r="E10648" t="s">
        <v>277</v>
      </c>
      <c r="F10648" t="s">
        <v>3</v>
      </c>
      <c r="G10648" t="s">
        <v>55725</v>
      </c>
      <c r="H10648" t="s">
        <v>21102</v>
      </c>
      <c r="I10648" t="s">
        <v>55644</v>
      </c>
      <c r="J10648" t="s">
        <v>20879</v>
      </c>
      <c r="K10648" t="s">
        <v>14442</v>
      </c>
      <c r="L10648" t="s">
        <v>52678</v>
      </c>
      <c r="M10648" t="s">
        <v>41477</v>
      </c>
    </row>
    <row r="10649" spans="1:13">
      <c r="A10649" t="s">
        <v>909</v>
      </c>
      <c r="B10649" t="s">
        <v>909</v>
      </c>
      <c r="C10649" t="s">
        <v>1680</v>
      </c>
      <c r="D10649" t="s">
        <v>153</v>
      </c>
      <c r="E10649" t="s">
        <v>277</v>
      </c>
      <c r="F10649" t="s">
        <v>10</v>
      </c>
      <c r="G10649" t="s">
        <v>55726</v>
      </c>
      <c r="H10649" t="s">
        <v>21128</v>
      </c>
      <c r="I10649" t="s">
        <v>55727</v>
      </c>
      <c r="J10649" t="s">
        <v>20938</v>
      </c>
      <c r="K10649" t="s">
        <v>55728</v>
      </c>
      <c r="L10649" t="s">
        <v>55729</v>
      </c>
      <c r="M10649" t="s">
        <v>53501</v>
      </c>
    </row>
    <row r="10650" spans="1:13">
      <c r="A10650" t="s">
        <v>909</v>
      </c>
      <c r="B10650" t="s">
        <v>909</v>
      </c>
      <c r="C10650" t="s">
        <v>1680</v>
      </c>
      <c r="D10650" t="s">
        <v>153</v>
      </c>
      <c r="E10650" t="s">
        <v>277</v>
      </c>
      <c r="F10650" t="s">
        <v>2</v>
      </c>
      <c r="G10650" t="s">
        <v>55730</v>
      </c>
      <c r="H10650" t="s">
        <v>20937</v>
      </c>
      <c r="I10650" t="s">
        <v>55637</v>
      </c>
      <c r="J10650" t="s">
        <v>20745</v>
      </c>
      <c r="K10650" t="s">
        <v>16358</v>
      </c>
      <c r="L10650" t="s">
        <v>431</v>
      </c>
      <c r="M10650" t="s">
        <v>15138</v>
      </c>
    </row>
    <row r="10651" spans="1:13">
      <c r="A10651" t="s">
        <v>909</v>
      </c>
      <c r="B10651" t="s">
        <v>909</v>
      </c>
      <c r="C10651" t="s">
        <v>1680</v>
      </c>
      <c r="D10651" t="s">
        <v>153</v>
      </c>
      <c r="E10651" t="s">
        <v>277</v>
      </c>
      <c r="F10651" t="s">
        <v>4</v>
      </c>
      <c r="G10651" t="s">
        <v>55731</v>
      </c>
      <c r="H10651" t="s">
        <v>20841</v>
      </c>
      <c r="I10651" t="s">
        <v>55676</v>
      </c>
      <c r="J10651" t="s">
        <v>20705</v>
      </c>
      <c r="K10651" t="s">
        <v>14449</v>
      </c>
      <c r="L10651" t="s">
        <v>2191</v>
      </c>
      <c r="M10651" t="s">
        <v>15111</v>
      </c>
    </row>
    <row r="10652" spans="1:13">
      <c r="A10652" t="s">
        <v>909</v>
      </c>
      <c r="B10652" t="s">
        <v>909</v>
      </c>
      <c r="C10652" t="s">
        <v>1680</v>
      </c>
      <c r="D10652" t="s">
        <v>153</v>
      </c>
      <c r="E10652" t="s">
        <v>277</v>
      </c>
      <c r="F10652" t="s">
        <v>11</v>
      </c>
      <c r="G10652" t="s">
        <v>55732</v>
      </c>
      <c r="H10652" t="s">
        <v>20879</v>
      </c>
      <c r="I10652" t="s">
        <v>26494</v>
      </c>
      <c r="J10652" t="s">
        <v>20725</v>
      </c>
      <c r="K10652" t="s">
        <v>12624</v>
      </c>
      <c r="L10652" t="s">
        <v>54240</v>
      </c>
      <c r="M10652" t="s">
        <v>30970</v>
      </c>
    </row>
    <row r="10653" spans="1:13">
      <c r="A10653" t="s">
        <v>909</v>
      </c>
      <c r="B10653" t="s">
        <v>909</v>
      </c>
      <c r="C10653" t="s">
        <v>1680</v>
      </c>
      <c r="D10653" t="s">
        <v>153</v>
      </c>
      <c r="E10653" t="s">
        <v>277</v>
      </c>
      <c r="F10653" t="s">
        <v>20</v>
      </c>
      <c r="G10653" t="s">
        <v>55733</v>
      </c>
      <c r="H10653" t="s">
        <v>20705</v>
      </c>
      <c r="I10653" t="s">
        <v>26506</v>
      </c>
      <c r="J10653" t="s">
        <v>21472</v>
      </c>
      <c r="K10653" t="s">
        <v>372</v>
      </c>
      <c r="L10653" t="s">
        <v>471</v>
      </c>
      <c r="M10653" t="s">
        <v>30305</v>
      </c>
    </row>
    <row r="10654" spans="1:13">
      <c r="A10654" t="s">
        <v>909</v>
      </c>
      <c r="B10654" t="s">
        <v>909</v>
      </c>
      <c r="C10654" t="s">
        <v>1680</v>
      </c>
      <c r="D10654" t="s">
        <v>153</v>
      </c>
      <c r="E10654" t="s">
        <v>188</v>
      </c>
      <c r="F10654" t="s">
        <v>3</v>
      </c>
      <c r="G10654" t="s">
        <v>55734</v>
      </c>
      <c r="H10654" t="s">
        <v>21113</v>
      </c>
      <c r="I10654" t="s">
        <v>26535</v>
      </c>
      <c r="J10654" t="s">
        <v>20974</v>
      </c>
      <c r="K10654" t="s">
        <v>16331</v>
      </c>
      <c r="L10654" t="s">
        <v>22029</v>
      </c>
      <c r="M10654" t="s">
        <v>27243</v>
      </c>
    </row>
    <row r="10655" spans="1:13">
      <c r="A10655" t="s">
        <v>909</v>
      </c>
      <c r="B10655" t="s">
        <v>909</v>
      </c>
      <c r="C10655" t="s">
        <v>1680</v>
      </c>
      <c r="D10655" t="s">
        <v>153</v>
      </c>
      <c r="E10655" t="s">
        <v>188</v>
      </c>
      <c r="F10655" t="s">
        <v>10</v>
      </c>
      <c r="G10655" t="s">
        <v>55735</v>
      </c>
      <c r="H10655" t="s">
        <v>21128</v>
      </c>
      <c r="I10655" t="s">
        <v>55727</v>
      </c>
      <c r="J10655" t="s">
        <v>20974</v>
      </c>
      <c r="K10655" t="s">
        <v>16331</v>
      </c>
      <c r="L10655" t="s">
        <v>55729</v>
      </c>
      <c r="M10655" t="s">
        <v>55736</v>
      </c>
    </row>
    <row r="10656" spans="1:13">
      <c r="A10656" t="s">
        <v>909</v>
      </c>
      <c r="B10656" t="s">
        <v>909</v>
      </c>
      <c r="C10656" t="s">
        <v>1680</v>
      </c>
      <c r="D10656" t="s">
        <v>153</v>
      </c>
      <c r="E10656" t="s">
        <v>188</v>
      </c>
      <c r="F10656" t="s">
        <v>2</v>
      </c>
      <c r="G10656" t="s">
        <v>55737</v>
      </c>
      <c r="H10656" t="s">
        <v>21113</v>
      </c>
      <c r="I10656" t="s">
        <v>26535</v>
      </c>
      <c r="J10656" t="s">
        <v>20803</v>
      </c>
      <c r="K10656" t="s">
        <v>51007</v>
      </c>
      <c r="L10656" t="s">
        <v>3363</v>
      </c>
      <c r="M10656" t="s">
        <v>27243</v>
      </c>
    </row>
    <row r="10657" spans="1:13">
      <c r="A10657" t="s">
        <v>909</v>
      </c>
      <c r="B10657" t="s">
        <v>909</v>
      </c>
      <c r="C10657" t="s">
        <v>1680</v>
      </c>
      <c r="D10657" t="s">
        <v>153</v>
      </c>
      <c r="E10657" t="s">
        <v>188</v>
      </c>
      <c r="F10657" t="s">
        <v>4</v>
      </c>
      <c r="G10657" t="s">
        <v>55738</v>
      </c>
      <c r="H10657" t="s">
        <v>20822</v>
      </c>
      <c r="I10657" t="s">
        <v>26519</v>
      </c>
      <c r="J10657" t="s">
        <v>20684</v>
      </c>
      <c r="K10657" t="s">
        <v>7844</v>
      </c>
      <c r="L10657" t="s">
        <v>4928</v>
      </c>
      <c r="M10657" t="s">
        <v>1252</v>
      </c>
    </row>
    <row r="10658" spans="1:13">
      <c r="A10658" t="s">
        <v>909</v>
      </c>
      <c r="B10658" t="s">
        <v>909</v>
      </c>
      <c r="C10658" t="s">
        <v>1680</v>
      </c>
      <c r="D10658" t="s">
        <v>153</v>
      </c>
      <c r="E10658" t="s">
        <v>188</v>
      </c>
      <c r="F10658" t="s">
        <v>11</v>
      </c>
      <c r="G10658" t="s">
        <v>55739</v>
      </c>
      <c r="H10658" t="s">
        <v>20745</v>
      </c>
      <c r="I10658" t="s">
        <v>55701</v>
      </c>
      <c r="J10658" t="s">
        <v>20663</v>
      </c>
      <c r="K10658" t="s">
        <v>55662</v>
      </c>
      <c r="L10658" t="s">
        <v>20834</v>
      </c>
      <c r="M10658" t="s">
        <v>48772</v>
      </c>
    </row>
    <row r="10659" spans="1:13">
      <c r="A10659" t="s">
        <v>909</v>
      </c>
      <c r="B10659" t="s">
        <v>909</v>
      </c>
      <c r="C10659" t="s">
        <v>1680</v>
      </c>
      <c r="D10659" t="s">
        <v>153</v>
      </c>
      <c r="E10659" t="s">
        <v>188</v>
      </c>
      <c r="F10659" t="s">
        <v>20</v>
      </c>
      <c r="G10659" t="s">
        <v>55740</v>
      </c>
      <c r="H10659" t="s">
        <v>20684</v>
      </c>
      <c r="I10659" t="s">
        <v>55722</v>
      </c>
      <c r="J10659" t="s">
        <v>21472</v>
      </c>
      <c r="K10659" t="s">
        <v>372</v>
      </c>
      <c r="L10659" t="s">
        <v>7332</v>
      </c>
      <c r="M10659" t="s">
        <v>12226</v>
      </c>
    </row>
    <row r="10660" spans="1:13">
      <c r="A10660" t="s">
        <v>909</v>
      </c>
      <c r="B10660" t="s">
        <v>909</v>
      </c>
      <c r="C10660" t="s">
        <v>1680</v>
      </c>
      <c r="D10660" t="s">
        <v>153</v>
      </c>
      <c r="E10660" t="s">
        <v>292</v>
      </c>
      <c r="F10660" t="s">
        <v>3</v>
      </c>
      <c r="G10660" t="s">
        <v>55741</v>
      </c>
      <c r="H10660" t="s">
        <v>21383</v>
      </c>
      <c r="I10660" t="s">
        <v>55742</v>
      </c>
      <c r="J10660" t="s">
        <v>21165</v>
      </c>
      <c r="K10660" t="s">
        <v>55743</v>
      </c>
      <c r="L10660" t="s">
        <v>3331</v>
      </c>
      <c r="M10660" t="s">
        <v>55744</v>
      </c>
    </row>
    <row r="10661" spans="1:13">
      <c r="A10661" t="s">
        <v>909</v>
      </c>
      <c r="B10661" t="s">
        <v>909</v>
      </c>
      <c r="C10661" t="s">
        <v>1680</v>
      </c>
      <c r="D10661" t="s">
        <v>153</v>
      </c>
      <c r="E10661" t="s">
        <v>292</v>
      </c>
      <c r="F10661" t="s">
        <v>10</v>
      </c>
      <c r="G10661" t="s">
        <v>55745</v>
      </c>
      <c r="H10661" t="s">
        <v>21165</v>
      </c>
      <c r="I10661" t="s">
        <v>26548</v>
      </c>
      <c r="J10661" t="s">
        <v>20938</v>
      </c>
      <c r="K10661" t="s">
        <v>55728</v>
      </c>
      <c r="L10661" t="s">
        <v>55746</v>
      </c>
      <c r="M10661" t="s">
        <v>35629</v>
      </c>
    </row>
    <row r="10662" spans="1:13">
      <c r="A10662" t="s">
        <v>909</v>
      </c>
      <c r="B10662" t="s">
        <v>909</v>
      </c>
      <c r="C10662" t="s">
        <v>1680</v>
      </c>
      <c r="D10662" t="s">
        <v>153</v>
      </c>
      <c r="E10662" t="s">
        <v>292</v>
      </c>
      <c r="F10662" t="s">
        <v>2</v>
      </c>
      <c r="G10662" t="s">
        <v>55747</v>
      </c>
      <c r="H10662" t="s">
        <v>20967</v>
      </c>
      <c r="I10662" t="s">
        <v>55748</v>
      </c>
      <c r="J10662" t="s">
        <v>20803</v>
      </c>
      <c r="K10662" t="s">
        <v>51007</v>
      </c>
      <c r="L10662" t="s">
        <v>55634</v>
      </c>
      <c r="M10662" t="s">
        <v>54929</v>
      </c>
    </row>
    <row r="10663" spans="1:13">
      <c r="A10663" t="s">
        <v>909</v>
      </c>
      <c r="B10663" t="s">
        <v>909</v>
      </c>
      <c r="C10663" t="s">
        <v>1680</v>
      </c>
      <c r="D10663" t="s">
        <v>153</v>
      </c>
      <c r="E10663" t="s">
        <v>292</v>
      </c>
      <c r="F10663" t="s">
        <v>4</v>
      </c>
      <c r="G10663" t="s">
        <v>55749</v>
      </c>
      <c r="H10663" t="s">
        <v>20745</v>
      </c>
      <c r="I10663" t="s">
        <v>55701</v>
      </c>
      <c r="J10663" t="s">
        <v>21472</v>
      </c>
      <c r="K10663" t="s">
        <v>372</v>
      </c>
      <c r="L10663" t="s">
        <v>4406</v>
      </c>
      <c r="M10663" t="s">
        <v>55750</v>
      </c>
    </row>
    <row r="10664" spans="1:13">
      <c r="A10664" t="s">
        <v>909</v>
      </c>
      <c r="B10664" t="s">
        <v>909</v>
      </c>
      <c r="C10664" t="s">
        <v>1680</v>
      </c>
      <c r="D10664" t="s">
        <v>153</v>
      </c>
      <c r="E10664" t="s">
        <v>292</v>
      </c>
      <c r="F10664" t="s">
        <v>11</v>
      </c>
      <c r="G10664" t="s">
        <v>55751</v>
      </c>
      <c r="H10664" t="s">
        <v>20897</v>
      </c>
      <c r="I10664" t="s">
        <v>55752</v>
      </c>
      <c r="J10664" t="s">
        <v>20684</v>
      </c>
      <c r="K10664" t="s">
        <v>7844</v>
      </c>
      <c r="L10664" t="s">
        <v>2988</v>
      </c>
      <c r="M10664" t="s">
        <v>55753</v>
      </c>
    </row>
    <row r="10665" spans="1:13">
      <c r="A10665" t="s">
        <v>909</v>
      </c>
      <c r="B10665" t="s">
        <v>909</v>
      </c>
      <c r="C10665" t="s">
        <v>1680</v>
      </c>
      <c r="D10665" t="s">
        <v>153</v>
      </c>
      <c r="E10665" t="s">
        <v>292</v>
      </c>
      <c r="F10665" t="s">
        <v>20</v>
      </c>
      <c r="G10665" t="s">
        <v>55754</v>
      </c>
      <c r="H10665" t="s">
        <v>20764</v>
      </c>
      <c r="I10665" t="s">
        <v>26541</v>
      </c>
      <c r="J10665" t="s">
        <v>21472</v>
      </c>
      <c r="K10665" t="s">
        <v>372</v>
      </c>
      <c r="L10665" t="s">
        <v>2773</v>
      </c>
      <c r="M10665" t="s">
        <v>26379</v>
      </c>
    </row>
    <row r="10666" spans="1:13">
      <c r="A10666" t="s">
        <v>909</v>
      </c>
      <c r="B10666" t="s">
        <v>909</v>
      </c>
      <c r="C10666" t="s">
        <v>1680</v>
      </c>
      <c r="D10666" t="s">
        <v>153</v>
      </c>
      <c r="E10666" t="s">
        <v>300</v>
      </c>
      <c r="F10666" t="s">
        <v>3</v>
      </c>
      <c r="G10666" t="s">
        <v>55755</v>
      </c>
      <c r="H10666" t="s">
        <v>21075</v>
      </c>
      <c r="I10666" t="s">
        <v>55705</v>
      </c>
      <c r="J10666" t="s">
        <v>21116</v>
      </c>
      <c r="K10666" t="s">
        <v>4868</v>
      </c>
      <c r="L10666" t="s">
        <v>52853</v>
      </c>
      <c r="M10666" t="s">
        <v>55756</v>
      </c>
    </row>
    <row r="10667" spans="1:13">
      <c r="A10667" t="s">
        <v>909</v>
      </c>
      <c r="B10667" t="s">
        <v>909</v>
      </c>
      <c r="C10667" t="s">
        <v>1680</v>
      </c>
      <c r="D10667" t="s">
        <v>153</v>
      </c>
      <c r="E10667" t="s">
        <v>300</v>
      </c>
      <c r="F10667" t="s">
        <v>10</v>
      </c>
      <c r="G10667" t="s">
        <v>55757</v>
      </c>
      <c r="H10667" t="s">
        <v>20938</v>
      </c>
      <c r="I10667" t="s">
        <v>55758</v>
      </c>
      <c r="J10667" t="s">
        <v>20879</v>
      </c>
      <c r="K10667" t="s">
        <v>14442</v>
      </c>
      <c r="L10667" t="s">
        <v>55759</v>
      </c>
      <c r="M10667" t="s">
        <v>55760</v>
      </c>
    </row>
    <row r="10668" spans="1:13">
      <c r="A10668" t="s">
        <v>909</v>
      </c>
      <c r="B10668" t="s">
        <v>909</v>
      </c>
      <c r="C10668" t="s">
        <v>1680</v>
      </c>
      <c r="D10668" t="s">
        <v>153</v>
      </c>
      <c r="E10668" t="s">
        <v>300</v>
      </c>
      <c r="F10668" t="s">
        <v>2</v>
      </c>
      <c r="G10668" t="s">
        <v>55761</v>
      </c>
      <c r="H10668" t="s">
        <v>20841</v>
      </c>
      <c r="I10668" t="s">
        <v>55676</v>
      </c>
      <c r="J10668" t="s">
        <v>20745</v>
      </c>
      <c r="K10668" t="s">
        <v>16358</v>
      </c>
      <c r="L10668" t="s">
        <v>2106</v>
      </c>
      <c r="M10668" t="s">
        <v>25099</v>
      </c>
    </row>
    <row r="10669" spans="1:13">
      <c r="A10669" t="s">
        <v>909</v>
      </c>
      <c r="B10669" t="s">
        <v>909</v>
      </c>
      <c r="C10669" t="s">
        <v>1680</v>
      </c>
      <c r="D10669" t="s">
        <v>153</v>
      </c>
      <c r="E10669" t="s">
        <v>300</v>
      </c>
      <c r="F10669" t="s">
        <v>4</v>
      </c>
      <c r="G10669" t="s">
        <v>55762</v>
      </c>
      <c r="H10669" t="s">
        <v>20684</v>
      </c>
      <c r="I10669" t="s">
        <v>55722</v>
      </c>
      <c r="J10669" t="s">
        <v>20663</v>
      </c>
      <c r="K10669" t="s">
        <v>55662</v>
      </c>
      <c r="L10669" t="s">
        <v>4165</v>
      </c>
      <c r="M10669" t="s">
        <v>16161</v>
      </c>
    </row>
    <row r="10670" spans="1:13">
      <c r="A10670" t="s">
        <v>909</v>
      </c>
      <c r="B10670" t="s">
        <v>909</v>
      </c>
      <c r="C10670" t="s">
        <v>1680</v>
      </c>
      <c r="D10670" t="s">
        <v>153</v>
      </c>
      <c r="E10670" t="s">
        <v>300</v>
      </c>
      <c r="F10670" t="s">
        <v>11</v>
      </c>
      <c r="G10670" t="s">
        <v>55763</v>
      </c>
      <c r="H10670" t="s">
        <v>20784</v>
      </c>
      <c r="I10670" t="s">
        <v>55652</v>
      </c>
      <c r="J10670" t="s">
        <v>20663</v>
      </c>
      <c r="K10670" t="s">
        <v>55662</v>
      </c>
      <c r="L10670" t="s">
        <v>16819</v>
      </c>
      <c r="M10670" t="s">
        <v>31976</v>
      </c>
    </row>
    <row r="10671" spans="1:13">
      <c r="A10671" t="s">
        <v>909</v>
      </c>
      <c r="B10671" t="s">
        <v>909</v>
      </c>
      <c r="C10671" t="s">
        <v>1680</v>
      </c>
      <c r="D10671" t="s">
        <v>153</v>
      </c>
      <c r="E10671" t="s">
        <v>300</v>
      </c>
      <c r="F10671" t="s">
        <v>20</v>
      </c>
      <c r="G10671" t="s">
        <v>55764</v>
      </c>
      <c r="H10671" t="s">
        <v>20725</v>
      </c>
      <c r="I10671" t="s">
        <v>55664</v>
      </c>
      <c r="J10671" t="s">
        <v>20663</v>
      </c>
      <c r="K10671" t="s">
        <v>55662</v>
      </c>
      <c r="L10671" t="s">
        <v>263</v>
      </c>
      <c r="M10671" t="s">
        <v>1351</v>
      </c>
    </row>
    <row r="10672" spans="1:13">
      <c r="A10672" t="s">
        <v>909</v>
      </c>
      <c r="B10672" t="s">
        <v>909</v>
      </c>
      <c r="C10672" t="s">
        <v>1680</v>
      </c>
      <c r="D10672" t="s">
        <v>154</v>
      </c>
      <c r="E10672" t="s">
        <v>277</v>
      </c>
      <c r="F10672" t="s">
        <v>3</v>
      </c>
      <c r="G10672" t="s">
        <v>55765</v>
      </c>
      <c r="H10672" t="s">
        <v>21031</v>
      </c>
      <c r="I10672" t="s">
        <v>26515</v>
      </c>
      <c r="J10672" t="s">
        <v>20879</v>
      </c>
      <c r="K10672" t="s">
        <v>14442</v>
      </c>
      <c r="L10672" t="s">
        <v>48288</v>
      </c>
      <c r="M10672" t="s">
        <v>28273</v>
      </c>
    </row>
    <row r="10673" spans="1:13">
      <c r="A10673" t="s">
        <v>909</v>
      </c>
      <c r="B10673" t="s">
        <v>909</v>
      </c>
      <c r="C10673" t="s">
        <v>1680</v>
      </c>
      <c r="D10673" t="s">
        <v>154</v>
      </c>
      <c r="E10673" t="s">
        <v>277</v>
      </c>
      <c r="F10673" t="s">
        <v>10</v>
      </c>
      <c r="G10673" t="s">
        <v>55766</v>
      </c>
      <c r="H10673" t="s">
        <v>21097</v>
      </c>
      <c r="I10673" t="s">
        <v>55681</v>
      </c>
      <c r="J10673" t="s">
        <v>20950</v>
      </c>
      <c r="K10673" t="s">
        <v>28218</v>
      </c>
      <c r="L10673" t="s">
        <v>55682</v>
      </c>
      <c r="M10673" t="s">
        <v>30652</v>
      </c>
    </row>
    <row r="10674" spans="1:13">
      <c r="A10674" t="s">
        <v>909</v>
      </c>
      <c r="B10674" t="s">
        <v>909</v>
      </c>
      <c r="C10674" t="s">
        <v>1680</v>
      </c>
      <c r="D10674" t="s">
        <v>154</v>
      </c>
      <c r="E10674" t="s">
        <v>277</v>
      </c>
      <c r="F10674" t="s">
        <v>2</v>
      </c>
      <c r="G10674" t="s">
        <v>55767</v>
      </c>
      <c r="H10674" t="s">
        <v>20915</v>
      </c>
      <c r="I10674" t="s">
        <v>55660</v>
      </c>
      <c r="J10674" t="s">
        <v>20784</v>
      </c>
      <c r="K10674" t="s">
        <v>15074</v>
      </c>
      <c r="L10674" t="s">
        <v>46827</v>
      </c>
      <c r="M10674" t="s">
        <v>25105</v>
      </c>
    </row>
    <row r="10675" spans="1:13">
      <c r="A10675" t="s">
        <v>909</v>
      </c>
      <c r="B10675" t="s">
        <v>909</v>
      </c>
      <c r="C10675" t="s">
        <v>1680</v>
      </c>
      <c r="D10675" t="s">
        <v>154</v>
      </c>
      <c r="E10675" t="s">
        <v>277</v>
      </c>
      <c r="F10675" t="s">
        <v>4</v>
      </c>
      <c r="G10675" t="s">
        <v>55768</v>
      </c>
      <c r="H10675" t="s">
        <v>20764</v>
      </c>
      <c r="I10675" t="s">
        <v>26541</v>
      </c>
      <c r="J10675" t="s">
        <v>20705</v>
      </c>
      <c r="K10675" t="s">
        <v>14449</v>
      </c>
      <c r="L10675" t="s">
        <v>7730</v>
      </c>
      <c r="M10675" t="s">
        <v>16485</v>
      </c>
    </row>
    <row r="10676" spans="1:13">
      <c r="A10676" t="s">
        <v>909</v>
      </c>
      <c r="B10676" t="s">
        <v>909</v>
      </c>
      <c r="C10676" t="s">
        <v>1680</v>
      </c>
      <c r="D10676" t="s">
        <v>154</v>
      </c>
      <c r="E10676" t="s">
        <v>277</v>
      </c>
      <c r="F10676" t="s">
        <v>11</v>
      </c>
      <c r="G10676" t="s">
        <v>55769</v>
      </c>
      <c r="H10676" t="s">
        <v>20841</v>
      </c>
      <c r="I10676" t="s">
        <v>55676</v>
      </c>
      <c r="J10676" t="s">
        <v>20705</v>
      </c>
      <c r="K10676" t="s">
        <v>14449</v>
      </c>
      <c r="L10676" t="s">
        <v>2661</v>
      </c>
      <c r="M10676" t="s">
        <v>429</v>
      </c>
    </row>
    <row r="10677" spans="1:13">
      <c r="A10677" t="s">
        <v>909</v>
      </c>
      <c r="B10677" t="s">
        <v>909</v>
      </c>
      <c r="C10677" t="s">
        <v>1680</v>
      </c>
      <c r="D10677" t="s">
        <v>154</v>
      </c>
      <c r="E10677" t="s">
        <v>277</v>
      </c>
      <c r="F10677" t="s">
        <v>20</v>
      </c>
      <c r="G10677" t="s">
        <v>55770</v>
      </c>
      <c r="H10677" t="s">
        <v>20705</v>
      </c>
      <c r="I10677" t="s">
        <v>26506</v>
      </c>
      <c r="J10677" t="s">
        <v>21472</v>
      </c>
      <c r="K10677" t="s">
        <v>372</v>
      </c>
      <c r="L10677" t="s">
        <v>471</v>
      </c>
      <c r="M10677" t="s">
        <v>26855</v>
      </c>
    </row>
    <row r="10678" spans="1:13">
      <c r="A10678" t="s">
        <v>909</v>
      </c>
      <c r="B10678" t="s">
        <v>909</v>
      </c>
      <c r="C10678" t="s">
        <v>1680</v>
      </c>
      <c r="D10678" t="s">
        <v>154</v>
      </c>
      <c r="E10678" t="s">
        <v>315</v>
      </c>
      <c r="F10678" t="s">
        <v>3</v>
      </c>
      <c r="G10678" t="s">
        <v>55771</v>
      </c>
      <c r="H10678" t="s">
        <v>21021</v>
      </c>
      <c r="I10678" t="s">
        <v>55772</v>
      </c>
      <c r="J10678" t="s">
        <v>20974</v>
      </c>
      <c r="K10678" t="s">
        <v>16331</v>
      </c>
      <c r="L10678" t="s">
        <v>52952</v>
      </c>
      <c r="M10678" t="s">
        <v>35128</v>
      </c>
    </row>
    <row r="10679" spans="1:13">
      <c r="A10679" t="s">
        <v>909</v>
      </c>
      <c r="B10679" t="s">
        <v>909</v>
      </c>
      <c r="C10679" t="s">
        <v>1680</v>
      </c>
      <c r="D10679" t="s">
        <v>154</v>
      </c>
      <c r="E10679" t="s">
        <v>315</v>
      </c>
      <c r="F10679" t="s">
        <v>10</v>
      </c>
      <c r="G10679" t="s">
        <v>55773</v>
      </c>
      <c r="H10679" t="s">
        <v>21035</v>
      </c>
      <c r="I10679" t="s">
        <v>55654</v>
      </c>
      <c r="J10679" t="s">
        <v>21031</v>
      </c>
      <c r="K10679" t="s">
        <v>9962</v>
      </c>
      <c r="L10679" t="s">
        <v>55695</v>
      </c>
      <c r="M10679" t="s">
        <v>34789</v>
      </c>
    </row>
    <row r="10680" spans="1:13">
      <c r="A10680" t="s">
        <v>909</v>
      </c>
      <c r="B10680" t="s">
        <v>909</v>
      </c>
      <c r="C10680" t="s">
        <v>1680</v>
      </c>
      <c r="D10680" t="s">
        <v>154</v>
      </c>
      <c r="E10680" t="s">
        <v>315</v>
      </c>
      <c r="F10680" t="s">
        <v>2</v>
      </c>
      <c r="G10680" t="s">
        <v>55774</v>
      </c>
      <c r="H10680" t="s">
        <v>21097</v>
      </c>
      <c r="I10680" t="s">
        <v>55681</v>
      </c>
      <c r="J10680" t="s">
        <v>20879</v>
      </c>
      <c r="K10680" t="s">
        <v>14442</v>
      </c>
      <c r="L10680" t="s">
        <v>4590</v>
      </c>
      <c r="M10680" t="s">
        <v>55775</v>
      </c>
    </row>
    <row r="10681" spans="1:13">
      <c r="A10681" t="s">
        <v>909</v>
      </c>
      <c r="B10681" t="s">
        <v>909</v>
      </c>
      <c r="C10681" t="s">
        <v>1680</v>
      </c>
      <c r="D10681" t="s">
        <v>154</v>
      </c>
      <c r="E10681" t="s">
        <v>315</v>
      </c>
      <c r="F10681" t="s">
        <v>4</v>
      </c>
      <c r="G10681" t="s">
        <v>55776</v>
      </c>
      <c r="H10681" t="s">
        <v>20915</v>
      </c>
      <c r="I10681" t="s">
        <v>55660</v>
      </c>
      <c r="J10681" t="s">
        <v>20705</v>
      </c>
      <c r="K10681" t="s">
        <v>14449</v>
      </c>
      <c r="L10681" t="s">
        <v>3143</v>
      </c>
      <c r="M10681" t="s">
        <v>49176</v>
      </c>
    </row>
    <row r="10682" spans="1:13">
      <c r="A10682" t="s">
        <v>909</v>
      </c>
      <c r="B10682" t="s">
        <v>909</v>
      </c>
      <c r="C10682" t="s">
        <v>1680</v>
      </c>
      <c r="D10682" t="s">
        <v>154</v>
      </c>
      <c r="E10682" t="s">
        <v>315</v>
      </c>
      <c r="F10682" t="s">
        <v>11</v>
      </c>
      <c r="G10682" t="s">
        <v>55777</v>
      </c>
      <c r="H10682" t="s">
        <v>20784</v>
      </c>
      <c r="I10682" t="s">
        <v>55652</v>
      </c>
      <c r="J10682" t="s">
        <v>20705</v>
      </c>
      <c r="K10682" t="s">
        <v>14449</v>
      </c>
      <c r="L10682" t="s">
        <v>16819</v>
      </c>
      <c r="M10682" t="s">
        <v>11390</v>
      </c>
    </row>
    <row r="10683" spans="1:13">
      <c r="A10683" t="s">
        <v>909</v>
      </c>
      <c r="B10683" t="s">
        <v>909</v>
      </c>
      <c r="C10683" t="s">
        <v>1680</v>
      </c>
      <c r="D10683" t="s">
        <v>154</v>
      </c>
      <c r="E10683" t="s">
        <v>315</v>
      </c>
      <c r="F10683" t="s">
        <v>20</v>
      </c>
      <c r="G10683" t="s">
        <v>55778</v>
      </c>
      <c r="H10683" t="s">
        <v>20745</v>
      </c>
      <c r="I10683" t="s">
        <v>55701</v>
      </c>
      <c r="J10683" t="s">
        <v>21472</v>
      </c>
      <c r="K10683" t="s">
        <v>372</v>
      </c>
      <c r="L10683" t="s">
        <v>2172</v>
      </c>
      <c r="M10683" t="s">
        <v>49172</v>
      </c>
    </row>
    <row r="10684" spans="1:13">
      <c r="A10684" t="s">
        <v>909</v>
      </c>
      <c r="B10684" t="s">
        <v>909</v>
      </c>
      <c r="C10684" t="s">
        <v>1680</v>
      </c>
      <c r="D10684" t="s">
        <v>154</v>
      </c>
      <c r="E10684" t="s">
        <v>323</v>
      </c>
      <c r="F10684" t="s">
        <v>3</v>
      </c>
      <c r="G10684" t="s">
        <v>55779</v>
      </c>
      <c r="H10684" t="s">
        <v>20972</v>
      </c>
      <c r="I10684" t="s">
        <v>55780</v>
      </c>
      <c r="J10684" t="s">
        <v>21138</v>
      </c>
      <c r="K10684" t="s">
        <v>55703</v>
      </c>
      <c r="L10684" t="s">
        <v>52701</v>
      </c>
      <c r="M10684" t="s">
        <v>43421</v>
      </c>
    </row>
    <row r="10685" spans="1:13">
      <c r="A10685" t="s">
        <v>909</v>
      </c>
      <c r="B10685" t="s">
        <v>909</v>
      </c>
      <c r="C10685" t="s">
        <v>1680</v>
      </c>
      <c r="D10685" t="s">
        <v>154</v>
      </c>
      <c r="E10685" t="s">
        <v>323</v>
      </c>
      <c r="F10685" t="s">
        <v>10</v>
      </c>
      <c r="G10685" t="s">
        <v>55781</v>
      </c>
      <c r="H10685" t="s">
        <v>21117</v>
      </c>
      <c r="I10685" t="s">
        <v>55782</v>
      </c>
      <c r="J10685" t="s">
        <v>20950</v>
      </c>
      <c r="K10685" t="s">
        <v>28218</v>
      </c>
      <c r="L10685" t="s">
        <v>48336</v>
      </c>
      <c r="M10685" t="s">
        <v>24911</v>
      </c>
    </row>
    <row r="10686" spans="1:13">
      <c r="A10686" t="s">
        <v>909</v>
      </c>
      <c r="B10686" t="s">
        <v>909</v>
      </c>
      <c r="C10686" t="s">
        <v>1680</v>
      </c>
      <c r="D10686" t="s">
        <v>154</v>
      </c>
      <c r="E10686" t="s">
        <v>323</v>
      </c>
      <c r="F10686" t="s">
        <v>2</v>
      </c>
      <c r="G10686" t="s">
        <v>55783</v>
      </c>
      <c r="H10686" t="s">
        <v>20938</v>
      </c>
      <c r="I10686" t="s">
        <v>55758</v>
      </c>
      <c r="J10686" t="s">
        <v>20745</v>
      </c>
      <c r="K10686" t="s">
        <v>16358</v>
      </c>
      <c r="L10686" t="s">
        <v>48336</v>
      </c>
      <c r="M10686" t="s">
        <v>16849</v>
      </c>
    </row>
    <row r="10687" spans="1:13">
      <c r="A10687" t="s">
        <v>909</v>
      </c>
      <c r="B10687" t="s">
        <v>909</v>
      </c>
      <c r="C10687" t="s">
        <v>1680</v>
      </c>
      <c r="D10687" t="s">
        <v>154</v>
      </c>
      <c r="E10687" t="s">
        <v>323</v>
      </c>
      <c r="F10687" t="s">
        <v>4</v>
      </c>
      <c r="G10687" t="s">
        <v>55784</v>
      </c>
      <c r="H10687" t="s">
        <v>20745</v>
      </c>
      <c r="I10687" t="s">
        <v>55701</v>
      </c>
      <c r="J10687" t="s">
        <v>21472</v>
      </c>
      <c r="K10687" t="s">
        <v>372</v>
      </c>
      <c r="L10687" t="s">
        <v>4406</v>
      </c>
      <c r="M10687" t="s">
        <v>26069</v>
      </c>
    </row>
    <row r="10688" spans="1:13">
      <c r="A10688" t="s">
        <v>909</v>
      </c>
      <c r="B10688" t="s">
        <v>909</v>
      </c>
      <c r="C10688" t="s">
        <v>1680</v>
      </c>
      <c r="D10688" t="s">
        <v>154</v>
      </c>
      <c r="E10688" t="s">
        <v>323</v>
      </c>
      <c r="F10688" t="s">
        <v>11</v>
      </c>
      <c r="G10688" t="s">
        <v>55785</v>
      </c>
      <c r="H10688" t="s">
        <v>20822</v>
      </c>
      <c r="I10688" t="s">
        <v>26519</v>
      </c>
      <c r="J10688" t="s">
        <v>20663</v>
      </c>
      <c r="K10688" t="s">
        <v>55662</v>
      </c>
      <c r="L10688" t="s">
        <v>7470</v>
      </c>
      <c r="M10688" t="s">
        <v>12183</v>
      </c>
    </row>
    <row r="10689" spans="1:13">
      <c r="A10689" t="s">
        <v>909</v>
      </c>
      <c r="B10689" t="s">
        <v>909</v>
      </c>
      <c r="C10689" t="s">
        <v>1680</v>
      </c>
      <c r="D10689" t="s">
        <v>154</v>
      </c>
      <c r="E10689" t="s">
        <v>323</v>
      </c>
      <c r="F10689" t="s">
        <v>20</v>
      </c>
      <c r="G10689" t="s">
        <v>55786</v>
      </c>
      <c r="H10689" t="s">
        <v>20705</v>
      </c>
      <c r="I10689" t="s">
        <v>26506</v>
      </c>
      <c r="J10689" t="s">
        <v>21472</v>
      </c>
      <c r="K10689" t="s">
        <v>372</v>
      </c>
      <c r="L10689" t="s">
        <v>471</v>
      </c>
      <c r="M10689" t="s">
        <v>1059</v>
      </c>
    </row>
    <row r="10690" spans="1:13">
      <c r="A10690" t="s">
        <v>909</v>
      </c>
      <c r="B10690" t="s">
        <v>909</v>
      </c>
      <c r="C10690" t="s">
        <v>1680</v>
      </c>
      <c r="D10690" t="s">
        <v>154</v>
      </c>
      <c r="E10690" t="s">
        <v>331</v>
      </c>
      <c r="F10690" t="s">
        <v>3</v>
      </c>
      <c r="G10690" t="s">
        <v>55787</v>
      </c>
      <c r="H10690" t="s">
        <v>21140</v>
      </c>
      <c r="I10690" t="s">
        <v>55788</v>
      </c>
      <c r="J10690" t="s">
        <v>21117</v>
      </c>
      <c r="K10690" t="s">
        <v>55789</v>
      </c>
      <c r="L10690" t="s">
        <v>6417</v>
      </c>
      <c r="M10690" t="s">
        <v>55790</v>
      </c>
    </row>
    <row r="10691" spans="1:13">
      <c r="A10691" t="s">
        <v>909</v>
      </c>
      <c r="B10691" t="s">
        <v>909</v>
      </c>
      <c r="C10691" t="s">
        <v>1680</v>
      </c>
      <c r="D10691" t="s">
        <v>154</v>
      </c>
      <c r="E10691" t="s">
        <v>331</v>
      </c>
      <c r="F10691" t="s">
        <v>10</v>
      </c>
      <c r="G10691" t="s">
        <v>55791</v>
      </c>
      <c r="H10691" t="s">
        <v>21150</v>
      </c>
      <c r="I10691" t="s">
        <v>55792</v>
      </c>
      <c r="J10691" t="s">
        <v>20967</v>
      </c>
      <c r="K10691" t="s">
        <v>55793</v>
      </c>
      <c r="L10691" t="s">
        <v>18251</v>
      </c>
      <c r="M10691" t="s">
        <v>26453</v>
      </c>
    </row>
    <row r="10692" spans="1:13">
      <c r="A10692" t="s">
        <v>909</v>
      </c>
      <c r="B10692" t="s">
        <v>909</v>
      </c>
      <c r="C10692" t="s">
        <v>1680</v>
      </c>
      <c r="D10692" t="s">
        <v>154</v>
      </c>
      <c r="E10692" t="s">
        <v>331</v>
      </c>
      <c r="F10692" t="s">
        <v>2</v>
      </c>
      <c r="G10692" t="s">
        <v>55794</v>
      </c>
      <c r="H10692" t="s">
        <v>20897</v>
      </c>
      <c r="I10692" t="s">
        <v>55752</v>
      </c>
      <c r="J10692" t="s">
        <v>20684</v>
      </c>
      <c r="K10692" t="s">
        <v>7844</v>
      </c>
      <c r="L10692" t="s">
        <v>55682</v>
      </c>
      <c r="M10692" t="s">
        <v>55795</v>
      </c>
    </row>
    <row r="10693" spans="1:13">
      <c r="A10693" t="s">
        <v>909</v>
      </c>
      <c r="B10693" t="s">
        <v>909</v>
      </c>
      <c r="C10693" t="s">
        <v>1680</v>
      </c>
      <c r="D10693" t="s">
        <v>154</v>
      </c>
      <c r="E10693" t="s">
        <v>331</v>
      </c>
      <c r="F10693" t="s">
        <v>4</v>
      </c>
      <c r="G10693" t="s">
        <v>55796</v>
      </c>
      <c r="H10693" t="s">
        <v>20663</v>
      </c>
      <c r="I10693" t="s">
        <v>55666</v>
      </c>
      <c r="J10693" t="s">
        <v>21472</v>
      </c>
      <c r="K10693" t="s">
        <v>372</v>
      </c>
      <c r="L10693" t="s">
        <v>3865</v>
      </c>
      <c r="M10693" t="s">
        <v>8917</v>
      </c>
    </row>
    <row r="10694" spans="1:13">
      <c r="A10694" t="s">
        <v>909</v>
      </c>
      <c r="B10694" t="s">
        <v>909</v>
      </c>
      <c r="C10694" t="s">
        <v>1680</v>
      </c>
      <c r="D10694" t="s">
        <v>154</v>
      </c>
      <c r="E10694" t="s">
        <v>331</v>
      </c>
      <c r="F10694" t="s">
        <v>11</v>
      </c>
      <c r="G10694" t="s">
        <v>55797</v>
      </c>
      <c r="H10694" t="s">
        <v>20860</v>
      </c>
      <c r="I10694" t="s">
        <v>55640</v>
      </c>
      <c r="J10694" t="s">
        <v>20663</v>
      </c>
      <c r="K10694" t="s">
        <v>55662</v>
      </c>
      <c r="L10694" t="s">
        <v>8049</v>
      </c>
      <c r="M10694" t="s">
        <v>55798</v>
      </c>
    </row>
    <row r="10695" spans="1:13">
      <c r="A10695" t="s">
        <v>909</v>
      </c>
      <c r="B10695" t="s">
        <v>909</v>
      </c>
      <c r="C10695" t="s">
        <v>1680</v>
      </c>
      <c r="D10695" t="s">
        <v>154</v>
      </c>
      <c r="E10695" t="s">
        <v>331</v>
      </c>
      <c r="F10695" t="s">
        <v>20</v>
      </c>
      <c r="G10695" t="s">
        <v>55799</v>
      </c>
      <c r="H10695" t="s">
        <v>20725</v>
      </c>
      <c r="I10695" t="s">
        <v>55664</v>
      </c>
      <c r="J10695" t="s">
        <v>20663</v>
      </c>
      <c r="K10695" t="s">
        <v>55662</v>
      </c>
      <c r="L10695" t="s">
        <v>263</v>
      </c>
      <c r="M10695" t="s">
        <v>10168</v>
      </c>
    </row>
    <row r="10696" spans="1:13">
      <c r="A10696" t="s">
        <v>909</v>
      </c>
      <c r="B10696" t="s">
        <v>909</v>
      </c>
      <c r="C10696" t="s">
        <v>1680</v>
      </c>
      <c r="D10696" t="s">
        <v>155</v>
      </c>
      <c r="E10696" t="s">
        <v>339</v>
      </c>
      <c r="F10696" t="s">
        <v>3</v>
      </c>
      <c r="G10696" t="s">
        <v>55800</v>
      </c>
      <c r="H10696" t="s">
        <v>21113</v>
      </c>
      <c r="I10696" t="s">
        <v>26535</v>
      </c>
      <c r="J10696" t="s">
        <v>20915</v>
      </c>
      <c r="K10696" t="s">
        <v>946</v>
      </c>
      <c r="L10696" t="s">
        <v>22029</v>
      </c>
      <c r="M10696" t="s">
        <v>25750</v>
      </c>
    </row>
    <row r="10697" spans="1:13">
      <c r="A10697" t="s">
        <v>909</v>
      </c>
      <c r="B10697" t="s">
        <v>909</v>
      </c>
      <c r="C10697" t="s">
        <v>1680</v>
      </c>
      <c r="D10697" t="s">
        <v>155</v>
      </c>
      <c r="E10697" t="s">
        <v>339</v>
      </c>
      <c r="F10697" t="s">
        <v>10</v>
      </c>
      <c r="G10697" t="s">
        <v>55801</v>
      </c>
      <c r="H10697" t="s">
        <v>21165</v>
      </c>
      <c r="I10697" t="s">
        <v>26548</v>
      </c>
      <c r="J10697" t="s">
        <v>20937</v>
      </c>
      <c r="K10697" t="s">
        <v>17031</v>
      </c>
      <c r="L10697" t="s">
        <v>55746</v>
      </c>
      <c r="M10697" t="s">
        <v>25726</v>
      </c>
    </row>
    <row r="10698" spans="1:13">
      <c r="A10698" t="s">
        <v>909</v>
      </c>
      <c r="B10698" t="s">
        <v>909</v>
      </c>
      <c r="C10698" t="s">
        <v>1680</v>
      </c>
      <c r="D10698" t="s">
        <v>155</v>
      </c>
      <c r="E10698" t="s">
        <v>339</v>
      </c>
      <c r="F10698" t="s">
        <v>2</v>
      </c>
      <c r="G10698" t="s">
        <v>55802</v>
      </c>
      <c r="H10698" t="s">
        <v>21150</v>
      </c>
      <c r="I10698" t="s">
        <v>55792</v>
      </c>
      <c r="J10698" t="s">
        <v>20879</v>
      </c>
      <c r="K10698" t="s">
        <v>14442</v>
      </c>
      <c r="L10698" t="s">
        <v>2697</v>
      </c>
      <c r="M10698" t="s">
        <v>32481</v>
      </c>
    </row>
    <row r="10699" spans="1:13">
      <c r="A10699" t="s">
        <v>909</v>
      </c>
      <c r="B10699" t="s">
        <v>909</v>
      </c>
      <c r="C10699" t="s">
        <v>1680</v>
      </c>
      <c r="D10699" t="s">
        <v>155</v>
      </c>
      <c r="E10699" t="s">
        <v>339</v>
      </c>
      <c r="F10699" t="s">
        <v>4</v>
      </c>
      <c r="G10699" t="s">
        <v>55803</v>
      </c>
      <c r="H10699" t="s">
        <v>20841</v>
      </c>
      <c r="I10699" t="s">
        <v>55676</v>
      </c>
      <c r="J10699" t="s">
        <v>20725</v>
      </c>
      <c r="K10699" t="s">
        <v>12624</v>
      </c>
      <c r="L10699" t="s">
        <v>2191</v>
      </c>
      <c r="M10699" t="s">
        <v>55804</v>
      </c>
    </row>
    <row r="10700" spans="1:13">
      <c r="A10700" t="s">
        <v>909</v>
      </c>
      <c r="B10700" t="s">
        <v>909</v>
      </c>
      <c r="C10700" t="s">
        <v>1680</v>
      </c>
      <c r="D10700" t="s">
        <v>155</v>
      </c>
      <c r="E10700" t="s">
        <v>339</v>
      </c>
      <c r="F10700" t="s">
        <v>11</v>
      </c>
      <c r="G10700" t="s">
        <v>55805</v>
      </c>
      <c r="H10700" t="s">
        <v>20879</v>
      </c>
      <c r="I10700" t="s">
        <v>26494</v>
      </c>
      <c r="J10700" t="s">
        <v>20705</v>
      </c>
      <c r="K10700" t="s">
        <v>14449</v>
      </c>
      <c r="L10700" t="s">
        <v>54240</v>
      </c>
      <c r="M10700" t="s">
        <v>26021</v>
      </c>
    </row>
    <row r="10701" spans="1:13">
      <c r="A10701" t="s">
        <v>909</v>
      </c>
      <c r="B10701" t="s">
        <v>909</v>
      </c>
      <c r="C10701" t="s">
        <v>1680</v>
      </c>
      <c r="D10701" t="s">
        <v>155</v>
      </c>
      <c r="E10701" t="s">
        <v>339</v>
      </c>
      <c r="F10701" t="s">
        <v>20</v>
      </c>
      <c r="G10701" t="s">
        <v>55806</v>
      </c>
      <c r="H10701" t="s">
        <v>20745</v>
      </c>
      <c r="I10701" t="s">
        <v>55701</v>
      </c>
      <c r="J10701" t="s">
        <v>21472</v>
      </c>
      <c r="K10701" t="s">
        <v>372</v>
      </c>
      <c r="L10701" t="s">
        <v>2172</v>
      </c>
      <c r="M10701" t="s">
        <v>55807</v>
      </c>
    </row>
    <row r="10702" spans="1:13">
      <c r="A10702" t="s">
        <v>909</v>
      </c>
      <c r="B10702" t="s">
        <v>909</v>
      </c>
      <c r="C10702" t="s">
        <v>1680</v>
      </c>
      <c r="D10702" t="s">
        <v>155</v>
      </c>
      <c r="E10702" t="s">
        <v>347</v>
      </c>
      <c r="F10702" t="s">
        <v>3</v>
      </c>
      <c r="G10702" t="s">
        <v>55808</v>
      </c>
      <c r="H10702" t="s">
        <v>21116</v>
      </c>
      <c r="I10702" t="s">
        <v>55809</v>
      </c>
      <c r="J10702" t="s">
        <v>20950</v>
      </c>
      <c r="K10702" t="s">
        <v>28218</v>
      </c>
      <c r="L10702" t="s">
        <v>55810</v>
      </c>
      <c r="M10702" t="s">
        <v>26399</v>
      </c>
    </row>
    <row r="10703" spans="1:13">
      <c r="A10703" t="s">
        <v>909</v>
      </c>
      <c r="B10703" t="s">
        <v>909</v>
      </c>
      <c r="C10703" t="s">
        <v>1680</v>
      </c>
      <c r="D10703" t="s">
        <v>155</v>
      </c>
      <c r="E10703" t="s">
        <v>347</v>
      </c>
      <c r="F10703" t="s">
        <v>10</v>
      </c>
      <c r="G10703" t="s">
        <v>55811</v>
      </c>
      <c r="H10703" t="s">
        <v>20829</v>
      </c>
      <c r="I10703" t="s">
        <v>55657</v>
      </c>
      <c r="J10703" t="s">
        <v>20897</v>
      </c>
      <c r="K10703" t="s">
        <v>55648</v>
      </c>
      <c r="L10703" t="s">
        <v>55658</v>
      </c>
      <c r="M10703" t="s">
        <v>42635</v>
      </c>
    </row>
    <row r="10704" spans="1:13">
      <c r="A10704" t="s">
        <v>909</v>
      </c>
      <c r="B10704" t="s">
        <v>909</v>
      </c>
      <c r="C10704" t="s">
        <v>1680</v>
      </c>
      <c r="D10704" t="s">
        <v>155</v>
      </c>
      <c r="E10704" t="s">
        <v>347</v>
      </c>
      <c r="F10704" t="s">
        <v>2</v>
      </c>
      <c r="G10704" t="s">
        <v>55812</v>
      </c>
      <c r="H10704" t="s">
        <v>20937</v>
      </c>
      <c r="I10704" t="s">
        <v>55637</v>
      </c>
      <c r="J10704" t="s">
        <v>20803</v>
      </c>
      <c r="K10704" t="s">
        <v>51007</v>
      </c>
      <c r="L10704" t="s">
        <v>431</v>
      </c>
      <c r="M10704" t="s">
        <v>16991</v>
      </c>
    </row>
    <row r="10705" spans="1:13">
      <c r="A10705" t="s">
        <v>909</v>
      </c>
      <c r="B10705" t="s">
        <v>909</v>
      </c>
      <c r="C10705" t="s">
        <v>1680</v>
      </c>
      <c r="D10705" t="s">
        <v>155</v>
      </c>
      <c r="E10705" t="s">
        <v>347</v>
      </c>
      <c r="F10705" t="s">
        <v>4</v>
      </c>
      <c r="G10705" t="s">
        <v>55813</v>
      </c>
      <c r="H10705" t="s">
        <v>20860</v>
      </c>
      <c r="I10705" t="s">
        <v>55640</v>
      </c>
      <c r="J10705" t="s">
        <v>20663</v>
      </c>
      <c r="K10705" t="s">
        <v>55662</v>
      </c>
      <c r="L10705" t="s">
        <v>4550</v>
      </c>
      <c r="M10705" t="s">
        <v>55691</v>
      </c>
    </row>
    <row r="10706" spans="1:13">
      <c r="A10706" t="s">
        <v>909</v>
      </c>
      <c r="B10706" t="s">
        <v>909</v>
      </c>
      <c r="C10706" t="s">
        <v>1680</v>
      </c>
      <c r="D10706" t="s">
        <v>155</v>
      </c>
      <c r="E10706" t="s">
        <v>347</v>
      </c>
      <c r="F10706" t="s">
        <v>11</v>
      </c>
      <c r="G10706" t="s">
        <v>55814</v>
      </c>
      <c r="H10706" t="s">
        <v>20784</v>
      </c>
      <c r="I10706" t="s">
        <v>55652</v>
      </c>
      <c r="J10706" t="s">
        <v>20684</v>
      </c>
      <c r="K10706" t="s">
        <v>7844</v>
      </c>
      <c r="L10706" t="s">
        <v>16819</v>
      </c>
      <c r="M10706" t="s">
        <v>946</v>
      </c>
    </row>
    <row r="10707" spans="1:13">
      <c r="A10707" t="s">
        <v>909</v>
      </c>
      <c r="B10707" t="s">
        <v>909</v>
      </c>
      <c r="C10707" t="s">
        <v>1680</v>
      </c>
      <c r="D10707" t="s">
        <v>155</v>
      </c>
      <c r="E10707" t="s">
        <v>347</v>
      </c>
      <c r="F10707" t="s">
        <v>20</v>
      </c>
      <c r="G10707" t="s">
        <v>55815</v>
      </c>
      <c r="H10707" t="s">
        <v>20725</v>
      </c>
      <c r="I10707" t="s">
        <v>55664</v>
      </c>
      <c r="J10707" t="s">
        <v>21472</v>
      </c>
      <c r="K10707" t="s">
        <v>372</v>
      </c>
      <c r="L10707" t="s">
        <v>263</v>
      </c>
      <c r="M10707" t="s">
        <v>51007</v>
      </c>
    </row>
    <row r="10708" spans="1:13">
      <c r="A10708" t="s">
        <v>909</v>
      </c>
      <c r="B10708" t="s">
        <v>909</v>
      </c>
      <c r="C10708" t="s">
        <v>1680</v>
      </c>
      <c r="D10708" t="s">
        <v>155</v>
      </c>
      <c r="E10708" t="s">
        <v>230</v>
      </c>
      <c r="F10708" t="s">
        <v>3</v>
      </c>
      <c r="G10708" t="s">
        <v>55816</v>
      </c>
      <c r="H10708" t="s">
        <v>21392</v>
      </c>
      <c r="I10708" t="s">
        <v>55817</v>
      </c>
      <c r="J10708" t="s">
        <v>21165</v>
      </c>
      <c r="K10708" t="s">
        <v>55743</v>
      </c>
      <c r="L10708" t="s">
        <v>55818</v>
      </c>
      <c r="M10708" t="s">
        <v>55819</v>
      </c>
    </row>
    <row r="10709" spans="1:13">
      <c r="A10709" t="s">
        <v>909</v>
      </c>
      <c r="B10709" t="s">
        <v>909</v>
      </c>
      <c r="C10709" t="s">
        <v>1680</v>
      </c>
      <c r="D10709" t="s">
        <v>155</v>
      </c>
      <c r="E10709" t="s">
        <v>230</v>
      </c>
      <c r="F10709" t="s">
        <v>10</v>
      </c>
      <c r="G10709" t="s">
        <v>55820</v>
      </c>
      <c r="H10709" t="s">
        <v>21219</v>
      </c>
      <c r="I10709" t="s">
        <v>26526</v>
      </c>
      <c r="J10709" t="s">
        <v>21085</v>
      </c>
      <c r="K10709" t="s">
        <v>32367</v>
      </c>
      <c r="L10709" t="s">
        <v>2172</v>
      </c>
      <c r="M10709" t="s">
        <v>34807</v>
      </c>
    </row>
    <row r="10710" spans="1:13">
      <c r="A10710" t="s">
        <v>909</v>
      </c>
      <c r="B10710" t="s">
        <v>909</v>
      </c>
      <c r="C10710" t="s">
        <v>1680</v>
      </c>
      <c r="D10710" t="s">
        <v>155</v>
      </c>
      <c r="E10710" t="s">
        <v>230</v>
      </c>
      <c r="F10710" t="s">
        <v>2</v>
      </c>
      <c r="G10710" t="s">
        <v>55821</v>
      </c>
      <c r="H10710" t="s">
        <v>20967</v>
      </c>
      <c r="I10710" t="s">
        <v>55748</v>
      </c>
      <c r="J10710" t="s">
        <v>20705</v>
      </c>
      <c r="K10710" t="s">
        <v>14449</v>
      </c>
      <c r="L10710" t="s">
        <v>55634</v>
      </c>
      <c r="M10710" t="s">
        <v>54019</v>
      </c>
    </row>
    <row r="10711" spans="1:13">
      <c r="A10711" t="s">
        <v>909</v>
      </c>
      <c r="B10711" t="s">
        <v>909</v>
      </c>
      <c r="C10711" t="s">
        <v>1680</v>
      </c>
      <c r="D10711" t="s">
        <v>155</v>
      </c>
      <c r="E10711" t="s">
        <v>230</v>
      </c>
      <c r="F10711" t="s">
        <v>4</v>
      </c>
      <c r="G10711" t="s">
        <v>55822</v>
      </c>
      <c r="H10711" t="s">
        <v>20745</v>
      </c>
      <c r="I10711" t="s">
        <v>55701</v>
      </c>
      <c r="J10711" t="s">
        <v>20663</v>
      </c>
      <c r="K10711" t="s">
        <v>55662</v>
      </c>
      <c r="L10711" t="s">
        <v>4406</v>
      </c>
      <c r="M10711" t="s">
        <v>54004</v>
      </c>
    </row>
    <row r="10712" spans="1:13">
      <c r="A10712" t="s">
        <v>909</v>
      </c>
      <c r="B10712" t="s">
        <v>909</v>
      </c>
      <c r="C10712" t="s">
        <v>1680</v>
      </c>
      <c r="D10712" t="s">
        <v>155</v>
      </c>
      <c r="E10712" t="s">
        <v>230</v>
      </c>
      <c r="F10712" t="s">
        <v>11</v>
      </c>
      <c r="G10712" t="s">
        <v>55823</v>
      </c>
      <c r="H10712" t="s">
        <v>20841</v>
      </c>
      <c r="I10712" t="s">
        <v>55676</v>
      </c>
      <c r="J10712" t="s">
        <v>20663</v>
      </c>
      <c r="K10712" t="s">
        <v>55662</v>
      </c>
      <c r="L10712" t="s">
        <v>2661</v>
      </c>
      <c r="M10712" t="s">
        <v>54076</v>
      </c>
    </row>
    <row r="10713" spans="1:13">
      <c r="A10713" t="s">
        <v>909</v>
      </c>
      <c r="B10713" t="s">
        <v>909</v>
      </c>
      <c r="C10713" t="s">
        <v>1680</v>
      </c>
      <c r="D10713" t="s">
        <v>155</v>
      </c>
      <c r="E10713" t="s">
        <v>230</v>
      </c>
      <c r="F10713" t="s">
        <v>20</v>
      </c>
      <c r="G10713" t="s">
        <v>55824</v>
      </c>
      <c r="H10713" t="s">
        <v>20725</v>
      </c>
      <c r="I10713" t="s">
        <v>55664</v>
      </c>
      <c r="J10713" t="s">
        <v>21472</v>
      </c>
      <c r="K10713" t="s">
        <v>372</v>
      </c>
      <c r="L10713" t="s">
        <v>263</v>
      </c>
      <c r="M10713" t="s">
        <v>11204</v>
      </c>
    </row>
    <row r="10714" spans="1:13">
      <c r="A10714" t="s">
        <v>909</v>
      </c>
      <c r="B10714" t="s">
        <v>909</v>
      </c>
      <c r="C10714" t="s">
        <v>1680</v>
      </c>
      <c r="D10714" t="s">
        <v>155</v>
      </c>
      <c r="E10714" t="s">
        <v>300</v>
      </c>
      <c r="F10714" t="s">
        <v>3</v>
      </c>
      <c r="G10714" t="s">
        <v>55825</v>
      </c>
      <c r="H10714" t="s">
        <v>21304</v>
      </c>
      <c r="I10714" t="s">
        <v>10901</v>
      </c>
      <c r="J10714" t="s">
        <v>21150</v>
      </c>
      <c r="K10714" t="s">
        <v>16337</v>
      </c>
      <c r="L10714" t="s">
        <v>52778</v>
      </c>
      <c r="M10714" t="s">
        <v>55826</v>
      </c>
    </row>
    <row r="10715" spans="1:13">
      <c r="A10715" t="s">
        <v>909</v>
      </c>
      <c r="B10715" t="s">
        <v>909</v>
      </c>
      <c r="C10715" t="s">
        <v>1680</v>
      </c>
      <c r="D10715" t="s">
        <v>155</v>
      </c>
      <c r="E10715" t="s">
        <v>300</v>
      </c>
      <c r="F10715" t="s">
        <v>10</v>
      </c>
      <c r="G10715" t="s">
        <v>55827</v>
      </c>
      <c r="H10715" t="s">
        <v>20974</v>
      </c>
      <c r="I10715" t="s">
        <v>55828</v>
      </c>
      <c r="J10715" t="s">
        <v>20915</v>
      </c>
      <c r="K10715" t="s">
        <v>946</v>
      </c>
      <c r="L10715" t="s">
        <v>2106</v>
      </c>
      <c r="M10715" t="s">
        <v>32481</v>
      </c>
    </row>
    <row r="10716" spans="1:13">
      <c r="A10716" t="s">
        <v>909</v>
      </c>
      <c r="B10716" t="s">
        <v>909</v>
      </c>
      <c r="C10716" t="s">
        <v>1680</v>
      </c>
      <c r="D10716" t="s">
        <v>155</v>
      </c>
      <c r="E10716" t="s">
        <v>300</v>
      </c>
      <c r="F10716" t="s">
        <v>2</v>
      </c>
      <c r="G10716" t="s">
        <v>55829</v>
      </c>
      <c r="H10716" t="s">
        <v>20784</v>
      </c>
      <c r="I10716" t="s">
        <v>55652</v>
      </c>
      <c r="J10716" t="s">
        <v>20705</v>
      </c>
      <c r="K10716" t="s">
        <v>14449</v>
      </c>
      <c r="L10716" t="s">
        <v>55674</v>
      </c>
      <c r="M10716" t="s">
        <v>26599</v>
      </c>
    </row>
    <row r="10717" spans="1:13">
      <c r="A10717" t="s">
        <v>909</v>
      </c>
      <c r="B10717" t="s">
        <v>909</v>
      </c>
      <c r="C10717" t="s">
        <v>1680</v>
      </c>
      <c r="D10717" t="s">
        <v>155</v>
      </c>
      <c r="E10717" t="s">
        <v>300</v>
      </c>
      <c r="F10717" t="s">
        <v>11</v>
      </c>
      <c r="G10717" t="s">
        <v>55830</v>
      </c>
      <c r="H10717" t="s">
        <v>20803</v>
      </c>
      <c r="I10717" t="s">
        <v>55698</v>
      </c>
      <c r="J10717" t="s">
        <v>20684</v>
      </c>
      <c r="K10717" t="s">
        <v>7844</v>
      </c>
      <c r="L10717" t="s">
        <v>54224</v>
      </c>
      <c r="M10717" t="s">
        <v>26021</v>
      </c>
    </row>
    <row r="10718" spans="1:13">
      <c r="A10718" t="s">
        <v>909</v>
      </c>
      <c r="B10718" t="s">
        <v>909</v>
      </c>
      <c r="C10718" t="s">
        <v>1680</v>
      </c>
      <c r="D10718" t="s">
        <v>155</v>
      </c>
      <c r="E10718" t="s">
        <v>300</v>
      </c>
      <c r="F10718" t="s">
        <v>20</v>
      </c>
      <c r="G10718" t="s">
        <v>55831</v>
      </c>
      <c r="H10718" t="s">
        <v>20684</v>
      </c>
      <c r="I10718" t="s">
        <v>55722</v>
      </c>
      <c r="J10718" t="s">
        <v>20663</v>
      </c>
      <c r="K10718" t="s">
        <v>55662</v>
      </c>
      <c r="L10718" t="s">
        <v>7332</v>
      </c>
      <c r="M10718" t="s">
        <v>13721</v>
      </c>
    </row>
    <row r="10719" spans="1:13">
      <c r="A10719" t="s">
        <v>909</v>
      </c>
      <c r="B10719" t="s">
        <v>909</v>
      </c>
      <c r="C10719" t="s">
        <v>1680</v>
      </c>
      <c r="D10719" t="s">
        <v>161</v>
      </c>
      <c r="E10719" t="s">
        <v>690</v>
      </c>
      <c r="F10719" t="s">
        <v>3</v>
      </c>
      <c r="G10719" t="s">
        <v>55832</v>
      </c>
      <c r="H10719" t="s">
        <v>20745</v>
      </c>
      <c r="I10719" t="s">
        <v>38403</v>
      </c>
      <c r="J10719" t="s">
        <v>20705</v>
      </c>
      <c r="K10719" t="s">
        <v>13876</v>
      </c>
      <c r="L10719" t="s">
        <v>55833</v>
      </c>
      <c r="M10719" t="s">
        <v>31837</v>
      </c>
    </row>
    <row r="10720" spans="1:13">
      <c r="A10720" t="s">
        <v>909</v>
      </c>
      <c r="B10720" t="s">
        <v>909</v>
      </c>
      <c r="C10720" t="s">
        <v>1680</v>
      </c>
      <c r="D10720" t="s">
        <v>161</v>
      </c>
      <c r="E10720" t="s">
        <v>690</v>
      </c>
      <c r="F10720" t="s">
        <v>10</v>
      </c>
      <c r="G10720" t="s">
        <v>55834</v>
      </c>
      <c r="H10720" t="s">
        <v>20822</v>
      </c>
      <c r="I10720" t="s">
        <v>15604</v>
      </c>
      <c r="J10720" t="s">
        <v>20784</v>
      </c>
      <c r="K10720" t="s">
        <v>13914</v>
      </c>
      <c r="L10720" t="s">
        <v>4675</v>
      </c>
      <c r="M10720" t="s">
        <v>24911</v>
      </c>
    </row>
    <row r="10721" spans="1:13">
      <c r="A10721" t="s">
        <v>909</v>
      </c>
      <c r="B10721" t="s">
        <v>909</v>
      </c>
      <c r="C10721" t="s">
        <v>1680</v>
      </c>
      <c r="D10721" t="s">
        <v>161</v>
      </c>
      <c r="E10721" t="s">
        <v>690</v>
      </c>
      <c r="F10721" t="s">
        <v>2</v>
      </c>
      <c r="G10721" t="s">
        <v>55835</v>
      </c>
      <c r="H10721" t="s">
        <v>20745</v>
      </c>
      <c r="I10721" t="s">
        <v>38403</v>
      </c>
      <c r="J10721" t="s">
        <v>20684</v>
      </c>
      <c r="K10721" t="s">
        <v>1088</v>
      </c>
      <c r="L10721" t="s">
        <v>4406</v>
      </c>
      <c r="M10721" t="s">
        <v>31837</v>
      </c>
    </row>
    <row r="10722" spans="1:13">
      <c r="A10722" t="s">
        <v>909</v>
      </c>
      <c r="B10722" t="s">
        <v>909</v>
      </c>
      <c r="C10722" t="s">
        <v>1680</v>
      </c>
      <c r="D10722" t="s">
        <v>161</v>
      </c>
      <c r="E10722" t="s">
        <v>690</v>
      </c>
      <c r="F10722" t="s">
        <v>4</v>
      </c>
      <c r="G10722" t="s">
        <v>55836</v>
      </c>
      <c r="H10722" t="s">
        <v>20725</v>
      </c>
      <c r="I10722" t="s">
        <v>9093</v>
      </c>
      <c r="J10722" t="s">
        <v>20663</v>
      </c>
      <c r="K10722" t="s">
        <v>13898</v>
      </c>
      <c r="L10722" t="s">
        <v>2418</v>
      </c>
      <c r="M10722" t="s">
        <v>17937</v>
      </c>
    </row>
    <row r="10723" spans="1:13">
      <c r="A10723" t="s">
        <v>909</v>
      </c>
      <c r="B10723" t="s">
        <v>909</v>
      </c>
      <c r="C10723" t="s">
        <v>1680</v>
      </c>
      <c r="D10723" t="s">
        <v>161</v>
      </c>
      <c r="E10723" t="s">
        <v>690</v>
      </c>
      <c r="F10723" t="s">
        <v>11</v>
      </c>
      <c r="G10723" t="s">
        <v>55837</v>
      </c>
      <c r="H10723" t="s">
        <v>20705</v>
      </c>
      <c r="I10723" t="s">
        <v>12666</v>
      </c>
      <c r="J10723" t="s">
        <v>20663</v>
      </c>
      <c r="K10723" t="s">
        <v>13898</v>
      </c>
      <c r="L10723" t="s">
        <v>5802</v>
      </c>
      <c r="M10723" t="s">
        <v>14877</v>
      </c>
    </row>
    <row r="10724" spans="1:13">
      <c r="A10724" t="s">
        <v>909</v>
      </c>
      <c r="B10724" t="s">
        <v>909</v>
      </c>
      <c r="C10724" t="s">
        <v>1680</v>
      </c>
      <c r="D10724" t="s">
        <v>161</v>
      </c>
      <c r="E10724" t="s">
        <v>690</v>
      </c>
      <c r="F10724" t="s">
        <v>20</v>
      </c>
      <c r="G10724" t="s">
        <v>55838</v>
      </c>
      <c r="H10724" t="s">
        <v>20663</v>
      </c>
      <c r="I10724" t="s">
        <v>38473</v>
      </c>
      <c r="J10724" t="s">
        <v>21472</v>
      </c>
      <c r="K10724" t="s">
        <v>372</v>
      </c>
      <c r="L10724" t="s">
        <v>431</v>
      </c>
      <c r="M10724" t="s">
        <v>4339</v>
      </c>
    </row>
    <row r="10725" spans="1:13">
      <c r="A10725" t="s">
        <v>909</v>
      </c>
      <c r="B10725" t="s">
        <v>909</v>
      </c>
      <c r="C10725" t="s">
        <v>1680</v>
      </c>
      <c r="D10725" t="s">
        <v>161</v>
      </c>
      <c r="E10725" t="s">
        <v>698</v>
      </c>
      <c r="F10725" t="s">
        <v>3</v>
      </c>
      <c r="G10725" t="s">
        <v>55839</v>
      </c>
      <c r="H10725" t="s">
        <v>20950</v>
      </c>
      <c r="I10725" t="s">
        <v>8430</v>
      </c>
      <c r="J10725" t="s">
        <v>20803</v>
      </c>
      <c r="K10725" t="s">
        <v>28135</v>
      </c>
      <c r="L10725" t="s">
        <v>15539</v>
      </c>
      <c r="M10725" t="s">
        <v>27291</v>
      </c>
    </row>
    <row r="10726" spans="1:13">
      <c r="A10726" t="s">
        <v>909</v>
      </c>
      <c r="B10726" t="s">
        <v>909</v>
      </c>
      <c r="C10726" t="s">
        <v>1680</v>
      </c>
      <c r="D10726" t="s">
        <v>161</v>
      </c>
      <c r="E10726" t="s">
        <v>698</v>
      </c>
      <c r="F10726" t="s">
        <v>10</v>
      </c>
      <c r="G10726" t="s">
        <v>55840</v>
      </c>
      <c r="H10726" t="s">
        <v>20950</v>
      </c>
      <c r="I10726" t="s">
        <v>8430</v>
      </c>
      <c r="J10726" t="s">
        <v>20784</v>
      </c>
      <c r="K10726" t="s">
        <v>13914</v>
      </c>
      <c r="L10726" t="s">
        <v>47574</v>
      </c>
      <c r="M10726" t="s">
        <v>27291</v>
      </c>
    </row>
    <row r="10727" spans="1:13">
      <c r="A10727" t="s">
        <v>909</v>
      </c>
      <c r="B10727" t="s">
        <v>909</v>
      </c>
      <c r="C10727" t="s">
        <v>1680</v>
      </c>
      <c r="D10727" t="s">
        <v>161</v>
      </c>
      <c r="E10727" t="s">
        <v>698</v>
      </c>
      <c r="F10727" t="s">
        <v>2</v>
      </c>
      <c r="G10727" t="s">
        <v>55841</v>
      </c>
      <c r="H10727" t="s">
        <v>20879</v>
      </c>
      <c r="I10727" t="s">
        <v>12043</v>
      </c>
      <c r="J10727" t="s">
        <v>20705</v>
      </c>
      <c r="K10727" t="s">
        <v>13876</v>
      </c>
      <c r="L10727" t="s">
        <v>2792</v>
      </c>
      <c r="M10727" t="s">
        <v>18994</v>
      </c>
    </row>
    <row r="10728" spans="1:13">
      <c r="A10728" t="s">
        <v>909</v>
      </c>
      <c r="B10728" t="s">
        <v>909</v>
      </c>
      <c r="C10728" t="s">
        <v>1680</v>
      </c>
      <c r="D10728" t="s">
        <v>161</v>
      </c>
      <c r="E10728" t="s">
        <v>698</v>
      </c>
      <c r="F10728" t="s">
        <v>4</v>
      </c>
      <c r="G10728" t="s">
        <v>55842</v>
      </c>
      <c r="H10728" t="s">
        <v>20705</v>
      </c>
      <c r="I10728" t="s">
        <v>12666</v>
      </c>
      <c r="J10728" t="s">
        <v>21472</v>
      </c>
      <c r="K10728" t="s">
        <v>372</v>
      </c>
      <c r="L10728" t="s">
        <v>5802</v>
      </c>
      <c r="M10728" t="s">
        <v>1164</v>
      </c>
    </row>
    <row r="10729" spans="1:13">
      <c r="A10729" t="s">
        <v>909</v>
      </c>
      <c r="B10729" t="s">
        <v>909</v>
      </c>
      <c r="C10729" t="s">
        <v>1680</v>
      </c>
      <c r="D10729" t="s">
        <v>161</v>
      </c>
      <c r="E10729" t="s">
        <v>698</v>
      </c>
      <c r="F10729" t="s">
        <v>11</v>
      </c>
      <c r="G10729" t="s">
        <v>55843</v>
      </c>
      <c r="H10729" t="s">
        <v>20764</v>
      </c>
      <c r="I10729" t="s">
        <v>7629</v>
      </c>
      <c r="J10729" t="s">
        <v>20684</v>
      </c>
      <c r="K10729" t="s">
        <v>1088</v>
      </c>
      <c r="L10729" t="s">
        <v>3362</v>
      </c>
      <c r="M10729" t="s">
        <v>14877</v>
      </c>
    </row>
    <row r="10730" spans="1:13">
      <c r="A10730" t="s">
        <v>909</v>
      </c>
      <c r="B10730" t="s">
        <v>909</v>
      </c>
      <c r="C10730" t="s">
        <v>1680</v>
      </c>
      <c r="D10730" t="s">
        <v>161</v>
      </c>
      <c r="E10730" t="s">
        <v>698</v>
      </c>
      <c r="F10730" t="s">
        <v>20</v>
      </c>
      <c r="G10730" t="s">
        <v>55844</v>
      </c>
      <c r="H10730" t="s">
        <v>20663</v>
      </c>
      <c r="I10730" t="s">
        <v>38473</v>
      </c>
      <c r="J10730" t="s">
        <v>21472</v>
      </c>
      <c r="K10730" t="s">
        <v>372</v>
      </c>
      <c r="L10730" t="s">
        <v>431</v>
      </c>
      <c r="M10730" t="s">
        <v>15456</v>
      </c>
    </row>
    <row r="10731" spans="1:13">
      <c r="A10731" t="s">
        <v>909</v>
      </c>
      <c r="B10731" t="s">
        <v>909</v>
      </c>
      <c r="C10731" t="s">
        <v>1680</v>
      </c>
      <c r="D10731" t="s">
        <v>161</v>
      </c>
      <c r="E10731" t="s">
        <v>706</v>
      </c>
      <c r="F10731" t="s">
        <v>3</v>
      </c>
      <c r="G10731" t="s">
        <v>55845</v>
      </c>
      <c r="H10731" t="s">
        <v>20915</v>
      </c>
      <c r="I10731" t="s">
        <v>10799</v>
      </c>
      <c r="J10731" t="s">
        <v>20860</v>
      </c>
      <c r="K10731" t="s">
        <v>36329</v>
      </c>
      <c r="L10731" t="s">
        <v>22013</v>
      </c>
      <c r="M10731" t="s">
        <v>41634</v>
      </c>
    </row>
    <row r="10732" spans="1:13">
      <c r="A10732" t="s">
        <v>909</v>
      </c>
      <c r="B10732" t="s">
        <v>909</v>
      </c>
      <c r="C10732" t="s">
        <v>1680</v>
      </c>
      <c r="D10732" t="s">
        <v>161</v>
      </c>
      <c r="E10732" t="s">
        <v>706</v>
      </c>
      <c r="F10732" t="s">
        <v>10</v>
      </c>
      <c r="G10732" t="s">
        <v>55846</v>
      </c>
      <c r="H10732" t="s">
        <v>20937</v>
      </c>
      <c r="I10732" t="s">
        <v>10188</v>
      </c>
      <c r="J10732" t="s">
        <v>20841</v>
      </c>
      <c r="K10732" t="s">
        <v>30952</v>
      </c>
      <c r="L10732" t="s">
        <v>4495</v>
      </c>
      <c r="M10732" t="s">
        <v>28704</v>
      </c>
    </row>
    <row r="10733" spans="1:13">
      <c r="A10733" t="s">
        <v>909</v>
      </c>
      <c r="B10733" t="s">
        <v>909</v>
      </c>
      <c r="C10733" t="s">
        <v>1680</v>
      </c>
      <c r="D10733" t="s">
        <v>161</v>
      </c>
      <c r="E10733" t="s">
        <v>706</v>
      </c>
      <c r="F10733" t="s">
        <v>2</v>
      </c>
      <c r="G10733" t="s">
        <v>55847</v>
      </c>
      <c r="H10733" t="s">
        <v>20725</v>
      </c>
      <c r="I10733" t="s">
        <v>9093</v>
      </c>
      <c r="J10733" t="s">
        <v>20684</v>
      </c>
      <c r="K10733" t="s">
        <v>1088</v>
      </c>
      <c r="L10733" t="s">
        <v>3970</v>
      </c>
      <c r="M10733" t="s">
        <v>12037</v>
      </c>
    </row>
    <row r="10734" spans="1:13">
      <c r="A10734" t="s">
        <v>909</v>
      </c>
      <c r="B10734" t="s">
        <v>909</v>
      </c>
      <c r="C10734" t="s">
        <v>1680</v>
      </c>
      <c r="D10734" t="s">
        <v>161</v>
      </c>
      <c r="E10734" t="s">
        <v>706</v>
      </c>
      <c r="F10734" t="s">
        <v>4</v>
      </c>
      <c r="G10734" t="s">
        <v>55848</v>
      </c>
      <c r="H10734" t="s">
        <v>20684</v>
      </c>
      <c r="I10734" t="s">
        <v>10814</v>
      </c>
      <c r="J10734" t="s">
        <v>21472</v>
      </c>
      <c r="K10734" t="s">
        <v>372</v>
      </c>
      <c r="L10734" t="s">
        <v>3129</v>
      </c>
      <c r="M10734" t="s">
        <v>13977</v>
      </c>
    </row>
    <row r="10735" spans="1:13">
      <c r="A10735" t="s">
        <v>909</v>
      </c>
      <c r="B10735" t="s">
        <v>909</v>
      </c>
      <c r="C10735" t="s">
        <v>1680</v>
      </c>
      <c r="D10735" t="s">
        <v>161</v>
      </c>
      <c r="E10735" t="s">
        <v>706</v>
      </c>
      <c r="F10735" t="s">
        <v>11</v>
      </c>
      <c r="G10735" t="s">
        <v>55849</v>
      </c>
      <c r="H10735" t="s">
        <v>20663</v>
      </c>
      <c r="I10735" t="s">
        <v>38473</v>
      </c>
      <c r="J10735" t="s">
        <v>21472</v>
      </c>
      <c r="K10735" t="s">
        <v>372</v>
      </c>
      <c r="L10735" t="s">
        <v>3523</v>
      </c>
      <c r="M10735" t="s">
        <v>12044</v>
      </c>
    </row>
    <row r="10736" spans="1:13">
      <c r="A10736" t="s">
        <v>909</v>
      </c>
      <c r="B10736" t="s">
        <v>909</v>
      </c>
      <c r="C10736" t="s">
        <v>1680</v>
      </c>
      <c r="D10736" t="s">
        <v>161</v>
      </c>
      <c r="E10736" t="s">
        <v>714</v>
      </c>
      <c r="F10736" t="s">
        <v>3</v>
      </c>
      <c r="G10736" t="s">
        <v>55850</v>
      </c>
      <c r="H10736" t="s">
        <v>20937</v>
      </c>
      <c r="I10736" t="s">
        <v>10188</v>
      </c>
      <c r="J10736" t="s">
        <v>20841</v>
      </c>
      <c r="K10736" t="s">
        <v>30952</v>
      </c>
      <c r="L10736" t="s">
        <v>3331</v>
      </c>
      <c r="M10736" t="s">
        <v>373</v>
      </c>
    </row>
    <row r="10737" spans="1:13">
      <c r="A10737" t="s">
        <v>909</v>
      </c>
      <c r="B10737" t="s">
        <v>909</v>
      </c>
      <c r="C10737" t="s">
        <v>1680</v>
      </c>
      <c r="D10737" t="s">
        <v>161</v>
      </c>
      <c r="E10737" t="s">
        <v>714</v>
      </c>
      <c r="F10737" t="s">
        <v>10</v>
      </c>
      <c r="G10737" t="s">
        <v>55851</v>
      </c>
      <c r="H10737" t="s">
        <v>20803</v>
      </c>
      <c r="I10737" t="s">
        <v>9858</v>
      </c>
      <c r="J10737" t="s">
        <v>20764</v>
      </c>
      <c r="K10737" t="s">
        <v>28163</v>
      </c>
      <c r="L10737" t="s">
        <v>47634</v>
      </c>
      <c r="M10737" t="s">
        <v>18994</v>
      </c>
    </row>
    <row r="10738" spans="1:13">
      <c r="A10738" t="s">
        <v>909</v>
      </c>
      <c r="B10738" t="s">
        <v>909</v>
      </c>
      <c r="C10738" t="s">
        <v>1680</v>
      </c>
      <c r="D10738" t="s">
        <v>161</v>
      </c>
      <c r="E10738" t="s">
        <v>714</v>
      </c>
      <c r="F10738" t="s">
        <v>2</v>
      </c>
      <c r="G10738" t="s">
        <v>55852</v>
      </c>
      <c r="H10738" t="s">
        <v>20745</v>
      </c>
      <c r="I10738" t="s">
        <v>38403</v>
      </c>
      <c r="J10738" t="s">
        <v>20705</v>
      </c>
      <c r="K10738" t="s">
        <v>13876</v>
      </c>
      <c r="L10738" t="s">
        <v>4406</v>
      </c>
      <c r="M10738" t="s">
        <v>26503</v>
      </c>
    </row>
    <row r="10739" spans="1:13">
      <c r="A10739" t="s">
        <v>909</v>
      </c>
      <c r="B10739" t="s">
        <v>909</v>
      </c>
      <c r="C10739" t="s">
        <v>1680</v>
      </c>
      <c r="D10739" t="s">
        <v>161</v>
      </c>
      <c r="E10739" t="s">
        <v>714</v>
      </c>
      <c r="F10739" t="s">
        <v>4</v>
      </c>
      <c r="G10739" t="s">
        <v>55853</v>
      </c>
      <c r="H10739" t="s">
        <v>20684</v>
      </c>
      <c r="I10739" t="s">
        <v>10814</v>
      </c>
      <c r="J10739" t="s">
        <v>20663</v>
      </c>
      <c r="K10739" t="s">
        <v>13898</v>
      </c>
      <c r="L10739" t="s">
        <v>3129</v>
      </c>
      <c r="M10739" t="s">
        <v>1164</v>
      </c>
    </row>
    <row r="10740" spans="1:13">
      <c r="A10740" t="s">
        <v>909</v>
      </c>
      <c r="B10740" t="s">
        <v>909</v>
      </c>
      <c r="C10740" t="s">
        <v>1680</v>
      </c>
      <c r="D10740" t="s">
        <v>161</v>
      </c>
      <c r="E10740" t="s">
        <v>714</v>
      </c>
      <c r="F10740" t="s">
        <v>11</v>
      </c>
      <c r="G10740" t="s">
        <v>55854</v>
      </c>
      <c r="H10740" t="s">
        <v>20663</v>
      </c>
      <c r="I10740" t="s">
        <v>38473</v>
      </c>
      <c r="J10740" t="s">
        <v>20663</v>
      </c>
      <c r="K10740" t="s">
        <v>13898</v>
      </c>
      <c r="L10740" t="s">
        <v>3523</v>
      </c>
      <c r="M10740" t="s">
        <v>12481</v>
      </c>
    </row>
    <row r="10741" spans="1:13">
      <c r="A10741" t="s">
        <v>909</v>
      </c>
      <c r="B10741" t="s">
        <v>909</v>
      </c>
      <c r="C10741" t="s">
        <v>1680</v>
      </c>
      <c r="D10741" t="s">
        <v>161</v>
      </c>
      <c r="E10741" t="s">
        <v>714</v>
      </c>
      <c r="F10741" t="s">
        <v>20</v>
      </c>
      <c r="G10741" t="s">
        <v>55855</v>
      </c>
      <c r="H10741" t="s">
        <v>20684</v>
      </c>
      <c r="I10741" t="s">
        <v>10814</v>
      </c>
      <c r="J10741" t="s">
        <v>20663</v>
      </c>
      <c r="K10741" t="s">
        <v>13898</v>
      </c>
      <c r="L10741" t="s">
        <v>375</v>
      </c>
      <c r="M10741" t="s">
        <v>1164</v>
      </c>
    </row>
    <row r="10742" spans="1:13">
      <c r="A10742" t="s">
        <v>909</v>
      </c>
      <c r="B10742" t="s">
        <v>909</v>
      </c>
      <c r="C10742" t="s">
        <v>1680</v>
      </c>
      <c r="D10742" t="s">
        <v>162</v>
      </c>
      <c r="E10742" t="s">
        <v>722</v>
      </c>
      <c r="F10742" t="s">
        <v>3</v>
      </c>
      <c r="G10742" t="s">
        <v>55856</v>
      </c>
      <c r="H10742" t="s">
        <v>20705</v>
      </c>
      <c r="I10742" t="s">
        <v>12666</v>
      </c>
      <c r="J10742" t="s">
        <v>20663</v>
      </c>
      <c r="K10742" t="s">
        <v>13898</v>
      </c>
      <c r="L10742" t="s">
        <v>22016</v>
      </c>
      <c r="M10742" t="s">
        <v>7976</v>
      </c>
    </row>
    <row r="10743" spans="1:13">
      <c r="A10743" t="s">
        <v>909</v>
      </c>
      <c r="B10743" t="s">
        <v>909</v>
      </c>
      <c r="C10743" t="s">
        <v>1680</v>
      </c>
      <c r="D10743" t="s">
        <v>162</v>
      </c>
      <c r="E10743" t="s">
        <v>722</v>
      </c>
      <c r="F10743" t="s">
        <v>10</v>
      </c>
      <c r="G10743" t="s">
        <v>55857</v>
      </c>
      <c r="H10743" t="s">
        <v>20879</v>
      </c>
      <c r="I10743" t="s">
        <v>12043</v>
      </c>
      <c r="J10743" t="s">
        <v>20803</v>
      </c>
      <c r="K10743" t="s">
        <v>28135</v>
      </c>
      <c r="L10743" t="s">
        <v>2474</v>
      </c>
      <c r="M10743" t="s">
        <v>31068</v>
      </c>
    </row>
    <row r="10744" spans="1:13">
      <c r="A10744" t="s">
        <v>909</v>
      </c>
      <c r="B10744" t="s">
        <v>909</v>
      </c>
      <c r="C10744" t="s">
        <v>1680</v>
      </c>
      <c r="D10744" t="s">
        <v>162</v>
      </c>
      <c r="E10744" t="s">
        <v>722</v>
      </c>
      <c r="F10744" t="s">
        <v>2</v>
      </c>
      <c r="G10744" t="s">
        <v>55858</v>
      </c>
      <c r="H10744" t="s">
        <v>20764</v>
      </c>
      <c r="I10744" t="s">
        <v>7629</v>
      </c>
      <c r="J10744" t="s">
        <v>20663</v>
      </c>
      <c r="K10744" t="s">
        <v>13898</v>
      </c>
      <c r="L10744" t="s">
        <v>7730</v>
      </c>
      <c r="M10744" t="s">
        <v>11472</v>
      </c>
    </row>
    <row r="10745" spans="1:13">
      <c r="A10745" t="s">
        <v>909</v>
      </c>
      <c r="B10745" t="s">
        <v>909</v>
      </c>
      <c r="C10745" t="s">
        <v>1680</v>
      </c>
      <c r="D10745" t="s">
        <v>162</v>
      </c>
      <c r="E10745" t="s">
        <v>722</v>
      </c>
      <c r="F10745" t="s">
        <v>4</v>
      </c>
      <c r="G10745" t="s">
        <v>55859</v>
      </c>
      <c r="H10745" t="s">
        <v>20764</v>
      </c>
      <c r="I10745" t="s">
        <v>7629</v>
      </c>
      <c r="J10745" t="s">
        <v>20663</v>
      </c>
      <c r="K10745" t="s">
        <v>13898</v>
      </c>
      <c r="L10745" t="s">
        <v>3362</v>
      </c>
      <c r="M10745" t="s">
        <v>11472</v>
      </c>
    </row>
    <row r="10746" spans="1:13">
      <c r="A10746" t="s">
        <v>909</v>
      </c>
      <c r="B10746" t="s">
        <v>909</v>
      </c>
      <c r="C10746" t="s">
        <v>1680</v>
      </c>
      <c r="D10746" t="s">
        <v>162</v>
      </c>
      <c r="E10746" t="s">
        <v>722</v>
      </c>
      <c r="F10746" t="s">
        <v>11</v>
      </c>
      <c r="G10746" t="s">
        <v>55860</v>
      </c>
      <c r="H10746" t="s">
        <v>20764</v>
      </c>
      <c r="I10746" t="s">
        <v>7629</v>
      </c>
      <c r="J10746" t="s">
        <v>20663</v>
      </c>
      <c r="K10746" t="s">
        <v>13898</v>
      </c>
      <c r="L10746" t="s">
        <v>3362</v>
      </c>
      <c r="M10746" t="s">
        <v>11472</v>
      </c>
    </row>
    <row r="10747" spans="1:13">
      <c r="A10747" t="s">
        <v>909</v>
      </c>
      <c r="B10747" t="s">
        <v>909</v>
      </c>
      <c r="C10747" t="s">
        <v>1680</v>
      </c>
      <c r="D10747" t="s">
        <v>162</v>
      </c>
      <c r="E10747" t="s">
        <v>722</v>
      </c>
      <c r="F10747" t="s">
        <v>20</v>
      </c>
      <c r="G10747" t="s">
        <v>55861</v>
      </c>
      <c r="H10747" t="s">
        <v>20663</v>
      </c>
      <c r="I10747" t="s">
        <v>38473</v>
      </c>
      <c r="J10747" t="s">
        <v>21472</v>
      </c>
      <c r="K10747" t="s">
        <v>372</v>
      </c>
      <c r="L10747" t="s">
        <v>431</v>
      </c>
      <c r="M10747" t="s">
        <v>9003</v>
      </c>
    </row>
    <row r="10748" spans="1:13">
      <c r="A10748" t="s">
        <v>909</v>
      </c>
      <c r="B10748" t="s">
        <v>909</v>
      </c>
      <c r="C10748" t="s">
        <v>1680</v>
      </c>
      <c r="D10748" t="s">
        <v>162</v>
      </c>
      <c r="E10748" t="s">
        <v>730</v>
      </c>
      <c r="F10748" t="s">
        <v>3</v>
      </c>
      <c r="G10748" t="s">
        <v>55862</v>
      </c>
      <c r="H10748" t="s">
        <v>20860</v>
      </c>
      <c r="I10748" t="s">
        <v>55863</v>
      </c>
      <c r="J10748" t="s">
        <v>20841</v>
      </c>
      <c r="K10748" t="s">
        <v>30952</v>
      </c>
      <c r="L10748" t="s">
        <v>48242</v>
      </c>
      <c r="M10748" t="s">
        <v>43200</v>
      </c>
    </row>
    <row r="10749" spans="1:13">
      <c r="A10749" t="s">
        <v>909</v>
      </c>
      <c r="B10749" t="s">
        <v>909</v>
      </c>
      <c r="C10749" t="s">
        <v>1680</v>
      </c>
      <c r="D10749" t="s">
        <v>162</v>
      </c>
      <c r="E10749" t="s">
        <v>730</v>
      </c>
      <c r="F10749" t="s">
        <v>10</v>
      </c>
      <c r="G10749" t="s">
        <v>55864</v>
      </c>
      <c r="H10749" t="s">
        <v>20915</v>
      </c>
      <c r="I10749" t="s">
        <v>10799</v>
      </c>
      <c r="J10749" t="s">
        <v>20725</v>
      </c>
      <c r="K10749" t="s">
        <v>13905</v>
      </c>
      <c r="L10749" t="s">
        <v>53093</v>
      </c>
      <c r="M10749" t="s">
        <v>27449</v>
      </c>
    </row>
    <row r="10750" spans="1:13">
      <c r="A10750" t="s">
        <v>909</v>
      </c>
      <c r="B10750" t="s">
        <v>909</v>
      </c>
      <c r="C10750" t="s">
        <v>1680</v>
      </c>
      <c r="D10750" t="s">
        <v>162</v>
      </c>
      <c r="E10750" t="s">
        <v>730</v>
      </c>
      <c r="F10750" t="s">
        <v>2</v>
      </c>
      <c r="G10750" t="s">
        <v>55865</v>
      </c>
      <c r="H10750" t="s">
        <v>20822</v>
      </c>
      <c r="I10750" t="s">
        <v>15604</v>
      </c>
      <c r="J10750" t="s">
        <v>20705</v>
      </c>
      <c r="K10750" t="s">
        <v>13876</v>
      </c>
      <c r="L10750" t="s">
        <v>4928</v>
      </c>
      <c r="M10750" t="s">
        <v>25750</v>
      </c>
    </row>
    <row r="10751" spans="1:13">
      <c r="A10751" t="s">
        <v>909</v>
      </c>
      <c r="B10751" t="s">
        <v>909</v>
      </c>
      <c r="C10751" t="s">
        <v>1680</v>
      </c>
      <c r="D10751" t="s">
        <v>162</v>
      </c>
      <c r="E10751" t="s">
        <v>730</v>
      </c>
      <c r="F10751" t="s">
        <v>4</v>
      </c>
      <c r="G10751" t="s">
        <v>55866</v>
      </c>
      <c r="H10751" t="s">
        <v>20684</v>
      </c>
      <c r="I10751" t="s">
        <v>10814</v>
      </c>
      <c r="J10751" t="s">
        <v>21472</v>
      </c>
      <c r="K10751" t="s">
        <v>372</v>
      </c>
      <c r="L10751" t="s">
        <v>3129</v>
      </c>
      <c r="M10751" t="s">
        <v>7314</v>
      </c>
    </row>
    <row r="10752" spans="1:13">
      <c r="A10752" t="s">
        <v>909</v>
      </c>
      <c r="B10752" t="s">
        <v>909</v>
      </c>
      <c r="C10752" t="s">
        <v>1680</v>
      </c>
      <c r="D10752" t="s">
        <v>162</v>
      </c>
      <c r="E10752" t="s">
        <v>730</v>
      </c>
      <c r="F10752" t="s">
        <v>11</v>
      </c>
      <c r="G10752" t="s">
        <v>55867</v>
      </c>
      <c r="H10752" t="s">
        <v>20725</v>
      </c>
      <c r="I10752" t="s">
        <v>9093</v>
      </c>
      <c r="J10752" t="s">
        <v>20684</v>
      </c>
      <c r="K10752" t="s">
        <v>1088</v>
      </c>
      <c r="L10752" t="s">
        <v>2418</v>
      </c>
      <c r="M10752" t="s">
        <v>26021</v>
      </c>
    </row>
    <row r="10753" spans="1:13">
      <c r="A10753" t="s">
        <v>909</v>
      </c>
      <c r="B10753" t="s">
        <v>909</v>
      </c>
      <c r="C10753" t="s">
        <v>1680</v>
      </c>
      <c r="D10753" t="s">
        <v>162</v>
      </c>
      <c r="E10753" t="s">
        <v>730</v>
      </c>
      <c r="F10753" t="s">
        <v>20</v>
      </c>
      <c r="G10753" t="s">
        <v>55868</v>
      </c>
      <c r="H10753" t="s">
        <v>20663</v>
      </c>
      <c r="I10753" t="s">
        <v>38473</v>
      </c>
      <c r="J10753" t="s">
        <v>21472</v>
      </c>
      <c r="K10753" t="s">
        <v>372</v>
      </c>
      <c r="L10753" t="s">
        <v>431</v>
      </c>
      <c r="M10753" t="s">
        <v>13721</v>
      </c>
    </row>
    <row r="10754" spans="1:13">
      <c r="A10754" t="s">
        <v>909</v>
      </c>
      <c r="B10754" t="s">
        <v>909</v>
      </c>
      <c r="C10754" t="s">
        <v>1680</v>
      </c>
      <c r="D10754" t="s">
        <v>162</v>
      </c>
      <c r="E10754" t="s">
        <v>738</v>
      </c>
      <c r="F10754" t="s">
        <v>3</v>
      </c>
      <c r="G10754" t="s">
        <v>55869</v>
      </c>
      <c r="H10754" t="s">
        <v>20939</v>
      </c>
      <c r="I10754" t="s">
        <v>5389</v>
      </c>
      <c r="J10754" t="s">
        <v>20879</v>
      </c>
      <c r="K10754" t="s">
        <v>13890</v>
      </c>
      <c r="L10754" t="s">
        <v>6015</v>
      </c>
      <c r="M10754" t="s">
        <v>40298</v>
      </c>
    </row>
    <row r="10755" spans="1:13">
      <c r="A10755" t="s">
        <v>909</v>
      </c>
      <c r="B10755" t="s">
        <v>909</v>
      </c>
      <c r="C10755" t="s">
        <v>1680</v>
      </c>
      <c r="D10755" t="s">
        <v>162</v>
      </c>
      <c r="E10755" t="s">
        <v>738</v>
      </c>
      <c r="F10755" t="s">
        <v>10</v>
      </c>
      <c r="G10755" t="s">
        <v>55870</v>
      </c>
      <c r="H10755" t="s">
        <v>20950</v>
      </c>
      <c r="I10755" t="s">
        <v>8430</v>
      </c>
      <c r="J10755" t="s">
        <v>20860</v>
      </c>
      <c r="K10755" t="s">
        <v>36329</v>
      </c>
      <c r="L10755" t="s">
        <v>47574</v>
      </c>
      <c r="M10755" t="s">
        <v>40123</v>
      </c>
    </row>
    <row r="10756" spans="1:13">
      <c r="A10756" t="s">
        <v>909</v>
      </c>
      <c r="B10756" t="s">
        <v>909</v>
      </c>
      <c r="C10756" t="s">
        <v>1680</v>
      </c>
      <c r="D10756" t="s">
        <v>162</v>
      </c>
      <c r="E10756" t="s">
        <v>738</v>
      </c>
      <c r="F10756" t="s">
        <v>2</v>
      </c>
      <c r="G10756" t="s">
        <v>55871</v>
      </c>
      <c r="H10756" t="s">
        <v>20822</v>
      </c>
      <c r="I10756" t="s">
        <v>15604</v>
      </c>
      <c r="J10756" t="s">
        <v>20745</v>
      </c>
      <c r="K10756" t="s">
        <v>952</v>
      </c>
      <c r="L10756" t="s">
        <v>4928</v>
      </c>
      <c r="M10756" t="s">
        <v>29718</v>
      </c>
    </row>
    <row r="10757" spans="1:13">
      <c r="A10757" t="s">
        <v>909</v>
      </c>
      <c r="B10757" t="s">
        <v>909</v>
      </c>
      <c r="C10757" t="s">
        <v>1680</v>
      </c>
      <c r="D10757" t="s">
        <v>162</v>
      </c>
      <c r="E10757" t="s">
        <v>738</v>
      </c>
      <c r="F10757" t="s">
        <v>4</v>
      </c>
      <c r="G10757" t="s">
        <v>55872</v>
      </c>
      <c r="H10757" t="s">
        <v>20684</v>
      </c>
      <c r="I10757" t="s">
        <v>10814</v>
      </c>
      <c r="J10757" t="s">
        <v>21472</v>
      </c>
      <c r="K10757" t="s">
        <v>372</v>
      </c>
      <c r="L10757" t="s">
        <v>3129</v>
      </c>
      <c r="M10757" t="s">
        <v>8184</v>
      </c>
    </row>
    <row r="10758" spans="1:13">
      <c r="A10758" t="s">
        <v>909</v>
      </c>
      <c r="B10758" t="s">
        <v>909</v>
      </c>
      <c r="C10758" t="s">
        <v>1680</v>
      </c>
      <c r="D10758" t="s">
        <v>162</v>
      </c>
      <c r="E10758" t="s">
        <v>746</v>
      </c>
      <c r="F10758" t="s">
        <v>3</v>
      </c>
      <c r="G10758" t="s">
        <v>55873</v>
      </c>
      <c r="H10758" t="s">
        <v>20967</v>
      </c>
      <c r="I10758" t="s">
        <v>55874</v>
      </c>
      <c r="J10758" t="s">
        <v>20822</v>
      </c>
      <c r="K10758" t="s">
        <v>51333</v>
      </c>
      <c r="L10758" t="s">
        <v>52812</v>
      </c>
      <c r="M10758" t="s">
        <v>45151</v>
      </c>
    </row>
    <row r="10759" spans="1:13">
      <c r="A10759" t="s">
        <v>909</v>
      </c>
      <c r="B10759" t="s">
        <v>909</v>
      </c>
      <c r="C10759" t="s">
        <v>1680</v>
      </c>
      <c r="D10759" t="s">
        <v>162</v>
      </c>
      <c r="E10759" t="s">
        <v>746</v>
      </c>
      <c r="F10759" t="s">
        <v>10</v>
      </c>
      <c r="G10759" t="s">
        <v>55875</v>
      </c>
      <c r="H10759" t="s">
        <v>20822</v>
      </c>
      <c r="I10759" t="s">
        <v>15604</v>
      </c>
      <c r="J10759" t="s">
        <v>20784</v>
      </c>
      <c r="K10759" t="s">
        <v>13914</v>
      </c>
      <c r="L10759" t="s">
        <v>4675</v>
      </c>
      <c r="M10759" t="s">
        <v>26378</v>
      </c>
    </row>
    <row r="10760" spans="1:13">
      <c r="A10760" t="s">
        <v>909</v>
      </c>
      <c r="B10760" t="s">
        <v>909</v>
      </c>
      <c r="C10760" t="s">
        <v>1680</v>
      </c>
      <c r="D10760" t="s">
        <v>162</v>
      </c>
      <c r="E10760" t="s">
        <v>746</v>
      </c>
      <c r="F10760" t="s">
        <v>2</v>
      </c>
      <c r="G10760" t="s">
        <v>55876</v>
      </c>
      <c r="H10760" t="s">
        <v>20684</v>
      </c>
      <c r="I10760" t="s">
        <v>10814</v>
      </c>
      <c r="J10760" t="s">
        <v>20663</v>
      </c>
      <c r="K10760" t="s">
        <v>13898</v>
      </c>
      <c r="L10760" t="s">
        <v>4165</v>
      </c>
      <c r="M10760" t="s">
        <v>8639</v>
      </c>
    </row>
    <row r="10761" spans="1:13">
      <c r="A10761" t="s">
        <v>909</v>
      </c>
      <c r="B10761" t="s">
        <v>909</v>
      </c>
      <c r="C10761" t="s">
        <v>1680</v>
      </c>
      <c r="D10761" t="s">
        <v>162</v>
      </c>
      <c r="E10761" t="s">
        <v>746</v>
      </c>
      <c r="F10761" t="s">
        <v>4</v>
      </c>
      <c r="G10761" t="s">
        <v>55877</v>
      </c>
      <c r="H10761" t="s">
        <v>20663</v>
      </c>
      <c r="I10761" t="s">
        <v>38473</v>
      </c>
      <c r="J10761" t="s">
        <v>20663</v>
      </c>
      <c r="K10761" t="s">
        <v>13898</v>
      </c>
      <c r="L10761" t="s">
        <v>3523</v>
      </c>
      <c r="M10761" t="s">
        <v>1345</v>
      </c>
    </row>
    <row r="10762" spans="1:13">
      <c r="A10762" t="s">
        <v>909</v>
      </c>
      <c r="B10762" t="s">
        <v>909</v>
      </c>
      <c r="C10762" t="s">
        <v>1680</v>
      </c>
      <c r="D10762" t="s">
        <v>162</v>
      </c>
      <c r="E10762" t="s">
        <v>746</v>
      </c>
      <c r="F10762" t="s">
        <v>11</v>
      </c>
      <c r="G10762" t="s">
        <v>55878</v>
      </c>
      <c r="H10762" t="s">
        <v>20663</v>
      </c>
      <c r="I10762" t="s">
        <v>38473</v>
      </c>
      <c r="J10762" t="s">
        <v>20663</v>
      </c>
      <c r="K10762" t="s">
        <v>13898</v>
      </c>
      <c r="L10762" t="s">
        <v>3523</v>
      </c>
      <c r="M10762" t="s">
        <v>1345</v>
      </c>
    </row>
    <row r="10763" spans="1:13">
      <c r="A10763" t="s">
        <v>909</v>
      </c>
      <c r="B10763" t="s">
        <v>909</v>
      </c>
      <c r="C10763" t="s">
        <v>1680</v>
      </c>
      <c r="D10763" t="s">
        <v>162</v>
      </c>
      <c r="E10763" t="s">
        <v>746</v>
      </c>
      <c r="F10763" t="s">
        <v>20</v>
      </c>
      <c r="G10763" t="s">
        <v>55879</v>
      </c>
      <c r="H10763" t="s">
        <v>20684</v>
      </c>
      <c r="I10763" t="s">
        <v>10814</v>
      </c>
      <c r="J10763" t="s">
        <v>20663</v>
      </c>
      <c r="K10763" t="s">
        <v>13898</v>
      </c>
      <c r="L10763" t="s">
        <v>375</v>
      </c>
      <c r="M10763" t="s">
        <v>8639</v>
      </c>
    </row>
    <row r="10764" spans="1:13">
      <c r="A10764" t="s">
        <v>909</v>
      </c>
      <c r="B10764" t="s">
        <v>909</v>
      </c>
      <c r="C10764" t="s">
        <v>1680</v>
      </c>
      <c r="D10764" t="s">
        <v>163</v>
      </c>
      <c r="E10764" t="s">
        <v>754</v>
      </c>
      <c r="F10764" t="s">
        <v>3</v>
      </c>
      <c r="G10764" t="s">
        <v>55880</v>
      </c>
      <c r="H10764" t="s">
        <v>20725</v>
      </c>
      <c r="I10764" t="s">
        <v>9093</v>
      </c>
      <c r="J10764" t="s">
        <v>20684</v>
      </c>
      <c r="K10764" t="s">
        <v>1088</v>
      </c>
      <c r="L10764" t="s">
        <v>22023</v>
      </c>
      <c r="M10764" t="s">
        <v>4868</v>
      </c>
    </row>
    <row r="10765" spans="1:13">
      <c r="A10765" t="s">
        <v>909</v>
      </c>
      <c r="B10765" t="s">
        <v>909</v>
      </c>
      <c r="C10765" t="s">
        <v>1680</v>
      </c>
      <c r="D10765" t="s">
        <v>163</v>
      </c>
      <c r="E10765" t="s">
        <v>754</v>
      </c>
      <c r="F10765" t="s">
        <v>10</v>
      </c>
      <c r="G10765" t="s">
        <v>55881</v>
      </c>
      <c r="H10765" t="s">
        <v>20784</v>
      </c>
      <c r="I10765" t="s">
        <v>55882</v>
      </c>
      <c r="J10765" t="s">
        <v>20725</v>
      </c>
      <c r="K10765" t="s">
        <v>13905</v>
      </c>
      <c r="L10765" t="s">
        <v>3114</v>
      </c>
      <c r="M10765" t="s">
        <v>25624</v>
      </c>
    </row>
    <row r="10766" spans="1:13">
      <c r="A10766" t="s">
        <v>909</v>
      </c>
      <c r="B10766" t="s">
        <v>909</v>
      </c>
      <c r="C10766" t="s">
        <v>1680</v>
      </c>
      <c r="D10766" t="s">
        <v>163</v>
      </c>
      <c r="E10766" t="s">
        <v>754</v>
      </c>
      <c r="F10766" t="s">
        <v>2</v>
      </c>
      <c r="G10766" t="s">
        <v>55883</v>
      </c>
      <c r="H10766" t="s">
        <v>20745</v>
      </c>
      <c r="I10766" t="s">
        <v>38403</v>
      </c>
      <c r="J10766" t="s">
        <v>20663</v>
      </c>
      <c r="K10766" t="s">
        <v>13898</v>
      </c>
      <c r="L10766" t="s">
        <v>4406</v>
      </c>
      <c r="M10766" t="s">
        <v>16849</v>
      </c>
    </row>
    <row r="10767" spans="1:13">
      <c r="A10767" t="s">
        <v>909</v>
      </c>
      <c r="B10767" t="s">
        <v>909</v>
      </c>
      <c r="C10767" t="s">
        <v>1680</v>
      </c>
      <c r="D10767" t="s">
        <v>163</v>
      </c>
      <c r="E10767" t="s">
        <v>754</v>
      </c>
      <c r="F10767" t="s">
        <v>4</v>
      </c>
      <c r="G10767" t="s">
        <v>55884</v>
      </c>
      <c r="H10767" t="s">
        <v>20764</v>
      </c>
      <c r="I10767" t="s">
        <v>7629</v>
      </c>
      <c r="J10767" t="s">
        <v>21472</v>
      </c>
      <c r="K10767" t="s">
        <v>372</v>
      </c>
      <c r="L10767" t="s">
        <v>3362</v>
      </c>
      <c r="M10767" t="s">
        <v>469</v>
      </c>
    </row>
    <row r="10768" spans="1:13">
      <c r="A10768" t="s">
        <v>909</v>
      </c>
      <c r="B10768" t="s">
        <v>909</v>
      </c>
      <c r="C10768" t="s">
        <v>1680</v>
      </c>
      <c r="D10768" t="s">
        <v>163</v>
      </c>
      <c r="E10768" t="s">
        <v>754</v>
      </c>
      <c r="F10768" t="s">
        <v>11</v>
      </c>
      <c r="G10768" t="s">
        <v>55885</v>
      </c>
      <c r="H10768" t="s">
        <v>20784</v>
      </c>
      <c r="I10768" t="s">
        <v>55882</v>
      </c>
      <c r="J10768" t="s">
        <v>20684</v>
      </c>
      <c r="K10768" t="s">
        <v>1088</v>
      </c>
      <c r="L10768" t="s">
        <v>4315</v>
      </c>
      <c r="M10768" t="s">
        <v>25624</v>
      </c>
    </row>
    <row r="10769" spans="1:13">
      <c r="A10769" t="s">
        <v>909</v>
      </c>
      <c r="B10769" t="s">
        <v>909</v>
      </c>
      <c r="C10769" t="s">
        <v>1680</v>
      </c>
      <c r="D10769" t="s">
        <v>163</v>
      </c>
      <c r="E10769" t="s">
        <v>754</v>
      </c>
      <c r="F10769" t="s">
        <v>20</v>
      </c>
      <c r="G10769" t="s">
        <v>55886</v>
      </c>
      <c r="H10769" t="s">
        <v>20663</v>
      </c>
      <c r="I10769" t="s">
        <v>38473</v>
      </c>
      <c r="J10769" t="s">
        <v>21472</v>
      </c>
      <c r="K10769" t="s">
        <v>372</v>
      </c>
      <c r="L10769" t="s">
        <v>431</v>
      </c>
      <c r="M10769" t="s">
        <v>15074</v>
      </c>
    </row>
    <row r="10770" spans="1:13">
      <c r="A10770" t="s">
        <v>909</v>
      </c>
      <c r="B10770" t="s">
        <v>909</v>
      </c>
      <c r="C10770" t="s">
        <v>1680</v>
      </c>
      <c r="D10770" t="s">
        <v>163</v>
      </c>
      <c r="E10770" t="s">
        <v>762</v>
      </c>
      <c r="F10770" t="s">
        <v>3</v>
      </c>
      <c r="G10770" t="s">
        <v>55887</v>
      </c>
      <c r="H10770" t="s">
        <v>20860</v>
      </c>
      <c r="I10770" t="s">
        <v>55863</v>
      </c>
      <c r="J10770" t="s">
        <v>20822</v>
      </c>
      <c r="K10770" t="s">
        <v>51333</v>
      </c>
      <c r="L10770" t="s">
        <v>48242</v>
      </c>
      <c r="M10770" t="s">
        <v>26677</v>
      </c>
    </row>
    <row r="10771" spans="1:13">
      <c r="A10771" t="s">
        <v>909</v>
      </c>
      <c r="B10771" t="s">
        <v>909</v>
      </c>
      <c r="C10771" t="s">
        <v>1680</v>
      </c>
      <c r="D10771" t="s">
        <v>163</v>
      </c>
      <c r="E10771" t="s">
        <v>762</v>
      </c>
      <c r="F10771" t="s">
        <v>10</v>
      </c>
      <c r="G10771" t="s">
        <v>55888</v>
      </c>
      <c r="H10771" t="s">
        <v>21031</v>
      </c>
      <c r="I10771" t="s">
        <v>4653</v>
      </c>
      <c r="J10771" t="s">
        <v>20879</v>
      </c>
      <c r="K10771" t="s">
        <v>13890</v>
      </c>
      <c r="L10771" t="s">
        <v>5511</v>
      </c>
      <c r="M10771" t="s">
        <v>25151</v>
      </c>
    </row>
    <row r="10772" spans="1:13">
      <c r="A10772" t="s">
        <v>909</v>
      </c>
      <c r="B10772" t="s">
        <v>909</v>
      </c>
      <c r="C10772" t="s">
        <v>1680</v>
      </c>
      <c r="D10772" t="s">
        <v>163</v>
      </c>
      <c r="E10772" t="s">
        <v>762</v>
      </c>
      <c r="F10772" t="s">
        <v>2</v>
      </c>
      <c r="G10772" t="s">
        <v>55889</v>
      </c>
      <c r="H10772" t="s">
        <v>20860</v>
      </c>
      <c r="I10772" t="s">
        <v>55863</v>
      </c>
      <c r="J10772" t="s">
        <v>20725</v>
      </c>
      <c r="K10772" t="s">
        <v>13905</v>
      </c>
      <c r="L10772" t="s">
        <v>4550</v>
      </c>
      <c r="M10772" t="s">
        <v>26677</v>
      </c>
    </row>
    <row r="10773" spans="1:13">
      <c r="A10773" t="s">
        <v>909</v>
      </c>
      <c r="B10773" t="s">
        <v>909</v>
      </c>
      <c r="C10773" t="s">
        <v>1680</v>
      </c>
      <c r="D10773" t="s">
        <v>163</v>
      </c>
      <c r="E10773" t="s">
        <v>762</v>
      </c>
      <c r="F10773" t="s">
        <v>4</v>
      </c>
      <c r="G10773" t="s">
        <v>55890</v>
      </c>
      <c r="H10773" t="s">
        <v>20684</v>
      </c>
      <c r="I10773" t="s">
        <v>10814</v>
      </c>
      <c r="J10773" t="s">
        <v>21472</v>
      </c>
      <c r="K10773" t="s">
        <v>372</v>
      </c>
      <c r="L10773" t="s">
        <v>3129</v>
      </c>
      <c r="M10773" t="s">
        <v>8184</v>
      </c>
    </row>
    <row r="10774" spans="1:13">
      <c r="A10774" t="s">
        <v>909</v>
      </c>
      <c r="B10774" t="s">
        <v>909</v>
      </c>
      <c r="C10774" t="s">
        <v>1680</v>
      </c>
      <c r="D10774" t="s">
        <v>163</v>
      </c>
      <c r="E10774" t="s">
        <v>762</v>
      </c>
      <c r="F10774" t="s">
        <v>11</v>
      </c>
      <c r="G10774" t="s">
        <v>55891</v>
      </c>
      <c r="H10774" t="s">
        <v>20705</v>
      </c>
      <c r="I10774" t="s">
        <v>12666</v>
      </c>
      <c r="J10774" t="s">
        <v>20663</v>
      </c>
      <c r="K10774" t="s">
        <v>13898</v>
      </c>
      <c r="L10774" t="s">
        <v>5802</v>
      </c>
      <c r="M10774" t="s">
        <v>12950</v>
      </c>
    </row>
    <row r="10775" spans="1:13">
      <c r="A10775" t="s">
        <v>909</v>
      </c>
      <c r="B10775" t="s">
        <v>909</v>
      </c>
      <c r="C10775" t="s">
        <v>1680</v>
      </c>
      <c r="D10775" t="s">
        <v>163</v>
      </c>
      <c r="E10775" t="s">
        <v>762</v>
      </c>
      <c r="F10775" t="s">
        <v>20</v>
      </c>
      <c r="G10775" t="s">
        <v>55892</v>
      </c>
      <c r="H10775" t="s">
        <v>20663</v>
      </c>
      <c r="I10775" t="s">
        <v>38473</v>
      </c>
      <c r="J10775" t="s">
        <v>21472</v>
      </c>
      <c r="K10775" t="s">
        <v>372</v>
      </c>
      <c r="L10775" t="s">
        <v>431</v>
      </c>
      <c r="M10775" t="s">
        <v>9849</v>
      </c>
    </row>
    <row r="10776" spans="1:13">
      <c r="A10776" t="s">
        <v>909</v>
      </c>
      <c r="B10776" t="s">
        <v>909</v>
      </c>
      <c r="C10776" t="s">
        <v>1680</v>
      </c>
      <c r="D10776" t="s">
        <v>163</v>
      </c>
      <c r="E10776" t="s">
        <v>770</v>
      </c>
      <c r="F10776" t="s">
        <v>3</v>
      </c>
      <c r="G10776" t="s">
        <v>55893</v>
      </c>
      <c r="H10776" t="s">
        <v>20937</v>
      </c>
      <c r="I10776" t="s">
        <v>10188</v>
      </c>
      <c r="J10776" t="s">
        <v>20860</v>
      </c>
      <c r="K10776" t="s">
        <v>36329</v>
      </c>
      <c r="L10776" t="s">
        <v>3331</v>
      </c>
      <c r="M10776" t="s">
        <v>26502</v>
      </c>
    </row>
    <row r="10777" spans="1:13">
      <c r="A10777" t="s">
        <v>909</v>
      </c>
      <c r="B10777" t="s">
        <v>909</v>
      </c>
      <c r="C10777" t="s">
        <v>1680</v>
      </c>
      <c r="D10777" t="s">
        <v>163</v>
      </c>
      <c r="E10777" t="s">
        <v>770</v>
      </c>
      <c r="F10777" t="s">
        <v>10</v>
      </c>
      <c r="G10777" t="s">
        <v>55894</v>
      </c>
      <c r="H10777" t="s">
        <v>20950</v>
      </c>
      <c r="I10777" t="s">
        <v>8430</v>
      </c>
      <c r="J10777" t="s">
        <v>20803</v>
      </c>
      <c r="K10777" t="s">
        <v>28135</v>
      </c>
      <c r="L10777" t="s">
        <v>47574</v>
      </c>
      <c r="M10777" t="s">
        <v>26276</v>
      </c>
    </row>
    <row r="10778" spans="1:13">
      <c r="A10778" t="s">
        <v>909</v>
      </c>
      <c r="B10778" t="s">
        <v>909</v>
      </c>
      <c r="C10778" t="s">
        <v>1680</v>
      </c>
      <c r="D10778" t="s">
        <v>163</v>
      </c>
      <c r="E10778" t="s">
        <v>770</v>
      </c>
      <c r="F10778" t="s">
        <v>2</v>
      </c>
      <c r="G10778" t="s">
        <v>55895</v>
      </c>
      <c r="H10778" t="s">
        <v>20822</v>
      </c>
      <c r="I10778" t="s">
        <v>15604</v>
      </c>
      <c r="J10778" t="s">
        <v>20725</v>
      </c>
      <c r="K10778" t="s">
        <v>13905</v>
      </c>
      <c r="L10778" t="s">
        <v>4928</v>
      </c>
      <c r="M10778" t="s">
        <v>469</v>
      </c>
    </row>
    <row r="10779" spans="1:13">
      <c r="A10779" t="s">
        <v>909</v>
      </c>
      <c r="B10779" t="s">
        <v>909</v>
      </c>
      <c r="C10779" t="s">
        <v>1680</v>
      </c>
      <c r="D10779" t="s">
        <v>163</v>
      </c>
      <c r="E10779" t="s">
        <v>770</v>
      </c>
      <c r="F10779" t="s">
        <v>4</v>
      </c>
      <c r="G10779" t="s">
        <v>55896</v>
      </c>
      <c r="H10779" t="s">
        <v>20663</v>
      </c>
      <c r="I10779" t="s">
        <v>38473</v>
      </c>
      <c r="J10779" t="s">
        <v>20663</v>
      </c>
      <c r="K10779" t="s">
        <v>13898</v>
      </c>
      <c r="L10779" t="s">
        <v>3523</v>
      </c>
      <c r="M10779" t="s">
        <v>13331</v>
      </c>
    </row>
    <row r="10780" spans="1:13">
      <c r="A10780" t="s">
        <v>909</v>
      </c>
      <c r="B10780" t="s">
        <v>909</v>
      </c>
      <c r="C10780" t="s">
        <v>1680</v>
      </c>
      <c r="D10780" t="s">
        <v>163</v>
      </c>
      <c r="E10780" t="s">
        <v>770</v>
      </c>
      <c r="F10780" t="s">
        <v>20</v>
      </c>
      <c r="G10780" t="s">
        <v>55897</v>
      </c>
      <c r="H10780" t="s">
        <v>20663</v>
      </c>
      <c r="I10780" t="s">
        <v>38473</v>
      </c>
      <c r="J10780" t="s">
        <v>21472</v>
      </c>
      <c r="K10780" t="s">
        <v>372</v>
      </c>
      <c r="L10780" t="s">
        <v>431</v>
      </c>
      <c r="M10780" t="s">
        <v>13331</v>
      </c>
    </row>
    <row r="10781" spans="1:13">
      <c r="A10781" t="s">
        <v>909</v>
      </c>
      <c r="B10781" t="s">
        <v>909</v>
      </c>
      <c r="C10781" t="s">
        <v>1680</v>
      </c>
      <c r="D10781" t="s">
        <v>163</v>
      </c>
      <c r="E10781" t="s">
        <v>778</v>
      </c>
      <c r="F10781" t="s">
        <v>3</v>
      </c>
      <c r="G10781" t="s">
        <v>55898</v>
      </c>
      <c r="H10781" t="s">
        <v>20974</v>
      </c>
      <c r="I10781" t="s">
        <v>48848</v>
      </c>
      <c r="J10781" t="s">
        <v>20841</v>
      </c>
      <c r="K10781" t="s">
        <v>30952</v>
      </c>
      <c r="L10781" t="s">
        <v>48260</v>
      </c>
      <c r="M10781" t="s">
        <v>45337</v>
      </c>
    </row>
    <row r="10782" spans="1:13">
      <c r="A10782" t="s">
        <v>909</v>
      </c>
      <c r="B10782" t="s">
        <v>909</v>
      </c>
      <c r="C10782" t="s">
        <v>1680</v>
      </c>
      <c r="D10782" t="s">
        <v>163</v>
      </c>
      <c r="E10782" t="s">
        <v>778</v>
      </c>
      <c r="F10782" t="s">
        <v>10</v>
      </c>
      <c r="G10782" t="s">
        <v>55899</v>
      </c>
      <c r="H10782" t="s">
        <v>20784</v>
      </c>
      <c r="I10782" t="s">
        <v>55882</v>
      </c>
      <c r="J10782" t="s">
        <v>20764</v>
      </c>
      <c r="K10782" t="s">
        <v>28163</v>
      </c>
      <c r="L10782" t="s">
        <v>3114</v>
      </c>
      <c r="M10782" t="s">
        <v>25461</v>
      </c>
    </row>
    <row r="10783" spans="1:13">
      <c r="A10783" t="s">
        <v>909</v>
      </c>
      <c r="B10783" t="s">
        <v>909</v>
      </c>
      <c r="C10783" t="s">
        <v>1680</v>
      </c>
      <c r="D10783" t="s">
        <v>163</v>
      </c>
      <c r="E10783" t="s">
        <v>778</v>
      </c>
      <c r="F10783" t="s">
        <v>2</v>
      </c>
      <c r="G10783" t="s">
        <v>55900</v>
      </c>
      <c r="H10783" t="s">
        <v>20663</v>
      </c>
      <c r="I10783" t="s">
        <v>38473</v>
      </c>
      <c r="J10783" t="s">
        <v>20663</v>
      </c>
      <c r="K10783" t="s">
        <v>13898</v>
      </c>
      <c r="L10783" t="s">
        <v>3865</v>
      </c>
      <c r="M10783" t="s">
        <v>1345</v>
      </c>
    </row>
    <row r="10784" spans="1:13">
      <c r="A10784" t="s">
        <v>909</v>
      </c>
      <c r="B10784" t="s">
        <v>909</v>
      </c>
      <c r="C10784" t="s">
        <v>1680</v>
      </c>
      <c r="D10784" t="s">
        <v>163</v>
      </c>
      <c r="E10784" t="s">
        <v>778</v>
      </c>
      <c r="F10784" t="s">
        <v>4</v>
      </c>
      <c r="G10784" t="s">
        <v>55901</v>
      </c>
      <c r="H10784" t="s">
        <v>20684</v>
      </c>
      <c r="I10784" t="s">
        <v>10814</v>
      </c>
      <c r="J10784" t="s">
        <v>20663</v>
      </c>
      <c r="K10784" t="s">
        <v>13898</v>
      </c>
      <c r="L10784" t="s">
        <v>3129</v>
      </c>
      <c r="M10784" t="s">
        <v>8639</v>
      </c>
    </row>
    <row r="10785" spans="1:13">
      <c r="A10785" t="s">
        <v>909</v>
      </c>
      <c r="B10785" t="s">
        <v>909</v>
      </c>
      <c r="C10785" t="s">
        <v>1680</v>
      </c>
      <c r="D10785" t="s">
        <v>163</v>
      </c>
      <c r="E10785" t="s">
        <v>778</v>
      </c>
      <c r="F10785" t="s">
        <v>11</v>
      </c>
      <c r="G10785" t="s">
        <v>55902</v>
      </c>
      <c r="H10785" t="s">
        <v>20663</v>
      </c>
      <c r="I10785" t="s">
        <v>38473</v>
      </c>
      <c r="J10785" t="s">
        <v>20663</v>
      </c>
      <c r="K10785" t="s">
        <v>13898</v>
      </c>
      <c r="L10785" t="s">
        <v>3523</v>
      </c>
      <c r="M10785" t="s">
        <v>1345</v>
      </c>
    </row>
    <row r="10786" spans="1:13">
      <c r="A10786" t="s">
        <v>909</v>
      </c>
      <c r="B10786" t="s">
        <v>909</v>
      </c>
      <c r="C10786" t="s">
        <v>1680</v>
      </c>
      <c r="D10786" t="s">
        <v>163</v>
      </c>
      <c r="E10786" t="s">
        <v>778</v>
      </c>
      <c r="F10786" t="s">
        <v>20</v>
      </c>
      <c r="G10786" t="s">
        <v>55903</v>
      </c>
      <c r="H10786" t="s">
        <v>20663</v>
      </c>
      <c r="I10786" t="s">
        <v>38473</v>
      </c>
      <c r="J10786" t="s">
        <v>20663</v>
      </c>
      <c r="K10786" t="s">
        <v>13898</v>
      </c>
      <c r="L10786" t="s">
        <v>431</v>
      </c>
      <c r="M10786" t="s">
        <v>1345</v>
      </c>
    </row>
    <row r="10787" spans="1:13">
      <c r="A10787" t="s">
        <v>909</v>
      </c>
      <c r="B10787" t="s">
        <v>909</v>
      </c>
      <c r="C10787" t="s">
        <v>1680</v>
      </c>
      <c r="D10787" t="s">
        <v>164</v>
      </c>
      <c r="E10787" t="s">
        <v>785</v>
      </c>
      <c r="F10787" t="s">
        <v>3</v>
      </c>
      <c r="G10787" t="s">
        <v>55904</v>
      </c>
      <c r="H10787" t="s">
        <v>20663</v>
      </c>
      <c r="I10787" t="s">
        <v>16330</v>
      </c>
      <c r="J10787" t="s">
        <v>20663</v>
      </c>
      <c r="K10787" t="s">
        <v>1276</v>
      </c>
      <c r="L10787" t="s">
        <v>11457</v>
      </c>
      <c r="M10787" t="s">
        <v>8700</v>
      </c>
    </row>
    <row r="10788" spans="1:13">
      <c r="A10788" t="s">
        <v>909</v>
      </c>
      <c r="B10788" t="s">
        <v>909</v>
      </c>
      <c r="C10788" t="s">
        <v>1680</v>
      </c>
      <c r="D10788" t="s">
        <v>164</v>
      </c>
      <c r="E10788" t="s">
        <v>785</v>
      </c>
      <c r="F10788" t="s">
        <v>10</v>
      </c>
      <c r="G10788" t="s">
        <v>55905</v>
      </c>
      <c r="H10788" t="s">
        <v>20745</v>
      </c>
      <c r="I10788" t="s">
        <v>8196</v>
      </c>
      <c r="J10788" t="s">
        <v>20663</v>
      </c>
      <c r="K10788" t="s">
        <v>1276</v>
      </c>
      <c r="L10788" t="s">
        <v>375</v>
      </c>
      <c r="M10788" t="s">
        <v>32213</v>
      </c>
    </row>
    <row r="10789" spans="1:13">
      <c r="A10789" t="s">
        <v>909</v>
      </c>
      <c r="B10789" t="s">
        <v>909</v>
      </c>
      <c r="C10789" t="s">
        <v>1680</v>
      </c>
      <c r="D10789" t="s">
        <v>164</v>
      </c>
      <c r="E10789" t="s">
        <v>785</v>
      </c>
      <c r="F10789" t="s">
        <v>2</v>
      </c>
      <c r="G10789" t="s">
        <v>55906</v>
      </c>
      <c r="H10789" t="s">
        <v>20725</v>
      </c>
      <c r="I10789" t="s">
        <v>10546</v>
      </c>
      <c r="J10789" t="s">
        <v>20663</v>
      </c>
      <c r="K10789" t="s">
        <v>1276</v>
      </c>
      <c r="L10789" t="s">
        <v>3663</v>
      </c>
      <c r="M10789" t="s">
        <v>19167</v>
      </c>
    </row>
    <row r="10790" spans="1:13">
      <c r="A10790" t="s">
        <v>909</v>
      </c>
      <c r="B10790" t="s">
        <v>909</v>
      </c>
      <c r="C10790" t="s">
        <v>1680</v>
      </c>
      <c r="D10790" t="s">
        <v>164</v>
      </c>
      <c r="E10790" t="s">
        <v>785</v>
      </c>
      <c r="F10790" t="s">
        <v>4</v>
      </c>
      <c r="G10790" t="s">
        <v>55907</v>
      </c>
      <c r="H10790" t="s">
        <v>20725</v>
      </c>
      <c r="I10790" t="s">
        <v>10546</v>
      </c>
      <c r="J10790" t="s">
        <v>20663</v>
      </c>
      <c r="K10790" t="s">
        <v>1276</v>
      </c>
      <c r="L10790" t="s">
        <v>3522</v>
      </c>
      <c r="M10790" t="s">
        <v>19167</v>
      </c>
    </row>
    <row r="10791" spans="1:13">
      <c r="A10791" t="s">
        <v>909</v>
      </c>
      <c r="B10791" t="s">
        <v>909</v>
      </c>
      <c r="C10791" t="s">
        <v>1680</v>
      </c>
      <c r="D10791" t="s">
        <v>164</v>
      </c>
      <c r="E10791" t="s">
        <v>785</v>
      </c>
      <c r="F10791" t="s">
        <v>11</v>
      </c>
      <c r="G10791" t="s">
        <v>55908</v>
      </c>
      <c r="H10791" t="s">
        <v>20684</v>
      </c>
      <c r="I10791" t="s">
        <v>10518</v>
      </c>
      <c r="J10791" t="s">
        <v>20663</v>
      </c>
      <c r="K10791" t="s">
        <v>1276</v>
      </c>
      <c r="L10791" t="s">
        <v>375</v>
      </c>
      <c r="M10791" t="s">
        <v>17084</v>
      </c>
    </row>
    <row r="10792" spans="1:13">
      <c r="A10792" t="s">
        <v>909</v>
      </c>
      <c r="B10792" t="s">
        <v>909</v>
      </c>
      <c r="C10792" t="s">
        <v>1680</v>
      </c>
      <c r="D10792" t="s">
        <v>164</v>
      </c>
      <c r="E10792" t="s">
        <v>785</v>
      </c>
      <c r="F10792" t="s">
        <v>20</v>
      </c>
      <c r="G10792" t="s">
        <v>55909</v>
      </c>
      <c r="H10792" t="s">
        <v>20663</v>
      </c>
      <c r="I10792" t="s">
        <v>16330</v>
      </c>
      <c r="J10792" t="s">
        <v>21472</v>
      </c>
      <c r="K10792" t="s">
        <v>372</v>
      </c>
      <c r="L10792" t="s">
        <v>375</v>
      </c>
      <c r="M10792" t="s">
        <v>8700</v>
      </c>
    </row>
    <row r="10793" spans="1:13">
      <c r="A10793" t="s">
        <v>909</v>
      </c>
      <c r="B10793" t="s">
        <v>909</v>
      </c>
      <c r="C10793" t="s">
        <v>1680</v>
      </c>
      <c r="D10793" t="s">
        <v>164</v>
      </c>
      <c r="E10793" t="s">
        <v>793</v>
      </c>
      <c r="F10793" t="s">
        <v>3</v>
      </c>
      <c r="G10793" t="s">
        <v>55910</v>
      </c>
      <c r="H10793" t="s">
        <v>20725</v>
      </c>
      <c r="I10793" t="s">
        <v>10546</v>
      </c>
      <c r="J10793" t="s">
        <v>20684</v>
      </c>
      <c r="K10793" t="s">
        <v>16337</v>
      </c>
      <c r="L10793" t="s">
        <v>2474</v>
      </c>
      <c r="M10793" t="s">
        <v>26298</v>
      </c>
    </row>
    <row r="10794" spans="1:13">
      <c r="A10794" t="s">
        <v>909</v>
      </c>
      <c r="B10794" t="s">
        <v>909</v>
      </c>
      <c r="C10794" t="s">
        <v>1680</v>
      </c>
      <c r="D10794" t="s">
        <v>164</v>
      </c>
      <c r="E10794" t="s">
        <v>793</v>
      </c>
      <c r="F10794" t="s">
        <v>10</v>
      </c>
      <c r="G10794" t="s">
        <v>55911</v>
      </c>
      <c r="H10794" t="s">
        <v>20684</v>
      </c>
      <c r="I10794" t="s">
        <v>10518</v>
      </c>
      <c r="J10794" t="s">
        <v>20663</v>
      </c>
      <c r="K10794" t="s">
        <v>1276</v>
      </c>
      <c r="L10794" t="s">
        <v>471</v>
      </c>
      <c r="M10794" t="s">
        <v>18994</v>
      </c>
    </row>
    <row r="10795" spans="1:13">
      <c r="A10795" t="s">
        <v>909</v>
      </c>
      <c r="B10795" t="s">
        <v>909</v>
      </c>
      <c r="C10795" t="s">
        <v>1680</v>
      </c>
      <c r="D10795" t="s">
        <v>164</v>
      </c>
      <c r="E10795" t="s">
        <v>793</v>
      </c>
      <c r="F10795" t="s">
        <v>11</v>
      </c>
      <c r="G10795" t="s">
        <v>55912</v>
      </c>
      <c r="H10795" t="s">
        <v>20684</v>
      </c>
      <c r="I10795" t="s">
        <v>10518</v>
      </c>
      <c r="J10795" t="s">
        <v>21472</v>
      </c>
      <c r="K10795" t="s">
        <v>372</v>
      </c>
      <c r="L10795" t="s">
        <v>375</v>
      </c>
      <c r="M10795" t="s">
        <v>18994</v>
      </c>
    </row>
    <row r="10796" spans="1:13">
      <c r="A10796" t="s">
        <v>909</v>
      </c>
      <c r="B10796" t="s">
        <v>909</v>
      </c>
      <c r="C10796" t="s">
        <v>1680</v>
      </c>
      <c r="D10796" t="s">
        <v>164</v>
      </c>
      <c r="E10796" t="s">
        <v>793</v>
      </c>
      <c r="F10796" t="s">
        <v>20</v>
      </c>
      <c r="G10796" t="s">
        <v>55913</v>
      </c>
      <c r="H10796" t="s">
        <v>20663</v>
      </c>
      <c r="I10796" t="s">
        <v>16330</v>
      </c>
      <c r="J10796" t="s">
        <v>21472</v>
      </c>
      <c r="K10796" t="s">
        <v>372</v>
      </c>
      <c r="L10796" t="s">
        <v>375</v>
      </c>
      <c r="M10796" t="s">
        <v>14877</v>
      </c>
    </row>
    <row r="10797" spans="1:13">
      <c r="A10797" t="s">
        <v>909</v>
      </c>
      <c r="B10797" t="s">
        <v>909</v>
      </c>
      <c r="C10797" t="s">
        <v>1680</v>
      </c>
      <c r="D10797" t="s">
        <v>164</v>
      </c>
      <c r="E10797" t="s">
        <v>801</v>
      </c>
      <c r="F10797" t="s">
        <v>3</v>
      </c>
      <c r="G10797" t="s">
        <v>55914</v>
      </c>
      <c r="H10797" t="s">
        <v>20764</v>
      </c>
      <c r="I10797" t="s">
        <v>17019</v>
      </c>
      <c r="J10797" t="s">
        <v>20725</v>
      </c>
      <c r="K10797" t="s">
        <v>24935</v>
      </c>
      <c r="L10797" t="s">
        <v>4495</v>
      </c>
      <c r="M10797" t="s">
        <v>32401</v>
      </c>
    </row>
    <row r="10798" spans="1:13">
      <c r="A10798" t="s">
        <v>909</v>
      </c>
      <c r="B10798" t="s">
        <v>909</v>
      </c>
      <c r="C10798" t="s">
        <v>1680</v>
      </c>
      <c r="D10798" t="s">
        <v>164</v>
      </c>
      <c r="E10798" t="s">
        <v>801</v>
      </c>
      <c r="F10798" t="s">
        <v>10</v>
      </c>
      <c r="G10798" t="s">
        <v>55915</v>
      </c>
      <c r="H10798" t="s">
        <v>20684</v>
      </c>
      <c r="I10798" t="s">
        <v>10518</v>
      </c>
      <c r="J10798" t="s">
        <v>20663</v>
      </c>
      <c r="K10798" t="s">
        <v>1276</v>
      </c>
      <c r="L10798" t="s">
        <v>471</v>
      </c>
      <c r="M10798" t="s">
        <v>18994</v>
      </c>
    </row>
    <row r="10799" spans="1:13">
      <c r="A10799" t="s">
        <v>909</v>
      </c>
      <c r="B10799" t="s">
        <v>909</v>
      </c>
      <c r="C10799" t="s">
        <v>1680</v>
      </c>
      <c r="D10799" t="s">
        <v>164</v>
      </c>
      <c r="E10799" t="s">
        <v>801</v>
      </c>
      <c r="F10799" t="s">
        <v>2</v>
      </c>
      <c r="G10799" t="s">
        <v>55916</v>
      </c>
      <c r="H10799" t="s">
        <v>20663</v>
      </c>
      <c r="I10799" t="s">
        <v>16330</v>
      </c>
      <c r="J10799" t="s">
        <v>21472</v>
      </c>
      <c r="K10799" t="s">
        <v>372</v>
      </c>
      <c r="L10799" t="s">
        <v>471</v>
      </c>
      <c r="M10799" t="s">
        <v>14877</v>
      </c>
    </row>
    <row r="10800" spans="1:13">
      <c r="A10800" t="s">
        <v>909</v>
      </c>
      <c r="B10800" t="s">
        <v>909</v>
      </c>
      <c r="C10800" t="s">
        <v>1680</v>
      </c>
      <c r="D10800" t="s">
        <v>164</v>
      </c>
      <c r="E10800" t="s">
        <v>809</v>
      </c>
      <c r="F10800" t="s">
        <v>3</v>
      </c>
      <c r="G10800" t="s">
        <v>55917</v>
      </c>
      <c r="H10800" t="s">
        <v>20764</v>
      </c>
      <c r="I10800" t="s">
        <v>17019</v>
      </c>
      <c r="J10800" t="s">
        <v>20663</v>
      </c>
      <c r="K10800" t="s">
        <v>1276</v>
      </c>
      <c r="L10800" t="s">
        <v>4495</v>
      </c>
      <c r="M10800" t="s">
        <v>55918</v>
      </c>
    </row>
    <row r="10801" spans="1:13">
      <c r="A10801" t="s">
        <v>909</v>
      </c>
      <c r="B10801" t="s">
        <v>909</v>
      </c>
      <c r="C10801" t="s">
        <v>1680</v>
      </c>
      <c r="D10801" t="s">
        <v>164</v>
      </c>
      <c r="E10801" t="s">
        <v>809</v>
      </c>
      <c r="F10801" t="s">
        <v>10</v>
      </c>
      <c r="G10801" t="s">
        <v>55919</v>
      </c>
      <c r="H10801" t="s">
        <v>20663</v>
      </c>
      <c r="I10801" t="s">
        <v>16330</v>
      </c>
      <c r="J10801" t="s">
        <v>21472</v>
      </c>
      <c r="K10801" t="s">
        <v>372</v>
      </c>
      <c r="L10801" t="s">
        <v>3332</v>
      </c>
      <c r="M10801" t="s">
        <v>16337</v>
      </c>
    </row>
    <row r="10802" spans="1:13">
      <c r="A10802" t="s">
        <v>909</v>
      </c>
      <c r="B10802" t="s">
        <v>909</v>
      </c>
      <c r="C10802" t="s">
        <v>1550</v>
      </c>
      <c r="D10802" t="s">
        <v>150</v>
      </c>
      <c r="E10802" t="s">
        <v>179</v>
      </c>
      <c r="F10802" t="s">
        <v>3</v>
      </c>
      <c r="G10802" t="s">
        <v>55920</v>
      </c>
      <c r="H10802" t="s">
        <v>20725</v>
      </c>
      <c r="I10802" t="s">
        <v>10703</v>
      </c>
      <c r="J10802" t="s">
        <v>21472</v>
      </c>
      <c r="K10802" t="s">
        <v>372</v>
      </c>
      <c r="L10802" t="s">
        <v>4165</v>
      </c>
      <c r="M10802" t="s">
        <v>26335</v>
      </c>
    </row>
    <row r="10803" spans="1:13">
      <c r="A10803" t="s">
        <v>909</v>
      </c>
      <c r="B10803" t="s">
        <v>909</v>
      </c>
      <c r="C10803" t="s">
        <v>1550</v>
      </c>
      <c r="D10803" t="s">
        <v>150</v>
      </c>
      <c r="E10803" t="s">
        <v>179</v>
      </c>
      <c r="F10803" t="s">
        <v>10</v>
      </c>
      <c r="G10803" t="s">
        <v>55921</v>
      </c>
      <c r="H10803" t="s">
        <v>21150</v>
      </c>
      <c r="I10803" t="s">
        <v>25366</v>
      </c>
      <c r="J10803" t="s">
        <v>20915</v>
      </c>
      <c r="K10803" t="s">
        <v>25469</v>
      </c>
      <c r="L10803" t="s">
        <v>52778</v>
      </c>
      <c r="M10803" t="s">
        <v>26404</v>
      </c>
    </row>
    <row r="10804" spans="1:13">
      <c r="A10804" t="s">
        <v>909</v>
      </c>
      <c r="B10804" t="s">
        <v>909</v>
      </c>
      <c r="C10804" t="s">
        <v>1550</v>
      </c>
      <c r="D10804" t="s">
        <v>150</v>
      </c>
      <c r="E10804" t="s">
        <v>179</v>
      </c>
      <c r="F10804" t="s">
        <v>2</v>
      </c>
      <c r="G10804" t="s">
        <v>55922</v>
      </c>
      <c r="H10804" t="s">
        <v>21117</v>
      </c>
      <c r="I10804" t="s">
        <v>55923</v>
      </c>
      <c r="J10804" t="s">
        <v>20745</v>
      </c>
      <c r="K10804" t="s">
        <v>13836</v>
      </c>
      <c r="L10804" t="s">
        <v>3882</v>
      </c>
      <c r="M10804" t="s">
        <v>46105</v>
      </c>
    </row>
    <row r="10805" spans="1:13">
      <c r="A10805" t="s">
        <v>909</v>
      </c>
      <c r="B10805" t="s">
        <v>909</v>
      </c>
      <c r="C10805" t="s">
        <v>1550</v>
      </c>
      <c r="D10805" t="s">
        <v>150</v>
      </c>
      <c r="E10805" t="s">
        <v>179</v>
      </c>
      <c r="F10805" t="s">
        <v>4</v>
      </c>
      <c r="G10805" t="s">
        <v>55924</v>
      </c>
      <c r="H10805" t="s">
        <v>20950</v>
      </c>
      <c r="I10805" t="s">
        <v>55925</v>
      </c>
      <c r="J10805" t="s">
        <v>20663</v>
      </c>
      <c r="K10805" t="s">
        <v>45599</v>
      </c>
      <c r="L10805" t="s">
        <v>4105</v>
      </c>
      <c r="M10805" t="s">
        <v>45934</v>
      </c>
    </row>
    <row r="10806" spans="1:13">
      <c r="A10806" t="s">
        <v>909</v>
      </c>
      <c r="B10806" t="s">
        <v>909</v>
      </c>
      <c r="C10806" t="s">
        <v>1550</v>
      </c>
      <c r="D10806" t="s">
        <v>150</v>
      </c>
      <c r="E10806" t="s">
        <v>179</v>
      </c>
      <c r="F10806" t="s">
        <v>11</v>
      </c>
      <c r="G10806" t="s">
        <v>55926</v>
      </c>
      <c r="H10806" t="s">
        <v>20950</v>
      </c>
      <c r="I10806" t="s">
        <v>55925</v>
      </c>
      <c r="J10806" t="s">
        <v>21472</v>
      </c>
      <c r="K10806" t="s">
        <v>372</v>
      </c>
      <c r="L10806" t="s">
        <v>22356</v>
      </c>
      <c r="M10806" t="s">
        <v>45934</v>
      </c>
    </row>
    <row r="10807" spans="1:13">
      <c r="A10807" t="s">
        <v>909</v>
      </c>
      <c r="B10807" t="s">
        <v>909</v>
      </c>
      <c r="C10807" t="s">
        <v>1550</v>
      </c>
      <c r="D10807" t="s">
        <v>150</v>
      </c>
      <c r="E10807" t="s">
        <v>179</v>
      </c>
      <c r="F10807" t="s">
        <v>20</v>
      </c>
      <c r="G10807" t="s">
        <v>55927</v>
      </c>
      <c r="H10807" t="s">
        <v>20784</v>
      </c>
      <c r="I10807" t="s">
        <v>55928</v>
      </c>
      <c r="J10807" t="s">
        <v>21472</v>
      </c>
      <c r="K10807" t="s">
        <v>372</v>
      </c>
      <c r="L10807" t="s">
        <v>3143</v>
      </c>
      <c r="M10807" t="s">
        <v>12358</v>
      </c>
    </row>
    <row r="10808" spans="1:13">
      <c r="A10808" t="s">
        <v>909</v>
      </c>
      <c r="B10808" t="s">
        <v>909</v>
      </c>
      <c r="C10808" t="s">
        <v>1550</v>
      </c>
      <c r="D10808" t="s">
        <v>150</v>
      </c>
      <c r="E10808" t="s">
        <v>188</v>
      </c>
      <c r="F10808" t="s">
        <v>3</v>
      </c>
      <c r="G10808" t="s">
        <v>55929</v>
      </c>
      <c r="H10808" t="s">
        <v>20822</v>
      </c>
      <c r="I10808" t="s">
        <v>12601</v>
      </c>
      <c r="J10808" t="s">
        <v>20803</v>
      </c>
      <c r="K10808" t="s">
        <v>13766</v>
      </c>
      <c r="L10808" t="s">
        <v>22036</v>
      </c>
      <c r="M10808" t="s">
        <v>14877</v>
      </c>
    </row>
    <row r="10809" spans="1:13">
      <c r="A10809" t="s">
        <v>909</v>
      </c>
      <c r="B10809" t="s">
        <v>909</v>
      </c>
      <c r="C10809" t="s">
        <v>1550</v>
      </c>
      <c r="D10809" t="s">
        <v>150</v>
      </c>
      <c r="E10809" t="s">
        <v>188</v>
      </c>
      <c r="F10809" t="s">
        <v>10</v>
      </c>
      <c r="G10809" t="s">
        <v>55930</v>
      </c>
      <c r="H10809" t="s">
        <v>21138</v>
      </c>
      <c r="I10809" t="s">
        <v>55931</v>
      </c>
      <c r="J10809" t="s">
        <v>20822</v>
      </c>
      <c r="K10809" t="s">
        <v>14877</v>
      </c>
      <c r="L10809" t="s">
        <v>55932</v>
      </c>
      <c r="M10809" t="s">
        <v>55933</v>
      </c>
    </row>
    <row r="10810" spans="1:13">
      <c r="A10810" t="s">
        <v>909</v>
      </c>
      <c r="B10810" t="s">
        <v>909</v>
      </c>
      <c r="C10810" t="s">
        <v>1550</v>
      </c>
      <c r="D10810" t="s">
        <v>150</v>
      </c>
      <c r="E10810" t="s">
        <v>188</v>
      </c>
      <c r="F10810" t="s">
        <v>2</v>
      </c>
      <c r="G10810" t="s">
        <v>55934</v>
      </c>
      <c r="H10810" t="s">
        <v>21097</v>
      </c>
      <c r="I10810" t="s">
        <v>25642</v>
      </c>
      <c r="J10810" t="s">
        <v>20745</v>
      </c>
      <c r="K10810" t="s">
        <v>13836</v>
      </c>
      <c r="L10810" t="s">
        <v>1361</v>
      </c>
      <c r="M10810" t="s">
        <v>46390</v>
      </c>
    </row>
    <row r="10811" spans="1:13">
      <c r="A10811" t="s">
        <v>909</v>
      </c>
      <c r="B10811" t="s">
        <v>909</v>
      </c>
      <c r="C10811" t="s">
        <v>1550</v>
      </c>
      <c r="D10811" t="s">
        <v>150</v>
      </c>
      <c r="E10811" t="s">
        <v>188</v>
      </c>
      <c r="F10811" t="s">
        <v>4</v>
      </c>
      <c r="G10811" t="s">
        <v>55935</v>
      </c>
      <c r="H10811" t="s">
        <v>20803</v>
      </c>
      <c r="I10811" t="s">
        <v>10733</v>
      </c>
      <c r="J10811" t="s">
        <v>20663</v>
      </c>
      <c r="K10811" t="s">
        <v>45599</v>
      </c>
      <c r="L10811" t="s">
        <v>263</v>
      </c>
      <c r="M10811" t="s">
        <v>13766</v>
      </c>
    </row>
    <row r="10812" spans="1:13">
      <c r="A10812" t="s">
        <v>909</v>
      </c>
      <c r="B10812" t="s">
        <v>909</v>
      </c>
      <c r="C10812" t="s">
        <v>1550</v>
      </c>
      <c r="D10812" t="s">
        <v>150</v>
      </c>
      <c r="E10812" t="s">
        <v>188</v>
      </c>
      <c r="F10812" t="s">
        <v>11</v>
      </c>
      <c r="G10812" t="s">
        <v>55936</v>
      </c>
      <c r="H10812" t="s">
        <v>20784</v>
      </c>
      <c r="I10812" t="s">
        <v>55928</v>
      </c>
      <c r="J10812" t="s">
        <v>21472</v>
      </c>
      <c r="K10812" t="s">
        <v>372</v>
      </c>
      <c r="L10812" t="s">
        <v>3881</v>
      </c>
      <c r="M10812" t="s">
        <v>32313</v>
      </c>
    </row>
    <row r="10813" spans="1:13">
      <c r="A10813" t="s">
        <v>909</v>
      </c>
      <c r="B10813" t="s">
        <v>909</v>
      </c>
      <c r="C10813" t="s">
        <v>1550</v>
      </c>
      <c r="D10813" t="s">
        <v>150</v>
      </c>
      <c r="E10813" t="s">
        <v>188</v>
      </c>
      <c r="F10813" t="s">
        <v>20</v>
      </c>
      <c r="G10813" t="s">
        <v>55937</v>
      </c>
      <c r="H10813" t="s">
        <v>20684</v>
      </c>
      <c r="I10813" t="s">
        <v>25667</v>
      </c>
      <c r="J10813" t="s">
        <v>21472</v>
      </c>
      <c r="K10813" t="s">
        <v>372</v>
      </c>
      <c r="L10813" t="s">
        <v>3970</v>
      </c>
      <c r="M10813" t="s">
        <v>13786</v>
      </c>
    </row>
    <row r="10814" spans="1:13">
      <c r="A10814" t="s">
        <v>909</v>
      </c>
      <c r="B10814" t="s">
        <v>909</v>
      </c>
      <c r="C10814" t="s">
        <v>1550</v>
      </c>
      <c r="D10814" t="s">
        <v>150</v>
      </c>
      <c r="E10814" t="s">
        <v>197</v>
      </c>
      <c r="F10814" t="s">
        <v>3</v>
      </c>
      <c r="G10814" t="s">
        <v>55938</v>
      </c>
      <c r="H10814" t="s">
        <v>20915</v>
      </c>
      <c r="I10814" t="s">
        <v>55939</v>
      </c>
      <c r="J10814" t="s">
        <v>20764</v>
      </c>
      <c r="K10814" t="s">
        <v>6522</v>
      </c>
      <c r="L10814" t="s">
        <v>1156</v>
      </c>
      <c r="M10814" t="s">
        <v>31133</v>
      </c>
    </row>
    <row r="10815" spans="1:13">
      <c r="A10815" t="s">
        <v>909</v>
      </c>
      <c r="B10815" t="s">
        <v>909</v>
      </c>
      <c r="C10815" t="s">
        <v>1550</v>
      </c>
      <c r="D10815" t="s">
        <v>150</v>
      </c>
      <c r="E10815" t="s">
        <v>197</v>
      </c>
      <c r="F10815" t="s">
        <v>10</v>
      </c>
      <c r="G10815" t="s">
        <v>55940</v>
      </c>
      <c r="H10815" t="s">
        <v>21117</v>
      </c>
      <c r="I10815" t="s">
        <v>55923</v>
      </c>
      <c r="J10815" t="s">
        <v>20822</v>
      </c>
      <c r="K10815" t="s">
        <v>14877</v>
      </c>
      <c r="L10815" t="s">
        <v>48234</v>
      </c>
      <c r="M10815" t="s">
        <v>55941</v>
      </c>
    </row>
    <row r="10816" spans="1:13">
      <c r="A10816" t="s">
        <v>909</v>
      </c>
      <c r="B10816" t="s">
        <v>909</v>
      </c>
      <c r="C10816" t="s">
        <v>1550</v>
      </c>
      <c r="D10816" t="s">
        <v>150</v>
      </c>
      <c r="E10816" t="s">
        <v>197</v>
      </c>
      <c r="F10816" t="s">
        <v>2</v>
      </c>
      <c r="G10816" t="s">
        <v>55942</v>
      </c>
      <c r="H10816" t="s">
        <v>20937</v>
      </c>
      <c r="I10816" t="s">
        <v>15511</v>
      </c>
      <c r="J10816" t="s">
        <v>20705</v>
      </c>
      <c r="K10816" t="s">
        <v>4339</v>
      </c>
      <c r="L10816" t="s">
        <v>22163</v>
      </c>
      <c r="M10816" t="s">
        <v>17705</v>
      </c>
    </row>
    <row r="10817" spans="1:13">
      <c r="A10817" t="s">
        <v>909</v>
      </c>
      <c r="B10817" t="s">
        <v>909</v>
      </c>
      <c r="C10817" t="s">
        <v>1550</v>
      </c>
      <c r="D10817" t="s">
        <v>150</v>
      </c>
      <c r="E10817" t="s">
        <v>197</v>
      </c>
      <c r="F10817" t="s">
        <v>4</v>
      </c>
      <c r="G10817" t="s">
        <v>55943</v>
      </c>
      <c r="H10817" t="s">
        <v>20764</v>
      </c>
      <c r="I10817" t="s">
        <v>15563</v>
      </c>
      <c r="J10817" t="s">
        <v>21472</v>
      </c>
      <c r="K10817" t="s">
        <v>372</v>
      </c>
      <c r="L10817" t="s">
        <v>471</v>
      </c>
      <c r="M10817" t="s">
        <v>15162</v>
      </c>
    </row>
    <row r="10818" spans="1:13">
      <c r="A10818" t="s">
        <v>909</v>
      </c>
      <c r="B10818" t="s">
        <v>909</v>
      </c>
      <c r="C10818" t="s">
        <v>1550</v>
      </c>
      <c r="D10818" t="s">
        <v>150</v>
      </c>
      <c r="E10818" t="s">
        <v>197</v>
      </c>
      <c r="F10818" t="s">
        <v>11</v>
      </c>
      <c r="G10818" t="s">
        <v>55944</v>
      </c>
      <c r="H10818" t="s">
        <v>20784</v>
      </c>
      <c r="I10818" t="s">
        <v>55928</v>
      </c>
      <c r="J10818" t="s">
        <v>21472</v>
      </c>
      <c r="K10818" t="s">
        <v>372</v>
      </c>
      <c r="L10818" t="s">
        <v>3881</v>
      </c>
      <c r="M10818" t="s">
        <v>25665</v>
      </c>
    </row>
    <row r="10819" spans="1:13">
      <c r="A10819" t="s">
        <v>909</v>
      </c>
      <c r="B10819" t="s">
        <v>909</v>
      </c>
      <c r="C10819" t="s">
        <v>1550</v>
      </c>
      <c r="D10819" t="s">
        <v>150</v>
      </c>
      <c r="E10819" t="s">
        <v>197</v>
      </c>
      <c r="F10819" t="s">
        <v>20</v>
      </c>
      <c r="G10819" t="s">
        <v>55945</v>
      </c>
      <c r="H10819" t="s">
        <v>20725</v>
      </c>
      <c r="I10819" t="s">
        <v>10703</v>
      </c>
      <c r="J10819" t="s">
        <v>21472</v>
      </c>
      <c r="K10819" t="s">
        <v>372</v>
      </c>
      <c r="L10819" t="s">
        <v>3647</v>
      </c>
      <c r="M10819" t="s">
        <v>29263</v>
      </c>
    </row>
    <row r="10820" spans="1:13">
      <c r="A10820" t="s">
        <v>909</v>
      </c>
      <c r="B10820" t="s">
        <v>909</v>
      </c>
      <c r="C10820" t="s">
        <v>1550</v>
      </c>
      <c r="D10820" t="s">
        <v>150</v>
      </c>
      <c r="E10820" t="s">
        <v>206</v>
      </c>
      <c r="F10820" t="s">
        <v>3</v>
      </c>
      <c r="G10820" t="s">
        <v>55946</v>
      </c>
      <c r="H10820" t="s">
        <v>21085</v>
      </c>
      <c r="I10820" t="s">
        <v>55947</v>
      </c>
      <c r="J10820" t="s">
        <v>20967</v>
      </c>
      <c r="K10820" t="s">
        <v>48909</v>
      </c>
      <c r="L10820" t="s">
        <v>46485</v>
      </c>
      <c r="M10820" t="s">
        <v>55948</v>
      </c>
    </row>
    <row r="10821" spans="1:13">
      <c r="A10821" t="s">
        <v>909</v>
      </c>
      <c r="B10821" t="s">
        <v>909</v>
      </c>
      <c r="C10821" t="s">
        <v>1550</v>
      </c>
      <c r="D10821" t="s">
        <v>150</v>
      </c>
      <c r="E10821" t="s">
        <v>206</v>
      </c>
      <c r="F10821" t="s">
        <v>10</v>
      </c>
      <c r="G10821" t="s">
        <v>55949</v>
      </c>
      <c r="H10821" t="s">
        <v>20822</v>
      </c>
      <c r="I10821" t="s">
        <v>12601</v>
      </c>
      <c r="J10821" t="s">
        <v>20684</v>
      </c>
      <c r="K10821" t="s">
        <v>13786</v>
      </c>
      <c r="L10821" t="s">
        <v>21606</v>
      </c>
      <c r="M10821" t="s">
        <v>19830</v>
      </c>
    </row>
    <row r="10822" spans="1:13">
      <c r="A10822" t="s">
        <v>909</v>
      </c>
      <c r="B10822" t="s">
        <v>909</v>
      </c>
      <c r="C10822" t="s">
        <v>1550</v>
      </c>
      <c r="D10822" t="s">
        <v>150</v>
      </c>
      <c r="E10822" t="s">
        <v>206</v>
      </c>
      <c r="F10822" t="s">
        <v>2</v>
      </c>
      <c r="G10822" t="s">
        <v>55950</v>
      </c>
      <c r="H10822" t="s">
        <v>20725</v>
      </c>
      <c r="I10822" t="s">
        <v>10703</v>
      </c>
      <c r="J10822" t="s">
        <v>21472</v>
      </c>
      <c r="K10822" t="s">
        <v>372</v>
      </c>
      <c r="L10822" t="s">
        <v>3040</v>
      </c>
      <c r="M10822" t="s">
        <v>12037</v>
      </c>
    </row>
    <row r="10823" spans="1:13">
      <c r="A10823" t="s">
        <v>909</v>
      </c>
      <c r="B10823" t="s">
        <v>909</v>
      </c>
      <c r="C10823" t="s">
        <v>1550</v>
      </c>
      <c r="D10823" t="s">
        <v>150</v>
      </c>
      <c r="E10823" t="s">
        <v>206</v>
      </c>
      <c r="F10823" t="s">
        <v>11</v>
      </c>
      <c r="G10823" t="s">
        <v>55951</v>
      </c>
      <c r="H10823" t="s">
        <v>20663</v>
      </c>
      <c r="I10823" t="s">
        <v>55952</v>
      </c>
      <c r="J10823" t="s">
        <v>20663</v>
      </c>
      <c r="K10823" t="s">
        <v>45599</v>
      </c>
      <c r="L10823" t="s">
        <v>21907</v>
      </c>
      <c r="M10823" t="s">
        <v>12044</v>
      </c>
    </row>
    <row r="10824" spans="1:13">
      <c r="A10824" t="s">
        <v>909</v>
      </c>
      <c r="B10824" t="s">
        <v>909</v>
      </c>
      <c r="C10824" t="s">
        <v>1550</v>
      </c>
      <c r="D10824" t="s">
        <v>151</v>
      </c>
      <c r="E10824" t="s">
        <v>214</v>
      </c>
      <c r="F10824" t="s">
        <v>3</v>
      </c>
      <c r="G10824" t="s">
        <v>55953</v>
      </c>
      <c r="H10824" t="s">
        <v>21150</v>
      </c>
      <c r="I10824" t="s">
        <v>55954</v>
      </c>
      <c r="J10824" t="s">
        <v>20950</v>
      </c>
      <c r="K10824" t="s">
        <v>25356</v>
      </c>
      <c r="L10824" t="s">
        <v>55955</v>
      </c>
      <c r="M10824" t="s">
        <v>14728</v>
      </c>
    </row>
    <row r="10825" spans="1:13">
      <c r="A10825" t="s">
        <v>909</v>
      </c>
      <c r="B10825" t="s">
        <v>909</v>
      </c>
      <c r="C10825" t="s">
        <v>1550</v>
      </c>
      <c r="D10825" t="s">
        <v>151</v>
      </c>
      <c r="E10825" t="s">
        <v>214</v>
      </c>
      <c r="F10825" t="s">
        <v>10</v>
      </c>
      <c r="G10825" t="s">
        <v>55956</v>
      </c>
      <c r="H10825" t="s">
        <v>22315</v>
      </c>
      <c r="I10825" t="s">
        <v>55957</v>
      </c>
      <c r="J10825" t="s">
        <v>21668</v>
      </c>
      <c r="K10825" t="s">
        <v>55958</v>
      </c>
      <c r="L10825" t="s">
        <v>55959</v>
      </c>
      <c r="M10825" t="s">
        <v>42300</v>
      </c>
    </row>
    <row r="10826" spans="1:13">
      <c r="A10826" t="s">
        <v>909</v>
      </c>
      <c r="B10826" t="s">
        <v>909</v>
      </c>
      <c r="C10826" t="s">
        <v>1550</v>
      </c>
      <c r="D10826" t="s">
        <v>151</v>
      </c>
      <c r="E10826" t="s">
        <v>214</v>
      </c>
      <c r="F10826" t="s">
        <v>2</v>
      </c>
      <c r="G10826" t="s">
        <v>55960</v>
      </c>
      <c r="H10826" t="s">
        <v>21668</v>
      </c>
      <c r="I10826" t="s">
        <v>55961</v>
      </c>
      <c r="J10826" t="s">
        <v>21097</v>
      </c>
      <c r="K10826" t="s">
        <v>54571</v>
      </c>
      <c r="L10826" t="s">
        <v>21611</v>
      </c>
      <c r="M10826" t="s">
        <v>55962</v>
      </c>
    </row>
    <row r="10827" spans="1:13">
      <c r="A10827" t="s">
        <v>909</v>
      </c>
      <c r="B10827" t="s">
        <v>909</v>
      </c>
      <c r="C10827" t="s">
        <v>1550</v>
      </c>
      <c r="D10827" t="s">
        <v>151</v>
      </c>
      <c r="E10827" t="s">
        <v>214</v>
      </c>
      <c r="F10827" t="s">
        <v>4</v>
      </c>
      <c r="G10827" t="s">
        <v>55963</v>
      </c>
      <c r="H10827" t="s">
        <v>20973</v>
      </c>
      <c r="I10827" t="s">
        <v>9980</v>
      </c>
      <c r="J10827" t="s">
        <v>20803</v>
      </c>
      <c r="K10827" t="s">
        <v>55964</v>
      </c>
      <c r="L10827" t="s">
        <v>55965</v>
      </c>
      <c r="M10827" t="s">
        <v>55966</v>
      </c>
    </row>
    <row r="10828" spans="1:13">
      <c r="A10828" t="s">
        <v>909</v>
      </c>
      <c r="B10828" t="s">
        <v>909</v>
      </c>
      <c r="C10828" t="s">
        <v>1550</v>
      </c>
      <c r="D10828" t="s">
        <v>151</v>
      </c>
      <c r="E10828" t="s">
        <v>214</v>
      </c>
      <c r="F10828" t="s">
        <v>11</v>
      </c>
      <c r="G10828" t="s">
        <v>55967</v>
      </c>
      <c r="H10828" t="s">
        <v>20903</v>
      </c>
      <c r="I10828" t="s">
        <v>55968</v>
      </c>
      <c r="J10828" t="s">
        <v>20663</v>
      </c>
      <c r="K10828" t="s">
        <v>55969</v>
      </c>
      <c r="L10828" t="s">
        <v>55970</v>
      </c>
      <c r="M10828" t="s">
        <v>55971</v>
      </c>
    </row>
    <row r="10829" spans="1:13">
      <c r="A10829" t="s">
        <v>909</v>
      </c>
      <c r="B10829" t="s">
        <v>909</v>
      </c>
      <c r="C10829" t="s">
        <v>1550</v>
      </c>
      <c r="D10829" t="s">
        <v>151</v>
      </c>
      <c r="E10829" t="s">
        <v>214</v>
      </c>
      <c r="F10829" t="s">
        <v>20</v>
      </c>
      <c r="G10829" t="s">
        <v>55972</v>
      </c>
      <c r="H10829" t="s">
        <v>21165</v>
      </c>
      <c r="I10829" t="s">
        <v>55973</v>
      </c>
      <c r="J10829" t="s">
        <v>20684</v>
      </c>
      <c r="K10829" t="s">
        <v>55974</v>
      </c>
      <c r="L10829" t="s">
        <v>21760</v>
      </c>
      <c r="M10829" t="s">
        <v>46326</v>
      </c>
    </row>
    <row r="10830" spans="1:13">
      <c r="A10830" t="s">
        <v>909</v>
      </c>
      <c r="B10830" t="s">
        <v>909</v>
      </c>
      <c r="C10830" t="s">
        <v>1550</v>
      </c>
      <c r="D10830" t="s">
        <v>151</v>
      </c>
      <c r="E10830" t="s">
        <v>222</v>
      </c>
      <c r="F10830" t="s">
        <v>3</v>
      </c>
      <c r="G10830" t="s">
        <v>55975</v>
      </c>
      <c r="H10830" t="s">
        <v>21050</v>
      </c>
      <c r="I10830" t="s">
        <v>55976</v>
      </c>
      <c r="J10830" t="s">
        <v>21165</v>
      </c>
      <c r="K10830" t="s">
        <v>55977</v>
      </c>
      <c r="L10830" t="s">
        <v>55978</v>
      </c>
      <c r="M10830" t="s">
        <v>55979</v>
      </c>
    </row>
    <row r="10831" spans="1:13">
      <c r="A10831" t="s">
        <v>909</v>
      </c>
      <c r="B10831" t="s">
        <v>909</v>
      </c>
      <c r="C10831" t="s">
        <v>1550</v>
      </c>
      <c r="D10831" t="s">
        <v>151</v>
      </c>
      <c r="E10831" t="s">
        <v>222</v>
      </c>
      <c r="F10831" t="s">
        <v>10</v>
      </c>
      <c r="G10831" t="s">
        <v>55980</v>
      </c>
      <c r="H10831" t="s">
        <v>22439</v>
      </c>
      <c r="I10831" t="s">
        <v>9971</v>
      </c>
      <c r="J10831" t="s">
        <v>21087</v>
      </c>
      <c r="K10831" t="s">
        <v>55981</v>
      </c>
      <c r="L10831" t="s">
        <v>55982</v>
      </c>
      <c r="M10831" t="s">
        <v>55983</v>
      </c>
    </row>
    <row r="10832" spans="1:13">
      <c r="A10832" t="s">
        <v>909</v>
      </c>
      <c r="B10832" t="s">
        <v>909</v>
      </c>
      <c r="C10832" t="s">
        <v>1550</v>
      </c>
      <c r="D10832" t="s">
        <v>151</v>
      </c>
      <c r="E10832" t="s">
        <v>222</v>
      </c>
      <c r="F10832" t="s">
        <v>2</v>
      </c>
      <c r="G10832" t="s">
        <v>55984</v>
      </c>
      <c r="H10832" t="s">
        <v>20810</v>
      </c>
      <c r="I10832" t="s">
        <v>31861</v>
      </c>
      <c r="J10832" t="s">
        <v>20950</v>
      </c>
      <c r="K10832" t="s">
        <v>25356</v>
      </c>
      <c r="L10832" t="s">
        <v>2172</v>
      </c>
      <c r="M10832" t="s">
        <v>55985</v>
      </c>
    </row>
    <row r="10833" spans="1:13">
      <c r="A10833" t="s">
        <v>909</v>
      </c>
      <c r="B10833" t="s">
        <v>909</v>
      </c>
      <c r="C10833" t="s">
        <v>1550</v>
      </c>
      <c r="D10833" t="s">
        <v>151</v>
      </c>
      <c r="E10833" t="s">
        <v>222</v>
      </c>
      <c r="F10833" t="s">
        <v>4</v>
      </c>
      <c r="G10833" t="s">
        <v>55986</v>
      </c>
      <c r="H10833" t="s">
        <v>21117</v>
      </c>
      <c r="I10833" t="s">
        <v>6745</v>
      </c>
      <c r="J10833" t="s">
        <v>20725</v>
      </c>
      <c r="K10833" t="s">
        <v>55987</v>
      </c>
      <c r="L10833" t="s">
        <v>55988</v>
      </c>
      <c r="M10833" t="s">
        <v>55989</v>
      </c>
    </row>
    <row r="10834" spans="1:13">
      <c r="A10834" t="s">
        <v>909</v>
      </c>
      <c r="B10834" t="s">
        <v>909</v>
      </c>
      <c r="C10834" t="s">
        <v>1550</v>
      </c>
      <c r="D10834" t="s">
        <v>151</v>
      </c>
      <c r="E10834" t="s">
        <v>222</v>
      </c>
      <c r="F10834" t="s">
        <v>11</v>
      </c>
      <c r="G10834" t="s">
        <v>55990</v>
      </c>
      <c r="H10834" t="s">
        <v>21035</v>
      </c>
      <c r="I10834" t="s">
        <v>31903</v>
      </c>
      <c r="J10834" t="s">
        <v>20725</v>
      </c>
      <c r="K10834" t="s">
        <v>55987</v>
      </c>
      <c r="L10834" t="s">
        <v>55655</v>
      </c>
      <c r="M10834" t="s">
        <v>55991</v>
      </c>
    </row>
    <row r="10835" spans="1:13">
      <c r="A10835" t="s">
        <v>909</v>
      </c>
      <c r="B10835" t="s">
        <v>909</v>
      </c>
      <c r="C10835" t="s">
        <v>1550</v>
      </c>
      <c r="D10835" t="s">
        <v>151</v>
      </c>
      <c r="E10835" t="s">
        <v>222</v>
      </c>
      <c r="F10835" t="s">
        <v>20</v>
      </c>
      <c r="G10835" t="s">
        <v>55992</v>
      </c>
      <c r="H10835" t="s">
        <v>20939</v>
      </c>
      <c r="I10835" t="s">
        <v>31760</v>
      </c>
      <c r="J10835" t="s">
        <v>20725</v>
      </c>
      <c r="K10835" t="s">
        <v>55987</v>
      </c>
      <c r="L10835" t="s">
        <v>3850</v>
      </c>
      <c r="M10835" t="s">
        <v>55993</v>
      </c>
    </row>
    <row r="10836" spans="1:13">
      <c r="A10836" t="s">
        <v>909</v>
      </c>
      <c r="B10836" t="s">
        <v>909</v>
      </c>
      <c r="C10836" t="s">
        <v>1550</v>
      </c>
      <c r="D10836" t="s">
        <v>151</v>
      </c>
      <c r="E10836" t="s">
        <v>230</v>
      </c>
      <c r="F10836" t="s">
        <v>3</v>
      </c>
      <c r="G10836" t="s">
        <v>55994</v>
      </c>
      <c r="H10836" t="s">
        <v>21227</v>
      </c>
      <c r="I10836" t="s">
        <v>55995</v>
      </c>
      <c r="J10836" t="s">
        <v>21219</v>
      </c>
      <c r="K10836" t="s">
        <v>55996</v>
      </c>
      <c r="L10836" t="s">
        <v>55997</v>
      </c>
      <c r="M10836" t="s">
        <v>55998</v>
      </c>
    </row>
    <row r="10837" spans="1:13">
      <c r="A10837" t="s">
        <v>909</v>
      </c>
      <c r="B10837" t="s">
        <v>909</v>
      </c>
      <c r="C10837" t="s">
        <v>1550</v>
      </c>
      <c r="D10837" t="s">
        <v>151</v>
      </c>
      <c r="E10837" t="s">
        <v>230</v>
      </c>
      <c r="F10837" t="s">
        <v>10</v>
      </c>
      <c r="G10837" t="s">
        <v>55999</v>
      </c>
      <c r="H10837" t="s">
        <v>22018</v>
      </c>
      <c r="I10837" t="s">
        <v>56000</v>
      </c>
      <c r="J10837" t="s">
        <v>20827</v>
      </c>
      <c r="K10837" t="s">
        <v>56001</v>
      </c>
      <c r="L10837" t="s">
        <v>56002</v>
      </c>
      <c r="M10837" t="s">
        <v>56003</v>
      </c>
    </row>
    <row r="10838" spans="1:13">
      <c r="A10838" t="s">
        <v>909</v>
      </c>
      <c r="B10838" t="s">
        <v>909</v>
      </c>
      <c r="C10838" t="s">
        <v>1550</v>
      </c>
      <c r="D10838" t="s">
        <v>151</v>
      </c>
      <c r="E10838" t="s">
        <v>230</v>
      </c>
      <c r="F10838" t="s">
        <v>2</v>
      </c>
      <c r="G10838" t="s">
        <v>56004</v>
      </c>
      <c r="H10838" t="s">
        <v>21152</v>
      </c>
      <c r="I10838" t="s">
        <v>31715</v>
      </c>
      <c r="J10838" t="s">
        <v>20764</v>
      </c>
      <c r="K10838" t="s">
        <v>56005</v>
      </c>
      <c r="L10838" t="s">
        <v>50550</v>
      </c>
      <c r="M10838" t="s">
        <v>14877</v>
      </c>
    </row>
    <row r="10839" spans="1:13">
      <c r="A10839" t="s">
        <v>909</v>
      </c>
      <c r="B10839" t="s">
        <v>909</v>
      </c>
      <c r="C10839" t="s">
        <v>1550</v>
      </c>
      <c r="D10839" t="s">
        <v>151</v>
      </c>
      <c r="E10839" t="s">
        <v>230</v>
      </c>
      <c r="F10839" t="s">
        <v>4</v>
      </c>
      <c r="G10839" t="s">
        <v>56006</v>
      </c>
      <c r="H10839" t="s">
        <v>20879</v>
      </c>
      <c r="I10839" t="s">
        <v>31735</v>
      </c>
      <c r="J10839" t="s">
        <v>20705</v>
      </c>
      <c r="K10839" t="s">
        <v>56007</v>
      </c>
      <c r="L10839" t="s">
        <v>52591</v>
      </c>
      <c r="M10839" t="s">
        <v>46577</v>
      </c>
    </row>
    <row r="10840" spans="1:13">
      <c r="A10840" t="s">
        <v>909</v>
      </c>
      <c r="B10840" t="s">
        <v>909</v>
      </c>
      <c r="C10840" t="s">
        <v>1550</v>
      </c>
      <c r="D10840" t="s">
        <v>151</v>
      </c>
      <c r="E10840" t="s">
        <v>230</v>
      </c>
      <c r="F10840" t="s">
        <v>11</v>
      </c>
      <c r="G10840" t="s">
        <v>56008</v>
      </c>
      <c r="H10840" t="s">
        <v>21061</v>
      </c>
      <c r="I10840" t="s">
        <v>56009</v>
      </c>
      <c r="J10840" t="s">
        <v>21472</v>
      </c>
      <c r="K10840" t="s">
        <v>372</v>
      </c>
      <c r="L10840" t="s">
        <v>56010</v>
      </c>
      <c r="M10840" t="s">
        <v>27506</v>
      </c>
    </row>
    <row r="10841" spans="1:13">
      <c r="A10841" t="s">
        <v>909</v>
      </c>
      <c r="B10841" t="s">
        <v>909</v>
      </c>
      <c r="C10841" t="s">
        <v>1550</v>
      </c>
      <c r="D10841" t="s">
        <v>151</v>
      </c>
      <c r="E10841" t="s">
        <v>230</v>
      </c>
      <c r="F10841" t="s">
        <v>20</v>
      </c>
      <c r="G10841" t="s">
        <v>56011</v>
      </c>
      <c r="H10841" t="s">
        <v>20860</v>
      </c>
      <c r="I10841" t="s">
        <v>56012</v>
      </c>
      <c r="J10841" t="s">
        <v>20705</v>
      </c>
      <c r="K10841" t="s">
        <v>56007</v>
      </c>
      <c r="L10841" t="s">
        <v>51541</v>
      </c>
      <c r="M10841" t="s">
        <v>56013</v>
      </c>
    </row>
    <row r="10842" spans="1:13">
      <c r="A10842" t="s">
        <v>909</v>
      </c>
      <c r="B10842" t="s">
        <v>909</v>
      </c>
      <c r="C10842" t="s">
        <v>1550</v>
      </c>
      <c r="D10842" t="s">
        <v>151</v>
      </c>
      <c r="E10842" t="s">
        <v>238</v>
      </c>
      <c r="F10842" t="s">
        <v>3</v>
      </c>
      <c r="G10842" t="s">
        <v>56014</v>
      </c>
      <c r="H10842" t="s">
        <v>20713</v>
      </c>
      <c r="I10842" t="s">
        <v>31886</v>
      </c>
      <c r="J10842" t="s">
        <v>20881</v>
      </c>
      <c r="K10842" t="s">
        <v>25351</v>
      </c>
      <c r="L10842" t="s">
        <v>56015</v>
      </c>
      <c r="M10842" t="s">
        <v>56016</v>
      </c>
    </row>
    <row r="10843" spans="1:13">
      <c r="A10843" t="s">
        <v>909</v>
      </c>
      <c r="B10843" t="s">
        <v>909</v>
      </c>
      <c r="C10843" t="s">
        <v>1550</v>
      </c>
      <c r="D10843" t="s">
        <v>151</v>
      </c>
      <c r="E10843" t="s">
        <v>238</v>
      </c>
      <c r="F10843" t="s">
        <v>10</v>
      </c>
      <c r="G10843" t="s">
        <v>56017</v>
      </c>
      <c r="H10843" t="s">
        <v>21569</v>
      </c>
      <c r="I10843" t="s">
        <v>56018</v>
      </c>
      <c r="J10843" t="s">
        <v>21152</v>
      </c>
      <c r="K10843" t="s">
        <v>33898</v>
      </c>
      <c r="L10843" t="s">
        <v>56019</v>
      </c>
      <c r="M10843" t="s">
        <v>56020</v>
      </c>
    </row>
    <row r="10844" spans="1:13">
      <c r="A10844" t="s">
        <v>909</v>
      </c>
      <c r="B10844" t="s">
        <v>909</v>
      </c>
      <c r="C10844" t="s">
        <v>1550</v>
      </c>
      <c r="D10844" t="s">
        <v>151</v>
      </c>
      <c r="E10844" t="s">
        <v>238</v>
      </c>
      <c r="F10844" t="s">
        <v>2</v>
      </c>
      <c r="G10844" t="s">
        <v>56021</v>
      </c>
      <c r="H10844" t="s">
        <v>20915</v>
      </c>
      <c r="I10844" t="s">
        <v>31823</v>
      </c>
      <c r="J10844" t="s">
        <v>20725</v>
      </c>
      <c r="K10844" t="s">
        <v>55987</v>
      </c>
      <c r="L10844" t="s">
        <v>5232</v>
      </c>
      <c r="M10844" t="s">
        <v>31909</v>
      </c>
    </row>
    <row r="10845" spans="1:13">
      <c r="A10845" t="s">
        <v>909</v>
      </c>
      <c r="B10845" t="s">
        <v>909</v>
      </c>
      <c r="C10845" t="s">
        <v>1550</v>
      </c>
      <c r="D10845" t="s">
        <v>151</v>
      </c>
      <c r="E10845" t="s">
        <v>238</v>
      </c>
      <c r="F10845" t="s">
        <v>4</v>
      </c>
      <c r="G10845" t="s">
        <v>56022</v>
      </c>
      <c r="H10845" t="s">
        <v>20705</v>
      </c>
      <c r="I10845" t="s">
        <v>56023</v>
      </c>
      <c r="J10845" t="s">
        <v>21472</v>
      </c>
      <c r="K10845" t="s">
        <v>372</v>
      </c>
      <c r="L10845" t="s">
        <v>53219</v>
      </c>
      <c r="M10845" t="s">
        <v>56024</v>
      </c>
    </row>
    <row r="10846" spans="1:13">
      <c r="A10846" t="s">
        <v>909</v>
      </c>
      <c r="B10846" t="s">
        <v>909</v>
      </c>
      <c r="C10846" t="s">
        <v>1550</v>
      </c>
      <c r="D10846" t="s">
        <v>151</v>
      </c>
      <c r="E10846" t="s">
        <v>238</v>
      </c>
      <c r="F10846" t="s">
        <v>11</v>
      </c>
      <c r="G10846" t="s">
        <v>56025</v>
      </c>
      <c r="H10846" t="s">
        <v>20897</v>
      </c>
      <c r="I10846" t="s">
        <v>56026</v>
      </c>
      <c r="J10846" t="s">
        <v>20684</v>
      </c>
      <c r="K10846" t="s">
        <v>55974</v>
      </c>
      <c r="L10846" t="s">
        <v>56027</v>
      </c>
      <c r="M10846" t="s">
        <v>56028</v>
      </c>
    </row>
    <row r="10847" spans="1:13">
      <c r="A10847" t="s">
        <v>909</v>
      </c>
      <c r="B10847" t="s">
        <v>909</v>
      </c>
      <c r="C10847" t="s">
        <v>1550</v>
      </c>
      <c r="D10847" t="s">
        <v>151</v>
      </c>
      <c r="E10847" t="s">
        <v>238</v>
      </c>
      <c r="F10847" t="s">
        <v>20</v>
      </c>
      <c r="G10847" t="s">
        <v>56029</v>
      </c>
      <c r="H10847" t="s">
        <v>20841</v>
      </c>
      <c r="I10847" t="s">
        <v>10890</v>
      </c>
      <c r="J10847" t="s">
        <v>20684</v>
      </c>
      <c r="K10847" t="s">
        <v>55974</v>
      </c>
      <c r="L10847" t="s">
        <v>50893</v>
      </c>
      <c r="M10847" t="s">
        <v>31912</v>
      </c>
    </row>
    <row r="10848" spans="1:13">
      <c r="A10848" t="s">
        <v>909</v>
      </c>
      <c r="B10848" t="s">
        <v>909</v>
      </c>
      <c r="C10848" t="s">
        <v>1550</v>
      </c>
      <c r="D10848" t="s">
        <v>152</v>
      </c>
      <c r="E10848" t="s">
        <v>246</v>
      </c>
      <c r="F10848" t="s">
        <v>3</v>
      </c>
      <c r="G10848" t="s">
        <v>56030</v>
      </c>
      <c r="H10848" t="s">
        <v>21097</v>
      </c>
      <c r="I10848" t="s">
        <v>31857</v>
      </c>
      <c r="J10848" t="s">
        <v>20897</v>
      </c>
      <c r="K10848" t="s">
        <v>56031</v>
      </c>
      <c r="L10848" t="s">
        <v>56032</v>
      </c>
      <c r="M10848" t="s">
        <v>52962</v>
      </c>
    </row>
    <row r="10849" spans="1:13">
      <c r="A10849" t="s">
        <v>909</v>
      </c>
      <c r="B10849" t="s">
        <v>909</v>
      </c>
      <c r="C10849" t="s">
        <v>1550</v>
      </c>
      <c r="D10849" t="s">
        <v>152</v>
      </c>
      <c r="E10849" t="s">
        <v>246</v>
      </c>
      <c r="F10849" t="s">
        <v>10</v>
      </c>
      <c r="G10849" t="s">
        <v>56033</v>
      </c>
      <c r="H10849" t="s">
        <v>22133</v>
      </c>
      <c r="I10849" t="s">
        <v>56034</v>
      </c>
      <c r="J10849" t="s">
        <v>20866</v>
      </c>
      <c r="K10849" t="s">
        <v>56035</v>
      </c>
      <c r="L10849" t="s">
        <v>56036</v>
      </c>
      <c r="M10849" t="s">
        <v>56037</v>
      </c>
    </row>
    <row r="10850" spans="1:13">
      <c r="A10850" t="s">
        <v>909</v>
      </c>
      <c r="B10850" t="s">
        <v>909</v>
      </c>
      <c r="C10850" t="s">
        <v>1550</v>
      </c>
      <c r="D10850" t="s">
        <v>152</v>
      </c>
      <c r="E10850" t="s">
        <v>246</v>
      </c>
      <c r="F10850" t="s">
        <v>2</v>
      </c>
      <c r="G10850" t="s">
        <v>56038</v>
      </c>
      <c r="H10850" t="s">
        <v>21341</v>
      </c>
      <c r="I10850" t="s">
        <v>56039</v>
      </c>
      <c r="J10850" t="s">
        <v>21031</v>
      </c>
      <c r="K10850" t="s">
        <v>56040</v>
      </c>
      <c r="L10850" t="s">
        <v>56041</v>
      </c>
      <c r="M10850" t="s">
        <v>56042</v>
      </c>
    </row>
    <row r="10851" spans="1:13">
      <c r="A10851" t="s">
        <v>909</v>
      </c>
      <c r="B10851" t="s">
        <v>909</v>
      </c>
      <c r="C10851" t="s">
        <v>1550</v>
      </c>
      <c r="D10851" t="s">
        <v>152</v>
      </c>
      <c r="E10851" t="s">
        <v>246</v>
      </c>
      <c r="F10851" t="s">
        <v>4</v>
      </c>
      <c r="G10851" t="s">
        <v>56043</v>
      </c>
      <c r="H10851" t="s">
        <v>21322</v>
      </c>
      <c r="I10851" t="s">
        <v>56044</v>
      </c>
      <c r="J10851" t="s">
        <v>20745</v>
      </c>
      <c r="K10851" t="s">
        <v>56045</v>
      </c>
      <c r="L10851" t="s">
        <v>56046</v>
      </c>
      <c r="M10851" t="s">
        <v>56047</v>
      </c>
    </row>
    <row r="10852" spans="1:13">
      <c r="A10852" t="s">
        <v>909</v>
      </c>
      <c r="B10852" t="s">
        <v>909</v>
      </c>
      <c r="C10852" t="s">
        <v>1550</v>
      </c>
      <c r="D10852" t="s">
        <v>152</v>
      </c>
      <c r="E10852" t="s">
        <v>246</v>
      </c>
      <c r="F10852" t="s">
        <v>11</v>
      </c>
      <c r="G10852" t="s">
        <v>56048</v>
      </c>
      <c r="H10852" t="s">
        <v>20920</v>
      </c>
      <c r="I10852" t="s">
        <v>56049</v>
      </c>
      <c r="J10852" t="s">
        <v>20663</v>
      </c>
      <c r="K10852" t="s">
        <v>55969</v>
      </c>
      <c r="L10852" t="s">
        <v>56050</v>
      </c>
      <c r="M10852" t="s">
        <v>56051</v>
      </c>
    </row>
    <row r="10853" spans="1:13">
      <c r="A10853" t="s">
        <v>909</v>
      </c>
      <c r="B10853" t="s">
        <v>909</v>
      </c>
      <c r="C10853" t="s">
        <v>1550</v>
      </c>
      <c r="D10853" t="s">
        <v>152</v>
      </c>
      <c r="E10853" t="s">
        <v>246</v>
      </c>
      <c r="F10853" t="s">
        <v>20</v>
      </c>
      <c r="G10853" t="s">
        <v>56052</v>
      </c>
      <c r="H10853" t="s">
        <v>20829</v>
      </c>
      <c r="I10853" t="s">
        <v>56053</v>
      </c>
      <c r="J10853" t="s">
        <v>20705</v>
      </c>
      <c r="K10853" t="s">
        <v>56007</v>
      </c>
      <c r="L10853" t="s">
        <v>56054</v>
      </c>
      <c r="M10853" t="s">
        <v>56055</v>
      </c>
    </row>
    <row r="10854" spans="1:13">
      <c r="A10854" t="s">
        <v>909</v>
      </c>
      <c r="B10854" t="s">
        <v>909</v>
      </c>
      <c r="C10854" t="s">
        <v>1550</v>
      </c>
      <c r="D10854" t="s">
        <v>152</v>
      </c>
      <c r="E10854" t="s">
        <v>254</v>
      </c>
      <c r="F10854" t="s">
        <v>3</v>
      </c>
      <c r="G10854" t="s">
        <v>56056</v>
      </c>
      <c r="H10854" t="s">
        <v>21463</v>
      </c>
      <c r="I10854" t="s">
        <v>56057</v>
      </c>
      <c r="J10854" t="s">
        <v>21186</v>
      </c>
      <c r="K10854" t="s">
        <v>56058</v>
      </c>
      <c r="L10854" t="s">
        <v>56059</v>
      </c>
      <c r="M10854" t="s">
        <v>56060</v>
      </c>
    </row>
    <row r="10855" spans="1:13">
      <c r="A10855" t="s">
        <v>909</v>
      </c>
      <c r="B10855" t="s">
        <v>909</v>
      </c>
      <c r="C10855" t="s">
        <v>1550</v>
      </c>
      <c r="D10855" t="s">
        <v>152</v>
      </c>
      <c r="E10855" t="s">
        <v>254</v>
      </c>
      <c r="F10855" t="s">
        <v>10</v>
      </c>
      <c r="G10855" t="s">
        <v>56061</v>
      </c>
      <c r="H10855" t="s">
        <v>22482</v>
      </c>
      <c r="I10855" t="s">
        <v>56062</v>
      </c>
      <c r="J10855" t="s">
        <v>20713</v>
      </c>
      <c r="K10855" t="s">
        <v>56063</v>
      </c>
      <c r="L10855" t="s">
        <v>56064</v>
      </c>
      <c r="M10855" t="s">
        <v>56065</v>
      </c>
    </row>
    <row r="10856" spans="1:13">
      <c r="A10856" t="s">
        <v>909</v>
      </c>
      <c r="B10856" t="s">
        <v>909</v>
      </c>
      <c r="C10856" t="s">
        <v>1550</v>
      </c>
      <c r="D10856" t="s">
        <v>152</v>
      </c>
      <c r="E10856" t="s">
        <v>254</v>
      </c>
      <c r="F10856" t="s">
        <v>2</v>
      </c>
      <c r="G10856" t="s">
        <v>56066</v>
      </c>
      <c r="H10856" t="s">
        <v>21034</v>
      </c>
      <c r="I10856" t="s">
        <v>31681</v>
      </c>
      <c r="J10856" t="s">
        <v>20967</v>
      </c>
      <c r="K10856" t="s">
        <v>56067</v>
      </c>
      <c r="L10856" t="s">
        <v>21619</v>
      </c>
      <c r="M10856" t="s">
        <v>56068</v>
      </c>
    </row>
    <row r="10857" spans="1:13">
      <c r="A10857" t="s">
        <v>909</v>
      </c>
      <c r="B10857" t="s">
        <v>909</v>
      </c>
      <c r="C10857" t="s">
        <v>1550</v>
      </c>
      <c r="D10857" t="s">
        <v>152</v>
      </c>
      <c r="E10857" t="s">
        <v>254</v>
      </c>
      <c r="F10857" t="s">
        <v>4</v>
      </c>
      <c r="G10857" t="s">
        <v>56069</v>
      </c>
      <c r="H10857" t="s">
        <v>21021</v>
      </c>
      <c r="I10857" t="s">
        <v>56070</v>
      </c>
      <c r="J10857" t="s">
        <v>20784</v>
      </c>
      <c r="K10857" t="s">
        <v>56071</v>
      </c>
      <c r="L10857" t="s">
        <v>53303</v>
      </c>
      <c r="M10857" t="s">
        <v>43957</v>
      </c>
    </row>
    <row r="10858" spans="1:13">
      <c r="A10858" t="s">
        <v>909</v>
      </c>
      <c r="B10858" t="s">
        <v>909</v>
      </c>
      <c r="C10858" t="s">
        <v>1550</v>
      </c>
      <c r="D10858" t="s">
        <v>152</v>
      </c>
      <c r="E10858" t="s">
        <v>254</v>
      </c>
      <c r="F10858" t="s">
        <v>11</v>
      </c>
      <c r="G10858" t="s">
        <v>56072</v>
      </c>
      <c r="H10858" t="s">
        <v>21186</v>
      </c>
      <c r="I10858" t="s">
        <v>56073</v>
      </c>
      <c r="J10858" t="s">
        <v>20725</v>
      </c>
      <c r="K10858" t="s">
        <v>55987</v>
      </c>
      <c r="L10858" t="s">
        <v>22013</v>
      </c>
      <c r="M10858" t="s">
        <v>54760</v>
      </c>
    </row>
    <row r="10859" spans="1:13">
      <c r="A10859" t="s">
        <v>909</v>
      </c>
      <c r="B10859" t="s">
        <v>909</v>
      </c>
      <c r="C10859" t="s">
        <v>1550</v>
      </c>
      <c r="D10859" t="s">
        <v>152</v>
      </c>
      <c r="E10859" t="s">
        <v>254</v>
      </c>
      <c r="F10859" t="s">
        <v>20</v>
      </c>
      <c r="G10859" t="s">
        <v>56074</v>
      </c>
      <c r="H10859" t="s">
        <v>20974</v>
      </c>
      <c r="I10859" t="s">
        <v>14082</v>
      </c>
      <c r="J10859" t="s">
        <v>20705</v>
      </c>
      <c r="K10859" t="s">
        <v>56007</v>
      </c>
      <c r="L10859" t="s">
        <v>4673</v>
      </c>
      <c r="M10859" t="s">
        <v>13159</v>
      </c>
    </row>
    <row r="10860" spans="1:13">
      <c r="A10860" t="s">
        <v>909</v>
      </c>
      <c r="B10860" t="s">
        <v>909</v>
      </c>
      <c r="C10860" t="s">
        <v>1550</v>
      </c>
      <c r="D10860" t="s">
        <v>152</v>
      </c>
      <c r="E10860" t="s">
        <v>197</v>
      </c>
      <c r="F10860" t="s">
        <v>3</v>
      </c>
      <c r="G10860" t="s">
        <v>56075</v>
      </c>
      <c r="H10860" t="s">
        <v>21518</v>
      </c>
      <c r="I10860" t="s">
        <v>56076</v>
      </c>
      <c r="J10860" t="s">
        <v>21128</v>
      </c>
      <c r="K10860" t="s">
        <v>56077</v>
      </c>
      <c r="L10860" t="s">
        <v>56078</v>
      </c>
      <c r="M10860" t="s">
        <v>45645</v>
      </c>
    </row>
    <row r="10861" spans="1:13">
      <c r="A10861" t="s">
        <v>909</v>
      </c>
      <c r="B10861" t="s">
        <v>909</v>
      </c>
      <c r="C10861" t="s">
        <v>1550</v>
      </c>
      <c r="D10861" t="s">
        <v>152</v>
      </c>
      <c r="E10861" t="s">
        <v>197</v>
      </c>
      <c r="F10861" t="s">
        <v>10</v>
      </c>
      <c r="G10861" t="s">
        <v>56079</v>
      </c>
      <c r="H10861" t="s">
        <v>21996</v>
      </c>
      <c r="I10861" t="s">
        <v>56080</v>
      </c>
      <c r="J10861" t="s">
        <v>20903</v>
      </c>
      <c r="K10861" t="s">
        <v>56081</v>
      </c>
      <c r="L10861" t="s">
        <v>53844</v>
      </c>
      <c r="M10861" t="s">
        <v>56082</v>
      </c>
    </row>
    <row r="10862" spans="1:13">
      <c r="A10862" t="s">
        <v>909</v>
      </c>
      <c r="B10862" t="s">
        <v>909</v>
      </c>
      <c r="C10862" t="s">
        <v>1550</v>
      </c>
      <c r="D10862" t="s">
        <v>152</v>
      </c>
      <c r="E10862" t="s">
        <v>197</v>
      </c>
      <c r="F10862" t="s">
        <v>2</v>
      </c>
      <c r="G10862" t="s">
        <v>56083</v>
      </c>
      <c r="H10862" t="s">
        <v>21035</v>
      </c>
      <c r="I10862" t="s">
        <v>31903</v>
      </c>
      <c r="J10862" t="s">
        <v>20841</v>
      </c>
      <c r="K10862" t="s">
        <v>56084</v>
      </c>
      <c r="L10862" t="s">
        <v>7155</v>
      </c>
      <c r="M10862" t="s">
        <v>56085</v>
      </c>
    </row>
    <row r="10863" spans="1:13">
      <c r="A10863" t="s">
        <v>909</v>
      </c>
      <c r="B10863" t="s">
        <v>909</v>
      </c>
      <c r="C10863" t="s">
        <v>1550</v>
      </c>
      <c r="D10863" t="s">
        <v>152</v>
      </c>
      <c r="E10863" t="s">
        <v>197</v>
      </c>
      <c r="F10863" t="s">
        <v>4</v>
      </c>
      <c r="G10863" t="s">
        <v>56086</v>
      </c>
      <c r="H10863" t="s">
        <v>20974</v>
      </c>
      <c r="I10863" t="s">
        <v>14082</v>
      </c>
      <c r="J10863" t="s">
        <v>20684</v>
      </c>
      <c r="K10863" t="s">
        <v>55974</v>
      </c>
      <c r="L10863" t="s">
        <v>53263</v>
      </c>
      <c r="M10863" t="s">
        <v>56087</v>
      </c>
    </row>
    <row r="10864" spans="1:13">
      <c r="A10864" t="s">
        <v>909</v>
      </c>
      <c r="B10864" t="s">
        <v>909</v>
      </c>
      <c r="C10864" t="s">
        <v>1550</v>
      </c>
      <c r="D10864" t="s">
        <v>152</v>
      </c>
      <c r="E10864" t="s">
        <v>197</v>
      </c>
      <c r="F10864" t="s">
        <v>11</v>
      </c>
      <c r="G10864" t="s">
        <v>56088</v>
      </c>
      <c r="H10864" t="s">
        <v>21138</v>
      </c>
      <c r="I10864" t="s">
        <v>56089</v>
      </c>
      <c r="J10864" t="s">
        <v>21472</v>
      </c>
      <c r="K10864" t="s">
        <v>372</v>
      </c>
      <c r="L10864" t="s">
        <v>56090</v>
      </c>
      <c r="M10864" t="s">
        <v>56091</v>
      </c>
    </row>
    <row r="10865" spans="1:13">
      <c r="A10865" t="s">
        <v>909</v>
      </c>
      <c r="B10865" t="s">
        <v>909</v>
      </c>
      <c r="C10865" t="s">
        <v>1550</v>
      </c>
      <c r="D10865" t="s">
        <v>152</v>
      </c>
      <c r="E10865" t="s">
        <v>197</v>
      </c>
      <c r="F10865" t="s">
        <v>20</v>
      </c>
      <c r="G10865" t="s">
        <v>56092</v>
      </c>
      <c r="H10865" t="s">
        <v>20860</v>
      </c>
      <c r="I10865" t="s">
        <v>56012</v>
      </c>
      <c r="J10865" t="s">
        <v>20663</v>
      </c>
      <c r="K10865" t="s">
        <v>55969</v>
      </c>
      <c r="L10865" t="s">
        <v>51541</v>
      </c>
      <c r="M10865" t="s">
        <v>25778</v>
      </c>
    </row>
    <row r="10866" spans="1:13">
      <c r="A10866" t="s">
        <v>909</v>
      </c>
      <c r="B10866" t="s">
        <v>909</v>
      </c>
      <c r="C10866" t="s">
        <v>1550</v>
      </c>
      <c r="D10866" t="s">
        <v>152</v>
      </c>
      <c r="E10866" t="s">
        <v>269</v>
      </c>
      <c r="F10866" t="s">
        <v>3</v>
      </c>
      <c r="G10866" t="s">
        <v>56093</v>
      </c>
      <c r="H10866" t="s">
        <v>21914</v>
      </c>
      <c r="I10866" t="s">
        <v>31745</v>
      </c>
      <c r="J10866" t="s">
        <v>21668</v>
      </c>
      <c r="K10866" t="s">
        <v>55958</v>
      </c>
      <c r="L10866" t="s">
        <v>56094</v>
      </c>
      <c r="M10866" t="s">
        <v>56095</v>
      </c>
    </row>
    <row r="10867" spans="1:13">
      <c r="A10867" t="s">
        <v>909</v>
      </c>
      <c r="B10867" t="s">
        <v>909</v>
      </c>
      <c r="C10867" t="s">
        <v>1550</v>
      </c>
      <c r="D10867" t="s">
        <v>152</v>
      </c>
      <c r="E10867" t="s">
        <v>269</v>
      </c>
      <c r="F10867" t="s">
        <v>10</v>
      </c>
      <c r="G10867" t="s">
        <v>56096</v>
      </c>
      <c r="H10867" t="s">
        <v>21756</v>
      </c>
      <c r="I10867" t="s">
        <v>31810</v>
      </c>
      <c r="J10867" t="s">
        <v>21117</v>
      </c>
      <c r="K10867" t="s">
        <v>56097</v>
      </c>
      <c r="L10867" t="s">
        <v>56098</v>
      </c>
      <c r="M10867" t="s">
        <v>56099</v>
      </c>
    </row>
    <row r="10868" spans="1:13">
      <c r="A10868" t="s">
        <v>909</v>
      </c>
      <c r="B10868" t="s">
        <v>909</v>
      </c>
      <c r="C10868" t="s">
        <v>1550</v>
      </c>
      <c r="D10868" t="s">
        <v>152</v>
      </c>
      <c r="E10868" t="s">
        <v>269</v>
      </c>
      <c r="F10868" t="s">
        <v>2</v>
      </c>
      <c r="G10868" t="s">
        <v>56100</v>
      </c>
      <c r="H10868" t="s">
        <v>20967</v>
      </c>
      <c r="I10868" t="s">
        <v>56101</v>
      </c>
      <c r="J10868" t="s">
        <v>20725</v>
      </c>
      <c r="K10868" t="s">
        <v>55987</v>
      </c>
      <c r="L10868" t="s">
        <v>56102</v>
      </c>
      <c r="M10868" t="s">
        <v>44713</v>
      </c>
    </row>
    <row r="10869" spans="1:13">
      <c r="A10869" t="s">
        <v>909</v>
      </c>
      <c r="B10869" t="s">
        <v>909</v>
      </c>
      <c r="C10869" t="s">
        <v>1550</v>
      </c>
      <c r="D10869" t="s">
        <v>152</v>
      </c>
      <c r="E10869" t="s">
        <v>269</v>
      </c>
      <c r="F10869" t="s">
        <v>4</v>
      </c>
      <c r="G10869" t="s">
        <v>56103</v>
      </c>
      <c r="H10869" t="s">
        <v>20784</v>
      </c>
      <c r="I10869" t="s">
        <v>56104</v>
      </c>
      <c r="J10869" t="s">
        <v>20663</v>
      </c>
      <c r="K10869" t="s">
        <v>55969</v>
      </c>
      <c r="L10869" t="s">
        <v>56105</v>
      </c>
      <c r="M10869" t="s">
        <v>56106</v>
      </c>
    </row>
    <row r="10870" spans="1:13">
      <c r="A10870" t="s">
        <v>909</v>
      </c>
      <c r="B10870" t="s">
        <v>909</v>
      </c>
      <c r="C10870" t="s">
        <v>1550</v>
      </c>
      <c r="D10870" t="s">
        <v>152</v>
      </c>
      <c r="E10870" t="s">
        <v>269</v>
      </c>
      <c r="F10870" t="s">
        <v>11</v>
      </c>
      <c r="G10870" t="s">
        <v>56107</v>
      </c>
      <c r="H10870" t="s">
        <v>20938</v>
      </c>
      <c r="I10870" t="s">
        <v>13857</v>
      </c>
      <c r="J10870" t="s">
        <v>20684</v>
      </c>
      <c r="K10870" t="s">
        <v>55974</v>
      </c>
      <c r="L10870" t="s">
        <v>56108</v>
      </c>
      <c r="M10870" t="s">
        <v>56109</v>
      </c>
    </row>
    <row r="10871" spans="1:13">
      <c r="A10871" t="s">
        <v>909</v>
      </c>
      <c r="B10871" t="s">
        <v>909</v>
      </c>
      <c r="C10871" t="s">
        <v>1550</v>
      </c>
      <c r="D10871" t="s">
        <v>152</v>
      </c>
      <c r="E10871" t="s">
        <v>269</v>
      </c>
      <c r="F10871" t="s">
        <v>20</v>
      </c>
      <c r="G10871" t="s">
        <v>56110</v>
      </c>
      <c r="H10871" t="s">
        <v>20915</v>
      </c>
      <c r="I10871" t="s">
        <v>31823</v>
      </c>
      <c r="J10871" t="s">
        <v>20725</v>
      </c>
      <c r="K10871" t="s">
        <v>55987</v>
      </c>
      <c r="L10871" t="s">
        <v>50962</v>
      </c>
      <c r="M10871" t="s">
        <v>56111</v>
      </c>
    </row>
    <row r="10872" spans="1:13">
      <c r="A10872" t="s">
        <v>909</v>
      </c>
      <c r="B10872" t="s">
        <v>909</v>
      </c>
      <c r="C10872" t="s">
        <v>1550</v>
      </c>
      <c r="D10872" t="s">
        <v>153</v>
      </c>
      <c r="E10872" t="s">
        <v>277</v>
      </c>
      <c r="F10872" t="s">
        <v>3</v>
      </c>
      <c r="G10872" t="s">
        <v>56112</v>
      </c>
      <c r="H10872" t="s">
        <v>21162</v>
      </c>
      <c r="I10872" t="s">
        <v>56113</v>
      </c>
      <c r="J10872" t="s">
        <v>20915</v>
      </c>
      <c r="K10872" t="s">
        <v>56114</v>
      </c>
      <c r="L10872" t="s">
        <v>56115</v>
      </c>
      <c r="M10872" t="s">
        <v>56116</v>
      </c>
    </row>
    <row r="10873" spans="1:13">
      <c r="A10873" t="s">
        <v>909</v>
      </c>
      <c r="B10873" t="s">
        <v>909</v>
      </c>
      <c r="C10873" t="s">
        <v>1550</v>
      </c>
      <c r="D10873" t="s">
        <v>153</v>
      </c>
      <c r="E10873" t="s">
        <v>277</v>
      </c>
      <c r="F10873" t="s">
        <v>10</v>
      </c>
      <c r="G10873" t="s">
        <v>56117</v>
      </c>
      <c r="H10873" t="s">
        <v>22292</v>
      </c>
      <c r="I10873" t="s">
        <v>56118</v>
      </c>
      <c r="J10873" t="s">
        <v>20921</v>
      </c>
      <c r="K10873" t="s">
        <v>56119</v>
      </c>
      <c r="L10873" t="s">
        <v>1889</v>
      </c>
      <c r="M10873" t="s">
        <v>56120</v>
      </c>
    </row>
    <row r="10874" spans="1:13">
      <c r="A10874" t="s">
        <v>909</v>
      </c>
      <c r="B10874" t="s">
        <v>909</v>
      </c>
      <c r="C10874" t="s">
        <v>1550</v>
      </c>
      <c r="D10874" t="s">
        <v>153</v>
      </c>
      <c r="E10874" t="s">
        <v>277</v>
      </c>
      <c r="F10874" t="s">
        <v>2</v>
      </c>
      <c r="G10874" t="s">
        <v>56121</v>
      </c>
      <c r="H10874" t="s">
        <v>20921</v>
      </c>
      <c r="I10874" t="s">
        <v>56122</v>
      </c>
      <c r="J10874" t="s">
        <v>20937</v>
      </c>
      <c r="K10874" t="s">
        <v>56123</v>
      </c>
      <c r="L10874" t="s">
        <v>2773</v>
      </c>
      <c r="M10874" t="s">
        <v>30233</v>
      </c>
    </row>
    <row r="10875" spans="1:13">
      <c r="A10875" t="s">
        <v>909</v>
      </c>
      <c r="B10875" t="s">
        <v>909</v>
      </c>
      <c r="C10875" t="s">
        <v>1550</v>
      </c>
      <c r="D10875" t="s">
        <v>153</v>
      </c>
      <c r="E10875" t="s">
        <v>277</v>
      </c>
      <c r="F10875" t="s">
        <v>4</v>
      </c>
      <c r="G10875" t="s">
        <v>56124</v>
      </c>
      <c r="H10875" t="s">
        <v>21277</v>
      </c>
      <c r="I10875" t="s">
        <v>31798</v>
      </c>
      <c r="J10875" t="s">
        <v>20803</v>
      </c>
      <c r="K10875" t="s">
        <v>55964</v>
      </c>
      <c r="L10875" t="s">
        <v>56125</v>
      </c>
      <c r="M10875" t="s">
        <v>56126</v>
      </c>
    </row>
    <row r="10876" spans="1:13">
      <c r="A10876" t="s">
        <v>909</v>
      </c>
      <c r="B10876" t="s">
        <v>909</v>
      </c>
      <c r="C10876" t="s">
        <v>1550</v>
      </c>
      <c r="D10876" t="s">
        <v>153</v>
      </c>
      <c r="E10876" t="s">
        <v>277</v>
      </c>
      <c r="F10876" t="s">
        <v>11</v>
      </c>
      <c r="G10876" t="s">
        <v>56127</v>
      </c>
      <c r="H10876" t="s">
        <v>20881</v>
      </c>
      <c r="I10876" t="s">
        <v>56128</v>
      </c>
      <c r="J10876" t="s">
        <v>20745</v>
      </c>
      <c r="K10876" t="s">
        <v>56045</v>
      </c>
      <c r="L10876" t="s">
        <v>15508</v>
      </c>
      <c r="M10876" t="s">
        <v>56129</v>
      </c>
    </row>
    <row r="10877" spans="1:13">
      <c r="A10877" t="s">
        <v>909</v>
      </c>
      <c r="B10877" t="s">
        <v>909</v>
      </c>
      <c r="C10877" t="s">
        <v>1550</v>
      </c>
      <c r="D10877" t="s">
        <v>153</v>
      </c>
      <c r="E10877" t="s">
        <v>277</v>
      </c>
      <c r="F10877" t="s">
        <v>20</v>
      </c>
      <c r="G10877" t="s">
        <v>56130</v>
      </c>
      <c r="H10877" t="s">
        <v>21021</v>
      </c>
      <c r="I10877" t="s">
        <v>56070</v>
      </c>
      <c r="J10877" t="s">
        <v>20663</v>
      </c>
      <c r="K10877" t="s">
        <v>55969</v>
      </c>
      <c r="L10877" t="s">
        <v>54283</v>
      </c>
      <c r="M10877" t="s">
        <v>1163</v>
      </c>
    </row>
    <row r="10878" spans="1:13">
      <c r="A10878" t="s">
        <v>909</v>
      </c>
      <c r="B10878" t="s">
        <v>909</v>
      </c>
      <c r="C10878" t="s">
        <v>1550</v>
      </c>
      <c r="D10878" t="s">
        <v>153</v>
      </c>
      <c r="E10878" t="s">
        <v>188</v>
      </c>
      <c r="F10878" t="s">
        <v>3</v>
      </c>
      <c r="G10878" t="s">
        <v>56131</v>
      </c>
      <c r="H10878" t="s">
        <v>21004</v>
      </c>
      <c r="I10878" t="s">
        <v>56132</v>
      </c>
      <c r="J10878" t="s">
        <v>21162</v>
      </c>
      <c r="K10878" t="s">
        <v>56133</v>
      </c>
      <c r="L10878" t="s">
        <v>56134</v>
      </c>
      <c r="M10878" t="s">
        <v>56135</v>
      </c>
    </row>
    <row r="10879" spans="1:13">
      <c r="A10879" t="s">
        <v>909</v>
      </c>
      <c r="B10879" t="s">
        <v>909</v>
      </c>
      <c r="C10879" t="s">
        <v>1550</v>
      </c>
      <c r="D10879" t="s">
        <v>153</v>
      </c>
      <c r="E10879" t="s">
        <v>188</v>
      </c>
      <c r="F10879" t="s">
        <v>10</v>
      </c>
      <c r="G10879" t="s">
        <v>56136</v>
      </c>
      <c r="H10879" t="s">
        <v>22200</v>
      </c>
      <c r="I10879" t="s">
        <v>56137</v>
      </c>
      <c r="J10879" t="s">
        <v>21668</v>
      </c>
      <c r="K10879" t="s">
        <v>55958</v>
      </c>
      <c r="L10879" t="s">
        <v>56138</v>
      </c>
      <c r="M10879" t="s">
        <v>56139</v>
      </c>
    </row>
    <row r="10880" spans="1:13">
      <c r="A10880" t="s">
        <v>909</v>
      </c>
      <c r="B10880" t="s">
        <v>909</v>
      </c>
      <c r="C10880" t="s">
        <v>1550</v>
      </c>
      <c r="D10880" t="s">
        <v>153</v>
      </c>
      <c r="E10880" t="s">
        <v>188</v>
      </c>
      <c r="F10880" t="s">
        <v>2</v>
      </c>
      <c r="G10880" t="s">
        <v>56140</v>
      </c>
      <c r="H10880" t="s">
        <v>20973</v>
      </c>
      <c r="I10880" t="s">
        <v>9980</v>
      </c>
      <c r="J10880" t="s">
        <v>20950</v>
      </c>
      <c r="K10880" t="s">
        <v>25356</v>
      </c>
      <c r="L10880" t="s">
        <v>263</v>
      </c>
      <c r="M10880" t="s">
        <v>56141</v>
      </c>
    </row>
    <row r="10881" spans="1:13">
      <c r="A10881" t="s">
        <v>909</v>
      </c>
      <c r="B10881" t="s">
        <v>909</v>
      </c>
      <c r="C10881" t="s">
        <v>1550</v>
      </c>
      <c r="D10881" t="s">
        <v>153</v>
      </c>
      <c r="E10881" t="s">
        <v>188</v>
      </c>
      <c r="F10881" t="s">
        <v>4</v>
      </c>
      <c r="G10881" t="s">
        <v>56142</v>
      </c>
      <c r="H10881" t="s">
        <v>21162</v>
      </c>
      <c r="I10881" t="s">
        <v>56113</v>
      </c>
      <c r="J10881" t="s">
        <v>20705</v>
      </c>
      <c r="K10881" t="s">
        <v>56007</v>
      </c>
      <c r="L10881" t="s">
        <v>56143</v>
      </c>
      <c r="M10881" t="s">
        <v>54364</v>
      </c>
    </row>
    <row r="10882" spans="1:13">
      <c r="A10882" t="s">
        <v>909</v>
      </c>
      <c r="B10882" t="s">
        <v>909</v>
      </c>
      <c r="C10882" t="s">
        <v>1550</v>
      </c>
      <c r="D10882" t="s">
        <v>153</v>
      </c>
      <c r="E10882" t="s">
        <v>188</v>
      </c>
      <c r="F10882" t="s">
        <v>11</v>
      </c>
      <c r="G10882" t="s">
        <v>56144</v>
      </c>
      <c r="H10882" t="s">
        <v>20829</v>
      </c>
      <c r="I10882" t="s">
        <v>56053</v>
      </c>
      <c r="J10882" t="s">
        <v>21472</v>
      </c>
      <c r="K10882" t="s">
        <v>372</v>
      </c>
      <c r="L10882" t="s">
        <v>52938</v>
      </c>
      <c r="M10882" t="s">
        <v>54523</v>
      </c>
    </row>
    <row r="10883" spans="1:13">
      <c r="A10883" t="s">
        <v>909</v>
      </c>
      <c r="B10883" t="s">
        <v>909</v>
      </c>
      <c r="C10883" t="s">
        <v>1550</v>
      </c>
      <c r="D10883" t="s">
        <v>153</v>
      </c>
      <c r="E10883" t="s">
        <v>188</v>
      </c>
      <c r="F10883" t="s">
        <v>20</v>
      </c>
      <c r="G10883" t="s">
        <v>56145</v>
      </c>
      <c r="H10883" t="s">
        <v>20938</v>
      </c>
      <c r="I10883" t="s">
        <v>13857</v>
      </c>
      <c r="J10883" t="s">
        <v>20684</v>
      </c>
      <c r="K10883" t="s">
        <v>55974</v>
      </c>
      <c r="L10883" t="s">
        <v>56146</v>
      </c>
      <c r="M10883" t="s">
        <v>50392</v>
      </c>
    </row>
    <row r="10884" spans="1:13">
      <c r="A10884" t="s">
        <v>909</v>
      </c>
      <c r="B10884" t="s">
        <v>909</v>
      </c>
      <c r="C10884" t="s">
        <v>1550</v>
      </c>
      <c r="D10884" t="s">
        <v>153</v>
      </c>
      <c r="E10884" t="s">
        <v>292</v>
      </c>
      <c r="F10884" t="s">
        <v>3</v>
      </c>
      <c r="G10884" t="s">
        <v>56147</v>
      </c>
      <c r="H10884" t="s">
        <v>21756</v>
      </c>
      <c r="I10884" t="s">
        <v>31810</v>
      </c>
      <c r="J10884" t="s">
        <v>20827</v>
      </c>
      <c r="K10884" t="s">
        <v>56001</v>
      </c>
      <c r="L10884" t="s">
        <v>56148</v>
      </c>
      <c r="M10884" t="s">
        <v>56149</v>
      </c>
    </row>
    <row r="10885" spans="1:13">
      <c r="A10885" t="s">
        <v>909</v>
      </c>
      <c r="B10885" t="s">
        <v>909</v>
      </c>
      <c r="C10885" t="s">
        <v>1550</v>
      </c>
      <c r="D10885" t="s">
        <v>153</v>
      </c>
      <c r="E10885" t="s">
        <v>292</v>
      </c>
      <c r="F10885" t="s">
        <v>10</v>
      </c>
      <c r="G10885" t="s">
        <v>56150</v>
      </c>
      <c r="H10885" t="s">
        <v>20970</v>
      </c>
      <c r="I10885" t="s">
        <v>56151</v>
      </c>
      <c r="J10885" t="s">
        <v>21049</v>
      </c>
      <c r="K10885" t="s">
        <v>56152</v>
      </c>
      <c r="L10885" t="s">
        <v>56153</v>
      </c>
      <c r="M10885" t="s">
        <v>56154</v>
      </c>
    </row>
    <row r="10886" spans="1:13">
      <c r="A10886" t="s">
        <v>909</v>
      </c>
      <c r="B10886" t="s">
        <v>909</v>
      </c>
      <c r="C10886" t="s">
        <v>1550</v>
      </c>
      <c r="D10886" t="s">
        <v>153</v>
      </c>
      <c r="E10886" t="s">
        <v>292</v>
      </c>
      <c r="F10886" t="s">
        <v>2</v>
      </c>
      <c r="G10886" t="s">
        <v>56155</v>
      </c>
      <c r="H10886" t="s">
        <v>21035</v>
      </c>
      <c r="I10886" t="s">
        <v>31903</v>
      </c>
      <c r="J10886" t="s">
        <v>20879</v>
      </c>
      <c r="K10886" t="s">
        <v>25358</v>
      </c>
      <c r="L10886" t="s">
        <v>7155</v>
      </c>
      <c r="M10886" t="s">
        <v>30259</v>
      </c>
    </row>
    <row r="10887" spans="1:13">
      <c r="A10887" t="s">
        <v>909</v>
      </c>
      <c r="B10887" t="s">
        <v>909</v>
      </c>
      <c r="C10887" t="s">
        <v>1550</v>
      </c>
      <c r="D10887" t="s">
        <v>153</v>
      </c>
      <c r="E10887" t="s">
        <v>292</v>
      </c>
      <c r="F10887" t="s">
        <v>4</v>
      </c>
      <c r="G10887" t="s">
        <v>56156</v>
      </c>
      <c r="H10887" t="s">
        <v>20950</v>
      </c>
      <c r="I10887" t="s">
        <v>31711</v>
      </c>
      <c r="J10887" t="s">
        <v>20705</v>
      </c>
      <c r="K10887" t="s">
        <v>56007</v>
      </c>
      <c r="L10887" t="s">
        <v>52625</v>
      </c>
      <c r="M10887" t="s">
        <v>56157</v>
      </c>
    </row>
    <row r="10888" spans="1:13">
      <c r="A10888" t="s">
        <v>909</v>
      </c>
      <c r="B10888" t="s">
        <v>909</v>
      </c>
      <c r="C10888" t="s">
        <v>1550</v>
      </c>
      <c r="D10888" t="s">
        <v>153</v>
      </c>
      <c r="E10888" t="s">
        <v>292</v>
      </c>
      <c r="F10888" t="s">
        <v>11</v>
      </c>
      <c r="G10888" t="s">
        <v>56158</v>
      </c>
      <c r="H10888" t="s">
        <v>21019</v>
      </c>
      <c r="I10888" t="s">
        <v>31689</v>
      </c>
      <c r="J10888" t="s">
        <v>21472</v>
      </c>
      <c r="K10888" t="s">
        <v>372</v>
      </c>
      <c r="L10888" t="s">
        <v>2952</v>
      </c>
      <c r="M10888" t="s">
        <v>26634</v>
      </c>
    </row>
    <row r="10889" spans="1:13">
      <c r="A10889" t="s">
        <v>909</v>
      </c>
      <c r="B10889" t="s">
        <v>909</v>
      </c>
      <c r="C10889" t="s">
        <v>1550</v>
      </c>
      <c r="D10889" t="s">
        <v>153</v>
      </c>
      <c r="E10889" t="s">
        <v>292</v>
      </c>
      <c r="F10889" t="s">
        <v>20</v>
      </c>
      <c r="G10889" t="s">
        <v>56159</v>
      </c>
      <c r="H10889" t="s">
        <v>20897</v>
      </c>
      <c r="I10889" t="s">
        <v>56026</v>
      </c>
      <c r="J10889" t="s">
        <v>20705</v>
      </c>
      <c r="K10889" t="s">
        <v>56007</v>
      </c>
      <c r="L10889" t="s">
        <v>51463</v>
      </c>
      <c r="M10889" t="s">
        <v>56160</v>
      </c>
    </row>
    <row r="10890" spans="1:13">
      <c r="A10890" t="s">
        <v>909</v>
      </c>
      <c r="B10890" t="s">
        <v>909</v>
      </c>
      <c r="C10890" t="s">
        <v>1550</v>
      </c>
      <c r="D10890" t="s">
        <v>153</v>
      </c>
      <c r="E10890" t="s">
        <v>300</v>
      </c>
      <c r="F10890" t="s">
        <v>3</v>
      </c>
      <c r="G10890" t="s">
        <v>56161</v>
      </c>
      <c r="H10890" t="s">
        <v>20986</v>
      </c>
      <c r="I10890" t="s">
        <v>31817</v>
      </c>
      <c r="J10890" t="s">
        <v>21341</v>
      </c>
      <c r="K10890" t="s">
        <v>56162</v>
      </c>
      <c r="L10890" t="s">
        <v>56163</v>
      </c>
      <c r="M10890" t="s">
        <v>29184</v>
      </c>
    </row>
    <row r="10891" spans="1:13">
      <c r="A10891" t="s">
        <v>909</v>
      </c>
      <c r="B10891" t="s">
        <v>909</v>
      </c>
      <c r="C10891" t="s">
        <v>1550</v>
      </c>
      <c r="D10891" t="s">
        <v>153</v>
      </c>
      <c r="E10891" t="s">
        <v>300</v>
      </c>
      <c r="F10891" t="s">
        <v>10</v>
      </c>
      <c r="G10891" t="s">
        <v>56164</v>
      </c>
      <c r="H10891" t="s">
        <v>21197</v>
      </c>
      <c r="I10891" t="s">
        <v>56165</v>
      </c>
      <c r="J10891" t="s">
        <v>21322</v>
      </c>
      <c r="K10891" t="s">
        <v>56166</v>
      </c>
      <c r="L10891" t="s">
        <v>56167</v>
      </c>
      <c r="M10891" t="s">
        <v>56168</v>
      </c>
    </row>
    <row r="10892" spans="1:13">
      <c r="A10892" t="s">
        <v>909</v>
      </c>
      <c r="B10892" t="s">
        <v>909</v>
      </c>
      <c r="C10892" t="s">
        <v>1550</v>
      </c>
      <c r="D10892" t="s">
        <v>153</v>
      </c>
      <c r="E10892" t="s">
        <v>300</v>
      </c>
      <c r="F10892" t="s">
        <v>2</v>
      </c>
      <c r="G10892" t="s">
        <v>56169</v>
      </c>
      <c r="H10892" t="s">
        <v>20974</v>
      </c>
      <c r="I10892" t="s">
        <v>14082</v>
      </c>
      <c r="J10892" t="s">
        <v>20764</v>
      </c>
      <c r="K10892" t="s">
        <v>56005</v>
      </c>
      <c r="L10892" t="s">
        <v>16341</v>
      </c>
      <c r="M10892" t="s">
        <v>56170</v>
      </c>
    </row>
    <row r="10893" spans="1:13">
      <c r="A10893" t="s">
        <v>909</v>
      </c>
      <c r="B10893" t="s">
        <v>909</v>
      </c>
      <c r="C10893" t="s">
        <v>1550</v>
      </c>
      <c r="D10893" t="s">
        <v>153</v>
      </c>
      <c r="E10893" t="s">
        <v>300</v>
      </c>
      <c r="F10893" t="s">
        <v>4</v>
      </c>
      <c r="G10893" t="s">
        <v>56171</v>
      </c>
      <c r="H10893" t="s">
        <v>20725</v>
      </c>
      <c r="I10893" t="s">
        <v>31890</v>
      </c>
      <c r="J10893" t="s">
        <v>20663</v>
      </c>
      <c r="K10893" t="s">
        <v>55969</v>
      </c>
      <c r="L10893" t="s">
        <v>53325</v>
      </c>
      <c r="M10893" t="s">
        <v>56172</v>
      </c>
    </row>
    <row r="10894" spans="1:13">
      <c r="A10894" t="s">
        <v>909</v>
      </c>
      <c r="B10894" t="s">
        <v>909</v>
      </c>
      <c r="C10894" t="s">
        <v>1550</v>
      </c>
      <c r="D10894" t="s">
        <v>153</v>
      </c>
      <c r="E10894" t="s">
        <v>300</v>
      </c>
      <c r="F10894" t="s">
        <v>11</v>
      </c>
      <c r="G10894" t="s">
        <v>56173</v>
      </c>
      <c r="H10894" t="s">
        <v>20860</v>
      </c>
      <c r="I10894" t="s">
        <v>56012</v>
      </c>
      <c r="J10894" t="s">
        <v>20684</v>
      </c>
      <c r="K10894" t="s">
        <v>55974</v>
      </c>
      <c r="L10894" t="s">
        <v>56174</v>
      </c>
      <c r="M10894" t="s">
        <v>1427</v>
      </c>
    </row>
    <row r="10895" spans="1:13">
      <c r="A10895" t="s">
        <v>909</v>
      </c>
      <c r="B10895" t="s">
        <v>909</v>
      </c>
      <c r="C10895" t="s">
        <v>1550</v>
      </c>
      <c r="D10895" t="s">
        <v>153</v>
      </c>
      <c r="E10895" t="s">
        <v>300</v>
      </c>
      <c r="F10895" t="s">
        <v>20</v>
      </c>
      <c r="G10895" t="s">
        <v>56175</v>
      </c>
      <c r="H10895" t="s">
        <v>20932</v>
      </c>
      <c r="I10895" t="s">
        <v>56176</v>
      </c>
      <c r="J10895" t="s">
        <v>20745</v>
      </c>
      <c r="K10895" t="s">
        <v>56045</v>
      </c>
      <c r="L10895" t="s">
        <v>56177</v>
      </c>
      <c r="M10895" t="s">
        <v>53745</v>
      </c>
    </row>
    <row r="10896" spans="1:13">
      <c r="A10896" t="s">
        <v>909</v>
      </c>
      <c r="B10896" t="s">
        <v>909</v>
      </c>
      <c r="C10896" t="s">
        <v>1550</v>
      </c>
      <c r="D10896" t="s">
        <v>154</v>
      </c>
      <c r="E10896" t="s">
        <v>277</v>
      </c>
      <c r="F10896" t="s">
        <v>3</v>
      </c>
      <c r="G10896" t="s">
        <v>56178</v>
      </c>
      <c r="H10896" t="s">
        <v>21162</v>
      </c>
      <c r="I10896" t="s">
        <v>56113</v>
      </c>
      <c r="J10896" t="s">
        <v>20938</v>
      </c>
      <c r="K10896" t="s">
        <v>56179</v>
      </c>
      <c r="L10896" t="s">
        <v>56115</v>
      </c>
      <c r="M10896" t="s">
        <v>56180</v>
      </c>
    </row>
    <row r="10897" spans="1:13">
      <c r="A10897" t="s">
        <v>909</v>
      </c>
      <c r="B10897" t="s">
        <v>909</v>
      </c>
      <c r="C10897" t="s">
        <v>1550</v>
      </c>
      <c r="D10897" t="s">
        <v>154</v>
      </c>
      <c r="E10897" t="s">
        <v>277</v>
      </c>
      <c r="F10897" t="s">
        <v>10</v>
      </c>
      <c r="G10897" t="s">
        <v>56181</v>
      </c>
      <c r="H10897" t="s">
        <v>20952</v>
      </c>
      <c r="I10897" t="s">
        <v>29204</v>
      </c>
      <c r="J10897" t="s">
        <v>20919</v>
      </c>
      <c r="K10897" t="s">
        <v>56182</v>
      </c>
      <c r="L10897" t="s">
        <v>56183</v>
      </c>
      <c r="M10897" t="s">
        <v>56184</v>
      </c>
    </row>
    <row r="10898" spans="1:13">
      <c r="A10898" t="s">
        <v>909</v>
      </c>
      <c r="B10898" t="s">
        <v>909</v>
      </c>
      <c r="C10898" t="s">
        <v>1550</v>
      </c>
      <c r="D10898" t="s">
        <v>154</v>
      </c>
      <c r="E10898" t="s">
        <v>277</v>
      </c>
      <c r="F10898" t="s">
        <v>2</v>
      </c>
      <c r="G10898" t="s">
        <v>56185</v>
      </c>
      <c r="H10898" t="s">
        <v>21101</v>
      </c>
      <c r="I10898" t="s">
        <v>31773</v>
      </c>
      <c r="J10898" t="s">
        <v>20974</v>
      </c>
      <c r="K10898" t="s">
        <v>56186</v>
      </c>
      <c r="L10898" t="s">
        <v>12644</v>
      </c>
      <c r="M10898" t="s">
        <v>56187</v>
      </c>
    </row>
    <row r="10899" spans="1:13">
      <c r="A10899" t="s">
        <v>909</v>
      </c>
      <c r="B10899" t="s">
        <v>909</v>
      </c>
      <c r="C10899" t="s">
        <v>1550</v>
      </c>
      <c r="D10899" t="s">
        <v>154</v>
      </c>
      <c r="E10899" t="s">
        <v>277</v>
      </c>
      <c r="F10899" t="s">
        <v>4</v>
      </c>
      <c r="G10899" t="s">
        <v>56188</v>
      </c>
      <c r="H10899" t="s">
        <v>21266</v>
      </c>
      <c r="I10899" t="s">
        <v>56189</v>
      </c>
      <c r="J10899" t="s">
        <v>20705</v>
      </c>
      <c r="K10899" t="s">
        <v>56007</v>
      </c>
      <c r="L10899" t="s">
        <v>52560</v>
      </c>
      <c r="M10899" t="s">
        <v>56190</v>
      </c>
    </row>
    <row r="10900" spans="1:13">
      <c r="A10900" t="s">
        <v>909</v>
      </c>
      <c r="B10900" t="s">
        <v>909</v>
      </c>
      <c r="C10900" t="s">
        <v>1550</v>
      </c>
      <c r="D10900" t="s">
        <v>154</v>
      </c>
      <c r="E10900" t="s">
        <v>277</v>
      </c>
      <c r="F10900" t="s">
        <v>11</v>
      </c>
      <c r="G10900" t="s">
        <v>56191</v>
      </c>
      <c r="H10900" t="s">
        <v>21430</v>
      </c>
      <c r="I10900" t="s">
        <v>31696</v>
      </c>
      <c r="J10900" t="s">
        <v>20663</v>
      </c>
      <c r="K10900" t="s">
        <v>55969</v>
      </c>
      <c r="L10900" t="s">
        <v>48260</v>
      </c>
      <c r="M10900" t="s">
        <v>56192</v>
      </c>
    </row>
    <row r="10901" spans="1:13">
      <c r="A10901" t="s">
        <v>909</v>
      </c>
      <c r="B10901" t="s">
        <v>909</v>
      </c>
      <c r="C10901" t="s">
        <v>1550</v>
      </c>
      <c r="D10901" t="s">
        <v>154</v>
      </c>
      <c r="E10901" t="s">
        <v>277</v>
      </c>
      <c r="F10901" t="s">
        <v>20</v>
      </c>
      <c r="G10901" t="s">
        <v>56193</v>
      </c>
      <c r="H10901" t="s">
        <v>21150</v>
      </c>
      <c r="I10901" t="s">
        <v>55954</v>
      </c>
      <c r="J10901" t="s">
        <v>20745</v>
      </c>
      <c r="K10901" t="s">
        <v>56045</v>
      </c>
      <c r="L10901" t="s">
        <v>13282</v>
      </c>
      <c r="M10901" t="s">
        <v>56194</v>
      </c>
    </row>
    <row r="10902" spans="1:13">
      <c r="A10902" t="s">
        <v>909</v>
      </c>
      <c r="B10902" t="s">
        <v>909</v>
      </c>
      <c r="C10902" t="s">
        <v>1550</v>
      </c>
      <c r="D10902" t="s">
        <v>154</v>
      </c>
      <c r="E10902" t="s">
        <v>315</v>
      </c>
      <c r="F10902" t="s">
        <v>3</v>
      </c>
      <c r="G10902" t="s">
        <v>56195</v>
      </c>
      <c r="H10902" t="s">
        <v>21430</v>
      </c>
      <c r="I10902" t="s">
        <v>31696</v>
      </c>
      <c r="J10902" t="s">
        <v>21152</v>
      </c>
      <c r="K10902" t="s">
        <v>33898</v>
      </c>
      <c r="L10902" t="s">
        <v>56196</v>
      </c>
      <c r="M10902" t="s">
        <v>45075</v>
      </c>
    </row>
    <row r="10903" spans="1:13">
      <c r="A10903" t="s">
        <v>909</v>
      </c>
      <c r="B10903" t="s">
        <v>909</v>
      </c>
      <c r="C10903" t="s">
        <v>1550</v>
      </c>
      <c r="D10903" t="s">
        <v>154</v>
      </c>
      <c r="E10903" t="s">
        <v>315</v>
      </c>
      <c r="F10903" t="s">
        <v>10</v>
      </c>
      <c r="G10903" t="s">
        <v>56197</v>
      </c>
      <c r="H10903" t="s">
        <v>22334</v>
      </c>
      <c r="I10903" t="s">
        <v>56198</v>
      </c>
      <c r="J10903" t="s">
        <v>20769</v>
      </c>
      <c r="K10903" t="s">
        <v>56199</v>
      </c>
      <c r="L10903" t="s">
        <v>56200</v>
      </c>
      <c r="M10903" t="s">
        <v>56201</v>
      </c>
    </row>
    <row r="10904" spans="1:13">
      <c r="A10904" t="s">
        <v>909</v>
      </c>
      <c r="B10904" t="s">
        <v>909</v>
      </c>
      <c r="C10904" t="s">
        <v>1550</v>
      </c>
      <c r="D10904" t="s">
        <v>154</v>
      </c>
      <c r="E10904" t="s">
        <v>315</v>
      </c>
      <c r="F10904" t="s">
        <v>2</v>
      </c>
      <c r="G10904" t="s">
        <v>56202</v>
      </c>
      <c r="H10904" t="s">
        <v>21164</v>
      </c>
      <c r="I10904" t="s">
        <v>31676</v>
      </c>
      <c r="J10904" t="s">
        <v>20937</v>
      </c>
      <c r="K10904" t="s">
        <v>56123</v>
      </c>
      <c r="L10904" t="s">
        <v>17035</v>
      </c>
      <c r="M10904" t="s">
        <v>56203</v>
      </c>
    </row>
    <row r="10905" spans="1:13">
      <c r="A10905" t="s">
        <v>909</v>
      </c>
      <c r="B10905" t="s">
        <v>909</v>
      </c>
      <c r="C10905" t="s">
        <v>1550</v>
      </c>
      <c r="D10905" t="s">
        <v>154</v>
      </c>
      <c r="E10905" t="s">
        <v>315</v>
      </c>
      <c r="F10905" t="s">
        <v>4</v>
      </c>
      <c r="G10905" t="s">
        <v>56204</v>
      </c>
      <c r="H10905" t="s">
        <v>21165</v>
      </c>
      <c r="I10905" t="s">
        <v>55973</v>
      </c>
      <c r="J10905" t="s">
        <v>20841</v>
      </c>
      <c r="K10905" t="s">
        <v>56084</v>
      </c>
      <c r="L10905" t="s">
        <v>56205</v>
      </c>
      <c r="M10905" t="s">
        <v>17031</v>
      </c>
    </row>
    <row r="10906" spans="1:13">
      <c r="A10906" t="s">
        <v>909</v>
      </c>
      <c r="B10906" t="s">
        <v>909</v>
      </c>
      <c r="C10906" t="s">
        <v>1550</v>
      </c>
      <c r="D10906" t="s">
        <v>154</v>
      </c>
      <c r="E10906" t="s">
        <v>315</v>
      </c>
      <c r="F10906" t="s">
        <v>11</v>
      </c>
      <c r="G10906" t="s">
        <v>56206</v>
      </c>
      <c r="H10906" t="s">
        <v>21322</v>
      </c>
      <c r="I10906" t="s">
        <v>56044</v>
      </c>
      <c r="J10906" t="s">
        <v>21472</v>
      </c>
      <c r="K10906" t="s">
        <v>372</v>
      </c>
      <c r="L10906" t="s">
        <v>52723</v>
      </c>
      <c r="M10906" t="s">
        <v>56207</v>
      </c>
    </row>
    <row r="10907" spans="1:13">
      <c r="A10907" t="s">
        <v>909</v>
      </c>
      <c r="B10907" t="s">
        <v>909</v>
      </c>
      <c r="C10907" t="s">
        <v>1550</v>
      </c>
      <c r="D10907" t="s">
        <v>154</v>
      </c>
      <c r="E10907" t="s">
        <v>315</v>
      </c>
      <c r="F10907" t="s">
        <v>20</v>
      </c>
      <c r="G10907" t="s">
        <v>56208</v>
      </c>
      <c r="H10907" t="s">
        <v>21116</v>
      </c>
      <c r="I10907" t="s">
        <v>31777</v>
      </c>
      <c r="J10907" t="s">
        <v>20663</v>
      </c>
      <c r="K10907" t="s">
        <v>55969</v>
      </c>
      <c r="L10907" t="s">
        <v>50953</v>
      </c>
      <c r="M10907" t="s">
        <v>945</v>
      </c>
    </row>
    <row r="10908" spans="1:13">
      <c r="A10908" t="s">
        <v>909</v>
      </c>
      <c r="B10908" t="s">
        <v>909</v>
      </c>
      <c r="C10908" t="s">
        <v>1550</v>
      </c>
      <c r="D10908" t="s">
        <v>154</v>
      </c>
      <c r="E10908" t="s">
        <v>323</v>
      </c>
      <c r="F10908" t="s">
        <v>3</v>
      </c>
      <c r="G10908" t="s">
        <v>56209</v>
      </c>
      <c r="H10908" t="s">
        <v>20919</v>
      </c>
      <c r="I10908" t="s">
        <v>56210</v>
      </c>
      <c r="J10908" t="s">
        <v>21369</v>
      </c>
      <c r="K10908" t="s">
        <v>56211</v>
      </c>
      <c r="L10908" t="s">
        <v>56212</v>
      </c>
      <c r="M10908" t="s">
        <v>25164</v>
      </c>
    </row>
    <row r="10909" spans="1:13">
      <c r="A10909" t="s">
        <v>909</v>
      </c>
      <c r="B10909" t="s">
        <v>909</v>
      </c>
      <c r="C10909" t="s">
        <v>1550</v>
      </c>
      <c r="D10909" t="s">
        <v>154</v>
      </c>
      <c r="E10909" t="s">
        <v>323</v>
      </c>
      <c r="F10909" t="s">
        <v>10</v>
      </c>
      <c r="G10909" t="s">
        <v>56213</v>
      </c>
      <c r="H10909" t="s">
        <v>22081</v>
      </c>
      <c r="I10909" t="s">
        <v>16682</v>
      </c>
      <c r="J10909" t="s">
        <v>21341</v>
      </c>
      <c r="K10909" t="s">
        <v>56162</v>
      </c>
      <c r="L10909" t="s">
        <v>56214</v>
      </c>
      <c r="M10909" t="s">
        <v>26298</v>
      </c>
    </row>
    <row r="10910" spans="1:13">
      <c r="A10910" t="s">
        <v>909</v>
      </c>
      <c r="B10910" t="s">
        <v>909</v>
      </c>
      <c r="C10910" t="s">
        <v>1550</v>
      </c>
      <c r="D10910" t="s">
        <v>154</v>
      </c>
      <c r="E10910" t="s">
        <v>323</v>
      </c>
      <c r="F10910" t="s">
        <v>2</v>
      </c>
      <c r="G10910" t="s">
        <v>56215</v>
      </c>
      <c r="H10910" t="s">
        <v>21115</v>
      </c>
      <c r="I10910" t="s">
        <v>56216</v>
      </c>
      <c r="J10910" t="s">
        <v>20803</v>
      </c>
      <c r="K10910" t="s">
        <v>55964</v>
      </c>
      <c r="L10910" t="s">
        <v>56217</v>
      </c>
      <c r="M10910" t="s">
        <v>48786</v>
      </c>
    </row>
    <row r="10911" spans="1:13">
      <c r="A10911" t="s">
        <v>909</v>
      </c>
      <c r="B10911" t="s">
        <v>909</v>
      </c>
      <c r="C10911" t="s">
        <v>1550</v>
      </c>
      <c r="D10911" t="s">
        <v>154</v>
      </c>
      <c r="E10911" t="s">
        <v>323</v>
      </c>
      <c r="F10911" t="s">
        <v>4</v>
      </c>
      <c r="G10911" t="s">
        <v>56218</v>
      </c>
      <c r="H10911" t="s">
        <v>21061</v>
      </c>
      <c r="I10911" t="s">
        <v>56009</v>
      </c>
      <c r="J10911" t="s">
        <v>20684</v>
      </c>
      <c r="K10911" t="s">
        <v>55974</v>
      </c>
      <c r="L10911" t="s">
        <v>52582</v>
      </c>
      <c r="M10911" t="s">
        <v>56219</v>
      </c>
    </row>
    <row r="10912" spans="1:13">
      <c r="A10912" t="s">
        <v>909</v>
      </c>
      <c r="B10912" t="s">
        <v>909</v>
      </c>
      <c r="C10912" t="s">
        <v>1550</v>
      </c>
      <c r="D10912" t="s">
        <v>154</v>
      </c>
      <c r="E10912" t="s">
        <v>323</v>
      </c>
      <c r="F10912" t="s">
        <v>11</v>
      </c>
      <c r="G10912" t="s">
        <v>56220</v>
      </c>
      <c r="H10912" t="s">
        <v>21102</v>
      </c>
      <c r="I10912" t="s">
        <v>13086</v>
      </c>
      <c r="J10912" t="s">
        <v>20764</v>
      </c>
      <c r="K10912" t="s">
        <v>56005</v>
      </c>
      <c r="L10912" t="s">
        <v>52678</v>
      </c>
      <c r="M10912" t="s">
        <v>16079</v>
      </c>
    </row>
    <row r="10913" spans="1:13">
      <c r="A10913" t="s">
        <v>909</v>
      </c>
      <c r="B10913" t="s">
        <v>909</v>
      </c>
      <c r="C10913" t="s">
        <v>1550</v>
      </c>
      <c r="D10913" t="s">
        <v>154</v>
      </c>
      <c r="E10913" t="s">
        <v>323</v>
      </c>
      <c r="F10913" t="s">
        <v>20</v>
      </c>
      <c r="G10913" t="s">
        <v>56221</v>
      </c>
      <c r="H10913" t="s">
        <v>20879</v>
      </c>
      <c r="I10913" t="s">
        <v>31735</v>
      </c>
      <c r="J10913" t="s">
        <v>20663</v>
      </c>
      <c r="K10913" t="s">
        <v>55969</v>
      </c>
      <c r="L10913" t="s">
        <v>5566</v>
      </c>
      <c r="M10913" t="s">
        <v>15074</v>
      </c>
    </row>
    <row r="10914" spans="1:13">
      <c r="A10914" t="s">
        <v>909</v>
      </c>
      <c r="B10914" t="s">
        <v>909</v>
      </c>
      <c r="C10914" t="s">
        <v>1550</v>
      </c>
      <c r="D10914" t="s">
        <v>154</v>
      </c>
      <c r="E10914" t="s">
        <v>331</v>
      </c>
      <c r="F10914" t="s">
        <v>3</v>
      </c>
      <c r="G10914" t="s">
        <v>56222</v>
      </c>
      <c r="H10914" t="s">
        <v>21862</v>
      </c>
      <c r="I10914" t="s">
        <v>56223</v>
      </c>
      <c r="J10914" t="s">
        <v>20921</v>
      </c>
      <c r="K10914" t="s">
        <v>56119</v>
      </c>
      <c r="L10914" t="s">
        <v>56224</v>
      </c>
      <c r="M10914" t="s">
        <v>56225</v>
      </c>
    </row>
    <row r="10915" spans="1:13">
      <c r="A10915" t="s">
        <v>909</v>
      </c>
      <c r="B10915" t="s">
        <v>909</v>
      </c>
      <c r="C10915" t="s">
        <v>1550</v>
      </c>
      <c r="D10915" t="s">
        <v>154</v>
      </c>
      <c r="E10915" t="s">
        <v>331</v>
      </c>
      <c r="F10915" t="s">
        <v>10</v>
      </c>
      <c r="G10915" t="s">
        <v>56226</v>
      </c>
      <c r="H10915" t="s">
        <v>20713</v>
      </c>
      <c r="I10915" t="s">
        <v>31886</v>
      </c>
      <c r="J10915" t="s">
        <v>21035</v>
      </c>
      <c r="K10915" t="s">
        <v>26843</v>
      </c>
      <c r="L10915" t="s">
        <v>56227</v>
      </c>
      <c r="M10915" t="s">
        <v>45794</v>
      </c>
    </row>
    <row r="10916" spans="1:13">
      <c r="A10916" t="s">
        <v>909</v>
      </c>
      <c r="B10916" t="s">
        <v>909</v>
      </c>
      <c r="C10916" t="s">
        <v>1550</v>
      </c>
      <c r="D10916" t="s">
        <v>154</v>
      </c>
      <c r="E10916" t="s">
        <v>331</v>
      </c>
      <c r="F10916" t="s">
        <v>2</v>
      </c>
      <c r="G10916" t="s">
        <v>56228</v>
      </c>
      <c r="H10916" t="s">
        <v>20938</v>
      </c>
      <c r="I10916" t="s">
        <v>13857</v>
      </c>
      <c r="J10916" t="s">
        <v>20764</v>
      </c>
      <c r="K10916" t="s">
        <v>56005</v>
      </c>
      <c r="L10916" t="s">
        <v>56229</v>
      </c>
      <c r="M10916" t="s">
        <v>8639</v>
      </c>
    </row>
    <row r="10917" spans="1:13">
      <c r="A10917" t="s">
        <v>909</v>
      </c>
      <c r="B10917" t="s">
        <v>909</v>
      </c>
      <c r="C10917" t="s">
        <v>1550</v>
      </c>
      <c r="D10917" t="s">
        <v>154</v>
      </c>
      <c r="E10917" t="s">
        <v>331</v>
      </c>
      <c r="F10917" t="s">
        <v>4</v>
      </c>
      <c r="G10917" t="s">
        <v>56230</v>
      </c>
      <c r="H10917" t="s">
        <v>20764</v>
      </c>
      <c r="I10917" t="s">
        <v>31844</v>
      </c>
      <c r="J10917" t="s">
        <v>21472</v>
      </c>
      <c r="K10917" t="s">
        <v>372</v>
      </c>
      <c r="L10917" t="s">
        <v>56231</v>
      </c>
      <c r="M10917" t="s">
        <v>4529</v>
      </c>
    </row>
    <row r="10918" spans="1:13">
      <c r="A10918" t="s">
        <v>909</v>
      </c>
      <c r="B10918" t="s">
        <v>909</v>
      </c>
      <c r="C10918" t="s">
        <v>1550</v>
      </c>
      <c r="D10918" t="s">
        <v>154</v>
      </c>
      <c r="E10918" t="s">
        <v>331</v>
      </c>
      <c r="F10918" t="s">
        <v>11</v>
      </c>
      <c r="G10918" t="s">
        <v>56232</v>
      </c>
      <c r="H10918" t="s">
        <v>20974</v>
      </c>
      <c r="I10918" t="s">
        <v>14082</v>
      </c>
      <c r="J10918" t="s">
        <v>21472</v>
      </c>
      <c r="K10918" t="s">
        <v>372</v>
      </c>
      <c r="L10918" t="s">
        <v>56233</v>
      </c>
      <c r="M10918" t="s">
        <v>28964</v>
      </c>
    </row>
    <row r="10919" spans="1:13">
      <c r="A10919" t="s">
        <v>909</v>
      </c>
      <c r="B10919" t="s">
        <v>909</v>
      </c>
      <c r="C10919" t="s">
        <v>1550</v>
      </c>
      <c r="D10919" t="s">
        <v>154</v>
      </c>
      <c r="E10919" t="s">
        <v>331</v>
      </c>
      <c r="F10919" t="s">
        <v>20</v>
      </c>
      <c r="G10919" t="s">
        <v>56234</v>
      </c>
      <c r="H10919" t="s">
        <v>20879</v>
      </c>
      <c r="I10919" t="s">
        <v>31735</v>
      </c>
      <c r="J10919" t="s">
        <v>20725</v>
      </c>
      <c r="K10919" t="s">
        <v>55987</v>
      </c>
      <c r="L10919" t="s">
        <v>5566</v>
      </c>
      <c r="M10919" t="s">
        <v>14076</v>
      </c>
    </row>
    <row r="10920" spans="1:13">
      <c r="A10920" t="s">
        <v>909</v>
      </c>
      <c r="B10920" t="s">
        <v>909</v>
      </c>
      <c r="C10920" t="s">
        <v>1550</v>
      </c>
      <c r="D10920" t="s">
        <v>155</v>
      </c>
      <c r="E10920" t="s">
        <v>339</v>
      </c>
      <c r="F10920" t="s">
        <v>3</v>
      </c>
      <c r="G10920" t="s">
        <v>56235</v>
      </c>
      <c r="H10920" t="s">
        <v>21228</v>
      </c>
      <c r="I10920" t="s">
        <v>56236</v>
      </c>
      <c r="J10920" t="s">
        <v>21085</v>
      </c>
      <c r="K10920" t="s">
        <v>56237</v>
      </c>
      <c r="L10920" t="s">
        <v>56238</v>
      </c>
      <c r="M10920" t="s">
        <v>56239</v>
      </c>
    </row>
    <row r="10921" spans="1:13">
      <c r="A10921" t="s">
        <v>909</v>
      </c>
      <c r="B10921" t="s">
        <v>909</v>
      </c>
      <c r="C10921" t="s">
        <v>1550</v>
      </c>
      <c r="D10921" t="s">
        <v>155</v>
      </c>
      <c r="E10921" t="s">
        <v>339</v>
      </c>
      <c r="F10921" t="s">
        <v>10</v>
      </c>
      <c r="G10921" t="s">
        <v>56240</v>
      </c>
      <c r="H10921" t="s">
        <v>22427</v>
      </c>
      <c r="I10921" t="s">
        <v>56241</v>
      </c>
      <c r="J10921" t="s">
        <v>20955</v>
      </c>
      <c r="K10921" t="s">
        <v>56242</v>
      </c>
      <c r="L10921" t="s">
        <v>56243</v>
      </c>
      <c r="M10921" t="s">
        <v>56244</v>
      </c>
    </row>
    <row r="10922" spans="1:13">
      <c r="A10922" t="s">
        <v>909</v>
      </c>
      <c r="B10922" t="s">
        <v>909</v>
      </c>
      <c r="C10922" t="s">
        <v>1550</v>
      </c>
      <c r="D10922" t="s">
        <v>155</v>
      </c>
      <c r="E10922" t="s">
        <v>339</v>
      </c>
      <c r="F10922" t="s">
        <v>2</v>
      </c>
      <c r="G10922" t="s">
        <v>56245</v>
      </c>
      <c r="H10922" t="s">
        <v>20971</v>
      </c>
      <c r="I10922" t="s">
        <v>56246</v>
      </c>
      <c r="J10922" t="s">
        <v>21031</v>
      </c>
      <c r="K10922" t="s">
        <v>56040</v>
      </c>
      <c r="L10922" t="s">
        <v>4166</v>
      </c>
      <c r="M10922" t="s">
        <v>42067</v>
      </c>
    </row>
    <row r="10923" spans="1:13">
      <c r="A10923" t="s">
        <v>909</v>
      </c>
      <c r="B10923" t="s">
        <v>909</v>
      </c>
      <c r="C10923" t="s">
        <v>1550</v>
      </c>
      <c r="D10923" t="s">
        <v>155</v>
      </c>
      <c r="E10923" t="s">
        <v>339</v>
      </c>
      <c r="F10923" t="s">
        <v>4</v>
      </c>
      <c r="G10923" t="s">
        <v>56247</v>
      </c>
      <c r="H10923" t="s">
        <v>21257</v>
      </c>
      <c r="I10923" t="s">
        <v>56248</v>
      </c>
      <c r="J10923" t="s">
        <v>20784</v>
      </c>
      <c r="K10923" t="s">
        <v>56071</v>
      </c>
      <c r="L10923" t="s">
        <v>56249</v>
      </c>
      <c r="M10923" t="s">
        <v>56250</v>
      </c>
    </row>
    <row r="10924" spans="1:13">
      <c r="A10924" t="s">
        <v>909</v>
      </c>
      <c r="B10924" t="s">
        <v>909</v>
      </c>
      <c r="C10924" t="s">
        <v>1550</v>
      </c>
      <c r="D10924" t="s">
        <v>155</v>
      </c>
      <c r="E10924" t="s">
        <v>339</v>
      </c>
      <c r="F10924" t="s">
        <v>11</v>
      </c>
      <c r="G10924" t="s">
        <v>56251</v>
      </c>
      <c r="H10924" t="s">
        <v>20989</v>
      </c>
      <c r="I10924" t="s">
        <v>56252</v>
      </c>
      <c r="J10924" t="s">
        <v>20705</v>
      </c>
      <c r="K10924" t="s">
        <v>56007</v>
      </c>
      <c r="L10924" t="s">
        <v>22026</v>
      </c>
      <c r="M10924" t="s">
        <v>56253</v>
      </c>
    </row>
    <row r="10925" spans="1:13">
      <c r="A10925" t="s">
        <v>909</v>
      </c>
      <c r="B10925" t="s">
        <v>909</v>
      </c>
      <c r="C10925" t="s">
        <v>1550</v>
      </c>
      <c r="D10925" t="s">
        <v>155</v>
      </c>
      <c r="E10925" t="s">
        <v>339</v>
      </c>
      <c r="F10925" t="s">
        <v>20</v>
      </c>
      <c r="G10925" t="s">
        <v>56254</v>
      </c>
      <c r="H10925" t="s">
        <v>21021</v>
      </c>
      <c r="I10925" t="s">
        <v>56255</v>
      </c>
      <c r="J10925" t="s">
        <v>20725</v>
      </c>
      <c r="K10925" t="s">
        <v>55987</v>
      </c>
      <c r="L10925" t="s">
        <v>54283</v>
      </c>
      <c r="M10925" t="s">
        <v>10808</v>
      </c>
    </row>
    <row r="10926" spans="1:13">
      <c r="A10926" t="s">
        <v>909</v>
      </c>
      <c r="B10926" t="s">
        <v>909</v>
      </c>
      <c r="C10926" t="s">
        <v>1550</v>
      </c>
      <c r="D10926" t="s">
        <v>155</v>
      </c>
      <c r="E10926" t="s">
        <v>347</v>
      </c>
      <c r="F10926" t="s">
        <v>3</v>
      </c>
      <c r="G10926" t="s">
        <v>56256</v>
      </c>
      <c r="H10926" t="s">
        <v>21219</v>
      </c>
      <c r="I10926" t="s">
        <v>56257</v>
      </c>
      <c r="J10926" t="s">
        <v>21116</v>
      </c>
      <c r="K10926" t="s">
        <v>43804</v>
      </c>
      <c r="L10926" t="s">
        <v>4247</v>
      </c>
      <c r="M10926" t="s">
        <v>56258</v>
      </c>
    </row>
    <row r="10927" spans="1:13">
      <c r="A10927" t="s">
        <v>909</v>
      </c>
      <c r="B10927" t="s">
        <v>909</v>
      </c>
      <c r="C10927" t="s">
        <v>1550</v>
      </c>
      <c r="D10927" t="s">
        <v>155</v>
      </c>
      <c r="E10927" t="s">
        <v>347</v>
      </c>
      <c r="F10927" t="s">
        <v>10</v>
      </c>
      <c r="G10927" t="s">
        <v>56259</v>
      </c>
      <c r="H10927" t="s">
        <v>20884</v>
      </c>
      <c r="I10927" t="s">
        <v>42215</v>
      </c>
      <c r="J10927" t="s">
        <v>21164</v>
      </c>
      <c r="K10927" t="s">
        <v>43801</v>
      </c>
      <c r="L10927" t="s">
        <v>56260</v>
      </c>
      <c r="M10927" t="s">
        <v>56261</v>
      </c>
    </row>
    <row r="10928" spans="1:13">
      <c r="A10928" t="s">
        <v>909</v>
      </c>
      <c r="B10928" t="s">
        <v>909</v>
      </c>
      <c r="C10928" t="s">
        <v>1550</v>
      </c>
      <c r="D10928" t="s">
        <v>155</v>
      </c>
      <c r="E10928" t="s">
        <v>347</v>
      </c>
      <c r="F10928" t="s">
        <v>2</v>
      </c>
      <c r="G10928" t="s">
        <v>56262</v>
      </c>
      <c r="H10928" t="s">
        <v>21115</v>
      </c>
      <c r="I10928" t="s">
        <v>42116</v>
      </c>
      <c r="J10928" t="s">
        <v>20938</v>
      </c>
      <c r="K10928" t="s">
        <v>56179</v>
      </c>
      <c r="L10928" t="s">
        <v>56217</v>
      </c>
      <c r="M10928" t="s">
        <v>37227</v>
      </c>
    </row>
    <row r="10929" spans="1:13">
      <c r="A10929" t="s">
        <v>909</v>
      </c>
      <c r="B10929" t="s">
        <v>909</v>
      </c>
      <c r="C10929" t="s">
        <v>1550</v>
      </c>
      <c r="D10929" t="s">
        <v>155</v>
      </c>
      <c r="E10929" t="s">
        <v>347</v>
      </c>
      <c r="F10929" t="s">
        <v>4</v>
      </c>
      <c r="G10929" t="s">
        <v>56263</v>
      </c>
      <c r="H10929" t="s">
        <v>20939</v>
      </c>
      <c r="I10929" t="s">
        <v>56264</v>
      </c>
      <c r="J10929" t="s">
        <v>20684</v>
      </c>
      <c r="K10929" t="s">
        <v>55974</v>
      </c>
      <c r="L10929" t="s">
        <v>56265</v>
      </c>
      <c r="M10929" t="s">
        <v>37344</v>
      </c>
    </row>
    <row r="10930" spans="1:13">
      <c r="A10930" t="s">
        <v>909</v>
      </c>
      <c r="B10930" t="s">
        <v>909</v>
      </c>
      <c r="C10930" t="s">
        <v>1550</v>
      </c>
      <c r="D10930" t="s">
        <v>155</v>
      </c>
      <c r="E10930" t="s">
        <v>347</v>
      </c>
      <c r="F10930" t="s">
        <v>11</v>
      </c>
      <c r="G10930" t="s">
        <v>56266</v>
      </c>
      <c r="H10930" t="s">
        <v>21021</v>
      </c>
      <c r="I10930" t="s">
        <v>56255</v>
      </c>
      <c r="J10930" t="s">
        <v>20663</v>
      </c>
      <c r="K10930" t="s">
        <v>55969</v>
      </c>
      <c r="L10930" t="s">
        <v>52952</v>
      </c>
      <c r="M10930" t="s">
        <v>56267</v>
      </c>
    </row>
    <row r="10931" spans="1:13">
      <c r="A10931" t="s">
        <v>909</v>
      </c>
      <c r="B10931" t="s">
        <v>909</v>
      </c>
      <c r="C10931" t="s">
        <v>1550</v>
      </c>
      <c r="D10931" t="s">
        <v>155</v>
      </c>
      <c r="E10931" t="s">
        <v>347</v>
      </c>
      <c r="F10931" t="s">
        <v>20</v>
      </c>
      <c r="G10931" t="s">
        <v>56268</v>
      </c>
      <c r="H10931" t="s">
        <v>21085</v>
      </c>
      <c r="I10931" t="s">
        <v>56269</v>
      </c>
      <c r="J10931" t="s">
        <v>21472</v>
      </c>
      <c r="K10931" t="s">
        <v>372</v>
      </c>
      <c r="L10931" t="s">
        <v>51504</v>
      </c>
      <c r="M10931" t="s">
        <v>56270</v>
      </c>
    </row>
    <row r="10932" spans="1:13">
      <c r="A10932" t="s">
        <v>909</v>
      </c>
      <c r="B10932" t="s">
        <v>909</v>
      </c>
      <c r="C10932" t="s">
        <v>1550</v>
      </c>
      <c r="D10932" t="s">
        <v>155</v>
      </c>
      <c r="E10932" t="s">
        <v>230</v>
      </c>
      <c r="F10932" t="s">
        <v>3</v>
      </c>
      <c r="G10932" t="s">
        <v>56271</v>
      </c>
      <c r="H10932" t="s">
        <v>20771</v>
      </c>
      <c r="I10932" t="s">
        <v>56272</v>
      </c>
      <c r="J10932" t="s">
        <v>21518</v>
      </c>
      <c r="K10932" t="s">
        <v>56273</v>
      </c>
      <c r="L10932" t="s">
        <v>56274</v>
      </c>
      <c r="M10932" t="s">
        <v>56275</v>
      </c>
    </row>
    <row r="10933" spans="1:13">
      <c r="A10933" t="s">
        <v>909</v>
      </c>
      <c r="B10933" t="s">
        <v>909</v>
      </c>
      <c r="C10933" t="s">
        <v>1550</v>
      </c>
      <c r="D10933" t="s">
        <v>155</v>
      </c>
      <c r="E10933" t="s">
        <v>230</v>
      </c>
      <c r="F10933" t="s">
        <v>10</v>
      </c>
      <c r="G10933" t="s">
        <v>56276</v>
      </c>
      <c r="H10933" t="s">
        <v>20805</v>
      </c>
      <c r="I10933" t="s">
        <v>56277</v>
      </c>
      <c r="J10933" t="s">
        <v>20791</v>
      </c>
      <c r="K10933" t="s">
        <v>56278</v>
      </c>
      <c r="L10933" t="s">
        <v>56279</v>
      </c>
      <c r="M10933" t="s">
        <v>56280</v>
      </c>
    </row>
    <row r="10934" spans="1:13">
      <c r="A10934" t="s">
        <v>909</v>
      </c>
      <c r="B10934" t="s">
        <v>909</v>
      </c>
      <c r="C10934" t="s">
        <v>1550</v>
      </c>
      <c r="D10934" t="s">
        <v>155</v>
      </c>
      <c r="E10934" t="s">
        <v>230</v>
      </c>
      <c r="F10934" t="s">
        <v>2</v>
      </c>
      <c r="G10934" t="s">
        <v>56281</v>
      </c>
      <c r="H10934" t="s">
        <v>21117</v>
      </c>
      <c r="I10934" t="s">
        <v>42244</v>
      </c>
      <c r="J10934" t="s">
        <v>20764</v>
      </c>
      <c r="K10934" t="s">
        <v>56005</v>
      </c>
      <c r="L10934" t="s">
        <v>21620</v>
      </c>
      <c r="M10934" t="s">
        <v>56282</v>
      </c>
    </row>
    <row r="10935" spans="1:13">
      <c r="A10935" t="s">
        <v>909</v>
      </c>
      <c r="B10935" t="s">
        <v>909</v>
      </c>
      <c r="C10935" t="s">
        <v>1550</v>
      </c>
      <c r="D10935" t="s">
        <v>155</v>
      </c>
      <c r="E10935" t="s">
        <v>230</v>
      </c>
      <c r="F10935" t="s">
        <v>4</v>
      </c>
      <c r="G10935" t="s">
        <v>56283</v>
      </c>
      <c r="H10935" t="s">
        <v>20938</v>
      </c>
      <c r="I10935" t="s">
        <v>42180</v>
      </c>
      <c r="J10935" t="s">
        <v>20725</v>
      </c>
      <c r="K10935" t="s">
        <v>55987</v>
      </c>
      <c r="L10935" t="s">
        <v>56284</v>
      </c>
      <c r="M10935" t="s">
        <v>28583</v>
      </c>
    </row>
    <row r="10936" spans="1:13">
      <c r="A10936" t="s">
        <v>909</v>
      </c>
      <c r="B10936" t="s">
        <v>909</v>
      </c>
      <c r="C10936" t="s">
        <v>1550</v>
      </c>
      <c r="D10936" t="s">
        <v>155</v>
      </c>
      <c r="E10936" t="s">
        <v>230</v>
      </c>
      <c r="F10936" t="s">
        <v>11</v>
      </c>
      <c r="G10936" t="s">
        <v>56285</v>
      </c>
      <c r="H10936" t="s">
        <v>21097</v>
      </c>
      <c r="I10936" t="s">
        <v>42313</v>
      </c>
      <c r="J10936" t="s">
        <v>20663</v>
      </c>
      <c r="K10936" t="s">
        <v>55969</v>
      </c>
      <c r="L10936" t="s">
        <v>52884</v>
      </c>
      <c r="M10936" t="s">
        <v>28572</v>
      </c>
    </row>
    <row r="10937" spans="1:13">
      <c r="A10937" t="s">
        <v>909</v>
      </c>
      <c r="B10937" t="s">
        <v>909</v>
      </c>
      <c r="C10937" t="s">
        <v>1550</v>
      </c>
      <c r="D10937" t="s">
        <v>155</v>
      </c>
      <c r="E10937" t="s">
        <v>230</v>
      </c>
      <c r="F10937" t="s">
        <v>20</v>
      </c>
      <c r="G10937" t="s">
        <v>56286</v>
      </c>
      <c r="H10937" t="s">
        <v>20897</v>
      </c>
      <c r="I10937" t="s">
        <v>42188</v>
      </c>
      <c r="J10937" t="s">
        <v>20745</v>
      </c>
      <c r="K10937" t="s">
        <v>56045</v>
      </c>
      <c r="L10937" t="s">
        <v>51463</v>
      </c>
      <c r="M10937" t="s">
        <v>56287</v>
      </c>
    </row>
    <row r="10938" spans="1:13">
      <c r="A10938" t="s">
        <v>909</v>
      </c>
      <c r="B10938" t="s">
        <v>909</v>
      </c>
      <c r="C10938" t="s">
        <v>1550</v>
      </c>
      <c r="D10938" t="s">
        <v>155</v>
      </c>
      <c r="E10938" t="s">
        <v>300</v>
      </c>
      <c r="F10938" t="s">
        <v>3</v>
      </c>
      <c r="G10938" t="s">
        <v>56288</v>
      </c>
      <c r="H10938" t="s">
        <v>20971</v>
      </c>
      <c r="I10938" t="s">
        <v>56246</v>
      </c>
      <c r="J10938" t="s">
        <v>20827</v>
      </c>
      <c r="K10938" t="s">
        <v>56001</v>
      </c>
      <c r="L10938" t="s">
        <v>54240</v>
      </c>
      <c r="M10938" t="s">
        <v>44068</v>
      </c>
    </row>
    <row r="10939" spans="1:13">
      <c r="A10939" t="s">
        <v>909</v>
      </c>
      <c r="B10939" t="s">
        <v>909</v>
      </c>
      <c r="C10939" t="s">
        <v>1550</v>
      </c>
      <c r="D10939" t="s">
        <v>155</v>
      </c>
      <c r="E10939" t="s">
        <v>300</v>
      </c>
      <c r="F10939" t="s">
        <v>10</v>
      </c>
      <c r="G10939" t="s">
        <v>56289</v>
      </c>
      <c r="H10939" t="s">
        <v>20848</v>
      </c>
      <c r="I10939" t="s">
        <v>42240</v>
      </c>
      <c r="J10939" t="s">
        <v>21322</v>
      </c>
      <c r="K10939" t="s">
        <v>56166</v>
      </c>
      <c r="L10939" t="s">
        <v>21319</v>
      </c>
      <c r="M10939" t="s">
        <v>56290</v>
      </c>
    </row>
    <row r="10940" spans="1:13">
      <c r="A10940" t="s">
        <v>909</v>
      </c>
      <c r="B10940" t="s">
        <v>909</v>
      </c>
      <c r="C10940" t="s">
        <v>1550</v>
      </c>
      <c r="D10940" t="s">
        <v>155</v>
      </c>
      <c r="E10940" t="s">
        <v>300</v>
      </c>
      <c r="F10940" t="s">
        <v>2</v>
      </c>
      <c r="G10940" t="s">
        <v>56291</v>
      </c>
      <c r="H10940" t="s">
        <v>21085</v>
      </c>
      <c r="I10940" t="s">
        <v>56269</v>
      </c>
      <c r="J10940" t="s">
        <v>20764</v>
      </c>
      <c r="K10940" t="s">
        <v>56005</v>
      </c>
      <c r="L10940" t="s">
        <v>16402</v>
      </c>
      <c r="M10940" t="s">
        <v>56292</v>
      </c>
    </row>
    <row r="10941" spans="1:13">
      <c r="A10941" t="s">
        <v>909</v>
      </c>
      <c r="B10941" t="s">
        <v>909</v>
      </c>
      <c r="C10941" t="s">
        <v>1550</v>
      </c>
      <c r="D10941" t="s">
        <v>155</v>
      </c>
      <c r="E10941" t="s">
        <v>300</v>
      </c>
      <c r="F10941" t="s">
        <v>4</v>
      </c>
      <c r="G10941" t="s">
        <v>56293</v>
      </c>
      <c r="H10941" t="s">
        <v>20784</v>
      </c>
      <c r="I10941" t="s">
        <v>56294</v>
      </c>
      <c r="J10941" t="s">
        <v>20684</v>
      </c>
      <c r="K10941" t="s">
        <v>55974</v>
      </c>
      <c r="L10941" t="s">
        <v>56105</v>
      </c>
      <c r="M10941" t="s">
        <v>56295</v>
      </c>
    </row>
    <row r="10942" spans="1:13">
      <c r="A10942" t="s">
        <v>909</v>
      </c>
      <c r="B10942" t="s">
        <v>909</v>
      </c>
      <c r="C10942" t="s">
        <v>1550</v>
      </c>
      <c r="D10942" t="s">
        <v>155</v>
      </c>
      <c r="E10942" t="s">
        <v>300</v>
      </c>
      <c r="F10942" t="s">
        <v>11</v>
      </c>
      <c r="G10942" t="s">
        <v>56296</v>
      </c>
      <c r="H10942" t="s">
        <v>20967</v>
      </c>
      <c r="I10942" t="s">
        <v>56297</v>
      </c>
      <c r="J10942" t="s">
        <v>20684</v>
      </c>
      <c r="K10942" t="s">
        <v>55974</v>
      </c>
      <c r="L10942" t="s">
        <v>56298</v>
      </c>
      <c r="M10942" t="s">
        <v>56299</v>
      </c>
    </row>
    <row r="10943" spans="1:13">
      <c r="A10943" t="s">
        <v>909</v>
      </c>
      <c r="B10943" t="s">
        <v>909</v>
      </c>
      <c r="C10943" t="s">
        <v>1550</v>
      </c>
      <c r="D10943" t="s">
        <v>155</v>
      </c>
      <c r="E10943" t="s">
        <v>300</v>
      </c>
      <c r="F10943" t="s">
        <v>20</v>
      </c>
      <c r="G10943" t="s">
        <v>56300</v>
      </c>
      <c r="H10943" t="s">
        <v>20822</v>
      </c>
      <c r="I10943" t="s">
        <v>42143</v>
      </c>
      <c r="J10943" t="s">
        <v>20684</v>
      </c>
      <c r="K10943" t="s">
        <v>55974</v>
      </c>
      <c r="L10943" t="s">
        <v>51498</v>
      </c>
      <c r="M10943" t="s">
        <v>36141</v>
      </c>
    </row>
    <row r="10944" spans="1:13">
      <c r="A10944" t="s">
        <v>909</v>
      </c>
      <c r="B10944" t="s">
        <v>909</v>
      </c>
      <c r="C10944" t="s">
        <v>1550</v>
      </c>
      <c r="D10944" t="s">
        <v>161</v>
      </c>
      <c r="E10944" t="s">
        <v>690</v>
      </c>
      <c r="F10944" t="s">
        <v>3</v>
      </c>
      <c r="G10944" t="s">
        <v>56301</v>
      </c>
      <c r="H10944" t="s">
        <v>20860</v>
      </c>
      <c r="I10944" t="s">
        <v>56302</v>
      </c>
      <c r="J10944" t="s">
        <v>20745</v>
      </c>
      <c r="K10944" t="s">
        <v>56303</v>
      </c>
      <c r="L10944" t="s">
        <v>56304</v>
      </c>
      <c r="M10944" t="s">
        <v>12299</v>
      </c>
    </row>
    <row r="10945" spans="1:13">
      <c r="A10945" t="s">
        <v>909</v>
      </c>
      <c r="B10945" t="s">
        <v>909</v>
      </c>
      <c r="C10945" t="s">
        <v>1550</v>
      </c>
      <c r="D10945" t="s">
        <v>161</v>
      </c>
      <c r="E10945" t="s">
        <v>690</v>
      </c>
      <c r="F10945" t="s">
        <v>10</v>
      </c>
      <c r="G10945" t="s">
        <v>56305</v>
      </c>
      <c r="H10945" t="s">
        <v>20904</v>
      </c>
      <c r="I10945" t="s">
        <v>56306</v>
      </c>
      <c r="J10945" t="s">
        <v>21097</v>
      </c>
      <c r="K10945" t="s">
        <v>56307</v>
      </c>
      <c r="L10945" t="s">
        <v>48470</v>
      </c>
      <c r="M10945" t="s">
        <v>53873</v>
      </c>
    </row>
    <row r="10946" spans="1:13">
      <c r="A10946" t="s">
        <v>909</v>
      </c>
      <c r="B10946" t="s">
        <v>909</v>
      </c>
      <c r="C10946" t="s">
        <v>1550</v>
      </c>
      <c r="D10946" t="s">
        <v>161</v>
      </c>
      <c r="E10946" t="s">
        <v>690</v>
      </c>
      <c r="F10946" t="s">
        <v>2</v>
      </c>
      <c r="G10946" t="s">
        <v>56308</v>
      </c>
      <c r="H10946" t="s">
        <v>21116</v>
      </c>
      <c r="I10946" t="s">
        <v>56309</v>
      </c>
      <c r="J10946" t="s">
        <v>20745</v>
      </c>
      <c r="K10946" t="s">
        <v>56303</v>
      </c>
      <c r="L10946" t="s">
        <v>9773</v>
      </c>
      <c r="M10946" t="s">
        <v>18728</v>
      </c>
    </row>
    <row r="10947" spans="1:13">
      <c r="A10947" t="s">
        <v>909</v>
      </c>
      <c r="B10947" t="s">
        <v>909</v>
      </c>
      <c r="C10947" t="s">
        <v>1550</v>
      </c>
      <c r="D10947" t="s">
        <v>161</v>
      </c>
      <c r="E10947" t="s">
        <v>690</v>
      </c>
      <c r="F10947" t="s">
        <v>4</v>
      </c>
      <c r="G10947" t="s">
        <v>56310</v>
      </c>
      <c r="H10947" t="s">
        <v>20725</v>
      </c>
      <c r="I10947" t="s">
        <v>42796</v>
      </c>
      <c r="J10947" t="s">
        <v>20663</v>
      </c>
      <c r="K10947" t="s">
        <v>56311</v>
      </c>
      <c r="L10947" t="s">
        <v>9282</v>
      </c>
      <c r="M10947" t="s">
        <v>1275</v>
      </c>
    </row>
    <row r="10948" spans="1:13">
      <c r="A10948" t="s">
        <v>909</v>
      </c>
      <c r="B10948" t="s">
        <v>909</v>
      </c>
      <c r="C10948" t="s">
        <v>1550</v>
      </c>
      <c r="D10948" t="s">
        <v>161</v>
      </c>
      <c r="E10948" t="s">
        <v>690</v>
      </c>
      <c r="F10948" t="s">
        <v>11</v>
      </c>
      <c r="G10948" t="s">
        <v>56312</v>
      </c>
      <c r="H10948" t="s">
        <v>20897</v>
      </c>
      <c r="I10948" t="s">
        <v>56313</v>
      </c>
      <c r="J10948" t="s">
        <v>21472</v>
      </c>
      <c r="K10948" t="s">
        <v>372</v>
      </c>
      <c r="L10948" t="s">
        <v>52021</v>
      </c>
      <c r="M10948" t="s">
        <v>12316</v>
      </c>
    </row>
    <row r="10949" spans="1:13">
      <c r="A10949" t="s">
        <v>909</v>
      </c>
      <c r="B10949" t="s">
        <v>909</v>
      </c>
      <c r="C10949" t="s">
        <v>1550</v>
      </c>
      <c r="D10949" t="s">
        <v>161</v>
      </c>
      <c r="E10949" t="s">
        <v>690</v>
      </c>
      <c r="F10949" t="s">
        <v>20</v>
      </c>
      <c r="G10949" t="s">
        <v>56314</v>
      </c>
      <c r="H10949" t="s">
        <v>20725</v>
      </c>
      <c r="I10949" t="s">
        <v>42796</v>
      </c>
      <c r="J10949" t="s">
        <v>21472</v>
      </c>
      <c r="K10949" t="s">
        <v>372</v>
      </c>
      <c r="L10949" t="s">
        <v>4088</v>
      </c>
      <c r="M10949" t="s">
        <v>1275</v>
      </c>
    </row>
    <row r="10950" spans="1:13">
      <c r="A10950" t="s">
        <v>909</v>
      </c>
      <c r="B10950" t="s">
        <v>909</v>
      </c>
      <c r="C10950" t="s">
        <v>1550</v>
      </c>
      <c r="D10950" t="s">
        <v>161</v>
      </c>
      <c r="E10950" t="s">
        <v>698</v>
      </c>
      <c r="F10950" t="s">
        <v>3</v>
      </c>
      <c r="G10950" t="s">
        <v>56315</v>
      </c>
      <c r="H10950" t="s">
        <v>21113</v>
      </c>
      <c r="I10950" t="s">
        <v>56316</v>
      </c>
      <c r="J10950" t="s">
        <v>20879</v>
      </c>
      <c r="K10950" t="s">
        <v>49188</v>
      </c>
      <c r="L10950" t="s">
        <v>7470</v>
      </c>
      <c r="M10950" t="s">
        <v>56317</v>
      </c>
    </row>
    <row r="10951" spans="1:13">
      <c r="A10951" t="s">
        <v>909</v>
      </c>
      <c r="B10951" t="s">
        <v>909</v>
      </c>
      <c r="C10951" t="s">
        <v>1550</v>
      </c>
      <c r="D10951" t="s">
        <v>161</v>
      </c>
      <c r="E10951" t="s">
        <v>698</v>
      </c>
      <c r="F10951" t="s">
        <v>10</v>
      </c>
      <c r="G10951" t="s">
        <v>56318</v>
      </c>
      <c r="H10951" t="s">
        <v>21569</v>
      </c>
      <c r="I10951" t="s">
        <v>56319</v>
      </c>
      <c r="J10951" t="s">
        <v>21117</v>
      </c>
      <c r="K10951" t="s">
        <v>56320</v>
      </c>
      <c r="L10951" t="s">
        <v>12550</v>
      </c>
      <c r="M10951" t="s">
        <v>56321</v>
      </c>
    </row>
    <row r="10952" spans="1:13">
      <c r="A10952" t="s">
        <v>909</v>
      </c>
      <c r="B10952" t="s">
        <v>909</v>
      </c>
      <c r="C10952" t="s">
        <v>1550</v>
      </c>
      <c r="D10952" t="s">
        <v>161</v>
      </c>
      <c r="E10952" t="s">
        <v>698</v>
      </c>
      <c r="F10952" t="s">
        <v>2</v>
      </c>
      <c r="G10952" t="s">
        <v>56322</v>
      </c>
      <c r="H10952" t="s">
        <v>20932</v>
      </c>
      <c r="I10952" t="s">
        <v>56323</v>
      </c>
      <c r="J10952" t="s">
        <v>20745</v>
      </c>
      <c r="K10952" t="s">
        <v>56303</v>
      </c>
      <c r="L10952" t="s">
        <v>6779</v>
      </c>
      <c r="M10952" t="s">
        <v>29107</v>
      </c>
    </row>
    <row r="10953" spans="1:13">
      <c r="A10953" t="s">
        <v>909</v>
      </c>
      <c r="B10953" t="s">
        <v>909</v>
      </c>
      <c r="C10953" t="s">
        <v>1550</v>
      </c>
      <c r="D10953" t="s">
        <v>161</v>
      </c>
      <c r="E10953" t="s">
        <v>698</v>
      </c>
      <c r="F10953" t="s">
        <v>4</v>
      </c>
      <c r="G10953" t="s">
        <v>56324</v>
      </c>
      <c r="H10953" t="s">
        <v>20897</v>
      </c>
      <c r="I10953" t="s">
        <v>56313</v>
      </c>
      <c r="J10953" t="s">
        <v>21472</v>
      </c>
      <c r="K10953" t="s">
        <v>372</v>
      </c>
      <c r="L10953" t="s">
        <v>6857</v>
      </c>
      <c r="M10953" t="s">
        <v>47062</v>
      </c>
    </row>
    <row r="10954" spans="1:13">
      <c r="A10954" t="s">
        <v>909</v>
      </c>
      <c r="B10954" t="s">
        <v>909</v>
      </c>
      <c r="C10954" t="s">
        <v>1550</v>
      </c>
      <c r="D10954" t="s">
        <v>161</v>
      </c>
      <c r="E10954" t="s">
        <v>698</v>
      </c>
      <c r="F10954" t="s">
        <v>11</v>
      </c>
      <c r="G10954" t="s">
        <v>56325</v>
      </c>
      <c r="H10954" t="s">
        <v>20950</v>
      </c>
      <c r="I10954" t="s">
        <v>52291</v>
      </c>
      <c r="J10954" t="s">
        <v>21472</v>
      </c>
      <c r="K10954" t="s">
        <v>372</v>
      </c>
      <c r="L10954" t="s">
        <v>10114</v>
      </c>
      <c r="M10954" t="s">
        <v>45944</v>
      </c>
    </row>
    <row r="10955" spans="1:13">
      <c r="A10955" t="s">
        <v>909</v>
      </c>
      <c r="B10955" t="s">
        <v>909</v>
      </c>
      <c r="C10955" t="s">
        <v>1550</v>
      </c>
      <c r="D10955" t="s">
        <v>161</v>
      </c>
      <c r="E10955" t="s">
        <v>698</v>
      </c>
      <c r="F10955" t="s">
        <v>20</v>
      </c>
      <c r="G10955" t="s">
        <v>56326</v>
      </c>
      <c r="H10955" t="s">
        <v>20803</v>
      </c>
      <c r="I10955" t="s">
        <v>43173</v>
      </c>
      <c r="J10955" t="s">
        <v>20705</v>
      </c>
      <c r="K10955" t="s">
        <v>5732</v>
      </c>
      <c r="L10955" t="s">
        <v>2172</v>
      </c>
      <c r="M10955" t="s">
        <v>30865</v>
      </c>
    </row>
    <row r="10956" spans="1:13">
      <c r="A10956" t="s">
        <v>909</v>
      </c>
      <c r="B10956" t="s">
        <v>909</v>
      </c>
      <c r="C10956" t="s">
        <v>1550</v>
      </c>
      <c r="D10956" t="s">
        <v>161</v>
      </c>
      <c r="E10956" t="s">
        <v>706</v>
      </c>
      <c r="F10956" t="s">
        <v>3</v>
      </c>
      <c r="G10956" t="s">
        <v>56327</v>
      </c>
      <c r="H10956" t="s">
        <v>21020</v>
      </c>
      <c r="I10956" t="s">
        <v>56328</v>
      </c>
      <c r="J10956" t="s">
        <v>21085</v>
      </c>
      <c r="K10956" t="s">
        <v>56329</v>
      </c>
      <c r="L10956" t="s">
        <v>8049</v>
      </c>
      <c r="M10956" t="s">
        <v>56330</v>
      </c>
    </row>
    <row r="10957" spans="1:13">
      <c r="A10957" t="s">
        <v>909</v>
      </c>
      <c r="B10957" t="s">
        <v>909</v>
      </c>
      <c r="C10957" t="s">
        <v>1550</v>
      </c>
      <c r="D10957" t="s">
        <v>161</v>
      </c>
      <c r="E10957" t="s">
        <v>706</v>
      </c>
      <c r="F10957" t="s">
        <v>10</v>
      </c>
      <c r="G10957" t="s">
        <v>56331</v>
      </c>
      <c r="H10957" t="s">
        <v>21219</v>
      </c>
      <c r="I10957" t="s">
        <v>56332</v>
      </c>
      <c r="J10957" t="s">
        <v>21031</v>
      </c>
      <c r="K10957" t="s">
        <v>15216</v>
      </c>
      <c r="L10957" t="s">
        <v>56333</v>
      </c>
      <c r="M10957" t="s">
        <v>56334</v>
      </c>
    </row>
    <row r="10958" spans="1:13">
      <c r="A10958" t="s">
        <v>909</v>
      </c>
      <c r="B10958" t="s">
        <v>909</v>
      </c>
      <c r="C10958" t="s">
        <v>1550</v>
      </c>
      <c r="D10958" t="s">
        <v>161</v>
      </c>
      <c r="E10958" t="s">
        <v>706</v>
      </c>
      <c r="F10958" t="s">
        <v>2</v>
      </c>
      <c r="G10958" t="s">
        <v>56335</v>
      </c>
      <c r="H10958" t="s">
        <v>20915</v>
      </c>
      <c r="I10958" t="s">
        <v>42900</v>
      </c>
      <c r="J10958" t="s">
        <v>20725</v>
      </c>
      <c r="K10958" t="s">
        <v>56336</v>
      </c>
      <c r="L10958" t="s">
        <v>7471</v>
      </c>
      <c r="M10958" t="s">
        <v>12080</v>
      </c>
    </row>
    <row r="10959" spans="1:13">
      <c r="A10959" t="s">
        <v>909</v>
      </c>
      <c r="B10959" t="s">
        <v>909</v>
      </c>
      <c r="C10959" t="s">
        <v>1550</v>
      </c>
      <c r="D10959" t="s">
        <v>161</v>
      </c>
      <c r="E10959" t="s">
        <v>706</v>
      </c>
      <c r="F10959" t="s">
        <v>4</v>
      </c>
      <c r="G10959" t="s">
        <v>56337</v>
      </c>
      <c r="H10959" t="s">
        <v>20705</v>
      </c>
      <c r="I10959" t="s">
        <v>56338</v>
      </c>
      <c r="J10959" t="s">
        <v>20663</v>
      </c>
      <c r="K10959" t="s">
        <v>56311</v>
      </c>
      <c r="L10959" t="s">
        <v>1355</v>
      </c>
      <c r="M10959" t="s">
        <v>12094</v>
      </c>
    </row>
    <row r="10960" spans="1:13">
      <c r="A10960" t="s">
        <v>909</v>
      </c>
      <c r="B10960" t="s">
        <v>909</v>
      </c>
      <c r="C10960" t="s">
        <v>1550</v>
      </c>
      <c r="D10960" t="s">
        <v>161</v>
      </c>
      <c r="E10960" t="s">
        <v>706</v>
      </c>
      <c r="F10960" t="s">
        <v>11</v>
      </c>
      <c r="G10960" t="s">
        <v>56339</v>
      </c>
      <c r="H10960" t="s">
        <v>20784</v>
      </c>
      <c r="I10960" t="s">
        <v>56340</v>
      </c>
      <c r="J10960" t="s">
        <v>21472</v>
      </c>
      <c r="K10960" t="s">
        <v>372</v>
      </c>
      <c r="L10960" t="s">
        <v>52076</v>
      </c>
      <c r="M10960" t="s">
        <v>12145</v>
      </c>
    </row>
    <row r="10961" spans="1:13">
      <c r="A10961" t="s">
        <v>909</v>
      </c>
      <c r="B10961" t="s">
        <v>909</v>
      </c>
      <c r="C10961" t="s">
        <v>1550</v>
      </c>
      <c r="D10961" t="s">
        <v>161</v>
      </c>
      <c r="E10961" t="s">
        <v>706</v>
      </c>
      <c r="F10961" t="s">
        <v>20</v>
      </c>
      <c r="G10961" t="s">
        <v>56341</v>
      </c>
      <c r="H10961" t="s">
        <v>20841</v>
      </c>
      <c r="I10961" t="s">
        <v>43206</v>
      </c>
      <c r="J10961" t="s">
        <v>20684</v>
      </c>
      <c r="K10961" t="s">
        <v>35449</v>
      </c>
      <c r="L10961" t="s">
        <v>2697</v>
      </c>
      <c r="M10961" t="s">
        <v>9580</v>
      </c>
    </row>
    <row r="10962" spans="1:13">
      <c r="A10962" t="s">
        <v>909</v>
      </c>
      <c r="B10962" t="s">
        <v>909</v>
      </c>
      <c r="C10962" t="s">
        <v>1550</v>
      </c>
      <c r="D10962" t="s">
        <v>161</v>
      </c>
      <c r="E10962" t="s">
        <v>714</v>
      </c>
      <c r="F10962" t="s">
        <v>3</v>
      </c>
      <c r="G10962" t="s">
        <v>56342</v>
      </c>
      <c r="H10962" t="s">
        <v>20972</v>
      </c>
      <c r="I10962" t="s">
        <v>56343</v>
      </c>
      <c r="J10962" t="s">
        <v>21113</v>
      </c>
      <c r="K10962" t="s">
        <v>56344</v>
      </c>
      <c r="L10962" t="s">
        <v>56345</v>
      </c>
      <c r="M10962" t="s">
        <v>29457</v>
      </c>
    </row>
    <row r="10963" spans="1:13">
      <c r="A10963" t="s">
        <v>909</v>
      </c>
      <c r="B10963" t="s">
        <v>909</v>
      </c>
      <c r="C10963" t="s">
        <v>1550</v>
      </c>
      <c r="D10963" t="s">
        <v>161</v>
      </c>
      <c r="E10963" t="s">
        <v>714</v>
      </c>
      <c r="F10963" t="s">
        <v>10</v>
      </c>
      <c r="G10963" t="s">
        <v>56346</v>
      </c>
      <c r="H10963" t="s">
        <v>21217</v>
      </c>
      <c r="I10963" t="s">
        <v>56347</v>
      </c>
      <c r="J10963" t="s">
        <v>20937</v>
      </c>
      <c r="K10963" t="s">
        <v>49174</v>
      </c>
      <c r="L10963" t="s">
        <v>56348</v>
      </c>
      <c r="M10963" t="s">
        <v>56349</v>
      </c>
    </row>
    <row r="10964" spans="1:13">
      <c r="A10964" t="s">
        <v>909</v>
      </c>
      <c r="B10964" t="s">
        <v>909</v>
      </c>
      <c r="C10964" t="s">
        <v>1550</v>
      </c>
      <c r="D10964" t="s">
        <v>161</v>
      </c>
      <c r="E10964" t="s">
        <v>714</v>
      </c>
      <c r="F10964" t="s">
        <v>2</v>
      </c>
      <c r="G10964" t="s">
        <v>56350</v>
      </c>
      <c r="H10964" t="s">
        <v>20822</v>
      </c>
      <c r="I10964" t="s">
        <v>56351</v>
      </c>
      <c r="J10964" t="s">
        <v>20705</v>
      </c>
      <c r="K10964" t="s">
        <v>5732</v>
      </c>
      <c r="L10964" t="s">
        <v>6228</v>
      </c>
      <c r="M10964" t="s">
        <v>32449</v>
      </c>
    </row>
    <row r="10965" spans="1:13">
      <c r="A10965" t="s">
        <v>909</v>
      </c>
      <c r="B10965" t="s">
        <v>909</v>
      </c>
      <c r="C10965" t="s">
        <v>1550</v>
      </c>
      <c r="D10965" t="s">
        <v>161</v>
      </c>
      <c r="E10965" t="s">
        <v>714</v>
      </c>
      <c r="F10965" t="s">
        <v>4</v>
      </c>
      <c r="G10965" t="s">
        <v>56352</v>
      </c>
      <c r="H10965" t="s">
        <v>20663</v>
      </c>
      <c r="I10965" t="s">
        <v>56353</v>
      </c>
      <c r="J10965" t="s">
        <v>21472</v>
      </c>
      <c r="K10965" t="s">
        <v>372</v>
      </c>
      <c r="L10965" t="s">
        <v>8192</v>
      </c>
      <c r="M10965" t="s">
        <v>7120</v>
      </c>
    </row>
    <row r="10966" spans="1:13">
      <c r="A10966" t="s">
        <v>909</v>
      </c>
      <c r="B10966" t="s">
        <v>909</v>
      </c>
      <c r="C10966" t="s">
        <v>1550</v>
      </c>
      <c r="D10966" t="s">
        <v>161</v>
      </c>
      <c r="E10966" t="s">
        <v>714</v>
      </c>
      <c r="F10966" t="s">
        <v>11</v>
      </c>
      <c r="G10966" t="s">
        <v>56354</v>
      </c>
      <c r="H10966" t="s">
        <v>20841</v>
      </c>
      <c r="I10966" t="s">
        <v>43206</v>
      </c>
      <c r="J10966" t="s">
        <v>20745</v>
      </c>
      <c r="K10966" t="s">
        <v>56303</v>
      </c>
      <c r="L10966" t="s">
        <v>4797</v>
      </c>
      <c r="M10966" t="s">
        <v>6125</v>
      </c>
    </row>
    <row r="10967" spans="1:13">
      <c r="A10967" t="s">
        <v>909</v>
      </c>
      <c r="B10967" t="s">
        <v>909</v>
      </c>
      <c r="C10967" t="s">
        <v>1550</v>
      </c>
      <c r="D10967" t="s">
        <v>161</v>
      </c>
      <c r="E10967" t="s">
        <v>714</v>
      </c>
      <c r="F10967" t="s">
        <v>20</v>
      </c>
      <c r="G10967" t="s">
        <v>56355</v>
      </c>
      <c r="H10967" t="s">
        <v>20684</v>
      </c>
      <c r="I10967" t="s">
        <v>42864</v>
      </c>
      <c r="J10967" t="s">
        <v>20684</v>
      </c>
      <c r="K10967" t="s">
        <v>35449</v>
      </c>
      <c r="L10967" t="s">
        <v>3130</v>
      </c>
      <c r="M10967" t="s">
        <v>9849</v>
      </c>
    </row>
    <row r="10968" spans="1:13">
      <c r="A10968" t="s">
        <v>909</v>
      </c>
      <c r="B10968" t="s">
        <v>909</v>
      </c>
      <c r="C10968" t="s">
        <v>1550</v>
      </c>
      <c r="D10968" t="s">
        <v>162</v>
      </c>
      <c r="E10968" t="s">
        <v>722</v>
      </c>
      <c r="F10968" t="s">
        <v>3</v>
      </c>
      <c r="G10968" t="s">
        <v>56356</v>
      </c>
      <c r="H10968" t="s">
        <v>20897</v>
      </c>
      <c r="I10968" t="s">
        <v>56313</v>
      </c>
      <c r="J10968" t="s">
        <v>20745</v>
      </c>
      <c r="K10968" t="s">
        <v>56303</v>
      </c>
      <c r="L10968" t="s">
        <v>56357</v>
      </c>
      <c r="M10968" t="s">
        <v>11542</v>
      </c>
    </row>
    <row r="10969" spans="1:13">
      <c r="A10969" t="s">
        <v>909</v>
      </c>
      <c r="B10969" t="s">
        <v>909</v>
      </c>
      <c r="C10969" t="s">
        <v>1550</v>
      </c>
      <c r="D10969" t="s">
        <v>162</v>
      </c>
      <c r="E10969" t="s">
        <v>722</v>
      </c>
      <c r="F10969" t="s">
        <v>10</v>
      </c>
      <c r="G10969" t="s">
        <v>56358</v>
      </c>
      <c r="H10969" t="s">
        <v>21257</v>
      </c>
      <c r="I10969" t="s">
        <v>56359</v>
      </c>
      <c r="J10969" t="s">
        <v>21020</v>
      </c>
      <c r="K10969" t="s">
        <v>43588</v>
      </c>
      <c r="L10969" t="s">
        <v>56360</v>
      </c>
      <c r="M10969" t="s">
        <v>56361</v>
      </c>
    </row>
    <row r="10970" spans="1:13">
      <c r="A10970" t="s">
        <v>909</v>
      </c>
      <c r="B10970" t="s">
        <v>909</v>
      </c>
      <c r="C10970" t="s">
        <v>1550</v>
      </c>
      <c r="D10970" t="s">
        <v>162</v>
      </c>
      <c r="E10970" t="s">
        <v>722</v>
      </c>
      <c r="F10970" t="s">
        <v>2</v>
      </c>
      <c r="G10970" t="s">
        <v>56362</v>
      </c>
      <c r="H10970" t="s">
        <v>21138</v>
      </c>
      <c r="I10970" t="s">
        <v>56363</v>
      </c>
      <c r="J10970" t="s">
        <v>20784</v>
      </c>
      <c r="K10970" t="s">
        <v>5019</v>
      </c>
      <c r="L10970" t="s">
        <v>56364</v>
      </c>
      <c r="M10970" t="s">
        <v>56365</v>
      </c>
    </row>
    <row r="10971" spans="1:13">
      <c r="A10971" t="s">
        <v>909</v>
      </c>
      <c r="B10971" t="s">
        <v>909</v>
      </c>
      <c r="C10971" t="s">
        <v>1550</v>
      </c>
      <c r="D10971" t="s">
        <v>162</v>
      </c>
      <c r="E10971" t="s">
        <v>722</v>
      </c>
      <c r="F10971" t="s">
        <v>4</v>
      </c>
      <c r="G10971" t="s">
        <v>56366</v>
      </c>
      <c r="H10971" t="s">
        <v>20784</v>
      </c>
      <c r="I10971" t="s">
        <v>56340</v>
      </c>
      <c r="J10971" t="s">
        <v>20663</v>
      </c>
      <c r="K10971" t="s">
        <v>56311</v>
      </c>
      <c r="L10971" t="s">
        <v>2172</v>
      </c>
      <c r="M10971" t="s">
        <v>9981</v>
      </c>
    </row>
    <row r="10972" spans="1:13">
      <c r="A10972" t="s">
        <v>909</v>
      </c>
      <c r="B10972" t="s">
        <v>909</v>
      </c>
      <c r="C10972" t="s">
        <v>1550</v>
      </c>
      <c r="D10972" t="s">
        <v>162</v>
      </c>
      <c r="E10972" t="s">
        <v>722</v>
      </c>
      <c r="F10972" t="s">
        <v>11</v>
      </c>
      <c r="G10972" t="s">
        <v>56367</v>
      </c>
      <c r="H10972" t="s">
        <v>20967</v>
      </c>
      <c r="I10972" t="s">
        <v>6568</v>
      </c>
      <c r="J10972" t="s">
        <v>21472</v>
      </c>
      <c r="K10972" t="s">
        <v>372</v>
      </c>
      <c r="L10972" t="s">
        <v>56368</v>
      </c>
      <c r="M10972" t="s">
        <v>35296</v>
      </c>
    </row>
    <row r="10973" spans="1:13">
      <c r="A10973" t="s">
        <v>909</v>
      </c>
      <c r="B10973" t="s">
        <v>909</v>
      </c>
      <c r="C10973" t="s">
        <v>1550</v>
      </c>
      <c r="D10973" t="s">
        <v>162</v>
      </c>
      <c r="E10973" t="s">
        <v>722</v>
      </c>
      <c r="F10973" t="s">
        <v>20</v>
      </c>
      <c r="G10973" t="s">
        <v>56369</v>
      </c>
      <c r="H10973" t="s">
        <v>20764</v>
      </c>
      <c r="I10973" t="s">
        <v>8991</v>
      </c>
      <c r="J10973" t="s">
        <v>20684</v>
      </c>
      <c r="K10973" t="s">
        <v>35449</v>
      </c>
      <c r="L10973" t="s">
        <v>431</v>
      </c>
      <c r="M10973" t="s">
        <v>51020</v>
      </c>
    </row>
    <row r="10974" spans="1:13">
      <c r="A10974" t="s">
        <v>909</v>
      </c>
      <c r="B10974" t="s">
        <v>909</v>
      </c>
      <c r="C10974" t="s">
        <v>1550</v>
      </c>
      <c r="D10974" t="s">
        <v>162</v>
      </c>
      <c r="E10974" t="s">
        <v>730</v>
      </c>
      <c r="F10974" t="s">
        <v>3</v>
      </c>
      <c r="G10974" t="s">
        <v>56370</v>
      </c>
      <c r="H10974" t="s">
        <v>20974</v>
      </c>
      <c r="I10974" t="s">
        <v>43204</v>
      </c>
      <c r="J10974" t="s">
        <v>20841</v>
      </c>
      <c r="K10974" t="s">
        <v>28416</v>
      </c>
      <c r="L10974" t="s">
        <v>56371</v>
      </c>
      <c r="M10974" t="s">
        <v>17937</v>
      </c>
    </row>
    <row r="10975" spans="1:13">
      <c r="A10975" t="s">
        <v>909</v>
      </c>
      <c r="B10975" t="s">
        <v>909</v>
      </c>
      <c r="C10975" t="s">
        <v>1550</v>
      </c>
      <c r="D10975" t="s">
        <v>162</v>
      </c>
      <c r="E10975" t="s">
        <v>730</v>
      </c>
      <c r="F10975" t="s">
        <v>10</v>
      </c>
      <c r="G10975" t="s">
        <v>56372</v>
      </c>
      <c r="H10975" t="s">
        <v>21034</v>
      </c>
      <c r="I10975" t="s">
        <v>56373</v>
      </c>
      <c r="J10975" t="s">
        <v>21162</v>
      </c>
      <c r="K10975" t="s">
        <v>56374</v>
      </c>
      <c r="L10975" t="s">
        <v>56375</v>
      </c>
      <c r="M10975" t="s">
        <v>56376</v>
      </c>
    </row>
    <row r="10976" spans="1:13">
      <c r="A10976" t="s">
        <v>909</v>
      </c>
      <c r="B10976" t="s">
        <v>909</v>
      </c>
      <c r="C10976" t="s">
        <v>1550</v>
      </c>
      <c r="D10976" t="s">
        <v>162</v>
      </c>
      <c r="E10976" t="s">
        <v>730</v>
      </c>
      <c r="F10976" t="s">
        <v>2</v>
      </c>
      <c r="G10976" t="s">
        <v>56377</v>
      </c>
      <c r="H10976" t="s">
        <v>20938</v>
      </c>
      <c r="I10976" t="s">
        <v>56378</v>
      </c>
      <c r="J10976" t="s">
        <v>20764</v>
      </c>
      <c r="K10976" t="s">
        <v>35451</v>
      </c>
      <c r="L10976" t="s">
        <v>48393</v>
      </c>
      <c r="M10976" t="s">
        <v>53815</v>
      </c>
    </row>
    <row r="10977" spans="1:13">
      <c r="A10977" t="s">
        <v>909</v>
      </c>
      <c r="B10977" t="s">
        <v>909</v>
      </c>
      <c r="C10977" t="s">
        <v>1550</v>
      </c>
      <c r="D10977" t="s">
        <v>162</v>
      </c>
      <c r="E10977" t="s">
        <v>730</v>
      </c>
      <c r="F10977" t="s">
        <v>4</v>
      </c>
      <c r="G10977" t="s">
        <v>56379</v>
      </c>
      <c r="H10977" t="s">
        <v>20803</v>
      </c>
      <c r="I10977" t="s">
        <v>43173</v>
      </c>
      <c r="J10977" t="s">
        <v>21472</v>
      </c>
      <c r="K10977" t="s">
        <v>372</v>
      </c>
      <c r="L10977" t="s">
        <v>11448</v>
      </c>
      <c r="M10977" t="s">
        <v>31181</v>
      </c>
    </row>
    <row r="10978" spans="1:13">
      <c r="A10978" t="s">
        <v>909</v>
      </c>
      <c r="B10978" t="s">
        <v>909</v>
      </c>
      <c r="C10978" t="s">
        <v>1550</v>
      </c>
      <c r="D10978" t="s">
        <v>162</v>
      </c>
      <c r="E10978" t="s">
        <v>730</v>
      </c>
      <c r="F10978" t="s">
        <v>11</v>
      </c>
      <c r="G10978" t="s">
        <v>56380</v>
      </c>
      <c r="H10978" t="s">
        <v>20915</v>
      </c>
      <c r="I10978" t="s">
        <v>42900</v>
      </c>
      <c r="J10978" t="s">
        <v>21472</v>
      </c>
      <c r="K10978" t="s">
        <v>372</v>
      </c>
      <c r="L10978" t="s">
        <v>6615</v>
      </c>
      <c r="M10978" t="s">
        <v>29023</v>
      </c>
    </row>
    <row r="10979" spans="1:13">
      <c r="A10979" t="s">
        <v>909</v>
      </c>
      <c r="B10979" t="s">
        <v>909</v>
      </c>
      <c r="C10979" t="s">
        <v>1550</v>
      </c>
      <c r="D10979" t="s">
        <v>162</v>
      </c>
      <c r="E10979" t="s">
        <v>730</v>
      </c>
      <c r="F10979" t="s">
        <v>20</v>
      </c>
      <c r="G10979" t="s">
        <v>56381</v>
      </c>
      <c r="H10979" t="s">
        <v>20841</v>
      </c>
      <c r="I10979" t="s">
        <v>43206</v>
      </c>
      <c r="J10979" t="s">
        <v>20684</v>
      </c>
      <c r="K10979" t="s">
        <v>35449</v>
      </c>
      <c r="L10979" t="s">
        <v>2697</v>
      </c>
      <c r="M10979" t="s">
        <v>6522</v>
      </c>
    </row>
    <row r="10980" spans="1:13">
      <c r="A10980" t="s">
        <v>909</v>
      </c>
      <c r="B10980" t="s">
        <v>909</v>
      </c>
      <c r="C10980" t="s">
        <v>1550</v>
      </c>
      <c r="D10980" t="s">
        <v>162</v>
      </c>
      <c r="E10980" t="s">
        <v>738</v>
      </c>
      <c r="F10980" t="s">
        <v>3</v>
      </c>
      <c r="G10980" t="s">
        <v>56382</v>
      </c>
      <c r="H10980" t="s">
        <v>21020</v>
      </c>
      <c r="I10980" t="s">
        <v>56328</v>
      </c>
      <c r="J10980" t="s">
        <v>20939</v>
      </c>
      <c r="K10980" t="s">
        <v>56383</v>
      </c>
      <c r="L10980" t="s">
        <v>8049</v>
      </c>
      <c r="M10980" t="s">
        <v>43200</v>
      </c>
    </row>
    <row r="10981" spans="1:13">
      <c r="A10981" t="s">
        <v>909</v>
      </c>
      <c r="B10981" t="s">
        <v>909</v>
      </c>
      <c r="C10981" t="s">
        <v>1550</v>
      </c>
      <c r="D10981" t="s">
        <v>162</v>
      </c>
      <c r="E10981" t="s">
        <v>738</v>
      </c>
      <c r="F10981" t="s">
        <v>10</v>
      </c>
      <c r="G10981" t="s">
        <v>56384</v>
      </c>
      <c r="H10981" t="s">
        <v>21064</v>
      </c>
      <c r="I10981" t="s">
        <v>56385</v>
      </c>
      <c r="J10981" t="s">
        <v>21085</v>
      </c>
      <c r="K10981" t="s">
        <v>56329</v>
      </c>
      <c r="L10981" t="s">
        <v>56386</v>
      </c>
      <c r="M10981" t="s">
        <v>56387</v>
      </c>
    </row>
    <row r="10982" spans="1:13">
      <c r="A10982" t="s">
        <v>909</v>
      </c>
      <c r="B10982" t="s">
        <v>909</v>
      </c>
      <c r="C10982" t="s">
        <v>1550</v>
      </c>
      <c r="D10982" t="s">
        <v>162</v>
      </c>
      <c r="E10982" t="s">
        <v>738</v>
      </c>
      <c r="F10982" t="s">
        <v>2</v>
      </c>
      <c r="G10982" t="s">
        <v>56388</v>
      </c>
      <c r="H10982" t="s">
        <v>20915</v>
      </c>
      <c r="I10982" t="s">
        <v>42900</v>
      </c>
      <c r="J10982" t="s">
        <v>20705</v>
      </c>
      <c r="K10982" t="s">
        <v>5732</v>
      </c>
      <c r="L10982" t="s">
        <v>7471</v>
      </c>
      <c r="M10982" t="s">
        <v>56389</v>
      </c>
    </row>
    <row r="10983" spans="1:13">
      <c r="A10983" t="s">
        <v>909</v>
      </c>
      <c r="B10983" t="s">
        <v>909</v>
      </c>
      <c r="C10983" t="s">
        <v>1550</v>
      </c>
      <c r="D10983" t="s">
        <v>162</v>
      </c>
      <c r="E10983" t="s">
        <v>738</v>
      </c>
      <c r="F10983" t="s">
        <v>4</v>
      </c>
      <c r="G10983" t="s">
        <v>56390</v>
      </c>
      <c r="H10983" t="s">
        <v>20764</v>
      </c>
      <c r="I10983" t="s">
        <v>8991</v>
      </c>
      <c r="J10983" t="s">
        <v>20663</v>
      </c>
      <c r="K10983" t="s">
        <v>56311</v>
      </c>
      <c r="L10983" t="s">
        <v>3583</v>
      </c>
      <c r="M10983" t="s">
        <v>7314</v>
      </c>
    </row>
    <row r="10984" spans="1:13">
      <c r="A10984" t="s">
        <v>909</v>
      </c>
      <c r="B10984" t="s">
        <v>909</v>
      </c>
      <c r="C10984" t="s">
        <v>1550</v>
      </c>
      <c r="D10984" t="s">
        <v>162</v>
      </c>
      <c r="E10984" t="s">
        <v>738</v>
      </c>
      <c r="F10984" t="s">
        <v>11</v>
      </c>
      <c r="G10984" t="s">
        <v>56391</v>
      </c>
      <c r="H10984" t="s">
        <v>20822</v>
      </c>
      <c r="I10984" t="s">
        <v>56351</v>
      </c>
      <c r="J10984" t="s">
        <v>20684</v>
      </c>
      <c r="K10984" t="s">
        <v>35449</v>
      </c>
      <c r="L10984" t="s">
        <v>54460</v>
      </c>
      <c r="M10984" t="s">
        <v>27458</v>
      </c>
    </row>
    <row r="10985" spans="1:13">
      <c r="A10985" t="s">
        <v>909</v>
      </c>
      <c r="B10985" t="s">
        <v>909</v>
      </c>
      <c r="C10985" t="s">
        <v>1550</v>
      </c>
      <c r="D10985" t="s">
        <v>162</v>
      </c>
      <c r="E10985" t="s">
        <v>738</v>
      </c>
      <c r="F10985" t="s">
        <v>20</v>
      </c>
      <c r="G10985" t="s">
        <v>56392</v>
      </c>
      <c r="H10985" t="s">
        <v>20764</v>
      </c>
      <c r="I10985" t="s">
        <v>8991</v>
      </c>
      <c r="J10985" t="s">
        <v>20684</v>
      </c>
      <c r="K10985" t="s">
        <v>35449</v>
      </c>
      <c r="L10985" t="s">
        <v>431</v>
      </c>
      <c r="M10985" t="s">
        <v>7314</v>
      </c>
    </row>
    <row r="10986" spans="1:13">
      <c r="A10986" t="s">
        <v>909</v>
      </c>
      <c r="B10986" t="s">
        <v>909</v>
      </c>
      <c r="C10986" t="s">
        <v>1550</v>
      </c>
      <c r="D10986" t="s">
        <v>162</v>
      </c>
      <c r="E10986" t="s">
        <v>746</v>
      </c>
      <c r="F10986" t="s">
        <v>3</v>
      </c>
      <c r="G10986" t="s">
        <v>56393</v>
      </c>
      <c r="H10986" t="s">
        <v>21304</v>
      </c>
      <c r="I10986" t="s">
        <v>56394</v>
      </c>
      <c r="J10986" t="s">
        <v>21102</v>
      </c>
      <c r="K10986" t="s">
        <v>56395</v>
      </c>
      <c r="L10986" t="s">
        <v>5969</v>
      </c>
      <c r="M10986" t="s">
        <v>56396</v>
      </c>
    </row>
    <row r="10987" spans="1:13">
      <c r="A10987" t="s">
        <v>909</v>
      </c>
      <c r="B10987" t="s">
        <v>909</v>
      </c>
      <c r="C10987" t="s">
        <v>1550</v>
      </c>
      <c r="D10987" t="s">
        <v>162</v>
      </c>
      <c r="E10987" t="s">
        <v>746</v>
      </c>
      <c r="F10987" t="s">
        <v>10</v>
      </c>
      <c r="G10987" t="s">
        <v>56397</v>
      </c>
      <c r="H10987" t="s">
        <v>21152</v>
      </c>
      <c r="I10987" t="s">
        <v>56398</v>
      </c>
      <c r="J10987" t="s">
        <v>20915</v>
      </c>
      <c r="K10987" t="s">
        <v>15162</v>
      </c>
      <c r="L10987" t="s">
        <v>56399</v>
      </c>
      <c r="M10987" t="s">
        <v>56400</v>
      </c>
    </row>
    <row r="10988" spans="1:13">
      <c r="A10988" t="s">
        <v>909</v>
      </c>
      <c r="B10988" t="s">
        <v>909</v>
      </c>
      <c r="C10988" t="s">
        <v>1550</v>
      </c>
      <c r="D10988" t="s">
        <v>162</v>
      </c>
      <c r="E10988" t="s">
        <v>746</v>
      </c>
      <c r="F10988" t="s">
        <v>2</v>
      </c>
      <c r="G10988" t="s">
        <v>56401</v>
      </c>
      <c r="H10988" t="s">
        <v>20725</v>
      </c>
      <c r="I10988" t="s">
        <v>42796</v>
      </c>
      <c r="J10988" t="s">
        <v>20663</v>
      </c>
      <c r="K10988" t="s">
        <v>56311</v>
      </c>
      <c r="L10988" t="s">
        <v>6309</v>
      </c>
      <c r="M10988" t="s">
        <v>1157</v>
      </c>
    </row>
    <row r="10989" spans="1:13">
      <c r="A10989" t="s">
        <v>909</v>
      </c>
      <c r="B10989" t="s">
        <v>909</v>
      </c>
      <c r="C10989" t="s">
        <v>1550</v>
      </c>
      <c r="D10989" t="s">
        <v>162</v>
      </c>
      <c r="E10989" t="s">
        <v>746</v>
      </c>
      <c r="F10989" t="s">
        <v>11</v>
      </c>
      <c r="G10989" t="s">
        <v>56402</v>
      </c>
      <c r="H10989" t="s">
        <v>20764</v>
      </c>
      <c r="I10989" t="s">
        <v>8991</v>
      </c>
      <c r="J10989" t="s">
        <v>20705</v>
      </c>
      <c r="K10989" t="s">
        <v>5732</v>
      </c>
      <c r="L10989" t="s">
        <v>5078</v>
      </c>
      <c r="M10989" t="s">
        <v>26400</v>
      </c>
    </row>
    <row r="10990" spans="1:13">
      <c r="A10990" t="s">
        <v>909</v>
      </c>
      <c r="B10990" t="s">
        <v>909</v>
      </c>
      <c r="C10990" t="s">
        <v>1550</v>
      </c>
      <c r="D10990" t="s">
        <v>162</v>
      </c>
      <c r="E10990" t="s">
        <v>746</v>
      </c>
      <c r="F10990" t="s">
        <v>20</v>
      </c>
      <c r="G10990" t="s">
        <v>56403</v>
      </c>
      <c r="H10990" t="s">
        <v>20684</v>
      </c>
      <c r="I10990" t="s">
        <v>42864</v>
      </c>
      <c r="J10990" t="s">
        <v>20663</v>
      </c>
      <c r="K10990" t="s">
        <v>56311</v>
      </c>
      <c r="L10990" t="s">
        <v>3130</v>
      </c>
      <c r="M10990" t="s">
        <v>6688</v>
      </c>
    </row>
    <row r="10991" spans="1:13">
      <c r="A10991" t="s">
        <v>909</v>
      </c>
      <c r="B10991" t="s">
        <v>909</v>
      </c>
      <c r="C10991" t="s">
        <v>1550</v>
      </c>
      <c r="D10991" t="s">
        <v>163</v>
      </c>
      <c r="E10991" t="s">
        <v>754</v>
      </c>
      <c r="F10991" t="s">
        <v>3</v>
      </c>
      <c r="G10991" t="s">
        <v>56404</v>
      </c>
      <c r="H10991" t="s">
        <v>20897</v>
      </c>
      <c r="I10991" t="s">
        <v>56313</v>
      </c>
      <c r="J10991" t="s">
        <v>20745</v>
      </c>
      <c r="K10991" t="s">
        <v>56303</v>
      </c>
      <c r="L10991" t="s">
        <v>56357</v>
      </c>
      <c r="M10991" t="s">
        <v>27231</v>
      </c>
    </row>
    <row r="10992" spans="1:13">
      <c r="A10992" t="s">
        <v>909</v>
      </c>
      <c r="B10992" t="s">
        <v>909</v>
      </c>
      <c r="C10992" t="s">
        <v>1550</v>
      </c>
      <c r="D10992" t="s">
        <v>163</v>
      </c>
      <c r="E10992" t="s">
        <v>754</v>
      </c>
      <c r="F10992" t="s">
        <v>10</v>
      </c>
      <c r="G10992" t="s">
        <v>56405</v>
      </c>
      <c r="H10992" t="s">
        <v>21463</v>
      </c>
      <c r="I10992" t="s">
        <v>56406</v>
      </c>
      <c r="J10992" t="s">
        <v>20829</v>
      </c>
      <c r="K10992" t="s">
        <v>56407</v>
      </c>
      <c r="L10992" t="s">
        <v>56408</v>
      </c>
      <c r="M10992" t="s">
        <v>56409</v>
      </c>
    </row>
    <row r="10993" spans="1:13">
      <c r="A10993" t="s">
        <v>909</v>
      </c>
      <c r="B10993" t="s">
        <v>909</v>
      </c>
      <c r="C10993" t="s">
        <v>1550</v>
      </c>
      <c r="D10993" t="s">
        <v>163</v>
      </c>
      <c r="E10993" t="s">
        <v>754</v>
      </c>
      <c r="F10993" t="s">
        <v>2</v>
      </c>
      <c r="G10993" t="s">
        <v>56410</v>
      </c>
      <c r="H10993" t="s">
        <v>21150</v>
      </c>
      <c r="I10993" t="s">
        <v>43169</v>
      </c>
      <c r="J10993" t="s">
        <v>20822</v>
      </c>
      <c r="K10993" t="s">
        <v>56411</v>
      </c>
      <c r="L10993" t="s">
        <v>3804</v>
      </c>
      <c r="M10993" t="s">
        <v>45522</v>
      </c>
    </row>
    <row r="10994" spans="1:13">
      <c r="A10994" t="s">
        <v>909</v>
      </c>
      <c r="B10994" t="s">
        <v>909</v>
      </c>
      <c r="C10994" t="s">
        <v>1550</v>
      </c>
      <c r="D10994" t="s">
        <v>163</v>
      </c>
      <c r="E10994" t="s">
        <v>754</v>
      </c>
      <c r="F10994" t="s">
        <v>4</v>
      </c>
      <c r="G10994" t="s">
        <v>56412</v>
      </c>
      <c r="H10994" t="s">
        <v>20803</v>
      </c>
      <c r="I10994" t="s">
        <v>43173</v>
      </c>
      <c r="J10994" t="s">
        <v>21472</v>
      </c>
      <c r="K10994" t="s">
        <v>372</v>
      </c>
      <c r="L10994" t="s">
        <v>11448</v>
      </c>
      <c r="M10994" t="s">
        <v>10947</v>
      </c>
    </row>
    <row r="10995" spans="1:13">
      <c r="A10995" t="s">
        <v>909</v>
      </c>
      <c r="B10995" t="s">
        <v>909</v>
      </c>
      <c r="C10995" t="s">
        <v>1550</v>
      </c>
      <c r="D10995" t="s">
        <v>163</v>
      </c>
      <c r="E10995" t="s">
        <v>754</v>
      </c>
      <c r="F10995" t="s">
        <v>11</v>
      </c>
      <c r="G10995" t="s">
        <v>56413</v>
      </c>
      <c r="H10995" t="s">
        <v>20937</v>
      </c>
      <c r="I10995" t="s">
        <v>8980</v>
      </c>
      <c r="J10995" t="s">
        <v>20663</v>
      </c>
      <c r="K10995" t="s">
        <v>56311</v>
      </c>
      <c r="L10995" t="s">
        <v>3613</v>
      </c>
      <c r="M10995" t="s">
        <v>45197</v>
      </c>
    </row>
    <row r="10996" spans="1:13">
      <c r="A10996" t="s">
        <v>909</v>
      </c>
      <c r="B10996" t="s">
        <v>909</v>
      </c>
      <c r="C10996" t="s">
        <v>1550</v>
      </c>
      <c r="D10996" t="s">
        <v>163</v>
      </c>
      <c r="E10996" t="s">
        <v>754</v>
      </c>
      <c r="F10996" t="s">
        <v>20</v>
      </c>
      <c r="G10996" t="s">
        <v>56414</v>
      </c>
      <c r="H10996" t="s">
        <v>20897</v>
      </c>
      <c r="I10996" t="s">
        <v>56313</v>
      </c>
      <c r="J10996" t="s">
        <v>20705</v>
      </c>
      <c r="K10996" t="s">
        <v>5732</v>
      </c>
      <c r="L10996" t="s">
        <v>3925</v>
      </c>
      <c r="M10996" t="s">
        <v>27231</v>
      </c>
    </row>
    <row r="10997" spans="1:13">
      <c r="A10997" t="s">
        <v>909</v>
      </c>
      <c r="B10997" t="s">
        <v>909</v>
      </c>
      <c r="C10997" t="s">
        <v>1550</v>
      </c>
      <c r="D10997" t="s">
        <v>163</v>
      </c>
      <c r="E10997" t="s">
        <v>762</v>
      </c>
      <c r="F10997" t="s">
        <v>3</v>
      </c>
      <c r="G10997" t="s">
        <v>56415</v>
      </c>
      <c r="H10997" t="s">
        <v>21085</v>
      </c>
      <c r="I10997" t="s">
        <v>56416</v>
      </c>
      <c r="J10997" t="s">
        <v>20932</v>
      </c>
      <c r="K10997" t="s">
        <v>1311</v>
      </c>
      <c r="L10997" t="s">
        <v>56417</v>
      </c>
      <c r="M10997" t="s">
        <v>56418</v>
      </c>
    </row>
    <row r="10998" spans="1:13">
      <c r="A10998" t="s">
        <v>909</v>
      </c>
      <c r="B10998" t="s">
        <v>909</v>
      </c>
      <c r="C10998" t="s">
        <v>1550</v>
      </c>
      <c r="D10998" t="s">
        <v>163</v>
      </c>
      <c r="E10998" t="s">
        <v>762</v>
      </c>
      <c r="F10998" t="s">
        <v>10</v>
      </c>
      <c r="G10998" t="s">
        <v>56419</v>
      </c>
      <c r="H10998" t="s">
        <v>20827</v>
      </c>
      <c r="I10998" t="s">
        <v>43181</v>
      </c>
      <c r="J10998" t="s">
        <v>21102</v>
      </c>
      <c r="K10998" t="s">
        <v>56395</v>
      </c>
      <c r="L10998" t="s">
        <v>56420</v>
      </c>
      <c r="M10998" t="s">
        <v>37444</v>
      </c>
    </row>
    <row r="10999" spans="1:13">
      <c r="A10999" t="s">
        <v>909</v>
      </c>
      <c r="B10999" t="s">
        <v>909</v>
      </c>
      <c r="C10999" t="s">
        <v>1550</v>
      </c>
      <c r="D10999" t="s">
        <v>163</v>
      </c>
      <c r="E10999" t="s">
        <v>762</v>
      </c>
      <c r="F10999" t="s">
        <v>2</v>
      </c>
      <c r="G10999" t="s">
        <v>56421</v>
      </c>
      <c r="H10999" t="s">
        <v>21031</v>
      </c>
      <c r="I10999" t="s">
        <v>56422</v>
      </c>
      <c r="J10999" t="s">
        <v>20745</v>
      </c>
      <c r="K10999" t="s">
        <v>56303</v>
      </c>
      <c r="L10999" t="s">
        <v>7251</v>
      </c>
      <c r="M10999" t="s">
        <v>15945</v>
      </c>
    </row>
    <row r="11000" spans="1:13">
      <c r="A11000" t="s">
        <v>909</v>
      </c>
      <c r="B11000" t="s">
        <v>909</v>
      </c>
      <c r="C11000" t="s">
        <v>1550</v>
      </c>
      <c r="D11000" t="s">
        <v>163</v>
      </c>
      <c r="E11000" t="s">
        <v>762</v>
      </c>
      <c r="F11000" t="s">
        <v>4</v>
      </c>
      <c r="G11000" t="s">
        <v>56423</v>
      </c>
      <c r="H11000" t="s">
        <v>20784</v>
      </c>
      <c r="I11000" t="s">
        <v>56340</v>
      </c>
      <c r="J11000" t="s">
        <v>20663</v>
      </c>
      <c r="K11000" t="s">
        <v>56311</v>
      </c>
      <c r="L11000" t="s">
        <v>2172</v>
      </c>
      <c r="M11000" t="s">
        <v>11371</v>
      </c>
    </row>
    <row r="11001" spans="1:13">
      <c r="A11001" t="s">
        <v>909</v>
      </c>
      <c r="B11001" t="s">
        <v>909</v>
      </c>
      <c r="C11001" t="s">
        <v>1550</v>
      </c>
      <c r="D11001" t="s">
        <v>163</v>
      </c>
      <c r="E11001" t="s">
        <v>762</v>
      </c>
      <c r="F11001" t="s">
        <v>11</v>
      </c>
      <c r="G11001" t="s">
        <v>56424</v>
      </c>
      <c r="H11001" t="s">
        <v>20932</v>
      </c>
      <c r="I11001" t="s">
        <v>56323</v>
      </c>
      <c r="J11001" t="s">
        <v>20684</v>
      </c>
      <c r="K11001" t="s">
        <v>35449</v>
      </c>
      <c r="L11001" t="s">
        <v>15949</v>
      </c>
      <c r="M11001" t="s">
        <v>27559</v>
      </c>
    </row>
    <row r="11002" spans="1:13">
      <c r="A11002" t="s">
        <v>909</v>
      </c>
      <c r="B11002" t="s">
        <v>909</v>
      </c>
      <c r="C11002" t="s">
        <v>1550</v>
      </c>
      <c r="D11002" t="s">
        <v>163</v>
      </c>
      <c r="E11002" t="s">
        <v>762</v>
      </c>
      <c r="F11002" t="s">
        <v>20</v>
      </c>
      <c r="G11002" t="s">
        <v>56425</v>
      </c>
      <c r="H11002" t="s">
        <v>20725</v>
      </c>
      <c r="I11002" t="s">
        <v>42796</v>
      </c>
      <c r="J11002" t="s">
        <v>20684</v>
      </c>
      <c r="K11002" t="s">
        <v>35449</v>
      </c>
      <c r="L11002" t="s">
        <v>4088</v>
      </c>
      <c r="M11002" t="s">
        <v>38562</v>
      </c>
    </row>
    <row r="11003" spans="1:13">
      <c r="A11003" t="s">
        <v>909</v>
      </c>
      <c r="B11003" t="s">
        <v>909</v>
      </c>
      <c r="C11003" t="s">
        <v>1550</v>
      </c>
      <c r="D11003" t="s">
        <v>163</v>
      </c>
      <c r="E11003" t="s">
        <v>770</v>
      </c>
      <c r="F11003" t="s">
        <v>3</v>
      </c>
      <c r="G11003" t="s">
        <v>56426</v>
      </c>
      <c r="H11003" t="s">
        <v>21162</v>
      </c>
      <c r="I11003" t="s">
        <v>56427</v>
      </c>
      <c r="J11003" t="s">
        <v>20974</v>
      </c>
      <c r="K11003" t="s">
        <v>35830</v>
      </c>
      <c r="L11003" t="s">
        <v>56428</v>
      </c>
      <c r="M11003" t="s">
        <v>56429</v>
      </c>
    </row>
    <row r="11004" spans="1:13">
      <c r="A11004" t="s">
        <v>909</v>
      </c>
      <c r="B11004" t="s">
        <v>909</v>
      </c>
      <c r="C11004" t="s">
        <v>1550</v>
      </c>
      <c r="D11004" t="s">
        <v>163</v>
      </c>
      <c r="E11004" t="s">
        <v>770</v>
      </c>
      <c r="F11004" t="s">
        <v>10</v>
      </c>
      <c r="G11004" t="s">
        <v>56430</v>
      </c>
      <c r="H11004" t="s">
        <v>21304</v>
      </c>
      <c r="I11004" t="s">
        <v>56394</v>
      </c>
      <c r="J11004" t="s">
        <v>20937</v>
      </c>
      <c r="K11004" t="s">
        <v>49174</v>
      </c>
      <c r="L11004" t="s">
        <v>56431</v>
      </c>
      <c r="M11004" t="s">
        <v>56432</v>
      </c>
    </row>
    <row r="11005" spans="1:13">
      <c r="A11005" t="s">
        <v>909</v>
      </c>
      <c r="B11005" t="s">
        <v>909</v>
      </c>
      <c r="C11005" t="s">
        <v>1550</v>
      </c>
      <c r="D11005" t="s">
        <v>163</v>
      </c>
      <c r="E11005" t="s">
        <v>770</v>
      </c>
      <c r="F11005" t="s">
        <v>2</v>
      </c>
      <c r="G11005" t="s">
        <v>56433</v>
      </c>
      <c r="H11005" t="s">
        <v>20822</v>
      </c>
      <c r="I11005" t="s">
        <v>56351</v>
      </c>
      <c r="J11005" t="s">
        <v>20684</v>
      </c>
      <c r="K11005" t="s">
        <v>35449</v>
      </c>
      <c r="L11005" t="s">
        <v>6228</v>
      </c>
      <c r="M11005" t="s">
        <v>32449</v>
      </c>
    </row>
    <row r="11006" spans="1:13">
      <c r="A11006" t="s">
        <v>909</v>
      </c>
      <c r="B11006" t="s">
        <v>909</v>
      </c>
      <c r="C11006" t="s">
        <v>1550</v>
      </c>
      <c r="D11006" t="s">
        <v>163</v>
      </c>
      <c r="E11006" t="s">
        <v>770</v>
      </c>
      <c r="F11006" t="s">
        <v>4</v>
      </c>
      <c r="G11006" t="s">
        <v>56434</v>
      </c>
      <c r="H11006" t="s">
        <v>20745</v>
      </c>
      <c r="I11006" t="s">
        <v>56435</v>
      </c>
      <c r="J11006" t="s">
        <v>20663</v>
      </c>
      <c r="K11006" t="s">
        <v>56311</v>
      </c>
      <c r="L11006" t="s">
        <v>7155</v>
      </c>
      <c r="M11006" t="s">
        <v>29643</v>
      </c>
    </row>
    <row r="11007" spans="1:13">
      <c r="A11007" t="s">
        <v>909</v>
      </c>
      <c r="B11007" t="s">
        <v>909</v>
      </c>
      <c r="C11007" t="s">
        <v>1550</v>
      </c>
      <c r="D11007" t="s">
        <v>163</v>
      </c>
      <c r="E11007" t="s">
        <v>770</v>
      </c>
      <c r="F11007" t="s">
        <v>11</v>
      </c>
      <c r="G11007" t="s">
        <v>56436</v>
      </c>
      <c r="H11007" t="s">
        <v>20764</v>
      </c>
      <c r="I11007" t="s">
        <v>8991</v>
      </c>
      <c r="J11007" t="s">
        <v>20663</v>
      </c>
      <c r="K11007" t="s">
        <v>56311</v>
      </c>
      <c r="L11007" t="s">
        <v>5078</v>
      </c>
      <c r="M11007" t="s">
        <v>12950</v>
      </c>
    </row>
    <row r="11008" spans="1:13">
      <c r="A11008" t="s">
        <v>909</v>
      </c>
      <c r="B11008" t="s">
        <v>909</v>
      </c>
      <c r="C11008" t="s">
        <v>1550</v>
      </c>
      <c r="D11008" t="s">
        <v>163</v>
      </c>
      <c r="E11008" t="s">
        <v>770</v>
      </c>
      <c r="F11008" t="s">
        <v>20</v>
      </c>
      <c r="G11008" t="s">
        <v>56437</v>
      </c>
      <c r="H11008" t="s">
        <v>20684</v>
      </c>
      <c r="I11008" t="s">
        <v>42864</v>
      </c>
      <c r="J11008" t="s">
        <v>20663</v>
      </c>
      <c r="K11008" t="s">
        <v>56311</v>
      </c>
      <c r="L11008" t="s">
        <v>3130</v>
      </c>
      <c r="M11008" t="s">
        <v>9849</v>
      </c>
    </row>
    <row r="11009" spans="1:13">
      <c r="A11009" t="s">
        <v>909</v>
      </c>
      <c r="B11009" t="s">
        <v>909</v>
      </c>
      <c r="C11009" t="s">
        <v>1550</v>
      </c>
      <c r="D11009" t="s">
        <v>163</v>
      </c>
      <c r="E11009" t="s">
        <v>778</v>
      </c>
      <c r="F11009" t="s">
        <v>3</v>
      </c>
      <c r="G11009" t="s">
        <v>56438</v>
      </c>
      <c r="H11009" t="s">
        <v>21186</v>
      </c>
      <c r="I11009" t="s">
        <v>52339</v>
      </c>
      <c r="J11009" t="s">
        <v>21138</v>
      </c>
      <c r="K11009" t="s">
        <v>16337</v>
      </c>
      <c r="L11009" t="s">
        <v>7333</v>
      </c>
      <c r="M11009" t="s">
        <v>32175</v>
      </c>
    </row>
    <row r="11010" spans="1:13">
      <c r="A11010" t="s">
        <v>909</v>
      </c>
      <c r="B11010" t="s">
        <v>909</v>
      </c>
      <c r="C11010" t="s">
        <v>1550</v>
      </c>
      <c r="D11010" t="s">
        <v>163</v>
      </c>
      <c r="E11010" t="s">
        <v>778</v>
      </c>
      <c r="F11010" t="s">
        <v>10</v>
      </c>
      <c r="G11010" t="s">
        <v>56439</v>
      </c>
      <c r="H11010" t="s">
        <v>21217</v>
      </c>
      <c r="I11010" t="s">
        <v>56347</v>
      </c>
      <c r="J11010" t="s">
        <v>20950</v>
      </c>
      <c r="K11010" t="s">
        <v>56440</v>
      </c>
      <c r="L11010" t="s">
        <v>56348</v>
      </c>
      <c r="M11010" t="s">
        <v>56441</v>
      </c>
    </row>
    <row r="11011" spans="1:13">
      <c r="A11011" t="s">
        <v>909</v>
      </c>
      <c r="B11011" t="s">
        <v>909</v>
      </c>
      <c r="C11011" t="s">
        <v>1550</v>
      </c>
      <c r="D11011" t="s">
        <v>163</v>
      </c>
      <c r="E11011" t="s">
        <v>778</v>
      </c>
      <c r="F11011" t="s">
        <v>2</v>
      </c>
      <c r="G11011" t="s">
        <v>56442</v>
      </c>
      <c r="H11011" t="s">
        <v>20764</v>
      </c>
      <c r="I11011" t="s">
        <v>8991</v>
      </c>
      <c r="J11011" t="s">
        <v>20663</v>
      </c>
      <c r="K11011" t="s">
        <v>56311</v>
      </c>
      <c r="L11011" t="s">
        <v>3523</v>
      </c>
      <c r="M11011" t="s">
        <v>1134</v>
      </c>
    </row>
    <row r="11012" spans="1:13">
      <c r="A11012" t="s">
        <v>909</v>
      </c>
      <c r="B11012" t="s">
        <v>909</v>
      </c>
      <c r="C11012" t="s">
        <v>1550</v>
      </c>
      <c r="D11012" t="s">
        <v>163</v>
      </c>
      <c r="E11012" t="s">
        <v>778</v>
      </c>
      <c r="F11012" t="s">
        <v>4</v>
      </c>
      <c r="G11012" t="s">
        <v>56443</v>
      </c>
      <c r="H11012" t="s">
        <v>20663</v>
      </c>
      <c r="I11012" t="s">
        <v>56353</v>
      </c>
      <c r="J11012" t="s">
        <v>21472</v>
      </c>
      <c r="K11012" t="s">
        <v>372</v>
      </c>
      <c r="L11012" t="s">
        <v>8192</v>
      </c>
      <c r="M11012" t="s">
        <v>7193</v>
      </c>
    </row>
    <row r="11013" spans="1:13">
      <c r="A11013" t="s">
        <v>909</v>
      </c>
      <c r="B11013" t="s">
        <v>909</v>
      </c>
      <c r="C11013" t="s">
        <v>1550</v>
      </c>
      <c r="D11013" t="s">
        <v>163</v>
      </c>
      <c r="E11013" t="s">
        <v>778</v>
      </c>
      <c r="F11013" t="s">
        <v>11</v>
      </c>
      <c r="G11013" t="s">
        <v>56444</v>
      </c>
      <c r="H11013" t="s">
        <v>20784</v>
      </c>
      <c r="I11013" t="s">
        <v>56340</v>
      </c>
      <c r="J11013" t="s">
        <v>20663</v>
      </c>
      <c r="K11013" t="s">
        <v>56311</v>
      </c>
      <c r="L11013" t="s">
        <v>52076</v>
      </c>
      <c r="M11013" t="s">
        <v>12990</v>
      </c>
    </row>
    <row r="11014" spans="1:13">
      <c r="A11014" t="s">
        <v>909</v>
      </c>
      <c r="B11014" t="s">
        <v>909</v>
      </c>
      <c r="C11014" t="s">
        <v>1550</v>
      </c>
      <c r="D11014" t="s">
        <v>163</v>
      </c>
      <c r="E11014" t="s">
        <v>778</v>
      </c>
      <c r="F11014" t="s">
        <v>20</v>
      </c>
      <c r="G11014" t="s">
        <v>56445</v>
      </c>
      <c r="H11014" t="s">
        <v>20745</v>
      </c>
      <c r="I11014" t="s">
        <v>56435</v>
      </c>
      <c r="J11014" t="s">
        <v>20663</v>
      </c>
      <c r="K11014" t="s">
        <v>56311</v>
      </c>
      <c r="L11014" t="s">
        <v>18251</v>
      </c>
      <c r="M11014" t="s">
        <v>13006</v>
      </c>
    </row>
    <row r="11015" spans="1:13">
      <c r="A11015" t="s">
        <v>909</v>
      </c>
      <c r="B11015" t="s">
        <v>909</v>
      </c>
      <c r="C11015" t="s">
        <v>1550</v>
      </c>
      <c r="D11015" t="s">
        <v>164</v>
      </c>
      <c r="E11015" t="s">
        <v>785</v>
      </c>
      <c r="F11015" t="s">
        <v>3</v>
      </c>
      <c r="G11015" t="s">
        <v>56446</v>
      </c>
      <c r="H11015" t="s">
        <v>20663</v>
      </c>
      <c r="I11015" t="s">
        <v>33489</v>
      </c>
      <c r="J11015" t="s">
        <v>21472</v>
      </c>
      <c r="K11015" t="s">
        <v>372</v>
      </c>
      <c r="L11015" t="s">
        <v>7961</v>
      </c>
      <c r="M11015" t="s">
        <v>16161</v>
      </c>
    </row>
    <row r="11016" spans="1:13">
      <c r="A11016" t="s">
        <v>909</v>
      </c>
      <c r="B11016" t="s">
        <v>909</v>
      </c>
      <c r="C11016" t="s">
        <v>1550</v>
      </c>
      <c r="D11016" t="s">
        <v>164</v>
      </c>
      <c r="E11016" t="s">
        <v>785</v>
      </c>
      <c r="F11016" t="s">
        <v>10</v>
      </c>
      <c r="G11016" t="s">
        <v>56447</v>
      </c>
      <c r="H11016" t="s">
        <v>20841</v>
      </c>
      <c r="I11016" t="s">
        <v>56448</v>
      </c>
      <c r="J11016" t="s">
        <v>20725</v>
      </c>
      <c r="K11016" t="s">
        <v>26021</v>
      </c>
      <c r="L11016" t="s">
        <v>7155</v>
      </c>
      <c r="M11016" t="s">
        <v>25418</v>
      </c>
    </row>
    <row r="11017" spans="1:13">
      <c r="A11017" t="s">
        <v>909</v>
      </c>
      <c r="B11017" t="s">
        <v>909</v>
      </c>
      <c r="C11017" t="s">
        <v>1550</v>
      </c>
      <c r="D11017" t="s">
        <v>164</v>
      </c>
      <c r="E11017" t="s">
        <v>785</v>
      </c>
      <c r="F11017" t="s">
        <v>2</v>
      </c>
      <c r="G11017" t="s">
        <v>56449</v>
      </c>
      <c r="H11017" t="s">
        <v>21061</v>
      </c>
      <c r="I11017" t="s">
        <v>56450</v>
      </c>
      <c r="J11017" t="s">
        <v>20784</v>
      </c>
      <c r="K11017" t="s">
        <v>43215</v>
      </c>
      <c r="L11017" t="s">
        <v>3347</v>
      </c>
      <c r="M11017" t="s">
        <v>55756</v>
      </c>
    </row>
    <row r="11018" spans="1:13">
      <c r="A11018" t="s">
        <v>909</v>
      </c>
      <c r="B11018" t="s">
        <v>909</v>
      </c>
      <c r="C11018" t="s">
        <v>1550</v>
      </c>
      <c r="D11018" t="s">
        <v>164</v>
      </c>
      <c r="E11018" t="s">
        <v>785</v>
      </c>
      <c r="F11018" t="s">
        <v>4</v>
      </c>
      <c r="G11018" t="s">
        <v>56451</v>
      </c>
      <c r="H11018" t="s">
        <v>20705</v>
      </c>
      <c r="I11018" t="s">
        <v>56452</v>
      </c>
      <c r="J11018" t="s">
        <v>21472</v>
      </c>
      <c r="K11018" t="s">
        <v>372</v>
      </c>
      <c r="L11018" t="s">
        <v>5802</v>
      </c>
      <c r="M11018" t="s">
        <v>1403</v>
      </c>
    </row>
    <row r="11019" spans="1:13">
      <c r="A11019" t="s">
        <v>909</v>
      </c>
      <c r="B11019" t="s">
        <v>909</v>
      </c>
      <c r="C11019" t="s">
        <v>1550</v>
      </c>
      <c r="D11019" t="s">
        <v>164</v>
      </c>
      <c r="E11019" t="s">
        <v>785</v>
      </c>
      <c r="F11019" t="s">
        <v>11</v>
      </c>
      <c r="G11019" t="s">
        <v>56453</v>
      </c>
      <c r="H11019" t="s">
        <v>20784</v>
      </c>
      <c r="I11019" t="s">
        <v>8417</v>
      </c>
      <c r="J11019" t="s">
        <v>20663</v>
      </c>
      <c r="K11019" t="s">
        <v>13721</v>
      </c>
      <c r="L11019" t="s">
        <v>5511</v>
      </c>
      <c r="M11019" t="s">
        <v>37956</v>
      </c>
    </row>
    <row r="11020" spans="1:13">
      <c r="A11020" t="s">
        <v>909</v>
      </c>
      <c r="B11020" t="s">
        <v>909</v>
      </c>
      <c r="C11020" t="s">
        <v>1550</v>
      </c>
      <c r="D11020" t="s">
        <v>164</v>
      </c>
      <c r="E11020" t="s">
        <v>793</v>
      </c>
      <c r="F11020" t="s">
        <v>3</v>
      </c>
      <c r="G11020" t="s">
        <v>56454</v>
      </c>
      <c r="H11020" t="s">
        <v>20705</v>
      </c>
      <c r="I11020" t="s">
        <v>56452</v>
      </c>
      <c r="J11020" t="s">
        <v>20663</v>
      </c>
      <c r="K11020" t="s">
        <v>13721</v>
      </c>
      <c r="L11020" t="s">
        <v>5398</v>
      </c>
      <c r="M11020" t="s">
        <v>10800</v>
      </c>
    </row>
    <row r="11021" spans="1:13">
      <c r="A11021" t="s">
        <v>909</v>
      </c>
      <c r="B11021" t="s">
        <v>909</v>
      </c>
      <c r="C11021" t="s">
        <v>1550</v>
      </c>
      <c r="D11021" t="s">
        <v>164</v>
      </c>
      <c r="E11021" t="s">
        <v>793</v>
      </c>
      <c r="F11021" t="s">
        <v>10</v>
      </c>
      <c r="G11021" t="s">
        <v>56455</v>
      </c>
      <c r="H11021" t="s">
        <v>20860</v>
      </c>
      <c r="I11021" t="s">
        <v>56456</v>
      </c>
      <c r="J11021" t="s">
        <v>20764</v>
      </c>
      <c r="K11021" t="s">
        <v>34741</v>
      </c>
      <c r="L11021" t="s">
        <v>5026</v>
      </c>
      <c r="M11021" t="s">
        <v>26500</v>
      </c>
    </row>
    <row r="11022" spans="1:13">
      <c r="A11022" t="s">
        <v>909</v>
      </c>
      <c r="B11022" t="s">
        <v>909</v>
      </c>
      <c r="C11022" t="s">
        <v>1550</v>
      </c>
      <c r="D11022" t="s">
        <v>164</v>
      </c>
      <c r="E11022" t="s">
        <v>793</v>
      </c>
      <c r="F11022" t="s">
        <v>2</v>
      </c>
      <c r="G11022" t="s">
        <v>56457</v>
      </c>
      <c r="H11022" t="s">
        <v>20860</v>
      </c>
      <c r="I11022" t="s">
        <v>56456</v>
      </c>
      <c r="J11022" t="s">
        <v>20663</v>
      </c>
      <c r="K11022" t="s">
        <v>13721</v>
      </c>
      <c r="L11022" t="s">
        <v>3598</v>
      </c>
      <c r="M11022" t="s">
        <v>26500</v>
      </c>
    </row>
    <row r="11023" spans="1:13">
      <c r="A11023" t="s">
        <v>909</v>
      </c>
      <c r="B11023" t="s">
        <v>909</v>
      </c>
      <c r="C11023" t="s">
        <v>1550</v>
      </c>
      <c r="D11023" t="s">
        <v>164</v>
      </c>
      <c r="E11023" t="s">
        <v>793</v>
      </c>
      <c r="F11023" t="s">
        <v>4</v>
      </c>
      <c r="G11023" t="s">
        <v>56458</v>
      </c>
      <c r="H11023" t="s">
        <v>20725</v>
      </c>
      <c r="I11023" t="s">
        <v>56459</v>
      </c>
      <c r="J11023" t="s">
        <v>21472</v>
      </c>
      <c r="K11023" t="s">
        <v>372</v>
      </c>
      <c r="L11023" t="s">
        <v>2418</v>
      </c>
      <c r="M11023" t="s">
        <v>14877</v>
      </c>
    </row>
    <row r="11024" spans="1:13">
      <c r="A11024" t="s">
        <v>909</v>
      </c>
      <c r="B11024" t="s">
        <v>909</v>
      </c>
      <c r="C11024" t="s">
        <v>1550</v>
      </c>
      <c r="D11024" t="s">
        <v>164</v>
      </c>
      <c r="E11024" t="s">
        <v>793</v>
      </c>
      <c r="F11024" t="s">
        <v>11</v>
      </c>
      <c r="G11024" t="s">
        <v>56460</v>
      </c>
      <c r="H11024" t="s">
        <v>20725</v>
      </c>
      <c r="I11024" t="s">
        <v>56459</v>
      </c>
      <c r="J11024" t="s">
        <v>21472</v>
      </c>
      <c r="K11024" t="s">
        <v>372</v>
      </c>
      <c r="L11024" t="s">
        <v>2474</v>
      </c>
      <c r="M11024" t="s">
        <v>14877</v>
      </c>
    </row>
    <row r="11025" spans="1:13">
      <c r="A11025" t="s">
        <v>909</v>
      </c>
      <c r="B11025" t="s">
        <v>909</v>
      </c>
      <c r="C11025" t="s">
        <v>1550</v>
      </c>
      <c r="D11025" t="s">
        <v>164</v>
      </c>
      <c r="E11025" t="s">
        <v>793</v>
      </c>
      <c r="F11025" t="s">
        <v>20</v>
      </c>
      <c r="G11025" t="s">
        <v>56461</v>
      </c>
      <c r="H11025" t="s">
        <v>20705</v>
      </c>
      <c r="I11025" t="s">
        <v>56452</v>
      </c>
      <c r="J11025" t="s">
        <v>20663</v>
      </c>
      <c r="K11025" t="s">
        <v>13721</v>
      </c>
      <c r="L11025" t="s">
        <v>2696</v>
      </c>
      <c r="M11025" t="s">
        <v>10800</v>
      </c>
    </row>
    <row r="11026" spans="1:13">
      <c r="A11026" t="s">
        <v>909</v>
      </c>
      <c r="B11026" t="s">
        <v>909</v>
      </c>
      <c r="C11026" t="s">
        <v>1550</v>
      </c>
      <c r="D11026" t="s">
        <v>164</v>
      </c>
      <c r="E11026" t="s">
        <v>801</v>
      </c>
      <c r="F11026" t="s">
        <v>3</v>
      </c>
      <c r="G11026" t="s">
        <v>56462</v>
      </c>
      <c r="H11026" t="s">
        <v>20684</v>
      </c>
      <c r="I11026" t="s">
        <v>11389</v>
      </c>
      <c r="J11026" t="s">
        <v>20663</v>
      </c>
      <c r="K11026" t="s">
        <v>13721</v>
      </c>
      <c r="L11026" t="s">
        <v>3332</v>
      </c>
      <c r="M11026" t="s">
        <v>14728</v>
      </c>
    </row>
    <row r="11027" spans="1:13">
      <c r="A11027" t="s">
        <v>909</v>
      </c>
      <c r="B11027" t="s">
        <v>909</v>
      </c>
      <c r="C11027" t="s">
        <v>1550</v>
      </c>
      <c r="D11027" t="s">
        <v>164</v>
      </c>
      <c r="E11027" t="s">
        <v>801</v>
      </c>
      <c r="F11027" t="s">
        <v>10</v>
      </c>
      <c r="G11027" t="s">
        <v>56463</v>
      </c>
      <c r="H11027" t="s">
        <v>20932</v>
      </c>
      <c r="I11027" t="s">
        <v>11412</v>
      </c>
      <c r="J11027" t="s">
        <v>20725</v>
      </c>
      <c r="K11027" t="s">
        <v>26021</v>
      </c>
      <c r="L11027" t="s">
        <v>3023</v>
      </c>
      <c r="M11027" t="s">
        <v>39092</v>
      </c>
    </row>
    <row r="11028" spans="1:13">
      <c r="A11028" t="s">
        <v>909</v>
      </c>
      <c r="B11028" t="s">
        <v>909</v>
      </c>
      <c r="C11028" t="s">
        <v>1550</v>
      </c>
      <c r="D11028" t="s">
        <v>164</v>
      </c>
      <c r="E11028" t="s">
        <v>801</v>
      </c>
      <c r="F11028" t="s">
        <v>2</v>
      </c>
      <c r="G11028" t="s">
        <v>56464</v>
      </c>
      <c r="H11028" t="s">
        <v>20803</v>
      </c>
      <c r="I11028" t="s">
        <v>33410</v>
      </c>
      <c r="J11028" t="s">
        <v>20663</v>
      </c>
      <c r="K11028" t="s">
        <v>13721</v>
      </c>
      <c r="L11028" t="s">
        <v>50032</v>
      </c>
      <c r="M11028" t="s">
        <v>27117</v>
      </c>
    </row>
    <row r="11029" spans="1:13">
      <c r="A11029" t="s">
        <v>909</v>
      </c>
      <c r="B11029" t="s">
        <v>909</v>
      </c>
      <c r="C11029" t="s">
        <v>1550</v>
      </c>
      <c r="D11029" t="s">
        <v>164</v>
      </c>
      <c r="E11029" t="s">
        <v>801</v>
      </c>
      <c r="F11029" t="s">
        <v>4</v>
      </c>
      <c r="G11029" t="s">
        <v>56465</v>
      </c>
      <c r="H11029" t="s">
        <v>20684</v>
      </c>
      <c r="I11029" t="s">
        <v>11389</v>
      </c>
      <c r="J11029" t="s">
        <v>21472</v>
      </c>
      <c r="K11029" t="s">
        <v>372</v>
      </c>
      <c r="L11029" t="s">
        <v>3129</v>
      </c>
      <c r="M11029" t="s">
        <v>14728</v>
      </c>
    </row>
    <row r="11030" spans="1:13">
      <c r="A11030" t="s">
        <v>909</v>
      </c>
      <c r="B11030" t="s">
        <v>909</v>
      </c>
      <c r="C11030" t="s">
        <v>1550</v>
      </c>
      <c r="D11030" t="s">
        <v>164</v>
      </c>
      <c r="E11030" t="s">
        <v>801</v>
      </c>
      <c r="F11030" t="s">
        <v>11</v>
      </c>
      <c r="G11030" t="s">
        <v>56466</v>
      </c>
      <c r="H11030" t="s">
        <v>20764</v>
      </c>
      <c r="I11030" t="s">
        <v>56467</v>
      </c>
      <c r="J11030" t="s">
        <v>20684</v>
      </c>
      <c r="K11030" t="s">
        <v>7314</v>
      </c>
      <c r="L11030" t="s">
        <v>4495</v>
      </c>
      <c r="M11030" t="s">
        <v>18530</v>
      </c>
    </row>
    <row r="11031" spans="1:13">
      <c r="A11031" t="s">
        <v>909</v>
      </c>
      <c r="B11031" t="s">
        <v>909</v>
      </c>
      <c r="C11031" t="s">
        <v>1550</v>
      </c>
      <c r="D11031" t="s">
        <v>164</v>
      </c>
      <c r="E11031" t="s">
        <v>809</v>
      </c>
      <c r="F11031" t="s">
        <v>3</v>
      </c>
      <c r="G11031" t="s">
        <v>56468</v>
      </c>
      <c r="H11031" t="s">
        <v>20915</v>
      </c>
      <c r="I11031" t="s">
        <v>56469</v>
      </c>
      <c r="J11031" t="s">
        <v>20841</v>
      </c>
      <c r="K11031" t="s">
        <v>32481</v>
      </c>
      <c r="L11031" t="s">
        <v>3074</v>
      </c>
      <c r="M11031" t="s">
        <v>50838</v>
      </c>
    </row>
    <row r="11032" spans="1:13">
      <c r="A11032" t="s">
        <v>909</v>
      </c>
      <c r="B11032" t="s">
        <v>909</v>
      </c>
      <c r="C11032" t="s">
        <v>1550</v>
      </c>
      <c r="D11032" t="s">
        <v>164</v>
      </c>
      <c r="E11032" t="s">
        <v>809</v>
      </c>
      <c r="F11032" t="s">
        <v>10</v>
      </c>
      <c r="G11032" t="s">
        <v>56470</v>
      </c>
      <c r="H11032" t="s">
        <v>20764</v>
      </c>
      <c r="I11032" t="s">
        <v>56467</v>
      </c>
      <c r="J11032" t="s">
        <v>20663</v>
      </c>
      <c r="K11032" t="s">
        <v>13721</v>
      </c>
      <c r="L11032" t="s">
        <v>1355</v>
      </c>
      <c r="M11032" t="s">
        <v>18728</v>
      </c>
    </row>
    <row r="11033" spans="1:13">
      <c r="A11033" t="s">
        <v>909</v>
      </c>
      <c r="B11033" t="s">
        <v>909</v>
      </c>
      <c r="C11033" t="s">
        <v>1550</v>
      </c>
      <c r="D11033" t="s">
        <v>164</v>
      </c>
      <c r="E11033" t="s">
        <v>809</v>
      </c>
      <c r="F11033" t="s">
        <v>2</v>
      </c>
      <c r="G11033" t="s">
        <v>56471</v>
      </c>
      <c r="H11033" t="s">
        <v>20663</v>
      </c>
      <c r="I11033" t="s">
        <v>33489</v>
      </c>
      <c r="J11033" t="s">
        <v>21472</v>
      </c>
      <c r="K11033" t="s">
        <v>372</v>
      </c>
      <c r="L11033" t="s">
        <v>22179</v>
      </c>
      <c r="M11033" t="s">
        <v>9352</v>
      </c>
    </row>
    <row r="11034" spans="1:13">
      <c r="A11034" t="s">
        <v>909</v>
      </c>
      <c r="B11034" t="s">
        <v>909</v>
      </c>
      <c r="C11034" t="s">
        <v>1550</v>
      </c>
      <c r="D11034" t="s">
        <v>164</v>
      </c>
      <c r="E11034" t="s">
        <v>809</v>
      </c>
      <c r="F11034" t="s">
        <v>4</v>
      </c>
      <c r="G11034" t="s">
        <v>56472</v>
      </c>
      <c r="H11034" t="s">
        <v>20684</v>
      </c>
      <c r="I11034" t="s">
        <v>11389</v>
      </c>
      <c r="J11034" t="s">
        <v>20663</v>
      </c>
      <c r="K11034" t="s">
        <v>13721</v>
      </c>
      <c r="L11034" t="s">
        <v>3129</v>
      </c>
      <c r="M11034" t="s">
        <v>10800</v>
      </c>
    </row>
    <row r="11035" spans="1:13">
      <c r="A11035" t="s">
        <v>909</v>
      </c>
      <c r="B11035" t="s">
        <v>909</v>
      </c>
      <c r="C11035" t="s">
        <v>1550</v>
      </c>
      <c r="D11035" t="s">
        <v>164</v>
      </c>
      <c r="E11035" t="s">
        <v>809</v>
      </c>
      <c r="F11035" t="s">
        <v>20</v>
      </c>
      <c r="G11035" t="s">
        <v>56473</v>
      </c>
      <c r="H11035" t="s">
        <v>20663</v>
      </c>
      <c r="I11035" t="s">
        <v>33489</v>
      </c>
      <c r="J11035" t="s">
        <v>21472</v>
      </c>
      <c r="K11035" t="s">
        <v>372</v>
      </c>
      <c r="L11035" t="s">
        <v>431</v>
      </c>
      <c r="M11035" t="s">
        <v>9352</v>
      </c>
    </row>
    <row r="11036" spans="1:13">
      <c r="A11036" t="s">
        <v>909</v>
      </c>
      <c r="B11036" t="s">
        <v>909</v>
      </c>
      <c r="C11036" t="s">
        <v>2161</v>
      </c>
      <c r="D11036" t="s">
        <v>150</v>
      </c>
      <c r="E11036" t="s">
        <v>179</v>
      </c>
      <c r="F11036" t="s">
        <v>3</v>
      </c>
      <c r="G11036" t="s">
        <v>56474</v>
      </c>
      <c r="H11036" t="s">
        <v>20663</v>
      </c>
      <c r="I11036" t="s">
        <v>10308</v>
      </c>
      <c r="J11036" t="s">
        <v>21472</v>
      </c>
      <c r="K11036" t="s">
        <v>372</v>
      </c>
      <c r="L11036" t="s">
        <v>4674</v>
      </c>
      <c r="M11036" t="s">
        <v>18728</v>
      </c>
    </row>
    <row r="11037" spans="1:13">
      <c r="A11037" t="s">
        <v>909</v>
      </c>
      <c r="B11037" t="s">
        <v>909</v>
      </c>
      <c r="C11037" t="s">
        <v>2161</v>
      </c>
      <c r="D11037" t="s">
        <v>150</v>
      </c>
      <c r="E11037" t="s">
        <v>179</v>
      </c>
      <c r="F11037" t="s">
        <v>2</v>
      </c>
      <c r="G11037" t="s">
        <v>56475</v>
      </c>
      <c r="H11037" t="s">
        <v>20684</v>
      </c>
      <c r="I11037" t="s">
        <v>6124</v>
      </c>
      <c r="J11037" t="s">
        <v>21472</v>
      </c>
      <c r="K11037" t="s">
        <v>372</v>
      </c>
      <c r="L11037" t="s">
        <v>375</v>
      </c>
      <c r="M11037" t="s">
        <v>373</v>
      </c>
    </row>
    <row r="11038" spans="1:13">
      <c r="A11038" t="s">
        <v>909</v>
      </c>
      <c r="B11038" t="s">
        <v>909</v>
      </c>
      <c r="C11038" t="s">
        <v>2161</v>
      </c>
      <c r="D11038" t="s">
        <v>150</v>
      </c>
      <c r="E11038" t="s">
        <v>179</v>
      </c>
      <c r="F11038" t="s">
        <v>4</v>
      </c>
      <c r="G11038" t="s">
        <v>56476</v>
      </c>
      <c r="H11038" t="s">
        <v>20663</v>
      </c>
      <c r="I11038" t="s">
        <v>10308</v>
      </c>
      <c r="J11038" t="s">
        <v>21472</v>
      </c>
      <c r="K11038" t="s">
        <v>372</v>
      </c>
      <c r="L11038" t="s">
        <v>375</v>
      </c>
      <c r="M11038" t="s">
        <v>18728</v>
      </c>
    </row>
    <row r="11039" spans="1:13">
      <c r="A11039" t="s">
        <v>909</v>
      </c>
      <c r="B11039" t="s">
        <v>909</v>
      </c>
      <c r="C11039" t="s">
        <v>2161</v>
      </c>
      <c r="D11039" t="s">
        <v>150</v>
      </c>
      <c r="E11039" t="s">
        <v>188</v>
      </c>
      <c r="F11039" t="s">
        <v>3</v>
      </c>
      <c r="G11039" t="s">
        <v>56477</v>
      </c>
      <c r="H11039" t="s">
        <v>20705</v>
      </c>
      <c r="I11039" t="s">
        <v>18447</v>
      </c>
      <c r="J11039" t="s">
        <v>20684</v>
      </c>
      <c r="K11039" t="s">
        <v>24935</v>
      </c>
      <c r="L11039" t="s">
        <v>2172</v>
      </c>
      <c r="M11039" t="s">
        <v>25151</v>
      </c>
    </row>
    <row r="11040" spans="1:13">
      <c r="A11040" t="s">
        <v>909</v>
      </c>
      <c r="B11040" t="s">
        <v>909</v>
      </c>
      <c r="C11040" t="s">
        <v>2161</v>
      </c>
      <c r="D11040" t="s">
        <v>150</v>
      </c>
      <c r="E11040" t="s">
        <v>188</v>
      </c>
      <c r="F11040" t="s">
        <v>10</v>
      </c>
      <c r="G11040" t="s">
        <v>56478</v>
      </c>
      <c r="H11040" t="s">
        <v>20684</v>
      </c>
      <c r="I11040" t="s">
        <v>6124</v>
      </c>
      <c r="J11040" t="s">
        <v>21472</v>
      </c>
      <c r="K11040" t="s">
        <v>372</v>
      </c>
      <c r="L11040" t="s">
        <v>2172</v>
      </c>
      <c r="M11040" t="s">
        <v>24935</v>
      </c>
    </row>
    <row r="11041" spans="1:13">
      <c r="A11041" t="s">
        <v>909</v>
      </c>
      <c r="B11041" t="s">
        <v>909</v>
      </c>
      <c r="C11041" t="s">
        <v>2161</v>
      </c>
      <c r="D11041" t="s">
        <v>150</v>
      </c>
      <c r="E11041" t="s">
        <v>188</v>
      </c>
      <c r="F11041" t="s">
        <v>2</v>
      </c>
      <c r="G11041" t="s">
        <v>56479</v>
      </c>
      <c r="H11041" t="s">
        <v>20684</v>
      </c>
      <c r="I11041" t="s">
        <v>6124</v>
      </c>
      <c r="J11041" t="s">
        <v>21472</v>
      </c>
      <c r="K11041" t="s">
        <v>372</v>
      </c>
      <c r="L11041" t="s">
        <v>375</v>
      </c>
      <c r="M11041" t="s">
        <v>24935</v>
      </c>
    </row>
    <row r="11042" spans="1:13">
      <c r="A11042" t="s">
        <v>909</v>
      </c>
      <c r="B11042" t="s">
        <v>909</v>
      </c>
      <c r="C11042" t="s">
        <v>2161</v>
      </c>
      <c r="D11042" t="s">
        <v>150</v>
      </c>
      <c r="E11042" t="s">
        <v>197</v>
      </c>
      <c r="F11042" t="s">
        <v>3</v>
      </c>
      <c r="G11042" t="s">
        <v>56480</v>
      </c>
      <c r="H11042" t="s">
        <v>20684</v>
      </c>
      <c r="I11042" t="s">
        <v>6124</v>
      </c>
      <c r="J11042" t="s">
        <v>20663</v>
      </c>
      <c r="K11042" t="s">
        <v>16337</v>
      </c>
      <c r="L11042" t="s">
        <v>1054</v>
      </c>
      <c r="M11042" t="s">
        <v>18728</v>
      </c>
    </row>
    <row r="11043" spans="1:13">
      <c r="A11043" t="s">
        <v>909</v>
      </c>
      <c r="B11043" t="s">
        <v>909</v>
      </c>
      <c r="C11043" t="s">
        <v>2161</v>
      </c>
      <c r="D11043" t="s">
        <v>150</v>
      </c>
      <c r="E11043" t="s">
        <v>197</v>
      </c>
      <c r="F11043" t="s">
        <v>10</v>
      </c>
      <c r="G11043" t="s">
        <v>56481</v>
      </c>
      <c r="H11043" t="s">
        <v>20725</v>
      </c>
      <c r="I11043" t="s">
        <v>15415</v>
      </c>
      <c r="J11043" t="s">
        <v>20684</v>
      </c>
      <c r="K11043" t="s">
        <v>24935</v>
      </c>
      <c r="L11043" t="s">
        <v>2315</v>
      </c>
      <c r="M11043" t="s">
        <v>373</v>
      </c>
    </row>
    <row r="11044" spans="1:13">
      <c r="A11044" t="s">
        <v>909</v>
      </c>
      <c r="B11044" t="s">
        <v>909</v>
      </c>
      <c r="C11044" t="s">
        <v>2161</v>
      </c>
      <c r="D11044" t="s">
        <v>150</v>
      </c>
      <c r="E11044" t="s">
        <v>197</v>
      </c>
      <c r="F11044" t="s">
        <v>4</v>
      </c>
      <c r="G11044" t="s">
        <v>56482</v>
      </c>
      <c r="H11044" t="s">
        <v>20663</v>
      </c>
      <c r="I11044" t="s">
        <v>10308</v>
      </c>
      <c r="J11044" t="s">
        <v>21472</v>
      </c>
      <c r="K11044" t="s">
        <v>372</v>
      </c>
      <c r="L11044" t="s">
        <v>375</v>
      </c>
      <c r="M11044" t="s">
        <v>429</v>
      </c>
    </row>
    <row r="11045" spans="1:13">
      <c r="A11045" t="s">
        <v>909</v>
      </c>
      <c r="B11045" t="s">
        <v>909</v>
      </c>
      <c r="C11045" t="s">
        <v>2161</v>
      </c>
      <c r="D11045" t="s">
        <v>150</v>
      </c>
      <c r="E11045" t="s">
        <v>197</v>
      </c>
      <c r="F11045" t="s">
        <v>11</v>
      </c>
      <c r="G11045" t="s">
        <v>56483</v>
      </c>
      <c r="H11045" t="s">
        <v>20663</v>
      </c>
      <c r="I11045" t="s">
        <v>10308</v>
      </c>
      <c r="J11045" t="s">
        <v>21472</v>
      </c>
      <c r="K11045" t="s">
        <v>372</v>
      </c>
      <c r="L11045" t="s">
        <v>3522</v>
      </c>
      <c r="M11045" t="s">
        <v>429</v>
      </c>
    </row>
    <row r="11046" spans="1:13">
      <c r="A11046" t="s">
        <v>909</v>
      </c>
      <c r="B11046" t="s">
        <v>909</v>
      </c>
      <c r="C11046" t="s">
        <v>2161</v>
      </c>
      <c r="D11046" t="s">
        <v>150</v>
      </c>
      <c r="E11046" t="s">
        <v>206</v>
      </c>
      <c r="F11046" t="s">
        <v>3</v>
      </c>
      <c r="G11046" t="s">
        <v>56484</v>
      </c>
      <c r="H11046" t="s">
        <v>20705</v>
      </c>
      <c r="I11046" t="s">
        <v>18447</v>
      </c>
      <c r="J11046" t="s">
        <v>20684</v>
      </c>
      <c r="K11046" t="s">
        <v>24935</v>
      </c>
      <c r="L11046" t="s">
        <v>2172</v>
      </c>
      <c r="M11046" t="s">
        <v>6841</v>
      </c>
    </row>
    <row r="11047" spans="1:13">
      <c r="A11047" t="s">
        <v>909</v>
      </c>
      <c r="B11047" t="s">
        <v>909</v>
      </c>
      <c r="C11047" t="s">
        <v>2161</v>
      </c>
      <c r="D11047" t="s">
        <v>151</v>
      </c>
      <c r="E11047" t="s">
        <v>214</v>
      </c>
      <c r="F11047" t="s">
        <v>3</v>
      </c>
      <c r="G11047" t="s">
        <v>56485</v>
      </c>
      <c r="H11047" t="s">
        <v>20705</v>
      </c>
      <c r="I11047" t="s">
        <v>32417</v>
      </c>
      <c r="J11047" t="s">
        <v>20684</v>
      </c>
      <c r="K11047" t="s">
        <v>7267</v>
      </c>
      <c r="L11047" t="s">
        <v>21332</v>
      </c>
      <c r="M11047" t="s">
        <v>13257</v>
      </c>
    </row>
    <row r="11048" spans="1:13">
      <c r="A11048" t="s">
        <v>909</v>
      </c>
      <c r="B11048" t="s">
        <v>909</v>
      </c>
      <c r="C11048" t="s">
        <v>2161</v>
      </c>
      <c r="D11048" t="s">
        <v>151</v>
      </c>
      <c r="E11048" t="s">
        <v>214</v>
      </c>
      <c r="F11048" t="s">
        <v>10</v>
      </c>
      <c r="G11048" t="s">
        <v>56486</v>
      </c>
      <c r="H11048" t="s">
        <v>20897</v>
      </c>
      <c r="I11048" t="s">
        <v>32378</v>
      </c>
      <c r="J11048" t="s">
        <v>20822</v>
      </c>
      <c r="K11048" t="s">
        <v>53432</v>
      </c>
      <c r="L11048" t="s">
        <v>5165</v>
      </c>
      <c r="M11048" t="s">
        <v>33614</v>
      </c>
    </row>
    <row r="11049" spans="1:13">
      <c r="A11049" t="s">
        <v>909</v>
      </c>
      <c r="B11049" t="s">
        <v>909</v>
      </c>
      <c r="C11049" t="s">
        <v>2161</v>
      </c>
      <c r="D11049" t="s">
        <v>151</v>
      </c>
      <c r="E11049" t="s">
        <v>214</v>
      </c>
      <c r="F11049" t="s">
        <v>2</v>
      </c>
      <c r="G11049" t="s">
        <v>56487</v>
      </c>
      <c r="H11049" t="s">
        <v>21021</v>
      </c>
      <c r="I11049" t="s">
        <v>56488</v>
      </c>
      <c r="J11049" t="s">
        <v>20937</v>
      </c>
      <c r="K11049" t="s">
        <v>52524</v>
      </c>
      <c r="L11049" t="s">
        <v>6603</v>
      </c>
      <c r="M11049" t="s">
        <v>56489</v>
      </c>
    </row>
    <row r="11050" spans="1:13">
      <c r="A11050" t="s">
        <v>909</v>
      </c>
      <c r="B11050" t="s">
        <v>909</v>
      </c>
      <c r="C11050" t="s">
        <v>2161</v>
      </c>
      <c r="D11050" t="s">
        <v>151</v>
      </c>
      <c r="E11050" t="s">
        <v>214</v>
      </c>
      <c r="F11050" t="s">
        <v>4</v>
      </c>
      <c r="G11050" t="s">
        <v>56490</v>
      </c>
      <c r="H11050" t="s">
        <v>21085</v>
      </c>
      <c r="I11050" t="s">
        <v>56491</v>
      </c>
      <c r="J11050" t="s">
        <v>20705</v>
      </c>
      <c r="K11050" t="s">
        <v>6407</v>
      </c>
      <c r="L11050" t="s">
        <v>22020</v>
      </c>
      <c r="M11050" t="s">
        <v>43627</v>
      </c>
    </row>
    <row r="11051" spans="1:13">
      <c r="A11051" t="s">
        <v>909</v>
      </c>
      <c r="B11051" t="s">
        <v>909</v>
      </c>
      <c r="C11051" t="s">
        <v>2161</v>
      </c>
      <c r="D11051" t="s">
        <v>151</v>
      </c>
      <c r="E11051" t="s">
        <v>214</v>
      </c>
      <c r="F11051" t="s">
        <v>11</v>
      </c>
      <c r="G11051" t="s">
        <v>56492</v>
      </c>
      <c r="H11051" t="s">
        <v>20932</v>
      </c>
      <c r="I11051" t="s">
        <v>32431</v>
      </c>
      <c r="J11051" t="s">
        <v>21472</v>
      </c>
      <c r="K11051" t="s">
        <v>372</v>
      </c>
      <c r="L11051" t="s">
        <v>3128</v>
      </c>
      <c r="M11051" t="s">
        <v>56493</v>
      </c>
    </row>
    <row r="11052" spans="1:13">
      <c r="A11052" t="s">
        <v>909</v>
      </c>
      <c r="B11052" t="s">
        <v>909</v>
      </c>
      <c r="C11052" t="s">
        <v>2161</v>
      </c>
      <c r="D11052" t="s">
        <v>151</v>
      </c>
      <c r="E11052" t="s">
        <v>214</v>
      </c>
      <c r="F11052" t="s">
        <v>20</v>
      </c>
      <c r="G11052" t="s">
        <v>56494</v>
      </c>
      <c r="H11052" t="s">
        <v>20663</v>
      </c>
      <c r="I11052" t="s">
        <v>32422</v>
      </c>
      <c r="J11052" t="s">
        <v>21472</v>
      </c>
      <c r="K11052" t="s">
        <v>372</v>
      </c>
      <c r="L11052" t="s">
        <v>2172</v>
      </c>
      <c r="M11052" t="s">
        <v>13240</v>
      </c>
    </row>
    <row r="11053" spans="1:13">
      <c r="A11053" t="s">
        <v>909</v>
      </c>
      <c r="B11053" t="s">
        <v>909</v>
      </c>
      <c r="C11053" t="s">
        <v>2161</v>
      </c>
      <c r="D11053" t="s">
        <v>151</v>
      </c>
      <c r="E11053" t="s">
        <v>222</v>
      </c>
      <c r="F11053" t="s">
        <v>3</v>
      </c>
      <c r="G11053" t="s">
        <v>56495</v>
      </c>
      <c r="H11053" t="s">
        <v>20915</v>
      </c>
      <c r="I11053" t="s">
        <v>56496</v>
      </c>
      <c r="J11053" t="s">
        <v>20784</v>
      </c>
      <c r="K11053" t="s">
        <v>43713</v>
      </c>
      <c r="L11053" t="s">
        <v>56497</v>
      </c>
      <c r="M11053" t="s">
        <v>16337</v>
      </c>
    </row>
    <row r="11054" spans="1:13">
      <c r="A11054" t="s">
        <v>909</v>
      </c>
      <c r="B11054" t="s">
        <v>909</v>
      </c>
      <c r="C11054" t="s">
        <v>2161</v>
      </c>
      <c r="D11054" t="s">
        <v>151</v>
      </c>
      <c r="E11054" t="s">
        <v>222</v>
      </c>
      <c r="F11054" t="s">
        <v>10</v>
      </c>
      <c r="G11054" t="s">
        <v>56498</v>
      </c>
      <c r="H11054" t="s">
        <v>21061</v>
      </c>
      <c r="I11054" t="s">
        <v>56499</v>
      </c>
      <c r="J11054" t="s">
        <v>20841</v>
      </c>
      <c r="K11054" t="s">
        <v>1012</v>
      </c>
      <c r="L11054" t="s">
        <v>49845</v>
      </c>
      <c r="M11054" t="s">
        <v>29208</v>
      </c>
    </row>
    <row r="11055" spans="1:13">
      <c r="A11055" t="s">
        <v>909</v>
      </c>
      <c r="B11055" t="s">
        <v>909</v>
      </c>
      <c r="C11055" t="s">
        <v>2161</v>
      </c>
      <c r="D11055" t="s">
        <v>151</v>
      </c>
      <c r="E11055" t="s">
        <v>222</v>
      </c>
      <c r="F11055" t="s">
        <v>2</v>
      </c>
      <c r="G11055" t="s">
        <v>56500</v>
      </c>
      <c r="H11055" t="s">
        <v>21150</v>
      </c>
      <c r="I11055" t="s">
        <v>56501</v>
      </c>
      <c r="J11055" t="s">
        <v>20932</v>
      </c>
      <c r="K11055" t="s">
        <v>10910</v>
      </c>
      <c r="L11055" t="s">
        <v>2292</v>
      </c>
      <c r="M11055" t="s">
        <v>26429</v>
      </c>
    </row>
    <row r="11056" spans="1:13">
      <c r="A11056" t="s">
        <v>909</v>
      </c>
      <c r="B11056" t="s">
        <v>909</v>
      </c>
      <c r="C11056" t="s">
        <v>2161</v>
      </c>
      <c r="D11056" t="s">
        <v>151</v>
      </c>
      <c r="E11056" t="s">
        <v>222</v>
      </c>
      <c r="F11056" t="s">
        <v>4</v>
      </c>
      <c r="G11056" t="s">
        <v>56502</v>
      </c>
      <c r="H11056" t="s">
        <v>20938</v>
      </c>
      <c r="I11056" t="s">
        <v>32374</v>
      </c>
      <c r="J11056" t="s">
        <v>20745</v>
      </c>
      <c r="K11056" t="s">
        <v>8054</v>
      </c>
      <c r="L11056" t="s">
        <v>48234</v>
      </c>
      <c r="M11056" t="s">
        <v>27135</v>
      </c>
    </row>
    <row r="11057" spans="1:13">
      <c r="A11057" t="s">
        <v>909</v>
      </c>
      <c r="B11057" t="s">
        <v>909</v>
      </c>
      <c r="C11057" t="s">
        <v>2161</v>
      </c>
      <c r="D11057" t="s">
        <v>151</v>
      </c>
      <c r="E11057" t="s">
        <v>222</v>
      </c>
      <c r="F11057" t="s">
        <v>11</v>
      </c>
      <c r="G11057" t="s">
        <v>56503</v>
      </c>
      <c r="H11057" t="s">
        <v>20860</v>
      </c>
      <c r="I11057" t="s">
        <v>32363</v>
      </c>
      <c r="J11057" t="s">
        <v>20663</v>
      </c>
      <c r="K11057" t="s">
        <v>8845</v>
      </c>
      <c r="L11057" t="s">
        <v>2535</v>
      </c>
      <c r="M11057" t="s">
        <v>29513</v>
      </c>
    </row>
    <row r="11058" spans="1:13">
      <c r="A11058" t="s">
        <v>909</v>
      </c>
      <c r="B11058" t="s">
        <v>909</v>
      </c>
      <c r="C11058" t="s">
        <v>2161</v>
      </c>
      <c r="D11058" t="s">
        <v>151</v>
      </c>
      <c r="E11058" t="s">
        <v>222</v>
      </c>
      <c r="F11058" t="s">
        <v>20</v>
      </c>
      <c r="G11058" t="s">
        <v>56504</v>
      </c>
      <c r="H11058" t="s">
        <v>20663</v>
      </c>
      <c r="I11058" t="s">
        <v>32422</v>
      </c>
      <c r="J11058" t="s">
        <v>21472</v>
      </c>
      <c r="K11058" t="s">
        <v>372</v>
      </c>
      <c r="L11058" t="s">
        <v>2172</v>
      </c>
      <c r="M11058" t="s">
        <v>7120</v>
      </c>
    </row>
    <row r="11059" spans="1:13">
      <c r="A11059" t="s">
        <v>909</v>
      </c>
      <c r="B11059" t="s">
        <v>909</v>
      </c>
      <c r="C11059" t="s">
        <v>2161</v>
      </c>
      <c r="D11059" t="s">
        <v>151</v>
      </c>
      <c r="E11059" t="s">
        <v>230</v>
      </c>
      <c r="F11059" t="s">
        <v>3</v>
      </c>
      <c r="G11059" t="s">
        <v>56505</v>
      </c>
      <c r="H11059" t="s">
        <v>20967</v>
      </c>
      <c r="I11059" t="s">
        <v>56506</v>
      </c>
      <c r="J11059" t="s">
        <v>20822</v>
      </c>
      <c r="K11059" t="s">
        <v>53432</v>
      </c>
      <c r="L11059" t="s">
        <v>50190</v>
      </c>
      <c r="M11059" t="s">
        <v>28300</v>
      </c>
    </row>
    <row r="11060" spans="1:13">
      <c r="A11060" t="s">
        <v>909</v>
      </c>
      <c r="B11060" t="s">
        <v>909</v>
      </c>
      <c r="C11060" t="s">
        <v>2161</v>
      </c>
      <c r="D11060" t="s">
        <v>151</v>
      </c>
      <c r="E11060" t="s">
        <v>230</v>
      </c>
      <c r="F11060" t="s">
        <v>10</v>
      </c>
      <c r="G11060" t="s">
        <v>56507</v>
      </c>
      <c r="H11060" t="s">
        <v>21019</v>
      </c>
      <c r="I11060" t="s">
        <v>56508</v>
      </c>
      <c r="J11060" t="s">
        <v>20915</v>
      </c>
      <c r="K11060" t="s">
        <v>47715</v>
      </c>
      <c r="L11060" t="s">
        <v>8048</v>
      </c>
      <c r="M11060" t="s">
        <v>28212</v>
      </c>
    </row>
    <row r="11061" spans="1:13">
      <c r="A11061" t="s">
        <v>909</v>
      </c>
      <c r="B11061" t="s">
        <v>909</v>
      </c>
      <c r="C11061" t="s">
        <v>2161</v>
      </c>
      <c r="D11061" t="s">
        <v>151</v>
      </c>
      <c r="E11061" t="s">
        <v>230</v>
      </c>
      <c r="F11061" t="s">
        <v>2</v>
      </c>
      <c r="G11061" t="s">
        <v>56509</v>
      </c>
      <c r="H11061" t="s">
        <v>21097</v>
      </c>
      <c r="I11061" t="s">
        <v>56510</v>
      </c>
      <c r="J11061" t="s">
        <v>20841</v>
      </c>
      <c r="K11061" t="s">
        <v>1012</v>
      </c>
      <c r="L11061" t="s">
        <v>56511</v>
      </c>
      <c r="M11061" t="s">
        <v>56512</v>
      </c>
    </row>
    <row r="11062" spans="1:13">
      <c r="A11062" t="s">
        <v>909</v>
      </c>
      <c r="B11062" t="s">
        <v>909</v>
      </c>
      <c r="C11062" t="s">
        <v>2161</v>
      </c>
      <c r="D11062" t="s">
        <v>151</v>
      </c>
      <c r="E11062" t="s">
        <v>230</v>
      </c>
      <c r="F11062" t="s">
        <v>4</v>
      </c>
      <c r="G11062" t="s">
        <v>56513</v>
      </c>
      <c r="H11062" t="s">
        <v>20803</v>
      </c>
      <c r="I11062" t="s">
        <v>32359</v>
      </c>
      <c r="J11062" t="s">
        <v>20663</v>
      </c>
      <c r="K11062" t="s">
        <v>8845</v>
      </c>
      <c r="L11062" t="s">
        <v>2952</v>
      </c>
      <c r="M11062" t="s">
        <v>28135</v>
      </c>
    </row>
    <row r="11063" spans="1:13">
      <c r="A11063" t="s">
        <v>909</v>
      </c>
      <c r="B11063" t="s">
        <v>909</v>
      </c>
      <c r="C11063" t="s">
        <v>2161</v>
      </c>
      <c r="D11063" t="s">
        <v>151</v>
      </c>
      <c r="E11063" t="s">
        <v>230</v>
      </c>
      <c r="F11063" t="s">
        <v>11</v>
      </c>
      <c r="G11063" t="s">
        <v>56514</v>
      </c>
      <c r="H11063" t="s">
        <v>20705</v>
      </c>
      <c r="I11063" t="s">
        <v>32417</v>
      </c>
      <c r="J11063" t="s">
        <v>20663</v>
      </c>
      <c r="K11063" t="s">
        <v>8845</v>
      </c>
      <c r="L11063" t="s">
        <v>1953</v>
      </c>
      <c r="M11063" t="s">
        <v>13876</v>
      </c>
    </row>
    <row r="11064" spans="1:13">
      <c r="A11064" t="s">
        <v>909</v>
      </c>
      <c r="B11064" t="s">
        <v>909</v>
      </c>
      <c r="C11064" t="s">
        <v>2161</v>
      </c>
      <c r="D11064" t="s">
        <v>151</v>
      </c>
      <c r="E11064" t="s">
        <v>230</v>
      </c>
      <c r="F11064" t="s">
        <v>20</v>
      </c>
      <c r="G11064" t="s">
        <v>56515</v>
      </c>
      <c r="H11064" t="s">
        <v>20663</v>
      </c>
      <c r="I11064" t="s">
        <v>32422</v>
      </c>
      <c r="J11064" t="s">
        <v>21472</v>
      </c>
      <c r="K11064" t="s">
        <v>372</v>
      </c>
      <c r="L11064" t="s">
        <v>2172</v>
      </c>
      <c r="M11064" t="s">
        <v>13898</v>
      </c>
    </row>
    <row r="11065" spans="1:13">
      <c r="A11065" t="s">
        <v>909</v>
      </c>
      <c r="B11065" t="s">
        <v>909</v>
      </c>
      <c r="C11065" t="s">
        <v>2161</v>
      </c>
      <c r="D11065" t="s">
        <v>151</v>
      </c>
      <c r="E11065" t="s">
        <v>238</v>
      </c>
      <c r="F11065" t="s">
        <v>3</v>
      </c>
      <c r="G11065" t="s">
        <v>56516</v>
      </c>
      <c r="H11065" t="s">
        <v>21031</v>
      </c>
      <c r="I11065" t="s">
        <v>32496</v>
      </c>
      <c r="J11065" t="s">
        <v>20915</v>
      </c>
      <c r="K11065" t="s">
        <v>47715</v>
      </c>
      <c r="L11065" t="s">
        <v>56517</v>
      </c>
      <c r="M11065" t="s">
        <v>373</v>
      </c>
    </row>
    <row r="11066" spans="1:13">
      <c r="A11066" t="s">
        <v>909</v>
      </c>
      <c r="B11066" t="s">
        <v>909</v>
      </c>
      <c r="C11066" t="s">
        <v>2161</v>
      </c>
      <c r="D11066" t="s">
        <v>151</v>
      </c>
      <c r="E11066" t="s">
        <v>238</v>
      </c>
      <c r="F11066" t="s">
        <v>10</v>
      </c>
      <c r="G11066" t="s">
        <v>56518</v>
      </c>
      <c r="H11066" t="s">
        <v>20860</v>
      </c>
      <c r="I11066" t="s">
        <v>32363</v>
      </c>
      <c r="J11066" t="s">
        <v>20725</v>
      </c>
      <c r="K11066" t="s">
        <v>46507</v>
      </c>
      <c r="L11066" t="s">
        <v>49912</v>
      </c>
      <c r="M11066" t="s">
        <v>25585</v>
      </c>
    </row>
    <row r="11067" spans="1:13">
      <c r="A11067" t="s">
        <v>909</v>
      </c>
      <c r="B11067" t="s">
        <v>909</v>
      </c>
      <c r="C11067" t="s">
        <v>2161</v>
      </c>
      <c r="D11067" t="s">
        <v>151</v>
      </c>
      <c r="E11067" t="s">
        <v>238</v>
      </c>
      <c r="F11067" t="s">
        <v>2</v>
      </c>
      <c r="G11067" t="s">
        <v>56519</v>
      </c>
      <c r="H11067" t="s">
        <v>20822</v>
      </c>
      <c r="I11067" t="s">
        <v>56520</v>
      </c>
      <c r="J11067" t="s">
        <v>20684</v>
      </c>
      <c r="K11067" t="s">
        <v>7267</v>
      </c>
      <c r="L11067" t="s">
        <v>56521</v>
      </c>
      <c r="M11067" t="s">
        <v>19650</v>
      </c>
    </row>
    <row r="11068" spans="1:13">
      <c r="A11068" t="s">
        <v>909</v>
      </c>
      <c r="B11068" t="s">
        <v>909</v>
      </c>
      <c r="C11068" t="s">
        <v>2161</v>
      </c>
      <c r="D11068" t="s">
        <v>151</v>
      </c>
      <c r="E11068" t="s">
        <v>238</v>
      </c>
      <c r="F11068" t="s">
        <v>4</v>
      </c>
      <c r="G11068" t="s">
        <v>56522</v>
      </c>
      <c r="H11068" t="s">
        <v>20663</v>
      </c>
      <c r="I11068" t="s">
        <v>32422</v>
      </c>
      <c r="J11068" t="s">
        <v>21472</v>
      </c>
      <c r="K11068" t="s">
        <v>372</v>
      </c>
      <c r="L11068" t="s">
        <v>21607</v>
      </c>
      <c r="M11068" t="s">
        <v>16358</v>
      </c>
    </row>
    <row r="11069" spans="1:13">
      <c r="A11069" t="s">
        <v>909</v>
      </c>
      <c r="B11069" t="s">
        <v>909</v>
      </c>
      <c r="C11069" t="s">
        <v>2161</v>
      </c>
      <c r="D11069" t="s">
        <v>152</v>
      </c>
      <c r="E11069" t="s">
        <v>246</v>
      </c>
      <c r="F11069" t="s">
        <v>3</v>
      </c>
      <c r="G11069" t="s">
        <v>56523</v>
      </c>
      <c r="H11069" t="s">
        <v>20725</v>
      </c>
      <c r="I11069" t="s">
        <v>56524</v>
      </c>
      <c r="J11069" t="s">
        <v>20684</v>
      </c>
      <c r="K11069" t="s">
        <v>7267</v>
      </c>
      <c r="L11069" t="s">
        <v>56525</v>
      </c>
      <c r="M11069" t="s">
        <v>1351</v>
      </c>
    </row>
    <row r="11070" spans="1:13">
      <c r="A11070" t="s">
        <v>909</v>
      </c>
      <c r="B11070" t="s">
        <v>909</v>
      </c>
      <c r="C11070" t="s">
        <v>2161</v>
      </c>
      <c r="D11070" t="s">
        <v>152</v>
      </c>
      <c r="E11070" t="s">
        <v>246</v>
      </c>
      <c r="F11070" t="s">
        <v>10</v>
      </c>
      <c r="G11070" t="s">
        <v>56526</v>
      </c>
      <c r="H11070" t="s">
        <v>20897</v>
      </c>
      <c r="I11070" t="s">
        <v>32378</v>
      </c>
      <c r="J11070" t="s">
        <v>20745</v>
      </c>
      <c r="K11070" t="s">
        <v>8054</v>
      </c>
      <c r="L11070" t="s">
        <v>5165</v>
      </c>
      <c r="M11070" t="s">
        <v>26582</v>
      </c>
    </row>
    <row r="11071" spans="1:13">
      <c r="A11071" t="s">
        <v>909</v>
      </c>
      <c r="B11071" t="s">
        <v>909</v>
      </c>
      <c r="C11071" t="s">
        <v>2161</v>
      </c>
      <c r="D11071" t="s">
        <v>152</v>
      </c>
      <c r="E11071" t="s">
        <v>246</v>
      </c>
      <c r="F11071" t="s">
        <v>2</v>
      </c>
      <c r="G11071" t="s">
        <v>56527</v>
      </c>
      <c r="H11071" t="s">
        <v>21113</v>
      </c>
      <c r="I11071" t="s">
        <v>32394</v>
      </c>
      <c r="J11071" t="s">
        <v>20932</v>
      </c>
      <c r="K11071" t="s">
        <v>10910</v>
      </c>
      <c r="L11071" t="s">
        <v>56528</v>
      </c>
      <c r="M11071" t="s">
        <v>36322</v>
      </c>
    </row>
    <row r="11072" spans="1:13">
      <c r="A11072" t="s">
        <v>909</v>
      </c>
      <c r="B11072" t="s">
        <v>909</v>
      </c>
      <c r="C11072" t="s">
        <v>2161</v>
      </c>
      <c r="D11072" t="s">
        <v>152</v>
      </c>
      <c r="E11072" t="s">
        <v>246</v>
      </c>
      <c r="F11072" t="s">
        <v>4</v>
      </c>
      <c r="G11072" t="s">
        <v>56529</v>
      </c>
      <c r="H11072" t="s">
        <v>21097</v>
      </c>
      <c r="I11072" t="s">
        <v>56510</v>
      </c>
      <c r="J11072" t="s">
        <v>20745</v>
      </c>
      <c r="K11072" t="s">
        <v>8054</v>
      </c>
      <c r="L11072" t="s">
        <v>56530</v>
      </c>
      <c r="M11072" t="s">
        <v>27210</v>
      </c>
    </row>
    <row r="11073" spans="1:13">
      <c r="A11073" t="s">
        <v>909</v>
      </c>
      <c r="B11073" t="s">
        <v>909</v>
      </c>
      <c r="C11073" t="s">
        <v>2161</v>
      </c>
      <c r="D11073" t="s">
        <v>152</v>
      </c>
      <c r="E11073" t="s">
        <v>246</v>
      </c>
      <c r="F11073" t="s">
        <v>11</v>
      </c>
      <c r="G11073" t="s">
        <v>56531</v>
      </c>
      <c r="H11073" t="s">
        <v>20967</v>
      </c>
      <c r="I11073" t="s">
        <v>56506</v>
      </c>
      <c r="J11073" t="s">
        <v>21472</v>
      </c>
      <c r="K11073" t="s">
        <v>372</v>
      </c>
      <c r="L11073" t="s">
        <v>3213</v>
      </c>
      <c r="M11073" t="s">
        <v>31105</v>
      </c>
    </row>
    <row r="11074" spans="1:13">
      <c r="A11074" t="s">
        <v>909</v>
      </c>
      <c r="B11074" t="s">
        <v>909</v>
      </c>
      <c r="C11074" t="s">
        <v>2161</v>
      </c>
      <c r="D11074" t="s">
        <v>152</v>
      </c>
      <c r="E11074" t="s">
        <v>246</v>
      </c>
      <c r="F11074" t="s">
        <v>20</v>
      </c>
      <c r="G11074" t="s">
        <v>56532</v>
      </c>
      <c r="H11074" t="s">
        <v>20663</v>
      </c>
      <c r="I11074" t="s">
        <v>32422</v>
      </c>
      <c r="J11074" t="s">
        <v>21472</v>
      </c>
      <c r="K11074" t="s">
        <v>372</v>
      </c>
      <c r="L11074" t="s">
        <v>2172</v>
      </c>
      <c r="M11074" t="s">
        <v>5093</v>
      </c>
    </row>
    <row r="11075" spans="1:13">
      <c r="A11075" t="s">
        <v>909</v>
      </c>
      <c r="B11075" t="s">
        <v>909</v>
      </c>
      <c r="C11075" t="s">
        <v>2161</v>
      </c>
      <c r="D11075" t="s">
        <v>152</v>
      </c>
      <c r="E11075" t="s">
        <v>254</v>
      </c>
      <c r="F11075" t="s">
        <v>3</v>
      </c>
      <c r="G11075" t="s">
        <v>56533</v>
      </c>
      <c r="H11075" t="s">
        <v>20860</v>
      </c>
      <c r="I11075" t="s">
        <v>32363</v>
      </c>
      <c r="J11075" t="s">
        <v>20745</v>
      </c>
      <c r="K11075" t="s">
        <v>8054</v>
      </c>
      <c r="L11075" t="s">
        <v>471</v>
      </c>
      <c r="M11075" t="s">
        <v>43993</v>
      </c>
    </row>
    <row r="11076" spans="1:13">
      <c r="A11076" t="s">
        <v>909</v>
      </c>
      <c r="B11076" t="s">
        <v>909</v>
      </c>
      <c r="C11076" t="s">
        <v>2161</v>
      </c>
      <c r="D11076" t="s">
        <v>152</v>
      </c>
      <c r="E11076" t="s">
        <v>254</v>
      </c>
      <c r="F11076" t="s">
        <v>10</v>
      </c>
      <c r="G11076" t="s">
        <v>56534</v>
      </c>
      <c r="H11076" t="s">
        <v>20974</v>
      </c>
      <c r="I11076" t="s">
        <v>32479</v>
      </c>
      <c r="J11076" t="s">
        <v>20860</v>
      </c>
      <c r="K11076" t="s">
        <v>47729</v>
      </c>
      <c r="L11076" t="s">
        <v>49785</v>
      </c>
      <c r="M11076" t="s">
        <v>26407</v>
      </c>
    </row>
    <row r="11077" spans="1:13">
      <c r="A11077" t="s">
        <v>909</v>
      </c>
      <c r="B11077" t="s">
        <v>909</v>
      </c>
      <c r="C11077" t="s">
        <v>2161</v>
      </c>
      <c r="D11077" t="s">
        <v>152</v>
      </c>
      <c r="E11077" t="s">
        <v>254</v>
      </c>
      <c r="F11077" t="s">
        <v>2</v>
      </c>
      <c r="G11077" t="s">
        <v>56535</v>
      </c>
      <c r="H11077" t="s">
        <v>21021</v>
      </c>
      <c r="I11077" t="s">
        <v>56488</v>
      </c>
      <c r="J11077" t="s">
        <v>20937</v>
      </c>
      <c r="K11077" t="s">
        <v>52524</v>
      </c>
      <c r="L11077" t="s">
        <v>6603</v>
      </c>
      <c r="M11077" t="s">
        <v>27530</v>
      </c>
    </row>
    <row r="11078" spans="1:13">
      <c r="A11078" t="s">
        <v>909</v>
      </c>
      <c r="B11078" t="s">
        <v>909</v>
      </c>
      <c r="C11078" t="s">
        <v>2161</v>
      </c>
      <c r="D11078" t="s">
        <v>152</v>
      </c>
      <c r="E11078" t="s">
        <v>254</v>
      </c>
      <c r="F11078" t="s">
        <v>4</v>
      </c>
      <c r="G11078" t="s">
        <v>56536</v>
      </c>
      <c r="H11078" t="s">
        <v>20937</v>
      </c>
      <c r="I11078" t="s">
        <v>32413</v>
      </c>
      <c r="J11078" t="s">
        <v>20705</v>
      </c>
      <c r="K11078" t="s">
        <v>6407</v>
      </c>
      <c r="L11078" t="s">
        <v>3331</v>
      </c>
      <c r="M11078" t="s">
        <v>28744</v>
      </c>
    </row>
    <row r="11079" spans="1:13">
      <c r="A11079" t="s">
        <v>909</v>
      </c>
      <c r="B11079" t="s">
        <v>909</v>
      </c>
      <c r="C11079" t="s">
        <v>2161</v>
      </c>
      <c r="D11079" t="s">
        <v>152</v>
      </c>
      <c r="E11079" t="s">
        <v>254</v>
      </c>
      <c r="F11079" t="s">
        <v>11</v>
      </c>
      <c r="G11079" t="s">
        <v>56537</v>
      </c>
      <c r="H11079" t="s">
        <v>20822</v>
      </c>
      <c r="I11079" t="s">
        <v>56520</v>
      </c>
      <c r="J11079" t="s">
        <v>20663</v>
      </c>
      <c r="K11079" t="s">
        <v>8845</v>
      </c>
      <c r="L11079" t="s">
        <v>387</v>
      </c>
      <c r="M11079" t="s">
        <v>28575</v>
      </c>
    </row>
    <row r="11080" spans="1:13">
      <c r="A11080" t="s">
        <v>909</v>
      </c>
      <c r="B11080" t="s">
        <v>909</v>
      </c>
      <c r="C11080" t="s">
        <v>2161</v>
      </c>
      <c r="D11080" t="s">
        <v>152</v>
      </c>
      <c r="E11080" t="s">
        <v>254</v>
      </c>
      <c r="F11080" t="s">
        <v>20</v>
      </c>
      <c r="G11080" t="s">
        <v>56538</v>
      </c>
      <c r="H11080" t="s">
        <v>20663</v>
      </c>
      <c r="I11080" t="s">
        <v>32422</v>
      </c>
      <c r="J11080" t="s">
        <v>21472</v>
      </c>
      <c r="K11080" t="s">
        <v>372</v>
      </c>
      <c r="L11080" t="s">
        <v>2172</v>
      </c>
      <c r="M11080" t="s">
        <v>8334</v>
      </c>
    </row>
    <row r="11081" spans="1:13">
      <c r="A11081" t="s">
        <v>909</v>
      </c>
      <c r="B11081" t="s">
        <v>909</v>
      </c>
      <c r="C11081" t="s">
        <v>2161</v>
      </c>
      <c r="D11081" t="s">
        <v>152</v>
      </c>
      <c r="E11081" t="s">
        <v>197</v>
      </c>
      <c r="F11081" t="s">
        <v>3</v>
      </c>
      <c r="G11081" t="s">
        <v>56539</v>
      </c>
      <c r="H11081" t="s">
        <v>20967</v>
      </c>
      <c r="I11081" t="s">
        <v>56506</v>
      </c>
      <c r="J11081" t="s">
        <v>20860</v>
      </c>
      <c r="K11081" t="s">
        <v>47729</v>
      </c>
      <c r="L11081" t="s">
        <v>50190</v>
      </c>
      <c r="M11081" t="s">
        <v>28325</v>
      </c>
    </row>
    <row r="11082" spans="1:13">
      <c r="A11082" t="s">
        <v>909</v>
      </c>
      <c r="B11082" t="s">
        <v>909</v>
      </c>
      <c r="C11082" t="s">
        <v>2161</v>
      </c>
      <c r="D11082" t="s">
        <v>152</v>
      </c>
      <c r="E11082" t="s">
        <v>197</v>
      </c>
      <c r="F11082" t="s">
        <v>10</v>
      </c>
      <c r="G11082" t="s">
        <v>56540</v>
      </c>
      <c r="H11082" t="s">
        <v>21061</v>
      </c>
      <c r="I11082" t="s">
        <v>56499</v>
      </c>
      <c r="J11082" t="s">
        <v>20897</v>
      </c>
      <c r="K11082" t="s">
        <v>46505</v>
      </c>
      <c r="L11082" t="s">
        <v>49845</v>
      </c>
      <c r="M11082" t="s">
        <v>35329</v>
      </c>
    </row>
    <row r="11083" spans="1:13">
      <c r="A11083" t="s">
        <v>909</v>
      </c>
      <c r="B11083" t="s">
        <v>909</v>
      </c>
      <c r="C11083" t="s">
        <v>2161</v>
      </c>
      <c r="D11083" t="s">
        <v>152</v>
      </c>
      <c r="E11083" t="s">
        <v>197</v>
      </c>
      <c r="F11083" t="s">
        <v>2</v>
      </c>
      <c r="G11083" t="s">
        <v>56541</v>
      </c>
      <c r="H11083" t="s">
        <v>21031</v>
      </c>
      <c r="I11083" t="s">
        <v>32496</v>
      </c>
      <c r="J11083" t="s">
        <v>20764</v>
      </c>
      <c r="K11083" t="s">
        <v>50051</v>
      </c>
      <c r="L11083" t="s">
        <v>56542</v>
      </c>
      <c r="M11083" t="s">
        <v>18752</v>
      </c>
    </row>
    <row r="11084" spans="1:13">
      <c r="A11084" t="s">
        <v>909</v>
      </c>
      <c r="B11084" t="s">
        <v>909</v>
      </c>
      <c r="C11084" t="s">
        <v>2161</v>
      </c>
      <c r="D11084" t="s">
        <v>152</v>
      </c>
      <c r="E11084" t="s">
        <v>197</v>
      </c>
      <c r="F11084" t="s">
        <v>4</v>
      </c>
      <c r="G11084" t="s">
        <v>56543</v>
      </c>
      <c r="H11084" t="s">
        <v>20784</v>
      </c>
      <c r="I11084" t="s">
        <v>56544</v>
      </c>
      <c r="J11084" t="s">
        <v>20663</v>
      </c>
      <c r="K11084" t="s">
        <v>8845</v>
      </c>
      <c r="L11084" t="s">
        <v>48288</v>
      </c>
      <c r="M11084" t="s">
        <v>9962</v>
      </c>
    </row>
    <row r="11085" spans="1:13">
      <c r="A11085" t="s">
        <v>909</v>
      </c>
      <c r="B11085" t="s">
        <v>909</v>
      </c>
      <c r="C11085" t="s">
        <v>2161</v>
      </c>
      <c r="D11085" t="s">
        <v>152</v>
      </c>
      <c r="E11085" t="s">
        <v>197</v>
      </c>
      <c r="F11085" t="s">
        <v>11</v>
      </c>
      <c r="G11085" t="s">
        <v>56545</v>
      </c>
      <c r="H11085" t="s">
        <v>20663</v>
      </c>
      <c r="I11085" t="s">
        <v>32422</v>
      </c>
      <c r="J11085" t="s">
        <v>21472</v>
      </c>
      <c r="K11085" t="s">
        <v>372</v>
      </c>
      <c r="L11085" t="s">
        <v>3426</v>
      </c>
      <c r="M11085" t="s">
        <v>14449</v>
      </c>
    </row>
    <row r="11086" spans="1:13">
      <c r="A11086" t="s">
        <v>909</v>
      </c>
      <c r="B11086" t="s">
        <v>909</v>
      </c>
      <c r="C11086" t="s">
        <v>2161</v>
      </c>
      <c r="D11086" t="s">
        <v>152</v>
      </c>
      <c r="E11086" t="s">
        <v>197</v>
      </c>
      <c r="F11086" t="s">
        <v>20</v>
      </c>
      <c r="G11086" t="s">
        <v>56546</v>
      </c>
      <c r="H11086" t="s">
        <v>20663</v>
      </c>
      <c r="I11086" t="s">
        <v>32422</v>
      </c>
      <c r="J11086" t="s">
        <v>21472</v>
      </c>
      <c r="K11086" t="s">
        <v>372</v>
      </c>
      <c r="L11086" t="s">
        <v>2172</v>
      </c>
      <c r="M11086" t="s">
        <v>14449</v>
      </c>
    </row>
    <row r="11087" spans="1:13">
      <c r="A11087" t="s">
        <v>909</v>
      </c>
      <c r="B11087" t="s">
        <v>909</v>
      </c>
      <c r="C11087" t="s">
        <v>2161</v>
      </c>
      <c r="D11087" t="s">
        <v>152</v>
      </c>
      <c r="E11087" t="s">
        <v>269</v>
      </c>
      <c r="F11087" t="s">
        <v>3</v>
      </c>
      <c r="G11087" t="s">
        <v>56547</v>
      </c>
      <c r="H11087" t="s">
        <v>21061</v>
      </c>
      <c r="I11087" t="s">
        <v>56499</v>
      </c>
      <c r="J11087" t="s">
        <v>20915</v>
      </c>
      <c r="K11087" t="s">
        <v>47715</v>
      </c>
      <c r="L11087" t="s">
        <v>51769</v>
      </c>
      <c r="M11087" t="s">
        <v>41342</v>
      </c>
    </row>
    <row r="11088" spans="1:13">
      <c r="A11088" t="s">
        <v>909</v>
      </c>
      <c r="B11088" t="s">
        <v>909</v>
      </c>
      <c r="C11088" t="s">
        <v>2161</v>
      </c>
      <c r="D11088" t="s">
        <v>152</v>
      </c>
      <c r="E11088" t="s">
        <v>269</v>
      </c>
      <c r="F11088" t="s">
        <v>10</v>
      </c>
      <c r="G11088" t="s">
        <v>56548</v>
      </c>
      <c r="H11088" t="s">
        <v>20932</v>
      </c>
      <c r="I11088" t="s">
        <v>32431</v>
      </c>
      <c r="J11088" t="s">
        <v>20803</v>
      </c>
      <c r="K11088" t="s">
        <v>47778</v>
      </c>
      <c r="L11088" t="s">
        <v>51163</v>
      </c>
      <c r="M11088" t="s">
        <v>30560</v>
      </c>
    </row>
    <row r="11089" spans="1:13">
      <c r="A11089" t="s">
        <v>909</v>
      </c>
      <c r="B11089" t="s">
        <v>909</v>
      </c>
      <c r="C11089" t="s">
        <v>2161</v>
      </c>
      <c r="D11089" t="s">
        <v>152</v>
      </c>
      <c r="E11089" t="s">
        <v>269</v>
      </c>
      <c r="F11089" t="s">
        <v>2</v>
      </c>
      <c r="G11089" t="s">
        <v>56549</v>
      </c>
      <c r="H11089" t="s">
        <v>20967</v>
      </c>
      <c r="I11089" t="s">
        <v>56506</v>
      </c>
      <c r="J11089" t="s">
        <v>20764</v>
      </c>
      <c r="K11089" t="s">
        <v>50051</v>
      </c>
      <c r="L11089" t="s">
        <v>56550</v>
      </c>
      <c r="M11089" t="s">
        <v>45776</v>
      </c>
    </row>
    <row r="11090" spans="1:13">
      <c r="A11090" t="s">
        <v>909</v>
      </c>
      <c r="B11090" t="s">
        <v>909</v>
      </c>
      <c r="C11090" t="s">
        <v>2161</v>
      </c>
      <c r="D11090" t="s">
        <v>152</v>
      </c>
      <c r="E11090" t="s">
        <v>269</v>
      </c>
      <c r="F11090" t="s">
        <v>4</v>
      </c>
      <c r="G11090" t="s">
        <v>56551</v>
      </c>
      <c r="H11090" t="s">
        <v>20684</v>
      </c>
      <c r="I11090" t="s">
        <v>7918</v>
      </c>
      <c r="J11090" t="s">
        <v>21472</v>
      </c>
      <c r="K11090" t="s">
        <v>372</v>
      </c>
      <c r="L11090" t="s">
        <v>21347</v>
      </c>
      <c r="M11090" t="s">
        <v>49052</v>
      </c>
    </row>
    <row r="11091" spans="1:13">
      <c r="A11091" t="s">
        <v>909</v>
      </c>
      <c r="B11091" t="s">
        <v>909</v>
      </c>
      <c r="C11091" t="s">
        <v>2161</v>
      </c>
      <c r="D11091" t="s">
        <v>152</v>
      </c>
      <c r="E11091" t="s">
        <v>269</v>
      </c>
      <c r="F11091" t="s">
        <v>11</v>
      </c>
      <c r="G11091" t="s">
        <v>56552</v>
      </c>
      <c r="H11091" t="s">
        <v>20684</v>
      </c>
      <c r="I11091" t="s">
        <v>7918</v>
      </c>
      <c r="J11091" t="s">
        <v>20663</v>
      </c>
      <c r="K11091" t="s">
        <v>8845</v>
      </c>
      <c r="L11091" t="s">
        <v>16956</v>
      </c>
      <c r="M11091" t="s">
        <v>49052</v>
      </c>
    </row>
    <row r="11092" spans="1:13">
      <c r="A11092" t="s">
        <v>909</v>
      </c>
      <c r="B11092" t="s">
        <v>909</v>
      </c>
      <c r="C11092" t="s">
        <v>2161</v>
      </c>
      <c r="D11092" t="s">
        <v>153</v>
      </c>
      <c r="E11092" t="s">
        <v>277</v>
      </c>
      <c r="F11092" t="s">
        <v>3</v>
      </c>
      <c r="G11092" t="s">
        <v>56553</v>
      </c>
      <c r="H11092" t="s">
        <v>20784</v>
      </c>
      <c r="I11092" t="s">
        <v>56544</v>
      </c>
      <c r="J11092" t="s">
        <v>20745</v>
      </c>
      <c r="K11092" t="s">
        <v>8054</v>
      </c>
      <c r="L11092" t="s">
        <v>56554</v>
      </c>
      <c r="M11092" t="s">
        <v>946</v>
      </c>
    </row>
    <row r="11093" spans="1:13">
      <c r="A11093" t="s">
        <v>909</v>
      </c>
      <c r="B11093" t="s">
        <v>909</v>
      </c>
      <c r="C11093" t="s">
        <v>2161</v>
      </c>
      <c r="D11093" t="s">
        <v>153</v>
      </c>
      <c r="E11093" t="s">
        <v>277</v>
      </c>
      <c r="F11093" t="s">
        <v>10</v>
      </c>
      <c r="G11093" t="s">
        <v>56555</v>
      </c>
      <c r="H11093" t="s">
        <v>20950</v>
      </c>
      <c r="I11093" t="s">
        <v>32444</v>
      </c>
      <c r="J11093" t="s">
        <v>20841</v>
      </c>
      <c r="K11093" t="s">
        <v>1012</v>
      </c>
      <c r="L11093" t="s">
        <v>49633</v>
      </c>
      <c r="M11093" t="s">
        <v>42567</v>
      </c>
    </row>
    <row r="11094" spans="1:13">
      <c r="A11094" t="s">
        <v>909</v>
      </c>
      <c r="B11094" t="s">
        <v>909</v>
      </c>
      <c r="C11094" t="s">
        <v>2161</v>
      </c>
      <c r="D11094" t="s">
        <v>153</v>
      </c>
      <c r="E11094" t="s">
        <v>277</v>
      </c>
      <c r="F11094" t="s">
        <v>2</v>
      </c>
      <c r="G11094" t="s">
        <v>56556</v>
      </c>
      <c r="H11094" t="s">
        <v>21165</v>
      </c>
      <c r="I11094" t="s">
        <v>56557</v>
      </c>
      <c r="J11094" t="s">
        <v>20937</v>
      </c>
      <c r="K11094" t="s">
        <v>52524</v>
      </c>
      <c r="L11094" t="s">
        <v>56558</v>
      </c>
      <c r="M11094" t="s">
        <v>49248</v>
      </c>
    </row>
    <row r="11095" spans="1:13">
      <c r="A11095" t="s">
        <v>909</v>
      </c>
      <c r="B11095" t="s">
        <v>909</v>
      </c>
      <c r="C11095" t="s">
        <v>2161</v>
      </c>
      <c r="D11095" t="s">
        <v>153</v>
      </c>
      <c r="E11095" t="s">
        <v>277</v>
      </c>
      <c r="F11095" t="s">
        <v>4</v>
      </c>
      <c r="G11095" t="s">
        <v>56559</v>
      </c>
      <c r="H11095" t="s">
        <v>21097</v>
      </c>
      <c r="I11095" t="s">
        <v>56510</v>
      </c>
      <c r="J11095" t="s">
        <v>20725</v>
      </c>
      <c r="K11095" t="s">
        <v>46507</v>
      </c>
      <c r="L11095" t="s">
        <v>56530</v>
      </c>
      <c r="M11095" t="s">
        <v>56560</v>
      </c>
    </row>
    <row r="11096" spans="1:13">
      <c r="A11096" t="s">
        <v>909</v>
      </c>
      <c r="B11096" t="s">
        <v>909</v>
      </c>
      <c r="C11096" t="s">
        <v>2161</v>
      </c>
      <c r="D11096" t="s">
        <v>153</v>
      </c>
      <c r="E11096" t="s">
        <v>277</v>
      </c>
      <c r="F11096" t="s">
        <v>11</v>
      </c>
      <c r="G11096" t="s">
        <v>56561</v>
      </c>
      <c r="H11096" t="s">
        <v>20932</v>
      </c>
      <c r="I11096" t="s">
        <v>32431</v>
      </c>
      <c r="J11096" t="s">
        <v>20663</v>
      </c>
      <c r="K11096" t="s">
        <v>8845</v>
      </c>
      <c r="L11096" t="s">
        <v>3128</v>
      </c>
      <c r="M11096" t="s">
        <v>16337</v>
      </c>
    </row>
    <row r="11097" spans="1:13">
      <c r="A11097" t="s">
        <v>909</v>
      </c>
      <c r="B11097" t="s">
        <v>909</v>
      </c>
      <c r="C11097" t="s">
        <v>2161</v>
      </c>
      <c r="D11097" t="s">
        <v>153</v>
      </c>
      <c r="E11097" t="s">
        <v>277</v>
      </c>
      <c r="F11097" t="s">
        <v>20</v>
      </c>
      <c r="G11097" t="s">
        <v>56562</v>
      </c>
      <c r="H11097" t="s">
        <v>20684</v>
      </c>
      <c r="I11097" t="s">
        <v>7918</v>
      </c>
      <c r="J11097" t="s">
        <v>21472</v>
      </c>
      <c r="K11097" t="s">
        <v>372</v>
      </c>
      <c r="L11097" t="s">
        <v>2315</v>
      </c>
      <c r="M11097" t="s">
        <v>12624</v>
      </c>
    </row>
    <row r="11098" spans="1:13">
      <c r="A11098" t="s">
        <v>909</v>
      </c>
      <c r="B11098" t="s">
        <v>909</v>
      </c>
      <c r="C11098" t="s">
        <v>2161</v>
      </c>
      <c r="D11098" t="s">
        <v>153</v>
      </c>
      <c r="E11098" t="s">
        <v>188</v>
      </c>
      <c r="F11098" t="s">
        <v>3</v>
      </c>
      <c r="G11098" t="s">
        <v>56563</v>
      </c>
      <c r="H11098" t="s">
        <v>20764</v>
      </c>
      <c r="I11098" t="s">
        <v>56564</v>
      </c>
      <c r="J11098" t="s">
        <v>20705</v>
      </c>
      <c r="K11098" t="s">
        <v>6407</v>
      </c>
      <c r="L11098" t="s">
        <v>50196</v>
      </c>
      <c r="M11098" t="s">
        <v>964</v>
      </c>
    </row>
    <row r="11099" spans="1:13">
      <c r="A11099" t="s">
        <v>909</v>
      </c>
      <c r="B11099" t="s">
        <v>909</v>
      </c>
      <c r="C11099" t="s">
        <v>2161</v>
      </c>
      <c r="D11099" t="s">
        <v>153</v>
      </c>
      <c r="E11099" t="s">
        <v>188</v>
      </c>
      <c r="F11099" t="s">
        <v>10</v>
      </c>
      <c r="G11099" t="s">
        <v>56565</v>
      </c>
      <c r="H11099" t="s">
        <v>20974</v>
      </c>
      <c r="I11099" t="s">
        <v>32479</v>
      </c>
      <c r="J11099" t="s">
        <v>20860</v>
      </c>
      <c r="K11099" t="s">
        <v>47729</v>
      </c>
      <c r="L11099" t="s">
        <v>49785</v>
      </c>
      <c r="M11099" t="s">
        <v>30214</v>
      </c>
    </row>
    <row r="11100" spans="1:13">
      <c r="A11100" t="s">
        <v>909</v>
      </c>
      <c r="B11100" t="s">
        <v>909</v>
      </c>
      <c r="C11100" t="s">
        <v>2161</v>
      </c>
      <c r="D11100" t="s">
        <v>153</v>
      </c>
      <c r="E11100" t="s">
        <v>188</v>
      </c>
      <c r="F11100" t="s">
        <v>2</v>
      </c>
      <c r="G11100" t="s">
        <v>56566</v>
      </c>
      <c r="H11100" t="s">
        <v>21085</v>
      </c>
      <c r="I11100" t="s">
        <v>56491</v>
      </c>
      <c r="J11100" t="s">
        <v>20879</v>
      </c>
      <c r="K11100" t="s">
        <v>44462</v>
      </c>
      <c r="L11100" t="s">
        <v>431</v>
      </c>
      <c r="M11100" t="s">
        <v>30258</v>
      </c>
    </row>
    <row r="11101" spans="1:13">
      <c r="A11101" t="s">
        <v>909</v>
      </c>
      <c r="B11101" t="s">
        <v>909</v>
      </c>
      <c r="C11101" t="s">
        <v>2161</v>
      </c>
      <c r="D11101" t="s">
        <v>153</v>
      </c>
      <c r="E11101" t="s">
        <v>188</v>
      </c>
      <c r="F11101" t="s">
        <v>4</v>
      </c>
      <c r="G11101" t="s">
        <v>56567</v>
      </c>
      <c r="H11101" t="s">
        <v>20932</v>
      </c>
      <c r="I11101" t="s">
        <v>32431</v>
      </c>
      <c r="J11101" t="s">
        <v>20705</v>
      </c>
      <c r="K11101" t="s">
        <v>6407</v>
      </c>
      <c r="L11101" t="s">
        <v>52778</v>
      </c>
      <c r="M11101" t="s">
        <v>10189</v>
      </c>
    </row>
    <row r="11102" spans="1:13">
      <c r="A11102" t="s">
        <v>909</v>
      </c>
      <c r="B11102" t="s">
        <v>909</v>
      </c>
      <c r="C11102" t="s">
        <v>2161</v>
      </c>
      <c r="D11102" t="s">
        <v>153</v>
      </c>
      <c r="E11102" t="s">
        <v>188</v>
      </c>
      <c r="F11102" t="s">
        <v>11</v>
      </c>
      <c r="G11102" t="s">
        <v>56568</v>
      </c>
      <c r="H11102" t="s">
        <v>20860</v>
      </c>
      <c r="I11102" t="s">
        <v>32363</v>
      </c>
      <c r="J11102" t="s">
        <v>21472</v>
      </c>
      <c r="K11102" t="s">
        <v>372</v>
      </c>
      <c r="L11102" t="s">
        <v>2535</v>
      </c>
      <c r="M11102" t="s">
        <v>44794</v>
      </c>
    </row>
    <row r="11103" spans="1:13">
      <c r="A11103" t="s">
        <v>909</v>
      </c>
      <c r="B11103" t="s">
        <v>909</v>
      </c>
      <c r="C11103" t="s">
        <v>2161</v>
      </c>
      <c r="D11103" t="s">
        <v>153</v>
      </c>
      <c r="E11103" t="s">
        <v>188</v>
      </c>
      <c r="F11103" t="s">
        <v>20</v>
      </c>
      <c r="G11103" t="s">
        <v>56569</v>
      </c>
      <c r="H11103" t="s">
        <v>20663</v>
      </c>
      <c r="I11103" t="s">
        <v>32422</v>
      </c>
      <c r="J11103" t="s">
        <v>21472</v>
      </c>
      <c r="K11103" t="s">
        <v>372</v>
      </c>
      <c r="L11103" t="s">
        <v>2172</v>
      </c>
      <c r="M11103" t="s">
        <v>5128</v>
      </c>
    </row>
    <row r="11104" spans="1:13">
      <c r="A11104" t="s">
        <v>909</v>
      </c>
      <c r="B11104" t="s">
        <v>909</v>
      </c>
      <c r="C11104" t="s">
        <v>2161</v>
      </c>
      <c r="D11104" t="s">
        <v>153</v>
      </c>
      <c r="E11104" t="s">
        <v>292</v>
      </c>
      <c r="F11104" t="s">
        <v>3</v>
      </c>
      <c r="G11104" t="s">
        <v>56570</v>
      </c>
      <c r="H11104" t="s">
        <v>20897</v>
      </c>
      <c r="I11104" t="s">
        <v>32378</v>
      </c>
      <c r="J11104" t="s">
        <v>20784</v>
      </c>
      <c r="K11104" t="s">
        <v>43713</v>
      </c>
      <c r="L11104" t="s">
        <v>48321</v>
      </c>
      <c r="M11104" t="s">
        <v>30174</v>
      </c>
    </row>
    <row r="11105" spans="1:13">
      <c r="A11105" t="s">
        <v>909</v>
      </c>
      <c r="B11105" t="s">
        <v>909</v>
      </c>
      <c r="C11105" t="s">
        <v>2161</v>
      </c>
      <c r="D11105" t="s">
        <v>153</v>
      </c>
      <c r="E11105" t="s">
        <v>292</v>
      </c>
      <c r="F11105" t="s">
        <v>10</v>
      </c>
      <c r="G11105" t="s">
        <v>56571</v>
      </c>
      <c r="H11105" t="s">
        <v>21061</v>
      </c>
      <c r="I11105" t="s">
        <v>56499</v>
      </c>
      <c r="J11105" t="s">
        <v>20841</v>
      </c>
      <c r="K11105" t="s">
        <v>1012</v>
      </c>
      <c r="L11105" t="s">
        <v>49845</v>
      </c>
      <c r="M11105" t="s">
        <v>24911</v>
      </c>
    </row>
    <row r="11106" spans="1:13">
      <c r="A11106" t="s">
        <v>909</v>
      </c>
      <c r="B11106" t="s">
        <v>909</v>
      </c>
      <c r="C11106" t="s">
        <v>2161</v>
      </c>
      <c r="D11106" t="s">
        <v>153</v>
      </c>
      <c r="E11106" t="s">
        <v>292</v>
      </c>
      <c r="F11106" t="s">
        <v>2</v>
      </c>
      <c r="G11106" t="s">
        <v>56572</v>
      </c>
      <c r="H11106" t="s">
        <v>21061</v>
      </c>
      <c r="I11106" t="s">
        <v>56499</v>
      </c>
      <c r="J11106" t="s">
        <v>20822</v>
      </c>
      <c r="K11106" t="s">
        <v>53432</v>
      </c>
      <c r="L11106" t="s">
        <v>56573</v>
      </c>
      <c r="M11106" t="s">
        <v>24911</v>
      </c>
    </row>
    <row r="11107" spans="1:13">
      <c r="A11107" t="s">
        <v>909</v>
      </c>
      <c r="B11107" t="s">
        <v>909</v>
      </c>
      <c r="C11107" t="s">
        <v>2161</v>
      </c>
      <c r="D11107" t="s">
        <v>153</v>
      </c>
      <c r="E11107" t="s">
        <v>292</v>
      </c>
      <c r="F11107" t="s">
        <v>4</v>
      </c>
      <c r="G11107" t="s">
        <v>56574</v>
      </c>
      <c r="H11107" t="s">
        <v>20803</v>
      </c>
      <c r="I11107" t="s">
        <v>32359</v>
      </c>
      <c r="J11107" t="s">
        <v>20684</v>
      </c>
      <c r="K11107" t="s">
        <v>7267</v>
      </c>
      <c r="L11107" t="s">
        <v>2952</v>
      </c>
      <c r="M11107" t="s">
        <v>30181</v>
      </c>
    </row>
    <row r="11108" spans="1:13">
      <c r="A11108" t="s">
        <v>909</v>
      </c>
      <c r="B11108" t="s">
        <v>909</v>
      </c>
      <c r="C11108" t="s">
        <v>2161</v>
      </c>
      <c r="D11108" t="s">
        <v>153</v>
      </c>
      <c r="E11108" t="s">
        <v>292</v>
      </c>
      <c r="F11108" t="s">
        <v>11</v>
      </c>
      <c r="G11108" t="s">
        <v>56575</v>
      </c>
      <c r="H11108" t="s">
        <v>20684</v>
      </c>
      <c r="I11108" t="s">
        <v>7918</v>
      </c>
      <c r="J11108" t="s">
        <v>20663</v>
      </c>
      <c r="K11108" t="s">
        <v>8845</v>
      </c>
      <c r="L11108" t="s">
        <v>16956</v>
      </c>
      <c r="M11108" t="s">
        <v>38562</v>
      </c>
    </row>
    <row r="11109" spans="1:13">
      <c r="A11109" t="s">
        <v>909</v>
      </c>
      <c r="B11109" t="s">
        <v>909</v>
      </c>
      <c r="C11109" t="s">
        <v>2161</v>
      </c>
      <c r="D11109" t="s">
        <v>153</v>
      </c>
      <c r="E11109" t="s">
        <v>300</v>
      </c>
      <c r="F11109" t="s">
        <v>3</v>
      </c>
      <c r="G11109" t="s">
        <v>56576</v>
      </c>
      <c r="H11109" t="s">
        <v>21138</v>
      </c>
      <c r="I11109" t="s">
        <v>56577</v>
      </c>
      <c r="J11109" t="s">
        <v>20967</v>
      </c>
      <c r="K11109" t="s">
        <v>46501</v>
      </c>
      <c r="L11109" t="s">
        <v>3493</v>
      </c>
      <c r="M11109" t="s">
        <v>56578</v>
      </c>
    </row>
    <row r="11110" spans="1:13">
      <c r="A11110" t="s">
        <v>909</v>
      </c>
      <c r="B11110" t="s">
        <v>909</v>
      </c>
      <c r="C11110" t="s">
        <v>2161</v>
      </c>
      <c r="D11110" t="s">
        <v>153</v>
      </c>
      <c r="E11110" t="s">
        <v>300</v>
      </c>
      <c r="F11110" t="s">
        <v>10</v>
      </c>
      <c r="G11110" t="s">
        <v>56579</v>
      </c>
      <c r="H11110" t="s">
        <v>20879</v>
      </c>
      <c r="I11110" t="s">
        <v>56580</v>
      </c>
      <c r="J11110" t="s">
        <v>20764</v>
      </c>
      <c r="K11110" t="s">
        <v>50051</v>
      </c>
      <c r="L11110" t="s">
        <v>49971</v>
      </c>
      <c r="M11110" t="s">
        <v>45771</v>
      </c>
    </row>
    <row r="11111" spans="1:13">
      <c r="A11111" t="s">
        <v>909</v>
      </c>
      <c r="B11111" t="s">
        <v>909</v>
      </c>
      <c r="C11111" t="s">
        <v>2161</v>
      </c>
      <c r="D11111" t="s">
        <v>153</v>
      </c>
      <c r="E11111" t="s">
        <v>300</v>
      </c>
      <c r="F11111" t="s">
        <v>2</v>
      </c>
      <c r="G11111" t="s">
        <v>56581</v>
      </c>
      <c r="H11111" t="s">
        <v>20897</v>
      </c>
      <c r="I11111" t="s">
        <v>32378</v>
      </c>
      <c r="J11111" t="s">
        <v>20764</v>
      </c>
      <c r="K11111" t="s">
        <v>50051</v>
      </c>
      <c r="L11111" t="s">
        <v>56582</v>
      </c>
      <c r="M11111" t="s">
        <v>25558</v>
      </c>
    </row>
    <row r="11112" spans="1:13">
      <c r="A11112" t="s">
        <v>909</v>
      </c>
      <c r="B11112" t="s">
        <v>909</v>
      </c>
      <c r="C11112" t="s">
        <v>2161</v>
      </c>
      <c r="D11112" t="s">
        <v>153</v>
      </c>
      <c r="E11112" t="s">
        <v>300</v>
      </c>
      <c r="F11112" t="s">
        <v>4</v>
      </c>
      <c r="G11112" t="s">
        <v>56583</v>
      </c>
      <c r="H11112" t="s">
        <v>20725</v>
      </c>
      <c r="I11112" t="s">
        <v>56524</v>
      </c>
      <c r="J11112" t="s">
        <v>21472</v>
      </c>
      <c r="K11112" t="s">
        <v>372</v>
      </c>
      <c r="L11112" t="s">
        <v>22023</v>
      </c>
      <c r="M11112" t="s">
        <v>4949</v>
      </c>
    </row>
    <row r="11113" spans="1:13">
      <c r="A11113" t="s">
        <v>909</v>
      </c>
      <c r="B11113" t="s">
        <v>909</v>
      </c>
      <c r="C11113" t="s">
        <v>2161</v>
      </c>
      <c r="D11113" t="s">
        <v>153</v>
      </c>
      <c r="E11113" t="s">
        <v>300</v>
      </c>
      <c r="F11113" t="s">
        <v>11</v>
      </c>
      <c r="G11113" t="s">
        <v>56584</v>
      </c>
      <c r="H11113" t="s">
        <v>20663</v>
      </c>
      <c r="I11113" t="s">
        <v>32422</v>
      </c>
      <c r="J11113" t="s">
        <v>21472</v>
      </c>
      <c r="K11113" t="s">
        <v>372</v>
      </c>
      <c r="L11113" t="s">
        <v>3426</v>
      </c>
      <c r="M11113" t="s">
        <v>15124</v>
      </c>
    </row>
    <row r="11114" spans="1:13">
      <c r="A11114" t="s">
        <v>909</v>
      </c>
      <c r="B11114" t="s">
        <v>909</v>
      </c>
      <c r="C11114" t="s">
        <v>2161</v>
      </c>
      <c r="D11114" t="s">
        <v>154</v>
      </c>
      <c r="E11114" t="s">
        <v>277</v>
      </c>
      <c r="F11114" t="s">
        <v>3</v>
      </c>
      <c r="G11114" t="s">
        <v>56585</v>
      </c>
      <c r="H11114" t="s">
        <v>20764</v>
      </c>
      <c r="I11114" t="s">
        <v>56564</v>
      </c>
      <c r="J11114" t="s">
        <v>20705</v>
      </c>
      <c r="K11114" t="s">
        <v>6407</v>
      </c>
      <c r="L11114" t="s">
        <v>50196</v>
      </c>
      <c r="M11114" t="s">
        <v>12183</v>
      </c>
    </row>
    <row r="11115" spans="1:13">
      <c r="A11115" t="s">
        <v>909</v>
      </c>
      <c r="B11115" t="s">
        <v>909</v>
      </c>
      <c r="C11115" t="s">
        <v>2161</v>
      </c>
      <c r="D11115" t="s">
        <v>154</v>
      </c>
      <c r="E11115" t="s">
        <v>277</v>
      </c>
      <c r="F11115" t="s">
        <v>10</v>
      </c>
      <c r="G11115" t="s">
        <v>56586</v>
      </c>
      <c r="H11115" t="s">
        <v>20879</v>
      </c>
      <c r="I11115" t="s">
        <v>56580</v>
      </c>
      <c r="J11115" t="s">
        <v>20784</v>
      </c>
      <c r="K11115" t="s">
        <v>43713</v>
      </c>
      <c r="L11115" t="s">
        <v>49971</v>
      </c>
      <c r="M11115" t="s">
        <v>12191</v>
      </c>
    </row>
    <row r="11116" spans="1:13">
      <c r="A11116" t="s">
        <v>909</v>
      </c>
      <c r="B11116" t="s">
        <v>909</v>
      </c>
      <c r="C11116" t="s">
        <v>2161</v>
      </c>
      <c r="D11116" t="s">
        <v>154</v>
      </c>
      <c r="E11116" t="s">
        <v>277</v>
      </c>
      <c r="F11116" t="s">
        <v>2</v>
      </c>
      <c r="G11116" t="s">
        <v>56587</v>
      </c>
      <c r="H11116" t="s">
        <v>20939</v>
      </c>
      <c r="I11116" t="s">
        <v>32440</v>
      </c>
      <c r="J11116" t="s">
        <v>20915</v>
      </c>
      <c r="K11116" t="s">
        <v>47715</v>
      </c>
      <c r="L11116" t="s">
        <v>56588</v>
      </c>
      <c r="M11116" t="s">
        <v>25647</v>
      </c>
    </row>
    <row r="11117" spans="1:13">
      <c r="A11117" t="s">
        <v>909</v>
      </c>
      <c r="B11117" t="s">
        <v>909</v>
      </c>
      <c r="C11117" t="s">
        <v>2161</v>
      </c>
      <c r="D11117" t="s">
        <v>154</v>
      </c>
      <c r="E11117" t="s">
        <v>277</v>
      </c>
      <c r="F11117" t="s">
        <v>4</v>
      </c>
      <c r="G11117" t="s">
        <v>56589</v>
      </c>
      <c r="H11117" t="s">
        <v>21031</v>
      </c>
      <c r="I11117" t="s">
        <v>32496</v>
      </c>
      <c r="J11117" t="s">
        <v>20684</v>
      </c>
      <c r="K11117" t="s">
        <v>7267</v>
      </c>
      <c r="L11117" t="s">
        <v>6417</v>
      </c>
      <c r="M11117" t="s">
        <v>56590</v>
      </c>
    </row>
    <row r="11118" spans="1:13">
      <c r="A11118" t="s">
        <v>909</v>
      </c>
      <c r="B11118" t="s">
        <v>909</v>
      </c>
      <c r="C11118" t="s">
        <v>2161</v>
      </c>
      <c r="D11118" t="s">
        <v>154</v>
      </c>
      <c r="E11118" t="s">
        <v>277</v>
      </c>
      <c r="F11118" t="s">
        <v>11</v>
      </c>
      <c r="G11118" t="s">
        <v>56591</v>
      </c>
      <c r="H11118" t="s">
        <v>20915</v>
      </c>
      <c r="I11118" t="s">
        <v>56496</v>
      </c>
      <c r="J11118" t="s">
        <v>20663</v>
      </c>
      <c r="K11118" t="s">
        <v>8845</v>
      </c>
      <c r="L11118" t="s">
        <v>4551</v>
      </c>
      <c r="M11118" t="s">
        <v>24906</v>
      </c>
    </row>
    <row r="11119" spans="1:13">
      <c r="A11119" t="s">
        <v>909</v>
      </c>
      <c r="B11119" t="s">
        <v>909</v>
      </c>
      <c r="C11119" t="s">
        <v>2161</v>
      </c>
      <c r="D11119" t="s">
        <v>154</v>
      </c>
      <c r="E11119" t="s">
        <v>277</v>
      </c>
      <c r="F11119" t="s">
        <v>20</v>
      </c>
      <c r="G11119" t="s">
        <v>56592</v>
      </c>
      <c r="H11119" t="s">
        <v>20663</v>
      </c>
      <c r="I11119" t="s">
        <v>32422</v>
      </c>
      <c r="J11119" t="s">
        <v>21472</v>
      </c>
      <c r="K11119" t="s">
        <v>372</v>
      </c>
      <c r="L11119" t="s">
        <v>2172</v>
      </c>
      <c r="M11119" t="s">
        <v>14063</v>
      </c>
    </row>
    <row r="11120" spans="1:13">
      <c r="A11120" t="s">
        <v>909</v>
      </c>
      <c r="B11120" t="s">
        <v>909</v>
      </c>
      <c r="C11120" t="s">
        <v>2161</v>
      </c>
      <c r="D11120" t="s">
        <v>154</v>
      </c>
      <c r="E11120" t="s">
        <v>315</v>
      </c>
      <c r="F11120" t="s">
        <v>3</v>
      </c>
      <c r="G11120" t="s">
        <v>56593</v>
      </c>
      <c r="H11120" t="s">
        <v>20822</v>
      </c>
      <c r="I11120" t="s">
        <v>56520</v>
      </c>
      <c r="J11120" t="s">
        <v>20725</v>
      </c>
      <c r="K11120" t="s">
        <v>46507</v>
      </c>
      <c r="L11120" t="s">
        <v>51792</v>
      </c>
      <c r="M11120" t="s">
        <v>789</v>
      </c>
    </row>
    <row r="11121" spans="1:13">
      <c r="A11121" t="s">
        <v>909</v>
      </c>
      <c r="B11121" t="s">
        <v>909</v>
      </c>
      <c r="C11121" t="s">
        <v>2161</v>
      </c>
      <c r="D11121" t="s">
        <v>154</v>
      </c>
      <c r="E11121" t="s">
        <v>315</v>
      </c>
      <c r="F11121" t="s">
        <v>10</v>
      </c>
      <c r="G11121" t="s">
        <v>56594</v>
      </c>
      <c r="H11121" t="s">
        <v>21031</v>
      </c>
      <c r="I11121" t="s">
        <v>32496</v>
      </c>
      <c r="J11121" t="s">
        <v>20841</v>
      </c>
      <c r="K11121" t="s">
        <v>1012</v>
      </c>
      <c r="L11121" t="s">
        <v>49870</v>
      </c>
      <c r="M11121" t="s">
        <v>25461</v>
      </c>
    </row>
    <row r="11122" spans="1:13">
      <c r="A11122" t="s">
        <v>909</v>
      </c>
      <c r="B11122" t="s">
        <v>909</v>
      </c>
      <c r="C11122" t="s">
        <v>2161</v>
      </c>
      <c r="D11122" t="s">
        <v>154</v>
      </c>
      <c r="E11122" t="s">
        <v>315</v>
      </c>
      <c r="F11122" t="s">
        <v>2</v>
      </c>
      <c r="G11122" t="s">
        <v>56595</v>
      </c>
      <c r="H11122" t="s">
        <v>20972</v>
      </c>
      <c r="I11122" t="s">
        <v>56596</v>
      </c>
      <c r="J11122" t="s">
        <v>20950</v>
      </c>
      <c r="K11122" t="s">
        <v>56597</v>
      </c>
      <c r="L11122" t="s">
        <v>2773</v>
      </c>
      <c r="M11122" t="s">
        <v>19935</v>
      </c>
    </row>
    <row r="11123" spans="1:13">
      <c r="A11123" t="s">
        <v>909</v>
      </c>
      <c r="B11123" t="s">
        <v>909</v>
      </c>
      <c r="C11123" t="s">
        <v>2161</v>
      </c>
      <c r="D11123" t="s">
        <v>154</v>
      </c>
      <c r="E11123" t="s">
        <v>315</v>
      </c>
      <c r="F11123" t="s">
        <v>4</v>
      </c>
      <c r="G11123" t="s">
        <v>56598</v>
      </c>
      <c r="H11123" t="s">
        <v>20967</v>
      </c>
      <c r="I11123" t="s">
        <v>56506</v>
      </c>
      <c r="J11123" t="s">
        <v>20764</v>
      </c>
      <c r="K11123" t="s">
        <v>50051</v>
      </c>
      <c r="L11123" t="s">
        <v>52812</v>
      </c>
      <c r="M11123" t="s">
        <v>36243</v>
      </c>
    </row>
    <row r="11124" spans="1:13">
      <c r="A11124" t="s">
        <v>909</v>
      </c>
      <c r="B11124" t="s">
        <v>909</v>
      </c>
      <c r="C11124" t="s">
        <v>2161</v>
      </c>
      <c r="D11124" t="s">
        <v>154</v>
      </c>
      <c r="E11124" t="s">
        <v>315</v>
      </c>
      <c r="F11124" t="s">
        <v>11</v>
      </c>
      <c r="G11124" t="s">
        <v>56599</v>
      </c>
      <c r="H11124" t="s">
        <v>20803</v>
      </c>
      <c r="I11124" t="s">
        <v>32359</v>
      </c>
      <c r="J11124" t="s">
        <v>21472</v>
      </c>
      <c r="K11124" t="s">
        <v>372</v>
      </c>
      <c r="L11124" t="s">
        <v>2715</v>
      </c>
      <c r="M11124" t="s">
        <v>10800</v>
      </c>
    </row>
    <row r="11125" spans="1:13">
      <c r="A11125" t="s">
        <v>909</v>
      </c>
      <c r="B11125" t="s">
        <v>909</v>
      </c>
      <c r="C11125" t="s">
        <v>2161</v>
      </c>
      <c r="D11125" t="s">
        <v>154</v>
      </c>
      <c r="E11125" t="s">
        <v>315</v>
      </c>
      <c r="F11125" t="s">
        <v>20</v>
      </c>
      <c r="G11125" t="s">
        <v>56600</v>
      </c>
      <c r="H11125" t="s">
        <v>20663</v>
      </c>
      <c r="I11125" t="s">
        <v>32422</v>
      </c>
      <c r="J11125" t="s">
        <v>21472</v>
      </c>
      <c r="K11125" t="s">
        <v>372</v>
      </c>
      <c r="L11125" t="s">
        <v>2172</v>
      </c>
      <c r="M11125" t="s">
        <v>5924</v>
      </c>
    </row>
    <row r="11126" spans="1:13">
      <c r="A11126" t="s">
        <v>909</v>
      </c>
      <c r="B11126" t="s">
        <v>909</v>
      </c>
      <c r="C11126" t="s">
        <v>2161</v>
      </c>
      <c r="D11126" t="s">
        <v>154</v>
      </c>
      <c r="E11126" t="s">
        <v>323</v>
      </c>
      <c r="F11126" t="s">
        <v>3</v>
      </c>
      <c r="G11126" t="s">
        <v>56601</v>
      </c>
      <c r="H11126" t="s">
        <v>20950</v>
      </c>
      <c r="I11126" t="s">
        <v>32444</v>
      </c>
      <c r="J11126" t="s">
        <v>20822</v>
      </c>
      <c r="K11126" t="s">
        <v>53432</v>
      </c>
      <c r="L11126" t="s">
        <v>56602</v>
      </c>
      <c r="M11126" t="s">
        <v>34762</v>
      </c>
    </row>
    <row r="11127" spans="1:13">
      <c r="A11127" t="s">
        <v>909</v>
      </c>
      <c r="B11127" t="s">
        <v>909</v>
      </c>
      <c r="C11127" t="s">
        <v>2161</v>
      </c>
      <c r="D11127" t="s">
        <v>154</v>
      </c>
      <c r="E11127" t="s">
        <v>323</v>
      </c>
      <c r="F11127" t="s">
        <v>10</v>
      </c>
      <c r="G11127" t="s">
        <v>56603</v>
      </c>
      <c r="H11127" t="s">
        <v>21097</v>
      </c>
      <c r="I11127" t="s">
        <v>56510</v>
      </c>
      <c r="J11127" t="s">
        <v>20932</v>
      </c>
      <c r="K11127" t="s">
        <v>10910</v>
      </c>
      <c r="L11127" t="s">
        <v>49763</v>
      </c>
      <c r="M11127" t="s">
        <v>25726</v>
      </c>
    </row>
    <row r="11128" spans="1:13">
      <c r="A11128" t="s">
        <v>909</v>
      </c>
      <c r="B11128" t="s">
        <v>909</v>
      </c>
      <c r="C11128" t="s">
        <v>2161</v>
      </c>
      <c r="D11128" t="s">
        <v>154</v>
      </c>
      <c r="E11128" t="s">
        <v>323</v>
      </c>
      <c r="F11128" t="s">
        <v>2</v>
      </c>
      <c r="G11128" t="s">
        <v>56604</v>
      </c>
      <c r="H11128" t="s">
        <v>20974</v>
      </c>
      <c r="I11128" t="s">
        <v>32479</v>
      </c>
      <c r="J11128" t="s">
        <v>20841</v>
      </c>
      <c r="K11128" t="s">
        <v>1012</v>
      </c>
      <c r="L11128" t="s">
        <v>471</v>
      </c>
      <c r="M11128" t="s">
        <v>32481</v>
      </c>
    </row>
    <row r="11129" spans="1:13">
      <c r="A11129" t="s">
        <v>909</v>
      </c>
      <c r="B11129" t="s">
        <v>909</v>
      </c>
      <c r="C11129" t="s">
        <v>2161</v>
      </c>
      <c r="D11129" t="s">
        <v>154</v>
      </c>
      <c r="E11129" t="s">
        <v>323</v>
      </c>
      <c r="F11129" t="s">
        <v>4</v>
      </c>
      <c r="G11129" t="s">
        <v>56605</v>
      </c>
      <c r="H11129" t="s">
        <v>20897</v>
      </c>
      <c r="I11129" t="s">
        <v>32378</v>
      </c>
      <c r="J11129" t="s">
        <v>20663</v>
      </c>
      <c r="K11129" t="s">
        <v>8845</v>
      </c>
      <c r="L11129" t="s">
        <v>48226</v>
      </c>
      <c r="M11129" t="s">
        <v>26583</v>
      </c>
    </row>
    <row r="11130" spans="1:13">
      <c r="A11130" t="s">
        <v>909</v>
      </c>
      <c r="B11130" t="s">
        <v>909</v>
      </c>
      <c r="C11130" t="s">
        <v>2161</v>
      </c>
      <c r="D11130" t="s">
        <v>154</v>
      </c>
      <c r="E11130" t="s">
        <v>323</v>
      </c>
      <c r="F11130" t="s">
        <v>11</v>
      </c>
      <c r="G11130" t="s">
        <v>56606</v>
      </c>
      <c r="H11130" t="s">
        <v>20784</v>
      </c>
      <c r="I11130" t="s">
        <v>56544</v>
      </c>
      <c r="J11130" t="s">
        <v>20663</v>
      </c>
      <c r="K11130" t="s">
        <v>8845</v>
      </c>
      <c r="L11130" t="s">
        <v>50655</v>
      </c>
      <c r="M11130" t="s">
        <v>26599</v>
      </c>
    </row>
    <row r="11131" spans="1:13">
      <c r="A11131" t="s">
        <v>909</v>
      </c>
      <c r="B11131" t="s">
        <v>909</v>
      </c>
      <c r="C11131" t="s">
        <v>2161</v>
      </c>
      <c r="D11131" t="s">
        <v>154</v>
      </c>
      <c r="E11131" t="s">
        <v>331</v>
      </c>
      <c r="F11131" t="s">
        <v>3</v>
      </c>
      <c r="G11131" t="s">
        <v>56607</v>
      </c>
      <c r="H11131" t="s">
        <v>21019</v>
      </c>
      <c r="I11131" t="s">
        <v>56508</v>
      </c>
      <c r="J11131" t="s">
        <v>20950</v>
      </c>
      <c r="K11131" t="s">
        <v>56597</v>
      </c>
      <c r="L11131" t="s">
        <v>4219</v>
      </c>
      <c r="M11131" t="s">
        <v>25565</v>
      </c>
    </row>
    <row r="11132" spans="1:13">
      <c r="A11132" t="s">
        <v>909</v>
      </c>
      <c r="B11132" t="s">
        <v>909</v>
      </c>
      <c r="C11132" t="s">
        <v>2161</v>
      </c>
      <c r="D11132" t="s">
        <v>154</v>
      </c>
      <c r="E11132" t="s">
        <v>331</v>
      </c>
      <c r="F11132" t="s">
        <v>10</v>
      </c>
      <c r="G11132" t="s">
        <v>56608</v>
      </c>
      <c r="H11132" t="s">
        <v>20879</v>
      </c>
      <c r="I11132" t="s">
        <v>56580</v>
      </c>
      <c r="J11132" t="s">
        <v>20745</v>
      </c>
      <c r="K11132" t="s">
        <v>8054</v>
      </c>
      <c r="L11132" t="s">
        <v>49971</v>
      </c>
      <c r="M11132" t="s">
        <v>18865</v>
      </c>
    </row>
    <row r="11133" spans="1:13">
      <c r="A11133" t="s">
        <v>909</v>
      </c>
      <c r="B11133" t="s">
        <v>909</v>
      </c>
      <c r="C11133" t="s">
        <v>2161</v>
      </c>
      <c r="D11133" t="s">
        <v>154</v>
      </c>
      <c r="E11133" t="s">
        <v>331</v>
      </c>
      <c r="F11133" t="s">
        <v>2</v>
      </c>
      <c r="G11133" t="s">
        <v>56609</v>
      </c>
      <c r="H11133" t="s">
        <v>20937</v>
      </c>
      <c r="I11133" t="s">
        <v>32413</v>
      </c>
      <c r="J11133" t="s">
        <v>20745</v>
      </c>
      <c r="K11133" t="s">
        <v>8054</v>
      </c>
      <c r="L11133" t="s">
        <v>56610</v>
      </c>
      <c r="M11133" t="s">
        <v>29191</v>
      </c>
    </row>
    <row r="11134" spans="1:13">
      <c r="A11134" t="s">
        <v>909</v>
      </c>
      <c r="B11134" t="s">
        <v>909</v>
      </c>
      <c r="C11134" t="s">
        <v>2161</v>
      </c>
      <c r="D11134" t="s">
        <v>154</v>
      </c>
      <c r="E11134" t="s">
        <v>331</v>
      </c>
      <c r="F11134" t="s">
        <v>4</v>
      </c>
      <c r="G11134" t="s">
        <v>56611</v>
      </c>
      <c r="H11134" t="s">
        <v>20684</v>
      </c>
      <c r="I11134" t="s">
        <v>7918</v>
      </c>
      <c r="J11134" t="s">
        <v>21472</v>
      </c>
      <c r="K11134" t="s">
        <v>372</v>
      </c>
      <c r="L11134" t="s">
        <v>21347</v>
      </c>
      <c r="M11134" t="s">
        <v>7534</v>
      </c>
    </row>
    <row r="11135" spans="1:13">
      <c r="A11135" t="s">
        <v>909</v>
      </c>
      <c r="B11135" t="s">
        <v>909</v>
      </c>
      <c r="C11135" t="s">
        <v>2161</v>
      </c>
      <c r="D11135" t="s">
        <v>154</v>
      </c>
      <c r="E11135" t="s">
        <v>331</v>
      </c>
      <c r="F11135" t="s">
        <v>20</v>
      </c>
      <c r="G11135" t="s">
        <v>56612</v>
      </c>
      <c r="H11135" t="s">
        <v>20663</v>
      </c>
      <c r="I11135" t="s">
        <v>32422</v>
      </c>
      <c r="J11135" t="s">
        <v>21472</v>
      </c>
      <c r="K11135" t="s">
        <v>372</v>
      </c>
      <c r="L11135" t="s">
        <v>2172</v>
      </c>
      <c r="M11135" t="s">
        <v>56613</v>
      </c>
    </row>
    <row r="11136" spans="1:13">
      <c r="A11136" t="s">
        <v>909</v>
      </c>
      <c r="B11136" t="s">
        <v>909</v>
      </c>
      <c r="C11136" t="s">
        <v>2161</v>
      </c>
      <c r="D11136" t="s">
        <v>155</v>
      </c>
      <c r="E11136" t="s">
        <v>339</v>
      </c>
      <c r="F11136" t="s">
        <v>3</v>
      </c>
      <c r="G11136" t="s">
        <v>56614</v>
      </c>
      <c r="H11136" t="s">
        <v>20725</v>
      </c>
      <c r="I11136" t="s">
        <v>56524</v>
      </c>
      <c r="J11136" t="s">
        <v>20705</v>
      </c>
      <c r="K11136" t="s">
        <v>6407</v>
      </c>
      <c r="L11136" t="s">
        <v>56525</v>
      </c>
      <c r="M11136" t="s">
        <v>1427</v>
      </c>
    </row>
    <row r="11137" spans="1:13">
      <c r="A11137" t="s">
        <v>909</v>
      </c>
      <c r="B11137" t="s">
        <v>909</v>
      </c>
      <c r="C11137" t="s">
        <v>2161</v>
      </c>
      <c r="D11137" t="s">
        <v>155</v>
      </c>
      <c r="E11137" t="s">
        <v>339</v>
      </c>
      <c r="F11137" t="s">
        <v>10</v>
      </c>
      <c r="G11137" t="s">
        <v>56615</v>
      </c>
      <c r="H11137" t="s">
        <v>20932</v>
      </c>
      <c r="I11137" t="s">
        <v>32431</v>
      </c>
      <c r="J11137" t="s">
        <v>20860</v>
      </c>
      <c r="K11137" t="s">
        <v>47729</v>
      </c>
      <c r="L11137" t="s">
        <v>51163</v>
      </c>
      <c r="M11137" t="s">
        <v>56493</v>
      </c>
    </row>
    <row r="11138" spans="1:13">
      <c r="A11138" t="s">
        <v>909</v>
      </c>
      <c r="B11138" t="s">
        <v>909</v>
      </c>
      <c r="C11138" t="s">
        <v>2161</v>
      </c>
      <c r="D11138" t="s">
        <v>155</v>
      </c>
      <c r="E11138" t="s">
        <v>339</v>
      </c>
      <c r="F11138" t="s">
        <v>2</v>
      </c>
      <c r="G11138" t="s">
        <v>56616</v>
      </c>
      <c r="H11138" t="s">
        <v>21152</v>
      </c>
      <c r="I11138" t="s">
        <v>56617</v>
      </c>
      <c r="J11138" t="s">
        <v>20967</v>
      </c>
      <c r="K11138" t="s">
        <v>46501</v>
      </c>
      <c r="L11138" t="s">
        <v>56618</v>
      </c>
      <c r="M11138" t="s">
        <v>56619</v>
      </c>
    </row>
    <row r="11139" spans="1:13">
      <c r="A11139" t="s">
        <v>909</v>
      </c>
      <c r="B11139" t="s">
        <v>909</v>
      </c>
      <c r="C11139" t="s">
        <v>2161</v>
      </c>
      <c r="D11139" t="s">
        <v>155</v>
      </c>
      <c r="E11139" t="s">
        <v>339</v>
      </c>
      <c r="F11139" t="s">
        <v>4</v>
      </c>
      <c r="G11139" t="s">
        <v>56620</v>
      </c>
      <c r="H11139" t="s">
        <v>21061</v>
      </c>
      <c r="I11139" t="s">
        <v>56499</v>
      </c>
      <c r="J11139" t="s">
        <v>20705</v>
      </c>
      <c r="K11139" t="s">
        <v>6407</v>
      </c>
      <c r="L11139" t="s">
        <v>56050</v>
      </c>
      <c r="M11139" t="s">
        <v>18728</v>
      </c>
    </row>
    <row r="11140" spans="1:13">
      <c r="A11140" t="s">
        <v>909</v>
      </c>
      <c r="B11140" t="s">
        <v>909</v>
      </c>
      <c r="C11140" t="s">
        <v>2161</v>
      </c>
      <c r="D11140" t="s">
        <v>155</v>
      </c>
      <c r="E11140" t="s">
        <v>339</v>
      </c>
      <c r="F11140" t="s">
        <v>11</v>
      </c>
      <c r="G11140" t="s">
        <v>56621</v>
      </c>
      <c r="H11140" t="s">
        <v>20915</v>
      </c>
      <c r="I11140" t="s">
        <v>56496</v>
      </c>
      <c r="J11140" t="s">
        <v>21472</v>
      </c>
      <c r="K11140" t="s">
        <v>372</v>
      </c>
      <c r="L11140" t="s">
        <v>4551</v>
      </c>
      <c r="M11140" t="s">
        <v>15945</v>
      </c>
    </row>
    <row r="11141" spans="1:13">
      <c r="A11141" t="s">
        <v>909</v>
      </c>
      <c r="B11141" t="s">
        <v>909</v>
      </c>
      <c r="C11141" t="s">
        <v>2161</v>
      </c>
      <c r="D11141" t="s">
        <v>155</v>
      </c>
      <c r="E11141" t="s">
        <v>339</v>
      </c>
      <c r="F11141" t="s">
        <v>20</v>
      </c>
      <c r="G11141" t="s">
        <v>56622</v>
      </c>
      <c r="H11141" t="s">
        <v>20684</v>
      </c>
      <c r="I11141" t="s">
        <v>7918</v>
      </c>
      <c r="J11141" t="s">
        <v>21472</v>
      </c>
      <c r="K11141" t="s">
        <v>372</v>
      </c>
      <c r="L11141" t="s">
        <v>2315</v>
      </c>
      <c r="M11141" t="s">
        <v>10146</v>
      </c>
    </row>
    <row r="11142" spans="1:13">
      <c r="A11142" t="s">
        <v>909</v>
      </c>
      <c r="B11142" t="s">
        <v>909</v>
      </c>
      <c r="C11142" t="s">
        <v>2161</v>
      </c>
      <c r="D11142" t="s">
        <v>155</v>
      </c>
      <c r="E11142" t="s">
        <v>347</v>
      </c>
      <c r="F11142" t="s">
        <v>3</v>
      </c>
      <c r="G11142" t="s">
        <v>56623</v>
      </c>
      <c r="H11142" t="s">
        <v>20822</v>
      </c>
      <c r="I11142" t="s">
        <v>56520</v>
      </c>
      <c r="J11142" t="s">
        <v>20725</v>
      </c>
      <c r="K11142" t="s">
        <v>46507</v>
      </c>
      <c r="L11142" t="s">
        <v>51792</v>
      </c>
      <c r="M11142" t="s">
        <v>13744</v>
      </c>
    </row>
    <row r="11143" spans="1:13">
      <c r="A11143" t="s">
        <v>909</v>
      </c>
      <c r="B11143" t="s">
        <v>909</v>
      </c>
      <c r="C11143" t="s">
        <v>2161</v>
      </c>
      <c r="D11143" t="s">
        <v>155</v>
      </c>
      <c r="E11143" t="s">
        <v>347</v>
      </c>
      <c r="F11143" t="s">
        <v>10</v>
      </c>
      <c r="G11143" t="s">
        <v>56624</v>
      </c>
      <c r="H11143" t="s">
        <v>20937</v>
      </c>
      <c r="I11143" t="s">
        <v>32413</v>
      </c>
      <c r="J11143" t="s">
        <v>20822</v>
      </c>
      <c r="K11143" t="s">
        <v>53432</v>
      </c>
      <c r="L11143" t="s">
        <v>3196</v>
      </c>
      <c r="M11143" t="s">
        <v>25750</v>
      </c>
    </row>
    <row r="11144" spans="1:13">
      <c r="A11144" t="s">
        <v>909</v>
      </c>
      <c r="B11144" t="s">
        <v>909</v>
      </c>
      <c r="C11144" t="s">
        <v>2161</v>
      </c>
      <c r="D11144" t="s">
        <v>155</v>
      </c>
      <c r="E11144" t="s">
        <v>347</v>
      </c>
      <c r="F11144" t="s">
        <v>2</v>
      </c>
      <c r="G11144" t="s">
        <v>56625</v>
      </c>
      <c r="H11144" t="s">
        <v>21150</v>
      </c>
      <c r="I11144" t="s">
        <v>56501</v>
      </c>
      <c r="J11144" t="s">
        <v>20932</v>
      </c>
      <c r="K11144" t="s">
        <v>10910</v>
      </c>
      <c r="L11144" t="s">
        <v>2292</v>
      </c>
      <c r="M11144" t="s">
        <v>34719</v>
      </c>
    </row>
    <row r="11145" spans="1:13">
      <c r="A11145" t="s">
        <v>909</v>
      </c>
      <c r="B11145" t="s">
        <v>909</v>
      </c>
      <c r="C11145" t="s">
        <v>2161</v>
      </c>
      <c r="D11145" t="s">
        <v>155</v>
      </c>
      <c r="E11145" t="s">
        <v>347</v>
      </c>
      <c r="F11145" t="s">
        <v>4</v>
      </c>
      <c r="G11145" t="s">
        <v>56626</v>
      </c>
      <c r="H11145" t="s">
        <v>20937</v>
      </c>
      <c r="I11145" t="s">
        <v>32413</v>
      </c>
      <c r="J11145" t="s">
        <v>20725</v>
      </c>
      <c r="K11145" t="s">
        <v>46507</v>
      </c>
      <c r="L11145" t="s">
        <v>3331</v>
      </c>
      <c r="M11145" t="s">
        <v>25750</v>
      </c>
    </row>
    <row r="11146" spans="1:13">
      <c r="A11146" t="s">
        <v>909</v>
      </c>
      <c r="B11146" t="s">
        <v>909</v>
      </c>
      <c r="C11146" t="s">
        <v>2161</v>
      </c>
      <c r="D11146" t="s">
        <v>155</v>
      </c>
      <c r="E11146" t="s">
        <v>347</v>
      </c>
      <c r="F11146" t="s">
        <v>11</v>
      </c>
      <c r="G11146" t="s">
        <v>56627</v>
      </c>
      <c r="H11146" t="s">
        <v>20784</v>
      </c>
      <c r="I11146" t="s">
        <v>56544</v>
      </c>
      <c r="J11146" t="s">
        <v>20663</v>
      </c>
      <c r="K11146" t="s">
        <v>8845</v>
      </c>
      <c r="L11146" t="s">
        <v>50655</v>
      </c>
      <c r="M11146" t="s">
        <v>26599</v>
      </c>
    </row>
    <row r="11147" spans="1:13">
      <c r="A11147" t="s">
        <v>909</v>
      </c>
      <c r="B11147" t="s">
        <v>909</v>
      </c>
      <c r="C11147" t="s">
        <v>2161</v>
      </c>
      <c r="D11147" t="s">
        <v>155</v>
      </c>
      <c r="E11147" t="s">
        <v>230</v>
      </c>
      <c r="F11147" t="s">
        <v>3</v>
      </c>
      <c r="G11147" t="s">
        <v>56628</v>
      </c>
      <c r="H11147" t="s">
        <v>20939</v>
      </c>
      <c r="I11147" t="s">
        <v>32440</v>
      </c>
      <c r="J11147" t="s">
        <v>20897</v>
      </c>
      <c r="K11147" t="s">
        <v>46505</v>
      </c>
      <c r="L11147" t="s">
        <v>2773</v>
      </c>
      <c r="M11147" t="s">
        <v>29189</v>
      </c>
    </row>
    <row r="11148" spans="1:13">
      <c r="A11148" t="s">
        <v>909</v>
      </c>
      <c r="B11148" t="s">
        <v>909</v>
      </c>
      <c r="C11148" t="s">
        <v>2161</v>
      </c>
      <c r="D11148" t="s">
        <v>155</v>
      </c>
      <c r="E11148" t="s">
        <v>230</v>
      </c>
      <c r="F11148" t="s">
        <v>10</v>
      </c>
      <c r="G11148" t="s">
        <v>56629</v>
      </c>
      <c r="H11148" t="s">
        <v>21116</v>
      </c>
      <c r="I11148" t="s">
        <v>56630</v>
      </c>
      <c r="J11148" t="s">
        <v>20915</v>
      </c>
      <c r="K11148" t="s">
        <v>47715</v>
      </c>
      <c r="L11148" t="s">
        <v>3144</v>
      </c>
      <c r="M11148" t="s">
        <v>25431</v>
      </c>
    </row>
    <row r="11149" spans="1:13">
      <c r="A11149" t="s">
        <v>909</v>
      </c>
      <c r="B11149" t="s">
        <v>909</v>
      </c>
      <c r="C11149" t="s">
        <v>2161</v>
      </c>
      <c r="D11149" t="s">
        <v>155</v>
      </c>
      <c r="E11149" t="s">
        <v>230</v>
      </c>
      <c r="F11149" t="s">
        <v>2</v>
      </c>
      <c r="G11149" t="s">
        <v>56631</v>
      </c>
      <c r="H11149" t="s">
        <v>21097</v>
      </c>
      <c r="I11149" t="s">
        <v>56510</v>
      </c>
      <c r="J11149" t="s">
        <v>20841</v>
      </c>
      <c r="K11149" t="s">
        <v>1012</v>
      </c>
      <c r="L11149" t="s">
        <v>56511</v>
      </c>
      <c r="M11149" t="s">
        <v>56632</v>
      </c>
    </row>
    <row r="11150" spans="1:13">
      <c r="A11150" t="s">
        <v>909</v>
      </c>
      <c r="B11150" t="s">
        <v>909</v>
      </c>
      <c r="C11150" t="s">
        <v>2161</v>
      </c>
      <c r="D11150" t="s">
        <v>155</v>
      </c>
      <c r="E11150" t="s">
        <v>230</v>
      </c>
      <c r="F11150" t="s">
        <v>4</v>
      </c>
      <c r="G11150" t="s">
        <v>56633</v>
      </c>
      <c r="H11150" t="s">
        <v>20841</v>
      </c>
      <c r="I11150" t="s">
        <v>56634</v>
      </c>
      <c r="J11150" t="s">
        <v>20684</v>
      </c>
      <c r="K11150" t="s">
        <v>7267</v>
      </c>
      <c r="L11150" t="s">
        <v>48248</v>
      </c>
      <c r="M11150" t="s">
        <v>774</v>
      </c>
    </row>
    <row r="11151" spans="1:13">
      <c r="A11151" t="s">
        <v>909</v>
      </c>
      <c r="B11151" t="s">
        <v>909</v>
      </c>
      <c r="C11151" t="s">
        <v>2161</v>
      </c>
      <c r="D11151" t="s">
        <v>155</v>
      </c>
      <c r="E11151" t="s">
        <v>230</v>
      </c>
      <c r="F11151" t="s">
        <v>11</v>
      </c>
      <c r="G11151" t="s">
        <v>56635</v>
      </c>
      <c r="H11151" t="s">
        <v>20803</v>
      </c>
      <c r="I11151" t="s">
        <v>32359</v>
      </c>
      <c r="J11151" t="s">
        <v>20663</v>
      </c>
      <c r="K11151" t="s">
        <v>8845</v>
      </c>
      <c r="L11151" t="s">
        <v>2715</v>
      </c>
      <c r="M11151" t="s">
        <v>56636</v>
      </c>
    </row>
    <row r="11152" spans="1:13">
      <c r="A11152" t="s">
        <v>909</v>
      </c>
      <c r="B11152" t="s">
        <v>909</v>
      </c>
      <c r="C11152" t="s">
        <v>2161</v>
      </c>
      <c r="D11152" t="s">
        <v>155</v>
      </c>
      <c r="E11152" t="s">
        <v>230</v>
      </c>
      <c r="F11152" t="s">
        <v>20</v>
      </c>
      <c r="G11152" t="s">
        <v>56637</v>
      </c>
      <c r="H11152" t="s">
        <v>20663</v>
      </c>
      <c r="I11152" t="s">
        <v>32422</v>
      </c>
      <c r="J11152" t="s">
        <v>21472</v>
      </c>
      <c r="K11152" t="s">
        <v>372</v>
      </c>
      <c r="L11152" t="s">
        <v>2172</v>
      </c>
      <c r="M11152" t="s">
        <v>13065</v>
      </c>
    </row>
    <row r="11153" spans="1:13">
      <c r="A11153" t="s">
        <v>909</v>
      </c>
      <c r="B11153" t="s">
        <v>909</v>
      </c>
      <c r="C11153" t="s">
        <v>2161</v>
      </c>
      <c r="D11153" t="s">
        <v>155</v>
      </c>
      <c r="E11153" t="s">
        <v>300</v>
      </c>
      <c r="F11153" t="s">
        <v>3</v>
      </c>
      <c r="G11153" t="s">
        <v>56638</v>
      </c>
      <c r="H11153" t="s">
        <v>20974</v>
      </c>
      <c r="I11153" t="s">
        <v>32479</v>
      </c>
      <c r="J11153" t="s">
        <v>20879</v>
      </c>
      <c r="K11153" t="s">
        <v>44462</v>
      </c>
      <c r="L11153" t="s">
        <v>2418</v>
      </c>
      <c r="M11153" t="s">
        <v>35533</v>
      </c>
    </row>
    <row r="11154" spans="1:13">
      <c r="A11154" t="s">
        <v>909</v>
      </c>
      <c r="B11154" t="s">
        <v>909</v>
      </c>
      <c r="C11154" t="s">
        <v>2161</v>
      </c>
      <c r="D11154" t="s">
        <v>155</v>
      </c>
      <c r="E11154" t="s">
        <v>300</v>
      </c>
      <c r="F11154" t="s">
        <v>10</v>
      </c>
      <c r="G11154" t="s">
        <v>56639</v>
      </c>
      <c r="H11154" t="s">
        <v>20841</v>
      </c>
      <c r="I11154" t="s">
        <v>56634</v>
      </c>
      <c r="J11154" t="s">
        <v>20705</v>
      </c>
      <c r="K11154" t="s">
        <v>6407</v>
      </c>
      <c r="L11154" t="s">
        <v>21828</v>
      </c>
      <c r="M11154" t="s">
        <v>25650</v>
      </c>
    </row>
    <row r="11155" spans="1:13">
      <c r="A11155" t="s">
        <v>909</v>
      </c>
      <c r="B11155" t="s">
        <v>909</v>
      </c>
      <c r="C11155" t="s">
        <v>2161</v>
      </c>
      <c r="D11155" t="s">
        <v>155</v>
      </c>
      <c r="E11155" t="s">
        <v>300</v>
      </c>
      <c r="F11155" t="s">
        <v>2</v>
      </c>
      <c r="G11155" t="s">
        <v>56640</v>
      </c>
      <c r="H11155" t="s">
        <v>20841</v>
      </c>
      <c r="I11155" t="s">
        <v>56634</v>
      </c>
      <c r="J11155" t="s">
        <v>20705</v>
      </c>
      <c r="K11155" t="s">
        <v>6407</v>
      </c>
      <c r="L11155" t="s">
        <v>3332</v>
      </c>
      <c r="M11155" t="s">
        <v>25650</v>
      </c>
    </row>
    <row r="11156" spans="1:13">
      <c r="A11156" t="s">
        <v>909</v>
      </c>
      <c r="B11156" t="s">
        <v>909</v>
      </c>
      <c r="C11156" t="s">
        <v>2161</v>
      </c>
      <c r="D11156" t="s">
        <v>155</v>
      </c>
      <c r="E11156" t="s">
        <v>300</v>
      </c>
      <c r="F11156" t="s">
        <v>4</v>
      </c>
      <c r="G11156" t="s">
        <v>56641</v>
      </c>
      <c r="H11156" t="s">
        <v>20684</v>
      </c>
      <c r="I11156" t="s">
        <v>7918</v>
      </c>
      <c r="J11156" t="s">
        <v>21472</v>
      </c>
      <c r="K11156" t="s">
        <v>372</v>
      </c>
      <c r="L11156" t="s">
        <v>21347</v>
      </c>
      <c r="M11156" t="s">
        <v>4355</v>
      </c>
    </row>
    <row r="11157" spans="1:13">
      <c r="A11157" t="s">
        <v>909</v>
      </c>
      <c r="B11157" t="s">
        <v>909</v>
      </c>
      <c r="C11157" t="s">
        <v>2161</v>
      </c>
      <c r="D11157" t="s">
        <v>161</v>
      </c>
      <c r="E11157" t="s">
        <v>690</v>
      </c>
      <c r="F11157" t="s">
        <v>3</v>
      </c>
      <c r="G11157" t="s">
        <v>56642</v>
      </c>
      <c r="H11157" t="s">
        <v>20663</v>
      </c>
      <c r="I11157" t="s">
        <v>12225</v>
      </c>
      <c r="J11157" t="s">
        <v>20663</v>
      </c>
      <c r="K11157" t="s">
        <v>12684</v>
      </c>
      <c r="L11157" t="s">
        <v>9111</v>
      </c>
      <c r="M11157" t="s">
        <v>16478</v>
      </c>
    </row>
    <row r="11158" spans="1:13">
      <c r="A11158" t="s">
        <v>909</v>
      </c>
      <c r="B11158" t="s">
        <v>909</v>
      </c>
      <c r="C11158" t="s">
        <v>2161</v>
      </c>
      <c r="D11158" t="s">
        <v>161</v>
      </c>
      <c r="E11158" t="s">
        <v>690</v>
      </c>
      <c r="F11158" t="s">
        <v>10</v>
      </c>
      <c r="G11158" t="s">
        <v>56643</v>
      </c>
      <c r="H11158" t="s">
        <v>20745</v>
      </c>
      <c r="I11158" t="s">
        <v>12255</v>
      </c>
      <c r="J11158" t="s">
        <v>21472</v>
      </c>
      <c r="K11158" t="s">
        <v>372</v>
      </c>
      <c r="L11158" t="s">
        <v>9503</v>
      </c>
      <c r="M11158" t="s">
        <v>429</v>
      </c>
    </row>
    <row r="11159" spans="1:13">
      <c r="A11159" t="s">
        <v>909</v>
      </c>
      <c r="B11159" t="s">
        <v>909</v>
      </c>
      <c r="C11159" t="s">
        <v>2161</v>
      </c>
      <c r="D11159" t="s">
        <v>161</v>
      </c>
      <c r="E11159" t="s">
        <v>690</v>
      </c>
      <c r="F11159" t="s">
        <v>2</v>
      </c>
      <c r="G11159" t="s">
        <v>56644</v>
      </c>
      <c r="H11159" t="s">
        <v>20937</v>
      </c>
      <c r="I11159" t="s">
        <v>56645</v>
      </c>
      <c r="J11159" t="s">
        <v>20860</v>
      </c>
      <c r="K11159" t="s">
        <v>35445</v>
      </c>
      <c r="L11159" t="s">
        <v>3442</v>
      </c>
      <c r="M11159" t="s">
        <v>29127</v>
      </c>
    </row>
    <row r="11160" spans="1:13">
      <c r="A11160" t="s">
        <v>909</v>
      </c>
      <c r="B11160" t="s">
        <v>909</v>
      </c>
      <c r="C11160" t="s">
        <v>2161</v>
      </c>
      <c r="D11160" t="s">
        <v>161</v>
      </c>
      <c r="E11160" t="s">
        <v>690</v>
      </c>
      <c r="F11160" t="s">
        <v>4</v>
      </c>
      <c r="G11160" t="s">
        <v>56646</v>
      </c>
      <c r="H11160" t="s">
        <v>20879</v>
      </c>
      <c r="I11160" t="s">
        <v>56647</v>
      </c>
      <c r="J11160" t="s">
        <v>20745</v>
      </c>
      <c r="K11160" t="s">
        <v>15622</v>
      </c>
      <c r="L11160" t="s">
        <v>6719</v>
      </c>
      <c r="M11160" t="s">
        <v>18752</v>
      </c>
    </row>
    <row r="11161" spans="1:13">
      <c r="A11161" t="s">
        <v>909</v>
      </c>
      <c r="B11161" t="s">
        <v>909</v>
      </c>
      <c r="C11161" t="s">
        <v>2161</v>
      </c>
      <c r="D11161" t="s">
        <v>161</v>
      </c>
      <c r="E11161" t="s">
        <v>690</v>
      </c>
      <c r="F11161" t="s">
        <v>11</v>
      </c>
      <c r="G11161" t="s">
        <v>56648</v>
      </c>
      <c r="H11161" t="s">
        <v>20705</v>
      </c>
      <c r="I11161" t="s">
        <v>12283</v>
      </c>
      <c r="J11161" t="s">
        <v>21472</v>
      </c>
      <c r="K11161" t="s">
        <v>372</v>
      </c>
      <c r="L11161" t="s">
        <v>3442</v>
      </c>
      <c r="M11161" t="s">
        <v>16485</v>
      </c>
    </row>
    <row r="11162" spans="1:13">
      <c r="A11162" t="s">
        <v>909</v>
      </c>
      <c r="B11162" t="s">
        <v>909</v>
      </c>
      <c r="C11162" t="s">
        <v>2161</v>
      </c>
      <c r="D11162" t="s">
        <v>161</v>
      </c>
      <c r="E11162" t="s">
        <v>690</v>
      </c>
      <c r="F11162" t="s">
        <v>20</v>
      </c>
      <c r="G11162" t="s">
        <v>56649</v>
      </c>
      <c r="H11162" t="s">
        <v>20663</v>
      </c>
      <c r="I11162" t="s">
        <v>12225</v>
      </c>
      <c r="J11162" t="s">
        <v>21472</v>
      </c>
      <c r="K11162" t="s">
        <v>372</v>
      </c>
      <c r="L11162" t="s">
        <v>3522</v>
      </c>
      <c r="M11162" t="s">
        <v>16478</v>
      </c>
    </row>
    <row r="11163" spans="1:13">
      <c r="A11163" t="s">
        <v>909</v>
      </c>
      <c r="B11163" t="s">
        <v>909</v>
      </c>
      <c r="C11163" t="s">
        <v>2161</v>
      </c>
      <c r="D11163" t="s">
        <v>161</v>
      </c>
      <c r="E11163" t="s">
        <v>698</v>
      </c>
      <c r="F11163" t="s">
        <v>3</v>
      </c>
      <c r="G11163" t="s">
        <v>56650</v>
      </c>
      <c r="H11163" t="s">
        <v>20725</v>
      </c>
      <c r="I11163" t="s">
        <v>12207</v>
      </c>
      <c r="J11163" t="s">
        <v>20663</v>
      </c>
      <c r="K11163" t="s">
        <v>12684</v>
      </c>
      <c r="L11163" t="s">
        <v>431</v>
      </c>
      <c r="M11163" t="s">
        <v>17975</v>
      </c>
    </row>
    <row r="11164" spans="1:13">
      <c r="A11164" t="s">
        <v>909</v>
      </c>
      <c r="B11164" t="s">
        <v>909</v>
      </c>
      <c r="C11164" t="s">
        <v>2161</v>
      </c>
      <c r="D11164" t="s">
        <v>161</v>
      </c>
      <c r="E11164" t="s">
        <v>698</v>
      </c>
      <c r="F11164" t="s">
        <v>10</v>
      </c>
      <c r="G11164" t="s">
        <v>56651</v>
      </c>
      <c r="H11164" t="s">
        <v>20764</v>
      </c>
      <c r="I11164" t="s">
        <v>35224</v>
      </c>
      <c r="J11164" t="s">
        <v>20684</v>
      </c>
      <c r="K11164" t="s">
        <v>8291</v>
      </c>
      <c r="L11164" t="s">
        <v>4301</v>
      </c>
      <c r="M11164" t="s">
        <v>19830</v>
      </c>
    </row>
    <row r="11165" spans="1:13">
      <c r="A11165" t="s">
        <v>909</v>
      </c>
      <c r="B11165" t="s">
        <v>909</v>
      </c>
      <c r="C11165" t="s">
        <v>2161</v>
      </c>
      <c r="D11165" t="s">
        <v>161</v>
      </c>
      <c r="E11165" t="s">
        <v>698</v>
      </c>
      <c r="F11165" t="s">
        <v>2</v>
      </c>
      <c r="G11165" t="s">
        <v>56652</v>
      </c>
      <c r="H11165" t="s">
        <v>20822</v>
      </c>
      <c r="I11165" t="s">
        <v>35205</v>
      </c>
      <c r="J11165" t="s">
        <v>20725</v>
      </c>
      <c r="K11165" t="s">
        <v>964</v>
      </c>
      <c r="L11165" t="s">
        <v>4301</v>
      </c>
      <c r="M11165" t="s">
        <v>25368</v>
      </c>
    </row>
    <row r="11166" spans="1:13">
      <c r="A11166" t="s">
        <v>909</v>
      </c>
      <c r="B11166" t="s">
        <v>909</v>
      </c>
      <c r="C11166" t="s">
        <v>2161</v>
      </c>
      <c r="D11166" t="s">
        <v>161</v>
      </c>
      <c r="E11166" t="s">
        <v>698</v>
      </c>
      <c r="F11166" t="s">
        <v>4</v>
      </c>
      <c r="G11166" t="s">
        <v>56653</v>
      </c>
      <c r="H11166" t="s">
        <v>20705</v>
      </c>
      <c r="I11166" t="s">
        <v>12283</v>
      </c>
      <c r="J11166" t="s">
        <v>21472</v>
      </c>
      <c r="K11166" t="s">
        <v>372</v>
      </c>
      <c r="L11166" t="s">
        <v>1691</v>
      </c>
      <c r="M11166" t="s">
        <v>13956</v>
      </c>
    </row>
    <row r="11167" spans="1:13">
      <c r="A11167" t="s">
        <v>909</v>
      </c>
      <c r="B11167" t="s">
        <v>909</v>
      </c>
      <c r="C11167" t="s">
        <v>2161</v>
      </c>
      <c r="D11167" t="s">
        <v>161</v>
      </c>
      <c r="E11167" t="s">
        <v>698</v>
      </c>
      <c r="F11167" t="s">
        <v>11</v>
      </c>
      <c r="G11167" t="s">
        <v>56654</v>
      </c>
      <c r="H11167" t="s">
        <v>20725</v>
      </c>
      <c r="I11167" t="s">
        <v>12207</v>
      </c>
      <c r="J11167" t="s">
        <v>21472</v>
      </c>
      <c r="K11167" t="s">
        <v>372</v>
      </c>
      <c r="L11167" t="s">
        <v>4012</v>
      </c>
      <c r="M11167" t="s">
        <v>17975</v>
      </c>
    </row>
    <row r="11168" spans="1:13">
      <c r="A11168" t="s">
        <v>909</v>
      </c>
      <c r="B11168" t="s">
        <v>909</v>
      </c>
      <c r="C11168" t="s">
        <v>2161</v>
      </c>
      <c r="D11168" t="s">
        <v>161</v>
      </c>
      <c r="E11168" t="s">
        <v>706</v>
      </c>
      <c r="F11168" t="s">
        <v>3</v>
      </c>
      <c r="G11168" t="s">
        <v>56655</v>
      </c>
      <c r="H11168" t="s">
        <v>20764</v>
      </c>
      <c r="I11168" t="s">
        <v>35224</v>
      </c>
      <c r="J11168" t="s">
        <v>20725</v>
      </c>
      <c r="K11168" t="s">
        <v>964</v>
      </c>
      <c r="L11168" t="s">
        <v>3363</v>
      </c>
      <c r="M11168" t="s">
        <v>16849</v>
      </c>
    </row>
    <row r="11169" spans="1:13">
      <c r="A11169" t="s">
        <v>909</v>
      </c>
      <c r="B11169" t="s">
        <v>909</v>
      </c>
      <c r="C11169" t="s">
        <v>2161</v>
      </c>
      <c r="D11169" t="s">
        <v>161</v>
      </c>
      <c r="E11169" t="s">
        <v>706</v>
      </c>
      <c r="F11169" t="s">
        <v>10</v>
      </c>
      <c r="G11169" t="s">
        <v>56656</v>
      </c>
      <c r="H11169" t="s">
        <v>20879</v>
      </c>
      <c r="I11169" t="s">
        <v>56647</v>
      </c>
      <c r="J11169" t="s">
        <v>20725</v>
      </c>
      <c r="K11169" t="s">
        <v>964</v>
      </c>
      <c r="L11169" t="s">
        <v>3442</v>
      </c>
      <c r="M11169" t="s">
        <v>24911</v>
      </c>
    </row>
    <row r="11170" spans="1:13">
      <c r="A11170" t="s">
        <v>909</v>
      </c>
      <c r="B11170" t="s">
        <v>909</v>
      </c>
      <c r="C11170" t="s">
        <v>2161</v>
      </c>
      <c r="D11170" t="s">
        <v>161</v>
      </c>
      <c r="E11170" t="s">
        <v>706</v>
      </c>
      <c r="F11170" t="s">
        <v>2</v>
      </c>
      <c r="G11170" t="s">
        <v>56657</v>
      </c>
      <c r="H11170" t="s">
        <v>20915</v>
      </c>
      <c r="I11170" t="s">
        <v>34801</v>
      </c>
      <c r="J11170" t="s">
        <v>20841</v>
      </c>
      <c r="K11170" t="s">
        <v>10189</v>
      </c>
      <c r="L11170" t="s">
        <v>2172</v>
      </c>
      <c r="M11170" t="s">
        <v>27754</v>
      </c>
    </row>
    <row r="11171" spans="1:13">
      <c r="A11171" t="s">
        <v>909</v>
      </c>
      <c r="B11171" t="s">
        <v>909</v>
      </c>
      <c r="C11171" t="s">
        <v>2161</v>
      </c>
      <c r="D11171" t="s">
        <v>161</v>
      </c>
      <c r="E11171" t="s">
        <v>706</v>
      </c>
      <c r="F11171" t="s">
        <v>4</v>
      </c>
      <c r="G11171" t="s">
        <v>56658</v>
      </c>
      <c r="H11171" t="s">
        <v>20725</v>
      </c>
      <c r="I11171" t="s">
        <v>12207</v>
      </c>
      <c r="J11171" t="s">
        <v>20663</v>
      </c>
      <c r="K11171" t="s">
        <v>12684</v>
      </c>
      <c r="L11171" t="s">
        <v>4662</v>
      </c>
      <c r="M11171" t="s">
        <v>14877</v>
      </c>
    </row>
    <row r="11172" spans="1:13">
      <c r="A11172" t="s">
        <v>909</v>
      </c>
      <c r="B11172" t="s">
        <v>909</v>
      </c>
      <c r="C11172" t="s">
        <v>2161</v>
      </c>
      <c r="D11172" t="s">
        <v>161</v>
      </c>
      <c r="E11172" t="s">
        <v>714</v>
      </c>
      <c r="F11172" t="s">
        <v>3</v>
      </c>
      <c r="G11172" t="s">
        <v>56659</v>
      </c>
      <c r="H11172" t="s">
        <v>20745</v>
      </c>
      <c r="I11172" t="s">
        <v>12255</v>
      </c>
      <c r="J11172" t="s">
        <v>20725</v>
      </c>
      <c r="K11172" t="s">
        <v>964</v>
      </c>
      <c r="L11172" t="s">
        <v>2492</v>
      </c>
      <c r="M11172" t="s">
        <v>39092</v>
      </c>
    </row>
    <row r="11173" spans="1:13">
      <c r="A11173" t="s">
        <v>909</v>
      </c>
      <c r="B11173" t="s">
        <v>909</v>
      </c>
      <c r="C11173" t="s">
        <v>2161</v>
      </c>
      <c r="D11173" t="s">
        <v>161</v>
      </c>
      <c r="E11173" t="s">
        <v>714</v>
      </c>
      <c r="F11173" t="s">
        <v>10</v>
      </c>
      <c r="G11173" t="s">
        <v>56660</v>
      </c>
      <c r="H11173" t="s">
        <v>20745</v>
      </c>
      <c r="I11173" t="s">
        <v>12255</v>
      </c>
      <c r="J11173" t="s">
        <v>20725</v>
      </c>
      <c r="K11173" t="s">
        <v>964</v>
      </c>
      <c r="L11173" t="s">
        <v>9503</v>
      </c>
      <c r="M11173" t="s">
        <v>39092</v>
      </c>
    </row>
    <row r="11174" spans="1:13">
      <c r="A11174" t="s">
        <v>909</v>
      </c>
      <c r="B11174" t="s">
        <v>909</v>
      </c>
      <c r="C11174" t="s">
        <v>2161</v>
      </c>
      <c r="D11174" t="s">
        <v>161</v>
      </c>
      <c r="E11174" t="s">
        <v>714</v>
      </c>
      <c r="F11174" t="s">
        <v>2</v>
      </c>
      <c r="G11174" t="s">
        <v>56661</v>
      </c>
      <c r="H11174" t="s">
        <v>20663</v>
      </c>
      <c r="I11174" t="s">
        <v>12225</v>
      </c>
      <c r="J11174" t="s">
        <v>20663</v>
      </c>
      <c r="K11174" t="s">
        <v>12684</v>
      </c>
      <c r="L11174" t="s">
        <v>22198</v>
      </c>
      <c r="M11174" t="s">
        <v>15432</v>
      </c>
    </row>
    <row r="11175" spans="1:13">
      <c r="A11175" t="s">
        <v>909</v>
      </c>
      <c r="B11175" t="s">
        <v>909</v>
      </c>
      <c r="C11175" t="s">
        <v>2161</v>
      </c>
      <c r="D11175" t="s">
        <v>162</v>
      </c>
      <c r="E11175" t="s">
        <v>722</v>
      </c>
      <c r="F11175" t="s">
        <v>3</v>
      </c>
      <c r="G11175" t="s">
        <v>56662</v>
      </c>
      <c r="H11175" t="s">
        <v>20684</v>
      </c>
      <c r="I11175" t="s">
        <v>56663</v>
      </c>
      <c r="J11175" t="s">
        <v>20663</v>
      </c>
      <c r="K11175" t="s">
        <v>12684</v>
      </c>
      <c r="L11175" t="s">
        <v>4481</v>
      </c>
      <c r="M11175" t="s">
        <v>16045</v>
      </c>
    </row>
    <row r="11176" spans="1:13">
      <c r="A11176" t="s">
        <v>909</v>
      </c>
      <c r="B11176" t="s">
        <v>909</v>
      </c>
      <c r="C11176" t="s">
        <v>2161</v>
      </c>
      <c r="D11176" t="s">
        <v>162</v>
      </c>
      <c r="E11176" t="s">
        <v>722</v>
      </c>
      <c r="F11176" t="s">
        <v>10</v>
      </c>
      <c r="G11176" t="s">
        <v>56664</v>
      </c>
      <c r="H11176" t="s">
        <v>20784</v>
      </c>
      <c r="I11176" t="s">
        <v>5516</v>
      </c>
      <c r="J11176" t="s">
        <v>21472</v>
      </c>
      <c r="K11176" t="s">
        <v>372</v>
      </c>
      <c r="L11176" t="s">
        <v>431</v>
      </c>
      <c r="M11176" t="s">
        <v>16015</v>
      </c>
    </row>
    <row r="11177" spans="1:13">
      <c r="A11177" t="s">
        <v>909</v>
      </c>
      <c r="B11177" t="s">
        <v>909</v>
      </c>
      <c r="C11177" t="s">
        <v>2161</v>
      </c>
      <c r="D11177" t="s">
        <v>162</v>
      </c>
      <c r="E11177" t="s">
        <v>722</v>
      </c>
      <c r="F11177" t="s">
        <v>2</v>
      </c>
      <c r="G11177" t="s">
        <v>56665</v>
      </c>
      <c r="H11177" t="s">
        <v>20950</v>
      </c>
      <c r="I11177" t="s">
        <v>56666</v>
      </c>
      <c r="J11177" t="s">
        <v>20841</v>
      </c>
      <c r="K11177" t="s">
        <v>10189</v>
      </c>
      <c r="L11177" t="s">
        <v>11448</v>
      </c>
      <c r="M11177" t="s">
        <v>26276</v>
      </c>
    </row>
    <row r="11178" spans="1:13">
      <c r="A11178" t="s">
        <v>909</v>
      </c>
      <c r="B11178" t="s">
        <v>909</v>
      </c>
      <c r="C11178" t="s">
        <v>2161</v>
      </c>
      <c r="D11178" t="s">
        <v>162</v>
      </c>
      <c r="E11178" t="s">
        <v>722</v>
      </c>
      <c r="F11178" t="s">
        <v>4</v>
      </c>
      <c r="G11178" t="s">
        <v>56667</v>
      </c>
      <c r="H11178" t="s">
        <v>20897</v>
      </c>
      <c r="I11178" t="s">
        <v>7618</v>
      </c>
      <c r="J11178" t="s">
        <v>20745</v>
      </c>
      <c r="K11178" t="s">
        <v>15622</v>
      </c>
      <c r="L11178" t="s">
        <v>10384</v>
      </c>
      <c r="M11178" t="s">
        <v>27439</v>
      </c>
    </row>
    <row r="11179" spans="1:13">
      <c r="A11179" t="s">
        <v>909</v>
      </c>
      <c r="B11179" t="s">
        <v>909</v>
      </c>
      <c r="C11179" t="s">
        <v>2161</v>
      </c>
      <c r="D11179" t="s">
        <v>162</v>
      </c>
      <c r="E11179" t="s">
        <v>722</v>
      </c>
      <c r="F11179" t="s">
        <v>11</v>
      </c>
      <c r="G11179" t="s">
        <v>56668</v>
      </c>
      <c r="H11179" t="s">
        <v>20764</v>
      </c>
      <c r="I11179" t="s">
        <v>35224</v>
      </c>
      <c r="J11179" t="s">
        <v>21472</v>
      </c>
      <c r="K11179" t="s">
        <v>372</v>
      </c>
      <c r="L11179" t="s">
        <v>4769</v>
      </c>
      <c r="M11179" t="s">
        <v>4868</v>
      </c>
    </row>
    <row r="11180" spans="1:13">
      <c r="A11180" t="s">
        <v>909</v>
      </c>
      <c r="B11180" t="s">
        <v>909</v>
      </c>
      <c r="C11180" t="s">
        <v>2161</v>
      </c>
      <c r="D11180" t="s">
        <v>162</v>
      </c>
      <c r="E11180" t="s">
        <v>722</v>
      </c>
      <c r="F11180" t="s">
        <v>20</v>
      </c>
      <c r="G11180" t="s">
        <v>56669</v>
      </c>
      <c r="H11180" t="s">
        <v>20663</v>
      </c>
      <c r="I11180" t="s">
        <v>12225</v>
      </c>
      <c r="J11180" t="s">
        <v>21472</v>
      </c>
      <c r="K11180" t="s">
        <v>372</v>
      </c>
      <c r="L11180" t="s">
        <v>3522</v>
      </c>
      <c r="M11180" t="s">
        <v>13331</v>
      </c>
    </row>
    <row r="11181" spans="1:13">
      <c r="A11181" t="s">
        <v>909</v>
      </c>
      <c r="B11181" t="s">
        <v>909</v>
      </c>
      <c r="C11181" t="s">
        <v>2161</v>
      </c>
      <c r="D11181" t="s">
        <v>162</v>
      </c>
      <c r="E11181" t="s">
        <v>730</v>
      </c>
      <c r="F11181" t="s">
        <v>3</v>
      </c>
      <c r="G11181" t="s">
        <v>56670</v>
      </c>
      <c r="H11181" t="s">
        <v>20663</v>
      </c>
      <c r="I11181" t="s">
        <v>12225</v>
      </c>
      <c r="J11181" t="s">
        <v>21472</v>
      </c>
      <c r="K11181" t="s">
        <v>372</v>
      </c>
      <c r="L11181" t="s">
        <v>9111</v>
      </c>
      <c r="M11181" t="s">
        <v>1351</v>
      </c>
    </row>
    <row r="11182" spans="1:13">
      <c r="A11182" t="s">
        <v>909</v>
      </c>
      <c r="B11182" t="s">
        <v>909</v>
      </c>
      <c r="C11182" t="s">
        <v>2161</v>
      </c>
      <c r="D11182" t="s">
        <v>162</v>
      </c>
      <c r="E11182" t="s">
        <v>730</v>
      </c>
      <c r="F11182" t="s">
        <v>10</v>
      </c>
      <c r="G11182" t="s">
        <v>56671</v>
      </c>
      <c r="H11182" t="s">
        <v>20705</v>
      </c>
      <c r="I11182" t="s">
        <v>12283</v>
      </c>
      <c r="J11182" t="s">
        <v>20663</v>
      </c>
      <c r="K11182" t="s">
        <v>12684</v>
      </c>
      <c r="L11182" t="s">
        <v>3427</v>
      </c>
      <c r="M11182" t="s">
        <v>18452</v>
      </c>
    </row>
    <row r="11183" spans="1:13">
      <c r="A11183" t="s">
        <v>909</v>
      </c>
      <c r="B11183" t="s">
        <v>909</v>
      </c>
      <c r="C11183" t="s">
        <v>2161</v>
      </c>
      <c r="D11183" t="s">
        <v>162</v>
      </c>
      <c r="E11183" t="s">
        <v>730</v>
      </c>
      <c r="F11183" t="s">
        <v>2</v>
      </c>
      <c r="G11183" t="s">
        <v>56672</v>
      </c>
      <c r="H11183" t="s">
        <v>20897</v>
      </c>
      <c r="I11183" t="s">
        <v>7618</v>
      </c>
      <c r="J11183" t="s">
        <v>20803</v>
      </c>
      <c r="K11183" t="s">
        <v>17975</v>
      </c>
      <c r="L11183" t="s">
        <v>3851</v>
      </c>
      <c r="M11183" t="s">
        <v>46325</v>
      </c>
    </row>
    <row r="11184" spans="1:13">
      <c r="A11184" t="s">
        <v>909</v>
      </c>
      <c r="B11184" t="s">
        <v>909</v>
      </c>
      <c r="C11184" t="s">
        <v>2161</v>
      </c>
      <c r="D11184" t="s">
        <v>162</v>
      </c>
      <c r="E11184" t="s">
        <v>730</v>
      </c>
      <c r="F11184" t="s">
        <v>4</v>
      </c>
      <c r="G11184" t="s">
        <v>56673</v>
      </c>
      <c r="H11184" t="s">
        <v>20725</v>
      </c>
      <c r="I11184" t="s">
        <v>12207</v>
      </c>
      <c r="J11184" t="s">
        <v>21472</v>
      </c>
      <c r="K11184" t="s">
        <v>372</v>
      </c>
      <c r="L11184" t="s">
        <v>4662</v>
      </c>
      <c r="M11184" t="s">
        <v>18530</v>
      </c>
    </row>
    <row r="11185" spans="1:13">
      <c r="A11185" t="s">
        <v>909</v>
      </c>
      <c r="B11185" t="s">
        <v>909</v>
      </c>
      <c r="C11185" t="s">
        <v>2161</v>
      </c>
      <c r="D11185" t="s">
        <v>162</v>
      </c>
      <c r="E11185" t="s">
        <v>730</v>
      </c>
      <c r="F11185" t="s">
        <v>11</v>
      </c>
      <c r="G11185" t="s">
        <v>56674</v>
      </c>
      <c r="H11185" t="s">
        <v>20663</v>
      </c>
      <c r="I11185" t="s">
        <v>12225</v>
      </c>
      <c r="J11185" t="s">
        <v>21472</v>
      </c>
      <c r="K11185" t="s">
        <v>372</v>
      </c>
      <c r="L11185" t="s">
        <v>1355</v>
      </c>
      <c r="M11185" t="s">
        <v>1351</v>
      </c>
    </row>
    <row r="11186" spans="1:13">
      <c r="A11186" t="s">
        <v>909</v>
      </c>
      <c r="B11186" t="s">
        <v>909</v>
      </c>
      <c r="C11186" t="s">
        <v>2161</v>
      </c>
      <c r="D11186" t="s">
        <v>162</v>
      </c>
      <c r="E11186" t="s">
        <v>738</v>
      </c>
      <c r="F11186" t="s">
        <v>3</v>
      </c>
      <c r="G11186" t="s">
        <v>56675</v>
      </c>
      <c r="H11186" t="s">
        <v>20803</v>
      </c>
      <c r="I11186" t="s">
        <v>35291</v>
      </c>
      <c r="J11186" t="s">
        <v>20745</v>
      </c>
      <c r="K11186" t="s">
        <v>15622</v>
      </c>
      <c r="L11186" t="s">
        <v>375</v>
      </c>
      <c r="M11186" t="s">
        <v>19167</v>
      </c>
    </row>
    <row r="11187" spans="1:13">
      <c r="A11187" t="s">
        <v>909</v>
      </c>
      <c r="B11187" t="s">
        <v>909</v>
      </c>
      <c r="C11187" t="s">
        <v>2161</v>
      </c>
      <c r="D11187" t="s">
        <v>162</v>
      </c>
      <c r="E11187" t="s">
        <v>738</v>
      </c>
      <c r="F11187" t="s">
        <v>10</v>
      </c>
      <c r="G11187" t="s">
        <v>56676</v>
      </c>
      <c r="H11187" t="s">
        <v>20897</v>
      </c>
      <c r="I11187" t="s">
        <v>7618</v>
      </c>
      <c r="J11187" t="s">
        <v>20784</v>
      </c>
      <c r="K11187" t="s">
        <v>15610</v>
      </c>
      <c r="L11187" t="s">
        <v>17786</v>
      </c>
      <c r="M11187" t="s">
        <v>38502</v>
      </c>
    </row>
    <row r="11188" spans="1:13">
      <c r="A11188" t="s">
        <v>909</v>
      </c>
      <c r="B11188" t="s">
        <v>909</v>
      </c>
      <c r="C11188" t="s">
        <v>2161</v>
      </c>
      <c r="D11188" t="s">
        <v>162</v>
      </c>
      <c r="E11188" t="s">
        <v>738</v>
      </c>
      <c r="F11188" t="s">
        <v>2</v>
      </c>
      <c r="G11188" t="s">
        <v>56677</v>
      </c>
      <c r="H11188" t="s">
        <v>20860</v>
      </c>
      <c r="I11188" t="s">
        <v>56678</v>
      </c>
      <c r="J11188" t="s">
        <v>20784</v>
      </c>
      <c r="K11188" t="s">
        <v>15610</v>
      </c>
      <c r="L11188" t="s">
        <v>5026</v>
      </c>
      <c r="M11188" t="s">
        <v>25916</v>
      </c>
    </row>
    <row r="11189" spans="1:13">
      <c r="A11189" t="s">
        <v>909</v>
      </c>
      <c r="B11189" t="s">
        <v>909</v>
      </c>
      <c r="C11189" t="s">
        <v>2161</v>
      </c>
      <c r="D11189" t="s">
        <v>162</v>
      </c>
      <c r="E11189" t="s">
        <v>738</v>
      </c>
      <c r="F11189" t="s">
        <v>4</v>
      </c>
      <c r="G11189" t="s">
        <v>56679</v>
      </c>
      <c r="H11189" t="s">
        <v>20684</v>
      </c>
      <c r="I11189" t="s">
        <v>56663</v>
      </c>
      <c r="J11189" t="s">
        <v>20663</v>
      </c>
      <c r="K11189" t="s">
        <v>12684</v>
      </c>
      <c r="L11189" t="s">
        <v>5013</v>
      </c>
      <c r="M11189" t="s">
        <v>8700</v>
      </c>
    </row>
    <row r="11190" spans="1:13">
      <c r="A11190" t="s">
        <v>909</v>
      </c>
      <c r="B11190" t="s">
        <v>909</v>
      </c>
      <c r="C11190" t="s">
        <v>2161</v>
      </c>
      <c r="D11190" t="s">
        <v>162</v>
      </c>
      <c r="E11190" t="s">
        <v>746</v>
      </c>
      <c r="F11190" t="s">
        <v>3</v>
      </c>
      <c r="G11190" t="s">
        <v>56680</v>
      </c>
      <c r="H11190" t="s">
        <v>20745</v>
      </c>
      <c r="I11190" t="s">
        <v>12255</v>
      </c>
      <c r="J11190" t="s">
        <v>20725</v>
      </c>
      <c r="K11190" t="s">
        <v>964</v>
      </c>
      <c r="L11190" t="s">
        <v>2492</v>
      </c>
      <c r="M11190" t="s">
        <v>19935</v>
      </c>
    </row>
    <row r="11191" spans="1:13">
      <c r="A11191" t="s">
        <v>909</v>
      </c>
      <c r="B11191" t="s">
        <v>909</v>
      </c>
      <c r="C11191" t="s">
        <v>2161</v>
      </c>
      <c r="D11191" t="s">
        <v>162</v>
      </c>
      <c r="E11191" t="s">
        <v>746</v>
      </c>
      <c r="F11191" t="s">
        <v>10</v>
      </c>
      <c r="G11191" t="s">
        <v>56681</v>
      </c>
      <c r="H11191" t="s">
        <v>20745</v>
      </c>
      <c r="I11191" t="s">
        <v>12255</v>
      </c>
      <c r="J11191" t="s">
        <v>20684</v>
      </c>
      <c r="K11191" t="s">
        <v>8291</v>
      </c>
      <c r="L11191" t="s">
        <v>9503</v>
      </c>
      <c r="M11191" t="s">
        <v>19935</v>
      </c>
    </row>
    <row r="11192" spans="1:13">
      <c r="A11192" t="s">
        <v>909</v>
      </c>
      <c r="B11192" t="s">
        <v>909</v>
      </c>
      <c r="C11192" t="s">
        <v>2161</v>
      </c>
      <c r="D11192" t="s">
        <v>162</v>
      </c>
      <c r="E11192" t="s">
        <v>746</v>
      </c>
      <c r="F11192" t="s">
        <v>2</v>
      </c>
      <c r="G11192" t="s">
        <v>56682</v>
      </c>
      <c r="H11192" t="s">
        <v>20684</v>
      </c>
      <c r="I11192" t="s">
        <v>56663</v>
      </c>
      <c r="J11192" t="s">
        <v>20663</v>
      </c>
      <c r="K11192" t="s">
        <v>12684</v>
      </c>
      <c r="L11192" t="s">
        <v>8192</v>
      </c>
      <c r="M11192" t="s">
        <v>16849</v>
      </c>
    </row>
    <row r="11193" spans="1:13">
      <c r="A11193" t="s">
        <v>909</v>
      </c>
      <c r="B11193" t="s">
        <v>909</v>
      </c>
      <c r="C11193" t="s">
        <v>2161</v>
      </c>
      <c r="D11193" t="s">
        <v>163</v>
      </c>
      <c r="E11193" t="s">
        <v>754</v>
      </c>
      <c r="F11193" t="s">
        <v>3</v>
      </c>
      <c r="G11193" t="s">
        <v>56683</v>
      </c>
      <c r="H11193" t="s">
        <v>20705</v>
      </c>
      <c r="I11193" t="s">
        <v>12283</v>
      </c>
      <c r="J11193" t="s">
        <v>20663</v>
      </c>
      <c r="K11193" t="s">
        <v>12684</v>
      </c>
      <c r="L11193" t="s">
        <v>5283</v>
      </c>
      <c r="M11193" t="s">
        <v>946</v>
      </c>
    </row>
    <row r="11194" spans="1:13">
      <c r="A11194" t="s">
        <v>909</v>
      </c>
      <c r="B11194" t="s">
        <v>909</v>
      </c>
      <c r="C11194" t="s">
        <v>2161</v>
      </c>
      <c r="D11194" t="s">
        <v>163</v>
      </c>
      <c r="E11194" t="s">
        <v>754</v>
      </c>
      <c r="F11194" t="s">
        <v>10</v>
      </c>
      <c r="G11194" t="s">
        <v>56684</v>
      </c>
      <c r="H11194" t="s">
        <v>20784</v>
      </c>
      <c r="I11194" t="s">
        <v>5516</v>
      </c>
      <c r="J11194" t="s">
        <v>21472</v>
      </c>
      <c r="K11194" t="s">
        <v>372</v>
      </c>
      <c r="L11194" t="s">
        <v>431</v>
      </c>
      <c r="M11194" t="s">
        <v>16015</v>
      </c>
    </row>
    <row r="11195" spans="1:13">
      <c r="A11195" t="s">
        <v>909</v>
      </c>
      <c r="B11195" t="s">
        <v>909</v>
      </c>
      <c r="C11195" t="s">
        <v>2161</v>
      </c>
      <c r="D11195" t="s">
        <v>163</v>
      </c>
      <c r="E11195" t="s">
        <v>754</v>
      </c>
      <c r="F11195" t="s">
        <v>2</v>
      </c>
      <c r="G11195" t="s">
        <v>56685</v>
      </c>
      <c r="H11195" t="s">
        <v>20950</v>
      </c>
      <c r="I11195" t="s">
        <v>56666</v>
      </c>
      <c r="J11195" t="s">
        <v>20879</v>
      </c>
      <c r="K11195" t="s">
        <v>19830</v>
      </c>
      <c r="L11195" t="s">
        <v>11448</v>
      </c>
      <c r="M11195" t="s">
        <v>26276</v>
      </c>
    </row>
    <row r="11196" spans="1:13">
      <c r="A11196" t="s">
        <v>909</v>
      </c>
      <c r="B11196" t="s">
        <v>909</v>
      </c>
      <c r="C11196" t="s">
        <v>2161</v>
      </c>
      <c r="D11196" t="s">
        <v>163</v>
      </c>
      <c r="E11196" t="s">
        <v>754</v>
      </c>
      <c r="F11196" t="s">
        <v>4</v>
      </c>
      <c r="G11196" t="s">
        <v>56686</v>
      </c>
      <c r="H11196" t="s">
        <v>20915</v>
      </c>
      <c r="I11196" t="s">
        <v>34801</v>
      </c>
      <c r="J11196" t="s">
        <v>20705</v>
      </c>
      <c r="K11196" t="s">
        <v>15615</v>
      </c>
      <c r="L11196" t="s">
        <v>2491</v>
      </c>
      <c r="M11196" t="s">
        <v>25627</v>
      </c>
    </row>
    <row r="11197" spans="1:13">
      <c r="A11197" t="s">
        <v>909</v>
      </c>
      <c r="B11197" t="s">
        <v>909</v>
      </c>
      <c r="C11197" t="s">
        <v>2161</v>
      </c>
      <c r="D11197" t="s">
        <v>163</v>
      </c>
      <c r="E11197" t="s">
        <v>754</v>
      </c>
      <c r="F11197" t="s">
        <v>11</v>
      </c>
      <c r="G11197" t="s">
        <v>56687</v>
      </c>
      <c r="H11197" t="s">
        <v>20725</v>
      </c>
      <c r="I11197" t="s">
        <v>12207</v>
      </c>
      <c r="J11197" t="s">
        <v>21472</v>
      </c>
      <c r="K11197" t="s">
        <v>372</v>
      </c>
      <c r="L11197" t="s">
        <v>4012</v>
      </c>
      <c r="M11197" t="s">
        <v>16079</v>
      </c>
    </row>
    <row r="11198" spans="1:13">
      <c r="A11198" t="s">
        <v>909</v>
      </c>
      <c r="B11198" t="s">
        <v>909</v>
      </c>
      <c r="C11198" t="s">
        <v>2161</v>
      </c>
      <c r="D11198" t="s">
        <v>163</v>
      </c>
      <c r="E11198" t="s">
        <v>754</v>
      </c>
      <c r="F11198" t="s">
        <v>20</v>
      </c>
      <c r="G11198" t="s">
        <v>56688</v>
      </c>
      <c r="H11198" t="s">
        <v>20663</v>
      </c>
      <c r="I11198" t="s">
        <v>12225</v>
      </c>
      <c r="J11198" t="s">
        <v>21472</v>
      </c>
      <c r="K11198" t="s">
        <v>372</v>
      </c>
      <c r="L11198" t="s">
        <v>3522</v>
      </c>
      <c r="M11198" t="s">
        <v>13331</v>
      </c>
    </row>
    <row r="11199" spans="1:13">
      <c r="A11199" t="s">
        <v>909</v>
      </c>
      <c r="B11199" t="s">
        <v>909</v>
      </c>
      <c r="C11199" t="s">
        <v>2161</v>
      </c>
      <c r="D11199" t="s">
        <v>163</v>
      </c>
      <c r="E11199" t="s">
        <v>762</v>
      </c>
      <c r="F11199" t="s">
        <v>3</v>
      </c>
      <c r="G11199" t="s">
        <v>56689</v>
      </c>
      <c r="H11199" t="s">
        <v>20663</v>
      </c>
      <c r="I11199" t="s">
        <v>12225</v>
      </c>
      <c r="J11199" t="s">
        <v>21472</v>
      </c>
      <c r="K11199" t="s">
        <v>372</v>
      </c>
      <c r="L11199" t="s">
        <v>9111</v>
      </c>
      <c r="M11199" t="s">
        <v>9778</v>
      </c>
    </row>
    <row r="11200" spans="1:13">
      <c r="A11200" t="s">
        <v>909</v>
      </c>
      <c r="B11200" t="s">
        <v>909</v>
      </c>
      <c r="C11200" t="s">
        <v>2161</v>
      </c>
      <c r="D11200" t="s">
        <v>163</v>
      </c>
      <c r="E11200" t="s">
        <v>762</v>
      </c>
      <c r="F11200" t="s">
        <v>10</v>
      </c>
      <c r="G11200" t="s">
        <v>56690</v>
      </c>
      <c r="H11200" t="s">
        <v>20803</v>
      </c>
      <c r="I11200" t="s">
        <v>35291</v>
      </c>
      <c r="J11200" t="s">
        <v>20705</v>
      </c>
      <c r="K11200" t="s">
        <v>15615</v>
      </c>
      <c r="L11200" t="s">
        <v>3583</v>
      </c>
      <c r="M11200" t="s">
        <v>27117</v>
      </c>
    </row>
    <row r="11201" spans="1:13">
      <c r="A11201" t="s">
        <v>909</v>
      </c>
      <c r="B11201" t="s">
        <v>909</v>
      </c>
      <c r="C11201" t="s">
        <v>2161</v>
      </c>
      <c r="D11201" t="s">
        <v>163</v>
      </c>
      <c r="E11201" t="s">
        <v>762</v>
      </c>
      <c r="F11201" t="s">
        <v>2</v>
      </c>
      <c r="G11201" t="s">
        <v>56691</v>
      </c>
      <c r="H11201" t="s">
        <v>20967</v>
      </c>
      <c r="I11201" t="s">
        <v>56692</v>
      </c>
      <c r="J11201" t="s">
        <v>20860</v>
      </c>
      <c r="K11201" t="s">
        <v>35445</v>
      </c>
      <c r="L11201" t="s">
        <v>47853</v>
      </c>
      <c r="M11201" t="s">
        <v>56693</v>
      </c>
    </row>
    <row r="11202" spans="1:13">
      <c r="A11202" t="s">
        <v>909</v>
      </c>
      <c r="B11202" t="s">
        <v>909</v>
      </c>
      <c r="C11202" t="s">
        <v>2161</v>
      </c>
      <c r="D11202" t="s">
        <v>163</v>
      </c>
      <c r="E11202" t="s">
        <v>762</v>
      </c>
      <c r="F11202" t="s">
        <v>4</v>
      </c>
      <c r="G11202" t="s">
        <v>56694</v>
      </c>
      <c r="H11202" t="s">
        <v>20725</v>
      </c>
      <c r="I11202" t="s">
        <v>12207</v>
      </c>
      <c r="J11202" t="s">
        <v>20705</v>
      </c>
      <c r="K11202" t="s">
        <v>15615</v>
      </c>
      <c r="L11202" t="s">
        <v>4662</v>
      </c>
      <c r="M11202" t="s">
        <v>17190</v>
      </c>
    </row>
    <row r="11203" spans="1:13">
      <c r="A11203" t="s">
        <v>909</v>
      </c>
      <c r="B11203" t="s">
        <v>909</v>
      </c>
      <c r="C11203" t="s">
        <v>2161</v>
      </c>
      <c r="D11203" t="s">
        <v>163</v>
      </c>
      <c r="E11203" t="s">
        <v>762</v>
      </c>
      <c r="F11203" t="s">
        <v>11</v>
      </c>
      <c r="G11203" t="s">
        <v>56695</v>
      </c>
      <c r="H11203" t="s">
        <v>20705</v>
      </c>
      <c r="I11203" t="s">
        <v>12283</v>
      </c>
      <c r="J11203" t="s">
        <v>21472</v>
      </c>
      <c r="K11203" t="s">
        <v>372</v>
      </c>
      <c r="L11203" t="s">
        <v>3442</v>
      </c>
      <c r="M11203" t="s">
        <v>15432</v>
      </c>
    </row>
    <row r="11204" spans="1:13">
      <c r="A11204" t="s">
        <v>909</v>
      </c>
      <c r="B11204" t="s">
        <v>909</v>
      </c>
      <c r="C11204" t="s">
        <v>2161</v>
      </c>
      <c r="D11204" t="s">
        <v>163</v>
      </c>
      <c r="E11204" t="s">
        <v>770</v>
      </c>
      <c r="F11204" t="s">
        <v>3</v>
      </c>
      <c r="G11204" t="s">
        <v>56696</v>
      </c>
      <c r="H11204" t="s">
        <v>20784</v>
      </c>
      <c r="I11204" t="s">
        <v>5516</v>
      </c>
      <c r="J11204" t="s">
        <v>20764</v>
      </c>
      <c r="K11204" t="s">
        <v>13956</v>
      </c>
      <c r="L11204" t="s">
        <v>5219</v>
      </c>
      <c r="M11204" t="s">
        <v>32011</v>
      </c>
    </row>
    <row r="11205" spans="1:13">
      <c r="A11205" t="s">
        <v>909</v>
      </c>
      <c r="B11205" t="s">
        <v>909</v>
      </c>
      <c r="C11205" t="s">
        <v>2161</v>
      </c>
      <c r="D11205" t="s">
        <v>163</v>
      </c>
      <c r="E11205" t="s">
        <v>770</v>
      </c>
      <c r="F11205" t="s">
        <v>10</v>
      </c>
      <c r="G11205" t="s">
        <v>56697</v>
      </c>
      <c r="H11205" t="s">
        <v>20725</v>
      </c>
      <c r="I11205" t="s">
        <v>12207</v>
      </c>
      <c r="J11205" t="s">
        <v>20725</v>
      </c>
      <c r="K11205" t="s">
        <v>964</v>
      </c>
      <c r="L11205" t="s">
        <v>1355</v>
      </c>
      <c r="M11205" t="s">
        <v>18728</v>
      </c>
    </row>
    <row r="11206" spans="1:13">
      <c r="A11206" t="s">
        <v>909</v>
      </c>
      <c r="B11206" t="s">
        <v>909</v>
      </c>
      <c r="C11206" t="s">
        <v>2161</v>
      </c>
      <c r="D11206" t="s">
        <v>163</v>
      </c>
      <c r="E11206" t="s">
        <v>770</v>
      </c>
      <c r="F11206" t="s">
        <v>2</v>
      </c>
      <c r="G11206" t="s">
        <v>56698</v>
      </c>
      <c r="H11206" t="s">
        <v>20745</v>
      </c>
      <c r="I11206" t="s">
        <v>12255</v>
      </c>
      <c r="J11206" t="s">
        <v>20663</v>
      </c>
      <c r="K11206" t="s">
        <v>12684</v>
      </c>
      <c r="L11206" t="s">
        <v>16402</v>
      </c>
      <c r="M11206" t="s">
        <v>25054</v>
      </c>
    </row>
    <row r="11207" spans="1:13">
      <c r="A11207" t="s">
        <v>909</v>
      </c>
      <c r="B11207" t="s">
        <v>909</v>
      </c>
      <c r="C11207" t="s">
        <v>2161</v>
      </c>
      <c r="D11207" t="s">
        <v>163</v>
      </c>
      <c r="E11207" t="s">
        <v>778</v>
      </c>
      <c r="F11207" t="s">
        <v>3</v>
      </c>
      <c r="G11207" t="s">
        <v>56699</v>
      </c>
      <c r="H11207" t="s">
        <v>20745</v>
      </c>
      <c r="I11207" t="s">
        <v>12255</v>
      </c>
      <c r="J11207" t="s">
        <v>20705</v>
      </c>
      <c r="K11207" t="s">
        <v>15615</v>
      </c>
      <c r="L11207" t="s">
        <v>2492</v>
      </c>
      <c r="M11207" t="s">
        <v>26115</v>
      </c>
    </row>
    <row r="11208" spans="1:13">
      <c r="A11208" t="s">
        <v>909</v>
      </c>
      <c r="B11208" t="s">
        <v>909</v>
      </c>
      <c r="C11208" t="s">
        <v>2161</v>
      </c>
      <c r="D11208" t="s">
        <v>163</v>
      </c>
      <c r="E11208" t="s">
        <v>778</v>
      </c>
      <c r="F11208" t="s">
        <v>10</v>
      </c>
      <c r="G11208" t="s">
        <v>56700</v>
      </c>
      <c r="H11208" t="s">
        <v>20822</v>
      </c>
      <c r="I11208" t="s">
        <v>35205</v>
      </c>
      <c r="J11208" t="s">
        <v>20705</v>
      </c>
      <c r="K11208" t="s">
        <v>15615</v>
      </c>
      <c r="L11208" t="s">
        <v>5945</v>
      </c>
      <c r="M11208" t="s">
        <v>25630</v>
      </c>
    </row>
    <row r="11209" spans="1:13">
      <c r="A11209" t="s">
        <v>909</v>
      </c>
      <c r="B11209" t="s">
        <v>909</v>
      </c>
      <c r="C11209" t="s">
        <v>2161</v>
      </c>
      <c r="D11209" t="s">
        <v>163</v>
      </c>
      <c r="E11209" t="s">
        <v>778</v>
      </c>
      <c r="F11209" t="s">
        <v>2</v>
      </c>
      <c r="G11209" t="s">
        <v>56701</v>
      </c>
      <c r="H11209" t="s">
        <v>20725</v>
      </c>
      <c r="I11209" t="s">
        <v>12207</v>
      </c>
      <c r="J11209" t="s">
        <v>20684</v>
      </c>
      <c r="K11209" t="s">
        <v>8291</v>
      </c>
      <c r="L11209" t="s">
        <v>16341</v>
      </c>
      <c r="M11209" t="s">
        <v>18865</v>
      </c>
    </row>
    <row r="11210" spans="1:13">
      <c r="A11210" t="s">
        <v>909</v>
      </c>
      <c r="B11210" t="s">
        <v>909</v>
      </c>
      <c r="C11210" t="s">
        <v>2161</v>
      </c>
      <c r="D11210" t="s">
        <v>163</v>
      </c>
      <c r="E11210" t="s">
        <v>778</v>
      </c>
      <c r="F11210" t="s">
        <v>4</v>
      </c>
      <c r="G11210" t="s">
        <v>56702</v>
      </c>
      <c r="H11210" t="s">
        <v>20663</v>
      </c>
      <c r="I11210" t="s">
        <v>12225</v>
      </c>
      <c r="J11210" t="s">
        <v>21472</v>
      </c>
      <c r="K11210" t="s">
        <v>372</v>
      </c>
      <c r="L11210" t="s">
        <v>5359</v>
      </c>
      <c r="M11210" t="s">
        <v>9981</v>
      </c>
    </row>
    <row r="11211" spans="1:13">
      <c r="A11211" t="s">
        <v>909</v>
      </c>
      <c r="B11211" t="s">
        <v>909</v>
      </c>
      <c r="C11211" t="s">
        <v>2161</v>
      </c>
      <c r="D11211" t="s">
        <v>164</v>
      </c>
      <c r="E11211" t="s">
        <v>785</v>
      </c>
      <c r="F11211" t="s">
        <v>10</v>
      </c>
      <c r="G11211" t="s">
        <v>56703</v>
      </c>
      <c r="H11211" t="s">
        <v>20663</v>
      </c>
      <c r="I11211" t="s">
        <v>12043</v>
      </c>
      <c r="J11211" t="s">
        <v>21472</v>
      </c>
      <c r="K11211" t="s">
        <v>372</v>
      </c>
      <c r="L11211" t="s">
        <v>2172</v>
      </c>
      <c r="M11211" t="s">
        <v>24911</v>
      </c>
    </row>
    <row r="11212" spans="1:13">
      <c r="A11212" t="s">
        <v>909</v>
      </c>
      <c r="B11212" t="s">
        <v>909</v>
      </c>
      <c r="C11212" t="s">
        <v>2161</v>
      </c>
      <c r="D11212" t="s">
        <v>164</v>
      </c>
      <c r="E11212" t="s">
        <v>785</v>
      </c>
      <c r="F11212" t="s">
        <v>2</v>
      </c>
      <c r="G11212" t="s">
        <v>56704</v>
      </c>
      <c r="H11212" t="s">
        <v>20663</v>
      </c>
      <c r="I11212" t="s">
        <v>12043</v>
      </c>
      <c r="J11212" t="s">
        <v>21472</v>
      </c>
      <c r="K11212" t="s">
        <v>372</v>
      </c>
      <c r="L11212" t="s">
        <v>2172</v>
      </c>
      <c r="M11212" t="s">
        <v>24911</v>
      </c>
    </row>
    <row r="11213" spans="1:13">
      <c r="A11213" t="s">
        <v>909</v>
      </c>
      <c r="B11213" t="s">
        <v>909</v>
      </c>
      <c r="C11213" t="s">
        <v>2161</v>
      </c>
      <c r="D11213" t="s">
        <v>164</v>
      </c>
      <c r="E11213" t="s">
        <v>785</v>
      </c>
      <c r="F11213" t="s">
        <v>4</v>
      </c>
      <c r="G11213" t="s">
        <v>56705</v>
      </c>
      <c r="H11213" t="s">
        <v>20663</v>
      </c>
      <c r="I11213" t="s">
        <v>12043</v>
      </c>
      <c r="J11213" t="s">
        <v>21472</v>
      </c>
      <c r="K11213" t="s">
        <v>372</v>
      </c>
      <c r="L11213" t="s">
        <v>375</v>
      </c>
      <c r="M11213" t="s">
        <v>24911</v>
      </c>
    </row>
    <row r="11214" spans="1:13">
      <c r="A11214" t="s">
        <v>909</v>
      </c>
      <c r="B11214" t="s">
        <v>909</v>
      </c>
      <c r="C11214" t="s">
        <v>2161</v>
      </c>
      <c r="D11214" t="s">
        <v>164</v>
      </c>
      <c r="E11214" t="s">
        <v>793</v>
      </c>
      <c r="F11214" t="s">
        <v>3</v>
      </c>
      <c r="G11214" t="s">
        <v>56706</v>
      </c>
      <c r="H11214" t="s">
        <v>20663</v>
      </c>
      <c r="I11214" t="s">
        <v>12043</v>
      </c>
      <c r="J11214" t="s">
        <v>21472</v>
      </c>
      <c r="K11214" t="s">
        <v>372</v>
      </c>
      <c r="L11214" t="s">
        <v>471</v>
      </c>
      <c r="M11214" t="s">
        <v>18728</v>
      </c>
    </row>
    <row r="11215" spans="1:13">
      <c r="A11215" t="s">
        <v>909</v>
      </c>
      <c r="B11215" t="s">
        <v>909</v>
      </c>
      <c r="C11215" t="s">
        <v>2161</v>
      </c>
      <c r="D11215" t="s">
        <v>164</v>
      </c>
      <c r="E11215" t="s">
        <v>793</v>
      </c>
      <c r="F11215" t="s">
        <v>10</v>
      </c>
      <c r="G11215" t="s">
        <v>56707</v>
      </c>
      <c r="H11215" t="s">
        <v>20663</v>
      </c>
      <c r="I11215" t="s">
        <v>12043</v>
      </c>
      <c r="J11215" t="s">
        <v>21472</v>
      </c>
      <c r="K11215" t="s">
        <v>372</v>
      </c>
      <c r="L11215" t="s">
        <v>2172</v>
      </c>
      <c r="M11215" t="s">
        <v>18728</v>
      </c>
    </row>
    <row r="11216" spans="1:13">
      <c r="A11216" t="s">
        <v>909</v>
      </c>
      <c r="B11216" t="s">
        <v>909</v>
      </c>
      <c r="C11216" t="s">
        <v>2161</v>
      </c>
      <c r="D11216" t="s">
        <v>164</v>
      </c>
      <c r="E11216" t="s">
        <v>793</v>
      </c>
      <c r="F11216" t="s">
        <v>2</v>
      </c>
      <c r="G11216" t="s">
        <v>56708</v>
      </c>
      <c r="H11216" t="s">
        <v>20663</v>
      </c>
      <c r="I11216" t="s">
        <v>12043</v>
      </c>
      <c r="J11216" t="s">
        <v>21472</v>
      </c>
      <c r="K11216" t="s">
        <v>372</v>
      </c>
      <c r="L11216" t="s">
        <v>2172</v>
      </c>
      <c r="M11216" t="s">
        <v>18728</v>
      </c>
    </row>
    <row r="11217" spans="1:13">
      <c r="A11217" t="s">
        <v>909</v>
      </c>
      <c r="B11217" t="s">
        <v>909</v>
      </c>
      <c r="C11217" t="s">
        <v>2161</v>
      </c>
      <c r="D11217" t="s">
        <v>164</v>
      </c>
      <c r="E11217" t="s">
        <v>793</v>
      </c>
      <c r="F11217" t="s">
        <v>4</v>
      </c>
      <c r="G11217" t="s">
        <v>56709</v>
      </c>
      <c r="H11217" t="s">
        <v>20663</v>
      </c>
      <c r="I11217" t="s">
        <v>12043</v>
      </c>
      <c r="J11217" t="s">
        <v>21472</v>
      </c>
      <c r="K11217" t="s">
        <v>372</v>
      </c>
      <c r="L11217" t="s">
        <v>375</v>
      </c>
      <c r="M11217" t="s">
        <v>18728</v>
      </c>
    </row>
    <row r="11218" spans="1:13">
      <c r="A11218" t="s">
        <v>909</v>
      </c>
      <c r="B11218" t="s">
        <v>909</v>
      </c>
      <c r="C11218" t="s">
        <v>2161</v>
      </c>
      <c r="D11218" t="s">
        <v>164</v>
      </c>
      <c r="E11218" t="s">
        <v>801</v>
      </c>
      <c r="F11218" t="s">
        <v>3</v>
      </c>
      <c r="G11218" t="s">
        <v>56710</v>
      </c>
      <c r="H11218" t="s">
        <v>20684</v>
      </c>
      <c r="I11218" t="s">
        <v>8290</v>
      </c>
      <c r="J11218" t="s">
        <v>21472</v>
      </c>
      <c r="K11218" t="s">
        <v>372</v>
      </c>
      <c r="L11218" t="s">
        <v>2773</v>
      </c>
      <c r="M11218" t="s">
        <v>32401</v>
      </c>
    </row>
    <row r="11219" spans="1:13">
      <c r="A11219" t="s">
        <v>909</v>
      </c>
      <c r="B11219" t="s">
        <v>909</v>
      </c>
      <c r="C11219" t="s">
        <v>2161</v>
      </c>
      <c r="D11219" t="s">
        <v>164</v>
      </c>
      <c r="E11219" t="s">
        <v>801</v>
      </c>
      <c r="F11219" t="s">
        <v>10</v>
      </c>
      <c r="G11219" t="s">
        <v>56711</v>
      </c>
      <c r="H11219" t="s">
        <v>20663</v>
      </c>
      <c r="I11219" t="s">
        <v>12043</v>
      </c>
      <c r="J11219" t="s">
        <v>21472</v>
      </c>
      <c r="K11219" t="s">
        <v>372</v>
      </c>
      <c r="L11219" t="s">
        <v>2172</v>
      </c>
      <c r="M11219" t="s">
        <v>24911</v>
      </c>
    </row>
    <row r="11220" spans="1:13">
      <c r="A11220" t="s">
        <v>909</v>
      </c>
      <c r="B11220" t="s">
        <v>909</v>
      </c>
      <c r="C11220" t="s">
        <v>2161</v>
      </c>
      <c r="D11220" t="s">
        <v>164</v>
      </c>
      <c r="E11220" t="s">
        <v>809</v>
      </c>
      <c r="F11220" t="s">
        <v>3</v>
      </c>
      <c r="G11220" t="s">
        <v>56712</v>
      </c>
      <c r="H11220" t="s">
        <v>20684</v>
      </c>
      <c r="I11220" t="s">
        <v>8290</v>
      </c>
      <c r="J11220" t="s">
        <v>20684</v>
      </c>
      <c r="K11220" t="s">
        <v>6841</v>
      </c>
      <c r="L11220" t="s">
        <v>2773</v>
      </c>
      <c r="M11220" t="s">
        <v>32401</v>
      </c>
    </row>
    <row r="11221" spans="1:13">
      <c r="A11221" t="s">
        <v>909</v>
      </c>
      <c r="B11221" t="s">
        <v>909</v>
      </c>
      <c r="C11221" t="s">
        <v>2161</v>
      </c>
      <c r="D11221" t="s">
        <v>164</v>
      </c>
      <c r="E11221" t="s">
        <v>809</v>
      </c>
      <c r="F11221" t="s">
        <v>2</v>
      </c>
      <c r="G11221" t="s">
        <v>56713</v>
      </c>
      <c r="H11221" t="s">
        <v>20663</v>
      </c>
      <c r="I11221" t="s">
        <v>12043</v>
      </c>
      <c r="J11221" t="s">
        <v>21472</v>
      </c>
      <c r="K11221" t="s">
        <v>372</v>
      </c>
      <c r="L11221" t="s">
        <v>2172</v>
      </c>
      <c r="M11221" t="s">
        <v>24911</v>
      </c>
    </row>
  </sheetData>
  <sheetProtection password="CC7A"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R612"/>
  <sheetViews>
    <sheetView zoomScale="80" zoomScaleNormal="80" workbookViewId="0"/>
  </sheetViews>
  <sheetFormatPr defaultColWidth="9.125" defaultRowHeight="14.25"/>
  <cols>
    <col min="1" max="1" width="13" style="14" bestFit="1" customWidth="1"/>
    <col min="2" max="2" width="15.625" style="14" bestFit="1" customWidth="1"/>
    <col min="3" max="3" width="12.25" style="12" bestFit="1" customWidth="1"/>
    <col min="4" max="4" width="19.25" style="12" bestFit="1" customWidth="1"/>
    <col min="5" max="5" width="8.625" style="14" bestFit="1" customWidth="1"/>
    <col min="6" max="16384" width="9.125" style="14"/>
  </cols>
  <sheetData>
    <row r="1" spans="1:18">
      <c r="F1" s="15"/>
    </row>
    <row r="2" spans="1:18">
      <c r="A2"/>
      <c r="B2"/>
      <c r="C2"/>
      <c r="D2"/>
      <c r="E2"/>
      <c r="F2" s="16"/>
      <c r="G2" s="12"/>
      <c r="H2" s="12"/>
      <c r="I2" s="13"/>
      <c r="M2" s="13"/>
      <c r="N2" s="13"/>
      <c r="O2" s="13"/>
      <c r="P2" s="13"/>
      <c r="Q2" s="13"/>
      <c r="R2" s="12"/>
    </row>
    <row r="3" spans="1:18">
      <c r="A3"/>
      <c r="B3"/>
      <c r="C3"/>
      <c r="D3"/>
      <c r="E3"/>
      <c r="F3" s="16"/>
      <c r="G3" s="12"/>
      <c r="H3" s="12"/>
      <c r="I3" s="13"/>
      <c r="M3" s="13"/>
      <c r="N3" s="13"/>
      <c r="O3" s="13"/>
      <c r="P3" s="13"/>
      <c r="Q3" s="13"/>
      <c r="R3" s="12"/>
    </row>
    <row r="4" spans="1:18">
      <c r="A4"/>
      <c r="B4"/>
      <c r="C4"/>
      <c r="F4" s="16"/>
      <c r="G4" s="12"/>
      <c r="H4" s="12"/>
      <c r="I4" s="13"/>
      <c r="M4" s="13"/>
      <c r="N4" s="13"/>
      <c r="O4" s="13"/>
      <c r="P4" s="13"/>
      <c r="Q4" s="13"/>
      <c r="R4" s="12"/>
    </row>
    <row r="5" spans="1:18">
      <c r="A5"/>
      <c r="B5"/>
      <c r="C5"/>
      <c r="F5" s="16"/>
      <c r="G5" s="12"/>
      <c r="H5" s="12"/>
      <c r="I5" s="13"/>
      <c r="M5" s="13"/>
      <c r="N5" s="13"/>
      <c r="O5" s="13"/>
      <c r="P5" s="13"/>
      <c r="Q5" s="13"/>
      <c r="R5" s="12"/>
    </row>
    <row r="6" spans="1:18">
      <c r="A6"/>
      <c r="B6"/>
      <c r="C6"/>
      <c r="E6" s="12"/>
      <c r="F6" s="16"/>
      <c r="G6" s="12"/>
      <c r="H6" s="12"/>
      <c r="I6" s="13"/>
      <c r="M6" s="13"/>
      <c r="N6" s="13"/>
      <c r="O6" s="13"/>
      <c r="P6" s="13"/>
      <c r="Q6" s="13"/>
      <c r="R6" s="12"/>
    </row>
    <row r="7" spans="1:18">
      <c r="A7"/>
      <c r="B7"/>
      <c r="C7"/>
      <c r="E7" s="12"/>
      <c r="F7" s="16"/>
      <c r="I7" s="13"/>
      <c r="M7" s="13"/>
      <c r="N7" s="13"/>
      <c r="O7" s="13"/>
      <c r="P7" s="13"/>
      <c r="Q7" s="13"/>
      <c r="R7" s="12"/>
    </row>
    <row r="8" spans="1:18">
      <c r="A8"/>
      <c r="B8"/>
      <c r="C8"/>
      <c r="E8" s="12"/>
      <c r="F8" s="16"/>
      <c r="I8" s="13"/>
      <c r="M8" s="13"/>
      <c r="N8" s="13"/>
      <c r="O8" s="13"/>
      <c r="P8" s="13"/>
      <c r="Q8" s="13"/>
      <c r="R8" s="12"/>
    </row>
    <row r="9" spans="1:18">
      <c r="A9"/>
      <c r="B9"/>
      <c r="C9"/>
      <c r="E9" s="12"/>
      <c r="F9" s="16"/>
      <c r="I9" s="13"/>
      <c r="M9" s="13"/>
      <c r="N9" s="13"/>
      <c r="O9" s="13"/>
      <c r="P9" s="13"/>
      <c r="Q9" s="13"/>
      <c r="R9" s="12"/>
    </row>
    <row r="10" spans="1:18">
      <c r="A10"/>
      <c r="B10"/>
      <c r="C10"/>
      <c r="E10" s="12"/>
      <c r="F10" s="16"/>
      <c r="I10" s="13"/>
      <c r="M10" s="13"/>
      <c r="N10" s="13"/>
      <c r="O10" s="13"/>
      <c r="P10" s="13"/>
      <c r="Q10" s="13"/>
      <c r="R10" s="12"/>
    </row>
    <row r="11" spans="1:18">
      <c r="A11"/>
      <c r="B11"/>
      <c r="E11" s="12"/>
      <c r="F11" s="16"/>
      <c r="I11" s="13"/>
      <c r="M11" s="13"/>
      <c r="N11" s="13"/>
      <c r="O11" s="13"/>
      <c r="P11" s="13"/>
      <c r="Q11" s="13"/>
      <c r="R11" s="12"/>
    </row>
    <row r="12" spans="1:18">
      <c r="A12"/>
      <c r="B12"/>
      <c r="C12"/>
      <c r="E12" s="12"/>
      <c r="F12" s="16"/>
      <c r="I12" s="13"/>
      <c r="M12" s="13"/>
      <c r="N12" s="13"/>
      <c r="O12" s="13"/>
      <c r="P12" s="13"/>
      <c r="Q12" s="13"/>
      <c r="R12" s="12"/>
    </row>
    <row r="13" spans="1:18">
      <c r="A13" s="12"/>
      <c r="B13" s="12"/>
      <c r="C13"/>
      <c r="E13" s="12"/>
      <c r="F13" s="16"/>
      <c r="I13" s="13"/>
      <c r="M13" s="13"/>
      <c r="N13" s="13"/>
      <c r="O13" s="13"/>
      <c r="P13" s="13"/>
      <c r="Q13" s="13"/>
      <c r="R13" s="12"/>
    </row>
    <row r="14" spans="1:18">
      <c r="A14" s="12"/>
      <c r="B14" s="12"/>
      <c r="C14"/>
      <c r="E14" s="12"/>
      <c r="F14" s="16"/>
      <c r="I14" s="13"/>
      <c r="M14" s="13"/>
      <c r="N14" s="13"/>
      <c r="O14" s="13"/>
      <c r="P14" s="13"/>
      <c r="Q14" s="13"/>
      <c r="R14" s="12"/>
    </row>
    <row r="15" spans="1:18">
      <c r="A15" s="12"/>
      <c r="B15" s="12"/>
      <c r="C15"/>
      <c r="E15" s="12"/>
      <c r="F15" s="16"/>
      <c r="I15" s="13"/>
      <c r="M15" s="13"/>
      <c r="N15" s="13"/>
      <c r="O15" s="13"/>
      <c r="P15" s="13"/>
      <c r="Q15" s="13"/>
      <c r="R15" s="12"/>
    </row>
    <row r="16" spans="1:18">
      <c r="A16" s="12"/>
      <c r="B16" s="12"/>
      <c r="C16"/>
      <c r="E16" s="12"/>
      <c r="F16" s="16"/>
      <c r="I16" s="13"/>
      <c r="M16" s="13"/>
      <c r="N16" s="13"/>
      <c r="O16" s="13"/>
      <c r="P16" s="13"/>
      <c r="Q16" s="13"/>
      <c r="R16" s="12"/>
    </row>
    <row r="17" spans="1:18">
      <c r="A17" s="12"/>
      <c r="B17" s="12"/>
      <c r="C17"/>
      <c r="E17" s="12"/>
      <c r="F17" s="16"/>
      <c r="I17" s="13"/>
      <c r="M17" s="13"/>
      <c r="N17" s="13"/>
      <c r="O17" s="13"/>
      <c r="P17" s="13"/>
      <c r="Q17" s="13"/>
      <c r="R17" s="12"/>
    </row>
    <row r="18" spans="1:18">
      <c r="A18" s="12"/>
      <c r="B18" s="12"/>
      <c r="C18"/>
      <c r="D18"/>
      <c r="E18" s="12"/>
      <c r="F18" s="16"/>
      <c r="I18" s="13"/>
      <c r="M18" s="13"/>
      <c r="N18" s="13"/>
      <c r="O18" s="13"/>
      <c r="P18" s="13"/>
      <c r="Q18" s="13"/>
      <c r="R18" s="12"/>
    </row>
    <row r="19" spans="1:18">
      <c r="A19" s="12"/>
      <c r="B19" s="12"/>
      <c r="C19"/>
      <c r="D19"/>
      <c r="E19" s="12"/>
      <c r="F19" s="16"/>
      <c r="I19" s="13"/>
      <c r="M19" s="13"/>
      <c r="N19" s="13"/>
      <c r="O19" s="13"/>
      <c r="P19" s="13"/>
      <c r="Q19" s="13"/>
      <c r="R19" s="12"/>
    </row>
    <row r="20" spans="1:18">
      <c r="A20" s="12"/>
      <c r="B20" s="12"/>
      <c r="C20"/>
      <c r="D20"/>
      <c r="E20" s="12"/>
      <c r="F20" s="16"/>
      <c r="I20" s="13"/>
      <c r="M20" s="13"/>
      <c r="N20" s="13"/>
      <c r="O20" s="13"/>
      <c r="P20" s="13"/>
      <c r="Q20" s="13"/>
      <c r="R20" s="12"/>
    </row>
    <row r="21" spans="1:18">
      <c r="A21" s="12"/>
      <c r="B21" s="12"/>
      <c r="C21"/>
      <c r="D21"/>
      <c r="E21" s="12"/>
      <c r="F21" s="16"/>
      <c r="I21" s="13"/>
      <c r="M21" s="13"/>
      <c r="N21" s="13"/>
      <c r="O21" s="13"/>
      <c r="P21" s="13"/>
      <c r="Q21" s="13"/>
      <c r="R21" s="12"/>
    </row>
    <row r="22" spans="1:18">
      <c r="A22" s="12"/>
      <c r="B22" s="12"/>
      <c r="C22"/>
      <c r="D22"/>
      <c r="E22" s="12"/>
      <c r="F22" s="16"/>
      <c r="I22" s="13"/>
      <c r="M22" s="13"/>
      <c r="N22" s="13"/>
      <c r="O22" s="13"/>
      <c r="P22" s="13"/>
      <c r="Q22" s="13"/>
      <c r="R22" s="12"/>
    </row>
    <row r="23" spans="1:18">
      <c r="A23" s="12"/>
      <c r="B23" s="12"/>
      <c r="C23"/>
      <c r="D23"/>
      <c r="E23" s="12"/>
      <c r="F23" s="16"/>
      <c r="I23" s="13"/>
      <c r="M23" s="13"/>
      <c r="N23" s="13"/>
      <c r="O23" s="13"/>
      <c r="P23" s="13"/>
      <c r="Q23" s="13"/>
      <c r="R23" s="12"/>
    </row>
    <row r="24" spans="1:18">
      <c r="A24" s="12"/>
      <c r="B24" s="12"/>
      <c r="C24"/>
      <c r="D24"/>
      <c r="E24" s="12"/>
      <c r="F24" s="16"/>
      <c r="I24" s="13"/>
      <c r="M24" s="13"/>
      <c r="N24" s="13"/>
      <c r="O24" s="13"/>
      <c r="P24" s="13"/>
      <c r="Q24" s="13"/>
      <c r="R24" s="12"/>
    </row>
    <row r="25" spans="1:18">
      <c r="A25" s="12"/>
      <c r="B25" s="12"/>
      <c r="C25"/>
      <c r="D25"/>
      <c r="E25" s="12"/>
      <c r="F25" s="16"/>
      <c r="I25" s="13"/>
      <c r="M25" s="13"/>
      <c r="N25" s="13"/>
      <c r="O25" s="13"/>
      <c r="P25" s="13"/>
      <c r="Q25" s="13"/>
      <c r="R25" s="12"/>
    </row>
    <row r="26" spans="1:18">
      <c r="A26" s="12"/>
      <c r="B26" s="12"/>
      <c r="C26"/>
      <c r="D26"/>
      <c r="E26" s="12"/>
      <c r="F26" s="16"/>
      <c r="I26" s="13"/>
      <c r="M26" s="13"/>
      <c r="N26" s="13"/>
      <c r="O26" s="13"/>
      <c r="P26" s="13"/>
      <c r="Q26" s="13"/>
      <c r="R26" s="12"/>
    </row>
    <row r="27" spans="1:18">
      <c r="A27" s="12"/>
      <c r="B27" s="12"/>
      <c r="C27"/>
      <c r="D27"/>
      <c r="E27" s="12"/>
      <c r="F27" s="16"/>
      <c r="I27" s="13"/>
      <c r="M27" s="13"/>
      <c r="N27" s="13"/>
      <c r="O27" s="13"/>
      <c r="P27" s="13"/>
      <c r="Q27" s="13"/>
      <c r="R27" s="12"/>
    </row>
    <row r="28" spans="1:18">
      <c r="A28" s="12"/>
      <c r="B28" s="12"/>
      <c r="C28"/>
      <c r="D28"/>
      <c r="E28" s="12"/>
      <c r="F28" s="16"/>
      <c r="I28" s="13"/>
      <c r="M28" s="13"/>
      <c r="N28" s="13"/>
      <c r="O28" s="13"/>
      <c r="P28" s="13"/>
      <c r="Q28" s="13"/>
      <c r="R28" s="12"/>
    </row>
    <row r="29" spans="1:18">
      <c r="A29" s="12"/>
      <c r="B29" s="12"/>
      <c r="C29"/>
      <c r="D29"/>
      <c r="E29" s="12"/>
      <c r="F29" s="16"/>
      <c r="I29" s="13"/>
      <c r="M29" s="13"/>
      <c r="N29" s="13"/>
      <c r="O29" s="13"/>
      <c r="P29" s="13"/>
      <c r="Q29" s="13"/>
      <c r="R29" s="12"/>
    </row>
    <row r="30" spans="1:18">
      <c r="A30" s="12"/>
      <c r="B30" s="12"/>
      <c r="C30"/>
      <c r="D30"/>
      <c r="E30" s="12"/>
      <c r="F30" s="16"/>
      <c r="I30" s="13"/>
      <c r="M30" s="13"/>
      <c r="N30" s="13"/>
      <c r="O30" s="13"/>
      <c r="P30" s="13"/>
      <c r="Q30" s="13"/>
      <c r="R30" s="12"/>
    </row>
    <row r="31" spans="1:18">
      <c r="A31" s="12"/>
      <c r="B31" s="12"/>
      <c r="C31"/>
      <c r="D31"/>
      <c r="E31" s="12"/>
      <c r="F31" s="16"/>
      <c r="I31" s="13"/>
      <c r="M31" s="13"/>
      <c r="N31" s="13"/>
      <c r="O31" s="13"/>
      <c r="P31" s="13"/>
      <c r="Q31" s="13"/>
      <c r="R31" s="12"/>
    </row>
    <row r="32" spans="1:18">
      <c r="A32" s="12"/>
      <c r="B32" s="12"/>
      <c r="C32"/>
      <c r="D32"/>
      <c r="E32" s="12"/>
      <c r="F32" s="16"/>
      <c r="I32" s="13"/>
      <c r="M32" s="13"/>
      <c r="N32" s="13"/>
      <c r="O32" s="13"/>
      <c r="P32" s="13"/>
      <c r="Q32" s="13"/>
      <c r="R32" s="12"/>
    </row>
    <row r="33" spans="1:18">
      <c r="A33" s="12"/>
      <c r="B33" s="12"/>
      <c r="C33"/>
      <c r="D33"/>
      <c r="E33" s="12"/>
      <c r="F33" s="16"/>
      <c r="I33" s="13"/>
      <c r="M33" s="13"/>
      <c r="N33" s="13"/>
      <c r="O33" s="13"/>
      <c r="P33" s="13"/>
      <c r="Q33" s="13"/>
      <c r="R33" s="12"/>
    </row>
    <row r="34" spans="1:18">
      <c r="A34" s="12"/>
      <c r="B34" s="12"/>
      <c r="C34"/>
      <c r="D34"/>
      <c r="E34" s="12"/>
      <c r="F34" s="16"/>
      <c r="I34" s="13"/>
      <c r="M34" s="13"/>
      <c r="N34" s="13"/>
      <c r="O34" s="13"/>
      <c r="P34" s="13"/>
      <c r="Q34" s="13"/>
      <c r="R34" s="12"/>
    </row>
    <row r="35" spans="1:18">
      <c r="A35" s="12"/>
      <c r="B35" s="12"/>
      <c r="C35"/>
      <c r="D35"/>
      <c r="E35" s="12"/>
      <c r="F35" s="16"/>
      <c r="I35" s="13"/>
      <c r="M35" s="13"/>
      <c r="N35" s="13"/>
      <c r="O35" s="13"/>
      <c r="P35" s="13"/>
      <c r="Q35" s="13"/>
      <c r="R35" s="12"/>
    </row>
    <row r="36" spans="1:18">
      <c r="A36" s="12"/>
      <c r="B36" s="12"/>
      <c r="C36"/>
      <c r="D36"/>
      <c r="E36" s="12"/>
      <c r="F36" s="16"/>
      <c r="I36" s="13"/>
      <c r="M36" s="13"/>
      <c r="N36" s="13"/>
      <c r="O36" s="13"/>
      <c r="P36" s="13"/>
      <c r="Q36" s="13"/>
      <c r="R36" s="12"/>
    </row>
    <row r="37" spans="1:18">
      <c r="A37" s="12"/>
      <c r="B37" s="12"/>
      <c r="C37"/>
      <c r="D37"/>
      <c r="E37" s="12"/>
      <c r="F37" s="16"/>
      <c r="I37" s="13"/>
      <c r="M37" s="13"/>
      <c r="N37" s="13"/>
      <c r="O37" s="13"/>
      <c r="P37" s="13"/>
      <c r="Q37" s="13"/>
      <c r="R37" s="12"/>
    </row>
    <row r="38" spans="1:18">
      <c r="A38" s="12"/>
      <c r="B38" s="12"/>
      <c r="C38"/>
      <c r="D38"/>
      <c r="E38" s="12"/>
      <c r="F38" s="16"/>
      <c r="I38" s="13"/>
      <c r="M38" s="13"/>
      <c r="N38" s="13"/>
      <c r="O38" s="13"/>
      <c r="P38" s="13"/>
      <c r="Q38" s="13"/>
      <c r="R38" s="12"/>
    </row>
    <row r="39" spans="1:18">
      <c r="A39" s="12"/>
      <c r="B39" s="12"/>
      <c r="C39"/>
      <c r="D39"/>
      <c r="E39" s="12"/>
      <c r="F39" s="16"/>
      <c r="I39" s="13"/>
      <c r="M39" s="13"/>
      <c r="N39" s="13"/>
      <c r="O39" s="13"/>
      <c r="P39" s="13"/>
      <c r="Q39" s="13"/>
      <c r="R39" s="12"/>
    </row>
    <row r="40" spans="1:18">
      <c r="A40" s="12"/>
      <c r="B40" s="12"/>
      <c r="C40"/>
      <c r="D40"/>
      <c r="E40" s="12"/>
      <c r="F40" s="16"/>
      <c r="I40" s="13"/>
      <c r="M40" s="13"/>
      <c r="N40" s="13"/>
      <c r="O40" s="13"/>
      <c r="P40" s="13"/>
      <c r="Q40" s="13"/>
      <c r="R40" s="12"/>
    </row>
    <row r="41" spans="1:18">
      <c r="A41" s="12"/>
      <c r="B41" s="12"/>
      <c r="C41"/>
      <c r="D41"/>
      <c r="E41" s="12"/>
      <c r="F41" s="16"/>
      <c r="I41" s="13"/>
      <c r="M41" s="13"/>
      <c r="N41" s="13"/>
      <c r="O41" s="13"/>
      <c r="P41" s="13"/>
      <c r="Q41" s="13"/>
      <c r="R41" s="12"/>
    </row>
    <row r="42" spans="1:18">
      <c r="A42" s="12"/>
      <c r="B42" s="12"/>
      <c r="C42"/>
      <c r="D42"/>
      <c r="E42" s="12"/>
      <c r="F42" s="16"/>
      <c r="I42" s="13"/>
      <c r="M42" s="13"/>
      <c r="N42" s="13"/>
      <c r="O42" s="13"/>
      <c r="P42" s="13"/>
      <c r="Q42" s="13"/>
      <c r="R42" s="12"/>
    </row>
    <row r="43" spans="1:18">
      <c r="A43" s="12"/>
      <c r="B43" s="12"/>
      <c r="C43"/>
      <c r="D43"/>
      <c r="E43" s="12"/>
      <c r="F43" s="16"/>
      <c r="I43" s="13"/>
      <c r="M43" s="13"/>
      <c r="N43" s="13"/>
      <c r="O43" s="13"/>
      <c r="P43" s="13"/>
      <c r="Q43" s="13"/>
      <c r="R43" s="12"/>
    </row>
    <row r="44" spans="1:18">
      <c r="A44" s="12"/>
      <c r="B44" s="12"/>
      <c r="C44"/>
      <c r="D44"/>
      <c r="E44" s="12"/>
      <c r="F44" s="16"/>
      <c r="I44" s="13"/>
      <c r="M44" s="13"/>
      <c r="N44" s="13"/>
      <c r="O44" s="13"/>
      <c r="P44" s="13"/>
      <c r="Q44" s="13"/>
      <c r="R44" s="12"/>
    </row>
    <row r="45" spans="1:18">
      <c r="A45" s="12"/>
      <c r="B45" s="12"/>
      <c r="C45"/>
      <c r="D45"/>
      <c r="E45" s="12"/>
      <c r="F45" s="16"/>
      <c r="I45" s="13"/>
      <c r="M45" s="13"/>
      <c r="N45" s="13"/>
      <c r="O45" s="13"/>
      <c r="P45" s="13"/>
      <c r="Q45" s="13"/>
      <c r="R45" s="12"/>
    </row>
    <row r="46" spans="1:18">
      <c r="A46" s="12"/>
      <c r="B46" s="12"/>
      <c r="C46"/>
      <c r="D46"/>
      <c r="E46" s="12"/>
      <c r="F46" s="16"/>
      <c r="I46" s="13"/>
      <c r="M46" s="13"/>
      <c r="N46" s="13"/>
      <c r="O46" s="13"/>
      <c r="P46" s="13"/>
      <c r="Q46" s="13"/>
      <c r="R46" s="12"/>
    </row>
    <row r="47" spans="1:18">
      <c r="A47" s="12"/>
      <c r="B47" s="12"/>
      <c r="C47"/>
      <c r="D47"/>
      <c r="E47" s="12"/>
      <c r="F47" s="16"/>
      <c r="I47" s="13"/>
      <c r="M47" s="13"/>
      <c r="N47" s="13"/>
      <c r="O47" s="13"/>
      <c r="P47" s="13"/>
      <c r="Q47" s="13"/>
      <c r="R47" s="12"/>
    </row>
    <row r="48" spans="1:18">
      <c r="A48" s="12"/>
      <c r="B48" s="12"/>
      <c r="C48"/>
      <c r="D48"/>
      <c r="E48" s="12"/>
      <c r="F48" s="16"/>
      <c r="I48" s="13"/>
      <c r="M48" s="13"/>
      <c r="N48" s="13"/>
      <c r="O48" s="13"/>
      <c r="P48" s="13"/>
      <c r="Q48" s="13"/>
      <c r="R48" s="12"/>
    </row>
    <row r="49" spans="1:18">
      <c r="A49" s="12"/>
      <c r="B49" s="12"/>
      <c r="C49"/>
      <c r="D49"/>
      <c r="E49" s="12"/>
      <c r="F49" s="16"/>
      <c r="I49" s="13"/>
      <c r="M49" s="13"/>
      <c r="N49" s="13"/>
      <c r="O49" s="13"/>
      <c r="P49" s="13"/>
      <c r="Q49" s="13"/>
      <c r="R49" s="12"/>
    </row>
    <row r="50" spans="1:18">
      <c r="A50" s="12"/>
      <c r="B50" s="12"/>
      <c r="C50"/>
      <c r="D50"/>
      <c r="E50" s="12"/>
      <c r="F50" s="16"/>
      <c r="I50" s="13"/>
      <c r="M50" s="13"/>
      <c r="N50" s="13"/>
      <c r="O50" s="13"/>
      <c r="P50" s="13"/>
      <c r="Q50" s="13"/>
      <c r="R50" s="12"/>
    </row>
    <row r="51" spans="1:18">
      <c r="A51" s="12"/>
      <c r="B51" s="12"/>
      <c r="C51"/>
      <c r="D51"/>
      <c r="E51" s="12"/>
      <c r="F51" s="16"/>
      <c r="M51" s="13"/>
      <c r="N51" s="13"/>
      <c r="O51" s="13"/>
      <c r="P51" s="13"/>
      <c r="Q51" s="13"/>
      <c r="R51" s="12"/>
    </row>
    <row r="52" spans="1:18">
      <c r="A52" s="12"/>
      <c r="B52" s="12"/>
      <c r="C52"/>
      <c r="D52"/>
      <c r="E52" s="12"/>
      <c r="F52" s="16"/>
      <c r="M52" s="13"/>
      <c r="N52" s="13"/>
      <c r="O52" s="13"/>
      <c r="P52" s="13"/>
      <c r="Q52" s="13"/>
      <c r="R52" s="12"/>
    </row>
    <row r="53" spans="1:18">
      <c r="A53" s="12"/>
      <c r="B53" s="12"/>
      <c r="C53"/>
      <c r="D53"/>
      <c r="E53" s="12"/>
      <c r="F53" s="16"/>
      <c r="M53" s="13"/>
      <c r="N53" s="13"/>
      <c r="O53" s="13"/>
      <c r="P53" s="13"/>
      <c r="Q53" s="13"/>
      <c r="R53" s="12"/>
    </row>
    <row r="54" spans="1:18">
      <c r="A54" s="12"/>
      <c r="B54" s="12"/>
      <c r="C54"/>
      <c r="D54"/>
      <c r="E54" s="12"/>
      <c r="F54" s="16"/>
      <c r="M54" s="13"/>
      <c r="N54" s="13"/>
      <c r="O54" s="13"/>
      <c r="P54" s="13"/>
      <c r="Q54" s="13"/>
      <c r="R54" s="12"/>
    </row>
    <row r="55" spans="1:18">
      <c r="A55" s="12"/>
      <c r="B55" s="12"/>
      <c r="C55"/>
      <c r="D55"/>
      <c r="E55" s="12"/>
      <c r="F55" s="16"/>
      <c r="M55" s="13"/>
      <c r="N55" s="13"/>
      <c r="O55" s="13"/>
      <c r="P55" s="13"/>
      <c r="Q55" s="13"/>
      <c r="R55" s="12"/>
    </row>
    <row r="56" spans="1:18">
      <c r="A56" s="12"/>
      <c r="B56" s="12"/>
      <c r="C56"/>
      <c r="D56"/>
      <c r="E56" s="12"/>
      <c r="F56" s="16"/>
      <c r="M56" s="13"/>
      <c r="N56" s="13"/>
      <c r="O56" s="13"/>
      <c r="P56" s="13"/>
      <c r="Q56" s="13"/>
      <c r="R56" s="12"/>
    </row>
    <row r="57" spans="1:18">
      <c r="A57" s="12"/>
      <c r="B57" s="12"/>
      <c r="C57"/>
      <c r="D57"/>
      <c r="E57" s="12"/>
      <c r="F57" s="16"/>
      <c r="M57" s="13"/>
      <c r="N57" s="13"/>
      <c r="O57" s="13"/>
      <c r="P57" s="13"/>
      <c r="Q57" s="13"/>
      <c r="R57" s="12"/>
    </row>
    <row r="58" spans="1:18">
      <c r="A58" s="12"/>
      <c r="B58" s="12"/>
      <c r="C58"/>
      <c r="D58"/>
      <c r="E58" s="12"/>
      <c r="F58" s="16"/>
      <c r="M58" s="13"/>
      <c r="N58" s="13"/>
      <c r="O58" s="13"/>
      <c r="P58" s="13"/>
      <c r="Q58" s="13"/>
      <c r="R58" s="12"/>
    </row>
    <row r="59" spans="1:18">
      <c r="A59" s="12"/>
      <c r="B59" s="12"/>
      <c r="C59"/>
      <c r="D59"/>
      <c r="E59" s="12"/>
      <c r="F59" s="16"/>
      <c r="M59" s="13"/>
      <c r="N59" s="13"/>
      <c r="O59" s="13"/>
      <c r="P59" s="13"/>
      <c r="Q59" s="13"/>
      <c r="R59" s="12"/>
    </row>
    <row r="60" spans="1:18">
      <c r="C60"/>
      <c r="D60"/>
      <c r="M60" s="13"/>
      <c r="N60" s="13"/>
      <c r="O60" s="13"/>
      <c r="P60" s="13"/>
      <c r="Q60" s="13"/>
    </row>
    <row r="61" spans="1:18">
      <c r="C61"/>
      <c r="D61"/>
      <c r="M61" s="13"/>
      <c r="N61" s="13"/>
      <c r="O61" s="13"/>
      <c r="P61" s="13"/>
      <c r="Q61" s="13"/>
    </row>
    <row r="62" spans="1:18">
      <c r="C62"/>
      <c r="D62"/>
      <c r="M62" s="13"/>
      <c r="N62" s="13"/>
      <c r="O62" s="13"/>
      <c r="P62" s="13"/>
      <c r="Q62" s="13"/>
    </row>
    <row r="63" spans="1:18">
      <c r="C63"/>
      <c r="D63"/>
      <c r="M63" s="13"/>
      <c r="N63" s="13"/>
      <c r="O63" s="13"/>
      <c r="P63" s="13"/>
      <c r="Q63" s="13"/>
    </row>
    <row r="64" spans="1:18">
      <c r="C64"/>
      <c r="D64"/>
      <c r="M64" s="13"/>
      <c r="N64" s="13"/>
      <c r="O64" s="13"/>
      <c r="P64" s="13"/>
      <c r="Q64" s="13"/>
    </row>
    <row r="65" spans="3:17">
      <c r="C65"/>
      <c r="D65"/>
      <c r="M65" s="13"/>
      <c r="N65" s="13"/>
      <c r="O65" s="13"/>
      <c r="P65" s="13"/>
      <c r="Q65" s="13"/>
    </row>
    <row r="66" spans="3:17">
      <c r="C66"/>
      <c r="D66"/>
      <c r="M66" s="13"/>
      <c r="N66" s="13"/>
      <c r="O66" s="13"/>
      <c r="P66" s="13"/>
      <c r="Q66" s="13"/>
    </row>
    <row r="67" spans="3:17">
      <c r="C67"/>
      <c r="D67"/>
      <c r="M67" s="13"/>
      <c r="N67" s="13"/>
      <c r="O67" s="13"/>
      <c r="P67" s="13"/>
      <c r="Q67" s="13"/>
    </row>
    <row r="68" spans="3:17">
      <c r="C68"/>
      <c r="D68"/>
      <c r="M68" s="13"/>
      <c r="N68" s="13"/>
      <c r="O68" s="13"/>
      <c r="P68" s="13"/>
      <c r="Q68" s="13"/>
    </row>
    <row r="69" spans="3:17">
      <c r="C69"/>
      <c r="D69"/>
      <c r="N69" s="13"/>
      <c r="O69" s="13"/>
      <c r="P69" s="13"/>
      <c r="Q69" s="13"/>
    </row>
    <row r="70" spans="3:17">
      <c r="C70"/>
      <c r="D70"/>
    </row>
    <row r="71" spans="3:17">
      <c r="C71"/>
      <c r="D71"/>
    </row>
    <row r="72" spans="3:17">
      <c r="C72"/>
      <c r="D72"/>
    </row>
    <row r="73" spans="3:17">
      <c r="C73"/>
      <c r="D73"/>
    </row>
    <row r="74" spans="3:17">
      <c r="C74"/>
      <c r="D74"/>
    </row>
    <row r="75" spans="3:17">
      <c r="C75"/>
      <c r="D75"/>
    </row>
    <row r="76" spans="3:17">
      <c r="C76"/>
      <c r="D76"/>
    </row>
    <row r="77" spans="3:17">
      <c r="C77"/>
      <c r="D77"/>
    </row>
    <row r="78" spans="3:17">
      <c r="C78"/>
      <c r="D78"/>
    </row>
    <row r="79" spans="3:17">
      <c r="C79"/>
      <c r="D79"/>
    </row>
    <row r="80" spans="3:17">
      <c r="C80"/>
      <c r="D80"/>
    </row>
    <row r="81" spans="3:4">
      <c r="C81"/>
      <c r="D81"/>
    </row>
    <row r="82" spans="3:4">
      <c r="C82"/>
      <c r="D82"/>
    </row>
    <row r="83" spans="3:4">
      <c r="C83"/>
      <c r="D83"/>
    </row>
    <row r="84" spans="3:4">
      <c r="C84"/>
      <c r="D84"/>
    </row>
    <row r="85" spans="3:4">
      <c r="C85"/>
      <c r="D85"/>
    </row>
    <row r="86" spans="3:4">
      <c r="C86"/>
      <c r="D86"/>
    </row>
    <row r="87" spans="3:4">
      <c r="C87"/>
      <c r="D87"/>
    </row>
    <row r="88" spans="3:4">
      <c r="C88"/>
      <c r="D88"/>
    </row>
    <row r="89" spans="3:4">
      <c r="C89"/>
      <c r="D89"/>
    </row>
    <row r="90" spans="3:4">
      <c r="C90"/>
      <c r="D90"/>
    </row>
    <row r="91" spans="3:4">
      <c r="C91"/>
      <c r="D91"/>
    </row>
    <row r="92" spans="3:4">
      <c r="C92"/>
      <c r="D92"/>
    </row>
    <row r="93" spans="3:4">
      <c r="C93"/>
      <c r="D93"/>
    </row>
    <row r="94" spans="3:4">
      <c r="C94"/>
      <c r="D94"/>
    </row>
    <row r="95" spans="3:4">
      <c r="C95"/>
      <c r="D95"/>
    </row>
    <row r="96" spans="3:4">
      <c r="C96"/>
      <c r="D96"/>
    </row>
    <row r="97" spans="3:4">
      <c r="C97"/>
      <c r="D97"/>
    </row>
    <row r="98" spans="3:4">
      <c r="C98"/>
      <c r="D98"/>
    </row>
    <row r="99" spans="3:4">
      <c r="C99"/>
      <c r="D99"/>
    </row>
    <row r="100" spans="3:4">
      <c r="C100"/>
      <c r="D100"/>
    </row>
    <row r="101" spans="3:4">
      <c r="C101"/>
      <c r="D101"/>
    </row>
    <row r="102" spans="3:4">
      <c r="C102"/>
      <c r="D102"/>
    </row>
    <row r="103" spans="3:4">
      <c r="C103"/>
      <c r="D103"/>
    </row>
    <row r="104" spans="3:4">
      <c r="C104"/>
      <c r="D104"/>
    </row>
    <row r="105" spans="3:4">
      <c r="C105"/>
      <c r="D105"/>
    </row>
    <row r="106" spans="3:4">
      <c r="C106"/>
      <c r="D106"/>
    </row>
    <row r="107" spans="3:4">
      <c r="C107"/>
      <c r="D107"/>
    </row>
    <row r="108" spans="3:4">
      <c r="C108"/>
      <c r="D108"/>
    </row>
    <row r="109" spans="3:4">
      <c r="C109"/>
      <c r="D109"/>
    </row>
    <row r="110" spans="3:4">
      <c r="C110"/>
      <c r="D110"/>
    </row>
    <row r="111" spans="3:4">
      <c r="C111"/>
      <c r="D111"/>
    </row>
    <row r="112" spans="3:4">
      <c r="C112"/>
      <c r="D112"/>
    </row>
    <row r="113" spans="3:4">
      <c r="C113"/>
      <c r="D113"/>
    </row>
    <row r="114" spans="3:4">
      <c r="C114"/>
      <c r="D114"/>
    </row>
    <row r="115" spans="3:4">
      <c r="C115"/>
      <c r="D115"/>
    </row>
    <row r="116" spans="3:4">
      <c r="C116"/>
      <c r="D116"/>
    </row>
    <row r="117" spans="3:4">
      <c r="C117"/>
      <c r="D117"/>
    </row>
    <row r="118" spans="3:4">
      <c r="C118"/>
      <c r="D118"/>
    </row>
    <row r="119" spans="3:4">
      <c r="C119"/>
      <c r="D119"/>
    </row>
    <row r="120" spans="3:4">
      <c r="C120"/>
      <c r="D120"/>
    </row>
    <row r="121" spans="3:4">
      <c r="C121"/>
      <c r="D121"/>
    </row>
    <row r="122" spans="3:4">
      <c r="C122"/>
      <c r="D122"/>
    </row>
    <row r="123" spans="3:4">
      <c r="C123"/>
      <c r="D123"/>
    </row>
    <row r="124" spans="3:4">
      <c r="C124"/>
      <c r="D124"/>
    </row>
    <row r="125" spans="3:4">
      <c r="C125"/>
      <c r="D125"/>
    </row>
    <row r="126" spans="3:4">
      <c r="C126"/>
      <c r="D126"/>
    </row>
    <row r="127" spans="3:4">
      <c r="C127"/>
      <c r="D127"/>
    </row>
    <row r="128" spans="3:4">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sheetData>
  <sheetProtection password="CC7A" sheet="1" objects="1" scenarios="1" selectLockedCells="1" selectUnlockedCell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1"/>
  <dimension ref="A1:B2559"/>
  <sheetViews>
    <sheetView zoomScale="80" zoomScaleNormal="80" workbookViewId="0">
      <selection activeCell="B1" sqref="B1:B2559"/>
    </sheetView>
  </sheetViews>
  <sheetFormatPr defaultRowHeight="14.25"/>
  <cols>
    <col min="1" max="1" width="10.125" bestFit="1" customWidth="1"/>
    <col min="2" max="2" width="11.375" bestFit="1" customWidth="1"/>
  </cols>
  <sheetData>
    <row r="1" spans="1:2">
      <c r="A1" t="s">
        <v>23205</v>
      </c>
      <c r="B1" t="s">
        <v>23206</v>
      </c>
    </row>
    <row r="2" spans="1:2">
      <c r="A2" t="s">
        <v>177</v>
      </c>
      <c r="B2" t="s">
        <v>11309</v>
      </c>
    </row>
    <row r="3" spans="1:2">
      <c r="A3" t="s">
        <v>909</v>
      </c>
      <c r="B3" t="s">
        <v>16471</v>
      </c>
    </row>
    <row r="4" spans="1:2">
      <c r="B4" t="s">
        <v>14232</v>
      </c>
    </row>
    <row r="5" spans="1:2">
      <c r="B5" t="s">
        <v>17775</v>
      </c>
    </row>
    <row r="6" spans="1:2">
      <c r="B6" t="s">
        <v>17969</v>
      </c>
    </row>
    <row r="7" spans="1:2">
      <c r="B7" t="s">
        <v>1920</v>
      </c>
    </row>
    <row r="8" spans="1:2">
      <c r="B8" t="s">
        <v>2346</v>
      </c>
    </row>
    <row r="9" spans="1:2">
      <c r="B9" t="s">
        <v>17322</v>
      </c>
    </row>
    <row r="10" spans="1:2">
      <c r="B10" t="s">
        <v>17327</v>
      </c>
    </row>
    <row r="11" spans="1:2">
      <c r="B11" t="s">
        <v>18307</v>
      </c>
    </row>
    <row r="12" spans="1:2">
      <c r="B12" t="s">
        <v>19678</v>
      </c>
    </row>
    <row r="13" spans="1:2">
      <c r="B13" t="s">
        <v>19683</v>
      </c>
    </row>
    <row r="14" spans="1:2">
      <c r="B14" t="s">
        <v>20172</v>
      </c>
    </row>
    <row r="15" spans="1:2">
      <c r="B15" t="s">
        <v>3673</v>
      </c>
    </row>
    <row r="16" spans="1:2">
      <c r="B16" t="s">
        <v>4610</v>
      </c>
    </row>
    <row r="17" spans="2:2">
      <c r="B17" t="s">
        <v>7137</v>
      </c>
    </row>
    <row r="18" spans="2:2">
      <c r="B18" t="s">
        <v>20386</v>
      </c>
    </row>
    <row r="19" spans="2:2">
      <c r="B19" t="s">
        <v>4979</v>
      </c>
    </row>
    <row r="20" spans="2:2">
      <c r="B20" t="s">
        <v>17161</v>
      </c>
    </row>
    <row r="21" spans="2:2">
      <c r="B21" t="s">
        <v>5469</v>
      </c>
    </row>
    <row r="22" spans="2:2">
      <c r="B22" t="s">
        <v>18312</v>
      </c>
    </row>
    <row r="23" spans="2:2">
      <c r="B23" t="s">
        <v>4819</v>
      </c>
    </row>
    <row r="24" spans="2:2">
      <c r="B24" t="s">
        <v>16728</v>
      </c>
    </row>
    <row r="25" spans="2:2">
      <c r="B25" t="s">
        <v>6526</v>
      </c>
    </row>
    <row r="26" spans="2:2">
      <c r="B26" t="s">
        <v>17168</v>
      </c>
    </row>
    <row r="27" spans="2:2">
      <c r="B27" t="s">
        <v>6560</v>
      </c>
    </row>
    <row r="28" spans="2:2">
      <c r="B28" t="s">
        <v>20391</v>
      </c>
    </row>
    <row r="29" spans="2:2">
      <c r="B29" t="s">
        <v>18847</v>
      </c>
    </row>
    <row r="30" spans="2:2">
      <c r="B30" t="s">
        <v>6500</v>
      </c>
    </row>
    <row r="31" spans="2:2">
      <c r="B31" t="s">
        <v>19918</v>
      </c>
    </row>
    <row r="32" spans="2:2">
      <c r="B32" t="s">
        <v>12287</v>
      </c>
    </row>
    <row r="33" spans="2:2">
      <c r="B33" t="s">
        <v>19285</v>
      </c>
    </row>
    <row r="34" spans="2:2">
      <c r="B34" t="s">
        <v>3122</v>
      </c>
    </row>
    <row r="35" spans="2:2">
      <c r="B35" t="s">
        <v>9770</v>
      </c>
    </row>
    <row r="36" spans="2:2">
      <c r="B36" t="s">
        <v>10659</v>
      </c>
    </row>
    <row r="37" spans="2:2">
      <c r="B37" t="s">
        <v>11008</v>
      </c>
    </row>
    <row r="38" spans="2:2">
      <c r="B38" t="s">
        <v>11793</v>
      </c>
    </row>
    <row r="39" spans="2:2">
      <c r="B39" t="s">
        <v>12810</v>
      </c>
    </row>
    <row r="40" spans="2:2">
      <c r="B40" t="s">
        <v>14052</v>
      </c>
    </row>
    <row r="41" spans="2:2">
      <c r="B41" t="s">
        <v>15020</v>
      </c>
    </row>
    <row r="42" spans="2:2">
      <c r="B42" t="s">
        <v>15593</v>
      </c>
    </row>
    <row r="43" spans="2:2">
      <c r="B43" t="s">
        <v>15500</v>
      </c>
    </row>
    <row r="44" spans="2:2">
      <c r="B44" t="s">
        <v>15683</v>
      </c>
    </row>
    <row r="45" spans="2:2">
      <c r="B45" t="s">
        <v>15929</v>
      </c>
    </row>
    <row r="46" spans="2:2">
      <c r="B46" t="s">
        <v>15937</v>
      </c>
    </row>
    <row r="47" spans="2:2">
      <c r="B47" t="s">
        <v>5820</v>
      </c>
    </row>
    <row r="48" spans="2:2">
      <c r="B48" t="s">
        <v>16835</v>
      </c>
    </row>
    <row r="49" spans="2:2">
      <c r="B49" t="s">
        <v>20176</v>
      </c>
    </row>
    <row r="50" spans="2:2">
      <c r="B50" t="s">
        <v>14370</v>
      </c>
    </row>
    <row r="51" spans="2:2">
      <c r="B51" t="s">
        <v>20180</v>
      </c>
    </row>
    <row r="52" spans="2:2">
      <c r="B52" t="s">
        <v>15445</v>
      </c>
    </row>
    <row r="53" spans="2:2">
      <c r="B53" t="s">
        <v>10508</v>
      </c>
    </row>
    <row r="54" spans="2:2">
      <c r="B54" t="s">
        <v>3469</v>
      </c>
    </row>
    <row r="55" spans="2:2">
      <c r="B55" t="s">
        <v>4516</v>
      </c>
    </row>
    <row r="56" spans="2:2">
      <c r="B56" t="s">
        <v>19130</v>
      </c>
    </row>
    <row r="57" spans="2:2">
      <c r="B57" t="s">
        <v>4628</v>
      </c>
    </row>
    <row r="58" spans="2:2">
      <c r="B58" t="s">
        <v>18712</v>
      </c>
    </row>
    <row r="59" spans="2:2">
      <c r="B59" t="s">
        <v>5022</v>
      </c>
    </row>
    <row r="60" spans="2:2">
      <c r="B60" t="s">
        <v>4845</v>
      </c>
    </row>
    <row r="61" spans="2:2">
      <c r="B61" t="s">
        <v>5279</v>
      </c>
    </row>
    <row r="62" spans="2:2">
      <c r="B62" t="s">
        <v>15507</v>
      </c>
    </row>
    <row r="63" spans="2:2">
      <c r="B63" t="s">
        <v>16327</v>
      </c>
    </row>
    <row r="64" spans="2:2">
      <c r="B64" t="s">
        <v>17334</v>
      </c>
    </row>
    <row r="65" spans="2:2">
      <c r="B65" t="s">
        <v>17875</v>
      </c>
    </row>
    <row r="66" spans="2:2">
      <c r="B66" t="s">
        <v>18852</v>
      </c>
    </row>
    <row r="67" spans="2:2">
      <c r="B67" t="s">
        <v>18717</v>
      </c>
    </row>
    <row r="68" spans="2:2">
      <c r="B68" t="s">
        <v>19686</v>
      </c>
    </row>
    <row r="69" spans="2:2">
      <c r="B69" t="s">
        <v>5160</v>
      </c>
    </row>
    <row r="70" spans="2:2">
      <c r="B70" t="s">
        <v>20394</v>
      </c>
    </row>
    <row r="71" spans="2:2">
      <c r="B71" t="s">
        <v>5941</v>
      </c>
    </row>
    <row r="72" spans="2:2">
      <c r="B72" t="s">
        <v>20397</v>
      </c>
    </row>
    <row r="73" spans="2:2">
      <c r="B73" t="s">
        <v>7778</v>
      </c>
    </row>
    <row r="74" spans="2:2">
      <c r="B74" t="s">
        <v>7234</v>
      </c>
    </row>
    <row r="75" spans="2:2">
      <c r="B75" t="s">
        <v>8348</v>
      </c>
    </row>
    <row r="76" spans="2:2">
      <c r="B76" t="s">
        <v>8294</v>
      </c>
    </row>
    <row r="77" spans="2:2">
      <c r="B77" t="s">
        <v>8703</v>
      </c>
    </row>
    <row r="78" spans="2:2">
      <c r="B78" t="s">
        <v>1941</v>
      </c>
    </row>
    <row r="79" spans="2:2">
      <c r="B79" t="s">
        <v>18559</v>
      </c>
    </row>
    <row r="80" spans="2:2">
      <c r="B80" t="s">
        <v>15601</v>
      </c>
    </row>
    <row r="81" spans="2:2">
      <c r="B81" t="s">
        <v>7043</v>
      </c>
    </row>
    <row r="82" spans="2:2">
      <c r="B82" t="s">
        <v>7672</v>
      </c>
    </row>
    <row r="83" spans="2:2">
      <c r="B83" t="s">
        <v>11416</v>
      </c>
    </row>
    <row r="84" spans="2:2">
      <c r="B84" t="s">
        <v>20184</v>
      </c>
    </row>
    <row r="85" spans="2:2">
      <c r="B85" t="s">
        <v>8110</v>
      </c>
    </row>
    <row r="86" spans="2:2">
      <c r="B86" t="s">
        <v>18565</v>
      </c>
    </row>
    <row r="87" spans="2:2">
      <c r="B87" t="s">
        <v>8672</v>
      </c>
    </row>
    <row r="88" spans="2:2">
      <c r="B88" t="s">
        <v>9380</v>
      </c>
    </row>
    <row r="89" spans="2:2">
      <c r="B89" t="s">
        <v>12385</v>
      </c>
    </row>
    <row r="90" spans="2:2">
      <c r="B90" t="s">
        <v>11428</v>
      </c>
    </row>
    <row r="91" spans="2:2">
      <c r="B91" t="s">
        <v>12910</v>
      </c>
    </row>
    <row r="92" spans="2:2">
      <c r="B92" t="s">
        <v>11347</v>
      </c>
    </row>
    <row r="93" spans="2:2">
      <c r="B93" t="s">
        <v>11437</v>
      </c>
    </row>
    <row r="94" spans="2:2">
      <c r="B94" t="s">
        <v>12202</v>
      </c>
    </row>
    <row r="95" spans="2:2">
      <c r="B95" t="s">
        <v>12581</v>
      </c>
    </row>
    <row r="96" spans="2:2">
      <c r="B96" t="s">
        <v>14691</v>
      </c>
    </row>
    <row r="97" spans="2:2">
      <c r="B97" t="s">
        <v>12509</v>
      </c>
    </row>
    <row r="98" spans="2:2">
      <c r="B98" t="s">
        <v>14799</v>
      </c>
    </row>
    <row r="99" spans="2:2">
      <c r="B99" t="s">
        <v>14927</v>
      </c>
    </row>
    <row r="100" spans="2:2">
      <c r="B100" t="s">
        <v>14059</v>
      </c>
    </row>
    <row r="101" spans="2:2">
      <c r="B101" t="s">
        <v>15516</v>
      </c>
    </row>
    <row r="102" spans="2:2">
      <c r="B102" t="s">
        <v>16476</v>
      </c>
    </row>
    <row r="103" spans="2:2">
      <c r="B103" t="s">
        <v>13939</v>
      </c>
    </row>
    <row r="104" spans="2:2">
      <c r="B104" t="s">
        <v>9675</v>
      </c>
    </row>
    <row r="105" spans="2:2">
      <c r="B105" t="s">
        <v>18055</v>
      </c>
    </row>
    <row r="106" spans="2:2">
      <c r="B106" t="s">
        <v>17338</v>
      </c>
    </row>
    <row r="107" spans="2:2">
      <c r="B107" t="s">
        <v>14430</v>
      </c>
    </row>
    <row r="108" spans="2:2">
      <c r="B108" t="s">
        <v>11320</v>
      </c>
    </row>
    <row r="109" spans="2:2">
      <c r="B109" t="s">
        <v>16482</v>
      </c>
    </row>
    <row r="110" spans="2:2">
      <c r="B110" t="s">
        <v>11554</v>
      </c>
    </row>
    <row r="111" spans="2:2">
      <c r="B111" t="s">
        <v>8457</v>
      </c>
    </row>
    <row r="112" spans="2:2">
      <c r="B112" t="s">
        <v>19923</v>
      </c>
    </row>
    <row r="113" spans="2:2">
      <c r="B113" t="s">
        <v>8379</v>
      </c>
    </row>
    <row r="114" spans="2:2">
      <c r="B114" t="s">
        <v>18568</v>
      </c>
    </row>
    <row r="115" spans="2:2">
      <c r="B115" t="s">
        <v>8078</v>
      </c>
    </row>
    <row r="116" spans="2:2">
      <c r="B116" t="s">
        <v>9269</v>
      </c>
    </row>
    <row r="117" spans="2:2">
      <c r="B117" t="s">
        <v>11981</v>
      </c>
    </row>
    <row r="118" spans="2:2">
      <c r="B118" t="s">
        <v>19927</v>
      </c>
    </row>
    <row r="119" spans="2:2">
      <c r="B119" t="s">
        <v>15523</v>
      </c>
    </row>
    <row r="120" spans="2:2">
      <c r="B120" t="s">
        <v>15690</v>
      </c>
    </row>
    <row r="121" spans="2:2">
      <c r="B121" t="s">
        <v>16429</v>
      </c>
    </row>
    <row r="122" spans="2:2">
      <c r="B122" t="s">
        <v>17173</v>
      </c>
    </row>
    <row r="123" spans="2:2">
      <c r="B123" t="s">
        <v>12921</v>
      </c>
    </row>
    <row r="124" spans="2:2">
      <c r="B124" t="s">
        <v>19690</v>
      </c>
    </row>
    <row r="125" spans="2:2">
      <c r="B125" t="s">
        <v>20188</v>
      </c>
    </row>
    <row r="126" spans="2:2">
      <c r="B126" t="s">
        <v>20191</v>
      </c>
    </row>
    <row r="127" spans="2:2">
      <c r="B127" t="s">
        <v>20401</v>
      </c>
    </row>
    <row r="128" spans="2:2">
      <c r="B128" t="s">
        <v>20404</v>
      </c>
    </row>
    <row r="129" spans="2:2">
      <c r="B129" t="s">
        <v>5228</v>
      </c>
    </row>
    <row r="130" spans="2:2">
      <c r="B130" t="s">
        <v>17453</v>
      </c>
    </row>
    <row r="131" spans="2:2">
      <c r="B131" t="s">
        <v>5990</v>
      </c>
    </row>
    <row r="132" spans="2:2">
      <c r="B132" t="s">
        <v>18571</v>
      </c>
    </row>
    <row r="133" spans="2:2">
      <c r="B133" t="s">
        <v>5798</v>
      </c>
    </row>
    <row r="134" spans="2:2">
      <c r="B134" t="s">
        <v>7283</v>
      </c>
    </row>
    <row r="135" spans="2:2">
      <c r="B135" t="s">
        <v>16841</v>
      </c>
    </row>
    <row r="136" spans="2:2">
      <c r="B136" t="s">
        <v>7587</v>
      </c>
    </row>
    <row r="137" spans="2:2">
      <c r="B137" t="s">
        <v>18319</v>
      </c>
    </row>
    <row r="138" spans="2:2">
      <c r="B138" t="s">
        <v>7112</v>
      </c>
    </row>
    <row r="139" spans="2:2">
      <c r="B139" t="s">
        <v>6877</v>
      </c>
    </row>
    <row r="140" spans="2:2">
      <c r="B140" t="s">
        <v>18721</v>
      </c>
    </row>
    <row r="141" spans="2:2">
      <c r="B141" t="s">
        <v>5895</v>
      </c>
    </row>
    <row r="142" spans="2:2">
      <c r="B142" t="s">
        <v>18576</v>
      </c>
    </row>
    <row r="143" spans="2:2">
      <c r="B143" t="s">
        <v>16652</v>
      </c>
    </row>
    <row r="144" spans="2:2">
      <c r="B144" t="s">
        <v>19931</v>
      </c>
    </row>
    <row r="145" spans="2:2">
      <c r="B145" t="s">
        <v>20407</v>
      </c>
    </row>
    <row r="146" spans="2:2">
      <c r="B146" t="s">
        <v>18176</v>
      </c>
    </row>
    <row r="147" spans="2:2">
      <c r="B147" t="s">
        <v>14743</v>
      </c>
    </row>
    <row r="148" spans="2:2">
      <c r="B148" t="s">
        <v>14439</v>
      </c>
    </row>
    <row r="149" spans="2:2">
      <c r="B149" t="s">
        <v>13762</v>
      </c>
    </row>
    <row r="150" spans="2:2">
      <c r="B150" t="s">
        <v>15529</v>
      </c>
    </row>
    <row r="151" spans="2:2">
      <c r="B151" t="s">
        <v>15107</v>
      </c>
    </row>
    <row r="152" spans="2:2">
      <c r="B152" t="s">
        <v>16736</v>
      </c>
    </row>
    <row r="153" spans="2:2">
      <c r="B153" t="s">
        <v>17179</v>
      </c>
    </row>
    <row r="154" spans="2:2">
      <c r="B154" t="s">
        <v>20411</v>
      </c>
    </row>
    <row r="155" spans="2:2">
      <c r="B155" t="s">
        <v>12148</v>
      </c>
    </row>
    <row r="156" spans="2:2">
      <c r="B156" t="s">
        <v>14804</v>
      </c>
    </row>
    <row r="157" spans="2:2">
      <c r="B157" t="s">
        <v>14812</v>
      </c>
    </row>
    <row r="158" spans="2:2">
      <c r="B158" t="s">
        <v>17048</v>
      </c>
    </row>
    <row r="159" spans="2:2">
      <c r="B159" t="s">
        <v>15941</v>
      </c>
    </row>
    <row r="160" spans="2:2">
      <c r="B160" t="s">
        <v>15726</v>
      </c>
    </row>
    <row r="161" spans="2:2">
      <c r="B161" t="s">
        <v>15650</v>
      </c>
    </row>
    <row r="162" spans="2:2">
      <c r="B162" t="s">
        <v>16848</v>
      </c>
    </row>
    <row r="163" spans="2:2">
      <c r="B163" t="s">
        <v>16658</v>
      </c>
    </row>
    <row r="164" spans="2:2">
      <c r="B164" t="s">
        <v>16933</v>
      </c>
    </row>
    <row r="165" spans="2:2">
      <c r="B165" t="s">
        <v>19532</v>
      </c>
    </row>
    <row r="166" spans="2:2">
      <c r="B166" t="s">
        <v>12660</v>
      </c>
    </row>
    <row r="167" spans="2:2">
      <c r="B167" t="s">
        <v>13354</v>
      </c>
    </row>
    <row r="168" spans="2:2">
      <c r="B168" t="s">
        <v>12927</v>
      </c>
    </row>
    <row r="169" spans="2:2">
      <c r="B169" t="s">
        <v>14617</v>
      </c>
    </row>
    <row r="170" spans="2:2">
      <c r="B170" t="s">
        <v>13362</v>
      </c>
    </row>
    <row r="171" spans="2:2">
      <c r="B171" t="s">
        <v>14626</v>
      </c>
    </row>
    <row r="172" spans="2:2">
      <c r="B172" t="s">
        <v>14493</v>
      </c>
    </row>
    <row r="173" spans="2:2">
      <c r="B173" t="s">
        <v>13604</v>
      </c>
    </row>
    <row r="174" spans="2:2">
      <c r="B174" t="s">
        <v>14241</v>
      </c>
    </row>
    <row r="175" spans="2:2">
      <c r="B175" t="s">
        <v>14280</v>
      </c>
    </row>
    <row r="176" spans="2:2">
      <c r="B176" t="s">
        <v>14501</v>
      </c>
    </row>
    <row r="177" spans="2:2">
      <c r="B177" t="s">
        <v>13635</v>
      </c>
    </row>
    <row r="178" spans="2:2">
      <c r="B178" t="s">
        <v>15030</v>
      </c>
    </row>
    <row r="179" spans="2:2">
      <c r="B179" t="s">
        <v>15036</v>
      </c>
    </row>
    <row r="180" spans="2:2">
      <c r="B180" t="s">
        <v>10302</v>
      </c>
    </row>
    <row r="181" spans="2:2">
      <c r="B181" t="s">
        <v>19695</v>
      </c>
    </row>
    <row r="182" spans="2:2">
      <c r="B182" t="s">
        <v>14974</v>
      </c>
    </row>
    <row r="183" spans="2:2">
      <c r="B183" t="s">
        <v>15041</v>
      </c>
    </row>
    <row r="184" spans="2:2">
      <c r="B184" t="s">
        <v>15048</v>
      </c>
    </row>
    <row r="185" spans="2:2">
      <c r="B185" t="s">
        <v>4082</v>
      </c>
    </row>
    <row r="186" spans="2:2">
      <c r="B186" t="s">
        <v>20196</v>
      </c>
    </row>
    <row r="187" spans="2:2">
      <c r="B187" t="s">
        <v>2220</v>
      </c>
    </row>
    <row r="188" spans="2:2">
      <c r="B188" t="s">
        <v>17185</v>
      </c>
    </row>
    <row r="189" spans="2:2">
      <c r="B189" t="s">
        <v>17781</v>
      </c>
    </row>
    <row r="190" spans="2:2">
      <c r="B190" t="s">
        <v>2406</v>
      </c>
    </row>
    <row r="191" spans="2:2">
      <c r="B191" t="s">
        <v>19700</v>
      </c>
    </row>
    <row r="192" spans="2:2">
      <c r="B192" t="s">
        <v>17785</v>
      </c>
    </row>
    <row r="193" spans="2:2">
      <c r="B193" t="s">
        <v>2180</v>
      </c>
    </row>
    <row r="194" spans="2:2">
      <c r="B194" t="s">
        <v>18725</v>
      </c>
    </row>
    <row r="195" spans="2:2">
      <c r="B195" t="s">
        <v>2504</v>
      </c>
    </row>
    <row r="196" spans="2:2">
      <c r="B196" t="s">
        <v>3049</v>
      </c>
    </row>
    <row r="197" spans="2:2">
      <c r="B197" t="s">
        <v>18060</v>
      </c>
    </row>
    <row r="198" spans="2:2">
      <c r="B198" t="s">
        <v>13644</v>
      </c>
    </row>
    <row r="199" spans="2:2">
      <c r="B199" t="s">
        <v>11691</v>
      </c>
    </row>
    <row r="200" spans="2:2">
      <c r="B200" t="s">
        <v>3704</v>
      </c>
    </row>
    <row r="201" spans="2:2">
      <c r="B201" t="s">
        <v>5724</v>
      </c>
    </row>
    <row r="202" spans="2:2">
      <c r="B202" t="s">
        <v>19934</v>
      </c>
    </row>
    <row r="203" spans="2:2">
      <c r="B203" t="s">
        <v>4460</v>
      </c>
    </row>
    <row r="204" spans="2:2">
      <c r="B204" t="s">
        <v>5131</v>
      </c>
    </row>
    <row r="205" spans="2:2">
      <c r="B205" t="s">
        <v>17789</v>
      </c>
    </row>
    <row r="206" spans="2:2">
      <c r="B206" t="s">
        <v>5214</v>
      </c>
    </row>
    <row r="207" spans="2:2">
      <c r="B207" t="s">
        <v>18856</v>
      </c>
    </row>
    <row r="208" spans="2:2">
      <c r="B208" t="s">
        <v>5871</v>
      </c>
    </row>
    <row r="209" spans="2:2">
      <c r="B209" t="s">
        <v>18862</v>
      </c>
    </row>
    <row r="210" spans="2:2">
      <c r="B210" t="s">
        <v>20200</v>
      </c>
    </row>
    <row r="211" spans="2:2">
      <c r="B211" t="s">
        <v>6412</v>
      </c>
    </row>
    <row r="212" spans="2:2">
      <c r="B212" t="s">
        <v>17578</v>
      </c>
    </row>
    <row r="213" spans="2:2">
      <c r="B213" t="s">
        <v>6210</v>
      </c>
    </row>
    <row r="214" spans="2:2">
      <c r="B214" t="s">
        <v>17194</v>
      </c>
    </row>
    <row r="215" spans="2:2">
      <c r="B215" t="s">
        <v>18435</v>
      </c>
    </row>
    <row r="216" spans="2:2">
      <c r="B216" t="s">
        <v>18324</v>
      </c>
    </row>
    <row r="217" spans="2:2">
      <c r="B217" t="s">
        <v>18440</v>
      </c>
    </row>
    <row r="218" spans="2:2">
      <c r="B218" t="s">
        <v>20414</v>
      </c>
    </row>
    <row r="219" spans="2:2">
      <c r="B219" t="s">
        <v>18956</v>
      </c>
    </row>
    <row r="220" spans="2:2">
      <c r="B220" t="s">
        <v>10748</v>
      </c>
    </row>
    <row r="221" spans="2:2">
      <c r="B221" t="s">
        <v>12016</v>
      </c>
    </row>
    <row r="222" spans="2:2">
      <c r="B222" t="s">
        <v>9541</v>
      </c>
    </row>
    <row r="223" spans="2:2">
      <c r="B223" t="s">
        <v>20205</v>
      </c>
    </row>
    <row r="224" spans="2:2">
      <c r="B224" t="s">
        <v>16488</v>
      </c>
    </row>
    <row r="225" spans="2:2">
      <c r="B225" t="s">
        <v>10597</v>
      </c>
    </row>
    <row r="226" spans="2:2">
      <c r="B226" t="s">
        <v>18579</v>
      </c>
    </row>
    <row r="227" spans="2:2">
      <c r="B227" t="s">
        <v>12821</v>
      </c>
    </row>
    <row r="228" spans="2:2">
      <c r="B228" t="s">
        <v>18961</v>
      </c>
    </row>
    <row r="229" spans="2:2">
      <c r="B229" t="s">
        <v>12834</v>
      </c>
    </row>
    <row r="230" spans="2:2">
      <c r="B230" t="s">
        <v>20209</v>
      </c>
    </row>
    <row r="231" spans="2:2">
      <c r="B231" t="s">
        <v>13872</v>
      </c>
    </row>
    <row r="232" spans="2:2">
      <c r="B232" t="s">
        <v>16236</v>
      </c>
    </row>
    <row r="233" spans="2:2">
      <c r="B233" t="s">
        <v>18066</v>
      </c>
    </row>
    <row r="234" spans="2:2">
      <c r="B234" t="s">
        <v>3919</v>
      </c>
    </row>
    <row r="235" spans="2:2">
      <c r="B235" t="s">
        <v>8713</v>
      </c>
    </row>
    <row r="236" spans="2:2">
      <c r="B236" t="s">
        <v>11207</v>
      </c>
    </row>
    <row r="237" spans="2:2">
      <c r="B237" t="s">
        <v>20213</v>
      </c>
    </row>
    <row r="238" spans="2:2">
      <c r="B238" t="s">
        <v>15053</v>
      </c>
    </row>
    <row r="239" spans="2:2">
      <c r="B239" t="s">
        <v>10896</v>
      </c>
    </row>
    <row r="240" spans="2:2">
      <c r="B240" t="s">
        <v>19939</v>
      </c>
    </row>
    <row r="241" spans="2:2">
      <c r="B241" t="s">
        <v>20418</v>
      </c>
    </row>
    <row r="242" spans="2:2">
      <c r="B242" t="s">
        <v>7010</v>
      </c>
    </row>
    <row r="243" spans="2:2">
      <c r="B243" t="s">
        <v>16010</v>
      </c>
    </row>
    <row r="244" spans="2:2">
      <c r="B244" t="s">
        <v>13185</v>
      </c>
    </row>
    <row r="245" spans="2:2">
      <c r="B245" t="s">
        <v>19536</v>
      </c>
    </row>
    <row r="246" spans="2:2">
      <c r="B246" t="s">
        <v>12075</v>
      </c>
    </row>
    <row r="247" spans="2:2">
      <c r="B247" t="s">
        <v>17881</v>
      </c>
    </row>
    <row r="248" spans="2:2">
      <c r="B248" t="s">
        <v>15060</v>
      </c>
    </row>
    <row r="249" spans="2:2">
      <c r="B249" t="s">
        <v>17053</v>
      </c>
    </row>
    <row r="250" spans="2:2">
      <c r="B250" t="s">
        <v>18585</v>
      </c>
    </row>
    <row r="251" spans="2:2">
      <c r="B251" t="s">
        <v>12694</v>
      </c>
    </row>
    <row r="252" spans="2:2">
      <c r="B252" t="s">
        <v>17343</v>
      </c>
    </row>
    <row r="253" spans="2:2">
      <c r="B253" t="s">
        <v>12827</v>
      </c>
    </row>
    <row r="254" spans="2:2">
      <c r="B254" t="s">
        <v>18329</v>
      </c>
    </row>
    <row r="255" spans="2:2">
      <c r="B255" t="s">
        <v>16853</v>
      </c>
    </row>
    <row r="256" spans="2:2">
      <c r="B256" t="s">
        <v>12213</v>
      </c>
    </row>
    <row r="257" spans="2:2">
      <c r="B257" t="s">
        <v>19942</v>
      </c>
    </row>
    <row r="258" spans="2:2">
      <c r="B258" t="s">
        <v>18333</v>
      </c>
    </row>
    <row r="259" spans="2:2">
      <c r="B259" t="s">
        <v>16938</v>
      </c>
    </row>
    <row r="260" spans="2:2">
      <c r="B260" t="s">
        <v>17682</v>
      </c>
    </row>
    <row r="261" spans="2:2">
      <c r="B261" t="s">
        <v>11892</v>
      </c>
    </row>
    <row r="262" spans="2:2">
      <c r="B262" t="s">
        <v>18868</v>
      </c>
    </row>
    <row r="263" spans="2:2">
      <c r="B263" t="s">
        <v>19136</v>
      </c>
    </row>
    <row r="264" spans="2:2">
      <c r="B264" t="s">
        <v>20217</v>
      </c>
    </row>
    <row r="265" spans="2:2">
      <c r="B265" t="s">
        <v>17885</v>
      </c>
    </row>
    <row r="266" spans="2:2">
      <c r="B266" t="s">
        <v>19946</v>
      </c>
    </row>
    <row r="267" spans="2:2">
      <c r="B267" t="s">
        <v>13369</v>
      </c>
    </row>
    <row r="268" spans="2:2">
      <c r="B268" t="s">
        <v>16943</v>
      </c>
    </row>
    <row r="269" spans="2:2">
      <c r="B269" t="s">
        <v>19705</v>
      </c>
    </row>
    <row r="270" spans="2:2">
      <c r="B270" t="s">
        <v>17201</v>
      </c>
    </row>
    <row r="271" spans="2:2">
      <c r="B271" t="s">
        <v>17204</v>
      </c>
    </row>
    <row r="272" spans="2:2">
      <c r="B272" t="s">
        <v>9821</v>
      </c>
    </row>
    <row r="273" spans="2:2">
      <c r="B273" t="s">
        <v>19540</v>
      </c>
    </row>
    <row r="274" spans="2:2">
      <c r="B274" t="s">
        <v>10639</v>
      </c>
    </row>
    <row r="275" spans="2:2">
      <c r="B275" t="s">
        <v>16492</v>
      </c>
    </row>
    <row r="276" spans="2:2">
      <c r="B276" t="s">
        <v>20421</v>
      </c>
    </row>
    <row r="277" spans="2:2">
      <c r="B277" t="s">
        <v>6023</v>
      </c>
    </row>
    <row r="278" spans="2:2">
      <c r="B278" t="s">
        <v>18730</v>
      </c>
    </row>
    <row r="279" spans="2:2">
      <c r="B279" t="s">
        <v>12934</v>
      </c>
    </row>
    <row r="280" spans="2:2">
      <c r="B280" t="s">
        <v>9222</v>
      </c>
    </row>
    <row r="281" spans="2:2">
      <c r="B281" t="s">
        <v>20424</v>
      </c>
    </row>
    <row r="282" spans="2:2">
      <c r="B282" t="s">
        <v>20222</v>
      </c>
    </row>
    <row r="283" spans="2:2">
      <c r="B283" t="s">
        <v>3392</v>
      </c>
    </row>
    <row r="284" spans="2:2">
      <c r="B284" t="s">
        <v>7683</v>
      </c>
    </row>
    <row r="285" spans="2:2">
      <c r="B285" t="s">
        <v>19141</v>
      </c>
    </row>
    <row r="286" spans="2:2">
      <c r="B286" t="s">
        <v>9928</v>
      </c>
    </row>
    <row r="287" spans="2:2">
      <c r="B287" t="s">
        <v>12521</v>
      </c>
    </row>
    <row r="288" spans="2:2">
      <c r="B288" t="s">
        <v>20427</v>
      </c>
    </row>
    <row r="289" spans="2:2">
      <c r="B289" t="s">
        <v>15948</v>
      </c>
    </row>
    <row r="290" spans="2:2">
      <c r="B290" t="s">
        <v>10515</v>
      </c>
    </row>
    <row r="291" spans="2:2">
      <c r="B291" t="s">
        <v>13047</v>
      </c>
    </row>
    <row r="292" spans="2:2">
      <c r="B292" t="s">
        <v>13054</v>
      </c>
    </row>
    <row r="293" spans="2:2">
      <c r="B293" t="s">
        <v>12157</v>
      </c>
    </row>
    <row r="294" spans="2:2">
      <c r="B294" t="s">
        <v>12163</v>
      </c>
    </row>
    <row r="295" spans="2:2">
      <c r="B295" t="s">
        <v>12669</v>
      </c>
    </row>
    <row r="296" spans="2:2">
      <c r="B296" t="s">
        <v>11384</v>
      </c>
    </row>
    <row r="297" spans="2:2">
      <c r="B297" t="s">
        <v>14633</v>
      </c>
    </row>
    <row r="298" spans="2:2">
      <c r="B298" t="s">
        <v>13062</v>
      </c>
    </row>
    <row r="299" spans="2:2">
      <c r="B299" t="s">
        <v>19147</v>
      </c>
    </row>
    <row r="300" spans="2:2">
      <c r="B300" t="s">
        <v>12221</v>
      </c>
    </row>
    <row r="301" spans="2:2">
      <c r="B301" t="s">
        <v>12890</v>
      </c>
    </row>
    <row r="302" spans="2:2">
      <c r="B302" t="s">
        <v>12962</v>
      </c>
    </row>
    <row r="303" spans="2:2">
      <c r="B303" t="s">
        <v>11992</v>
      </c>
    </row>
    <row r="304" spans="2:2">
      <c r="B304" t="s">
        <v>12294</v>
      </c>
    </row>
    <row r="305" spans="2:2">
      <c r="B305" t="s">
        <v>14287</v>
      </c>
    </row>
    <row r="306" spans="2:2">
      <c r="B306" t="s">
        <v>19545</v>
      </c>
    </row>
    <row r="307" spans="2:2">
      <c r="B307" t="s">
        <v>14856</v>
      </c>
    </row>
    <row r="308" spans="2:2">
      <c r="B308" t="s">
        <v>16242</v>
      </c>
    </row>
    <row r="309" spans="2:2">
      <c r="B309" t="s">
        <v>13018</v>
      </c>
    </row>
    <row r="310" spans="2:2">
      <c r="B310" t="s">
        <v>19290</v>
      </c>
    </row>
    <row r="311" spans="2:2">
      <c r="B311" t="s">
        <v>13069</v>
      </c>
    </row>
    <row r="312" spans="2:2">
      <c r="B312" t="s">
        <v>19550</v>
      </c>
    </row>
    <row r="313" spans="2:2">
      <c r="B313" t="s">
        <v>13075</v>
      </c>
    </row>
    <row r="314" spans="2:2">
      <c r="B314" t="s">
        <v>3033</v>
      </c>
    </row>
    <row r="315" spans="2:2">
      <c r="B315" t="s">
        <v>7647</v>
      </c>
    </row>
    <row r="316" spans="2:2">
      <c r="B316" t="s">
        <v>15238</v>
      </c>
    </row>
    <row r="317" spans="2:2">
      <c r="B317" t="s">
        <v>5254</v>
      </c>
    </row>
    <row r="318" spans="2:2">
      <c r="B318" t="s">
        <v>11900</v>
      </c>
    </row>
    <row r="319" spans="2:2">
      <c r="B319" t="s">
        <v>7327</v>
      </c>
    </row>
    <row r="320" spans="2:2">
      <c r="B320" t="s">
        <v>20431</v>
      </c>
    </row>
    <row r="321" spans="2:2">
      <c r="B321" t="s">
        <v>19709</v>
      </c>
    </row>
    <row r="322" spans="2:2">
      <c r="B322" t="s">
        <v>12229</v>
      </c>
    </row>
    <row r="323" spans="2:2">
      <c r="B323" t="s">
        <v>6774</v>
      </c>
    </row>
    <row r="324" spans="2:2">
      <c r="B324" t="s">
        <v>6728</v>
      </c>
    </row>
    <row r="325" spans="2:2">
      <c r="B325" t="s">
        <v>19414</v>
      </c>
    </row>
    <row r="326" spans="2:2">
      <c r="B326" t="s">
        <v>19151</v>
      </c>
    </row>
    <row r="327" spans="2:2">
      <c r="B327" t="s">
        <v>9552</v>
      </c>
    </row>
    <row r="328" spans="2:2">
      <c r="B328" t="s">
        <v>12320</v>
      </c>
    </row>
    <row r="329" spans="2:2">
      <c r="B329" t="s">
        <v>8588</v>
      </c>
    </row>
    <row r="330" spans="2:2">
      <c r="B330" t="s">
        <v>18965</v>
      </c>
    </row>
    <row r="331" spans="2:2">
      <c r="B331" t="s">
        <v>8391</v>
      </c>
    </row>
    <row r="332" spans="2:2">
      <c r="B332" t="s">
        <v>17459</v>
      </c>
    </row>
    <row r="333" spans="2:2">
      <c r="B333" t="s">
        <v>18071</v>
      </c>
    </row>
    <row r="334" spans="2:2">
      <c r="B334" t="s">
        <v>10238</v>
      </c>
    </row>
    <row r="335" spans="2:2">
      <c r="B335" t="s">
        <v>19418</v>
      </c>
    </row>
    <row r="336" spans="2:2">
      <c r="B336" t="s">
        <v>16335</v>
      </c>
    </row>
    <row r="337" spans="2:2">
      <c r="B337" t="s">
        <v>17889</v>
      </c>
    </row>
    <row r="338" spans="2:2">
      <c r="B338" t="s">
        <v>13769</v>
      </c>
    </row>
    <row r="339" spans="2:2">
      <c r="B339" t="s">
        <v>7077</v>
      </c>
    </row>
    <row r="340" spans="2:2">
      <c r="B340" t="s">
        <v>19713</v>
      </c>
    </row>
    <row r="341" spans="2:2">
      <c r="B341" t="s">
        <v>12425</v>
      </c>
    </row>
    <row r="342" spans="2:2">
      <c r="B342" t="s">
        <v>19293</v>
      </c>
    </row>
    <row r="343" spans="2:2">
      <c r="B343" t="s">
        <v>19155</v>
      </c>
    </row>
    <row r="344" spans="2:2">
      <c r="B344" t="s">
        <v>17689</v>
      </c>
    </row>
    <row r="345" spans="2:2">
      <c r="B345" t="s">
        <v>11854</v>
      </c>
    </row>
    <row r="346" spans="2:2">
      <c r="B346" t="s">
        <v>17347</v>
      </c>
    </row>
    <row r="347" spans="2:2">
      <c r="B347" t="s">
        <v>18590</v>
      </c>
    </row>
    <row r="348" spans="2:2">
      <c r="B348" t="s">
        <v>18969</v>
      </c>
    </row>
    <row r="349" spans="2:2">
      <c r="B349" t="s">
        <v>17796</v>
      </c>
    </row>
    <row r="350" spans="2:2">
      <c r="B350" t="s">
        <v>8122</v>
      </c>
    </row>
    <row r="351" spans="2:2">
      <c r="B351" t="s">
        <v>12456</v>
      </c>
    </row>
    <row r="352" spans="2:2">
      <c r="B352" t="s">
        <v>15244</v>
      </c>
    </row>
    <row r="353" spans="2:2">
      <c r="B353" t="s">
        <v>14380</v>
      </c>
    </row>
    <row r="354" spans="2:2">
      <c r="B354" t="s">
        <v>12170</v>
      </c>
    </row>
    <row r="355" spans="2:2">
      <c r="B355" t="s">
        <v>14982</v>
      </c>
    </row>
    <row r="356" spans="2:2">
      <c r="B356" t="s">
        <v>19421</v>
      </c>
    </row>
    <row r="357" spans="2:2">
      <c r="B357" t="s">
        <v>17894</v>
      </c>
    </row>
    <row r="358" spans="2:2">
      <c r="B358" t="s">
        <v>9329</v>
      </c>
    </row>
    <row r="359" spans="2:2">
      <c r="B359" t="s">
        <v>17464</v>
      </c>
    </row>
    <row r="360" spans="2:2">
      <c r="B360" t="s">
        <v>9630</v>
      </c>
    </row>
    <row r="361" spans="2:2">
      <c r="B361" t="s">
        <v>11446</v>
      </c>
    </row>
    <row r="362" spans="2:2">
      <c r="B362" t="s">
        <v>12394</v>
      </c>
    </row>
    <row r="363" spans="2:2">
      <c r="B363" t="s">
        <v>15158</v>
      </c>
    </row>
    <row r="364" spans="2:2">
      <c r="B364" t="s">
        <v>15453</v>
      </c>
    </row>
    <row r="365" spans="2:2">
      <c r="B365" t="s">
        <v>16020</v>
      </c>
    </row>
    <row r="366" spans="2:2">
      <c r="B366" t="s">
        <v>17351</v>
      </c>
    </row>
    <row r="367" spans="2:2">
      <c r="B367" t="s">
        <v>17800</v>
      </c>
    </row>
    <row r="368" spans="2:2">
      <c r="B368" t="s">
        <v>18339</v>
      </c>
    </row>
    <row r="369" spans="2:2">
      <c r="B369" t="s">
        <v>3813</v>
      </c>
    </row>
    <row r="370" spans="2:2">
      <c r="B370" t="s">
        <v>2465</v>
      </c>
    </row>
    <row r="371" spans="2:2">
      <c r="B371" t="s">
        <v>6762</v>
      </c>
    </row>
    <row r="372" spans="2:2">
      <c r="B372" t="s">
        <v>7054</v>
      </c>
    </row>
    <row r="373" spans="2:2">
      <c r="B373" t="s">
        <v>7247</v>
      </c>
    </row>
    <row r="374" spans="2:2">
      <c r="B374" t="s">
        <v>18073</v>
      </c>
    </row>
    <row r="375" spans="2:2">
      <c r="B375" t="s">
        <v>2076</v>
      </c>
    </row>
    <row r="376" spans="2:2">
      <c r="B376" t="s">
        <v>18593</v>
      </c>
    </row>
    <row r="377" spans="2:2">
      <c r="B377" t="s">
        <v>18971</v>
      </c>
    </row>
    <row r="378" spans="2:2">
      <c r="B378" t="s">
        <v>3188</v>
      </c>
    </row>
    <row r="379" spans="2:2">
      <c r="B379" t="s">
        <v>19949</v>
      </c>
    </row>
    <row r="380" spans="2:2">
      <c r="B380" t="s">
        <v>20434</v>
      </c>
    </row>
    <row r="381" spans="2:2">
      <c r="B381" t="s">
        <v>3531</v>
      </c>
    </row>
    <row r="382" spans="2:2">
      <c r="B382" t="s">
        <v>3070</v>
      </c>
    </row>
    <row r="383" spans="2:2">
      <c r="B383" t="s">
        <v>4585</v>
      </c>
    </row>
    <row r="384" spans="2:2">
      <c r="B384" t="s">
        <v>5200</v>
      </c>
    </row>
    <row r="385" spans="2:2">
      <c r="B385" t="s">
        <v>3718</v>
      </c>
    </row>
    <row r="386" spans="2:2">
      <c r="B386" t="s">
        <v>16340</v>
      </c>
    </row>
    <row r="387" spans="2:2">
      <c r="B387" t="s">
        <v>17467</v>
      </c>
    </row>
    <row r="388" spans="2:2">
      <c r="B388" t="s">
        <v>4201</v>
      </c>
    </row>
    <row r="389" spans="2:2">
      <c r="B389" t="s">
        <v>18344</v>
      </c>
    </row>
    <row r="390" spans="2:2">
      <c r="B390" t="s">
        <v>19161</v>
      </c>
    </row>
    <row r="391" spans="2:2">
      <c r="B391" t="s">
        <v>4698</v>
      </c>
    </row>
    <row r="392" spans="2:2">
      <c r="B392" t="s">
        <v>3963</v>
      </c>
    </row>
    <row r="393" spans="2:2">
      <c r="B393" t="s">
        <v>4532</v>
      </c>
    </row>
    <row r="394" spans="2:2">
      <c r="B394" t="s">
        <v>5184</v>
      </c>
    </row>
    <row r="395" spans="2:2">
      <c r="B395" t="s">
        <v>8326</v>
      </c>
    </row>
    <row r="396" spans="2:2">
      <c r="B396" t="s">
        <v>6467</v>
      </c>
    </row>
    <row r="397" spans="2:2">
      <c r="B397" t="s">
        <v>9454</v>
      </c>
    </row>
    <row r="398" spans="2:2">
      <c r="B398" t="s">
        <v>9465</v>
      </c>
    </row>
    <row r="399" spans="2:2">
      <c r="B399" t="s">
        <v>17356</v>
      </c>
    </row>
    <row r="400" spans="2:2">
      <c r="B400" t="s">
        <v>19952</v>
      </c>
    </row>
    <row r="401" spans="2:2">
      <c r="B401" t="s">
        <v>8910</v>
      </c>
    </row>
    <row r="402" spans="2:2">
      <c r="B402" t="s">
        <v>13274</v>
      </c>
    </row>
    <row r="403" spans="2:2">
      <c r="B403" t="s">
        <v>16435</v>
      </c>
    </row>
    <row r="404" spans="2:2">
      <c r="B404" t="s">
        <v>13778</v>
      </c>
    </row>
    <row r="405" spans="2:2">
      <c r="B405" t="s">
        <v>14125</v>
      </c>
    </row>
    <row r="406" spans="2:2">
      <c r="B406" t="s">
        <v>14559</v>
      </c>
    </row>
    <row r="407" spans="2:2">
      <c r="B407" t="s">
        <v>12939</v>
      </c>
    </row>
    <row r="408" spans="2:2">
      <c r="B408" t="s">
        <v>13026</v>
      </c>
    </row>
    <row r="409" spans="2:2">
      <c r="B409" t="s">
        <v>18871</v>
      </c>
    </row>
    <row r="410" spans="2:2">
      <c r="B410" t="s">
        <v>11292</v>
      </c>
    </row>
    <row r="411" spans="2:2">
      <c r="B411" t="s">
        <v>11950</v>
      </c>
    </row>
    <row r="412" spans="2:2">
      <c r="B412" t="s">
        <v>12328</v>
      </c>
    </row>
    <row r="413" spans="2:2">
      <c r="B413" t="s">
        <v>12336</v>
      </c>
    </row>
    <row r="414" spans="2:2">
      <c r="B414" t="s">
        <v>12746</v>
      </c>
    </row>
    <row r="415" spans="2:2">
      <c r="B415" t="s">
        <v>18599</v>
      </c>
    </row>
    <row r="416" spans="2:2">
      <c r="B416" t="s">
        <v>19719</v>
      </c>
    </row>
    <row r="417" spans="2:2">
      <c r="B417" t="s">
        <v>8223</v>
      </c>
    </row>
    <row r="418" spans="2:2">
      <c r="B418" t="s">
        <v>16741</v>
      </c>
    </row>
    <row r="419" spans="2:2">
      <c r="B419" t="s">
        <v>17208</v>
      </c>
    </row>
    <row r="420" spans="2:2">
      <c r="B420" t="s">
        <v>19724</v>
      </c>
    </row>
    <row r="421" spans="2:2">
      <c r="B421" t="s">
        <v>16859</v>
      </c>
    </row>
    <row r="422" spans="2:2">
      <c r="B422" t="s">
        <v>17213</v>
      </c>
    </row>
    <row r="423" spans="2:2">
      <c r="B423" t="s">
        <v>17216</v>
      </c>
    </row>
    <row r="424" spans="2:2">
      <c r="B424" t="s">
        <v>17219</v>
      </c>
    </row>
    <row r="425" spans="2:2">
      <c r="B425" t="s">
        <v>16864</v>
      </c>
    </row>
    <row r="426" spans="2:2">
      <c r="B426" t="s">
        <v>16869</v>
      </c>
    </row>
    <row r="427" spans="2:2">
      <c r="B427" t="s">
        <v>17223</v>
      </c>
    </row>
    <row r="428" spans="2:2">
      <c r="B428" t="s">
        <v>17228</v>
      </c>
    </row>
    <row r="429" spans="2:2">
      <c r="B429" t="s">
        <v>16746</v>
      </c>
    </row>
    <row r="430" spans="2:2">
      <c r="B430" t="s">
        <v>17057</v>
      </c>
    </row>
    <row r="431" spans="2:2">
      <c r="B431" t="s">
        <v>17232</v>
      </c>
    </row>
    <row r="432" spans="2:2">
      <c r="B432" t="s">
        <v>17061</v>
      </c>
    </row>
    <row r="433" spans="2:2">
      <c r="B433" t="s">
        <v>17068</v>
      </c>
    </row>
    <row r="434" spans="2:2">
      <c r="B434" t="s">
        <v>17074</v>
      </c>
    </row>
    <row r="435" spans="2:2">
      <c r="B435" t="s">
        <v>17236</v>
      </c>
    </row>
    <row r="436" spans="2:2">
      <c r="B436" t="s">
        <v>16248</v>
      </c>
    </row>
    <row r="437" spans="2:2">
      <c r="B437" t="s">
        <v>15393</v>
      </c>
    </row>
    <row r="438" spans="2:2">
      <c r="B438" t="s">
        <v>1833</v>
      </c>
    </row>
    <row r="439" spans="2:2">
      <c r="B439" t="s">
        <v>18352</v>
      </c>
    </row>
    <row r="440" spans="2:2">
      <c r="B440" t="s">
        <v>18077</v>
      </c>
    </row>
    <row r="441" spans="2:2">
      <c r="B441" t="s">
        <v>3625</v>
      </c>
    </row>
    <row r="442" spans="2:2">
      <c r="B442" t="s">
        <v>19727</v>
      </c>
    </row>
    <row r="443" spans="2:2">
      <c r="B443" t="s">
        <v>12466</v>
      </c>
    </row>
    <row r="444" spans="2:2">
      <c r="B444" t="s">
        <v>11668</v>
      </c>
    </row>
    <row r="445" spans="2:2">
      <c r="B445" t="s">
        <v>19296</v>
      </c>
    </row>
    <row r="446" spans="2:2">
      <c r="B446" t="s">
        <v>13081</v>
      </c>
    </row>
    <row r="447" spans="2:2">
      <c r="B447" t="s">
        <v>12235</v>
      </c>
    </row>
    <row r="448" spans="2:2">
      <c r="B448" t="s">
        <v>10061</v>
      </c>
    </row>
    <row r="449" spans="2:2">
      <c r="B449" t="s">
        <v>19731</v>
      </c>
    </row>
    <row r="450" spans="2:2">
      <c r="B450" t="s">
        <v>14641</v>
      </c>
    </row>
    <row r="451" spans="2:2">
      <c r="B451" t="s">
        <v>17974</v>
      </c>
    </row>
    <row r="452" spans="2:2">
      <c r="B452" t="s">
        <v>19735</v>
      </c>
    </row>
    <row r="453" spans="2:2">
      <c r="B453" t="s">
        <v>19301</v>
      </c>
    </row>
    <row r="454" spans="2:2">
      <c r="B454" t="s">
        <v>8974</v>
      </c>
    </row>
    <row r="455" spans="2:2">
      <c r="B455" t="s">
        <v>7525</v>
      </c>
    </row>
    <row r="456" spans="2:2">
      <c r="B456" t="s">
        <v>17239</v>
      </c>
    </row>
    <row r="457" spans="2:2">
      <c r="B457" t="s">
        <v>9852</v>
      </c>
    </row>
    <row r="458" spans="2:2">
      <c r="B458" t="s">
        <v>18735</v>
      </c>
    </row>
    <row r="459" spans="2:2">
      <c r="B459" t="s">
        <v>18875</v>
      </c>
    </row>
    <row r="460" spans="2:2">
      <c r="B460" t="s">
        <v>9398</v>
      </c>
    </row>
    <row r="461" spans="2:2">
      <c r="B461" t="s">
        <v>1855</v>
      </c>
    </row>
    <row r="462" spans="2:2">
      <c r="B462" t="s">
        <v>18444</v>
      </c>
    </row>
    <row r="463" spans="2:2">
      <c r="B463" t="s">
        <v>3642</v>
      </c>
    </row>
    <row r="464" spans="2:2">
      <c r="B464" t="s">
        <v>5086</v>
      </c>
    </row>
    <row r="465" spans="2:2">
      <c r="B465" t="s">
        <v>2872</v>
      </c>
    </row>
    <row r="466" spans="2:2">
      <c r="B466" t="s">
        <v>16946</v>
      </c>
    </row>
    <row r="467" spans="2:2">
      <c r="B467" t="s">
        <v>18877</v>
      </c>
    </row>
    <row r="468" spans="2:2">
      <c r="B468" t="s">
        <v>8023</v>
      </c>
    </row>
    <row r="469" spans="2:2">
      <c r="B469" t="s">
        <v>2927</v>
      </c>
    </row>
    <row r="470" spans="2:2">
      <c r="B470" t="s">
        <v>16664</v>
      </c>
    </row>
    <row r="471" spans="2:2">
      <c r="B471" t="s">
        <v>4036</v>
      </c>
    </row>
    <row r="472" spans="2:2">
      <c r="B472" t="s">
        <v>13945</v>
      </c>
    </row>
    <row r="473" spans="2:2">
      <c r="B473" t="s">
        <v>3205</v>
      </c>
    </row>
    <row r="474" spans="2:2">
      <c r="B474" t="s">
        <v>8995</v>
      </c>
    </row>
    <row r="475" spans="2:2">
      <c r="B475" t="s">
        <v>19955</v>
      </c>
    </row>
    <row r="476" spans="2:2">
      <c r="B476" t="s">
        <v>19958</v>
      </c>
    </row>
    <row r="477" spans="2:2">
      <c r="B477" t="s">
        <v>7546</v>
      </c>
    </row>
    <row r="478" spans="2:2">
      <c r="B478" t="s">
        <v>6151</v>
      </c>
    </row>
    <row r="479" spans="2:2">
      <c r="B479" t="s">
        <v>19963</v>
      </c>
    </row>
    <row r="480" spans="2:2">
      <c r="B480" t="s">
        <v>8467</v>
      </c>
    </row>
    <row r="481" spans="2:2">
      <c r="B481" t="s">
        <v>18881</v>
      </c>
    </row>
    <row r="482" spans="2:2">
      <c r="B482" t="s">
        <v>7211</v>
      </c>
    </row>
    <row r="483" spans="2:2">
      <c r="B483" t="s">
        <v>13133</v>
      </c>
    </row>
    <row r="484" spans="2:2">
      <c r="B484" t="s">
        <v>16875</v>
      </c>
    </row>
    <row r="485" spans="2:2">
      <c r="B485" t="s">
        <v>19554</v>
      </c>
    </row>
    <row r="486" spans="2:2">
      <c r="B486" t="s">
        <v>11018</v>
      </c>
    </row>
    <row r="487" spans="2:2">
      <c r="B487" t="s">
        <v>11527</v>
      </c>
    </row>
    <row r="488" spans="2:2">
      <c r="B488" t="s">
        <v>11677</v>
      </c>
    </row>
    <row r="489" spans="2:2">
      <c r="B489" t="s">
        <v>7295</v>
      </c>
    </row>
    <row r="490" spans="2:2">
      <c r="B490" t="s">
        <v>11231</v>
      </c>
    </row>
    <row r="491" spans="2:2">
      <c r="B491" t="s">
        <v>11357</v>
      </c>
    </row>
    <row r="492" spans="2:2">
      <c r="B492" t="s">
        <v>7353</v>
      </c>
    </row>
    <row r="493" spans="2:2">
      <c r="B493" t="s">
        <v>14699</v>
      </c>
    </row>
    <row r="494" spans="2:2">
      <c r="B494" t="s">
        <v>12754</v>
      </c>
    </row>
    <row r="495" spans="2:2">
      <c r="B495" t="s">
        <v>10585</v>
      </c>
    </row>
    <row r="496" spans="2:2">
      <c r="B496" t="s">
        <v>19558</v>
      </c>
    </row>
    <row r="497" spans="2:2">
      <c r="B497" t="s">
        <v>9708</v>
      </c>
    </row>
    <row r="498" spans="2:2">
      <c r="B498" t="s">
        <v>5845</v>
      </c>
    </row>
    <row r="499" spans="2:2">
      <c r="B499" t="s">
        <v>20438</v>
      </c>
    </row>
    <row r="500" spans="2:2">
      <c r="B500" t="s">
        <v>8611</v>
      </c>
    </row>
    <row r="501" spans="2:2">
      <c r="B501" t="s">
        <v>6920</v>
      </c>
    </row>
    <row r="502" spans="2:2">
      <c r="B502" t="s">
        <v>6236</v>
      </c>
    </row>
    <row r="503" spans="2:2">
      <c r="B503" t="s">
        <v>8478</v>
      </c>
    </row>
    <row r="504" spans="2:2">
      <c r="B504" t="s">
        <v>8410</v>
      </c>
    </row>
    <row r="505" spans="2:2">
      <c r="B505" t="s">
        <v>20226</v>
      </c>
    </row>
    <row r="506" spans="2:2">
      <c r="B506" t="s">
        <v>11300</v>
      </c>
    </row>
    <row r="507" spans="2:2">
      <c r="B507" t="s">
        <v>12403</v>
      </c>
    </row>
    <row r="508" spans="2:2">
      <c r="B508" t="s">
        <v>19425</v>
      </c>
    </row>
    <row r="509" spans="2:2">
      <c r="B509" t="s">
        <v>13715</v>
      </c>
    </row>
    <row r="510" spans="2:2">
      <c r="B510" t="s">
        <v>5431</v>
      </c>
    </row>
    <row r="511" spans="2:2">
      <c r="B511" t="s">
        <v>18181</v>
      </c>
    </row>
    <row r="512" spans="2:2">
      <c r="B512" t="s">
        <v>18602</v>
      </c>
    </row>
    <row r="513" spans="2:2">
      <c r="B513" t="s">
        <v>13784</v>
      </c>
    </row>
    <row r="514" spans="2:2">
      <c r="B514" t="s">
        <v>15871</v>
      </c>
    </row>
    <row r="515" spans="2:2">
      <c r="B515" t="s">
        <v>8850</v>
      </c>
    </row>
    <row r="516" spans="2:2">
      <c r="B516" t="s">
        <v>13792</v>
      </c>
    </row>
    <row r="517" spans="2:2">
      <c r="B517" t="s">
        <v>7836</v>
      </c>
    </row>
    <row r="518" spans="2:2">
      <c r="B518" t="s">
        <v>12844</v>
      </c>
    </row>
    <row r="519" spans="2:2">
      <c r="B519" t="s">
        <v>10257</v>
      </c>
    </row>
    <row r="520" spans="2:2">
      <c r="B520" t="s">
        <v>7260</v>
      </c>
    </row>
    <row r="521" spans="2:2">
      <c r="B521" t="s">
        <v>9407</v>
      </c>
    </row>
    <row r="522" spans="2:2">
      <c r="B522" t="s">
        <v>18974</v>
      </c>
    </row>
    <row r="523" spans="2:2">
      <c r="B523" t="s">
        <v>17475</v>
      </c>
    </row>
    <row r="524" spans="2:2">
      <c r="B524" t="s">
        <v>17076</v>
      </c>
    </row>
    <row r="525" spans="2:2">
      <c r="B525" t="s">
        <v>17805</v>
      </c>
    </row>
    <row r="526" spans="2:2">
      <c r="B526" t="s">
        <v>12761</v>
      </c>
    </row>
    <row r="527" spans="2:2">
      <c r="B527" t="s">
        <v>20230</v>
      </c>
    </row>
    <row r="528" spans="2:2">
      <c r="B528" t="s">
        <v>17081</v>
      </c>
    </row>
    <row r="529" spans="2:2">
      <c r="B529" t="s">
        <v>19304</v>
      </c>
    </row>
    <row r="530" spans="2:2">
      <c r="B530" t="s">
        <v>19967</v>
      </c>
    </row>
    <row r="531" spans="2:2">
      <c r="B531" t="s">
        <v>4007</v>
      </c>
    </row>
    <row r="532" spans="2:2">
      <c r="B532" t="s">
        <v>10202</v>
      </c>
    </row>
    <row r="533" spans="2:2">
      <c r="B533" t="s">
        <v>1571</v>
      </c>
    </row>
    <row r="534" spans="2:2">
      <c r="B534" t="s">
        <v>4255</v>
      </c>
    </row>
    <row r="535" spans="2:2">
      <c r="B535" t="s">
        <v>10213</v>
      </c>
    </row>
    <row r="536" spans="2:2">
      <c r="B536" t="s">
        <v>6944</v>
      </c>
    </row>
    <row r="537" spans="2:2">
      <c r="B537" t="s">
        <v>7883</v>
      </c>
    </row>
    <row r="538" spans="2:2">
      <c r="B538" t="s">
        <v>7749</v>
      </c>
    </row>
    <row r="539" spans="2:2">
      <c r="B539" t="s">
        <v>20441</v>
      </c>
    </row>
    <row r="540" spans="2:2">
      <c r="B540" t="s">
        <v>19740</v>
      </c>
    </row>
    <row r="541" spans="2:2">
      <c r="B541" t="s">
        <v>3452</v>
      </c>
    </row>
    <row r="542" spans="2:2">
      <c r="B542" t="s">
        <v>4641</v>
      </c>
    </row>
    <row r="543" spans="2:2">
      <c r="B543" t="s">
        <v>5574</v>
      </c>
    </row>
    <row r="544" spans="2:2">
      <c r="B544" t="s">
        <v>16952</v>
      </c>
    </row>
    <row r="545" spans="2:2">
      <c r="B545" t="s">
        <v>19563</v>
      </c>
    </row>
    <row r="546" spans="2:2">
      <c r="B546" t="s">
        <v>11367</v>
      </c>
    </row>
    <row r="547" spans="2:2">
      <c r="B547" t="s">
        <v>19165</v>
      </c>
    </row>
    <row r="548" spans="2:2">
      <c r="B548" t="s">
        <v>9176</v>
      </c>
    </row>
    <row r="549" spans="2:2">
      <c r="B549" t="s">
        <v>15734</v>
      </c>
    </row>
    <row r="550" spans="2:2">
      <c r="B550" t="s">
        <v>18082</v>
      </c>
    </row>
    <row r="551" spans="2:2">
      <c r="B551" t="s">
        <v>6513</v>
      </c>
    </row>
    <row r="552" spans="2:2">
      <c r="B552" t="s">
        <v>19310</v>
      </c>
    </row>
    <row r="553" spans="2:2">
      <c r="B553" t="s">
        <v>8201</v>
      </c>
    </row>
    <row r="554" spans="2:2">
      <c r="B554" t="s">
        <v>14567</v>
      </c>
    </row>
    <row r="555" spans="2:2">
      <c r="B555" t="s">
        <v>17582</v>
      </c>
    </row>
    <row r="556" spans="2:2">
      <c r="B556" t="s">
        <v>8132</v>
      </c>
    </row>
    <row r="557" spans="2:2">
      <c r="B557" t="s">
        <v>16255</v>
      </c>
    </row>
    <row r="558" spans="2:2">
      <c r="B558" t="s">
        <v>20445</v>
      </c>
    </row>
    <row r="559" spans="2:2">
      <c r="B559" t="s">
        <v>8801</v>
      </c>
    </row>
    <row r="560" spans="2:2">
      <c r="B560" t="s">
        <v>14388</v>
      </c>
    </row>
    <row r="561" spans="2:2">
      <c r="B561" t="s">
        <v>18980</v>
      </c>
    </row>
    <row r="562" spans="2:2">
      <c r="B562" t="s">
        <v>19744</v>
      </c>
    </row>
    <row r="563" spans="2:2">
      <c r="B563" t="s">
        <v>8943</v>
      </c>
    </row>
    <row r="564" spans="2:2">
      <c r="B564" t="s">
        <v>20447</v>
      </c>
    </row>
    <row r="565" spans="2:2">
      <c r="B565" t="s">
        <v>14507</v>
      </c>
    </row>
    <row r="566" spans="2:2">
      <c r="B566" t="s">
        <v>18885</v>
      </c>
    </row>
    <row r="567" spans="2:2">
      <c r="B567" t="s">
        <v>7468</v>
      </c>
    </row>
    <row r="568" spans="2:2">
      <c r="B568" t="s">
        <v>18357</v>
      </c>
    </row>
    <row r="569" spans="2:2">
      <c r="B569" t="s">
        <v>8543</v>
      </c>
    </row>
    <row r="570" spans="2:2">
      <c r="B570" t="s">
        <v>2961</v>
      </c>
    </row>
    <row r="571" spans="2:2">
      <c r="B571" t="s">
        <v>12472</v>
      </c>
    </row>
    <row r="572" spans="2:2">
      <c r="B572" t="s">
        <v>7824</v>
      </c>
    </row>
    <row r="573" spans="2:2">
      <c r="B573" t="s">
        <v>4327</v>
      </c>
    </row>
    <row r="574" spans="2:2">
      <c r="B574" t="s">
        <v>20450</v>
      </c>
    </row>
    <row r="575" spans="2:2">
      <c r="B575" t="s">
        <v>17978</v>
      </c>
    </row>
    <row r="576" spans="2:2">
      <c r="B576" t="s">
        <v>2821</v>
      </c>
    </row>
    <row r="577" spans="2:2">
      <c r="B577" t="s">
        <v>18450</v>
      </c>
    </row>
    <row r="578" spans="2:2">
      <c r="B578" t="s">
        <v>14249</v>
      </c>
    </row>
    <row r="579" spans="2:2">
      <c r="B579" t="s">
        <v>7726</v>
      </c>
    </row>
    <row r="580" spans="2:2">
      <c r="B580" t="s">
        <v>3016</v>
      </c>
    </row>
    <row r="581" spans="2:2">
      <c r="B581" t="s">
        <v>13880</v>
      </c>
    </row>
    <row r="582" spans="2:2">
      <c r="B582" t="s">
        <v>2669</v>
      </c>
    </row>
    <row r="583" spans="2:2">
      <c r="B583" t="s">
        <v>15459</v>
      </c>
    </row>
    <row r="584" spans="2:2">
      <c r="B584" t="s">
        <v>13439</v>
      </c>
    </row>
    <row r="585" spans="2:2">
      <c r="B585" t="s">
        <v>6303</v>
      </c>
    </row>
    <row r="586" spans="2:2">
      <c r="B586" t="s">
        <v>16347</v>
      </c>
    </row>
    <row r="587" spans="2:2">
      <c r="B587" t="s">
        <v>13445</v>
      </c>
    </row>
    <row r="588" spans="2:2">
      <c r="B588" t="s">
        <v>5006</v>
      </c>
    </row>
    <row r="589" spans="2:2">
      <c r="B589" t="s">
        <v>19747</v>
      </c>
    </row>
    <row r="590" spans="2:2">
      <c r="B590" t="s">
        <v>18186</v>
      </c>
    </row>
    <row r="591" spans="2:2">
      <c r="B591" t="s">
        <v>18190</v>
      </c>
    </row>
    <row r="592" spans="2:2">
      <c r="B592" t="s">
        <v>18605</v>
      </c>
    </row>
    <row r="593" spans="2:2">
      <c r="B593" t="s">
        <v>18607</v>
      </c>
    </row>
    <row r="594" spans="2:2">
      <c r="B594" t="s">
        <v>16750</v>
      </c>
    </row>
    <row r="595" spans="2:2">
      <c r="B595" t="s">
        <v>16955</v>
      </c>
    </row>
    <row r="596" spans="2:2">
      <c r="B596" t="s">
        <v>16350</v>
      </c>
    </row>
    <row r="597" spans="2:2">
      <c r="B597" t="s">
        <v>16573</v>
      </c>
    </row>
    <row r="598" spans="2:2">
      <c r="B598" t="s">
        <v>14294</v>
      </c>
    </row>
    <row r="599" spans="2:2">
      <c r="B599" t="s">
        <v>14572</v>
      </c>
    </row>
    <row r="600" spans="2:2">
      <c r="B600" t="s">
        <v>14864</v>
      </c>
    </row>
    <row r="601" spans="2:2">
      <c r="B601" t="s">
        <v>9687</v>
      </c>
    </row>
    <row r="602" spans="2:2">
      <c r="B602" t="s">
        <v>10070</v>
      </c>
    </row>
    <row r="603" spans="2:2">
      <c r="B603" t="s">
        <v>10330</v>
      </c>
    </row>
    <row r="604" spans="2:2">
      <c r="B604" t="s">
        <v>8723</v>
      </c>
    </row>
    <row r="605" spans="2:2">
      <c r="B605" t="s">
        <v>9829</v>
      </c>
    </row>
    <row r="606" spans="2:2">
      <c r="B606" t="s">
        <v>10550</v>
      </c>
    </row>
    <row r="607" spans="2:2">
      <c r="B607" t="s">
        <v>10014</v>
      </c>
    </row>
    <row r="608" spans="2:2">
      <c r="B608" t="s">
        <v>8882</v>
      </c>
    </row>
    <row r="609" spans="2:2">
      <c r="B609" t="s">
        <v>9872</v>
      </c>
    </row>
    <row r="610" spans="2:2">
      <c r="B610" t="s">
        <v>14298</v>
      </c>
    </row>
    <row r="611" spans="2:2">
      <c r="B611" t="s">
        <v>14705</v>
      </c>
    </row>
    <row r="612" spans="2:2">
      <c r="B612" t="s">
        <v>15465</v>
      </c>
    </row>
    <row r="613" spans="2:2">
      <c r="B613" t="s">
        <v>15879</v>
      </c>
    </row>
    <row r="614" spans="2:2">
      <c r="B614" t="s">
        <v>15885</v>
      </c>
    </row>
    <row r="615" spans="2:2">
      <c r="B615" t="s">
        <v>16261</v>
      </c>
    </row>
    <row r="616" spans="2:2">
      <c r="B616" t="s">
        <v>12341</v>
      </c>
    </row>
    <row r="617" spans="2:2">
      <c r="B617" t="s">
        <v>13453</v>
      </c>
    </row>
    <row r="618" spans="2:2">
      <c r="B618" t="s">
        <v>13231</v>
      </c>
    </row>
    <row r="619" spans="2:2">
      <c r="B619" t="s">
        <v>15739</v>
      </c>
    </row>
    <row r="620" spans="2:2">
      <c r="B620" t="s">
        <v>15955</v>
      </c>
    </row>
    <row r="621" spans="2:2">
      <c r="B621" t="s">
        <v>16026</v>
      </c>
    </row>
    <row r="622" spans="2:2">
      <c r="B622" t="s">
        <v>15744</v>
      </c>
    </row>
    <row r="623" spans="2:2">
      <c r="B623" t="s">
        <v>16266</v>
      </c>
    </row>
    <row r="624" spans="2:2">
      <c r="B624" t="s">
        <v>16580</v>
      </c>
    </row>
    <row r="625" spans="2:2">
      <c r="B625" t="s">
        <v>16962</v>
      </c>
    </row>
    <row r="626" spans="2:2">
      <c r="B626" t="s">
        <v>16968</v>
      </c>
    </row>
    <row r="627" spans="2:2">
      <c r="B627" t="s">
        <v>17087</v>
      </c>
    </row>
    <row r="628" spans="2:2">
      <c r="B628" t="s">
        <v>16878</v>
      </c>
    </row>
    <row r="629" spans="2:2">
      <c r="B629" t="s">
        <v>16882</v>
      </c>
    </row>
    <row r="630" spans="2:2">
      <c r="B630" t="s">
        <v>16972</v>
      </c>
    </row>
    <row r="631" spans="2:2">
      <c r="B631" t="s">
        <v>11085</v>
      </c>
    </row>
    <row r="632" spans="2:2">
      <c r="B632" t="s">
        <v>11962</v>
      </c>
    </row>
    <row r="633" spans="2:2">
      <c r="B633" t="s">
        <v>12054</v>
      </c>
    </row>
    <row r="634" spans="2:2">
      <c r="B634" t="s">
        <v>12701</v>
      </c>
    </row>
    <row r="635" spans="2:2">
      <c r="B635" t="s">
        <v>13649</v>
      </c>
    </row>
    <row r="636" spans="2:2">
      <c r="B636" t="s">
        <v>14254</v>
      </c>
    </row>
    <row r="637" spans="2:2">
      <c r="B637" t="s">
        <v>16885</v>
      </c>
    </row>
    <row r="638" spans="2:2">
      <c r="B638" t="s">
        <v>16889</v>
      </c>
    </row>
    <row r="639" spans="2:2">
      <c r="B639" t="s">
        <v>16977</v>
      </c>
    </row>
    <row r="640" spans="2:2">
      <c r="B640" t="s">
        <v>15959</v>
      </c>
    </row>
    <row r="641" spans="2:2">
      <c r="B641" t="s">
        <v>16759</v>
      </c>
    </row>
    <row r="642" spans="2:2">
      <c r="B642" t="s">
        <v>16031</v>
      </c>
    </row>
    <row r="643" spans="2:2">
      <c r="B643" t="s">
        <v>13237</v>
      </c>
    </row>
    <row r="644" spans="2:2">
      <c r="B644" t="s">
        <v>13656</v>
      </c>
    </row>
    <row r="645" spans="2:2">
      <c r="B645" t="s">
        <v>12242</v>
      </c>
    </row>
    <row r="646" spans="2:2">
      <c r="B646" t="s">
        <v>17244</v>
      </c>
    </row>
    <row r="647" spans="2:2">
      <c r="B647" t="s">
        <v>17248</v>
      </c>
    </row>
    <row r="648" spans="2:2">
      <c r="B648" t="s">
        <v>17478</v>
      </c>
    </row>
    <row r="649" spans="2:2">
      <c r="B649" t="s">
        <v>17586</v>
      </c>
    </row>
    <row r="650" spans="2:2">
      <c r="B650" t="s">
        <v>17591</v>
      </c>
    </row>
    <row r="651" spans="2:2">
      <c r="B651" t="s">
        <v>17598</v>
      </c>
    </row>
    <row r="652" spans="2:2">
      <c r="B652" t="s">
        <v>7066</v>
      </c>
    </row>
    <row r="653" spans="2:2">
      <c r="B653" t="s">
        <v>17252</v>
      </c>
    </row>
    <row r="654" spans="2:2">
      <c r="B654" t="s">
        <v>17362</v>
      </c>
    </row>
    <row r="655" spans="2:2">
      <c r="B655" t="s">
        <v>17367</v>
      </c>
    </row>
    <row r="656" spans="2:2">
      <c r="B656" t="s">
        <v>16587</v>
      </c>
    </row>
    <row r="657" spans="2:2">
      <c r="B657" t="s">
        <v>17600</v>
      </c>
    </row>
    <row r="658" spans="2:2">
      <c r="B658" t="s">
        <v>17090</v>
      </c>
    </row>
    <row r="659" spans="2:2">
      <c r="B659" t="s">
        <v>17256</v>
      </c>
    </row>
    <row r="660" spans="2:2">
      <c r="B660" t="s">
        <v>17482</v>
      </c>
    </row>
    <row r="661" spans="2:2">
      <c r="B661" t="s">
        <v>17371</v>
      </c>
    </row>
    <row r="662" spans="2:2">
      <c r="B662" t="s">
        <v>16671</v>
      </c>
    </row>
    <row r="663" spans="2:2">
      <c r="B663" t="s">
        <v>16980</v>
      </c>
    </row>
    <row r="664" spans="2:2">
      <c r="B664" t="s">
        <v>16892</v>
      </c>
    </row>
    <row r="665" spans="2:2">
      <c r="B665" t="s">
        <v>14936</v>
      </c>
    </row>
    <row r="666" spans="2:2">
      <c r="B666" t="s">
        <v>17982</v>
      </c>
    </row>
    <row r="667" spans="2:2">
      <c r="B667" t="s">
        <v>17259</v>
      </c>
    </row>
    <row r="668" spans="2:2">
      <c r="B668" t="s">
        <v>17489</v>
      </c>
    </row>
    <row r="669" spans="2:2">
      <c r="B669" t="s">
        <v>17491</v>
      </c>
    </row>
    <row r="670" spans="2:2">
      <c r="B670" t="s">
        <v>19970</v>
      </c>
    </row>
    <row r="671" spans="2:2">
      <c r="B671" t="s">
        <v>15963</v>
      </c>
    </row>
    <row r="672" spans="2:2">
      <c r="B672" t="s">
        <v>11862</v>
      </c>
    </row>
    <row r="673" spans="2:2">
      <c r="B673" t="s">
        <v>18609</v>
      </c>
    </row>
    <row r="674" spans="2:2">
      <c r="B674" t="s">
        <v>13801</v>
      </c>
    </row>
    <row r="675" spans="2:2">
      <c r="B675" t="s">
        <v>11456</v>
      </c>
    </row>
    <row r="676" spans="2:2">
      <c r="B676" t="s">
        <v>6836</v>
      </c>
    </row>
    <row r="677" spans="2:2">
      <c r="B677" t="s">
        <v>10078</v>
      </c>
    </row>
    <row r="678" spans="2:2">
      <c r="B678" t="s">
        <v>17898</v>
      </c>
    </row>
    <row r="679" spans="2:2">
      <c r="B679" t="s">
        <v>12946</v>
      </c>
    </row>
    <row r="680" spans="2:2">
      <c r="B680" t="s">
        <v>18086</v>
      </c>
    </row>
    <row r="681" spans="2:2">
      <c r="B681" t="s">
        <v>19428</v>
      </c>
    </row>
    <row r="682" spans="2:2">
      <c r="B682" t="s">
        <v>1766</v>
      </c>
    </row>
    <row r="683" spans="2:2">
      <c r="B683" t="s">
        <v>19975</v>
      </c>
    </row>
    <row r="684" spans="2:2">
      <c r="B684" t="s">
        <v>10560</v>
      </c>
    </row>
    <row r="685" spans="2:2">
      <c r="B685" t="s">
        <v>14133</v>
      </c>
    </row>
    <row r="686" spans="2:2">
      <c r="B686" t="s">
        <v>14308</v>
      </c>
    </row>
    <row r="687" spans="2:2">
      <c r="B687" t="s">
        <v>13807</v>
      </c>
    </row>
    <row r="688" spans="2:2">
      <c r="B688" t="s">
        <v>1788</v>
      </c>
    </row>
    <row r="689" spans="2:2">
      <c r="B689" t="s">
        <v>16591</v>
      </c>
    </row>
    <row r="690" spans="2:2">
      <c r="B690" t="s">
        <v>1877</v>
      </c>
    </row>
    <row r="691" spans="2:2">
      <c r="B691" t="s">
        <v>17695</v>
      </c>
    </row>
    <row r="692" spans="2:2">
      <c r="B692" t="s">
        <v>3291</v>
      </c>
    </row>
    <row r="693" spans="2:2">
      <c r="B693" t="s">
        <v>20454</v>
      </c>
    </row>
    <row r="694" spans="2:2">
      <c r="B694" t="s">
        <v>14580</v>
      </c>
    </row>
    <row r="695" spans="2:2">
      <c r="B695" t="s">
        <v>7694</v>
      </c>
    </row>
    <row r="696" spans="2:2">
      <c r="B696" t="s">
        <v>15114</v>
      </c>
    </row>
    <row r="697" spans="2:2">
      <c r="B697" t="s">
        <v>2326</v>
      </c>
    </row>
    <row r="698" spans="2:2">
      <c r="B698" t="s">
        <v>11462</v>
      </c>
    </row>
    <row r="699" spans="2:2">
      <c r="B699" t="s">
        <v>20457</v>
      </c>
    </row>
    <row r="700" spans="2:2">
      <c r="B700" t="s">
        <v>11469</v>
      </c>
    </row>
    <row r="701" spans="2:2">
      <c r="B701" t="s">
        <v>19169</v>
      </c>
    </row>
    <row r="702" spans="2:2">
      <c r="B702" t="s">
        <v>11700</v>
      </c>
    </row>
    <row r="703" spans="2:2">
      <c r="B703" t="s">
        <v>14990</v>
      </c>
    </row>
    <row r="704" spans="2:2">
      <c r="B704" t="s">
        <v>14819</v>
      </c>
    </row>
    <row r="705" spans="2:2">
      <c r="B705" t="s">
        <v>18984</v>
      </c>
    </row>
    <row r="706" spans="2:2">
      <c r="B706" t="s">
        <v>13139</v>
      </c>
    </row>
    <row r="707" spans="2:2">
      <c r="B707" t="s">
        <v>17811</v>
      </c>
    </row>
    <row r="708" spans="2:2">
      <c r="B708" t="s">
        <v>17987</v>
      </c>
    </row>
    <row r="709" spans="2:2">
      <c r="B709" t="s">
        <v>14872</v>
      </c>
    </row>
    <row r="710" spans="2:2">
      <c r="B710" t="s">
        <v>18455</v>
      </c>
    </row>
    <row r="711" spans="2:2">
      <c r="B711" t="s">
        <v>13376</v>
      </c>
    </row>
    <row r="712" spans="2:2">
      <c r="B712" t="s">
        <v>19751</v>
      </c>
    </row>
    <row r="713" spans="2:2">
      <c r="B713" t="s">
        <v>17701</v>
      </c>
    </row>
    <row r="714" spans="2:2">
      <c r="B714" t="s">
        <v>14584</v>
      </c>
    </row>
    <row r="715" spans="2:2">
      <c r="B715" t="s">
        <v>14395</v>
      </c>
    </row>
    <row r="716" spans="2:2">
      <c r="B716" t="s">
        <v>10905</v>
      </c>
    </row>
    <row r="717" spans="2:2">
      <c r="B717" t="s">
        <v>11868</v>
      </c>
    </row>
    <row r="718" spans="2:2">
      <c r="B718" t="s">
        <v>17991</v>
      </c>
    </row>
    <row r="719" spans="2:2">
      <c r="B719" t="s">
        <v>15307</v>
      </c>
    </row>
    <row r="720" spans="2:2">
      <c r="B720" t="s">
        <v>13886</v>
      </c>
    </row>
    <row r="721" spans="2:2">
      <c r="B721" t="s">
        <v>16496</v>
      </c>
    </row>
    <row r="722" spans="2:2">
      <c r="B722" t="s">
        <v>18989</v>
      </c>
    </row>
    <row r="723" spans="2:2">
      <c r="B723" t="s">
        <v>16355</v>
      </c>
    </row>
    <row r="724" spans="2:2">
      <c r="B724" t="s">
        <v>13148</v>
      </c>
    </row>
    <row r="725" spans="2:2">
      <c r="B725" t="s">
        <v>20460</v>
      </c>
    </row>
    <row r="726" spans="2:2">
      <c r="B726" t="s">
        <v>19756</v>
      </c>
    </row>
    <row r="727" spans="2:2">
      <c r="B727" t="s">
        <v>17711</v>
      </c>
    </row>
    <row r="728" spans="2:2">
      <c r="B728" t="s">
        <v>19172</v>
      </c>
    </row>
    <row r="729" spans="2:2">
      <c r="B729" t="s">
        <v>19569</v>
      </c>
    </row>
    <row r="730" spans="2:2">
      <c r="B730" t="s">
        <v>19760</v>
      </c>
    </row>
    <row r="731" spans="2:2">
      <c r="B731" t="s">
        <v>17606</v>
      </c>
    </row>
    <row r="732" spans="2:2">
      <c r="B732" t="s">
        <v>19175</v>
      </c>
    </row>
    <row r="733" spans="2:2">
      <c r="B733" t="s">
        <v>18741</v>
      </c>
    </row>
    <row r="734" spans="2:2">
      <c r="B734" t="s">
        <v>18090</v>
      </c>
    </row>
    <row r="735" spans="2:2">
      <c r="B735" t="s">
        <v>15607</v>
      </c>
    </row>
    <row r="736" spans="2:2">
      <c r="B736" t="s">
        <v>3325</v>
      </c>
    </row>
    <row r="737" spans="2:2">
      <c r="B737" t="s">
        <v>16763</v>
      </c>
    </row>
    <row r="738" spans="2:2">
      <c r="B738" t="s">
        <v>16439</v>
      </c>
    </row>
    <row r="739" spans="2:2">
      <c r="B739" t="s">
        <v>16596</v>
      </c>
    </row>
    <row r="740" spans="2:2">
      <c r="B740" t="s">
        <v>3978</v>
      </c>
    </row>
    <row r="741" spans="2:2">
      <c r="B741" t="s">
        <v>3765</v>
      </c>
    </row>
    <row r="742" spans="2:2">
      <c r="B742" t="s">
        <v>6363</v>
      </c>
    </row>
    <row r="743" spans="2:2">
      <c r="B743" t="s">
        <v>6446</v>
      </c>
    </row>
    <row r="744" spans="2:2">
      <c r="B744" t="s">
        <v>6270</v>
      </c>
    </row>
    <row r="745" spans="2:2">
      <c r="B745" t="s">
        <v>14881</v>
      </c>
    </row>
    <row r="746" spans="2:2">
      <c r="B746" t="s">
        <v>17903</v>
      </c>
    </row>
    <row r="747" spans="2:2">
      <c r="B747" t="s">
        <v>19313</v>
      </c>
    </row>
    <row r="748" spans="2:2">
      <c r="B748" t="s">
        <v>6185</v>
      </c>
    </row>
    <row r="749" spans="2:2">
      <c r="B749" t="s">
        <v>18458</v>
      </c>
    </row>
    <row r="750" spans="2:2">
      <c r="B750" t="s">
        <v>6375</v>
      </c>
    </row>
    <row r="751" spans="2:2">
      <c r="B751" t="s">
        <v>6329</v>
      </c>
    </row>
    <row r="752" spans="2:2">
      <c r="B752" t="s">
        <v>6457</v>
      </c>
    </row>
    <row r="753" spans="2:2">
      <c r="B753" t="s">
        <v>6164</v>
      </c>
    </row>
    <row r="754" spans="2:2">
      <c r="B754" t="s">
        <v>19317</v>
      </c>
    </row>
    <row r="755" spans="2:2">
      <c r="B755" t="s">
        <v>15165</v>
      </c>
    </row>
    <row r="756" spans="2:2">
      <c r="B756" t="s">
        <v>19320</v>
      </c>
    </row>
    <row r="757" spans="2:2">
      <c r="B757" t="s">
        <v>17611</v>
      </c>
    </row>
    <row r="758" spans="2:2">
      <c r="B758" t="s">
        <v>18745</v>
      </c>
    </row>
    <row r="759" spans="2:2">
      <c r="B759" t="s">
        <v>19431</v>
      </c>
    </row>
    <row r="760" spans="2:2">
      <c r="B760" t="s">
        <v>19433</v>
      </c>
    </row>
    <row r="761" spans="2:2">
      <c r="B761" t="s">
        <v>7432</v>
      </c>
    </row>
    <row r="762" spans="2:2">
      <c r="B762" t="s">
        <v>6489</v>
      </c>
    </row>
    <row r="763" spans="2:2">
      <c r="B763" t="s">
        <v>8686</v>
      </c>
    </row>
    <row r="764" spans="2:2">
      <c r="B764" t="s">
        <v>20234</v>
      </c>
    </row>
    <row r="765" spans="2:2">
      <c r="B765" t="s">
        <v>8791</v>
      </c>
    </row>
    <row r="766" spans="2:2">
      <c r="B766" t="s">
        <v>6247</v>
      </c>
    </row>
    <row r="767" spans="2:2">
      <c r="B767" t="s">
        <v>8566</v>
      </c>
    </row>
    <row r="768" spans="2:2">
      <c r="B768" t="s">
        <v>8316</v>
      </c>
    </row>
    <row r="769" spans="2:2">
      <c r="B769" t="s">
        <v>8434</v>
      </c>
    </row>
    <row r="770" spans="2:2">
      <c r="B770" t="s">
        <v>8954</v>
      </c>
    </row>
    <row r="771" spans="2:2">
      <c r="B771" t="s">
        <v>8931</v>
      </c>
    </row>
    <row r="772" spans="2:2">
      <c r="B772" t="s">
        <v>20237</v>
      </c>
    </row>
    <row r="773" spans="2:2">
      <c r="B773" t="s">
        <v>6549</v>
      </c>
    </row>
    <row r="774" spans="2:2">
      <c r="B774" t="s">
        <v>6282</v>
      </c>
    </row>
    <row r="775" spans="2:2">
      <c r="B775" t="s">
        <v>6623</v>
      </c>
    </row>
    <row r="776" spans="2:2">
      <c r="B776" t="s">
        <v>6435</v>
      </c>
    </row>
    <row r="777" spans="2:2">
      <c r="B777" t="s">
        <v>14997</v>
      </c>
    </row>
    <row r="778" spans="2:2">
      <c r="B778" t="s">
        <v>5520</v>
      </c>
    </row>
    <row r="779" spans="2:2">
      <c r="B779" t="s">
        <v>5701</v>
      </c>
    </row>
    <row r="780" spans="2:2">
      <c r="B780" t="s">
        <v>6067</v>
      </c>
    </row>
    <row r="781" spans="2:2">
      <c r="B781" t="s">
        <v>6425</v>
      </c>
    </row>
    <row r="782" spans="2:2">
      <c r="B782" t="s">
        <v>11114</v>
      </c>
    </row>
    <row r="783" spans="2:2">
      <c r="B783" t="s">
        <v>11516</v>
      </c>
    </row>
    <row r="784" spans="2:2">
      <c r="B784" t="s">
        <v>7924</v>
      </c>
    </row>
    <row r="785" spans="2:2">
      <c r="B785" t="s">
        <v>8211</v>
      </c>
    </row>
    <row r="786" spans="2:2">
      <c r="B786" t="s">
        <v>19763</v>
      </c>
    </row>
    <row r="787" spans="2:2">
      <c r="B787" t="s">
        <v>18193</v>
      </c>
    </row>
    <row r="788" spans="2:2">
      <c r="B788" t="s">
        <v>3546</v>
      </c>
    </row>
    <row r="789" spans="2:2">
      <c r="B789" t="s">
        <v>5393</v>
      </c>
    </row>
    <row r="790" spans="2:2">
      <c r="B790" t="s">
        <v>16037</v>
      </c>
    </row>
    <row r="791" spans="2:2">
      <c r="B791" t="s">
        <v>8694</v>
      </c>
    </row>
    <row r="792" spans="2:2">
      <c r="B792" t="s">
        <v>15538</v>
      </c>
    </row>
    <row r="793" spans="2:2">
      <c r="B793" t="s">
        <v>18613</v>
      </c>
    </row>
    <row r="794" spans="2:2">
      <c r="B794" t="s">
        <v>2611</v>
      </c>
    </row>
    <row r="795" spans="2:2">
      <c r="B795" t="s">
        <v>18198</v>
      </c>
    </row>
    <row r="796" spans="2:2">
      <c r="B796" t="s">
        <v>17375</v>
      </c>
    </row>
    <row r="797" spans="2:2">
      <c r="B797" t="s">
        <v>10758</v>
      </c>
    </row>
    <row r="798" spans="2:2">
      <c r="B798" t="s">
        <v>13950</v>
      </c>
    </row>
    <row r="799" spans="2:2">
      <c r="B799" t="s">
        <v>18462</v>
      </c>
    </row>
    <row r="800" spans="2:2">
      <c r="B800" t="s">
        <v>18617</v>
      </c>
    </row>
    <row r="801" spans="2:2">
      <c r="B801" t="s">
        <v>18095</v>
      </c>
    </row>
    <row r="802" spans="2:2">
      <c r="B802" t="s">
        <v>9473</v>
      </c>
    </row>
    <row r="803" spans="2:2">
      <c r="B803" t="s">
        <v>4474</v>
      </c>
    </row>
    <row r="804" spans="2:2">
      <c r="B804" t="s">
        <v>4489</v>
      </c>
    </row>
    <row r="805" spans="2:2">
      <c r="B805" t="s">
        <v>8155</v>
      </c>
    </row>
    <row r="806" spans="2:2">
      <c r="B806" t="s">
        <v>8233</v>
      </c>
    </row>
    <row r="807" spans="2:2">
      <c r="B807" t="s">
        <v>5328</v>
      </c>
    </row>
    <row r="808" spans="2:2">
      <c r="B808" t="s">
        <v>18992</v>
      </c>
    </row>
    <row r="809" spans="2:2">
      <c r="B809" t="s">
        <v>8423</v>
      </c>
    </row>
    <row r="810" spans="2:2">
      <c r="B810" t="s">
        <v>10128</v>
      </c>
    </row>
    <row r="811" spans="2:2">
      <c r="B811" t="s">
        <v>16602</v>
      </c>
    </row>
    <row r="812" spans="2:2">
      <c r="B812" t="s">
        <v>7442</v>
      </c>
    </row>
    <row r="813" spans="2:2">
      <c r="B813" t="s">
        <v>7537</v>
      </c>
    </row>
    <row r="814" spans="2:2">
      <c r="B814" t="s">
        <v>9861</v>
      </c>
    </row>
    <row r="815" spans="2:2">
      <c r="B815" t="s">
        <v>17815</v>
      </c>
    </row>
    <row r="816" spans="2:2">
      <c r="B816" t="s">
        <v>16608</v>
      </c>
    </row>
    <row r="817" spans="2:2">
      <c r="B817" t="s">
        <v>17716</v>
      </c>
    </row>
    <row r="818" spans="2:2">
      <c r="B818" t="s">
        <v>6318</v>
      </c>
    </row>
    <row r="819" spans="2:2">
      <c r="B819" t="s">
        <v>6398</v>
      </c>
    </row>
    <row r="820" spans="2:2">
      <c r="B820" t="s">
        <v>14316</v>
      </c>
    </row>
    <row r="821" spans="2:2">
      <c r="B821" t="s">
        <v>14402</v>
      </c>
    </row>
    <row r="822" spans="2:2">
      <c r="B822" t="s">
        <v>16361</v>
      </c>
    </row>
    <row r="823" spans="2:2">
      <c r="B823" t="s">
        <v>18888</v>
      </c>
    </row>
    <row r="824" spans="2:2">
      <c r="B824" t="s">
        <v>16368</v>
      </c>
    </row>
    <row r="825" spans="2:2">
      <c r="B825" t="s">
        <v>9233</v>
      </c>
    </row>
    <row r="826" spans="2:2">
      <c r="B826" t="s">
        <v>9148</v>
      </c>
    </row>
    <row r="827" spans="2:2">
      <c r="B827" t="s">
        <v>9188</v>
      </c>
    </row>
    <row r="828" spans="2:2">
      <c r="B828" t="s">
        <v>18621</v>
      </c>
    </row>
    <row r="829" spans="2:2">
      <c r="B829" t="s">
        <v>16270</v>
      </c>
    </row>
    <row r="830" spans="2:2">
      <c r="B830" t="s">
        <v>19324</v>
      </c>
    </row>
    <row r="831" spans="2:2">
      <c r="B831" t="s">
        <v>17720</v>
      </c>
    </row>
    <row r="832" spans="2:2">
      <c r="B832" t="s">
        <v>14512</v>
      </c>
    </row>
    <row r="833" spans="2:2">
      <c r="B833" t="s">
        <v>19178</v>
      </c>
    </row>
    <row r="834" spans="2:2">
      <c r="B834" t="s">
        <v>15966</v>
      </c>
    </row>
    <row r="835" spans="2:2">
      <c r="B835" t="s">
        <v>18747</v>
      </c>
    </row>
    <row r="836" spans="2:2">
      <c r="B836" t="s">
        <v>13194</v>
      </c>
    </row>
    <row r="837" spans="2:2">
      <c r="B837" t="s">
        <v>14648</v>
      </c>
    </row>
    <row r="838" spans="2:2">
      <c r="B838" t="s">
        <v>17725</v>
      </c>
    </row>
    <row r="839" spans="2:2">
      <c r="B839" t="s">
        <v>18466</v>
      </c>
    </row>
    <row r="840" spans="2:2">
      <c r="B840" t="s">
        <v>17263</v>
      </c>
    </row>
    <row r="841" spans="2:2">
      <c r="B841" t="s">
        <v>20240</v>
      </c>
    </row>
    <row r="842" spans="2:2">
      <c r="B842" t="s">
        <v>20244</v>
      </c>
    </row>
    <row r="843" spans="2:2">
      <c r="B843" t="s">
        <v>17096</v>
      </c>
    </row>
    <row r="844" spans="2:2">
      <c r="B844" t="s">
        <v>12251</v>
      </c>
    </row>
    <row r="845" spans="2:2">
      <c r="B845" t="s">
        <v>9986</v>
      </c>
    </row>
    <row r="846" spans="2:2">
      <c r="B846" t="s">
        <v>10091</v>
      </c>
    </row>
    <row r="847" spans="2:2">
      <c r="B847" t="s">
        <v>16985</v>
      </c>
    </row>
    <row r="848" spans="2:2">
      <c r="B848" t="s">
        <v>3087</v>
      </c>
    </row>
    <row r="849" spans="2:2">
      <c r="B849" t="s">
        <v>15751</v>
      </c>
    </row>
    <row r="850" spans="2:2">
      <c r="B850" t="s">
        <v>17380</v>
      </c>
    </row>
    <row r="851" spans="2:2">
      <c r="B851" t="s">
        <v>2838</v>
      </c>
    </row>
    <row r="852" spans="2:2">
      <c r="B852" t="s">
        <v>3106</v>
      </c>
    </row>
    <row r="853" spans="2:2">
      <c r="B853" t="s">
        <v>16503</v>
      </c>
    </row>
    <row r="854" spans="2:2">
      <c r="B854" t="s">
        <v>20463</v>
      </c>
    </row>
    <row r="855" spans="2:2">
      <c r="B855" t="s">
        <v>18997</v>
      </c>
    </row>
    <row r="856" spans="2:2">
      <c r="B856" t="s">
        <v>17909</v>
      </c>
    </row>
    <row r="857" spans="2:2">
      <c r="B857" t="s">
        <v>13498</v>
      </c>
    </row>
    <row r="858" spans="2:2">
      <c r="B858" t="s">
        <v>13508</v>
      </c>
    </row>
    <row r="859" spans="2:2">
      <c r="B859" t="s">
        <v>14104</v>
      </c>
    </row>
    <row r="860" spans="2:2">
      <c r="B860" t="s">
        <v>14139</v>
      </c>
    </row>
    <row r="861" spans="2:2">
      <c r="B861" t="s">
        <v>14445</v>
      </c>
    </row>
    <row r="862" spans="2:2">
      <c r="B862" t="s">
        <v>14323</v>
      </c>
    </row>
    <row r="863" spans="2:2">
      <c r="B863" t="s">
        <v>13532</v>
      </c>
    </row>
    <row r="864" spans="2:2">
      <c r="B864" t="s">
        <v>19766</v>
      </c>
    </row>
    <row r="865" spans="2:2">
      <c r="B865" t="s">
        <v>18202</v>
      </c>
    </row>
    <row r="866" spans="2:2">
      <c r="B866" t="s">
        <v>19327</v>
      </c>
    </row>
    <row r="867" spans="2:2">
      <c r="B867" t="s">
        <v>19770</v>
      </c>
    </row>
    <row r="868" spans="2:2">
      <c r="B868" t="s">
        <v>16614</v>
      </c>
    </row>
    <row r="869" spans="2:2">
      <c r="B869" t="s">
        <v>6351</v>
      </c>
    </row>
    <row r="870" spans="2:2">
      <c r="B870" t="s">
        <v>11394</v>
      </c>
    </row>
    <row r="871" spans="2:2">
      <c r="B871" t="s">
        <v>16619</v>
      </c>
    </row>
    <row r="872" spans="2:2">
      <c r="B872" t="s">
        <v>14889</v>
      </c>
    </row>
    <row r="873" spans="2:2">
      <c r="B873" t="s">
        <v>15614</v>
      </c>
    </row>
    <row r="874" spans="2:2">
      <c r="B874" t="s">
        <v>15969</v>
      </c>
    </row>
    <row r="875" spans="2:2">
      <c r="B875" t="s">
        <v>15172</v>
      </c>
    </row>
    <row r="876" spans="2:2">
      <c r="B876" t="s">
        <v>13725</v>
      </c>
    </row>
    <row r="877" spans="2:2">
      <c r="B877" t="s">
        <v>19773</v>
      </c>
    </row>
    <row r="878" spans="2:2">
      <c r="B878" t="s">
        <v>16896</v>
      </c>
    </row>
    <row r="879" spans="2:2">
      <c r="B879" t="s">
        <v>17615</v>
      </c>
    </row>
    <row r="880" spans="2:2">
      <c r="B880" t="s">
        <v>19001</v>
      </c>
    </row>
    <row r="881" spans="2:2">
      <c r="B881" t="s">
        <v>19572</v>
      </c>
    </row>
    <row r="882" spans="2:2">
      <c r="B882" t="s">
        <v>19330</v>
      </c>
    </row>
    <row r="883" spans="2:2">
      <c r="B883" t="s">
        <v>19978</v>
      </c>
    </row>
    <row r="884" spans="2:2">
      <c r="B884" t="s">
        <v>16275</v>
      </c>
    </row>
    <row r="885" spans="2:2">
      <c r="B885" t="s">
        <v>19576</v>
      </c>
    </row>
    <row r="886" spans="2:2">
      <c r="B886" t="s">
        <v>17383</v>
      </c>
    </row>
    <row r="887" spans="2:2">
      <c r="B887" t="s">
        <v>16157</v>
      </c>
    </row>
    <row r="888" spans="2:2">
      <c r="B888" t="s">
        <v>18208</v>
      </c>
    </row>
    <row r="889" spans="2:2">
      <c r="B889" t="s">
        <v>17098</v>
      </c>
    </row>
    <row r="890" spans="2:2">
      <c r="B890" t="s">
        <v>17821</v>
      </c>
    </row>
    <row r="891" spans="2:2">
      <c r="B891" t="s">
        <v>17730</v>
      </c>
    </row>
    <row r="892" spans="2:2">
      <c r="B892" t="s">
        <v>16374</v>
      </c>
    </row>
    <row r="893" spans="2:2">
      <c r="B893" t="s">
        <v>16510</v>
      </c>
    </row>
    <row r="894" spans="2:2">
      <c r="B894" t="s">
        <v>13732</v>
      </c>
    </row>
    <row r="895" spans="2:2">
      <c r="B895" t="s">
        <v>4399</v>
      </c>
    </row>
    <row r="896" spans="2:2">
      <c r="B896" t="s">
        <v>19004</v>
      </c>
    </row>
    <row r="897" spans="2:2">
      <c r="B897" t="s">
        <v>9006</v>
      </c>
    </row>
    <row r="898" spans="2:2">
      <c r="B898" t="s">
        <v>3421</v>
      </c>
    </row>
    <row r="899" spans="2:2">
      <c r="B899" t="s">
        <v>17389</v>
      </c>
    </row>
    <row r="900" spans="2:2">
      <c r="B900" t="s">
        <v>10004</v>
      </c>
    </row>
    <row r="901" spans="2:2">
      <c r="B901" t="s">
        <v>9280</v>
      </c>
    </row>
    <row r="902" spans="2:2">
      <c r="B902" t="s">
        <v>5676</v>
      </c>
    </row>
    <row r="903" spans="2:2">
      <c r="B903" t="s">
        <v>19333</v>
      </c>
    </row>
    <row r="904" spans="2:2">
      <c r="B904" t="s">
        <v>17393</v>
      </c>
    </row>
    <row r="905" spans="2:2">
      <c r="B905" t="s">
        <v>16768</v>
      </c>
    </row>
    <row r="906" spans="2:2">
      <c r="B906" t="s">
        <v>11125</v>
      </c>
    </row>
    <row r="907" spans="2:2">
      <c r="B907" t="s">
        <v>18100</v>
      </c>
    </row>
    <row r="908" spans="2:2">
      <c r="B908" t="s">
        <v>15619</v>
      </c>
    </row>
    <row r="909" spans="2:2">
      <c r="B909" t="s">
        <v>18212</v>
      </c>
    </row>
    <row r="910" spans="2:2">
      <c r="B910" t="s">
        <v>17734</v>
      </c>
    </row>
    <row r="911" spans="2:2">
      <c r="B911" t="s">
        <v>15546</v>
      </c>
    </row>
    <row r="912" spans="2:2">
      <c r="B912" t="s">
        <v>18217</v>
      </c>
    </row>
    <row r="913" spans="2:2">
      <c r="B913" t="s">
        <v>18222</v>
      </c>
    </row>
    <row r="914" spans="2:2">
      <c r="B914" t="s">
        <v>19007</v>
      </c>
    </row>
    <row r="915" spans="2:2">
      <c r="B915" t="s">
        <v>18623</v>
      </c>
    </row>
    <row r="916" spans="2:2">
      <c r="B916" t="s">
        <v>18627</v>
      </c>
    </row>
    <row r="917" spans="2:2">
      <c r="B917" t="s">
        <v>18630</v>
      </c>
    </row>
    <row r="918" spans="2:2">
      <c r="B918" t="s">
        <v>18468</v>
      </c>
    </row>
    <row r="919" spans="2:2">
      <c r="B919" t="s">
        <v>19580</v>
      </c>
    </row>
    <row r="920" spans="2:2">
      <c r="B920" t="s">
        <v>1484</v>
      </c>
    </row>
    <row r="921" spans="2:2">
      <c r="B921" t="s">
        <v>1527</v>
      </c>
    </row>
    <row r="922" spans="2:2">
      <c r="B922" t="s">
        <v>18104</v>
      </c>
    </row>
    <row r="923" spans="2:2">
      <c r="B923" t="s">
        <v>17825</v>
      </c>
    </row>
    <row r="924" spans="2:2">
      <c r="B924" t="s">
        <v>1746</v>
      </c>
    </row>
    <row r="925" spans="2:2">
      <c r="B925" t="s">
        <v>19435</v>
      </c>
    </row>
    <row r="926" spans="2:2">
      <c r="B926" t="s">
        <v>10522</v>
      </c>
    </row>
    <row r="927" spans="2:2">
      <c r="B927" t="s">
        <v>6599</v>
      </c>
    </row>
    <row r="928" spans="2:2">
      <c r="B928" t="s">
        <v>20247</v>
      </c>
    </row>
    <row r="929" spans="2:2">
      <c r="B929" t="s">
        <v>18749</v>
      </c>
    </row>
    <row r="930" spans="2:2">
      <c r="B930" t="s">
        <v>17831</v>
      </c>
    </row>
    <row r="931" spans="2:2">
      <c r="B931" t="s">
        <v>5342</v>
      </c>
    </row>
    <row r="932" spans="2:2">
      <c r="B932" t="s">
        <v>15179</v>
      </c>
    </row>
    <row r="933" spans="2:2">
      <c r="B933" t="s">
        <v>16676</v>
      </c>
    </row>
    <row r="934" spans="2:2">
      <c r="B934" t="s">
        <v>5859</v>
      </c>
    </row>
    <row r="935" spans="2:2">
      <c r="B935" t="s">
        <v>16165</v>
      </c>
    </row>
    <row r="936" spans="2:2">
      <c r="B936" t="s">
        <v>6633</v>
      </c>
    </row>
    <row r="937" spans="2:2">
      <c r="B937" t="s">
        <v>13960</v>
      </c>
    </row>
    <row r="938" spans="2:2">
      <c r="B938" t="s">
        <v>20467</v>
      </c>
    </row>
    <row r="939" spans="2:2">
      <c r="B939" t="s">
        <v>19009</v>
      </c>
    </row>
    <row r="940" spans="2:2">
      <c r="B940" t="s">
        <v>14328</v>
      </c>
    </row>
    <row r="941" spans="2:2">
      <c r="B941" t="s">
        <v>20470</v>
      </c>
    </row>
    <row r="942" spans="2:2">
      <c r="B942" t="s">
        <v>19013</v>
      </c>
    </row>
    <row r="943" spans="2:2">
      <c r="B943" t="s">
        <v>19982</v>
      </c>
    </row>
    <row r="944" spans="2:2">
      <c r="B944" t="s">
        <v>1963</v>
      </c>
    </row>
    <row r="945" spans="2:2">
      <c r="B945" t="s">
        <v>19336</v>
      </c>
    </row>
    <row r="946" spans="2:2">
      <c r="B946" t="s">
        <v>5291</v>
      </c>
    </row>
    <row r="947" spans="2:2">
      <c r="B947" t="s">
        <v>5758</v>
      </c>
    </row>
    <row r="948" spans="2:2">
      <c r="B948" t="s">
        <v>5769</v>
      </c>
    </row>
    <row r="949" spans="2:2">
      <c r="B949" t="s">
        <v>13092</v>
      </c>
    </row>
    <row r="950" spans="2:2">
      <c r="B950" t="s">
        <v>12179</v>
      </c>
    </row>
    <row r="951" spans="2:2">
      <c r="B951" t="s">
        <v>15066</v>
      </c>
    </row>
    <row r="952" spans="2:2">
      <c r="B952" t="s">
        <v>7100</v>
      </c>
    </row>
    <row r="953" spans="2:2">
      <c r="B953" t="s">
        <v>6738</v>
      </c>
    </row>
    <row r="954" spans="2:2">
      <c r="B954" t="s">
        <v>11649</v>
      </c>
    </row>
    <row r="955" spans="2:2">
      <c r="B955" t="s">
        <v>7271</v>
      </c>
    </row>
    <row r="956" spans="2:2">
      <c r="B956" t="s">
        <v>9417</v>
      </c>
    </row>
    <row r="957" spans="2:2">
      <c r="B957" t="s">
        <v>10942</v>
      </c>
    </row>
    <row r="958" spans="2:2">
      <c r="B958" t="s">
        <v>7163</v>
      </c>
    </row>
    <row r="959" spans="2:2">
      <c r="B959" t="s">
        <v>7707</v>
      </c>
    </row>
    <row r="960" spans="2:2">
      <c r="B960" t="s">
        <v>6644</v>
      </c>
    </row>
    <row r="961" spans="2:2">
      <c r="B961" t="s">
        <v>6140</v>
      </c>
    </row>
    <row r="962" spans="2:2">
      <c r="B962" t="s">
        <v>7789</v>
      </c>
    </row>
    <row r="963" spans="2:2">
      <c r="B963" t="s">
        <v>18755</v>
      </c>
    </row>
    <row r="964" spans="2:2">
      <c r="B964" t="s">
        <v>18890</v>
      </c>
    </row>
    <row r="965" spans="2:2">
      <c r="B965" t="s">
        <v>20251</v>
      </c>
    </row>
    <row r="966" spans="2:2">
      <c r="B966" t="s">
        <v>9391</v>
      </c>
    </row>
    <row r="967" spans="2:2">
      <c r="B967" t="s">
        <v>16379</v>
      </c>
    </row>
    <row r="968" spans="2:2">
      <c r="B968" t="s">
        <v>12083</v>
      </c>
    </row>
    <row r="969" spans="2:2">
      <c r="B969" t="s">
        <v>11133</v>
      </c>
    </row>
    <row r="970" spans="2:2">
      <c r="B970" t="s">
        <v>7387</v>
      </c>
    </row>
    <row r="971" spans="2:2">
      <c r="B971" t="s">
        <v>11596</v>
      </c>
    </row>
    <row r="972" spans="2:2">
      <c r="B972" t="s">
        <v>19585</v>
      </c>
    </row>
    <row r="973" spans="2:2">
      <c r="B973" t="s">
        <v>14519</v>
      </c>
    </row>
    <row r="974" spans="2:2">
      <c r="B974" t="s">
        <v>16773</v>
      </c>
    </row>
    <row r="975" spans="2:2">
      <c r="B975" t="s">
        <v>13540</v>
      </c>
    </row>
    <row r="976" spans="2:2">
      <c r="B976" t="s">
        <v>5965</v>
      </c>
    </row>
    <row r="977" spans="2:2">
      <c r="B977" t="s">
        <v>17102</v>
      </c>
    </row>
    <row r="978" spans="2:2">
      <c r="B978" t="s">
        <v>7021</v>
      </c>
    </row>
    <row r="979" spans="2:2">
      <c r="B979" t="s">
        <v>19589</v>
      </c>
    </row>
    <row r="980" spans="2:2">
      <c r="B980" t="s">
        <v>18109</v>
      </c>
    </row>
    <row r="981" spans="2:2">
      <c r="B981" t="s">
        <v>14713</v>
      </c>
    </row>
    <row r="982" spans="2:2">
      <c r="B982" t="s">
        <v>18758</v>
      </c>
    </row>
    <row r="983" spans="2:2">
      <c r="B983" t="s">
        <v>13100</v>
      </c>
    </row>
    <row r="984" spans="2:2">
      <c r="B984" t="s">
        <v>20254</v>
      </c>
    </row>
    <row r="985" spans="2:2">
      <c r="B985" t="s">
        <v>18226</v>
      </c>
    </row>
    <row r="986" spans="2:2">
      <c r="B986" t="s">
        <v>19987</v>
      </c>
    </row>
    <row r="987" spans="2:2">
      <c r="B987" t="s">
        <v>19777</v>
      </c>
    </row>
    <row r="988" spans="2:2">
      <c r="B988" t="s">
        <v>10952</v>
      </c>
    </row>
    <row r="989" spans="2:2">
      <c r="B989" t="s">
        <v>19782</v>
      </c>
    </row>
    <row r="990" spans="2:2">
      <c r="B990" t="s">
        <v>11141</v>
      </c>
    </row>
    <row r="991" spans="2:2">
      <c r="B991" t="s">
        <v>20473</v>
      </c>
    </row>
    <row r="992" spans="2:2">
      <c r="B992" t="s">
        <v>18361</v>
      </c>
    </row>
    <row r="993" spans="2:2">
      <c r="B993" t="s">
        <v>18365</v>
      </c>
    </row>
    <row r="994" spans="2:2">
      <c r="B994" t="s">
        <v>17620</v>
      </c>
    </row>
    <row r="995" spans="2:2">
      <c r="B995" t="s">
        <v>17625</v>
      </c>
    </row>
    <row r="996" spans="2:2">
      <c r="B996" t="s">
        <v>6092</v>
      </c>
    </row>
    <row r="997" spans="2:2">
      <c r="B997" t="s">
        <v>12710</v>
      </c>
    </row>
    <row r="998" spans="2:2">
      <c r="B998" t="s">
        <v>15974</v>
      </c>
    </row>
    <row r="999" spans="2:2">
      <c r="B999" t="s">
        <v>15550</v>
      </c>
    </row>
    <row r="1000" spans="2:2">
      <c r="B1000" t="s">
        <v>16169</v>
      </c>
    </row>
    <row r="1001" spans="2:2">
      <c r="B1001" t="s">
        <v>12088</v>
      </c>
    </row>
    <row r="1002" spans="2:2">
      <c r="B1002" t="s">
        <v>20258</v>
      </c>
    </row>
    <row r="1003" spans="2:2">
      <c r="B1003" t="s">
        <v>16043</v>
      </c>
    </row>
    <row r="1004" spans="2:2">
      <c r="B1004" t="s">
        <v>13515</v>
      </c>
    </row>
    <row r="1005" spans="2:2">
      <c r="B1005" t="s">
        <v>10884</v>
      </c>
    </row>
    <row r="1006" spans="2:2">
      <c r="B1006" t="s">
        <v>16446</v>
      </c>
    </row>
    <row r="1007" spans="2:2">
      <c r="B1007" t="s">
        <v>9097</v>
      </c>
    </row>
    <row r="1008" spans="2:2">
      <c r="B1008" t="s">
        <v>19592</v>
      </c>
    </row>
    <row r="1009" spans="2:2">
      <c r="B1009" t="s">
        <v>14016</v>
      </c>
    </row>
    <row r="1010" spans="2:2">
      <c r="B1010" t="s">
        <v>14066</v>
      </c>
    </row>
    <row r="1011" spans="2:2">
      <c r="B1011" t="s">
        <v>14895</v>
      </c>
    </row>
    <row r="1012" spans="2:2">
      <c r="B1012" t="s">
        <v>18892</v>
      </c>
    </row>
    <row r="1013" spans="2:2">
      <c r="B1013" t="s">
        <v>19017</v>
      </c>
    </row>
    <row r="1014" spans="2:2">
      <c r="B1014" t="s">
        <v>19020</v>
      </c>
    </row>
    <row r="1015" spans="2:2">
      <c r="B1015" t="s">
        <v>20477</v>
      </c>
    </row>
    <row r="1016" spans="2:2">
      <c r="B1016" t="s">
        <v>18369</v>
      </c>
    </row>
    <row r="1017" spans="2:2">
      <c r="B1017" t="s">
        <v>17995</v>
      </c>
    </row>
    <row r="1018" spans="2:2">
      <c r="B1018" t="s">
        <v>8813</v>
      </c>
    </row>
    <row r="1019" spans="2:2">
      <c r="B1019" t="s">
        <v>11758</v>
      </c>
    </row>
    <row r="1020" spans="2:2">
      <c r="B1020" t="s">
        <v>10230</v>
      </c>
    </row>
    <row r="1021" spans="2:2">
      <c r="B1021" t="s">
        <v>14331</v>
      </c>
    </row>
    <row r="1022" spans="2:2">
      <c r="B1022" t="s">
        <v>12477</v>
      </c>
    </row>
    <row r="1023" spans="2:2">
      <c r="B1023" t="s">
        <v>13665</v>
      </c>
    </row>
    <row r="1024" spans="2:2">
      <c r="B1024" t="s">
        <v>11877</v>
      </c>
    </row>
    <row r="1025" spans="2:2">
      <c r="B1025" t="s">
        <v>19597</v>
      </c>
    </row>
    <row r="1026" spans="2:2">
      <c r="B1026" t="s">
        <v>11242</v>
      </c>
    </row>
    <row r="1027" spans="2:2">
      <c r="B1027" t="s">
        <v>16780</v>
      </c>
    </row>
    <row r="1028" spans="2:2">
      <c r="B1028" t="s">
        <v>20261</v>
      </c>
    </row>
    <row r="1029" spans="2:2">
      <c r="B1029" t="s">
        <v>20265</v>
      </c>
    </row>
    <row r="1030" spans="2:2">
      <c r="B1030" t="s">
        <v>20480</v>
      </c>
    </row>
    <row r="1031" spans="2:2">
      <c r="B1031" t="s">
        <v>20484</v>
      </c>
    </row>
    <row r="1032" spans="2:2">
      <c r="B1032" t="s">
        <v>19992</v>
      </c>
    </row>
    <row r="1033" spans="2:2">
      <c r="B1033" t="s">
        <v>2707</v>
      </c>
    </row>
    <row r="1034" spans="2:2">
      <c r="B1034" t="s">
        <v>17105</v>
      </c>
    </row>
    <row r="1035" spans="2:2">
      <c r="B1035" t="s">
        <v>12435</v>
      </c>
    </row>
    <row r="1036" spans="2:2">
      <c r="B1036" t="s">
        <v>14751</v>
      </c>
    </row>
    <row r="1037" spans="2:2">
      <c r="B1037" t="s">
        <v>15696</v>
      </c>
    </row>
    <row r="1038" spans="2:2">
      <c r="B1038" t="s">
        <v>15761</v>
      </c>
    </row>
    <row r="1039" spans="2:2">
      <c r="B1039" t="s">
        <v>19996</v>
      </c>
    </row>
    <row r="1040" spans="2:2">
      <c r="B1040" t="s">
        <v>2386</v>
      </c>
    </row>
    <row r="1041" spans="2:2">
      <c r="B1041" t="s">
        <v>4096</v>
      </c>
    </row>
    <row r="1042" spans="2:2">
      <c r="B1042" t="s">
        <v>17737</v>
      </c>
    </row>
    <row r="1043" spans="2:2">
      <c r="B1043" t="s">
        <v>11026</v>
      </c>
    </row>
    <row r="1044" spans="2:2">
      <c r="B1044" t="s">
        <v>20270</v>
      </c>
    </row>
    <row r="1045" spans="2:2">
      <c r="B1045" t="s">
        <v>17912</v>
      </c>
    </row>
    <row r="1046" spans="2:2">
      <c r="B1046" t="s">
        <v>10565</v>
      </c>
    </row>
    <row r="1047" spans="2:2">
      <c r="B1047" t="s">
        <v>11971</v>
      </c>
    </row>
    <row r="1048" spans="2:2">
      <c r="B1048" t="s">
        <v>10766</v>
      </c>
    </row>
    <row r="1049" spans="2:2">
      <c r="B1049" t="s">
        <v>12099</v>
      </c>
    </row>
    <row r="1050" spans="2:2">
      <c r="B1050" t="s">
        <v>5597</v>
      </c>
    </row>
    <row r="1051" spans="2:2">
      <c r="B1051" t="s">
        <v>16048</v>
      </c>
    </row>
    <row r="1052" spans="2:2">
      <c r="B1052" t="s">
        <v>14525</v>
      </c>
    </row>
    <row r="1053" spans="2:2">
      <c r="B1053" t="s">
        <v>12484</v>
      </c>
    </row>
    <row r="1054" spans="2:2">
      <c r="B1054" t="s">
        <v>12440</v>
      </c>
    </row>
    <row r="1055" spans="2:2">
      <c r="B1055" t="s">
        <v>12766</v>
      </c>
    </row>
    <row r="1056" spans="2:2">
      <c r="B1056" t="s">
        <v>6680</v>
      </c>
    </row>
    <row r="1057" spans="2:2">
      <c r="B1057" t="s">
        <v>15702</v>
      </c>
    </row>
    <row r="1058" spans="2:2">
      <c r="B1058" t="s">
        <v>19023</v>
      </c>
    </row>
    <row r="1059" spans="2:2">
      <c r="B1059" t="s">
        <v>18230</v>
      </c>
    </row>
    <row r="1060" spans="2:2">
      <c r="B1060" t="s">
        <v>18112</v>
      </c>
    </row>
    <row r="1061" spans="2:2">
      <c r="B1061" t="s">
        <v>12260</v>
      </c>
    </row>
    <row r="1062" spans="2:2">
      <c r="B1062" t="s">
        <v>12108</v>
      </c>
    </row>
    <row r="1063" spans="2:2">
      <c r="B1063" t="s">
        <v>16902</v>
      </c>
    </row>
    <row r="1064" spans="2:2">
      <c r="B1064" t="s">
        <v>19999</v>
      </c>
    </row>
    <row r="1065" spans="2:2">
      <c r="B1065" t="s">
        <v>15251</v>
      </c>
    </row>
    <row r="1066" spans="2:2">
      <c r="B1066" t="s">
        <v>17396</v>
      </c>
    </row>
    <row r="1067" spans="2:2">
      <c r="B1067" t="s">
        <v>5783</v>
      </c>
    </row>
    <row r="1068" spans="2:2">
      <c r="B1068" t="s">
        <v>4871</v>
      </c>
    </row>
    <row r="1069" spans="2:2">
      <c r="B1069" t="s">
        <v>18762</v>
      </c>
    </row>
    <row r="1070" spans="2:2">
      <c r="B1070" t="s">
        <v>5354</v>
      </c>
    </row>
    <row r="1071" spans="2:2">
      <c r="B1071" t="s">
        <v>5649</v>
      </c>
    </row>
    <row r="1072" spans="2:2">
      <c r="B1072" t="s">
        <v>5906</v>
      </c>
    </row>
    <row r="1073" spans="2:2">
      <c r="B1073" t="s">
        <v>19340</v>
      </c>
    </row>
    <row r="1074" spans="2:2">
      <c r="B1074" t="s">
        <v>6174</v>
      </c>
    </row>
    <row r="1075" spans="2:2">
      <c r="B1075" t="s">
        <v>10141</v>
      </c>
    </row>
    <row r="1076" spans="2:2">
      <c r="B1076" t="s">
        <v>11330</v>
      </c>
    </row>
    <row r="1077" spans="2:2">
      <c r="B1077" t="s">
        <v>11476</v>
      </c>
    </row>
    <row r="1078" spans="2:2">
      <c r="B1078" t="s">
        <v>11774</v>
      </c>
    </row>
    <row r="1079" spans="2:2">
      <c r="B1079" t="s">
        <v>13109</v>
      </c>
    </row>
    <row r="1080" spans="2:2">
      <c r="B1080" t="s">
        <v>13546</v>
      </c>
    </row>
    <row r="1081" spans="2:2">
      <c r="B1081" t="s">
        <v>14654</v>
      </c>
    </row>
    <row r="1082" spans="2:2">
      <c r="B1082" t="s">
        <v>15186</v>
      </c>
    </row>
    <row r="1083" spans="2:2">
      <c r="B1083" t="s">
        <v>16053</v>
      </c>
    </row>
    <row r="1084" spans="2:2">
      <c r="B1084" t="s">
        <v>15193</v>
      </c>
    </row>
    <row r="1085" spans="2:2">
      <c r="B1085" t="s">
        <v>13675</v>
      </c>
    </row>
    <row r="1086" spans="2:2">
      <c r="B1086" t="s">
        <v>14720</v>
      </c>
    </row>
    <row r="1087" spans="2:2">
      <c r="B1087" t="s">
        <v>12716</v>
      </c>
    </row>
    <row r="1088" spans="2:2">
      <c r="B1088" t="s">
        <v>13326</v>
      </c>
    </row>
    <row r="1089" spans="2:2">
      <c r="B1089" t="s">
        <v>18633</v>
      </c>
    </row>
    <row r="1090" spans="2:2">
      <c r="B1090" t="s">
        <v>18895</v>
      </c>
    </row>
    <row r="1091" spans="2:2">
      <c r="B1091" t="s">
        <v>20002</v>
      </c>
    </row>
    <row r="1092" spans="2:2">
      <c r="B1092" t="s">
        <v>17401</v>
      </c>
    </row>
    <row r="1093" spans="2:2">
      <c r="B1093" t="s">
        <v>3502</v>
      </c>
    </row>
    <row r="1094" spans="2:2">
      <c r="B1094" t="s">
        <v>4342</v>
      </c>
    </row>
    <row r="1095" spans="2:2">
      <c r="B1095" t="s">
        <v>6011</v>
      </c>
    </row>
    <row r="1096" spans="2:2">
      <c r="B1096" t="s">
        <v>19180</v>
      </c>
    </row>
    <row r="1097" spans="2:2">
      <c r="B1097" t="s">
        <v>19343</v>
      </c>
    </row>
    <row r="1098" spans="2:2">
      <c r="B1098" t="s">
        <v>13157</v>
      </c>
    </row>
    <row r="1099" spans="2:2">
      <c r="B1099" t="s">
        <v>19183</v>
      </c>
    </row>
    <row r="1100" spans="2:2">
      <c r="B1100" t="s">
        <v>10795</v>
      </c>
    </row>
    <row r="1101" spans="2:2">
      <c r="B1101" t="s">
        <v>18374</v>
      </c>
    </row>
    <row r="1102" spans="2:2">
      <c r="B1102" t="s">
        <v>17405</v>
      </c>
    </row>
    <row r="1103" spans="2:2">
      <c r="B1103" t="s">
        <v>20488</v>
      </c>
    </row>
    <row r="1104" spans="2:2">
      <c r="B1104" t="s">
        <v>20005</v>
      </c>
    </row>
    <row r="1105" spans="2:2">
      <c r="B1105" t="s">
        <v>16174</v>
      </c>
    </row>
    <row r="1106" spans="2:2">
      <c r="B1106" t="s">
        <v>19186</v>
      </c>
    </row>
    <row r="1107" spans="2:2">
      <c r="B1107" t="s">
        <v>14826</v>
      </c>
    </row>
    <row r="1108" spans="2:2">
      <c r="B1108" t="s">
        <v>14943</v>
      </c>
    </row>
    <row r="1109" spans="2:2">
      <c r="B1109" t="s">
        <v>16905</v>
      </c>
    </row>
    <row r="1110" spans="2:2">
      <c r="B1110" t="s">
        <v>17267</v>
      </c>
    </row>
    <row r="1111" spans="2:2">
      <c r="B1111" t="s">
        <v>15891</v>
      </c>
    </row>
    <row r="1112" spans="2:2">
      <c r="B1112" t="s">
        <v>16057</v>
      </c>
    </row>
    <row r="1113" spans="2:2">
      <c r="B1113" t="s">
        <v>15313</v>
      </c>
    </row>
    <row r="1114" spans="2:2">
      <c r="B1114" t="s">
        <v>16680</v>
      </c>
    </row>
    <row r="1115" spans="2:2">
      <c r="B1115" t="s">
        <v>20491</v>
      </c>
    </row>
    <row r="1116" spans="2:2">
      <c r="B1116" t="s">
        <v>19190</v>
      </c>
    </row>
    <row r="1117" spans="2:2">
      <c r="B1117" t="s">
        <v>17273</v>
      </c>
    </row>
    <row r="1118" spans="2:2">
      <c r="B1118" t="s">
        <v>5625</v>
      </c>
    </row>
    <row r="1119" spans="2:2">
      <c r="B1119" t="s">
        <v>20010</v>
      </c>
    </row>
    <row r="1120" spans="2:2">
      <c r="B1120" t="s">
        <v>6933</v>
      </c>
    </row>
    <row r="1121" spans="2:2">
      <c r="B1121" t="s">
        <v>7956</v>
      </c>
    </row>
    <row r="1122" spans="2:2">
      <c r="B1122" t="s">
        <v>8861</v>
      </c>
    </row>
    <row r="1123" spans="2:2">
      <c r="B1123" t="s">
        <v>9055</v>
      </c>
    </row>
    <row r="1124" spans="2:2">
      <c r="B1124" t="s">
        <v>14262</v>
      </c>
    </row>
    <row r="1125" spans="2:2">
      <c r="B1125" t="s">
        <v>16786</v>
      </c>
    </row>
    <row r="1126" spans="2:2">
      <c r="B1126" t="s">
        <v>17494</v>
      </c>
    </row>
    <row r="1127" spans="2:2">
      <c r="B1127" t="s">
        <v>17410</v>
      </c>
    </row>
    <row r="1128" spans="2:2">
      <c r="B1128" t="s">
        <v>18378</v>
      </c>
    </row>
    <row r="1129" spans="2:2">
      <c r="B1129" t="s">
        <v>17916</v>
      </c>
    </row>
    <row r="1130" spans="2:2">
      <c r="B1130" t="s">
        <v>19347</v>
      </c>
    </row>
    <row r="1131" spans="2:2">
      <c r="B1131" t="s">
        <v>18382</v>
      </c>
    </row>
    <row r="1132" spans="2:2">
      <c r="B1132" t="s">
        <v>18117</v>
      </c>
    </row>
    <row r="1133" spans="2:2">
      <c r="B1133" t="s">
        <v>18765</v>
      </c>
    </row>
    <row r="1134" spans="2:2">
      <c r="B1134" t="s">
        <v>15254</v>
      </c>
    </row>
    <row r="1135" spans="2:2">
      <c r="B1135" t="s">
        <v>14950</v>
      </c>
    </row>
    <row r="1136" spans="2:2">
      <c r="B1136" t="s">
        <v>2524</v>
      </c>
    </row>
    <row r="1137" spans="2:2">
      <c r="B1137" t="s">
        <v>19193</v>
      </c>
    </row>
    <row r="1138" spans="2:2">
      <c r="B1138" t="s">
        <v>2783</v>
      </c>
    </row>
    <row r="1139" spans="2:2">
      <c r="B1139" t="s">
        <v>2978</v>
      </c>
    </row>
    <row r="1140" spans="2:2">
      <c r="B1140" t="s">
        <v>11562</v>
      </c>
    </row>
    <row r="1141" spans="2:2">
      <c r="B1141" t="s">
        <v>10527</v>
      </c>
    </row>
    <row r="1142" spans="2:2">
      <c r="B1142" t="s">
        <v>10460</v>
      </c>
    </row>
    <row r="1143" spans="2:2">
      <c r="B1143" t="s">
        <v>18636</v>
      </c>
    </row>
    <row r="1144" spans="2:2">
      <c r="B1144" t="s">
        <v>14661</v>
      </c>
    </row>
    <row r="1145" spans="2:2">
      <c r="B1145" t="s">
        <v>14336</v>
      </c>
    </row>
    <row r="1146" spans="2:2">
      <c r="B1146" t="s">
        <v>15979</v>
      </c>
    </row>
    <row r="1147" spans="2:2">
      <c r="B1147" t="s">
        <v>15766</v>
      </c>
    </row>
    <row r="1148" spans="2:2">
      <c r="B1148" t="s">
        <v>16516</v>
      </c>
    </row>
    <row r="1149" spans="2:2">
      <c r="B1149" t="s">
        <v>15772</v>
      </c>
    </row>
    <row r="1150" spans="2:2">
      <c r="B1150" t="s">
        <v>17497</v>
      </c>
    </row>
    <row r="1151" spans="2:2">
      <c r="B1151" t="s">
        <v>6033</v>
      </c>
    </row>
    <row r="1152" spans="2:2">
      <c r="B1152" t="s">
        <v>12449</v>
      </c>
    </row>
    <row r="1153" spans="2:2">
      <c r="B1153" t="s">
        <v>19350</v>
      </c>
    </row>
    <row r="1154" spans="2:2">
      <c r="B1154" t="s">
        <v>20014</v>
      </c>
    </row>
    <row r="1155" spans="2:2">
      <c r="B1155" t="s">
        <v>18640</v>
      </c>
    </row>
    <row r="1156" spans="2:2">
      <c r="B1156" t="s">
        <v>17628</v>
      </c>
    </row>
    <row r="1157" spans="2:2">
      <c r="B1157" t="s">
        <v>19786</v>
      </c>
    </row>
    <row r="1158" spans="2:2">
      <c r="B1158" t="s">
        <v>20274</v>
      </c>
    </row>
    <row r="1159" spans="2:2">
      <c r="B1159" t="s">
        <v>13552</v>
      </c>
    </row>
    <row r="1160" spans="2:2">
      <c r="B1160" t="s">
        <v>14148</v>
      </c>
    </row>
    <row r="1161" spans="2:2">
      <c r="B1161" t="s">
        <v>17835</v>
      </c>
    </row>
    <row r="1162" spans="2:2">
      <c r="B1162" t="s">
        <v>19028</v>
      </c>
    </row>
    <row r="1163" spans="2:2">
      <c r="B1163" t="s">
        <v>19789</v>
      </c>
    </row>
    <row r="1164" spans="2:2">
      <c r="B1164" t="s">
        <v>20018</v>
      </c>
    </row>
    <row r="1165" spans="2:2">
      <c r="B1165" t="s">
        <v>9782</v>
      </c>
    </row>
    <row r="1166" spans="2:2">
      <c r="B1166" t="s">
        <v>11152</v>
      </c>
    </row>
    <row r="1167" spans="2:2">
      <c r="B1167" t="s">
        <v>20494</v>
      </c>
    </row>
    <row r="1168" spans="2:2">
      <c r="B1168" t="s">
        <v>3408</v>
      </c>
    </row>
    <row r="1169" spans="2:2">
      <c r="B1169" t="s">
        <v>19196</v>
      </c>
    </row>
    <row r="1170" spans="2:2">
      <c r="B1170" t="s">
        <v>14024</v>
      </c>
    </row>
    <row r="1171" spans="2:2">
      <c r="B1171" t="s">
        <v>15779</v>
      </c>
    </row>
    <row r="1172" spans="2:2">
      <c r="B1172" t="s">
        <v>19353</v>
      </c>
    </row>
    <row r="1173" spans="2:2">
      <c r="B1173" t="s">
        <v>19793</v>
      </c>
    </row>
    <row r="1174" spans="2:2">
      <c r="B1174" t="s">
        <v>19199</v>
      </c>
    </row>
    <row r="1175" spans="2:2">
      <c r="B1175" t="s">
        <v>18472</v>
      </c>
    </row>
    <row r="1176" spans="2:2">
      <c r="B1176" t="s">
        <v>18385</v>
      </c>
    </row>
    <row r="1177" spans="2:2">
      <c r="B1177" t="s">
        <v>19600</v>
      </c>
    </row>
    <row r="1178" spans="2:2">
      <c r="B1178" t="s">
        <v>20498</v>
      </c>
    </row>
    <row r="1179" spans="2:2">
      <c r="B1179" t="s">
        <v>16988</v>
      </c>
    </row>
    <row r="1180" spans="2:2">
      <c r="B1180" t="s">
        <v>4175</v>
      </c>
    </row>
    <row r="1181" spans="2:2">
      <c r="B1181" t="s">
        <v>11159</v>
      </c>
    </row>
    <row r="1182" spans="2:2">
      <c r="B1182" t="s">
        <v>7759</v>
      </c>
    </row>
    <row r="1183" spans="2:2">
      <c r="B1183" t="s">
        <v>15004</v>
      </c>
    </row>
    <row r="1184" spans="2:2">
      <c r="B1184" t="s">
        <v>15122</v>
      </c>
    </row>
    <row r="1185" spans="2:2">
      <c r="B1185" t="s">
        <v>15786</v>
      </c>
    </row>
    <row r="1186" spans="2:2">
      <c r="B1186" t="s">
        <v>17840</v>
      </c>
    </row>
    <row r="1187" spans="2:2">
      <c r="B1187" t="s">
        <v>15129</v>
      </c>
    </row>
    <row r="1188" spans="2:2">
      <c r="B1188" t="s">
        <v>10267</v>
      </c>
    </row>
    <row r="1189" spans="2:2">
      <c r="B1189" t="s">
        <v>20022</v>
      </c>
    </row>
    <row r="1190" spans="2:2">
      <c r="B1190" t="s">
        <v>16063</v>
      </c>
    </row>
    <row r="1191" spans="2:2">
      <c r="B1191" t="s">
        <v>11056</v>
      </c>
    </row>
    <row r="1192" spans="2:2">
      <c r="B1192" t="s">
        <v>11568</v>
      </c>
    </row>
    <row r="1193" spans="2:2">
      <c r="B1193" t="s">
        <v>14158</v>
      </c>
    </row>
    <row r="1194" spans="2:2">
      <c r="B1194" t="s">
        <v>12304</v>
      </c>
    </row>
    <row r="1195" spans="2:2">
      <c r="B1195" t="s">
        <v>8632</v>
      </c>
    </row>
    <row r="1196" spans="2:2">
      <c r="B1196" t="s">
        <v>10173</v>
      </c>
    </row>
    <row r="1197" spans="2:2">
      <c r="B1197" t="s">
        <v>11709</v>
      </c>
    </row>
    <row r="1198" spans="2:2">
      <c r="B1198" t="s">
        <v>13281</v>
      </c>
    </row>
    <row r="1199" spans="2:2">
      <c r="B1199" t="s">
        <v>3240</v>
      </c>
    </row>
    <row r="1200" spans="2:2">
      <c r="B1200" t="s">
        <v>18122</v>
      </c>
    </row>
    <row r="1201" spans="2:2">
      <c r="B1201" t="s">
        <v>19203</v>
      </c>
    </row>
    <row r="1202" spans="2:2">
      <c r="B1202" t="s">
        <v>19032</v>
      </c>
    </row>
    <row r="1203" spans="2:2">
      <c r="B1203" t="s">
        <v>14956</v>
      </c>
    </row>
    <row r="1204" spans="2:2">
      <c r="B1204" t="s">
        <v>13291</v>
      </c>
    </row>
    <row r="1205" spans="2:2">
      <c r="B1205" t="s">
        <v>17503</v>
      </c>
    </row>
    <row r="1206" spans="2:2">
      <c r="B1206" t="s">
        <v>12969</v>
      </c>
    </row>
    <row r="1207" spans="2:2">
      <c r="B1207" t="s">
        <v>17633</v>
      </c>
    </row>
    <row r="1208" spans="2:2">
      <c r="B1208" t="s">
        <v>11096</v>
      </c>
    </row>
    <row r="1209" spans="2:2">
      <c r="B1209" t="s">
        <v>19036</v>
      </c>
    </row>
    <row r="1210" spans="2:2">
      <c r="B1210" t="s">
        <v>13893</v>
      </c>
    </row>
    <row r="1211" spans="2:2">
      <c r="B1211" t="s">
        <v>15896</v>
      </c>
    </row>
    <row r="1212" spans="2:2">
      <c r="B1212" t="s">
        <v>19040</v>
      </c>
    </row>
    <row r="1213" spans="2:2">
      <c r="B1213" t="s">
        <v>19796</v>
      </c>
    </row>
    <row r="1214" spans="2:2">
      <c r="B1214" t="s">
        <v>17416</v>
      </c>
    </row>
    <row r="1215" spans="2:2">
      <c r="B1215" t="s">
        <v>1637</v>
      </c>
    </row>
    <row r="1216" spans="2:2">
      <c r="B1216" t="s">
        <v>1594</v>
      </c>
    </row>
    <row r="1217" spans="2:2">
      <c r="B1217" t="s">
        <v>1659</v>
      </c>
    </row>
    <row r="1218" spans="2:2">
      <c r="B1218" t="s">
        <v>16685</v>
      </c>
    </row>
    <row r="1219" spans="2:2">
      <c r="B1219" t="s">
        <v>17111</v>
      </c>
    </row>
    <row r="1220" spans="2:2">
      <c r="B1220" t="s">
        <v>11481</v>
      </c>
    </row>
    <row r="1221" spans="2:2">
      <c r="B1221" t="s">
        <v>20502</v>
      </c>
    </row>
    <row r="1222" spans="2:2">
      <c r="B1222" t="s">
        <v>2568</v>
      </c>
    </row>
    <row r="1223" spans="2:2">
      <c r="B1223" t="s">
        <v>18127</v>
      </c>
    </row>
    <row r="1224" spans="2:2">
      <c r="B1224" t="s">
        <v>2589</v>
      </c>
    </row>
    <row r="1225" spans="2:2">
      <c r="B1225" t="s">
        <v>18234</v>
      </c>
    </row>
    <row r="1226" spans="2:2">
      <c r="B1226" t="s">
        <v>8735</v>
      </c>
    </row>
    <row r="1227" spans="2:2">
      <c r="B1227" t="s">
        <v>7479</v>
      </c>
    </row>
    <row r="1228" spans="2:2">
      <c r="B1228" t="s">
        <v>6979</v>
      </c>
    </row>
    <row r="1229" spans="2:2">
      <c r="B1229" t="s">
        <v>17741</v>
      </c>
    </row>
    <row r="1230" spans="2:2">
      <c r="B1230" t="s">
        <v>12189</v>
      </c>
    </row>
    <row r="1231" spans="2:2">
      <c r="B1231" t="s">
        <v>19356</v>
      </c>
    </row>
    <row r="1232" spans="2:2">
      <c r="B1232" t="s">
        <v>14903</v>
      </c>
    </row>
    <row r="1233" spans="2:2">
      <c r="B1233" t="s">
        <v>20506</v>
      </c>
    </row>
    <row r="1234" spans="2:2">
      <c r="B1234" t="s">
        <v>19206</v>
      </c>
    </row>
    <row r="1235" spans="2:2">
      <c r="B1235" t="s">
        <v>18000</v>
      </c>
    </row>
    <row r="1236" spans="2:2">
      <c r="B1236" t="s">
        <v>20509</v>
      </c>
    </row>
    <row r="1237" spans="2:2">
      <c r="B1237" t="s">
        <v>9955</v>
      </c>
    </row>
    <row r="1238" spans="2:2">
      <c r="B1238" t="s">
        <v>19360</v>
      </c>
    </row>
    <row r="1239" spans="2:2">
      <c r="B1239" t="s">
        <v>10914</v>
      </c>
    </row>
    <row r="1240" spans="2:2">
      <c r="B1240" t="s">
        <v>20026</v>
      </c>
    </row>
    <row r="1241" spans="2:2">
      <c r="B1241" t="s">
        <v>9749</v>
      </c>
    </row>
    <row r="1242" spans="2:2">
      <c r="B1242" t="s">
        <v>19801</v>
      </c>
    </row>
    <row r="1243" spans="2:2">
      <c r="B1243" t="s">
        <v>18389</v>
      </c>
    </row>
    <row r="1244" spans="2:2">
      <c r="B1244" t="s">
        <v>6055</v>
      </c>
    </row>
    <row r="1245" spans="2:2">
      <c r="B1245" t="s">
        <v>14831</v>
      </c>
    </row>
    <row r="1246" spans="2:2">
      <c r="B1246" t="s">
        <v>7410</v>
      </c>
    </row>
    <row r="1247" spans="2:2">
      <c r="B1247" t="s">
        <v>18237</v>
      </c>
    </row>
    <row r="1248" spans="2:2">
      <c r="B1248" t="s">
        <v>11607</v>
      </c>
    </row>
    <row r="1249" spans="2:2">
      <c r="B1249" t="s">
        <v>19805</v>
      </c>
    </row>
    <row r="1250" spans="2:2">
      <c r="B1250" t="s">
        <v>9719</v>
      </c>
    </row>
    <row r="1251" spans="2:2">
      <c r="B1251" t="s">
        <v>19364</v>
      </c>
    </row>
    <row r="1252" spans="2:2">
      <c r="B1252" t="s">
        <v>11069</v>
      </c>
    </row>
    <row r="1253" spans="2:2">
      <c r="B1253" t="s">
        <v>9936</v>
      </c>
    </row>
    <row r="1254" spans="2:2">
      <c r="B1254" t="s">
        <v>19605</v>
      </c>
    </row>
    <row r="1255" spans="2:2">
      <c r="B1255" t="s">
        <v>18644</v>
      </c>
    </row>
    <row r="1256" spans="2:2">
      <c r="B1256" t="s">
        <v>7661</v>
      </c>
    </row>
    <row r="1257" spans="2:2">
      <c r="B1257" t="s">
        <v>9571</v>
      </c>
    </row>
    <row r="1258" spans="2:2">
      <c r="B1258" t="s">
        <v>20277</v>
      </c>
    </row>
    <row r="1259" spans="2:2">
      <c r="B1259" t="s">
        <v>7895</v>
      </c>
    </row>
    <row r="1260" spans="2:2">
      <c r="B1260" t="s">
        <v>8829</v>
      </c>
    </row>
    <row r="1261" spans="2:2">
      <c r="B1261" t="s">
        <v>5927</v>
      </c>
    </row>
    <row r="1262" spans="2:2">
      <c r="B1262" t="s">
        <v>19209</v>
      </c>
    </row>
    <row r="1263" spans="2:2">
      <c r="B1263" t="s">
        <v>10183</v>
      </c>
    </row>
    <row r="1264" spans="2:2">
      <c r="B1264" t="s">
        <v>17637</v>
      </c>
    </row>
    <row r="1265" spans="2:2">
      <c r="B1265" t="s">
        <v>18476</v>
      </c>
    </row>
    <row r="1266" spans="2:2">
      <c r="B1266" t="s">
        <v>11715</v>
      </c>
    </row>
    <row r="1267" spans="2:2">
      <c r="B1267" t="s">
        <v>20513</v>
      </c>
    </row>
    <row r="1268" spans="2:2">
      <c r="B1268" t="s">
        <v>19044</v>
      </c>
    </row>
    <row r="1269" spans="2:2">
      <c r="B1269" t="s">
        <v>10433</v>
      </c>
    </row>
    <row r="1270" spans="2:2">
      <c r="B1270" t="s">
        <v>20029</v>
      </c>
    </row>
    <row r="1271" spans="2:2">
      <c r="B1271" t="s">
        <v>19367</v>
      </c>
    </row>
    <row r="1272" spans="2:2">
      <c r="B1272" t="s">
        <v>14532</v>
      </c>
    </row>
    <row r="1273" spans="2:2">
      <c r="B1273" t="s">
        <v>14454</v>
      </c>
    </row>
    <row r="1274" spans="2:2">
      <c r="B1274" t="s">
        <v>13244</v>
      </c>
    </row>
    <row r="1275" spans="2:2">
      <c r="B1275" t="s">
        <v>14725</v>
      </c>
    </row>
    <row r="1276" spans="2:2">
      <c r="B1276" t="s">
        <v>10392</v>
      </c>
    </row>
    <row r="1277" spans="2:2">
      <c r="B1277" t="s">
        <v>18241</v>
      </c>
    </row>
    <row r="1278" spans="2:2">
      <c r="B1278" t="s">
        <v>4967</v>
      </c>
    </row>
    <row r="1279" spans="2:2">
      <c r="B1279" t="s">
        <v>16522</v>
      </c>
    </row>
    <row r="1280" spans="2:2">
      <c r="B1280" t="s">
        <v>18898</v>
      </c>
    </row>
    <row r="1281" spans="2:2">
      <c r="B1281" t="s">
        <v>16691</v>
      </c>
    </row>
    <row r="1282" spans="2:2">
      <c r="B1282" t="s">
        <v>13460</v>
      </c>
    </row>
    <row r="1283" spans="2:2">
      <c r="B1283" t="s">
        <v>19212</v>
      </c>
    </row>
    <row r="1284" spans="2:2">
      <c r="B1284" t="s">
        <v>16793</v>
      </c>
    </row>
    <row r="1285" spans="2:2">
      <c r="B1285" t="s">
        <v>17278</v>
      </c>
    </row>
    <row r="1286" spans="2:2">
      <c r="B1286" t="s">
        <v>16908</v>
      </c>
    </row>
    <row r="1287" spans="2:2">
      <c r="B1287" t="s">
        <v>17421</v>
      </c>
    </row>
    <row r="1288" spans="2:2">
      <c r="B1288" t="s">
        <v>17641</v>
      </c>
    </row>
    <row r="1289" spans="2:2">
      <c r="B1289" t="s">
        <v>17748</v>
      </c>
    </row>
    <row r="1290" spans="2:2">
      <c r="B1290" t="s">
        <v>18480</v>
      </c>
    </row>
    <row r="1291" spans="2:2">
      <c r="B1291" t="s">
        <v>17847</v>
      </c>
    </row>
    <row r="1292" spans="2:2">
      <c r="B1292" t="s">
        <v>20033</v>
      </c>
    </row>
    <row r="1293" spans="2:2">
      <c r="B1293" t="s">
        <v>17282</v>
      </c>
    </row>
    <row r="1294" spans="2:2">
      <c r="B1294" t="s">
        <v>17508</v>
      </c>
    </row>
    <row r="1295" spans="2:2">
      <c r="B1295" t="s">
        <v>17644</v>
      </c>
    </row>
    <row r="1296" spans="2:2">
      <c r="B1296" t="s">
        <v>16994</v>
      </c>
    </row>
    <row r="1297" spans="2:2">
      <c r="B1297" t="s">
        <v>19047</v>
      </c>
    </row>
    <row r="1298" spans="2:2">
      <c r="B1298" t="s">
        <v>19438</v>
      </c>
    </row>
    <row r="1299" spans="2:2">
      <c r="B1299" t="s">
        <v>19611</v>
      </c>
    </row>
    <row r="1300" spans="2:2">
      <c r="B1300" t="s">
        <v>13966</v>
      </c>
    </row>
    <row r="1301" spans="2:2">
      <c r="B1301" t="s">
        <v>16625</v>
      </c>
    </row>
    <row r="1302" spans="2:2">
      <c r="B1302" t="s">
        <v>18483</v>
      </c>
    </row>
    <row r="1303" spans="2:2">
      <c r="B1303" t="s">
        <v>10852</v>
      </c>
    </row>
    <row r="1304" spans="2:2">
      <c r="B1304" t="s">
        <v>12591</v>
      </c>
    </row>
    <row r="1305" spans="2:2">
      <c r="B1305" t="s">
        <v>13565</v>
      </c>
    </row>
    <row r="1306" spans="2:2">
      <c r="B1306" t="s">
        <v>19051</v>
      </c>
    </row>
    <row r="1307" spans="2:2">
      <c r="B1307" t="s">
        <v>15319</v>
      </c>
    </row>
    <row r="1308" spans="2:2">
      <c r="B1308" t="s">
        <v>15818</v>
      </c>
    </row>
    <row r="1309" spans="2:2">
      <c r="B1309" t="s">
        <v>10489</v>
      </c>
    </row>
    <row r="1310" spans="2:2">
      <c r="B1310" t="s">
        <v>11489</v>
      </c>
    </row>
    <row r="1311" spans="2:2">
      <c r="B1311" t="s">
        <v>12025</v>
      </c>
    </row>
    <row r="1312" spans="2:2">
      <c r="B1312" t="s">
        <v>19371</v>
      </c>
    </row>
    <row r="1313" spans="2:2">
      <c r="B1313" t="s">
        <v>14165</v>
      </c>
    </row>
    <row r="1314" spans="2:2">
      <c r="B1314" t="s">
        <v>14732</v>
      </c>
    </row>
    <row r="1315" spans="2:2">
      <c r="B1315" t="s">
        <v>16179</v>
      </c>
    </row>
    <row r="1316" spans="2:2">
      <c r="B1316" t="s">
        <v>18900</v>
      </c>
    </row>
    <row r="1317" spans="2:2">
      <c r="B1317" t="s">
        <v>20036</v>
      </c>
    </row>
    <row r="1318" spans="2:2">
      <c r="B1318" t="s">
        <v>5482</v>
      </c>
    </row>
    <row r="1319" spans="2:2">
      <c r="B1319" t="s">
        <v>15470</v>
      </c>
    </row>
    <row r="1320" spans="2:2">
      <c r="B1320" t="s">
        <v>17428</v>
      </c>
    </row>
    <row r="1321" spans="2:2">
      <c r="B1321" t="s">
        <v>20040</v>
      </c>
    </row>
    <row r="1322" spans="2:2">
      <c r="B1322" t="s">
        <v>15200</v>
      </c>
    </row>
    <row r="1323" spans="2:2">
      <c r="B1323" t="s">
        <v>13572</v>
      </c>
    </row>
    <row r="1324" spans="2:2">
      <c r="B1324" t="s">
        <v>15824</v>
      </c>
    </row>
    <row r="1325" spans="2:2">
      <c r="B1325" t="s">
        <v>11168</v>
      </c>
    </row>
    <row r="1326" spans="2:2">
      <c r="B1326" t="s">
        <v>12855</v>
      </c>
    </row>
    <row r="1327" spans="2:2">
      <c r="B1327" t="s">
        <v>13849</v>
      </c>
    </row>
    <row r="1328" spans="2:2">
      <c r="B1328" t="s">
        <v>15262</v>
      </c>
    </row>
    <row r="1329" spans="2:2">
      <c r="B1329" t="s">
        <v>15400</v>
      </c>
    </row>
    <row r="1330" spans="2:2">
      <c r="B1330" t="s">
        <v>19809</v>
      </c>
    </row>
    <row r="1331" spans="2:2">
      <c r="B1331" t="s">
        <v>16630</v>
      </c>
    </row>
    <row r="1332" spans="2:2">
      <c r="B1332" t="s">
        <v>2367</v>
      </c>
    </row>
    <row r="1333" spans="2:2">
      <c r="B1333" t="s">
        <v>16997</v>
      </c>
    </row>
    <row r="1334" spans="2:2">
      <c r="B1334" t="s">
        <v>18904</v>
      </c>
    </row>
    <row r="1335" spans="2:2">
      <c r="B1335" t="s">
        <v>5611</v>
      </c>
    </row>
    <row r="1336" spans="2:2">
      <c r="B1336" t="s">
        <v>18769</v>
      </c>
    </row>
    <row r="1337" spans="2:2">
      <c r="B1337" t="s">
        <v>7397</v>
      </c>
    </row>
    <row r="1338" spans="2:2">
      <c r="B1338" t="s">
        <v>19812</v>
      </c>
    </row>
    <row r="1339" spans="2:2">
      <c r="B1339" t="s">
        <v>11250</v>
      </c>
    </row>
    <row r="1340" spans="2:2">
      <c r="B1340" t="s">
        <v>2910</v>
      </c>
    </row>
    <row r="1341" spans="2:2">
      <c r="B1341" t="s">
        <v>20281</v>
      </c>
    </row>
    <row r="1342" spans="2:2">
      <c r="B1342" t="s">
        <v>9583</v>
      </c>
    </row>
    <row r="1343" spans="2:2">
      <c r="B1343" t="s">
        <v>15268</v>
      </c>
    </row>
    <row r="1344" spans="2:2">
      <c r="B1344" t="s">
        <v>18774</v>
      </c>
    </row>
    <row r="1345" spans="2:2">
      <c r="B1345" t="s">
        <v>10687</v>
      </c>
    </row>
    <row r="1346" spans="2:2">
      <c r="B1346" t="s">
        <v>6223</v>
      </c>
    </row>
    <row r="1347" spans="2:2">
      <c r="B1347" t="s">
        <v>5747</v>
      </c>
    </row>
    <row r="1348" spans="2:2">
      <c r="B1348" t="s">
        <v>4310</v>
      </c>
    </row>
    <row r="1349" spans="2:2">
      <c r="B1349" t="s">
        <v>5033</v>
      </c>
    </row>
    <row r="1350" spans="2:2">
      <c r="B1350" t="s">
        <v>9129</v>
      </c>
    </row>
    <row r="1351" spans="2:2">
      <c r="B1351" t="s">
        <v>19818</v>
      </c>
    </row>
    <row r="1352" spans="2:2">
      <c r="B1352" t="s">
        <v>20518</v>
      </c>
    </row>
    <row r="1353" spans="2:2">
      <c r="B1353" t="s">
        <v>6844</v>
      </c>
    </row>
    <row r="1354" spans="2:2">
      <c r="B1354" t="s">
        <v>10034</v>
      </c>
    </row>
    <row r="1355" spans="2:2">
      <c r="B1355" t="s">
        <v>5661</v>
      </c>
    </row>
    <row r="1356" spans="2:2">
      <c r="B1356" t="s">
        <v>7454</v>
      </c>
    </row>
    <row r="1357" spans="2:2">
      <c r="B1357" t="s">
        <v>7306</v>
      </c>
    </row>
    <row r="1358" spans="2:2">
      <c r="B1358" t="s">
        <v>7599</v>
      </c>
    </row>
    <row r="1359" spans="2:2">
      <c r="B1359" t="s">
        <v>20521</v>
      </c>
    </row>
    <row r="1360" spans="2:2">
      <c r="B1360" t="s">
        <v>9966</v>
      </c>
    </row>
    <row r="1361" spans="2:2">
      <c r="B1361" t="s">
        <v>19440</v>
      </c>
    </row>
    <row r="1362" spans="2:2">
      <c r="B1362" t="s">
        <v>18779</v>
      </c>
    </row>
    <row r="1363" spans="2:2">
      <c r="B1363" t="s">
        <v>7223</v>
      </c>
    </row>
    <row r="1364" spans="2:2">
      <c r="B1364" t="s">
        <v>7491</v>
      </c>
    </row>
    <row r="1365" spans="2:2">
      <c r="B1365" t="s">
        <v>17287</v>
      </c>
    </row>
    <row r="1366" spans="2:2">
      <c r="B1366" t="s">
        <v>17293</v>
      </c>
    </row>
    <row r="1367" spans="2:2">
      <c r="B1367" t="s">
        <v>20285</v>
      </c>
    </row>
    <row r="1368" spans="2:2">
      <c r="B1368" t="s">
        <v>20288</v>
      </c>
    </row>
    <row r="1369" spans="2:2">
      <c r="B1369" t="s">
        <v>17432</v>
      </c>
    </row>
    <row r="1370" spans="2:2">
      <c r="B1370" t="s">
        <v>8273</v>
      </c>
    </row>
    <row r="1371" spans="2:2">
      <c r="B1371" t="s">
        <v>13466</v>
      </c>
    </row>
    <row r="1372" spans="2:2">
      <c r="B1372" t="s">
        <v>7979</v>
      </c>
    </row>
    <row r="1373" spans="2:2">
      <c r="B1373" t="s">
        <v>18784</v>
      </c>
    </row>
    <row r="1374" spans="2:2">
      <c r="B1374" t="s">
        <v>7366</v>
      </c>
    </row>
    <row r="1375" spans="2:2">
      <c r="B1375" t="s">
        <v>8000</v>
      </c>
    </row>
    <row r="1376" spans="2:2">
      <c r="B1376" t="s">
        <v>19214</v>
      </c>
    </row>
    <row r="1377" spans="2:2">
      <c r="B1377" t="s">
        <v>20524</v>
      </c>
    </row>
    <row r="1378" spans="2:2">
      <c r="B1378" t="s">
        <v>17001</v>
      </c>
    </row>
    <row r="1379" spans="2:2">
      <c r="B1379" t="s">
        <v>17920</v>
      </c>
    </row>
    <row r="1380" spans="2:2">
      <c r="B1380" t="s">
        <v>19443</v>
      </c>
    </row>
    <row r="1381" spans="2:2">
      <c r="B1381" t="s">
        <v>20529</v>
      </c>
    </row>
    <row r="1382" spans="2:2">
      <c r="B1382" t="s">
        <v>18788</v>
      </c>
    </row>
    <row r="1383" spans="2:2">
      <c r="B1383" t="s">
        <v>14963</v>
      </c>
    </row>
    <row r="1384" spans="2:2">
      <c r="B1384" t="s">
        <v>17851</v>
      </c>
    </row>
    <row r="1385" spans="2:2">
      <c r="B1385" t="s">
        <v>18647</v>
      </c>
    </row>
    <row r="1386" spans="2:2">
      <c r="B1386" t="s">
        <v>13202</v>
      </c>
    </row>
    <row r="1387" spans="2:2">
      <c r="B1387" t="s">
        <v>19823</v>
      </c>
    </row>
    <row r="1388" spans="2:2">
      <c r="B1388" t="s">
        <v>7848</v>
      </c>
    </row>
    <row r="1389" spans="2:2">
      <c r="B1389" t="s">
        <v>20291</v>
      </c>
    </row>
    <row r="1390" spans="2:2">
      <c r="B1390" t="s">
        <v>14761</v>
      </c>
    </row>
    <row r="1391" spans="2:2">
      <c r="B1391" t="s">
        <v>16799</v>
      </c>
    </row>
    <row r="1392" spans="2:2">
      <c r="B1392" t="s">
        <v>19054</v>
      </c>
    </row>
    <row r="1393" spans="2:2">
      <c r="B1393" t="s">
        <v>16069</v>
      </c>
    </row>
    <row r="1394" spans="2:2">
      <c r="B1394" t="s">
        <v>17006</v>
      </c>
    </row>
    <row r="1395" spans="2:2">
      <c r="B1395" t="s">
        <v>18245</v>
      </c>
    </row>
    <row r="1396" spans="2:2">
      <c r="B1396" t="s">
        <v>19826</v>
      </c>
    </row>
    <row r="1397" spans="2:2">
      <c r="B1397" t="s">
        <v>17751</v>
      </c>
    </row>
    <row r="1398" spans="2:2">
      <c r="B1398" t="s">
        <v>18131</v>
      </c>
    </row>
    <row r="1399" spans="2:2">
      <c r="B1399" t="s">
        <v>15901</v>
      </c>
    </row>
    <row r="1400" spans="2:2">
      <c r="B1400" t="s">
        <v>18650</v>
      </c>
    </row>
    <row r="1401" spans="2:2">
      <c r="B1401" t="s">
        <v>20043</v>
      </c>
    </row>
    <row r="1402" spans="2:2">
      <c r="B1402" t="s">
        <v>8244</v>
      </c>
    </row>
    <row r="1403" spans="2:2">
      <c r="B1403" t="s">
        <v>8167</v>
      </c>
    </row>
    <row r="1404" spans="2:2">
      <c r="B1404" t="s">
        <v>18652</v>
      </c>
    </row>
    <row r="1405" spans="2:2">
      <c r="B1405" t="s">
        <v>18393</v>
      </c>
    </row>
    <row r="1406" spans="2:2">
      <c r="B1406" t="s">
        <v>18657</v>
      </c>
    </row>
    <row r="1407" spans="2:2">
      <c r="B1407" t="s">
        <v>18487</v>
      </c>
    </row>
    <row r="1408" spans="2:2">
      <c r="B1408" t="s">
        <v>13612</v>
      </c>
    </row>
    <row r="1409" spans="2:2">
      <c r="B1409" t="s">
        <v>10698</v>
      </c>
    </row>
    <row r="1410" spans="2:2">
      <c r="B1410" t="s">
        <v>11575</v>
      </c>
    </row>
    <row r="1411" spans="2:2">
      <c r="B1411" t="s">
        <v>6998</v>
      </c>
    </row>
    <row r="1412" spans="2:2">
      <c r="B1412" t="s">
        <v>8057</v>
      </c>
    </row>
    <row r="1413" spans="2:2">
      <c r="B1413" t="s">
        <v>15327</v>
      </c>
    </row>
    <row r="1414" spans="2:2">
      <c r="B1414" t="s">
        <v>14835</v>
      </c>
    </row>
    <row r="1415" spans="2:2">
      <c r="B1415" t="s">
        <v>2054</v>
      </c>
    </row>
    <row r="1416" spans="2:2">
      <c r="B1416" t="s">
        <v>16527</v>
      </c>
    </row>
    <row r="1417" spans="2:2">
      <c r="B1417" t="s">
        <v>13682</v>
      </c>
    </row>
    <row r="1418" spans="2:2">
      <c r="B1418" t="s">
        <v>2892</v>
      </c>
    </row>
    <row r="1419" spans="2:2">
      <c r="B1419" t="s">
        <v>19057</v>
      </c>
    </row>
    <row r="1420" spans="2:2">
      <c r="B1420" t="s">
        <v>7799</v>
      </c>
    </row>
    <row r="1421" spans="2:2">
      <c r="B1421" t="s">
        <v>5953</v>
      </c>
    </row>
    <row r="1422" spans="2:2">
      <c r="B1422" t="s">
        <v>4952</v>
      </c>
    </row>
    <row r="1423" spans="2:2">
      <c r="B1423" t="s">
        <v>6691</v>
      </c>
    </row>
    <row r="1424" spans="2:2">
      <c r="B1424" t="s">
        <v>20047</v>
      </c>
    </row>
    <row r="1425" spans="2:2">
      <c r="B1425" t="s">
        <v>10819</v>
      </c>
    </row>
    <row r="1426" spans="2:2">
      <c r="B1426" t="s">
        <v>19062</v>
      </c>
    </row>
    <row r="1427" spans="2:2">
      <c r="B1427" t="s">
        <v>17297</v>
      </c>
    </row>
    <row r="1428" spans="2:2">
      <c r="B1428" t="s">
        <v>10276</v>
      </c>
    </row>
    <row r="1429" spans="2:2">
      <c r="B1429" t="s">
        <v>18004</v>
      </c>
    </row>
    <row r="1430" spans="2:2">
      <c r="B1430" t="s">
        <v>5712</v>
      </c>
    </row>
    <row r="1431" spans="2:2">
      <c r="B1431" t="s">
        <v>15556</v>
      </c>
    </row>
    <row r="1432" spans="2:2">
      <c r="B1432" t="s">
        <v>8143</v>
      </c>
    </row>
    <row r="1433" spans="2:2">
      <c r="B1433" t="s">
        <v>18790</v>
      </c>
    </row>
    <row r="1434" spans="2:2">
      <c r="B1434" t="s">
        <v>19617</v>
      </c>
    </row>
    <row r="1435" spans="2:2">
      <c r="B1435" t="s">
        <v>12529</v>
      </c>
    </row>
    <row r="1436" spans="2:2">
      <c r="B1436" t="s">
        <v>11259</v>
      </c>
    </row>
    <row r="1437" spans="2:2">
      <c r="B1437" t="s">
        <v>4445</v>
      </c>
    </row>
    <row r="1438" spans="2:2">
      <c r="B1438" t="s">
        <v>18792</v>
      </c>
    </row>
    <row r="1439" spans="2:2">
      <c r="B1439" t="s">
        <v>2689</v>
      </c>
    </row>
    <row r="1440" spans="2:2">
      <c r="B1440" t="s">
        <v>16912</v>
      </c>
    </row>
    <row r="1441" spans="2:2">
      <c r="B1441" t="s">
        <v>10960</v>
      </c>
    </row>
    <row r="1442" spans="2:2">
      <c r="B1442" t="s">
        <v>2723</v>
      </c>
    </row>
    <row r="1443" spans="2:2">
      <c r="B1443" t="s">
        <v>14410</v>
      </c>
    </row>
    <row r="1444" spans="2:2">
      <c r="B1444" t="s">
        <v>9593</v>
      </c>
    </row>
    <row r="1445" spans="2:2">
      <c r="B1445" t="s">
        <v>10860</v>
      </c>
    </row>
    <row r="1446" spans="2:2">
      <c r="B1446" t="s">
        <v>11076</v>
      </c>
    </row>
    <row r="1447" spans="2:2">
      <c r="B1447" t="s">
        <v>13163</v>
      </c>
    </row>
    <row r="1448" spans="2:2">
      <c r="B1448" t="s">
        <v>13253</v>
      </c>
    </row>
    <row r="1449" spans="2:2">
      <c r="B1449" t="s">
        <v>14172</v>
      </c>
    </row>
    <row r="1450" spans="2:2">
      <c r="B1450" t="s">
        <v>13114</v>
      </c>
    </row>
    <row r="1451" spans="2:2">
      <c r="B1451" t="s">
        <v>13473</v>
      </c>
    </row>
    <row r="1452" spans="2:2">
      <c r="B1452" t="s">
        <v>13688</v>
      </c>
    </row>
    <row r="1453" spans="2:2">
      <c r="B1453" t="s">
        <v>14341</v>
      </c>
    </row>
    <row r="1454" spans="2:2">
      <c r="B1454" t="s">
        <v>14666</v>
      </c>
    </row>
    <row r="1455" spans="2:2">
      <c r="B1455" t="s">
        <v>14767</v>
      </c>
    </row>
    <row r="1456" spans="2:2">
      <c r="B1456" t="s">
        <v>20052</v>
      </c>
    </row>
    <row r="1457" spans="2:2">
      <c r="B1457" t="s">
        <v>8598</v>
      </c>
    </row>
    <row r="1458" spans="2:2">
      <c r="B1458" t="s">
        <v>19621</v>
      </c>
    </row>
    <row r="1459" spans="2:2">
      <c r="B1459" t="s">
        <v>2483</v>
      </c>
    </row>
    <row r="1460" spans="2:2">
      <c r="B1460" t="s">
        <v>17647</v>
      </c>
    </row>
    <row r="1461" spans="2:2">
      <c r="B1461" t="s">
        <v>8498</v>
      </c>
    </row>
    <row r="1462" spans="2:2">
      <c r="B1462" t="s">
        <v>19445</v>
      </c>
    </row>
    <row r="1463" spans="2:2">
      <c r="B1463" t="s">
        <v>7198</v>
      </c>
    </row>
    <row r="1464" spans="2:2">
      <c r="B1464" t="s">
        <v>20056</v>
      </c>
    </row>
    <row r="1465" spans="2:2">
      <c r="B1465" t="s">
        <v>8036</v>
      </c>
    </row>
    <row r="1466" spans="2:2">
      <c r="B1466" t="s">
        <v>8178</v>
      </c>
    </row>
    <row r="1467" spans="2:2">
      <c r="B1467" t="s">
        <v>7636</v>
      </c>
    </row>
    <row r="1468" spans="2:2">
      <c r="B1468" t="s">
        <v>20295</v>
      </c>
    </row>
    <row r="1469" spans="2:2">
      <c r="B1469" t="s">
        <v>17512</v>
      </c>
    </row>
    <row r="1470" spans="2:2">
      <c r="B1470" t="s">
        <v>8822</v>
      </c>
    </row>
    <row r="1471" spans="2:2">
      <c r="B1471" t="s">
        <v>20298</v>
      </c>
    </row>
    <row r="1472" spans="2:2">
      <c r="B1472" t="s">
        <v>12976</v>
      </c>
    </row>
    <row r="1473" spans="2:2">
      <c r="B1473" t="s">
        <v>14592</v>
      </c>
    </row>
    <row r="1474" spans="2:2">
      <c r="B1474" t="s">
        <v>8964</v>
      </c>
    </row>
    <row r="1475" spans="2:2">
      <c r="B1475" t="s">
        <v>19217</v>
      </c>
    </row>
    <row r="1476" spans="2:2">
      <c r="B1476" t="s">
        <v>2445</v>
      </c>
    </row>
    <row r="1477" spans="2:2">
      <c r="B1477" t="s">
        <v>18250</v>
      </c>
    </row>
    <row r="1478" spans="2:2">
      <c r="B1478" t="s">
        <v>5532</v>
      </c>
    </row>
    <row r="1479" spans="2:2">
      <c r="B1479" t="s">
        <v>18491</v>
      </c>
    </row>
    <row r="1480" spans="2:2">
      <c r="B1480" t="s">
        <v>14671</v>
      </c>
    </row>
    <row r="1481" spans="2:2">
      <c r="B1481" t="s">
        <v>4431</v>
      </c>
    </row>
    <row r="1482" spans="2:2">
      <c r="B1482" t="s">
        <v>18255</v>
      </c>
    </row>
    <row r="1483" spans="2:2">
      <c r="B1483" t="s">
        <v>6787</v>
      </c>
    </row>
    <row r="1484" spans="2:2">
      <c r="B1484" t="s">
        <v>18907</v>
      </c>
    </row>
    <row r="1485" spans="2:2">
      <c r="B1485" t="s">
        <v>7124</v>
      </c>
    </row>
    <row r="1486" spans="2:2">
      <c r="B1486" t="s">
        <v>6045</v>
      </c>
    </row>
    <row r="1487" spans="2:2">
      <c r="B1487" t="s">
        <v>20532</v>
      </c>
    </row>
    <row r="1488" spans="2:2">
      <c r="B1488" t="s">
        <v>9885</v>
      </c>
    </row>
    <row r="1489" spans="2:2">
      <c r="B1489" t="s">
        <v>5267</v>
      </c>
    </row>
    <row r="1490" spans="2:2">
      <c r="B1490" t="s">
        <v>6198</v>
      </c>
    </row>
    <row r="1491" spans="2:2">
      <c r="B1491" t="s">
        <v>10150</v>
      </c>
    </row>
    <row r="1492" spans="2:2">
      <c r="B1492" t="s">
        <v>6574</v>
      </c>
    </row>
    <row r="1493" spans="2:2">
      <c r="B1493" t="s">
        <v>6704</v>
      </c>
    </row>
    <row r="1494" spans="2:2">
      <c r="B1494" t="s">
        <v>9200</v>
      </c>
    </row>
    <row r="1495" spans="2:2">
      <c r="B1495" t="s">
        <v>13260</v>
      </c>
    </row>
    <row r="1496" spans="2:2">
      <c r="B1496" t="s">
        <v>8838</v>
      </c>
    </row>
    <row r="1497" spans="2:2">
      <c r="B1497" t="s">
        <v>16805</v>
      </c>
    </row>
    <row r="1498" spans="2:2">
      <c r="B1498" t="s">
        <v>8986</v>
      </c>
    </row>
    <row r="1499" spans="2:2">
      <c r="B1499" t="s">
        <v>19221</v>
      </c>
    </row>
    <row r="1500" spans="2:2">
      <c r="B1500" t="s">
        <v>6799</v>
      </c>
    </row>
    <row r="1501" spans="2:2">
      <c r="B1501" t="s">
        <v>12491</v>
      </c>
    </row>
    <row r="1502" spans="2:2">
      <c r="B1502" t="s">
        <v>10607</v>
      </c>
    </row>
    <row r="1503" spans="2:2">
      <c r="B1503" t="s">
        <v>11925</v>
      </c>
    </row>
    <row r="1504" spans="2:2">
      <c r="B1504" t="s">
        <v>18134</v>
      </c>
    </row>
    <row r="1505" spans="2:2">
      <c r="B1505" t="s">
        <v>19626</v>
      </c>
    </row>
    <row r="1506" spans="2:2">
      <c r="B1506" t="s">
        <v>19449</v>
      </c>
    </row>
    <row r="1507" spans="2:2">
      <c r="B1507" t="s">
        <v>19225</v>
      </c>
    </row>
    <row r="1508" spans="2:2">
      <c r="B1508" t="s">
        <v>16280</v>
      </c>
    </row>
    <row r="1509" spans="2:2">
      <c r="B1509" t="s">
        <v>19374</v>
      </c>
    </row>
    <row r="1510" spans="2:2">
      <c r="B1510" t="s">
        <v>12195</v>
      </c>
    </row>
    <row r="1511" spans="2:2">
      <c r="B1511" t="s">
        <v>5585</v>
      </c>
    </row>
    <row r="1512" spans="2:2">
      <c r="B1512" t="s">
        <v>10363</v>
      </c>
    </row>
    <row r="1513" spans="2:2">
      <c r="B1513" t="s">
        <v>10372</v>
      </c>
    </row>
    <row r="1514" spans="2:2">
      <c r="B1514" t="s">
        <v>9426</v>
      </c>
    </row>
    <row r="1515" spans="2:2">
      <c r="B1515" t="s">
        <v>11198</v>
      </c>
    </row>
    <row r="1516" spans="2:2">
      <c r="B1516" t="s">
        <v>11656</v>
      </c>
    </row>
    <row r="1517" spans="2:2">
      <c r="B1517" t="s">
        <v>12269</v>
      </c>
    </row>
    <row r="1518" spans="2:2">
      <c r="B1518" t="s">
        <v>12619</v>
      </c>
    </row>
    <row r="1519" spans="2:2">
      <c r="B1519" t="s">
        <v>7556</v>
      </c>
    </row>
    <row r="1520" spans="2:2">
      <c r="B1520" t="s">
        <v>7173</v>
      </c>
    </row>
    <row r="1521" spans="2:2">
      <c r="B1521" t="s">
        <v>19630</v>
      </c>
    </row>
    <row r="1522" spans="2:2">
      <c r="B1522" t="s">
        <v>9025</v>
      </c>
    </row>
    <row r="1523" spans="2:2">
      <c r="B1523" t="s">
        <v>12279</v>
      </c>
    </row>
    <row r="1524" spans="2:2">
      <c r="B1524" t="s">
        <v>14109</v>
      </c>
    </row>
    <row r="1525" spans="2:2">
      <c r="B1525" t="s">
        <v>14595</v>
      </c>
    </row>
    <row r="1526" spans="2:2">
      <c r="B1526" t="s">
        <v>15985</v>
      </c>
    </row>
    <row r="1527" spans="2:2">
      <c r="B1527" t="s">
        <v>16450</v>
      </c>
    </row>
    <row r="1528" spans="2:2">
      <c r="B1528" t="s">
        <v>10828</v>
      </c>
    </row>
    <row r="1529" spans="2:2">
      <c r="B1529" t="s">
        <v>8895</v>
      </c>
    </row>
    <row r="1530" spans="2:2">
      <c r="B1530" t="s">
        <v>16283</v>
      </c>
    </row>
    <row r="1531" spans="2:2">
      <c r="B1531" t="s">
        <v>15627</v>
      </c>
    </row>
    <row r="1532" spans="2:2">
      <c r="B1532" t="s">
        <v>14071</v>
      </c>
    </row>
    <row r="1533" spans="2:2">
      <c r="B1533" t="s">
        <v>13974</v>
      </c>
    </row>
    <row r="1534" spans="2:2">
      <c r="B1534" t="s">
        <v>13386</v>
      </c>
    </row>
    <row r="1535" spans="2:2">
      <c r="B1535" t="s">
        <v>2116</v>
      </c>
    </row>
    <row r="1536" spans="2:2">
      <c r="B1536" t="s">
        <v>18259</v>
      </c>
    </row>
    <row r="1537" spans="2:2">
      <c r="B1537" t="s">
        <v>2303</v>
      </c>
    </row>
    <row r="1538" spans="2:2">
      <c r="B1538" t="s">
        <v>18796</v>
      </c>
    </row>
    <row r="1539" spans="2:2">
      <c r="B1539" t="s">
        <v>16533</v>
      </c>
    </row>
    <row r="1540" spans="2:2">
      <c r="B1540" t="s">
        <v>3223</v>
      </c>
    </row>
    <row r="1541" spans="2:2">
      <c r="B1541" t="s">
        <v>13577</v>
      </c>
    </row>
    <row r="1542" spans="2:2">
      <c r="B1542" t="s">
        <v>14178</v>
      </c>
    </row>
    <row r="1543" spans="2:2">
      <c r="B1543" t="s">
        <v>17116</v>
      </c>
    </row>
    <row r="1544" spans="2:2">
      <c r="B1544" t="s">
        <v>14079</v>
      </c>
    </row>
    <row r="1545" spans="2:2">
      <c r="B1545" t="s">
        <v>15561</v>
      </c>
    </row>
    <row r="1546" spans="2:2">
      <c r="B1546" t="s">
        <v>11105</v>
      </c>
    </row>
    <row r="1547" spans="2:2">
      <c r="B1547" t="s">
        <v>16384</v>
      </c>
    </row>
    <row r="1548" spans="2:2">
      <c r="B1548" t="s">
        <v>20303</v>
      </c>
    </row>
    <row r="1549" spans="2:2">
      <c r="B1549" t="s">
        <v>16916</v>
      </c>
    </row>
    <row r="1550" spans="2:2">
      <c r="B1550" t="s">
        <v>4358</v>
      </c>
    </row>
    <row r="1551" spans="2:2">
      <c r="B1551" t="s">
        <v>1700</v>
      </c>
    </row>
    <row r="1552" spans="2:2">
      <c r="B1552" t="s">
        <v>16635</v>
      </c>
    </row>
    <row r="1553" spans="2:2">
      <c r="B1553" t="s">
        <v>2031</v>
      </c>
    </row>
    <row r="1554" spans="2:2">
      <c r="B1554" t="s">
        <v>2139</v>
      </c>
    </row>
    <row r="1555" spans="2:2">
      <c r="B1555" t="s">
        <v>18661</v>
      </c>
    </row>
    <row r="1556" spans="2:2">
      <c r="B1556" t="s">
        <v>2800</v>
      </c>
    </row>
    <row r="1557" spans="2:2">
      <c r="B1557" t="s">
        <v>2628</v>
      </c>
    </row>
    <row r="1558" spans="2:2">
      <c r="B1558" t="s">
        <v>2740</v>
      </c>
    </row>
    <row r="1559" spans="2:2">
      <c r="B1559" t="s">
        <v>19829</v>
      </c>
    </row>
    <row r="1560" spans="2:2">
      <c r="B1560" t="s">
        <v>2997</v>
      </c>
    </row>
    <row r="1561" spans="2:2">
      <c r="B1561" t="s">
        <v>1723</v>
      </c>
    </row>
    <row r="1562" spans="2:2">
      <c r="B1562" t="s">
        <v>15334</v>
      </c>
    </row>
    <row r="1563" spans="2:2">
      <c r="B1563" t="s">
        <v>20535</v>
      </c>
    </row>
    <row r="1564" spans="2:2">
      <c r="B1564" t="s">
        <v>1986</v>
      </c>
    </row>
    <row r="1565" spans="2:2">
      <c r="B1565" t="s">
        <v>19377</v>
      </c>
    </row>
    <row r="1566" spans="2:2">
      <c r="B1566" t="s">
        <v>2426</v>
      </c>
    </row>
    <row r="1567" spans="2:2">
      <c r="B1567" t="s">
        <v>2762</v>
      </c>
    </row>
    <row r="1568" spans="2:2">
      <c r="B1568" t="s">
        <v>19065</v>
      </c>
    </row>
    <row r="1569" spans="2:2">
      <c r="B1569" t="s">
        <v>3152</v>
      </c>
    </row>
    <row r="1570" spans="2:2">
      <c r="B1570" t="s">
        <v>18911</v>
      </c>
    </row>
    <row r="1571" spans="2:2">
      <c r="B1571" t="s">
        <v>4885</v>
      </c>
    </row>
    <row r="1572" spans="2:2">
      <c r="B1572" t="s">
        <v>19228</v>
      </c>
    </row>
    <row r="1573" spans="2:2">
      <c r="B1573" t="s">
        <v>7088</v>
      </c>
    </row>
    <row r="1574" spans="2:2">
      <c r="B1574" t="s">
        <v>5735</v>
      </c>
    </row>
    <row r="1575" spans="2:2">
      <c r="B1575" t="s">
        <v>18665</v>
      </c>
    </row>
    <row r="1576" spans="2:2">
      <c r="B1576" t="s">
        <v>20305</v>
      </c>
    </row>
    <row r="1577" spans="2:2">
      <c r="B1577" t="s">
        <v>3607</v>
      </c>
    </row>
    <row r="1578" spans="2:2">
      <c r="B1578" t="s">
        <v>3750</v>
      </c>
    </row>
    <row r="1579" spans="2:2">
      <c r="B1579" t="s">
        <v>20060</v>
      </c>
    </row>
    <row r="1580" spans="2:2">
      <c r="B1580" t="s">
        <v>5882</v>
      </c>
    </row>
    <row r="1581" spans="2:2">
      <c r="B1581" t="s">
        <v>19833</v>
      </c>
    </row>
    <row r="1582" spans="2:2">
      <c r="B1582" t="s">
        <v>11037</v>
      </c>
    </row>
    <row r="1583" spans="2:2">
      <c r="B1583" t="s">
        <v>5561</v>
      </c>
    </row>
    <row r="1584" spans="2:2">
      <c r="B1584" t="s">
        <v>19453</v>
      </c>
    </row>
    <row r="1585" spans="2:2">
      <c r="B1585" t="s">
        <v>10452</v>
      </c>
    </row>
    <row r="1586" spans="2:2">
      <c r="B1586" t="s">
        <v>20309</v>
      </c>
    </row>
    <row r="1587" spans="2:2">
      <c r="B1587" t="s">
        <v>19839</v>
      </c>
    </row>
    <row r="1588" spans="2:2">
      <c r="B1588" t="s">
        <v>16076</v>
      </c>
    </row>
    <row r="1589" spans="2:2">
      <c r="B1589" t="s">
        <v>20538</v>
      </c>
    </row>
    <row r="1590" spans="2:2">
      <c r="B1590" t="s">
        <v>13521</v>
      </c>
    </row>
    <row r="1591" spans="2:2">
      <c r="B1591" t="s">
        <v>15569</v>
      </c>
    </row>
    <row r="1592" spans="2:2">
      <c r="B1592" t="s">
        <v>7623</v>
      </c>
    </row>
    <row r="1593" spans="2:2">
      <c r="B1593" t="s">
        <v>8090</v>
      </c>
    </row>
    <row r="1594" spans="2:2">
      <c r="B1594" t="s">
        <v>7612</v>
      </c>
    </row>
    <row r="1595" spans="2:2">
      <c r="B1595" t="s">
        <v>7913</v>
      </c>
    </row>
    <row r="1596" spans="2:2">
      <c r="B1596" t="s">
        <v>10708</v>
      </c>
    </row>
    <row r="1597" spans="2:2">
      <c r="B1597" t="s">
        <v>12032</v>
      </c>
    </row>
    <row r="1598" spans="2:2">
      <c r="B1598" t="s">
        <v>18396</v>
      </c>
    </row>
    <row r="1599" spans="2:2">
      <c r="B1599" t="s">
        <v>15830</v>
      </c>
    </row>
    <row r="1600" spans="2:2">
      <c r="B1600" t="s">
        <v>11723</v>
      </c>
    </row>
    <row r="1601" spans="2:2">
      <c r="B1601" t="s">
        <v>13032</v>
      </c>
    </row>
    <row r="1602" spans="2:2">
      <c r="B1602" t="s">
        <v>18914</v>
      </c>
    </row>
    <row r="1603" spans="2:2">
      <c r="B1603" t="s">
        <v>14184</v>
      </c>
    </row>
    <row r="1604" spans="2:2">
      <c r="B1604" t="s">
        <v>8339</v>
      </c>
    </row>
    <row r="1605" spans="2:2">
      <c r="B1605" t="s">
        <v>11615</v>
      </c>
    </row>
    <row r="1606" spans="2:2">
      <c r="B1606" t="s">
        <v>16456</v>
      </c>
    </row>
    <row r="1607" spans="2:2">
      <c r="B1607" t="s">
        <v>19843</v>
      </c>
    </row>
    <row r="1608" spans="2:2">
      <c r="B1608" t="s">
        <v>11935</v>
      </c>
    </row>
    <row r="1609" spans="2:2">
      <c r="B1609" t="s">
        <v>14459</v>
      </c>
    </row>
    <row r="1610" spans="2:2">
      <c r="B1610" t="s">
        <v>12629</v>
      </c>
    </row>
    <row r="1611" spans="2:2">
      <c r="B1611" t="s">
        <v>20313</v>
      </c>
    </row>
    <row r="1612" spans="2:2">
      <c r="B1612" t="s">
        <v>14839</v>
      </c>
    </row>
    <row r="1613" spans="2:2">
      <c r="B1613" t="s">
        <v>17518</v>
      </c>
    </row>
    <row r="1614" spans="2:2">
      <c r="B1614" t="s">
        <v>7904</v>
      </c>
    </row>
    <row r="1615" spans="2:2">
      <c r="B1615" t="s">
        <v>9809</v>
      </c>
    </row>
    <row r="1616" spans="2:2">
      <c r="B1616" t="s">
        <v>11622</v>
      </c>
    </row>
    <row r="1617" spans="2:2">
      <c r="B1617" t="s">
        <v>12539</v>
      </c>
    </row>
    <row r="1618" spans="2:2">
      <c r="B1618" t="s">
        <v>8624</v>
      </c>
    </row>
    <row r="1619" spans="2:2">
      <c r="B1619" t="s">
        <v>10286</v>
      </c>
    </row>
    <row r="1620" spans="2:2">
      <c r="B1620" t="s">
        <v>10193</v>
      </c>
    </row>
    <row r="1621" spans="2:2">
      <c r="B1621" t="s">
        <v>19456</v>
      </c>
    </row>
    <row r="1622" spans="2:2">
      <c r="B1622" t="s">
        <v>20064</v>
      </c>
    </row>
    <row r="1623" spans="2:2">
      <c r="B1623" t="s">
        <v>10222</v>
      </c>
    </row>
    <row r="1624" spans="2:2">
      <c r="B1624" t="s">
        <v>10576</v>
      </c>
    </row>
    <row r="1625" spans="2:2">
      <c r="B1625" t="s">
        <v>10867</v>
      </c>
    </row>
    <row r="1626" spans="2:2">
      <c r="B1626" t="s">
        <v>18800</v>
      </c>
    </row>
    <row r="1627" spans="2:2">
      <c r="B1627" t="s">
        <v>18265</v>
      </c>
    </row>
    <row r="1628" spans="2:2">
      <c r="B1628" t="s">
        <v>18671</v>
      </c>
    </row>
    <row r="1629" spans="2:2">
      <c r="B1629" t="s">
        <v>20541</v>
      </c>
    </row>
    <row r="1630" spans="2:2">
      <c r="B1630" t="s">
        <v>11731</v>
      </c>
    </row>
    <row r="1631" spans="2:2">
      <c r="B1631" t="s">
        <v>12410</v>
      </c>
    </row>
    <row r="1632" spans="2:2">
      <c r="B1632" t="s">
        <v>11802</v>
      </c>
    </row>
    <row r="1633" spans="2:2">
      <c r="B1633" t="s">
        <v>15706</v>
      </c>
    </row>
    <row r="1634" spans="2:2">
      <c r="B1634" t="s">
        <v>16184</v>
      </c>
    </row>
    <row r="1635" spans="2:2">
      <c r="B1635" t="s">
        <v>16290</v>
      </c>
    </row>
    <row r="1636" spans="2:2">
      <c r="B1636" t="s">
        <v>20545</v>
      </c>
    </row>
    <row r="1637" spans="2:2">
      <c r="B1637" t="s">
        <v>12117</v>
      </c>
    </row>
    <row r="1638" spans="2:2">
      <c r="B1638" t="s">
        <v>12636</v>
      </c>
    </row>
    <row r="1639" spans="2:2">
      <c r="B1639" t="s">
        <v>13814</v>
      </c>
    </row>
    <row r="1640" spans="2:2">
      <c r="B1640" t="s">
        <v>15206</v>
      </c>
    </row>
    <row r="1641" spans="2:2">
      <c r="B1641" t="s">
        <v>15407</v>
      </c>
    </row>
    <row r="1642" spans="2:2">
      <c r="B1642" t="s">
        <v>15272</v>
      </c>
    </row>
    <row r="1643" spans="2:2">
      <c r="B1643" t="s">
        <v>6957</v>
      </c>
    </row>
    <row r="1644" spans="2:2">
      <c r="B1644" t="s">
        <v>16697</v>
      </c>
    </row>
    <row r="1645" spans="2:2">
      <c r="B1645" t="s">
        <v>15341</v>
      </c>
    </row>
    <row r="1646" spans="2:2">
      <c r="B1646" t="s">
        <v>4670</v>
      </c>
    </row>
    <row r="1647" spans="2:2">
      <c r="B1647" t="s">
        <v>7503</v>
      </c>
    </row>
    <row r="1648" spans="2:2">
      <c r="B1648" t="s">
        <v>12416</v>
      </c>
    </row>
    <row r="1649" spans="2:2">
      <c r="B1649" t="s">
        <v>9311</v>
      </c>
    </row>
    <row r="1650" spans="2:2">
      <c r="B1650" t="s">
        <v>12549</v>
      </c>
    </row>
    <row r="1651" spans="2:2">
      <c r="B1651" t="s">
        <v>12723</v>
      </c>
    </row>
    <row r="1652" spans="2:2">
      <c r="B1652" t="s">
        <v>5046</v>
      </c>
    </row>
    <row r="1653" spans="2:2">
      <c r="B1653" t="s">
        <v>9510</v>
      </c>
    </row>
    <row r="1654" spans="2:2">
      <c r="B1654" t="s">
        <v>8534</v>
      </c>
    </row>
    <row r="1655" spans="2:2">
      <c r="B1655" t="s">
        <v>12865</v>
      </c>
    </row>
    <row r="1656" spans="2:2">
      <c r="B1656" t="s">
        <v>10649</v>
      </c>
    </row>
    <row r="1657" spans="2:2">
      <c r="B1657" t="s">
        <v>8642</v>
      </c>
    </row>
    <row r="1658" spans="2:2">
      <c r="B1658" t="s">
        <v>8510</v>
      </c>
    </row>
    <row r="1659" spans="2:2">
      <c r="B1659" t="s">
        <v>16191</v>
      </c>
    </row>
    <row r="1660" spans="2:2">
      <c r="B1660" t="s">
        <v>12733</v>
      </c>
    </row>
    <row r="1661" spans="2:2">
      <c r="B1661" t="s">
        <v>9369</v>
      </c>
    </row>
    <row r="1662" spans="2:2">
      <c r="B1662" t="s">
        <v>12558</v>
      </c>
    </row>
    <row r="1663" spans="2:2">
      <c r="B1663" t="s">
        <v>14084</v>
      </c>
    </row>
    <row r="1664" spans="2:2">
      <c r="B1664" t="s">
        <v>7421</v>
      </c>
    </row>
    <row r="1665" spans="2:2">
      <c r="B1665" t="s">
        <v>14676</v>
      </c>
    </row>
    <row r="1666" spans="2:2">
      <c r="B1666" t="s">
        <v>10720</v>
      </c>
    </row>
    <row r="1667" spans="2:2">
      <c r="B1667" t="s">
        <v>12679</v>
      </c>
    </row>
    <row r="1668" spans="2:2">
      <c r="B1668" t="s">
        <v>6899</v>
      </c>
    </row>
    <row r="1669" spans="2:2">
      <c r="B1669" t="s">
        <v>11943</v>
      </c>
    </row>
    <row r="1670" spans="2:2">
      <c r="B1670" t="s">
        <v>13982</v>
      </c>
    </row>
    <row r="1671" spans="2:2">
      <c r="B1671" t="s">
        <v>13902</v>
      </c>
    </row>
    <row r="1672" spans="2:2">
      <c r="B1672" t="s">
        <v>7861</v>
      </c>
    </row>
    <row r="1673" spans="2:2">
      <c r="B1673" t="s">
        <v>19635</v>
      </c>
    </row>
    <row r="1674" spans="2:2">
      <c r="B1674" t="s">
        <v>8046</v>
      </c>
    </row>
    <row r="1675" spans="2:2">
      <c r="B1675" t="s">
        <v>8651</v>
      </c>
    </row>
    <row r="1676" spans="2:2">
      <c r="B1676" t="s">
        <v>9066</v>
      </c>
    </row>
    <row r="1677" spans="2:2">
      <c r="B1677" t="s">
        <v>11376</v>
      </c>
    </row>
    <row r="1678" spans="2:2">
      <c r="B1678" t="s">
        <v>12496</v>
      </c>
    </row>
    <row r="1679" spans="2:2">
      <c r="B1679" t="s">
        <v>12773</v>
      </c>
    </row>
    <row r="1680" spans="2:2">
      <c r="B1680" t="s">
        <v>11268</v>
      </c>
    </row>
    <row r="1681" spans="2:2">
      <c r="B1681" t="s">
        <v>12784</v>
      </c>
    </row>
    <row r="1682" spans="2:2">
      <c r="B1682" t="s">
        <v>10970</v>
      </c>
    </row>
    <row r="1683" spans="2:2">
      <c r="B1683" t="s">
        <v>10045</v>
      </c>
    </row>
    <row r="1684" spans="2:2">
      <c r="B1684" t="s">
        <v>10403</v>
      </c>
    </row>
    <row r="1685" spans="2:2">
      <c r="B1685" t="s">
        <v>10054</v>
      </c>
    </row>
    <row r="1686" spans="2:2">
      <c r="B1686" t="s">
        <v>12985</v>
      </c>
    </row>
    <row r="1687" spans="2:2">
      <c r="B1687" t="s">
        <v>15657</v>
      </c>
    </row>
    <row r="1688" spans="2:2">
      <c r="B1688" t="s">
        <v>11215</v>
      </c>
    </row>
    <row r="1689" spans="2:2">
      <c r="B1689" t="s">
        <v>8189</v>
      </c>
    </row>
    <row r="1690" spans="2:2">
      <c r="B1690" t="s">
        <v>8746</v>
      </c>
    </row>
    <row r="1691" spans="2:2">
      <c r="B1691" t="s">
        <v>9167</v>
      </c>
    </row>
    <row r="1692" spans="2:2">
      <c r="B1692" t="s">
        <v>8445</v>
      </c>
    </row>
    <row r="1693" spans="2:2">
      <c r="B1693" t="s">
        <v>9291</v>
      </c>
    </row>
    <row r="1694" spans="2:2">
      <c r="B1694" t="s">
        <v>9727</v>
      </c>
    </row>
    <row r="1695" spans="2:2">
      <c r="B1695" t="s">
        <v>10838</v>
      </c>
    </row>
    <row r="1696" spans="2:2">
      <c r="B1696" t="s">
        <v>14468</v>
      </c>
    </row>
    <row r="1697" spans="2:2">
      <c r="B1697" t="s">
        <v>18918</v>
      </c>
    </row>
    <row r="1698" spans="2:2">
      <c r="B1698" t="s">
        <v>16084</v>
      </c>
    </row>
    <row r="1699" spans="2:2">
      <c r="B1699" t="s">
        <v>18804</v>
      </c>
    </row>
    <row r="1700" spans="2:2">
      <c r="B1700" t="s">
        <v>17523</v>
      </c>
    </row>
    <row r="1701" spans="2:2">
      <c r="B1701" t="s">
        <v>7990</v>
      </c>
    </row>
    <row r="1702" spans="2:2">
      <c r="B1702" t="s">
        <v>17528</v>
      </c>
    </row>
    <row r="1703" spans="2:2">
      <c r="B1703" t="s">
        <v>14602</v>
      </c>
    </row>
    <row r="1704" spans="2:2">
      <c r="B1704" t="s">
        <v>16919</v>
      </c>
    </row>
    <row r="1705" spans="2:2">
      <c r="B1705" t="s">
        <v>18493</v>
      </c>
    </row>
    <row r="1706" spans="2:2">
      <c r="B1706" t="s">
        <v>13039</v>
      </c>
    </row>
    <row r="1707" spans="2:2">
      <c r="B1707" t="s">
        <v>9650</v>
      </c>
    </row>
    <row r="1708" spans="2:2">
      <c r="B1708" t="s">
        <v>10534</v>
      </c>
    </row>
    <row r="1709" spans="2:2">
      <c r="B1709" t="s">
        <v>10620</v>
      </c>
    </row>
    <row r="1710" spans="2:2">
      <c r="B1710" t="s">
        <v>13171</v>
      </c>
    </row>
    <row r="1711" spans="2:2">
      <c r="B1711" t="s">
        <v>1616</v>
      </c>
    </row>
    <row r="1712" spans="2:2">
      <c r="B1712" t="s">
        <v>17304</v>
      </c>
    </row>
    <row r="1713" spans="2:2">
      <c r="B1713" t="s">
        <v>13265</v>
      </c>
    </row>
    <row r="1714" spans="2:2">
      <c r="B1714" t="s">
        <v>14190</v>
      </c>
    </row>
    <row r="1715" spans="2:2">
      <c r="B1715" t="s">
        <v>14418</v>
      </c>
    </row>
    <row r="1716" spans="2:2">
      <c r="B1716" t="s">
        <v>14198</v>
      </c>
    </row>
    <row r="1717" spans="2:2">
      <c r="B1717" t="s">
        <v>12871</v>
      </c>
    </row>
    <row r="1718" spans="2:2">
      <c r="B1718" t="s">
        <v>13300</v>
      </c>
    </row>
    <row r="1719" spans="2:2">
      <c r="B1719" t="s">
        <v>14540</v>
      </c>
    </row>
    <row r="1720" spans="2:2">
      <c r="B1720" t="s">
        <v>13120</v>
      </c>
    </row>
    <row r="1721" spans="2:2">
      <c r="B1721" t="s">
        <v>9893</v>
      </c>
    </row>
    <row r="1722" spans="2:2">
      <c r="B1722" t="s">
        <v>10499</v>
      </c>
    </row>
    <row r="1723" spans="2:2">
      <c r="B1723" t="s">
        <v>10777</v>
      </c>
    </row>
    <row r="1724" spans="2:2">
      <c r="B1724" t="s">
        <v>14031</v>
      </c>
    </row>
    <row r="1725" spans="2:2">
      <c r="B1725" t="s">
        <v>14545</v>
      </c>
    </row>
    <row r="1726" spans="2:2">
      <c r="B1726" t="s">
        <v>14843</v>
      </c>
    </row>
    <row r="1727" spans="2:2">
      <c r="B1727" t="s">
        <v>13821</v>
      </c>
    </row>
    <row r="1728" spans="2:2">
      <c r="B1728" t="s">
        <v>14203</v>
      </c>
    </row>
    <row r="1729" spans="2:2">
      <c r="B1729" t="s">
        <v>20548</v>
      </c>
    </row>
    <row r="1730" spans="2:2">
      <c r="B1730" t="s">
        <v>5407</v>
      </c>
    </row>
    <row r="1731" spans="2:2">
      <c r="B1731" t="s">
        <v>17535</v>
      </c>
    </row>
    <row r="1732" spans="2:2">
      <c r="B1732" t="s">
        <v>10677</v>
      </c>
    </row>
    <row r="1733" spans="2:2">
      <c r="B1733" t="s">
        <v>11631</v>
      </c>
    </row>
    <row r="1734" spans="2:2">
      <c r="B1734" t="s">
        <v>11810</v>
      </c>
    </row>
    <row r="1735" spans="2:2">
      <c r="B1735" t="s">
        <v>14039</v>
      </c>
    </row>
    <row r="1736" spans="2:2">
      <c r="B1736" t="s">
        <v>14344</v>
      </c>
    </row>
    <row r="1737" spans="2:2">
      <c r="B1737" t="s">
        <v>14773</v>
      </c>
    </row>
    <row r="1738" spans="2:2">
      <c r="B1738" t="s">
        <v>15413</v>
      </c>
    </row>
    <row r="1739" spans="2:2">
      <c r="B1739" t="s">
        <v>11784</v>
      </c>
    </row>
    <row r="1740" spans="2:2">
      <c r="B1740" t="s">
        <v>15837</v>
      </c>
    </row>
    <row r="1741" spans="2:2">
      <c r="B1741" t="s">
        <v>16194</v>
      </c>
    </row>
    <row r="1742" spans="2:2">
      <c r="B1742" t="s">
        <v>9109</v>
      </c>
    </row>
    <row r="1743" spans="2:2">
      <c r="B1743" t="s">
        <v>13208</v>
      </c>
    </row>
    <row r="1744" spans="2:2">
      <c r="B1744" t="s">
        <v>13695</v>
      </c>
    </row>
    <row r="1745" spans="2:2">
      <c r="B1745" t="s">
        <v>13827</v>
      </c>
    </row>
    <row r="1746" spans="2:2">
      <c r="B1746" t="s">
        <v>14476</v>
      </c>
    </row>
    <row r="1747" spans="2:2">
      <c r="B1747" t="s">
        <v>14850</v>
      </c>
    </row>
    <row r="1748" spans="2:2">
      <c r="B1748" t="s">
        <v>15348</v>
      </c>
    </row>
    <row r="1749" spans="2:2">
      <c r="B1749" t="s">
        <v>10629</v>
      </c>
    </row>
    <row r="1750" spans="2:2">
      <c r="B1750" t="s">
        <v>13854</v>
      </c>
    </row>
    <row r="1751" spans="2:2">
      <c r="B1751" t="s">
        <v>19640</v>
      </c>
    </row>
    <row r="1752" spans="2:2">
      <c r="B1752" t="s">
        <v>15665</v>
      </c>
    </row>
    <row r="1753" spans="2:2">
      <c r="B1753" t="s">
        <v>16390</v>
      </c>
    </row>
    <row r="1754" spans="2:2">
      <c r="B1754" t="s">
        <v>16199</v>
      </c>
    </row>
    <row r="1755" spans="2:2">
      <c r="B1755" t="s">
        <v>3356</v>
      </c>
    </row>
    <row r="1756" spans="2:2">
      <c r="B1756" t="s">
        <v>18139</v>
      </c>
    </row>
    <row r="1757" spans="2:2">
      <c r="B1757" t="s">
        <v>14779</v>
      </c>
    </row>
    <row r="1758" spans="2:2">
      <c r="B1758" t="s">
        <v>20316</v>
      </c>
    </row>
    <row r="1759" spans="2:2">
      <c r="B1759" t="s">
        <v>17120</v>
      </c>
    </row>
    <row r="1760" spans="2:2">
      <c r="B1760" t="s">
        <v>16202</v>
      </c>
    </row>
    <row r="1761" spans="2:2">
      <c r="B1761" t="s">
        <v>19232</v>
      </c>
    </row>
    <row r="1762" spans="2:2">
      <c r="B1762" t="s">
        <v>8254</v>
      </c>
    </row>
    <row r="1763" spans="2:2">
      <c r="B1763" t="s">
        <v>12063</v>
      </c>
    </row>
    <row r="1764" spans="2:2">
      <c r="B1764" t="s">
        <v>17126</v>
      </c>
    </row>
    <row r="1765" spans="2:2">
      <c r="B1765" t="s">
        <v>18499</v>
      </c>
    </row>
    <row r="1766" spans="2:2">
      <c r="B1766" t="s">
        <v>18807</v>
      </c>
    </row>
    <row r="1767" spans="2:2">
      <c r="B1767" t="s">
        <v>15354</v>
      </c>
    </row>
    <row r="1768" spans="2:2">
      <c r="B1768" t="s">
        <v>18811</v>
      </c>
    </row>
    <row r="1769" spans="2:2">
      <c r="B1769" t="s">
        <v>20551</v>
      </c>
    </row>
    <row r="1770" spans="2:2">
      <c r="B1770" t="s">
        <v>20067</v>
      </c>
    </row>
    <row r="1771" spans="2:2">
      <c r="B1771" t="s">
        <v>19459</v>
      </c>
    </row>
    <row r="1772" spans="2:2">
      <c r="B1772" t="s">
        <v>19462</v>
      </c>
    </row>
    <row r="1773" spans="2:2">
      <c r="B1773" t="s">
        <v>19848</v>
      </c>
    </row>
    <row r="1774" spans="2:2">
      <c r="B1774" t="s">
        <v>10410</v>
      </c>
    </row>
    <row r="1775" spans="2:2">
      <c r="B1775" t="s">
        <v>18815</v>
      </c>
    </row>
    <row r="1776" spans="2:2">
      <c r="B1776" t="s">
        <v>18401</v>
      </c>
    </row>
    <row r="1777" spans="2:2">
      <c r="B1777" t="s">
        <v>20319</v>
      </c>
    </row>
    <row r="1778" spans="2:2">
      <c r="B1778" t="s">
        <v>4189</v>
      </c>
    </row>
    <row r="1779" spans="2:2">
      <c r="B1779" t="s">
        <v>3797</v>
      </c>
    </row>
    <row r="1780" spans="2:2">
      <c r="B1780" t="s">
        <v>20070</v>
      </c>
    </row>
    <row r="1781" spans="2:2">
      <c r="B1781" t="s">
        <v>3518</v>
      </c>
    </row>
    <row r="1782" spans="2:2">
      <c r="B1782" t="s">
        <v>4374</v>
      </c>
    </row>
    <row r="1783" spans="2:2">
      <c r="B1783" t="s">
        <v>4599</v>
      </c>
    </row>
    <row r="1784" spans="2:2">
      <c r="B1784" t="s">
        <v>17856</v>
      </c>
    </row>
    <row r="1785" spans="2:2">
      <c r="B1785" t="s">
        <v>3657</v>
      </c>
    </row>
    <row r="1786" spans="2:2">
      <c r="B1786" t="s">
        <v>4738</v>
      </c>
    </row>
    <row r="1787" spans="2:2">
      <c r="B1787" t="s">
        <v>3485</v>
      </c>
    </row>
    <row r="1788" spans="2:2">
      <c r="B1788" t="s">
        <v>3688</v>
      </c>
    </row>
    <row r="1789" spans="2:2">
      <c r="B1789" t="s">
        <v>7871</v>
      </c>
    </row>
    <row r="1790" spans="2:2">
      <c r="B1790" t="s">
        <v>20323</v>
      </c>
    </row>
    <row r="1791" spans="2:2">
      <c r="B1791" t="s">
        <v>4503</v>
      </c>
    </row>
    <row r="1792" spans="2:2">
      <c r="B1792" t="s">
        <v>4713</v>
      </c>
    </row>
    <row r="1793" spans="2:2">
      <c r="B1793" t="s">
        <v>4994</v>
      </c>
    </row>
    <row r="1794" spans="2:2">
      <c r="B1794" t="s">
        <v>4805</v>
      </c>
    </row>
    <row r="1795" spans="2:2">
      <c r="B1795" t="s">
        <v>20554</v>
      </c>
    </row>
    <row r="1796" spans="2:2">
      <c r="B1796" t="s">
        <v>18268</v>
      </c>
    </row>
    <row r="1797" spans="2:2">
      <c r="B1797" t="s">
        <v>18273</v>
      </c>
    </row>
    <row r="1798" spans="2:2">
      <c r="B1798" t="s">
        <v>18818</v>
      </c>
    </row>
    <row r="1799" spans="2:2">
      <c r="B1799" t="s">
        <v>8577</v>
      </c>
    </row>
    <row r="1800" spans="2:2">
      <c r="B1800" t="s">
        <v>3890</v>
      </c>
    </row>
    <row r="1801" spans="2:2">
      <c r="B1801" t="s">
        <v>3950</v>
      </c>
    </row>
    <row r="1802" spans="2:2">
      <c r="B1802" t="s">
        <v>5999</v>
      </c>
    </row>
    <row r="1803" spans="2:2">
      <c r="B1803" t="s">
        <v>17923</v>
      </c>
    </row>
    <row r="1804" spans="2:2">
      <c r="B1804" t="s">
        <v>10738</v>
      </c>
    </row>
    <row r="1805" spans="2:2">
      <c r="B1805" t="s">
        <v>4763</v>
      </c>
    </row>
    <row r="1806" spans="2:2">
      <c r="B1806" t="s">
        <v>3992</v>
      </c>
    </row>
    <row r="1807" spans="2:2">
      <c r="B1807" t="s">
        <v>4900</v>
      </c>
    </row>
    <row r="1808" spans="2:2">
      <c r="B1808" t="s">
        <v>12598</v>
      </c>
    </row>
    <row r="1809" spans="2:2">
      <c r="B1809" t="s">
        <v>13305</v>
      </c>
    </row>
    <row r="1810" spans="2:2">
      <c r="B1810" t="s">
        <v>20074</v>
      </c>
    </row>
    <row r="1811" spans="2:2">
      <c r="B1811" t="s">
        <v>18506</v>
      </c>
    </row>
    <row r="1812" spans="2:2">
      <c r="B1812" t="s">
        <v>18277</v>
      </c>
    </row>
    <row r="1813" spans="2:2">
      <c r="B1813" t="s">
        <v>20077</v>
      </c>
    </row>
    <row r="1814" spans="2:2">
      <c r="B1814" t="s">
        <v>16701</v>
      </c>
    </row>
    <row r="1815" spans="2:2">
      <c r="B1815" t="s">
        <v>14608</v>
      </c>
    </row>
    <row r="1816" spans="2:2">
      <c r="B1816" t="s">
        <v>20327</v>
      </c>
    </row>
    <row r="1817" spans="2:2">
      <c r="B1817" t="s">
        <v>14737</v>
      </c>
    </row>
    <row r="1818" spans="2:2">
      <c r="B1818" t="s">
        <v>14680</v>
      </c>
    </row>
    <row r="1819" spans="2:2">
      <c r="B1819" t="s">
        <v>14739</v>
      </c>
    </row>
    <row r="1820" spans="2:2">
      <c r="B1820" t="s">
        <v>12605</v>
      </c>
    </row>
    <row r="1821" spans="2:2">
      <c r="B1821" t="s">
        <v>18281</v>
      </c>
    </row>
    <row r="1822" spans="2:2">
      <c r="B1822" t="s">
        <v>7186</v>
      </c>
    </row>
    <row r="1823" spans="2:2">
      <c r="B1823" t="s">
        <v>18921</v>
      </c>
    </row>
    <row r="1824" spans="2:2">
      <c r="B1824" t="s">
        <v>16460</v>
      </c>
    </row>
    <row r="1825" spans="2:2">
      <c r="B1825" t="s">
        <v>15072</v>
      </c>
    </row>
    <row r="1826" spans="2:2">
      <c r="B1826" t="s">
        <v>14551</v>
      </c>
    </row>
    <row r="1827" spans="2:2">
      <c r="B1827" t="s">
        <v>13393</v>
      </c>
    </row>
    <row r="1828" spans="2:2">
      <c r="B1828" t="s">
        <v>13401</v>
      </c>
    </row>
    <row r="1829" spans="2:2">
      <c r="B1829" t="s">
        <v>13335</v>
      </c>
    </row>
    <row r="1830" spans="2:2">
      <c r="B1830" t="s">
        <v>13526</v>
      </c>
    </row>
    <row r="1831" spans="2:2">
      <c r="B1831" t="s">
        <v>18509</v>
      </c>
    </row>
    <row r="1832" spans="2:2">
      <c r="B1832" t="s">
        <v>13701</v>
      </c>
    </row>
    <row r="1833" spans="2:2">
      <c r="B1833" t="s">
        <v>13481</v>
      </c>
    </row>
    <row r="1834" spans="2:2">
      <c r="B1834" t="s">
        <v>16207</v>
      </c>
    </row>
    <row r="1835" spans="2:2">
      <c r="B1835" t="s">
        <v>3592</v>
      </c>
    </row>
    <row r="1836" spans="2:2">
      <c r="B1836" t="s">
        <v>3734</v>
      </c>
    </row>
    <row r="1837" spans="2:2">
      <c r="B1837" t="s">
        <v>17011</v>
      </c>
    </row>
    <row r="1838" spans="2:2">
      <c r="B1838" t="s">
        <v>4129</v>
      </c>
    </row>
    <row r="1839" spans="2:2">
      <c r="B1839" t="s">
        <v>17310</v>
      </c>
    </row>
    <row r="1840" spans="2:2">
      <c r="B1840" t="s">
        <v>4271</v>
      </c>
    </row>
    <row r="1841" spans="2:2">
      <c r="B1841" t="s">
        <v>18675</v>
      </c>
    </row>
    <row r="1842" spans="2:2">
      <c r="B1842" t="s">
        <v>19235</v>
      </c>
    </row>
    <row r="1843" spans="2:2">
      <c r="B1843" t="s">
        <v>19465</v>
      </c>
    </row>
    <row r="1844" spans="2:2">
      <c r="B1844" t="s">
        <v>4294</v>
      </c>
    </row>
    <row r="1845" spans="2:2">
      <c r="B1845" t="s">
        <v>17131</v>
      </c>
    </row>
    <row r="1846" spans="2:2">
      <c r="B1846" t="s">
        <v>17927</v>
      </c>
    </row>
    <row r="1847" spans="2:2">
      <c r="B1847" t="s">
        <v>4282</v>
      </c>
    </row>
    <row r="1848" spans="2:2">
      <c r="B1848" t="s">
        <v>16466</v>
      </c>
    </row>
    <row r="1849" spans="2:2">
      <c r="B1849" t="s">
        <v>18822</v>
      </c>
    </row>
    <row r="1850" spans="2:2">
      <c r="B1850" t="s">
        <v>4113</v>
      </c>
    </row>
    <row r="1851" spans="2:2">
      <c r="B1851" t="s">
        <v>5108</v>
      </c>
    </row>
    <row r="1852" spans="2:2">
      <c r="B1852" t="s">
        <v>18677</v>
      </c>
    </row>
    <row r="1853" spans="2:2">
      <c r="B1853" t="s">
        <v>11582</v>
      </c>
    </row>
    <row r="1854" spans="2:2">
      <c r="B1854" t="s">
        <v>20558</v>
      </c>
    </row>
    <row r="1855" spans="2:2">
      <c r="B1855" t="s">
        <v>2009</v>
      </c>
    </row>
    <row r="1856" spans="2:2">
      <c r="B1856" t="s">
        <v>18142</v>
      </c>
    </row>
    <row r="1857" spans="2:2">
      <c r="B1857" t="s">
        <v>11045</v>
      </c>
    </row>
    <row r="1858" spans="2:2">
      <c r="B1858" t="s">
        <v>15713</v>
      </c>
    </row>
    <row r="1859" spans="2:2">
      <c r="B1859" t="s">
        <v>5145</v>
      </c>
    </row>
    <row r="1860" spans="2:2">
      <c r="B1860" t="s">
        <v>5240</v>
      </c>
    </row>
    <row r="1861" spans="2:2">
      <c r="B1861" t="s">
        <v>15134</v>
      </c>
    </row>
    <row r="1862" spans="2:2">
      <c r="B1862" t="s">
        <v>15576</v>
      </c>
    </row>
    <row r="1863" spans="2:2">
      <c r="B1863" t="s">
        <v>15277</v>
      </c>
    </row>
    <row r="1864" spans="2:2">
      <c r="B1864" t="s">
        <v>20331</v>
      </c>
    </row>
    <row r="1865" spans="2:2">
      <c r="B1865" t="s">
        <v>13990</v>
      </c>
    </row>
    <row r="1866" spans="2:2">
      <c r="B1866" t="s">
        <v>15013</v>
      </c>
    </row>
    <row r="1867" spans="2:2">
      <c r="B1867" t="s">
        <v>15076</v>
      </c>
    </row>
    <row r="1868" spans="2:2">
      <c r="B1868" t="s">
        <v>20080</v>
      </c>
    </row>
    <row r="1869" spans="2:2">
      <c r="B1869" t="s">
        <v>20562</v>
      </c>
    </row>
    <row r="1870" spans="2:2">
      <c r="B1870" t="s">
        <v>18008</v>
      </c>
    </row>
    <row r="1871" spans="2:2">
      <c r="B1871" t="s">
        <v>15360</v>
      </c>
    </row>
    <row r="1872" spans="2:2">
      <c r="B1872" t="s">
        <v>16296</v>
      </c>
    </row>
    <row r="1873" spans="2:2">
      <c r="B1873" t="s">
        <v>6855</v>
      </c>
    </row>
    <row r="1874" spans="2:2">
      <c r="B1874" t="s">
        <v>18147</v>
      </c>
    </row>
    <row r="1875" spans="2:2">
      <c r="B1875" t="s">
        <v>13860</v>
      </c>
    </row>
    <row r="1876" spans="2:2">
      <c r="B1876" t="s">
        <v>17137</v>
      </c>
    </row>
    <row r="1877" spans="2:2">
      <c r="B1877" t="s">
        <v>16091</v>
      </c>
    </row>
    <row r="1878" spans="2:2">
      <c r="B1878" t="s">
        <v>17540</v>
      </c>
    </row>
    <row r="1879" spans="2:2">
      <c r="B1879" t="s">
        <v>15213</v>
      </c>
    </row>
    <row r="1880" spans="2:2">
      <c r="B1880" t="s">
        <v>6078</v>
      </c>
    </row>
    <row r="1881" spans="2:2">
      <c r="B1881" t="s">
        <v>19238</v>
      </c>
    </row>
    <row r="1882" spans="2:2">
      <c r="B1882" t="s">
        <v>3307</v>
      </c>
    </row>
    <row r="1883" spans="2:2">
      <c r="B1883" t="s">
        <v>15364</v>
      </c>
    </row>
    <row r="1884" spans="2:2">
      <c r="B1884" t="s">
        <v>3935</v>
      </c>
    </row>
    <row r="1885" spans="2:2">
      <c r="B1885" t="s">
        <v>17544</v>
      </c>
    </row>
    <row r="1886" spans="2:2">
      <c r="B1886" t="s">
        <v>4241</v>
      </c>
    </row>
    <row r="1887" spans="2:2">
      <c r="B1887" t="s">
        <v>4911</v>
      </c>
    </row>
    <row r="1888" spans="2:2">
      <c r="B1888" t="s">
        <v>5548</v>
      </c>
    </row>
    <row r="1889" spans="2:2">
      <c r="B1889" t="s">
        <v>4657</v>
      </c>
    </row>
    <row r="1890" spans="2:2">
      <c r="B1890" t="s">
        <v>5369</v>
      </c>
    </row>
    <row r="1891" spans="2:2">
      <c r="B1891" t="s">
        <v>4684</v>
      </c>
    </row>
    <row r="1892" spans="2:2">
      <c r="B1892" t="s">
        <v>4021</v>
      </c>
    </row>
    <row r="1893" spans="2:2">
      <c r="B1893" t="s">
        <v>17755</v>
      </c>
    </row>
    <row r="1894" spans="2:2">
      <c r="B1894" t="s">
        <v>18151</v>
      </c>
    </row>
    <row r="1895" spans="2:2">
      <c r="B1895" t="s">
        <v>4725</v>
      </c>
    </row>
    <row r="1896" spans="2:2">
      <c r="B1896" t="s">
        <v>19643</v>
      </c>
    </row>
    <row r="1897" spans="2:2">
      <c r="B1897" t="s">
        <v>20084</v>
      </c>
    </row>
    <row r="1898" spans="2:2">
      <c r="B1898" t="s">
        <v>5506</v>
      </c>
    </row>
    <row r="1899" spans="2:2">
      <c r="B1899" t="s">
        <v>4751</v>
      </c>
    </row>
    <row r="1900" spans="2:2">
      <c r="B1900" t="s">
        <v>5382</v>
      </c>
    </row>
    <row r="1901" spans="2:2">
      <c r="B1901" t="s">
        <v>5096</v>
      </c>
    </row>
    <row r="1902" spans="2:2">
      <c r="B1902" t="s">
        <v>16705</v>
      </c>
    </row>
    <row r="1903" spans="2:2">
      <c r="B1903" t="s">
        <v>3435</v>
      </c>
    </row>
    <row r="1904" spans="2:2">
      <c r="B1904" t="s">
        <v>3829</v>
      </c>
    </row>
    <row r="1905" spans="2:2">
      <c r="B1905" t="s">
        <v>4159</v>
      </c>
    </row>
    <row r="1906" spans="2:2">
      <c r="B1906" t="s">
        <v>18825</v>
      </c>
    </row>
    <row r="1907" spans="2:2">
      <c r="B1907" t="s">
        <v>3373</v>
      </c>
    </row>
    <row r="1908" spans="2:2">
      <c r="B1908" t="s">
        <v>19068</v>
      </c>
    </row>
    <row r="1909" spans="2:2">
      <c r="B1909" t="s">
        <v>19073</v>
      </c>
    </row>
    <row r="1910" spans="2:2">
      <c r="B1910" t="s">
        <v>20566</v>
      </c>
    </row>
    <row r="1911" spans="2:2">
      <c r="B1911" t="s">
        <v>3781</v>
      </c>
    </row>
    <row r="1912" spans="2:2">
      <c r="B1912" t="s">
        <v>4051</v>
      </c>
    </row>
    <row r="1913" spans="2:2">
      <c r="B1913" t="s">
        <v>5418</v>
      </c>
    </row>
    <row r="1914" spans="2:2">
      <c r="B1914" t="s">
        <v>6103</v>
      </c>
    </row>
    <row r="1915" spans="2:2">
      <c r="B1915" t="s">
        <v>14684</v>
      </c>
    </row>
    <row r="1916" spans="2:2">
      <c r="B1916" t="s">
        <v>16097</v>
      </c>
    </row>
    <row r="1917" spans="2:2">
      <c r="B1917" t="s">
        <v>16537</v>
      </c>
    </row>
    <row r="1918" spans="2:2">
      <c r="B1918" t="s">
        <v>18012</v>
      </c>
    </row>
    <row r="1919" spans="2:2">
      <c r="B1919" t="s">
        <v>8755</v>
      </c>
    </row>
    <row r="1920" spans="2:2">
      <c r="B1920" t="s">
        <v>15842</v>
      </c>
    </row>
    <row r="1921" spans="2:2">
      <c r="B1921" t="s">
        <v>16808</v>
      </c>
    </row>
    <row r="1922" spans="2:2">
      <c r="B1922" t="s">
        <v>16813</v>
      </c>
    </row>
    <row r="1923" spans="2:2">
      <c r="B1923" t="s">
        <v>15475</v>
      </c>
    </row>
    <row r="1924" spans="2:2">
      <c r="B1924" t="s">
        <v>16301</v>
      </c>
    </row>
    <row r="1925" spans="2:2">
      <c r="B1925" t="s">
        <v>17018</v>
      </c>
    </row>
    <row r="1926" spans="2:2">
      <c r="B1926" t="s">
        <v>19076</v>
      </c>
    </row>
    <row r="1927" spans="2:2">
      <c r="B1927" t="s">
        <v>17024</v>
      </c>
    </row>
    <row r="1928" spans="2:2">
      <c r="B1928" t="s">
        <v>19381</v>
      </c>
    </row>
    <row r="1929" spans="2:2">
      <c r="B1929" t="s">
        <v>17551</v>
      </c>
    </row>
    <row r="1930" spans="2:2">
      <c r="B1930" t="s">
        <v>20571</v>
      </c>
    </row>
    <row r="1931" spans="2:2">
      <c r="B1931" t="s">
        <v>1506</v>
      </c>
    </row>
    <row r="1932" spans="2:2">
      <c r="B1932" t="s">
        <v>16708</v>
      </c>
    </row>
    <row r="1933" spans="2:2">
      <c r="B1933" t="s">
        <v>4858</v>
      </c>
    </row>
    <row r="1934" spans="2:2">
      <c r="B1934" t="s">
        <v>17653</v>
      </c>
    </row>
    <row r="1935" spans="2:2">
      <c r="B1935" t="s">
        <v>4065</v>
      </c>
    </row>
    <row r="1936" spans="2:2">
      <c r="B1936" t="s">
        <v>19384</v>
      </c>
    </row>
    <row r="1937" spans="2:2">
      <c r="B1937" t="s">
        <v>3844</v>
      </c>
    </row>
    <row r="1938" spans="2:2">
      <c r="B1938" t="s">
        <v>20087</v>
      </c>
    </row>
    <row r="1939" spans="2:2">
      <c r="B1939" t="s">
        <v>9088</v>
      </c>
    </row>
    <row r="1940" spans="2:2">
      <c r="B1940" t="s">
        <v>20335</v>
      </c>
    </row>
    <row r="1941" spans="2:2">
      <c r="B1941" t="s">
        <v>13996</v>
      </c>
    </row>
    <row r="1942" spans="2:2">
      <c r="B1942" t="s">
        <v>11683</v>
      </c>
    </row>
    <row r="1943" spans="2:2">
      <c r="B1943" t="s">
        <v>9437</v>
      </c>
    </row>
    <row r="1944" spans="2:2">
      <c r="B1944" t="s">
        <v>13342</v>
      </c>
    </row>
    <row r="1945" spans="2:2">
      <c r="B1945" t="s">
        <v>10977</v>
      </c>
    </row>
    <row r="1946" spans="2:2">
      <c r="B1946" t="s">
        <v>10470</v>
      </c>
    </row>
    <row r="1947" spans="2:2">
      <c r="B1947" t="s">
        <v>19468</v>
      </c>
    </row>
    <row r="1948" spans="2:2">
      <c r="B1948" t="s">
        <v>20092</v>
      </c>
    </row>
    <row r="1949" spans="2:2">
      <c r="B1949" t="s">
        <v>12041</v>
      </c>
    </row>
    <row r="1950" spans="2:2">
      <c r="B1950" t="s">
        <v>10339</v>
      </c>
    </row>
    <row r="1951" spans="2:2">
      <c r="B1951" t="s">
        <v>6750</v>
      </c>
    </row>
    <row r="1952" spans="2:2">
      <c r="B1952" t="s">
        <v>10161</v>
      </c>
    </row>
    <row r="1953" spans="2:2">
      <c r="B1953" t="s">
        <v>20339</v>
      </c>
    </row>
    <row r="1954" spans="2:2">
      <c r="B1954" t="s">
        <v>10383</v>
      </c>
    </row>
    <row r="1955" spans="2:2">
      <c r="B1955" t="s">
        <v>6715</v>
      </c>
    </row>
    <row r="1956" spans="2:2">
      <c r="B1956" t="s">
        <v>10728</v>
      </c>
    </row>
    <row r="1957" spans="2:2">
      <c r="B1957" t="s">
        <v>12878</v>
      </c>
    </row>
    <row r="1958" spans="2:2">
      <c r="B1958" t="s">
        <v>13865</v>
      </c>
    </row>
    <row r="1959" spans="2:2">
      <c r="B1959" t="s">
        <v>13405</v>
      </c>
    </row>
    <row r="1960" spans="2:2">
      <c r="B1960" t="s">
        <v>18829</v>
      </c>
    </row>
    <row r="1961" spans="2:2">
      <c r="B1961" t="s">
        <v>18153</v>
      </c>
    </row>
    <row r="1962" spans="2:2">
      <c r="B1962" t="s">
        <v>18015</v>
      </c>
    </row>
    <row r="1963" spans="2:2">
      <c r="B1963" t="s">
        <v>20343</v>
      </c>
    </row>
    <row r="1964" spans="2:2">
      <c r="B1964" t="s">
        <v>17763</v>
      </c>
    </row>
    <row r="1965" spans="2:2">
      <c r="B1965" t="s">
        <v>16543</v>
      </c>
    </row>
    <row r="1966" spans="2:2">
      <c r="B1966" t="s">
        <v>11999</v>
      </c>
    </row>
    <row r="1967" spans="2:2">
      <c r="B1967" t="s">
        <v>19243</v>
      </c>
    </row>
    <row r="1968" spans="2:2">
      <c r="B1968" t="s">
        <v>15418</v>
      </c>
    </row>
    <row r="1969" spans="2:2">
      <c r="B1969" t="s">
        <v>20096</v>
      </c>
    </row>
    <row r="1970" spans="2:2">
      <c r="B1970" t="s">
        <v>15372</v>
      </c>
    </row>
    <row r="1971" spans="2:2">
      <c r="B1971" t="s">
        <v>19246</v>
      </c>
    </row>
    <row r="1972" spans="2:2">
      <c r="B1972" t="s">
        <v>12994</v>
      </c>
    </row>
    <row r="1973" spans="2:2">
      <c r="B1973" t="s">
        <v>6811</v>
      </c>
    </row>
    <row r="1974" spans="2:2">
      <c r="B1974" t="s">
        <v>17657</v>
      </c>
    </row>
    <row r="1975" spans="2:2">
      <c r="B1975" t="s">
        <v>20574</v>
      </c>
    </row>
    <row r="1976" spans="2:2">
      <c r="B1976" t="s">
        <v>19647</v>
      </c>
    </row>
    <row r="1977" spans="2:2">
      <c r="B1977" t="s">
        <v>12567</v>
      </c>
    </row>
    <row r="1978" spans="2:2">
      <c r="B1978" t="s">
        <v>12352</v>
      </c>
    </row>
    <row r="1979" spans="2:2">
      <c r="B1979" t="s">
        <v>18925</v>
      </c>
    </row>
    <row r="1980" spans="2:2">
      <c r="B1980" t="s">
        <v>13179</v>
      </c>
    </row>
    <row r="1981" spans="2:2">
      <c r="B1981" t="s">
        <v>8068</v>
      </c>
    </row>
    <row r="1982" spans="2:2">
      <c r="B1982" t="s">
        <v>12609</v>
      </c>
    </row>
    <row r="1983" spans="2:2">
      <c r="B1983" t="s">
        <v>10025</v>
      </c>
    </row>
    <row r="1984" spans="2:2">
      <c r="B1984" t="s">
        <v>14910</v>
      </c>
    </row>
    <row r="1985" spans="2:2">
      <c r="B1985" t="s">
        <v>8358</v>
      </c>
    </row>
    <row r="1986" spans="2:2">
      <c r="B1986" t="s">
        <v>7770</v>
      </c>
    </row>
    <row r="1987" spans="2:2">
      <c r="B1987" t="s">
        <v>15141</v>
      </c>
    </row>
    <row r="1988" spans="2:2">
      <c r="B1988" t="s">
        <v>15084</v>
      </c>
    </row>
    <row r="1989" spans="2:2">
      <c r="B1989" t="s">
        <v>10443</v>
      </c>
    </row>
    <row r="1990" spans="2:2">
      <c r="B1990" t="s">
        <v>15424</v>
      </c>
    </row>
    <row r="1991" spans="2:2">
      <c r="B1991" t="s">
        <v>5809</v>
      </c>
    </row>
    <row r="1992" spans="2:2">
      <c r="B1992" t="s">
        <v>20346</v>
      </c>
    </row>
    <row r="1993" spans="2:2">
      <c r="B1993" t="s">
        <v>18409</v>
      </c>
    </row>
    <row r="1994" spans="2:2">
      <c r="B1994" t="s">
        <v>18019</v>
      </c>
    </row>
    <row r="1995" spans="2:2">
      <c r="B1995" t="s">
        <v>4924</v>
      </c>
    </row>
    <row r="1996" spans="2:2">
      <c r="B1996" t="s">
        <v>17860</v>
      </c>
    </row>
    <row r="1997" spans="2:2">
      <c r="B1997" t="s">
        <v>11909</v>
      </c>
    </row>
    <row r="1998" spans="2:2">
      <c r="B1998" t="s">
        <v>18833</v>
      </c>
    </row>
    <row r="1999" spans="2:2">
      <c r="B1999" t="s">
        <v>15632</v>
      </c>
    </row>
    <row r="2000" spans="2:2">
      <c r="B2000" t="s">
        <v>14915</v>
      </c>
    </row>
    <row r="2001" spans="2:2">
      <c r="B2001" t="s">
        <v>15904</v>
      </c>
    </row>
    <row r="2002" spans="2:2">
      <c r="B2002" t="s">
        <v>15284</v>
      </c>
    </row>
    <row r="2003" spans="2:2">
      <c r="B2003" t="s">
        <v>17931</v>
      </c>
    </row>
    <row r="2004" spans="2:2">
      <c r="B2004" t="s">
        <v>13486</v>
      </c>
    </row>
    <row r="2005" spans="2:2">
      <c r="B2005" t="s">
        <v>13709</v>
      </c>
    </row>
    <row r="2006" spans="2:2">
      <c r="B2006" t="s">
        <v>13832</v>
      </c>
    </row>
    <row r="2007" spans="2:2">
      <c r="B2007" t="s">
        <v>19654</v>
      </c>
    </row>
    <row r="2008" spans="2:2">
      <c r="B2008" t="s">
        <v>19852</v>
      </c>
    </row>
    <row r="2009" spans="2:2">
      <c r="B2009" t="s">
        <v>17553</v>
      </c>
    </row>
    <row r="2010" spans="2:2">
      <c r="B2010" t="s">
        <v>18283</v>
      </c>
    </row>
    <row r="2011" spans="2:2">
      <c r="B2011" t="s">
        <v>11537</v>
      </c>
    </row>
    <row r="2012" spans="2:2">
      <c r="B2012" t="s">
        <v>20578</v>
      </c>
    </row>
    <row r="2013" spans="2:2">
      <c r="B2013" t="s">
        <v>20349</v>
      </c>
    </row>
    <row r="2014" spans="2:2">
      <c r="B2014" t="s">
        <v>18023</v>
      </c>
    </row>
    <row r="2015" spans="2:2">
      <c r="B2015" t="s">
        <v>18026</v>
      </c>
    </row>
    <row r="2016" spans="2:2">
      <c r="B2016" t="s">
        <v>16547</v>
      </c>
    </row>
    <row r="2017" spans="2:2">
      <c r="B2017" t="s">
        <v>20582</v>
      </c>
    </row>
    <row r="2018" spans="2:2">
      <c r="B2018" t="s">
        <v>8367</v>
      </c>
    </row>
    <row r="2019" spans="2:2">
      <c r="B2019" t="s">
        <v>18681</v>
      </c>
    </row>
    <row r="2020" spans="2:2">
      <c r="B2020" t="s">
        <v>9761</v>
      </c>
    </row>
    <row r="2021" spans="2:2">
      <c r="B2021" t="s">
        <v>12688</v>
      </c>
    </row>
    <row r="2022" spans="2:2">
      <c r="B2022" t="s">
        <v>20587</v>
      </c>
    </row>
    <row r="2023" spans="2:2">
      <c r="B2023" t="s">
        <v>13413</v>
      </c>
    </row>
    <row r="2024" spans="2:2">
      <c r="B2024" t="s">
        <v>19658</v>
      </c>
    </row>
    <row r="2025" spans="2:2">
      <c r="B2025" t="s">
        <v>15847</v>
      </c>
    </row>
    <row r="2026" spans="2:2">
      <c r="B2026" t="s">
        <v>18684</v>
      </c>
    </row>
    <row r="2027" spans="2:2">
      <c r="B2027" t="s">
        <v>11049</v>
      </c>
    </row>
    <row r="2028" spans="2:2">
      <c r="B2028" t="s">
        <v>11496</v>
      </c>
    </row>
    <row r="2029" spans="2:2">
      <c r="B2029" t="s">
        <v>20099</v>
      </c>
    </row>
    <row r="2030" spans="2:2">
      <c r="B2030" t="s">
        <v>19856</v>
      </c>
    </row>
    <row r="2031" spans="2:2">
      <c r="B2031" t="s">
        <v>14091</v>
      </c>
    </row>
    <row r="2032" spans="2:2">
      <c r="B2032" t="s">
        <v>19079</v>
      </c>
    </row>
    <row r="2033" spans="2:2">
      <c r="B2033" t="s">
        <v>18690</v>
      </c>
    </row>
    <row r="2034" spans="2:2">
      <c r="B2034" t="s">
        <v>15909</v>
      </c>
    </row>
    <row r="2035" spans="2:2">
      <c r="B2035" t="s">
        <v>18156</v>
      </c>
    </row>
    <row r="2036" spans="2:2">
      <c r="B2036" t="s">
        <v>1462</v>
      </c>
    </row>
    <row r="2037" spans="2:2">
      <c r="B2037" t="s">
        <v>1680</v>
      </c>
    </row>
    <row r="2038" spans="2:2">
      <c r="B2038" t="s">
        <v>11502</v>
      </c>
    </row>
    <row r="2039" spans="2:2">
      <c r="B2039" t="s">
        <v>1812</v>
      </c>
    </row>
    <row r="2040" spans="2:2">
      <c r="B2040" t="s">
        <v>15087</v>
      </c>
    </row>
    <row r="2041" spans="2:2">
      <c r="B2041" t="s">
        <v>17865</v>
      </c>
    </row>
    <row r="2042" spans="2:2">
      <c r="B2042" t="s">
        <v>5073</v>
      </c>
    </row>
    <row r="2043" spans="2:2">
      <c r="B2043" t="s">
        <v>5121</v>
      </c>
    </row>
    <row r="2044" spans="2:2">
      <c r="B2044" t="s">
        <v>17559</v>
      </c>
    </row>
    <row r="2045" spans="2:2">
      <c r="B2045" t="s">
        <v>16103</v>
      </c>
    </row>
    <row r="2046" spans="2:2">
      <c r="B2046" t="s">
        <v>20591</v>
      </c>
    </row>
    <row r="2047" spans="2:2">
      <c r="B2047" t="s">
        <v>5689</v>
      </c>
    </row>
    <row r="2048" spans="2:2">
      <c r="B2048" t="s">
        <v>19388</v>
      </c>
    </row>
    <row r="2049" spans="2:2">
      <c r="B2049" t="s">
        <v>19472</v>
      </c>
    </row>
    <row r="2050" spans="2:2">
      <c r="B2050" t="s">
        <v>19860</v>
      </c>
    </row>
    <row r="2051" spans="2:2">
      <c r="B2051" t="s">
        <v>20595</v>
      </c>
    </row>
    <row r="2052" spans="2:2">
      <c r="B2052" t="s">
        <v>5315</v>
      </c>
    </row>
    <row r="2053" spans="2:2">
      <c r="B2053" t="s">
        <v>18413</v>
      </c>
    </row>
    <row r="2054" spans="2:2">
      <c r="B2054" t="s">
        <v>10786</v>
      </c>
    </row>
    <row r="2055" spans="2:2">
      <c r="B2055" t="s">
        <v>19476</v>
      </c>
    </row>
    <row r="2056" spans="2:2">
      <c r="B2056" t="s">
        <v>6384</v>
      </c>
    </row>
    <row r="2057" spans="2:2">
      <c r="B2057" t="s">
        <v>19082</v>
      </c>
    </row>
    <row r="2058" spans="2:2">
      <c r="B2058" t="s">
        <v>13418</v>
      </c>
    </row>
    <row r="2059" spans="2:2">
      <c r="B2059" t="s">
        <v>3874</v>
      </c>
    </row>
    <row r="2060" spans="2:2">
      <c r="B2060" t="s">
        <v>16715</v>
      </c>
    </row>
    <row r="2061" spans="2:2">
      <c r="B2061" t="s">
        <v>4145</v>
      </c>
    </row>
    <row r="2062" spans="2:2">
      <c r="B2062" t="s">
        <v>16818</v>
      </c>
    </row>
    <row r="2063" spans="2:2">
      <c r="B2063" t="s">
        <v>14425</v>
      </c>
    </row>
    <row r="2064" spans="2:2">
      <c r="B2064" t="s">
        <v>4215</v>
      </c>
    </row>
    <row r="2065" spans="2:2">
      <c r="B2065" t="s">
        <v>16825</v>
      </c>
    </row>
    <row r="2066" spans="2:2">
      <c r="B2066" t="s">
        <v>4545</v>
      </c>
    </row>
    <row r="2067" spans="2:2">
      <c r="B2067" t="s">
        <v>10480</v>
      </c>
    </row>
    <row r="2068" spans="2:2">
      <c r="B2068" t="s">
        <v>6667</v>
      </c>
    </row>
    <row r="2069" spans="2:2">
      <c r="B2069" t="s">
        <v>9945</v>
      </c>
    </row>
    <row r="2070" spans="2:2">
      <c r="B2070" t="s">
        <v>19480</v>
      </c>
    </row>
    <row r="2071" spans="2:2">
      <c r="B2071" t="s">
        <v>2096</v>
      </c>
    </row>
    <row r="2072" spans="2:2">
      <c r="B2072" t="s">
        <v>16721</v>
      </c>
    </row>
    <row r="2073" spans="2:2">
      <c r="B2073" t="s">
        <v>3273</v>
      </c>
    </row>
    <row r="2074" spans="2:2">
      <c r="B2074" t="s">
        <v>17028</v>
      </c>
    </row>
    <row r="2075" spans="2:2">
      <c r="B2075" t="s">
        <v>12503</v>
      </c>
    </row>
    <row r="2076" spans="2:2">
      <c r="B2076" t="s">
        <v>2944</v>
      </c>
    </row>
    <row r="2077" spans="2:2">
      <c r="B2077" t="s">
        <v>16395</v>
      </c>
    </row>
    <row r="2078" spans="2:2">
      <c r="B2078" t="s">
        <v>2241</v>
      </c>
    </row>
    <row r="2079" spans="2:2">
      <c r="B2079" t="s">
        <v>17142</v>
      </c>
    </row>
    <row r="2080" spans="2:2">
      <c r="B2080" t="s">
        <v>3138</v>
      </c>
    </row>
    <row r="2081" spans="2:2">
      <c r="B2081" t="s">
        <v>16401</v>
      </c>
    </row>
    <row r="2082" spans="2:2">
      <c r="B2082" t="s">
        <v>16108</v>
      </c>
    </row>
    <row r="2083" spans="2:2">
      <c r="B2083" t="s">
        <v>6128</v>
      </c>
    </row>
    <row r="2084" spans="2:2">
      <c r="B2084" t="s">
        <v>18511</v>
      </c>
    </row>
    <row r="2085" spans="2:2">
      <c r="B2085" t="s">
        <v>15146</v>
      </c>
    </row>
    <row r="2086" spans="2:2">
      <c r="B2086" t="s">
        <v>3562</v>
      </c>
    </row>
    <row r="2087" spans="2:2">
      <c r="B2087" t="s">
        <v>18287</v>
      </c>
    </row>
    <row r="2088" spans="2:2">
      <c r="B2088" t="s">
        <v>20103</v>
      </c>
    </row>
    <row r="2089" spans="2:2">
      <c r="B2089" t="s">
        <v>4385</v>
      </c>
    </row>
    <row r="2090" spans="2:2">
      <c r="B2090" t="s">
        <v>19086</v>
      </c>
    </row>
    <row r="2091" spans="2:2">
      <c r="B2091" t="s">
        <v>11179</v>
      </c>
    </row>
    <row r="2092" spans="2:2">
      <c r="B2092" t="s">
        <v>12792</v>
      </c>
    </row>
    <row r="2093" spans="2:2">
      <c r="B2093" t="s">
        <v>18419</v>
      </c>
    </row>
    <row r="2094" spans="2:2">
      <c r="B2094" t="s">
        <v>8661</v>
      </c>
    </row>
    <row r="2095" spans="2:2">
      <c r="B2095" t="s">
        <v>18928</v>
      </c>
    </row>
    <row r="2096" spans="2:2">
      <c r="B2096" t="s">
        <v>7567</v>
      </c>
    </row>
    <row r="2097" spans="2:2">
      <c r="B2097" t="s">
        <v>20352</v>
      </c>
    </row>
    <row r="2098" spans="2:2">
      <c r="B2098" t="s">
        <v>10984</v>
      </c>
    </row>
    <row r="2099" spans="2:2">
      <c r="B2099" t="s">
        <v>17564</v>
      </c>
    </row>
    <row r="2100" spans="2:2">
      <c r="B2100" t="s">
        <v>17769</v>
      </c>
    </row>
    <row r="2101" spans="2:2">
      <c r="B2101" t="s">
        <v>19391</v>
      </c>
    </row>
    <row r="2102" spans="2:2">
      <c r="B2102" t="s">
        <v>15790</v>
      </c>
    </row>
    <row r="2103" spans="2:2">
      <c r="B2103" t="s">
        <v>10312</v>
      </c>
    </row>
    <row r="2104" spans="2:2">
      <c r="B2104" t="s">
        <v>19090</v>
      </c>
    </row>
    <row r="2105" spans="2:2">
      <c r="B2105" t="s">
        <v>19484</v>
      </c>
    </row>
    <row r="2106" spans="2:2">
      <c r="B2106" t="s">
        <v>13348</v>
      </c>
    </row>
    <row r="2107" spans="2:2">
      <c r="B2107" t="s">
        <v>3340</v>
      </c>
    </row>
    <row r="2108" spans="2:2">
      <c r="B2108" t="s">
        <v>16642</v>
      </c>
    </row>
    <row r="2109" spans="2:2">
      <c r="B2109" t="s">
        <v>9320</v>
      </c>
    </row>
    <row r="2110" spans="2:2">
      <c r="B2110" t="s">
        <v>18836</v>
      </c>
    </row>
    <row r="2111" spans="2:2">
      <c r="B2111" t="s">
        <v>20355</v>
      </c>
    </row>
    <row r="2112" spans="2:2">
      <c r="B2112" t="s">
        <v>1899</v>
      </c>
    </row>
    <row r="2113" spans="2:2">
      <c r="B2113" t="s">
        <v>17660</v>
      </c>
    </row>
    <row r="2114" spans="2:2">
      <c r="B2114" t="s">
        <v>8905</v>
      </c>
    </row>
    <row r="2115" spans="2:2">
      <c r="B2115" t="s">
        <v>8400</v>
      </c>
    </row>
    <row r="2116" spans="2:2">
      <c r="B2116" t="s">
        <v>7969</v>
      </c>
    </row>
    <row r="2117" spans="2:2">
      <c r="B2117" t="s">
        <v>10347</v>
      </c>
    </row>
    <row r="2118" spans="2:2">
      <c r="B2118" t="s">
        <v>13217</v>
      </c>
    </row>
    <row r="2119" spans="2:2">
      <c r="B2119" t="s">
        <v>17668</v>
      </c>
    </row>
    <row r="2120" spans="2:2">
      <c r="B2120" t="s">
        <v>14786</v>
      </c>
    </row>
    <row r="2121" spans="2:2">
      <c r="B2121" t="s">
        <v>6889</v>
      </c>
    </row>
    <row r="2122" spans="2:2">
      <c r="B2122" t="s">
        <v>12885</v>
      </c>
    </row>
    <row r="2123" spans="2:2">
      <c r="B2123" t="s">
        <v>13584</v>
      </c>
    </row>
    <row r="2124" spans="2:2">
      <c r="B2124" t="s">
        <v>17315</v>
      </c>
    </row>
    <row r="2125" spans="2:2">
      <c r="B2125" t="s">
        <v>7342</v>
      </c>
    </row>
    <row r="2126" spans="2:2">
      <c r="B2126" t="s">
        <v>13426</v>
      </c>
    </row>
    <row r="2127" spans="2:2">
      <c r="B2127" t="s">
        <v>20599</v>
      </c>
    </row>
    <row r="2128" spans="2:2">
      <c r="B2128" t="s">
        <v>16552</v>
      </c>
    </row>
    <row r="2129" spans="2:2">
      <c r="B2129" t="s">
        <v>20603</v>
      </c>
    </row>
    <row r="2130" spans="2:2">
      <c r="B2130" t="s">
        <v>19864</v>
      </c>
    </row>
    <row r="2131" spans="2:2">
      <c r="B2131" t="s">
        <v>7033</v>
      </c>
    </row>
    <row r="2132" spans="2:2">
      <c r="B2132" t="s">
        <v>18291</v>
      </c>
    </row>
    <row r="2133" spans="2:2">
      <c r="B2133" t="s">
        <v>15219</v>
      </c>
    </row>
    <row r="2134" spans="2:2">
      <c r="B2134" t="s">
        <v>5977</v>
      </c>
    </row>
    <row r="2135" spans="2:2">
      <c r="B2135" t="s">
        <v>6539</v>
      </c>
    </row>
    <row r="2136" spans="2:2">
      <c r="B2136" t="s">
        <v>7810</v>
      </c>
    </row>
    <row r="2137" spans="2:2">
      <c r="B2137" t="s">
        <v>7935</v>
      </c>
    </row>
    <row r="2138" spans="2:2">
      <c r="B2138" t="s">
        <v>19869</v>
      </c>
    </row>
    <row r="2139" spans="2:2">
      <c r="B2139" t="s">
        <v>8872</v>
      </c>
    </row>
    <row r="2140" spans="2:2">
      <c r="B2140" t="s">
        <v>6866</v>
      </c>
    </row>
    <row r="2141" spans="2:2">
      <c r="B2141" t="s">
        <v>20108</v>
      </c>
    </row>
    <row r="2142" spans="2:2">
      <c r="B2142" t="s">
        <v>9521</v>
      </c>
    </row>
    <row r="2143" spans="2:2">
      <c r="B2143" t="s">
        <v>9790</v>
      </c>
    </row>
    <row r="2144" spans="2:2">
      <c r="B2144" t="s">
        <v>11639</v>
      </c>
    </row>
    <row r="2145" spans="2:2">
      <c r="B2145" t="s">
        <v>9035</v>
      </c>
    </row>
    <row r="2146" spans="2:2">
      <c r="B2146" t="s">
        <v>19487</v>
      </c>
    </row>
    <row r="2147" spans="2:2">
      <c r="B2147" t="s">
        <v>9242</v>
      </c>
    </row>
    <row r="2148" spans="2:2">
      <c r="B2148" t="s">
        <v>9446</v>
      </c>
    </row>
    <row r="2149" spans="2:2">
      <c r="B2149" t="s">
        <v>19094</v>
      </c>
    </row>
    <row r="2150" spans="2:2">
      <c r="B2150" t="s">
        <v>8011</v>
      </c>
    </row>
    <row r="2151" spans="2:2">
      <c r="B2151" t="s">
        <v>20112</v>
      </c>
    </row>
    <row r="2152" spans="2:2">
      <c r="B2152" t="s">
        <v>9837</v>
      </c>
    </row>
    <row r="2153" spans="2:2">
      <c r="B2153" t="s">
        <v>18931</v>
      </c>
    </row>
    <row r="2154" spans="2:2">
      <c r="B2154" t="s">
        <v>9560</v>
      </c>
    </row>
    <row r="2155" spans="2:2">
      <c r="B2155" t="s">
        <v>9799</v>
      </c>
    </row>
    <row r="2156" spans="2:2">
      <c r="B2156" t="s">
        <v>9904</v>
      </c>
    </row>
    <row r="2157" spans="2:2">
      <c r="B2157" t="s">
        <v>18514</v>
      </c>
    </row>
    <row r="2158" spans="2:2">
      <c r="B2158" t="s">
        <v>9357</v>
      </c>
    </row>
    <row r="2159" spans="2:2">
      <c r="B2159" t="s">
        <v>20359</v>
      </c>
    </row>
    <row r="2160" spans="2:2">
      <c r="B2160" t="s">
        <v>20607</v>
      </c>
    </row>
    <row r="2161" spans="2:2">
      <c r="B2161" t="s">
        <v>17935</v>
      </c>
    </row>
    <row r="2162" spans="2:2">
      <c r="B2162" t="s">
        <v>9844</v>
      </c>
    </row>
    <row r="2163" spans="2:2">
      <c r="B2163" t="s">
        <v>6117</v>
      </c>
    </row>
    <row r="2164" spans="2:2">
      <c r="B2164" t="s">
        <v>15991</v>
      </c>
    </row>
    <row r="2165" spans="2:2">
      <c r="B2165" t="s">
        <v>4937</v>
      </c>
    </row>
    <row r="2166" spans="2:2">
      <c r="B2166" t="s">
        <v>17034</v>
      </c>
    </row>
    <row r="2167" spans="2:2">
      <c r="B2167" t="s">
        <v>10803</v>
      </c>
    </row>
    <row r="2168" spans="2:2">
      <c r="B2168" t="s">
        <v>2283</v>
      </c>
    </row>
    <row r="2169" spans="2:2">
      <c r="B2169" t="s">
        <v>12799</v>
      </c>
    </row>
    <row r="2170" spans="2:2">
      <c r="B2170" t="s">
        <v>13558</v>
      </c>
    </row>
    <row r="2171" spans="2:2">
      <c r="B2171" t="s">
        <v>4791</v>
      </c>
    </row>
    <row r="2172" spans="2:2">
      <c r="B2172" t="s">
        <v>18933</v>
      </c>
    </row>
    <row r="2173" spans="2:2">
      <c r="B2173" t="s">
        <v>16409</v>
      </c>
    </row>
    <row r="2174" spans="2:2">
      <c r="B2174" t="s">
        <v>10101</v>
      </c>
    </row>
    <row r="2175" spans="2:2">
      <c r="B2175" t="s">
        <v>3903</v>
      </c>
    </row>
    <row r="2176" spans="2:2">
      <c r="B2176" t="s">
        <v>20362</v>
      </c>
    </row>
    <row r="2177" spans="2:2">
      <c r="B2177" t="s">
        <v>12643</v>
      </c>
    </row>
    <row r="2178" spans="2:2">
      <c r="B2178" t="s">
        <v>15640</v>
      </c>
    </row>
    <row r="2179" spans="2:2">
      <c r="B2179" t="s">
        <v>13431</v>
      </c>
    </row>
    <row r="2180" spans="2:2">
      <c r="B2180" t="s">
        <v>15429</v>
      </c>
    </row>
    <row r="2181" spans="2:2">
      <c r="B2181" t="s">
        <v>16414</v>
      </c>
    </row>
    <row r="2182" spans="2:2">
      <c r="B2182" t="s">
        <v>18695</v>
      </c>
    </row>
    <row r="2183" spans="2:2">
      <c r="B2183" t="s">
        <v>19491</v>
      </c>
    </row>
    <row r="2184" spans="2:2">
      <c r="B2184" t="s">
        <v>20365</v>
      </c>
    </row>
    <row r="2185" spans="2:2">
      <c r="B2185" t="s">
        <v>17438</v>
      </c>
    </row>
    <row r="2186" spans="2:2">
      <c r="B2186" t="s">
        <v>17940</v>
      </c>
    </row>
    <row r="2187" spans="2:2">
      <c r="B2187" t="s">
        <v>19097</v>
      </c>
    </row>
    <row r="2188" spans="2:2">
      <c r="B2188" t="s">
        <v>5494</v>
      </c>
    </row>
    <row r="2189" spans="2:2">
      <c r="B2189" t="s">
        <v>17149</v>
      </c>
    </row>
    <row r="2190" spans="2:2">
      <c r="B2190" t="s">
        <v>15671</v>
      </c>
    </row>
    <row r="2191" spans="2:2">
      <c r="B2191" t="s">
        <v>17040</v>
      </c>
    </row>
    <row r="2192" spans="2:2">
      <c r="B2192" t="s">
        <v>17044</v>
      </c>
    </row>
    <row r="2193" spans="2:2">
      <c r="B2193" t="s">
        <v>14349</v>
      </c>
    </row>
    <row r="2194" spans="2:2">
      <c r="B2194" t="s">
        <v>17672</v>
      </c>
    </row>
    <row r="2195" spans="2:2">
      <c r="B2195" t="s">
        <v>17944</v>
      </c>
    </row>
    <row r="2196" spans="2:2">
      <c r="B2196" t="s">
        <v>17946</v>
      </c>
    </row>
    <row r="2197" spans="2:2">
      <c r="B2197" t="s">
        <v>18029</v>
      </c>
    </row>
    <row r="2198" spans="2:2">
      <c r="B2198" t="s">
        <v>18936</v>
      </c>
    </row>
    <row r="2199" spans="2:2">
      <c r="B2199" t="s">
        <v>18519</v>
      </c>
    </row>
    <row r="2200" spans="2:2">
      <c r="B2200" t="s">
        <v>17569</v>
      </c>
    </row>
    <row r="2201" spans="2:2">
      <c r="B2201" t="s">
        <v>18940</v>
      </c>
    </row>
    <row r="2202" spans="2:2">
      <c r="B2202" t="s">
        <v>19101</v>
      </c>
    </row>
    <row r="2203" spans="2:2">
      <c r="B2203" t="s">
        <v>18524</v>
      </c>
    </row>
    <row r="2204" spans="2:2">
      <c r="B2204" t="s">
        <v>19393</v>
      </c>
    </row>
    <row r="2205" spans="2:2">
      <c r="B2205" t="s">
        <v>19873</v>
      </c>
    </row>
    <row r="2206" spans="2:2">
      <c r="B2206" t="s">
        <v>19876</v>
      </c>
    </row>
    <row r="2207" spans="2:2">
      <c r="B2207" t="s">
        <v>19248</v>
      </c>
    </row>
    <row r="2208" spans="2:2">
      <c r="B2208" t="s">
        <v>19495</v>
      </c>
    </row>
    <row r="2209" spans="2:2">
      <c r="B2209" t="s">
        <v>19880</v>
      </c>
    </row>
    <row r="2210" spans="2:2">
      <c r="B2210" t="s">
        <v>9660</v>
      </c>
    </row>
    <row r="2211" spans="2:2">
      <c r="B2211" t="s">
        <v>6259</v>
      </c>
    </row>
    <row r="2212" spans="2:2">
      <c r="B2212" t="s">
        <v>4572</v>
      </c>
    </row>
    <row r="2213" spans="2:2">
      <c r="B2213" t="s">
        <v>19661</v>
      </c>
    </row>
    <row r="2214" spans="2:2">
      <c r="B2214" t="s">
        <v>20610</v>
      </c>
    </row>
    <row r="2215" spans="2:2">
      <c r="B2215" t="s">
        <v>15796</v>
      </c>
    </row>
    <row r="2216" spans="2:2">
      <c r="B2216" t="s">
        <v>9044</v>
      </c>
    </row>
    <row r="2217" spans="2:2">
      <c r="B2217" t="s">
        <v>9118</v>
      </c>
    </row>
    <row r="2218" spans="2:2">
      <c r="B2218" t="s">
        <v>1550</v>
      </c>
    </row>
    <row r="2219" spans="2:2">
      <c r="B2219" t="s">
        <v>17444</v>
      </c>
    </row>
    <row r="2220" spans="2:2">
      <c r="B2220" t="s">
        <v>6993</v>
      </c>
    </row>
    <row r="2221" spans="2:2">
      <c r="B2221" t="s">
        <v>5059</v>
      </c>
    </row>
    <row r="2222" spans="2:2">
      <c r="B2222" t="s">
        <v>19498</v>
      </c>
    </row>
    <row r="2223" spans="2:2">
      <c r="B2223" t="s">
        <v>19666</v>
      </c>
    </row>
    <row r="2224" spans="2:2">
      <c r="B2224" t="s">
        <v>13003</v>
      </c>
    </row>
    <row r="2225" spans="2:2">
      <c r="B2225" t="s">
        <v>13741</v>
      </c>
    </row>
    <row r="2226" spans="2:2">
      <c r="B2226" t="s">
        <v>18839</v>
      </c>
    </row>
    <row r="2227" spans="2:2">
      <c r="B2227" t="s">
        <v>15435</v>
      </c>
    </row>
    <row r="2228" spans="2:2">
      <c r="B2228" t="s">
        <v>5637</v>
      </c>
    </row>
    <row r="2229" spans="2:2">
      <c r="B2229" t="s">
        <v>20115</v>
      </c>
    </row>
    <row r="2230" spans="2:2">
      <c r="B2230" t="s">
        <v>9345</v>
      </c>
    </row>
    <row r="2231" spans="2:2">
      <c r="B2231" t="s">
        <v>9139</v>
      </c>
    </row>
    <row r="2232" spans="2:2">
      <c r="B2232" t="s">
        <v>5445</v>
      </c>
    </row>
    <row r="2233" spans="2:2">
      <c r="B2233" t="s">
        <v>17319</v>
      </c>
    </row>
    <row r="2234" spans="2:2">
      <c r="B2234" t="s">
        <v>9338</v>
      </c>
    </row>
    <row r="2235" spans="2:2">
      <c r="B2235" t="s">
        <v>20119</v>
      </c>
    </row>
    <row r="2236" spans="2:2">
      <c r="B2236" t="s">
        <v>15853</v>
      </c>
    </row>
    <row r="2237" spans="2:2">
      <c r="B2237" t="s">
        <v>5303</v>
      </c>
    </row>
    <row r="2238" spans="2:2">
      <c r="B2238" t="s">
        <v>17869</v>
      </c>
    </row>
    <row r="2239" spans="2:2">
      <c r="B2239" t="s">
        <v>18843</v>
      </c>
    </row>
    <row r="2240" spans="2:2">
      <c r="B2240" t="s">
        <v>4779</v>
      </c>
    </row>
    <row r="2241" spans="2:2">
      <c r="B2241" t="s">
        <v>5173</v>
      </c>
    </row>
    <row r="2242" spans="2:2">
      <c r="B2242" t="s">
        <v>11507</v>
      </c>
    </row>
    <row r="2243" spans="2:2">
      <c r="B2243" t="s">
        <v>17952</v>
      </c>
    </row>
    <row r="2244" spans="2:2">
      <c r="B2244" t="s">
        <v>10669</v>
      </c>
    </row>
    <row r="2245" spans="2:2">
      <c r="B2245" t="s">
        <v>19397</v>
      </c>
    </row>
    <row r="2246" spans="2:2">
      <c r="B2246" t="s">
        <v>11275</v>
      </c>
    </row>
    <row r="2247" spans="2:2">
      <c r="B2247" t="s">
        <v>11338</v>
      </c>
    </row>
    <row r="2248" spans="2:2">
      <c r="B2248" t="s">
        <v>10811</v>
      </c>
    </row>
    <row r="2249" spans="2:2">
      <c r="B2249" t="s">
        <v>18528</v>
      </c>
    </row>
    <row r="2250" spans="2:2">
      <c r="B2250" t="s">
        <v>20614</v>
      </c>
    </row>
    <row r="2251" spans="2:2">
      <c r="B2251" t="s">
        <v>7317</v>
      </c>
    </row>
    <row r="2252" spans="2:2">
      <c r="B2252" t="s">
        <v>20618</v>
      </c>
    </row>
    <row r="2253" spans="2:2">
      <c r="B2253" t="s">
        <v>19251</v>
      </c>
    </row>
    <row r="2254" spans="2:2">
      <c r="B2254" t="s">
        <v>19255</v>
      </c>
    </row>
    <row r="2255" spans="2:2">
      <c r="B2255" t="s">
        <v>18033</v>
      </c>
    </row>
    <row r="2256" spans="2:2">
      <c r="B2256" t="s">
        <v>20369</v>
      </c>
    </row>
    <row r="2257" spans="2:2">
      <c r="B2257" t="s">
        <v>20622</v>
      </c>
    </row>
    <row r="2258" spans="2:2">
      <c r="B2258" t="s">
        <v>9250</v>
      </c>
    </row>
    <row r="2259" spans="2:2">
      <c r="B2259" t="s">
        <v>18533</v>
      </c>
    </row>
    <row r="2260" spans="2:2">
      <c r="B2260" t="s">
        <v>4559</v>
      </c>
    </row>
    <row r="2261" spans="2:2">
      <c r="B2261" t="s">
        <v>20123</v>
      </c>
    </row>
    <row r="2262" spans="2:2">
      <c r="B2262" t="s">
        <v>6968</v>
      </c>
    </row>
    <row r="2263" spans="2:2">
      <c r="B2263" t="s">
        <v>19885</v>
      </c>
    </row>
    <row r="2264" spans="2:2">
      <c r="B2264" t="s">
        <v>19501</v>
      </c>
    </row>
    <row r="2265" spans="2:2">
      <c r="B2265" t="s">
        <v>8763</v>
      </c>
    </row>
    <row r="2266" spans="2:2">
      <c r="B2266" t="s">
        <v>8488</v>
      </c>
    </row>
    <row r="2267" spans="2:2">
      <c r="B2267" t="s">
        <v>20627</v>
      </c>
    </row>
    <row r="2268" spans="2:2">
      <c r="B2268" t="s">
        <v>8284</v>
      </c>
    </row>
    <row r="2269" spans="2:2">
      <c r="B2269" t="s">
        <v>7739</v>
      </c>
    </row>
    <row r="2270" spans="2:2">
      <c r="B2270" t="s">
        <v>6292</v>
      </c>
    </row>
    <row r="2271" spans="2:2">
      <c r="B2271" t="s">
        <v>12313</v>
      </c>
    </row>
    <row r="2272" spans="2:2">
      <c r="B2272" t="s">
        <v>16418</v>
      </c>
    </row>
    <row r="2273" spans="2:2">
      <c r="B2273" t="s">
        <v>10418</v>
      </c>
    </row>
    <row r="2274" spans="2:2">
      <c r="B2274" t="s">
        <v>11819</v>
      </c>
    </row>
    <row r="2275" spans="2:2">
      <c r="B2275" t="s">
        <v>19258</v>
      </c>
    </row>
    <row r="2276" spans="2:2">
      <c r="B2276" t="s">
        <v>13909</v>
      </c>
    </row>
    <row r="2277" spans="2:2">
      <c r="B2277" t="s">
        <v>20127</v>
      </c>
    </row>
    <row r="2278" spans="2:2">
      <c r="B2278" t="s">
        <v>18162</v>
      </c>
    </row>
    <row r="2279" spans="2:2">
      <c r="B2279" t="s">
        <v>2201</v>
      </c>
    </row>
    <row r="2280" spans="2:2">
      <c r="B2280" t="s">
        <v>15859</v>
      </c>
    </row>
    <row r="2281" spans="2:2">
      <c r="B2281" t="s">
        <v>2546</v>
      </c>
    </row>
    <row r="2282" spans="2:2">
      <c r="B2282" t="s">
        <v>16829</v>
      </c>
    </row>
    <row r="2283" spans="2:2">
      <c r="B2283" t="s">
        <v>2855</v>
      </c>
    </row>
    <row r="2284" spans="2:2">
      <c r="B2284" t="s">
        <v>3172</v>
      </c>
    </row>
    <row r="2285" spans="2:2">
      <c r="B2285" t="s">
        <v>16113</v>
      </c>
    </row>
    <row r="2286" spans="2:2">
      <c r="B2286" t="s">
        <v>3255</v>
      </c>
    </row>
    <row r="2287" spans="2:2">
      <c r="B2287" t="s">
        <v>18038</v>
      </c>
    </row>
    <row r="2288" spans="2:2">
      <c r="B2288" t="s">
        <v>6911</v>
      </c>
    </row>
    <row r="2289" spans="2:2">
      <c r="B2289" t="s">
        <v>17573</v>
      </c>
    </row>
    <row r="2290" spans="2:2">
      <c r="B2290" t="s">
        <v>17153</v>
      </c>
    </row>
    <row r="2291" spans="2:2">
      <c r="B2291" t="s">
        <v>8554</v>
      </c>
    </row>
    <row r="2292" spans="2:2">
      <c r="B2292" t="s">
        <v>9016</v>
      </c>
    </row>
    <row r="2293" spans="2:2">
      <c r="B2293" t="s">
        <v>15151</v>
      </c>
    </row>
    <row r="2294" spans="2:2">
      <c r="B2294" t="s">
        <v>9975</v>
      </c>
    </row>
    <row r="2295" spans="2:2">
      <c r="B2295" t="s">
        <v>10923</v>
      </c>
    </row>
    <row r="2296" spans="2:2">
      <c r="B2296" t="s">
        <v>15441</v>
      </c>
    </row>
    <row r="2297" spans="2:2">
      <c r="B2297" t="s">
        <v>10993</v>
      </c>
    </row>
    <row r="2298" spans="2:2">
      <c r="B2298" t="s">
        <v>15915</v>
      </c>
    </row>
    <row r="2299" spans="2:2">
      <c r="B2299" t="s">
        <v>15225</v>
      </c>
    </row>
    <row r="2300" spans="2:2">
      <c r="B2300" t="s">
        <v>15292</v>
      </c>
    </row>
    <row r="2301" spans="2:2">
      <c r="B2301" t="s">
        <v>14209</v>
      </c>
    </row>
    <row r="2302" spans="2:2">
      <c r="B2302" t="s">
        <v>14267</v>
      </c>
    </row>
    <row r="2303" spans="2:2">
      <c r="B2303" t="s">
        <v>14045</v>
      </c>
    </row>
    <row r="2304" spans="2:2">
      <c r="B2304" t="s">
        <v>15483</v>
      </c>
    </row>
    <row r="2305" spans="2:2">
      <c r="B2305" t="s">
        <v>11187</v>
      </c>
    </row>
    <row r="2306" spans="2:2">
      <c r="B2306" t="s">
        <v>13748</v>
      </c>
    </row>
    <row r="2307" spans="2:2">
      <c r="B2307" t="s">
        <v>20373</v>
      </c>
    </row>
    <row r="2308" spans="2:2">
      <c r="B2308" t="s">
        <v>19105</v>
      </c>
    </row>
    <row r="2309" spans="2:2">
      <c r="B2309" t="s">
        <v>2261</v>
      </c>
    </row>
    <row r="2310" spans="2:2">
      <c r="B2310" t="s">
        <v>15920</v>
      </c>
    </row>
    <row r="2311" spans="2:2">
      <c r="B2311" t="s">
        <v>13619</v>
      </c>
    </row>
    <row r="2312" spans="2:2">
      <c r="B2312" t="s">
        <v>3577</v>
      </c>
    </row>
    <row r="2313" spans="2:2">
      <c r="B2313" t="s">
        <v>19110</v>
      </c>
    </row>
    <row r="2314" spans="2:2">
      <c r="B2314" t="s">
        <v>4414</v>
      </c>
    </row>
    <row r="2315" spans="2:2">
      <c r="B2315" t="s">
        <v>7943</v>
      </c>
    </row>
    <row r="2316" spans="2:2">
      <c r="B2316" t="s">
        <v>10845</v>
      </c>
    </row>
    <row r="2317" spans="2:2">
      <c r="B2317" t="s">
        <v>12047</v>
      </c>
    </row>
    <row r="2318" spans="2:2">
      <c r="B2318" t="s">
        <v>10321</v>
      </c>
    </row>
    <row r="2319" spans="2:2">
      <c r="B2319" t="s">
        <v>19670</v>
      </c>
    </row>
    <row r="2320" spans="2:2">
      <c r="B2320" t="s">
        <v>20130</v>
      </c>
    </row>
    <row r="2321" spans="2:2">
      <c r="B2321" t="s">
        <v>20630</v>
      </c>
    </row>
    <row r="2322" spans="2:2">
      <c r="B2322" t="s">
        <v>6611</v>
      </c>
    </row>
    <row r="2323" spans="2:2">
      <c r="B2323" t="s">
        <v>7377</v>
      </c>
    </row>
    <row r="2324" spans="2:2">
      <c r="B2324" t="s">
        <v>6339</v>
      </c>
    </row>
    <row r="2325" spans="2:2">
      <c r="B2325" t="s">
        <v>7577</v>
      </c>
    </row>
    <row r="2326" spans="2:2">
      <c r="B2326" t="s">
        <v>20634</v>
      </c>
    </row>
    <row r="2327" spans="2:2">
      <c r="B2327" t="s">
        <v>19889</v>
      </c>
    </row>
    <row r="2328" spans="2:2">
      <c r="B2328" t="s">
        <v>8522</v>
      </c>
    </row>
    <row r="2329" spans="2:2">
      <c r="B2329" t="s">
        <v>9996</v>
      </c>
    </row>
    <row r="2330" spans="2:2">
      <c r="B2330" t="s">
        <v>10356</v>
      </c>
    </row>
    <row r="2331" spans="2:2">
      <c r="B2331" t="s">
        <v>17157</v>
      </c>
    </row>
    <row r="2332" spans="2:2">
      <c r="B2332" t="s">
        <v>18043</v>
      </c>
    </row>
    <row r="2333" spans="2:2">
      <c r="B2333" t="s">
        <v>9211</v>
      </c>
    </row>
    <row r="2334" spans="2:2">
      <c r="B2334" t="s">
        <v>15297</v>
      </c>
    </row>
    <row r="2335" spans="2:2">
      <c r="B2335" t="s">
        <v>9532</v>
      </c>
    </row>
    <row r="2336" spans="2:2">
      <c r="B2336" t="s">
        <v>19113</v>
      </c>
    </row>
    <row r="2337" spans="2:2">
      <c r="B2337" t="s">
        <v>9641</v>
      </c>
    </row>
    <row r="2338" spans="2:2">
      <c r="B2338" t="s">
        <v>19505</v>
      </c>
    </row>
    <row r="2339" spans="2:2">
      <c r="B2339" t="s">
        <v>9600</v>
      </c>
    </row>
    <row r="2340" spans="2:2">
      <c r="B2340" t="s">
        <v>9610</v>
      </c>
    </row>
    <row r="2341" spans="2:2">
      <c r="B2341" t="s">
        <v>9484</v>
      </c>
    </row>
    <row r="2342" spans="2:2">
      <c r="B2342" t="s">
        <v>19261</v>
      </c>
    </row>
    <row r="2343" spans="2:2">
      <c r="B2343" t="s">
        <v>9698</v>
      </c>
    </row>
    <row r="2344" spans="2:2">
      <c r="B2344" t="s">
        <v>9739</v>
      </c>
    </row>
    <row r="2345" spans="2:2">
      <c r="B2345" t="s">
        <v>19893</v>
      </c>
    </row>
    <row r="2346" spans="2:2">
      <c r="B2346" t="s">
        <v>8771</v>
      </c>
    </row>
    <row r="2347" spans="2:2">
      <c r="B2347" t="s">
        <v>9299</v>
      </c>
    </row>
    <row r="2348" spans="2:2">
      <c r="B2348" t="s">
        <v>13756</v>
      </c>
    </row>
    <row r="2349" spans="2:2">
      <c r="B2349" t="s">
        <v>19897</v>
      </c>
    </row>
    <row r="2350" spans="2:2">
      <c r="B2350" t="s">
        <v>4227</v>
      </c>
    </row>
    <row r="2351" spans="2:2">
      <c r="B2351" t="s">
        <v>7151</v>
      </c>
    </row>
    <row r="2352" spans="2:2">
      <c r="B2352" t="s">
        <v>12738</v>
      </c>
    </row>
    <row r="2353" spans="2:2">
      <c r="B2353" t="s">
        <v>13224</v>
      </c>
    </row>
    <row r="2354" spans="2:2">
      <c r="B2354" t="s">
        <v>13313</v>
      </c>
    </row>
    <row r="2355" spans="2:2">
      <c r="B2355" t="s">
        <v>12574</v>
      </c>
    </row>
    <row r="2356" spans="2:2">
      <c r="B2356" t="s">
        <v>11545</v>
      </c>
    </row>
    <row r="2357" spans="2:2">
      <c r="B2357" t="s">
        <v>11222</v>
      </c>
    </row>
    <row r="2358" spans="2:2">
      <c r="B2358" t="s">
        <v>10249</v>
      </c>
    </row>
    <row r="2359" spans="2:2">
      <c r="B2359" t="s">
        <v>14002</v>
      </c>
    </row>
    <row r="2360" spans="2:2">
      <c r="B2360" t="s">
        <v>13917</v>
      </c>
    </row>
    <row r="2361" spans="2:2">
      <c r="B2361" t="s">
        <v>9500</v>
      </c>
    </row>
    <row r="2362" spans="2:2">
      <c r="B2362" t="s">
        <v>9911</v>
      </c>
    </row>
    <row r="2363" spans="2:2">
      <c r="B2363" t="s">
        <v>10112</v>
      </c>
    </row>
    <row r="2364" spans="2:2">
      <c r="B2364" t="s">
        <v>7514</v>
      </c>
    </row>
    <row r="2365" spans="2:2">
      <c r="B2365" t="s">
        <v>8923</v>
      </c>
    </row>
    <row r="2366" spans="2:2">
      <c r="B2366" t="s">
        <v>9620</v>
      </c>
    </row>
    <row r="2367" spans="2:2">
      <c r="B2367" t="s">
        <v>11885</v>
      </c>
    </row>
    <row r="2368" spans="2:2">
      <c r="B2368" t="s">
        <v>12069</v>
      </c>
    </row>
    <row r="2369" spans="2:2">
      <c r="B2369" t="s">
        <v>12125</v>
      </c>
    </row>
    <row r="2370" spans="2:2">
      <c r="B2370" t="s">
        <v>19264</v>
      </c>
    </row>
    <row r="2371" spans="2:2">
      <c r="B2371" t="s">
        <v>5918</v>
      </c>
    </row>
    <row r="2372" spans="2:2">
      <c r="B2372" t="s">
        <v>2161</v>
      </c>
    </row>
    <row r="2373" spans="2:2">
      <c r="B2373" t="s">
        <v>20134</v>
      </c>
    </row>
    <row r="2374" spans="2:2">
      <c r="B2374" t="s">
        <v>14968</v>
      </c>
    </row>
    <row r="2375" spans="2:2">
      <c r="B2375" t="s">
        <v>15489</v>
      </c>
    </row>
    <row r="2376" spans="2:2">
      <c r="B2376" t="s">
        <v>15231</v>
      </c>
    </row>
    <row r="2377" spans="2:2">
      <c r="B2377" t="s">
        <v>17450</v>
      </c>
    </row>
    <row r="2378" spans="2:2">
      <c r="B2378" t="s">
        <v>13623</v>
      </c>
    </row>
    <row r="2379" spans="2:2">
      <c r="B2379" t="s">
        <v>9159</v>
      </c>
    </row>
    <row r="2380" spans="2:2">
      <c r="B2380" t="s">
        <v>13924</v>
      </c>
    </row>
    <row r="2381" spans="2:2">
      <c r="B2381" t="s">
        <v>14215</v>
      </c>
    </row>
    <row r="2382" spans="2:2">
      <c r="B2382" t="s">
        <v>18536</v>
      </c>
    </row>
    <row r="2383" spans="2:2">
      <c r="B2383" t="s">
        <v>15582</v>
      </c>
    </row>
    <row r="2384" spans="2:2">
      <c r="B2384" t="s">
        <v>12804</v>
      </c>
    </row>
    <row r="2385" spans="2:2">
      <c r="B2385" t="s">
        <v>12956</v>
      </c>
    </row>
    <row r="2386" spans="2:2">
      <c r="B2386" t="s">
        <v>10120</v>
      </c>
    </row>
    <row r="2387" spans="2:2">
      <c r="B2387" t="s">
        <v>15094</v>
      </c>
    </row>
    <row r="2388" spans="2:2">
      <c r="B2388" t="s">
        <v>15494</v>
      </c>
    </row>
    <row r="2389" spans="2:2">
      <c r="B2389" t="s">
        <v>10875</v>
      </c>
    </row>
    <row r="2390" spans="2:2">
      <c r="B2390" t="s">
        <v>11590</v>
      </c>
    </row>
    <row r="2391" spans="2:2">
      <c r="B2391" t="s">
        <v>15802</v>
      </c>
    </row>
    <row r="2392" spans="2:2">
      <c r="B2392" t="s">
        <v>8265</v>
      </c>
    </row>
    <row r="2393" spans="2:2">
      <c r="B2393" t="s">
        <v>9668</v>
      </c>
    </row>
    <row r="2394" spans="2:2">
      <c r="B2394" t="s">
        <v>9918</v>
      </c>
    </row>
    <row r="2395" spans="2:2">
      <c r="B2395" t="s">
        <v>10294</v>
      </c>
    </row>
    <row r="2396" spans="2:2">
      <c r="B2396" t="s">
        <v>12900</v>
      </c>
    </row>
    <row r="2397" spans="2:2">
      <c r="B2397" t="s">
        <v>13491</v>
      </c>
    </row>
    <row r="2398" spans="2:2">
      <c r="B2398" t="s">
        <v>13589</v>
      </c>
    </row>
    <row r="2399" spans="2:2">
      <c r="B2399" t="s">
        <v>12133</v>
      </c>
    </row>
    <row r="2400" spans="2:2">
      <c r="B2400" t="s">
        <v>19401</v>
      </c>
    </row>
    <row r="2401" spans="2:2">
      <c r="B2401" t="s">
        <v>15678</v>
      </c>
    </row>
    <row r="2402" spans="2:2">
      <c r="B2402" t="s">
        <v>15379</v>
      </c>
    </row>
    <row r="2403" spans="2:2">
      <c r="B2403" t="s">
        <v>15720</v>
      </c>
    </row>
    <row r="2404" spans="2:2">
      <c r="B2404" t="s">
        <v>17677</v>
      </c>
    </row>
    <row r="2405" spans="2:2">
      <c r="B2405" t="s">
        <v>11401</v>
      </c>
    </row>
    <row r="2406" spans="2:2">
      <c r="B2406" t="s">
        <v>15995</v>
      </c>
    </row>
    <row r="2407" spans="2:2">
      <c r="B2407" t="s">
        <v>18294</v>
      </c>
    </row>
    <row r="2408" spans="2:2">
      <c r="B2408" t="s">
        <v>19268</v>
      </c>
    </row>
    <row r="2409" spans="2:2">
      <c r="B2409" t="s">
        <v>16000</v>
      </c>
    </row>
    <row r="2410" spans="2:2">
      <c r="B2410" t="s">
        <v>16559</v>
      </c>
    </row>
    <row r="2411" spans="2:2">
      <c r="B2411" t="s">
        <v>15806</v>
      </c>
    </row>
    <row r="2412" spans="2:2">
      <c r="B2412" t="s">
        <v>15866</v>
      </c>
    </row>
    <row r="2413" spans="2:2">
      <c r="B2413" t="s">
        <v>13629</v>
      </c>
    </row>
    <row r="2414" spans="2:2">
      <c r="B2414" t="s">
        <v>13930</v>
      </c>
    </row>
    <row r="2415" spans="2:2">
      <c r="B2415" t="s">
        <v>14220</v>
      </c>
    </row>
    <row r="2416" spans="2:2">
      <c r="B2416" t="s">
        <v>14481</v>
      </c>
    </row>
    <row r="2417" spans="2:2">
      <c r="B2417" t="s">
        <v>16122</v>
      </c>
    </row>
    <row r="2418" spans="2:2">
      <c r="B2418" t="s">
        <v>16127</v>
      </c>
    </row>
    <row r="2419" spans="2:2">
      <c r="B2419" t="s">
        <v>16213</v>
      </c>
    </row>
    <row r="2420" spans="2:2">
      <c r="B2420" t="s">
        <v>12362</v>
      </c>
    </row>
    <row r="2421" spans="2:2">
      <c r="B2421" t="s">
        <v>16135</v>
      </c>
    </row>
    <row r="2422" spans="2:2">
      <c r="B2422" t="s">
        <v>16217</v>
      </c>
    </row>
    <row r="2423" spans="2:2">
      <c r="B2423" t="s">
        <v>16224</v>
      </c>
    </row>
    <row r="2424" spans="2:2">
      <c r="B2424" t="s">
        <v>14792</v>
      </c>
    </row>
    <row r="2425" spans="2:2">
      <c r="B2425" t="s">
        <v>11001</v>
      </c>
    </row>
    <row r="2426" spans="2:2">
      <c r="B2426" t="s">
        <v>11766</v>
      </c>
    </row>
    <row r="2427" spans="2:2">
      <c r="B2427" t="s">
        <v>12369</v>
      </c>
    </row>
    <row r="2428" spans="2:2">
      <c r="B2428" t="s">
        <v>14119</v>
      </c>
    </row>
    <row r="2429" spans="2:2">
      <c r="B2429" t="s">
        <v>14356</v>
      </c>
    </row>
    <row r="2430" spans="2:2">
      <c r="B2430" t="s">
        <v>14227</v>
      </c>
    </row>
    <row r="2431" spans="2:2">
      <c r="B2431" t="s">
        <v>14009</v>
      </c>
    </row>
    <row r="2432" spans="2:2">
      <c r="B2432" t="s">
        <v>14097</v>
      </c>
    </row>
    <row r="2433" spans="2:2">
      <c r="B2433" t="s">
        <v>15100</v>
      </c>
    </row>
    <row r="2434" spans="2:2">
      <c r="B2434" t="s">
        <v>9491</v>
      </c>
    </row>
    <row r="2435" spans="2:2">
      <c r="B2435" t="s">
        <v>11741</v>
      </c>
    </row>
    <row r="2436" spans="2:2">
      <c r="B2436" t="s">
        <v>12008</v>
      </c>
    </row>
    <row r="2437" spans="2:2">
      <c r="B2437" t="s">
        <v>19507</v>
      </c>
    </row>
    <row r="2438" spans="2:2">
      <c r="B2438" t="s">
        <v>6587</v>
      </c>
    </row>
    <row r="2439" spans="2:2">
      <c r="B2439" t="s">
        <v>11283</v>
      </c>
    </row>
    <row r="2440" spans="2:2">
      <c r="B2440" t="s">
        <v>15590</v>
      </c>
    </row>
    <row r="2441" spans="2:2">
      <c r="B2441" t="s">
        <v>16307</v>
      </c>
    </row>
    <row r="2442" spans="2:2">
      <c r="B2442" t="s">
        <v>15386</v>
      </c>
    </row>
    <row r="2443" spans="2:2">
      <c r="B2443" t="s">
        <v>16141</v>
      </c>
    </row>
    <row r="2444" spans="2:2">
      <c r="B2444" t="s">
        <v>11919</v>
      </c>
    </row>
    <row r="2445" spans="2:2">
      <c r="B2445" t="s">
        <v>18422</v>
      </c>
    </row>
    <row r="2446" spans="2:2">
      <c r="B2446" t="s">
        <v>18540</v>
      </c>
    </row>
    <row r="2447" spans="2:2">
      <c r="B2447" t="s">
        <v>18544</v>
      </c>
    </row>
    <row r="2448" spans="2:2">
      <c r="B2448" t="s">
        <v>9259</v>
      </c>
    </row>
    <row r="2449" spans="2:2">
      <c r="B2449" t="s">
        <v>20138</v>
      </c>
    </row>
    <row r="2450" spans="2:2">
      <c r="B2450" t="s">
        <v>20143</v>
      </c>
    </row>
    <row r="2451" spans="2:2">
      <c r="B2451" t="s">
        <v>14611</v>
      </c>
    </row>
    <row r="2452" spans="2:2">
      <c r="B2452" t="s">
        <v>16230</v>
      </c>
    </row>
    <row r="2453" spans="2:2">
      <c r="B2453" t="s">
        <v>16005</v>
      </c>
    </row>
    <row r="2454" spans="2:2">
      <c r="B2454" t="s">
        <v>15643</v>
      </c>
    </row>
    <row r="2455" spans="2:2">
      <c r="B2455" t="s">
        <v>12379</v>
      </c>
    </row>
    <row r="2456" spans="2:2">
      <c r="B2456" t="s">
        <v>16314</v>
      </c>
    </row>
    <row r="2457" spans="2:2">
      <c r="B2457" t="s">
        <v>16146</v>
      </c>
    </row>
    <row r="2458" spans="2:2">
      <c r="B2458" t="s">
        <v>16151</v>
      </c>
    </row>
    <row r="2459" spans="2:2">
      <c r="B2459" t="s">
        <v>14272</v>
      </c>
    </row>
    <row r="2460" spans="2:2">
      <c r="B2460" t="s">
        <v>14486</v>
      </c>
    </row>
    <row r="2461" spans="2:2">
      <c r="B2461" t="s">
        <v>14363</v>
      </c>
    </row>
    <row r="2462" spans="2:2">
      <c r="B2462" t="s">
        <v>12648</v>
      </c>
    </row>
    <row r="2463" spans="2:2">
      <c r="B2463" t="s">
        <v>19271</v>
      </c>
    </row>
    <row r="2464" spans="2:2">
      <c r="B2464" t="s">
        <v>18699</v>
      </c>
    </row>
    <row r="2465" spans="2:2">
      <c r="B2465" t="s">
        <v>13319</v>
      </c>
    </row>
    <row r="2466" spans="2:2">
      <c r="B2466" t="s">
        <v>18165</v>
      </c>
    </row>
    <row r="2467" spans="2:2">
      <c r="B2467" t="s">
        <v>19115</v>
      </c>
    </row>
    <row r="2468" spans="2:2">
      <c r="B2468" t="s">
        <v>19119</v>
      </c>
    </row>
    <row r="2469" spans="2:2">
      <c r="B2469" t="s">
        <v>20147</v>
      </c>
    </row>
    <row r="2470" spans="2:2">
      <c r="B2470" t="s">
        <v>18046</v>
      </c>
    </row>
    <row r="2471" spans="2:2">
      <c r="B2471" t="s">
        <v>19275</v>
      </c>
    </row>
    <row r="2472" spans="2:2">
      <c r="B2472" t="s">
        <v>17959</v>
      </c>
    </row>
    <row r="2473" spans="2:2">
      <c r="B2473" t="s">
        <v>19511</v>
      </c>
    </row>
    <row r="2474" spans="2:2">
      <c r="B2474" t="s">
        <v>18944</v>
      </c>
    </row>
    <row r="2475" spans="2:2">
      <c r="B2475" t="s">
        <v>19123</v>
      </c>
    </row>
    <row r="2476" spans="2:2">
      <c r="B2476" t="s">
        <v>20151</v>
      </c>
    </row>
    <row r="2477" spans="2:2">
      <c r="B2477" t="s">
        <v>18547</v>
      </c>
    </row>
    <row r="2478" spans="2:2">
      <c r="B2478" t="s">
        <v>5458</v>
      </c>
    </row>
    <row r="2479" spans="2:2">
      <c r="B2479" t="s">
        <v>8101</v>
      </c>
    </row>
    <row r="2480" spans="2:2">
      <c r="B2480" t="s">
        <v>6478</v>
      </c>
    </row>
    <row r="2481" spans="2:2">
      <c r="B2481" t="s">
        <v>20377</v>
      </c>
    </row>
    <row r="2482" spans="2:2">
      <c r="B2482" t="s">
        <v>6824</v>
      </c>
    </row>
    <row r="2483" spans="2:2">
      <c r="B2483" t="s">
        <v>11829</v>
      </c>
    </row>
    <row r="2484" spans="2:2">
      <c r="B2484" t="s">
        <v>4834</v>
      </c>
    </row>
    <row r="2485" spans="2:2">
      <c r="B2485" t="s">
        <v>17964</v>
      </c>
    </row>
    <row r="2486" spans="2:2">
      <c r="B2486" t="s">
        <v>17771</v>
      </c>
    </row>
    <row r="2487" spans="2:2">
      <c r="B2487" t="s">
        <v>19405</v>
      </c>
    </row>
    <row r="2488" spans="2:2">
      <c r="B2488" t="s">
        <v>20156</v>
      </c>
    </row>
    <row r="2489" spans="2:2">
      <c r="B2489" t="s">
        <v>19902</v>
      </c>
    </row>
    <row r="2490" spans="2:2">
      <c r="B2490" t="s">
        <v>19906</v>
      </c>
    </row>
    <row r="2491" spans="2:2">
      <c r="B2491" t="s">
        <v>20160</v>
      </c>
    </row>
    <row r="2492" spans="2:2">
      <c r="B2492" t="s">
        <v>19516</v>
      </c>
    </row>
    <row r="2493" spans="2:2">
      <c r="B2493" t="s">
        <v>19408</v>
      </c>
    </row>
    <row r="2494" spans="2:2">
      <c r="B2494" t="s">
        <v>19411</v>
      </c>
    </row>
    <row r="2495" spans="2:2">
      <c r="B2495" t="s">
        <v>19910</v>
      </c>
    </row>
    <row r="2496" spans="2:2">
      <c r="B2496" t="s">
        <v>20382</v>
      </c>
    </row>
    <row r="2497" spans="2:2">
      <c r="B2497" t="s">
        <v>19520</v>
      </c>
    </row>
    <row r="2498" spans="2:2">
      <c r="B2498" t="s">
        <v>19914</v>
      </c>
    </row>
    <row r="2499" spans="2:2">
      <c r="B2499" t="s">
        <v>20636</v>
      </c>
    </row>
    <row r="2500" spans="2:2">
      <c r="B2500" t="s">
        <v>19524</v>
      </c>
    </row>
    <row r="2501" spans="2:2">
      <c r="B2501" t="s">
        <v>19674</v>
      </c>
    </row>
    <row r="2502" spans="2:2">
      <c r="B2502" t="s">
        <v>20640</v>
      </c>
    </row>
    <row r="2503" spans="2:2">
      <c r="B2503" t="s">
        <v>20644</v>
      </c>
    </row>
    <row r="2504" spans="2:2">
      <c r="B2504" t="s">
        <v>2649</v>
      </c>
    </row>
    <row r="2505" spans="2:2">
      <c r="B2505" t="s">
        <v>18551</v>
      </c>
    </row>
    <row r="2506" spans="2:2">
      <c r="B2506" t="s">
        <v>11847</v>
      </c>
    </row>
    <row r="2507" spans="2:2">
      <c r="B2507" t="s">
        <v>10542</v>
      </c>
    </row>
    <row r="2508" spans="2:2">
      <c r="B2508" t="s">
        <v>20647</v>
      </c>
    </row>
    <row r="2509" spans="2:2">
      <c r="B2509" t="s">
        <v>13010</v>
      </c>
    </row>
    <row r="2510" spans="2:2">
      <c r="B2510" t="s">
        <v>19528</v>
      </c>
    </row>
    <row r="2511" spans="2:2">
      <c r="B2511" t="s">
        <v>11838</v>
      </c>
    </row>
    <row r="2512" spans="2:2">
      <c r="B2512" t="s">
        <v>9076</v>
      </c>
    </row>
    <row r="2513" spans="2:2">
      <c r="B2513" t="s">
        <v>11750</v>
      </c>
    </row>
    <row r="2514" spans="2:2">
      <c r="B2514" t="s">
        <v>13839</v>
      </c>
    </row>
    <row r="2515" spans="2:2">
      <c r="B2515" t="s">
        <v>11408</v>
      </c>
    </row>
    <row r="2516" spans="2:2">
      <c r="B2516" t="s">
        <v>13844</v>
      </c>
    </row>
    <row r="2517" spans="2:2">
      <c r="B2517" t="s">
        <v>18299</v>
      </c>
    </row>
    <row r="2518" spans="2:2">
      <c r="B2518" t="s">
        <v>18950</v>
      </c>
    </row>
    <row r="2519" spans="2:2">
      <c r="B2519" t="s">
        <v>16564</v>
      </c>
    </row>
    <row r="2520" spans="2:2">
      <c r="B2520" t="s">
        <v>20163</v>
      </c>
    </row>
    <row r="2521" spans="2:2">
      <c r="B2521" t="s">
        <v>18425</v>
      </c>
    </row>
    <row r="2522" spans="2:2">
      <c r="B2522" t="s">
        <v>13126</v>
      </c>
    </row>
    <row r="2523" spans="2:2">
      <c r="B2523" t="s">
        <v>19126</v>
      </c>
    </row>
    <row r="2524" spans="2:2">
      <c r="B2524" t="s">
        <v>5834</v>
      </c>
    </row>
    <row r="2525" spans="2:2">
      <c r="B2525" t="s">
        <v>7714</v>
      </c>
    </row>
    <row r="2526" spans="2:2">
      <c r="B2526" t="s">
        <v>8305</v>
      </c>
    </row>
    <row r="2527" spans="2:2">
      <c r="B2527" t="s">
        <v>19278</v>
      </c>
    </row>
    <row r="2528" spans="2:2">
      <c r="B2528" t="s">
        <v>16926</v>
      </c>
    </row>
    <row r="2529" spans="2:2">
      <c r="B2529" t="s">
        <v>8780</v>
      </c>
    </row>
    <row r="2530" spans="2:2">
      <c r="B2530" t="s">
        <v>13597</v>
      </c>
    </row>
    <row r="2531" spans="2:2">
      <c r="B2531" t="s">
        <v>10933</v>
      </c>
    </row>
    <row r="2532" spans="2:2">
      <c r="B2532" t="s">
        <v>14921</v>
      </c>
    </row>
    <row r="2533" spans="2:2">
      <c r="B2533" t="s">
        <v>20651</v>
      </c>
    </row>
    <row r="2534" spans="2:2">
      <c r="B2534" t="s">
        <v>10428</v>
      </c>
    </row>
    <row r="2535" spans="2:2">
      <c r="B2535" t="s">
        <v>12656</v>
      </c>
    </row>
    <row r="2536" spans="2:2">
      <c r="B2536" t="s">
        <v>18050</v>
      </c>
    </row>
    <row r="2537" spans="2:2">
      <c r="B2537" t="s">
        <v>20168</v>
      </c>
    </row>
    <row r="2538" spans="2:2">
      <c r="B2538" t="s">
        <v>20654</v>
      </c>
    </row>
    <row r="2539" spans="2:2">
      <c r="B2539" t="s">
        <v>18702</v>
      </c>
    </row>
    <row r="2540" spans="2:2">
      <c r="B2540" t="s">
        <v>16320</v>
      </c>
    </row>
    <row r="2541" spans="2:2">
      <c r="B2541" t="s">
        <v>18555</v>
      </c>
    </row>
    <row r="2542" spans="2:2">
      <c r="B2542" t="s">
        <v>18429</v>
      </c>
    </row>
    <row r="2543" spans="2:2">
      <c r="B2543" t="s">
        <v>18704</v>
      </c>
    </row>
    <row r="2544" spans="2:2">
      <c r="B2544" t="s">
        <v>18709</v>
      </c>
    </row>
    <row r="2545" spans="2:2">
      <c r="B2545" t="s">
        <v>16647</v>
      </c>
    </row>
    <row r="2546" spans="2:2">
      <c r="B2546" t="s">
        <v>16422</v>
      </c>
    </row>
    <row r="2547" spans="2:2">
      <c r="B2547" t="s">
        <v>18953</v>
      </c>
    </row>
    <row r="2548" spans="2:2">
      <c r="B2548" t="s">
        <v>3859</v>
      </c>
    </row>
    <row r="2549" spans="2:2">
      <c r="B2549" t="s">
        <v>18170</v>
      </c>
    </row>
    <row r="2550" spans="2:2">
      <c r="B2550" t="s">
        <v>16568</v>
      </c>
    </row>
    <row r="2551" spans="2:2">
      <c r="B2551" t="s">
        <v>12140</v>
      </c>
    </row>
    <row r="2552" spans="2:2">
      <c r="B2552" t="s">
        <v>20658</v>
      </c>
    </row>
    <row r="2553" spans="2:2">
      <c r="B2553" t="s">
        <v>20661</v>
      </c>
    </row>
    <row r="2554" spans="2:2">
      <c r="B2554" t="s">
        <v>6655</v>
      </c>
    </row>
    <row r="2555" spans="2:2">
      <c r="B2555" t="s">
        <v>18302</v>
      </c>
    </row>
    <row r="2556" spans="2:2">
      <c r="B2556" t="s">
        <v>18432</v>
      </c>
    </row>
    <row r="2557" spans="2:2">
      <c r="B2557" t="s">
        <v>15302</v>
      </c>
    </row>
    <row r="2558" spans="2:2">
      <c r="B2558" t="s">
        <v>15814</v>
      </c>
    </row>
    <row r="2559" spans="2:2">
      <c r="B2559" t="s">
        <v>19282</v>
      </c>
    </row>
  </sheetData>
  <sheetProtection password="CC7A"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W612"/>
  <sheetViews>
    <sheetView zoomScale="80" zoomScaleNormal="80" workbookViewId="0">
      <selection activeCell="C1" sqref="C1:C19"/>
    </sheetView>
  </sheetViews>
  <sheetFormatPr defaultColWidth="9.125" defaultRowHeight="14.25"/>
  <cols>
    <col min="1" max="1" width="20.625" style="14" customWidth="1"/>
    <col min="2" max="2" width="26" style="14" customWidth="1"/>
    <col min="3" max="3" width="24.625" style="12" bestFit="1" customWidth="1"/>
    <col min="4" max="4" width="28.375" style="12" bestFit="1" customWidth="1"/>
    <col min="5" max="5" width="14.75" style="14" bestFit="1" customWidth="1"/>
    <col min="6" max="6" width="8.625" style="14" customWidth="1"/>
    <col min="7" max="7" width="9.125" style="14"/>
    <col min="8" max="8" width="10.375" style="15" customWidth="1"/>
    <col min="9" max="16384" width="9.125" style="14"/>
  </cols>
  <sheetData>
    <row r="1" spans="1:23">
      <c r="A1" s="14" t="s">
        <v>142</v>
      </c>
      <c r="B1" s="14" t="s">
        <v>143</v>
      </c>
      <c r="C1" s="12" t="s">
        <v>149</v>
      </c>
      <c r="J1" s="15"/>
    </row>
    <row r="2" spans="1:23">
      <c r="A2" s="12" t="s">
        <v>81</v>
      </c>
      <c r="C2" s="12" t="s">
        <v>150</v>
      </c>
      <c r="E2" s="12"/>
      <c r="H2" s="14"/>
      <c r="J2" s="16"/>
      <c r="K2" s="12"/>
      <c r="M2" s="12"/>
      <c r="N2" s="13"/>
      <c r="R2" s="13"/>
      <c r="S2" s="13"/>
      <c r="T2" s="13"/>
      <c r="U2" s="13"/>
      <c r="V2" s="13"/>
      <c r="W2" s="12"/>
    </row>
    <row r="3" spans="1:23">
      <c r="A3" s="12" t="s">
        <v>22</v>
      </c>
      <c r="B3" s="12" t="s">
        <v>19</v>
      </c>
      <c r="C3" s="12" t="s">
        <v>151</v>
      </c>
      <c r="E3" s="12"/>
      <c r="H3" s="14"/>
      <c r="J3" s="16"/>
      <c r="K3" s="12"/>
      <c r="M3" s="12"/>
      <c r="N3" s="13"/>
      <c r="R3" s="13"/>
      <c r="S3" s="13"/>
      <c r="T3" s="13"/>
      <c r="U3" s="13"/>
      <c r="V3" s="13"/>
      <c r="W3" s="12"/>
    </row>
    <row r="4" spans="1:23">
      <c r="A4" s="12" t="s">
        <v>78</v>
      </c>
      <c r="B4" s="12" t="s">
        <v>144</v>
      </c>
      <c r="C4" s="12" t="s">
        <v>152</v>
      </c>
      <c r="E4" s="12"/>
      <c r="F4" s="12"/>
      <c r="H4"/>
      <c r="J4" s="16"/>
      <c r="K4" s="12"/>
      <c r="M4" s="12"/>
      <c r="N4" s="13"/>
      <c r="R4" s="13"/>
      <c r="S4" s="13"/>
      <c r="T4" s="13"/>
      <c r="U4" s="13"/>
      <c r="V4" s="13"/>
      <c r="W4" s="12"/>
    </row>
    <row r="5" spans="1:23">
      <c r="A5" s="12" t="s">
        <v>79</v>
      </c>
      <c r="B5" s="12" t="s">
        <v>145</v>
      </c>
      <c r="C5" s="12" t="s">
        <v>153</v>
      </c>
      <c r="E5" s="12"/>
      <c r="F5" s="12"/>
      <c r="H5"/>
      <c r="I5" s="16"/>
      <c r="J5" s="16"/>
      <c r="K5" s="12"/>
      <c r="M5" s="12"/>
      <c r="N5" s="13"/>
      <c r="R5" s="13"/>
      <c r="S5" s="13"/>
      <c r="T5" s="13"/>
      <c r="U5" s="13"/>
      <c r="V5" s="13"/>
      <c r="W5" s="12"/>
    </row>
    <row r="6" spans="1:23">
      <c r="A6" s="12" t="s">
        <v>6</v>
      </c>
      <c r="B6" s="12" t="s">
        <v>146</v>
      </c>
      <c r="C6" s="12" t="s">
        <v>154</v>
      </c>
      <c r="E6" s="12"/>
      <c r="F6" s="12"/>
      <c r="H6"/>
      <c r="I6" s="16"/>
      <c r="J6" s="16"/>
      <c r="K6" s="12"/>
      <c r="M6" s="12"/>
      <c r="N6" s="13"/>
      <c r="R6" s="13"/>
      <c r="S6" s="13"/>
      <c r="T6" s="13"/>
      <c r="U6" s="13"/>
      <c r="V6" s="13"/>
      <c r="W6" s="12"/>
    </row>
    <row r="7" spans="1:23">
      <c r="A7" s="12" t="s">
        <v>21</v>
      </c>
      <c r="B7" s="12" t="s">
        <v>147</v>
      </c>
      <c r="C7" s="12" t="s">
        <v>155</v>
      </c>
      <c r="E7" s="12"/>
      <c r="F7" s="12"/>
      <c r="H7"/>
      <c r="I7" s="16"/>
      <c r="J7" s="16"/>
      <c r="N7" s="13"/>
      <c r="R7" s="13"/>
      <c r="S7" s="13"/>
      <c r="T7" s="13"/>
      <c r="U7" s="13"/>
      <c r="V7" s="13"/>
      <c r="W7" s="12"/>
    </row>
    <row r="8" spans="1:23">
      <c r="A8" s="12"/>
      <c r="B8" s="12" t="s">
        <v>148</v>
      </c>
      <c r="C8" s="12" t="s">
        <v>156</v>
      </c>
      <c r="E8" s="12"/>
      <c r="F8" s="12"/>
      <c r="H8"/>
      <c r="I8" s="16"/>
      <c r="J8" s="16"/>
      <c r="N8" s="13"/>
      <c r="R8" s="13"/>
      <c r="S8" s="13"/>
      <c r="T8" s="13"/>
      <c r="U8" s="13"/>
      <c r="V8" s="13"/>
      <c r="W8" s="12"/>
    </row>
    <row r="9" spans="1:23">
      <c r="A9" s="12"/>
      <c r="B9" s="12"/>
      <c r="C9" t="s">
        <v>157</v>
      </c>
      <c r="E9" s="12"/>
      <c r="F9" s="12"/>
      <c r="H9"/>
      <c r="I9" s="16"/>
      <c r="J9" s="16"/>
      <c r="N9" s="13"/>
      <c r="R9" s="13"/>
      <c r="S9" s="13"/>
      <c r="T9" s="13"/>
      <c r="U9" s="13"/>
      <c r="V9" s="13"/>
      <c r="W9" s="12"/>
    </row>
    <row r="10" spans="1:23">
      <c r="A10" s="12"/>
      <c r="B10" s="12"/>
      <c r="C10" s="12" t="s">
        <v>158</v>
      </c>
      <c r="E10" s="12"/>
      <c r="F10" s="12"/>
      <c r="H10"/>
      <c r="I10" s="16"/>
      <c r="J10" s="16"/>
      <c r="N10" s="13"/>
      <c r="R10" s="13"/>
      <c r="S10" s="13"/>
      <c r="T10" s="13"/>
      <c r="U10" s="13"/>
      <c r="V10" s="13"/>
      <c r="W10" s="12"/>
    </row>
    <row r="11" spans="1:23">
      <c r="A11" s="12"/>
      <c r="B11" s="12"/>
      <c r="C11" s="12" t="s">
        <v>159</v>
      </c>
      <c r="E11" s="12"/>
      <c r="F11" s="12"/>
      <c r="H11"/>
      <c r="I11" s="16"/>
      <c r="J11" s="16"/>
      <c r="N11" s="13"/>
      <c r="R11" s="13"/>
      <c r="S11" s="13"/>
      <c r="T11" s="13"/>
      <c r="U11" s="13"/>
      <c r="V11" s="13"/>
      <c r="W11" s="12"/>
    </row>
    <row r="12" spans="1:23">
      <c r="A12" s="12"/>
      <c r="B12" s="12"/>
      <c r="C12" t="s">
        <v>160</v>
      </c>
      <c r="E12" s="12"/>
      <c r="F12" s="12"/>
      <c r="H12"/>
      <c r="I12" s="16"/>
      <c r="J12" s="16"/>
      <c r="N12" s="13"/>
      <c r="R12" s="13"/>
      <c r="S12" s="13"/>
      <c r="T12" s="13"/>
      <c r="U12" s="13"/>
      <c r="V12" s="13"/>
      <c r="W12" s="12"/>
    </row>
    <row r="13" spans="1:23">
      <c r="A13" s="12"/>
      <c r="B13" s="12"/>
      <c r="C13" t="s">
        <v>19</v>
      </c>
      <c r="E13" s="12"/>
      <c r="F13" s="12"/>
      <c r="H13"/>
      <c r="I13" s="16"/>
      <c r="J13" s="16"/>
      <c r="N13" s="13"/>
      <c r="R13" s="13"/>
      <c r="S13" s="13"/>
      <c r="T13" s="13"/>
      <c r="U13" s="13"/>
      <c r="V13" s="13"/>
      <c r="W13" s="12"/>
    </row>
    <row r="14" spans="1:23">
      <c r="A14" s="12"/>
      <c r="B14" s="12"/>
      <c r="C14" t="s">
        <v>161</v>
      </c>
      <c r="E14" s="12"/>
      <c r="F14" s="12"/>
      <c r="H14"/>
      <c r="I14" s="16"/>
      <c r="J14" s="16"/>
      <c r="N14" s="13"/>
      <c r="R14" s="13"/>
      <c r="S14" s="13"/>
      <c r="T14" s="13"/>
      <c r="U14" s="13"/>
      <c r="V14" s="13"/>
      <c r="W14" s="12"/>
    </row>
    <row r="15" spans="1:23">
      <c r="A15" s="12"/>
      <c r="B15" s="12"/>
      <c r="C15" t="s">
        <v>162</v>
      </c>
      <c r="E15" s="12"/>
      <c r="F15" s="12"/>
      <c r="H15"/>
      <c r="I15" s="16"/>
      <c r="J15" s="16"/>
      <c r="N15" s="13"/>
      <c r="R15" s="13"/>
      <c r="S15" s="13"/>
      <c r="T15" s="13"/>
      <c r="U15" s="13"/>
      <c r="V15" s="13"/>
      <c r="W15" s="12"/>
    </row>
    <row r="16" spans="1:23">
      <c r="A16" s="12"/>
      <c r="B16" s="12"/>
      <c r="C16" t="s">
        <v>163</v>
      </c>
      <c r="E16" s="12"/>
      <c r="F16" s="12"/>
      <c r="H16"/>
      <c r="I16" s="16"/>
      <c r="J16" s="16"/>
      <c r="N16" s="13"/>
      <c r="R16" s="13"/>
      <c r="S16" s="13"/>
      <c r="T16" s="13"/>
      <c r="U16" s="13"/>
      <c r="V16" s="13"/>
      <c r="W16" s="12"/>
    </row>
    <row r="17" spans="1:23">
      <c r="A17" s="12"/>
      <c r="B17" s="12"/>
      <c r="C17" t="s">
        <v>164</v>
      </c>
      <c r="E17" s="12"/>
      <c r="F17" s="12"/>
      <c r="H17"/>
      <c r="I17" s="16"/>
      <c r="J17" s="16"/>
      <c r="N17" s="13"/>
      <c r="R17" s="13"/>
      <c r="S17" s="13"/>
      <c r="T17" s="13"/>
      <c r="U17" s="13"/>
      <c r="V17" s="13"/>
      <c r="W17" s="12"/>
    </row>
    <row r="18" spans="1:23">
      <c r="A18" s="12"/>
      <c r="B18" s="12"/>
      <c r="C18" t="s">
        <v>165</v>
      </c>
      <c r="D18"/>
      <c r="E18" s="12"/>
      <c r="F18" s="12"/>
      <c r="H18"/>
      <c r="I18" s="16"/>
      <c r="J18" s="16"/>
      <c r="N18" s="13"/>
      <c r="R18" s="13"/>
      <c r="S18" s="13"/>
      <c r="T18" s="13"/>
      <c r="U18" s="13"/>
      <c r="V18" s="13"/>
      <c r="W18" s="12"/>
    </row>
    <row r="19" spans="1:23">
      <c r="A19" s="12"/>
      <c r="B19" s="12"/>
      <c r="C19" t="s">
        <v>166</v>
      </c>
      <c r="D19"/>
      <c r="E19" s="12"/>
      <c r="F19" s="12"/>
      <c r="H19"/>
      <c r="I19" s="16"/>
      <c r="J19" s="16"/>
      <c r="N19" s="13"/>
      <c r="R19" s="13"/>
      <c r="S19" s="13"/>
      <c r="T19" s="13"/>
      <c r="U19" s="13"/>
      <c r="V19" s="13"/>
      <c r="W19" s="12"/>
    </row>
    <row r="20" spans="1:23">
      <c r="A20" s="12"/>
      <c r="B20" s="12"/>
      <c r="C20"/>
      <c r="D20"/>
      <c r="E20" s="12"/>
      <c r="F20" s="12"/>
      <c r="H20"/>
      <c r="I20" s="16"/>
      <c r="J20" s="16"/>
      <c r="N20" s="13"/>
      <c r="R20" s="13"/>
      <c r="S20" s="13"/>
      <c r="T20" s="13"/>
      <c r="U20" s="13"/>
      <c r="V20" s="13"/>
      <c r="W20" s="12"/>
    </row>
    <row r="21" spans="1:23">
      <c r="A21" s="12"/>
      <c r="B21" s="12"/>
      <c r="C21"/>
      <c r="D21"/>
      <c r="E21" s="12"/>
      <c r="F21" s="12"/>
      <c r="H21"/>
      <c r="I21" s="16"/>
      <c r="J21" s="16"/>
      <c r="N21" s="13"/>
      <c r="R21" s="13"/>
      <c r="S21" s="13"/>
      <c r="T21" s="13"/>
      <c r="U21" s="13"/>
      <c r="V21" s="13"/>
      <c r="W21" s="12"/>
    </row>
    <row r="22" spans="1:23">
      <c r="A22" s="12"/>
      <c r="B22" s="12"/>
      <c r="C22"/>
      <c r="D22"/>
      <c r="E22" s="12"/>
      <c r="F22" s="12"/>
      <c r="H22"/>
      <c r="I22" s="16"/>
      <c r="J22" s="16"/>
      <c r="N22" s="13"/>
      <c r="R22" s="13"/>
      <c r="S22" s="13"/>
      <c r="T22" s="13"/>
      <c r="U22" s="13"/>
      <c r="V22" s="13"/>
      <c r="W22" s="12"/>
    </row>
    <row r="23" spans="1:23">
      <c r="A23" s="12"/>
      <c r="B23" s="12"/>
      <c r="C23"/>
      <c r="D23"/>
      <c r="E23" s="12"/>
      <c r="F23" s="12"/>
      <c r="H23"/>
      <c r="I23" s="16"/>
      <c r="J23" s="16"/>
      <c r="N23" s="13"/>
      <c r="R23" s="13"/>
      <c r="S23" s="13"/>
      <c r="T23" s="13"/>
      <c r="U23" s="13"/>
      <c r="V23" s="13"/>
      <c r="W23" s="12"/>
    </row>
    <row r="24" spans="1:23">
      <c r="A24" s="12"/>
      <c r="B24" s="12"/>
      <c r="C24"/>
      <c r="D24"/>
      <c r="E24" s="12"/>
      <c r="F24" s="12"/>
      <c r="H24"/>
      <c r="I24" s="16"/>
      <c r="J24" s="16"/>
      <c r="N24" s="13"/>
      <c r="R24" s="13"/>
      <c r="S24" s="13"/>
      <c r="T24" s="13"/>
      <c r="U24" s="13"/>
      <c r="V24" s="13"/>
      <c r="W24" s="12"/>
    </row>
    <row r="25" spans="1:23">
      <c r="A25" s="12"/>
      <c r="B25" s="12"/>
      <c r="C25"/>
      <c r="D25"/>
      <c r="E25" s="12"/>
      <c r="F25" s="12"/>
      <c r="H25"/>
      <c r="I25" s="16"/>
      <c r="J25" s="16"/>
      <c r="N25" s="13"/>
      <c r="R25" s="13"/>
      <c r="S25" s="13"/>
      <c r="T25" s="13"/>
      <c r="U25" s="13"/>
      <c r="V25" s="13"/>
      <c r="W25" s="12"/>
    </row>
    <row r="26" spans="1:23">
      <c r="A26" s="12"/>
      <c r="B26" s="12"/>
      <c r="C26"/>
      <c r="D26"/>
      <c r="E26" s="12"/>
      <c r="F26" s="12"/>
      <c r="H26"/>
      <c r="I26" s="16"/>
      <c r="J26" s="16"/>
      <c r="N26" s="13"/>
      <c r="R26" s="13"/>
      <c r="S26" s="13"/>
      <c r="T26" s="13"/>
      <c r="U26" s="13"/>
      <c r="V26" s="13"/>
      <c r="W26" s="12"/>
    </row>
    <row r="27" spans="1:23">
      <c r="A27" s="12"/>
      <c r="B27" s="12"/>
      <c r="C27"/>
      <c r="D27"/>
      <c r="E27" s="12"/>
      <c r="F27" s="12"/>
      <c r="H27"/>
      <c r="I27" s="16"/>
      <c r="J27" s="16"/>
      <c r="N27" s="13"/>
      <c r="R27" s="13"/>
      <c r="S27" s="13"/>
      <c r="T27" s="13"/>
      <c r="U27" s="13"/>
      <c r="V27" s="13"/>
      <c r="W27" s="12"/>
    </row>
    <row r="28" spans="1:23">
      <c r="A28" s="12"/>
      <c r="B28" s="12"/>
      <c r="C28"/>
      <c r="D28"/>
      <c r="E28" s="12"/>
      <c r="F28" s="12"/>
      <c r="H28"/>
      <c r="I28" s="16"/>
      <c r="J28" s="16"/>
      <c r="N28" s="13"/>
      <c r="R28" s="13"/>
      <c r="S28" s="13"/>
      <c r="T28" s="13"/>
      <c r="U28" s="13"/>
      <c r="V28" s="13"/>
      <c r="W28" s="12"/>
    </row>
    <row r="29" spans="1:23">
      <c r="A29" s="12"/>
      <c r="B29" s="12"/>
      <c r="C29"/>
      <c r="D29"/>
      <c r="E29" s="12"/>
      <c r="F29" s="12"/>
      <c r="H29"/>
      <c r="I29" s="16"/>
      <c r="J29" s="16"/>
      <c r="N29" s="13"/>
      <c r="R29" s="13"/>
      <c r="S29" s="13"/>
      <c r="T29" s="13"/>
      <c r="U29" s="13"/>
      <c r="V29" s="13"/>
      <c r="W29" s="12"/>
    </row>
    <row r="30" spans="1:23">
      <c r="A30" s="12"/>
      <c r="B30" s="12"/>
      <c r="C30"/>
      <c r="D30"/>
      <c r="E30" s="12"/>
      <c r="F30" s="12"/>
      <c r="H30"/>
      <c r="I30" s="16"/>
      <c r="J30" s="16"/>
      <c r="N30" s="13"/>
      <c r="R30" s="13"/>
      <c r="S30" s="13"/>
      <c r="T30" s="13"/>
      <c r="U30" s="13"/>
      <c r="V30" s="13"/>
      <c r="W30" s="12"/>
    </row>
    <row r="31" spans="1:23">
      <c r="A31" s="12"/>
      <c r="B31" s="12"/>
      <c r="C31"/>
      <c r="D31"/>
      <c r="E31" s="12"/>
      <c r="F31" s="12"/>
      <c r="H31"/>
      <c r="I31" s="16"/>
      <c r="J31" s="16"/>
      <c r="N31" s="13"/>
      <c r="R31" s="13"/>
      <c r="S31" s="13"/>
      <c r="T31" s="13"/>
      <c r="U31" s="13"/>
      <c r="V31" s="13"/>
      <c r="W31" s="12"/>
    </row>
    <row r="32" spans="1:23">
      <c r="A32" s="12"/>
      <c r="B32" s="12"/>
      <c r="C32"/>
      <c r="D32"/>
      <c r="E32" s="12"/>
      <c r="F32" s="12"/>
      <c r="H32"/>
      <c r="I32" s="16"/>
      <c r="J32" s="16"/>
      <c r="N32" s="13"/>
      <c r="R32" s="13"/>
      <c r="S32" s="13"/>
      <c r="T32" s="13"/>
      <c r="U32" s="13"/>
      <c r="V32" s="13"/>
      <c r="W32" s="12"/>
    </row>
    <row r="33" spans="1:23">
      <c r="A33" s="12"/>
      <c r="B33" s="12"/>
      <c r="C33"/>
      <c r="D33"/>
      <c r="E33" s="12"/>
      <c r="F33" s="12"/>
      <c r="H33"/>
      <c r="I33" s="16"/>
      <c r="J33" s="16"/>
      <c r="N33" s="13"/>
      <c r="R33" s="13"/>
      <c r="S33" s="13"/>
      <c r="T33" s="13"/>
      <c r="U33" s="13"/>
      <c r="V33" s="13"/>
      <c r="W33" s="12"/>
    </row>
    <row r="34" spans="1:23">
      <c r="A34" s="12"/>
      <c r="B34" s="12"/>
      <c r="C34"/>
      <c r="D34"/>
      <c r="E34" s="12"/>
      <c r="F34" s="12"/>
      <c r="H34"/>
      <c r="I34" s="16"/>
      <c r="J34" s="16"/>
      <c r="N34" s="13"/>
      <c r="R34" s="13"/>
      <c r="S34" s="13"/>
      <c r="T34" s="13"/>
      <c r="U34" s="13"/>
      <c r="V34" s="13"/>
      <c r="W34" s="12"/>
    </row>
    <row r="35" spans="1:23">
      <c r="A35" s="12"/>
      <c r="B35" s="12"/>
      <c r="C35"/>
      <c r="D35"/>
      <c r="E35" s="12"/>
      <c r="F35" s="12"/>
      <c r="H35"/>
      <c r="I35" s="16"/>
      <c r="J35" s="16"/>
      <c r="N35" s="13"/>
      <c r="R35" s="13"/>
      <c r="S35" s="13"/>
      <c r="T35" s="13"/>
      <c r="U35" s="13"/>
      <c r="V35" s="13"/>
      <c r="W35" s="12"/>
    </row>
    <row r="36" spans="1:23">
      <c r="A36" s="12"/>
      <c r="B36" s="12"/>
      <c r="C36"/>
      <c r="D36"/>
      <c r="E36" s="12"/>
      <c r="F36" s="12"/>
      <c r="H36"/>
      <c r="I36" s="16"/>
      <c r="J36" s="16"/>
      <c r="N36" s="13"/>
      <c r="R36" s="13"/>
      <c r="S36" s="13"/>
      <c r="T36" s="13"/>
      <c r="U36" s="13"/>
      <c r="V36" s="13"/>
      <c r="W36" s="12"/>
    </row>
    <row r="37" spans="1:23">
      <c r="A37" s="12"/>
      <c r="B37" s="12"/>
      <c r="C37"/>
      <c r="D37"/>
      <c r="E37" s="12"/>
      <c r="F37" s="12"/>
      <c r="H37"/>
      <c r="I37" s="16"/>
      <c r="J37" s="16"/>
      <c r="N37" s="13"/>
      <c r="R37" s="13"/>
      <c r="S37" s="13"/>
      <c r="T37" s="13"/>
      <c r="U37" s="13"/>
      <c r="V37" s="13"/>
      <c r="W37" s="12"/>
    </row>
    <row r="38" spans="1:23">
      <c r="A38" s="12"/>
      <c r="B38" s="12"/>
      <c r="C38"/>
      <c r="D38"/>
      <c r="E38" s="12"/>
      <c r="F38" s="12"/>
      <c r="H38"/>
      <c r="I38" s="16"/>
      <c r="J38" s="16"/>
      <c r="N38" s="13"/>
      <c r="R38" s="13"/>
      <c r="S38" s="13"/>
      <c r="T38" s="13"/>
      <c r="U38" s="13"/>
      <c r="V38" s="13"/>
      <c r="W38" s="12"/>
    </row>
    <row r="39" spans="1:23">
      <c r="A39" s="12"/>
      <c r="B39" s="12"/>
      <c r="C39"/>
      <c r="D39"/>
      <c r="E39" s="12"/>
      <c r="F39" s="12"/>
      <c r="H39"/>
      <c r="I39" s="16"/>
      <c r="J39" s="16"/>
      <c r="N39" s="13"/>
      <c r="R39" s="13"/>
      <c r="S39" s="13"/>
      <c r="T39" s="13"/>
      <c r="U39" s="13"/>
      <c r="V39" s="13"/>
      <c r="W39" s="12"/>
    </row>
    <row r="40" spans="1:23">
      <c r="A40" s="12"/>
      <c r="B40" s="12"/>
      <c r="C40"/>
      <c r="D40"/>
      <c r="E40" s="12"/>
      <c r="F40" s="12"/>
      <c r="H40"/>
      <c r="I40" s="16"/>
      <c r="J40" s="16"/>
      <c r="N40" s="13"/>
      <c r="R40" s="13"/>
      <c r="S40" s="13"/>
      <c r="T40" s="13"/>
      <c r="U40" s="13"/>
      <c r="V40" s="13"/>
      <c r="W40" s="12"/>
    </row>
    <row r="41" spans="1:23">
      <c r="A41" s="12"/>
      <c r="B41" s="12"/>
      <c r="C41"/>
      <c r="D41"/>
      <c r="E41" s="12"/>
      <c r="F41" s="12"/>
      <c r="H41"/>
      <c r="I41" s="16"/>
      <c r="J41" s="16"/>
      <c r="N41" s="13"/>
      <c r="R41" s="13"/>
      <c r="S41" s="13"/>
      <c r="T41" s="13"/>
      <c r="U41" s="13"/>
      <c r="V41" s="13"/>
      <c r="W41" s="12"/>
    </row>
    <row r="42" spans="1:23">
      <c r="A42" s="12"/>
      <c r="B42" s="12"/>
      <c r="C42"/>
      <c r="D42"/>
      <c r="E42" s="12"/>
      <c r="F42" s="12"/>
      <c r="H42"/>
      <c r="I42" s="16"/>
      <c r="J42" s="16"/>
      <c r="N42" s="13"/>
      <c r="R42" s="13"/>
      <c r="S42" s="13"/>
      <c r="T42" s="13"/>
      <c r="U42" s="13"/>
      <c r="V42" s="13"/>
      <c r="W42" s="12"/>
    </row>
    <row r="43" spans="1:23">
      <c r="A43" s="12"/>
      <c r="B43" s="12"/>
      <c r="C43"/>
      <c r="D43"/>
      <c r="E43" s="12"/>
      <c r="F43" s="12"/>
      <c r="H43"/>
      <c r="I43" s="16"/>
      <c r="J43" s="16"/>
      <c r="N43" s="13"/>
      <c r="R43" s="13"/>
      <c r="S43" s="13"/>
      <c r="T43" s="13"/>
      <c r="U43" s="13"/>
      <c r="V43" s="13"/>
      <c r="W43" s="12"/>
    </row>
    <row r="44" spans="1:23">
      <c r="A44" s="12"/>
      <c r="B44" s="12"/>
      <c r="C44"/>
      <c r="D44"/>
      <c r="E44" s="12"/>
      <c r="F44" s="12"/>
      <c r="H44"/>
      <c r="I44" s="16"/>
      <c r="J44" s="16"/>
      <c r="N44" s="13"/>
      <c r="R44" s="13"/>
      <c r="S44" s="13"/>
      <c r="T44" s="13"/>
      <c r="U44" s="13"/>
      <c r="V44" s="13"/>
      <c r="W44" s="12"/>
    </row>
    <row r="45" spans="1:23">
      <c r="A45" s="12"/>
      <c r="B45" s="12"/>
      <c r="C45"/>
      <c r="D45"/>
      <c r="E45" s="12"/>
      <c r="F45" s="12"/>
      <c r="H45"/>
      <c r="I45" s="16"/>
      <c r="J45" s="16"/>
      <c r="N45" s="13"/>
      <c r="R45" s="13"/>
      <c r="S45" s="13"/>
      <c r="T45" s="13"/>
      <c r="U45" s="13"/>
      <c r="V45" s="13"/>
      <c r="W45" s="12"/>
    </row>
    <row r="46" spans="1:23">
      <c r="A46" s="12"/>
      <c r="B46" s="12"/>
      <c r="C46"/>
      <c r="D46"/>
      <c r="E46" s="12"/>
      <c r="F46" s="12"/>
      <c r="H46"/>
      <c r="I46" s="16"/>
      <c r="J46" s="16"/>
      <c r="N46" s="13"/>
      <c r="R46" s="13"/>
      <c r="S46" s="13"/>
      <c r="T46" s="13"/>
      <c r="U46" s="13"/>
      <c r="V46" s="13"/>
      <c r="W46" s="12"/>
    </row>
    <row r="47" spans="1:23">
      <c r="A47" s="12"/>
      <c r="B47" s="12"/>
      <c r="C47"/>
      <c r="D47"/>
      <c r="E47" s="12"/>
      <c r="F47" s="12"/>
      <c r="H47"/>
      <c r="I47" s="16"/>
      <c r="J47" s="16"/>
      <c r="N47" s="13"/>
      <c r="R47" s="13"/>
      <c r="S47" s="13"/>
      <c r="T47" s="13"/>
      <c r="U47" s="13"/>
      <c r="V47" s="13"/>
      <c r="W47" s="12"/>
    </row>
    <row r="48" spans="1:23">
      <c r="A48" s="12"/>
      <c r="B48" s="12"/>
      <c r="C48"/>
      <c r="D48"/>
      <c r="E48" s="12"/>
      <c r="F48" s="12"/>
      <c r="H48"/>
      <c r="I48" s="16"/>
      <c r="J48" s="16"/>
      <c r="N48" s="13"/>
      <c r="R48" s="13"/>
      <c r="S48" s="13"/>
      <c r="T48" s="13"/>
      <c r="U48" s="13"/>
      <c r="V48" s="13"/>
      <c r="W48" s="12"/>
    </row>
    <row r="49" spans="1:23">
      <c r="A49" s="12"/>
      <c r="B49" s="12"/>
      <c r="C49"/>
      <c r="D49"/>
      <c r="E49" s="12"/>
      <c r="F49" s="12"/>
      <c r="H49"/>
      <c r="I49" s="16"/>
      <c r="J49" s="16"/>
      <c r="N49" s="13"/>
      <c r="R49" s="13"/>
      <c r="S49" s="13"/>
      <c r="T49" s="13"/>
      <c r="U49" s="13"/>
      <c r="V49" s="13"/>
      <c r="W49" s="12"/>
    </row>
    <row r="50" spans="1:23">
      <c r="A50" s="12"/>
      <c r="B50" s="12"/>
      <c r="C50"/>
      <c r="D50"/>
      <c r="E50" s="12"/>
      <c r="F50" s="12"/>
      <c r="H50"/>
      <c r="I50" s="16"/>
      <c r="J50" s="16"/>
      <c r="N50" s="13"/>
      <c r="R50" s="13"/>
      <c r="S50" s="13"/>
      <c r="T50" s="13"/>
      <c r="U50" s="13"/>
      <c r="V50" s="13"/>
      <c r="W50" s="12"/>
    </row>
    <row r="51" spans="1:23">
      <c r="A51" s="12"/>
      <c r="B51" s="12"/>
      <c r="C51"/>
      <c r="D51"/>
      <c r="E51" s="12"/>
      <c r="F51" s="12"/>
      <c r="H51"/>
      <c r="I51" s="16"/>
      <c r="J51" s="16"/>
      <c r="R51" s="13"/>
      <c r="S51" s="13"/>
      <c r="T51" s="13"/>
      <c r="U51" s="13"/>
      <c r="V51" s="13"/>
      <c r="W51" s="12"/>
    </row>
    <row r="52" spans="1:23">
      <c r="A52" s="12"/>
      <c r="B52" s="12"/>
      <c r="C52"/>
      <c r="D52"/>
      <c r="E52" s="12"/>
      <c r="F52" s="12"/>
      <c r="H52"/>
      <c r="I52" s="16"/>
      <c r="J52" s="16"/>
      <c r="R52" s="13"/>
      <c r="S52" s="13"/>
      <c r="T52" s="13"/>
      <c r="U52" s="13"/>
      <c r="V52" s="13"/>
      <c r="W52" s="12"/>
    </row>
    <row r="53" spans="1:23">
      <c r="A53" s="12"/>
      <c r="B53" s="12"/>
      <c r="C53"/>
      <c r="D53"/>
      <c r="E53" s="12"/>
      <c r="F53" s="12"/>
      <c r="H53"/>
      <c r="I53" s="16"/>
      <c r="J53" s="16"/>
      <c r="R53" s="13"/>
      <c r="S53" s="13"/>
      <c r="T53" s="13"/>
      <c r="U53" s="13"/>
      <c r="V53" s="13"/>
      <c r="W53" s="12"/>
    </row>
    <row r="54" spans="1:23">
      <c r="A54" s="12"/>
      <c r="B54" s="12"/>
      <c r="C54"/>
      <c r="D54"/>
      <c r="E54" s="12"/>
      <c r="F54" s="12"/>
      <c r="H54"/>
      <c r="I54" s="16"/>
      <c r="J54" s="16"/>
      <c r="R54" s="13"/>
      <c r="S54" s="13"/>
      <c r="T54" s="13"/>
      <c r="U54" s="13"/>
      <c r="V54" s="13"/>
      <c r="W54" s="12"/>
    </row>
    <row r="55" spans="1:23">
      <c r="A55" s="12"/>
      <c r="B55" s="12"/>
      <c r="C55"/>
      <c r="D55"/>
      <c r="E55" s="12"/>
      <c r="F55" s="12"/>
      <c r="H55"/>
      <c r="I55" s="16"/>
      <c r="J55" s="16"/>
      <c r="R55" s="13"/>
      <c r="S55" s="13"/>
      <c r="T55" s="13"/>
      <c r="U55" s="13"/>
      <c r="V55" s="13"/>
      <c r="W55" s="12"/>
    </row>
    <row r="56" spans="1:23">
      <c r="A56" s="12"/>
      <c r="B56" s="12"/>
      <c r="C56"/>
      <c r="D56"/>
      <c r="E56" s="12"/>
      <c r="F56" s="12"/>
      <c r="H56"/>
      <c r="I56" s="16"/>
      <c r="J56" s="16"/>
      <c r="R56" s="13"/>
      <c r="S56" s="13"/>
      <c r="T56" s="13"/>
      <c r="U56" s="13"/>
      <c r="V56" s="13"/>
      <c r="W56" s="12"/>
    </row>
    <row r="57" spans="1:23">
      <c r="A57" s="12"/>
      <c r="B57" s="12"/>
      <c r="C57"/>
      <c r="D57"/>
      <c r="E57" s="12"/>
      <c r="F57" s="12"/>
      <c r="H57"/>
      <c r="I57" s="16"/>
      <c r="J57" s="16"/>
      <c r="R57" s="13"/>
      <c r="S57" s="13"/>
      <c r="T57" s="13"/>
      <c r="U57" s="13"/>
      <c r="V57" s="13"/>
      <c r="W57" s="12"/>
    </row>
    <row r="58" spans="1:23">
      <c r="A58" s="12"/>
      <c r="B58" s="12"/>
      <c r="C58"/>
      <c r="D58"/>
      <c r="E58" s="12"/>
      <c r="F58" s="12"/>
      <c r="H58"/>
      <c r="I58" s="16"/>
      <c r="J58" s="16"/>
      <c r="R58" s="13"/>
      <c r="S58" s="13"/>
      <c r="T58" s="13"/>
      <c r="U58" s="13"/>
      <c r="V58" s="13"/>
      <c r="W58" s="12"/>
    </row>
    <row r="59" spans="1:23">
      <c r="A59" s="12"/>
      <c r="B59" s="12"/>
      <c r="C59"/>
      <c r="D59"/>
      <c r="E59" s="12"/>
      <c r="F59" s="12"/>
      <c r="H59"/>
      <c r="I59" s="16"/>
      <c r="J59" s="16"/>
      <c r="R59" s="13"/>
      <c r="S59" s="13"/>
      <c r="T59" s="13"/>
      <c r="U59" s="13"/>
      <c r="V59" s="13"/>
      <c r="W59" s="12"/>
    </row>
    <row r="60" spans="1:23">
      <c r="C60"/>
      <c r="D60"/>
      <c r="H60"/>
      <c r="R60" s="13"/>
      <c r="S60" s="13"/>
      <c r="T60" s="13"/>
      <c r="U60" s="13"/>
      <c r="V60" s="13"/>
    </row>
    <row r="61" spans="1:23">
      <c r="C61"/>
      <c r="D61"/>
      <c r="H61"/>
      <c r="R61" s="13"/>
      <c r="S61" s="13"/>
      <c r="T61" s="13"/>
      <c r="U61" s="13"/>
      <c r="V61" s="13"/>
    </row>
    <row r="62" spans="1:23">
      <c r="C62"/>
      <c r="D62"/>
      <c r="H62"/>
      <c r="R62" s="13"/>
      <c r="S62" s="13"/>
      <c r="T62" s="13"/>
      <c r="U62" s="13"/>
      <c r="V62" s="13"/>
    </row>
    <row r="63" spans="1:23">
      <c r="C63"/>
      <c r="D63"/>
      <c r="H63"/>
      <c r="R63" s="13"/>
      <c r="S63" s="13"/>
      <c r="T63" s="13"/>
      <c r="U63" s="13"/>
      <c r="V63" s="13"/>
    </row>
    <row r="64" spans="1:23">
      <c r="C64"/>
      <c r="D64"/>
      <c r="H64"/>
      <c r="R64" s="13"/>
      <c r="S64" s="13"/>
      <c r="T64" s="13"/>
      <c r="U64" s="13"/>
      <c r="V64" s="13"/>
    </row>
    <row r="65" spans="3:22">
      <c r="C65"/>
      <c r="D65"/>
      <c r="H65"/>
      <c r="R65" s="13"/>
      <c r="S65" s="13"/>
      <c r="T65" s="13"/>
      <c r="U65" s="13"/>
      <c r="V65" s="13"/>
    </row>
    <row r="66" spans="3:22">
      <c r="C66"/>
      <c r="D66"/>
      <c r="H66"/>
      <c r="R66" s="13"/>
      <c r="S66" s="13"/>
      <c r="T66" s="13"/>
      <c r="U66" s="13"/>
      <c r="V66" s="13"/>
    </row>
    <row r="67" spans="3:22">
      <c r="C67"/>
      <c r="D67"/>
      <c r="H67"/>
      <c r="R67" s="13"/>
      <c r="S67" s="13"/>
      <c r="T67" s="13"/>
      <c r="U67" s="13"/>
      <c r="V67" s="13"/>
    </row>
    <row r="68" spans="3:22">
      <c r="C68"/>
      <c r="D68"/>
      <c r="H68"/>
      <c r="R68" s="13"/>
      <c r="S68" s="13"/>
      <c r="T68" s="13"/>
      <c r="U68" s="13"/>
      <c r="V68" s="13"/>
    </row>
    <row r="69" spans="3:22">
      <c r="C69"/>
      <c r="D69"/>
      <c r="H69"/>
      <c r="S69" s="13"/>
      <c r="T69" s="13"/>
      <c r="U69" s="13"/>
      <c r="V69" s="13"/>
    </row>
    <row r="70" spans="3:22">
      <c r="C70"/>
      <c r="D70"/>
      <c r="H70"/>
    </row>
    <row r="71" spans="3:22">
      <c r="C71"/>
      <c r="D71"/>
      <c r="H71"/>
    </row>
    <row r="72" spans="3:22">
      <c r="C72"/>
      <c r="D72"/>
      <c r="H72"/>
    </row>
    <row r="73" spans="3:22">
      <c r="C73"/>
      <c r="D73"/>
      <c r="H73"/>
    </row>
    <row r="74" spans="3:22">
      <c r="C74"/>
      <c r="D74"/>
      <c r="H74"/>
    </row>
    <row r="75" spans="3:22">
      <c r="C75"/>
      <c r="D75"/>
      <c r="H75"/>
    </row>
    <row r="76" spans="3:22">
      <c r="C76"/>
      <c r="D76"/>
      <c r="H76"/>
    </row>
    <row r="77" spans="3:22">
      <c r="C77"/>
      <c r="D77"/>
      <c r="H77"/>
    </row>
    <row r="78" spans="3:22">
      <c r="C78"/>
      <c r="D78"/>
      <c r="H78"/>
    </row>
    <row r="79" spans="3:22">
      <c r="C79"/>
      <c r="D79"/>
      <c r="H79"/>
    </row>
    <row r="80" spans="3:22">
      <c r="C80"/>
      <c r="D80"/>
      <c r="H80"/>
    </row>
    <row r="81" spans="3:8">
      <c r="C81"/>
      <c r="D81"/>
      <c r="H81"/>
    </row>
    <row r="82" spans="3:8">
      <c r="C82"/>
      <c r="D82"/>
      <c r="H82"/>
    </row>
    <row r="83" spans="3:8">
      <c r="C83"/>
      <c r="D83"/>
      <c r="H83"/>
    </row>
    <row r="84" spans="3:8">
      <c r="C84"/>
      <c r="D84"/>
      <c r="H84"/>
    </row>
    <row r="85" spans="3:8">
      <c r="C85"/>
      <c r="D85"/>
      <c r="H85"/>
    </row>
    <row r="86" spans="3:8">
      <c r="C86"/>
      <c r="D86"/>
      <c r="H86"/>
    </row>
    <row r="87" spans="3:8">
      <c r="C87"/>
      <c r="D87"/>
      <c r="H87"/>
    </row>
    <row r="88" spans="3:8">
      <c r="C88"/>
      <c r="D88"/>
      <c r="H88"/>
    </row>
    <row r="89" spans="3:8">
      <c r="C89"/>
      <c r="D89"/>
      <c r="H89"/>
    </row>
    <row r="90" spans="3:8">
      <c r="C90"/>
      <c r="D90"/>
      <c r="H90"/>
    </row>
    <row r="91" spans="3:8">
      <c r="C91"/>
      <c r="D91"/>
      <c r="H91"/>
    </row>
    <row r="92" spans="3:8">
      <c r="C92"/>
      <c r="D92"/>
      <c r="H92"/>
    </row>
    <row r="93" spans="3:8">
      <c r="C93"/>
      <c r="D93"/>
      <c r="H93"/>
    </row>
    <row r="94" spans="3:8">
      <c r="C94"/>
      <c r="D94"/>
      <c r="H94"/>
    </row>
    <row r="95" spans="3:8">
      <c r="C95"/>
      <c r="D95"/>
      <c r="H95"/>
    </row>
    <row r="96" spans="3:8">
      <c r="C96"/>
      <c r="D96"/>
      <c r="H96"/>
    </row>
    <row r="97" spans="3:8">
      <c r="C97"/>
      <c r="D97"/>
      <c r="H97"/>
    </row>
    <row r="98" spans="3:8">
      <c r="C98"/>
      <c r="D98"/>
      <c r="H98"/>
    </row>
    <row r="99" spans="3:8">
      <c r="C99"/>
      <c r="D99"/>
      <c r="H99"/>
    </row>
    <row r="100" spans="3:8">
      <c r="C100"/>
      <c r="D100"/>
      <c r="H100"/>
    </row>
    <row r="101" spans="3:8">
      <c r="C101"/>
      <c r="D101"/>
      <c r="H101"/>
    </row>
    <row r="102" spans="3:8">
      <c r="C102"/>
      <c r="D102"/>
      <c r="H102"/>
    </row>
    <row r="103" spans="3:8">
      <c r="C103"/>
      <c r="D103"/>
      <c r="H103"/>
    </row>
    <row r="104" spans="3:8">
      <c r="C104"/>
      <c r="D104"/>
      <c r="H104"/>
    </row>
    <row r="105" spans="3:8">
      <c r="C105"/>
      <c r="D105"/>
      <c r="H105"/>
    </row>
    <row r="106" spans="3:8">
      <c r="C106"/>
      <c r="D106"/>
      <c r="H106"/>
    </row>
    <row r="107" spans="3:8">
      <c r="C107"/>
      <c r="D107"/>
      <c r="H107"/>
    </row>
    <row r="108" spans="3:8">
      <c r="C108"/>
      <c r="D108"/>
      <c r="H108"/>
    </row>
    <row r="109" spans="3:8">
      <c r="C109"/>
      <c r="D109"/>
      <c r="H109"/>
    </row>
    <row r="110" spans="3:8">
      <c r="C110"/>
      <c r="D110"/>
      <c r="H110"/>
    </row>
    <row r="111" spans="3:8">
      <c r="C111"/>
      <c r="D111"/>
      <c r="H111"/>
    </row>
    <row r="112" spans="3:8">
      <c r="C112"/>
      <c r="D112"/>
      <c r="H112"/>
    </row>
    <row r="113" spans="3:8">
      <c r="C113"/>
      <c r="D113"/>
      <c r="H113"/>
    </row>
    <row r="114" spans="3:8">
      <c r="C114"/>
      <c r="D114"/>
      <c r="H114"/>
    </row>
    <row r="115" spans="3:8">
      <c r="C115"/>
      <c r="D115"/>
      <c r="H115"/>
    </row>
    <row r="116" spans="3:8">
      <c r="C116"/>
      <c r="D116"/>
      <c r="H116"/>
    </row>
    <row r="117" spans="3:8">
      <c r="C117"/>
      <c r="D117"/>
      <c r="H117"/>
    </row>
    <row r="118" spans="3:8">
      <c r="C118"/>
      <c r="D118"/>
      <c r="H118"/>
    </row>
    <row r="119" spans="3:8">
      <c r="C119"/>
      <c r="D119"/>
      <c r="H119"/>
    </row>
    <row r="120" spans="3:8">
      <c r="C120"/>
      <c r="D120"/>
      <c r="H120"/>
    </row>
    <row r="121" spans="3:8">
      <c r="C121"/>
      <c r="D121"/>
      <c r="H121"/>
    </row>
    <row r="122" spans="3:8">
      <c r="C122"/>
      <c r="D122"/>
      <c r="H122"/>
    </row>
    <row r="123" spans="3:8">
      <c r="C123"/>
      <c r="D123"/>
      <c r="H123"/>
    </row>
    <row r="124" spans="3:8">
      <c r="C124"/>
      <c r="D124"/>
      <c r="H124"/>
    </row>
    <row r="125" spans="3:8">
      <c r="C125"/>
      <c r="D125"/>
      <c r="H125"/>
    </row>
    <row r="126" spans="3:8">
      <c r="C126"/>
      <c r="D126"/>
      <c r="H126"/>
    </row>
    <row r="127" spans="3:8">
      <c r="C127"/>
      <c r="D127"/>
      <c r="H127"/>
    </row>
    <row r="128" spans="3:8">
      <c r="C128"/>
      <c r="D128"/>
      <c r="H128"/>
    </row>
    <row r="129" spans="3:8">
      <c r="C129"/>
      <c r="D129"/>
      <c r="H129"/>
    </row>
    <row r="130" spans="3:8">
      <c r="C130"/>
      <c r="D130"/>
      <c r="H130"/>
    </row>
    <row r="131" spans="3:8">
      <c r="C131"/>
      <c r="D131"/>
      <c r="H131"/>
    </row>
    <row r="132" spans="3:8">
      <c r="C132"/>
      <c r="D132"/>
      <c r="H132"/>
    </row>
    <row r="133" spans="3:8">
      <c r="C133"/>
      <c r="D133"/>
      <c r="H133"/>
    </row>
    <row r="134" spans="3:8">
      <c r="C134"/>
      <c r="D134"/>
      <c r="H134"/>
    </row>
    <row r="135" spans="3:8">
      <c r="C135"/>
      <c r="D135"/>
      <c r="H135"/>
    </row>
    <row r="136" spans="3:8">
      <c r="C136"/>
      <c r="D136"/>
      <c r="H136"/>
    </row>
    <row r="137" spans="3:8">
      <c r="C137"/>
      <c r="D137"/>
      <c r="H137"/>
    </row>
    <row r="138" spans="3:8">
      <c r="C138"/>
      <c r="D138"/>
      <c r="H138"/>
    </row>
    <row r="139" spans="3:8">
      <c r="C139"/>
      <c r="D139"/>
      <c r="H139"/>
    </row>
    <row r="140" spans="3:8">
      <c r="C140"/>
      <c r="D140"/>
      <c r="H140"/>
    </row>
    <row r="141" spans="3:8">
      <c r="C141"/>
      <c r="D141"/>
      <c r="H141"/>
    </row>
    <row r="142" spans="3:8">
      <c r="C142"/>
      <c r="D142"/>
      <c r="H142"/>
    </row>
    <row r="143" spans="3:8">
      <c r="C143"/>
      <c r="D143"/>
      <c r="H143"/>
    </row>
    <row r="144" spans="3:8">
      <c r="C144"/>
      <c r="D144"/>
      <c r="H144"/>
    </row>
    <row r="145" spans="3:8">
      <c r="C145"/>
      <c r="D145"/>
      <c r="H145"/>
    </row>
    <row r="146" spans="3:8">
      <c r="C146"/>
      <c r="D146"/>
      <c r="H146"/>
    </row>
    <row r="147" spans="3:8">
      <c r="C147"/>
      <c r="D147"/>
      <c r="H147"/>
    </row>
    <row r="148" spans="3:8">
      <c r="C148"/>
      <c r="D148"/>
      <c r="H148"/>
    </row>
    <row r="149" spans="3:8">
      <c r="C149"/>
      <c r="D149"/>
      <c r="H149"/>
    </row>
    <row r="150" spans="3:8">
      <c r="C150"/>
      <c r="D150"/>
      <c r="H150"/>
    </row>
    <row r="151" spans="3:8">
      <c r="C151"/>
      <c r="D151"/>
      <c r="H151"/>
    </row>
    <row r="152" spans="3:8">
      <c r="C152"/>
      <c r="D152"/>
      <c r="H152"/>
    </row>
    <row r="153" spans="3:8">
      <c r="C153"/>
      <c r="D153"/>
      <c r="H153"/>
    </row>
    <row r="154" spans="3:8">
      <c r="C154"/>
      <c r="D154"/>
      <c r="H154"/>
    </row>
    <row r="155" spans="3:8">
      <c r="C155"/>
      <c r="D155"/>
      <c r="H155"/>
    </row>
    <row r="156" spans="3:8">
      <c r="C156"/>
      <c r="D156"/>
      <c r="H156"/>
    </row>
    <row r="157" spans="3:8">
      <c r="C157"/>
      <c r="D157"/>
      <c r="H157"/>
    </row>
    <row r="158" spans="3:8">
      <c r="C158"/>
      <c r="D158"/>
      <c r="H158"/>
    </row>
    <row r="159" spans="3:8">
      <c r="C159"/>
      <c r="D159"/>
      <c r="H159"/>
    </row>
    <row r="160" spans="3:8">
      <c r="C160"/>
      <c r="D160"/>
      <c r="H160"/>
    </row>
    <row r="161" spans="3:8">
      <c r="C161"/>
      <c r="D161"/>
      <c r="H161"/>
    </row>
    <row r="162" spans="3:8">
      <c r="C162"/>
      <c r="D162"/>
      <c r="H162"/>
    </row>
    <row r="163" spans="3:8">
      <c r="C163"/>
      <c r="D163"/>
      <c r="H163"/>
    </row>
    <row r="164" spans="3:8">
      <c r="C164"/>
      <c r="D164"/>
      <c r="H164"/>
    </row>
    <row r="165" spans="3:8">
      <c r="C165"/>
      <c r="D165"/>
      <c r="H165"/>
    </row>
    <row r="166" spans="3:8">
      <c r="C166"/>
      <c r="D166"/>
      <c r="H166"/>
    </row>
    <row r="167" spans="3:8">
      <c r="C167"/>
      <c r="D167"/>
      <c r="H167"/>
    </row>
    <row r="168" spans="3:8">
      <c r="C168"/>
      <c r="D168"/>
      <c r="H168"/>
    </row>
    <row r="169" spans="3:8">
      <c r="C169"/>
      <c r="D169"/>
      <c r="H169"/>
    </row>
    <row r="170" spans="3:8">
      <c r="C170"/>
      <c r="D170"/>
      <c r="H170"/>
    </row>
    <row r="171" spans="3:8">
      <c r="C171"/>
      <c r="D171"/>
      <c r="H171"/>
    </row>
    <row r="172" spans="3:8">
      <c r="C172"/>
      <c r="D172"/>
      <c r="H172"/>
    </row>
    <row r="173" spans="3:8">
      <c r="C173"/>
      <c r="D173"/>
      <c r="H173"/>
    </row>
    <row r="174" spans="3:8">
      <c r="C174"/>
      <c r="D174"/>
      <c r="H174"/>
    </row>
    <row r="175" spans="3:8">
      <c r="C175"/>
      <c r="D175"/>
      <c r="H175"/>
    </row>
    <row r="176" spans="3:8">
      <c r="C176"/>
      <c r="D176"/>
      <c r="H176"/>
    </row>
    <row r="177" spans="3:8">
      <c r="C177"/>
      <c r="D177"/>
      <c r="H177"/>
    </row>
    <row r="178" spans="3:8">
      <c r="C178"/>
      <c r="D178"/>
      <c r="H178"/>
    </row>
    <row r="179" spans="3:8">
      <c r="C179"/>
      <c r="D179"/>
      <c r="H179"/>
    </row>
    <row r="180" spans="3:8">
      <c r="C180"/>
      <c r="D180"/>
      <c r="H180"/>
    </row>
    <row r="181" spans="3:8">
      <c r="C181"/>
      <c r="D181"/>
      <c r="H181"/>
    </row>
    <row r="182" spans="3:8">
      <c r="C182"/>
      <c r="D182"/>
      <c r="H182"/>
    </row>
    <row r="183" spans="3:8">
      <c r="C183"/>
      <c r="D183"/>
      <c r="H183"/>
    </row>
    <row r="184" spans="3:8">
      <c r="C184"/>
      <c r="D184"/>
      <c r="H184"/>
    </row>
    <row r="185" spans="3:8">
      <c r="C185"/>
      <c r="D185"/>
      <c r="H185"/>
    </row>
    <row r="186" spans="3:8">
      <c r="C186"/>
      <c r="D186"/>
      <c r="H186"/>
    </row>
    <row r="187" spans="3:8">
      <c r="C187"/>
      <c r="D187"/>
      <c r="H187"/>
    </row>
    <row r="188" spans="3:8">
      <c r="C188"/>
      <c r="D188"/>
      <c r="H188"/>
    </row>
    <row r="189" spans="3:8">
      <c r="C189"/>
      <c r="D189"/>
      <c r="H189"/>
    </row>
    <row r="190" spans="3:8">
      <c r="C190"/>
      <c r="D190"/>
      <c r="H190"/>
    </row>
    <row r="191" spans="3:8">
      <c r="C191"/>
      <c r="D191"/>
      <c r="H191"/>
    </row>
    <row r="192" spans="3:8">
      <c r="C192"/>
      <c r="D192"/>
      <c r="H192"/>
    </row>
    <row r="193" spans="3:8">
      <c r="C193"/>
      <c r="D193"/>
      <c r="H193"/>
    </row>
    <row r="194" spans="3:8">
      <c r="C194"/>
      <c r="D194"/>
      <c r="H194"/>
    </row>
    <row r="195" spans="3:8">
      <c r="C195"/>
      <c r="D195"/>
      <c r="H195"/>
    </row>
    <row r="196" spans="3:8">
      <c r="C196"/>
      <c r="D196"/>
      <c r="H196"/>
    </row>
    <row r="197" spans="3:8">
      <c r="C197"/>
      <c r="D197"/>
      <c r="H197"/>
    </row>
    <row r="198" spans="3:8">
      <c r="C198"/>
      <c r="D198"/>
      <c r="H198"/>
    </row>
    <row r="199" spans="3:8">
      <c r="C199"/>
      <c r="D199"/>
      <c r="H199"/>
    </row>
    <row r="200" spans="3:8">
      <c r="C200"/>
      <c r="D200"/>
      <c r="H200"/>
    </row>
    <row r="201" spans="3:8">
      <c r="C201"/>
      <c r="D201"/>
      <c r="H201"/>
    </row>
    <row r="202" spans="3:8">
      <c r="C202"/>
      <c r="D202"/>
      <c r="H202"/>
    </row>
    <row r="203" spans="3:8">
      <c r="C203"/>
      <c r="D203"/>
      <c r="H203"/>
    </row>
    <row r="204" spans="3:8">
      <c r="C204"/>
      <c r="D204"/>
      <c r="H204"/>
    </row>
    <row r="205" spans="3:8">
      <c r="C205"/>
      <c r="D205"/>
      <c r="H205"/>
    </row>
    <row r="206" spans="3:8">
      <c r="C206"/>
      <c r="D206"/>
      <c r="H206"/>
    </row>
    <row r="207" spans="3:8">
      <c r="C207"/>
      <c r="D207"/>
      <c r="H207"/>
    </row>
    <row r="208" spans="3:8">
      <c r="C208"/>
      <c r="D208"/>
      <c r="H208"/>
    </row>
    <row r="209" spans="3:8">
      <c r="C209"/>
      <c r="D209"/>
      <c r="H209"/>
    </row>
    <row r="210" spans="3:8">
      <c r="C210"/>
      <c r="D210"/>
      <c r="H210"/>
    </row>
    <row r="211" spans="3:8">
      <c r="C211"/>
      <c r="D211"/>
      <c r="H211"/>
    </row>
    <row r="212" spans="3:8">
      <c r="C212"/>
      <c r="D212"/>
      <c r="H212"/>
    </row>
    <row r="213" spans="3:8">
      <c r="C213"/>
      <c r="D213"/>
      <c r="H213"/>
    </row>
    <row r="214" spans="3:8">
      <c r="C214"/>
      <c r="D214"/>
      <c r="H214"/>
    </row>
    <row r="215" spans="3:8">
      <c r="C215"/>
      <c r="D215"/>
      <c r="H215"/>
    </row>
    <row r="216" spans="3:8">
      <c r="C216"/>
      <c r="D216"/>
      <c r="H216"/>
    </row>
    <row r="217" spans="3:8">
      <c r="C217"/>
      <c r="D217"/>
      <c r="H217"/>
    </row>
    <row r="218" spans="3:8">
      <c r="C218"/>
      <c r="D218"/>
      <c r="H218"/>
    </row>
    <row r="219" spans="3:8">
      <c r="C219"/>
      <c r="D219"/>
      <c r="H219"/>
    </row>
    <row r="220" spans="3:8">
      <c r="C220"/>
      <c r="D220"/>
      <c r="H220"/>
    </row>
    <row r="221" spans="3:8">
      <c r="C221"/>
      <c r="D221"/>
      <c r="H221"/>
    </row>
    <row r="222" spans="3:8">
      <c r="C222"/>
      <c r="D222"/>
      <c r="H222"/>
    </row>
    <row r="223" spans="3:8">
      <c r="C223"/>
      <c r="D223"/>
      <c r="H223"/>
    </row>
    <row r="224" spans="3:8">
      <c r="C224"/>
      <c r="D224"/>
      <c r="H224"/>
    </row>
    <row r="225" spans="3:8">
      <c r="C225"/>
      <c r="D225"/>
      <c r="H225"/>
    </row>
    <row r="226" spans="3:8">
      <c r="C226"/>
      <c r="D226"/>
      <c r="H226"/>
    </row>
    <row r="227" spans="3:8">
      <c r="C227"/>
      <c r="D227"/>
      <c r="H227"/>
    </row>
    <row r="228" spans="3:8">
      <c r="C228"/>
      <c r="D228"/>
      <c r="H228"/>
    </row>
    <row r="229" spans="3:8">
      <c r="C229"/>
      <c r="D229"/>
      <c r="H229"/>
    </row>
    <row r="230" spans="3:8">
      <c r="C230"/>
      <c r="D230"/>
      <c r="H230"/>
    </row>
    <row r="231" spans="3:8">
      <c r="C231"/>
      <c r="D231"/>
      <c r="H231"/>
    </row>
    <row r="232" spans="3:8">
      <c r="C232"/>
      <c r="D232"/>
      <c r="H232"/>
    </row>
    <row r="233" spans="3:8">
      <c r="C233"/>
      <c r="D233"/>
      <c r="H233"/>
    </row>
    <row r="234" spans="3:8">
      <c r="C234"/>
      <c r="D234"/>
      <c r="H234"/>
    </row>
    <row r="235" spans="3:8">
      <c r="C235"/>
      <c r="D235"/>
      <c r="H235"/>
    </row>
    <row r="236" spans="3:8">
      <c r="C236"/>
      <c r="D236"/>
      <c r="H236"/>
    </row>
    <row r="237" spans="3:8">
      <c r="C237"/>
      <c r="D237"/>
      <c r="H237"/>
    </row>
    <row r="238" spans="3:8">
      <c r="C238"/>
      <c r="D238"/>
      <c r="H238"/>
    </row>
    <row r="239" spans="3:8">
      <c r="C239"/>
      <c r="D239"/>
      <c r="H239"/>
    </row>
    <row r="240" spans="3:8">
      <c r="C240"/>
      <c r="D240"/>
      <c r="H240"/>
    </row>
    <row r="241" spans="3:8">
      <c r="C241"/>
      <c r="D241"/>
      <c r="H241"/>
    </row>
    <row r="242" spans="3:8">
      <c r="C242"/>
      <c r="D242"/>
      <c r="H242"/>
    </row>
    <row r="243" spans="3:8">
      <c r="C243"/>
      <c r="D243"/>
      <c r="H243"/>
    </row>
    <row r="244" spans="3:8">
      <c r="C244"/>
      <c r="D244"/>
      <c r="H244"/>
    </row>
    <row r="245" spans="3:8">
      <c r="C245"/>
      <c r="D245"/>
      <c r="H245"/>
    </row>
    <row r="246" spans="3:8">
      <c r="C246"/>
      <c r="D246"/>
      <c r="H246"/>
    </row>
    <row r="247" spans="3:8">
      <c r="C247"/>
      <c r="D247"/>
      <c r="H247"/>
    </row>
    <row r="248" spans="3:8">
      <c r="C248"/>
      <c r="D248"/>
      <c r="H248"/>
    </row>
    <row r="249" spans="3:8">
      <c r="C249"/>
      <c r="D249"/>
      <c r="H249"/>
    </row>
    <row r="250" spans="3:8">
      <c r="C250"/>
      <c r="D250"/>
      <c r="H250"/>
    </row>
    <row r="251" spans="3:8">
      <c r="C251"/>
      <c r="D251"/>
      <c r="H251"/>
    </row>
    <row r="252" spans="3:8">
      <c r="C252"/>
      <c r="D252"/>
      <c r="H252"/>
    </row>
    <row r="253" spans="3:8">
      <c r="C253"/>
      <c r="D253"/>
      <c r="H253"/>
    </row>
    <row r="254" spans="3:8">
      <c r="C254"/>
      <c r="D254"/>
      <c r="H254"/>
    </row>
    <row r="255" spans="3:8">
      <c r="C255"/>
      <c r="D255"/>
      <c r="H255"/>
    </row>
    <row r="256" spans="3:8">
      <c r="C256"/>
      <c r="D256"/>
      <c r="H256"/>
    </row>
    <row r="257" spans="3:8">
      <c r="C257"/>
      <c r="D257"/>
      <c r="H257"/>
    </row>
    <row r="258" spans="3:8">
      <c r="C258"/>
      <c r="D258"/>
      <c r="H258"/>
    </row>
    <row r="259" spans="3:8">
      <c r="C259"/>
      <c r="D259"/>
      <c r="H259"/>
    </row>
    <row r="260" spans="3:8">
      <c r="C260"/>
      <c r="D260"/>
      <c r="H260"/>
    </row>
    <row r="261" spans="3:8">
      <c r="C261"/>
      <c r="D261"/>
      <c r="H261"/>
    </row>
    <row r="262" spans="3:8">
      <c r="C262"/>
      <c r="D262"/>
      <c r="H262"/>
    </row>
    <row r="263" spans="3:8">
      <c r="C263"/>
      <c r="D263"/>
      <c r="H263"/>
    </row>
    <row r="264" spans="3:8">
      <c r="C264"/>
      <c r="D264"/>
      <c r="H264"/>
    </row>
    <row r="265" spans="3:8">
      <c r="C265"/>
      <c r="D265"/>
      <c r="H265"/>
    </row>
    <row r="266" spans="3:8">
      <c r="C266"/>
      <c r="D266"/>
      <c r="H266"/>
    </row>
    <row r="267" spans="3:8">
      <c r="C267"/>
      <c r="D267"/>
      <c r="H267"/>
    </row>
    <row r="268" spans="3:8">
      <c r="C268"/>
      <c r="D268"/>
      <c r="H268"/>
    </row>
    <row r="269" spans="3:8">
      <c r="C269"/>
      <c r="D269"/>
      <c r="H269"/>
    </row>
    <row r="270" spans="3:8">
      <c r="C270"/>
      <c r="D270"/>
      <c r="H270"/>
    </row>
    <row r="271" spans="3:8">
      <c r="C271"/>
      <c r="D271"/>
      <c r="H271"/>
    </row>
    <row r="272" spans="3:8">
      <c r="C272"/>
      <c r="D272"/>
      <c r="H272"/>
    </row>
    <row r="273" spans="3:8">
      <c r="C273"/>
      <c r="D273"/>
      <c r="H273"/>
    </row>
    <row r="274" spans="3:8">
      <c r="C274"/>
      <c r="D274"/>
      <c r="H274"/>
    </row>
    <row r="275" spans="3:8">
      <c r="C275"/>
      <c r="D275"/>
      <c r="H275"/>
    </row>
    <row r="276" spans="3:8">
      <c r="C276"/>
      <c r="D276"/>
      <c r="H276"/>
    </row>
    <row r="277" spans="3:8">
      <c r="C277"/>
      <c r="D277"/>
      <c r="H277"/>
    </row>
    <row r="278" spans="3:8">
      <c r="C278"/>
      <c r="D278"/>
      <c r="H278"/>
    </row>
    <row r="279" spans="3:8">
      <c r="C279"/>
      <c r="D279"/>
      <c r="H279"/>
    </row>
    <row r="280" spans="3:8">
      <c r="C280"/>
      <c r="D280"/>
      <c r="H280"/>
    </row>
    <row r="281" spans="3:8">
      <c r="C281"/>
      <c r="D281"/>
      <c r="H281"/>
    </row>
    <row r="282" spans="3:8">
      <c r="C282"/>
      <c r="D282"/>
      <c r="H282"/>
    </row>
    <row r="283" spans="3:8">
      <c r="C283"/>
      <c r="D283"/>
      <c r="H283"/>
    </row>
    <row r="284" spans="3:8">
      <c r="C284"/>
      <c r="D284"/>
      <c r="H284"/>
    </row>
    <row r="285" spans="3:8">
      <c r="C285"/>
      <c r="D285"/>
      <c r="H285"/>
    </row>
    <row r="286" spans="3:8">
      <c r="C286"/>
      <c r="D286"/>
      <c r="H286"/>
    </row>
    <row r="287" spans="3:8">
      <c r="C287"/>
      <c r="D287"/>
      <c r="H287"/>
    </row>
    <row r="288" spans="3:8">
      <c r="C288"/>
      <c r="D288"/>
      <c r="H288"/>
    </row>
    <row r="289" spans="3:8">
      <c r="C289"/>
      <c r="D289"/>
      <c r="H289"/>
    </row>
    <row r="290" spans="3:8">
      <c r="C290"/>
      <c r="D290"/>
      <c r="H290"/>
    </row>
    <row r="291" spans="3:8">
      <c r="C291"/>
      <c r="D291"/>
      <c r="H291"/>
    </row>
    <row r="292" spans="3:8">
      <c r="C292"/>
      <c r="D292"/>
      <c r="H292"/>
    </row>
    <row r="293" spans="3:8">
      <c r="C293"/>
      <c r="D293"/>
      <c r="H293"/>
    </row>
    <row r="294" spans="3:8">
      <c r="C294"/>
      <c r="D294"/>
      <c r="H294"/>
    </row>
    <row r="295" spans="3:8">
      <c r="C295"/>
      <c r="D295"/>
      <c r="H295"/>
    </row>
    <row r="296" spans="3:8">
      <c r="C296"/>
      <c r="D296"/>
      <c r="H296"/>
    </row>
    <row r="297" spans="3:8">
      <c r="C297"/>
      <c r="D297"/>
      <c r="H297"/>
    </row>
    <row r="298" spans="3:8">
      <c r="C298"/>
      <c r="D298"/>
      <c r="H298"/>
    </row>
    <row r="299" spans="3:8">
      <c r="C299"/>
      <c r="D299"/>
      <c r="H299"/>
    </row>
    <row r="300" spans="3:8">
      <c r="C300"/>
      <c r="D300"/>
      <c r="H300"/>
    </row>
    <row r="301" spans="3:8">
      <c r="C301"/>
      <c r="D301"/>
      <c r="H301"/>
    </row>
    <row r="302" spans="3:8">
      <c r="C302"/>
      <c r="D302"/>
      <c r="H302"/>
    </row>
    <row r="303" spans="3:8">
      <c r="C303"/>
      <c r="D303"/>
      <c r="H303"/>
    </row>
    <row r="304" spans="3:8">
      <c r="C304"/>
      <c r="D304"/>
      <c r="H304"/>
    </row>
    <row r="305" spans="3:8">
      <c r="C305"/>
      <c r="D305"/>
      <c r="H305"/>
    </row>
    <row r="306" spans="3:8">
      <c r="C306"/>
      <c r="D306"/>
      <c r="H306"/>
    </row>
    <row r="307" spans="3:8">
      <c r="C307"/>
      <c r="D307"/>
      <c r="H307"/>
    </row>
    <row r="308" spans="3:8">
      <c r="C308"/>
      <c r="D308"/>
      <c r="H308"/>
    </row>
    <row r="309" spans="3:8">
      <c r="C309"/>
      <c r="D309"/>
      <c r="H309"/>
    </row>
    <row r="310" spans="3:8">
      <c r="C310"/>
      <c r="D310"/>
      <c r="H310"/>
    </row>
    <row r="311" spans="3:8">
      <c r="C311"/>
      <c r="D311"/>
      <c r="H311"/>
    </row>
    <row r="312" spans="3:8">
      <c r="C312"/>
      <c r="D312"/>
      <c r="H312"/>
    </row>
    <row r="313" spans="3:8">
      <c r="C313"/>
      <c r="D313"/>
      <c r="H313"/>
    </row>
    <row r="314" spans="3:8">
      <c r="C314"/>
      <c r="D314"/>
      <c r="H314"/>
    </row>
    <row r="315" spans="3:8">
      <c r="C315"/>
      <c r="D315"/>
      <c r="H315"/>
    </row>
    <row r="316" spans="3:8">
      <c r="C316"/>
      <c r="D316"/>
      <c r="H316"/>
    </row>
    <row r="317" spans="3:8">
      <c r="C317"/>
      <c r="D317"/>
      <c r="H317"/>
    </row>
    <row r="318" spans="3:8">
      <c r="C318"/>
      <c r="D318"/>
    </row>
    <row r="319" spans="3:8">
      <c r="C319"/>
      <c r="D319"/>
    </row>
    <row r="320" spans="3:8">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sheetData>
  <sheetProtection password="CC7A" sheet="1" objects="1" scenarios="1" selectLockedCells="1" selectUn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B1:P21"/>
  <sheetViews>
    <sheetView showGridLines="0" showRowColHeaders="0" tabSelected="1" zoomScale="80" zoomScaleNormal="80" workbookViewId="0">
      <selection activeCell="B6" sqref="B6:B11"/>
    </sheetView>
  </sheetViews>
  <sheetFormatPr defaultColWidth="9.125" defaultRowHeight="14.25"/>
  <cols>
    <col min="1" max="1" width="2.125" style="3" customWidth="1"/>
    <col min="2" max="2" width="24.875" style="3" customWidth="1"/>
    <col min="3" max="3" width="2.125" style="47" customWidth="1"/>
    <col min="4" max="4" width="2.125" style="4" customWidth="1"/>
    <col min="5" max="5" width="2.125" style="3" customWidth="1"/>
    <col min="6" max="6" width="14.25" style="3" customWidth="1"/>
    <col min="7" max="7" width="9.125" style="3" customWidth="1"/>
    <col min="8" max="8" width="11.375" style="3" customWidth="1"/>
    <col min="9" max="9" width="10.5" style="3" customWidth="1"/>
    <col min="10" max="21" width="9.125" style="3"/>
    <col min="22" max="22" width="9.125" style="3" customWidth="1"/>
    <col min="23" max="16384" width="9.125" style="3"/>
  </cols>
  <sheetData>
    <row r="1" spans="2:16" s="1" customFormat="1" ht="63" customHeight="1">
      <c r="C1" s="2"/>
      <c r="D1" s="2"/>
    </row>
    <row r="2" spans="2:16" s="48" customFormat="1" ht="15.75" customHeight="1" thickBot="1"/>
    <row r="3" spans="2:16" ht="15" customHeight="1"/>
    <row r="4" spans="2:16" ht="20.100000000000001" customHeight="1">
      <c r="B4" s="46" t="s">
        <v>1</v>
      </c>
      <c r="F4" s="270" t="s">
        <v>56720</v>
      </c>
      <c r="G4" s="270"/>
      <c r="H4" s="270"/>
      <c r="I4" s="270"/>
      <c r="J4" s="270"/>
      <c r="K4" s="270"/>
      <c r="L4" s="270"/>
      <c r="M4" s="270"/>
      <c r="N4" s="270"/>
      <c r="O4" s="270"/>
    </row>
    <row r="5" spans="2:16" ht="15" customHeight="1">
      <c r="F5" s="271"/>
      <c r="G5" s="271"/>
      <c r="H5" s="271"/>
      <c r="I5" s="271"/>
      <c r="J5" s="271"/>
      <c r="K5" s="271"/>
      <c r="L5" s="271"/>
      <c r="M5" s="271"/>
      <c r="N5" s="271"/>
      <c r="O5" s="271"/>
    </row>
    <row r="6" spans="2:16" ht="20.100000000000001" customHeight="1">
      <c r="B6" s="45" t="s">
        <v>56723</v>
      </c>
      <c r="F6" s="272" t="s">
        <v>28</v>
      </c>
      <c r="G6" s="272"/>
      <c r="H6" s="272"/>
      <c r="I6" s="272"/>
      <c r="J6" s="272"/>
      <c r="K6" s="272"/>
      <c r="L6" s="272"/>
      <c r="M6" s="272"/>
      <c r="N6" s="272"/>
      <c r="O6" s="272"/>
    </row>
    <row r="7" spans="2:16" ht="20.100000000000001" customHeight="1" thickBot="1">
      <c r="B7" s="45" t="s">
        <v>56724</v>
      </c>
      <c r="E7" s="4"/>
    </row>
    <row r="8" spans="2:16" ht="20.100000000000001" customHeight="1">
      <c r="B8" s="45" t="s">
        <v>56725</v>
      </c>
      <c r="E8" s="4"/>
      <c r="F8" s="261" t="s">
        <v>109</v>
      </c>
      <c r="G8" s="262"/>
      <c r="H8" s="262"/>
      <c r="I8" s="262"/>
      <c r="J8" s="262"/>
      <c r="K8" s="262"/>
      <c r="L8" s="262"/>
      <c r="M8" s="262"/>
      <c r="N8" s="262"/>
      <c r="O8" s="263"/>
    </row>
    <row r="9" spans="2:16" ht="20.100000000000001" customHeight="1">
      <c r="B9" s="45" t="s">
        <v>56726</v>
      </c>
      <c r="E9" s="4"/>
      <c r="F9" s="264"/>
      <c r="G9" s="265"/>
      <c r="H9" s="265"/>
      <c r="I9" s="265"/>
      <c r="J9" s="265"/>
      <c r="K9" s="265"/>
      <c r="L9" s="265"/>
      <c r="M9" s="265"/>
      <c r="N9" s="265"/>
      <c r="O9" s="266"/>
    </row>
    <row r="10" spans="2:16" ht="20.100000000000001" customHeight="1">
      <c r="B10" s="45" t="s">
        <v>56727</v>
      </c>
      <c r="E10" s="4"/>
      <c r="F10" s="264"/>
      <c r="G10" s="265"/>
      <c r="H10" s="265"/>
      <c r="I10" s="265"/>
      <c r="J10" s="265"/>
      <c r="K10" s="265"/>
      <c r="L10" s="265"/>
      <c r="M10" s="265"/>
      <c r="N10" s="265"/>
      <c r="O10" s="266"/>
    </row>
    <row r="11" spans="2:16" ht="20.100000000000001" customHeight="1">
      <c r="B11" s="45" t="s">
        <v>56728</v>
      </c>
      <c r="E11" s="4"/>
      <c r="F11" s="264"/>
      <c r="G11" s="265"/>
      <c r="H11" s="265"/>
      <c r="I11" s="265"/>
      <c r="J11" s="265"/>
      <c r="K11" s="265"/>
      <c r="L11" s="265"/>
      <c r="M11" s="265"/>
      <c r="N11" s="265"/>
      <c r="O11" s="266"/>
    </row>
    <row r="12" spans="2:16" ht="20.100000000000001" customHeight="1" thickBot="1">
      <c r="B12" s="45"/>
      <c r="E12" s="4"/>
      <c r="F12" s="267"/>
      <c r="G12" s="268"/>
      <c r="H12" s="268"/>
      <c r="I12" s="268"/>
      <c r="J12" s="268"/>
      <c r="K12" s="268"/>
      <c r="L12" s="268"/>
      <c r="M12" s="268"/>
      <c r="N12" s="268"/>
      <c r="O12" s="269"/>
    </row>
    <row r="13" spans="2:16" ht="20.100000000000001" customHeight="1" thickBot="1">
      <c r="E13" s="4"/>
      <c r="P13" s="4"/>
    </row>
    <row r="14" spans="2:16" ht="18.95" customHeight="1">
      <c r="B14" s="11"/>
      <c r="E14" s="58"/>
      <c r="F14" s="273" t="s">
        <v>29</v>
      </c>
      <c r="G14" s="274"/>
      <c r="H14" s="279" t="s">
        <v>56721</v>
      </c>
      <c r="I14" s="280"/>
      <c r="P14" s="4"/>
    </row>
    <row r="15" spans="2:16" ht="18.95" customHeight="1" thickBot="1">
      <c r="B15" s="5"/>
      <c r="E15" s="58"/>
      <c r="F15" s="275" t="s">
        <v>30</v>
      </c>
      <c r="G15" s="276"/>
      <c r="H15" s="277" t="s">
        <v>56722</v>
      </c>
      <c r="I15" s="278"/>
      <c r="P15" s="4"/>
    </row>
    <row r="16" spans="2:16" ht="30.95" customHeight="1">
      <c r="E16" s="4"/>
      <c r="F16" s="260" t="s">
        <v>110</v>
      </c>
      <c r="G16" s="260"/>
      <c r="H16" s="260"/>
      <c r="I16" s="260"/>
      <c r="J16" s="260"/>
      <c r="K16" s="260"/>
      <c r="L16" s="260"/>
      <c r="M16" s="260"/>
      <c r="N16" s="260"/>
      <c r="O16" s="260"/>
      <c r="P16" s="4"/>
    </row>
    <row r="17" spans="2:16" ht="20.45" customHeight="1">
      <c r="B17" s="6"/>
      <c r="F17" s="260"/>
      <c r="G17" s="260"/>
      <c r="H17" s="260"/>
      <c r="I17" s="260"/>
      <c r="J17" s="260"/>
      <c r="K17" s="260"/>
      <c r="L17" s="260"/>
      <c r="M17" s="260"/>
      <c r="N17" s="260"/>
      <c r="O17" s="260"/>
      <c r="P17" s="4"/>
    </row>
    <row r="18" spans="2:16">
      <c r="F18" s="260"/>
      <c r="G18" s="260"/>
      <c r="H18" s="260"/>
      <c r="I18" s="260"/>
      <c r="J18" s="260"/>
      <c r="K18" s="260"/>
      <c r="L18" s="260"/>
      <c r="M18" s="260"/>
      <c r="N18" s="260"/>
      <c r="O18" s="260"/>
      <c r="P18" s="4"/>
    </row>
    <row r="19" spans="2:16">
      <c r="F19" s="260"/>
      <c r="G19" s="260"/>
      <c r="H19" s="260"/>
      <c r="I19" s="260"/>
      <c r="J19" s="260"/>
      <c r="K19" s="260"/>
      <c r="L19" s="260"/>
      <c r="M19" s="260"/>
      <c r="N19" s="260"/>
      <c r="O19" s="260"/>
      <c r="P19" s="4"/>
    </row>
    <row r="20" spans="2:16">
      <c r="F20" s="59"/>
      <c r="G20" s="59"/>
      <c r="H20" s="59"/>
      <c r="I20" s="59"/>
      <c r="J20" s="59"/>
      <c r="K20" s="59"/>
      <c r="L20" s="59"/>
      <c r="M20" s="59"/>
      <c r="N20" s="59"/>
      <c r="O20" s="59"/>
    </row>
    <row r="21" spans="2:16" ht="15" customHeight="1"/>
  </sheetData>
  <sheetProtection password="CC7A" sheet="1" objects="1" scenarios="1"/>
  <mergeCells count="8">
    <mergeCell ref="F16:O19"/>
    <mergeCell ref="F8:O12"/>
    <mergeCell ref="F4:O5"/>
    <mergeCell ref="F6:O6"/>
    <mergeCell ref="F14:G14"/>
    <mergeCell ref="F15:G15"/>
    <mergeCell ref="H15:I15"/>
    <mergeCell ref="H14:I14"/>
  </mergeCells>
  <hyperlinks>
    <hyperlink ref="B4" location="Intro!F4" tooltip="Click here to view the introduction" display="INTRODUCTION"/>
    <hyperlink ref="B6" location="Groups!B6" tooltip="Click here to analyze graduation by various students by attribute" display="Graduation By Student Attribute"/>
    <hyperlink ref="B7" location="Summary_Top_Courses!B7" tooltip="Click here to analyze and compare metrics across the top enrolled courses in a major" display="Summary of Top Courses"/>
    <hyperlink ref="B8" location="Analyze_Course!B8" tooltip="Click here to analyze a course" display="Analyze a Course"/>
    <hyperlink ref="B9" location="Course_2_Course!B9" tooltip="Click here to compare two courses" display="Compare 2 Courses"/>
    <hyperlink ref="B10" location="Course_By_Term!B10" tooltip="Click here to analyze course grade and timing as it relates to graduation" display="Graduation &amp; Course Timing"/>
    <hyperlink ref="B11" location="Course_By_Exam!B11" tooltip="Click here to analyze course grade and standardized exam scores" display="Courses &amp; Standardized Exams"/>
  </hyperlinks>
  <pageMargins left="0.7" right="0.7" top="0.75" bottom="0.75" header="0.3" footer="0.3"/>
  <pageSetup scale="72"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BB329"/>
  <sheetViews>
    <sheetView showGridLines="0" showRowColHeaders="0" zoomScale="80" zoomScaleNormal="80" workbookViewId="0">
      <selection activeCell="B6" sqref="B6:B11"/>
    </sheetView>
  </sheetViews>
  <sheetFormatPr defaultColWidth="9.125" defaultRowHeight="14.25"/>
  <cols>
    <col min="1" max="1" width="2.125" style="3" customWidth="1"/>
    <col min="2" max="2" width="24.875" style="3" customWidth="1"/>
    <col min="3" max="3" width="2.125" style="47" customWidth="1"/>
    <col min="4" max="5" width="2.125" style="4" customWidth="1"/>
    <col min="6" max="6" width="33.5" style="3" customWidth="1"/>
    <col min="7" max="7" width="9.75" style="3" customWidth="1"/>
    <col min="8" max="8" width="15.125" style="3" customWidth="1"/>
    <col min="9" max="10" width="15.5" style="3" customWidth="1"/>
    <col min="11" max="11" width="13.375" style="3" customWidth="1"/>
    <col min="12" max="12" width="15.75" style="3" customWidth="1"/>
    <col min="13" max="13" width="16.375" style="3" customWidth="1"/>
    <col min="14" max="14" width="14.25" style="3" customWidth="1"/>
    <col min="15" max="16" width="14.25" style="3" hidden="1" customWidth="1"/>
    <col min="17" max="19" width="9.125" style="3" hidden="1" customWidth="1"/>
    <col min="20" max="20" width="14.25" style="3" hidden="1" customWidth="1"/>
    <col min="21" max="21" width="12.25" style="3" hidden="1" customWidth="1"/>
    <col min="22" max="22" width="9.125" style="3" hidden="1" customWidth="1"/>
    <col min="23" max="33" width="9.125" style="3" customWidth="1"/>
    <col min="34" max="16384" width="9.125" style="3"/>
  </cols>
  <sheetData>
    <row r="1" spans="2:32" s="1" customFormat="1" ht="63" customHeight="1">
      <c r="C1" s="2"/>
      <c r="D1" s="2"/>
      <c r="E1" s="2"/>
    </row>
    <row r="2" spans="2:32" s="48" customFormat="1" ht="15.75" customHeight="1" thickBot="1"/>
    <row r="3" spans="2:32" ht="15" customHeight="1" thickBot="1"/>
    <row r="4" spans="2:32" ht="20.100000000000001" customHeight="1" thickBot="1">
      <c r="B4" s="45" t="s">
        <v>1</v>
      </c>
      <c r="F4" s="281" t="s">
        <v>31</v>
      </c>
      <c r="G4" s="282"/>
      <c r="H4" s="283" t="s">
        <v>177</v>
      </c>
      <c r="I4" s="284"/>
      <c r="J4" s="78" t="str">
        <f>IFERROR(IF($H$4="","Please Select a Program Using the Dropdown at Right",IF($H$4="Undeclared","Only includes students that were undeclared during their first calender year of enrollment","")),"Please Select a Program Using the Dropdown at Right")</f>
        <v/>
      </c>
    </row>
    <row r="5" spans="2:32" ht="15" customHeight="1" thickBot="1"/>
    <row r="6" spans="2:32" ht="20.100000000000001" customHeight="1" thickBot="1">
      <c r="B6" s="46" t="s">
        <v>56723</v>
      </c>
      <c r="F6" s="281" t="s">
        <v>107</v>
      </c>
      <c r="G6" s="285"/>
      <c r="H6" s="283" t="s">
        <v>150</v>
      </c>
      <c r="I6" s="284"/>
      <c r="J6" s="78" t="str">
        <f>IFERROR(IF($H$6="","Please Select a Student Attribute Using the Dropdown at Right",""),"Please Select a Student Attribute Using the Dropdown at Right")</f>
        <v/>
      </c>
    </row>
    <row r="7" spans="2:32" ht="20.100000000000001" customHeight="1" thickBot="1">
      <c r="B7" s="45" t="s">
        <v>56724</v>
      </c>
      <c r="F7" s="25"/>
    </row>
    <row r="8" spans="2:32" ht="20.100000000000001" customHeight="1">
      <c r="B8" s="45" t="s">
        <v>56725</v>
      </c>
      <c r="F8" s="81" t="s">
        <v>24</v>
      </c>
      <c r="G8" s="82"/>
      <c r="H8" s="82"/>
      <c r="I8" s="82"/>
      <c r="J8" s="82"/>
      <c r="K8" s="82"/>
      <c r="L8" s="82"/>
      <c r="M8" s="84"/>
      <c r="U8"/>
      <c r="V8"/>
      <c r="W8"/>
      <c r="X8"/>
      <c r="Y8"/>
      <c r="Z8"/>
      <c r="AA8"/>
      <c r="AB8"/>
      <c r="AC8"/>
      <c r="AD8"/>
      <c r="AE8"/>
      <c r="AF8"/>
    </row>
    <row r="9" spans="2:32" ht="20.100000000000001" customHeight="1">
      <c r="B9" s="45" t="s">
        <v>56726</v>
      </c>
      <c r="F9" s="87"/>
      <c r="G9" s="9"/>
      <c r="H9" s="9"/>
      <c r="I9" s="9"/>
      <c r="J9" s="9"/>
      <c r="K9" s="9"/>
      <c r="L9" s="9"/>
      <c r="M9" s="90"/>
      <c r="O9" s="12"/>
      <c r="P9" s="12"/>
      <c r="Q9" s="12"/>
      <c r="R9" s="12"/>
      <c r="S9" s="25"/>
      <c r="T9" s="12"/>
      <c r="Y9" s="68"/>
      <c r="Z9" s="25"/>
      <c r="AA9" s="25"/>
      <c r="AB9" s="25"/>
      <c r="AC9" s="25"/>
      <c r="AD9" s="25"/>
      <c r="AE9" s="25"/>
      <c r="AF9"/>
    </row>
    <row r="10" spans="2:32" ht="20.100000000000001" customHeight="1">
      <c r="B10" s="45" t="s">
        <v>56727</v>
      </c>
      <c r="F10" s="87"/>
      <c r="G10" s="9" t="str">
        <f>IFERROR(IF(H6="","","Graduation Rate by "&amp;$H$6),"")</f>
        <v>Graduation Rate by ACT Combined English/Writing</v>
      </c>
      <c r="H10" s="9"/>
      <c r="I10" s="9"/>
      <c r="J10" s="9"/>
      <c r="K10" s="44" t="str">
        <f>IFERROR(IF(AND($H$4&lt;&gt;"",MIN($G$30:$G$40)&lt;10),"Attention: At least one student sample size (i.e., count) is fewer than ten. Reference summary statistics table below.",""),"")</f>
        <v/>
      </c>
      <c r="L10" s="9"/>
      <c r="M10" s="90"/>
      <c r="O10" s="12"/>
      <c r="P10" s="12"/>
      <c r="Q10" s="12"/>
      <c r="R10" s="12"/>
      <c r="S10" s="12"/>
      <c r="T10" s="12"/>
      <c r="U10"/>
      <c r="V10"/>
      <c r="W10"/>
      <c r="X10"/>
      <c r="Y10"/>
      <c r="Z10"/>
      <c r="AA10"/>
      <c r="AB10"/>
      <c r="AC10"/>
      <c r="AD10"/>
      <c r="AE10"/>
      <c r="AF10"/>
    </row>
    <row r="11" spans="2:32" ht="20.100000000000001" customHeight="1">
      <c r="B11" s="45" t="s">
        <v>56728</v>
      </c>
      <c r="F11" s="87"/>
      <c r="G11" s="9" t="s">
        <v>19</v>
      </c>
      <c r="H11" s="9"/>
      <c r="I11" s="9"/>
      <c r="J11" s="9"/>
      <c r="K11" s="9"/>
      <c r="L11" s="9"/>
      <c r="M11" s="90"/>
      <c r="O11" s="12"/>
      <c r="P11" s="12"/>
      <c r="Q11" s="12"/>
      <c r="R11" s="12"/>
      <c r="S11" s="12"/>
      <c r="T11" s="12"/>
      <c r="U11"/>
      <c r="V11"/>
      <c r="W11"/>
      <c r="X11"/>
      <c r="Y11" s="25"/>
      <c r="Z11" s="25"/>
      <c r="AA11" s="25"/>
      <c r="AB11" s="25"/>
      <c r="AC11" s="25"/>
      <c r="AD11" s="25"/>
      <c r="AE11" s="25"/>
      <c r="AF11"/>
    </row>
    <row r="12" spans="2:32" ht="20.100000000000001" customHeight="1">
      <c r="B12" s="45"/>
      <c r="F12" s="87"/>
      <c r="G12" s="9"/>
      <c r="H12" s="9"/>
      <c r="I12" s="9"/>
      <c r="J12" s="9"/>
      <c r="K12" s="9"/>
      <c r="L12" s="9"/>
      <c r="M12" s="90"/>
      <c r="O12" s="12"/>
      <c r="P12" s="12"/>
      <c r="Q12" s="12"/>
      <c r="R12" s="12"/>
      <c r="S12" s="12"/>
      <c r="T12" s="12"/>
      <c r="U12"/>
      <c r="V12"/>
      <c r="W12"/>
      <c r="X12"/>
      <c r="Y12" s="26"/>
      <c r="Z12" s="26"/>
      <c r="AA12" s="26"/>
      <c r="AB12" s="26"/>
      <c r="AC12" s="26"/>
      <c r="AD12" s="26"/>
      <c r="AE12" s="26"/>
      <c r="AF12" s="25"/>
    </row>
    <row r="13" spans="2:32" ht="20.100000000000001" customHeight="1">
      <c r="B13" s="11"/>
      <c r="F13" s="87"/>
      <c r="G13" s="9"/>
      <c r="H13" s="9"/>
      <c r="I13" s="9"/>
      <c r="J13" s="9"/>
      <c r="K13" s="9"/>
      <c r="L13" s="9"/>
      <c r="M13" s="90"/>
      <c r="O13" s="12"/>
      <c r="P13" s="12"/>
      <c r="Q13" s="12"/>
      <c r="R13" s="12"/>
      <c r="S13" s="12"/>
      <c r="T13" s="12"/>
      <c r="U13"/>
      <c r="V13"/>
      <c r="W13"/>
      <c r="X13"/>
      <c r="Y13" s="25"/>
      <c r="Z13" s="25"/>
      <c r="AB13" s="25"/>
      <c r="AC13" s="25"/>
      <c r="AD13" s="25"/>
      <c r="AE13" s="25"/>
      <c r="AF13" s="25"/>
    </row>
    <row r="14" spans="2:32" ht="15" customHeight="1">
      <c r="B14" s="11"/>
      <c r="F14" s="87"/>
      <c r="G14" s="9"/>
      <c r="H14" s="9"/>
      <c r="I14" s="9"/>
      <c r="J14" s="9"/>
      <c r="K14" s="9"/>
      <c r="L14" s="9"/>
      <c r="M14" s="90"/>
      <c r="O14" s="12"/>
      <c r="P14" s="12"/>
      <c r="Q14" s="12"/>
      <c r="R14" s="12"/>
      <c r="S14" s="12"/>
      <c r="T14" s="12"/>
      <c r="U14"/>
      <c r="V14"/>
      <c r="W14"/>
      <c r="X14"/>
      <c r="Y14" s="27"/>
      <c r="Z14" s="27"/>
      <c r="AA14" s="27"/>
      <c r="AB14" s="27"/>
      <c r="AC14" s="27"/>
      <c r="AD14" s="27"/>
      <c r="AE14" s="27"/>
      <c r="AF14"/>
    </row>
    <row r="15" spans="2:32" ht="15" customHeight="1">
      <c r="B15" s="5"/>
      <c r="F15" s="87"/>
      <c r="G15" s="9"/>
      <c r="H15" s="9"/>
      <c r="I15" s="10"/>
      <c r="J15" s="10"/>
      <c r="K15" s="9"/>
      <c r="L15" s="9"/>
      <c r="M15" s="90"/>
      <c r="O15" s="12"/>
      <c r="P15" s="12"/>
      <c r="Q15" s="12"/>
      <c r="R15" s="12"/>
      <c r="S15" s="12"/>
      <c r="T15" s="12"/>
      <c r="U15"/>
      <c r="V15"/>
      <c r="W15"/>
      <c r="X15"/>
      <c r="Y15" s="27"/>
      <c r="Z15" s="27"/>
      <c r="AA15" s="27"/>
      <c r="AB15" s="27"/>
      <c r="AC15" s="27"/>
      <c r="AD15" s="27"/>
      <c r="AE15" s="27"/>
      <c r="AF15"/>
    </row>
    <row r="16" spans="2:32" ht="15" customHeight="1">
      <c r="F16" s="87"/>
      <c r="G16" s="9"/>
      <c r="H16" s="9"/>
      <c r="I16" s="10"/>
      <c r="J16" s="10"/>
      <c r="K16" s="9"/>
      <c r="L16" s="9"/>
      <c r="M16" s="90"/>
      <c r="O16" s="12"/>
      <c r="P16" s="12"/>
      <c r="Q16" s="12"/>
      <c r="R16" s="12"/>
      <c r="S16" s="12"/>
      <c r="T16" s="12"/>
      <c r="U16"/>
      <c r="V16"/>
      <c r="W16"/>
      <c r="X16"/>
      <c r="Y16" s="28"/>
      <c r="Z16" s="28"/>
      <c r="AA16" s="27"/>
      <c r="AB16" s="27"/>
      <c r="AC16" s="27"/>
      <c r="AD16" s="28"/>
      <c r="AE16" s="27"/>
      <c r="AF16"/>
    </row>
    <row r="17" spans="2:54">
      <c r="B17" s="6"/>
      <c r="F17" s="87"/>
      <c r="G17" s="9"/>
      <c r="H17" s="9"/>
      <c r="I17" s="10"/>
      <c r="J17" s="10"/>
      <c r="K17" s="9"/>
      <c r="L17" s="9"/>
      <c r="M17" s="90"/>
      <c r="O17" s="12"/>
      <c r="P17" s="12"/>
      <c r="Q17" s="12"/>
      <c r="R17" s="12"/>
      <c r="S17" s="12"/>
      <c r="T17" s="12"/>
      <c r="U17"/>
      <c r="V17"/>
      <c r="W17"/>
      <c r="X17"/>
      <c r="Y17" s="29"/>
      <c r="Z17" s="29"/>
      <c r="AA17" s="29"/>
      <c r="AB17" s="29"/>
      <c r="AC17" s="29"/>
      <c r="AD17" s="29"/>
      <c r="AE17" s="29"/>
      <c r="AF17"/>
    </row>
    <row r="18" spans="2:54">
      <c r="F18" s="87"/>
      <c r="G18" s="9"/>
      <c r="H18" s="9"/>
      <c r="I18" s="10"/>
      <c r="J18" s="10"/>
      <c r="K18" s="9"/>
      <c r="L18" s="9"/>
      <c r="M18" s="90"/>
      <c r="O18" s="12"/>
      <c r="P18" s="12"/>
      <c r="Q18" s="12"/>
      <c r="R18" s="12"/>
      <c r="S18" s="12"/>
      <c r="T18" s="12"/>
      <c r="U18"/>
      <c r="V18"/>
      <c r="W18"/>
      <c r="X18"/>
      <c r="Y18" s="29"/>
      <c r="Z18" s="29"/>
      <c r="AA18" s="29"/>
      <c r="AB18" s="29"/>
      <c r="AC18" s="29"/>
      <c r="AD18" s="29"/>
      <c r="AE18" s="29"/>
      <c r="AF18"/>
    </row>
    <row r="19" spans="2:54">
      <c r="F19" s="87"/>
      <c r="G19" s="9"/>
      <c r="H19" s="9"/>
      <c r="I19" s="9"/>
      <c r="J19" s="9"/>
      <c r="K19" s="9"/>
      <c r="L19" s="9"/>
      <c r="M19" s="90"/>
      <c r="O19" s="12"/>
      <c r="P19" s="12"/>
      <c r="Q19" s="12"/>
      <c r="R19" s="12"/>
      <c r="S19" s="12"/>
      <c r="T19" s="12"/>
      <c r="U19"/>
      <c r="V19"/>
      <c r="W19"/>
      <c r="X19"/>
      <c r="Y19" s="29"/>
      <c r="Z19" s="29"/>
      <c r="AA19" s="29"/>
      <c r="AB19" s="29"/>
      <c r="AC19" s="29"/>
      <c r="AD19" s="29"/>
      <c r="AE19" s="29"/>
      <c r="AF19"/>
    </row>
    <row r="20" spans="2:54">
      <c r="F20" s="87"/>
      <c r="G20" s="9"/>
      <c r="H20" s="9"/>
      <c r="I20" s="9"/>
      <c r="J20" s="9"/>
      <c r="K20" s="9"/>
      <c r="L20" s="9"/>
      <c r="M20" s="90"/>
      <c r="O20" s="12"/>
      <c r="P20" s="12"/>
      <c r="Q20" s="12"/>
      <c r="R20" s="12"/>
      <c r="S20" s="12"/>
      <c r="T20" s="12"/>
      <c r="U20"/>
      <c r="V20"/>
      <c r="W20"/>
      <c r="X20"/>
      <c r="Y20" s="30"/>
      <c r="Z20" s="30"/>
      <c r="AA20" s="30"/>
      <c r="AB20" s="30"/>
      <c r="AC20" s="30"/>
      <c r="AD20" s="30"/>
      <c r="AE20" s="30"/>
      <c r="AF20"/>
    </row>
    <row r="21" spans="2:54">
      <c r="F21" s="87"/>
      <c r="G21" s="9"/>
      <c r="H21" s="9"/>
      <c r="I21" s="9"/>
      <c r="J21" s="9"/>
      <c r="K21" s="9"/>
      <c r="L21" s="9"/>
      <c r="M21" s="90"/>
      <c r="P21"/>
      <c r="Q21" s="25"/>
      <c r="R21" s="25"/>
      <c r="S21" s="25"/>
      <c r="T21"/>
      <c r="U21" s="25"/>
      <c r="V21"/>
      <c r="W21"/>
      <c r="X21"/>
      <c r="Y21"/>
      <c r="Z21"/>
      <c r="AA21"/>
      <c r="AB21"/>
      <c r="AC21"/>
      <c r="AD21"/>
      <c r="AE21"/>
      <c r="AF21"/>
    </row>
    <row r="22" spans="2:54">
      <c r="F22" s="87"/>
      <c r="G22" s="9"/>
      <c r="H22" s="9"/>
      <c r="I22" s="9"/>
      <c r="J22" s="9"/>
      <c r="K22" s="9"/>
      <c r="L22" s="9"/>
      <c r="M22" s="90"/>
      <c r="P22"/>
      <c r="Q22" s="25"/>
      <c r="R22" s="31"/>
      <c r="S22" s="31"/>
      <c r="T22" s="25"/>
      <c r="U22" s="31"/>
      <c r="V22" s="31"/>
      <c r="W22" s="31"/>
      <c r="X22" s="31"/>
      <c r="Y22" s="31"/>
      <c r="Z22" s="31"/>
      <c r="AA22" s="31"/>
      <c r="AB22" s="31"/>
      <c r="AC22" s="31"/>
      <c r="AD22" s="31"/>
      <c r="AE22" s="31"/>
      <c r="AF22"/>
    </row>
    <row r="23" spans="2:54">
      <c r="F23" s="87"/>
      <c r="G23" s="9"/>
      <c r="H23" s="9"/>
      <c r="I23" s="9"/>
      <c r="J23" s="9"/>
      <c r="K23" s="9"/>
      <c r="L23" s="9"/>
      <c r="M23" s="90"/>
      <c r="P23"/>
      <c r="Q23" s="25"/>
      <c r="R23" s="31"/>
      <c r="S23" s="31"/>
      <c r="T23" s="25"/>
      <c r="U23" s="31"/>
      <c r="V23" s="31"/>
      <c r="W23" s="31"/>
      <c r="X23" s="31"/>
      <c r="Y23" s="31"/>
      <c r="Z23" s="31"/>
      <c r="AA23" s="31"/>
      <c r="AB23" s="31"/>
      <c r="AC23" s="31"/>
      <c r="AD23" s="31"/>
      <c r="AE23" s="31"/>
      <c r="AF23"/>
    </row>
    <row r="24" spans="2:54" ht="18.600000000000001" customHeight="1">
      <c r="F24" s="87"/>
      <c r="G24" s="9"/>
      <c r="H24" s="9"/>
      <c r="I24" s="9"/>
      <c r="J24" s="9"/>
      <c r="K24" s="9"/>
      <c r="L24" s="9"/>
      <c r="M24" s="90"/>
      <c r="P24"/>
      <c r="Q24" s="32"/>
      <c r="R24" s="31"/>
      <c r="S24" s="31"/>
      <c r="T24" s="25"/>
      <c r="U24" s="31"/>
      <c r="V24" s="31"/>
      <c r="W24" s="31"/>
      <c r="X24" s="31"/>
      <c r="Y24" s="31"/>
      <c r="Z24" s="31"/>
      <c r="AA24" s="31"/>
      <c r="AB24" s="31"/>
      <c r="AC24" s="31"/>
      <c r="AD24" s="31"/>
      <c r="AE24" s="31"/>
      <c r="AF24"/>
    </row>
    <row r="25" spans="2:54" ht="20.45" customHeight="1">
      <c r="F25" s="85"/>
      <c r="G25" s="4"/>
      <c r="H25" s="4"/>
      <c r="I25" s="4"/>
      <c r="J25" s="4"/>
      <c r="K25" s="4"/>
      <c r="L25" s="4"/>
      <c r="M25" s="90"/>
      <c r="P25"/>
      <c r="Q25" s="32"/>
      <c r="R25" s="32"/>
      <c r="S25" s="32"/>
      <c r="T25" s="25"/>
      <c r="U25" s="32"/>
      <c r="V25" s="32"/>
      <c r="W25" s="32"/>
      <c r="X25" s="32"/>
      <c r="Y25" s="32"/>
      <c r="Z25" s="32"/>
      <c r="AA25" s="32"/>
      <c r="AB25" s="32"/>
      <c r="AC25" s="32"/>
      <c r="AD25" s="32"/>
      <c r="AE25" s="32"/>
      <c r="AF25"/>
    </row>
    <row r="26" spans="2:54" ht="31.5" customHeight="1" thickBot="1">
      <c r="F26" s="88"/>
      <c r="G26" s="89"/>
      <c r="H26" s="89"/>
      <c r="I26" s="89"/>
      <c r="J26" s="89"/>
      <c r="K26" s="89"/>
      <c r="L26" s="89"/>
      <c r="M26" s="91"/>
      <c r="P26"/>
      <c r="Q26" s="32"/>
      <c r="R26" s="32"/>
      <c r="S26" s="32"/>
      <c r="T26" s="25"/>
      <c r="U26" s="32"/>
      <c r="V26" s="32"/>
      <c r="W26" s="32"/>
      <c r="X26" s="32"/>
      <c r="Y26" s="32"/>
      <c r="Z26" s="32"/>
      <c r="AA26" s="32"/>
      <c r="AB26" s="25"/>
      <c r="AC26" s="25"/>
      <c r="AD26" s="25"/>
      <c r="AE26" s="25"/>
      <c r="AF26"/>
    </row>
    <row r="27" spans="2:54" s="23" customFormat="1" ht="16.149999999999999" customHeight="1" thickBot="1">
      <c r="C27" s="49"/>
      <c r="D27" s="24"/>
      <c r="E27" s="4"/>
      <c r="F27" s="3"/>
      <c r="G27" s="3"/>
      <c r="H27" s="3"/>
      <c r="I27" s="3"/>
      <c r="J27" s="3"/>
      <c r="K27" s="3"/>
      <c r="L27" s="3"/>
      <c r="M27" s="3"/>
      <c r="N27" s="3"/>
      <c r="O27" s="3"/>
      <c r="P27"/>
      <c r="Q27" s="32"/>
      <c r="R27" s="32"/>
      <c r="S27" s="32"/>
      <c r="T27" s="25"/>
      <c r="U27" s="32"/>
      <c r="V27" s="32"/>
      <c r="W27" s="32"/>
      <c r="X27" s="32"/>
      <c r="Y27" s="32"/>
      <c r="Z27" s="25"/>
      <c r="AA27" s="25"/>
      <c r="AB27" s="33"/>
      <c r="AC27" s="33"/>
      <c r="AD27" s="33"/>
      <c r="AE27"/>
      <c r="AF27"/>
      <c r="AG27" s="3"/>
      <c r="AH27" s="3"/>
      <c r="AI27" s="3"/>
      <c r="AJ27" s="3"/>
      <c r="AK27" s="3"/>
      <c r="AL27" s="3"/>
      <c r="AM27" s="3"/>
      <c r="AN27" s="3"/>
      <c r="AO27" s="3"/>
      <c r="AP27" s="3"/>
      <c r="AQ27" s="3"/>
      <c r="AR27" s="3"/>
      <c r="AS27" s="3"/>
      <c r="AT27" s="3"/>
      <c r="AU27" s="3"/>
      <c r="AV27" s="3"/>
      <c r="AW27" s="3"/>
      <c r="AX27" s="3"/>
      <c r="AY27" s="3"/>
      <c r="AZ27" s="3"/>
      <c r="BA27" s="3"/>
      <c r="BB27" s="3"/>
    </row>
    <row r="28" spans="2:54" ht="30.6" customHeight="1" thickBot="1">
      <c r="G28" s="286" t="s">
        <v>108</v>
      </c>
      <c r="H28" s="287"/>
      <c r="I28" s="287"/>
      <c r="J28" s="287"/>
      <c r="K28" s="287"/>
      <c r="L28" s="287"/>
      <c r="M28" s="288"/>
      <c r="O28" s="68" t="str">
        <f>IF(OR($H$4="Institution-Wide",NOT(ISERROR(FIND("Undeclared",$H$4)))),"Grad Rate"&amp;CHAR(10)&amp;"in First Major","Grad Rate"&amp;CHAR(10)&amp;"in this Major")</f>
        <v>Grad Rate
in First Major</v>
      </c>
      <c r="P28" s="68" t="str">
        <f>IF(OR($H$4="Institution-Wide",NOT(ISERROR(FIND("Undeclared",$H$4)))),"Grad Rate"&amp;CHAR(10)&amp;"in First College","Grad Rate"&amp;CHAR(10)&amp;"in this College")</f>
        <v>Grad Rate
in First College</v>
      </c>
      <c r="Q28" s="25" t="str">
        <f>IF(OR($H$4="Institution-Wide",NOT(ISERROR(FIND("Undeclared",$H$4)))),"Grad Rate"&amp;CHAR(10)&amp;"out of First College","Grad Rate"&amp;CHAR(10)&amp;"out of this College")</f>
        <v>Grad Rate
out of First College</v>
      </c>
      <c r="R28" s="12" t="str">
        <f>"Institution"&amp;CHAR(10)&amp;"-Wide"</f>
        <v>Institution
-Wide</v>
      </c>
      <c r="S28" s="25"/>
      <c r="T28"/>
      <c r="U28" s="25"/>
      <c r="V28" s="25"/>
      <c r="W28" s="25"/>
      <c r="X28" s="25"/>
      <c r="Y28" s="25"/>
      <c r="Z28" s="33"/>
      <c r="AA28" s="33"/>
      <c r="AB28" s="34"/>
      <c r="AC28" s="34"/>
      <c r="AD28" s="34"/>
      <c r="AE28"/>
      <c r="AF28"/>
    </row>
    <row r="29" spans="2:54" ht="58.9" customHeight="1" thickBot="1">
      <c r="F29" s="92" t="str">
        <f>IF($H$6="","No Student Attribute Selected",$H$6)</f>
        <v>ACT Combined English/Writing</v>
      </c>
      <c r="G29" s="93" t="s">
        <v>5</v>
      </c>
      <c r="H29" s="94" t="str">
        <f>IF(OR($H$4="Institution-Wide",NOT(ISERROR(FIND("Undeclared",$H$4)))),"Grad. Rate in First Declared Major","Grad. Rate in this Major")</f>
        <v>Grad. Rate in First Declared Major</v>
      </c>
      <c r="I29" s="94" t="str">
        <f>IF(OR($H$4="Institution-Wide",NOT(ISERROR(FIND("Undeclared",$H$4)))),"Grad. Rate in Another Major Within First Declared College","Grad. Rate in Another Major Within this College")</f>
        <v>Grad. Rate in Another Major Within First Declared College</v>
      </c>
      <c r="J29" s="94" t="str">
        <f>IF(OR($H$4="Institution-Wide",NOT(ISERROR(FIND("Undeclared",$H$4)))),"Grad. Rate in Another Major outside of First Declared College","Grad. Rate in Another Major outside of this College")</f>
        <v>Grad. Rate in Another Major outside of First Declared College</v>
      </c>
      <c r="K29" s="94" t="s">
        <v>36</v>
      </c>
      <c r="L29" s="95" t="s">
        <v>37</v>
      </c>
      <c r="M29" s="96" t="s">
        <v>35</v>
      </c>
      <c r="N29" s="23"/>
      <c r="O29" s="3">
        <f>IF($Q$29&lt;1,1,$Q$29)</f>
        <v>4</v>
      </c>
      <c r="P29" s="3" t="s">
        <v>14</v>
      </c>
      <c r="Q29" s="25">
        <f>IF(COUNTIFS($F$30:$F$329,"&lt;&gt;""",$G$30:$G$329,IF(OR(NOT(ISERROR(FIND("GPA",$H$6))),NOT(ISERROR(FIND("Credits",$H$6)))),"&gt;=1","&gt;=5"))&gt;11,11,COUNTIFS($F$30:$F$329,"&lt;&gt;""",$G$30:$G$329,IF(OR(NOT(ISERROR(FIND("GPA",$H$6))),NOT(ISERROR(FIND("Credits",$H$6)))),"&gt;=1","&gt;=5")))</f>
        <v>4</v>
      </c>
      <c r="R29" s="33"/>
      <c r="S29" s="33"/>
      <c r="T29"/>
      <c r="U29" s="33"/>
      <c r="V29" s="33"/>
      <c r="W29" s="33"/>
      <c r="X29" s="33"/>
      <c r="Y29" s="33"/>
      <c r="Z29" s="34"/>
      <c r="AA29" s="34"/>
      <c r="AB29" s="32"/>
      <c r="AC29" s="32"/>
      <c r="AD29" s="32"/>
      <c r="AE29"/>
      <c r="AF29"/>
      <c r="AG29" s="23"/>
      <c r="AH29" s="23"/>
      <c r="AI29" s="23"/>
      <c r="AJ29" s="23"/>
      <c r="AK29" s="23"/>
      <c r="AL29" s="23"/>
      <c r="AM29" s="23"/>
      <c r="AN29" s="23"/>
      <c r="AO29" s="23"/>
      <c r="AP29" s="23"/>
      <c r="AQ29" s="23"/>
      <c r="AR29" s="23"/>
      <c r="AS29" s="23"/>
      <c r="AT29" s="23"/>
      <c r="AU29" s="23"/>
      <c r="AV29" s="23"/>
      <c r="AW29" s="23"/>
      <c r="AX29" s="23"/>
      <c r="AY29" s="23"/>
      <c r="AZ29" s="23"/>
    </row>
    <row r="30" spans="2:54" ht="15" customHeight="1">
      <c r="F30" s="51" t="str">
        <f t="shared" ref="F30:F93" si="0">IFERROR(INDEX(Groups_Data,P30,5),"")</f>
        <v>6-17</v>
      </c>
      <c r="G30" s="75">
        <f t="shared" ref="G30:G93" si="1">IFERROR(VALUE(INDEX(Groups_Data,P30,6)),"")</f>
        <v>1137</v>
      </c>
      <c r="H30" s="74">
        <f t="shared" ref="H30:H93" si="2">IFERROR(VALUE(INDEX(Groups_Data,P30,7)),"")</f>
        <v>0.12489006</v>
      </c>
      <c r="I30" s="74">
        <f t="shared" ref="I30:I93" si="3">IFERROR(VALUE(INDEX(Groups_Data,P30,8)),"")</f>
        <v>2.2867194E-2</v>
      </c>
      <c r="J30" s="74">
        <f t="shared" ref="J30:J93" si="4">IFERROR(VALUE(INDEX(Groups_Data,P30,9)),"")</f>
        <v>5.5408971000000001E-2</v>
      </c>
      <c r="K30" s="74">
        <f t="array" ref="K30">IFERROR(SUM(IF(NOT(ISERROR(H30:J30)),H30:J30)),"")</f>
        <v>0.20316622500000001</v>
      </c>
      <c r="L30" s="74">
        <f t="shared" ref="L30:L93" si="5">IFERROR(VALUE(INDEX(Groups_Data,P30,11)),"")</f>
        <v>0.20316623</v>
      </c>
      <c r="M30" s="74">
        <f>IFERROR(K30-L30,"")</f>
        <v>-4.9999999973682208E-9</v>
      </c>
      <c r="O30" s="4">
        <v>1</v>
      </c>
      <c r="P30" s="3">
        <f t="array" ref="P30">INDEX($Q$30:$Q$329,SMALL(IF($Q$30:$Q$329&lt;&gt;"",ROW($Q$30:$Q$329)-ROW($Q$30)+1),O30))</f>
        <v>2</v>
      </c>
      <c r="Q30" s="3">
        <f t="shared" ref="Q30:Q93" si="6">IFERROR(MATCH($H$4&amp;$H$6&amp;$O30,INDEX(Groups_Data,,1),0),"")</f>
        <v>2</v>
      </c>
      <c r="R30" s="34"/>
      <c r="S30" s="34"/>
      <c r="T30"/>
      <c r="U30" s="34"/>
      <c r="V30" s="34"/>
      <c r="W30" s="34"/>
      <c r="X30" s="34"/>
      <c r="Y30" s="34"/>
      <c r="Z30" s="32"/>
      <c r="AA30" s="32"/>
      <c r="AB30" s="32"/>
      <c r="AC30" s="32"/>
      <c r="AD30" s="32"/>
      <c r="AE30"/>
      <c r="AF30"/>
      <c r="BA30" s="23"/>
      <c r="BB30" s="23"/>
    </row>
    <row r="31" spans="2:54" ht="14.1" customHeight="1">
      <c r="F31" s="51" t="str">
        <f t="shared" si="0"/>
        <v>18-20</v>
      </c>
      <c r="G31" s="75">
        <f t="shared" si="1"/>
        <v>1121</v>
      </c>
      <c r="H31" s="74">
        <f t="shared" si="2"/>
        <v>0.17841213</v>
      </c>
      <c r="I31" s="74">
        <f t="shared" si="3"/>
        <v>4.9955396999999999E-2</v>
      </c>
      <c r="J31" s="74">
        <f t="shared" si="4"/>
        <v>7.4041035000000005E-2</v>
      </c>
      <c r="K31" s="74">
        <f t="array" ref="K31">IFERROR(SUM(IF(NOT(ISERROR(H31:J31)),H31:J31)),"")</f>
        <v>0.30240856199999999</v>
      </c>
      <c r="L31" s="74">
        <f t="shared" si="5"/>
        <v>0.30240855999999999</v>
      </c>
      <c r="M31" s="74">
        <f t="shared" ref="M31:M94" si="7">IFERROR(K31-L31,"")</f>
        <v>1.9999999989472883E-9</v>
      </c>
      <c r="O31" s="4">
        <v>2</v>
      </c>
      <c r="P31" s="3">
        <f t="array" ref="P31">INDEX($Q$30:$Q$329,SMALL(IF($Q$30:$Q$329&lt;&gt;"",ROW($Q$30:$Q$329)-ROW($Q$30)+1),O31))</f>
        <v>3</v>
      </c>
      <c r="Q31" s="3">
        <f t="shared" si="6"/>
        <v>3</v>
      </c>
      <c r="R31" s="32"/>
      <c r="S31" s="32"/>
      <c r="T31"/>
      <c r="U31" s="32"/>
      <c r="V31" s="32"/>
      <c r="W31" s="32"/>
      <c r="X31" s="32"/>
      <c r="Y31" s="32"/>
      <c r="Z31" s="32"/>
      <c r="AA31" s="32"/>
      <c r="AB31"/>
      <c r="AC31"/>
      <c r="AD31"/>
      <c r="AE31"/>
      <c r="AF31"/>
    </row>
    <row r="32" spans="2:54" ht="14.1" customHeight="1">
      <c r="F32" s="51" t="str">
        <f t="shared" si="0"/>
        <v>21-23</v>
      </c>
      <c r="G32" s="75">
        <f t="shared" si="1"/>
        <v>1113</v>
      </c>
      <c r="H32" s="74">
        <f t="shared" si="2"/>
        <v>0.24887691000000001</v>
      </c>
      <c r="I32" s="74">
        <f t="shared" si="3"/>
        <v>5.7502246E-2</v>
      </c>
      <c r="J32" s="74">
        <f t="shared" si="4"/>
        <v>6.7385445000000002E-2</v>
      </c>
      <c r="K32" s="74">
        <f t="array" ref="K32">IFERROR(SUM(IF(NOT(ISERROR(H32:J32)),H32:J32)),"")</f>
        <v>0.37376460099999997</v>
      </c>
      <c r="L32" s="74">
        <f t="shared" si="5"/>
        <v>0.3737646</v>
      </c>
      <c r="M32" s="74">
        <f t="shared" si="7"/>
        <v>9.9999997171806854E-10</v>
      </c>
      <c r="O32" s="4">
        <v>3</v>
      </c>
      <c r="P32" s="3">
        <f t="array" ref="P32">INDEX($Q$30:$Q$329,SMALL(IF($Q$30:$Q$329&lt;&gt;"",ROW($Q$30:$Q$329)-ROW($Q$30)+1),O32))</f>
        <v>4</v>
      </c>
      <c r="Q32" s="3">
        <f t="shared" si="6"/>
        <v>4</v>
      </c>
      <c r="R32" s="32"/>
      <c r="S32" s="32"/>
      <c r="T32"/>
      <c r="U32" s="32"/>
      <c r="V32" s="32"/>
      <c r="W32" s="32"/>
      <c r="X32" s="32"/>
      <c r="Y32" s="32"/>
      <c r="Z32"/>
      <c r="AA32"/>
      <c r="AB32"/>
      <c r="AC32"/>
      <c r="AD32"/>
      <c r="AE32"/>
      <c r="AF32"/>
    </row>
    <row r="33" spans="4:32" ht="14.1" customHeight="1">
      <c r="F33" s="51" t="str">
        <f t="shared" si="0"/>
        <v>24-33</v>
      </c>
      <c r="G33" s="75">
        <f t="shared" si="1"/>
        <v>802</v>
      </c>
      <c r="H33" s="74">
        <f t="shared" si="2"/>
        <v>0.37655860000000002</v>
      </c>
      <c r="I33" s="74">
        <f t="shared" si="3"/>
        <v>6.7331670999999996E-2</v>
      </c>
      <c r="J33" s="74">
        <f t="shared" si="4"/>
        <v>7.9800498999999997E-2</v>
      </c>
      <c r="K33" s="74">
        <f t="array" ref="K33">IFERROR(SUM(IF(NOT(ISERROR(H33:J33)),H33:J33)),"")</f>
        <v>0.52369076999999997</v>
      </c>
      <c r="L33" s="74">
        <f t="shared" si="5"/>
        <v>0.52369076999999997</v>
      </c>
      <c r="M33" s="74">
        <f t="shared" si="7"/>
        <v>0</v>
      </c>
      <c r="O33" s="4">
        <v>4</v>
      </c>
      <c r="P33" s="3">
        <f t="array" ref="P33">INDEX($Q$30:$Q$329,SMALL(IF($Q$30:$Q$329&lt;&gt;"",ROW($Q$30:$Q$329)-ROW($Q$30)+1),O33))</f>
        <v>5</v>
      </c>
      <c r="Q33" s="3">
        <f t="shared" si="6"/>
        <v>5</v>
      </c>
      <c r="R33" s="25"/>
      <c r="S33" s="25"/>
      <c r="T33"/>
      <c r="U33" s="25"/>
      <c r="V33" s="25"/>
      <c r="W33" s="25"/>
      <c r="X33"/>
      <c r="Y33"/>
      <c r="Z33"/>
      <c r="AA33"/>
      <c r="AB33"/>
      <c r="AC33"/>
      <c r="AD33"/>
      <c r="AE33"/>
      <c r="AF33"/>
    </row>
    <row r="34" spans="4:32" ht="14.1" customHeight="1">
      <c r="F34" s="51" t="str">
        <f t="shared" si="0"/>
        <v/>
      </c>
      <c r="G34" s="75" t="str">
        <f t="shared" si="1"/>
        <v/>
      </c>
      <c r="H34" s="74" t="str">
        <f t="shared" si="2"/>
        <v/>
      </c>
      <c r="I34" s="74" t="str">
        <f t="shared" si="3"/>
        <v/>
      </c>
      <c r="J34" s="74" t="str">
        <f t="shared" si="4"/>
        <v/>
      </c>
      <c r="K34" s="74">
        <f t="array" ref="K34">IFERROR(SUM(IF(NOT(ISERROR(H34:J34)),H34:J34)),"")</f>
        <v>0</v>
      </c>
      <c r="L34" s="74" t="str">
        <f t="shared" si="5"/>
        <v/>
      </c>
      <c r="M34" s="74" t="str">
        <f t="shared" si="7"/>
        <v/>
      </c>
      <c r="O34" s="4">
        <v>5</v>
      </c>
      <c r="P34" s="3" t="e">
        <f t="array" ref="P34">INDEX($Q$30:$Q$329,SMALL(IF($Q$30:$Q$329&lt;&gt;"",ROW($Q$30:$Q$329)-ROW($Q$30)+1),O34))</f>
        <v>#NUM!</v>
      </c>
      <c r="Q34" s="3" t="str">
        <f t="shared" si="6"/>
        <v/>
      </c>
      <c r="R34" s="35"/>
      <c r="S34" s="25"/>
      <c r="T34"/>
      <c r="U34" s="25"/>
      <c r="V34" s="25"/>
      <c r="W34" s="25"/>
      <c r="X34"/>
      <c r="Y34"/>
      <c r="Z34"/>
      <c r="AA34"/>
      <c r="AB34"/>
      <c r="AC34"/>
      <c r="AD34"/>
      <c r="AE34"/>
      <c r="AF34"/>
    </row>
    <row r="35" spans="4:32" ht="14.1" customHeight="1">
      <c r="F35" s="51" t="str">
        <f t="shared" si="0"/>
        <v/>
      </c>
      <c r="G35" s="75" t="str">
        <f t="shared" si="1"/>
        <v/>
      </c>
      <c r="H35" s="74" t="str">
        <f t="shared" si="2"/>
        <v/>
      </c>
      <c r="I35" s="74" t="str">
        <f t="shared" si="3"/>
        <v/>
      </c>
      <c r="J35" s="74" t="str">
        <f t="shared" si="4"/>
        <v/>
      </c>
      <c r="K35" s="74">
        <f t="array" ref="K35">IFERROR(SUM(IF(NOT(ISERROR(H35:J35)),H35:J35)),"")</f>
        <v>0</v>
      </c>
      <c r="L35" s="74" t="str">
        <f t="shared" si="5"/>
        <v/>
      </c>
      <c r="M35" s="74" t="str">
        <f t="shared" si="7"/>
        <v/>
      </c>
      <c r="O35" s="4">
        <v>6</v>
      </c>
      <c r="P35" s="3" t="e">
        <f t="array" ref="P35">INDEX($Q$30:$Q$329,SMALL(IF($Q$30:$Q$329&lt;&gt;"",ROW($Q$30:$Q$329)-ROW($Q$30)+1),O35))</f>
        <v>#NUM!</v>
      </c>
      <c r="Q35" s="3" t="str">
        <f t="shared" si="6"/>
        <v/>
      </c>
      <c r="R35" s="25"/>
      <c r="S35" s="25"/>
      <c r="T35"/>
      <c r="U35" s="25"/>
      <c r="V35" s="25"/>
      <c r="W35" s="25"/>
      <c r="X35"/>
      <c r="Y35"/>
      <c r="Z35"/>
      <c r="AA35"/>
      <c r="AB35"/>
      <c r="AC35"/>
      <c r="AD35"/>
      <c r="AE35"/>
      <c r="AF35"/>
    </row>
    <row r="36" spans="4:32" ht="14.1" customHeight="1">
      <c r="F36" s="51" t="str">
        <f t="shared" si="0"/>
        <v/>
      </c>
      <c r="G36" s="75" t="str">
        <f t="shared" si="1"/>
        <v/>
      </c>
      <c r="H36" s="74" t="str">
        <f t="shared" si="2"/>
        <v/>
      </c>
      <c r="I36" s="74" t="str">
        <f t="shared" si="3"/>
        <v/>
      </c>
      <c r="J36" s="74" t="str">
        <f t="shared" si="4"/>
        <v/>
      </c>
      <c r="K36" s="74">
        <f t="array" ref="K36">IFERROR(SUM(IF(NOT(ISERROR(H36:J36)),H36:J36)),"")</f>
        <v>0</v>
      </c>
      <c r="L36" s="74" t="str">
        <f t="shared" si="5"/>
        <v/>
      </c>
      <c r="M36" s="74" t="str">
        <f t="shared" si="7"/>
        <v/>
      </c>
      <c r="O36" s="4">
        <v>7</v>
      </c>
      <c r="P36" s="3" t="e">
        <f t="array" ref="P36">INDEX($Q$30:$Q$329,SMALL(IF($Q$30:$Q$329&lt;&gt;"",ROW($Q$30:$Q$329)-ROW($Q$30)+1),O36))</f>
        <v>#NUM!</v>
      </c>
      <c r="Q36" s="3" t="str">
        <f t="shared" si="6"/>
        <v/>
      </c>
      <c r="R36" s="25"/>
      <c r="S36" s="25"/>
      <c r="T36"/>
      <c r="U36" s="25"/>
      <c r="V36" s="25"/>
      <c r="W36" s="25"/>
      <c r="X36"/>
      <c r="Y36"/>
      <c r="Z36"/>
      <c r="AA36"/>
      <c r="AB36"/>
      <c r="AC36"/>
      <c r="AD36"/>
      <c r="AE36"/>
      <c r="AF36"/>
    </row>
    <row r="37" spans="4:32">
      <c r="F37" s="51" t="str">
        <f t="shared" si="0"/>
        <v/>
      </c>
      <c r="G37" s="75" t="str">
        <f t="shared" si="1"/>
        <v/>
      </c>
      <c r="H37" s="74" t="str">
        <f t="shared" si="2"/>
        <v/>
      </c>
      <c r="I37" s="74" t="str">
        <f t="shared" si="3"/>
        <v/>
      </c>
      <c r="J37" s="74" t="str">
        <f t="shared" si="4"/>
        <v/>
      </c>
      <c r="K37" s="74">
        <f t="array" ref="K37">IFERROR(SUM(IF(NOT(ISERROR(H37:J37)),H37:J37)),"")</f>
        <v>0</v>
      </c>
      <c r="L37" s="74" t="str">
        <f t="shared" si="5"/>
        <v/>
      </c>
      <c r="M37" s="74" t="str">
        <f t="shared" si="7"/>
        <v/>
      </c>
      <c r="O37" s="4">
        <v>8</v>
      </c>
      <c r="P37" s="3" t="e">
        <f t="array" ref="P37">INDEX($Q$30:$Q$329,SMALL(IF($Q$30:$Q$329&lt;&gt;"",ROW($Q$30:$Q$329)-ROW($Q$30)+1),O37))</f>
        <v>#NUM!</v>
      </c>
      <c r="Q37" s="3" t="str">
        <f t="shared" si="6"/>
        <v/>
      </c>
      <c r="R37" s="25"/>
      <c r="S37" s="25"/>
      <c r="T37"/>
      <c r="U37" s="25"/>
      <c r="V37" s="25"/>
      <c r="W37" s="25"/>
      <c r="X37"/>
      <c r="Y37"/>
      <c r="Z37"/>
      <c r="AA37"/>
      <c r="AB37"/>
      <c r="AC37"/>
      <c r="AD37"/>
      <c r="AE37"/>
      <c r="AF37"/>
    </row>
    <row r="38" spans="4:32">
      <c r="F38" s="51" t="str">
        <f t="shared" si="0"/>
        <v/>
      </c>
      <c r="G38" s="75" t="str">
        <f t="shared" si="1"/>
        <v/>
      </c>
      <c r="H38" s="74" t="str">
        <f t="shared" si="2"/>
        <v/>
      </c>
      <c r="I38" s="74" t="str">
        <f t="shared" si="3"/>
        <v/>
      </c>
      <c r="J38" s="74" t="str">
        <f t="shared" si="4"/>
        <v/>
      </c>
      <c r="K38" s="74">
        <f t="array" ref="K38">IFERROR(SUM(IF(NOT(ISERROR(H38:J38)),H38:J38)),"")</f>
        <v>0</v>
      </c>
      <c r="L38" s="74" t="str">
        <f t="shared" si="5"/>
        <v/>
      </c>
      <c r="M38" s="74" t="str">
        <f t="shared" si="7"/>
        <v/>
      </c>
      <c r="O38" s="4">
        <v>9</v>
      </c>
      <c r="P38" s="3" t="e">
        <f t="array" ref="P38">INDEX($Q$30:$Q$329,SMALL(IF($Q$30:$Q$329&lt;&gt;"",ROW($Q$30:$Q$329)-ROW($Q$30)+1),O38))</f>
        <v>#NUM!</v>
      </c>
      <c r="Q38" s="3" t="str">
        <f t="shared" si="6"/>
        <v/>
      </c>
      <c r="R38" s="25"/>
      <c r="S38" s="25"/>
      <c r="T38"/>
      <c r="U38" s="25"/>
      <c r="V38" s="25"/>
      <c r="W38" s="25"/>
      <c r="X38"/>
      <c r="Y38"/>
      <c r="Z38"/>
      <c r="AA38"/>
      <c r="AB38"/>
      <c r="AC38"/>
      <c r="AD38"/>
      <c r="AE38"/>
      <c r="AF38"/>
    </row>
    <row r="39" spans="4:32">
      <c r="F39" s="51" t="str">
        <f t="shared" si="0"/>
        <v/>
      </c>
      <c r="G39" s="75" t="str">
        <f t="shared" si="1"/>
        <v/>
      </c>
      <c r="H39" s="74" t="str">
        <f t="shared" si="2"/>
        <v/>
      </c>
      <c r="I39" s="74" t="str">
        <f t="shared" si="3"/>
        <v/>
      </c>
      <c r="J39" s="74" t="str">
        <f t="shared" si="4"/>
        <v/>
      </c>
      <c r="K39" s="74">
        <f t="array" ref="K39">IFERROR(SUM(IF(NOT(ISERROR(H39:J39)),H39:J39)),"")</f>
        <v>0</v>
      </c>
      <c r="L39" s="74" t="str">
        <f t="shared" si="5"/>
        <v/>
      </c>
      <c r="M39" s="74" t="str">
        <f t="shared" si="7"/>
        <v/>
      </c>
      <c r="O39" s="4">
        <v>10</v>
      </c>
      <c r="P39" s="3" t="e">
        <f t="array" ref="P39">INDEX($Q$30:$Q$329,SMALL(IF($Q$30:$Q$329&lt;&gt;"",ROW($Q$30:$Q$329)-ROW($Q$30)+1),O39))</f>
        <v>#NUM!</v>
      </c>
      <c r="Q39" s="3" t="str">
        <f t="shared" si="6"/>
        <v/>
      </c>
      <c r="R39" s="25"/>
      <c r="S39" s="25"/>
      <c r="T39"/>
      <c r="U39" s="25"/>
      <c r="V39" s="25"/>
      <c r="W39" s="25"/>
      <c r="X39"/>
      <c r="Y39"/>
      <c r="Z39"/>
      <c r="AA39"/>
    </row>
    <row r="40" spans="4:32" ht="15.6" customHeight="1">
      <c r="F40" s="51" t="str">
        <f t="shared" si="0"/>
        <v/>
      </c>
      <c r="G40" s="75" t="str">
        <f t="shared" si="1"/>
        <v/>
      </c>
      <c r="H40" s="74" t="str">
        <f t="shared" si="2"/>
        <v/>
      </c>
      <c r="I40" s="74" t="str">
        <f t="shared" si="3"/>
        <v/>
      </c>
      <c r="J40" s="74" t="str">
        <f t="shared" si="4"/>
        <v/>
      </c>
      <c r="K40" s="74">
        <f t="array" ref="K40">IFERROR(SUM(IF(NOT(ISERROR(H40:J40)),H40:J40)),"")</f>
        <v>0</v>
      </c>
      <c r="L40" s="74" t="str">
        <f t="shared" si="5"/>
        <v/>
      </c>
      <c r="M40" s="74" t="str">
        <f t="shared" si="7"/>
        <v/>
      </c>
      <c r="O40" s="4">
        <v>11</v>
      </c>
      <c r="P40" s="3" t="e">
        <f t="array" ref="P40">INDEX($Q$30:$Q$329,SMALL(IF($Q$30:$Q$329&lt;&gt;"",ROW($Q$30:$Q$329)-ROW($Q$30)+1),O40))</f>
        <v>#NUM!</v>
      </c>
      <c r="Q40" s="3" t="str">
        <f t="shared" si="6"/>
        <v/>
      </c>
      <c r="R40" s="25"/>
      <c r="S40" s="25"/>
      <c r="T40"/>
      <c r="U40" s="25"/>
      <c r="V40" s="25"/>
      <c r="W40" s="25"/>
      <c r="X40"/>
      <c r="Y40"/>
    </row>
    <row r="41" spans="4:32">
      <c r="F41" s="51" t="str">
        <f t="shared" si="0"/>
        <v/>
      </c>
      <c r="G41" s="75" t="str">
        <f t="shared" si="1"/>
        <v/>
      </c>
      <c r="H41" s="74" t="str">
        <f t="shared" si="2"/>
        <v/>
      </c>
      <c r="I41" s="74" t="str">
        <f t="shared" si="3"/>
        <v/>
      </c>
      <c r="J41" s="74" t="str">
        <f t="shared" si="4"/>
        <v/>
      </c>
      <c r="K41" s="74">
        <f t="array" ref="K41">IFERROR(SUM(IF(NOT(ISERROR(H41:J41)),H41:J41)),"")</f>
        <v>0</v>
      </c>
      <c r="L41" s="74" t="str">
        <f t="shared" si="5"/>
        <v/>
      </c>
      <c r="M41" s="74" t="str">
        <f t="shared" si="7"/>
        <v/>
      </c>
      <c r="O41" s="4">
        <v>12</v>
      </c>
      <c r="P41" s="3" t="e">
        <f t="array" ref="P41">INDEX($Q$30:$Q$329,SMALL(IF($Q$30:$Q$329&lt;&gt;"",ROW($Q$30:$Q$329)-ROW($Q$30)+1),O41))</f>
        <v>#NUM!</v>
      </c>
      <c r="Q41" s="3" t="str">
        <f t="shared" si="6"/>
        <v/>
      </c>
    </row>
    <row r="42" spans="4:32">
      <c r="D42" s="3"/>
      <c r="F42" s="51" t="str">
        <f t="shared" si="0"/>
        <v/>
      </c>
      <c r="G42" s="75" t="str">
        <f t="shared" si="1"/>
        <v/>
      </c>
      <c r="H42" s="74" t="str">
        <f t="shared" si="2"/>
        <v/>
      </c>
      <c r="I42" s="74" t="str">
        <f t="shared" si="3"/>
        <v/>
      </c>
      <c r="J42" s="74" t="str">
        <f t="shared" si="4"/>
        <v/>
      </c>
      <c r="K42" s="74">
        <f t="array" ref="K42">IFERROR(SUM(IF(NOT(ISERROR(H42:J42)),H42:J42)),"")</f>
        <v>0</v>
      </c>
      <c r="L42" s="74" t="str">
        <f t="shared" si="5"/>
        <v/>
      </c>
      <c r="M42" s="74" t="str">
        <f t="shared" si="7"/>
        <v/>
      </c>
      <c r="O42" s="4">
        <v>13</v>
      </c>
      <c r="P42" s="3" t="e">
        <f t="array" ref="P42">INDEX($Q$30:$Q$329,SMALL(IF($Q$30:$Q$329&lt;&gt;"",ROW($Q$30:$Q$329)-ROW($Q$30)+1),O42))</f>
        <v>#NUM!</v>
      </c>
      <c r="Q42" s="3" t="str">
        <f t="shared" si="6"/>
        <v/>
      </c>
    </row>
    <row r="43" spans="4:32">
      <c r="D43" s="3"/>
      <c r="E43" s="3"/>
      <c r="F43" s="51" t="str">
        <f t="shared" si="0"/>
        <v/>
      </c>
      <c r="G43" s="75" t="str">
        <f t="shared" si="1"/>
        <v/>
      </c>
      <c r="H43" s="74" t="str">
        <f t="shared" si="2"/>
        <v/>
      </c>
      <c r="I43" s="74" t="str">
        <f t="shared" si="3"/>
        <v/>
      </c>
      <c r="J43" s="74" t="str">
        <f t="shared" si="4"/>
        <v/>
      </c>
      <c r="K43" s="74">
        <f t="array" ref="K43">IFERROR(SUM(IF(NOT(ISERROR(H43:J43)),H43:J43)),"")</f>
        <v>0</v>
      </c>
      <c r="L43" s="74" t="str">
        <f t="shared" si="5"/>
        <v/>
      </c>
      <c r="M43" s="74" t="str">
        <f t="shared" si="7"/>
        <v/>
      </c>
      <c r="O43" s="4">
        <v>14</v>
      </c>
      <c r="P43" s="3" t="e">
        <f t="array" ref="P43">INDEX($Q$30:$Q$329,SMALL(IF($Q$30:$Q$329&lt;&gt;"",ROW($Q$30:$Q$329)-ROW($Q$30)+1),O43))</f>
        <v>#NUM!</v>
      </c>
      <c r="Q43" s="3" t="str">
        <f t="shared" si="6"/>
        <v/>
      </c>
    </row>
    <row r="44" spans="4:32">
      <c r="D44" s="3"/>
      <c r="E44" s="3"/>
      <c r="F44" s="51" t="str">
        <f t="shared" si="0"/>
        <v/>
      </c>
      <c r="G44" s="75" t="str">
        <f t="shared" si="1"/>
        <v/>
      </c>
      <c r="H44" s="74" t="str">
        <f t="shared" si="2"/>
        <v/>
      </c>
      <c r="I44" s="74" t="str">
        <f t="shared" si="3"/>
        <v/>
      </c>
      <c r="J44" s="74" t="str">
        <f t="shared" si="4"/>
        <v/>
      </c>
      <c r="K44" s="74">
        <f t="array" ref="K44">IFERROR(SUM(IF(NOT(ISERROR(H44:J44)),H44:J44)),"")</f>
        <v>0</v>
      </c>
      <c r="L44" s="74" t="str">
        <f t="shared" si="5"/>
        <v/>
      </c>
      <c r="M44" s="74" t="str">
        <f t="shared" si="7"/>
        <v/>
      </c>
      <c r="O44" s="4">
        <v>15</v>
      </c>
      <c r="P44" s="3" t="e">
        <f t="array" ref="P44">INDEX($Q$30:$Q$329,SMALL(IF($Q$30:$Q$329&lt;&gt;"",ROW($Q$30:$Q$329)-ROW($Q$30)+1),O44))</f>
        <v>#NUM!</v>
      </c>
      <c r="Q44" s="3" t="str">
        <f t="shared" si="6"/>
        <v/>
      </c>
    </row>
    <row r="45" spans="4:32">
      <c r="D45" s="3"/>
      <c r="E45" s="3"/>
      <c r="F45" s="51" t="str">
        <f t="shared" si="0"/>
        <v/>
      </c>
      <c r="G45" s="75" t="str">
        <f t="shared" si="1"/>
        <v/>
      </c>
      <c r="H45" s="74" t="str">
        <f t="shared" si="2"/>
        <v/>
      </c>
      <c r="I45" s="74" t="str">
        <f t="shared" si="3"/>
        <v/>
      </c>
      <c r="J45" s="74" t="str">
        <f t="shared" si="4"/>
        <v/>
      </c>
      <c r="K45" s="74">
        <f t="array" ref="K45">IFERROR(SUM(IF(NOT(ISERROR(H45:J45)),H45:J45)),"")</f>
        <v>0</v>
      </c>
      <c r="L45" s="74" t="str">
        <f t="shared" si="5"/>
        <v/>
      </c>
      <c r="M45" s="74" t="str">
        <f t="shared" si="7"/>
        <v/>
      </c>
      <c r="O45" s="4">
        <v>16</v>
      </c>
      <c r="P45" s="3" t="e">
        <f t="array" ref="P45">INDEX($Q$30:$Q$329,SMALL(IF($Q$30:$Q$329&lt;&gt;"",ROW($Q$30:$Q$329)-ROW($Q$30)+1),O45))</f>
        <v>#NUM!</v>
      </c>
      <c r="Q45" s="3" t="str">
        <f t="shared" si="6"/>
        <v/>
      </c>
    </row>
    <row r="46" spans="4:32">
      <c r="D46" s="3"/>
      <c r="E46" s="3"/>
      <c r="F46" s="51" t="str">
        <f t="shared" si="0"/>
        <v/>
      </c>
      <c r="G46" s="75" t="str">
        <f t="shared" si="1"/>
        <v/>
      </c>
      <c r="H46" s="74" t="str">
        <f t="shared" si="2"/>
        <v/>
      </c>
      <c r="I46" s="74" t="str">
        <f t="shared" si="3"/>
        <v/>
      </c>
      <c r="J46" s="74" t="str">
        <f t="shared" si="4"/>
        <v/>
      </c>
      <c r="K46" s="74">
        <f t="array" ref="K46">IFERROR(SUM(IF(NOT(ISERROR(H46:J46)),H46:J46)),"")</f>
        <v>0</v>
      </c>
      <c r="L46" s="74" t="str">
        <f t="shared" si="5"/>
        <v/>
      </c>
      <c r="M46" s="74" t="str">
        <f t="shared" si="7"/>
        <v/>
      </c>
      <c r="O46" s="4">
        <v>17</v>
      </c>
      <c r="P46" s="3" t="e">
        <f t="array" ref="P46">INDEX($Q$30:$Q$329,SMALL(IF($Q$30:$Q$329&lt;&gt;"",ROW($Q$30:$Q$329)-ROW($Q$30)+1),O46))</f>
        <v>#NUM!</v>
      </c>
      <c r="Q46" s="3" t="str">
        <f t="shared" si="6"/>
        <v/>
      </c>
    </row>
    <row r="47" spans="4:32">
      <c r="D47" s="3"/>
      <c r="E47" s="3"/>
      <c r="F47" s="51" t="str">
        <f t="shared" si="0"/>
        <v/>
      </c>
      <c r="G47" s="75" t="str">
        <f t="shared" si="1"/>
        <v/>
      </c>
      <c r="H47" s="74" t="str">
        <f t="shared" si="2"/>
        <v/>
      </c>
      <c r="I47" s="74" t="str">
        <f t="shared" si="3"/>
        <v/>
      </c>
      <c r="J47" s="74" t="str">
        <f t="shared" si="4"/>
        <v/>
      </c>
      <c r="K47" s="74">
        <f t="array" ref="K47">IFERROR(SUM(IF(NOT(ISERROR(H47:J47)),H47:J47)),"")</f>
        <v>0</v>
      </c>
      <c r="L47" s="74" t="str">
        <f t="shared" si="5"/>
        <v/>
      </c>
      <c r="M47" s="74" t="str">
        <f t="shared" si="7"/>
        <v/>
      </c>
      <c r="O47" s="4">
        <v>18</v>
      </c>
      <c r="P47" s="3" t="e">
        <f t="array" ref="P47">INDEX($Q$30:$Q$329,SMALL(IF($Q$30:$Q$329&lt;&gt;"",ROW($Q$30:$Q$329)-ROW($Q$30)+1),O47))</f>
        <v>#NUM!</v>
      </c>
      <c r="Q47" s="3" t="str">
        <f t="shared" si="6"/>
        <v/>
      </c>
    </row>
    <row r="48" spans="4:32">
      <c r="D48" s="3"/>
      <c r="E48" s="3"/>
      <c r="F48" s="51" t="str">
        <f t="shared" si="0"/>
        <v/>
      </c>
      <c r="G48" s="75" t="str">
        <f t="shared" si="1"/>
        <v/>
      </c>
      <c r="H48" s="74" t="str">
        <f t="shared" si="2"/>
        <v/>
      </c>
      <c r="I48" s="74" t="str">
        <f t="shared" si="3"/>
        <v/>
      </c>
      <c r="J48" s="74" t="str">
        <f t="shared" si="4"/>
        <v/>
      </c>
      <c r="K48" s="74">
        <f t="array" ref="K48">IFERROR(SUM(IF(NOT(ISERROR(H48:J48)),H48:J48)),"")</f>
        <v>0</v>
      </c>
      <c r="L48" s="74" t="str">
        <f t="shared" si="5"/>
        <v/>
      </c>
      <c r="M48" s="74" t="str">
        <f t="shared" si="7"/>
        <v/>
      </c>
      <c r="O48" s="4">
        <v>19</v>
      </c>
      <c r="P48" s="3" t="e">
        <f t="array" ref="P48">INDEX($Q$30:$Q$329,SMALL(IF($Q$30:$Q$329&lt;&gt;"",ROW($Q$30:$Q$329)-ROW($Q$30)+1),O48))</f>
        <v>#NUM!</v>
      </c>
      <c r="Q48" s="3" t="str">
        <f t="shared" si="6"/>
        <v/>
      </c>
    </row>
    <row r="49" spans="4:17">
      <c r="D49" s="3"/>
      <c r="E49" s="3"/>
      <c r="F49" s="51" t="str">
        <f t="shared" si="0"/>
        <v/>
      </c>
      <c r="G49" s="75" t="str">
        <f t="shared" si="1"/>
        <v/>
      </c>
      <c r="H49" s="74" t="str">
        <f t="shared" si="2"/>
        <v/>
      </c>
      <c r="I49" s="74" t="str">
        <f t="shared" si="3"/>
        <v/>
      </c>
      <c r="J49" s="74" t="str">
        <f t="shared" si="4"/>
        <v/>
      </c>
      <c r="K49" s="74">
        <f t="array" ref="K49">IFERROR(SUM(IF(NOT(ISERROR(H49:J49)),H49:J49)),"")</f>
        <v>0</v>
      </c>
      <c r="L49" s="74" t="str">
        <f t="shared" si="5"/>
        <v/>
      </c>
      <c r="M49" s="74" t="str">
        <f t="shared" si="7"/>
        <v/>
      </c>
      <c r="O49" s="4">
        <v>20</v>
      </c>
      <c r="P49" s="3" t="e">
        <f t="array" ref="P49">INDEX($Q$30:$Q$329,SMALL(IF($Q$30:$Q$329&lt;&gt;"",ROW($Q$30:$Q$329)-ROW($Q$30)+1),O49))</f>
        <v>#NUM!</v>
      </c>
      <c r="Q49" s="3" t="str">
        <f t="shared" si="6"/>
        <v/>
      </c>
    </row>
    <row r="50" spans="4:17">
      <c r="D50" s="3"/>
      <c r="E50" s="3"/>
      <c r="F50" s="51" t="str">
        <f t="shared" si="0"/>
        <v/>
      </c>
      <c r="G50" s="75" t="str">
        <f t="shared" si="1"/>
        <v/>
      </c>
      <c r="H50" s="74" t="str">
        <f t="shared" si="2"/>
        <v/>
      </c>
      <c r="I50" s="74" t="str">
        <f t="shared" si="3"/>
        <v/>
      </c>
      <c r="J50" s="74" t="str">
        <f t="shared" si="4"/>
        <v/>
      </c>
      <c r="K50" s="74">
        <f t="array" ref="K50">IFERROR(SUM(IF(NOT(ISERROR(H50:J50)),H50:J50)),"")</f>
        <v>0</v>
      </c>
      <c r="L50" s="74" t="str">
        <f t="shared" si="5"/>
        <v/>
      </c>
      <c r="M50" s="74" t="str">
        <f t="shared" si="7"/>
        <v/>
      </c>
      <c r="O50" s="4">
        <v>21</v>
      </c>
      <c r="P50" s="3" t="e">
        <f t="array" ref="P50">INDEX($Q$30:$Q$329,SMALL(IF($Q$30:$Q$329&lt;&gt;"",ROW($Q$30:$Q$329)-ROW($Q$30)+1),O50))</f>
        <v>#NUM!</v>
      </c>
      <c r="Q50" s="3" t="str">
        <f t="shared" si="6"/>
        <v/>
      </c>
    </row>
    <row r="51" spans="4:17">
      <c r="D51" s="3"/>
      <c r="E51" s="3"/>
      <c r="F51" s="51" t="str">
        <f t="shared" si="0"/>
        <v/>
      </c>
      <c r="G51" s="75" t="str">
        <f t="shared" si="1"/>
        <v/>
      </c>
      <c r="H51" s="74" t="str">
        <f t="shared" si="2"/>
        <v/>
      </c>
      <c r="I51" s="74" t="str">
        <f t="shared" si="3"/>
        <v/>
      </c>
      <c r="J51" s="74" t="str">
        <f t="shared" si="4"/>
        <v/>
      </c>
      <c r="K51" s="74">
        <f t="array" ref="K51">IFERROR(SUM(IF(NOT(ISERROR(H51:J51)),H51:J51)),"")</f>
        <v>0</v>
      </c>
      <c r="L51" s="74" t="str">
        <f t="shared" si="5"/>
        <v/>
      </c>
      <c r="M51" s="74" t="str">
        <f t="shared" si="7"/>
        <v/>
      </c>
      <c r="O51" s="4">
        <v>22</v>
      </c>
      <c r="P51" s="3" t="e">
        <f t="array" ref="P51">INDEX($Q$30:$Q$329,SMALL(IF($Q$30:$Q$329&lt;&gt;"",ROW($Q$30:$Q$329)-ROW($Q$30)+1),O51))</f>
        <v>#NUM!</v>
      </c>
      <c r="Q51" s="3" t="str">
        <f t="shared" si="6"/>
        <v/>
      </c>
    </row>
    <row r="52" spans="4:17">
      <c r="D52" s="3"/>
      <c r="E52" s="3"/>
      <c r="F52" s="51" t="str">
        <f t="shared" si="0"/>
        <v/>
      </c>
      <c r="G52" s="75" t="str">
        <f t="shared" si="1"/>
        <v/>
      </c>
      <c r="H52" s="74" t="str">
        <f t="shared" si="2"/>
        <v/>
      </c>
      <c r="I52" s="74" t="str">
        <f t="shared" si="3"/>
        <v/>
      </c>
      <c r="J52" s="74" t="str">
        <f t="shared" si="4"/>
        <v/>
      </c>
      <c r="K52" s="74">
        <f t="array" ref="K52">IFERROR(SUM(IF(NOT(ISERROR(H52:J52)),H52:J52)),"")</f>
        <v>0</v>
      </c>
      <c r="L52" s="74" t="str">
        <f t="shared" si="5"/>
        <v/>
      </c>
      <c r="M52" s="74" t="str">
        <f t="shared" si="7"/>
        <v/>
      </c>
      <c r="O52" s="4">
        <v>23</v>
      </c>
      <c r="P52" s="3" t="e">
        <f t="array" ref="P52">INDEX($Q$30:$Q$329,SMALL(IF($Q$30:$Q$329&lt;&gt;"",ROW($Q$30:$Q$329)-ROW($Q$30)+1),O52))</f>
        <v>#NUM!</v>
      </c>
      <c r="Q52" s="3" t="str">
        <f t="shared" si="6"/>
        <v/>
      </c>
    </row>
    <row r="53" spans="4:17">
      <c r="D53" s="3"/>
      <c r="E53" s="3"/>
      <c r="F53" s="51" t="str">
        <f t="shared" si="0"/>
        <v/>
      </c>
      <c r="G53" s="75" t="str">
        <f t="shared" si="1"/>
        <v/>
      </c>
      <c r="H53" s="74" t="str">
        <f t="shared" si="2"/>
        <v/>
      </c>
      <c r="I53" s="74" t="str">
        <f t="shared" si="3"/>
        <v/>
      </c>
      <c r="J53" s="74" t="str">
        <f t="shared" si="4"/>
        <v/>
      </c>
      <c r="K53" s="74">
        <f t="array" ref="K53">IFERROR(SUM(IF(NOT(ISERROR(H53:J53)),H53:J53)),"")</f>
        <v>0</v>
      </c>
      <c r="L53" s="74" t="str">
        <f t="shared" si="5"/>
        <v/>
      </c>
      <c r="M53" s="74" t="str">
        <f t="shared" si="7"/>
        <v/>
      </c>
      <c r="O53" s="4">
        <v>24</v>
      </c>
      <c r="P53" s="3" t="e">
        <f t="array" ref="P53">INDEX($Q$30:$Q$329,SMALL(IF($Q$30:$Q$329&lt;&gt;"",ROW($Q$30:$Q$329)-ROW($Q$30)+1),O53))</f>
        <v>#NUM!</v>
      </c>
      <c r="Q53" s="3" t="str">
        <f t="shared" si="6"/>
        <v/>
      </c>
    </row>
    <row r="54" spans="4:17">
      <c r="D54" s="3"/>
      <c r="E54" s="3"/>
      <c r="F54" s="51" t="str">
        <f t="shared" si="0"/>
        <v/>
      </c>
      <c r="G54" s="75" t="str">
        <f t="shared" si="1"/>
        <v/>
      </c>
      <c r="H54" s="74" t="str">
        <f t="shared" si="2"/>
        <v/>
      </c>
      <c r="I54" s="74" t="str">
        <f t="shared" si="3"/>
        <v/>
      </c>
      <c r="J54" s="74" t="str">
        <f t="shared" si="4"/>
        <v/>
      </c>
      <c r="K54" s="74">
        <f t="array" ref="K54">IFERROR(SUM(IF(NOT(ISERROR(H54:J54)),H54:J54)),"")</f>
        <v>0</v>
      </c>
      <c r="L54" s="74" t="str">
        <f t="shared" si="5"/>
        <v/>
      </c>
      <c r="M54" s="74" t="str">
        <f t="shared" si="7"/>
        <v/>
      </c>
      <c r="O54" s="4">
        <v>25</v>
      </c>
      <c r="P54" s="3" t="e">
        <f t="array" ref="P54">INDEX($Q$30:$Q$329,SMALL(IF($Q$30:$Q$329&lt;&gt;"",ROW($Q$30:$Q$329)-ROW($Q$30)+1),O54))</f>
        <v>#NUM!</v>
      </c>
      <c r="Q54" s="3" t="str">
        <f t="shared" si="6"/>
        <v/>
      </c>
    </row>
    <row r="55" spans="4:17">
      <c r="D55" s="3"/>
      <c r="E55" s="3"/>
      <c r="F55" s="51" t="str">
        <f t="shared" si="0"/>
        <v/>
      </c>
      <c r="G55" s="75" t="str">
        <f t="shared" si="1"/>
        <v/>
      </c>
      <c r="H55" s="74" t="str">
        <f t="shared" si="2"/>
        <v/>
      </c>
      <c r="I55" s="74" t="str">
        <f t="shared" si="3"/>
        <v/>
      </c>
      <c r="J55" s="74" t="str">
        <f t="shared" si="4"/>
        <v/>
      </c>
      <c r="K55" s="74">
        <f t="array" ref="K55">IFERROR(SUM(IF(NOT(ISERROR(H55:J55)),H55:J55)),"")</f>
        <v>0</v>
      </c>
      <c r="L55" s="74" t="str">
        <f t="shared" si="5"/>
        <v/>
      </c>
      <c r="M55" s="74" t="str">
        <f t="shared" si="7"/>
        <v/>
      </c>
      <c r="O55" s="4">
        <v>26</v>
      </c>
      <c r="P55" s="3" t="e">
        <f t="array" ref="P55">INDEX($Q$30:$Q$329,SMALL(IF($Q$30:$Q$329&lt;&gt;"",ROW($Q$30:$Q$329)-ROW($Q$30)+1),O55))</f>
        <v>#NUM!</v>
      </c>
      <c r="Q55" s="3" t="str">
        <f t="shared" si="6"/>
        <v/>
      </c>
    </row>
    <row r="56" spans="4:17">
      <c r="D56" s="3"/>
      <c r="E56" s="3"/>
      <c r="F56" s="51" t="str">
        <f t="shared" si="0"/>
        <v/>
      </c>
      <c r="G56" s="75" t="str">
        <f t="shared" si="1"/>
        <v/>
      </c>
      <c r="H56" s="74" t="str">
        <f t="shared" si="2"/>
        <v/>
      </c>
      <c r="I56" s="74" t="str">
        <f t="shared" si="3"/>
        <v/>
      </c>
      <c r="J56" s="74" t="str">
        <f t="shared" si="4"/>
        <v/>
      </c>
      <c r="K56" s="74">
        <f t="array" ref="K56">IFERROR(SUM(IF(NOT(ISERROR(H56:J56)),H56:J56)),"")</f>
        <v>0</v>
      </c>
      <c r="L56" s="74" t="str">
        <f t="shared" si="5"/>
        <v/>
      </c>
      <c r="M56" s="74" t="str">
        <f t="shared" si="7"/>
        <v/>
      </c>
      <c r="O56" s="4">
        <v>27</v>
      </c>
      <c r="P56" s="3" t="e">
        <f t="array" ref="P56">INDEX($Q$30:$Q$329,SMALL(IF($Q$30:$Q$329&lt;&gt;"",ROW($Q$30:$Q$329)-ROW($Q$30)+1),O56))</f>
        <v>#NUM!</v>
      </c>
      <c r="Q56" s="3" t="str">
        <f t="shared" si="6"/>
        <v/>
      </c>
    </row>
    <row r="57" spans="4:17">
      <c r="D57" s="3"/>
      <c r="E57" s="3"/>
      <c r="F57" s="51" t="str">
        <f t="shared" si="0"/>
        <v/>
      </c>
      <c r="G57" s="75" t="str">
        <f t="shared" si="1"/>
        <v/>
      </c>
      <c r="H57" s="74" t="str">
        <f t="shared" si="2"/>
        <v/>
      </c>
      <c r="I57" s="74" t="str">
        <f t="shared" si="3"/>
        <v/>
      </c>
      <c r="J57" s="74" t="str">
        <f t="shared" si="4"/>
        <v/>
      </c>
      <c r="K57" s="74">
        <f t="array" ref="K57">IFERROR(SUM(IF(NOT(ISERROR(H57:J57)),H57:J57)),"")</f>
        <v>0</v>
      </c>
      <c r="L57" s="74" t="str">
        <f t="shared" si="5"/>
        <v/>
      </c>
      <c r="M57" s="74" t="str">
        <f t="shared" si="7"/>
        <v/>
      </c>
      <c r="O57" s="4">
        <v>28</v>
      </c>
      <c r="P57" s="3" t="e">
        <f t="array" ref="P57">INDEX($Q$30:$Q$329,SMALL(IF($Q$30:$Q$329&lt;&gt;"",ROW($Q$30:$Q$329)-ROW($Q$30)+1),O57))</f>
        <v>#NUM!</v>
      </c>
      <c r="Q57" s="3" t="str">
        <f t="shared" si="6"/>
        <v/>
      </c>
    </row>
    <row r="58" spans="4:17">
      <c r="D58" s="3"/>
      <c r="E58" s="3"/>
      <c r="F58" s="51" t="str">
        <f t="shared" si="0"/>
        <v/>
      </c>
      <c r="G58" s="75" t="str">
        <f t="shared" si="1"/>
        <v/>
      </c>
      <c r="H58" s="74" t="str">
        <f t="shared" si="2"/>
        <v/>
      </c>
      <c r="I58" s="74" t="str">
        <f t="shared" si="3"/>
        <v/>
      </c>
      <c r="J58" s="74" t="str">
        <f t="shared" si="4"/>
        <v/>
      </c>
      <c r="K58" s="74">
        <f t="array" ref="K58">IFERROR(SUM(IF(NOT(ISERROR(H58:J58)),H58:J58)),"")</f>
        <v>0</v>
      </c>
      <c r="L58" s="74" t="str">
        <f t="shared" si="5"/>
        <v/>
      </c>
      <c r="M58" s="74" t="str">
        <f t="shared" si="7"/>
        <v/>
      </c>
      <c r="O58" s="4">
        <v>29</v>
      </c>
      <c r="P58" s="3" t="e">
        <f t="array" ref="P58">INDEX($Q$30:$Q$329,SMALL(IF($Q$30:$Q$329&lt;&gt;"",ROW($Q$30:$Q$329)-ROW($Q$30)+1),O58))</f>
        <v>#NUM!</v>
      </c>
      <c r="Q58" s="3" t="str">
        <f t="shared" si="6"/>
        <v/>
      </c>
    </row>
    <row r="59" spans="4:17">
      <c r="D59" s="3"/>
      <c r="E59" s="3"/>
      <c r="F59" s="51" t="str">
        <f t="shared" si="0"/>
        <v/>
      </c>
      <c r="G59" s="75" t="str">
        <f t="shared" si="1"/>
        <v/>
      </c>
      <c r="H59" s="74" t="str">
        <f t="shared" si="2"/>
        <v/>
      </c>
      <c r="I59" s="74" t="str">
        <f t="shared" si="3"/>
        <v/>
      </c>
      <c r="J59" s="74" t="str">
        <f t="shared" si="4"/>
        <v/>
      </c>
      <c r="K59" s="74">
        <f t="array" ref="K59">IFERROR(SUM(IF(NOT(ISERROR(H59:J59)),H59:J59)),"")</f>
        <v>0</v>
      </c>
      <c r="L59" s="74" t="str">
        <f t="shared" si="5"/>
        <v/>
      </c>
      <c r="M59" s="74" t="str">
        <f t="shared" si="7"/>
        <v/>
      </c>
      <c r="O59" s="4">
        <v>30</v>
      </c>
      <c r="P59" s="3" t="e">
        <f t="array" ref="P59">INDEX($Q$30:$Q$329,SMALL(IF($Q$30:$Q$329&lt;&gt;"",ROW($Q$30:$Q$329)-ROW($Q$30)+1),O59))</f>
        <v>#NUM!</v>
      </c>
      <c r="Q59" s="3" t="str">
        <f t="shared" si="6"/>
        <v/>
      </c>
    </row>
    <row r="60" spans="4:17">
      <c r="D60" s="3"/>
      <c r="E60" s="3"/>
      <c r="F60" s="51" t="str">
        <f t="shared" si="0"/>
        <v/>
      </c>
      <c r="G60" s="75" t="str">
        <f t="shared" si="1"/>
        <v/>
      </c>
      <c r="H60" s="74" t="str">
        <f t="shared" si="2"/>
        <v/>
      </c>
      <c r="I60" s="74" t="str">
        <f t="shared" si="3"/>
        <v/>
      </c>
      <c r="J60" s="74" t="str">
        <f t="shared" si="4"/>
        <v/>
      </c>
      <c r="K60" s="74">
        <f t="array" ref="K60">IFERROR(SUM(IF(NOT(ISERROR(H60:J60)),H60:J60)),"")</f>
        <v>0</v>
      </c>
      <c r="L60" s="74" t="str">
        <f t="shared" si="5"/>
        <v/>
      </c>
      <c r="M60" s="74" t="str">
        <f t="shared" si="7"/>
        <v/>
      </c>
      <c r="O60" s="4">
        <v>31</v>
      </c>
      <c r="P60" s="3" t="e">
        <f t="array" ref="P60">INDEX($Q$30:$Q$329,SMALL(IF($Q$30:$Q$329&lt;&gt;"",ROW($Q$30:$Q$329)-ROW($Q$30)+1),O60))</f>
        <v>#NUM!</v>
      </c>
      <c r="Q60" s="3" t="str">
        <f t="shared" si="6"/>
        <v/>
      </c>
    </row>
    <row r="61" spans="4:17">
      <c r="D61" s="3"/>
      <c r="E61" s="3"/>
      <c r="F61" s="51" t="str">
        <f t="shared" si="0"/>
        <v/>
      </c>
      <c r="G61" s="75" t="str">
        <f t="shared" si="1"/>
        <v/>
      </c>
      <c r="H61" s="74" t="str">
        <f t="shared" si="2"/>
        <v/>
      </c>
      <c r="I61" s="74" t="str">
        <f t="shared" si="3"/>
        <v/>
      </c>
      <c r="J61" s="74" t="str">
        <f t="shared" si="4"/>
        <v/>
      </c>
      <c r="K61" s="74">
        <f t="array" ref="K61">IFERROR(SUM(IF(NOT(ISERROR(H61:J61)),H61:J61)),"")</f>
        <v>0</v>
      </c>
      <c r="L61" s="74" t="str">
        <f t="shared" si="5"/>
        <v/>
      </c>
      <c r="M61" s="74" t="str">
        <f t="shared" si="7"/>
        <v/>
      </c>
      <c r="O61" s="4">
        <v>32</v>
      </c>
      <c r="P61" s="3" t="e">
        <f t="array" ref="P61">INDEX($Q$30:$Q$329,SMALL(IF($Q$30:$Q$329&lt;&gt;"",ROW($Q$30:$Q$329)-ROW($Q$30)+1),O61))</f>
        <v>#NUM!</v>
      </c>
      <c r="Q61" s="3" t="str">
        <f t="shared" si="6"/>
        <v/>
      </c>
    </row>
    <row r="62" spans="4:17">
      <c r="D62" s="3"/>
      <c r="E62" s="3"/>
      <c r="F62" s="51" t="str">
        <f t="shared" si="0"/>
        <v/>
      </c>
      <c r="G62" s="75" t="str">
        <f t="shared" si="1"/>
        <v/>
      </c>
      <c r="H62" s="74" t="str">
        <f t="shared" si="2"/>
        <v/>
      </c>
      <c r="I62" s="74" t="str">
        <f t="shared" si="3"/>
        <v/>
      </c>
      <c r="J62" s="74" t="str">
        <f t="shared" si="4"/>
        <v/>
      </c>
      <c r="K62" s="74">
        <f t="array" ref="K62">IFERROR(SUM(IF(NOT(ISERROR(H62:J62)),H62:J62)),"")</f>
        <v>0</v>
      </c>
      <c r="L62" s="74" t="str">
        <f t="shared" si="5"/>
        <v/>
      </c>
      <c r="M62" s="74" t="str">
        <f t="shared" si="7"/>
        <v/>
      </c>
      <c r="O62" s="4">
        <v>33</v>
      </c>
      <c r="P62" s="3" t="e">
        <f t="array" ref="P62">INDEX($Q$30:$Q$329,SMALL(IF($Q$30:$Q$329&lt;&gt;"",ROW($Q$30:$Q$329)-ROW($Q$30)+1),O62))</f>
        <v>#NUM!</v>
      </c>
      <c r="Q62" s="3" t="str">
        <f t="shared" si="6"/>
        <v/>
      </c>
    </row>
    <row r="63" spans="4:17">
      <c r="D63" s="3"/>
      <c r="E63" s="3"/>
      <c r="F63" s="51" t="str">
        <f t="shared" si="0"/>
        <v/>
      </c>
      <c r="G63" s="75" t="str">
        <f t="shared" si="1"/>
        <v/>
      </c>
      <c r="H63" s="74" t="str">
        <f t="shared" si="2"/>
        <v/>
      </c>
      <c r="I63" s="74" t="str">
        <f t="shared" si="3"/>
        <v/>
      </c>
      <c r="J63" s="74" t="str">
        <f t="shared" si="4"/>
        <v/>
      </c>
      <c r="K63" s="74">
        <f t="array" ref="K63">IFERROR(SUM(IF(NOT(ISERROR(H63:J63)),H63:J63)),"")</f>
        <v>0</v>
      </c>
      <c r="L63" s="74" t="str">
        <f t="shared" si="5"/>
        <v/>
      </c>
      <c r="M63" s="74" t="str">
        <f t="shared" si="7"/>
        <v/>
      </c>
      <c r="O63" s="4">
        <v>34</v>
      </c>
      <c r="P63" s="3" t="e">
        <f t="array" ref="P63">INDEX($Q$30:$Q$329,SMALL(IF($Q$30:$Q$329&lt;&gt;"",ROW($Q$30:$Q$329)-ROW($Q$30)+1),O63))</f>
        <v>#NUM!</v>
      </c>
      <c r="Q63" s="3" t="str">
        <f t="shared" si="6"/>
        <v/>
      </c>
    </row>
    <row r="64" spans="4:17">
      <c r="D64" s="3"/>
      <c r="E64" s="3"/>
      <c r="F64" s="51" t="str">
        <f t="shared" si="0"/>
        <v/>
      </c>
      <c r="G64" s="75" t="str">
        <f t="shared" si="1"/>
        <v/>
      </c>
      <c r="H64" s="74" t="str">
        <f t="shared" si="2"/>
        <v/>
      </c>
      <c r="I64" s="74" t="str">
        <f t="shared" si="3"/>
        <v/>
      </c>
      <c r="J64" s="74" t="str">
        <f t="shared" si="4"/>
        <v/>
      </c>
      <c r="K64" s="74">
        <f t="array" ref="K64">IFERROR(SUM(IF(NOT(ISERROR(H64:J64)),H64:J64)),"")</f>
        <v>0</v>
      </c>
      <c r="L64" s="74" t="str">
        <f t="shared" si="5"/>
        <v/>
      </c>
      <c r="M64" s="74" t="str">
        <f t="shared" si="7"/>
        <v/>
      </c>
      <c r="O64" s="4">
        <v>35</v>
      </c>
      <c r="P64" s="3" t="e">
        <f t="array" ref="P64">INDEX($Q$30:$Q$329,SMALL(IF($Q$30:$Q$329&lt;&gt;"",ROW($Q$30:$Q$329)-ROW($Q$30)+1),O64))</f>
        <v>#NUM!</v>
      </c>
      <c r="Q64" s="3" t="str">
        <f t="shared" si="6"/>
        <v/>
      </c>
    </row>
    <row r="65" spans="4:20">
      <c r="D65" s="3"/>
      <c r="E65" s="3"/>
      <c r="F65" s="51" t="str">
        <f t="shared" si="0"/>
        <v/>
      </c>
      <c r="G65" s="75" t="str">
        <f t="shared" si="1"/>
        <v/>
      </c>
      <c r="H65" s="74" t="str">
        <f t="shared" si="2"/>
        <v/>
      </c>
      <c r="I65" s="74" t="str">
        <f t="shared" si="3"/>
        <v/>
      </c>
      <c r="J65" s="74" t="str">
        <f t="shared" si="4"/>
        <v/>
      </c>
      <c r="K65" s="74">
        <f t="array" ref="K65">IFERROR(SUM(IF(NOT(ISERROR(H65:J65)),H65:J65)),"")</f>
        <v>0</v>
      </c>
      <c r="L65" s="74" t="str">
        <f t="shared" si="5"/>
        <v/>
      </c>
      <c r="M65" s="74" t="str">
        <f t="shared" si="7"/>
        <v/>
      </c>
      <c r="O65" s="4">
        <v>36</v>
      </c>
      <c r="P65" s="3" t="e">
        <f t="array" ref="P65">INDEX($Q$30:$Q$329,SMALL(IF($Q$30:$Q$329&lt;&gt;"",ROW($Q$30:$Q$329)-ROW($Q$30)+1),O65))</f>
        <v>#NUM!</v>
      </c>
      <c r="Q65" s="3" t="str">
        <f t="shared" si="6"/>
        <v/>
      </c>
    </row>
    <row r="66" spans="4:20">
      <c r="D66" s="3"/>
      <c r="E66" s="3"/>
      <c r="F66" s="51" t="str">
        <f t="shared" si="0"/>
        <v/>
      </c>
      <c r="G66" s="75" t="str">
        <f t="shared" si="1"/>
        <v/>
      </c>
      <c r="H66" s="74" t="str">
        <f t="shared" si="2"/>
        <v/>
      </c>
      <c r="I66" s="74" t="str">
        <f t="shared" si="3"/>
        <v/>
      </c>
      <c r="J66" s="74" t="str">
        <f t="shared" si="4"/>
        <v/>
      </c>
      <c r="K66" s="74">
        <f t="array" ref="K66">IFERROR(SUM(IF(NOT(ISERROR(H66:J66)),H66:J66)),"")</f>
        <v>0</v>
      </c>
      <c r="L66" s="74" t="str">
        <f t="shared" si="5"/>
        <v/>
      </c>
      <c r="M66" s="74" t="str">
        <f t="shared" si="7"/>
        <v/>
      </c>
      <c r="O66" s="4">
        <v>37</v>
      </c>
      <c r="P66" s="3" t="e">
        <f t="array" ref="P66">INDEX($Q$30:$Q$329,SMALL(IF($Q$30:$Q$329&lt;&gt;"",ROW($Q$30:$Q$329)-ROW($Q$30)+1),O66))</f>
        <v>#NUM!</v>
      </c>
      <c r="Q66" s="3" t="str">
        <f t="shared" si="6"/>
        <v/>
      </c>
    </row>
    <row r="67" spans="4:20">
      <c r="D67" s="3"/>
      <c r="E67" s="3"/>
      <c r="F67" s="51" t="str">
        <f t="shared" si="0"/>
        <v/>
      </c>
      <c r="G67" s="75" t="str">
        <f t="shared" si="1"/>
        <v/>
      </c>
      <c r="H67" s="74" t="str">
        <f t="shared" si="2"/>
        <v/>
      </c>
      <c r="I67" s="74" t="str">
        <f t="shared" si="3"/>
        <v/>
      </c>
      <c r="J67" s="74" t="str">
        <f t="shared" si="4"/>
        <v/>
      </c>
      <c r="K67" s="74">
        <f t="array" ref="K67">IFERROR(SUM(IF(NOT(ISERROR(H67:J67)),H67:J67)),"")</f>
        <v>0</v>
      </c>
      <c r="L67" s="74" t="str">
        <f t="shared" si="5"/>
        <v/>
      </c>
      <c r="M67" s="74" t="str">
        <f t="shared" si="7"/>
        <v/>
      </c>
      <c r="N67" s="7"/>
      <c r="O67" s="4">
        <v>38</v>
      </c>
      <c r="P67" s="3" t="e">
        <f t="array" ref="P67">INDEX($Q$30:$Q$329,SMALL(IF($Q$30:$Q$329&lt;&gt;"",ROW($Q$30:$Q$329)-ROW($Q$30)+1),O67))</f>
        <v>#NUM!</v>
      </c>
      <c r="Q67" s="3" t="str">
        <f t="shared" si="6"/>
        <v/>
      </c>
    </row>
    <row r="68" spans="4:20">
      <c r="D68" s="3"/>
      <c r="E68" s="3"/>
      <c r="F68" s="51" t="str">
        <f t="shared" si="0"/>
        <v/>
      </c>
      <c r="G68" s="75" t="str">
        <f t="shared" si="1"/>
        <v/>
      </c>
      <c r="H68" s="74" t="str">
        <f t="shared" si="2"/>
        <v/>
      </c>
      <c r="I68" s="74" t="str">
        <f t="shared" si="3"/>
        <v/>
      </c>
      <c r="J68" s="74" t="str">
        <f t="shared" si="4"/>
        <v/>
      </c>
      <c r="K68" s="74">
        <f t="array" ref="K68">IFERROR(SUM(IF(NOT(ISERROR(H68:J68)),H68:J68)),"")</f>
        <v>0</v>
      </c>
      <c r="L68" s="74" t="str">
        <f t="shared" si="5"/>
        <v/>
      </c>
      <c r="M68" s="74" t="str">
        <f t="shared" si="7"/>
        <v/>
      </c>
      <c r="N68" s="7"/>
      <c r="O68" s="4">
        <v>39</v>
      </c>
      <c r="P68" s="3" t="e">
        <f t="array" ref="P68">INDEX($Q$30:$Q$329,SMALL(IF($Q$30:$Q$329&lt;&gt;"",ROW($Q$30:$Q$329)-ROW($Q$30)+1),O68))</f>
        <v>#NUM!</v>
      </c>
      <c r="Q68" s="3" t="str">
        <f t="shared" si="6"/>
        <v/>
      </c>
    </row>
    <row r="69" spans="4:20">
      <c r="D69" s="3"/>
      <c r="E69" s="3"/>
      <c r="F69" s="51" t="str">
        <f t="shared" si="0"/>
        <v/>
      </c>
      <c r="G69" s="75" t="str">
        <f t="shared" si="1"/>
        <v/>
      </c>
      <c r="H69" s="74" t="str">
        <f t="shared" si="2"/>
        <v/>
      </c>
      <c r="I69" s="74" t="str">
        <f t="shared" si="3"/>
        <v/>
      </c>
      <c r="J69" s="74" t="str">
        <f t="shared" si="4"/>
        <v/>
      </c>
      <c r="K69" s="74">
        <f t="array" ref="K69">IFERROR(SUM(IF(NOT(ISERROR(H69:J69)),H69:J69)),"")</f>
        <v>0</v>
      </c>
      <c r="L69" s="74" t="str">
        <f t="shared" si="5"/>
        <v/>
      </c>
      <c r="M69" s="74" t="str">
        <f t="shared" si="7"/>
        <v/>
      </c>
      <c r="N69" s="7"/>
      <c r="O69" s="4">
        <v>40</v>
      </c>
      <c r="P69" s="3" t="e">
        <f t="array" ref="P69">INDEX($Q$30:$Q$329,SMALL(IF($Q$30:$Q$329&lt;&gt;"",ROW($Q$30:$Q$329)-ROW($Q$30)+1),O69))</f>
        <v>#NUM!</v>
      </c>
      <c r="Q69" s="3" t="str">
        <f t="shared" si="6"/>
        <v/>
      </c>
      <c r="T69" s="8"/>
    </row>
    <row r="70" spans="4:20">
      <c r="D70" s="3"/>
      <c r="E70" s="3"/>
      <c r="F70" s="51" t="str">
        <f t="shared" si="0"/>
        <v/>
      </c>
      <c r="G70" s="75" t="str">
        <f t="shared" si="1"/>
        <v/>
      </c>
      <c r="H70" s="74" t="str">
        <f t="shared" si="2"/>
        <v/>
      </c>
      <c r="I70" s="74" t="str">
        <f t="shared" si="3"/>
        <v/>
      </c>
      <c r="J70" s="74" t="str">
        <f t="shared" si="4"/>
        <v/>
      </c>
      <c r="K70" s="74">
        <f t="array" ref="K70">IFERROR(SUM(IF(NOT(ISERROR(H70:J70)),H70:J70)),"")</f>
        <v>0</v>
      </c>
      <c r="L70" s="74" t="str">
        <f t="shared" si="5"/>
        <v/>
      </c>
      <c r="M70" s="74" t="str">
        <f t="shared" si="7"/>
        <v/>
      </c>
      <c r="N70" s="7"/>
      <c r="O70" s="4">
        <v>41</v>
      </c>
      <c r="P70" s="3" t="e">
        <f t="array" ref="P70">INDEX($Q$30:$Q$329,SMALL(IF($Q$30:$Q$329&lt;&gt;"",ROW($Q$30:$Q$329)-ROW($Q$30)+1),O70))</f>
        <v>#NUM!</v>
      </c>
      <c r="Q70" s="3" t="str">
        <f t="shared" si="6"/>
        <v/>
      </c>
      <c r="T70" s="8"/>
    </row>
    <row r="71" spans="4:20">
      <c r="D71" s="3"/>
      <c r="E71" s="3"/>
      <c r="F71" s="51" t="str">
        <f t="shared" si="0"/>
        <v/>
      </c>
      <c r="G71" s="75" t="str">
        <f t="shared" si="1"/>
        <v/>
      </c>
      <c r="H71" s="74" t="str">
        <f t="shared" si="2"/>
        <v/>
      </c>
      <c r="I71" s="74" t="str">
        <f t="shared" si="3"/>
        <v/>
      </c>
      <c r="J71" s="74" t="str">
        <f t="shared" si="4"/>
        <v/>
      </c>
      <c r="K71" s="74">
        <f t="array" ref="K71">IFERROR(SUM(IF(NOT(ISERROR(H71:J71)),H71:J71)),"")</f>
        <v>0</v>
      </c>
      <c r="L71" s="74" t="str">
        <f t="shared" si="5"/>
        <v/>
      </c>
      <c r="M71" s="74" t="str">
        <f t="shared" si="7"/>
        <v/>
      </c>
      <c r="N71" s="7"/>
      <c r="O71" s="4">
        <v>42</v>
      </c>
      <c r="P71" s="3" t="e">
        <f t="array" ref="P71">INDEX($Q$30:$Q$329,SMALL(IF($Q$30:$Q$329&lt;&gt;"",ROW($Q$30:$Q$329)-ROW($Q$30)+1),O71))</f>
        <v>#NUM!</v>
      </c>
      <c r="Q71" s="3" t="str">
        <f t="shared" si="6"/>
        <v/>
      </c>
      <c r="T71" s="8"/>
    </row>
    <row r="72" spans="4:20">
      <c r="D72" s="3"/>
      <c r="E72" s="3"/>
      <c r="F72" s="51" t="str">
        <f t="shared" si="0"/>
        <v/>
      </c>
      <c r="G72" s="75" t="str">
        <f t="shared" si="1"/>
        <v/>
      </c>
      <c r="H72" s="74" t="str">
        <f t="shared" si="2"/>
        <v/>
      </c>
      <c r="I72" s="74" t="str">
        <f t="shared" si="3"/>
        <v/>
      </c>
      <c r="J72" s="74" t="str">
        <f t="shared" si="4"/>
        <v/>
      </c>
      <c r="K72" s="74">
        <f t="array" ref="K72">IFERROR(SUM(IF(NOT(ISERROR(H72:J72)),H72:J72)),"")</f>
        <v>0</v>
      </c>
      <c r="L72" s="74" t="str">
        <f t="shared" si="5"/>
        <v/>
      </c>
      <c r="M72" s="74" t="str">
        <f t="shared" si="7"/>
        <v/>
      </c>
      <c r="N72" s="7"/>
      <c r="O72" s="4">
        <v>43</v>
      </c>
      <c r="P72" s="3" t="e">
        <f t="array" ref="P72">INDEX($Q$30:$Q$329,SMALL(IF($Q$30:$Q$329&lt;&gt;"",ROW($Q$30:$Q$329)-ROW($Q$30)+1),O72))</f>
        <v>#NUM!</v>
      </c>
      <c r="Q72" s="3" t="str">
        <f t="shared" si="6"/>
        <v/>
      </c>
      <c r="T72" s="8"/>
    </row>
    <row r="73" spans="4:20">
      <c r="D73" s="3"/>
      <c r="E73" s="3"/>
      <c r="F73" s="51" t="str">
        <f t="shared" si="0"/>
        <v/>
      </c>
      <c r="G73" s="75" t="str">
        <f t="shared" si="1"/>
        <v/>
      </c>
      <c r="H73" s="74" t="str">
        <f t="shared" si="2"/>
        <v/>
      </c>
      <c r="I73" s="74" t="str">
        <f t="shared" si="3"/>
        <v/>
      </c>
      <c r="J73" s="74" t="str">
        <f t="shared" si="4"/>
        <v/>
      </c>
      <c r="K73" s="74">
        <f t="array" ref="K73">IFERROR(SUM(IF(NOT(ISERROR(H73:J73)),H73:J73)),"")</f>
        <v>0</v>
      </c>
      <c r="L73" s="74" t="str">
        <f t="shared" si="5"/>
        <v/>
      </c>
      <c r="M73" s="74" t="str">
        <f t="shared" si="7"/>
        <v/>
      </c>
      <c r="N73" s="7"/>
      <c r="O73" s="4">
        <v>44</v>
      </c>
      <c r="P73" s="3" t="e">
        <f t="array" ref="P73">INDEX($Q$30:$Q$329,SMALL(IF($Q$30:$Q$329&lt;&gt;"",ROW($Q$30:$Q$329)-ROW($Q$30)+1),O73))</f>
        <v>#NUM!</v>
      </c>
      <c r="Q73" s="3" t="str">
        <f t="shared" si="6"/>
        <v/>
      </c>
      <c r="T73" s="8"/>
    </row>
    <row r="74" spans="4:20">
      <c r="D74" s="3"/>
      <c r="E74" s="3"/>
      <c r="F74" s="51" t="str">
        <f t="shared" si="0"/>
        <v/>
      </c>
      <c r="G74" s="75" t="str">
        <f t="shared" si="1"/>
        <v/>
      </c>
      <c r="H74" s="74" t="str">
        <f t="shared" si="2"/>
        <v/>
      </c>
      <c r="I74" s="74" t="str">
        <f t="shared" si="3"/>
        <v/>
      </c>
      <c r="J74" s="74" t="str">
        <f t="shared" si="4"/>
        <v/>
      </c>
      <c r="K74" s="74">
        <f t="array" ref="K74">IFERROR(SUM(IF(NOT(ISERROR(H74:J74)),H74:J74)),"")</f>
        <v>0</v>
      </c>
      <c r="L74" s="74" t="str">
        <f t="shared" si="5"/>
        <v/>
      </c>
      <c r="M74" s="74" t="str">
        <f t="shared" si="7"/>
        <v/>
      </c>
      <c r="N74" s="7"/>
      <c r="O74" s="4">
        <v>45</v>
      </c>
      <c r="P74" s="3" t="e">
        <f t="array" ref="P74">INDEX($Q$30:$Q$329,SMALL(IF($Q$30:$Q$329&lt;&gt;"",ROW($Q$30:$Q$329)-ROW($Q$30)+1),O74))</f>
        <v>#NUM!</v>
      </c>
      <c r="Q74" s="3" t="str">
        <f t="shared" si="6"/>
        <v/>
      </c>
      <c r="T74" s="8"/>
    </row>
    <row r="75" spans="4:20">
      <c r="D75" s="3"/>
      <c r="E75" s="3"/>
      <c r="F75" s="51" t="str">
        <f t="shared" si="0"/>
        <v/>
      </c>
      <c r="G75" s="75" t="str">
        <f t="shared" si="1"/>
        <v/>
      </c>
      <c r="H75" s="74" t="str">
        <f t="shared" si="2"/>
        <v/>
      </c>
      <c r="I75" s="74" t="str">
        <f t="shared" si="3"/>
        <v/>
      </c>
      <c r="J75" s="74" t="str">
        <f t="shared" si="4"/>
        <v/>
      </c>
      <c r="K75" s="74">
        <f t="array" ref="K75">IFERROR(SUM(IF(NOT(ISERROR(H75:J75)),H75:J75)),"")</f>
        <v>0</v>
      </c>
      <c r="L75" s="74" t="str">
        <f t="shared" si="5"/>
        <v/>
      </c>
      <c r="M75" s="74" t="str">
        <f t="shared" si="7"/>
        <v/>
      </c>
      <c r="N75" s="7"/>
      <c r="O75" s="4">
        <v>46</v>
      </c>
      <c r="P75" s="3" t="e">
        <f t="array" ref="P75">INDEX($Q$30:$Q$329,SMALL(IF($Q$30:$Q$329&lt;&gt;"",ROW($Q$30:$Q$329)-ROW($Q$30)+1),O75))</f>
        <v>#NUM!</v>
      </c>
      <c r="Q75" s="3" t="str">
        <f t="shared" si="6"/>
        <v/>
      </c>
      <c r="T75" s="8"/>
    </row>
    <row r="76" spans="4:20">
      <c r="D76" s="3"/>
      <c r="E76" s="3"/>
      <c r="F76" s="51" t="str">
        <f t="shared" si="0"/>
        <v/>
      </c>
      <c r="G76" s="75" t="str">
        <f t="shared" si="1"/>
        <v/>
      </c>
      <c r="H76" s="74" t="str">
        <f t="shared" si="2"/>
        <v/>
      </c>
      <c r="I76" s="74" t="str">
        <f t="shared" si="3"/>
        <v/>
      </c>
      <c r="J76" s="74" t="str">
        <f t="shared" si="4"/>
        <v/>
      </c>
      <c r="K76" s="74">
        <f t="array" ref="K76">IFERROR(SUM(IF(NOT(ISERROR(H76:J76)),H76:J76)),"")</f>
        <v>0</v>
      </c>
      <c r="L76" s="74" t="str">
        <f t="shared" si="5"/>
        <v/>
      </c>
      <c r="M76" s="74" t="str">
        <f t="shared" si="7"/>
        <v/>
      </c>
      <c r="N76" s="7"/>
      <c r="O76" s="4">
        <v>47</v>
      </c>
      <c r="P76" s="3" t="e">
        <f t="array" ref="P76">INDEX($Q$30:$Q$329,SMALL(IF($Q$30:$Q$329&lt;&gt;"",ROW($Q$30:$Q$329)-ROW($Q$30)+1),O76))</f>
        <v>#NUM!</v>
      </c>
      <c r="Q76" s="3" t="str">
        <f t="shared" si="6"/>
        <v/>
      </c>
      <c r="T76" s="8"/>
    </row>
    <row r="77" spans="4:20">
      <c r="D77" s="3"/>
      <c r="E77" s="3"/>
      <c r="F77" s="51" t="str">
        <f t="shared" si="0"/>
        <v/>
      </c>
      <c r="G77" s="75" t="str">
        <f t="shared" si="1"/>
        <v/>
      </c>
      <c r="H77" s="74" t="str">
        <f t="shared" si="2"/>
        <v/>
      </c>
      <c r="I77" s="74" t="str">
        <f t="shared" si="3"/>
        <v/>
      </c>
      <c r="J77" s="74" t="str">
        <f t="shared" si="4"/>
        <v/>
      </c>
      <c r="K77" s="74">
        <f t="array" ref="K77">IFERROR(SUM(IF(NOT(ISERROR(H77:J77)),H77:J77)),"")</f>
        <v>0</v>
      </c>
      <c r="L77" s="74" t="str">
        <f t="shared" si="5"/>
        <v/>
      </c>
      <c r="M77" s="74" t="str">
        <f t="shared" si="7"/>
        <v/>
      </c>
      <c r="N77" s="7"/>
      <c r="O77" s="4">
        <v>48</v>
      </c>
      <c r="P77" s="3" t="e">
        <f t="array" ref="P77">INDEX($Q$30:$Q$329,SMALL(IF($Q$30:$Q$329&lt;&gt;"",ROW($Q$30:$Q$329)-ROW($Q$30)+1),O77))</f>
        <v>#NUM!</v>
      </c>
      <c r="Q77" s="3" t="str">
        <f t="shared" si="6"/>
        <v/>
      </c>
      <c r="T77" s="8"/>
    </row>
    <row r="78" spans="4:20">
      <c r="D78" s="3"/>
      <c r="E78" s="3"/>
      <c r="F78" s="51" t="str">
        <f t="shared" si="0"/>
        <v/>
      </c>
      <c r="G78" s="75" t="str">
        <f t="shared" si="1"/>
        <v/>
      </c>
      <c r="H78" s="74" t="str">
        <f t="shared" si="2"/>
        <v/>
      </c>
      <c r="I78" s="74" t="str">
        <f t="shared" si="3"/>
        <v/>
      </c>
      <c r="J78" s="74" t="str">
        <f t="shared" si="4"/>
        <v/>
      </c>
      <c r="K78" s="74">
        <f t="array" ref="K78">IFERROR(SUM(IF(NOT(ISERROR(H78:J78)),H78:J78)),"")</f>
        <v>0</v>
      </c>
      <c r="L78" s="74" t="str">
        <f t="shared" si="5"/>
        <v/>
      </c>
      <c r="M78" s="74" t="str">
        <f t="shared" si="7"/>
        <v/>
      </c>
      <c r="N78" s="7"/>
      <c r="O78" s="4">
        <v>49</v>
      </c>
      <c r="P78" s="3" t="e">
        <f t="array" ref="P78">INDEX($Q$30:$Q$329,SMALL(IF($Q$30:$Q$329&lt;&gt;"",ROW($Q$30:$Q$329)-ROW($Q$30)+1),O78))</f>
        <v>#NUM!</v>
      </c>
      <c r="Q78" s="3" t="str">
        <f t="shared" si="6"/>
        <v/>
      </c>
      <c r="T78" s="8"/>
    </row>
    <row r="79" spans="4:20">
      <c r="D79" s="3"/>
      <c r="E79" s="3"/>
      <c r="F79" s="51" t="str">
        <f t="shared" si="0"/>
        <v/>
      </c>
      <c r="G79" s="75" t="str">
        <f t="shared" si="1"/>
        <v/>
      </c>
      <c r="H79" s="74" t="str">
        <f t="shared" si="2"/>
        <v/>
      </c>
      <c r="I79" s="74" t="str">
        <f t="shared" si="3"/>
        <v/>
      </c>
      <c r="J79" s="74" t="str">
        <f t="shared" si="4"/>
        <v/>
      </c>
      <c r="K79" s="74">
        <f t="array" ref="K79">IFERROR(SUM(IF(NOT(ISERROR(H79:J79)),H79:J79)),"")</f>
        <v>0</v>
      </c>
      <c r="L79" s="74" t="str">
        <f t="shared" si="5"/>
        <v/>
      </c>
      <c r="M79" s="74" t="str">
        <f t="shared" si="7"/>
        <v/>
      </c>
      <c r="N79" s="7"/>
      <c r="O79" s="4">
        <v>50</v>
      </c>
      <c r="P79" s="3" t="e">
        <f t="array" ref="P79">INDEX($Q$30:$Q$329,SMALL(IF($Q$30:$Q$329&lt;&gt;"",ROW($Q$30:$Q$329)-ROW($Q$30)+1),O79))</f>
        <v>#NUM!</v>
      </c>
      <c r="Q79" s="3" t="str">
        <f t="shared" si="6"/>
        <v/>
      </c>
      <c r="T79" s="8"/>
    </row>
    <row r="80" spans="4:20">
      <c r="D80" s="3"/>
      <c r="E80" s="3"/>
      <c r="F80" s="51" t="str">
        <f t="shared" si="0"/>
        <v/>
      </c>
      <c r="G80" s="75" t="str">
        <f t="shared" si="1"/>
        <v/>
      </c>
      <c r="H80" s="74" t="str">
        <f t="shared" si="2"/>
        <v/>
      </c>
      <c r="I80" s="74" t="str">
        <f t="shared" si="3"/>
        <v/>
      </c>
      <c r="J80" s="74" t="str">
        <f t="shared" si="4"/>
        <v/>
      </c>
      <c r="K80" s="74">
        <f t="array" ref="K80">IFERROR(SUM(IF(NOT(ISERROR(H80:J80)),H80:J80)),"")</f>
        <v>0</v>
      </c>
      <c r="L80" s="74" t="str">
        <f t="shared" si="5"/>
        <v/>
      </c>
      <c r="M80" s="74" t="str">
        <f t="shared" si="7"/>
        <v/>
      </c>
      <c r="N80" s="7"/>
      <c r="O80" s="4">
        <v>51</v>
      </c>
      <c r="P80" s="3" t="e">
        <f t="array" ref="P80">INDEX($Q$30:$Q$329,SMALL(IF($Q$30:$Q$329&lt;&gt;"",ROW($Q$30:$Q$329)-ROW($Q$30)+1),O80))</f>
        <v>#NUM!</v>
      </c>
      <c r="Q80" s="3" t="str">
        <f t="shared" si="6"/>
        <v/>
      </c>
      <c r="T80" s="8"/>
    </row>
    <row r="81" spans="4:20">
      <c r="D81" s="3"/>
      <c r="E81" s="3"/>
      <c r="F81" s="51" t="str">
        <f t="shared" si="0"/>
        <v/>
      </c>
      <c r="G81" s="75" t="str">
        <f t="shared" si="1"/>
        <v/>
      </c>
      <c r="H81" s="74" t="str">
        <f t="shared" si="2"/>
        <v/>
      </c>
      <c r="I81" s="74" t="str">
        <f t="shared" si="3"/>
        <v/>
      </c>
      <c r="J81" s="74" t="str">
        <f t="shared" si="4"/>
        <v/>
      </c>
      <c r="K81" s="74">
        <f t="array" ref="K81">IFERROR(SUM(IF(NOT(ISERROR(H81:J81)),H81:J81)),"")</f>
        <v>0</v>
      </c>
      <c r="L81" s="74" t="str">
        <f t="shared" si="5"/>
        <v/>
      </c>
      <c r="M81" s="74" t="str">
        <f t="shared" si="7"/>
        <v/>
      </c>
      <c r="N81" s="7"/>
      <c r="O81" s="4">
        <v>52</v>
      </c>
      <c r="P81" s="3" t="e">
        <f t="array" ref="P81">INDEX($Q$30:$Q$329,SMALL(IF($Q$30:$Q$329&lt;&gt;"",ROW($Q$30:$Q$329)-ROW($Q$30)+1),O81))</f>
        <v>#NUM!</v>
      </c>
      <c r="Q81" s="3" t="str">
        <f t="shared" si="6"/>
        <v/>
      </c>
      <c r="T81" s="8"/>
    </row>
    <row r="82" spans="4:20">
      <c r="D82" s="3"/>
      <c r="E82" s="3"/>
      <c r="F82" s="51" t="str">
        <f t="shared" si="0"/>
        <v/>
      </c>
      <c r="G82" s="75" t="str">
        <f t="shared" si="1"/>
        <v/>
      </c>
      <c r="H82" s="74" t="str">
        <f t="shared" si="2"/>
        <v/>
      </c>
      <c r="I82" s="74" t="str">
        <f t="shared" si="3"/>
        <v/>
      </c>
      <c r="J82" s="74" t="str">
        <f t="shared" si="4"/>
        <v/>
      </c>
      <c r="K82" s="74">
        <f t="array" ref="K82">IFERROR(SUM(IF(NOT(ISERROR(H82:J82)),H82:J82)),"")</f>
        <v>0</v>
      </c>
      <c r="L82" s="74" t="str">
        <f t="shared" si="5"/>
        <v/>
      </c>
      <c r="M82" s="74" t="str">
        <f t="shared" si="7"/>
        <v/>
      </c>
      <c r="N82" s="7"/>
      <c r="O82" s="4">
        <v>53</v>
      </c>
      <c r="P82" s="3" t="e">
        <f t="array" ref="P82">INDEX($Q$30:$Q$329,SMALL(IF($Q$30:$Q$329&lt;&gt;"",ROW($Q$30:$Q$329)-ROW($Q$30)+1),O82))</f>
        <v>#NUM!</v>
      </c>
      <c r="Q82" s="3" t="str">
        <f t="shared" si="6"/>
        <v/>
      </c>
      <c r="T82" s="8"/>
    </row>
    <row r="83" spans="4:20">
      <c r="D83" s="3"/>
      <c r="E83" s="3"/>
      <c r="F83" s="51" t="str">
        <f t="shared" si="0"/>
        <v/>
      </c>
      <c r="G83" s="75" t="str">
        <f t="shared" si="1"/>
        <v/>
      </c>
      <c r="H83" s="74" t="str">
        <f t="shared" si="2"/>
        <v/>
      </c>
      <c r="I83" s="74" t="str">
        <f t="shared" si="3"/>
        <v/>
      </c>
      <c r="J83" s="74" t="str">
        <f t="shared" si="4"/>
        <v/>
      </c>
      <c r="K83" s="74">
        <f t="array" ref="K83">IFERROR(SUM(IF(NOT(ISERROR(H83:J83)),H83:J83)),"")</f>
        <v>0</v>
      </c>
      <c r="L83" s="74" t="str">
        <f t="shared" si="5"/>
        <v/>
      </c>
      <c r="M83" s="74" t="str">
        <f t="shared" si="7"/>
        <v/>
      </c>
      <c r="N83" s="7"/>
      <c r="O83" s="4">
        <v>54</v>
      </c>
      <c r="P83" s="3" t="e">
        <f t="array" ref="P83">INDEX($Q$30:$Q$329,SMALL(IF($Q$30:$Q$329&lt;&gt;"",ROW($Q$30:$Q$329)-ROW($Q$30)+1),O83))</f>
        <v>#NUM!</v>
      </c>
      <c r="Q83" s="3" t="str">
        <f t="shared" si="6"/>
        <v/>
      </c>
      <c r="T83" s="8"/>
    </row>
    <row r="84" spans="4:20">
      <c r="D84" s="3"/>
      <c r="E84" s="3"/>
      <c r="F84" s="51" t="str">
        <f t="shared" si="0"/>
        <v/>
      </c>
      <c r="G84" s="75" t="str">
        <f t="shared" si="1"/>
        <v/>
      </c>
      <c r="H84" s="74" t="str">
        <f t="shared" si="2"/>
        <v/>
      </c>
      <c r="I84" s="74" t="str">
        <f t="shared" si="3"/>
        <v/>
      </c>
      <c r="J84" s="74" t="str">
        <f t="shared" si="4"/>
        <v/>
      </c>
      <c r="K84" s="74">
        <f t="array" ref="K84">IFERROR(SUM(IF(NOT(ISERROR(H84:J84)),H84:J84)),"")</f>
        <v>0</v>
      </c>
      <c r="L84" s="74" t="str">
        <f t="shared" si="5"/>
        <v/>
      </c>
      <c r="M84" s="74" t="str">
        <f t="shared" si="7"/>
        <v/>
      </c>
      <c r="N84" s="7"/>
      <c r="O84" s="4">
        <v>55</v>
      </c>
      <c r="P84" s="3" t="e">
        <f t="array" ref="P84">INDEX($Q$30:$Q$329,SMALL(IF($Q$30:$Q$329&lt;&gt;"",ROW($Q$30:$Q$329)-ROW($Q$30)+1),O84))</f>
        <v>#NUM!</v>
      </c>
      <c r="Q84" s="3" t="str">
        <f t="shared" si="6"/>
        <v/>
      </c>
      <c r="T84" s="8"/>
    </row>
    <row r="85" spans="4:20">
      <c r="D85" s="3"/>
      <c r="E85" s="3"/>
      <c r="F85" s="51" t="str">
        <f t="shared" si="0"/>
        <v/>
      </c>
      <c r="G85" s="75" t="str">
        <f t="shared" si="1"/>
        <v/>
      </c>
      <c r="H85" s="74" t="str">
        <f t="shared" si="2"/>
        <v/>
      </c>
      <c r="I85" s="74" t="str">
        <f t="shared" si="3"/>
        <v/>
      </c>
      <c r="J85" s="74" t="str">
        <f t="shared" si="4"/>
        <v/>
      </c>
      <c r="K85" s="74">
        <f t="array" ref="K85">IFERROR(SUM(IF(NOT(ISERROR(H85:J85)),H85:J85)),"")</f>
        <v>0</v>
      </c>
      <c r="L85" s="74" t="str">
        <f t="shared" si="5"/>
        <v/>
      </c>
      <c r="M85" s="74" t="str">
        <f t="shared" si="7"/>
        <v/>
      </c>
      <c r="N85" s="7"/>
      <c r="O85" s="4">
        <v>56</v>
      </c>
      <c r="P85" s="3" t="e">
        <f t="array" ref="P85">INDEX($Q$30:$Q$329,SMALL(IF($Q$30:$Q$329&lt;&gt;"",ROW($Q$30:$Q$329)-ROW($Q$30)+1),O85))</f>
        <v>#NUM!</v>
      </c>
      <c r="Q85" s="3" t="str">
        <f t="shared" si="6"/>
        <v/>
      </c>
      <c r="T85" s="8"/>
    </row>
    <row r="86" spans="4:20">
      <c r="D86" s="3"/>
      <c r="E86" s="3"/>
      <c r="F86" s="51" t="str">
        <f t="shared" si="0"/>
        <v/>
      </c>
      <c r="G86" s="75" t="str">
        <f t="shared" si="1"/>
        <v/>
      </c>
      <c r="H86" s="74" t="str">
        <f t="shared" si="2"/>
        <v/>
      </c>
      <c r="I86" s="74" t="str">
        <f t="shared" si="3"/>
        <v/>
      </c>
      <c r="J86" s="74" t="str">
        <f t="shared" si="4"/>
        <v/>
      </c>
      <c r="K86" s="74">
        <f t="array" ref="K86">IFERROR(SUM(IF(NOT(ISERROR(H86:J86)),H86:J86)),"")</f>
        <v>0</v>
      </c>
      <c r="L86" s="74" t="str">
        <f t="shared" si="5"/>
        <v/>
      </c>
      <c r="M86" s="74" t="str">
        <f t="shared" si="7"/>
        <v/>
      </c>
      <c r="N86" s="7"/>
      <c r="O86" s="4">
        <v>57</v>
      </c>
      <c r="P86" s="3" t="e">
        <f t="array" ref="P86">INDEX($Q$30:$Q$329,SMALL(IF($Q$30:$Q$329&lt;&gt;"",ROW($Q$30:$Q$329)-ROW($Q$30)+1),O86))</f>
        <v>#NUM!</v>
      </c>
      <c r="Q86" s="3" t="str">
        <f t="shared" si="6"/>
        <v/>
      </c>
      <c r="T86" s="8"/>
    </row>
    <row r="87" spans="4:20">
      <c r="D87" s="3"/>
      <c r="E87" s="3"/>
      <c r="F87" s="51" t="str">
        <f t="shared" si="0"/>
        <v/>
      </c>
      <c r="G87" s="75" t="str">
        <f t="shared" si="1"/>
        <v/>
      </c>
      <c r="H87" s="74" t="str">
        <f t="shared" si="2"/>
        <v/>
      </c>
      <c r="I87" s="74" t="str">
        <f t="shared" si="3"/>
        <v/>
      </c>
      <c r="J87" s="74" t="str">
        <f t="shared" si="4"/>
        <v/>
      </c>
      <c r="K87" s="74">
        <f t="array" ref="K87">IFERROR(SUM(IF(NOT(ISERROR(H87:J87)),H87:J87)),"")</f>
        <v>0</v>
      </c>
      <c r="L87" s="74" t="str">
        <f t="shared" si="5"/>
        <v/>
      </c>
      <c r="M87" s="74" t="str">
        <f t="shared" si="7"/>
        <v/>
      </c>
      <c r="N87" s="7"/>
      <c r="O87" s="4">
        <v>58</v>
      </c>
      <c r="P87" s="3" t="e">
        <f t="array" ref="P87">INDEX($Q$30:$Q$329,SMALL(IF($Q$30:$Q$329&lt;&gt;"",ROW($Q$30:$Q$329)-ROW($Q$30)+1),O87))</f>
        <v>#NUM!</v>
      </c>
      <c r="Q87" s="3" t="str">
        <f t="shared" si="6"/>
        <v/>
      </c>
      <c r="T87" s="8"/>
    </row>
    <row r="88" spans="4:20">
      <c r="D88" s="3"/>
      <c r="E88" s="3"/>
      <c r="F88" s="51" t="str">
        <f t="shared" si="0"/>
        <v/>
      </c>
      <c r="G88" s="75" t="str">
        <f t="shared" si="1"/>
        <v/>
      </c>
      <c r="H88" s="74" t="str">
        <f t="shared" si="2"/>
        <v/>
      </c>
      <c r="I88" s="74" t="str">
        <f t="shared" si="3"/>
        <v/>
      </c>
      <c r="J88" s="74" t="str">
        <f t="shared" si="4"/>
        <v/>
      </c>
      <c r="K88" s="74">
        <f t="array" ref="K88">IFERROR(SUM(IF(NOT(ISERROR(H88:J88)),H88:J88)),"")</f>
        <v>0</v>
      </c>
      <c r="L88" s="74" t="str">
        <f t="shared" si="5"/>
        <v/>
      </c>
      <c r="M88" s="74" t="str">
        <f t="shared" si="7"/>
        <v/>
      </c>
      <c r="N88" s="7"/>
      <c r="O88" s="4">
        <v>59</v>
      </c>
      <c r="P88" s="3" t="e">
        <f t="array" ref="P88">INDEX($Q$30:$Q$329,SMALL(IF($Q$30:$Q$329&lt;&gt;"",ROW($Q$30:$Q$329)-ROW($Q$30)+1),O88))</f>
        <v>#NUM!</v>
      </c>
      <c r="Q88" s="3" t="str">
        <f t="shared" si="6"/>
        <v/>
      </c>
      <c r="T88" s="8"/>
    </row>
    <row r="89" spans="4:20">
      <c r="D89" s="3"/>
      <c r="E89" s="3"/>
      <c r="F89" s="51" t="str">
        <f t="shared" si="0"/>
        <v/>
      </c>
      <c r="G89" s="75" t="str">
        <f t="shared" si="1"/>
        <v/>
      </c>
      <c r="H89" s="74" t="str">
        <f t="shared" si="2"/>
        <v/>
      </c>
      <c r="I89" s="74" t="str">
        <f t="shared" si="3"/>
        <v/>
      </c>
      <c r="J89" s="74" t="str">
        <f t="shared" si="4"/>
        <v/>
      </c>
      <c r="K89" s="74">
        <f t="array" ref="K89">IFERROR(SUM(IF(NOT(ISERROR(H89:J89)),H89:J89)),"")</f>
        <v>0</v>
      </c>
      <c r="L89" s="74" t="str">
        <f t="shared" si="5"/>
        <v/>
      </c>
      <c r="M89" s="74" t="str">
        <f t="shared" si="7"/>
        <v/>
      </c>
      <c r="N89" s="7"/>
      <c r="O89" s="4">
        <v>60</v>
      </c>
      <c r="P89" s="3" t="e">
        <f t="array" ref="P89">INDEX($Q$30:$Q$329,SMALL(IF($Q$30:$Q$329&lt;&gt;"",ROW($Q$30:$Q$329)-ROW($Q$30)+1),O89))</f>
        <v>#NUM!</v>
      </c>
      <c r="Q89" s="3" t="str">
        <f t="shared" si="6"/>
        <v/>
      </c>
      <c r="T89" s="8"/>
    </row>
    <row r="90" spans="4:20">
      <c r="D90" s="3"/>
      <c r="E90" s="3"/>
      <c r="F90" s="51" t="str">
        <f t="shared" si="0"/>
        <v/>
      </c>
      <c r="G90" s="75" t="str">
        <f t="shared" si="1"/>
        <v/>
      </c>
      <c r="H90" s="74" t="str">
        <f t="shared" si="2"/>
        <v/>
      </c>
      <c r="I90" s="74" t="str">
        <f t="shared" si="3"/>
        <v/>
      </c>
      <c r="J90" s="74" t="str">
        <f t="shared" si="4"/>
        <v/>
      </c>
      <c r="K90" s="74">
        <f t="array" ref="K90">IFERROR(SUM(IF(NOT(ISERROR(H90:J90)),H90:J90)),"")</f>
        <v>0</v>
      </c>
      <c r="L90" s="74" t="str">
        <f t="shared" si="5"/>
        <v/>
      </c>
      <c r="M90" s="74" t="str">
        <f t="shared" si="7"/>
        <v/>
      </c>
      <c r="N90" s="7"/>
      <c r="O90" s="4">
        <v>61</v>
      </c>
      <c r="P90" s="3" t="e">
        <f t="array" ref="P90">INDEX($Q$30:$Q$329,SMALL(IF($Q$30:$Q$329&lt;&gt;"",ROW($Q$30:$Q$329)-ROW($Q$30)+1),O90))</f>
        <v>#NUM!</v>
      </c>
      <c r="Q90" s="3" t="str">
        <f t="shared" si="6"/>
        <v/>
      </c>
      <c r="T90" s="8"/>
    </row>
    <row r="91" spans="4:20">
      <c r="D91" s="3"/>
      <c r="E91" s="3"/>
      <c r="F91" s="51" t="str">
        <f t="shared" si="0"/>
        <v/>
      </c>
      <c r="G91" s="75" t="str">
        <f t="shared" si="1"/>
        <v/>
      </c>
      <c r="H91" s="74" t="str">
        <f t="shared" si="2"/>
        <v/>
      </c>
      <c r="I91" s="74" t="str">
        <f t="shared" si="3"/>
        <v/>
      </c>
      <c r="J91" s="74" t="str">
        <f t="shared" si="4"/>
        <v/>
      </c>
      <c r="K91" s="74">
        <f t="array" ref="K91">IFERROR(SUM(IF(NOT(ISERROR(H91:J91)),H91:J91)),"")</f>
        <v>0</v>
      </c>
      <c r="L91" s="74" t="str">
        <f t="shared" si="5"/>
        <v/>
      </c>
      <c r="M91" s="74" t="str">
        <f t="shared" si="7"/>
        <v/>
      </c>
      <c r="N91" s="7"/>
      <c r="O91" s="4">
        <v>62</v>
      </c>
      <c r="P91" s="3" t="e">
        <f t="array" ref="P91">INDEX($Q$30:$Q$329,SMALL(IF($Q$30:$Q$329&lt;&gt;"",ROW($Q$30:$Q$329)-ROW($Q$30)+1),O91))</f>
        <v>#NUM!</v>
      </c>
      <c r="Q91" s="3" t="str">
        <f t="shared" si="6"/>
        <v/>
      </c>
      <c r="T91" s="8"/>
    </row>
    <row r="92" spans="4:20">
      <c r="D92" s="3"/>
      <c r="E92" s="3"/>
      <c r="F92" s="51" t="str">
        <f t="shared" si="0"/>
        <v/>
      </c>
      <c r="G92" s="75" t="str">
        <f t="shared" si="1"/>
        <v/>
      </c>
      <c r="H92" s="74" t="str">
        <f t="shared" si="2"/>
        <v/>
      </c>
      <c r="I92" s="74" t="str">
        <f t="shared" si="3"/>
        <v/>
      </c>
      <c r="J92" s="74" t="str">
        <f t="shared" si="4"/>
        <v/>
      </c>
      <c r="K92" s="74">
        <f t="array" ref="K92">IFERROR(SUM(IF(NOT(ISERROR(H92:J92)),H92:J92)),"")</f>
        <v>0</v>
      </c>
      <c r="L92" s="74" t="str">
        <f t="shared" si="5"/>
        <v/>
      </c>
      <c r="M92" s="74" t="str">
        <f t="shared" si="7"/>
        <v/>
      </c>
      <c r="N92" s="7"/>
      <c r="O92" s="4">
        <v>63</v>
      </c>
      <c r="P92" s="3" t="e">
        <f t="array" ref="P92">INDEX($Q$30:$Q$329,SMALL(IF($Q$30:$Q$329&lt;&gt;"",ROW($Q$30:$Q$329)-ROW($Q$30)+1),O92))</f>
        <v>#NUM!</v>
      </c>
      <c r="Q92" s="3" t="str">
        <f t="shared" si="6"/>
        <v/>
      </c>
      <c r="T92" s="8"/>
    </row>
    <row r="93" spans="4:20">
      <c r="D93" s="3"/>
      <c r="E93" s="3"/>
      <c r="F93" s="51" t="str">
        <f t="shared" si="0"/>
        <v/>
      </c>
      <c r="G93" s="75" t="str">
        <f t="shared" si="1"/>
        <v/>
      </c>
      <c r="H93" s="74" t="str">
        <f t="shared" si="2"/>
        <v/>
      </c>
      <c r="I93" s="74" t="str">
        <f t="shared" si="3"/>
        <v/>
      </c>
      <c r="J93" s="74" t="str">
        <f t="shared" si="4"/>
        <v/>
      </c>
      <c r="K93" s="74">
        <f t="array" ref="K93">IFERROR(SUM(IF(NOT(ISERROR(H93:J93)),H93:J93)),"")</f>
        <v>0</v>
      </c>
      <c r="L93" s="74" t="str">
        <f t="shared" si="5"/>
        <v/>
      </c>
      <c r="M93" s="74" t="str">
        <f t="shared" si="7"/>
        <v/>
      </c>
      <c r="N93" s="7"/>
      <c r="O93" s="4">
        <v>64</v>
      </c>
      <c r="P93" s="3" t="e">
        <f t="array" ref="P93">INDEX($Q$30:$Q$329,SMALL(IF($Q$30:$Q$329&lt;&gt;"",ROW($Q$30:$Q$329)-ROW($Q$30)+1),O93))</f>
        <v>#NUM!</v>
      </c>
      <c r="Q93" s="3" t="str">
        <f t="shared" si="6"/>
        <v/>
      </c>
      <c r="T93" s="8"/>
    </row>
    <row r="94" spans="4:20">
      <c r="D94" s="3"/>
      <c r="E94" s="3"/>
      <c r="F94" s="51" t="str">
        <f t="shared" ref="F94:F157" si="8">IFERROR(INDEX(Groups_Data,P94,5),"")</f>
        <v/>
      </c>
      <c r="G94" s="75" t="str">
        <f t="shared" ref="G94:G157" si="9">IFERROR(VALUE(INDEX(Groups_Data,P94,6)),"")</f>
        <v/>
      </c>
      <c r="H94" s="74" t="str">
        <f t="shared" ref="H94:H157" si="10">IFERROR(VALUE(INDEX(Groups_Data,P94,7)),"")</f>
        <v/>
      </c>
      <c r="I94" s="74" t="str">
        <f t="shared" ref="I94:I157" si="11">IFERROR(VALUE(INDEX(Groups_Data,P94,8)),"")</f>
        <v/>
      </c>
      <c r="J94" s="74" t="str">
        <f t="shared" ref="J94:J157" si="12">IFERROR(VALUE(INDEX(Groups_Data,P94,9)),"")</f>
        <v/>
      </c>
      <c r="K94" s="74">
        <f t="array" ref="K94">IFERROR(SUM(IF(NOT(ISERROR(H94:J94)),H94:J94)),"")</f>
        <v>0</v>
      </c>
      <c r="L94" s="74" t="str">
        <f t="shared" ref="L94:L157" si="13">IFERROR(VALUE(INDEX(Groups_Data,P94,11)),"")</f>
        <v/>
      </c>
      <c r="M94" s="74" t="str">
        <f t="shared" si="7"/>
        <v/>
      </c>
      <c r="N94" s="7"/>
      <c r="O94" s="4">
        <v>65</v>
      </c>
      <c r="P94" s="3" t="e">
        <f t="array" ref="P94">INDEX($Q$30:$Q$329,SMALL(IF($Q$30:$Q$329&lt;&gt;"",ROW($Q$30:$Q$329)-ROW($Q$30)+1),O94))</f>
        <v>#NUM!</v>
      </c>
      <c r="Q94" s="3" t="str">
        <f t="shared" ref="Q94:Q157" si="14">IFERROR(MATCH($H$4&amp;$H$6&amp;$O94,INDEX(Groups_Data,,1),0),"")</f>
        <v/>
      </c>
      <c r="T94" s="8"/>
    </row>
    <row r="95" spans="4:20">
      <c r="D95" s="3"/>
      <c r="E95" s="3"/>
      <c r="F95" s="51" t="str">
        <f t="shared" si="8"/>
        <v/>
      </c>
      <c r="G95" s="75" t="str">
        <f t="shared" si="9"/>
        <v/>
      </c>
      <c r="H95" s="74" t="str">
        <f t="shared" si="10"/>
        <v/>
      </c>
      <c r="I95" s="74" t="str">
        <f t="shared" si="11"/>
        <v/>
      </c>
      <c r="J95" s="74" t="str">
        <f t="shared" si="12"/>
        <v/>
      </c>
      <c r="K95" s="74">
        <f t="array" ref="K95">IFERROR(SUM(IF(NOT(ISERROR(H95:J95)),H95:J95)),"")</f>
        <v>0</v>
      </c>
      <c r="L95" s="74" t="str">
        <f t="shared" si="13"/>
        <v/>
      </c>
      <c r="M95" s="74" t="str">
        <f t="shared" ref="M95:M158" si="15">IFERROR(K95-L95,"")</f>
        <v/>
      </c>
      <c r="N95" s="7"/>
      <c r="O95" s="4">
        <v>66</v>
      </c>
      <c r="P95" s="3" t="e">
        <f t="array" ref="P95">INDEX($Q$30:$Q$329,SMALL(IF($Q$30:$Q$329&lt;&gt;"",ROW($Q$30:$Q$329)-ROW($Q$30)+1),O95))</f>
        <v>#NUM!</v>
      </c>
      <c r="Q95" s="3" t="str">
        <f t="shared" si="14"/>
        <v/>
      </c>
      <c r="T95" s="8"/>
    </row>
    <row r="96" spans="4:20">
      <c r="D96" s="3"/>
      <c r="E96" s="3"/>
      <c r="F96" s="51" t="str">
        <f t="shared" si="8"/>
        <v/>
      </c>
      <c r="G96" s="75" t="str">
        <f t="shared" si="9"/>
        <v/>
      </c>
      <c r="H96" s="74" t="str">
        <f t="shared" si="10"/>
        <v/>
      </c>
      <c r="I96" s="74" t="str">
        <f t="shared" si="11"/>
        <v/>
      </c>
      <c r="J96" s="74" t="str">
        <f t="shared" si="12"/>
        <v/>
      </c>
      <c r="K96" s="74">
        <f t="array" ref="K96">IFERROR(SUM(IF(NOT(ISERROR(H96:J96)),H96:J96)),"")</f>
        <v>0</v>
      </c>
      <c r="L96" s="74" t="str">
        <f t="shared" si="13"/>
        <v/>
      </c>
      <c r="M96" s="74" t="str">
        <f t="shared" si="15"/>
        <v/>
      </c>
      <c r="N96" s="7"/>
      <c r="O96" s="4">
        <v>67</v>
      </c>
      <c r="P96" s="3" t="e">
        <f t="array" ref="P96">INDEX($Q$30:$Q$329,SMALL(IF($Q$30:$Q$329&lt;&gt;"",ROW($Q$30:$Q$329)-ROW($Q$30)+1),O96))</f>
        <v>#NUM!</v>
      </c>
      <c r="Q96" s="3" t="str">
        <f t="shared" si="14"/>
        <v/>
      </c>
      <c r="T96" s="8"/>
    </row>
    <row r="97" spans="4:20">
      <c r="D97" s="3"/>
      <c r="E97" s="3"/>
      <c r="F97" s="51" t="str">
        <f t="shared" si="8"/>
        <v/>
      </c>
      <c r="G97" s="75" t="str">
        <f t="shared" si="9"/>
        <v/>
      </c>
      <c r="H97" s="74" t="str">
        <f t="shared" si="10"/>
        <v/>
      </c>
      <c r="I97" s="74" t="str">
        <f t="shared" si="11"/>
        <v/>
      </c>
      <c r="J97" s="74" t="str">
        <f t="shared" si="12"/>
        <v/>
      </c>
      <c r="K97" s="74">
        <f t="array" ref="K97">IFERROR(SUM(IF(NOT(ISERROR(H97:J97)),H97:J97)),"")</f>
        <v>0</v>
      </c>
      <c r="L97" s="74" t="str">
        <f t="shared" si="13"/>
        <v/>
      </c>
      <c r="M97" s="74" t="str">
        <f t="shared" si="15"/>
        <v/>
      </c>
      <c r="N97" s="7"/>
      <c r="O97" s="4">
        <v>68</v>
      </c>
      <c r="P97" s="3" t="e">
        <f t="array" ref="P97">INDEX($Q$30:$Q$329,SMALL(IF($Q$30:$Q$329&lt;&gt;"",ROW($Q$30:$Q$329)-ROW($Q$30)+1),O97))</f>
        <v>#NUM!</v>
      </c>
      <c r="Q97" s="3" t="str">
        <f t="shared" si="14"/>
        <v/>
      </c>
      <c r="T97" s="8"/>
    </row>
    <row r="98" spans="4:20">
      <c r="D98" s="3"/>
      <c r="E98" s="3"/>
      <c r="F98" s="51" t="str">
        <f t="shared" si="8"/>
        <v/>
      </c>
      <c r="G98" s="75" t="str">
        <f t="shared" si="9"/>
        <v/>
      </c>
      <c r="H98" s="74" t="str">
        <f t="shared" si="10"/>
        <v/>
      </c>
      <c r="I98" s="74" t="str">
        <f t="shared" si="11"/>
        <v/>
      </c>
      <c r="J98" s="74" t="str">
        <f t="shared" si="12"/>
        <v/>
      </c>
      <c r="K98" s="74">
        <f t="array" ref="K98">IFERROR(SUM(IF(NOT(ISERROR(H98:J98)),H98:J98)),"")</f>
        <v>0</v>
      </c>
      <c r="L98" s="74" t="str">
        <f t="shared" si="13"/>
        <v/>
      </c>
      <c r="M98" s="74" t="str">
        <f t="shared" si="15"/>
        <v/>
      </c>
      <c r="N98" s="7"/>
      <c r="O98" s="4">
        <v>69</v>
      </c>
      <c r="P98" s="3" t="e">
        <f t="array" ref="P98">INDEX($Q$30:$Q$329,SMALL(IF($Q$30:$Q$329&lt;&gt;"",ROW($Q$30:$Q$329)-ROW($Q$30)+1),O98))</f>
        <v>#NUM!</v>
      </c>
      <c r="Q98" s="3" t="str">
        <f t="shared" si="14"/>
        <v/>
      </c>
      <c r="T98" s="8"/>
    </row>
    <row r="99" spans="4:20">
      <c r="D99" s="3"/>
      <c r="E99" s="3"/>
      <c r="F99" s="51" t="str">
        <f t="shared" si="8"/>
        <v/>
      </c>
      <c r="G99" s="75" t="str">
        <f t="shared" si="9"/>
        <v/>
      </c>
      <c r="H99" s="74" t="str">
        <f t="shared" si="10"/>
        <v/>
      </c>
      <c r="I99" s="74" t="str">
        <f t="shared" si="11"/>
        <v/>
      </c>
      <c r="J99" s="74" t="str">
        <f t="shared" si="12"/>
        <v/>
      </c>
      <c r="K99" s="74">
        <f t="array" ref="K99">IFERROR(SUM(IF(NOT(ISERROR(H99:J99)),H99:J99)),"")</f>
        <v>0</v>
      </c>
      <c r="L99" s="74" t="str">
        <f t="shared" si="13"/>
        <v/>
      </c>
      <c r="M99" s="74" t="str">
        <f t="shared" si="15"/>
        <v/>
      </c>
      <c r="N99" s="7"/>
      <c r="O99" s="4">
        <v>70</v>
      </c>
      <c r="P99" s="3" t="e">
        <f t="array" ref="P99">INDEX($Q$30:$Q$329,SMALL(IF($Q$30:$Q$329&lt;&gt;"",ROW($Q$30:$Q$329)-ROW($Q$30)+1),O99))</f>
        <v>#NUM!</v>
      </c>
      <c r="Q99" s="3" t="str">
        <f t="shared" si="14"/>
        <v/>
      </c>
      <c r="T99" s="8"/>
    </row>
    <row r="100" spans="4:20">
      <c r="D100" s="3"/>
      <c r="E100" s="3"/>
      <c r="F100" s="51" t="str">
        <f t="shared" si="8"/>
        <v/>
      </c>
      <c r="G100" s="75" t="str">
        <f t="shared" si="9"/>
        <v/>
      </c>
      <c r="H100" s="74" t="str">
        <f t="shared" si="10"/>
        <v/>
      </c>
      <c r="I100" s="74" t="str">
        <f t="shared" si="11"/>
        <v/>
      </c>
      <c r="J100" s="74" t="str">
        <f t="shared" si="12"/>
        <v/>
      </c>
      <c r="K100" s="74">
        <f t="array" ref="K100">IFERROR(SUM(IF(NOT(ISERROR(H100:J100)),H100:J100)),"")</f>
        <v>0</v>
      </c>
      <c r="L100" s="74" t="str">
        <f t="shared" si="13"/>
        <v/>
      </c>
      <c r="M100" s="74" t="str">
        <f t="shared" si="15"/>
        <v/>
      </c>
      <c r="N100" s="7"/>
      <c r="O100" s="4">
        <v>71</v>
      </c>
      <c r="P100" s="3" t="e">
        <f t="array" ref="P100">INDEX($Q$30:$Q$329,SMALL(IF($Q$30:$Q$329&lt;&gt;"",ROW($Q$30:$Q$329)-ROW($Q$30)+1),O100))</f>
        <v>#NUM!</v>
      </c>
      <c r="Q100" s="3" t="str">
        <f t="shared" si="14"/>
        <v/>
      </c>
      <c r="T100" s="8"/>
    </row>
    <row r="101" spans="4:20">
      <c r="D101" s="3"/>
      <c r="E101" s="3"/>
      <c r="F101" s="51" t="str">
        <f t="shared" si="8"/>
        <v/>
      </c>
      <c r="G101" s="75" t="str">
        <f t="shared" si="9"/>
        <v/>
      </c>
      <c r="H101" s="74" t="str">
        <f t="shared" si="10"/>
        <v/>
      </c>
      <c r="I101" s="74" t="str">
        <f t="shared" si="11"/>
        <v/>
      </c>
      <c r="J101" s="74" t="str">
        <f t="shared" si="12"/>
        <v/>
      </c>
      <c r="K101" s="74">
        <f t="array" ref="K101">IFERROR(SUM(IF(NOT(ISERROR(H101:J101)),H101:J101)),"")</f>
        <v>0</v>
      </c>
      <c r="L101" s="74" t="str">
        <f t="shared" si="13"/>
        <v/>
      </c>
      <c r="M101" s="74" t="str">
        <f t="shared" si="15"/>
        <v/>
      </c>
      <c r="N101" s="7"/>
      <c r="O101" s="4">
        <v>72</v>
      </c>
      <c r="P101" s="3" t="e">
        <f t="array" ref="P101">INDEX($Q$30:$Q$329,SMALL(IF($Q$30:$Q$329&lt;&gt;"",ROW($Q$30:$Q$329)-ROW($Q$30)+1),O101))</f>
        <v>#NUM!</v>
      </c>
      <c r="Q101" s="3" t="str">
        <f t="shared" si="14"/>
        <v/>
      </c>
      <c r="T101" s="8"/>
    </row>
    <row r="102" spans="4:20">
      <c r="D102" s="3"/>
      <c r="E102" s="3"/>
      <c r="F102" s="51" t="str">
        <f t="shared" si="8"/>
        <v/>
      </c>
      <c r="G102" s="75" t="str">
        <f t="shared" si="9"/>
        <v/>
      </c>
      <c r="H102" s="74" t="str">
        <f t="shared" si="10"/>
        <v/>
      </c>
      <c r="I102" s="74" t="str">
        <f t="shared" si="11"/>
        <v/>
      </c>
      <c r="J102" s="74" t="str">
        <f t="shared" si="12"/>
        <v/>
      </c>
      <c r="K102" s="74">
        <f t="array" ref="K102">IFERROR(SUM(IF(NOT(ISERROR(H102:J102)),H102:J102)),"")</f>
        <v>0</v>
      </c>
      <c r="L102" s="74" t="str">
        <f t="shared" si="13"/>
        <v/>
      </c>
      <c r="M102" s="74" t="str">
        <f t="shared" si="15"/>
        <v/>
      </c>
      <c r="N102" s="7"/>
      <c r="O102" s="4">
        <v>73</v>
      </c>
      <c r="P102" s="3" t="e">
        <f t="array" ref="P102">INDEX($Q$30:$Q$329,SMALL(IF($Q$30:$Q$329&lt;&gt;"",ROW($Q$30:$Q$329)-ROW($Q$30)+1),O102))</f>
        <v>#NUM!</v>
      </c>
      <c r="Q102" s="3" t="str">
        <f t="shared" si="14"/>
        <v/>
      </c>
      <c r="T102" s="8"/>
    </row>
    <row r="103" spans="4:20">
      <c r="D103" s="3"/>
      <c r="E103" s="3"/>
      <c r="F103" s="51" t="str">
        <f t="shared" si="8"/>
        <v/>
      </c>
      <c r="G103" s="75" t="str">
        <f t="shared" si="9"/>
        <v/>
      </c>
      <c r="H103" s="74" t="str">
        <f t="shared" si="10"/>
        <v/>
      </c>
      <c r="I103" s="74" t="str">
        <f t="shared" si="11"/>
        <v/>
      </c>
      <c r="J103" s="74" t="str">
        <f t="shared" si="12"/>
        <v/>
      </c>
      <c r="K103" s="74">
        <f t="array" ref="K103">IFERROR(SUM(IF(NOT(ISERROR(H103:J103)),H103:J103)),"")</f>
        <v>0</v>
      </c>
      <c r="L103" s="74" t="str">
        <f t="shared" si="13"/>
        <v/>
      </c>
      <c r="M103" s="74" t="str">
        <f t="shared" si="15"/>
        <v/>
      </c>
      <c r="N103" s="7"/>
      <c r="O103" s="4">
        <v>74</v>
      </c>
      <c r="P103" s="3" t="e">
        <f t="array" ref="P103">INDEX($Q$30:$Q$329,SMALL(IF($Q$30:$Q$329&lt;&gt;"",ROW($Q$30:$Q$329)-ROW($Q$30)+1),O103))</f>
        <v>#NUM!</v>
      </c>
      <c r="Q103" s="3" t="str">
        <f t="shared" si="14"/>
        <v/>
      </c>
      <c r="T103" s="8"/>
    </row>
    <row r="104" spans="4:20">
      <c r="D104" s="3"/>
      <c r="E104" s="3"/>
      <c r="F104" s="51" t="str">
        <f t="shared" si="8"/>
        <v/>
      </c>
      <c r="G104" s="75" t="str">
        <f t="shared" si="9"/>
        <v/>
      </c>
      <c r="H104" s="74" t="str">
        <f t="shared" si="10"/>
        <v/>
      </c>
      <c r="I104" s="74" t="str">
        <f t="shared" si="11"/>
        <v/>
      </c>
      <c r="J104" s="74" t="str">
        <f t="shared" si="12"/>
        <v/>
      </c>
      <c r="K104" s="74">
        <f t="array" ref="K104">IFERROR(SUM(IF(NOT(ISERROR(H104:J104)),H104:J104)),"")</f>
        <v>0</v>
      </c>
      <c r="L104" s="74" t="str">
        <f t="shared" si="13"/>
        <v/>
      </c>
      <c r="M104" s="74" t="str">
        <f t="shared" si="15"/>
        <v/>
      </c>
      <c r="N104" s="7"/>
      <c r="O104" s="4">
        <v>75</v>
      </c>
      <c r="P104" s="3" t="e">
        <f t="array" ref="P104">INDEX($Q$30:$Q$329,SMALL(IF($Q$30:$Q$329&lt;&gt;"",ROW($Q$30:$Q$329)-ROW($Q$30)+1),O104))</f>
        <v>#NUM!</v>
      </c>
      <c r="Q104" s="3" t="str">
        <f t="shared" si="14"/>
        <v/>
      </c>
      <c r="T104" s="8"/>
    </row>
    <row r="105" spans="4:20">
      <c r="D105" s="3"/>
      <c r="E105" s="3"/>
      <c r="F105" s="51" t="str">
        <f t="shared" si="8"/>
        <v/>
      </c>
      <c r="G105" s="75" t="str">
        <f t="shared" si="9"/>
        <v/>
      </c>
      <c r="H105" s="74" t="str">
        <f t="shared" si="10"/>
        <v/>
      </c>
      <c r="I105" s="74" t="str">
        <f t="shared" si="11"/>
        <v/>
      </c>
      <c r="J105" s="74" t="str">
        <f t="shared" si="12"/>
        <v/>
      </c>
      <c r="K105" s="74">
        <f t="array" ref="K105">IFERROR(SUM(IF(NOT(ISERROR(H105:J105)),H105:J105)),"")</f>
        <v>0</v>
      </c>
      <c r="L105" s="74" t="str">
        <f t="shared" si="13"/>
        <v/>
      </c>
      <c r="M105" s="74" t="str">
        <f t="shared" si="15"/>
        <v/>
      </c>
      <c r="N105" s="7"/>
      <c r="O105" s="4">
        <v>76</v>
      </c>
      <c r="P105" s="3" t="e">
        <f t="array" ref="P105">INDEX($Q$30:$Q$329,SMALL(IF($Q$30:$Q$329&lt;&gt;"",ROW($Q$30:$Q$329)-ROW($Q$30)+1),O105))</f>
        <v>#NUM!</v>
      </c>
      <c r="Q105" s="3" t="str">
        <f t="shared" si="14"/>
        <v/>
      </c>
      <c r="T105" s="8"/>
    </row>
    <row r="106" spans="4:20">
      <c r="D106" s="3"/>
      <c r="E106" s="3"/>
      <c r="F106" s="51" t="str">
        <f t="shared" si="8"/>
        <v/>
      </c>
      <c r="G106" s="75" t="str">
        <f t="shared" si="9"/>
        <v/>
      </c>
      <c r="H106" s="74" t="str">
        <f t="shared" si="10"/>
        <v/>
      </c>
      <c r="I106" s="74" t="str">
        <f t="shared" si="11"/>
        <v/>
      </c>
      <c r="J106" s="74" t="str">
        <f t="shared" si="12"/>
        <v/>
      </c>
      <c r="K106" s="74">
        <f t="array" ref="K106">IFERROR(SUM(IF(NOT(ISERROR(H106:J106)),H106:J106)),"")</f>
        <v>0</v>
      </c>
      <c r="L106" s="74" t="str">
        <f t="shared" si="13"/>
        <v/>
      </c>
      <c r="M106" s="74" t="str">
        <f t="shared" si="15"/>
        <v/>
      </c>
      <c r="N106" s="7"/>
      <c r="O106" s="4">
        <v>77</v>
      </c>
      <c r="P106" s="3" t="e">
        <f t="array" ref="P106">INDEX($Q$30:$Q$329,SMALL(IF($Q$30:$Q$329&lt;&gt;"",ROW($Q$30:$Q$329)-ROW($Q$30)+1),O106))</f>
        <v>#NUM!</v>
      </c>
      <c r="Q106" s="3" t="str">
        <f t="shared" si="14"/>
        <v/>
      </c>
      <c r="T106" s="8"/>
    </row>
    <row r="107" spans="4:20">
      <c r="D107" s="3"/>
      <c r="E107" s="3"/>
      <c r="F107" s="51" t="str">
        <f t="shared" si="8"/>
        <v/>
      </c>
      <c r="G107" s="75" t="str">
        <f t="shared" si="9"/>
        <v/>
      </c>
      <c r="H107" s="74" t="str">
        <f t="shared" si="10"/>
        <v/>
      </c>
      <c r="I107" s="74" t="str">
        <f t="shared" si="11"/>
        <v/>
      </c>
      <c r="J107" s="74" t="str">
        <f t="shared" si="12"/>
        <v/>
      </c>
      <c r="K107" s="74">
        <f t="array" ref="K107">IFERROR(SUM(IF(NOT(ISERROR(H107:J107)),H107:J107)),"")</f>
        <v>0</v>
      </c>
      <c r="L107" s="74" t="str">
        <f t="shared" si="13"/>
        <v/>
      </c>
      <c r="M107" s="74" t="str">
        <f t="shared" si="15"/>
        <v/>
      </c>
      <c r="N107" s="7"/>
      <c r="O107" s="4">
        <v>78</v>
      </c>
      <c r="P107" s="3" t="e">
        <f t="array" ref="P107">INDEX($Q$30:$Q$329,SMALL(IF($Q$30:$Q$329&lt;&gt;"",ROW($Q$30:$Q$329)-ROW($Q$30)+1),O107))</f>
        <v>#NUM!</v>
      </c>
      <c r="Q107" s="3" t="str">
        <f t="shared" si="14"/>
        <v/>
      </c>
      <c r="T107" s="8"/>
    </row>
    <row r="108" spans="4:20">
      <c r="D108" s="3"/>
      <c r="E108" s="3"/>
      <c r="F108" s="51" t="str">
        <f t="shared" si="8"/>
        <v/>
      </c>
      <c r="G108" s="75" t="str">
        <f t="shared" si="9"/>
        <v/>
      </c>
      <c r="H108" s="74" t="str">
        <f t="shared" si="10"/>
        <v/>
      </c>
      <c r="I108" s="74" t="str">
        <f t="shared" si="11"/>
        <v/>
      </c>
      <c r="J108" s="74" t="str">
        <f t="shared" si="12"/>
        <v/>
      </c>
      <c r="K108" s="74">
        <f t="array" ref="K108">IFERROR(SUM(IF(NOT(ISERROR(H108:J108)),H108:J108)),"")</f>
        <v>0</v>
      </c>
      <c r="L108" s="74" t="str">
        <f t="shared" si="13"/>
        <v/>
      </c>
      <c r="M108" s="74" t="str">
        <f t="shared" si="15"/>
        <v/>
      </c>
      <c r="N108" s="7"/>
      <c r="O108" s="4">
        <v>79</v>
      </c>
      <c r="P108" s="3" t="e">
        <f t="array" ref="P108">INDEX($Q$30:$Q$329,SMALL(IF($Q$30:$Q$329&lt;&gt;"",ROW($Q$30:$Q$329)-ROW($Q$30)+1),O108))</f>
        <v>#NUM!</v>
      </c>
      <c r="Q108" s="3" t="str">
        <f t="shared" si="14"/>
        <v/>
      </c>
      <c r="T108" s="8"/>
    </row>
    <row r="109" spans="4:20">
      <c r="D109" s="3"/>
      <c r="E109" s="3"/>
      <c r="F109" s="51" t="str">
        <f t="shared" si="8"/>
        <v/>
      </c>
      <c r="G109" s="75" t="str">
        <f t="shared" si="9"/>
        <v/>
      </c>
      <c r="H109" s="74" t="str">
        <f t="shared" si="10"/>
        <v/>
      </c>
      <c r="I109" s="74" t="str">
        <f t="shared" si="11"/>
        <v/>
      </c>
      <c r="J109" s="74" t="str">
        <f t="shared" si="12"/>
        <v/>
      </c>
      <c r="K109" s="74">
        <f t="array" ref="K109">IFERROR(SUM(IF(NOT(ISERROR(H109:J109)),H109:J109)),"")</f>
        <v>0</v>
      </c>
      <c r="L109" s="74" t="str">
        <f t="shared" si="13"/>
        <v/>
      </c>
      <c r="M109" s="74" t="str">
        <f t="shared" si="15"/>
        <v/>
      </c>
      <c r="N109" s="7"/>
      <c r="O109" s="4">
        <v>80</v>
      </c>
      <c r="P109" s="3" t="e">
        <f t="array" ref="P109">INDEX($Q$30:$Q$329,SMALL(IF($Q$30:$Q$329&lt;&gt;"",ROW($Q$30:$Q$329)-ROW($Q$30)+1),O109))</f>
        <v>#NUM!</v>
      </c>
      <c r="Q109" s="3" t="str">
        <f t="shared" si="14"/>
        <v/>
      </c>
      <c r="T109" s="8"/>
    </row>
    <row r="110" spans="4:20">
      <c r="D110" s="3"/>
      <c r="E110" s="3"/>
      <c r="F110" s="51" t="str">
        <f t="shared" si="8"/>
        <v/>
      </c>
      <c r="G110" s="75" t="str">
        <f t="shared" si="9"/>
        <v/>
      </c>
      <c r="H110" s="74" t="str">
        <f t="shared" si="10"/>
        <v/>
      </c>
      <c r="I110" s="74" t="str">
        <f t="shared" si="11"/>
        <v/>
      </c>
      <c r="J110" s="74" t="str">
        <f t="shared" si="12"/>
        <v/>
      </c>
      <c r="K110" s="74">
        <f t="array" ref="K110">IFERROR(SUM(IF(NOT(ISERROR(H110:J110)),H110:J110)),"")</f>
        <v>0</v>
      </c>
      <c r="L110" s="74" t="str">
        <f t="shared" si="13"/>
        <v/>
      </c>
      <c r="M110" s="74" t="str">
        <f t="shared" si="15"/>
        <v/>
      </c>
      <c r="N110" s="7"/>
      <c r="O110" s="4">
        <v>81</v>
      </c>
      <c r="P110" s="3" t="e">
        <f t="array" ref="P110">INDEX($Q$30:$Q$329,SMALL(IF($Q$30:$Q$329&lt;&gt;"",ROW($Q$30:$Q$329)-ROW($Q$30)+1),O110))</f>
        <v>#NUM!</v>
      </c>
      <c r="Q110" s="3" t="str">
        <f t="shared" si="14"/>
        <v/>
      </c>
      <c r="T110" s="8"/>
    </row>
    <row r="111" spans="4:20">
      <c r="D111" s="3"/>
      <c r="E111" s="3"/>
      <c r="F111" s="51" t="str">
        <f t="shared" si="8"/>
        <v/>
      </c>
      <c r="G111" s="75" t="str">
        <f t="shared" si="9"/>
        <v/>
      </c>
      <c r="H111" s="74" t="str">
        <f t="shared" si="10"/>
        <v/>
      </c>
      <c r="I111" s="74" t="str">
        <f t="shared" si="11"/>
        <v/>
      </c>
      <c r="J111" s="74" t="str">
        <f t="shared" si="12"/>
        <v/>
      </c>
      <c r="K111" s="74">
        <f t="array" ref="K111">IFERROR(SUM(IF(NOT(ISERROR(H111:J111)),H111:J111)),"")</f>
        <v>0</v>
      </c>
      <c r="L111" s="74" t="str">
        <f t="shared" si="13"/>
        <v/>
      </c>
      <c r="M111" s="74" t="str">
        <f t="shared" si="15"/>
        <v/>
      </c>
      <c r="N111" s="7"/>
      <c r="O111" s="4">
        <v>82</v>
      </c>
      <c r="P111" s="3" t="e">
        <f t="array" ref="P111">INDEX($Q$30:$Q$329,SMALL(IF($Q$30:$Q$329&lt;&gt;"",ROW($Q$30:$Q$329)-ROW($Q$30)+1),O111))</f>
        <v>#NUM!</v>
      </c>
      <c r="Q111" s="3" t="str">
        <f t="shared" si="14"/>
        <v/>
      </c>
      <c r="T111" s="8"/>
    </row>
    <row r="112" spans="4:20">
      <c r="D112" s="3"/>
      <c r="E112" s="3"/>
      <c r="F112" s="51" t="str">
        <f t="shared" si="8"/>
        <v/>
      </c>
      <c r="G112" s="75" t="str">
        <f t="shared" si="9"/>
        <v/>
      </c>
      <c r="H112" s="74" t="str">
        <f t="shared" si="10"/>
        <v/>
      </c>
      <c r="I112" s="74" t="str">
        <f t="shared" si="11"/>
        <v/>
      </c>
      <c r="J112" s="74" t="str">
        <f t="shared" si="12"/>
        <v/>
      </c>
      <c r="K112" s="74">
        <f t="array" ref="K112">IFERROR(SUM(IF(NOT(ISERROR(H112:J112)),H112:J112)),"")</f>
        <v>0</v>
      </c>
      <c r="L112" s="74" t="str">
        <f t="shared" si="13"/>
        <v/>
      </c>
      <c r="M112" s="74" t="str">
        <f t="shared" si="15"/>
        <v/>
      </c>
      <c r="N112" s="7"/>
      <c r="O112" s="4">
        <v>83</v>
      </c>
      <c r="P112" s="3" t="e">
        <f t="array" ref="P112">INDEX($Q$30:$Q$329,SMALL(IF($Q$30:$Q$329&lt;&gt;"",ROW($Q$30:$Q$329)-ROW($Q$30)+1),O112))</f>
        <v>#NUM!</v>
      </c>
      <c r="Q112" s="3" t="str">
        <f t="shared" si="14"/>
        <v/>
      </c>
      <c r="T112" s="8"/>
    </row>
    <row r="113" spans="4:20">
      <c r="D113" s="3"/>
      <c r="E113" s="3"/>
      <c r="F113" s="51" t="str">
        <f t="shared" si="8"/>
        <v/>
      </c>
      <c r="G113" s="75" t="str">
        <f t="shared" si="9"/>
        <v/>
      </c>
      <c r="H113" s="74" t="str">
        <f t="shared" si="10"/>
        <v/>
      </c>
      <c r="I113" s="74" t="str">
        <f t="shared" si="11"/>
        <v/>
      </c>
      <c r="J113" s="74" t="str">
        <f t="shared" si="12"/>
        <v/>
      </c>
      <c r="K113" s="74">
        <f t="array" ref="K113">IFERROR(SUM(IF(NOT(ISERROR(H113:J113)),H113:J113)),"")</f>
        <v>0</v>
      </c>
      <c r="L113" s="74" t="str">
        <f t="shared" si="13"/>
        <v/>
      </c>
      <c r="M113" s="74" t="str">
        <f t="shared" si="15"/>
        <v/>
      </c>
      <c r="N113" s="7"/>
      <c r="O113" s="4">
        <v>84</v>
      </c>
      <c r="P113" s="3" t="e">
        <f t="array" ref="P113">INDEX($Q$30:$Q$329,SMALL(IF($Q$30:$Q$329&lt;&gt;"",ROW($Q$30:$Q$329)-ROW($Q$30)+1),O113))</f>
        <v>#NUM!</v>
      </c>
      <c r="Q113" s="3" t="str">
        <f t="shared" si="14"/>
        <v/>
      </c>
      <c r="T113" s="8"/>
    </row>
    <row r="114" spans="4:20">
      <c r="D114" s="3"/>
      <c r="E114" s="3"/>
      <c r="F114" s="51" t="str">
        <f t="shared" si="8"/>
        <v/>
      </c>
      <c r="G114" s="75" t="str">
        <f t="shared" si="9"/>
        <v/>
      </c>
      <c r="H114" s="74" t="str">
        <f t="shared" si="10"/>
        <v/>
      </c>
      <c r="I114" s="74" t="str">
        <f t="shared" si="11"/>
        <v/>
      </c>
      <c r="J114" s="74" t="str">
        <f t="shared" si="12"/>
        <v/>
      </c>
      <c r="K114" s="74">
        <f t="array" ref="K114">IFERROR(SUM(IF(NOT(ISERROR(H114:J114)),H114:J114)),"")</f>
        <v>0</v>
      </c>
      <c r="L114" s="74" t="str">
        <f t="shared" si="13"/>
        <v/>
      </c>
      <c r="M114" s="74" t="str">
        <f t="shared" si="15"/>
        <v/>
      </c>
      <c r="N114" s="7"/>
      <c r="O114" s="4">
        <v>85</v>
      </c>
      <c r="P114" s="3" t="e">
        <f t="array" ref="P114">INDEX($Q$30:$Q$329,SMALL(IF($Q$30:$Q$329&lt;&gt;"",ROW($Q$30:$Q$329)-ROW($Q$30)+1),O114))</f>
        <v>#NUM!</v>
      </c>
      <c r="Q114" s="3" t="str">
        <f t="shared" si="14"/>
        <v/>
      </c>
      <c r="T114" s="8"/>
    </row>
    <row r="115" spans="4:20">
      <c r="D115" s="3"/>
      <c r="E115" s="3"/>
      <c r="F115" s="51" t="str">
        <f t="shared" si="8"/>
        <v/>
      </c>
      <c r="G115" s="75" t="str">
        <f t="shared" si="9"/>
        <v/>
      </c>
      <c r="H115" s="74" t="str">
        <f t="shared" si="10"/>
        <v/>
      </c>
      <c r="I115" s="74" t="str">
        <f t="shared" si="11"/>
        <v/>
      </c>
      <c r="J115" s="74" t="str">
        <f t="shared" si="12"/>
        <v/>
      </c>
      <c r="K115" s="74">
        <f t="array" ref="K115">IFERROR(SUM(IF(NOT(ISERROR(H115:J115)),H115:J115)),"")</f>
        <v>0</v>
      </c>
      <c r="L115" s="74" t="str">
        <f t="shared" si="13"/>
        <v/>
      </c>
      <c r="M115" s="74" t="str">
        <f t="shared" si="15"/>
        <v/>
      </c>
      <c r="N115" s="7"/>
      <c r="O115" s="4">
        <v>86</v>
      </c>
      <c r="P115" s="3" t="e">
        <f t="array" ref="P115">INDEX($Q$30:$Q$329,SMALL(IF($Q$30:$Q$329&lt;&gt;"",ROW($Q$30:$Q$329)-ROW($Q$30)+1),O115))</f>
        <v>#NUM!</v>
      </c>
      <c r="Q115" s="3" t="str">
        <f t="shared" si="14"/>
        <v/>
      </c>
      <c r="T115" s="8"/>
    </row>
    <row r="116" spans="4:20">
      <c r="D116" s="3"/>
      <c r="E116" s="3"/>
      <c r="F116" s="51" t="str">
        <f t="shared" si="8"/>
        <v/>
      </c>
      <c r="G116" s="75" t="str">
        <f t="shared" si="9"/>
        <v/>
      </c>
      <c r="H116" s="74" t="str">
        <f t="shared" si="10"/>
        <v/>
      </c>
      <c r="I116" s="74" t="str">
        <f t="shared" si="11"/>
        <v/>
      </c>
      <c r="J116" s="74" t="str">
        <f t="shared" si="12"/>
        <v/>
      </c>
      <c r="K116" s="74">
        <f t="array" ref="K116">IFERROR(SUM(IF(NOT(ISERROR(H116:J116)),H116:J116)),"")</f>
        <v>0</v>
      </c>
      <c r="L116" s="74" t="str">
        <f t="shared" si="13"/>
        <v/>
      </c>
      <c r="M116" s="74" t="str">
        <f t="shared" si="15"/>
        <v/>
      </c>
      <c r="O116" s="4">
        <v>87</v>
      </c>
      <c r="P116" s="3" t="e">
        <f t="array" ref="P116">INDEX($Q$30:$Q$329,SMALL(IF($Q$30:$Q$329&lt;&gt;"",ROW($Q$30:$Q$329)-ROW($Q$30)+1),O116))</f>
        <v>#NUM!</v>
      </c>
      <c r="Q116" s="3" t="str">
        <f t="shared" si="14"/>
        <v/>
      </c>
      <c r="T116" s="8"/>
    </row>
    <row r="117" spans="4:20">
      <c r="D117" s="3"/>
      <c r="E117" s="3"/>
      <c r="F117" s="51" t="str">
        <f t="shared" si="8"/>
        <v/>
      </c>
      <c r="G117" s="75" t="str">
        <f t="shared" si="9"/>
        <v/>
      </c>
      <c r="H117" s="74" t="str">
        <f t="shared" si="10"/>
        <v/>
      </c>
      <c r="I117" s="74" t="str">
        <f t="shared" si="11"/>
        <v/>
      </c>
      <c r="J117" s="74" t="str">
        <f t="shared" si="12"/>
        <v/>
      </c>
      <c r="K117" s="74">
        <f t="array" ref="K117">IFERROR(SUM(IF(NOT(ISERROR(H117:J117)),H117:J117)),"")</f>
        <v>0</v>
      </c>
      <c r="L117" s="74" t="str">
        <f t="shared" si="13"/>
        <v/>
      </c>
      <c r="M117" s="74" t="str">
        <f t="shared" si="15"/>
        <v/>
      </c>
      <c r="O117" s="4">
        <v>88</v>
      </c>
      <c r="P117" s="3" t="e">
        <f t="array" ref="P117">INDEX($Q$30:$Q$329,SMALL(IF($Q$30:$Q$329&lt;&gt;"",ROW($Q$30:$Q$329)-ROW($Q$30)+1),O117))</f>
        <v>#NUM!</v>
      </c>
      <c r="Q117" s="3" t="str">
        <f t="shared" si="14"/>
        <v/>
      </c>
      <c r="T117" s="8"/>
    </row>
    <row r="118" spans="4:20">
      <c r="D118" s="3"/>
      <c r="E118" s="3"/>
      <c r="F118" s="51" t="str">
        <f t="shared" si="8"/>
        <v/>
      </c>
      <c r="G118" s="75" t="str">
        <f t="shared" si="9"/>
        <v/>
      </c>
      <c r="H118" s="74" t="str">
        <f t="shared" si="10"/>
        <v/>
      </c>
      <c r="I118" s="74" t="str">
        <f t="shared" si="11"/>
        <v/>
      </c>
      <c r="J118" s="74" t="str">
        <f t="shared" si="12"/>
        <v/>
      </c>
      <c r="K118" s="74">
        <f t="array" ref="K118">IFERROR(SUM(IF(NOT(ISERROR(H118:J118)),H118:J118)),"")</f>
        <v>0</v>
      </c>
      <c r="L118" s="74" t="str">
        <f t="shared" si="13"/>
        <v/>
      </c>
      <c r="M118" s="74" t="str">
        <f t="shared" si="15"/>
        <v/>
      </c>
      <c r="O118" s="4">
        <v>89</v>
      </c>
      <c r="P118" s="3" t="e">
        <f t="array" ref="P118">INDEX($Q$30:$Q$329,SMALL(IF($Q$30:$Q$329&lt;&gt;"",ROW($Q$30:$Q$329)-ROW($Q$30)+1),O118))</f>
        <v>#NUM!</v>
      </c>
      <c r="Q118" s="3" t="str">
        <f t="shared" si="14"/>
        <v/>
      </c>
    </row>
    <row r="119" spans="4:20">
      <c r="D119" s="3"/>
      <c r="E119" s="3"/>
      <c r="F119" s="51" t="str">
        <f t="shared" si="8"/>
        <v/>
      </c>
      <c r="G119" s="75" t="str">
        <f t="shared" si="9"/>
        <v/>
      </c>
      <c r="H119" s="74" t="str">
        <f t="shared" si="10"/>
        <v/>
      </c>
      <c r="I119" s="74" t="str">
        <f t="shared" si="11"/>
        <v/>
      </c>
      <c r="J119" s="74" t="str">
        <f t="shared" si="12"/>
        <v/>
      </c>
      <c r="K119" s="74">
        <f t="array" ref="K119">IFERROR(SUM(IF(NOT(ISERROR(H119:J119)),H119:J119)),"")</f>
        <v>0</v>
      </c>
      <c r="L119" s="74" t="str">
        <f t="shared" si="13"/>
        <v/>
      </c>
      <c r="M119" s="74" t="str">
        <f t="shared" si="15"/>
        <v/>
      </c>
      <c r="O119" s="4">
        <v>90</v>
      </c>
      <c r="P119" s="3" t="e">
        <f t="array" ref="P119">INDEX($Q$30:$Q$329,SMALL(IF($Q$30:$Q$329&lt;&gt;"",ROW($Q$30:$Q$329)-ROW($Q$30)+1),O119))</f>
        <v>#NUM!</v>
      </c>
      <c r="Q119" s="3" t="str">
        <f t="shared" si="14"/>
        <v/>
      </c>
    </row>
    <row r="120" spans="4:20">
      <c r="D120" s="3"/>
      <c r="E120" s="3"/>
      <c r="F120" s="51" t="str">
        <f t="shared" si="8"/>
        <v/>
      </c>
      <c r="G120" s="75" t="str">
        <f t="shared" si="9"/>
        <v/>
      </c>
      <c r="H120" s="74" t="str">
        <f t="shared" si="10"/>
        <v/>
      </c>
      <c r="I120" s="74" t="str">
        <f t="shared" si="11"/>
        <v/>
      </c>
      <c r="J120" s="74" t="str">
        <f t="shared" si="12"/>
        <v/>
      </c>
      <c r="K120" s="74">
        <f t="array" ref="K120">IFERROR(SUM(IF(NOT(ISERROR(H120:J120)),H120:J120)),"")</f>
        <v>0</v>
      </c>
      <c r="L120" s="74" t="str">
        <f t="shared" si="13"/>
        <v/>
      </c>
      <c r="M120" s="74" t="str">
        <f t="shared" si="15"/>
        <v/>
      </c>
      <c r="O120" s="4">
        <v>91</v>
      </c>
      <c r="P120" s="3" t="e">
        <f t="array" ref="P120">INDEX($Q$30:$Q$329,SMALL(IF($Q$30:$Q$329&lt;&gt;"",ROW($Q$30:$Q$329)-ROW($Q$30)+1),O120))</f>
        <v>#NUM!</v>
      </c>
      <c r="Q120" s="3" t="str">
        <f t="shared" si="14"/>
        <v/>
      </c>
    </row>
    <row r="121" spans="4:20">
      <c r="D121" s="3"/>
      <c r="E121" s="3"/>
      <c r="F121" s="51" t="str">
        <f t="shared" si="8"/>
        <v/>
      </c>
      <c r="G121" s="75" t="str">
        <f t="shared" si="9"/>
        <v/>
      </c>
      <c r="H121" s="74" t="str">
        <f t="shared" si="10"/>
        <v/>
      </c>
      <c r="I121" s="74" t="str">
        <f t="shared" si="11"/>
        <v/>
      </c>
      <c r="J121" s="74" t="str">
        <f t="shared" si="12"/>
        <v/>
      </c>
      <c r="K121" s="74">
        <f t="array" ref="K121">IFERROR(SUM(IF(NOT(ISERROR(H121:J121)),H121:J121)),"")</f>
        <v>0</v>
      </c>
      <c r="L121" s="74" t="str">
        <f t="shared" si="13"/>
        <v/>
      </c>
      <c r="M121" s="74" t="str">
        <f t="shared" si="15"/>
        <v/>
      </c>
      <c r="O121" s="4">
        <v>92</v>
      </c>
      <c r="P121" s="3" t="e">
        <f t="array" ref="P121">INDEX($Q$30:$Q$329,SMALL(IF($Q$30:$Q$329&lt;&gt;"",ROW($Q$30:$Q$329)-ROW($Q$30)+1),O121))</f>
        <v>#NUM!</v>
      </c>
      <c r="Q121" s="3" t="str">
        <f t="shared" si="14"/>
        <v/>
      </c>
    </row>
    <row r="122" spans="4:20">
      <c r="D122" s="3"/>
      <c r="E122" s="3"/>
      <c r="F122" s="51" t="str">
        <f t="shared" si="8"/>
        <v/>
      </c>
      <c r="G122" s="75" t="str">
        <f t="shared" si="9"/>
        <v/>
      </c>
      <c r="H122" s="74" t="str">
        <f t="shared" si="10"/>
        <v/>
      </c>
      <c r="I122" s="74" t="str">
        <f t="shared" si="11"/>
        <v/>
      </c>
      <c r="J122" s="74" t="str">
        <f t="shared" si="12"/>
        <v/>
      </c>
      <c r="K122" s="74">
        <f t="array" ref="K122">IFERROR(SUM(IF(NOT(ISERROR(H122:J122)),H122:J122)),"")</f>
        <v>0</v>
      </c>
      <c r="L122" s="74" t="str">
        <f t="shared" si="13"/>
        <v/>
      </c>
      <c r="M122" s="74" t="str">
        <f t="shared" si="15"/>
        <v/>
      </c>
      <c r="O122" s="4">
        <v>93</v>
      </c>
      <c r="P122" s="3" t="e">
        <f t="array" ref="P122">INDEX($Q$30:$Q$329,SMALL(IF($Q$30:$Q$329&lt;&gt;"",ROW($Q$30:$Q$329)-ROW($Q$30)+1),O122))</f>
        <v>#NUM!</v>
      </c>
      <c r="Q122" s="3" t="str">
        <f t="shared" si="14"/>
        <v/>
      </c>
    </row>
    <row r="123" spans="4:20">
      <c r="D123" s="3"/>
      <c r="E123" s="3"/>
      <c r="F123" s="51" t="str">
        <f t="shared" si="8"/>
        <v/>
      </c>
      <c r="G123" s="75" t="str">
        <f t="shared" si="9"/>
        <v/>
      </c>
      <c r="H123" s="74" t="str">
        <f t="shared" si="10"/>
        <v/>
      </c>
      <c r="I123" s="74" t="str">
        <f t="shared" si="11"/>
        <v/>
      </c>
      <c r="J123" s="74" t="str">
        <f t="shared" si="12"/>
        <v/>
      </c>
      <c r="K123" s="74">
        <f t="array" ref="K123">IFERROR(SUM(IF(NOT(ISERROR(H123:J123)),H123:J123)),"")</f>
        <v>0</v>
      </c>
      <c r="L123" s="74" t="str">
        <f t="shared" si="13"/>
        <v/>
      </c>
      <c r="M123" s="74" t="str">
        <f t="shared" si="15"/>
        <v/>
      </c>
      <c r="O123" s="4">
        <v>94</v>
      </c>
      <c r="P123" s="3" t="e">
        <f t="array" ref="P123">INDEX($Q$30:$Q$329,SMALL(IF($Q$30:$Q$329&lt;&gt;"",ROW($Q$30:$Q$329)-ROW($Q$30)+1),O123))</f>
        <v>#NUM!</v>
      </c>
      <c r="Q123" s="3" t="str">
        <f t="shared" si="14"/>
        <v/>
      </c>
    </row>
    <row r="124" spans="4:20">
      <c r="D124" s="3"/>
      <c r="E124" s="3"/>
      <c r="F124" s="51" t="str">
        <f t="shared" si="8"/>
        <v/>
      </c>
      <c r="G124" s="75" t="str">
        <f t="shared" si="9"/>
        <v/>
      </c>
      <c r="H124" s="74" t="str">
        <f t="shared" si="10"/>
        <v/>
      </c>
      <c r="I124" s="74" t="str">
        <f t="shared" si="11"/>
        <v/>
      </c>
      <c r="J124" s="74" t="str">
        <f t="shared" si="12"/>
        <v/>
      </c>
      <c r="K124" s="74">
        <f t="array" ref="K124">IFERROR(SUM(IF(NOT(ISERROR(H124:J124)),H124:J124)),"")</f>
        <v>0</v>
      </c>
      <c r="L124" s="74" t="str">
        <f t="shared" si="13"/>
        <v/>
      </c>
      <c r="M124" s="74" t="str">
        <f t="shared" si="15"/>
        <v/>
      </c>
      <c r="O124" s="4">
        <v>95</v>
      </c>
      <c r="P124" s="3" t="e">
        <f t="array" ref="P124">INDEX($Q$30:$Q$329,SMALL(IF($Q$30:$Q$329&lt;&gt;"",ROW($Q$30:$Q$329)-ROW($Q$30)+1),O124))</f>
        <v>#NUM!</v>
      </c>
      <c r="Q124" s="3" t="str">
        <f t="shared" si="14"/>
        <v/>
      </c>
    </row>
    <row r="125" spans="4:20">
      <c r="D125" s="3"/>
      <c r="E125" s="3"/>
      <c r="F125" s="51" t="str">
        <f t="shared" si="8"/>
        <v/>
      </c>
      <c r="G125" s="75" t="str">
        <f t="shared" si="9"/>
        <v/>
      </c>
      <c r="H125" s="74" t="str">
        <f t="shared" si="10"/>
        <v/>
      </c>
      <c r="I125" s="74" t="str">
        <f t="shared" si="11"/>
        <v/>
      </c>
      <c r="J125" s="74" t="str">
        <f t="shared" si="12"/>
        <v/>
      </c>
      <c r="K125" s="74">
        <f t="array" ref="K125">IFERROR(SUM(IF(NOT(ISERROR(H125:J125)),H125:J125)),"")</f>
        <v>0</v>
      </c>
      <c r="L125" s="74" t="str">
        <f t="shared" si="13"/>
        <v/>
      </c>
      <c r="M125" s="74" t="str">
        <f t="shared" si="15"/>
        <v/>
      </c>
      <c r="O125" s="4">
        <v>96</v>
      </c>
      <c r="P125" s="3" t="e">
        <f t="array" ref="P125">INDEX($Q$30:$Q$329,SMALL(IF($Q$30:$Q$329&lt;&gt;"",ROW($Q$30:$Q$329)-ROW($Q$30)+1),O125))</f>
        <v>#NUM!</v>
      </c>
      <c r="Q125" s="3" t="str">
        <f t="shared" si="14"/>
        <v/>
      </c>
    </row>
    <row r="126" spans="4:20">
      <c r="D126" s="3"/>
      <c r="E126" s="3"/>
      <c r="F126" s="51" t="str">
        <f t="shared" si="8"/>
        <v/>
      </c>
      <c r="G126" s="75" t="str">
        <f t="shared" si="9"/>
        <v/>
      </c>
      <c r="H126" s="74" t="str">
        <f t="shared" si="10"/>
        <v/>
      </c>
      <c r="I126" s="74" t="str">
        <f t="shared" si="11"/>
        <v/>
      </c>
      <c r="J126" s="74" t="str">
        <f t="shared" si="12"/>
        <v/>
      </c>
      <c r="K126" s="74">
        <f t="array" ref="K126">IFERROR(SUM(IF(NOT(ISERROR(H126:J126)),H126:J126)),"")</f>
        <v>0</v>
      </c>
      <c r="L126" s="74" t="str">
        <f t="shared" si="13"/>
        <v/>
      </c>
      <c r="M126" s="74" t="str">
        <f t="shared" si="15"/>
        <v/>
      </c>
      <c r="O126" s="4">
        <v>97</v>
      </c>
      <c r="P126" s="3" t="e">
        <f t="array" ref="P126">INDEX($Q$30:$Q$329,SMALL(IF($Q$30:$Q$329&lt;&gt;"",ROW($Q$30:$Q$329)-ROW($Q$30)+1),O126))</f>
        <v>#NUM!</v>
      </c>
      <c r="Q126" s="3" t="str">
        <f t="shared" si="14"/>
        <v/>
      </c>
    </row>
    <row r="127" spans="4:20">
      <c r="D127" s="3"/>
      <c r="E127" s="3"/>
      <c r="F127" s="51" t="str">
        <f t="shared" si="8"/>
        <v/>
      </c>
      <c r="G127" s="75" t="str">
        <f t="shared" si="9"/>
        <v/>
      </c>
      <c r="H127" s="74" t="str">
        <f t="shared" si="10"/>
        <v/>
      </c>
      <c r="I127" s="74" t="str">
        <f t="shared" si="11"/>
        <v/>
      </c>
      <c r="J127" s="74" t="str">
        <f t="shared" si="12"/>
        <v/>
      </c>
      <c r="K127" s="74">
        <f t="array" ref="K127">IFERROR(SUM(IF(NOT(ISERROR(H127:J127)),H127:J127)),"")</f>
        <v>0</v>
      </c>
      <c r="L127" s="74" t="str">
        <f t="shared" si="13"/>
        <v/>
      </c>
      <c r="M127" s="74" t="str">
        <f t="shared" si="15"/>
        <v/>
      </c>
      <c r="O127" s="4">
        <v>98</v>
      </c>
      <c r="P127" s="3" t="e">
        <f t="array" ref="P127">INDEX($Q$30:$Q$329,SMALL(IF($Q$30:$Q$329&lt;&gt;"",ROW($Q$30:$Q$329)-ROW($Q$30)+1),O127))</f>
        <v>#NUM!</v>
      </c>
      <c r="Q127" s="3" t="str">
        <f t="shared" si="14"/>
        <v/>
      </c>
    </row>
    <row r="128" spans="4:20">
      <c r="D128" s="3"/>
      <c r="E128" s="3"/>
      <c r="F128" s="51" t="str">
        <f t="shared" si="8"/>
        <v/>
      </c>
      <c r="G128" s="75" t="str">
        <f t="shared" si="9"/>
        <v/>
      </c>
      <c r="H128" s="74" t="str">
        <f t="shared" si="10"/>
        <v/>
      </c>
      <c r="I128" s="74" t="str">
        <f t="shared" si="11"/>
        <v/>
      </c>
      <c r="J128" s="74" t="str">
        <f t="shared" si="12"/>
        <v/>
      </c>
      <c r="K128" s="74">
        <f t="array" ref="K128">IFERROR(SUM(IF(NOT(ISERROR(H128:J128)),H128:J128)),"")</f>
        <v>0</v>
      </c>
      <c r="L128" s="74" t="str">
        <f t="shared" si="13"/>
        <v/>
      </c>
      <c r="M128" s="74" t="str">
        <f t="shared" si="15"/>
        <v/>
      </c>
      <c r="O128" s="4">
        <v>99</v>
      </c>
      <c r="P128" s="3" t="e">
        <f t="array" ref="P128">INDEX($Q$30:$Q$329,SMALL(IF($Q$30:$Q$329&lt;&gt;"",ROW($Q$30:$Q$329)-ROW($Q$30)+1),O128))</f>
        <v>#NUM!</v>
      </c>
      <c r="Q128" s="3" t="str">
        <f t="shared" si="14"/>
        <v/>
      </c>
    </row>
    <row r="129" spans="4:17">
      <c r="D129" s="3"/>
      <c r="E129" s="3"/>
      <c r="F129" s="51" t="str">
        <f t="shared" si="8"/>
        <v/>
      </c>
      <c r="G129" s="75" t="str">
        <f t="shared" si="9"/>
        <v/>
      </c>
      <c r="H129" s="74" t="str">
        <f t="shared" si="10"/>
        <v/>
      </c>
      <c r="I129" s="74" t="str">
        <f t="shared" si="11"/>
        <v/>
      </c>
      <c r="J129" s="74" t="str">
        <f t="shared" si="12"/>
        <v/>
      </c>
      <c r="K129" s="74">
        <f t="array" ref="K129">IFERROR(SUM(IF(NOT(ISERROR(H129:J129)),H129:J129)),"")</f>
        <v>0</v>
      </c>
      <c r="L129" s="74" t="str">
        <f t="shared" si="13"/>
        <v/>
      </c>
      <c r="M129" s="74" t="str">
        <f t="shared" si="15"/>
        <v/>
      </c>
      <c r="O129" s="4">
        <v>100</v>
      </c>
      <c r="P129" s="3" t="e">
        <f t="array" ref="P129">INDEX($Q$30:$Q$329,SMALL(IF($Q$30:$Q$329&lt;&gt;"",ROW($Q$30:$Q$329)-ROW($Q$30)+1),O129))</f>
        <v>#NUM!</v>
      </c>
      <c r="Q129" s="3" t="str">
        <f t="shared" si="14"/>
        <v/>
      </c>
    </row>
    <row r="130" spans="4:17">
      <c r="D130" s="3"/>
      <c r="E130" s="3"/>
      <c r="F130" s="51" t="str">
        <f t="shared" si="8"/>
        <v/>
      </c>
      <c r="G130" s="75" t="str">
        <f t="shared" si="9"/>
        <v/>
      </c>
      <c r="H130" s="74" t="str">
        <f t="shared" si="10"/>
        <v/>
      </c>
      <c r="I130" s="74" t="str">
        <f t="shared" si="11"/>
        <v/>
      </c>
      <c r="J130" s="74" t="str">
        <f t="shared" si="12"/>
        <v/>
      </c>
      <c r="K130" s="74">
        <f t="array" ref="K130">IFERROR(SUM(IF(NOT(ISERROR(H130:J130)),H130:J130)),"")</f>
        <v>0</v>
      </c>
      <c r="L130" s="74" t="str">
        <f t="shared" si="13"/>
        <v/>
      </c>
      <c r="M130" s="74" t="str">
        <f t="shared" si="15"/>
        <v/>
      </c>
      <c r="O130" s="4">
        <v>101</v>
      </c>
      <c r="P130" s="3" t="e">
        <f t="array" ref="P130">INDEX($Q$30:$Q$329,SMALL(IF($Q$30:$Q$329&lt;&gt;"",ROW($Q$30:$Q$329)-ROW($Q$30)+1),O130))</f>
        <v>#NUM!</v>
      </c>
      <c r="Q130" s="3" t="str">
        <f t="shared" si="14"/>
        <v/>
      </c>
    </row>
    <row r="131" spans="4:17">
      <c r="D131" s="3"/>
      <c r="E131" s="3"/>
      <c r="F131" s="51" t="str">
        <f t="shared" si="8"/>
        <v/>
      </c>
      <c r="G131" s="75" t="str">
        <f t="shared" si="9"/>
        <v/>
      </c>
      <c r="H131" s="74" t="str">
        <f t="shared" si="10"/>
        <v/>
      </c>
      <c r="I131" s="74" t="str">
        <f t="shared" si="11"/>
        <v/>
      </c>
      <c r="J131" s="74" t="str">
        <f t="shared" si="12"/>
        <v/>
      </c>
      <c r="K131" s="74">
        <f t="array" ref="K131">IFERROR(SUM(IF(NOT(ISERROR(H131:J131)),H131:J131)),"")</f>
        <v>0</v>
      </c>
      <c r="L131" s="74" t="str">
        <f t="shared" si="13"/>
        <v/>
      </c>
      <c r="M131" s="74" t="str">
        <f t="shared" si="15"/>
        <v/>
      </c>
      <c r="O131" s="4">
        <v>102</v>
      </c>
      <c r="P131" s="3" t="e">
        <f t="array" ref="P131">INDEX($Q$30:$Q$329,SMALL(IF($Q$30:$Q$329&lt;&gt;"",ROW($Q$30:$Q$329)-ROW($Q$30)+1),O131))</f>
        <v>#NUM!</v>
      </c>
      <c r="Q131" s="3" t="str">
        <f t="shared" si="14"/>
        <v/>
      </c>
    </row>
    <row r="132" spans="4:17">
      <c r="D132" s="3"/>
      <c r="E132" s="3"/>
      <c r="F132" s="51" t="str">
        <f t="shared" si="8"/>
        <v/>
      </c>
      <c r="G132" s="75" t="str">
        <f t="shared" si="9"/>
        <v/>
      </c>
      <c r="H132" s="74" t="str">
        <f t="shared" si="10"/>
        <v/>
      </c>
      <c r="I132" s="74" t="str">
        <f t="shared" si="11"/>
        <v/>
      </c>
      <c r="J132" s="74" t="str">
        <f t="shared" si="12"/>
        <v/>
      </c>
      <c r="K132" s="74">
        <f t="array" ref="K132">IFERROR(SUM(IF(NOT(ISERROR(H132:J132)),H132:J132)),"")</f>
        <v>0</v>
      </c>
      <c r="L132" s="74" t="str">
        <f t="shared" si="13"/>
        <v/>
      </c>
      <c r="M132" s="74" t="str">
        <f t="shared" si="15"/>
        <v/>
      </c>
      <c r="O132" s="4">
        <v>103</v>
      </c>
      <c r="P132" s="3" t="e">
        <f t="array" ref="P132">INDEX($Q$30:$Q$329,SMALL(IF($Q$30:$Q$329&lt;&gt;"",ROW($Q$30:$Q$329)-ROW($Q$30)+1),O132))</f>
        <v>#NUM!</v>
      </c>
      <c r="Q132" s="3" t="str">
        <f t="shared" si="14"/>
        <v/>
      </c>
    </row>
    <row r="133" spans="4:17">
      <c r="D133" s="3"/>
      <c r="E133" s="3"/>
      <c r="F133" s="51" t="str">
        <f t="shared" si="8"/>
        <v/>
      </c>
      <c r="G133" s="75" t="str">
        <f t="shared" si="9"/>
        <v/>
      </c>
      <c r="H133" s="74" t="str">
        <f t="shared" si="10"/>
        <v/>
      </c>
      <c r="I133" s="74" t="str">
        <f t="shared" si="11"/>
        <v/>
      </c>
      <c r="J133" s="74" t="str">
        <f t="shared" si="12"/>
        <v/>
      </c>
      <c r="K133" s="74">
        <f t="array" ref="K133">IFERROR(SUM(IF(NOT(ISERROR(H133:J133)),H133:J133)),"")</f>
        <v>0</v>
      </c>
      <c r="L133" s="74" t="str">
        <f t="shared" si="13"/>
        <v/>
      </c>
      <c r="M133" s="74" t="str">
        <f t="shared" si="15"/>
        <v/>
      </c>
      <c r="O133" s="4">
        <v>104</v>
      </c>
      <c r="P133" s="3" t="e">
        <f t="array" ref="P133">INDEX($Q$30:$Q$329,SMALL(IF($Q$30:$Q$329&lt;&gt;"",ROW($Q$30:$Q$329)-ROW($Q$30)+1),O133))</f>
        <v>#NUM!</v>
      </c>
      <c r="Q133" s="3" t="str">
        <f t="shared" si="14"/>
        <v/>
      </c>
    </row>
    <row r="134" spans="4:17">
      <c r="D134" s="3"/>
      <c r="E134" s="3"/>
      <c r="F134" s="51" t="str">
        <f t="shared" si="8"/>
        <v/>
      </c>
      <c r="G134" s="75" t="str">
        <f t="shared" si="9"/>
        <v/>
      </c>
      <c r="H134" s="74" t="str">
        <f t="shared" si="10"/>
        <v/>
      </c>
      <c r="I134" s="74" t="str">
        <f t="shared" si="11"/>
        <v/>
      </c>
      <c r="J134" s="74" t="str">
        <f t="shared" si="12"/>
        <v/>
      </c>
      <c r="K134" s="74">
        <f t="array" ref="K134">IFERROR(SUM(IF(NOT(ISERROR(H134:J134)),H134:J134)),"")</f>
        <v>0</v>
      </c>
      <c r="L134" s="74" t="str">
        <f t="shared" si="13"/>
        <v/>
      </c>
      <c r="M134" s="74" t="str">
        <f t="shared" si="15"/>
        <v/>
      </c>
      <c r="O134" s="4">
        <v>105</v>
      </c>
      <c r="P134" s="3" t="e">
        <f t="array" ref="P134">INDEX($Q$30:$Q$329,SMALL(IF($Q$30:$Q$329&lt;&gt;"",ROW($Q$30:$Q$329)-ROW($Q$30)+1),O134))</f>
        <v>#NUM!</v>
      </c>
      <c r="Q134" s="3" t="str">
        <f t="shared" si="14"/>
        <v/>
      </c>
    </row>
    <row r="135" spans="4:17">
      <c r="D135" s="3"/>
      <c r="E135" s="3"/>
      <c r="F135" s="51" t="str">
        <f t="shared" si="8"/>
        <v/>
      </c>
      <c r="G135" s="75" t="str">
        <f t="shared" si="9"/>
        <v/>
      </c>
      <c r="H135" s="74" t="str">
        <f t="shared" si="10"/>
        <v/>
      </c>
      <c r="I135" s="74" t="str">
        <f t="shared" si="11"/>
        <v/>
      </c>
      <c r="J135" s="74" t="str">
        <f t="shared" si="12"/>
        <v/>
      </c>
      <c r="K135" s="74">
        <f t="array" ref="K135">IFERROR(SUM(IF(NOT(ISERROR(H135:J135)),H135:J135)),"")</f>
        <v>0</v>
      </c>
      <c r="L135" s="74" t="str">
        <f t="shared" si="13"/>
        <v/>
      </c>
      <c r="M135" s="74" t="str">
        <f t="shared" si="15"/>
        <v/>
      </c>
      <c r="O135" s="4">
        <v>106</v>
      </c>
      <c r="P135" s="3" t="e">
        <f t="array" ref="P135">INDEX($Q$30:$Q$329,SMALL(IF($Q$30:$Q$329&lt;&gt;"",ROW($Q$30:$Q$329)-ROW($Q$30)+1),O135))</f>
        <v>#NUM!</v>
      </c>
      <c r="Q135" s="3" t="str">
        <f t="shared" si="14"/>
        <v/>
      </c>
    </row>
    <row r="136" spans="4:17">
      <c r="D136" s="3"/>
      <c r="E136" s="3"/>
      <c r="F136" s="51" t="str">
        <f t="shared" si="8"/>
        <v/>
      </c>
      <c r="G136" s="75" t="str">
        <f t="shared" si="9"/>
        <v/>
      </c>
      <c r="H136" s="74" t="str">
        <f t="shared" si="10"/>
        <v/>
      </c>
      <c r="I136" s="74" t="str">
        <f t="shared" si="11"/>
        <v/>
      </c>
      <c r="J136" s="74" t="str">
        <f t="shared" si="12"/>
        <v/>
      </c>
      <c r="K136" s="74">
        <f t="array" ref="K136">IFERROR(SUM(IF(NOT(ISERROR(H136:J136)),H136:J136)),"")</f>
        <v>0</v>
      </c>
      <c r="L136" s="74" t="str">
        <f t="shared" si="13"/>
        <v/>
      </c>
      <c r="M136" s="74" t="str">
        <f t="shared" si="15"/>
        <v/>
      </c>
      <c r="O136" s="4">
        <v>107</v>
      </c>
      <c r="P136" s="3" t="e">
        <f t="array" ref="P136">INDEX($Q$30:$Q$329,SMALL(IF($Q$30:$Q$329&lt;&gt;"",ROW($Q$30:$Q$329)-ROW($Q$30)+1),O136))</f>
        <v>#NUM!</v>
      </c>
      <c r="Q136" s="3" t="str">
        <f t="shared" si="14"/>
        <v/>
      </c>
    </row>
    <row r="137" spans="4:17">
      <c r="D137" s="3"/>
      <c r="E137" s="3"/>
      <c r="F137" s="51" t="str">
        <f t="shared" si="8"/>
        <v/>
      </c>
      <c r="G137" s="75" t="str">
        <f t="shared" si="9"/>
        <v/>
      </c>
      <c r="H137" s="74" t="str">
        <f t="shared" si="10"/>
        <v/>
      </c>
      <c r="I137" s="74" t="str">
        <f t="shared" si="11"/>
        <v/>
      </c>
      <c r="J137" s="74" t="str">
        <f t="shared" si="12"/>
        <v/>
      </c>
      <c r="K137" s="74">
        <f t="array" ref="K137">IFERROR(SUM(IF(NOT(ISERROR(H137:J137)),H137:J137)),"")</f>
        <v>0</v>
      </c>
      <c r="L137" s="74" t="str">
        <f t="shared" si="13"/>
        <v/>
      </c>
      <c r="M137" s="74" t="str">
        <f t="shared" si="15"/>
        <v/>
      </c>
      <c r="O137" s="4">
        <v>108</v>
      </c>
      <c r="P137" s="3" t="e">
        <f t="array" ref="P137">INDEX($Q$30:$Q$329,SMALL(IF($Q$30:$Q$329&lt;&gt;"",ROW($Q$30:$Q$329)-ROW($Q$30)+1),O137))</f>
        <v>#NUM!</v>
      </c>
      <c r="Q137" s="3" t="str">
        <f t="shared" si="14"/>
        <v/>
      </c>
    </row>
    <row r="138" spans="4:17">
      <c r="D138" s="3"/>
      <c r="E138" s="3"/>
      <c r="F138" s="51" t="str">
        <f t="shared" si="8"/>
        <v/>
      </c>
      <c r="G138" s="75" t="str">
        <f t="shared" si="9"/>
        <v/>
      </c>
      <c r="H138" s="74" t="str">
        <f t="shared" si="10"/>
        <v/>
      </c>
      <c r="I138" s="74" t="str">
        <f t="shared" si="11"/>
        <v/>
      </c>
      <c r="J138" s="74" t="str">
        <f t="shared" si="12"/>
        <v/>
      </c>
      <c r="K138" s="74">
        <f t="array" ref="K138">IFERROR(SUM(IF(NOT(ISERROR(H138:J138)),H138:J138)),"")</f>
        <v>0</v>
      </c>
      <c r="L138" s="74" t="str">
        <f t="shared" si="13"/>
        <v/>
      </c>
      <c r="M138" s="74" t="str">
        <f t="shared" si="15"/>
        <v/>
      </c>
      <c r="O138" s="4">
        <v>109</v>
      </c>
      <c r="P138" s="3" t="e">
        <f t="array" ref="P138">INDEX($Q$30:$Q$329,SMALL(IF($Q$30:$Q$329&lt;&gt;"",ROW($Q$30:$Q$329)-ROW($Q$30)+1),O138))</f>
        <v>#NUM!</v>
      </c>
      <c r="Q138" s="3" t="str">
        <f t="shared" si="14"/>
        <v/>
      </c>
    </row>
    <row r="139" spans="4:17">
      <c r="D139" s="3"/>
      <c r="E139" s="3"/>
      <c r="F139" s="51" t="str">
        <f t="shared" si="8"/>
        <v/>
      </c>
      <c r="G139" s="75" t="str">
        <f t="shared" si="9"/>
        <v/>
      </c>
      <c r="H139" s="74" t="str">
        <f t="shared" si="10"/>
        <v/>
      </c>
      <c r="I139" s="74" t="str">
        <f t="shared" si="11"/>
        <v/>
      </c>
      <c r="J139" s="74" t="str">
        <f t="shared" si="12"/>
        <v/>
      </c>
      <c r="K139" s="74">
        <f t="array" ref="K139">IFERROR(SUM(IF(NOT(ISERROR(H139:J139)),H139:J139)),"")</f>
        <v>0</v>
      </c>
      <c r="L139" s="74" t="str">
        <f t="shared" si="13"/>
        <v/>
      </c>
      <c r="M139" s="74" t="str">
        <f t="shared" si="15"/>
        <v/>
      </c>
      <c r="O139" s="4">
        <v>110</v>
      </c>
      <c r="P139" s="3" t="e">
        <f t="array" ref="P139">INDEX($Q$30:$Q$329,SMALL(IF($Q$30:$Q$329&lt;&gt;"",ROW($Q$30:$Q$329)-ROW($Q$30)+1),O139))</f>
        <v>#NUM!</v>
      </c>
      <c r="Q139" s="3" t="str">
        <f t="shared" si="14"/>
        <v/>
      </c>
    </row>
    <row r="140" spans="4:17">
      <c r="D140" s="3"/>
      <c r="E140" s="3"/>
      <c r="F140" s="51" t="str">
        <f t="shared" si="8"/>
        <v/>
      </c>
      <c r="G140" s="75" t="str">
        <f t="shared" si="9"/>
        <v/>
      </c>
      <c r="H140" s="74" t="str">
        <f t="shared" si="10"/>
        <v/>
      </c>
      <c r="I140" s="74" t="str">
        <f t="shared" si="11"/>
        <v/>
      </c>
      <c r="J140" s="74" t="str">
        <f t="shared" si="12"/>
        <v/>
      </c>
      <c r="K140" s="74">
        <f t="array" ref="K140">IFERROR(SUM(IF(NOT(ISERROR(H140:J140)),H140:J140)),"")</f>
        <v>0</v>
      </c>
      <c r="L140" s="74" t="str">
        <f t="shared" si="13"/>
        <v/>
      </c>
      <c r="M140" s="74" t="str">
        <f t="shared" si="15"/>
        <v/>
      </c>
      <c r="O140" s="4">
        <v>111</v>
      </c>
      <c r="P140" s="3" t="e">
        <f t="array" ref="P140">INDEX($Q$30:$Q$329,SMALL(IF($Q$30:$Q$329&lt;&gt;"",ROW($Q$30:$Q$329)-ROW($Q$30)+1),O140))</f>
        <v>#NUM!</v>
      </c>
      <c r="Q140" s="3" t="str">
        <f t="shared" si="14"/>
        <v/>
      </c>
    </row>
    <row r="141" spans="4:17">
      <c r="D141" s="3"/>
      <c r="E141" s="3"/>
      <c r="F141" s="51" t="str">
        <f t="shared" si="8"/>
        <v/>
      </c>
      <c r="G141" s="75" t="str">
        <f t="shared" si="9"/>
        <v/>
      </c>
      <c r="H141" s="74" t="str">
        <f t="shared" si="10"/>
        <v/>
      </c>
      <c r="I141" s="74" t="str">
        <f t="shared" si="11"/>
        <v/>
      </c>
      <c r="J141" s="74" t="str">
        <f t="shared" si="12"/>
        <v/>
      </c>
      <c r="K141" s="74">
        <f t="array" ref="K141">IFERROR(SUM(IF(NOT(ISERROR(H141:J141)),H141:J141)),"")</f>
        <v>0</v>
      </c>
      <c r="L141" s="74" t="str">
        <f t="shared" si="13"/>
        <v/>
      </c>
      <c r="M141" s="74" t="str">
        <f t="shared" si="15"/>
        <v/>
      </c>
      <c r="O141" s="4">
        <v>112</v>
      </c>
      <c r="P141" s="3" t="e">
        <f t="array" ref="P141">INDEX($Q$30:$Q$329,SMALL(IF($Q$30:$Q$329&lt;&gt;"",ROW($Q$30:$Q$329)-ROW($Q$30)+1),O141))</f>
        <v>#NUM!</v>
      </c>
      <c r="Q141" s="3" t="str">
        <f t="shared" si="14"/>
        <v/>
      </c>
    </row>
    <row r="142" spans="4:17">
      <c r="D142" s="3"/>
      <c r="E142" s="3"/>
      <c r="F142" s="51" t="str">
        <f t="shared" si="8"/>
        <v/>
      </c>
      <c r="G142" s="75" t="str">
        <f t="shared" si="9"/>
        <v/>
      </c>
      <c r="H142" s="74" t="str">
        <f t="shared" si="10"/>
        <v/>
      </c>
      <c r="I142" s="74" t="str">
        <f t="shared" si="11"/>
        <v/>
      </c>
      <c r="J142" s="74" t="str">
        <f t="shared" si="12"/>
        <v/>
      </c>
      <c r="K142" s="74">
        <f t="array" ref="K142">IFERROR(SUM(IF(NOT(ISERROR(H142:J142)),H142:J142)),"")</f>
        <v>0</v>
      </c>
      <c r="L142" s="74" t="str">
        <f t="shared" si="13"/>
        <v/>
      </c>
      <c r="M142" s="74" t="str">
        <f t="shared" si="15"/>
        <v/>
      </c>
      <c r="O142" s="4">
        <v>113</v>
      </c>
      <c r="P142" s="3" t="e">
        <f t="array" ref="P142">INDEX($Q$30:$Q$329,SMALL(IF($Q$30:$Q$329&lt;&gt;"",ROW($Q$30:$Q$329)-ROW($Q$30)+1),O142))</f>
        <v>#NUM!</v>
      </c>
      <c r="Q142" s="3" t="str">
        <f t="shared" si="14"/>
        <v/>
      </c>
    </row>
    <row r="143" spans="4:17">
      <c r="D143" s="3"/>
      <c r="E143" s="3"/>
      <c r="F143" s="51" t="str">
        <f t="shared" si="8"/>
        <v/>
      </c>
      <c r="G143" s="75" t="str">
        <f t="shared" si="9"/>
        <v/>
      </c>
      <c r="H143" s="74" t="str">
        <f t="shared" si="10"/>
        <v/>
      </c>
      <c r="I143" s="74" t="str">
        <f t="shared" si="11"/>
        <v/>
      </c>
      <c r="J143" s="74" t="str">
        <f t="shared" si="12"/>
        <v/>
      </c>
      <c r="K143" s="74">
        <f t="array" ref="K143">IFERROR(SUM(IF(NOT(ISERROR(H143:J143)),H143:J143)),"")</f>
        <v>0</v>
      </c>
      <c r="L143" s="74" t="str">
        <f t="shared" si="13"/>
        <v/>
      </c>
      <c r="M143" s="74" t="str">
        <f t="shared" si="15"/>
        <v/>
      </c>
      <c r="O143" s="4">
        <v>114</v>
      </c>
      <c r="P143" s="3" t="e">
        <f t="array" ref="P143">INDEX($Q$30:$Q$329,SMALL(IF($Q$30:$Q$329&lt;&gt;"",ROW($Q$30:$Q$329)-ROW($Q$30)+1),O143))</f>
        <v>#NUM!</v>
      </c>
      <c r="Q143" s="3" t="str">
        <f t="shared" si="14"/>
        <v/>
      </c>
    </row>
    <row r="144" spans="4:17">
      <c r="D144" s="3"/>
      <c r="E144" s="3"/>
      <c r="F144" s="51" t="str">
        <f t="shared" si="8"/>
        <v/>
      </c>
      <c r="G144" s="75" t="str">
        <f t="shared" si="9"/>
        <v/>
      </c>
      <c r="H144" s="74" t="str">
        <f t="shared" si="10"/>
        <v/>
      </c>
      <c r="I144" s="74" t="str">
        <f t="shared" si="11"/>
        <v/>
      </c>
      <c r="J144" s="74" t="str">
        <f t="shared" si="12"/>
        <v/>
      </c>
      <c r="K144" s="74">
        <f t="array" ref="K144">IFERROR(SUM(IF(NOT(ISERROR(H144:J144)),H144:J144)),"")</f>
        <v>0</v>
      </c>
      <c r="L144" s="74" t="str">
        <f t="shared" si="13"/>
        <v/>
      </c>
      <c r="M144" s="74" t="str">
        <f t="shared" si="15"/>
        <v/>
      </c>
      <c r="O144" s="4">
        <v>115</v>
      </c>
      <c r="P144" s="3" t="e">
        <f t="array" ref="P144">INDEX($Q$30:$Q$329,SMALL(IF($Q$30:$Q$329&lt;&gt;"",ROW($Q$30:$Q$329)-ROW($Q$30)+1),O144))</f>
        <v>#NUM!</v>
      </c>
      <c r="Q144" s="3" t="str">
        <f t="shared" si="14"/>
        <v/>
      </c>
    </row>
    <row r="145" spans="4:17">
      <c r="D145" s="3"/>
      <c r="E145" s="3"/>
      <c r="F145" s="51" t="str">
        <f t="shared" si="8"/>
        <v/>
      </c>
      <c r="G145" s="75" t="str">
        <f t="shared" si="9"/>
        <v/>
      </c>
      <c r="H145" s="74" t="str">
        <f t="shared" si="10"/>
        <v/>
      </c>
      <c r="I145" s="74" t="str">
        <f t="shared" si="11"/>
        <v/>
      </c>
      <c r="J145" s="74" t="str">
        <f t="shared" si="12"/>
        <v/>
      </c>
      <c r="K145" s="74">
        <f t="array" ref="K145">IFERROR(SUM(IF(NOT(ISERROR(H145:J145)),H145:J145)),"")</f>
        <v>0</v>
      </c>
      <c r="L145" s="74" t="str">
        <f t="shared" si="13"/>
        <v/>
      </c>
      <c r="M145" s="74" t="str">
        <f t="shared" si="15"/>
        <v/>
      </c>
      <c r="O145" s="4">
        <v>116</v>
      </c>
      <c r="P145" s="3" t="e">
        <f t="array" ref="P145">INDEX($Q$30:$Q$329,SMALL(IF($Q$30:$Q$329&lt;&gt;"",ROW($Q$30:$Q$329)-ROW($Q$30)+1),O145))</f>
        <v>#NUM!</v>
      </c>
      <c r="Q145" s="3" t="str">
        <f t="shared" si="14"/>
        <v/>
      </c>
    </row>
    <row r="146" spans="4:17">
      <c r="D146" s="3"/>
      <c r="E146" s="3"/>
      <c r="F146" s="51" t="str">
        <f t="shared" si="8"/>
        <v/>
      </c>
      <c r="G146" s="75" t="str">
        <f t="shared" si="9"/>
        <v/>
      </c>
      <c r="H146" s="74" t="str">
        <f t="shared" si="10"/>
        <v/>
      </c>
      <c r="I146" s="74" t="str">
        <f t="shared" si="11"/>
        <v/>
      </c>
      <c r="J146" s="74" t="str">
        <f t="shared" si="12"/>
        <v/>
      </c>
      <c r="K146" s="74">
        <f t="array" ref="K146">IFERROR(SUM(IF(NOT(ISERROR(H146:J146)),H146:J146)),"")</f>
        <v>0</v>
      </c>
      <c r="L146" s="74" t="str">
        <f t="shared" si="13"/>
        <v/>
      </c>
      <c r="M146" s="74" t="str">
        <f t="shared" si="15"/>
        <v/>
      </c>
      <c r="O146" s="4">
        <v>117</v>
      </c>
      <c r="P146" s="3" t="e">
        <f t="array" ref="P146">INDEX($Q$30:$Q$329,SMALL(IF($Q$30:$Q$329&lt;&gt;"",ROW($Q$30:$Q$329)-ROW($Q$30)+1),O146))</f>
        <v>#NUM!</v>
      </c>
      <c r="Q146" s="3" t="str">
        <f t="shared" si="14"/>
        <v/>
      </c>
    </row>
    <row r="147" spans="4:17">
      <c r="D147" s="3"/>
      <c r="E147" s="3"/>
      <c r="F147" s="51" t="str">
        <f t="shared" si="8"/>
        <v/>
      </c>
      <c r="G147" s="75" t="str">
        <f t="shared" si="9"/>
        <v/>
      </c>
      <c r="H147" s="74" t="str">
        <f t="shared" si="10"/>
        <v/>
      </c>
      <c r="I147" s="74" t="str">
        <f t="shared" si="11"/>
        <v/>
      </c>
      <c r="J147" s="74" t="str">
        <f t="shared" si="12"/>
        <v/>
      </c>
      <c r="K147" s="74">
        <f t="array" ref="K147">IFERROR(SUM(IF(NOT(ISERROR(H147:J147)),H147:J147)),"")</f>
        <v>0</v>
      </c>
      <c r="L147" s="74" t="str">
        <f t="shared" si="13"/>
        <v/>
      </c>
      <c r="M147" s="74" t="str">
        <f t="shared" si="15"/>
        <v/>
      </c>
      <c r="O147" s="4">
        <v>118</v>
      </c>
      <c r="P147" s="3" t="e">
        <f t="array" ref="P147">INDEX($Q$30:$Q$329,SMALL(IF($Q$30:$Q$329&lt;&gt;"",ROW($Q$30:$Q$329)-ROW($Q$30)+1),O147))</f>
        <v>#NUM!</v>
      </c>
      <c r="Q147" s="3" t="str">
        <f t="shared" si="14"/>
        <v/>
      </c>
    </row>
    <row r="148" spans="4:17">
      <c r="D148" s="3"/>
      <c r="E148" s="3"/>
      <c r="F148" s="51" t="str">
        <f t="shared" si="8"/>
        <v/>
      </c>
      <c r="G148" s="75" t="str">
        <f t="shared" si="9"/>
        <v/>
      </c>
      <c r="H148" s="74" t="str">
        <f t="shared" si="10"/>
        <v/>
      </c>
      <c r="I148" s="74" t="str">
        <f t="shared" si="11"/>
        <v/>
      </c>
      <c r="J148" s="74" t="str">
        <f t="shared" si="12"/>
        <v/>
      </c>
      <c r="K148" s="74">
        <f t="array" ref="K148">IFERROR(SUM(IF(NOT(ISERROR(H148:J148)),H148:J148)),"")</f>
        <v>0</v>
      </c>
      <c r="L148" s="74" t="str">
        <f t="shared" si="13"/>
        <v/>
      </c>
      <c r="M148" s="74" t="str">
        <f t="shared" si="15"/>
        <v/>
      </c>
      <c r="O148" s="4">
        <v>119</v>
      </c>
      <c r="P148" s="3" t="e">
        <f t="array" ref="P148">INDEX($Q$30:$Q$329,SMALL(IF($Q$30:$Q$329&lt;&gt;"",ROW($Q$30:$Q$329)-ROW($Q$30)+1),O148))</f>
        <v>#NUM!</v>
      </c>
      <c r="Q148" s="3" t="str">
        <f t="shared" si="14"/>
        <v/>
      </c>
    </row>
    <row r="149" spans="4:17">
      <c r="D149" s="3"/>
      <c r="E149" s="3"/>
      <c r="F149" s="51" t="str">
        <f t="shared" si="8"/>
        <v/>
      </c>
      <c r="G149" s="75" t="str">
        <f t="shared" si="9"/>
        <v/>
      </c>
      <c r="H149" s="74" t="str">
        <f t="shared" si="10"/>
        <v/>
      </c>
      <c r="I149" s="74" t="str">
        <f t="shared" si="11"/>
        <v/>
      </c>
      <c r="J149" s="74" t="str">
        <f t="shared" si="12"/>
        <v/>
      </c>
      <c r="K149" s="74">
        <f t="array" ref="K149">IFERROR(SUM(IF(NOT(ISERROR(H149:J149)),H149:J149)),"")</f>
        <v>0</v>
      </c>
      <c r="L149" s="74" t="str">
        <f t="shared" si="13"/>
        <v/>
      </c>
      <c r="M149" s="74" t="str">
        <f t="shared" si="15"/>
        <v/>
      </c>
      <c r="O149" s="4">
        <v>120</v>
      </c>
      <c r="P149" s="3" t="e">
        <f t="array" ref="P149">INDEX($Q$30:$Q$329,SMALL(IF($Q$30:$Q$329&lt;&gt;"",ROW($Q$30:$Q$329)-ROW($Q$30)+1),O149))</f>
        <v>#NUM!</v>
      </c>
      <c r="Q149" s="3" t="str">
        <f t="shared" si="14"/>
        <v/>
      </c>
    </row>
    <row r="150" spans="4:17">
      <c r="D150" s="3"/>
      <c r="E150" s="3"/>
      <c r="F150" s="51" t="str">
        <f t="shared" si="8"/>
        <v/>
      </c>
      <c r="G150" s="75" t="str">
        <f t="shared" si="9"/>
        <v/>
      </c>
      <c r="H150" s="74" t="str">
        <f t="shared" si="10"/>
        <v/>
      </c>
      <c r="I150" s="74" t="str">
        <f t="shared" si="11"/>
        <v/>
      </c>
      <c r="J150" s="74" t="str">
        <f t="shared" si="12"/>
        <v/>
      </c>
      <c r="K150" s="74">
        <f t="array" ref="K150">IFERROR(SUM(IF(NOT(ISERROR(H150:J150)),H150:J150)),"")</f>
        <v>0</v>
      </c>
      <c r="L150" s="74" t="str">
        <f t="shared" si="13"/>
        <v/>
      </c>
      <c r="M150" s="74" t="str">
        <f t="shared" si="15"/>
        <v/>
      </c>
      <c r="O150" s="4">
        <v>121</v>
      </c>
      <c r="P150" s="3" t="e">
        <f t="array" ref="P150">INDEX($Q$30:$Q$329,SMALL(IF($Q$30:$Q$329&lt;&gt;"",ROW($Q$30:$Q$329)-ROW($Q$30)+1),O150))</f>
        <v>#NUM!</v>
      </c>
      <c r="Q150" s="3" t="str">
        <f t="shared" si="14"/>
        <v/>
      </c>
    </row>
    <row r="151" spans="4:17">
      <c r="D151" s="3"/>
      <c r="E151" s="3"/>
      <c r="F151" s="51" t="str">
        <f t="shared" si="8"/>
        <v/>
      </c>
      <c r="G151" s="75" t="str">
        <f t="shared" si="9"/>
        <v/>
      </c>
      <c r="H151" s="74" t="str">
        <f t="shared" si="10"/>
        <v/>
      </c>
      <c r="I151" s="74" t="str">
        <f t="shared" si="11"/>
        <v/>
      </c>
      <c r="J151" s="74" t="str">
        <f t="shared" si="12"/>
        <v/>
      </c>
      <c r="K151" s="74">
        <f t="array" ref="K151">IFERROR(SUM(IF(NOT(ISERROR(H151:J151)),H151:J151)),"")</f>
        <v>0</v>
      </c>
      <c r="L151" s="74" t="str">
        <f t="shared" si="13"/>
        <v/>
      </c>
      <c r="M151" s="74" t="str">
        <f t="shared" si="15"/>
        <v/>
      </c>
      <c r="O151" s="4">
        <v>122</v>
      </c>
      <c r="P151" s="3" t="e">
        <f t="array" ref="P151">INDEX($Q$30:$Q$329,SMALL(IF($Q$30:$Q$329&lt;&gt;"",ROW($Q$30:$Q$329)-ROW($Q$30)+1),O151))</f>
        <v>#NUM!</v>
      </c>
      <c r="Q151" s="3" t="str">
        <f t="shared" si="14"/>
        <v/>
      </c>
    </row>
    <row r="152" spans="4:17">
      <c r="D152" s="3"/>
      <c r="E152" s="3"/>
      <c r="F152" s="51" t="str">
        <f t="shared" si="8"/>
        <v/>
      </c>
      <c r="G152" s="75" t="str">
        <f t="shared" si="9"/>
        <v/>
      </c>
      <c r="H152" s="74" t="str">
        <f t="shared" si="10"/>
        <v/>
      </c>
      <c r="I152" s="74" t="str">
        <f t="shared" si="11"/>
        <v/>
      </c>
      <c r="J152" s="74" t="str">
        <f t="shared" si="12"/>
        <v/>
      </c>
      <c r="K152" s="74">
        <f t="array" ref="K152">IFERROR(SUM(IF(NOT(ISERROR(H152:J152)),H152:J152)),"")</f>
        <v>0</v>
      </c>
      <c r="L152" s="74" t="str">
        <f t="shared" si="13"/>
        <v/>
      </c>
      <c r="M152" s="74" t="str">
        <f t="shared" si="15"/>
        <v/>
      </c>
      <c r="O152" s="4">
        <v>123</v>
      </c>
      <c r="P152" s="3" t="e">
        <f t="array" ref="P152">INDEX($Q$30:$Q$329,SMALL(IF($Q$30:$Q$329&lt;&gt;"",ROW($Q$30:$Q$329)-ROW($Q$30)+1),O152))</f>
        <v>#NUM!</v>
      </c>
      <c r="Q152" s="3" t="str">
        <f t="shared" si="14"/>
        <v/>
      </c>
    </row>
    <row r="153" spans="4:17">
      <c r="D153" s="3"/>
      <c r="E153" s="3"/>
      <c r="F153" s="51" t="str">
        <f t="shared" si="8"/>
        <v/>
      </c>
      <c r="G153" s="75" t="str">
        <f t="shared" si="9"/>
        <v/>
      </c>
      <c r="H153" s="74" t="str">
        <f t="shared" si="10"/>
        <v/>
      </c>
      <c r="I153" s="74" t="str">
        <f t="shared" si="11"/>
        <v/>
      </c>
      <c r="J153" s="74" t="str">
        <f t="shared" si="12"/>
        <v/>
      </c>
      <c r="K153" s="74">
        <f t="array" ref="K153">IFERROR(SUM(IF(NOT(ISERROR(H153:J153)),H153:J153)),"")</f>
        <v>0</v>
      </c>
      <c r="L153" s="74" t="str">
        <f t="shared" si="13"/>
        <v/>
      </c>
      <c r="M153" s="74" t="str">
        <f t="shared" si="15"/>
        <v/>
      </c>
      <c r="O153" s="4">
        <v>124</v>
      </c>
      <c r="P153" s="3" t="e">
        <f t="array" ref="P153">INDEX($Q$30:$Q$329,SMALL(IF($Q$30:$Q$329&lt;&gt;"",ROW($Q$30:$Q$329)-ROW($Q$30)+1),O153))</f>
        <v>#NUM!</v>
      </c>
      <c r="Q153" s="3" t="str">
        <f t="shared" si="14"/>
        <v/>
      </c>
    </row>
    <row r="154" spans="4:17">
      <c r="D154" s="3"/>
      <c r="E154" s="3"/>
      <c r="F154" s="51" t="str">
        <f t="shared" si="8"/>
        <v/>
      </c>
      <c r="G154" s="75" t="str">
        <f t="shared" si="9"/>
        <v/>
      </c>
      <c r="H154" s="74" t="str">
        <f t="shared" si="10"/>
        <v/>
      </c>
      <c r="I154" s="74" t="str">
        <f t="shared" si="11"/>
        <v/>
      </c>
      <c r="J154" s="74" t="str">
        <f t="shared" si="12"/>
        <v/>
      </c>
      <c r="K154" s="74">
        <f t="array" ref="K154">IFERROR(SUM(IF(NOT(ISERROR(H154:J154)),H154:J154)),"")</f>
        <v>0</v>
      </c>
      <c r="L154" s="74" t="str">
        <f t="shared" si="13"/>
        <v/>
      </c>
      <c r="M154" s="74" t="str">
        <f t="shared" si="15"/>
        <v/>
      </c>
      <c r="O154" s="4">
        <v>125</v>
      </c>
      <c r="P154" s="3" t="e">
        <f t="array" ref="P154">INDEX($Q$30:$Q$329,SMALL(IF($Q$30:$Q$329&lt;&gt;"",ROW($Q$30:$Q$329)-ROW($Q$30)+1),O154))</f>
        <v>#NUM!</v>
      </c>
      <c r="Q154" s="3" t="str">
        <f t="shared" si="14"/>
        <v/>
      </c>
    </row>
    <row r="155" spans="4:17">
      <c r="D155" s="3"/>
      <c r="E155" s="3"/>
      <c r="F155" s="51" t="str">
        <f t="shared" si="8"/>
        <v/>
      </c>
      <c r="G155" s="75" t="str">
        <f t="shared" si="9"/>
        <v/>
      </c>
      <c r="H155" s="74" t="str">
        <f t="shared" si="10"/>
        <v/>
      </c>
      <c r="I155" s="74" t="str">
        <f t="shared" si="11"/>
        <v/>
      </c>
      <c r="J155" s="74" t="str">
        <f t="shared" si="12"/>
        <v/>
      </c>
      <c r="K155" s="74">
        <f t="array" ref="K155">IFERROR(SUM(IF(NOT(ISERROR(H155:J155)),H155:J155)),"")</f>
        <v>0</v>
      </c>
      <c r="L155" s="74" t="str">
        <f t="shared" si="13"/>
        <v/>
      </c>
      <c r="M155" s="74" t="str">
        <f t="shared" si="15"/>
        <v/>
      </c>
      <c r="O155" s="4">
        <v>126</v>
      </c>
      <c r="P155" s="3" t="e">
        <f t="array" ref="P155">INDEX($Q$30:$Q$329,SMALL(IF($Q$30:$Q$329&lt;&gt;"",ROW($Q$30:$Q$329)-ROW($Q$30)+1),O155))</f>
        <v>#NUM!</v>
      </c>
      <c r="Q155" s="3" t="str">
        <f t="shared" si="14"/>
        <v/>
      </c>
    </row>
    <row r="156" spans="4:17">
      <c r="D156" s="3"/>
      <c r="E156" s="3"/>
      <c r="F156" s="51" t="str">
        <f t="shared" si="8"/>
        <v/>
      </c>
      <c r="G156" s="75" t="str">
        <f t="shared" si="9"/>
        <v/>
      </c>
      <c r="H156" s="74" t="str">
        <f t="shared" si="10"/>
        <v/>
      </c>
      <c r="I156" s="74" t="str">
        <f t="shared" si="11"/>
        <v/>
      </c>
      <c r="J156" s="74" t="str">
        <f t="shared" si="12"/>
        <v/>
      </c>
      <c r="K156" s="74">
        <f t="array" ref="K156">IFERROR(SUM(IF(NOT(ISERROR(H156:J156)),H156:J156)),"")</f>
        <v>0</v>
      </c>
      <c r="L156" s="74" t="str">
        <f t="shared" si="13"/>
        <v/>
      </c>
      <c r="M156" s="74" t="str">
        <f t="shared" si="15"/>
        <v/>
      </c>
      <c r="O156" s="4">
        <v>127</v>
      </c>
      <c r="P156" s="3" t="e">
        <f t="array" ref="P156">INDEX($Q$30:$Q$329,SMALL(IF($Q$30:$Q$329&lt;&gt;"",ROW($Q$30:$Q$329)-ROW($Q$30)+1),O156))</f>
        <v>#NUM!</v>
      </c>
      <c r="Q156" s="3" t="str">
        <f t="shared" si="14"/>
        <v/>
      </c>
    </row>
    <row r="157" spans="4:17">
      <c r="D157" s="3"/>
      <c r="E157" s="3"/>
      <c r="F157" s="51" t="str">
        <f t="shared" si="8"/>
        <v/>
      </c>
      <c r="G157" s="75" t="str">
        <f t="shared" si="9"/>
        <v/>
      </c>
      <c r="H157" s="74" t="str">
        <f t="shared" si="10"/>
        <v/>
      </c>
      <c r="I157" s="74" t="str">
        <f t="shared" si="11"/>
        <v/>
      </c>
      <c r="J157" s="74" t="str">
        <f t="shared" si="12"/>
        <v/>
      </c>
      <c r="K157" s="74">
        <f t="array" ref="K157">IFERROR(SUM(IF(NOT(ISERROR(H157:J157)),H157:J157)),"")</f>
        <v>0</v>
      </c>
      <c r="L157" s="74" t="str">
        <f t="shared" si="13"/>
        <v/>
      </c>
      <c r="M157" s="74" t="str">
        <f t="shared" si="15"/>
        <v/>
      </c>
      <c r="O157" s="4">
        <v>128</v>
      </c>
      <c r="P157" s="3" t="e">
        <f t="array" ref="P157">INDEX($Q$30:$Q$329,SMALL(IF($Q$30:$Q$329&lt;&gt;"",ROW($Q$30:$Q$329)-ROW($Q$30)+1),O157))</f>
        <v>#NUM!</v>
      </c>
      <c r="Q157" s="3" t="str">
        <f t="shared" si="14"/>
        <v/>
      </c>
    </row>
    <row r="158" spans="4:17">
      <c r="D158" s="3"/>
      <c r="E158" s="3"/>
      <c r="F158" s="51" t="str">
        <f t="shared" ref="F158:F221" si="16">IFERROR(INDEX(Groups_Data,P158,5),"")</f>
        <v/>
      </c>
      <c r="G158" s="75" t="str">
        <f t="shared" ref="G158:G221" si="17">IFERROR(VALUE(INDEX(Groups_Data,P158,6)),"")</f>
        <v/>
      </c>
      <c r="H158" s="74" t="str">
        <f t="shared" ref="H158:H221" si="18">IFERROR(VALUE(INDEX(Groups_Data,P158,7)),"")</f>
        <v/>
      </c>
      <c r="I158" s="74" t="str">
        <f t="shared" ref="I158:I221" si="19">IFERROR(VALUE(INDEX(Groups_Data,P158,8)),"")</f>
        <v/>
      </c>
      <c r="J158" s="74" t="str">
        <f t="shared" ref="J158:J221" si="20">IFERROR(VALUE(INDEX(Groups_Data,P158,9)),"")</f>
        <v/>
      </c>
      <c r="K158" s="74">
        <f t="array" ref="K158">IFERROR(SUM(IF(NOT(ISERROR(H158:J158)),H158:J158)),"")</f>
        <v>0</v>
      </c>
      <c r="L158" s="74" t="str">
        <f t="shared" ref="L158:L221" si="21">IFERROR(VALUE(INDEX(Groups_Data,P158,11)),"")</f>
        <v/>
      </c>
      <c r="M158" s="74" t="str">
        <f t="shared" si="15"/>
        <v/>
      </c>
      <c r="O158" s="4">
        <v>129</v>
      </c>
      <c r="P158" s="3" t="e">
        <f t="array" ref="P158">INDEX($Q$30:$Q$329,SMALL(IF($Q$30:$Q$329&lt;&gt;"",ROW($Q$30:$Q$329)-ROW($Q$30)+1),O158))</f>
        <v>#NUM!</v>
      </c>
      <c r="Q158" s="3" t="str">
        <f t="shared" ref="Q158:Q221" si="22">IFERROR(MATCH($H$4&amp;$H$6&amp;$O158,INDEX(Groups_Data,,1),0),"")</f>
        <v/>
      </c>
    </row>
    <row r="159" spans="4:17">
      <c r="D159" s="3"/>
      <c r="E159" s="3"/>
      <c r="F159" s="51" t="str">
        <f t="shared" si="16"/>
        <v/>
      </c>
      <c r="G159" s="75" t="str">
        <f t="shared" si="17"/>
        <v/>
      </c>
      <c r="H159" s="74" t="str">
        <f t="shared" si="18"/>
        <v/>
      </c>
      <c r="I159" s="74" t="str">
        <f t="shared" si="19"/>
        <v/>
      </c>
      <c r="J159" s="74" t="str">
        <f t="shared" si="20"/>
        <v/>
      </c>
      <c r="K159" s="74">
        <f t="array" ref="K159">IFERROR(SUM(IF(NOT(ISERROR(H159:J159)),H159:J159)),"")</f>
        <v>0</v>
      </c>
      <c r="L159" s="74" t="str">
        <f t="shared" si="21"/>
        <v/>
      </c>
      <c r="M159" s="74" t="str">
        <f t="shared" ref="M159:M222" si="23">IFERROR(K159-L159,"")</f>
        <v/>
      </c>
      <c r="O159" s="4">
        <v>130</v>
      </c>
      <c r="P159" s="3" t="e">
        <f t="array" ref="P159">INDEX($Q$30:$Q$329,SMALL(IF($Q$30:$Q$329&lt;&gt;"",ROW($Q$30:$Q$329)-ROW($Q$30)+1),O159))</f>
        <v>#NUM!</v>
      </c>
      <c r="Q159" s="3" t="str">
        <f t="shared" si="22"/>
        <v/>
      </c>
    </row>
    <row r="160" spans="4:17">
      <c r="D160" s="3"/>
      <c r="E160" s="3"/>
      <c r="F160" s="51" t="str">
        <f t="shared" si="16"/>
        <v/>
      </c>
      <c r="G160" s="75" t="str">
        <f t="shared" si="17"/>
        <v/>
      </c>
      <c r="H160" s="74" t="str">
        <f t="shared" si="18"/>
        <v/>
      </c>
      <c r="I160" s="74" t="str">
        <f t="shared" si="19"/>
        <v/>
      </c>
      <c r="J160" s="74" t="str">
        <f t="shared" si="20"/>
        <v/>
      </c>
      <c r="K160" s="74">
        <f t="array" ref="K160">IFERROR(SUM(IF(NOT(ISERROR(H160:J160)),H160:J160)),"")</f>
        <v>0</v>
      </c>
      <c r="L160" s="74" t="str">
        <f t="shared" si="21"/>
        <v/>
      </c>
      <c r="M160" s="74" t="str">
        <f t="shared" si="23"/>
        <v/>
      </c>
      <c r="O160" s="4">
        <v>131</v>
      </c>
      <c r="P160" s="3" t="e">
        <f t="array" ref="P160">INDEX($Q$30:$Q$329,SMALL(IF($Q$30:$Q$329&lt;&gt;"",ROW($Q$30:$Q$329)-ROW($Q$30)+1),O160))</f>
        <v>#NUM!</v>
      </c>
      <c r="Q160" s="3" t="str">
        <f t="shared" si="22"/>
        <v/>
      </c>
    </row>
    <row r="161" spans="4:17">
      <c r="D161" s="3"/>
      <c r="E161" s="3"/>
      <c r="F161" s="51" t="str">
        <f t="shared" si="16"/>
        <v/>
      </c>
      <c r="G161" s="75" t="str">
        <f t="shared" si="17"/>
        <v/>
      </c>
      <c r="H161" s="74" t="str">
        <f t="shared" si="18"/>
        <v/>
      </c>
      <c r="I161" s="74" t="str">
        <f t="shared" si="19"/>
        <v/>
      </c>
      <c r="J161" s="74" t="str">
        <f t="shared" si="20"/>
        <v/>
      </c>
      <c r="K161" s="74">
        <f t="array" ref="K161">IFERROR(SUM(IF(NOT(ISERROR(H161:J161)),H161:J161)),"")</f>
        <v>0</v>
      </c>
      <c r="L161" s="74" t="str">
        <f t="shared" si="21"/>
        <v/>
      </c>
      <c r="M161" s="74" t="str">
        <f t="shared" si="23"/>
        <v/>
      </c>
      <c r="O161" s="4">
        <v>132</v>
      </c>
      <c r="P161" s="3" t="e">
        <f t="array" ref="P161">INDEX($Q$30:$Q$329,SMALL(IF($Q$30:$Q$329&lt;&gt;"",ROW($Q$30:$Q$329)-ROW($Q$30)+1),O161))</f>
        <v>#NUM!</v>
      </c>
      <c r="Q161" s="3" t="str">
        <f t="shared" si="22"/>
        <v/>
      </c>
    </row>
    <row r="162" spans="4:17">
      <c r="E162" s="3"/>
      <c r="F162" s="51" t="str">
        <f t="shared" si="16"/>
        <v/>
      </c>
      <c r="G162" s="75" t="str">
        <f t="shared" si="17"/>
        <v/>
      </c>
      <c r="H162" s="74" t="str">
        <f t="shared" si="18"/>
        <v/>
      </c>
      <c r="I162" s="74" t="str">
        <f t="shared" si="19"/>
        <v/>
      </c>
      <c r="J162" s="74" t="str">
        <f t="shared" si="20"/>
        <v/>
      </c>
      <c r="K162" s="74">
        <f t="array" ref="K162">IFERROR(SUM(IF(NOT(ISERROR(H162:J162)),H162:J162)),"")</f>
        <v>0</v>
      </c>
      <c r="L162" s="74" t="str">
        <f t="shared" si="21"/>
        <v/>
      </c>
      <c r="M162" s="74" t="str">
        <f t="shared" si="23"/>
        <v/>
      </c>
      <c r="O162" s="4">
        <v>133</v>
      </c>
      <c r="P162" s="3" t="e">
        <f t="array" ref="P162">INDEX($Q$30:$Q$329,SMALL(IF($Q$30:$Q$329&lt;&gt;"",ROW($Q$30:$Q$329)-ROW($Q$30)+1),O162))</f>
        <v>#NUM!</v>
      </c>
      <c r="Q162" s="3" t="str">
        <f t="shared" si="22"/>
        <v/>
      </c>
    </row>
    <row r="163" spans="4:17">
      <c r="F163" s="51" t="str">
        <f t="shared" si="16"/>
        <v/>
      </c>
      <c r="G163" s="75" t="str">
        <f t="shared" si="17"/>
        <v/>
      </c>
      <c r="H163" s="74" t="str">
        <f t="shared" si="18"/>
        <v/>
      </c>
      <c r="I163" s="74" t="str">
        <f t="shared" si="19"/>
        <v/>
      </c>
      <c r="J163" s="74" t="str">
        <f t="shared" si="20"/>
        <v/>
      </c>
      <c r="K163" s="74">
        <f t="array" ref="K163">IFERROR(SUM(IF(NOT(ISERROR(H163:J163)),H163:J163)),"")</f>
        <v>0</v>
      </c>
      <c r="L163" s="74" t="str">
        <f t="shared" si="21"/>
        <v/>
      </c>
      <c r="M163" s="74" t="str">
        <f t="shared" si="23"/>
        <v/>
      </c>
      <c r="O163" s="4">
        <v>134</v>
      </c>
      <c r="P163" s="3" t="e">
        <f t="array" ref="P163">INDEX($Q$30:$Q$329,SMALL(IF($Q$30:$Q$329&lt;&gt;"",ROW($Q$30:$Q$329)-ROW($Q$30)+1),O163))</f>
        <v>#NUM!</v>
      </c>
      <c r="Q163" s="3" t="str">
        <f t="shared" si="22"/>
        <v/>
      </c>
    </row>
    <row r="164" spans="4:17">
      <c r="F164" s="51" t="str">
        <f t="shared" si="16"/>
        <v/>
      </c>
      <c r="G164" s="75" t="str">
        <f t="shared" si="17"/>
        <v/>
      </c>
      <c r="H164" s="74" t="str">
        <f t="shared" si="18"/>
        <v/>
      </c>
      <c r="I164" s="74" t="str">
        <f t="shared" si="19"/>
        <v/>
      </c>
      <c r="J164" s="74" t="str">
        <f t="shared" si="20"/>
        <v/>
      </c>
      <c r="K164" s="74">
        <f t="array" ref="K164">IFERROR(SUM(IF(NOT(ISERROR(H164:J164)),H164:J164)),"")</f>
        <v>0</v>
      </c>
      <c r="L164" s="74" t="str">
        <f t="shared" si="21"/>
        <v/>
      </c>
      <c r="M164" s="74" t="str">
        <f t="shared" si="23"/>
        <v/>
      </c>
      <c r="O164" s="4">
        <v>135</v>
      </c>
      <c r="P164" s="3" t="e">
        <f t="array" ref="P164">INDEX($Q$30:$Q$329,SMALL(IF($Q$30:$Q$329&lt;&gt;"",ROW($Q$30:$Q$329)-ROW($Q$30)+1),O164))</f>
        <v>#NUM!</v>
      </c>
      <c r="Q164" s="3" t="str">
        <f t="shared" si="22"/>
        <v/>
      </c>
    </row>
    <row r="165" spans="4:17">
      <c r="F165" s="51" t="str">
        <f t="shared" si="16"/>
        <v/>
      </c>
      <c r="G165" s="75" t="str">
        <f t="shared" si="17"/>
        <v/>
      </c>
      <c r="H165" s="74" t="str">
        <f t="shared" si="18"/>
        <v/>
      </c>
      <c r="I165" s="74" t="str">
        <f t="shared" si="19"/>
        <v/>
      </c>
      <c r="J165" s="74" t="str">
        <f t="shared" si="20"/>
        <v/>
      </c>
      <c r="K165" s="74">
        <f t="array" ref="K165">IFERROR(SUM(IF(NOT(ISERROR(H165:J165)),H165:J165)),"")</f>
        <v>0</v>
      </c>
      <c r="L165" s="74" t="str">
        <f t="shared" si="21"/>
        <v/>
      </c>
      <c r="M165" s="74" t="str">
        <f t="shared" si="23"/>
        <v/>
      </c>
      <c r="O165" s="4">
        <v>136</v>
      </c>
      <c r="P165" s="3" t="e">
        <f t="array" ref="P165">INDEX($Q$30:$Q$329,SMALL(IF($Q$30:$Q$329&lt;&gt;"",ROW($Q$30:$Q$329)-ROW($Q$30)+1),O165))</f>
        <v>#NUM!</v>
      </c>
      <c r="Q165" s="3" t="str">
        <f t="shared" si="22"/>
        <v/>
      </c>
    </row>
    <row r="166" spans="4:17">
      <c r="F166" s="51" t="str">
        <f t="shared" si="16"/>
        <v/>
      </c>
      <c r="G166" s="75" t="str">
        <f t="shared" si="17"/>
        <v/>
      </c>
      <c r="H166" s="74" t="str">
        <f t="shared" si="18"/>
        <v/>
      </c>
      <c r="I166" s="74" t="str">
        <f t="shared" si="19"/>
        <v/>
      </c>
      <c r="J166" s="74" t="str">
        <f t="shared" si="20"/>
        <v/>
      </c>
      <c r="K166" s="74">
        <f t="array" ref="K166">IFERROR(SUM(IF(NOT(ISERROR(H166:J166)),H166:J166)),"")</f>
        <v>0</v>
      </c>
      <c r="L166" s="74" t="str">
        <f t="shared" si="21"/>
        <v/>
      </c>
      <c r="M166" s="74" t="str">
        <f t="shared" si="23"/>
        <v/>
      </c>
      <c r="O166" s="4">
        <v>137</v>
      </c>
      <c r="P166" s="3" t="e">
        <f t="array" ref="P166">INDEX($Q$30:$Q$329,SMALL(IF($Q$30:$Q$329&lt;&gt;"",ROW($Q$30:$Q$329)-ROW($Q$30)+1),O166))</f>
        <v>#NUM!</v>
      </c>
      <c r="Q166" s="3" t="str">
        <f t="shared" si="22"/>
        <v/>
      </c>
    </row>
    <row r="167" spans="4:17">
      <c r="F167" s="51" t="str">
        <f t="shared" si="16"/>
        <v/>
      </c>
      <c r="G167" s="75" t="str">
        <f t="shared" si="17"/>
        <v/>
      </c>
      <c r="H167" s="74" t="str">
        <f t="shared" si="18"/>
        <v/>
      </c>
      <c r="I167" s="74" t="str">
        <f t="shared" si="19"/>
        <v/>
      </c>
      <c r="J167" s="74" t="str">
        <f t="shared" si="20"/>
        <v/>
      </c>
      <c r="K167" s="74">
        <f t="array" ref="K167">IFERROR(SUM(IF(NOT(ISERROR(H167:J167)),H167:J167)),"")</f>
        <v>0</v>
      </c>
      <c r="L167" s="74" t="str">
        <f t="shared" si="21"/>
        <v/>
      </c>
      <c r="M167" s="74" t="str">
        <f t="shared" si="23"/>
        <v/>
      </c>
      <c r="O167" s="4">
        <v>138</v>
      </c>
      <c r="P167" s="3" t="e">
        <f t="array" ref="P167">INDEX($Q$30:$Q$329,SMALL(IF($Q$30:$Q$329&lt;&gt;"",ROW($Q$30:$Q$329)-ROW($Q$30)+1),O167))</f>
        <v>#NUM!</v>
      </c>
      <c r="Q167" s="3" t="str">
        <f t="shared" si="22"/>
        <v/>
      </c>
    </row>
    <row r="168" spans="4:17">
      <c r="F168" s="51" t="str">
        <f t="shared" si="16"/>
        <v/>
      </c>
      <c r="G168" s="75" t="str">
        <f t="shared" si="17"/>
        <v/>
      </c>
      <c r="H168" s="74" t="str">
        <f t="shared" si="18"/>
        <v/>
      </c>
      <c r="I168" s="74" t="str">
        <f t="shared" si="19"/>
        <v/>
      </c>
      <c r="J168" s="74" t="str">
        <f t="shared" si="20"/>
        <v/>
      </c>
      <c r="K168" s="74">
        <f t="array" ref="K168">IFERROR(SUM(IF(NOT(ISERROR(H168:J168)),H168:J168)),"")</f>
        <v>0</v>
      </c>
      <c r="L168" s="74" t="str">
        <f t="shared" si="21"/>
        <v/>
      </c>
      <c r="M168" s="74" t="str">
        <f t="shared" si="23"/>
        <v/>
      </c>
      <c r="O168" s="4">
        <v>139</v>
      </c>
      <c r="P168" s="3" t="e">
        <f t="array" ref="P168">INDEX($Q$30:$Q$329,SMALL(IF($Q$30:$Q$329&lt;&gt;"",ROW($Q$30:$Q$329)-ROW($Q$30)+1),O168))</f>
        <v>#NUM!</v>
      </c>
      <c r="Q168" s="3" t="str">
        <f t="shared" si="22"/>
        <v/>
      </c>
    </row>
    <row r="169" spans="4:17">
      <c r="F169" s="51" t="str">
        <f t="shared" si="16"/>
        <v/>
      </c>
      <c r="G169" s="75" t="str">
        <f t="shared" si="17"/>
        <v/>
      </c>
      <c r="H169" s="74" t="str">
        <f t="shared" si="18"/>
        <v/>
      </c>
      <c r="I169" s="74" t="str">
        <f t="shared" si="19"/>
        <v/>
      </c>
      <c r="J169" s="74" t="str">
        <f t="shared" si="20"/>
        <v/>
      </c>
      <c r="K169" s="74">
        <f t="array" ref="K169">IFERROR(SUM(IF(NOT(ISERROR(H169:J169)),H169:J169)),"")</f>
        <v>0</v>
      </c>
      <c r="L169" s="74" t="str">
        <f t="shared" si="21"/>
        <v/>
      </c>
      <c r="M169" s="74" t="str">
        <f t="shared" si="23"/>
        <v/>
      </c>
      <c r="O169" s="4">
        <v>140</v>
      </c>
      <c r="P169" s="3" t="e">
        <f t="array" ref="P169">INDEX($Q$30:$Q$329,SMALL(IF($Q$30:$Q$329&lt;&gt;"",ROW($Q$30:$Q$329)-ROW($Q$30)+1),O169))</f>
        <v>#NUM!</v>
      </c>
      <c r="Q169" s="3" t="str">
        <f t="shared" si="22"/>
        <v/>
      </c>
    </row>
    <row r="170" spans="4:17">
      <c r="F170" s="51" t="str">
        <f t="shared" si="16"/>
        <v/>
      </c>
      <c r="G170" s="75" t="str">
        <f t="shared" si="17"/>
        <v/>
      </c>
      <c r="H170" s="74" t="str">
        <f t="shared" si="18"/>
        <v/>
      </c>
      <c r="I170" s="74" t="str">
        <f t="shared" si="19"/>
        <v/>
      </c>
      <c r="J170" s="74" t="str">
        <f t="shared" si="20"/>
        <v/>
      </c>
      <c r="K170" s="74">
        <f t="array" ref="K170">IFERROR(SUM(IF(NOT(ISERROR(H170:J170)),H170:J170)),"")</f>
        <v>0</v>
      </c>
      <c r="L170" s="74" t="str">
        <f t="shared" si="21"/>
        <v/>
      </c>
      <c r="M170" s="74" t="str">
        <f t="shared" si="23"/>
        <v/>
      </c>
      <c r="O170" s="4">
        <v>141</v>
      </c>
      <c r="P170" s="3" t="e">
        <f t="array" ref="P170">INDEX($Q$30:$Q$329,SMALL(IF($Q$30:$Q$329&lt;&gt;"",ROW($Q$30:$Q$329)-ROW($Q$30)+1),O170))</f>
        <v>#NUM!</v>
      </c>
      <c r="Q170" s="3" t="str">
        <f t="shared" si="22"/>
        <v/>
      </c>
    </row>
    <row r="171" spans="4:17">
      <c r="F171" s="51" t="str">
        <f t="shared" si="16"/>
        <v/>
      </c>
      <c r="G171" s="75" t="str">
        <f t="shared" si="17"/>
        <v/>
      </c>
      <c r="H171" s="74" t="str">
        <f t="shared" si="18"/>
        <v/>
      </c>
      <c r="I171" s="74" t="str">
        <f t="shared" si="19"/>
        <v/>
      </c>
      <c r="J171" s="74" t="str">
        <f t="shared" si="20"/>
        <v/>
      </c>
      <c r="K171" s="74">
        <f t="array" ref="K171">IFERROR(SUM(IF(NOT(ISERROR(H171:J171)),H171:J171)),"")</f>
        <v>0</v>
      </c>
      <c r="L171" s="74" t="str">
        <f t="shared" si="21"/>
        <v/>
      </c>
      <c r="M171" s="74" t="str">
        <f t="shared" si="23"/>
        <v/>
      </c>
      <c r="O171" s="4">
        <v>142</v>
      </c>
      <c r="P171" s="3" t="e">
        <f t="array" ref="P171">INDEX($Q$30:$Q$329,SMALL(IF($Q$30:$Q$329&lt;&gt;"",ROW($Q$30:$Q$329)-ROW($Q$30)+1),O171))</f>
        <v>#NUM!</v>
      </c>
      <c r="Q171" s="3" t="str">
        <f t="shared" si="22"/>
        <v/>
      </c>
    </row>
    <row r="172" spans="4:17">
      <c r="F172" s="51" t="str">
        <f t="shared" si="16"/>
        <v/>
      </c>
      <c r="G172" s="75" t="str">
        <f t="shared" si="17"/>
        <v/>
      </c>
      <c r="H172" s="74" t="str">
        <f t="shared" si="18"/>
        <v/>
      </c>
      <c r="I172" s="74" t="str">
        <f t="shared" si="19"/>
        <v/>
      </c>
      <c r="J172" s="74" t="str">
        <f t="shared" si="20"/>
        <v/>
      </c>
      <c r="K172" s="74">
        <f t="array" ref="K172">IFERROR(SUM(IF(NOT(ISERROR(H172:J172)),H172:J172)),"")</f>
        <v>0</v>
      </c>
      <c r="L172" s="74" t="str">
        <f t="shared" si="21"/>
        <v/>
      </c>
      <c r="M172" s="74" t="str">
        <f t="shared" si="23"/>
        <v/>
      </c>
      <c r="O172" s="4">
        <v>143</v>
      </c>
      <c r="P172" s="3" t="e">
        <f t="array" ref="P172">INDEX($Q$30:$Q$329,SMALL(IF($Q$30:$Q$329&lt;&gt;"",ROW($Q$30:$Q$329)-ROW($Q$30)+1),O172))</f>
        <v>#NUM!</v>
      </c>
      <c r="Q172" s="3" t="str">
        <f t="shared" si="22"/>
        <v/>
      </c>
    </row>
    <row r="173" spans="4:17">
      <c r="F173" s="51" t="str">
        <f t="shared" si="16"/>
        <v/>
      </c>
      <c r="G173" s="75" t="str">
        <f t="shared" si="17"/>
        <v/>
      </c>
      <c r="H173" s="74" t="str">
        <f t="shared" si="18"/>
        <v/>
      </c>
      <c r="I173" s="74" t="str">
        <f t="shared" si="19"/>
        <v/>
      </c>
      <c r="J173" s="74" t="str">
        <f t="shared" si="20"/>
        <v/>
      </c>
      <c r="K173" s="74">
        <f t="array" ref="K173">IFERROR(SUM(IF(NOT(ISERROR(H173:J173)),H173:J173)),"")</f>
        <v>0</v>
      </c>
      <c r="L173" s="74" t="str">
        <f t="shared" si="21"/>
        <v/>
      </c>
      <c r="M173" s="74" t="str">
        <f t="shared" si="23"/>
        <v/>
      </c>
      <c r="O173" s="4">
        <v>144</v>
      </c>
      <c r="P173" s="3" t="e">
        <f t="array" ref="P173">INDEX($Q$30:$Q$329,SMALL(IF($Q$30:$Q$329&lt;&gt;"",ROW($Q$30:$Q$329)-ROW($Q$30)+1),O173))</f>
        <v>#NUM!</v>
      </c>
      <c r="Q173" s="3" t="str">
        <f t="shared" si="22"/>
        <v/>
      </c>
    </row>
    <row r="174" spans="4:17">
      <c r="F174" s="51" t="str">
        <f t="shared" si="16"/>
        <v/>
      </c>
      <c r="G174" s="75" t="str">
        <f t="shared" si="17"/>
        <v/>
      </c>
      <c r="H174" s="74" t="str">
        <f t="shared" si="18"/>
        <v/>
      </c>
      <c r="I174" s="74" t="str">
        <f t="shared" si="19"/>
        <v/>
      </c>
      <c r="J174" s="74" t="str">
        <f t="shared" si="20"/>
        <v/>
      </c>
      <c r="K174" s="74">
        <f t="array" ref="K174">IFERROR(SUM(IF(NOT(ISERROR(H174:J174)),H174:J174)),"")</f>
        <v>0</v>
      </c>
      <c r="L174" s="74" t="str">
        <f t="shared" si="21"/>
        <v/>
      </c>
      <c r="M174" s="74" t="str">
        <f t="shared" si="23"/>
        <v/>
      </c>
      <c r="O174" s="4">
        <v>145</v>
      </c>
      <c r="P174" s="3" t="e">
        <f t="array" ref="P174">INDEX($Q$30:$Q$329,SMALL(IF($Q$30:$Q$329&lt;&gt;"",ROW($Q$30:$Q$329)-ROW($Q$30)+1),O174))</f>
        <v>#NUM!</v>
      </c>
      <c r="Q174" s="3" t="str">
        <f t="shared" si="22"/>
        <v/>
      </c>
    </row>
    <row r="175" spans="4:17">
      <c r="F175" s="51" t="str">
        <f t="shared" si="16"/>
        <v/>
      </c>
      <c r="G175" s="75" t="str">
        <f t="shared" si="17"/>
        <v/>
      </c>
      <c r="H175" s="74" t="str">
        <f t="shared" si="18"/>
        <v/>
      </c>
      <c r="I175" s="74" t="str">
        <f t="shared" si="19"/>
        <v/>
      </c>
      <c r="J175" s="74" t="str">
        <f t="shared" si="20"/>
        <v/>
      </c>
      <c r="K175" s="74">
        <f t="array" ref="K175">IFERROR(SUM(IF(NOT(ISERROR(H175:J175)),H175:J175)),"")</f>
        <v>0</v>
      </c>
      <c r="L175" s="74" t="str">
        <f t="shared" si="21"/>
        <v/>
      </c>
      <c r="M175" s="74" t="str">
        <f t="shared" si="23"/>
        <v/>
      </c>
      <c r="O175" s="4">
        <v>146</v>
      </c>
      <c r="P175" s="3" t="e">
        <f t="array" ref="P175">INDEX($Q$30:$Q$329,SMALL(IF($Q$30:$Q$329&lt;&gt;"",ROW($Q$30:$Q$329)-ROW($Q$30)+1),O175))</f>
        <v>#NUM!</v>
      </c>
      <c r="Q175" s="3" t="str">
        <f t="shared" si="22"/>
        <v/>
      </c>
    </row>
    <row r="176" spans="4:17">
      <c r="F176" s="51" t="str">
        <f t="shared" si="16"/>
        <v/>
      </c>
      <c r="G176" s="75" t="str">
        <f t="shared" si="17"/>
        <v/>
      </c>
      <c r="H176" s="74" t="str">
        <f t="shared" si="18"/>
        <v/>
      </c>
      <c r="I176" s="74" t="str">
        <f t="shared" si="19"/>
        <v/>
      </c>
      <c r="J176" s="74" t="str">
        <f t="shared" si="20"/>
        <v/>
      </c>
      <c r="K176" s="74">
        <f t="array" ref="K176">IFERROR(SUM(IF(NOT(ISERROR(H176:J176)),H176:J176)),"")</f>
        <v>0</v>
      </c>
      <c r="L176" s="74" t="str">
        <f t="shared" si="21"/>
        <v/>
      </c>
      <c r="M176" s="74" t="str">
        <f t="shared" si="23"/>
        <v/>
      </c>
      <c r="O176" s="4">
        <v>147</v>
      </c>
      <c r="P176" s="3" t="e">
        <f t="array" ref="P176">INDEX($Q$30:$Q$329,SMALL(IF($Q$30:$Q$329&lt;&gt;"",ROW($Q$30:$Q$329)-ROW($Q$30)+1),O176))</f>
        <v>#NUM!</v>
      </c>
      <c r="Q176" s="3" t="str">
        <f t="shared" si="22"/>
        <v/>
      </c>
    </row>
    <row r="177" spans="6:17">
      <c r="F177" s="51" t="str">
        <f t="shared" si="16"/>
        <v/>
      </c>
      <c r="G177" s="75" t="str">
        <f t="shared" si="17"/>
        <v/>
      </c>
      <c r="H177" s="74" t="str">
        <f t="shared" si="18"/>
        <v/>
      </c>
      <c r="I177" s="74" t="str">
        <f t="shared" si="19"/>
        <v/>
      </c>
      <c r="J177" s="74" t="str">
        <f t="shared" si="20"/>
        <v/>
      </c>
      <c r="K177" s="74">
        <f t="array" ref="K177">IFERROR(SUM(IF(NOT(ISERROR(H177:J177)),H177:J177)),"")</f>
        <v>0</v>
      </c>
      <c r="L177" s="74" t="str">
        <f t="shared" si="21"/>
        <v/>
      </c>
      <c r="M177" s="74" t="str">
        <f t="shared" si="23"/>
        <v/>
      </c>
      <c r="O177" s="4">
        <v>148</v>
      </c>
      <c r="P177" s="3" t="e">
        <f t="array" ref="P177">INDEX($Q$30:$Q$329,SMALL(IF($Q$30:$Q$329&lt;&gt;"",ROW($Q$30:$Q$329)-ROW($Q$30)+1),O177))</f>
        <v>#NUM!</v>
      </c>
      <c r="Q177" s="3" t="str">
        <f t="shared" si="22"/>
        <v/>
      </c>
    </row>
    <row r="178" spans="6:17">
      <c r="F178" s="51" t="str">
        <f t="shared" si="16"/>
        <v/>
      </c>
      <c r="G178" s="75" t="str">
        <f t="shared" si="17"/>
        <v/>
      </c>
      <c r="H178" s="74" t="str">
        <f t="shared" si="18"/>
        <v/>
      </c>
      <c r="I178" s="74" t="str">
        <f t="shared" si="19"/>
        <v/>
      </c>
      <c r="J178" s="74" t="str">
        <f t="shared" si="20"/>
        <v/>
      </c>
      <c r="K178" s="74">
        <f t="array" ref="K178">IFERROR(SUM(IF(NOT(ISERROR(H178:J178)),H178:J178)),"")</f>
        <v>0</v>
      </c>
      <c r="L178" s="74" t="str">
        <f t="shared" si="21"/>
        <v/>
      </c>
      <c r="M178" s="74" t="str">
        <f t="shared" si="23"/>
        <v/>
      </c>
      <c r="O178" s="4">
        <v>149</v>
      </c>
      <c r="P178" s="3" t="e">
        <f t="array" ref="P178">INDEX($Q$30:$Q$329,SMALL(IF($Q$30:$Q$329&lt;&gt;"",ROW($Q$30:$Q$329)-ROW($Q$30)+1),O178))</f>
        <v>#NUM!</v>
      </c>
      <c r="Q178" s="3" t="str">
        <f t="shared" si="22"/>
        <v/>
      </c>
    </row>
    <row r="179" spans="6:17">
      <c r="F179" s="51" t="str">
        <f t="shared" si="16"/>
        <v/>
      </c>
      <c r="G179" s="75" t="str">
        <f t="shared" si="17"/>
        <v/>
      </c>
      <c r="H179" s="74" t="str">
        <f t="shared" si="18"/>
        <v/>
      </c>
      <c r="I179" s="74" t="str">
        <f t="shared" si="19"/>
        <v/>
      </c>
      <c r="J179" s="74" t="str">
        <f t="shared" si="20"/>
        <v/>
      </c>
      <c r="K179" s="74">
        <f t="array" ref="K179">IFERROR(SUM(IF(NOT(ISERROR(H179:J179)),H179:J179)),"")</f>
        <v>0</v>
      </c>
      <c r="L179" s="74" t="str">
        <f t="shared" si="21"/>
        <v/>
      </c>
      <c r="M179" s="74" t="str">
        <f t="shared" si="23"/>
        <v/>
      </c>
      <c r="O179" s="4">
        <v>150</v>
      </c>
      <c r="P179" s="3" t="e">
        <f t="array" ref="P179">INDEX($Q$30:$Q$329,SMALL(IF($Q$30:$Q$329&lt;&gt;"",ROW($Q$30:$Q$329)-ROW($Q$30)+1),O179))</f>
        <v>#NUM!</v>
      </c>
      <c r="Q179" s="3" t="str">
        <f t="shared" si="22"/>
        <v/>
      </c>
    </row>
    <row r="180" spans="6:17">
      <c r="F180" s="51" t="str">
        <f t="shared" si="16"/>
        <v/>
      </c>
      <c r="G180" s="75" t="str">
        <f t="shared" si="17"/>
        <v/>
      </c>
      <c r="H180" s="74" t="str">
        <f t="shared" si="18"/>
        <v/>
      </c>
      <c r="I180" s="74" t="str">
        <f t="shared" si="19"/>
        <v/>
      </c>
      <c r="J180" s="74" t="str">
        <f t="shared" si="20"/>
        <v/>
      </c>
      <c r="K180" s="74">
        <f t="array" ref="K180">IFERROR(SUM(IF(NOT(ISERROR(H180:J180)),H180:J180)),"")</f>
        <v>0</v>
      </c>
      <c r="L180" s="74" t="str">
        <f t="shared" si="21"/>
        <v/>
      </c>
      <c r="M180" s="74" t="str">
        <f t="shared" si="23"/>
        <v/>
      </c>
      <c r="O180" s="4">
        <v>151</v>
      </c>
      <c r="P180" s="3" t="e">
        <f t="array" ref="P180">INDEX($Q$30:$Q$329,SMALL(IF($Q$30:$Q$329&lt;&gt;"",ROW($Q$30:$Q$329)-ROW($Q$30)+1),O180))</f>
        <v>#NUM!</v>
      </c>
      <c r="Q180" s="3" t="str">
        <f t="shared" si="22"/>
        <v/>
      </c>
    </row>
    <row r="181" spans="6:17">
      <c r="F181" s="51" t="str">
        <f t="shared" si="16"/>
        <v/>
      </c>
      <c r="G181" s="75" t="str">
        <f t="shared" si="17"/>
        <v/>
      </c>
      <c r="H181" s="74" t="str">
        <f t="shared" si="18"/>
        <v/>
      </c>
      <c r="I181" s="74" t="str">
        <f t="shared" si="19"/>
        <v/>
      </c>
      <c r="J181" s="74" t="str">
        <f t="shared" si="20"/>
        <v/>
      </c>
      <c r="K181" s="74">
        <f t="array" ref="K181">IFERROR(SUM(IF(NOT(ISERROR(H181:J181)),H181:J181)),"")</f>
        <v>0</v>
      </c>
      <c r="L181" s="74" t="str">
        <f t="shared" si="21"/>
        <v/>
      </c>
      <c r="M181" s="74" t="str">
        <f t="shared" si="23"/>
        <v/>
      </c>
      <c r="O181" s="4">
        <v>152</v>
      </c>
      <c r="P181" s="3" t="e">
        <f t="array" ref="P181">INDEX($Q$30:$Q$329,SMALL(IF($Q$30:$Q$329&lt;&gt;"",ROW($Q$30:$Q$329)-ROW($Q$30)+1),O181))</f>
        <v>#NUM!</v>
      </c>
      <c r="Q181" s="3" t="str">
        <f t="shared" si="22"/>
        <v/>
      </c>
    </row>
    <row r="182" spans="6:17">
      <c r="F182" s="51" t="str">
        <f t="shared" si="16"/>
        <v/>
      </c>
      <c r="G182" s="75" t="str">
        <f t="shared" si="17"/>
        <v/>
      </c>
      <c r="H182" s="74" t="str">
        <f t="shared" si="18"/>
        <v/>
      </c>
      <c r="I182" s="74" t="str">
        <f t="shared" si="19"/>
        <v/>
      </c>
      <c r="J182" s="74" t="str">
        <f t="shared" si="20"/>
        <v/>
      </c>
      <c r="K182" s="74">
        <f t="array" ref="K182">IFERROR(SUM(IF(NOT(ISERROR(H182:J182)),H182:J182)),"")</f>
        <v>0</v>
      </c>
      <c r="L182" s="74" t="str">
        <f t="shared" si="21"/>
        <v/>
      </c>
      <c r="M182" s="74" t="str">
        <f t="shared" si="23"/>
        <v/>
      </c>
      <c r="O182" s="4">
        <v>153</v>
      </c>
      <c r="P182" s="3" t="e">
        <f t="array" ref="P182">INDEX($Q$30:$Q$329,SMALL(IF($Q$30:$Q$329&lt;&gt;"",ROW($Q$30:$Q$329)-ROW($Q$30)+1),O182))</f>
        <v>#NUM!</v>
      </c>
      <c r="Q182" s="3" t="str">
        <f t="shared" si="22"/>
        <v/>
      </c>
    </row>
    <row r="183" spans="6:17">
      <c r="F183" s="51" t="str">
        <f t="shared" si="16"/>
        <v/>
      </c>
      <c r="G183" s="75" t="str">
        <f t="shared" si="17"/>
        <v/>
      </c>
      <c r="H183" s="74" t="str">
        <f t="shared" si="18"/>
        <v/>
      </c>
      <c r="I183" s="74" t="str">
        <f t="shared" si="19"/>
        <v/>
      </c>
      <c r="J183" s="74" t="str">
        <f t="shared" si="20"/>
        <v/>
      </c>
      <c r="K183" s="74">
        <f t="array" ref="K183">IFERROR(SUM(IF(NOT(ISERROR(H183:J183)),H183:J183)),"")</f>
        <v>0</v>
      </c>
      <c r="L183" s="74" t="str">
        <f t="shared" si="21"/>
        <v/>
      </c>
      <c r="M183" s="74" t="str">
        <f t="shared" si="23"/>
        <v/>
      </c>
      <c r="O183" s="4">
        <v>154</v>
      </c>
      <c r="P183" s="3" t="e">
        <f t="array" ref="P183">INDEX($Q$30:$Q$329,SMALL(IF($Q$30:$Q$329&lt;&gt;"",ROW($Q$30:$Q$329)-ROW($Q$30)+1),O183))</f>
        <v>#NUM!</v>
      </c>
      <c r="Q183" s="3" t="str">
        <f t="shared" si="22"/>
        <v/>
      </c>
    </row>
    <row r="184" spans="6:17">
      <c r="F184" s="51" t="str">
        <f t="shared" si="16"/>
        <v/>
      </c>
      <c r="G184" s="75" t="str">
        <f t="shared" si="17"/>
        <v/>
      </c>
      <c r="H184" s="74" t="str">
        <f t="shared" si="18"/>
        <v/>
      </c>
      <c r="I184" s="74" t="str">
        <f t="shared" si="19"/>
        <v/>
      </c>
      <c r="J184" s="74" t="str">
        <f t="shared" si="20"/>
        <v/>
      </c>
      <c r="K184" s="74">
        <f t="array" ref="K184">IFERROR(SUM(IF(NOT(ISERROR(H184:J184)),H184:J184)),"")</f>
        <v>0</v>
      </c>
      <c r="L184" s="74" t="str">
        <f t="shared" si="21"/>
        <v/>
      </c>
      <c r="M184" s="74" t="str">
        <f t="shared" si="23"/>
        <v/>
      </c>
      <c r="O184" s="4">
        <v>155</v>
      </c>
      <c r="P184" s="3" t="e">
        <f t="array" ref="P184">INDEX($Q$30:$Q$329,SMALL(IF($Q$30:$Q$329&lt;&gt;"",ROW($Q$30:$Q$329)-ROW($Q$30)+1),O184))</f>
        <v>#NUM!</v>
      </c>
      <c r="Q184" s="3" t="str">
        <f t="shared" si="22"/>
        <v/>
      </c>
    </row>
    <row r="185" spans="6:17">
      <c r="F185" s="51" t="str">
        <f t="shared" si="16"/>
        <v/>
      </c>
      <c r="G185" s="75" t="str">
        <f t="shared" si="17"/>
        <v/>
      </c>
      <c r="H185" s="74" t="str">
        <f t="shared" si="18"/>
        <v/>
      </c>
      <c r="I185" s="74" t="str">
        <f t="shared" si="19"/>
        <v/>
      </c>
      <c r="J185" s="74" t="str">
        <f t="shared" si="20"/>
        <v/>
      </c>
      <c r="K185" s="74">
        <f t="array" ref="K185">IFERROR(SUM(IF(NOT(ISERROR(H185:J185)),H185:J185)),"")</f>
        <v>0</v>
      </c>
      <c r="L185" s="74" t="str">
        <f t="shared" si="21"/>
        <v/>
      </c>
      <c r="M185" s="74" t="str">
        <f t="shared" si="23"/>
        <v/>
      </c>
      <c r="O185" s="4">
        <v>156</v>
      </c>
      <c r="P185" s="3" t="e">
        <f t="array" ref="P185">INDEX($Q$30:$Q$329,SMALL(IF($Q$30:$Q$329&lt;&gt;"",ROW($Q$30:$Q$329)-ROW($Q$30)+1),O185))</f>
        <v>#NUM!</v>
      </c>
      <c r="Q185" s="3" t="str">
        <f t="shared" si="22"/>
        <v/>
      </c>
    </row>
    <row r="186" spans="6:17">
      <c r="F186" s="51" t="str">
        <f t="shared" si="16"/>
        <v/>
      </c>
      <c r="G186" s="75" t="str">
        <f t="shared" si="17"/>
        <v/>
      </c>
      <c r="H186" s="74" t="str">
        <f t="shared" si="18"/>
        <v/>
      </c>
      <c r="I186" s="74" t="str">
        <f t="shared" si="19"/>
        <v/>
      </c>
      <c r="J186" s="74" t="str">
        <f t="shared" si="20"/>
        <v/>
      </c>
      <c r="K186" s="74">
        <f t="array" ref="K186">IFERROR(SUM(IF(NOT(ISERROR(H186:J186)),H186:J186)),"")</f>
        <v>0</v>
      </c>
      <c r="L186" s="74" t="str">
        <f t="shared" si="21"/>
        <v/>
      </c>
      <c r="M186" s="74" t="str">
        <f t="shared" si="23"/>
        <v/>
      </c>
      <c r="O186" s="4">
        <v>157</v>
      </c>
      <c r="P186" s="3" t="e">
        <f t="array" ref="P186">INDEX($Q$30:$Q$329,SMALL(IF($Q$30:$Q$329&lt;&gt;"",ROW($Q$30:$Q$329)-ROW($Q$30)+1),O186))</f>
        <v>#NUM!</v>
      </c>
      <c r="Q186" s="3" t="str">
        <f t="shared" si="22"/>
        <v/>
      </c>
    </row>
    <row r="187" spans="6:17">
      <c r="F187" s="51" t="str">
        <f t="shared" si="16"/>
        <v/>
      </c>
      <c r="G187" s="75" t="str">
        <f t="shared" si="17"/>
        <v/>
      </c>
      <c r="H187" s="74" t="str">
        <f t="shared" si="18"/>
        <v/>
      </c>
      <c r="I187" s="74" t="str">
        <f t="shared" si="19"/>
        <v/>
      </c>
      <c r="J187" s="74" t="str">
        <f t="shared" si="20"/>
        <v/>
      </c>
      <c r="K187" s="74">
        <f t="array" ref="K187">IFERROR(SUM(IF(NOT(ISERROR(H187:J187)),H187:J187)),"")</f>
        <v>0</v>
      </c>
      <c r="L187" s="74" t="str">
        <f t="shared" si="21"/>
        <v/>
      </c>
      <c r="M187" s="74" t="str">
        <f t="shared" si="23"/>
        <v/>
      </c>
      <c r="O187" s="4">
        <v>158</v>
      </c>
      <c r="P187" s="3" t="e">
        <f t="array" ref="P187">INDEX($Q$30:$Q$329,SMALL(IF($Q$30:$Q$329&lt;&gt;"",ROW($Q$30:$Q$329)-ROW($Q$30)+1),O187))</f>
        <v>#NUM!</v>
      </c>
      <c r="Q187" s="3" t="str">
        <f t="shared" si="22"/>
        <v/>
      </c>
    </row>
    <row r="188" spans="6:17">
      <c r="F188" s="51" t="str">
        <f t="shared" si="16"/>
        <v/>
      </c>
      <c r="G188" s="75" t="str">
        <f t="shared" si="17"/>
        <v/>
      </c>
      <c r="H188" s="74" t="str">
        <f t="shared" si="18"/>
        <v/>
      </c>
      <c r="I188" s="74" t="str">
        <f t="shared" si="19"/>
        <v/>
      </c>
      <c r="J188" s="74" t="str">
        <f t="shared" si="20"/>
        <v/>
      </c>
      <c r="K188" s="74">
        <f t="array" ref="K188">IFERROR(SUM(IF(NOT(ISERROR(H188:J188)),H188:J188)),"")</f>
        <v>0</v>
      </c>
      <c r="L188" s="74" t="str">
        <f t="shared" si="21"/>
        <v/>
      </c>
      <c r="M188" s="74" t="str">
        <f t="shared" si="23"/>
        <v/>
      </c>
      <c r="O188" s="4">
        <v>159</v>
      </c>
      <c r="P188" s="3" t="e">
        <f t="array" ref="P188">INDEX($Q$30:$Q$329,SMALL(IF($Q$30:$Q$329&lt;&gt;"",ROW($Q$30:$Q$329)-ROW($Q$30)+1),O188))</f>
        <v>#NUM!</v>
      </c>
      <c r="Q188" s="3" t="str">
        <f t="shared" si="22"/>
        <v/>
      </c>
    </row>
    <row r="189" spans="6:17">
      <c r="F189" s="51" t="str">
        <f t="shared" si="16"/>
        <v/>
      </c>
      <c r="G189" s="75" t="str">
        <f t="shared" si="17"/>
        <v/>
      </c>
      <c r="H189" s="74" t="str">
        <f t="shared" si="18"/>
        <v/>
      </c>
      <c r="I189" s="74" t="str">
        <f t="shared" si="19"/>
        <v/>
      </c>
      <c r="J189" s="74" t="str">
        <f t="shared" si="20"/>
        <v/>
      </c>
      <c r="K189" s="74">
        <f t="array" ref="K189">IFERROR(SUM(IF(NOT(ISERROR(H189:J189)),H189:J189)),"")</f>
        <v>0</v>
      </c>
      <c r="L189" s="74" t="str">
        <f t="shared" si="21"/>
        <v/>
      </c>
      <c r="M189" s="74" t="str">
        <f t="shared" si="23"/>
        <v/>
      </c>
      <c r="O189" s="4">
        <v>160</v>
      </c>
      <c r="P189" s="3" t="e">
        <f t="array" ref="P189">INDEX($Q$30:$Q$329,SMALL(IF($Q$30:$Q$329&lt;&gt;"",ROW($Q$30:$Q$329)-ROW($Q$30)+1),O189))</f>
        <v>#NUM!</v>
      </c>
      <c r="Q189" s="3" t="str">
        <f t="shared" si="22"/>
        <v/>
      </c>
    </row>
    <row r="190" spans="6:17">
      <c r="F190" s="51" t="str">
        <f t="shared" si="16"/>
        <v/>
      </c>
      <c r="G190" s="75" t="str">
        <f t="shared" si="17"/>
        <v/>
      </c>
      <c r="H190" s="74" t="str">
        <f t="shared" si="18"/>
        <v/>
      </c>
      <c r="I190" s="74" t="str">
        <f t="shared" si="19"/>
        <v/>
      </c>
      <c r="J190" s="74" t="str">
        <f t="shared" si="20"/>
        <v/>
      </c>
      <c r="K190" s="74">
        <f t="array" ref="K190">IFERROR(SUM(IF(NOT(ISERROR(H190:J190)),H190:J190)),"")</f>
        <v>0</v>
      </c>
      <c r="L190" s="74" t="str">
        <f t="shared" si="21"/>
        <v/>
      </c>
      <c r="M190" s="74" t="str">
        <f t="shared" si="23"/>
        <v/>
      </c>
      <c r="O190" s="4">
        <v>161</v>
      </c>
      <c r="P190" s="3" t="e">
        <f t="array" ref="P190">INDEX($Q$30:$Q$329,SMALL(IF($Q$30:$Q$329&lt;&gt;"",ROW($Q$30:$Q$329)-ROW($Q$30)+1),O190))</f>
        <v>#NUM!</v>
      </c>
      <c r="Q190" s="3" t="str">
        <f t="shared" si="22"/>
        <v/>
      </c>
    </row>
    <row r="191" spans="6:17">
      <c r="F191" s="51" t="str">
        <f t="shared" si="16"/>
        <v/>
      </c>
      <c r="G191" s="75" t="str">
        <f t="shared" si="17"/>
        <v/>
      </c>
      <c r="H191" s="74" t="str">
        <f t="shared" si="18"/>
        <v/>
      </c>
      <c r="I191" s="74" t="str">
        <f t="shared" si="19"/>
        <v/>
      </c>
      <c r="J191" s="74" t="str">
        <f t="shared" si="20"/>
        <v/>
      </c>
      <c r="K191" s="74">
        <f t="array" ref="K191">IFERROR(SUM(IF(NOT(ISERROR(H191:J191)),H191:J191)),"")</f>
        <v>0</v>
      </c>
      <c r="L191" s="74" t="str">
        <f t="shared" si="21"/>
        <v/>
      </c>
      <c r="M191" s="74" t="str">
        <f t="shared" si="23"/>
        <v/>
      </c>
      <c r="O191" s="4">
        <v>162</v>
      </c>
      <c r="P191" s="3" t="e">
        <f t="array" ref="P191">INDEX($Q$30:$Q$329,SMALL(IF($Q$30:$Q$329&lt;&gt;"",ROW($Q$30:$Q$329)-ROW($Q$30)+1),O191))</f>
        <v>#NUM!</v>
      </c>
      <c r="Q191" s="3" t="str">
        <f t="shared" si="22"/>
        <v/>
      </c>
    </row>
    <row r="192" spans="6:17">
      <c r="F192" s="51" t="str">
        <f t="shared" si="16"/>
        <v/>
      </c>
      <c r="G192" s="75" t="str">
        <f t="shared" si="17"/>
        <v/>
      </c>
      <c r="H192" s="74" t="str">
        <f t="shared" si="18"/>
        <v/>
      </c>
      <c r="I192" s="74" t="str">
        <f t="shared" si="19"/>
        <v/>
      </c>
      <c r="J192" s="74" t="str">
        <f t="shared" si="20"/>
        <v/>
      </c>
      <c r="K192" s="74">
        <f t="array" ref="K192">IFERROR(SUM(IF(NOT(ISERROR(H192:J192)),H192:J192)),"")</f>
        <v>0</v>
      </c>
      <c r="L192" s="74" t="str">
        <f t="shared" si="21"/>
        <v/>
      </c>
      <c r="M192" s="74" t="str">
        <f t="shared" si="23"/>
        <v/>
      </c>
      <c r="O192" s="4">
        <v>163</v>
      </c>
      <c r="P192" s="3" t="e">
        <f t="array" ref="P192">INDEX($Q$30:$Q$329,SMALL(IF($Q$30:$Q$329&lt;&gt;"",ROW($Q$30:$Q$329)-ROW($Q$30)+1),O192))</f>
        <v>#NUM!</v>
      </c>
      <c r="Q192" s="3" t="str">
        <f t="shared" si="22"/>
        <v/>
      </c>
    </row>
    <row r="193" spans="6:17">
      <c r="F193" s="51" t="str">
        <f t="shared" si="16"/>
        <v/>
      </c>
      <c r="G193" s="75" t="str">
        <f t="shared" si="17"/>
        <v/>
      </c>
      <c r="H193" s="74" t="str">
        <f t="shared" si="18"/>
        <v/>
      </c>
      <c r="I193" s="74" t="str">
        <f t="shared" si="19"/>
        <v/>
      </c>
      <c r="J193" s="74" t="str">
        <f t="shared" si="20"/>
        <v/>
      </c>
      <c r="K193" s="74">
        <f t="array" ref="K193">IFERROR(SUM(IF(NOT(ISERROR(H193:J193)),H193:J193)),"")</f>
        <v>0</v>
      </c>
      <c r="L193" s="74" t="str">
        <f t="shared" si="21"/>
        <v/>
      </c>
      <c r="M193" s="74" t="str">
        <f t="shared" si="23"/>
        <v/>
      </c>
      <c r="O193" s="4">
        <v>164</v>
      </c>
      <c r="P193" s="3" t="e">
        <f t="array" ref="P193">INDEX($Q$30:$Q$329,SMALL(IF($Q$30:$Q$329&lt;&gt;"",ROW($Q$30:$Q$329)-ROW($Q$30)+1),O193))</f>
        <v>#NUM!</v>
      </c>
      <c r="Q193" s="3" t="str">
        <f t="shared" si="22"/>
        <v/>
      </c>
    </row>
    <row r="194" spans="6:17">
      <c r="F194" s="51" t="str">
        <f t="shared" si="16"/>
        <v/>
      </c>
      <c r="G194" s="75" t="str">
        <f t="shared" si="17"/>
        <v/>
      </c>
      <c r="H194" s="74" t="str">
        <f t="shared" si="18"/>
        <v/>
      </c>
      <c r="I194" s="74" t="str">
        <f t="shared" si="19"/>
        <v/>
      </c>
      <c r="J194" s="74" t="str">
        <f t="shared" si="20"/>
        <v/>
      </c>
      <c r="K194" s="74">
        <f t="array" ref="K194">IFERROR(SUM(IF(NOT(ISERROR(H194:J194)),H194:J194)),"")</f>
        <v>0</v>
      </c>
      <c r="L194" s="74" t="str">
        <f t="shared" si="21"/>
        <v/>
      </c>
      <c r="M194" s="74" t="str">
        <f t="shared" si="23"/>
        <v/>
      </c>
      <c r="O194" s="4">
        <v>165</v>
      </c>
      <c r="P194" s="3" t="e">
        <f t="array" ref="P194">INDEX($Q$30:$Q$329,SMALL(IF($Q$30:$Q$329&lt;&gt;"",ROW($Q$30:$Q$329)-ROW($Q$30)+1),O194))</f>
        <v>#NUM!</v>
      </c>
      <c r="Q194" s="3" t="str">
        <f t="shared" si="22"/>
        <v/>
      </c>
    </row>
    <row r="195" spans="6:17">
      <c r="F195" s="51" t="str">
        <f t="shared" si="16"/>
        <v/>
      </c>
      <c r="G195" s="75" t="str">
        <f t="shared" si="17"/>
        <v/>
      </c>
      <c r="H195" s="74" t="str">
        <f t="shared" si="18"/>
        <v/>
      </c>
      <c r="I195" s="74" t="str">
        <f t="shared" si="19"/>
        <v/>
      </c>
      <c r="J195" s="74" t="str">
        <f t="shared" si="20"/>
        <v/>
      </c>
      <c r="K195" s="74">
        <f t="array" ref="K195">IFERROR(SUM(IF(NOT(ISERROR(H195:J195)),H195:J195)),"")</f>
        <v>0</v>
      </c>
      <c r="L195" s="74" t="str">
        <f t="shared" si="21"/>
        <v/>
      </c>
      <c r="M195" s="74" t="str">
        <f t="shared" si="23"/>
        <v/>
      </c>
      <c r="O195" s="4">
        <v>166</v>
      </c>
      <c r="P195" s="3" t="e">
        <f t="array" ref="P195">INDEX($Q$30:$Q$329,SMALL(IF($Q$30:$Q$329&lt;&gt;"",ROW($Q$30:$Q$329)-ROW($Q$30)+1),O195))</f>
        <v>#NUM!</v>
      </c>
      <c r="Q195" s="3" t="str">
        <f t="shared" si="22"/>
        <v/>
      </c>
    </row>
    <row r="196" spans="6:17">
      <c r="F196" s="51" t="str">
        <f t="shared" si="16"/>
        <v/>
      </c>
      <c r="G196" s="75" t="str">
        <f t="shared" si="17"/>
        <v/>
      </c>
      <c r="H196" s="74" t="str">
        <f t="shared" si="18"/>
        <v/>
      </c>
      <c r="I196" s="74" t="str">
        <f t="shared" si="19"/>
        <v/>
      </c>
      <c r="J196" s="74" t="str">
        <f t="shared" si="20"/>
        <v/>
      </c>
      <c r="K196" s="74">
        <f t="array" ref="K196">IFERROR(SUM(IF(NOT(ISERROR(H196:J196)),H196:J196)),"")</f>
        <v>0</v>
      </c>
      <c r="L196" s="74" t="str">
        <f t="shared" si="21"/>
        <v/>
      </c>
      <c r="M196" s="74" t="str">
        <f t="shared" si="23"/>
        <v/>
      </c>
      <c r="O196" s="4">
        <v>167</v>
      </c>
      <c r="P196" s="3" t="e">
        <f t="array" ref="P196">INDEX($Q$30:$Q$329,SMALL(IF($Q$30:$Q$329&lt;&gt;"",ROW($Q$30:$Q$329)-ROW($Q$30)+1),O196))</f>
        <v>#NUM!</v>
      </c>
      <c r="Q196" s="3" t="str">
        <f t="shared" si="22"/>
        <v/>
      </c>
    </row>
    <row r="197" spans="6:17">
      <c r="F197" s="51" t="str">
        <f t="shared" si="16"/>
        <v/>
      </c>
      <c r="G197" s="75" t="str">
        <f t="shared" si="17"/>
        <v/>
      </c>
      <c r="H197" s="74" t="str">
        <f t="shared" si="18"/>
        <v/>
      </c>
      <c r="I197" s="74" t="str">
        <f t="shared" si="19"/>
        <v/>
      </c>
      <c r="J197" s="74" t="str">
        <f t="shared" si="20"/>
        <v/>
      </c>
      <c r="K197" s="74">
        <f t="array" ref="K197">IFERROR(SUM(IF(NOT(ISERROR(H197:J197)),H197:J197)),"")</f>
        <v>0</v>
      </c>
      <c r="L197" s="74" t="str">
        <f t="shared" si="21"/>
        <v/>
      </c>
      <c r="M197" s="74" t="str">
        <f t="shared" si="23"/>
        <v/>
      </c>
      <c r="O197" s="4">
        <v>168</v>
      </c>
      <c r="P197" s="3" t="e">
        <f t="array" ref="P197">INDEX($Q$30:$Q$329,SMALL(IF($Q$30:$Q$329&lt;&gt;"",ROW($Q$30:$Q$329)-ROW($Q$30)+1),O197))</f>
        <v>#NUM!</v>
      </c>
      <c r="Q197" s="3" t="str">
        <f t="shared" si="22"/>
        <v/>
      </c>
    </row>
    <row r="198" spans="6:17">
      <c r="F198" s="51" t="str">
        <f t="shared" si="16"/>
        <v/>
      </c>
      <c r="G198" s="75" t="str">
        <f t="shared" si="17"/>
        <v/>
      </c>
      <c r="H198" s="74" t="str">
        <f t="shared" si="18"/>
        <v/>
      </c>
      <c r="I198" s="74" t="str">
        <f t="shared" si="19"/>
        <v/>
      </c>
      <c r="J198" s="74" t="str">
        <f t="shared" si="20"/>
        <v/>
      </c>
      <c r="K198" s="74">
        <f t="array" ref="K198">IFERROR(SUM(IF(NOT(ISERROR(H198:J198)),H198:J198)),"")</f>
        <v>0</v>
      </c>
      <c r="L198" s="74" t="str">
        <f t="shared" si="21"/>
        <v/>
      </c>
      <c r="M198" s="74" t="str">
        <f t="shared" si="23"/>
        <v/>
      </c>
      <c r="O198" s="4">
        <v>169</v>
      </c>
      <c r="P198" s="3" t="e">
        <f t="array" ref="P198">INDEX($Q$30:$Q$329,SMALL(IF($Q$30:$Q$329&lt;&gt;"",ROW($Q$30:$Q$329)-ROW($Q$30)+1),O198))</f>
        <v>#NUM!</v>
      </c>
      <c r="Q198" s="3" t="str">
        <f t="shared" si="22"/>
        <v/>
      </c>
    </row>
    <row r="199" spans="6:17">
      <c r="F199" s="51" t="str">
        <f t="shared" si="16"/>
        <v/>
      </c>
      <c r="G199" s="75" t="str">
        <f t="shared" si="17"/>
        <v/>
      </c>
      <c r="H199" s="74" t="str">
        <f t="shared" si="18"/>
        <v/>
      </c>
      <c r="I199" s="74" t="str">
        <f t="shared" si="19"/>
        <v/>
      </c>
      <c r="J199" s="74" t="str">
        <f t="shared" si="20"/>
        <v/>
      </c>
      <c r="K199" s="74">
        <f t="array" ref="K199">IFERROR(SUM(IF(NOT(ISERROR(H199:J199)),H199:J199)),"")</f>
        <v>0</v>
      </c>
      <c r="L199" s="74" t="str">
        <f t="shared" si="21"/>
        <v/>
      </c>
      <c r="M199" s="74" t="str">
        <f t="shared" si="23"/>
        <v/>
      </c>
      <c r="O199" s="4">
        <v>170</v>
      </c>
      <c r="P199" s="3" t="e">
        <f t="array" ref="P199">INDEX($Q$30:$Q$329,SMALL(IF($Q$30:$Q$329&lt;&gt;"",ROW($Q$30:$Q$329)-ROW($Q$30)+1),O199))</f>
        <v>#NUM!</v>
      </c>
      <c r="Q199" s="3" t="str">
        <f t="shared" si="22"/>
        <v/>
      </c>
    </row>
    <row r="200" spans="6:17">
      <c r="F200" s="51" t="str">
        <f t="shared" si="16"/>
        <v/>
      </c>
      <c r="G200" s="75" t="str">
        <f t="shared" si="17"/>
        <v/>
      </c>
      <c r="H200" s="74" t="str">
        <f t="shared" si="18"/>
        <v/>
      </c>
      <c r="I200" s="74" t="str">
        <f t="shared" si="19"/>
        <v/>
      </c>
      <c r="J200" s="74" t="str">
        <f t="shared" si="20"/>
        <v/>
      </c>
      <c r="K200" s="74">
        <f t="array" ref="K200">IFERROR(SUM(IF(NOT(ISERROR(H200:J200)),H200:J200)),"")</f>
        <v>0</v>
      </c>
      <c r="L200" s="74" t="str">
        <f t="shared" si="21"/>
        <v/>
      </c>
      <c r="M200" s="74" t="str">
        <f t="shared" si="23"/>
        <v/>
      </c>
      <c r="O200" s="4">
        <v>171</v>
      </c>
      <c r="P200" s="3" t="e">
        <f t="array" ref="P200">INDEX($Q$30:$Q$329,SMALL(IF($Q$30:$Q$329&lt;&gt;"",ROW($Q$30:$Q$329)-ROW($Q$30)+1),O200))</f>
        <v>#NUM!</v>
      </c>
      <c r="Q200" s="3" t="str">
        <f t="shared" si="22"/>
        <v/>
      </c>
    </row>
    <row r="201" spans="6:17">
      <c r="F201" s="51" t="str">
        <f t="shared" si="16"/>
        <v/>
      </c>
      <c r="G201" s="75" t="str">
        <f t="shared" si="17"/>
        <v/>
      </c>
      <c r="H201" s="74" t="str">
        <f t="shared" si="18"/>
        <v/>
      </c>
      <c r="I201" s="74" t="str">
        <f t="shared" si="19"/>
        <v/>
      </c>
      <c r="J201" s="74" t="str">
        <f t="shared" si="20"/>
        <v/>
      </c>
      <c r="K201" s="74">
        <f t="array" ref="K201">IFERROR(SUM(IF(NOT(ISERROR(H201:J201)),H201:J201)),"")</f>
        <v>0</v>
      </c>
      <c r="L201" s="74" t="str">
        <f t="shared" si="21"/>
        <v/>
      </c>
      <c r="M201" s="74" t="str">
        <f t="shared" si="23"/>
        <v/>
      </c>
      <c r="O201" s="4">
        <v>172</v>
      </c>
      <c r="P201" s="3" t="e">
        <f t="array" ref="P201">INDEX($Q$30:$Q$329,SMALL(IF($Q$30:$Q$329&lt;&gt;"",ROW($Q$30:$Q$329)-ROW($Q$30)+1),O201))</f>
        <v>#NUM!</v>
      </c>
      <c r="Q201" s="3" t="str">
        <f t="shared" si="22"/>
        <v/>
      </c>
    </row>
    <row r="202" spans="6:17">
      <c r="F202" s="51" t="str">
        <f t="shared" si="16"/>
        <v/>
      </c>
      <c r="G202" s="75" t="str">
        <f t="shared" si="17"/>
        <v/>
      </c>
      <c r="H202" s="74" t="str">
        <f t="shared" si="18"/>
        <v/>
      </c>
      <c r="I202" s="74" t="str">
        <f t="shared" si="19"/>
        <v/>
      </c>
      <c r="J202" s="74" t="str">
        <f t="shared" si="20"/>
        <v/>
      </c>
      <c r="K202" s="74">
        <f t="array" ref="K202">IFERROR(SUM(IF(NOT(ISERROR(H202:J202)),H202:J202)),"")</f>
        <v>0</v>
      </c>
      <c r="L202" s="74" t="str">
        <f t="shared" si="21"/>
        <v/>
      </c>
      <c r="M202" s="74" t="str">
        <f t="shared" si="23"/>
        <v/>
      </c>
      <c r="O202" s="4">
        <v>173</v>
      </c>
      <c r="P202" s="3" t="e">
        <f t="array" ref="P202">INDEX($Q$30:$Q$329,SMALL(IF($Q$30:$Q$329&lt;&gt;"",ROW($Q$30:$Q$329)-ROW($Q$30)+1),O202))</f>
        <v>#NUM!</v>
      </c>
      <c r="Q202" s="3" t="str">
        <f t="shared" si="22"/>
        <v/>
      </c>
    </row>
    <row r="203" spans="6:17">
      <c r="F203" s="51" t="str">
        <f t="shared" si="16"/>
        <v/>
      </c>
      <c r="G203" s="75" t="str">
        <f t="shared" si="17"/>
        <v/>
      </c>
      <c r="H203" s="74" t="str">
        <f t="shared" si="18"/>
        <v/>
      </c>
      <c r="I203" s="74" t="str">
        <f t="shared" si="19"/>
        <v/>
      </c>
      <c r="J203" s="74" t="str">
        <f t="shared" si="20"/>
        <v/>
      </c>
      <c r="K203" s="74">
        <f t="array" ref="K203">IFERROR(SUM(IF(NOT(ISERROR(H203:J203)),H203:J203)),"")</f>
        <v>0</v>
      </c>
      <c r="L203" s="74" t="str">
        <f t="shared" si="21"/>
        <v/>
      </c>
      <c r="M203" s="74" t="str">
        <f t="shared" si="23"/>
        <v/>
      </c>
      <c r="O203" s="4">
        <v>174</v>
      </c>
      <c r="P203" s="3" t="e">
        <f t="array" ref="P203">INDEX($Q$30:$Q$329,SMALL(IF($Q$30:$Q$329&lt;&gt;"",ROW($Q$30:$Q$329)-ROW($Q$30)+1),O203))</f>
        <v>#NUM!</v>
      </c>
      <c r="Q203" s="3" t="str">
        <f t="shared" si="22"/>
        <v/>
      </c>
    </row>
    <row r="204" spans="6:17">
      <c r="F204" s="51" t="str">
        <f t="shared" si="16"/>
        <v/>
      </c>
      <c r="G204" s="75" t="str">
        <f t="shared" si="17"/>
        <v/>
      </c>
      <c r="H204" s="74" t="str">
        <f t="shared" si="18"/>
        <v/>
      </c>
      <c r="I204" s="74" t="str">
        <f t="shared" si="19"/>
        <v/>
      </c>
      <c r="J204" s="74" t="str">
        <f t="shared" si="20"/>
        <v/>
      </c>
      <c r="K204" s="74">
        <f t="array" ref="K204">IFERROR(SUM(IF(NOT(ISERROR(H204:J204)),H204:J204)),"")</f>
        <v>0</v>
      </c>
      <c r="L204" s="74" t="str">
        <f t="shared" si="21"/>
        <v/>
      </c>
      <c r="M204" s="74" t="str">
        <f t="shared" si="23"/>
        <v/>
      </c>
      <c r="O204" s="4">
        <v>175</v>
      </c>
      <c r="P204" s="3" t="e">
        <f t="array" ref="P204">INDEX($Q$30:$Q$329,SMALL(IF($Q$30:$Q$329&lt;&gt;"",ROW($Q$30:$Q$329)-ROW($Q$30)+1),O204))</f>
        <v>#NUM!</v>
      </c>
      <c r="Q204" s="3" t="str">
        <f t="shared" si="22"/>
        <v/>
      </c>
    </row>
    <row r="205" spans="6:17">
      <c r="F205" s="51" t="str">
        <f t="shared" si="16"/>
        <v/>
      </c>
      <c r="G205" s="75" t="str">
        <f t="shared" si="17"/>
        <v/>
      </c>
      <c r="H205" s="74" t="str">
        <f t="shared" si="18"/>
        <v/>
      </c>
      <c r="I205" s="74" t="str">
        <f t="shared" si="19"/>
        <v/>
      </c>
      <c r="J205" s="74" t="str">
        <f t="shared" si="20"/>
        <v/>
      </c>
      <c r="K205" s="74">
        <f t="array" ref="K205">IFERROR(SUM(IF(NOT(ISERROR(H205:J205)),H205:J205)),"")</f>
        <v>0</v>
      </c>
      <c r="L205" s="74" t="str">
        <f t="shared" si="21"/>
        <v/>
      </c>
      <c r="M205" s="74" t="str">
        <f t="shared" si="23"/>
        <v/>
      </c>
      <c r="O205" s="4">
        <v>176</v>
      </c>
      <c r="P205" s="3" t="e">
        <f t="array" ref="P205">INDEX($Q$30:$Q$329,SMALL(IF($Q$30:$Q$329&lt;&gt;"",ROW($Q$30:$Q$329)-ROW($Q$30)+1),O205))</f>
        <v>#NUM!</v>
      </c>
      <c r="Q205" s="3" t="str">
        <f t="shared" si="22"/>
        <v/>
      </c>
    </row>
    <row r="206" spans="6:17">
      <c r="F206" s="51" t="str">
        <f t="shared" si="16"/>
        <v/>
      </c>
      <c r="G206" s="75" t="str">
        <f t="shared" si="17"/>
        <v/>
      </c>
      <c r="H206" s="74" t="str">
        <f t="shared" si="18"/>
        <v/>
      </c>
      <c r="I206" s="74" t="str">
        <f t="shared" si="19"/>
        <v/>
      </c>
      <c r="J206" s="74" t="str">
        <f t="shared" si="20"/>
        <v/>
      </c>
      <c r="K206" s="74">
        <f t="array" ref="K206">IFERROR(SUM(IF(NOT(ISERROR(H206:J206)),H206:J206)),"")</f>
        <v>0</v>
      </c>
      <c r="L206" s="74" t="str">
        <f t="shared" si="21"/>
        <v/>
      </c>
      <c r="M206" s="74" t="str">
        <f t="shared" si="23"/>
        <v/>
      </c>
      <c r="O206" s="4">
        <v>177</v>
      </c>
      <c r="P206" s="3" t="e">
        <f t="array" ref="P206">INDEX($Q$30:$Q$329,SMALL(IF($Q$30:$Q$329&lt;&gt;"",ROW($Q$30:$Q$329)-ROW($Q$30)+1),O206))</f>
        <v>#NUM!</v>
      </c>
      <c r="Q206" s="3" t="str">
        <f t="shared" si="22"/>
        <v/>
      </c>
    </row>
    <row r="207" spans="6:17">
      <c r="F207" s="51" t="str">
        <f t="shared" si="16"/>
        <v/>
      </c>
      <c r="G207" s="75" t="str">
        <f t="shared" si="17"/>
        <v/>
      </c>
      <c r="H207" s="74" t="str">
        <f t="shared" si="18"/>
        <v/>
      </c>
      <c r="I207" s="74" t="str">
        <f t="shared" si="19"/>
        <v/>
      </c>
      <c r="J207" s="74" t="str">
        <f t="shared" si="20"/>
        <v/>
      </c>
      <c r="K207" s="74">
        <f t="array" ref="K207">IFERROR(SUM(IF(NOT(ISERROR(H207:J207)),H207:J207)),"")</f>
        <v>0</v>
      </c>
      <c r="L207" s="74" t="str">
        <f t="shared" si="21"/>
        <v/>
      </c>
      <c r="M207" s="74" t="str">
        <f t="shared" si="23"/>
        <v/>
      </c>
      <c r="O207" s="4">
        <v>178</v>
      </c>
      <c r="P207" s="3" t="e">
        <f t="array" ref="P207">INDEX($Q$30:$Q$329,SMALL(IF($Q$30:$Q$329&lt;&gt;"",ROW($Q$30:$Q$329)-ROW($Q$30)+1),O207))</f>
        <v>#NUM!</v>
      </c>
      <c r="Q207" s="3" t="str">
        <f t="shared" si="22"/>
        <v/>
      </c>
    </row>
    <row r="208" spans="6:17">
      <c r="F208" s="51" t="str">
        <f t="shared" si="16"/>
        <v/>
      </c>
      <c r="G208" s="75" t="str">
        <f t="shared" si="17"/>
        <v/>
      </c>
      <c r="H208" s="74" t="str">
        <f t="shared" si="18"/>
        <v/>
      </c>
      <c r="I208" s="74" t="str">
        <f t="shared" si="19"/>
        <v/>
      </c>
      <c r="J208" s="74" t="str">
        <f t="shared" si="20"/>
        <v/>
      </c>
      <c r="K208" s="74">
        <f t="array" ref="K208">IFERROR(SUM(IF(NOT(ISERROR(H208:J208)),H208:J208)),"")</f>
        <v>0</v>
      </c>
      <c r="L208" s="74" t="str">
        <f t="shared" si="21"/>
        <v/>
      </c>
      <c r="M208" s="74" t="str">
        <f t="shared" si="23"/>
        <v/>
      </c>
      <c r="O208" s="4">
        <v>179</v>
      </c>
      <c r="P208" s="3" t="e">
        <f t="array" ref="P208">INDEX($Q$30:$Q$329,SMALL(IF($Q$30:$Q$329&lt;&gt;"",ROW($Q$30:$Q$329)-ROW($Q$30)+1),O208))</f>
        <v>#NUM!</v>
      </c>
      <c r="Q208" s="3" t="str">
        <f t="shared" si="22"/>
        <v/>
      </c>
    </row>
    <row r="209" spans="6:17">
      <c r="F209" s="51" t="str">
        <f t="shared" si="16"/>
        <v/>
      </c>
      <c r="G209" s="75" t="str">
        <f t="shared" si="17"/>
        <v/>
      </c>
      <c r="H209" s="74" t="str">
        <f t="shared" si="18"/>
        <v/>
      </c>
      <c r="I209" s="74" t="str">
        <f t="shared" si="19"/>
        <v/>
      </c>
      <c r="J209" s="74" t="str">
        <f t="shared" si="20"/>
        <v/>
      </c>
      <c r="K209" s="74">
        <f t="array" ref="K209">IFERROR(SUM(IF(NOT(ISERROR(H209:J209)),H209:J209)),"")</f>
        <v>0</v>
      </c>
      <c r="L209" s="74" t="str">
        <f t="shared" si="21"/>
        <v/>
      </c>
      <c r="M209" s="74" t="str">
        <f t="shared" si="23"/>
        <v/>
      </c>
      <c r="O209" s="4">
        <v>180</v>
      </c>
      <c r="P209" s="3" t="e">
        <f t="array" ref="P209">INDEX($Q$30:$Q$329,SMALL(IF($Q$30:$Q$329&lt;&gt;"",ROW($Q$30:$Q$329)-ROW($Q$30)+1),O209))</f>
        <v>#NUM!</v>
      </c>
      <c r="Q209" s="3" t="str">
        <f t="shared" si="22"/>
        <v/>
      </c>
    </row>
    <row r="210" spans="6:17">
      <c r="F210" s="51" t="str">
        <f t="shared" si="16"/>
        <v/>
      </c>
      <c r="G210" s="75" t="str">
        <f t="shared" si="17"/>
        <v/>
      </c>
      <c r="H210" s="74" t="str">
        <f t="shared" si="18"/>
        <v/>
      </c>
      <c r="I210" s="74" t="str">
        <f t="shared" si="19"/>
        <v/>
      </c>
      <c r="J210" s="74" t="str">
        <f t="shared" si="20"/>
        <v/>
      </c>
      <c r="K210" s="74">
        <f t="array" ref="K210">IFERROR(SUM(IF(NOT(ISERROR(H210:J210)),H210:J210)),"")</f>
        <v>0</v>
      </c>
      <c r="L210" s="74" t="str">
        <f t="shared" si="21"/>
        <v/>
      </c>
      <c r="M210" s="74" t="str">
        <f t="shared" si="23"/>
        <v/>
      </c>
      <c r="O210" s="4">
        <v>181</v>
      </c>
      <c r="P210" s="3" t="e">
        <f t="array" ref="P210">INDEX($Q$30:$Q$329,SMALL(IF($Q$30:$Q$329&lt;&gt;"",ROW($Q$30:$Q$329)-ROW($Q$30)+1),O210))</f>
        <v>#NUM!</v>
      </c>
      <c r="Q210" s="3" t="str">
        <f t="shared" si="22"/>
        <v/>
      </c>
    </row>
    <row r="211" spans="6:17">
      <c r="F211" s="51" t="str">
        <f t="shared" si="16"/>
        <v/>
      </c>
      <c r="G211" s="75" t="str">
        <f t="shared" si="17"/>
        <v/>
      </c>
      <c r="H211" s="74" t="str">
        <f t="shared" si="18"/>
        <v/>
      </c>
      <c r="I211" s="74" t="str">
        <f t="shared" si="19"/>
        <v/>
      </c>
      <c r="J211" s="74" t="str">
        <f t="shared" si="20"/>
        <v/>
      </c>
      <c r="K211" s="74">
        <f t="array" ref="K211">IFERROR(SUM(IF(NOT(ISERROR(H211:J211)),H211:J211)),"")</f>
        <v>0</v>
      </c>
      <c r="L211" s="74" t="str">
        <f t="shared" si="21"/>
        <v/>
      </c>
      <c r="M211" s="74" t="str">
        <f t="shared" si="23"/>
        <v/>
      </c>
      <c r="O211" s="4">
        <v>182</v>
      </c>
      <c r="P211" s="3" t="e">
        <f t="array" ref="P211">INDEX($Q$30:$Q$329,SMALL(IF($Q$30:$Q$329&lt;&gt;"",ROW($Q$30:$Q$329)-ROW($Q$30)+1),O211))</f>
        <v>#NUM!</v>
      </c>
      <c r="Q211" s="3" t="str">
        <f t="shared" si="22"/>
        <v/>
      </c>
    </row>
    <row r="212" spans="6:17">
      <c r="F212" s="51" t="str">
        <f t="shared" si="16"/>
        <v/>
      </c>
      <c r="G212" s="75" t="str">
        <f t="shared" si="17"/>
        <v/>
      </c>
      <c r="H212" s="74" t="str">
        <f t="shared" si="18"/>
        <v/>
      </c>
      <c r="I212" s="74" t="str">
        <f t="shared" si="19"/>
        <v/>
      </c>
      <c r="J212" s="74" t="str">
        <f t="shared" si="20"/>
        <v/>
      </c>
      <c r="K212" s="74">
        <f t="array" ref="K212">IFERROR(SUM(IF(NOT(ISERROR(H212:J212)),H212:J212)),"")</f>
        <v>0</v>
      </c>
      <c r="L212" s="74" t="str">
        <f t="shared" si="21"/>
        <v/>
      </c>
      <c r="M212" s="74" t="str">
        <f t="shared" si="23"/>
        <v/>
      </c>
      <c r="O212" s="4">
        <v>183</v>
      </c>
      <c r="P212" s="3" t="e">
        <f t="array" ref="P212">INDEX($Q$30:$Q$329,SMALL(IF($Q$30:$Q$329&lt;&gt;"",ROW($Q$30:$Q$329)-ROW($Q$30)+1),O212))</f>
        <v>#NUM!</v>
      </c>
      <c r="Q212" s="3" t="str">
        <f t="shared" si="22"/>
        <v/>
      </c>
    </row>
    <row r="213" spans="6:17">
      <c r="F213" s="51" t="str">
        <f t="shared" si="16"/>
        <v/>
      </c>
      <c r="G213" s="75" t="str">
        <f t="shared" si="17"/>
        <v/>
      </c>
      <c r="H213" s="74" t="str">
        <f t="shared" si="18"/>
        <v/>
      </c>
      <c r="I213" s="74" t="str">
        <f t="shared" si="19"/>
        <v/>
      </c>
      <c r="J213" s="74" t="str">
        <f t="shared" si="20"/>
        <v/>
      </c>
      <c r="K213" s="74">
        <f t="array" ref="K213">IFERROR(SUM(IF(NOT(ISERROR(H213:J213)),H213:J213)),"")</f>
        <v>0</v>
      </c>
      <c r="L213" s="74" t="str">
        <f t="shared" si="21"/>
        <v/>
      </c>
      <c r="M213" s="74" t="str">
        <f t="shared" si="23"/>
        <v/>
      </c>
      <c r="O213" s="4">
        <v>184</v>
      </c>
      <c r="P213" s="3" t="e">
        <f t="array" ref="P213">INDEX($Q$30:$Q$329,SMALL(IF($Q$30:$Q$329&lt;&gt;"",ROW($Q$30:$Q$329)-ROW($Q$30)+1),O213))</f>
        <v>#NUM!</v>
      </c>
      <c r="Q213" s="3" t="str">
        <f t="shared" si="22"/>
        <v/>
      </c>
    </row>
    <row r="214" spans="6:17">
      <c r="F214" s="51" t="str">
        <f t="shared" si="16"/>
        <v/>
      </c>
      <c r="G214" s="75" t="str">
        <f t="shared" si="17"/>
        <v/>
      </c>
      <c r="H214" s="74" t="str">
        <f t="shared" si="18"/>
        <v/>
      </c>
      <c r="I214" s="74" t="str">
        <f t="shared" si="19"/>
        <v/>
      </c>
      <c r="J214" s="74" t="str">
        <f t="shared" si="20"/>
        <v/>
      </c>
      <c r="K214" s="74">
        <f t="array" ref="K214">IFERROR(SUM(IF(NOT(ISERROR(H214:J214)),H214:J214)),"")</f>
        <v>0</v>
      </c>
      <c r="L214" s="74" t="str">
        <f t="shared" si="21"/>
        <v/>
      </c>
      <c r="M214" s="74" t="str">
        <f t="shared" si="23"/>
        <v/>
      </c>
      <c r="O214" s="4">
        <v>185</v>
      </c>
      <c r="P214" s="3" t="e">
        <f t="array" ref="P214">INDEX($Q$30:$Q$329,SMALL(IF($Q$30:$Q$329&lt;&gt;"",ROW($Q$30:$Q$329)-ROW($Q$30)+1),O214))</f>
        <v>#NUM!</v>
      </c>
      <c r="Q214" s="3" t="str">
        <f t="shared" si="22"/>
        <v/>
      </c>
    </row>
    <row r="215" spans="6:17">
      <c r="F215" s="51" t="str">
        <f t="shared" si="16"/>
        <v/>
      </c>
      <c r="G215" s="75" t="str">
        <f t="shared" si="17"/>
        <v/>
      </c>
      <c r="H215" s="74" t="str">
        <f t="shared" si="18"/>
        <v/>
      </c>
      <c r="I215" s="74" t="str">
        <f t="shared" si="19"/>
        <v/>
      </c>
      <c r="J215" s="74" t="str">
        <f t="shared" si="20"/>
        <v/>
      </c>
      <c r="K215" s="74">
        <f t="array" ref="K215">IFERROR(SUM(IF(NOT(ISERROR(H215:J215)),H215:J215)),"")</f>
        <v>0</v>
      </c>
      <c r="L215" s="74" t="str">
        <f t="shared" si="21"/>
        <v/>
      </c>
      <c r="M215" s="74" t="str">
        <f t="shared" si="23"/>
        <v/>
      </c>
      <c r="O215" s="4">
        <v>186</v>
      </c>
      <c r="P215" s="3" t="e">
        <f t="array" ref="P215">INDEX($Q$30:$Q$329,SMALL(IF($Q$30:$Q$329&lt;&gt;"",ROW($Q$30:$Q$329)-ROW($Q$30)+1),O215))</f>
        <v>#NUM!</v>
      </c>
      <c r="Q215" s="3" t="str">
        <f t="shared" si="22"/>
        <v/>
      </c>
    </row>
    <row r="216" spans="6:17">
      <c r="F216" s="51" t="str">
        <f t="shared" si="16"/>
        <v/>
      </c>
      <c r="G216" s="75" t="str">
        <f t="shared" si="17"/>
        <v/>
      </c>
      <c r="H216" s="74" t="str">
        <f t="shared" si="18"/>
        <v/>
      </c>
      <c r="I216" s="74" t="str">
        <f t="shared" si="19"/>
        <v/>
      </c>
      <c r="J216" s="74" t="str">
        <f t="shared" si="20"/>
        <v/>
      </c>
      <c r="K216" s="74">
        <f t="array" ref="K216">IFERROR(SUM(IF(NOT(ISERROR(H216:J216)),H216:J216)),"")</f>
        <v>0</v>
      </c>
      <c r="L216" s="74" t="str">
        <f t="shared" si="21"/>
        <v/>
      </c>
      <c r="M216" s="74" t="str">
        <f t="shared" si="23"/>
        <v/>
      </c>
      <c r="O216" s="4">
        <v>187</v>
      </c>
      <c r="P216" s="3" t="e">
        <f t="array" ref="P216">INDEX($Q$30:$Q$329,SMALL(IF($Q$30:$Q$329&lt;&gt;"",ROW($Q$30:$Q$329)-ROW($Q$30)+1),O216))</f>
        <v>#NUM!</v>
      </c>
      <c r="Q216" s="3" t="str">
        <f t="shared" si="22"/>
        <v/>
      </c>
    </row>
    <row r="217" spans="6:17">
      <c r="F217" s="51" t="str">
        <f t="shared" si="16"/>
        <v/>
      </c>
      <c r="G217" s="75" t="str">
        <f t="shared" si="17"/>
        <v/>
      </c>
      <c r="H217" s="74" t="str">
        <f t="shared" si="18"/>
        <v/>
      </c>
      <c r="I217" s="74" t="str">
        <f t="shared" si="19"/>
        <v/>
      </c>
      <c r="J217" s="74" t="str">
        <f t="shared" si="20"/>
        <v/>
      </c>
      <c r="K217" s="74">
        <f t="array" ref="K217">IFERROR(SUM(IF(NOT(ISERROR(H217:J217)),H217:J217)),"")</f>
        <v>0</v>
      </c>
      <c r="L217" s="74" t="str">
        <f t="shared" si="21"/>
        <v/>
      </c>
      <c r="M217" s="74" t="str">
        <f t="shared" si="23"/>
        <v/>
      </c>
      <c r="O217" s="4">
        <v>188</v>
      </c>
      <c r="P217" s="3" t="e">
        <f t="array" ref="P217">INDEX($Q$30:$Q$329,SMALL(IF($Q$30:$Q$329&lt;&gt;"",ROW($Q$30:$Q$329)-ROW($Q$30)+1),O217))</f>
        <v>#NUM!</v>
      </c>
      <c r="Q217" s="3" t="str">
        <f t="shared" si="22"/>
        <v/>
      </c>
    </row>
    <row r="218" spans="6:17">
      <c r="F218" s="51" t="str">
        <f t="shared" si="16"/>
        <v/>
      </c>
      <c r="G218" s="75" t="str">
        <f t="shared" si="17"/>
        <v/>
      </c>
      <c r="H218" s="74" t="str">
        <f t="shared" si="18"/>
        <v/>
      </c>
      <c r="I218" s="74" t="str">
        <f t="shared" si="19"/>
        <v/>
      </c>
      <c r="J218" s="74" t="str">
        <f t="shared" si="20"/>
        <v/>
      </c>
      <c r="K218" s="74">
        <f t="array" ref="K218">IFERROR(SUM(IF(NOT(ISERROR(H218:J218)),H218:J218)),"")</f>
        <v>0</v>
      </c>
      <c r="L218" s="74" t="str">
        <f t="shared" si="21"/>
        <v/>
      </c>
      <c r="M218" s="74" t="str">
        <f t="shared" si="23"/>
        <v/>
      </c>
      <c r="O218" s="4">
        <v>189</v>
      </c>
      <c r="P218" s="3" t="e">
        <f t="array" ref="P218">INDEX($Q$30:$Q$329,SMALL(IF($Q$30:$Q$329&lt;&gt;"",ROW($Q$30:$Q$329)-ROW($Q$30)+1),O218))</f>
        <v>#NUM!</v>
      </c>
      <c r="Q218" s="3" t="str">
        <f t="shared" si="22"/>
        <v/>
      </c>
    </row>
    <row r="219" spans="6:17">
      <c r="F219" s="51" t="str">
        <f t="shared" si="16"/>
        <v/>
      </c>
      <c r="G219" s="75" t="str">
        <f t="shared" si="17"/>
        <v/>
      </c>
      <c r="H219" s="74" t="str">
        <f t="shared" si="18"/>
        <v/>
      </c>
      <c r="I219" s="74" t="str">
        <f t="shared" si="19"/>
        <v/>
      </c>
      <c r="J219" s="74" t="str">
        <f t="shared" si="20"/>
        <v/>
      </c>
      <c r="K219" s="74">
        <f t="array" ref="K219">IFERROR(SUM(IF(NOT(ISERROR(H219:J219)),H219:J219)),"")</f>
        <v>0</v>
      </c>
      <c r="L219" s="74" t="str">
        <f t="shared" si="21"/>
        <v/>
      </c>
      <c r="M219" s="74" t="str">
        <f t="shared" si="23"/>
        <v/>
      </c>
      <c r="O219" s="4">
        <v>190</v>
      </c>
      <c r="P219" s="3" t="e">
        <f t="array" ref="P219">INDEX($Q$30:$Q$329,SMALL(IF($Q$30:$Q$329&lt;&gt;"",ROW($Q$30:$Q$329)-ROW($Q$30)+1),O219))</f>
        <v>#NUM!</v>
      </c>
      <c r="Q219" s="3" t="str">
        <f t="shared" si="22"/>
        <v/>
      </c>
    </row>
    <row r="220" spans="6:17">
      <c r="F220" s="51" t="str">
        <f t="shared" si="16"/>
        <v/>
      </c>
      <c r="G220" s="75" t="str">
        <f t="shared" si="17"/>
        <v/>
      </c>
      <c r="H220" s="74" t="str">
        <f t="shared" si="18"/>
        <v/>
      </c>
      <c r="I220" s="74" t="str">
        <f t="shared" si="19"/>
        <v/>
      </c>
      <c r="J220" s="74" t="str">
        <f t="shared" si="20"/>
        <v/>
      </c>
      <c r="K220" s="74">
        <f t="array" ref="K220">IFERROR(SUM(IF(NOT(ISERROR(H220:J220)),H220:J220)),"")</f>
        <v>0</v>
      </c>
      <c r="L220" s="74" t="str">
        <f t="shared" si="21"/>
        <v/>
      </c>
      <c r="M220" s="74" t="str">
        <f t="shared" si="23"/>
        <v/>
      </c>
      <c r="O220" s="4">
        <v>191</v>
      </c>
      <c r="P220" s="3" t="e">
        <f t="array" ref="P220">INDEX($Q$30:$Q$329,SMALL(IF($Q$30:$Q$329&lt;&gt;"",ROW($Q$30:$Q$329)-ROW($Q$30)+1),O220))</f>
        <v>#NUM!</v>
      </c>
      <c r="Q220" s="3" t="str">
        <f t="shared" si="22"/>
        <v/>
      </c>
    </row>
    <row r="221" spans="6:17">
      <c r="F221" s="51" t="str">
        <f t="shared" si="16"/>
        <v/>
      </c>
      <c r="G221" s="75" t="str">
        <f t="shared" si="17"/>
        <v/>
      </c>
      <c r="H221" s="74" t="str">
        <f t="shared" si="18"/>
        <v/>
      </c>
      <c r="I221" s="74" t="str">
        <f t="shared" si="19"/>
        <v/>
      </c>
      <c r="J221" s="74" t="str">
        <f t="shared" si="20"/>
        <v/>
      </c>
      <c r="K221" s="74">
        <f t="array" ref="K221">IFERROR(SUM(IF(NOT(ISERROR(H221:J221)),H221:J221)),"")</f>
        <v>0</v>
      </c>
      <c r="L221" s="74" t="str">
        <f t="shared" si="21"/>
        <v/>
      </c>
      <c r="M221" s="74" t="str">
        <f t="shared" si="23"/>
        <v/>
      </c>
      <c r="O221" s="4">
        <v>192</v>
      </c>
      <c r="P221" s="3" t="e">
        <f t="array" ref="P221">INDEX($Q$30:$Q$329,SMALL(IF($Q$30:$Q$329&lt;&gt;"",ROW($Q$30:$Q$329)-ROW($Q$30)+1),O221))</f>
        <v>#NUM!</v>
      </c>
      <c r="Q221" s="3" t="str">
        <f t="shared" si="22"/>
        <v/>
      </c>
    </row>
    <row r="222" spans="6:17">
      <c r="F222" s="51" t="str">
        <f t="shared" ref="F222:F285" si="24">IFERROR(INDEX(Groups_Data,P222,5),"")</f>
        <v/>
      </c>
      <c r="G222" s="75" t="str">
        <f t="shared" ref="G222:G285" si="25">IFERROR(VALUE(INDEX(Groups_Data,P222,6)),"")</f>
        <v/>
      </c>
      <c r="H222" s="74" t="str">
        <f t="shared" ref="H222:H285" si="26">IFERROR(VALUE(INDEX(Groups_Data,P222,7)),"")</f>
        <v/>
      </c>
      <c r="I222" s="74" t="str">
        <f t="shared" ref="I222:I285" si="27">IFERROR(VALUE(INDEX(Groups_Data,P222,8)),"")</f>
        <v/>
      </c>
      <c r="J222" s="74" t="str">
        <f t="shared" ref="J222:J285" si="28">IFERROR(VALUE(INDEX(Groups_Data,P222,9)),"")</f>
        <v/>
      </c>
      <c r="K222" s="74">
        <f t="array" ref="K222">IFERROR(SUM(IF(NOT(ISERROR(H222:J222)),H222:J222)),"")</f>
        <v>0</v>
      </c>
      <c r="L222" s="74" t="str">
        <f t="shared" ref="L222:L285" si="29">IFERROR(VALUE(INDEX(Groups_Data,P222,11)),"")</f>
        <v/>
      </c>
      <c r="M222" s="74" t="str">
        <f t="shared" si="23"/>
        <v/>
      </c>
      <c r="O222" s="4">
        <v>193</v>
      </c>
      <c r="P222" s="3" t="e">
        <f t="array" ref="P222">INDEX($Q$30:$Q$329,SMALL(IF($Q$30:$Q$329&lt;&gt;"",ROW($Q$30:$Q$329)-ROW($Q$30)+1),O222))</f>
        <v>#NUM!</v>
      </c>
      <c r="Q222" s="3" t="str">
        <f t="shared" ref="Q222:Q285" si="30">IFERROR(MATCH($H$4&amp;$H$6&amp;$O222,INDEX(Groups_Data,,1),0),"")</f>
        <v/>
      </c>
    </row>
    <row r="223" spans="6:17">
      <c r="F223" s="51" t="str">
        <f t="shared" si="24"/>
        <v/>
      </c>
      <c r="G223" s="75" t="str">
        <f t="shared" si="25"/>
        <v/>
      </c>
      <c r="H223" s="74" t="str">
        <f t="shared" si="26"/>
        <v/>
      </c>
      <c r="I223" s="74" t="str">
        <f t="shared" si="27"/>
        <v/>
      </c>
      <c r="J223" s="74" t="str">
        <f t="shared" si="28"/>
        <v/>
      </c>
      <c r="K223" s="74">
        <f t="array" ref="K223">IFERROR(SUM(IF(NOT(ISERROR(H223:J223)),H223:J223)),"")</f>
        <v>0</v>
      </c>
      <c r="L223" s="74" t="str">
        <f t="shared" si="29"/>
        <v/>
      </c>
      <c r="M223" s="74" t="str">
        <f t="shared" ref="M223:M286" si="31">IFERROR(K223-L223,"")</f>
        <v/>
      </c>
      <c r="O223" s="4">
        <v>194</v>
      </c>
      <c r="P223" s="3" t="e">
        <f t="array" ref="P223">INDEX($Q$30:$Q$329,SMALL(IF($Q$30:$Q$329&lt;&gt;"",ROW($Q$30:$Q$329)-ROW($Q$30)+1),O223))</f>
        <v>#NUM!</v>
      </c>
      <c r="Q223" s="3" t="str">
        <f t="shared" si="30"/>
        <v/>
      </c>
    </row>
    <row r="224" spans="6:17">
      <c r="F224" s="51" t="str">
        <f t="shared" si="24"/>
        <v/>
      </c>
      <c r="G224" s="75" t="str">
        <f t="shared" si="25"/>
        <v/>
      </c>
      <c r="H224" s="74" t="str">
        <f t="shared" si="26"/>
        <v/>
      </c>
      <c r="I224" s="74" t="str">
        <f t="shared" si="27"/>
        <v/>
      </c>
      <c r="J224" s="74" t="str">
        <f t="shared" si="28"/>
        <v/>
      </c>
      <c r="K224" s="74">
        <f t="array" ref="K224">IFERROR(SUM(IF(NOT(ISERROR(H224:J224)),H224:J224)),"")</f>
        <v>0</v>
      </c>
      <c r="L224" s="74" t="str">
        <f t="shared" si="29"/>
        <v/>
      </c>
      <c r="M224" s="74" t="str">
        <f t="shared" si="31"/>
        <v/>
      </c>
      <c r="O224" s="4">
        <v>195</v>
      </c>
      <c r="P224" s="3" t="e">
        <f t="array" ref="P224">INDEX($Q$30:$Q$329,SMALL(IF($Q$30:$Q$329&lt;&gt;"",ROW($Q$30:$Q$329)-ROW($Q$30)+1),O224))</f>
        <v>#NUM!</v>
      </c>
      <c r="Q224" s="3" t="str">
        <f t="shared" si="30"/>
        <v/>
      </c>
    </row>
    <row r="225" spans="6:17">
      <c r="F225" s="51" t="str">
        <f t="shared" si="24"/>
        <v/>
      </c>
      <c r="G225" s="75" t="str">
        <f t="shared" si="25"/>
        <v/>
      </c>
      <c r="H225" s="74" t="str">
        <f t="shared" si="26"/>
        <v/>
      </c>
      <c r="I225" s="74" t="str">
        <f t="shared" si="27"/>
        <v/>
      </c>
      <c r="J225" s="74" t="str">
        <f t="shared" si="28"/>
        <v/>
      </c>
      <c r="K225" s="74">
        <f t="array" ref="K225">IFERROR(SUM(IF(NOT(ISERROR(H225:J225)),H225:J225)),"")</f>
        <v>0</v>
      </c>
      <c r="L225" s="74" t="str">
        <f t="shared" si="29"/>
        <v/>
      </c>
      <c r="M225" s="74" t="str">
        <f t="shared" si="31"/>
        <v/>
      </c>
      <c r="O225" s="4">
        <v>196</v>
      </c>
      <c r="P225" s="3" t="e">
        <f t="array" ref="P225">INDEX($Q$30:$Q$329,SMALL(IF($Q$30:$Q$329&lt;&gt;"",ROW($Q$30:$Q$329)-ROW($Q$30)+1),O225))</f>
        <v>#NUM!</v>
      </c>
      <c r="Q225" s="3" t="str">
        <f t="shared" si="30"/>
        <v/>
      </c>
    </row>
    <row r="226" spans="6:17">
      <c r="F226" s="51" t="str">
        <f t="shared" si="24"/>
        <v/>
      </c>
      <c r="G226" s="75" t="str">
        <f t="shared" si="25"/>
        <v/>
      </c>
      <c r="H226" s="74" t="str">
        <f t="shared" si="26"/>
        <v/>
      </c>
      <c r="I226" s="74" t="str">
        <f t="shared" si="27"/>
        <v/>
      </c>
      <c r="J226" s="74" t="str">
        <f t="shared" si="28"/>
        <v/>
      </c>
      <c r="K226" s="74">
        <f t="array" ref="K226">IFERROR(SUM(IF(NOT(ISERROR(H226:J226)),H226:J226)),"")</f>
        <v>0</v>
      </c>
      <c r="L226" s="74" t="str">
        <f t="shared" si="29"/>
        <v/>
      </c>
      <c r="M226" s="74" t="str">
        <f t="shared" si="31"/>
        <v/>
      </c>
      <c r="O226" s="4">
        <v>197</v>
      </c>
      <c r="P226" s="3" t="e">
        <f t="array" ref="P226">INDEX($Q$30:$Q$329,SMALL(IF($Q$30:$Q$329&lt;&gt;"",ROW($Q$30:$Q$329)-ROW($Q$30)+1),O226))</f>
        <v>#NUM!</v>
      </c>
      <c r="Q226" s="3" t="str">
        <f t="shared" si="30"/>
        <v/>
      </c>
    </row>
    <row r="227" spans="6:17">
      <c r="F227" s="51" t="str">
        <f t="shared" si="24"/>
        <v/>
      </c>
      <c r="G227" s="75" t="str">
        <f t="shared" si="25"/>
        <v/>
      </c>
      <c r="H227" s="74" t="str">
        <f t="shared" si="26"/>
        <v/>
      </c>
      <c r="I227" s="74" t="str">
        <f t="shared" si="27"/>
        <v/>
      </c>
      <c r="J227" s="74" t="str">
        <f t="shared" si="28"/>
        <v/>
      </c>
      <c r="K227" s="74">
        <f t="array" ref="K227">IFERROR(SUM(IF(NOT(ISERROR(H227:J227)),H227:J227)),"")</f>
        <v>0</v>
      </c>
      <c r="L227" s="74" t="str">
        <f t="shared" si="29"/>
        <v/>
      </c>
      <c r="M227" s="74" t="str">
        <f t="shared" si="31"/>
        <v/>
      </c>
      <c r="O227" s="4">
        <v>198</v>
      </c>
      <c r="P227" s="3" t="e">
        <f t="array" ref="P227">INDEX($Q$30:$Q$329,SMALL(IF($Q$30:$Q$329&lt;&gt;"",ROW($Q$30:$Q$329)-ROW($Q$30)+1),O227))</f>
        <v>#NUM!</v>
      </c>
      <c r="Q227" s="3" t="str">
        <f t="shared" si="30"/>
        <v/>
      </c>
    </row>
    <row r="228" spans="6:17">
      <c r="F228" s="51" t="str">
        <f t="shared" si="24"/>
        <v/>
      </c>
      <c r="G228" s="75" t="str">
        <f t="shared" si="25"/>
        <v/>
      </c>
      <c r="H228" s="74" t="str">
        <f t="shared" si="26"/>
        <v/>
      </c>
      <c r="I228" s="74" t="str">
        <f t="shared" si="27"/>
        <v/>
      </c>
      <c r="J228" s="74" t="str">
        <f t="shared" si="28"/>
        <v/>
      </c>
      <c r="K228" s="74">
        <f t="array" ref="K228">IFERROR(SUM(IF(NOT(ISERROR(H228:J228)),H228:J228)),"")</f>
        <v>0</v>
      </c>
      <c r="L228" s="74" t="str">
        <f t="shared" si="29"/>
        <v/>
      </c>
      <c r="M228" s="74" t="str">
        <f t="shared" si="31"/>
        <v/>
      </c>
      <c r="O228" s="4">
        <v>199</v>
      </c>
      <c r="P228" s="3" t="e">
        <f t="array" ref="P228">INDEX($Q$30:$Q$329,SMALL(IF($Q$30:$Q$329&lt;&gt;"",ROW($Q$30:$Q$329)-ROW($Q$30)+1),O228))</f>
        <v>#NUM!</v>
      </c>
      <c r="Q228" s="3" t="str">
        <f t="shared" si="30"/>
        <v/>
      </c>
    </row>
    <row r="229" spans="6:17">
      <c r="F229" s="51" t="str">
        <f t="shared" si="24"/>
        <v/>
      </c>
      <c r="G229" s="75" t="str">
        <f t="shared" si="25"/>
        <v/>
      </c>
      <c r="H229" s="74" t="str">
        <f t="shared" si="26"/>
        <v/>
      </c>
      <c r="I229" s="74" t="str">
        <f t="shared" si="27"/>
        <v/>
      </c>
      <c r="J229" s="74" t="str">
        <f t="shared" si="28"/>
        <v/>
      </c>
      <c r="K229" s="74">
        <f t="array" ref="K229">IFERROR(SUM(IF(NOT(ISERROR(H229:J229)),H229:J229)),"")</f>
        <v>0</v>
      </c>
      <c r="L229" s="74" t="str">
        <f t="shared" si="29"/>
        <v/>
      </c>
      <c r="M229" s="74" t="str">
        <f t="shared" si="31"/>
        <v/>
      </c>
      <c r="O229" s="4">
        <v>200</v>
      </c>
      <c r="P229" s="3" t="e">
        <f t="array" ref="P229">INDEX($Q$30:$Q$329,SMALL(IF($Q$30:$Q$329&lt;&gt;"",ROW($Q$30:$Q$329)-ROW($Q$30)+1),O229))</f>
        <v>#NUM!</v>
      </c>
      <c r="Q229" s="3" t="str">
        <f t="shared" si="30"/>
        <v/>
      </c>
    </row>
    <row r="230" spans="6:17">
      <c r="F230" s="51" t="str">
        <f t="shared" si="24"/>
        <v/>
      </c>
      <c r="G230" s="75" t="str">
        <f t="shared" si="25"/>
        <v/>
      </c>
      <c r="H230" s="74" t="str">
        <f t="shared" si="26"/>
        <v/>
      </c>
      <c r="I230" s="74" t="str">
        <f t="shared" si="27"/>
        <v/>
      </c>
      <c r="J230" s="74" t="str">
        <f t="shared" si="28"/>
        <v/>
      </c>
      <c r="K230" s="74">
        <f t="array" ref="K230">IFERROR(SUM(IF(NOT(ISERROR(H230:J230)),H230:J230)),"")</f>
        <v>0</v>
      </c>
      <c r="L230" s="74" t="str">
        <f t="shared" si="29"/>
        <v/>
      </c>
      <c r="M230" s="74" t="str">
        <f t="shared" si="31"/>
        <v/>
      </c>
      <c r="O230" s="4">
        <v>201</v>
      </c>
      <c r="P230" s="3" t="e">
        <f t="array" ref="P230">INDEX($Q$30:$Q$329,SMALL(IF($Q$30:$Q$329&lt;&gt;"",ROW($Q$30:$Q$329)-ROW($Q$30)+1),O230))</f>
        <v>#NUM!</v>
      </c>
      <c r="Q230" s="3" t="str">
        <f t="shared" si="30"/>
        <v/>
      </c>
    </row>
    <row r="231" spans="6:17">
      <c r="F231" s="51" t="str">
        <f t="shared" si="24"/>
        <v/>
      </c>
      <c r="G231" s="75" t="str">
        <f t="shared" si="25"/>
        <v/>
      </c>
      <c r="H231" s="74" t="str">
        <f t="shared" si="26"/>
        <v/>
      </c>
      <c r="I231" s="74" t="str">
        <f t="shared" si="27"/>
        <v/>
      </c>
      <c r="J231" s="74" t="str">
        <f t="shared" si="28"/>
        <v/>
      </c>
      <c r="K231" s="74">
        <f t="array" ref="K231">IFERROR(SUM(IF(NOT(ISERROR(H231:J231)),H231:J231)),"")</f>
        <v>0</v>
      </c>
      <c r="L231" s="74" t="str">
        <f t="shared" si="29"/>
        <v/>
      </c>
      <c r="M231" s="74" t="str">
        <f t="shared" si="31"/>
        <v/>
      </c>
      <c r="O231" s="4">
        <v>202</v>
      </c>
      <c r="P231" s="3" t="e">
        <f t="array" ref="P231">INDEX($Q$30:$Q$329,SMALL(IF($Q$30:$Q$329&lt;&gt;"",ROW($Q$30:$Q$329)-ROW($Q$30)+1),O231))</f>
        <v>#NUM!</v>
      </c>
      <c r="Q231" s="3" t="str">
        <f t="shared" si="30"/>
        <v/>
      </c>
    </row>
    <row r="232" spans="6:17">
      <c r="F232" s="51" t="str">
        <f t="shared" si="24"/>
        <v/>
      </c>
      <c r="G232" s="75" t="str">
        <f t="shared" si="25"/>
        <v/>
      </c>
      <c r="H232" s="74" t="str">
        <f t="shared" si="26"/>
        <v/>
      </c>
      <c r="I232" s="74" t="str">
        <f t="shared" si="27"/>
        <v/>
      </c>
      <c r="J232" s="74" t="str">
        <f t="shared" si="28"/>
        <v/>
      </c>
      <c r="K232" s="74">
        <f t="array" ref="K232">IFERROR(SUM(IF(NOT(ISERROR(H232:J232)),H232:J232)),"")</f>
        <v>0</v>
      </c>
      <c r="L232" s="74" t="str">
        <f t="shared" si="29"/>
        <v/>
      </c>
      <c r="M232" s="74" t="str">
        <f t="shared" si="31"/>
        <v/>
      </c>
      <c r="O232" s="4">
        <v>203</v>
      </c>
      <c r="P232" s="3" t="e">
        <f t="array" ref="P232">INDEX($Q$30:$Q$329,SMALL(IF($Q$30:$Q$329&lt;&gt;"",ROW($Q$30:$Q$329)-ROW($Q$30)+1),O232))</f>
        <v>#NUM!</v>
      </c>
      <c r="Q232" s="3" t="str">
        <f t="shared" si="30"/>
        <v/>
      </c>
    </row>
    <row r="233" spans="6:17">
      <c r="F233" s="51" t="str">
        <f t="shared" si="24"/>
        <v/>
      </c>
      <c r="G233" s="75" t="str">
        <f t="shared" si="25"/>
        <v/>
      </c>
      <c r="H233" s="74" t="str">
        <f t="shared" si="26"/>
        <v/>
      </c>
      <c r="I233" s="74" t="str">
        <f t="shared" si="27"/>
        <v/>
      </c>
      <c r="J233" s="74" t="str">
        <f t="shared" si="28"/>
        <v/>
      </c>
      <c r="K233" s="74">
        <f t="array" ref="K233">IFERROR(SUM(IF(NOT(ISERROR(H233:J233)),H233:J233)),"")</f>
        <v>0</v>
      </c>
      <c r="L233" s="74" t="str">
        <f t="shared" si="29"/>
        <v/>
      </c>
      <c r="M233" s="74" t="str">
        <f t="shared" si="31"/>
        <v/>
      </c>
      <c r="O233" s="4">
        <v>204</v>
      </c>
      <c r="P233" s="3" t="e">
        <f t="array" ref="P233">INDEX($Q$30:$Q$329,SMALL(IF($Q$30:$Q$329&lt;&gt;"",ROW($Q$30:$Q$329)-ROW($Q$30)+1),O233))</f>
        <v>#NUM!</v>
      </c>
      <c r="Q233" s="3" t="str">
        <f t="shared" si="30"/>
        <v/>
      </c>
    </row>
    <row r="234" spans="6:17">
      <c r="F234" s="51" t="str">
        <f t="shared" si="24"/>
        <v/>
      </c>
      <c r="G234" s="75" t="str">
        <f t="shared" si="25"/>
        <v/>
      </c>
      <c r="H234" s="74" t="str">
        <f t="shared" si="26"/>
        <v/>
      </c>
      <c r="I234" s="74" t="str">
        <f t="shared" si="27"/>
        <v/>
      </c>
      <c r="J234" s="74" t="str">
        <f t="shared" si="28"/>
        <v/>
      </c>
      <c r="K234" s="74">
        <f t="array" ref="K234">IFERROR(SUM(IF(NOT(ISERROR(H234:J234)),H234:J234)),"")</f>
        <v>0</v>
      </c>
      <c r="L234" s="74" t="str">
        <f t="shared" si="29"/>
        <v/>
      </c>
      <c r="M234" s="74" t="str">
        <f t="shared" si="31"/>
        <v/>
      </c>
      <c r="O234" s="4">
        <v>205</v>
      </c>
      <c r="P234" s="3" t="e">
        <f t="array" ref="P234">INDEX($Q$30:$Q$329,SMALL(IF($Q$30:$Q$329&lt;&gt;"",ROW($Q$30:$Q$329)-ROW($Q$30)+1),O234))</f>
        <v>#NUM!</v>
      </c>
      <c r="Q234" s="3" t="str">
        <f t="shared" si="30"/>
        <v/>
      </c>
    </row>
    <row r="235" spans="6:17">
      <c r="F235" s="51" t="str">
        <f t="shared" si="24"/>
        <v/>
      </c>
      <c r="G235" s="75" t="str">
        <f t="shared" si="25"/>
        <v/>
      </c>
      <c r="H235" s="74" t="str">
        <f t="shared" si="26"/>
        <v/>
      </c>
      <c r="I235" s="74" t="str">
        <f t="shared" si="27"/>
        <v/>
      </c>
      <c r="J235" s="74" t="str">
        <f t="shared" si="28"/>
        <v/>
      </c>
      <c r="K235" s="74">
        <f t="array" ref="K235">IFERROR(SUM(IF(NOT(ISERROR(H235:J235)),H235:J235)),"")</f>
        <v>0</v>
      </c>
      <c r="L235" s="74" t="str">
        <f t="shared" si="29"/>
        <v/>
      </c>
      <c r="M235" s="74" t="str">
        <f t="shared" si="31"/>
        <v/>
      </c>
      <c r="O235" s="4">
        <v>206</v>
      </c>
      <c r="P235" s="3" t="e">
        <f t="array" ref="P235">INDEX($Q$30:$Q$329,SMALL(IF($Q$30:$Q$329&lt;&gt;"",ROW($Q$30:$Q$329)-ROW($Q$30)+1),O235))</f>
        <v>#NUM!</v>
      </c>
      <c r="Q235" s="3" t="str">
        <f t="shared" si="30"/>
        <v/>
      </c>
    </row>
    <row r="236" spans="6:17">
      <c r="F236" s="51" t="str">
        <f t="shared" si="24"/>
        <v/>
      </c>
      <c r="G236" s="75" t="str">
        <f t="shared" si="25"/>
        <v/>
      </c>
      <c r="H236" s="74" t="str">
        <f t="shared" si="26"/>
        <v/>
      </c>
      <c r="I236" s="74" t="str">
        <f t="shared" si="27"/>
        <v/>
      </c>
      <c r="J236" s="74" t="str">
        <f t="shared" si="28"/>
        <v/>
      </c>
      <c r="K236" s="74">
        <f t="array" ref="K236">IFERROR(SUM(IF(NOT(ISERROR(H236:J236)),H236:J236)),"")</f>
        <v>0</v>
      </c>
      <c r="L236" s="74" t="str">
        <f t="shared" si="29"/>
        <v/>
      </c>
      <c r="M236" s="74" t="str">
        <f t="shared" si="31"/>
        <v/>
      </c>
      <c r="O236" s="4">
        <v>207</v>
      </c>
      <c r="P236" s="3" t="e">
        <f t="array" ref="P236">INDEX($Q$30:$Q$329,SMALL(IF($Q$30:$Q$329&lt;&gt;"",ROW($Q$30:$Q$329)-ROW($Q$30)+1),O236))</f>
        <v>#NUM!</v>
      </c>
      <c r="Q236" s="3" t="str">
        <f t="shared" si="30"/>
        <v/>
      </c>
    </row>
    <row r="237" spans="6:17">
      <c r="F237" s="51" t="str">
        <f t="shared" si="24"/>
        <v/>
      </c>
      <c r="G237" s="75" t="str">
        <f t="shared" si="25"/>
        <v/>
      </c>
      <c r="H237" s="74" t="str">
        <f t="shared" si="26"/>
        <v/>
      </c>
      <c r="I237" s="74" t="str">
        <f t="shared" si="27"/>
        <v/>
      </c>
      <c r="J237" s="74" t="str">
        <f t="shared" si="28"/>
        <v/>
      </c>
      <c r="K237" s="74">
        <f t="array" ref="K237">IFERROR(SUM(IF(NOT(ISERROR(H237:J237)),H237:J237)),"")</f>
        <v>0</v>
      </c>
      <c r="L237" s="74" t="str">
        <f t="shared" si="29"/>
        <v/>
      </c>
      <c r="M237" s="74" t="str">
        <f t="shared" si="31"/>
        <v/>
      </c>
      <c r="O237" s="4">
        <v>208</v>
      </c>
      <c r="P237" s="3" t="e">
        <f t="array" ref="P237">INDEX($Q$30:$Q$329,SMALL(IF($Q$30:$Q$329&lt;&gt;"",ROW($Q$30:$Q$329)-ROW($Q$30)+1),O237))</f>
        <v>#NUM!</v>
      </c>
      <c r="Q237" s="3" t="str">
        <f t="shared" si="30"/>
        <v/>
      </c>
    </row>
    <row r="238" spans="6:17">
      <c r="F238" s="51" t="str">
        <f t="shared" si="24"/>
        <v/>
      </c>
      <c r="G238" s="75" t="str">
        <f t="shared" si="25"/>
        <v/>
      </c>
      <c r="H238" s="74" t="str">
        <f t="shared" si="26"/>
        <v/>
      </c>
      <c r="I238" s="74" t="str">
        <f t="shared" si="27"/>
        <v/>
      </c>
      <c r="J238" s="74" t="str">
        <f t="shared" si="28"/>
        <v/>
      </c>
      <c r="K238" s="74">
        <f t="array" ref="K238">IFERROR(SUM(IF(NOT(ISERROR(H238:J238)),H238:J238)),"")</f>
        <v>0</v>
      </c>
      <c r="L238" s="74" t="str">
        <f t="shared" si="29"/>
        <v/>
      </c>
      <c r="M238" s="74" t="str">
        <f t="shared" si="31"/>
        <v/>
      </c>
      <c r="O238" s="4">
        <v>209</v>
      </c>
      <c r="P238" s="3" t="e">
        <f t="array" ref="P238">INDEX($Q$30:$Q$329,SMALL(IF($Q$30:$Q$329&lt;&gt;"",ROW($Q$30:$Q$329)-ROW($Q$30)+1),O238))</f>
        <v>#NUM!</v>
      </c>
      <c r="Q238" s="3" t="str">
        <f t="shared" si="30"/>
        <v/>
      </c>
    </row>
    <row r="239" spans="6:17">
      <c r="F239" s="51" t="str">
        <f t="shared" si="24"/>
        <v/>
      </c>
      <c r="G239" s="75" t="str">
        <f t="shared" si="25"/>
        <v/>
      </c>
      <c r="H239" s="74" t="str">
        <f t="shared" si="26"/>
        <v/>
      </c>
      <c r="I239" s="74" t="str">
        <f t="shared" si="27"/>
        <v/>
      </c>
      <c r="J239" s="74" t="str">
        <f t="shared" si="28"/>
        <v/>
      </c>
      <c r="K239" s="74">
        <f t="array" ref="K239">IFERROR(SUM(IF(NOT(ISERROR(H239:J239)),H239:J239)),"")</f>
        <v>0</v>
      </c>
      <c r="L239" s="74" t="str">
        <f t="shared" si="29"/>
        <v/>
      </c>
      <c r="M239" s="74" t="str">
        <f t="shared" si="31"/>
        <v/>
      </c>
      <c r="O239" s="4">
        <v>210</v>
      </c>
      <c r="P239" s="3" t="e">
        <f t="array" ref="P239">INDEX($Q$30:$Q$329,SMALL(IF($Q$30:$Q$329&lt;&gt;"",ROW($Q$30:$Q$329)-ROW($Q$30)+1),O239))</f>
        <v>#NUM!</v>
      </c>
      <c r="Q239" s="3" t="str">
        <f t="shared" si="30"/>
        <v/>
      </c>
    </row>
    <row r="240" spans="6:17">
      <c r="F240" s="51" t="str">
        <f t="shared" si="24"/>
        <v/>
      </c>
      <c r="G240" s="75" t="str">
        <f t="shared" si="25"/>
        <v/>
      </c>
      <c r="H240" s="74" t="str">
        <f t="shared" si="26"/>
        <v/>
      </c>
      <c r="I240" s="74" t="str">
        <f t="shared" si="27"/>
        <v/>
      </c>
      <c r="J240" s="74" t="str">
        <f t="shared" si="28"/>
        <v/>
      </c>
      <c r="K240" s="74">
        <f t="array" ref="K240">IFERROR(SUM(IF(NOT(ISERROR(H240:J240)),H240:J240)),"")</f>
        <v>0</v>
      </c>
      <c r="L240" s="74" t="str">
        <f t="shared" si="29"/>
        <v/>
      </c>
      <c r="M240" s="74" t="str">
        <f t="shared" si="31"/>
        <v/>
      </c>
      <c r="O240" s="4">
        <v>211</v>
      </c>
      <c r="P240" s="3" t="e">
        <f t="array" ref="P240">INDEX($Q$30:$Q$329,SMALL(IF($Q$30:$Q$329&lt;&gt;"",ROW($Q$30:$Q$329)-ROW($Q$30)+1),O240))</f>
        <v>#NUM!</v>
      </c>
      <c r="Q240" s="3" t="str">
        <f t="shared" si="30"/>
        <v/>
      </c>
    </row>
    <row r="241" spans="6:17">
      <c r="F241" s="51" t="str">
        <f t="shared" si="24"/>
        <v/>
      </c>
      <c r="G241" s="75" t="str">
        <f t="shared" si="25"/>
        <v/>
      </c>
      <c r="H241" s="74" t="str">
        <f t="shared" si="26"/>
        <v/>
      </c>
      <c r="I241" s="74" t="str">
        <f t="shared" si="27"/>
        <v/>
      </c>
      <c r="J241" s="74" t="str">
        <f t="shared" si="28"/>
        <v/>
      </c>
      <c r="K241" s="74">
        <f t="array" ref="K241">IFERROR(SUM(IF(NOT(ISERROR(H241:J241)),H241:J241)),"")</f>
        <v>0</v>
      </c>
      <c r="L241" s="74" t="str">
        <f t="shared" si="29"/>
        <v/>
      </c>
      <c r="M241" s="74" t="str">
        <f t="shared" si="31"/>
        <v/>
      </c>
      <c r="O241" s="4">
        <v>212</v>
      </c>
      <c r="P241" s="3" t="e">
        <f t="array" ref="P241">INDEX($Q$30:$Q$329,SMALL(IF($Q$30:$Q$329&lt;&gt;"",ROW($Q$30:$Q$329)-ROW($Q$30)+1),O241))</f>
        <v>#NUM!</v>
      </c>
      <c r="Q241" s="3" t="str">
        <f t="shared" si="30"/>
        <v/>
      </c>
    </row>
    <row r="242" spans="6:17">
      <c r="F242" s="51" t="str">
        <f t="shared" si="24"/>
        <v/>
      </c>
      <c r="G242" s="75" t="str">
        <f t="shared" si="25"/>
        <v/>
      </c>
      <c r="H242" s="74" t="str">
        <f t="shared" si="26"/>
        <v/>
      </c>
      <c r="I242" s="74" t="str">
        <f t="shared" si="27"/>
        <v/>
      </c>
      <c r="J242" s="74" t="str">
        <f t="shared" si="28"/>
        <v/>
      </c>
      <c r="K242" s="74">
        <f t="array" ref="K242">IFERROR(SUM(IF(NOT(ISERROR(H242:J242)),H242:J242)),"")</f>
        <v>0</v>
      </c>
      <c r="L242" s="74" t="str">
        <f t="shared" si="29"/>
        <v/>
      </c>
      <c r="M242" s="74" t="str">
        <f t="shared" si="31"/>
        <v/>
      </c>
      <c r="O242" s="4">
        <v>213</v>
      </c>
      <c r="P242" s="3" t="e">
        <f t="array" ref="P242">INDEX($Q$30:$Q$329,SMALL(IF($Q$30:$Q$329&lt;&gt;"",ROW($Q$30:$Q$329)-ROW($Q$30)+1),O242))</f>
        <v>#NUM!</v>
      </c>
      <c r="Q242" s="3" t="str">
        <f t="shared" si="30"/>
        <v/>
      </c>
    </row>
    <row r="243" spans="6:17">
      <c r="F243" s="51" t="str">
        <f t="shared" si="24"/>
        <v/>
      </c>
      <c r="G243" s="75" t="str">
        <f t="shared" si="25"/>
        <v/>
      </c>
      <c r="H243" s="74" t="str">
        <f t="shared" si="26"/>
        <v/>
      </c>
      <c r="I243" s="74" t="str">
        <f t="shared" si="27"/>
        <v/>
      </c>
      <c r="J243" s="74" t="str">
        <f t="shared" si="28"/>
        <v/>
      </c>
      <c r="K243" s="74">
        <f t="array" ref="K243">IFERROR(SUM(IF(NOT(ISERROR(H243:J243)),H243:J243)),"")</f>
        <v>0</v>
      </c>
      <c r="L243" s="74" t="str">
        <f t="shared" si="29"/>
        <v/>
      </c>
      <c r="M243" s="74" t="str">
        <f t="shared" si="31"/>
        <v/>
      </c>
      <c r="O243" s="4">
        <v>214</v>
      </c>
      <c r="P243" s="3" t="e">
        <f t="array" ref="P243">INDEX($Q$30:$Q$329,SMALL(IF($Q$30:$Q$329&lt;&gt;"",ROW($Q$30:$Q$329)-ROW($Q$30)+1),O243))</f>
        <v>#NUM!</v>
      </c>
      <c r="Q243" s="3" t="str">
        <f t="shared" si="30"/>
        <v/>
      </c>
    </row>
    <row r="244" spans="6:17">
      <c r="F244" s="51" t="str">
        <f t="shared" si="24"/>
        <v/>
      </c>
      <c r="G244" s="75" t="str">
        <f t="shared" si="25"/>
        <v/>
      </c>
      <c r="H244" s="74" t="str">
        <f t="shared" si="26"/>
        <v/>
      </c>
      <c r="I244" s="74" t="str">
        <f t="shared" si="27"/>
        <v/>
      </c>
      <c r="J244" s="74" t="str">
        <f t="shared" si="28"/>
        <v/>
      </c>
      <c r="K244" s="74">
        <f t="array" ref="K244">IFERROR(SUM(IF(NOT(ISERROR(H244:J244)),H244:J244)),"")</f>
        <v>0</v>
      </c>
      <c r="L244" s="74" t="str">
        <f t="shared" si="29"/>
        <v/>
      </c>
      <c r="M244" s="74" t="str">
        <f t="shared" si="31"/>
        <v/>
      </c>
      <c r="O244" s="4">
        <v>215</v>
      </c>
      <c r="P244" s="3" t="e">
        <f t="array" ref="P244">INDEX($Q$30:$Q$329,SMALL(IF($Q$30:$Q$329&lt;&gt;"",ROW($Q$30:$Q$329)-ROW($Q$30)+1),O244))</f>
        <v>#NUM!</v>
      </c>
      <c r="Q244" s="3" t="str">
        <f t="shared" si="30"/>
        <v/>
      </c>
    </row>
    <row r="245" spans="6:17">
      <c r="F245" s="51" t="str">
        <f t="shared" si="24"/>
        <v/>
      </c>
      <c r="G245" s="75" t="str">
        <f t="shared" si="25"/>
        <v/>
      </c>
      <c r="H245" s="74" t="str">
        <f t="shared" si="26"/>
        <v/>
      </c>
      <c r="I245" s="74" t="str">
        <f t="shared" si="27"/>
        <v/>
      </c>
      <c r="J245" s="74" t="str">
        <f t="shared" si="28"/>
        <v/>
      </c>
      <c r="K245" s="74">
        <f t="array" ref="K245">IFERROR(SUM(IF(NOT(ISERROR(H245:J245)),H245:J245)),"")</f>
        <v>0</v>
      </c>
      <c r="L245" s="74" t="str">
        <f t="shared" si="29"/>
        <v/>
      </c>
      <c r="M245" s="74" t="str">
        <f t="shared" si="31"/>
        <v/>
      </c>
      <c r="O245" s="4">
        <v>216</v>
      </c>
      <c r="P245" s="3" t="e">
        <f t="array" ref="P245">INDEX($Q$30:$Q$329,SMALL(IF($Q$30:$Q$329&lt;&gt;"",ROW($Q$30:$Q$329)-ROW($Q$30)+1),O245))</f>
        <v>#NUM!</v>
      </c>
      <c r="Q245" s="3" t="str">
        <f t="shared" si="30"/>
        <v/>
      </c>
    </row>
    <row r="246" spans="6:17">
      <c r="F246" s="51" t="str">
        <f t="shared" si="24"/>
        <v/>
      </c>
      <c r="G246" s="75" t="str">
        <f t="shared" si="25"/>
        <v/>
      </c>
      <c r="H246" s="74" t="str">
        <f t="shared" si="26"/>
        <v/>
      </c>
      <c r="I246" s="74" t="str">
        <f t="shared" si="27"/>
        <v/>
      </c>
      <c r="J246" s="74" t="str">
        <f t="shared" si="28"/>
        <v/>
      </c>
      <c r="K246" s="74">
        <f t="array" ref="K246">IFERROR(SUM(IF(NOT(ISERROR(H246:J246)),H246:J246)),"")</f>
        <v>0</v>
      </c>
      <c r="L246" s="74" t="str">
        <f t="shared" si="29"/>
        <v/>
      </c>
      <c r="M246" s="74" t="str">
        <f t="shared" si="31"/>
        <v/>
      </c>
      <c r="O246" s="4">
        <v>217</v>
      </c>
      <c r="P246" s="3" t="e">
        <f t="array" ref="P246">INDEX($Q$30:$Q$329,SMALL(IF($Q$30:$Q$329&lt;&gt;"",ROW($Q$30:$Q$329)-ROW($Q$30)+1),O246))</f>
        <v>#NUM!</v>
      </c>
      <c r="Q246" s="3" t="str">
        <f t="shared" si="30"/>
        <v/>
      </c>
    </row>
    <row r="247" spans="6:17">
      <c r="F247" s="51" t="str">
        <f t="shared" si="24"/>
        <v/>
      </c>
      <c r="G247" s="75" t="str">
        <f t="shared" si="25"/>
        <v/>
      </c>
      <c r="H247" s="74" t="str">
        <f t="shared" si="26"/>
        <v/>
      </c>
      <c r="I247" s="74" t="str">
        <f t="shared" si="27"/>
        <v/>
      </c>
      <c r="J247" s="74" t="str">
        <f t="shared" si="28"/>
        <v/>
      </c>
      <c r="K247" s="74">
        <f t="array" ref="K247">IFERROR(SUM(IF(NOT(ISERROR(H247:J247)),H247:J247)),"")</f>
        <v>0</v>
      </c>
      <c r="L247" s="74" t="str">
        <f t="shared" si="29"/>
        <v/>
      </c>
      <c r="M247" s="74" t="str">
        <f t="shared" si="31"/>
        <v/>
      </c>
      <c r="O247" s="4">
        <v>218</v>
      </c>
      <c r="P247" s="3" t="e">
        <f t="array" ref="P247">INDEX($Q$30:$Q$329,SMALL(IF($Q$30:$Q$329&lt;&gt;"",ROW($Q$30:$Q$329)-ROW($Q$30)+1),O247))</f>
        <v>#NUM!</v>
      </c>
      <c r="Q247" s="3" t="str">
        <f t="shared" si="30"/>
        <v/>
      </c>
    </row>
    <row r="248" spans="6:17">
      <c r="F248" s="51" t="str">
        <f t="shared" si="24"/>
        <v/>
      </c>
      <c r="G248" s="75" t="str">
        <f t="shared" si="25"/>
        <v/>
      </c>
      <c r="H248" s="74" t="str">
        <f t="shared" si="26"/>
        <v/>
      </c>
      <c r="I248" s="74" t="str">
        <f t="shared" si="27"/>
        <v/>
      </c>
      <c r="J248" s="74" t="str">
        <f t="shared" si="28"/>
        <v/>
      </c>
      <c r="K248" s="74">
        <f t="array" ref="K248">IFERROR(SUM(IF(NOT(ISERROR(H248:J248)),H248:J248)),"")</f>
        <v>0</v>
      </c>
      <c r="L248" s="74" t="str">
        <f t="shared" si="29"/>
        <v/>
      </c>
      <c r="M248" s="74" t="str">
        <f t="shared" si="31"/>
        <v/>
      </c>
      <c r="O248" s="4">
        <v>219</v>
      </c>
      <c r="P248" s="3" t="e">
        <f t="array" ref="P248">INDEX($Q$30:$Q$329,SMALL(IF($Q$30:$Q$329&lt;&gt;"",ROW($Q$30:$Q$329)-ROW($Q$30)+1),O248))</f>
        <v>#NUM!</v>
      </c>
      <c r="Q248" s="3" t="str">
        <f t="shared" si="30"/>
        <v/>
      </c>
    </row>
    <row r="249" spans="6:17">
      <c r="F249" s="51" t="str">
        <f t="shared" si="24"/>
        <v/>
      </c>
      <c r="G249" s="75" t="str">
        <f t="shared" si="25"/>
        <v/>
      </c>
      <c r="H249" s="74" t="str">
        <f t="shared" si="26"/>
        <v/>
      </c>
      <c r="I249" s="74" t="str">
        <f t="shared" si="27"/>
        <v/>
      </c>
      <c r="J249" s="74" t="str">
        <f t="shared" si="28"/>
        <v/>
      </c>
      <c r="K249" s="74">
        <f t="array" ref="K249">IFERROR(SUM(IF(NOT(ISERROR(H249:J249)),H249:J249)),"")</f>
        <v>0</v>
      </c>
      <c r="L249" s="74" t="str">
        <f t="shared" si="29"/>
        <v/>
      </c>
      <c r="M249" s="74" t="str">
        <f t="shared" si="31"/>
        <v/>
      </c>
      <c r="O249" s="4">
        <v>220</v>
      </c>
      <c r="P249" s="3" t="e">
        <f t="array" ref="P249">INDEX($Q$30:$Q$329,SMALL(IF($Q$30:$Q$329&lt;&gt;"",ROW($Q$30:$Q$329)-ROW($Q$30)+1),O249))</f>
        <v>#NUM!</v>
      </c>
      <c r="Q249" s="3" t="str">
        <f t="shared" si="30"/>
        <v/>
      </c>
    </row>
    <row r="250" spans="6:17">
      <c r="F250" s="51" t="str">
        <f t="shared" si="24"/>
        <v/>
      </c>
      <c r="G250" s="75" t="str">
        <f t="shared" si="25"/>
        <v/>
      </c>
      <c r="H250" s="74" t="str">
        <f t="shared" si="26"/>
        <v/>
      </c>
      <c r="I250" s="74" t="str">
        <f t="shared" si="27"/>
        <v/>
      </c>
      <c r="J250" s="74" t="str">
        <f t="shared" si="28"/>
        <v/>
      </c>
      <c r="K250" s="74">
        <f t="array" ref="K250">IFERROR(SUM(IF(NOT(ISERROR(H250:J250)),H250:J250)),"")</f>
        <v>0</v>
      </c>
      <c r="L250" s="74" t="str">
        <f t="shared" si="29"/>
        <v/>
      </c>
      <c r="M250" s="74" t="str">
        <f t="shared" si="31"/>
        <v/>
      </c>
      <c r="O250" s="4">
        <v>221</v>
      </c>
      <c r="P250" s="3" t="e">
        <f t="array" ref="P250">INDEX($Q$30:$Q$329,SMALL(IF($Q$30:$Q$329&lt;&gt;"",ROW($Q$30:$Q$329)-ROW($Q$30)+1),O250))</f>
        <v>#NUM!</v>
      </c>
      <c r="Q250" s="3" t="str">
        <f t="shared" si="30"/>
        <v/>
      </c>
    </row>
    <row r="251" spans="6:17">
      <c r="F251" s="51" t="str">
        <f t="shared" si="24"/>
        <v/>
      </c>
      <c r="G251" s="75" t="str">
        <f t="shared" si="25"/>
        <v/>
      </c>
      <c r="H251" s="74" t="str">
        <f t="shared" si="26"/>
        <v/>
      </c>
      <c r="I251" s="74" t="str">
        <f t="shared" si="27"/>
        <v/>
      </c>
      <c r="J251" s="74" t="str">
        <f t="shared" si="28"/>
        <v/>
      </c>
      <c r="K251" s="74">
        <f t="array" ref="K251">IFERROR(SUM(IF(NOT(ISERROR(H251:J251)),H251:J251)),"")</f>
        <v>0</v>
      </c>
      <c r="L251" s="74" t="str">
        <f t="shared" si="29"/>
        <v/>
      </c>
      <c r="M251" s="74" t="str">
        <f t="shared" si="31"/>
        <v/>
      </c>
      <c r="O251" s="4">
        <v>222</v>
      </c>
      <c r="P251" s="3" t="e">
        <f t="array" ref="P251">INDEX($Q$30:$Q$329,SMALL(IF($Q$30:$Q$329&lt;&gt;"",ROW($Q$30:$Q$329)-ROW($Q$30)+1),O251))</f>
        <v>#NUM!</v>
      </c>
      <c r="Q251" s="3" t="str">
        <f t="shared" si="30"/>
        <v/>
      </c>
    </row>
    <row r="252" spans="6:17">
      <c r="F252" s="51" t="str">
        <f t="shared" si="24"/>
        <v/>
      </c>
      <c r="G252" s="75" t="str">
        <f t="shared" si="25"/>
        <v/>
      </c>
      <c r="H252" s="74" t="str">
        <f t="shared" si="26"/>
        <v/>
      </c>
      <c r="I252" s="74" t="str">
        <f t="shared" si="27"/>
        <v/>
      </c>
      <c r="J252" s="74" t="str">
        <f t="shared" si="28"/>
        <v/>
      </c>
      <c r="K252" s="74">
        <f t="array" ref="K252">IFERROR(SUM(IF(NOT(ISERROR(H252:J252)),H252:J252)),"")</f>
        <v>0</v>
      </c>
      <c r="L252" s="74" t="str">
        <f t="shared" si="29"/>
        <v/>
      </c>
      <c r="M252" s="74" t="str">
        <f t="shared" si="31"/>
        <v/>
      </c>
      <c r="O252" s="4">
        <v>223</v>
      </c>
      <c r="P252" s="3" t="e">
        <f t="array" ref="P252">INDEX($Q$30:$Q$329,SMALL(IF($Q$30:$Q$329&lt;&gt;"",ROW($Q$30:$Q$329)-ROW($Q$30)+1),O252))</f>
        <v>#NUM!</v>
      </c>
      <c r="Q252" s="3" t="str">
        <f t="shared" si="30"/>
        <v/>
      </c>
    </row>
    <row r="253" spans="6:17">
      <c r="F253" s="51" t="str">
        <f t="shared" si="24"/>
        <v/>
      </c>
      <c r="G253" s="75" t="str">
        <f t="shared" si="25"/>
        <v/>
      </c>
      <c r="H253" s="74" t="str">
        <f t="shared" si="26"/>
        <v/>
      </c>
      <c r="I253" s="74" t="str">
        <f t="shared" si="27"/>
        <v/>
      </c>
      <c r="J253" s="74" t="str">
        <f t="shared" si="28"/>
        <v/>
      </c>
      <c r="K253" s="74">
        <f t="array" ref="K253">IFERROR(SUM(IF(NOT(ISERROR(H253:J253)),H253:J253)),"")</f>
        <v>0</v>
      </c>
      <c r="L253" s="74" t="str">
        <f t="shared" si="29"/>
        <v/>
      </c>
      <c r="M253" s="74" t="str">
        <f t="shared" si="31"/>
        <v/>
      </c>
      <c r="O253" s="4">
        <v>224</v>
      </c>
      <c r="P253" s="3" t="e">
        <f t="array" ref="P253">INDEX($Q$30:$Q$329,SMALL(IF($Q$30:$Q$329&lt;&gt;"",ROW($Q$30:$Q$329)-ROW($Q$30)+1),O253))</f>
        <v>#NUM!</v>
      </c>
      <c r="Q253" s="3" t="str">
        <f t="shared" si="30"/>
        <v/>
      </c>
    </row>
    <row r="254" spans="6:17">
      <c r="F254" s="51" t="str">
        <f t="shared" si="24"/>
        <v/>
      </c>
      <c r="G254" s="75" t="str">
        <f t="shared" si="25"/>
        <v/>
      </c>
      <c r="H254" s="74" t="str">
        <f t="shared" si="26"/>
        <v/>
      </c>
      <c r="I254" s="74" t="str">
        <f t="shared" si="27"/>
        <v/>
      </c>
      <c r="J254" s="74" t="str">
        <f t="shared" si="28"/>
        <v/>
      </c>
      <c r="K254" s="74">
        <f t="array" ref="K254">IFERROR(SUM(IF(NOT(ISERROR(H254:J254)),H254:J254)),"")</f>
        <v>0</v>
      </c>
      <c r="L254" s="74" t="str">
        <f t="shared" si="29"/>
        <v/>
      </c>
      <c r="M254" s="74" t="str">
        <f t="shared" si="31"/>
        <v/>
      </c>
      <c r="O254" s="4">
        <v>225</v>
      </c>
      <c r="P254" s="3" t="e">
        <f t="array" ref="P254">INDEX($Q$30:$Q$329,SMALL(IF($Q$30:$Q$329&lt;&gt;"",ROW($Q$30:$Q$329)-ROW($Q$30)+1),O254))</f>
        <v>#NUM!</v>
      </c>
      <c r="Q254" s="3" t="str">
        <f t="shared" si="30"/>
        <v/>
      </c>
    </row>
    <row r="255" spans="6:17">
      <c r="F255" s="51" t="str">
        <f t="shared" si="24"/>
        <v/>
      </c>
      <c r="G255" s="75" t="str">
        <f t="shared" si="25"/>
        <v/>
      </c>
      <c r="H255" s="74" t="str">
        <f t="shared" si="26"/>
        <v/>
      </c>
      <c r="I255" s="74" t="str">
        <f t="shared" si="27"/>
        <v/>
      </c>
      <c r="J255" s="74" t="str">
        <f t="shared" si="28"/>
        <v/>
      </c>
      <c r="K255" s="74">
        <f t="array" ref="K255">IFERROR(SUM(IF(NOT(ISERROR(H255:J255)),H255:J255)),"")</f>
        <v>0</v>
      </c>
      <c r="L255" s="74" t="str">
        <f t="shared" si="29"/>
        <v/>
      </c>
      <c r="M255" s="74" t="str">
        <f t="shared" si="31"/>
        <v/>
      </c>
      <c r="O255" s="4">
        <v>226</v>
      </c>
      <c r="P255" s="3" t="e">
        <f t="array" ref="P255">INDEX($Q$30:$Q$329,SMALL(IF($Q$30:$Q$329&lt;&gt;"",ROW($Q$30:$Q$329)-ROW($Q$30)+1),O255))</f>
        <v>#NUM!</v>
      </c>
      <c r="Q255" s="3" t="str">
        <f t="shared" si="30"/>
        <v/>
      </c>
    </row>
    <row r="256" spans="6:17">
      <c r="F256" s="51" t="str">
        <f t="shared" si="24"/>
        <v/>
      </c>
      <c r="G256" s="75" t="str">
        <f t="shared" si="25"/>
        <v/>
      </c>
      <c r="H256" s="74" t="str">
        <f t="shared" si="26"/>
        <v/>
      </c>
      <c r="I256" s="74" t="str">
        <f t="shared" si="27"/>
        <v/>
      </c>
      <c r="J256" s="74" t="str">
        <f t="shared" si="28"/>
        <v/>
      </c>
      <c r="K256" s="74">
        <f t="array" ref="K256">IFERROR(SUM(IF(NOT(ISERROR(H256:J256)),H256:J256)),"")</f>
        <v>0</v>
      </c>
      <c r="L256" s="74" t="str">
        <f t="shared" si="29"/>
        <v/>
      </c>
      <c r="M256" s="74" t="str">
        <f t="shared" si="31"/>
        <v/>
      </c>
      <c r="O256" s="4">
        <v>227</v>
      </c>
      <c r="P256" s="3" t="e">
        <f t="array" ref="P256">INDEX($Q$30:$Q$329,SMALL(IF($Q$30:$Q$329&lt;&gt;"",ROW($Q$30:$Q$329)-ROW($Q$30)+1),O256))</f>
        <v>#NUM!</v>
      </c>
      <c r="Q256" s="3" t="str">
        <f t="shared" si="30"/>
        <v/>
      </c>
    </row>
    <row r="257" spans="6:17">
      <c r="F257" s="51" t="str">
        <f t="shared" si="24"/>
        <v/>
      </c>
      <c r="G257" s="75" t="str">
        <f t="shared" si="25"/>
        <v/>
      </c>
      <c r="H257" s="74" t="str">
        <f t="shared" si="26"/>
        <v/>
      </c>
      <c r="I257" s="74" t="str">
        <f t="shared" si="27"/>
        <v/>
      </c>
      <c r="J257" s="74" t="str">
        <f t="shared" si="28"/>
        <v/>
      </c>
      <c r="K257" s="74">
        <f t="array" ref="K257">IFERROR(SUM(IF(NOT(ISERROR(H257:J257)),H257:J257)),"")</f>
        <v>0</v>
      </c>
      <c r="L257" s="74" t="str">
        <f t="shared" si="29"/>
        <v/>
      </c>
      <c r="M257" s="74" t="str">
        <f t="shared" si="31"/>
        <v/>
      </c>
      <c r="O257" s="4">
        <v>228</v>
      </c>
      <c r="P257" s="3" t="e">
        <f t="array" ref="P257">INDEX($Q$30:$Q$329,SMALL(IF($Q$30:$Q$329&lt;&gt;"",ROW($Q$30:$Q$329)-ROW($Q$30)+1),O257))</f>
        <v>#NUM!</v>
      </c>
      <c r="Q257" s="3" t="str">
        <f t="shared" si="30"/>
        <v/>
      </c>
    </row>
    <row r="258" spans="6:17">
      <c r="F258" s="51" t="str">
        <f t="shared" si="24"/>
        <v/>
      </c>
      <c r="G258" s="75" t="str">
        <f t="shared" si="25"/>
        <v/>
      </c>
      <c r="H258" s="74" t="str">
        <f t="shared" si="26"/>
        <v/>
      </c>
      <c r="I258" s="74" t="str">
        <f t="shared" si="27"/>
        <v/>
      </c>
      <c r="J258" s="74" t="str">
        <f t="shared" si="28"/>
        <v/>
      </c>
      <c r="K258" s="74">
        <f t="array" ref="K258">IFERROR(SUM(IF(NOT(ISERROR(H258:J258)),H258:J258)),"")</f>
        <v>0</v>
      </c>
      <c r="L258" s="74" t="str">
        <f t="shared" si="29"/>
        <v/>
      </c>
      <c r="M258" s="74" t="str">
        <f t="shared" si="31"/>
        <v/>
      </c>
      <c r="O258" s="4">
        <v>229</v>
      </c>
      <c r="P258" s="3" t="e">
        <f t="array" ref="P258">INDEX($Q$30:$Q$329,SMALL(IF($Q$30:$Q$329&lt;&gt;"",ROW($Q$30:$Q$329)-ROW($Q$30)+1),O258))</f>
        <v>#NUM!</v>
      </c>
      <c r="Q258" s="3" t="str">
        <f t="shared" si="30"/>
        <v/>
      </c>
    </row>
    <row r="259" spans="6:17">
      <c r="F259" s="51" t="str">
        <f t="shared" si="24"/>
        <v/>
      </c>
      <c r="G259" s="75" t="str">
        <f t="shared" si="25"/>
        <v/>
      </c>
      <c r="H259" s="74" t="str">
        <f t="shared" si="26"/>
        <v/>
      </c>
      <c r="I259" s="74" t="str">
        <f t="shared" si="27"/>
        <v/>
      </c>
      <c r="J259" s="74" t="str">
        <f t="shared" si="28"/>
        <v/>
      </c>
      <c r="K259" s="74">
        <f t="array" ref="K259">IFERROR(SUM(IF(NOT(ISERROR(H259:J259)),H259:J259)),"")</f>
        <v>0</v>
      </c>
      <c r="L259" s="74" t="str">
        <f t="shared" si="29"/>
        <v/>
      </c>
      <c r="M259" s="74" t="str">
        <f t="shared" si="31"/>
        <v/>
      </c>
      <c r="O259" s="4">
        <v>230</v>
      </c>
      <c r="P259" s="3" t="e">
        <f t="array" ref="P259">INDEX($Q$30:$Q$329,SMALL(IF($Q$30:$Q$329&lt;&gt;"",ROW($Q$30:$Q$329)-ROW($Q$30)+1),O259))</f>
        <v>#NUM!</v>
      </c>
      <c r="Q259" s="3" t="str">
        <f t="shared" si="30"/>
        <v/>
      </c>
    </row>
    <row r="260" spans="6:17">
      <c r="F260" s="51" t="str">
        <f t="shared" si="24"/>
        <v/>
      </c>
      <c r="G260" s="75" t="str">
        <f t="shared" si="25"/>
        <v/>
      </c>
      <c r="H260" s="74" t="str">
        <f t="shared" si="26"/>
        <v/>
      </c>
      <c r="I260" s="74" t="str">
        <f t="shared" si="27"/>
        <v/>
      </c>
      <c r="J260" s="74" t="str">
        <f t="shared" si="28"/>
        <v/>
      </c>
      <c r="K260" s="74">
        <f t="array" ref="K260">IFERROR(SUM(IF(NOT(ISERROR(H260:J260)),H260:J260)),"")</f>
        <v>0</v>
      </c>
      <c r="L260" s="74" t="str">
        <f t="shared" si="29"/>
        <v/>
      </c>
      <c r="M260" s="74" t="str">
        <f t="shared" si="31"/>
        <v/>
      </c>
      <c r="O260" s="4">
        <v>231</v>
      </c>
      <c r="P260" s="3" t="e">
        <f t="array" ref="P260">INDEX($Q$30:$Q$329,SMALL(IF($Q$30:$Q$329&lt;&gt;"",ROW($Q$30:$Q$329)-ROW($Q$30)+1),O260))</f>
        <v>#NUM!</v>
      </c>
      <c r="Q260" s="3" t="str">
        <f t="shared" si="30"/>
        <v/>
      </c>
    </row>
    <row r="261" spans="6:17">
      <c r="F261" s="51" t="str">
        <f t="shared" si="24"/>
        <v/>
      </c>
      <c r="G261" s="75" t="str">
        <f t="shared" si="25"/>
        <v/>
      </c>
      <c r="H261" s="74" t="str">
        <f t="shared" si="26"/>
        <v/>
      </c>
      <c r="I261" s="74" t="str">
        <f t="shared" si="27"/>
        <v/>
      </c>
      <c r="J261" s="74" t="str">
        <f t="shared" si="28"/>
        <v/>
      </c>
      <c r="K261" s="74">
        <f t="array" ref="K261">IFERROR(SUM(IF(NOT(ISERROR(H261:J261)),H261:J261)),"")</f>
        <v>0</v>
      </c>
      <c r="L261" s="74" t="str">
        <f t="shared" si="29"/>
        <v/>
      </c>
      <c r="M261" s="74" t="str">
        <f t="shared" si="31"/>
        <v/>
      </c>
      <c r="O261" s="4">
        <v>232</v>
      </c>
      <c r="P261" s="3" t="e">
        <f t="array" ref="P261">INDEX($Q$30:$Q$329,SMALL(IF($Q$30:$Q$329&lt;&gt;"",ROW($Q$30:$Q$329)-ROW($Q$30)+1),O261))</f>
        <v>#NUM!</v>
      </c>
      <c r="Q261" s="3" t="str">
        <f t="shared" si="30"/>
        <v/>
      </c>
    </row>
    <row r="262" spans="6:17">
      <c r="F262" s="51" t="str">
        <f t="shared" si="24"/>
        <v/>
      </c>
      <c r="G262" s="75" t="str">
        <f t="shared" si="25"/>
        <v/>
      </c>
      <c r="H262" s="74" t="str">
        <f t="shared" si="26"/>
        <v/>
      </c>
      <c r="I262" s="74" t="str">
        <f t="shared" si="27"/>
        <v/>
      </c>
      <c r="J262" s="74" t="str">
        <f t="shared" si="28"/>
        <v/>
      </c>
      <c r="K262" s="74">
        <f t="array" ref="K262">IFERROR(SUM(IF(NOT(ISERROR(H262:J262)),H262:J262)),"")</f>
        <v>0</v>
      </c>
      <c r="L262" s="74" t="str">
        <f t="shared" si="29"/>
        <v/>
      </c>
      <c r="M262" s="74" t="str">
        <f t="shared" si="31"/>
        <v/>
      </c>
      <c r="O262" s="4">
        <v>233</v>
      </c>
      <c r="P262" s="3" t="e">
        <f t="array" ref="P262">INDEX($Q$30:$Q$329,SMALL(IF($Q$30:$Q$329&lt;&gt;"",ROW($Q$30:$Q$329)-ROW($Q$30)+1),O262))</f>
        <v>#NUM!</v>
      </c>
      <c r="Q262" s="3" t="str">
        <f t="shared" si="30"/>
        <v/>
      </c>
    </row>
    <row r="263" spans="6:17">
      <c r="F263" s="51" t="str">
        <f t="shared" si="24"/>
        <v/>
      </c>
      <c r="G263" s="75" t="str">
        <f t="shared" si="25"/>
        <v/>
      </c>
      <c r="H263" s="74" t="str">
        <f t="shared" si="26"/>
        <v/>
      </c>
      <c r="I263" s="74" t="str">
        <f t="shared" si="27"/>
        <v/>
      </c>
      <c r="J263" s="74" t="str">
        <f t="shared" si="28"/>
        <v/>
      </c>
      <c r="K263" s="74">
        <f t="array" ref="K263">IFERROR(SUM(IF(NOT(ISERROR(H263:J263)),H263:J263)),"")</f>
        <v>0</v>
      </c>
      <c r="L263" s="74" t="str">
        <f t="shared" si="29"/>
        <v/>
      </c>
      <c r="M263" s="74" t="str">
        <f t="shared" si="31"/>
        <v/>
      </c>
      <c r="O263" s="4">
        <v>234</v>
      </c>
      <c r="P263" s="3" t="e">
        <f t="array" ref="P263">INDEX($Q$30:$Q$329,SMALL(IF($Q$30:$Q$329&lt;&gt;"",ROW($Q$30:$Q$329)-ROW($Q$30)+1),O263))</f>
        <v>#NUM!</v>
      </c>
      <c r="Q263" s="3" t="str">
        <f t="shared" si="30"/>
        <v/>
      </c>
    </row>
    <row r="264" spans="6:17">
      <c r="F264" s="51" t="str">
        <f t="shared" si="24"/>
        <v/>
      </c>
      <c r="G264" s="75" t="str">
        <f t="shared" si="25"/>
        <v/>
      </c>
      <c r="H264" s="74" t="str">
        <f t="shared" si="26"/>
        <v/>
      </c>
      <c r="I264" s="74" t="str">
        <f t="shared" si="27"/>
        <v/>
      </c>
      <c r="J264" s="74" t="str">
        <f t="shared" si="28"/>
        <v/>
      </c>
      <c r="K264" s="74">
        <f t="array" ref="K264">IFERROR(SUM(IF(NOT(ISERROR(H264:J264)),H264:J264)),"")</f>
        <v>0</v>
      </c>
      <c r="L264" s="74" t="str">
        <f t="shared" si="29"/>
        <v/>
      </c>
      <c r="M264" s="74" t="str">
        <f t="shared" si="31"/>
        <v/>
      </c>
      <c r="O264" s="4">
        <v>235</v>
      </c>
      <c r="P264" s="3" t="e">
        <f t="array" ref="P264">INDEX($Q$30:$Q$329,SMALL(IF($Q$30:$Q$329&lt;&gt;"",ROW($Q$30:$Q$329)-ROW($Q$30)+1),O264))</f>
        <v>#NUM!</v>
      </c>
      <c r="Q264" s="3" t="str">
        <f t="shared" si="30"/>
        <v/>
      </c>
    </row>
    <row r="265" spans="6:17">
      <c r="F265" s="51" t="str">
        <f t="shared" si="24"/>
        <v/>
      </c>
      <c r="G265" s="75" t="str">
        <f t="shared" si="25"/>
        <v/>
      </c>
      <c r="H265" s="74" t="str">
        <f t="shared" si="26"/>
        <v/>
      </c>
      <c r="I265" s="74" t="str">
        <f t="shared" si="27"/>
        <v/>
      </c>
      <c r="J265" s="74" t="str">
        <f t="shared" si="28"/>
        <v/>
      </c>
      <c r="K265" s="74">
        <f t="array" ref="K265">IFERROR(SUM(IF(NOT(ISERROR(H265:J265)),H265:J265)),"")</f>
        <v>0</v>
      </c>
      <c r="L265" s="74" t="str">
        <f t="shared" si="29"/>
        <v/>
      </c>
      <c r="M265" s="74" t="str">
        <f t="shared" si="31"/>
        <v/>
      </c>
      <c r="O265" s="4">
        <v>236</v>
      </c>
      <c r="P265" s="3" t="e">
        <f t="array" ref="P265">INDEX($Q$30:$Q$329,SMALL(IF($Q$30:$Q$329&lt;&gt;"",ROW($Q$30:$Q$329)-ROW($Q$30)+1),O265))</f>
        <v>#NUM!</v>
      </c>
      <c r="Q265" s="3" t="str">
        <f t="shared" si="30"/>
        <v/>
      </c>
    </row>
    <row r="266" spans="6:17">
      <c r="F266" s="51" t="str">
        <f t="shared" si="24"/>
        <v/>
      </c>
      <c r="G266" s="75" t="str">
        <f t="shared" si="25"/>
        <v/>
      </c>
      <c r="H266" s="74" t="str">
        <f t="shared" si="26"/>
        <v/>
      </c>
      <c r="I266" s="74" t="str">
        <f t="shared" si="27"/>
        <v/>
      </c>
      <c r="J266" s="74" t="str">
        <f t="shared" si="28"/>
        <v/>
      </c>
      <c r="K266" s="74">
        <f t="array" ref="K266">IFERROR(SUM(IF(NOT(ISERROR(H266:J266)),H266:J266)),"")</f>
        <v>0</v>
      </c>
      <c r="L266" s="74" t="str">
        <f t="shared" si="29"/>
        <v/>
      </c>
      <c r="M266" s="74" t="str">
        <f t="shared" si="31"/>
        <v/>
      </c>
      <c r="O266" s="4">
        <v>237</v>
      </c>
      <c r="P266" s="3" t="e">
        <f t="array" ref="P266">INDEX($Q$30:$Q$329,SMALL(IF($Q$30:$Q$329&lt;&gt;"",ROW($Q$30:$Q$329)-ROW($Q$30)+1),O266))</f>
        <v>#NUM!</v>
      </c>
      <c r="Q266" s="3" t="str">
        <f t="shared" si="30"/>
        <v/>
      </c>
    </row>
    <row r="267" spans="6:17">
      <c r="F267" s="51" t="str">
        <f t="shared" si="24"/>
        <v/>
      </c>
      <c r="G267" s="75" t="str">
        <f t="shared" si="25"/>
        <v/>
      </c>
      <c r="H267" s="74" t="str">
        <f t="shared" si="26"/>
        <v/>
      </c>
      <c r="I267" s="74" t="str">
        <f t="shared" si="27"/>
        <v/>
      </c>
      <c r="J267" s="74" t="str">
        <f t="shared" si="28"/>
        <v/>
      </c>
      <c r="K267" s="74">
        <f t="array" ref="K267">IFERROR(SUM(IF(NOT(ISERROR(H267:J267)),H267:J267)),"")</f>
        <v>0</v>
      </c>
      <c r="L267" s="74" t="str">
        <f t="shared" si="29"/>
        <v/>
      </c>
      <c r="M267" s="74" t="str">
        <f t="shared" si="31"/>
        <v/>
      </c>
      <c r="O267" s="4">
        <v>238</v>
      </c>
      <c r="P267" s="3" t="e">
        <f t="array" ref="P267">INDEX($Q$30:$Q$329,SMALL(IF($Q$30:$Q$329&lt;&gt;"",ROW($Q$30:$Q$329)-ROW($Q$30)+1),O267))</f>
        <v>#NUM!</v>
      </c>
      <c r="Q267" s="3" t="str">
        <f t="shared" si="30"/>
        <v/>
      </c>
    </row>
    <row r="268" spans="6:17">
      <c r="F268" s="51" t="str">
        <f t="shared" si="24"/>
        <v/>
      </c>
      <c r="G268" s="75" t="str">
        <f t="shared" si="25"/>
        <v/>
      </c>
      <c r="H268" s="74" t="str">
        <f t="shared" si="26"/>
        <v/>
      </c>
      <c r="I268" s="74" t="str">
        <f t="shared" si="27"/>
        <v/>
      </c>
      <c r="J268" s="74" t="str">
        <f t="shared" si="28"/>
        <v/>
      </c>
      <c r="K268" s="74">
        <f t="array" ref="K268">IFERROR(SUM(IF(NOT(ISERROR(H268:J268)),H268:J268)),"")</f>
        <v>0</v>
      </c>
      <c r="L268" s="74" t="str">
        <f t="shared" si="29"/>
        <v/>
      </c>
      <c r="M268" s="74" t="str">
        <f t="shared" si="31"/>
        <v/>
      </c>
      <c r="O268" s="4">
        <v>239</v>
      </c>
      <c r="P268" s="3" t="e">
        <f t="array" ref="P268">INDEX($Q$30:$Q$329,SMALL(IF($Q$30:$Q$329&lt;&gt;"",ROW($Q$30:$Q$329)-ROW($Q$30)+1),O268))</f>
        <v>#NUM!</v>
      </c>
      <c r="Q268" s="3" t="str">
        <f t="shared" si="30"/>
        <v/>
      </c>
    </row>
    <row r="269" spans="6:17">
      <c r="F269" s="51" t="str">
        <f t="shared" si="24"/>
        <v/>
      </c>
      <c r="G269" s="75" t="str">
        <f t="shared" si="25"/>
        <v/>
      </c>
      <c r="H269" s="74" t="str">
        <f t="shared" si="26"/>
        <v/>
      </c>
      <c r="I269" s="74" t="str">
        <f t="shared" si="27"/>
        <v/>
      </c>
      <c r="J269" s="74" t="str">
        <f t="shared" si="28"/>
        <v/>
      </c>
      <c r="K269" s="74">
        <f t="array" ref="K269">IFERROR(SUM(IF(NOT(ISERROR(H269:J269)),H269:J269)),"")</f>
        <v>0</v>
      </c>
      <c r="L269" s="74" t="str">
        <f t="shared" si="29"/>
        <v/>
      </c>
      <c r="M269" s="74" t="str">
        <f t="shared" si="31"/>
        <v/>
      </c>
      <c r="O269" s="4">
        <v>240</v>
      </c>
      <c r="P269" s="3" t="e">
        <f t="array" ref="P269">INDEX($Q$30:$Q$329,SMALL(IF($Q$30:$Q$329&lt;&gt;"",ROW($Q$30:$Q$329)-ROW($Q$30)+1),O269))</f>
        <v>#NUM!</v>
      </c>
      <c r="Q269" s="3" t="str">
        <f t="shared" si="30"/>
        <v/>
      </c>
    </row>
    <row r="270" spans="6:17">
      <c r="F270" s="51" t="str">
        <f t="shared" si="24"/>
        <v/>
      </c>
      <c r="G270" s="75" t="str">
        <f t="shared" si="25"/>
        <v/>
      </c>
      <c r="H270" s="74" t="str">
        <f t="shared" si="26"/>
        <v/>
      </c>
      <c r="I270" s="74" t="str">
        <f t="shared" si="27"/>
        <v/>
      </c>
      <c r="J270" s="74" t="str">
        <f t="shared" si="28"/>
        <v/>
      </c>
      <c r="K270" s="74">
        <f t="array" ref="K270">IFERROR(SUM(IF(NOT(ISERROR(H270:J270)),H270:J270)),"")</f>
        <v>0</v>
      </c>
      <c r="L270" s="74" t="str">
        <f t="shared" si="29"/>
        <v/>
      </c>
      <c r="M270" s="74" t="str">
        <f t="shared" si="31"/>
        <v/>
      </c>
      <c r="O270" s="4">
        <v>241</v>
      </c>
      <c r="P270" s="3" t="e">
        <f t="array" ref="P270">INDEX($Q$30:$Q$329,SMALL(IF($Q$30:$Q$329&lt;&gt;"",ROW($Q$30:$Q$329)-ROW($Q$30)+1),O270))</f>
        <v>#NUM!</v>
      </c>
      <c r="Q270" s="3" t="str">
        <f t="shared" si="30"/>
        <v/>
      </c>
    </row>
    <row r="271" spans="6:17">
      <c r="F271" s="51" t="str">
        <f t="shared" si="24"/>
        <v/>
      </c>
      <c r="G271" s="75" t="str">
        <f t="shared" si="25"/>
        <v/>
      </c>
      <c r="H271" s="74" t="str">
        <f t="shared" si="26"/>
        <v/>
      </c>
      <c r="I271" s="74" t="str">
        <f t="shared" si="27"/>
        <v/>
      </c>
      <c r="J271" s="74" t="str">
        <f t="shared" si="28"/>
        <v/>
      </c>
      <c r="K271" s="74">
        <f t="array" ref="K271">IFERROR(SUM(IF(NOT(ISERROR(H271:J271)),H271:J271)),"")</f>
        <v>0</v>
      </c>
      <c r="L271" s="74" t="str">
        <f t="shared" si="29"/>
        <v/>
      </c>
      <c r="M271" s="74" t="str">
        <f t="shared" si="31"/>
        <v/>
      </c>
      <c r="O271" s="4">
        <v>242</v>
      </c>
      <c r="P271" s="3" t="e">
        <f t="array" ref="P271">INDEX($Q$30:$Q$329,SMALL(IF($Q$30:$Q$329&lt;&gt;"",ROW($Q$30:$Q$329)-ROW($Q$30)+1),O271))</f>
        <v>#NUM!</v>
      </c>
      <c r="Q271" s="3" t="str">
        <f t="shared" si="30"/>
        <v/>
      </c>
    </row>
    <row r="272" spans="6:17">
      <c r="F272" s="51" t="str">
        <f t="shared" si="24"/>
        <v/>
      </c>
      <c r="G272" s="75" t="str">
        <f t="shared" si="25"/>
        <v/>
      </c>
      <c r="H272" s="74" t="str">
        <f t="shared" si="26"/>
        <v/>
      </c>
      <c r="I272" s="74" t="str">
        <f t="shared" si="27"/>
        <v/>
      </c>
      <c r="J272" s="74" t="str">
        <f t="shared" si="28"/>
        <v/>
      </c>
      <c r="K272" s="74">
        <f t="array" ref="K272">IFERROR(SUM(IF(NOT(ISERROR(H272:J272)),H272:J272)),"")</f>
        <v>0</v>
      </c>
      <c r="L272" s="74" t="str">
        <f t="shared" si="29"/>
        <v/>
      </c>
      <c r="M272" s="74" t="str">
        <f t="shared" si="31"/>
        <v/>
      </c>
      <c r="O272" s="4">
        <v>243</v>
      </c>
      <c r="P272" s="3" t="e">
        <f t="array" ref="P272">INDEX($Q$30:$Q$329,SMALL(IF($Q$30:$Q$329&lt;&gt;"",ROW($Q$30:$Q$329)-ROW($Q$30)+1),O272))</f>
        <v>#NUM!</v>
      </c>
      <c r="Q272" s="3" t="str">
        <f t="shared" si="30"/>
        <v/>
      </c>
    </row>
    <row r="273" spans="6:17">
      <c r="F273" s="51" t="str">
        <f t="shared" si="24"/>
        <v/>
      </c>
      <c r="G273" s="75" t="str">
        <f t="shared" si="25"/>
        <v/>
      </c>
      <c r="H273" s="74" t="str">
        <f t="shared" si="26"/>
        <v/>
      </c>
      <c r="I273" s="74" t="str">
        <f t="shared" si="27"/>
        <v/>
      </c>
      <c r="J273" s="74" t="str">
        <f t="shared" si="28"/>
        <v/>
      </c>
      <c r="K273" s="74">
        <f t="array" ref="K273">IFERROR(SUM(IF(NOT(ISERROR(H273:J273)),H273:J273)),"")</f>
        <v>0</v>
      </c>
      <c r="L273" s="74" t="str">
        <f t="shared" si="29"/>
        <v/>
      </c>
      <c r="M273" s="74" t="str">
        <f t="shared" si="31"/>
        <v/>
      </c>
      <c r="O273" s="4">
        <v>244</v>
      </c>
      <c r="P273" s="3" t="e">
        <f t="array" ref="P273">INDEX($Q$30:$Q$329,SMALL(IF($Q$30:$Q$329&lt;&gt;"",ROW($Q$30:$Q$329)-ROW($Q$30)+1),O273))</f>
        <v>#NUM!</v>
      </c>
      <c r="Q273" s="3" t="str">
        <f t="shared" si="30"/>
        <v/>
      </c>
    </row>
    <row r="274" spans="6:17">
      <c r="F274" s="51" t="str">
        <f t="shared" si="24"/>
        <v/>
      </c>
      <c r="G274" s="75" t="str">
        <f t="shared" si="25"/>
        <v/>
      </c>
      <c r="H274" s="74" t="str">
        <f t="shared" si="26"/>
        <v/>
      </c>
      <c r="I274" s="74" t="str">
        <f t="shared" si="27"/>
        <v/>
      </c>
      <c r="J274" s="74" t="str">
        <f t="shared" si="28"/>
        <v/>
      </c>
      <c r="K274" s="74">
        <f t="array" ref="K274">IFERROR(SUM(IF(NOT(ISERROR(H274:J274)),H274:J274)),"")</f>
        <v>0</v>
      </c>
      <c r="L274" s="74" t="str">
        <f t="shared" si="29"/>
        <v/>
      </c>
      <c r="M274" s="74" t="str">
        <f t="shared" si="31"/>
        <v/>
      </c>
      <c r="O274" s="4">
        <v>245</v>
      </c>
      <c r="P274" s="3" t="e">
        <f t="array" ref="P274">INDEX($Q$30:$Q$329,SMALL(IF($Q$30:$Q$329&lt;&gt;"",ROW($Q$30:$Q$329)-ROW($Q$30)+1),O274))</f>
        <v>#NUM!</v>
      </c>
      <c r="Q274" s="3" t="str">
        <f t="shared" si="30"/>
        <v/>
      </c>
    </row>
    <row r="275" spans="6:17">
      <c r="F275" s="51" t="str">
        <f t="shared" si="24"/>
        <v/>
      </c>
      <c r="G275" s="75" t="str">
        <f t="shared" si="25"/>
        <v/>
      </c>
      <c r="H275" s="74" t="str">
        <f t="shared" si="26"/>
        <v/>
      </c>
      <c r="I275" s="74" t="str">
        <f t="shared" si="27"/>
        <v/>
      </c>
      <c r="J275" s="74" t="str">
        <f t="shared" si="28"/>
        <v/>
      </c>
      <c r="K275" s="74">
        <f t="array" ref="K275">IFERROR(SUM(IF(NOT(ISERROR(H275:J275)),H275:J275)),"")</f>
        <v>0</v>
      </c>
      <c r="L275" s="74" t="str">
        <f t="shared" si="29"/>
        <v/>
      </c>
      <c r="M275" s="74" t="str">
        <f t="shared" si="31"/>
        <v/>
      </c>
      <c r="O275" s="4">
        <v>246</v>
      </c>
      <c r="P275" s="3" t="e">
        <f t="array" ref="P275">INDEX($Q$30:$Q$329,SMALL(IF($Q$30:$Q$329&lt;&gt;"",ROW($Q$30:$Q$329)-ROW($Q$30)+1),O275))</f>
        <v>#NUM!</v>
      </c>
      <c r="Q275" s="3" t="str">
        <f t="shared" si="30"/>
        <v/>
      </c>
    </row>
    <row r="276" spans="6:17">
      <c r="F276" s="51" t="str">
        <f t="shared" si="24"/>
        <v/>
      </c>
      <c r="G276" s="75" t="str">
        <f t="shared" si="25"/>
        <v/>
      </c>
      <c r="H276" s="74" t="str">
        <f t="shared" si="26"/>
        <v/>
      </c>
      <c r="I276" s="74" t="str">
        <f t="shared" si="27"/>
        <v/>
      </c>
      <c r="J276" s="74" t="str">
        <f t="shared" si="28"/>
        <v/>
      </c>
      <c r="K276" s="74">
        <f t="array" ref="K276">IFERROR(SUM(IF(NOT(ISERROR(H276:J276)),H276:J276)),"")</f>
        <v>0</v>
      </c>
      <c r="L276" s="74" t="str">
        <f t="shared" si="29"/>
        <v/>
      </c>
      <c r="M276" s="74" t="str">
        <f t="shared" si="31"/>
        <v/>
      </c>
      <c r="O276" s="4">
        <v>247</v>
      </c>
      <c r="P276" s="3" t="e">
        <f t="array" ref="P276">INDEX($Q$30:$Q$329,SMALL(IF($Q$30:$Q$329&lt;&gt;"",ROW($Q$30:$Q$329)-ROW($Q$30)+1),O276))</f>
        <v>#NUM!</v>
      </c>
      <c r="Q276" s="3" t="str">
        <f t="shared" si="30"/>
        <v/>
      </c>
    </row>
    <row r="277" spans="6:17">
      <c r="F277" s="51" t="str">
        <f t="shared" si="24"/>
        <v/>
      </c>
      <c r="G277" s="75" t="str">
        <f t="shared" si="25"/>
        <v/>
      </c>
      <c r="H277" s="74" t="str">
        <f t="shared" si="26"/>
        <v/>
      </c>
      <c r="I277" s="74" t="str">
        <f t="shared" si="27"/>
        <v/>
      </c>
      <c r="J277" s="74" t="str">
        <f t="shared" si="28"/>
        <v/>
      </c>
      <c r="K277" s="74">
        <f t="array" ref="K277">IFERROR(SUM(IF(NOT(ISERROR(H277:J277)),H277:J277)),"")</f>
        <v>0</v>
      </c>
      <c r="L277" s="74" t="str">
        <f t="shared" si="29"/>
        <v/>
      </c>
      <c r="M277" s="74" t="str">
        <f t="shared" si="31"/>
        <v/>
      </c>
      <c r="O277" s="4">
        <v>248</v>
      </c>
      <c r="P277" s="3" t="e">
        <f t="array" ref="P277">INDEX($Q$30:$Q$329,SMALL(IF($Q$30:$Q$329&lt;&gt;"",ROW($Q$30:$Q$329)-ROW($Q$30)+1),O277))</f>
        <v>#NUM!</v>
      </c>
      <c r="Q277" s="3" t="str">
        <f t="shared" si="30"/>
        <v/>
      </c>
    </row>
    <row r="278" spans="6:17">
      <c r="F278" s="51" t="str">
        <f t="shared" si="24"/>
        <v/>
      </c>
      <c r="G278" s="75" t="str">
        <f t="shared" si="25"/>
        <v/>
      </c>
      <c r="H278" s="74" t="str">
        <f t="shared" si="26"/>
        <v/>
      </c>
      <c r="I278" s="74" t="str">
        <f t="shared" si="27"/>
        <v/>
      </c>
      <c r="J278" s="74" t="str">
        <f t="shared" si="28"/>
        <v/>
      </c>
      <c r="K278" s="74">
        <f t="array" ref="K278">IFERROR(SUM(IF(NOT(ISERROR(H278:J278)),H278:J278)),"")</f>
        <v>0</v>
      </c>
      <c r="L278" s="74" t="str">
        <f t="shared" si="29"/>
        <v/>
      </c>
      <c r="M278" s="74" t="str">
        <f t="shared" si="31"/>
        <v/>
      </c>
      <c r="O278" s="4">
        <v>249</v>
      </c>
      <c r="P278" s="3" t="e">
        <f t="array" ref="P278">INDEX($Q$30:$Q$329,SMALL(IF($Q$30:$Q$329&lt;&gt;"",ROW($Q$30:$Q$329)-ROW($Q$30)+1),O278))</f>
        <v>#NUM!</v>
      </c>
      <c r="Q278" s="3" t="str">
        <f t="shared" si="30"/>
        <v/>
      </c>
    </row>
    <row r="279" spans="6:17">
      <c r="F279" s="51" t="str">
        <f t="shared" si="24"/>
        <v/>
      </c>
      <c r="G279" s="75" t="str">
        <f t="shared" si="25"/>
        <v/>
      </c>
      <c r="H279" s="74" t="str">
        <f t="shared" si="26"/>
        <v/>
      </c>
      <c r="I279" s="74" t="str">
        <f t="shared" si="27"/>
        <v/>
      </c>
      <c r="J279" s="74" t="str">
        <f t="shared" si="28"/>
        <v/>
      </c>
      <c r="K279" s="74">
        <f t="array" ref="K279">IFERROR(SUM(IF(NOT(ISERROR(H279:J279)),H279:J279)),"")</f>
        <v>0</v>
      </c>
      <c r="L279" s="74" t="str">
        <f t="shared" si="29"/>
        <v/>
      </c>
      <c r="M279" s="74" t="str">
        <f t="shared" si="31"/>
        <v/>
      </c>
      <c r="O279" s="4">
        <v>250</v>
      </c>
      <c r="P279" s="3" t="e">
        <f t="array" ref="P279">INDEX($Q$30:$Q$329,SMALL(IF($Q$30:$Q$329&lt;&gt;"",ROW($Q$30:$Q$329)-ROW($Q$30)+1),O279))</f>
        <v>#NUM!</v>
      </c>
      <c r="Q279" s="3" t="str">
        <f t="shared" si="30"/>
        <v/>
      </c>
    </row>
    <row r="280" spans="6:17">
      <c r="F280" s="51" t="str">
        <f t="shared" si="24"/>
        <v/>
      </c>
      <c r="G280" s="75" t="str">
        <f t="shared" si="25"/>
        <v/>
      </c>
      <c r="H280" s="74" t="str">
        <f t="shared" si="26"/>
        <v/>
      </c>
      <c r="I280" s="74" t="str">
        <f t="shared" si="27"/>
        <v/>
      </c>
      <c r="J280" s="74" t="str">
        <f t="shared" si="28"/>
        <v/>
      </c>
      <c r="K280" s="74">
        <f t="array" ref="K280">IFERROR(SUM(IF(NOT(ISERROR(H280:J280)),H280:J280)),"")</f>
        <v>0</v>
      </c>
      <c r="L280" s="74" t="str">
        <f t="shared" si="29"/>
        <v/>
      </c>
      <c r="M280" s="74" t="str">
        <f t="shared" si="31"/>
        <v/>
      </c>
      <c r="O280" s="4">
        <v>251</v>
      </c>
      <c r="P280" s="3" t="e">
        <f t="array" ref="P280">INDEX($Q$30:$Q$329,SMALL(IF($Q$30:$Q$329&lt;&gt;"",ROW($Q$30:$Q$329)-ROW($Q$30)+1),O280))</f>
        <v>#NUM!</v>
      </c>
      <c r="Q280" s="3" t="str">
        <f t="shared" si="30"/>
        <v/>
      </c>
    </row>
    <row r="281" spans="6:17">
      <c r="F281" s="51" t="str">
        <f t="shared" si="24"/>
        <v/>
      </c>
      <c r="G281" s="75" t="str">
        <f t="shared" si="25"/>
        <v/>
      </c>
      <c r="H281" s="74" t="str">
        <f t="shared" si="26"/>
        <v/>
      </c>
      <c r="I281" s="74" t="str">
        <f t="shared" si="27"/>
        <v/>
      </c>
      <c r="J281" s="74" t="str">
        <f t="shared" si="28"/>
        <v/>
      </c>
      <c r="K281" s="74">
        <f t="array" ref="K281">IFERROR(SUM(IF(NOT(ISERROR(H281:J281)),H281:J281)),"")</f>
        <v>0</v>
      </c>
      <c r="L281" s="74" t="str">
        <f t="shared" si="29"/>
        <v/>
      </c>
      <c r="M281" s="74" t="str">
        <f t="shared" si="31"/>
        <v/>
      </c>
      <c r="O281" s="4">
        <v>252</v>
      </c>
      <c r="P281" s="3" t="e">
        <f t="array" ref="P281">INDEX($Q$30:$Q$329,SMALL(IF($Q$30:$Q$329&lt;&gt;"",ROW($Q$30:$Q$329)-ROW($Q$30)+1),O281))</f>
        <v>#NUM!</v>
      </c>
      <c r="Q281" s="3" t="str">
        <f t="shared" si="30"/>
        <v/>
      </c>
    </row>
    <row r="282" spans="6:17">
      <c r="F282" s="51" t="str">
        <f t="shared" si="24"/>
        <v/>
      </c>
      <c r="G282" s="75" t="str">
        <f t="shared" si="25"/>
        <v/>
      </c>
      <c r="H282" s="74" t="str">
        <f t="shared" si="26"/>
        <v/>
      </c>
      <c r="I282" s="74" t="str">
        <f t="shared" si="27"/>
        <v/>
      </c>
      <c r="J282" s="74" t="str">
        <f t="shared" si="28"/>
        <v/>
      </c>
      <c r="K282" s="74">
        <f t="array" ref="K282">IFERROR(SUM(IF(NOT(ISERROR(H282:J282)),H282:J282)),"")</f>
        <v>0</v>
      </c>
      <c r="L282" s="74" t="str">
        <f t="shared" si="29"/>
        <v/>
      </c>
      <c r="M282" s="74" t="str">
        <f t="shared" si="31"/>
        <v/>
      </c>
      <c r="O282" s="4">
        <v>253</v>
      </c>
      <c r="P282" s="3" t="e">
        <f t="array" ref="P282">INDEX($Q$30:$Q$329,SMALL(IF($Q$30:$Q$329&lt;&gt;"",ROW($Q$30:$Q$329)-ROW($Q$30)+1),O282))</f>
        <v>#NUM!</v>
      </c>
      <c r="Q282" s="3" t="str">
        <f t="shared" si="30"/>
        <v/>
      </c>
    </row>
    <row r="283" spans="6:17">
      <c r="F283" s="51" t="str">
        <f t="shared" si="24"/>
        <v/>
      </c>
      <c r="G283" s="75" t="str">
        <f t="shared" si="25"/>
        <v/>
      </c>
      <c r="H283" s="74" t="str">
        <f t="shared" si="26"/>
        <v/>
      </c>
      <c r="I283" s="74" t="str">
        <f t="shared" si="27"/>
        <v/>
      </c>
      <c r="J283" s="74" t="str">
        <f t="shared" si="28"/>
        <v/>
      </c>
      <c r="K283" s="74">
        <f t="array" ref="K283">IFERROR(SUM(IF(NOT(ISERROR(H283:J283)),H283:J283)),"")</f>
        <v>0</v>
      </c>
      <c r="L283" s="74" t="str">
        <f t="shared" si="29"/>
        <v/>
      </c>
      <c r="M283" s="74" t="str">
        <f t="shared" si="31"/>
        <v/>
      </c>
      <c r="O283" s="4">
        <v>254</v>
      </c>
      <c r="P283" s="3" t="e">
        <f t="array" ref="P283">INDEX($Q$30:$Q$329,SMALL(IF($Q$30:$Q$329&lt;&gt;"",ROW($Q$30:$Q$329)-ROW($Q$30)+1),O283))</f>
        <v>#NUM!</v>
      </c>
      <c r="Q283" s="3" t="str">
        <f t="shared" si="30"/>
        <v/>
      </c>
    </row>
    <row r="284" spans="6:17">
      <c r="F284" s="51" t="str">
        <f t="shared" si="24"/>
        <v/>
      </c>
      <c r="G284" s="75" t="str">
        <f t="shared" si="25"/>
        <v/>
      </c>
      <c r="H284" s="74" t="str">
        <f t="shared" si="26"/>
        <v/>
      </c>
      <c r="I284" s="74" t="str">
        <f t="shared" si="27"/>
        <v/>
      </c>
      <c r="J284" s="74" t="str">
        <f t="shared" si="28"/>
        <v/>
      </c>
      <c r="K284" s="74">
        <f t="array" ref="K284">IFERROR(SUM(IF(NOT(ISERROR(H284:J284)),H284:J284)),"")</f>
        <v>0</v>
      </c>
      <c r="L284" s="74" t="str">
        <f t="shared" si="29"/>
        <v/>
      </c>
      <c r="M284" s="74" t="str">
        <f t="shared" si="31"/>
        <v/>
      </c>
      <c r="O284" s="4">
        <v>255</v>
      </c>
      <c r="P284" s="3" t="e">
        <f t="array" ref="P284">INDEX($Q$30:$Q$329,SMALL(IF($Q$30:$Q$329&lt;&gt;"",ROW($Q$30:$Q$329)-ROW($Q$30)+1),O284))</f>
        <v>#NUM!</v>
      </c>
      <c r="Q284" s="3" t="str">
        <f t="shared" si="30"/>
        <v/>
      </c>
    </row>
    <row r="285" spans="6:17">
      <c r="F285" s="51" t="str">
        <f t="shared" si="24"/>
        <v/>
      </c>
      <c r="G285" s="75" t="str">
        <f t="shared" si="25"/>
        <v/>
      </c>
      <c r="H285" s="74" t="str">
        <f t="shared" si="26"/>
        <v/>
      </c>
      <c r="I285" s="74" t="str">
        <f t="shared" si="27"/>
        <v/>
      </c>
      <c r="J285" s="74" t="str">
        <f t="shared" si="28"/>
        <v/>
      </c>
      <c r="K285" s="74">
        <f t="array" ref="K285">IFERROR(SUM(IF(NOT(ISERROR(H285:J285)),H285:J285)),"")</f>
        <v>0</v>
      </c>
      <c r="L285" s="74" t="str">
        <f t="shared" si="29"/>
        <v/>
      </c>
      <c r="M285" s="74" t="str">
        <f t="shared" si="31"/>
        <v/>
      </c>
      <c r="O285" s="4">
        <v>256</v>
      </c>
      <c r="P285" s="3" t="e">
        <f t="array" ref="P285">INDEX($Q$30:$Q$329,SMALL(IF($Q$30:$Q$329&lt;&gt;"",ROW($Q$30:$Q$329)-ROW($Q$30)+1),O285))</f>
        <v>#NUM!</v>
      </c>
      <c r="Q285" s="3" t="str">
        <f t="shared" si="30"/>
        <v/>
      </c>
    </row>
    <row r="286" spans="6:17">
      <c r="F286" s="51" t="str">
        <f t="shared" ref="F286:F329" si="32">IFERROR(INDEX(Groups_Data,P286,5),"")</f>
        <v/>
      </c>
      <c r="G286" s="75" t="str">
        <f t="shared" ref="G286:G329" si="33">IFERROR(VALUE(INDEX(Groups_Data,P286,6)),"")</f>
        <v/>
      </c>
      <c r="H286" s="74" t="str">
        <f t="shared" ref="H286:H329" si="34">IFERROR(VALUE(INDEX(Groups_Data,P286,7)),"")</f>
        <v/>
      </c>
      <c r="I286" s="74" t="str">
        <f t="shared" ref="I286:I329" si="35">IFERROR(VALUE(INDEX(Groups_Data,P286,8)),"")</f>
        <v/>
      </c>
      <c r="J286" s="74" t="str">
        <f t="shared" ref="J286:J329" si="36">IFERROR(VALUE(INDEX(Groups_Data,P286,9)),"")</f>
        <v/>
      </c>
      <c r="K286" s="74">
        <f t="array" ref="K286">IFERROR(SUM(IF(NOT(ISERROR(H286:J286)),H286:J286)),"")</f>
        <v>0</v>
      </c>
      <c r="L286" s="74" t="str">
        <f t="shared" ref="L286:L329" si="37">IFERROR(VALUE(INDEX(Groups_Data,P286,11)),"")</f>
        <v/>
      </c>
      <c r="M286" s="74" t="str">
        <f t="shared" si="31"/>
        <v/>
      </c>
      <c r="O286" s="4">
        <v>257</v>
      </c>
      <c r="P286" s="3" t="e">
        <f t="array" ref="P286">INDEX($Q$30:$Q$329,SMALL(IF($Q$30:$Q$329&lt;&gt;"",ROW($Q$30:$Q$329)-ROW($Q$30)+1),O286))</f>
        <v>#NUM!</v>
      </c>
      <c r="Q286" s="3" t="str">
        <f t="shared" ref="Q286:Q329" si="38">IFERROR(MATCH($H$4&amp;$H$6&amp;$O286,INDEX(Groups_Data,,1),0),"")</f>
        <v/>
      </c>
    </row>
    <row r="287" spans="6:17">
      <c r="F287" s="51" t="str">
        <f t="shared" si="32"/>
        <v/>
      </c>
      <c r="G287" s="75" t="str">
        <f t="shared" si="33"/>
        <v/>
      </c>
      <c r="H287" s="74" t="str">
        <f t="shared" si="34"/>
        <v/>
      </c>
      <c r="I287" s="74" t="str">
        <f t="shared" si="35"/>
        <v/>
      </c>
      <c r="J287" s="74" t="str">
        <f t="shared" si="36"/>
        <v/>
      </c>
      <c r="K287" s="74">
        <f t="array" ref="K287">IFERROR(SUM(IF(NOT(ISERROR(H287:J287)),H287:J287)),"")</f>
        <v>0</v>
      </c>
      <c r="L287" s="74" t="str">
        <f t="shared" si="37"/>
        <v/>
      </c>
      <c r="M287" s="74" t="str">
        <f t="shared" ref="M287:M329" si="39">IFERROR(K287-L287,"")</f>
        <v/>
      </c>
      <c r="O287" s="4">
        <v>258</v>
      </c>
      <c r="P287" s="3" t="e">
        <f t="array" ref="P287">INDEX($Q$30:$Q$329,SMALL(IF($Q$30:$Q$329&lt;&gt;"",ROW($Q$30:$Q$329)-ROW($Q$30)+1),O287))</f>
        <v>#NUM!</v>
      </c>
      <c r="Q287" s="3" t="str">
        <f t="shared" si="38"/>
        <v/>
      </c>
    </row>
    <row r="288" spans="6:17">
      <c r="F288" s="51" t="str">
        <f t="shared" si="32"/>
        <v/>
      </c>
      <c r="G288" s="75" t="str">
        <f t="shared" si="33"/>
        <v/>
      </c>
      <c r="H288" s="74" t="str">
        <f t="shared" si="34"/>
        <v/>
      </c>
      <c r="I288" s="74" t="str">
        <f t="shared" si="35"/>
        <v/>
      </c>
      <c r="J288" s="74" t="str">
        <f t="shared" si="36"/>
        <v/>
      </c>
      <c r="K288" s="74">
        <f t="array" ref="K288">IFERROR(SUM(IF(NOT(ISERROR(H288:J288)),H288:J288)),"")</f>
        <v>0</v>
      </c>
      <c r="L288" s="74" t="str">
        <f t="shared" si="37"/>
        <v/>
      </c>
      <c r="M288" s="74" t="str">
        <f t="shared" si="39"/>
        <v/>
      </c>
      <c r="O288" s="4">
        <v>259</v>
      </c>
      <c r="P288" s="3" t="e">
        <f t="array" ref="P288">INDEX($Q$30:$Q$329,SMALL(IF($Q$30:$Q$329&lt;&gt;"",ROW($Q$30:$Q$329)-ROW($Q$30)+1),O288))</f>
        <v>#NUM!</v>
      </c>
      <c r="Q288" s="3" t="str">
        <f t="shared" si="38"/>
        <v/>
      </c>
    </row>
    <row r="289" spans="6:17">
      <c r="F289" s="51" t="str">
        <f t="shared" si="32"/>
        <v/>
      </c>
      <c r="G289" s="75" t="str">
        <f t="shared" si="33"/>
        <v/>
      </c>
      <c r="H289" s="74" t="str">
        <f t="shared" si="34"/>
        <v/>
      </c>
      <c r="I289" s="74" t="str">
        <f t="shared" si="35"/>
        <v/>
      </c>
      <c r="J289" s="74" t="str">
        <f t="shared" si="36"/>
        <v/>
      </c>
      <c r="K289" s="74">
        <f t="array" ref="K289">IFERROR(SUM(IF(NOT(ISERROR(H289:J289)),H289:J289)),"")</f>
        <v>0</v>
      </c>
      <c r="L289" s="74" t="str">
        <f t="shared" si="37"/>
        <v/>
      </c>
      <c r="M289" s="74" t="str">
        <f t="shared" si="39"/>
        <v/>
      </c>
      <c r="O289" s="4">
        <v>260</v>
      </c>
      <c r="P289" s="3" t="e">
        <f t="array" ref="P289">INDEX($Q$30:$Q$329,SMALL(IF($Q$30:$Q$329&lt;&gt;"",ROW($Q$30:$Q$329)-ROW($Q$30)+1),O289))</f>
        <v>#NUM!</v>
      </c>
      <c r="Q289" s="3" t="str">
        <f t="shared" si="38"/>
        <v/>
      </c>
    </row>
    <row r="290" spans="6:17">
      <c r="F290" s="51" t="str">
        <f t="shared" si="32"/>
        <v/>
      </c>
      <c r="G290" s="75" t="str">
        <f t="shared" si="33"/>
        <v/>
      </c>
      <c r="H290" s="74" t="str">
        <f t="shared" si="34"/>
        <v/>
      </c>
      <c r="I290" s="74" t="str">
        <f t="shared" si="35"/>
        <v/>
      </c>
      <c r="J290" s="74" t="str">
        <f t="shared" si="36"/>
        <v/>
      </c>
      <c r="K290" s="74">
        <f t="array" ref="K290">IFERROR(SUM(IF(NOT(ISERROR(H290:J290)),H290:J290)),"")</f>
        <v>0</v>
      </c>
      <c r="L290" s="74" t="str">
        <f t="shared" si="37"/>
        <v/>
      </c>
      <c r="M290" s="74" t="str">
        <f t="shared" si="39"/>
        <v/>
      </c>
      <c r="O290" s="4">
        <v>261</v>
      </c>
      <c r="P290" s="3" t="e">
        <f t="array" ref="P290">INDEX($Q$30:$Q$329,SMALL(IF($Q$30:$Q$329&lt;&gt;"",ROW($Q$30:$Q$329)-ROW($Q$30)+1),O290))</f>
        <v>#NUM!</v>
      </c>
      <c r="Q290" s="3" t="str">
        <f t="shared" si="38"/>
        <v/>
      </c>
    </row>
    <row r="291" spans="6:17">
      <c r="F291" s="51" t="str">
        <f t="shared" si="32"/>
        <v/>
      </c>
      <c r="G291" s="75" t="str">
        <f t="shared" si="33"/>
        <v/>
      </c>
      <c r="H291" s="74" t="str">
        <f t="shared" si="34"/>
        <v/>
      </c>
      <c r="I291" s="74" t="str">
        <f t="shared" si="35"/>
        <v/>
      </c>
      <c r="J291" s="74" t="str">
        <f t="shared" si="36"/>
        <v/>
      </c>
      <c r="K291" s="74">
        <f t="array" ref="K291">IFERROR(SUM(IF(NOT(ISERROR(H291:J291)),H291:J291)),"")</f>
        <v>0</v>
      </c>
      <c r="L291" s="74" t="str">
        <f t="shared" si="37"/>
        <v/>
      </c>
      <c r="M291" s="74" t="str">
        <f t="shared" si="39"/>
        <v/>
      </c>
      <c r="O291" s="4">
        <v>262</v>
      </c>
      <c r="P291" s="3" t="e">
        <f t="array" ref="P291">INDEX($Q$30:$Q$329,SMALL(IF($Q$30:$Q$329&lt;&gt;"",ROW($Q$30:$Q$329)-ROW($Q$30)+1),O291))</f>
        <v>#NUM!</v>
      </c>
      <c r="Q291" s="3" t="str">
        <f t="shared" si="38"/>
        <v/>
      </c>
    </row>
    <row r="292" spans="6:17">
      <c r="F292" s="51" t="str">
        <f t="shared" si="32"/>
        <v/>
      </c>
      <c r="G292" s="75" t="str">
        <f t="shared" si="33"/>
        <v/>
      </c>
      <c r="H292" s="74" t="str">
        <f t="shared" si="34"/>
        <v/>
      </c>
      <c r="I292" s="74" t="str">
        <f t="shared" si="35"/>
        <v/>
      </c>
      <c r="J292" s="74" t="str">
        <f t="shared" si="36"/>
        <v/>
      </c>
      <c r="K292" s="74">
        <f t="array" ref="K292">IFERROR(SUM(IF(NOT(ISERROR(H292:J292)),H292:J292)),"")</f>
        <v>0</v>
      </c>
      <c r="L292" s="74" t="str">
        <f t="shared" si="37"/>
        <v/>
      </c>
      <c r="M292" s="74" t="str">
        <f t="shared" si="39"/>
        <v/>
      </c>
      <c r="O292" s="4">
        <v>263</v>
      </c>
      <c r="P292" s="3" t="e">
        <f t="array" ref="P292">INDEX($Q$30:$Q$329,SMALL(IF($Q$30:$Q$329&lt;&gt;"",ROW($Q$30:$Q$329)-ROW($Q$30)+1),O292))</f>
        <v>#NUM!</v>
      </c>
      <c r="Q292" s="3" t="str">
        <f t="shared" si="38"/>
        <v/>
      </c>
    </row>
    <row r="293" spans="6:17">
      <c r="F293" s="51" t="str">
        <f t="shared" si="32"/>
        <v/>
      </c>
      <c r="G293" s="75" t="str">
        <f t="shared" si="33"/>
        <v/>
      </c>
      <c r="H293" s="74" t="str">
        <f t="shared" si="34"/>
        <v/>
      </c>
      <c r="I293" s="74" t="str">
        <f t="shared" si="35"/>
        <v/>
      </c>
      <c r="J293" s="74" t="str">
        <f t="shared" si="36"/>
        <v/>
      </c>
      <c r="K293" s="74">
        <f t="array" ref="K293">IFERROR(SUM(IF(NOT(ISERROR(H293:J293)),H293:J293)),"")</f>
        <v>0</v>
      </c>
      <c r="L293" s="74" t="str">
        <f t="shared" si="37"/>
        <v/>
      </c>
      <c r="M293" s="74" t="str">
        <f t="shared" si="39"/>
        <v/>
      </c>
      <c r="O293" s="4">
        <v>264</v>
      </c>
      <c r="P293" s="3" t="e">
        <f t="array" ref="P293">INDEX($Q$30:$Q$329,SMALL(IF($Q$30:$Q$329&lt;&gt;"",ROW($Q$30:$Q$329)-ROW($Q$30)+1),O293))</f>
        <v>#NUM!</v>
      </c>
      <c r="Q293" s="3" t="str">
        <f t="shared" si="38"/>
        <v/>
      </c>
    </row>
    <row r="294" spans="6:17">
      <c r="F294" s="51" t="str">
        <f t="shared" si="32"/>
        <v/>
      </c>
      <c r="G294" s="75" t="str">
        <f t="shared" si="33"/>
        <v/>
      </c>
      <c r="H294" s="74" t="str">
        <f t="shared" si="34"/>
        <v/>
      </c>
      <c r="I294" s="74" t="str">
        <f t="shared" si="35"/>
        <v/>
      </c>
      <c r="J294" s="74" t="str">
        <f t="shared" si="36"/>
        <v/>
      </c>
      <c r="K294" s="74">
        <f t="array" ref="K294">IFERROR(SUM(IF(NOT(ISERROR(H294:J294)),H294:J294)),"")</f>
        <v>0</v>
      </c>
      <c r="L294" s="74" t="str">
        <f t="shared" si="37"/>
        <v/>
      </c>
      <c r="M294" s="74" t="str">
        <f t="shared" si="39"/>
        <v/>
      </c>
      <c r="O294" s="4">
        <v>265</v>
      </c>
      <c r="P294" s="3" t="e">
        <f t="array" ref="P294">INDEX($Q$30:$Q$329,SMALL(IF($Q$30:$Q$329&lt;&gt;"",ROW($Q$30:$Q$329)-ROW($Q$30)+1),O294))</f>
        <v>#NUM!</v>
      </c>
      <c r="Q294" s="3" t="str">
        <f t="shared" si="38"/>
        <v/>
      </c>
    </row>
    <row r="295" spans="6:17">
      <c r="F295" s="51" t="str">
        <f t="shared" si="32"/>
        <v/>
      </c>
      <c r="G295" s="75" t="str">
        <f t="shared" si="33"/>
        <v/>
      </c>
      <c r="H295" s="74" t="str">
        <f t="shared" si="34"/>
        <v/>
      </c>
      <c r="I295" s="74" t="str">
        <f t="shared" si="35"/>
        <v/>
      </c>
      <c r="J295" s="74" t="str">
        <f t="shared" si="36"/>
        <v/>
      </c>
      <c r="K295" s="74">
        <f t="array" ref="K295">IFERROR(SUM(IF(NOT(ISERROR(H295:J295)),H295:J295)),"")</f>
        <v>0</v>
      </c>
      <c r="L295" s="74" t="str">
        <f t="shared" si="37"/>
        <v/>
      </c>
      <c r="M295" s="74" t="str">
        <f t="shared" si="39"/>
        <v/>
      </c>
      <c r="O295" s="4">
        <v>266</v>
      </c>
      <c r="P295" s="3" t="e">
        <f t="array" ref="P295">INDEX($Q$30:$Q$329,SMALL(IF($Q$30:$Q$329&lt;&gt;"",ROW($Q$30:$Q$329)-ROW($Q$30)+1),O295))</f>
        <v>#NUM!</v>
      </c>
      <c r="Q295" s="3" t="str">
        <f t="shared" si="38"/>
        <v/>
      </c>
    </row>
    <row r="296" spans="6:17">
      <c r="F296" s="51" t="str">
        <f t="shared" si="32"/>
        <v/>
      </c>
      <c r="G296" s="75" t="str">
        <f t="shared" si="33"/>
        <v/>
      </c>
      <c r="H296" s="74" t="str">
        <f t="shared" si="34"/>
        <v/>
      </c>
      <c r="I296" s="74" t="str">
        <f t="shared" si="35"/>
        <v/>
      </c>
      <c r="J296" s="74" t="str">
        <f t="shared" si="36"/>
        <v/>
      </c>
      <c r="K296" s="74">
        <f t="array" ref="K296">IFERROR(SUM(IF(NOT(ISERROR(H296:J296)),H296:J296)),"")</f>
        <v>0</v>
      </c>
      <c r="L296" s="74" t="str">
        <f t="shared" si="37"/>
        <v/>
      </c>
      <c r="M296" s="74" t="str">
        <f t="shared" si="39"/>
        <v/>
      </c>
      <c r="O296" s="4">
        <v>267</v>
      </c>
      <c r="P296" s="3" t="e">
        <f t="array" ref="P296">INDEX($Q$30:$Q$329,SMALL(IF($Q$30:$Q$329&lt;&gt;"",ROW($Q$30:$Q$329)-ROW($Q$30)+1),O296))</f>
        <v>#NUM!</v>
      </c>
      <c r="Q296" s="3" t="str">
        <f t="shared" si="38"/>
        <v/>
      </c>
    </row>
    <row r="297" spans="6:17">
      <c r="F297" s="51" t="str">
        <f t="shared" si="32"/>
        <v/>
      </c>
      <c r="G297" s="75" t="str">
        <f t="shared" si="33"/>
        <v/>
      </c>
      <c r="H297" s="74" t="str">
        <f t="shared" si="34"/>
        <v/>
      </c>
      <c r="I297" s="74" t="str">
        <f t="shared" si="35"/>
        <v/>
      </c>
      <c r="J297" s="74" t="str">
        <f t="shared" si="36"/>
        <v/>
      </c>
      <c r="K297" s="74">
        <f t="array" ref="K297">IFERROR(SUM(IF(NOT(ISERROR(H297:J297)),H297:J297)),"")</f>
        <v>0</v>
      </c>
      <c r="L297" s="74" t="str">
        <f t="shared" si="37"/>
        <v/>
      </c>
      <c r="M297" s="74" t="str">
        <f t="shared" si="39"/>
        <v/>
      </c>
      <c r="O297" s="4">
        <v>268</v>
      </c>
      <c r="P297" s="3" t="e">
        <f t="array" ref="P297">INDEX($Q$30:$Q$329,SMALL(IF($Q$30:$Q$329&lt;&gt;"",ROW($Q$30:$Q$329)-ROW($Q$30)+1),O297))</f>
        <v>#NUM!</v>
      </c>
      <c r="Q297" s="3" t="str">
        <f t="shared" si="38"/>
        <v/>
      </c>
    </row>
    <row r="298" spans="6:17">
      <c r="F298" s="51" t="str">
        <f t="shared" si="32"/>
        <v/>
      </c>
      <c r="G298" s="75" t="str">
        <f t="shared" si="33"/>
        <v/>
      </c>
      <c r="H298" s="74" t="str">
        <f t="shared" si="34"/>
        <v/>
      </c>
      <c r="I298" s="74" t="str">
        <f t="shared" si="35"/>
        <v/>
      </c>
      <c r="J298" s="74" t="str">
        <f t="shared" si="36"/>
        <v/>
      </c>
      <c r="K298" s="74">
        <f t="array" ref="K298">IFERROR(SUM(IF(NOT(ISERROR(H298:J298)),H298:J298)),"")</f>
        <v>0</v>
      </c>
      <c r="L298" s="74" t="str">
        <f t="shared" si="37"/>
        <v/>
      </c>
      <c r="M298" s="74" t="str">
        <f t="shared" si="39"/>
        <v/>
      </c>
      <c r="O298" s="4">
        <v>269</v>
      </c>
      <c r="P298" s="3" t="e">
        <f t="array" ref="P298">INDEX($Q$30:$Q$329,SMALL(IF($Q$30:$Q$329&lt;&gt;"",ROW($Q$30:$Q$329)-ROW($Q$30)+1),O298))</f>
        <v>#NUM!</v>
      </c>
      <c r="Q298" s="3" t="str">
        <f t="shared" si="38"/>
        <v/>
      </c>
    </row>
    <row r="299" spans="6:17">
      <c r="F299" s="51" t="str">
        <f t="shared" si="32"/>
        <v/>
      </c>
      <c r="G299" s="75" t="str">
        <f t="shared" si="33"/>
        <v/>
      </c>
      <c r="H299" s="74" t="str">
        <f t="shared" si="34"/>
        <v/>
      </c>
      <c r="I299" s="74" t="str">
        <f t="shared" si="35"/>
        <v/>
      </c>
      <c r="J299" s="74" t="str">
        <f t="shared" si="36"/>
        <v/>
      </c>
      <c r="K299" s="74">
        <f t="array" ref="K299">IFERROR(SUM(IF(NOT(ISERROR(H299:J299)),H299:J299)),"")</f>
        <v>0</v>
      </c>
      <c r="L299" s="74" t="str">
        <f t="shared" si="37"/>
        <v/>
      </c>
      <c r="M299" s="74" t="str">
        <f t="shared" si="39"/>
        <v/>
      </c>
      <c r="O299" s="4">
        <v>270</v>
      </c>
      <c r="P299" s="3" t="e">
        <f t="array" ref="P299">INDEX($Q$30:$Q$329,SMALL(IF($Q$30:$Q$329&lt;&gt;"",ROW($Q$30:$Q$329)-ROW($Q$30)+1),O299))</f>
        <v>#NUM!</v>
      </c>
      <c r="Q299" s="3" t="str">
        <f t="shared" si="38"/>
        <v/>
      </c>
    </row>
    <row r="300" spans="6:17">
      <c r="F300" s="51" t="str">
        <f t="shared" si="32"/>
        <v/>
      </c>
      <c r="G300" s="75" t="str">
        <f t="shared" si="33"/>
        <v/>
      </c>
      <c r="H300" s="74" t="str">
        <f t="shared" si="34"/>
        <v/>
      </c>
      <c r="I300" s="74" t="str">
        <f t="shared" si="35"/>
        <v/>
      </c>
      <c r="J300" s="74" t="str">
        <f t="shared" si="36"/>
        <v/>
      </c>
      <c r="K300" s="74">
        <f t="array" ref="K300">IFERROR(SUM(IF(NOT(ISERROR(H300:J300)),H300:J300)),"")</f>
        <v>0</v>
      </c>
      <c r="L300" s="74" t="str">
        <f t="shared" si="37"/>
        <v/>
      </c>
      <c r="M300" s="74" t="str">
        <f t="shared" si="39"/>
        <v/>
      </c>
      <c r="O300" s="4">
        <v>271</v>
      </c>
      <c r="P300" s="3" t="e">
        <f t="array" ref="P300">INDEX($Q$30:$Q$329,SMALL(IF($Q$30:$Q$329&lt;&gt;"",ROW($Q$30:$Q$329)-ROW($Q$30)+1),O300))</f>
        <v>#NUM!</v>
      </c>
      <c r="Q300" s="3" t="str">
        <f t="shared" si="38"/>
        <v/>
      </c>
    </row>
    <row r="301" spans="6:17">
      <c r="F301" s="51" t="str">
        <f t="shared" si="32"/>
        <v/>
      </c>
      <c r="G301" s="75" t="str">
        <f t="shared" si="33"/>
        <v/>
      </c>
      <c r="H301" s="74" t="str">
        <f t="shared" si="34"/>
        <v/>
      </c>
      <c r="I301" s="74" t="str">
        <f t="shared" si="35"/>
        <v/>
      </c>
      <c r="J301" s="74" t="str">
        <f t="shared" si="36"/>
        <v/>
      </c>
      <c r="K301" s="74">
        <f t="array" ref="K301">IFERROR(SUM(IF(NOT(ISERROR(H301:J301)),H301:J301)),"")</f>
        <v>0</v>
      </c>
      <c r="L301" s="74" t="str">
        <f t="shared" si="37"/>
        <v/>
      </c>
      <c r="M301" s="74" t="str">
        <f t="shared" si="39"/>
        <v/>
      </c>
      <c r="O301" s="4">
        <v>272</v>
      </c>
      <c r="P301" s="3" t="e">
        <f t="array" ref="P301">INDEX($Q$30:$Q$329,SMALL(IF($Q$30:$Q$329&lt;&gt;"",ROW($Q$30:$Q$329)-ROW($Q$30)+1),O301))</f>
        <v>#NUM!</v>
      </c>
      <c r="Q301" s="3" t="str">
        <f t="shared" si="38"/>
        <v/>
      </c>
    </row>
    <row r="302" spans="6:17">
      <c r="F302" s="51" t="str">
        <f t="shared" si="32"/>
        <v/>
      </c>
      <c r="G302" s="75" t="str">
        <f t="shared" si="33"/>
        <v/>
      </c>
      <c r="H302" s="74" t="str">
        <f t="shared" si="34"/>
        <v/>
      </c>
      <c r="I302" s="74" t="str">
        <f t="shared" si="35"/>
        <v/>
      </c>
      <c r="J302" s="74" t="str">
        <f t="shared" si="36"/>
        <v/>
      </c>
      <c r="K302" s="74">
        <f t="array" ref="K302">IFERROR(SUM(IF(NOT(ISERROR(H302:J302)),H302:J302)),"")</f>
        <v>0</v>
      </c>
      <c r="L302" s="74" t="str">
        <f t="shared" si="37"/>
        <v/>
      </c>
      <c r="M302" s="74" t="str">
        <f t="shared" si="39"/>
        <v/>
      </c>
      <c r="O302" s="4">
        <v>273</v>
      </c>
      <c r="P302" s="3" t="e">
        <f t="array" ref="P302">INDEX($Q$30:$Q$329,SMALL(IF($Q$30:$Q$329&lt;&gt;"",ROW($Q$30:$Q$329)-ROW($Q$30)+1),O302))</f>
        <v>#NUM!</v>
      </c>
      <c r="Q302" s="3" t="str">
        <f t="shared" si="38"/>
        <v/>
      </c>
    </row>
    <row r="303" spans="6:17">
      <c r="F303" s="51" t="str">
        <f t="shared" si="32"/>
        <v/>
      </c>
      <c r="G303" s="75" t="str">
        <f t="shared" si="33"/>
        <v/>
      </c>
      <c r="H303" s="74" t="str">
        <f t="shared" si="34"/>
        <v/>
      </c>
      <c r="I303" s="74" t="str">
        <f t="shared" si="35"/>
        <v/>
      </c>
      <c r="J303" s="74" t="str">
        <f t="shared" si="36"/>
        <v/>
      </c>
      <c r="K303" s="74">
        <f t="array" ref="K303">IFERROR(SUM(IF(NOT(ISERROR(H303:J303)),H303:J303)),"")</f>
        <v>0</v>
      </c>
      <c r="L303" s="74" t="str">
        <f t="shared" si="37"/>
        <v/>
      </c>
      <c r="M303" s="74" t="str">
        <f t="shared" si="39"/>
        <v/>
      </c>
      <c r="O303" s="4">
        <v>274</v>
      </c>
      <c r="P303" s="3" t="e">
        <f t="array" ref="P303">INDEX($Q$30:$Q$329,SMALL(IF($Q$30:$Q$329&lt;&gt;"",ROW($Q$30:$Q$329)-ROW($Q$30)+1),O303))</f>
        <v>#NUM!</v>
      </c>
      <c r="Q303" s="3" t="str">
        <f t="shared" si="38"/>
        <v/>
      </c>
    </row>
    <row r="304" spans="6:17">
      <c r="F304" s="51" t="str">
        <f t="shared" si="32"/>
        <v/>
      </c>
      <c r="G304" s="75" t="str">
        <f t="shared" si="33"/>
        <v/>
      </c>
      <c r="H304" s="74" t="str">
        <f t="shared" si="34"/>
        <v/>
      </c>
      <c r="I304" s="74" t="str">
        <f t="shared" si="35"/>
        <v/>
      </c>
      <c r="J304" s="74" t="str">
        <f t="shared" si="36"/>
        <v/>
      </c>
      <c r="K304" s="74">
        <f t="array" ref="K304">IFERROR(SUM(IF(NOT(ISERROR(H304:J304)),H304:J304)),"")</f>
        <v>0</v>
      </c>
      <c r="L304" s="74" t="str">
        <f t="shared" si="37"/>
        <v/>
      </c>
      <c r="M304" s="74" t="str">
        <f t="shared" si="39"/>
        <v/>
      </c>
      <c r="O304" s="4">
        <v>275</v>
      </c>
      <c r="P304" s="3" t="e">
        <f t="array" ref="P304">INDEX($Q$30:$Q$329,SMALL(IF($Q$30:$Q$329&lt;&gt;"",ROW($Q$30:$Q$329)-ROW($Q$30)+1),O304))</f>
        <v>#NUM!</v>
      </c>
      <c r="Q304" s="3" t="str">
        <f t="shared" si="38"/>
        <v/>
      </c>
    </row>
    <row r="305" spans="6:17">
      <c r="F305" s="51" t="str">
        <f t="shared" si="32"/>
        <v/>
      </c>
      <c r="G305" s="75" t="str">
        <f t="shared" si="33"/>
        <v/>
      </c>
      <c r="H305" s="74" t="str">
        <f t="shared" si="34"/>
        <v/>
      </c>
      <c r="I305" s="74" t="str">
        <f t="shared" si="35"/>
        <v/>
      </c>
      <c r="J305" s="74" t="str">
        <f t="shared" si="36"/>
        <v/>
      </c>
      <c r="K305" s="74">
        <f t="array" ref="K305">IFERROR(SUM(IF(NOT(ISERROR(H305:J305)),H305:J305)),"")</f>
        <v>0</v>
      </c>
      <c r="L305" s="74" t="str">
        <f t="shared" si="37"/>
        <v/>
      </c>
      <c r="M305" s="74" t="str">
        <f t="shared" si="39"/>
        <v/>
      </c>
      <c r="O305" s="4">
        <v>276</v>
      </c>
      <c r="P305" s="3" t="e">
        <f t="array" ref="P305">INDEX($Q$30:$Q$329,SMALL(IF($Q$30:$Q$329&lt;&gt;"",ROW($Q$30:$Q$329)-ROW($Q$30)+1),O305))</f>
        <v>#NUM!</v>
      </c>
      <c r="Q305" s="3" t="str">
        <f t="shared" si="38"/>
        <v/>
      </c>
    </row>
    <row r="306" spans="6:17">
      <c r="F306" s="51" t="str">
        <f t="shared" si="32"/>
        <v/>
      </c>
      <c r="G306" s="75" t="str">
        <f t="shared" si="33"/>
        <v/>
      </c>
      <c r="H306" s="74" t="str">
        <f t="shared" si="34"/>
        <v/>
      </c>
      <c r="I306" s="74" t="str">
        <f t="shared" si="35"/>
        <v/>
      </c>
      <c r="J306" s="74" t="str">
        <f t="shared" si="36"/>
        <v/>
      </c>
      <c r="K306" s="74">
        <f t="array" ref="K306">IFERROR(SUM(IF(NOT(ISERROR(H306:J306)),H306:J306)),"")</f>
        <v>0</v>
      </c>
      <c r="L306" s="74" t="str">
        <f t="shared" si="37"/>
        <v/>
      </c>
      <c r="M306" s="74" t="str">
        <f t="shared" si="39"/>
        <v/>
      </c>
      <c r="O306" s="4">
        <v>277</v>
      </c>
      <c r="P306" s="3" t="e">
        <f t="array" ref="P306">INDEX($Q$30:$Q$329,SMALL(IF($Q$30:$Q$329&lt;&gt;"",ROW($Q$30:$Q$329)-ROW($Q$30)+1),O306))</f>
        <v>#NUM!</v>
      </c>
      <c r="Q306" s="3" t="str">
        <f t="shared" si="38"/>
        <v/>
      </c>
    </row>
    <row r="307" spans="6:17">
      <c r="F307" s="51" t="str">
        <f t="shared" si="32"/>
        <v/>
      </c>
      <c r="G307" s="75" t="str">
        <f t="shared" si="33"/>
        <v/>
      </c>
      <c r="H307" s="74" t="str">
        <f t="shared" si="34"/>
        <v/>
      </c>
      <c r="I307" s="74" t="str">
        <f t="shared" si="35"/>
        <v/>
      </c>
      <c r="J307" s="74" t="str">
        <f t="shared" si="36"/>
        <v/>
      </c>
      <c r="K307" s="74">
        <f t="array" ref="K307">IFERROR(SUM(IF(NOT(ISERROR(H307:J307)),H307:J307)),"")</f>
        <v>0</v>
      </c>
      <c r="L307" s="74" t="str">
        <f t="shared" si="37"/>
        <v/>
      </c>
      <c r="M307" s="74" t="str">
        <f t="shared" si="39"/>
        <v/>
      </c>
      <c r="O307" s="4">
        <v>278</v>
      </c>
      <c r="P307" s="3" t="e">
        <f t="array" ref="P307">INDEX($Q$30:$Q$329,SMALL(IF($Q$30:$Q$329&lt;&gt;"",ROW($Q$30:$Q$329)-ROW($Q$30)+1),O307))</f>
        <v>#NUM!</v>
      </c>
      <c r="Q307" s="3" t="str">
        <f t="shared" si="38"/>
        <v/>
      </c>
    </row>
    <row r="308" spans="6:17">
      <c r="F308" s="51" t="str">
        <f t="shared" si="32"/>
        <v/>
      </c>
      <c r="G308" s="75" t="str">
        <f t="shared" si="33"/>
        <v/>
      </c>
      <c r="H308" s="74" t="str">
        <f t="shared" si="34"/>
        <v/>
      </c>
      <c r="I308" s="74" t="str">
        <f t="shared" si="35"/>
        <v/>
      </c>
      <c r="J308" s="74" t="str">
        <f t="shared" si="36"/>
        <v/>
      </c>
      <c r="K308" s="74">
        <f t="array" ref="K308">IFERROR(SUM(IF(NOT(ISERROR(H308:J308)),H308:J308)),"")</f>
        <v>0</v>
      </c>
      <c r="L308" s="74" t="str">
        <f t="shared" si="37"/>
        <v/>
      </c>
      <c r="M308" s="74" t="str">
        <f t="shared" si="39"/>
        <v/>
      </c>
      <c r="O308" s="4">
        <v>279</v>
      </c>
      <c r="P308" s="3" t="e">
        <f t="array" ref="P308">INDEX($Q$30:$Q$329,SMALL(IF($Q$30:$Q$329&lt;&gt;"",ROW($Q$30:$Q$329)-ROW($Q$30)+1),O308))</f>
        <v>#NUM!</v>
      </c>
      <c r="Q308" s="3" t="str">
        <f t="shared" si="38"/>
        <v/>
      </c>
    </row>
    <row r="309" spans="6:17">
      <c r="F309" s="51" t="str">
        <f t="shared" si="32"/>
        <v/>
      </c>
      <c r="G309" s="75" t="str">
        <f t="shared" si="33"/>
        <v/>
      </c>
      <c r="H309" s="74" t="str">
        <f t="shared" si="34"/>
        <v/>
      </c>
      <c r="I309" s="74" t="str">
        <f t="shared" si="35"/>
        <v/>
      </c>
      <c r="J309" s="74" t="str">
        <f t="shared" si="36"/>
        <v/>
      </c>
      <c r="K309" s="74">
        <f t="array" ref="K309">IFERROR(SUM(IF(NOT(ISERROR(H309:J309)),H309:J309)),"")</f>
        <v>0</v>
      </c>
      <c r="L309" s="74" t="str">
        <f t="shared" si="37"/>
        <v/>
      </c>
      <c r="M309" s="74" t="str">
        <f t="shared" si="39"/>
        <v/>
      </c>
      <c r="O309" s="4">
        <v>280</v>
      </c>
      <c r="P309" s="3" t="e">
        <f t="array" ref="P309">INDEX($Q$30:$Q$329,SMALL(IF($Q$30:$Q$329&lt;&gt;"",ROW($Q$30:$Q$329)-ROW($Q$30)+1),O309))</f>
        <v>#NUM!</v>
      </c>
      <c r="Q309" s="3" t="str">
        <f t="shared" si="38"/>
        <v/>
      </c>
    </row>
    <row r="310" spans="6:17">
      <c r="F310" s="51" t="str">
        <f t="shared" si="32"/>
        <v/>
      </c>
      <c r="G310" s="75" t="str">
        <f t="shared" si="33"/>
        <v/>
      </c>
      <c r="H310" s="74" t="str">
        <f t="shared" si="34"/>
        <v/>
      </c>
      <c r="I310" s="74" t="str">
        <f t="shared" si="35"/>
        <v/>
      </c>
      <c r="J310" s="74" t="str">
        <f t="shared" si="36"/>
        <v/>
      </c>
      <c r="K310" s="74">
        <f t="array" ref="K310">IFERROR(SUM(IF(NOT(ISERROR(H310:J310)),H310:J310)),"")</f>
        <v>0</v>
      </c>
      <c r="L310" s="74" t="str">
        <f t="shared" si="37"/>
        <v/>
      </c>
      <c r="M310" s="74" t="str">
        <f t="shared" si="39"/>
        <v/>
      </c>
      <c r="O310" s="4">
        <v>281</v>
      </c>
      <c r="P310" s="3" t="e">
        <f t="array" ref="P310">INDEX($Q$30:$Q$329,SMALL(IF($Q$30:$Q$329&lt;&gt;"",ROW($Q$30:$Q$329)-ROW($Q$30)+1),O310))</f>
        <v>#NUM!</v>
      </c>
      <c r="Q310" s="3" t="str">
        <f t="shared" si="38"/>
        <v/>
      </c>
    </row>
    <row r="311" spans="6:17">
      <c r="F311" s="51" t="str">
        <f t="shared" si="32"/>
        <v/>
      </c>
      <c r="G311" s="75" t="str">
        <f t="shared" si="33"/>
        <v/>
      </c>
      <c r="H311" s="74" t="str">
        <f t="shared" si="34"/>
        <v/>
      </c>
      <c r="I311" s="74" t="str">
        <f t="shared" si="35"/>
        <v/>
      </c>
      <c r="J311" s="74" t="str">
        <f t="shared" si="36"/>
        <v/>
      </c>
      <c r="K311" s="74">
        <f t="array" ref="K311">IFERROR(SUM(IF(NOT(ISERROR(H311:J311)),H311:J311)),"")</f>
        <v>0</v>
      </c>
      <c r="L311" s="74" t="str">
        <f t="shared" si="37"/>
        <v/>
      </c>
      <c r="M311" s="74" t="str">
        <f t="shared" si="39"/>
        <v/>
      </c>
      <c r="O311" s="4">
        <v>282</v>
      </c>
      <c r="P311" s="3" t="e">
        <f t="array" ref="P311">INDEX($Q$30:$Q$329,SMALL(IF($Q$30:$Q$329&lt;&gt;"",ROW($Q$30:$Q$329)-ROW($Q$30)+1),O311))</f>
        <v>#NUM!</v>
      </c>
      <c r="Q311" s="3" t="str">
        <f t="shared" si="38"/>
        <v/>
      </c>
    </row>
    <row r="312" spans="6:17">
      <c r="F312" s="51" t="str">
        <f t="shared" si="32"/>
        <v/>
      </c>
      <c r="G312" s="75" t="str">
        <f t="shared" si="33"/>
        <v/>
      </c>
      <c r="H312" s="74" t="str">
        <f t="shared" si="34"/>
        <v/>
      </c>
      <c r="I312" s="74" t="str">
        <f t="shared" si="35"/>
        <v/>
      </c>
      <c r="J312" s="74" t="str">
        <f t="shared" si="36"/>
        <v/>
      </c>
      <c r="K312" s="74">
        <f t="array" ref="K312">IFERROR(SUM(IF(NOT(ISERROR(H312:J312)),H312:J312)),"")</f>
        <v>0</v>
      </c>
      <c r="L312" s="74" t="str">
        <f t="shared" si="37"/>
        <v/>
      </c>
      <c r="M312" s="74" t="str">
        <f t="shared" si="39"/>
        <v/>
      </c>
      <c r="O312" s="4">
        <v>283</v>
      </c>
      <c r="P312" s="3" t="e">
        <f t="array" ref="P312">INDEX($Q$30:$Q$329,SMALL(IF($Q$30:$Q$329&lt;&gt;"",ROW($Q$30:$Q$329)-ROW($Q$30)+1),O312))</f>
        <v>#NUM!</v>
      </c>
      <c r="Q312" s="3" t="str">
        <f t="shared" si="38"/>
        <v/>
      </c>
    </row>
    <row r="313" spans="6:17">
      <c r="F313" s="51" t="str">
        <f t="shared" si="32"/>
        <v/>
      </c>
      <c r="G313" s="75" t="str">
        <f t="shared" si="33"/>
        <v/>
      </c>
      <c r="H313" s="74" t="str">
        <f t="shared" si="34"/>
        <v/>
      </c>
      <c r="I313" s="74" t="str">
        <f t="shared" si="35"/>
        <v/>
      </c>
      <c r="J313" s="74" t="str">
        <f t="shared" si="36"/>
        <v/>
      </c>
      <c r="K313" s="74">
        <f t="array" ref="K313">IFERROR(SUM(IF(NOT(ISERROR(H313:J313)),H313:J313)),"")</f>
        <v>0</v>
      </c>
      <c r="L313" s="74" t="str">
        <f t="shared" si="37"/>
        <v/>
      </c>
      <c r="M313" s="74" t="str">
        <f t="shared" si="39"/>
        <v/>
      </c>
      <c r="O313" s="4">
        <v>284</v>
      </c>
      <c r="P313" s="3" t="e">
        <f t="array" ref="P313">INDEX($Q$30:$Q$329,SMALL(IF($Q$30:$Q$329&lt;&gt;"",ROW($Q$30:$Q$329)-ROW($Q$30)+1),O313))</f>
        <v>#NUM!</v>
      </c>
      <c r="Q313" s="3" t="str">
        <f t="shared" si="38"/>
        <v/>
      </c>
    </row>
    <row r="314" spans="6:17">
      <c r="F314" s="51" t="str">
        <f t="shared" si="32"/>
        <v/>
      </c>
      <c r="G314" s="75" t="str">
        <f t="shared" si="33"/>
        <v/>
      </c>
      <c r="H314" s="74" t="str">
        <f t="shared" si="34"/>
        <v/>
      </c>
      <c r="I314" s="74" t="str">
        <f t="shared" si="35"/>
        <v/>
      </c>
      <c r="J314" s="74" t="str">
        <f t="shared" si="36"/>
        <v/>
      </c>
      <c r="K314" s="74">
        <f t="array" ref="K314">IFERROR(SUM(IF(NOT(ISERROR(H314:J314)),H314:J314)),"")</f>
        <v>0</v>
      </c>
      <c r="L314" s="74" t="str">
        <f t="shared" si="37"/>
        <v/>
      </c>
      <c r="M314" s="74" t="str">
        <f t="shared" si="39"/>
        <v/>
      </c>
      <c r="O314" s="4">
        <v>285</v>
      </c>
      <c r="P314" s="3" t="e">
        <f t="array" ref="P314">INDEX($Q$30:$Q$329,SMALL(IF($Q$30:$Q$329&lt;&gt;"",ROW($Q$30:$Q$329)-ROW($Q$30)+1),O314))</f>
        <v>#NUM!</v>
      </c>
      <c r="Q314" s="3" t="str">
        <f t="shared" si="38"/>
        <v/>
      </c>
    </row>
    <row r="315" spans="6:17">
      <c r="F315" s="51" t="str">
        <f t="shared" si="32"/>
        <v/>
      </c>
      <c r="G315" s="75" t="str">
        <f t="shared" si="33"/>
        <v/>
      </c>
      <c r="H315" s="74" t="str">
        <f t="shared" si="34"/>
        <v/>
      </c>
      <c r="I315" s="74" t="str">
        <f t="shared" si="35"/>
        <v/>
      </c>
      <c r="J315" s="74" t="str">
        <f t="shared" si="36"/>
        <v/>
      </c>
      <c r="K315" s="74">
        <f t="array" ref="K315">IFERROR(SUM(IF(NOT(ISERROR(H315:J315)),H315:J315)),"")</f>
        <v>0</v>
      </c>
      <c r="L315" s="74" t="str">
        <f t="shared" si="37"/>
        <v/>
      </c>
      <c r="M315" s="74" t="str">
        <f t="shared" si="39"/>
        <v/>
      </c>
      <c r="O315" s="4">
        <v>286</v>
      </c>
      <c r="P315" s="3" t="e">
        <f t="array" ref="P315">INDEX($Q$30:$Q$329,SMALL(IF($Q$30:$Q$329&lt;&gt;"",ROW($Q$30:$Q$329)-ROW($Q$30)+1),O315))</f>
        <v>#NUM!</v>
      </c>
      <c r="Q315" s="3" t="str">
        <f t="shared" si="38"/>
        <v/>
      </c>
    </row>
    <row r="316" spans="6:17">
      <c r="F316" s="51" t="str">
        <f t="shared" si="32"/>
        <v/>
      </c>
      <c r="G316" s="75" t="str">
        <f t="shared" si="33"/>
        <v/>
      </c>
      <c r="H316" s="74" t="str">
        <f t="shared" si="34"/>
        <v/>
      </c>
      <c r="I316" s="74" t="str">
        <f t="shared" si="35"/>
        <v/>
      </c>
      <c r="J316" s="74" t="str">
        <f t="shared" si="36"/>
        <v/>
      </c>
      <c r="K316" s="74">
        <f t="array" ref="K316">IFERROR(SUM(IF(NOT(ISERROR(H316:J316)),H316:J316)),"")</f>
        <v>0</v>
      </c>
      <c r="L316" s="74" t="str">
        <f t="shared" si="37"/>
        <v/>
      </c>
      <c r="M316" s="74" t="str">
        <f t="shared" si="39"/>
        <v/>
      </c>
      <c r="O316" s="4">
        <v>287</v>
      </c>
      <c r="P316" s="3" t="e">
        <f t="array" ref="P316">INDEX($Q$30:$Q$329,SMALL(IF($Q$30:$Q$329&lt;&gt;"",ROW($Q$30:$Q$329)-ROW($Q$30)+1),O316))</f>
        <v>#NUM!</v>
      </c>
      <c r="Q316" s="3" t="str">
        <f t="shared" si="38"/>
        <v/>
      </c>
    </row>
    <row r="317" spans="6:17">
      <c r="F317" s="51" t="str">
        <f t="shared" si="32"/>
        <v/>
      </c>
      <c r="G317" s="75" t="str">
        <f t="shared" si="33"/>
        <v/>
      </c>
      <c r="H317" s="74" t="str">
        <f t="shared" si="34"/>
        <v/>
      </c>
      <c r="I317" s="74" t="str">
        <f t="shared" si="35"/>
        <v/>
      </c>
      <c r="J317" s="74" t="str">
        <f t="shared" si="36"/>
        <v/>
      </c>
      <c r="K317" s="74">
        <f t="array" ref="K317">IFERROR(SUM(IF(NOT(ISERROR(H317:J317)),H317:J317)),"")</f>
        <v>0</v>
      </c>
      <c r="L317" s="74" t="str">
        <f t="shared" si="37"/>
        <v/>
      </c>
      <c r="M317" s="74" t="str">
        <f t="shared" si="39"/>
        <v/>
      </c>
      <c r="O317" s="4">
        <v>288</v>
      </c>
      <c r="P317" s="3" t="e">
        <f t="array" ref="P317">INDEX($Q$30:$Q$329,SMALL(IF($Q$30:$Q$329&lt;&gt;"",ROW($Q$30:$Q$329)-ROW($Q$30)+1),O317))</f>
        <v>#NUM!</v>
      </c>
      <c r="Q317" s="3" t="str">
        <f t="shared" si="38"/>
        <v/>
      </c>
    </row>
    <row r="318" spans="6:17">
      <c r="F318" s="51" t="str">
        <f t="shared" si="32"/>
        <v/>
      </c>
      <c r="G318" s="75" t="str">
        <f t="shared" si="33"/>
        <v/>
      </c>
      <c r="H318" s="74" t="str">
        <f t="shared" si="34"/>
        <v/>
      </c>
      <c r="I318" s="74" t="str">
        <f t="shared" si="35"/>
        <v/>
      </c>
      <c r="J318" s="74" t="str">
        <f t="shared" si="36"/>
        <v/>
      </c>
      <c r="K318" s="74">
        <f t="array" ref="K318">IFERROR(SUM(IF(NOT(ISERROR(H318:J318)),H318:J318)),"")</f>
        <v>0</v>
      </c>
      <c r="L318" s="74" t="str">
        <f t="shared" si="37"/>
        <v/>
      </c>
      <c r="M318" s="74" t="str">
        <f t="shared" si="39"/>
        <v/>
      </c>
      <c r="O318" s="4">
        <v>289</v>
      </c>
      <c r="P318" s="3" t="e">
        <f t="array" ref="P318">INDEX($Q$30:$Q$329,SMALL(IF($Q$30:$Q$329&lt;&gt;"",ROW($Q$30:$Q$329)-ROW($Q$30)+1),O318))</f>
        <v>#NUM!</v>
      </c>
      <c r="Q318" s="3" t="str">
        <f t="shared" si="38"/>
        <v/>
      </c>
    </row>
    <row r="319" spans="6:17">
      <c r="F319" s="51" t="str">
        <f t="shared" si="32"/>
        <v/>
      </c>
      <c r="G319" s="75" t="str">
        <f t="shared" si="33"/>
        <v/>
      </c>
      <c r="H319" s="74" t="str">
        <f t="shared" si="34"/>
        <v/>
      </c>
      <c r="I319" s="74" t="str">
        <f t="shared" si="35"/>
        <v/>
      </c>
      <c r="J319" s="74" t="str">
        <f t="shared" si="36"/>
        <v/>
      </c>
      <c r="K319" s="74">
        <f t="array" ref="K319">IFERROR(SUM(IF(NOT(ISERROR(H319:J319)),H319:J319)),"")</f>
        <v>0</v>
      </c>
      <c r="L319" s="74" t="str">
        <f t="shared" si="37"/>
        <v/>
      </c>
      <c r="M319" s="74" t="str">
        <f t="shared" si="39"/>
        <v/>
      </c>
      <c r="O319" s="4">
        <v>290</v>
      </c>
      <c r="P319" s="3" t="e">
        <f t="array" ref="P319">INDEX($Q$30:$Q$329,SMALL(IF($Q$30:$Q$329&lt;&gt;"",ROW($Q$30:$Q$329)-ROW($Q$30)+1),O319))</f>
        <v>#NUM!</v>
      </c>
      <c r="Q319" s="3" t="str">
        <f t="shared" si="38"/>
        <v/>
      </c>
    </row>
    <row r="320" spans="6:17">
      <c r="F320" s="51" t="str">
        <f t="shared" si="32"/>
        <v/>
      </c>
      <c r="G320" s="75" t="str">
        <f t="shared" si="33"/>
        <v/>
      </c>
      <c r="H320" s="74" t="str">
        <f t="shared" si="34"/>
        <v/>
      </c>
      <c r="I320" s="74" t="str">
        <f t="shared" si="35"/>
        <v/>
      </c>
      <c r="J320" s="74" t="str">
        <f t="shared" si="36"/>
        <v/>
      </c>
      <c r="K320" s="74">
        <f t="array" ref="K320">IFERROR(SUM(IF(NOT(ISERROR(H320:J320)),H320:J320)),"")</f>
        <v>0</v>
      </c>
      <c r="L320" s="74" t="str">
        <f t="shared" si="37"/>
        <v/>
      </c>
      <c r="M320" s="74" t="str">
        <f t="shared" si="39"/>
        <v/>
      </c>
      <c r="O320" s="4">
        <v>291</v>
      </c>
      <c r="P320" s="3" t="e">
        <f t="array" ref="P320">INDEX($Q$30:$Q$329,SMALL(IF($Q$30:$Q$329&lt;&gt;"",ROW($Q$30:$Q$329)-ROW($Q$30)+1),O320))</f>
        <v>#NUM!</v>
      </c>
      <c r="Q320" s="3" t="str">
        <f t="shared" si="38"/>
        <v/>
      </c>
    </row>
    <row r="321" spans="6:17">
      <c r="F321" s="51" t="str">
        <f t="shared" si="32"/>
        <v/>
      </c>
      <c r="G321" s="75" t="str">
        <f t="shared" si="33"/>
        <v/>
      </c>
      <c r="H321" s="74" t="str">
        <f t="shared" si="34"/>
        <v/>
      </c>
      <c r="I321" s="74" t="str">
        <f t="shared" si="35"/>
        <v/>
      </c>
      <c r="J321" s="74" t="str">
        <f t="shared" si="36"/>
        <v/>
      </c>
      <c r="K321" s="74">
        <f t="array" ref="K321">IFERROR(SUM(IF(NOT(ISERROR(H321:J321)),H321:J321)),"")</f>
        <v>0</v>
      </c>
      <c r="L321" s="74" t="str">
        <f t="shared" si="37"/>
        <v/>
      </c>
      <c r="M321" s="74" t="str">
        <f t="shared" si="39"/>
        <v/>
      </c>
      <c r="O321" s="4">
        <v>292</v>
      </c>
      <c r="P321" s="3" t="e">
        <f t="array" ref="P321">INDEX($Q$30:$Q$329,SMALL(IF($Q$30:$Q$329&lt;&gt;"",ROW($Q$30:$Q$329)-ROW($Q$30)+1),O321))</f>
        <v>#NUM!</v>
      </c>
      <c r="Q321" s="3" t="str">
        <f t="shared" si="38"/>
        <v/>
      </c>
    </row>
    <row r="322" spans="6:17">
      <c r="F322" s="51" t="str">
        <f t="shared" si="32"/>
        <v/>
      </c>
      <c r="G322" s="75" t="str">
        <f t="shared" si="33"/>
        <v/>
      </c>
      <c r="H322" s="74" t="str">
        <f t="shared" si="34"/>
        <v/>
      </c>
      <c r="I322" s="74" t="str">
        <f t="shared" si="35"/>
        <v/>
      </c>
      <c r="J322" s="74" t="str">
        <f t="shared" si="36"/>
        <v/>
      </c>
      <c r="K322" s="74">
        <f t="array" ref="K322">IFERROR(SUM(IF(NOT(ISERROR(H322:J322)),H322:J322)),"")</f>
        <v>0</v>
      </c>
      <c r="L322" s="74" t="str">
        <f t="shared" si="37"/>
        <v/>
      </c>
      <c r="M322" s="74" t="str">
        <f t="shared" si="39"/>
        <v/>
      </c>
      <c r="O322" s="4">
        <v>293</v>
      </c>
      <c r="P322" s="3" t="e">
        <f t="array" ref="P322">INDEX($Q$30:$Q$329,SMALL(IF($Q$30:$Q$329&lt;&gt;"",ROW($Q$30:$Q$329)-ROW($Q$30)+1),O322))</f>
        <v>#NUM!</v>
      </c>
      <c r="Q322" s="3" t="str">
        <f t="shared" si="38"/>
        <v/>
      </c>
    </row>
    <row r="323" spans="6:17">
      <c r="F323" s="51" t="str">
        <f t="shared" si="32"/>
        <v/>
      </c>
      <c r="G323" s="75" t="str">
        <f t="shared" si="33"/>
        <v/>
      </c>
      <c r="H323" s="74" t="str">
        <f t="shared" si="34"/>
        <v/>
      </c>
      <c r="I323" s="74" t="str">
        <f t="shared" si="35"/>
        <v/>
      </c>
      <c r="J323" s="74" t="str">
        <f t="shared" si="36"/>
        <v/>
      </c>
      <c r="K323" s="74">
        <f t="array" ref="K323">IFERROR(SUM(IF(NOT(ISERROR(H323:J323)),H323:J323)),"")</f>
        <v>0</v>
      </c>
      <c r="L323" s="74" t="str">
        <f t="shared" si="37"/>
        <v/>
      </c>
      <c r="M323" s="74" t="str">
        <f t="shared" si="39"/>
        <v/>
      </c>
      <c r="O323" s="4">
        <v>294</v>
      </c>
      <c r="P323" s="3" t="e">
        <f t="array" ref="P323">INDEX($Q$30:$Q$329,SMALL(IF($Q$30:$Q$329&lt;&gt;"",ROW($Q$30:$Q$329)-ROW($Q$30)+1),O323))</f>
        <v>#NUM!</v>
      </c>
      <c r="Q323" s="3" t="str">
        <f t="shared" si="38"/>
        <v/>
      </c>
    </row>
    <row r="324" spans="6:17">
      <c r="F324" s="51" t="str">
        <f t="shared" si="32"/>
        <v/>
      </c>
      <c r="G324" s="75" t="str">
        <f t="shared" si="33"/>
        <v/>
      </c>
      <c r="H324" s="74" t="str">
        <f t="shared" si="34"/>
        <v/>
      </c>
      <c r="I324" s="74" t="str">
        <f t="shared" si="35"/>
        <v/>
      </c>
      <c r="J324" s="74" t="str">
        <f t="shared" si="36"/>
        <v/>
      </c>
      <c r="K324" s="74">
        <f t="array" ref="K324">IFERROR(SUM(IF(NOT(ISERROR(H324:J324)),H324:J324)),"")</f>
        <v>0</v>
      </c>
      <c r="L324" s="74" t="str">
        <f t="shared" si="37"/>
        <v/>
      </c>
      <c r="M324" s="74" t="str">
        <f t="shared" si="39"/>
        <v/>
      </c>
      <c r="O324" s="4">
        <v>295</v>
      </c>
      <c r="P324" s="3" t="e">
        <f t="array" ref="P324">INDEX($Q$30:$Q$329,SMALL(IF($Q$30:$Q$329&lt;&gt;"",ROW($Q$30:$Q$329)-ROW($Q$30)+1),O324))</f>
        <v>#NUM!</v>
      </c>
      <c r="Q324" s="3" t="str">
        <f t="shared" si="38"/>
        <v/>
      </c>
    </row>
    <row r="325" spans="6:17">
      <c r="F325" s="51" t="str">
        <f t="shared" si="32"/>
        <v/>
      </c>
      <c r="G325" s="75" t="str">
        <f t="shared" si="33"/>
        <v/>
      </c>
      <c r="H325" s="74" t="str">
        <f t="shared" si="34"/>
        <v/>
      </c>
      <c r="I325" s="74" t="str">
        <f t="shared" si="35"/>
        <v/>
      </c>
      <c r="J325" s="74" t="str">
        <f t="shared" si="36"/>
        <v/>
      </c>
      <c r="K325" s="74">
        <f t="array" ref="K325">IFERROR(SUM(IF(NOT(ISERROR(H325:J325)),H325:J325)),"")</f>
        <v>0</v>
      </c>
      <c r="L325" s="74" t="str">
        <f t="shared" si="37"/>
        <v/>
      </c>
      <c r="M325" s="74" t="str">
        <f t="shared" si="39"/>
        <v/>
      </c>
      <c r="O325" s="4">
        <v>296</v>
      </c>
      <c r="P325" s="3" t="e">
        <f t="array" ref="P325">INDEX($Q$30:$Q$329,SMALL(IF($Q$30:$Q$329&lt;&gt;"",ROW($Q$30:$Q$329)-ROW($Q$30)+1),O325))</f>
        <v>#NUM!</v>
      </c>
      <c r="Q325" s="3" t="str">
        <f t="shared" si="38"/>
        <v/>
      </c>
    </row>
    <row r="326" spans="6:17">
      <c r="F326" s="51" t="str">
        <f t="shared" si="32"/>
        <v/>
      </c>
      <c r="G326" s="75" t="str">
        <f t="shared" si="33"/>
        <v/>
      </c>
      <c r="H326" s="74" t="str">
        <f t="shared" si="34"/>
        <v/>
      </c>
      <c r="I326" s="74" t="str">
        <f t="shared" si="35"/>
        <v/>
      </c>
      <c r="J326" s="74" t="str">
        <f t="shared" si="36"/>
        <v/>
      </c>
      <c r="K326" s="74">
        <f t="array" ref="K326">IFERROR(SUM(IF(NOT(ISERROR(H326:J326)),H326:J326)),"")</f>
        <v>0</v>
      </c>
      <c r="L326" s="74" t="str">
        <f t="shared" si="37"/>
        <v/>
      </c>
      <c r="M326" s="74" t="str">
        <f t="shared" si="39"/>
        <v/>
      </c>
      <c r="O326" s="4">
        <v>297</v>
      </c>
      <c r="P326" s="3" t="e">
        <f t="array" ref="P326">INDEX($Q$30:$Q$329,SMALL(IF($Q$30:$Q$329&lt;&gt;"",ROW($Q$30:$Q$329)-ROW($Q$30)+1),O326))</f>
        <v>#NUM!</v>
      </c>
      <c r="Q326" s="3" t="str">
        <f t="shared" si="38"/>
        <v/>
      </c>
    </row>
    <row r="327" spans="6:17">
      <c r="F327" s="51" t="str">
        <f t="shared" si="32"/>
        <v/>
      </c>
      <c r="G327" s="75" t="str">
        <f t="shared" si="33"/>
        <v/>
      </c>
      <c r="H327" s="74" t="str">
        <f t="shared" si="34"/>
        <v/>
      </c>
      <c r="I327" s="74" t="str">
        <f t="shared" si="35"/>
        <v/>
      </c>
      <c r="J327" s="74" t="str">
        <f t="shared" si="36"/>
        <v/>
      </c>
      <c r="K327" s="74">
        <f t="array" ref="K327">IFERROR(SUM(IF(NOT(ISERROR(H327:J327)),H327:J327)),"")</f>
        <v>0</v>
      </c>
      <c r="L327" s="74" t="str">
        <f t="shared" si="37"/>
        <v/>
      </c>
      <c r="M327" s="74" t="str">
        <f t="shared" si="39"/>
        <v/>
      </c>
      <c r="O327" s="4">
        <v>298</v>
      </c>
      <c r="P327" s="3" t="e">
        <f t="array" ref="P327">INDEX($Q$30:$Q$329,SMALL(IF($Q$30:$Q$329&lt;&gt;"",ROW($Q$30:$Q$329)-ROW($Q$30)+1),O327))</f>
        <v>#NUM!</v>
      </c>
      <c r="Q327" s="3" t="str">
        <f t="shared" si="38"/>
        <v/>
      </c>
    </row>
    <row r="328" spans="6:17">
      <c r="F328" s="51" t="str">
        <f t="shared" si="32"/>
        <v/>
      </c>
      <c r="G328" s="75" t="str">
        <f t="shared" si="33"/>
        <v/>
      </c>
      <c r="H328" s="74" t="str">
        <f t="shared" si="34"/>
        <v/>
      </c>
      <c r="I328" s="74" t="str">
        <f t="shared" si="35"/>
        <v/>
      </c>
      <c r="J328" s="74" t="str">
        <f t="shared" si="36"/>
        <v/>
      </c>
      <c r="K328" s="74">
        <f t="array" ref="K328">IFERROR(SUM(IF(NOT(ISERROR(H328:J328)),H328:J328)),"")</f>
        <v>0</v>
      </c>
      <c r="L328" s="74" t="str">
        <f t="shared" si="37"/>
        <v/>
      </c>
      <c r="M328" s="74" t="str">
        <f t="shared" si="39"/>
        <v/>
      </c>
      <c r="O328" s="4">
        <v>299</v>
      </c>
      <c r="P328" s="3" t="e">
        <f t="array" ref="P328">INDEX($Q$30:$Q$329,SMALL(IF($Q$30:$Q$329&lt;&gt;"",ROW($Q$30:$Q$329)-ROW($Q$30)+1),O328))</f>
        <v>#NUM!</v>
      </c>
      <c r="Q328" s="3" t="str">
        <f t="shared" si="38"/>
        <v/>
      </c>
    </row>
    <row r="329" spans="6:17">
      <c r="F329" s="51" t="str">
        <f t="shared" si="32"/>
        <v/>
      </c>
      <c r="G329" s="75" t="str">
        <f t="shared" si="33"/>
        <v/>
      </c>
      <c r="H329" s="74" t="str">
        <f t="shared" si="34"/>
        <v/>
      </c>
      <c r="I329" s="74" t="str">
        <f t="shared" si="35"/>
        <v/>
      </c>
      <c r="J329" s="74" t="str">
        <f t="shared" si="36"/>
        <v/>
      </c>
      <c r="K329" s="74">
        <f t="array" ref="K329">IFERROR(SUM(IF(NOT(ISERROR(H329:J329)),H329:J329)),"")</f>
        <v>0</v>
      </c>
      <c r="L329" s="74" t="str">
        <f t="shared" si="37"/>
        <v/>
      </c>
      <c r="M329" s="74" t="str">
        <f t="shared" si="39"/>
        <v/>
      </c>
      <c r="O329" s="4">
        <v>300</v>
      </c>
      <c r="P329" s="3" t="e">
        <f t="array" ref="P329">INDEX($Q$30:$Q$329,SMALL(IF($Q$30:$Q$329&lt;&gt;"",ROW($Q$30:$Q$329)-ROW($Q$30)+1),O329))</f>
        <v>#NUM!</v>
      </c>
      <c r="Q329" s="3" t="str">
        <f t="shared" si="38"/>
        <v/>
      </c>
    </row>
  </sheetData>
  <sheetProtection password="CC7A" sheet="1" objects="1" scenarios="1"/>
  <dataConsolidate/>
  <mergeCells count="5">
    <mergeCell ref="F4:G4"/>
    <mergeCell ref="H4:I4"/>
    <mergeCell ref="F6:G6"/>
    <mergeCell ref="H6:I6"/>
    <mergeCell ref="G28:M28"/>
  </mergeCells>
  <conditionalFormatting sqref="K30:K329">
    <cfRule type="expression" dxfId="20" priority="16" stopIfTrue="1">
      <formula>$F30&lt;&gt;""</formula>
    </cfRule>
    <cfRule type="expression" dxfId="19" priority="17" stopIfTrue="1">
      <formula>$F30=""</formula>
    </cfRule>
  </conditionalFormatting>
  <conditionalFormatting sqref="M30:M329">
    <cfRule type="expression" dxfId="18" priority="10" stopIfTrue="1">
      <formula>AND($F30&lt;&gt;"",ABS($M30)&lt;0.005)</formula>
    </cfRule>
    <cfRule type="expression" dxfId="17" priority="11" stopIfTrue="1">
      <formula>AND($F30&lt;&gt;"",$M30&lt;0)</formula>
    </cfRule>
    <cfRule type="expression" dxfId="16" priority="18" stopIfTrue="1">
      <formula>AND($F30&lt;&gt;"",$M30&gt;0)</formula>
    </cfRule>
  </conditionalFormatting>
  <conditionalFormatting sqref="F30:M329">
    <cfRule type="expression" dxfId="15" priority="8" stopIfTrue="1">
      <formula>$F30=""</formula>
    </cfRule>
    <cfRule type="expression" dxfId="14" priority="19" stopIfTrue="1">
      <formula>$F30&lt;&gt;""</formula>
    </cfRule>
  </conditionalFormatting>
  <dataValidations count="12">
    <dataValidation allowBlank="1" showInputMessage="1" showErrorMessage="1" prompt="Select a college or specific major for display." sqref="F4"/>
    <dataValidation allowBlank="1" showInputMessage="1" showErrorMessage="1" prompt="This chart displays the graduation rate by specific student attributes. If all different attribute types do not fit on the chart, their values are displayed in the table below." sqref="F8"/>
    <dataValidation allowBlank="1" showInputMessage="1" showErrorMessage="1" prompt="Number of students in the analysis with this attribute." sqref="G29"/>
    <dataValidation allowBlank="1" showInputMessage="1" showErrorMessage="1" prompt="The rate at which students, with this attribute, graduate at the institution across all programs." sqref="L29"/>
    <dataValidation allowBlank="1" showInputMessage="1" showErrorMessage="1" prompt="The difference in graduation rates between students, with this attribute, who declared the selected program and students with this attribute across the entire institution." sqref="M29"/>
    <dataValidation allowBlank="1" showInputMessage="1" showErrorMessage="1" prompt="The specific student attributes by which we are summarizing data." sqref="F29"/>
    <dataValidation allowBlank="1" showInputMessage="1" showErrorMessage="1" prompt="The rate at which students, with this attribute, don't graduate in the program after declaring, but graduate in another program outside of the same college." sqref="J29"/>
    <dataValidation allowBlank="1" showInputMessage="1" showErrorMessage="1" prompt="The rate at which students, with this attribute, graduate in the selected program after declaring." sqref="H29"/>
    <dataValidation allowBlank="1" showInputMessage="1" showErrorMessage="1" prompt="The rate at which students, with this attribute, don't graduate in the selected program after declaring, but graduate in another program within the same college." sqref="I29"/>
    <dataValidation allowBlank="1" showInputMessage="1" showErrorMessage="1" prompt="A summary table listing all individual populations and their statistics. This information is provided in table form so it can be easily copied and pasted outside of this spreadsheet." sqref="G28"/>
    <dataValidation allowBlank="1" showInputMessage="1" showErrorMessage="1" prompt="Select a population of students to analyze by a particular student attribute." sqref="F6:G6"/>
    <dataValidation allowBlank="1" showInputMessage="1" showErrorMessage="1" prompt="The rate at which students, with this attribute, graduate at the institution after declaring." sqref="K29"/>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Summary_Top_Courses!B7" tooltip="Click here to analyze and compare metrics across the top enrolled courses in a major" display="Summary of Top Courses"/>
    <hyperlink ref="B8" location="Analyze_Course!B8" tooltip="Click here to analyze a course" display="Analyze a Course"/>
    <hyperlink ref="B9" location="Course_2_Course!B9" tooltip="Click here to compare two courses" display="Compare 2 Courses"/>
    <hyperlink ref="B10" location="Course_By_Term!B10" tooltip="Click here to analyze course grade and timing as it relates to graduation" display="Graduation &amp; Course Timing"/>
    <hyperlink ref="B11" location="Course_By_Exam!B11" tooltip="Click here to analyze course grade and standardized exam scores" display="Courses &amp; Standardized Exams"/>
  </hyperlinks>
  <pageMargins left="0.7" right="0.7" top="0.75" bottom="0.75" header="0.3" footer="0.3"/>
  <pageSetup scale="79" orientation="landscape" r:id="rId1"/>
  <rowBreaks count="1" manualBreakCount="1">
    <brk id="25" max="11" man="1"/>
  </rowBreaks>
  <drawing r:id="rId2"/>
  <legacyDrawing r:id="rId3"/>
  <controls>
    <mc:AlternateContent xmlns:mc="http://schemas.openxmlformats.org/markup-compatibility/2006">
      <mc:Choice Requires="x14">
        <control shapeId="2051" r:id="rId4" name="ComboBox1">
          <controlPr defaultSize="0" autoLine="0" linkedCell="H4" listFillRange="Majors_List" r:id="rId5">
            <anchor moveWithCells="1">
              <from>
                <xdr:col>7</xdr:col>
                <xdr:colOff>9525</xdr:colOff>
                <xdr:row>3</xdr:row>
                <xdr:rowOff>9525</xdr:rowOff>
              </from>
              <to>
                <xdr:col>9</xdr:col>
                <xdr:colOff>9525</xdr:colOff>
                <xdr:row>3</xdr:row>
                <xdr:rowOff>238125</xdr:rowOff>
              </to>
            </anchor>
          </controlPr>
        </control>
      </mc:Choice>
      <mc:Fallback>
        <control shapeId="2051" r:id="rId4" name="ComboBox1"/>
      </mc:Fallback>
    </mc:AlternateContent>
    <mc:AlternateContent xmlns:mc="http://schemas.openxmlformats.org/markup-compatibility/2006">
      <mc:Choice Requires="x14">
        <control shapeId="2053" r:id="rId6" name="ComboBox2">
          <controlPr defaultSize="0" autoLine="0" linkedCell="H6" listFillRange="DEMOGRAPHIC_CD" r:id="rId7">
            <anchor moveWithCells="1">
              <from>
                <xdr:col>7</xdr:col>
                <xdr:colOff>9525</xdr:colOff>
                <xdr:row>5</xdr:row>
                <xdr:rowOff>9525</xdr:rowOff>
              </from>
              <to>
                <xdr:col>9</xdr:col>
                <xdr:colOff>9525</xdr:colOff>
                <xdr:row>5</xdr:row>
                <xdr:rowOff>238125</xdr:rowOff>
              </to>
            </anchor>
          </controlPr>
        </control>
      </mc:Choice>
      <mc:Fallback>
        <control shapeId="2053" r:id="rId6" name="ComboBox2"/>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B1:BB132"/>
  <sheetViews>
    <sheetView showGridLines="0" showRowColHeaders="0" zoomScale="80" zoomScaleNormal="80" workbookViewId="0">
      <selection activeCell="B6" sqref="B6:B11"/>
    </sheetView>
  </sheetViews>
  <sheetFormatPr defaultColWidth="9.125" defaultRowHeight="14.25"/>
  <cols>
    <col min="1" max="1" width="2.125" style="3" customWidth="1"/>
    <col min="2" max="2" width="24.875" style="3" customWidth="1"/>
    <col min="3" max="3" width="2.125" style="47" customWidth="1"/>
    <col min="4" max="5" width="2.125" style="4" customWidth="1"/>
    <col min="6" max="6" width="33.5" style="3" customWidth="1"/>
    <col min="7" max="16" width="12.75" style="3" customWidth="1"/>
    <col min="17" max="17" width="3.125" style="3" hidden="1" customWidth="1"/>
    <col min="18" max="27" width="10.75" style="3" hidden="1" customWidth="1"/>
    <col min="28" max="30" width="9.75" style="3" hidden="1" customWidth="1"/>
    <col min="31" max="54" width="9.125" style="3" hidden="1" customWidth="1"/>
    <col min="55" max="56" width="9.125" style="3" customWidth="1"/>
    <col min="57" max="16384" width="9.125" style="3"/>
  </cols>
  <sheetData>
    <row r="1" spans="2:36" s="1" customFormat="1" ht="63" customHeight="1">
      <c r="C1" s="2"/>
      <c r="D1" s="2"/>
      <c r="E1" s="2"/>
    </row>
    <row r="2" spans="2:36" s="48" customFormat="1" ht="15.75" customHeight="1" thickBot="1"/>
    <row r="3" spans="2:36" ht="15" customHeight="1" thickBot="1"/>
    <row r="4" spans="2:36" ht="20.100000000000001" customHeight="1" thickBot="1">
      <c r="B4" s="45" t="s">
        <v>1</v>
      </c>
      <c r="F4" s="218" t="s">
        <v>31</v>
      </c>
      <c r="G4" s="283" t="s">
        <v>177</v>
      </c>
      <c r="H4" s="289"/>
      <c r="I4" s="284"/>
      <c r="J4" s="78" t="str">
        <f>IFERROR(IF($G$4="","Please Select a Program Using the Dropdown at Right",IF($G$4="Undeclared","Only includes students that were undeclared during their first calender year of enrollment","")),"Please Select a Program Using the Dropdown at Right")</f>
        <v/>
      </c>
      <c r="K4" s="78"/>
      <c r="S4" s="180" t="str">
        <f>SUBSTITUTE(SUBSTITUTE(SUBSTITUTE(SUBSTITUTE(SUBSTITUTE(SUBSTITUTE(SUBSTITUTE(G6," ","_"),"(","_"),")","_"),",","_"),"-","_"),"&amp;","_"),"/","_")</f>
        <v>First_Year_GPA</v>
      </c>
    </row>
    <row r="5" spans="2:36" ht="15" customHeight="1" thickBot="1">
      <c r="J5" s="78"/>
    </row>
    <row r="6" spans="2:36" ht="20.100000000000001" customHeight="1" thickBot="1">
      <c r="B6" s="45" t="s">
        <v>56723</v>
      </c>
      <c r="F6" s="218" t="s">
        <v>107</v>
      </c>
      <c r="G6" s="283" t="s">
        <v>19</v>
      </c>
      <c r="H6" s="289"/>
      <c r="I6" s="284"/>
      <c r="J6" s="78" t="str">
        <f>IFERROR(IF($G$6="","Please Select a Student Attribute Using the Dropdown at Right",""),"Please Select a Student Attribute Using the Dropdown at Right")</f>
        <v/>
      </c>
    </row>
    <row r="7" spans="2:36" ht="20.100000000000001" customHeight="1" thickBot="1">
      <c r="B7" s="45" t="s">
        <v>56724</v>
      </c>
      <c r="F7" s="25"/>
    </row>
    <row r="8" spans="2:36" ht="20.100000000000001" customHeight="1" thickBot="1">
      <c r="B8" s="45" t="s">
        <v>56725</v>
      </c>
      <c r="F8" s="218" t="s">
        <v>47</v>
      </c>
      <c r="G8" s="283" t="s">
        <v>145</v>
      </c>
      <c r="H8" s="289"/>
      <c r="I8" s="284"/>
      <c r="J8" s="78" t="str">
        <f>IFERROR(IF($G$6="","Please Select an Outcome Metric Using the Dropdown at Right",""),"Please Select an Outcome Metric Using the Dropdown at Right")</f>
        <v/>
      </c>
    </row>
    <row r="9" spans="2:36" ht="20.100000000000001" customHeight="1" thickBot="1">
      <c r="B9" s="45" t="s">
        <v>56726</v>
      </c>
      <c r="F9" s="218" t="s">
        <v>41</v>
      </c>
      <c r="G9" s="283"/>
      <c r="H9" s="289"/>
      <c r="I9" s="284"/>
      <c r="J9" s="78"/>
    </row>
    <row r="10" spans="2:36" ht="20.100000000000001" customHeight="1" thickBot="1">
      <c r="B10" s="45" t="s">
        <v>56727</v>
      </c>
      <c r="F10" s="25"/>
    </row>
    <row r="11" spans="2:36" ht="20.100000000000001" customHeight="1" thickBot="1">
      <c r="B11" s="45" t="s">
        <v>56728</v>
      </c>
      <c r="G11" s="295" t="s">
        <v>112</v>
      </c>
      <c r="H11" s="296"/>
      <c r="I11" s="297"/>
      <c r="J11" s="290" t="s">
        <v>113</v>
      </c>
      <c r="K11" s="290"/>
      <c r="L11" s="290"/>
      <c r="M11" s="290" t="s">
        <v>114</v>
      </c>
      <c r="N11" s="290"/>
      <c r="O11" s="291"/>
      <c r="U11" s="3" t="s">
        <v>43</v>
      </c>
      <c r="V11" s="3" t="str">
        <f>IF(OR(AND(NOT(ISERROR(FIND("GPA",$G$8))),NOT(ISERROR(FIND("GPA",$G$9)))),AND(NOT(ISERROR(FIND("Grad",$G$8))),NOT(ISERROR(FIND("Grad",$G$9))))),"Yes","No")</f>
        <v>No</v>
      </c>
      <c r="AF11"/>
    </row>
    <row r="12" spans="2:36" ht="20.100000000000001" customHeight="1" thickBot="1">
      <c r="B12" s="45"/>
      <c r="F12" s="219" t="s">
        <v>111</v>
      </c>
      <c r="G12" s="292" t="s">
        <v>56729</v>
      </c>
      <c r="H12" s="293"/>
      <c r="I12" s="293"/>
      <c r="J12" s="293" t="s">
        <v>56730</v>
      </c>
      <c r="K12" s="293"/>
      <c r="L12" s="293"/>
      <c r="M12" s="293"/>
      <c r="N12" s="293"/>
      <c r="O12" s="294"/>
      <c r="S12" s="180" t="str">
        <f>IF(NOT(ISERROR(SEARCH("_",S4,LEN(S4)))),LEFT(S4,LEN(S4)-1),S4)</f>
        <v>First_Year_GPA</v>
      </c>
      <c r="AF12"/>
    </row>
    <row r="13" spans="2:36" ht="20.100000000000001" customHeight="1">
      <c r="B13" s="11"/>
      <c r="F13" s="25"/>
      <c r="AF13" s="25"/>
    </row>
    <row r="14" spans="2:36" ht="6.6" customHeight="1" thickBot="1">
      <c r="B14" s="5"/>
      <c r="F14" s="25"/>
      <c r="S14" s="3">
        <f>IF(10-COUNTBLANK($S$16:$S$25)&lt;1,1,10-COUNTBLANK($S$16:$S$25))</f>
        <v>1</v>
      </c>
      <c r="T14" s="3" t="s">
        <v>42</v>
      </c>
      <c r="U14" s="3" t="s">
        <v>40</v>
      </c>
      <c r="V14" s="3" t="s">
        <v>40</v>
      </c>
      <c r="W14" s="3" t="s">
        <v>40</v>
      </c>
      <c r="X14" s="3" t="s">
        <v>42</v>
      </c>
      <c r="Y14" s="3" t="s">
        <v>39</v>
      </c>
      <c r="Z14" s="3" t="s">
        <v>39</v>
      </c>
      <c r="AA14" s="3" t="s">
        <v>39</v>
      </c>
      <c r="AE14" s="3" t="s">
        <v>74</v>
      </c>
      <c r="AF14" s="26">
        <f>IF(NOT(ISERROR(FIND("GPA",$G$8))),0,IF(OR(NOT(ISERROR(FIND("Pct",$G$8))),NOT(ISERROR(FIND("Grad",$G$8)))),1,2))</f>
        <v>1</v>
      </c>
      <c r="AH14" s="3" t="s">
        <v>74</v>
      </c>
      <c r="AI14" s="26">
        <f>IF(NOT(ISERROR(FIND("GPA",$G$9))),0,IF(OR(NOT(ISERROR(FIND("Pct",$G$9))),NOT(ISERROR(FIND("Grad",$G$9)))),1,2))</f>
        <v>2</v>
      </c>
    </row>
    <row r="15" spans="2:36" ht="21.6" customHeight="1">
      <c r="F15" s="81" t="s">
        <v>24</v>
      </c>
      <c r="G15" s="82"/>
      <c r="H15" s="82"/>
      <c r="I15" s="82"/>
      <c r="J15" s="82"/>
      <c r="K15" s="82"/>
      <c r="L15" s="82"/>
      <c r="M15" s="83"/>
      <c r="N15" s="83"/>
      <c r="O15" s="84"/>
      <c r="P15" s="4"/>
      <c r="S15" s="3" t="s">
        <v>38</v>
      </c>
      <c r="T15" s="3" t="str">
        <f>IF($G$8="","",IF(LEN($G$8)&gt;15,LEFT($G$8,15)&amp;"-"&amp;CHAR(10)&amp;RIGHT($G$8,LEN($G$8)-15)&amp;CHAR(10),$G$8&amp;CHAR(10)))</f>
        <v xml:space="preserve">4yr Grad Rate f-
rom Program
</v>
      </c>
      <c r="U15" s="12" t="str">
        <f>IF($G$12&lt;&gt;"",$G$12,"")</f>
        <v>2.8-3.0</v>
      </c>
      <c r="V15" s="12" t="str">
        <f>IF($J$12&lt;&gt;"",$J$12,"")</f>
        <v>3.0-3.2</v>
      </c>
      <c r="W15" s="12" t="str">
        <f>IF($M$12&lt;&gt;"",$M$12,"")</f>
        <v/>
      </c>
      <c r="X15" s="3" t="str">
        <f>IF($G$9="","",IF(LEN($G$9)&gt;15,LEFT($G$9,15)&amp;"-"&amp;CHAR(10)&amp;RIGHT($G$9,LEN($G$9)-15),$G$9))</f>
        <v/>
      </c>
      <c r="Y15" s="12" t="str">
        <f>IF($G$9&lt;&gt;"",U15,"")</f>
        <v/>
      </c>
      <c r="Z15" s="12" t="str">
        <f>IF($G$9&lt;&gt;"",V15,"")</f>
        <v/>
      </c>
      <c r="AA15" s="12" t="str">
        <f>IF($G$9&lt;&gt;"",W15,"")</f>
        <v/>
      </c>
      <c r="AB15" t="s">
        <v>44</v>
      </c>
      <c r="AC15"/>
      <c r="AD15"/>
      <c r="AE15" s="3" t="s">
        <v>75</v>
      </c>
      <c r="AF15" s="25" t="s">
        <v>76</v>
      </c>
      <c r="AG15" s="3" t="s">
        <v>77</v>
      </c>
      <c r="AH15" s="3" t="s">
        <v>75</v>
      </c>
      <c r="AI15" s="25" t="s">
        <v>76</v>
      </c>
      <c r="AJ15" s="3" t="s">
        <v>77</v>
      </c>
    </row>
    <row r="16" spans="2:36" ht="11.45" customHeight="1">
      <c r="B16" s="6"/>
      <c r="F16" s="85"/>
      <c r="G16" s="4"/>
      <c r="H16" s="4"/>
      <c r="I16" s="4"/>
      <c r="J16" s="4"/>
      <c r="K16" s="4"/>
      <c r="L16" s="9"/>
      <c r="M16" s="4"/>
      <c r="N16" s="4"/>
      <c r="O16" s="86"/>
      <c r="P16" s="12"/>
      <c r="Q16" s="12"/>
      <c r="R16" s="151"/>
      <c r="S16" s="151"/>
      <c r="T16" s="12">
        <f>IF($V$11="Yes",$AC$16,$AB$16)</f>
        <v>0</v>
      </c>
      <c r="U16" s="3" t="e">
        <f t="shared" ref="U16:U25" si="0">IFERROR(IF(INDEX($U$32:$AD$132,MATCH(G$12,$F$32:$F$132,0),MATCH($S16,$G$32:$P$32,0))="",NA(),INDEX($U$32:$AD$132,MATCH(G$12,$F$32:$F$132,0),MATCH($S16,$G$32:$P$32,0))),NA())</f>
        <v>#N/A</v>
      </c>
      <c r="V16" s="3" t="e">
        <f t="shared" ref="V16:V25" si="1">IFERROR(IF(INDEX($U$32:$AD$132,MATCH(J$12,$F$32:$F$132,0),MATCH($S16,$G$32:$P$32,0))="",NA(),INDEX($U$32:$AD$132,MATCH(J$12,$F$32:$F$132,0),MATCH($S16,$G$32:$P$32,0))),NA())</f>
        <v>#N/A</v>
      </c>
      <c r="W16" s="3" t="e">
        <f t="shared" ref="W16:W25" si="2">IFERROR(IF(INDEX($U$32:$AD$132,MATCH(M$12,$F$32:$F$132,0),MATCH($S16,$G$32:$P$32,0))="",NA(),INDEX($U$32:$AD$132,MATCH(M$12,$F$32:$F$132,0),MATCH($S16,$G$32:$P$32,0))),NA())</f>
        <v>#N/A</v>
      </c>
      <c r="X16" s="12">
        <f>IF($V$11="Yes",$AB$16,$AC$16)</f>
        <v>0</v>
      </c>
      <c r="Y16" s="12" t="e">
        <f t="shared" ref="Y16:Y25" si="3">IFERROR(VALUE(VLOOKUP($G$4&amp;$G$6&amp;$G$12&amp;TEXT($R16,"#"),Over_Time_Data2,MATCH($G$9,INDEX(Over_Time_Data2,1,),0),FALSE)),NA())</f>
        <v>#N/A</v>
      </c>
      <c r="Z16" s="12" t="e">
        <f t="shared" ref="Z16:Z25" si="4">IFERROR(VALUE(VLOOKUP($G$4&amp;$G$6&amp;$J$12&amp;TEXT($R16,"#"),Over_Time_Data2,MATCH($G$9,INDEX(Over_Time_Data2,1,),0),FALSE)),NA())</f>
        <v>#N/A</v>
      </c>
      <c r="AA16" s="12" t="e">
        <f t="shared" ref="AA16:AA25" si="5">IFERROR(VALUE(VLOOKUP($G$4&amp;$G$6&amp;$M$12&amp;TEXT($R16,"#"),Over_Time_Data2,MATCH($G$9,INDEX(Over_Time_Data2,1,),0),FALSE)),NA())</f>
        <v>#N/A</v>
      </c>
      <c r="AB16">
        <f t="array" ref="AB16">IFERROR(MIN(IF(NOT(ISERROR(U16:W25)),U16:W25)),NA())</f>
        <v>0</v>
      </c>
      <c r="AC16">
        <f t="array" ref="AC16">IFERROR(MIN(IF(NOT(ISERROR(Y16:AA25)),Y16:AA25)),NA())</f>
        <v>0</v>
      </c>
      <c r="AD16"/>
      <c r="AE16" s="146">
        <f>T16</f>
        <v>0</v>
      </c>
      <c r="AF16" s="147">
        <f>T16</f>
        <v>0</v>
      </c>
      <c r="AG16" s="149">
        <f>T16</f>
        <v>0</v>
      </c>
      <c r="AH16" s="146">
        <f>X16</f>
        <v>0</v>
      </c>
      <c r="AI16" s="148">
        <f>X16</f>
        <v>0</v>
      </c>
      <c r="AJ16" s="149">
        <f>X16</f>
        <v>0</v>
      </c>
    </row>
    <row r="17" spans="3:52" ht="19.899999999999999" customHeight="1">
      <c r="F17" s="85"/>
      <c r="G17" s="4"/>
      <c r="H17" s="4"/>
      <c r="I17" s="4"/>
      <c r="J17" s="4"/>
      <c r="K17" s="4"/>
      <c r="L17" s="9"/>
      <c r="M17" s="4"/>
      <c r="N17" s="4"/>
      <c r="O17" s="86"/>
      <c r="P17" s="12"/>
      <c r="Q17" s="12"/>
      <c r="R17" s="151"/>
      <c r="S17" s="151"/>
      <c r="T17" s="12">
        <f>IF($V$11="Yes",$AC$18,$AB$18)</f>
        <v>0</v>
      </c>
      <c r="U17" s="3" t="e">
        <f t="shared" si="0"/>
        <v>#N/A</v>
      </c>
      <c r="V17" s="3" t="e">
        <f t="shared" si="1"/>
        <v>#N/A</v>
      </c>
      <c r="W17" s="3" t="e">
        <f t="shared" si="2"/>
        <v>#N/A</v>
      </c>
      <c r="X17" s="12">
        <f>IF($V$11="Yes",$AB$18,$AC$18)</f>
        <v>0</v>
      </c>
      <c r="Y17" s="12" t="e">
        <f t="shared" si="3"/>
        <v>#N/A</v>
      </c>
      <c r="Z17" s="12" t="e">
        <f t="shared" si="4"/>
        <v>#N/A</v>
      </c>
      <c r="AA17" s="12" t="e">
        <f t="shared" si="5"/>
        <v>#N/A</v>
      </c>
      <c r="AB17" s="3" t="s">
        <v>45</v>
      </c>
      <c r="AC17" s="3" t="s">
        <v>46</v>
      </c>
      <c r="AD17" s="25"/>
      <c r="AE17" s="146">
        <f t="shared" ref="AE17:AE25" si="6">T17</f>
        <v>0</v>
      </c>
      <c r="AF17" s="147">
        <f t="shared" ref="AF17:AF25" si="7">T17</f>
        <v>0</v>
      </c>
      <c r="AG17" s="149">
        <f t="shared" ref="AG17:AG25" si="8">T17</f>
        <v>0</v>
      </c>
      <c r="AH17" s="146">
        <f t="shared" ref="AH17:AH25" si="9">X17</f>
        <v>0</v>
      </c>
      <c r="AI17" s="148">
        <f t="shared" ref="AI17:AI25" si="10">X17</f>
        <v>0</v>
      </c>
      <c r="AJ17" s="149">
        <f t="shared" ref="AJ17:AJ25" si="11">X17</f>
        <v>0</v>
      </c>
    </row>
    <row r="18" spans="3:52" ht="19.899999999999999" customHeight="1">
      <c r="F18" s="87"/>
      <c r="G18" s="9"/>
      <c r="H18" s="9"/>
      <c r="I18" s="9"/>
      <c r="J18" s="9"/>
      <c r="K18" s="9"/>
      <c r="L18" s="9"/>
      <c r="M18" s="4"/>
      <c r="N18" s="4"/>
      <c r="O18" s="86"/>
      <c r="P18" s="12"/>
      <c r="Q18" s="12"/>
      <c r="R18" s="151"/>
      <c r="S18" s="151"/>
      <c r="T18" s="12">
        <f t="shared" ref="T18:T25" si="12">IF($V$11="Yes",$AC$18,$AB$18)</f>
        <v>0</v>
      </c>
      <c r="U18" s="3" t="e">
        <f t="shared" si="0"/>
        <v>#N/A</v>
      </c>
      <c r="V18" s="3" t="e">
        <f t="shared" si="1"/>
        <v>#N/A</v>
      </c>
      <c r="W18" s="3" t="e">
        <f t="shared" si="2"/>
        <v>#N/A</v>
      </c>
      <c r="X18" s="12">
        <f t="shared" ref="X18:X25" si="13">IF($V$11="Yes",$AB$18,$AC$18)</f>
        <v>0</v>
      </c>
      <c r="Y18" s="12" t="e">
        <f t="shared" si="3"/>
        <v>#N/A</v>
      </c>
      <c r="Z18" s="12" t="e">
        <f t="shared" si="4"/>
        <v>#N/A</v>
      </c>
      <c r="AA18" s="12" t="e">
        <f t="shared" si="5"/>
        <v>#N/A</v>
      </c>
      <c r="AB18">
        <f t="array" ref="AB18">IFERROR(MAX(IF(NOT(ISERROR(U16:W25)),U16:W25)),NA())</f>
        <v>0</v>
      </c>
      <c r="AC18">
        <f t="array" ref="AC18">IFERROR(MAX(IF(NOT(ISERROR(Y16:AA25)),Y16:AA25)),NA())</f>
        <v>0</v>
      </c>
      <c r="AD18" s="26"/>
      <c r="AE18" s="146">
        <f t="shared" si="6"/>
        <v>0</v>
      </c>
      <c r="AF18" s="147">
        <f t="shared" si="7"/>
        <v>0</v>
      </c>
      <c r="AG18" s="149">
        <f t="shared" si="8"/>
        <v>0</v>
      </c>
      <c r="AH18" s="146">
        <f t="shared" si="9"/>
        <v>0</v>
      </c>
      <c r="AI18" s="148">
        <f t="shared" si="10"/>
        <v>0</v>
      </c>
      <c r="AJ18" s="149">
        <f t="shared" si="11"/>
        <v>0</v>
      </c>
    </row>
    <row r="19" spans="3:52" ht="19.899999999999999" customHeight="1">
      <c r="F19" s="87"/>
      <c r="G19" s="9"/>
      <c r="H19" s="9"/>
      <c r="I19" s="9"/>
      <c r="J19" s="9"/>
      <c r="K19" s="9"/>
      <c r="L19" s="9"/>
      <c r="M19" s="4"/>
      <c r="N19" s="4"/>
      <c r="O19" s="86"/>
      <c r="P19" s="12"/>
      <c r="Q19" s="12"/>
      <c r="R19" s="151"/>
      <c r="S19" s="151"/>
      <c r="T19" s="12">
        <f t="shared" si="12"/>
        <v>0</v>
      </c>
      <c r="U19" s="3" t="e">
        <f t="shared" si="0"/>
        <v>#N/A</v>
      </c>
      <c r="V19" s="3" t="e">
        <f t="shared" si="1"/>
        <v>#N/A</v>
      </c>
      <c r="W19" s="3" t="e">
        <f t="shared" si="2"/>
        <v>#N/A</v>
      </c>
      <c r="X19" s="12">
        <f t="shared" si="13"/>
        <v>0</v>
      </c>
      <c r="Y19" s="12" t="e">
        <f t="shared" si="3"/>
        <v>#N/A</v>
      </c>
      <c r="Z19" s="12" t="e">
        <f t="shared" si="4"/>
        <v>#N/A</v>
      </c>
      <c r="AA19" s="12" t="e">
        <f t="shared" si="5"/>
        <v>#N/A</v>
      </c>
      <c r="AD19" s="25"/>
      <c r="AE19" s="146">
        <f t="shared" si="6"/>
        <v>0</v>
      </c>
      <c r="AF19" s="147">
        <f t="shared" si="7"/>
        <v>0</v>
      </c>
      <c r="AG19" s="149">
        <f t="shared" si="8"/>
        <v>0</v>
      </c>
      <c r="AH19" s="146">
        <f t="shared" si="9"/>
        <v>0</v>
      </c>
      <c r="AI19" s="148">
        <f t="shared" si="10"/>
        <v>0</v>
      </c>
      <c r="AJ19" s="149">
        <f t="shared" si="11"/>
        <v>0</v>
      </c>
    </row>
    <row r="20" spans="3:52" ht="19.899999999999999" customHeight="1">
      <c r="F20" s="87"/>
      <c r="G20" s="9"/>
      <c r="H20" s="9"/>
      <c r="I20" s="9"/>
      <c r="J20" s="9"/>
      <c r="K20" s="9"/>
      <c r="L20" s="9"/>
      <c r="M20" s="4"/>
      <c r="N20" s="4"/>
      <c r="O20" s="86"/>
      <c r="P20" s="12"/>
      <c r="Q20" s="12"/>
      <c r="R20" s="151"/>
      <c r="S20" s="151"/>
      <c r="T20" s="12">
        <f t="shared" si="12"/>
        <v>0</v>
      </c>
      <c r="U20" s="3" t="e">
        <f t="shared" si="0"/>
        <v>#N/A</v>
      </c>
      <c r="V20" s="3" t="e">
        <f t="shared" si="1"/>
        <v>#N/A</v>
      </c>
      <c r="W20" s="3" t="e">
        <f t="shared" si="2"/>
        <v>#N/A</v>
      </c>
      <c r="X20" s="12">
        <f t="shared" si="13"/>
        <v>0</v>
      </c>
      <c r="Y20" s="12" t="e">
        <f t="shared" si="3"/>
        <v>#N/A</v>
      </c>
      <c r="Z20" s="12" t="e">
        <f t="shared" si="4"/>
        <v>#N/A</v>
      </c>
      <c r="AA20" s="12" t="e">
        <f t="shared" si="5"/>
        <v>#N/A</v>
      </c>
      <c r="AD20" s="27"/>
      <c r="AE20" s="146">
        <f t="shared" si="6"/>
        <v>0</v>
      </c>
      <c r="AF20" s="147">
        <f t="shared" si="7"/>
        <v>0</v>
      </c>
      <c r="AG20" s="149">
        <f t="shared" si="8"/>
        <v>0</v>
      </c>
      <c r="AH20" s="146">
        <f t="shared" si="9"/>
        <v>0</v>
      </c>
      <c r="AI20" s="148">
        <f t="shared" si="10"/>
        <v>0</v>
      </c>
      <c r="AJ20" s="149">
        <f t="shared" si="11"/>
        <v>0</v>
      </c>
    </row>
    <row r="21" spans="3:52" ht="19.899999999999999" customHeight="1">
      <c r="F21" s="87"/>
      <c r="G21" s="9"/>
      <c r="H21" s="9"/>
      <c r="I21" s="10"/>
      <c r="J21" s="10"/>
      <c r="K21" s="9"/>
      <c r="L21" s="9"/>
      <c r="M21" s="4"/>
      <c r="N21" s="4"/>
      <c r="O21" s="86"/>
      <c r="P21" s="12"/>
      <c r="Q21" s="12"/>
      <c r="R21" s="151"/>
      <c r="S21" s="151"/>
      <c r="T21" s="12">
        <f t="shared" si="12"/>
        <v>0</v>
      </c>
      <c r="U21" s="3" t="e">
        <f t="shared" si="0"/>
        <v>#N/A</v>
      </c>
      <c r="V21" s="3" t="e">
        <f t="shared" si="1"/>
        <v>#N/A</v>
      </c>
      <c r="W21" s="3" t="e">
        <f t="shared" si="2"/>
        <v>#N/A</v>
      </c>
      <c r="X21" s="12">
        <f t="shared" si="13"/>
        <v>0</v>
      </c>
      <c r="Y21" s="12" t="e">
        <f t="shared" si="3"/>
        <v>#N/A</v>
      </c>
      <c r="Z21" s="12" t="e">
        <f t="shared" si="4"/>
        <v>#N/A</v>
      </c>
      <c r="AA21" s="12" t="e">
        <f t="shared" si="5"/>
        <v>#N/A</v>
      </c>
      <c r="AB21" s="27"/>
      <c r="AC21" s="27"/>
      <c r="AD21" s="27"/>
      <c r="AE21" s="146">
        <f t="shared" si="6"/>
        <v>0</v>
      </c>
      <c r="AF21" s="147">
        <f t="shared" si="7"/>
        <v>0</v>
      </c>
      <c r="AG21" s="149">
        <f t="shared" si="8"/>
        <v>0</v>
      </c>
      <c r="AH21" s="146">
        <f t="shared" si="9"/>
        <v>0</v>
      </c>
      <c r="AI21" s="148">
        <f t="shared" si="10"/>
        <v>0</v>
      </c>
      <c r="AJ21" s="149">
        <f t="shared" si="11"/>
        <v>0</v>
      </c>
    </row>
    <row r="22" spans="3:52" ht="19.899999999999999" customHeight="1">
      <c r="F22" s="87"/>
      <c r="G22" s="9"/>
      <c r="H22" s="9"/>
      <c r="I22" s="10"/>
      <c r="J22" s="10"/>
      <c r="K22" s="9"/>
      <c r="L22" s="9"/>
      <c r="M22" s="4"/>
      <c r="N22" s="4"/>
      <c r="O22" s="86"/>
      <c r="P22" s="12"/>
      <c r="Q22" s="12"/>
      <c r="R22" s="151"/>
      <c r="S22" s="151"/>
      <c r="T22" s="12">
        <f t="shared" si="12"/>
        <v>0</v>
      </c>
      <c r="U22" s="3" t="e">
        <f t="shared" si="0"/>
        <v>#N/A</v>
      </c>
      <c r="V22" s="3" t="e">
        <f t="shared" si="1"/>
        <v>#N/A</v>
      </c>
      <c r="W22" s="3" t="e">
        <f t="shared" si="2"/>
        <v>#N/A</v>
      </c>
      <c r="X22" s="12">
        <f t="shared" si="13"/>
        <v>0</v>
      </c>
      <c r="Y22" s="12" t="e">
        <f t="shared" si="3"/>
        <v>#N/A</v>
      </c>
      <c r="Z22" s="12" t="e">
        <f t="shared" si="4"/>
        <v>#N/A</v>
      </c>
      <c r="AA22" s="12" t="e">
        <f t="shared" si="5"/>
        <v>#N/A</v>
      </c>
      <c r="AB22" s="27"/>
      <c r="AC22" s="27"/>
      <c r="AD22" s="27"/>
      <c r="AE22" s="146">
        <f t="shared" si="6"/>
        <v>0</v>
      </c>
      <c r="AF22" s="147">
        <f t="shared" si="7"/>
        <v>0</v>
      </c>
      <c r="AG22" s="149">
        <f t="shared" si="8"/>
        <v>0</v>
      </c>
      <c r="AH22" s="146">
        <f t="shared" si="9"/>
        <v>0</v>
      </c>
      <c r="AI22" s="148">
        <f t="shared" si="10"/>
        <v>0</v>
      </c>
      <c r="AJ22" s="149">
        <f t="shared" si="11"/>
        <v>0</v>
      </c>
    </row>
    <row r="23" spans="3:52" ht="19.899999999999999" customHeight="1">
      <c r="F23" s="87"/>
      <c r="G23" s="9"/>
      <c r="H23" s="9"/>
      <c r="I23" s="10"/>
      <c r="J23" s="10"/>
      <c r="K23" s="9"/>
      <c r="L23" s="9"/>
      <c r="M23" s="4"/>
      <c r="N23" s="4"/>
      <c r="O23" s="86"/>
      <c r="P23" s="12"/>
      <c r="Q23" s="12"/>
      <c r="R23" s="151"/>
      <c r="S23" s="151"/>
      <c r="T23" s="12">
        <f t="shared" si="12"/>
        <v>0</v>
      </c>
      <c r="U23" s="3" t="e">
        <f t="shared" si="0"/>
        <v>#N/A</v>
      </c>
      <c r="V23" s="3" t="e">
        <f t="shared" si="1"/>
        <v>#N/A</v>
      </c>
      <c r="W23" s="3" t="e">
        <f t="shared" si="2"/>
        <v>#N/A</v>
      </c>
      <c r="X23" s="12">
        <f t="shared" si="13"/>
        <v>0</v>
      </c>
      <c r="Y23" s="12" t="e">
        <f t="shared" si="3"/>
        <v>#N/A</v>
      </c>
      <c r="Z23" s="12" t="e">
        <f t="shared" si="4"/>
        <v>#N/A</v>
      </c>
      <c r="AA23" s="12" t="e">
        <f t="shared" si="5"/>
        <v>#N/A</v>
      </c>
      <c r="AB23" s="28"/>
      <c r="AC23" s="27"/>
      <c r="AD23" s="29"/>
      <c r="AE23" s="146">
        <f t="shared" si="6"/>
        <v>0</v>
      </c>
      <c r="AF23" s="147">
        <f t="shared" si="7"/>
        <v>0</v>
      </c>
      <c r="AG23" s="149">
        <f t="shared" si="8"/>
        <v>0</v>
      </c>
      <c r="AH23" s="146">
        <f t="shared" si="9"/>
        <v>0</v>
      </c>
      <c r="AI23" s="148">
        <f t="shared" si="10"/>
        <v>0</v>
      </c>
      <c r="AJ23" s="149">
        <f t="shared" si="11"/>
        <v>0</v>
      </c>
    </row>
    <row r="24" spans="3:52" ht="19.899999999999999" customHeight="1">
      <c r="F24" s="87"/>
      <c r="G24" s="9" t="str">
        <f>IFERROR(IF(OR(G6="",G8=""),"",IF($G$9&lt;&gt;"",$G$8&amp;" and "&amp;$G$9&amp;" by "&amp;CHAR(10)&amp;$G$6,$G$8&amp;" by "&amp;$G$6)),"")</f>
        <v>4yr Grad Rate from Program by First Year GPA</v>
      </c>
      <c r="H24" s="9"/>
      <c r="I24" s="9"/>
      <c r="J24" s="9"/>
      <c r="K24" s="44" t="str">
        <f>IFERROR(IF(AND($G$4&lt;&gt;"",MIN($G$33:$G$43)&lt;10),"Attention: At least one student sample size (i.e., count) is fewer than ten. Reference summary statistics table below.",""),"")</f>
        <v>Attention: At least one student sample size (i.e., count) is fewer than ten. Reference summary statistics table below.</v>
      </c>
      <c r="L24" s="9"/>
      <c r="M24" s="4"/>
      <c r="N24" s="4"/>
      <c r="O24" s="86"/>
      <c r="P24" s="12"/>
      <c r="Q24" s="12"/>
      <c r="R24" s="151"/>
      <c r="S24" s="151"/>
      <c r="T24" s="12">
        <f t="shared" si="12"/>
        <v>0</v>
      </c>
      <c r="U24" s="3" t="e">
        <f t="shared" si="0"/>
        <v>#N/A</v>
      </c>
      <c r="V24" s="3" t="e">
        <f t="shared" si="1"/>
        <v>#N/A</v>
      </c>
      <c r="W24" s="3" t="e">
        <f t="shared" si="2"/>
        <v>#N/A</v>
      </c>
      <c r="X24" s="12">
        <f t="shared" si="13"/>
        <v>0</v>
      </c>
      <c r="Y24" s="12" t="e">
        <f t="shared" si="3"/>
        <v>#N/A</v>
      </c>
      <c r="Z24" s="12" t="e">
        <f t="shared" si="4"/>
        <v>#N/A</v>
      </c>
      <c r="AA24" s="12" t="e">
        <f t="shared" si="5"/>
        <v>#N/A</v>
      </c>
      <c r="AB24" s="29"/>
      <c r="AC24" s="29"/>
      <c r="AD24" s="29"/>
      <c r="AE24" s="146">
        <f t="shared" si="6"/>
        <v>0</v>
      </c>
      <c r="AF24" s="147">
        <f t="shared" si="7"/>
        <v>0</v>
      </c>
      <c r="AG24" s="149">
        <f t="shared" si="8"/>
        <v>0</v>
      </c>
      <c r="AH24" s="146">
        <f t="shared" si="9"/>
        <v>0</v>
      </c>
      <c r="AI24" s="148">
        <f t="shared" si="10"/>
        <v>0</v>
      </c>
      <c r="AJ24" s="149">
        <f t="shared" si="11"/>
        <v>0</v>
      </c>
    </row>
    <row r="25" spans="3:52" ht="19.899999999999999" customHeight="1">
      <c r="F25" s="87"/>
      <c r="G25" s="9" t="s">
        <v>19</v>
      </c>
      <c r="H25" s="9"/>
      <c r="I25" s="9"/>
      <c r="J25" s="9"/>
      <c r="K25" s="9"/>
      <c r="L25" s="9"/>
      <c r="M25" s="4"/>
      <c r="N25" s="4"/>
      <c r="O25" s="86"/>
      <c r="P25" s="12"/>
      <c r="Q25" s="12"/>
      <c r="R25" s="151"/>
      <c r="S25" s="151"/>
      <c r="T25" s="12">
        <f t="shared" si="12"/>
        <v>0</v>
      </c>
      <c r="U25" s="3" t="e">
        <f t="shared" si="0"/>
        <v>#N/A</v>
      </c>
      <c r="V25" s="3" t="e">
        <f t="shared" si="1"/>
        <v>#N/A</v>
      </c>
      <c r="W25" s="3" t="e">
        <f t="shared" si="2"/>
        <v>#N/A</v>
      </c>
      <c r="X25" s="12">
        <f t="shared" si="13"/>
        <v>0</v>
      </c>
      <c r="Y25" s="12" t="e">
        <f t="shared" si="3"/>
        <v>#N/A</v>
      </c>
      <c r="Z25" s="12" t="e">
        <f t="shared" si="4"/>
        <v>#N/A</v>
      </c>
      <c r="AA25" s="12" t="e">
        <f t="shared" si="5"/>
        <v>#N/A</v>
      </c>
      <c r="AB25" s="29"/>
      <c r="AC25" s="29"/>
      <c r="AD25" s="29"/>
      <c r="AE25" s="146">
        <f t="shared" si="6"/>
        <v>0</v>
      </c>
      <c r="AF25" s="147">
        <f t="shared" si="7"/>
        <v>0</v>
      </c>
      <c r="AG25" s="149">
        <f t="shared" si="8"/>
        <v>0</v>
      </c>
      <c r="AH25" s="146">
        <f t="shared" si="9"/>
        <v>0</v>
      </c>
      <c r="AI25" s="148">
        <f t="shared" si="10"/>
        <v>0</v>
      </c>
      <c r="AJ25" s="149">
        <f t="shared" si="11"/>
        <v>0</v>
      </c>
    </row>
    <row r="26" spans="3:52" s="23" customFormat="1" ht="19.899999999999999" customHeight="1">
      <c r="C26" s="49"/>
      <c r="D26" s="24"/>
      <c r="E26" s="4"/>
      <c r="F26" s="87"/>
      <c r="G26" s="9"/>
      <c r="H26" s="9"/>
      <c r="I26" s="9"/>
      <c r="J26" s="9"/>
      <c r="K26" s="9"/>
      <c r="L26" s="9"/>
      <c r="M26" s="4"/>
      <c r="N26" s="4"/>
      <c r="O26" s="86"/>
      <c r="P26" s="12"/>
      <c r="Q26" s="12"/>
      <c r="R26" s="12"/>
      <c r="S26" s="12"/>
      <c r="T26" s="12"/>
      <c r="U26" s="3"/>
      <c r="V26" s="3"/>
      <c r="W26" s="3"/>
      <c r="X26" s="12"/>
      <c r="Y26" s="12"/>
      <c r="Z26" s="12"/>
      <c r="AA26" s="12"/>
      <c r="AB26" s="29"/>
      <c r="AC26" s="29"/>
      <c r="AD26" s="30"/>
      <c r="AE26" s="30"/>
      <c r="AF26" s="31"/>
      <c r="AG26" s="3"/>
      <c r="AH26" s="3"/>
      <c r="AI26" s="3"/>
      <c r="AJ26" s="3"/>
      <c r="AK26" s="3"/>
      <c r="AL26" s="3"/>
      <c r="AM26" s="3"/>
    </row>
    <row r="27" spans="3:52" ht="19.899999999999999" customHeight="1">
      <c r="F27" s="87"/>
      <c r="G27" s="9"/>
      <c r="H27" s="9"/>
      <c r="I27" s="9"/>
      <c r="J27" s="9"/>
      <c r="K27" s="9"/>
      <c r="L27" s="9"/>
      <c r="M27" s="4"/>
      <c r="N27" s="4"/>
      <c r="O27" s="90"/>
      <c r="P27" s="79"/>
      <c r="Q27"/>
      <c r="R27" s="12"/>
      <c r="S27" s="12"/>
      <c r="T27" s="12"/>
      <c r="X27"/>
      <c r="Y27" s="12"/>
      <c r="Z27" s="12"/>
      <c r="AA27" s="12"/>
      <c r="AB27" s="30"/>
      <c r="AC27" s="30"/>
      <c r="AD27"/>
      <c r="AE27"/>
      <c r="AF27" s="32"/>
      <c r="AL27" s="23"/>
      <c r="AM27" s="23"/>
    </row>
    <row r="28" spans="3:52" ht="19.899999999999999" customHeight="1">
      <c r="F28" s="87"/>
      <c r="G28" s="9"/>
      <c r="H28" s="9"/>
      <c r="I28" s="9"/>
      <c r="J28" s="9"/>
      <c r="K28" s="9"/>
      <c r="L28" s="9"/>
      <c r="M28" s="4"/>
      <c r="N28" s="4"/>
      <c r="O28" s="90"/>
      <c r="P28" s="79"/>
      <c r="Q28"/>
      <c r="R28" s="12"/>
      <c r="S28" s="12" t="s">
        <v>48</v>
      </c>
      <c r="T28" s="12"/>
      <c r="U28" s="3" t="str">
        <f>IF($G$8="","First Metric Not Selected",$G$8)</f>
        <v>4yr Grad Rate from Program</v>
      </c>
      <c r="X28"/>
      <c r="Y28" s="12"/>
      <c r="Z28" s="12"/>
      <c r="AA28" s="12"/>
      <c r="AB28"/>
      <c r="AC28"/>
      <c r="AD28" s="31"/>
      <c r="AE28" s="31"/>
      <c r="AF28" s="25"/>
    </row>
    <row r="29" spans="3:52" ht="19.899999999999999" customHeight="1" thickBot="1">
      <c r="F29" s="172"/>
      <c r="G29" s="173"/>
      <c r="H29" s="173"/>
      <c r="I29" s="173"/>
      <c r="J29" s="173"/>
      <c r="K29" s="173"/>
      <c r="L29" s="173"/>
      <c r="M29" s="89"/>
      <c r="N29" s="89"/>
      <c r="O29" s="91"/>
      <c r="P29" s="79"/>
      <c r="Q29"/>
      <c r="R29" s="12"/>
      <c r="S29" s="12"/>
      <c r="T29" s="12"/>
      <c r="U29" s="31" t="str">
        <f>IF($G$9="","Second Metric Not Selected",$G$9)</f>
        <v>Second Metric Not Selected</v>
      </c>
      <c r="V29" s="25"/>
      <c r="W29" s="31"/>
      <c r="X29" s="31"/>
      <c r="Y29" s="31"/>
      <c r="Z29" s="31"/>
      <c r="AA29" s="31"/>
      <c r="AB29" s="31"/>
      <c r="AC29" s="31"/>
      <c r="AD29" s="31"/>
      <c r="AE29" s="31"/>
      <c r="AF29" s="33"/>
      <c r="AG29" s="23"/>
      <c r="AH29" s="23"/>
      <c r="AI29" s="23"/>
      <c r="AJ29" s="23"/>
      <c r="AK29" s="23"/>
    </row>
    <row r="30" spans="3:52" ht="19.899999999999999" customHeight="1">
      <c r="F30" s="4"/>
      <c r="G30" s="4"/>
      <c r="H30" s="4"/>
      <c r="I30" s="4"/>
      <c r="J30" s="4"/>
      <c r="K30" s="4"/>
      <c r="L30" s="4"/>
      <c r="M30" s="4"/>
      <c r="N30" s="4"/>
      <c r="O30" s="4"/>
      <c r="P30" s="79"/>
      <c r="Q30"/>
      <c r="R30" s="32"/>
      <c r="S30" s="32"/>
      <c r="T30" s="32"/>
      <c r="U30" s="32"/>
      <c r="V30" s="25"/>
      <c r="W30" s="32"/>
      <c r="X30" s="32"/>
      <c r="Y30" s="32"/>
      <c r="Z30" s="32"/>
      <c r="AA30" s="32"/>
      <c r="AB30" s="32"/>
      <c r="AC30" s="32"/>
      <c r="AD30" s="33"/>
      <c r="AE30" s="33"/>
      <c r="AF30"/>
    </row>
    <row r="31" spans="3:52" ht="19.899999999999999" customHeight="1" thickBot="1">
      <c r="F31" s="80" t="str">
        <f>IFERROR("Table: "&amp;IF($G$6="","No Student Attribute Selected",IF($G$8="","No Outcome Measure Selected",$G$8&amp;" by "&amp;$G$6)),"")</f>
        <v>Table: 4yr Grad Rate from Program by First Year GPA</v>
      </c>
      <c r="H31" s="76"/>
      <c r="I31" s="76"/>
      <c r="J31" s="76"/>
      <c r="K31" s="76"/>
      <c r="L31" s="76"/>
      <c r="M31" s="76"/>
      <c r="N31" s="76"/>
      <c r="O31" s="76"/>
      <c r="S31" s="68"/>
      <c r="T31" s="68"/>
      <c r="U31" s="68" t="s">
        <v>89</v>
      </c>
      <c r="V31" s="25" t="e">
        <f>MATCH($G$8,INDEX(Over_Time_Data2,1,),0)</f>
        <v>#N/A</v>
      </c>
      <c r="W31" s="32"/>
      <c r="X31" s="32"/>
      <c r="Y31" s="32"/>
      <c r="Z31" s="32"/>
      <c r="AA31" s="32"/>
      <c r="AB31" s="25"/>
      <c r="AC31" s="25"/>
      <c r="AD31" s="34"/>
      <c r="AE31" s="34"/>
      <c r="AF31" s="68" t="s">
        <v>89</v>
      </c>
      <c r="AG31" s="3" t="e">
        <f>MATCH("N",INDEX(Over_Time_Data2,1,),0)</f>
        <v>#N/A</v>
      </c>
    </row>
    <row r="32" spans="3:52" ht="33.6" customHeight="1" thickBot="1">
      <c r="F32" s="123" t="str">
        <f>IF($G$6="","No Student Attribute Selected",$G$6)</f>
        <v>First Year GPA</v>
      </c>
      <c r="G32" s="124"/>
      <c r="Q32"/>
      <c r="U32" s="120"/>
      <c r="V32" s="121"/>
      <c r="W32" s="121"/>
      <c r="X32" s="121"/>
      <c r="Y32" s="121"/>
      <c r="Z32" s="121"/>
      <c r="AA32" s="121"/>
      <c r="AB32" s="121"/>
      <c r="AC32" s="121"/>
      <c r="AD32" s="122"/>
      <c r="AE32" s="32"/>
      <c r="AF32" s="120" t="str">
        <f>IF(U32="","",U32)</f>
        <v/>
      </c>
      <c r="AG32" s="120" t="str">
        <f t="shared" ref="AG32:AO32" si="14">IF(V32="","",V32)</f>
        <v/>
      </c>
      <c r="AH32" s="120" t="str">
        <f t="shared" si="14"/>
        <v/>
      </c>
      <c r="AI32" s="120" t="str">
        <f t="shared" si="14"/>
        <v/>
      </c>
      <c r="AJ32" s="120" t="str">
        <f t="shared" si="14"/>
        <v/>
      </c>
      <c r="AK32" s="120" t="str">
        <f t="shared" si="14"/>
        <v/>
      </c>
      <c r="AL32" s="120" t="str">
        <f t="shared" si="14"/>
        <v/>
      </c>
      <c r="AM32" s="120" t="str">
        <f t="shared" si="14"/>
        <v/>
      </c>
      <c r="AN32" s="120" t="str">
        <f t="shared" si="14"/>
        <v/>
      </c>
      <c r="AO32" s="120" t="str">
        <f t="shared" si="14"/>
        <v/>
      </c>
      <c r="AQ32" s="120" t="str">
        <f>IF(AF32="","",AF32)</f>
        <v/>
      </c>
      <c r="AR32" s="120" t="str">
        <f t="shared" ref="AR32" si="15">IF(AG32="","",AG32)</f>
        <v/>
      </c>
      <c r="AS32" s="120" t="str">
        <f t="shared" ref="AS32" si="16">IF(AH32="","",AH32)</f>
        <v/>
      </c>
      <c r="AT32" s="120" t="str">
        <f t="shared" ref="AT32" si="17">IF(AI32="","",AI32)</f>
        <v/>
      </c>
      <c r="AU32" s="120" t="str">
        <f t="shared" ref="AU32" si="18">IF(AJ32="","",AJ32)</f>
        <v/>
      </c>
      <c r="AV32" s="120" t="str">
        <f t="shared" ref="AV32" si="19">IF(AK32="","",AK32)</f>
        <v/>
      </c>
      <c r="AW32" s="120" t="str">
        <f t="shared" ref="AW32" si="20">IF(AL32="","",AL32)</f>
        <v/>
      </c>
      <c r="AX32" s="120" t="str">
        <f t="shared" ref="AX32" si="21">IF(AM32="","",AM32)</f>
        <v/>
      </c>
      <c r="AY32" s="120" t="str">
        <f t="shared" ref="AY32" si="22">IF(AN32="","",AN32)</f>
        <v/>
      </c>
      <c r="AZ32" s="120" t="str">
        <f t="shared" ref="AZ32" si="23">IF(AO32="","",AO32)</f>
        <v/>
      </c>
    </row>
    <row r="33" spans="4:52">
      <c r="F33" s="51" t="str">
        <f t="shared" ref="F33:F64" si="24">IFERROR(INDEX(Groups_Data,T33,5),"")</f>
        <v>0.00-1.99</v>
      </c>
      <c r="G33" s="77" t="str">
        <f>IFERROR(IF(NOT(ISERROR(FIND("GPA",$G$8))),TEXT(U33,"0.00"),IF(NOT(ISERROR(FIND("Rate",$G$8))),TEXT(U33,"0%"),IF(NOT(ISERROR(FIND("Pct",$G$8))),TEXT(U33,"0%"),TEXT(U33,"0.0")))),"")&amp;IF(U33="","",AF33)</f>
        <v/>
      </c>
      <c r="H33" s="77" t="str">
        <f t="shared" ref="H33:P33" si="25">IFERROR(IF(NOT(ISERROR(FIND("GPA",$G$8))),TEXT(V33,"0.00"),IF(NOT(ISERROR(FIND("Rate",$G$8))),TEXT(V33,"0%"),IF(NOT(ISERROR(FIND("Pct",$G$8))),TEXT(V33,"0%"),TEXT(V33,"0.0")))),"")&amp;IF(V33="","",AG33)</f>
        <v/>
      </c>
      <c r="I33" s="77" t="str">
        <f t="shared" si="25"/>
        <v/>
      </c>
      <c r="J33" s="77" t="str">
        <f t="shared" si="25"/>
        <v/>
      </c>
      <c r="K33" s="77" t="str">
        <f t="shared" si="25"/>
        <v/>
      </c>
      <c r="L33" s="77" t="str">
        <f t="shared" si="25"/>
        <v/>
      </c>
      <c r="M33" s="77" t="str">
        <f t="shared" si="25"/>
        <v/>
      </c>
      <c r="N33" s="77" t="str">
        <f t="shared" si="25"/>
        <v/>
      </c>
      <c r="O33" s="77" t="str">
        <f t="shared" si="25"/>
        <v/>
      </c>
      <c r="P33" s="77" t="str">
        <f t="shared" si="25"/>
        <v/>
      </c>
      <c r="S33" s="4">
        <v>1</v>
      </c>
      <c r="T33" s="4">
        <f>MATCH($G$4&amp;$G$6&amp;$S33,INDEX(Groups_Data,,1),0)</f>
        <v>59</v>
      </c>
      <c r="U33" s="3" t="str">
        <f t="shared" ref="U33:U64" si="26">IFERROR(VALUE(INDEX(Over_Time_Data2,AQ33,$V$31)),"")</f>
        <v/>
      </c>
      <c r="V33" s="3" t="str">
        <f t="shared" ref="V33:V64" si="27">IFERROR(VALUE(INDEX(Over_Time_Data2,AR33,$V$31)),"")</f>
        <v/>
      </c>
      <c r="W33" s="3" t="str">
        <f t="shared" ref="W33:W64" si="28">IFERROR(VALUE(INDEX(Over_Time_Data2,AS33,$V$31)),"")</f>
        <v/>
      </c>
      <c r="X33" s="3" t="str">
        <f t="shared" ref="X33:X64" si="29">IFERROR(VALUE(INDEX(Over_Time_Data2,AT33,$V$31)),"")</f>
        <v/>
      </c>
      <c r="Y33" s="3" t="str">
        <f t="shared" ref="Y33:Y64" si="30">IFERROR(VALUE(INDEX(Over_Time_Data2,AU33,$V$31)),"")</f>
        <v/>
      </c>
      <c r="Z33" s="3" t="str">
        <f t="shared" ref="Z33:Z64" si="31">IFERROR(VALUE(INDEX(Over_Time_Data2,AV33,$V$31)),"")</f>
        <v/>
      </c>
      <c r="AA33" s="3" t="str">
        <f t="shared" ref="AA33:AA64" si="32">IFERROR(VALUE(INDEX(Over_Time_Data2,AW33,$V$31)),"")</f>
        <v/>
      </c>
      <c r="AB33" s="3" t="str">
        <f t="shared" ref="AB33:AB64" si="33">IFERROR(VALUE(INDEX(Over_Time_Data2,AX33,$V$31)),"")</f>
        <v/>
      </c>
      <c r="AC33" s="3" t="str">
        <f t="shared" ref="AC33:AC64" si="34">IFERROR(VALUE(INDEX(Over_Time_Data2,AY33,$V$31)),"")</f>
        <v/>
      </c>
      <c r="AD33" s="3" t="str">
        <f t="shared" ref="AD33:AD64" si="35">IFERROR(VALUE(INDEX(Over_Time_Data2,AZ33,$V$31)),"")</f>
        <v/>
      </c>
      <c r="AE33" s="32"/>
      <c r="AF33" s="3" t="str">
        <f t="shared" ref="AF33:AF64" si="36">IFERROR(" (n="&amp;TEXT(VALUE(INDEX(Over_Time_Data2,AQ33,$AG$31)),"#,###")&amp;")","")</f>
        <v/>
      </c>
      <c r="AG33" s="3" t="str">
        <f t="shared" ref="AG33:AG64" si="37">IFERROR(" (n="&amp;TEXT(VALUE(INDEX(Over_Time_Data2,AR33,$AG$31)),"#,###")&amp;")","")</f>
        <v/>
      </c>
      <c r="AH33" s="3" t="str">
        <f t="shared" ref="AH33:AH64" si="38">IFERROR(" (n="&amp;TEXT(VALUE(INDEX(Over_Time_Data2,AS33,$AG$31)),"#,###")&amp;")","")</f>
        <v/>
      </c>
      <c r="AI33" s="3" t="str">
        <f t="shared" ref="AI33:AI64" si="39">IFERROR(" (n="&amp;TEXT(VALUE(INDEX(Over_Time_Data2,AT33,$AG$31)),"#,###")&amp;")","")</f>
        <v/>
      </c>
      <c r="AJ33" s="3" t="str">
        <f t="shared" ref="AJ33:AJ64" si="40">IFERROR(" (n="&amp;TEXT(VALUE(INDEX(Over_Time_Data2,AU33,$AG$31)),"#,###")&amp;")","")</f>
        <v/>
      </c>
      <c r="AK33" s="3" t="str">
        <f t="shared" ref="AK33:AK64" si="41">IFERROR(" (n="&amp;TEXT(VALUE(INDEX(Over_Time_Data2,AV33,$AG$31)),"#,###")&amp;")","")</f>
        <v/>
      </c>
      <c r="AL33" s="3" t="str">
        <f t="shared" ref="AL33:AL64" si="42">IFERROR(" (n="&amp;TEXT(VALUE(INDEX(Over_Time_Data2,AW33,$AG$31)),"#,###")&amp;")","")</f>
        <v/>
      </c>
      <c r="AM33" s="3" t="str">
        <f t="shared" ref="AM33:AM64" si="43">IFERROR(" (n="&amp;TEXT(VALUE(INDEX(Over_Time_Data2,AX33,$AG$31)),"#,###")&amp;")","")</f>
        <v/>
      </c>
      <c r="AN33" s="3" t="str">
        <f t="shared" ref="AN33:AN64" si="44">IFERROR(" (n="&amp;TEXT(VALUE(INDEX(Over_Time_Data2,AY33,$AG$31)),"#,###")&amp;")","")</f>
        <v/>
      </c>
      <c r="AO33" s="3" t="str">
        <f t="shared" ref="AO33:AO64" si="45">IFERROR(" (n="&amp;TEXT(VALUE(INDEX(Over_Time_Data2,AZ33,$AG$31)),"#,###")&amp;")","")</f>
        <v/>
      </c>
      <c r="AQ33" s="3" t="e">
        <f t="shared" ref="AQ33:AQ64" si="46">MATCH($G$4&amp;$G$6&amp;$F33&amp;TEXT(U$32,"#"),INDEX(Over_Time_Data2,,1),0)</f>
        <v>#N/A</v>
      </c>
      <c r="AR33" s="3" t="e">
        <f t="shared" ref="AR33:AR64" si="47">MATCH($G$4&amp;$G$6&amp;$F33&amp;TEXT(V$32,"#"),INDEX(Over_Time_Data2,,1),0)</f>
        <v>#N/A</v>
      </c>
      <c r="AS33" s="3" t="e">
        <f t="shared" ref="AS33:AS64" si="48">MATCH($G$4&amp;$G$6&amp;$F33&amp;TEXT(W$32,"#"),INDEX(Over_Time_Data2,,1),0)</f>
        <v>#N/A</v>
      </c>
      <c r="AT33" s="3" t="e">
        <f t="shared" ref="AT33:AT64" si="49">MATCH($G$4&amp;$G$6&amp;$F33&amp;TEXT(X$32,"#"),INDEX(Over_Time_Data2,,1),0)</f>
        <v>#N/A</v>
      </c>
      <c r="AU33" s="3" t="e">
        <f t="shared" ref="AU33:AU64" si="50">MATCH($G$4&amp;$G$6&amp;$F33&amp;TEXT(Y$32,"#"),INDEX(Over_Time_Data2,,1),0)</f>
        <v>#N/A</v>
      </c>
      <c r="AV33" s="3" t="e">
        <f t="shared" ref="AV33:AV64" si="51">MATCH($G$4&amp;$G$6&amp;$F33&amp;TEXT(Z$32,"#"),INDEX(Over_Time_Data2,,1),0)</f>
        <v>#N/A</v>
      </c>
      <c r="AW33" s="3" t="e">
        <f t="shared" ref="AW33:AW64" si="52">MATCH($G$4&amp;$G$6&amp;$F33&amp;TEXT(AA$32,"#"),INDEX(Over_Time_Data2,,1),0)</f>
        <v>#N/A</v>
      </c>
      <c r="AX33" s="3" t="e">
        <f t="shared" ref="AX33:AX64" si="53">MATCH($G$4&amp;$G$6&amp;$F33&amp;TEXT(AB$32,"#"),INDEX(Over_Time_Data2,,1),0)</f>
        <v>#N/A</v>
      </c>
      <c r="AY33" s="3" t="e">
        <f t="shared" ref="AY33:AY64" si="54">MATCH($G$4&amp;$G$6&amp;$F33&amp;TEXT(AC$32,"#"),INDEX(Over_Time_Data2,,1),0)</f>
        <v>#N/A</v>
      </c>
      <c r="AZ33" s="3" t="e">
        <f t="shared" ref="AZ33:AZ64" si="55">MATCH($G$4&amp;$G$6&amp;$F33&amp;TEXT(AD$32,"#"),INDEX(Over_Time_Data2,,1),0)</f>
        <v>#N/A</v>
      </c>
    </row>
    <row r="34" spans="4:52">
      <c r="F34" s="51" t="str">
        <f t="shared" si="24"/>
        <v>2.00-2.19</v>
      </c>
      <c r="G34" s="77" t="str">
        <f t="shared" ref="G34:G97" si="56">IFERROR(IF(NOT(ISERROR(FIND("GPA",$G$8))),TEXT(U34,"0.00"),IF(NOT(ISERROR(FIND("Rate",$G$8))),TEXT(U34,"0%"),IF(NOT(ISERROR(FIND("Pct",$G$8))),TEXT(U34,"0%"),TEXT(U34,"0.0")))),"")&amp;IF(U34="","",AF34)</f>
        <v/>
      </c>
      <c r="H34" s="77" t="str">
        <f t="shared" ref="H34:H97" si="57">IFERROR(IF(NOT(ISERROR(FIND("GPA",$G$8))),TEXT(V34,"0.00"),IF(NOT(ISERROR(FIND("Rate",$G$8))),TEXT(V34,"0%"),IF(NOT(ISERROR(FIND("Pct",$G$8))),TEXT(V34,"0%"),TEXT(V34,"0.0")))),"")&amp;IF(V34="","",AG34)</f>
        <v/>
      </c>
      <c r="I34" s="77" t="str">
        <f t="shared" ref="I34:I97" si="58">IFERROR(IF(NOT(ISERROR(FIND("GPA",$G$8))),TEXT(W34,"0.00"),IF(NOT(ISERROR(FIND("Rate",$G$8))),TEXT(W34,"0%"),IF(NOT(ISERROR(FIND("Pct",$G$8))),TEXT(W34,"0%"),TEXT(W34,"0.0")))),"")&amp;IF(W34="","",AH34)</f>
        <v/>
      </c>
      <c r="J34" s="77" t="str">
        <f t="shared" ref="J34:J97" si="59">IFERROR(IF(NOT(ISERROR(FIND("GPA",$G$8))),TEXT(X34,"0.00"),IF(NOT(ISERROR(FIND("Rate",$G$8))),TEXT(X34,"0%"),IF(NOT(ISERROR(FIND("Pct",$G$8))),TEXT(X34,"0%"),TEXT(X34,"0.0")))),"")&amp;IF(X34="","",AI34)</f>
        <v/>
      </c>
      <c r="K34" s="77" t="str">
        <f t="shared" ref="K34:K97" si="60">IFERROR(IF(NOT(ISERROR(FIND("GPA",$G$8))),TEXT(Y34,"0.00"),IF(NOT(ISERROR(FIND("Rate",$G$8))),TEXT(Y34,"0%"),IF(NOT(ISERROR(FIND("Pct",$G$8))),TEXT(Y34,"0%"),TEXT(Y34,"0.0")))),"")&amp;IF(Y34="","",AJ34)</f>
        <v/>
      </c>
      <c r="L34" s="77" t="str">
        <f t="shared" ref="L34:L97" si="61">IFERROR(IF(NOT(ISERROR(FIND("GPA",$G$8))),TEXT(Z34,"0.00"),IF(NOT(ISERROR(FIND("Rate",$G$8))),TEXT(Z34,"0%"),IF(NOT(ISERROR(FIND("Pct",$G$8))),TEXT(Z34,"0%"),TEXT(Z34,"0.0")))),"")&amp;IF(Z34="","",AK34)</f>
        <v/>
      </c>
      <c r="M34" s="77" t="str">
        <f t="shared" ref="M34:M97" si="62">IFERROR(IF(NOT(ISERROR(FIND("GPA",$G$8))),TEXT(AA34,"0.00"),IF(NOT(ISERROR(FIND("Rate",$G$8))),TEXT(AA34,"0%"),IF(NOT(ISERROR(FIND("Pct",$G$8))),TEXT(AA34,"0%"),TEXT(AA34,"0.0")))),"")&amp;IF(AA34="","",AL34)</f>
        <v/>
      </c>
      <c r="N34" s="77" t="str">
        <f t="shared" ref="N34:N97" si="63">IFERROR(IF(NOT(ISERROR(FIND("GPA",$G$8))),TEXT(AB34,"0.00"),IF(NOT(ISERROR(FIND("Rate",$G$8))),TEXT(AB34,"0%"),IF(NOT(ISERROR(FIND("Pct",$G$8))),TEXT(AB34,"0%"),TEXT(AB34,"0.0")))),"")&amp;IF(AB34="","",AM34)</f>
        <v/>
      </c>
      <c r="O34" s="77" t="str">
        <f t="shared" ref="O34:O97" si="64">IFERROR(IF(NOT(ISERROR(FIND("GPA",$G$8))),TEXT(AC34,"0.00"),IF(NOT(ISERROR(FIND("Rate",$G$8))),TEXT(AC34,"0%"),IF(NOT(ISERROR(FIND("Pct",$G$8))),TEXT(AC34,"0%"),TEXT(AC34,"0.0")))),"")&amp;IF(AC34="","",AN34)</f>
        <v/>
      </c>
      <c r="P34" s="77" t="str">
        <f t="shared" ref="P34:P97" si="65">IFERROR(IF(NOT(ISERROR(FIND("GPA",$G$8))),TEXT(AD34,"0.00"),IF(NOT(ISERROR(FIND("Rate",$G$8))),TEXT(AD34,"0%"),IF(NOT(ISERROR(FIND("Pct",$G$8))),TEXT(AD34,"0%"),TEXT(AD34,"0.0")))),"")&amp;IF(AD34="","",AO34)</f>
        <v/>
      </c>
      <c r="S34" s="4">
        <v>2</v>
      </c>
      <c r="T34" s="4">
        <f t="shared" ref="T34:T65" si="66">IF(AND(INDEX(Groups_Data,T33+1,2)=$G$4,INDEX(Groups_Data,T33+1,3)=$G$6),T33+1,NA())</f>
        <v>60</v>
      </c>
      <c r="U34" s="3" t="str">
        <f t="shared" si="26"/>
        <v/>
      </c>
      <c r="V34" s="3" t="str">
        <f t="shared" si="27"/>
        <v/>
      </c>
      <c r="W34" s="3" t="str">
        <f t="shared" si="28"/>
        <v/>
      </c>
      <c r="X34" s="3" t="str">
        <f t="shared" si="29"/>
        <v/>
      </c>
      <c r="Y34" s="3" t="str">
        <f t="shared" si="30"/>
        <v/>
      </c>
      <c r="Z34" s="3" t="str">
        <f t="shared" si="31"/>
        <v/>
      </c>
      <c r="AA34" s="3" t="str">
        <f t="shared" si="32"/>
        <v/>
      </c>
      <c r="AB34" s="3" t="str">
        <f t="shared" si="33"/>
        <v/>
      </c>
      <c r="AC34" s="3" t="str">
        <f t="shared" si="34"/>
        <v/>
      </c>
      <c r="AD34" s="3" t="str">
        <f t="shared" si="35"/>
        <v/>
      </c>
      <c r="AE34"/>
      <c r="AF34" s="3" t="str">
        <f t="shared" si="36"/>
        <v/>
      </c>
      <c r="AG34" s="3" t="str">
        <f t="shared" si="37"/>
        <v/>
      </c>
      <c r="AH34" s="3" t="str">
        <f t="shared" si="38"/>
        <v/>
      </c>
      <c r="AI34" s="3" t="str">
        <f t="shared" si="39"/>
        <v/>
      </c>
      <c r="AJ34" s="3" t="str">
        <f t="shared" si="40"/>
        <v/>
      </c>
      <c r="AK34" s="3" t="str">
        <f t="shared" si="41"/>
        <v/>
      </c>
      <c r="AL34" s="3" t="str">
        <f t="shared" si="42"/>
        <v/>
      </c>
      <c r="AM34" s="3" t="str">
        <f t="shared" si="43"/>
        <v/>
      </c>
      <c r="AN34" s="3" t="str">
        <f t="shared" si="44"/>
        <v/>
      </c>
      <c r="AO34" s="3" t="str">
        <f t="shared" si="45"/>
        <v/>
      </c>
      <c r="AQ34" s="3" t="e">
        <f t="shared" si="46"/>
        <v>#N/A</v>
      </c>
      <c r="AR34" s="3" t="e">
        <f t="shared" si="47"/>
        <v>#N/A</v>
      </c>
      <c r="AS34" s="3" t="e">
        <f t="shared" si="48"/>
        <v>#N/A</v>
      </c>
      <c r="AT34" s="3" t="e">
        <f t="shared" si="49"/>
        <v>#N/A</v>
      </c>
      <c r="AU34" s="3" t="e">
        <f t="shared" si="50"/>
        <v>#N/A</v>
      </c>
      <c r="AV34" s="3" t="e">
        <f t="shared" si="51"/>
        <v>#N/A</v>
      </c>
      <c r="AW34" s="3" t="e">
        <f t="shared" si="52"/>
        <v>#N/A</v>
      </c>
      <c r="AX34" s="3" t="e">
        <f t="shared" si="53"/>
        <v>#N/A</v>
      </c>
      <c r="AY34" s="3" t="e">
        <f t="shared" si="54"/>
        <v>#N/A</v>
      </c>
      <c r="AZ34" s="3" t="e">
        <f t="shared" si="55"/>
        <v>#N/A</v>
      </c>
    </row>
    <row r="35" spans="4:52">
      <c r="F35" s="51" t="str">
        <f t="shared" si="24"/>
        <v>2.20-2.39</v>
      </c>
      <c r="G35" s="77" t="str">
        <f t="shared" si="56"/>
        <v/>
      </c>
      <c r="H35" s="77" t="str">
        <f t="shared" si="57"/>
        <v/>
      </c>
      <c r="I35" s="77" t="str">
        <f t="shared" si="58"/>
        <v/>
      </c>
      <c r="J35" s="77" t="str">
        <f t="shared" si="59"/>
        <v/>
      </c>
      <c r="K35" s="77" t="str">
        <f t="shared" si="60"/>
        <v/>
      </c>
      <c r="L35" s="77" t="str">
        <f t="shared" si="61"/>
        <v/>
      </c>
      <c r="M35" s="77" t="str">
        <f t="shared" si="62"/>
        <v/>
      </c>
      <c r="N35" s="77" t="str">
        <f t="shared" si="63"/>
        <v/>
      </c>
      <c r="O35" s="77" t="str">
        <f t="shared" si="64"/>
        <v/>
      </c>
      <c r="P35" s="77" t="str">
        <f t="shared" si="65"/>
        <v/>
      </c>
      <c r="S35" s="4">
        <v>3</v>
      </c>
      <c r="T35" s="4">
        <f t="shared" si="66"/>
        <v>61</v>
      </c>
      <c r="U35" s="3" t="str">
        <f t="shared" si="26"/>
        <v/>
      </c>
      <c r="V35" s="3" t="str">
        <f t="shared" si="27"/>
        <v/>
      </c>
      <c r="W35" s="3" t="str">
        <f t="shared" si="28"/>
        <v/>
      </c>
      <c r="X35" s="3" t="str">
        <f t="shared" si="29"/>
        <v/>
      </c>
      <c r="Y35" s="3" t="str">
        <f t="shared" si="30"/>
        <v/>
      </c>
      <c r="Z35" s="3" t="str">
        <f t="shared" si="31"/>
        <v/>
      </c>
      <c r="AA35" s="3" t="str">
        <f t="shared" si="32"/>
        <v/>
      </c>
      <c r="AB35" s="3" t="str">
        <f t="shared" si="33"/>
        <v/>
      </c>
      <c r="AC35" s="3" t="str">
        <f t="shared" si="34"/>
        <v/>
      </c>
      <c r="AD35" s="3" t="str">
        <f t="shared" si="35"/>
        <v/>
      </c>
      <c r="AE35"/>
      <c r="AF35" s="3" t="str">
        <f t="shared" si="36"/>
        <v/>
      </c>
      <c r="AG35" s="3" t="str">
        <f t="shared" si="37"/>
        <v/>
      </c>
      <c r="AH35" s="3" t="str">
        <f t="shared" si="38"/>
        <v/>
      </c>
      <c r="AI35" s="3" t="str">
        <f t="shared" si="39"/>
        <v/>
      </c>
      <c r="AJ35" s="3" t="str">
        <f t="shared" si="40"/>
        <v/>
      </c>
      <c r="AK35" s="3" t="str">
        <f t="shared" si="41"/>
        <v/>
      </c>
      <c r="AL35" s="3" t="str">
        <f t="shared" si="42"/>
        <v/>
      </c>
      <c r="AM35" s="3" t="str">
        <f t="shared" si="43"/>
        <v/>
      </c>
      <c r="AN35" s="3" t="str">
        <f t="shared" si="44"/>
        <v/>
      </c>
      <c r="AO35" s="3" t="str">
        <f t="shared" si="45"/>
        <v/>
      </c>
      <c r="AQ35" s="3" t="e">
        <f t="shared" si="46"/>
        <v>#N/A</v>
      </c>
      <c r="AR35" s="3" t="e">
        <f t="shared" si="47"/>
        <v>#N/A</v>
      </c>
      <c r="AS35" s="3" t="e">
        <f t="shared" si="48"/>
        <v>#N/A</v>
      </c>
      <c r="AT35" s="3" t="e">
        <f t="shared" si="49"/>
        <v>#N/A</v>
      </c>
      <c r="AU35" s="3" t="e">
        <f t="shared" si="50"/>
        <v>#N/A</v>
      </c>
      <c r="AV35" s="3" t="e">
        <f t="shared" si="51"/>
        <v>#N/A</v>
      </c>
      <c r="AW35" s="3" t="e">
        <f t="shared" si="52"/>
        <v>#N/A</v>
      </c>
      <c r="AX35" s="3" t="e">
        <f t="shared" si="53"/>
        <v>#N/A</v>
      </c>
      <c r="AY35" s="3" t="e">
        <f t="shared" si="54"/>
        <v>#N/A</v>
      </c>
      <c r="AZ35" s="3" t="e">
        <f t="shared" si="55"/>
        <v>#N/A</v>
      </c>
    </row>
    <row r="36" spans="4:52" ht="15.6" customHeight="1">
      <c r="F36" s="51" t="str">
        <f t="shared" si="24"/>
        <v>2.40-2.59</v>
      </c>
      <c r="G36" s="77" t="str">
        <f t="shared" si="56"/>
        <v/>
      </c>
      <c r="H36" s="77" t="str">
        <f t="shared" si="57"/>
        <v/>
      </c>
      <c r="I36" s="77" t="str">
        <f t="shared" si="58"/>
        <v/>
      </c>
      <c r="J36" s="77" t="str">
        <f t="shared" si="59"/>
        <v/>
      </c>
      <c r="K36" s="77" t="str">
        <f t="shared" si="60"/>
        <v/>
      </c>
      <c r="L36" s="77" t="str">
        <f t="shared" si="61"/>
        <v/>
      </c>
      <c r="M36" s="77" t="str">
        <f t="shared" si="62"/>
        <v/>
      </c>
      <c r="N36" s="77" t="str">
        <f t="shared" si="63"/>
        <v/>
      </c>
      <c r="O36" s="77" t="str">
        <f t="shared" si="64"/>
        <v/>
      </c>
      <c r="P36" s="77" t="str">
        <f t="shared" si="65"/>
        <v/>
      </c>
      <c r="S36" s="4">
        <v>4</v>
      </c>
      <c r="T36" s="4">
        <f t="shared" si="66"/>
        <v>62</v>
      </c>
      <c r="U36" s="3" t="str">
        <f t="shared" si="26"/>
        <v/>
      </c>
      <c r="V36" s="3" t="str">
        <f t="shared" si="27"/>
        <v/>
      </c>
      <c r="W36" s="3" t="str">
        <f t="shared" si="28"/>
        <v/>
      </c>
      <c r="X36" s="3" t="str">
        <f t="shared" si="29"/>
        <v/>
      </c>
      <c r="Y36" s="3" t="str">
        <f t="shared" si="30"/>
        <v/>
      </c>
      <c r="Z36" s="3" t="str">
        <f t="shared" si="31"/>
        <v/>
      </c>
      <c r="AA36" s="3" t="str">
        <f t="shared" si="32"/>
        <v/>
      </c>
      <c r="AB36" s="3" t="str">
        <f t="shared" si="33"/>
        <v/>
      </c>
      <c r="AC36" s="3" t="str">
        <f t="shared" si="34"/>
        <v/>
      </c>
      <c r="AD36" s="3" t="str">
        <f t="shared" si="35"/>
        <v/>
      </c>
      <c r="AE36"/>
      <c r="AF36" s="3" t="str">
        <f t="shared" si="36"/>
        <v/>
      </c>
      <c r="AG36" s="3" t="str">
        <f t="shared" si="37"/>
        <v/>
      </c>
      <c r="AH36" s="3" t="str">
        <f t="shared" si="38"/>
        <v/>
      </c>
      <c r="AI36" s="3" t="str">
        <f t="shared" si="39"/>
        <v/>
      </c>
      <c r="AJ36" s="3" t="str">
        <f t="shared" si="40"/>
        <v/>
      </c>
      <c r="AK36" s="3" t="str">
        <f t="shared" si="41"/>
        <v/>
      </c>
      <c r="AL36" s="3" t="str">
        <f t="shared" si="42"/>
        <v/>
      </c>
      <c r="AM36" s="3" t="str">
        <f t="shared" si="43"/>
        <v/>
      </c>
      <c r="AN36" s="3" t="str">
        <f t="shared" si="44"/>
        <v/>
      </c>
      <c r="AO36" s="3" t="str">
        <f t="shared" si="45"/>
        <v/>
      </c>
      <c r="AQ36" s="3" t="e">
        <f t="shared" si="46"/>
        <v>#N/A</v>
      </c>
      <c r="AR36" s="3" t="e">
        <f t="shared" si="47"/>
        <v>#N/A</v>
      </c>
      <c r="AS36" s="3" t="e">
        <f t="shared" si="48"/>
        <v>#N/A</v>
      </c>
      <c r="AT36" s="3" t="e">
        <f t="shared" si="49"/>
        <v>#N/A</v>
      </c>
      <c r="AU36" s="3" t="e">
        <f t="shared" si="50"/>
        <v>#N/A</v>
      </c>
      <c r="AV36" s="3" t="e">
        <f t="shared" si="51"/>
        <v>#N/A</v>
      </c>
      <c r="AW36" s="3" t="e">
        <f t="shared" si="52"/>
        <v>#N/A</v>
      </c>
      <c r="AX36" s="3" t="e">
        <f t="shared" si="53"/>
        <v>#N/A</v>
      </c>
      <c r="AY36" s="3" t="e">
        <f t="shared" si="54"/>
        <v>#N/A</v>
      </c>
      <c r="AZ36" s="3" t="e">
        <f t="shared" si="55"/>
        <v>#N/A</v>
      </c>
    </row>
    <row r="37" spans="4:52">
      <c r="F37" s="51" t="str">
        <f t="shared" si="24"/>
        <v>2.60-2.79</v>
      </c>
      <c r="G37" s="77" t="str">
        <f t="shared" si="56"/>
        <v/>
      </c>
      <c r="H37" s="77" t="str">
        <f t="shared" si="57"/>
        <v/>
      </c>
      <c r="I37" s="77" t="str">
        <f t="shared" si="58"/>
        <v/>
      </c>
      <c r="J37" s="77" t="str">
        <f t="shared" si="59"/>
        <v/>
      </c>
      <c r="K37" s="77" t="str">
        <f t="shared" si="60"/>
        <v/>
      </c>
      <c r="L37" s="77" t="str">
        <f t="shared" si="61"/>
        <v/>
      </c>
      <c r="M37" s="77" t="str">
        <f t="shared" si="62"/>
        <v/>
      </c>
      <c r="N37" s="77" t="str">
        <f t="shared" si="63"/>
        <v/>
      </c>
      <c r="O37" s="77" t="str">
        <f t="shared" si="64"/>
        <v/>
      </c>
      <c r="P37" s="77" t="str">
        <f t="shared" si="65"/>
        <v/>
      </c>
      <c r="S37" s="4">
        <v>5</v>
      </c>
      <c r="T37" s="4">
        <f t="shared" si="66"/>
        <v>63</v>
      </c>
      <c r="U37" s="3" t="str">
        <f t="shared" si="26"/>
        <v/>
      </c>
      <c r="V37" s="3" t="str">
        <f t="shared" si="27"/>
        <v/>
      </c>
      <c r="W37" s="3" t="str">
        <f t="shared" si="28"/>
        <v/>
      </c>
      <c r="X37" s="3" t="str">
        <f t="shared" si="29"/>
        <v/>
      </c>
      <c r="Y37" s="3" t="str">
        <f t="shared" si="30"/>
        <v/>
      </c>
      <c r="Z37" s="3" t="str">
        <f t="shared" si="31"/>
        <v/>
      </c>
      <c r="AA37" s="3" t="str">
        <f t="shared" si="32"/>
        <v/>
      </c>
      <c r="AB37" s="3" t="str">
        <f t="shared" si="33"/>
        <v/>
      </c>
      <c r="AC37" s="3" t="str">
        <f t="shared" si="34"/>
        <v/>
      </c>
      <c r="AD37" s="3" t="str">
        <f t="shared" si="35"/>
        <v/>
      </c>
      <c r="AE37"/>
      <c r="AF37" s="3" t="str">
        <f t="shared" si="36"/>
        <v/>
      </c>
      <c r="AG37" s="3" t="str">
        <f t="shared" si="37"/>
        <v/>
      </c>
      <c r="AH37" s="3" t="str">
        <f t="shared" si="38"/>
        <v/>
      </c>
      <c r="AI37" s="3" t="str">
        <f t="shared" si="39"/>
        <v/>
      </c>
      <c r="AJ37" s="3" t="str">
        <f t="shared" si="40"/>
        <v/>
      </c>
      <c r="AK37" s="3" t="str">
        <f t="shared" si="41"/>
        <v/>
      </c>
      <c r="AL37" s="3" t="str">
        <f t="shared" si="42"/>
        <v/>
      </c>
      <c r="AM37" s="3" t="str">
        <f t="shared" si="43"/>
        <v/>
      </c>
      <c r="AN37" s="3" t="str">
        <f t="shared" si="44"/>
        <v/>
      </c>
      <c r="AO37" s="3" t="str">
        <f t="shared" si="45"/>
        <v/>
      </c>
      <c r="AQ37" s="3" t="e">
        <f t="shared" si="46"/>
        <v>#N/A</v>
      </c>
      <c r="AR37" s="3" t="e">
        <f t="shared" si="47"/>
        <v>#N/A</v>
      </c>
      <c r="AS37" s="3" t="e">
        <f t="shared" si="48"/>
        <v>#N/A</v>
      </c>
      <c r="AT37" s="3" t="e">
        <f t="shared" si="49"/>
        <v>#N/A</v>
      </c>
      <c r="AU37" s="3" t="e">
        <f t="shared" si="50"/>
        <v>#N/A</v>
      </c>
      <c r="AV37" s="3" t="e">
        <f t="shared" si="51"/>
        <v>#N/A</v>
      </c>
      <c r="AW37" s="3" t="e">
        <f t="shared" si="52"/>
        <v>#N/A</v>
      </c>
      <c r="AX37" s="3" t="e">
        <f t="shared" si="53"/>
        <v>#N/A</v>
      </c>
      <c r="AY37" s="3" t="e">
        <f t="shared" si="54"/>
        <v>#N/A</v>
      </c>
      <c r="AZ37" s="3" t="e">
        <f t="shared" si="55"/>
        <v>#N/A</v>
      </c>
    </row>
    <row r="38" spans="4:52">
      <c r="D38" s="3"/>
      <c r="F38" s="51" t="str">
        <f t="shared" si="24"/>
        <v>2.80-2.99</v>
      </c>
      <c r="G38" s="77" t="str">
        <f t="shared" si="56"/>
        <v/>
      </c>
      <c r="H38" s="77" t="str">
        <f t="shared" si="57"/>
        <v/>
      </c>
      <c r="I38" s="77" t="str">
        <f t="shared" si="58"/>
        <v/>
      </c>
      <c r="J38" s="77" t="str">
        <f t="shared" si="59"/>
        <v/>
      </c>
      <c r="K38" s="77" t="str">
        <f t="shared" si="60"/>
        <v/>
      </c>
      <c r="L38" s="77" t="str">
        <f t="shared" si="61"/>
        <v/>
      </c>
      <c r="M38" s="77" t="str">
        <f t="shared" si="62"/>
        <v/>
      </c>
      <c r="N38" s="77" t="str">
        <f t="shared" si="63"/>
        <v/>
      </c>
      <c r="O38" s="77" t="str">
        <f t="shared" si="64"/>
        <v/>
      </c>
      <c r="P38" s="77" t="str">
        <f t="shared" si="65"/>
        <v/>
      </c>
      <c r="S38" s="4">
        <v>6</v>
      </c>
      <c r="T38" s="4">
        <f t="shared" si="66"/>
        <v>64</v>
      </c>
      <c r="U38" s="3" t="str">
        <f t="shared" si="26"/>
        <v/>
      </c>
      <c r="V38" s="3" t="str">
        <f t="shared" si="27"/>
        <v/>
      </c>
      <c r="W38" s="3" t="str">
        <f t="shared" si="28"/>
        <v/>
      </c>
      <c r="X38" s="3" t="str">
        <f t="shared" si="29"/>
        <v/>
      </c>
      <c r="Y38" s="3" t="str">
        <f t="shared" si="30"/>
        <v/>
      </c>
      <c r="Z38" s="3" t="str">
        <f t="shared" si="31"/>
        <v/>
      </c>
      <c r="AA38" s="3" t="str">
        <f t="shared" si="32"/>
        <v/>
      </c>
      <c r="AB38" s="3" t="str">
        <f t="shared" si="33"/>
        <v/>
      </c>
      <c r="AC38" s="3" t="str">
        <f t="shared" si="34"/>
        <v/>
      </c>
      <c r="AD38" s="3" t="str">
        <f t="shared" si="35"/>
        <v/>
      </c>
      <c r="AE38"/>
      <c r="AF38" s="3" t="str">
        <f t="shared" si="36"/>
        <v/>
      </c>
      <c r="AG38" s="3" t="str">
        <f t="shared" si="37"/>
        <v/>
      </c>
      <c r="AH38" s="3" t="str">
        <f t="shared" si="38"/>
        <v/>
      </c>
      <c r="AI38" s="3" t="str">
        <f t="shared" si="39"/>
        <v/>
      </c>
      <c r="AJ38" s="3" t="str">
        <f t="shared" si="40"/>
        <v/>
      </c>
      <c r="AK38" s="3" t="str">
        <f t="shared" si="41"/>
        <v/>
      </c>
      <c r="AL38" s="3" t="str">
        <f t="shared" si="42"/>
        <v/>
      </c>
      <c r="AM38" s="3" t="str">
        <f t="shared" si="43"/>
        <v/>
      </c>
      <c r="AN38" s="3" t="str">
        <f t="shared" si="44"/>
        <v/>
      </c>
      <c r="AO38" s="3" t="str">
        <f t="shared" si="45"/>
        <v/>
      </c>
      <c r="AQ38" s="3" t="e">
        <f t="shared" si="46"/>
        <v>#N/A</v>
      </c>
      <c r="AR38" s="3" t="e">
        <f t="shared" si="47"/>
        <v>#N/A</v>
      </c>
      <c r="AS38" s="3" t="e">
        <f t="shared" si="48"/>
        <v>#N/A</v>
      </c>
      <c r="AT38" s="3" t="e">
        <f t="shared" si="49"/>
        <v>#N/A</v>
      </c>
      <c r="AU38" s="3" t="e">
        <f t="shared" si="50"/>
        <v>#N/A</v>
      </c>
      <c r="AV38" s="3" t="e">
        <f t="shared" si="51"/>
        <v>#N/A</v>
      </c>
      <c r="AW38" s="3" t="e">
        <f t="shared" si="52"/>
        <v>#N/A</v>
      </c>
      <c r="AX38" s="3" t="e">
        <f t="shared" si="53"/>
        <v>#N/A</v>
      </c>
      <c r="AY38" s="3" t="e">
        <f t="shared" si="54"/>
        <v>#N/A</v>
      </c>
      <c r="AZ38" s="3" t="e">
        <f t="shared" si="55"/>
        <v>#N/A</v>
      </c>
    </row>
    <row r="39" spans="4:52">
      <c r="D39" s="3"/>
      <c r="F39" s="51" t="str">
        <f t="shared" si="24"/>
        <v>3.00-3.19</v>
      </c>
      <c r="G39" s="77" t="str">
        <f t="shared" si="56"/>
        <v/>
      </c>
      <c r="H39" s="77" t="str">
        <f t="shared" si="57"/>
        <v/>
      </c>
      <c r="I39" s="77" t="str">
        <f t="shared" si="58"/>
        <v/>
      </c>
      <c r="J39" s="77" t="str">
        <f t="shared" si="59"/>
        <v/>
      </c>
      <c r="K39" s="77" t="str">
        <f t="shared" si="60"/>
        <v/>
      </c>
      <c r="L39" s="77" t="str">
        <f t="shared" si="61"/>
        <v/>
      </c>
      <c r="M39" s="77" t="str">
        <f t="shared" si="62"/>
        <v/>
      </c>
      <c r="N39" s="77" t="str">
        <f t="shared" si="63"/>
        <v/>
      </c>
      <c r="O39" s="77" t="str">
        <f t="shared" si="64"/>
        <v/>
      </c>
      <c r="P39" s="77" t="str">
        <f t="shared" si="65"/>
        <v/>
      </c>
      <c r="S39" s="4">
        <v>7</v>
      </c>
      <c r="T39" s="4">
        <f t="shared" si="66"/>
        <v>65</v>
      </c>
      <c r="U39" s="3" t="str">
        <f t="shared" si="26"/>
        <v/>
      </c>
      <c r="V39" s="3" t="str">
        <f t="shared" si="27"/>
        <v/>
      </c>
      <c r="W39" s="3" t="str">
        <f t="shared" si="28"/>
        <v/>
      </c>
      <c r="X39" s="3" t="str">
        <f t="shared" si="29"/>
        <v/>
      </c>
      <c r="Y39" s="3" t="str">
        <f t="shared" si="30"/>
        <v/>
      </c>
      <c r="Z39" s="3" t="str">
        <f t="shared" si="31"/>
        <v/>
      </c>
      <c r="AA39" s="3" t="str">
        <f t="shared" si="32"/>
        <v/>
      </c>
      <c r="AB39" s="3" t="str">
        <f t="shared" si="33"/>
        <v/>
      </c>
      <c r="AC39" s="3" t="str">
        <f t="shared" si="34"/>
        <v/>
      </c>
      <c r="AD39" s="3" t="str">
        <f t="shared" si="35"/>
        <v/>
      </c>
      <c r="AE39"/>
      <c r="AF39" s="3" t="str">
        <f t="shared" si="36"/>
        <v/>
      </c>
      <c r="AG39" s="3" t="str">
        <f t="shared" si="37"/>
        <v/>
      </c>
      <c r="AH39" s="3" t="str">
        <f t="shared" si="38"/>
        <v/>
      </c>
      <c r="AI39" s="3" t="str">
        <f t="shared" si="39"/>
        <v/>
      </c>
      <c r="AJ39" s="3" t="str">
        <f t="shared" si="40"/>
        <v/>
      </c>
      <c r="AK39" s="3" t="str">
        <f t="shared" si="41"/>
        <v/>
      </c>
      <c r="AL39" s="3" t="str">
        <f t="shared" si="42"/>
        <v/>
      </c>
      <c r="AM39" s="3" t="str">
        <f t="shared" si="43"/>
        <v/>
      </c>
      <c r="AN39" s="3" t="str">
        <f t="shared" si="44"/>
        <v/>
      </c>
      <c r="AO39" s="3" t="str">
        <f t="shared" si="45"/>
        <v/>
      </c>
      <c r="AQ39" s="3" t="e">
        <f t="shared" si="46"/>
        <v>#N/A</v>
      </c>
      <c r="AR39" s="3" t="e">
        <f t="shared" si="47"/>
        <v>#N/A</v>
      </c>
      <c r="AS39" s="3" t="e">
        <f t="shared" si="48"/>
        <v>#N/A</v>
      </c>
      <c r="AT39" s="3" t="e">
        <f t="shared" si="49"/>
        <v>#N/A</v>
      </c>
      <c r="AU39" s="3" t="e">
        <f t="shared" si="50"/>
        <v>#N/A</v>
      </c>
      <c r="AV39" s="3" t="e">
        <f t="shared" si="51"/>
        <v>#N/A</v>
      </c>
      <c r="AW39" s="3" t="e">
        <f t="shared" si="52"/>
        <v>#N/A</v>
      </c>
      <c r="AX39" s="3" t="e">
        <f t="shared" si="53"/>
        <v>#N/A</v>
      </c>
      <c r="AY39" s="3" t="e">
        <f t="shared" si="54"/>
        <v>#N/A</v>
      </c>
      <c r="AZ39" s="3" t="e">
        <f t="shared" si="55"/>
        <v>#N/A</v>
      </c>
    </row>
    <row r="40" spans="4:52">
      <c r="D40" s="3"/>
      <c r="F40" s="51" t="str">
        <f t="shared" si="24"/>
        <v>3.20-3.39</v>
      </c>
      <c r="G40" s="77" t="str">
        <f t="shared" si="56"/>
        <v/>
      </c>
      <c r="H40" s="77" t="str">
        <f t="shared" si="57"/>
        <v/>
      </c>
      <c r="I40" s="77" t="str">
        <f t="shared" si="58"/>
        <v/>
      </c>
      <c r="J40" s="77" t="str">
        <f t="shared" si="59"/>
        <v/>
      </c>
      <c r="K40" s="77" t="str">
        <f t="shared" si="60"/>
        <v/>
      </c>
      <c r="L40" s="77" t="str">
        <f t="shared" si="61"/>
        <v/>
      </c>
      <c r="M40" s="77" t="str">
        <f t="shared" si="62"/>
        <v/>
      </c>
      <c r="N40" s="77" t="str">
        <f t="shared" si="63"/>
        <v/>
      </c>
      <c r="O40" s="77" t="str">
        <f t="shared" si="64"/>
        <v/>
      </c>
      <c r="P40" s="77" t="str">
        <f t="shared" si="65"/>
        <v/>
      </c>
      <c r="S40" s="4">
        <v>8</v>
      </c>
      <c r="T40" s="4">
        <f t="shared" si="66"/>
        <v>66</v>
      </c>
      <c r="U40" s="3" t="str">
        <f t="shared" si="26"/>
        <v/>
      </c>
      <c r="V40" s="3" t="str">
        <f t="shared" si="27"/>
        <v/>
      </c>
      <c r="W40" s="3" t="str">
        <f t="shared" si="28"/>
        <v/>
      </c>
      <c r="X40" s="3" t="str">
        <f t="shared" si="29"/>
        <v/>
      </c>
      <c r="Y40" s="3" t="str">
        <f t="shared" si="30"/>
        <v/>
      </c>
      <c r="Z40" s="3" t="str">
        <f t="shared" si="31"/>
        <v/>
      </c>
      <c r="AA40" s="3" t="str">
        <f t="shared" si="32"/>
        <v/>
      </c>
      <c r="AB40" s="3" t="str">
        <f t="shared" si="33"/>
        <v/>
      </c>
      <c r="AC40" s="3" t="str">
        <f t="shared" si="34"/>
        <v/>
      </c>
      <c r="AD40" s="3" t="str">
        <f t="shared" si="35"/>
        <v/>
      </c>
      <c r="AE40"/>
      <c r="AF40" s="3" t="str">
        <f t="shared" si="36"/>
        <v/>
      </c>
      <c r="AG40" s="3" t="str">
        <f t="shared" si="37"/>
        <v/>
      </c>
      <c r="AH40" s="3" t="str">
        <f t="shared" si="38"/>
        <v/>
      </c>
      <c r="AI40" s="3" t="str">
        <f t="shared" si="39"/>
        <v/>
      </c>
      <c r="AJ40" s="3" t="str">
        <f t="shared" si="40"/>
        <v/>
      </c>
      <c r="AK40" s="3" t="str">
        <f t="shared" si="41"/>
        <v/>
      </c>
      <c r="AL40" s="3" t="str">
        <f t="shared" si="42"/>
        <v/>
      </c>
      <c r="AM40" s="3" t="str">
        <f t="shared" si="43"/>
        <v/>
      </c>
      <c r="AN40" s="3" t="str">
        <f t="shared" si="44"/>
        <v/>
      </c>
      <c r="AO40" s="3" t="str">
        <f t="shared" si="45"/>
        <v/>
      </c>
      <c r="AQ40" s="3" t="e">
        <f t="shared" si="46"/>
        <v>#N/A</v>
      </c>
      <c r="AR40" s="3" t="e">
        <f t="shared" si="47"/>
        <v>#N/A</v>
      </c>
      <c r="AS40" s="3" t="e">
        <f t="shared" si="48"/>
        <v>#N/A</v>
      </c>
      <c r="AT40" s="3" t="e">
        <f t="shared" si="49"/>
        <v>#N/A</v>
      </c>
      <c r="AU40" s="3" t="e">
        <f t="shared" si="50"/>
        <v>#N/A</v>
      </c>
      <c r="AV40" s="3" t="e">
        <f t="shared" si="51"/>
        <v>#N/A</v>
      </c>
      <c r="AW40" s="3" t="e">
        <f t="shared" si="52"/>
        <v>#N/A</v>
      </c>
      <c r="AX40" s="3" t="e">
        <f t="shared" si="53"/>
        <v>#N/A</v>
      </c>
      <c r="AY40" s="3" t="e">
        <f t="shared" si="54"/>
        <v>#N/A</v>
      </c>
      <c r="AZ40" s="3" t="e">
        <f t="shared" si="55"/>
        <v>#N/A</v>
      </c>
    </row>
    <row r="41" spans="4:52">
      <c r="D41" s="3"/>
      <c r="F41" s="51" t="str">
        <f t="shared" si="24"/>
        <v>3.40-3.59</v>
      </c>
      <c r="G41" s="77" t="str">
        <f t="shared" si="56"/>
        <v/>
      </c>
      <c r="H41" s="77" t="str">
        <f t="shared" si="57"/>
        <v/>
      </c>
      <c r="I41" s="77" t="str">
        <f t="shared" si="58"/>
        <v/>
      </c>
      <c r="J41" s="77" t="str">
        <f t="shared" si="59"/>
        <v/>
      </c>
      <c r="K41" s="77" t="str">
        <f t="shared" si="60"/>
        <v/>
      </c>
      <c r="L41" s="77" t="str">
        <f t="shared" si="61"/>
        <v/>
      </c>
      <c r="M41" s="77" t="str">
        <f t="shared" si="62"/>
        <v/>
      </c>
      <c r="N41" s="77" t="str">
        <f t="shared" si="63"/>
        <v/>
      </c>
      <c r="O41" s="77" t="str">
        <f t="shared" si="64"/>
        <v/>
      </c>
      <c r="P41" s="77" t="str">
        <f t="shared" si="65"/>
        <v/>
      </c>
      <c r="S41" s="4">
        <v>9</v>
      </c>
      <c r="T41" s="4">
        <f t="shared" si="66"/>
        <v>67</v>
      </c>
      <c r="U41" s="3" t="str">
        <f t="shared" si="26"/>
        <v/>
      </c>
      <c r="V41" s="3" t="str">
        <f t="shared" si="27"/>
        <v/>
      </c>
      <c r="W41" s="3" t="str">
        <f t="shared" si="28"/>
        <v/>
      </c>
      <c r="X41" s="3" t="str">
        <f t="shared" si="29"/>
        <v/>
      </c>
      <c r="Y41" s="3" t="str">
        <f t="shared" si="30"/>
        <v/>
      </c>
      <c r="Z41" s="3" t="str">
        <f t="shared" si="31"/>
        <v/>
      </c>
      <c r="AA41" s="3" t="str">
        <f t="shared" si="32"/>
        <v/>
      </c>
      <c r="AB41" s="3" t="str">
        <f t="shared" si="33"/>
        <v/>
      </c>
      <c r="AC41" s="3" t="str">
        <f t="shared" si="34"/>
        <v/>
      </c>
      <c r="AD41" s="3" t="str">
        <f t="shared" si="35"/>
        <v/>
      </c>
      <c r="AE41"/>
      <c r="AF41" s="3" t="str">
        <f t="shared" si="36"/>
        <v/>
      </c>
      <c r="AG41" s="3" t="str">
        <f t="shared" si="37"/>
        <v/>
      </c>
      <c r="AH41" s="3" t="str">
        <f t="shared" si="38"/>
        <v/>
      </c>
      <c r="AI41" s="3" t="str">
        <f t="shared" si="39"/>
        <v/>
      </c>
      <c r="AJ41" s="3" t="str">
        <f t="shared" si="40"/>
        <v/>
      </c>
      <c r="AK41" s="3" t="str">
        <f t="shared" si="41"/>
        <v/>
      </c>
      <c r="AL41" s="3" t="str">
        <f t="shared" si="42"/>
        <v/>
      </c>
      <c r="AM41" s="3" t="str">
        <f t="shared" si="43"/>
        <v/>
      </c>
      <c r="AN41" s="3" t="str">
        <f t="shared" si="44"/>
        <v/>
      </c>
      <c r="AO41" s="3" t="str">
        <f t="shared" si="45"/>
        <v/>
      </c>
      <c r="AQ41" s="3" t="e">
        <f t="shared" si="46"/>
        <v>#N/A</v>
      </c>
      <c r="AR41" s="3" t="e">
        <f t="shared" si="47"/>
        <v>#N/A</v>
      </c>
      <c r="AS41" s="3" t="e">
        <f t="shared" si="48"/>
        <v>#N/A</v>
      </c>
      <c r="AT41" s="3" t="e">
        <f t="shared" si="49"/>
        <v>#N/A</v>
      </c>
      <c r="AU41" s="3" t="e">
        <f t="shared" si="50"/>
        <v>#N/A</v>
      </c>
      <c r="AV41" s="3" t="e">
        <f t="shared" si="51"/>
        <v>#N/A</v>
      </c>
      <c r="AW41" s="3" t="e">
        <f t="shared" si="52"/>
        <v>#N/A</v>
      </c>
      <c r="AX41" s="3" t="e">
        <f t="shared" si="53"/>
        <v>#N/A</v>
      </c>
      <c r="AY41" s="3" t="e">
        <f t="shared" si="54"/>
        <v>#N/A</v>
      </c>
      <c r="AZ41" s="3" t="e">
        <f t="shared" si="55"/>
        <v>#N/A</v>
      </c>
    </row>
    <row r="42" spans="4:52">
      <c r="D42" s="3"/>
      <c r="E42" s="3"/>
      <c r="F42" s="51" t="str">
        <f t="shared" si="24"/>
        <v>3.60-3.79</v>
      </c>
      <c r="G42" s="77" t="str">
        <f t="shared" si="56"/>
        <v/>
      </c>
      <c r="H42" s="77" t="str">
        <f t="shared" si="57"/>
        <v/>
      </c>
      <c r="I42" s="77" t="str">
        <f t="shared" si="58"/>
        <v/>
      </c>
      <c r="J42" s="77" t="str">
        <f t="shared" si="59"/>
        <v/>
      </c>
      <c r="K42" s="77" t="str">
        <f t="shared" si="60"/>
        <v/>
      </c>
      <c r="L42" s="77" t="str">
        <f t="shared" si="61"/>
        <v/>
      </c>
      <c r="M42" s="77" t="str">
        <f t="shared" si="62"/>
        <v/>
      </c>
      <c r="N42" s="77" t="str">
        <f t="shared" si="63"/>
        <v/>
      </c>
      <c r="O42" s="77" t="str">
        <f t="shared" si="64"/>
        <v/>
      </c>
      <c r="P42" s="77" t="str">
        <f t="shared" si="65"/>
        <v/>
      </c>
      <c r="S42" s="4">
        <v>10</v>
      </c>
      <c r="T42" s="4">
        <f t="shared" si="66"/>
        <v>68</v>
      </c>
      <c r="U42" s="3" t="str">
        <f t="shared" si="26"/>
        <v/>
      </c>
      <c r="V42" s="3" t="str">
        <f t="shared" si="27"/>
        <v/>
      </c>
      <c r="W42" s="3" t="str">
        <f t="shared" si="28"/>
        <v/>
      </c>
      <c r="X42" s="3" t="str">
        <f t="shared" si="29"/>
        <v/>
      </c>
      <c r="Y42" s="3" t="str">
        <f t="shared" si="30"/>
        <v/>
      </c>
      <c r="Z42" s="3" t="str">
        <f t="shared" si="31"/>
        <v/>
      </c>
      <c r="AA42" s="3" t="str">
        <f t="shared" si="32"/>
        <v/>
      </c>
      <c r="AB42" s="3" t="str">
        <f t="shared" si="33"/>
        <v/>
      </c>
      <c r="AC42" s="3" t="str">
        <f t="shared" si="34"/>
        <v/>
      </c>
      <c r="AD42" s="3" t="str">
        <f t="shared" si="35"/>
        <v/>
      </c>
      <c r="AF42" s="3" t="str">
        <f t="shared" si="36"/>
        <v/>
      </c>
      <c r="AG42" s="3" t="str">
        <f t="shared" si="37"/>
        <v/>
      </c>
      <c r="AH42" s="3" t="str">
        <f t="shared" si="38"/>
        <v/>
      </c>
      <c r="AI42" s="3" t="str">
        <f t="shared" si="39"/>
        <v/>
      </c>
      <c r="AJ42" s="3" t="str">
        <f t="shared" si="40"/>
        <v/>
      </c>
      <c r="AK42" s="3" t="str">
        <f t="shared" si="41"/>
        <v/>
      </c>
      <c r="AL42" s="3" t="str">
        <f t="shared" si="42"/>
        <v/>
      </c>
      <c r="AM42" s="3" t="str">
        <f t="shared" si="43"/>
        <v/>
      </c>
      <c r="AN42" s="3" t="str">
        <f t="shared" si="44"/>
        <v/>
      </c>
      <c r="AO42" s="3" t="str">
        <f t="shared" si="45"/>
        <v/>
      </c>
      <c r="AQ42" s="3" t="e">
        <f t="shared" si="46"/>
        <v>#N/A</v>
      </c>
      <c r="AR42" s="3" t="e">
        <f t="shared" si="47"/>
        <v>#N/A</v>
      </c>
      <c r="AS42" s="3" t="e">
        <f t="shared" si="48"/>
        <v>#N/A</v>
      </c>
      <c r="AT42" s="3" t="e">
        <f t="shared" si="49"/>
        <v>#N/A</v>
      </c>
      <c r="AU42" s="3" t="e">
        <f t="shared" si="50"/>
        <v>#N/A</v>
      </c>
      <c r="AV42" s="3" t="e">
        <f t="shared" si="51"/>
        <v>#N/A</v>
      </c>
      <c r="AW42" s="3" t="e">
        <f t="shared" si="52"/>
        <v>#N/A</v>
      </c>
      <c r="AX42" s="3" t="e">
        <f t="shared" si="53"/>
        <v>#N/A</v>
      </c>
      <c r="AY42" s="3" t="e">
        <f t="shared" si="54"/>
        <v>#N/A</v>
      </c>
      <c r="AZ42" s="3" t="e">
        <f t="shared" si="55"/>
        <v>#N/A</v>
      </c>
    </row>
    <row r="43" spans="4:52">
      <c r="D43" s="3"/>
      <c r="E43" s="3"/>
      <c r="F43" s="51" t="str">
        <f t="shared" si="24"/>
        <v>3.80-4.00</v>
      </c>
      <c r="G43" s="77" t="str">
        <f t="shared" si="56"/>
        <v/>
      </c>
      <c r="H43" s="77" t="str">
        <f t="shared" si="57"/>
        <v/>
      </c>
      <c r="I43" s="77" t="str">
        <f t="shared" si="58"/>
        <v/>
      </c>
      <c r="J43" s="77" t="str">
        <f t="shared" si="59"/>
        <v/>
      </c>
      <c r="K43" s="77" t="str">
        <f t="shared" si="60"/>
        <v/>
      </c>
      <c r="L43" s="77" t="str">
        <f t="shared" si="61"/>
        <v/>
      </c>
      <c r="M43" s="77" t="str">
        <f t="shared" si="62"/>
        <v/>
      </c>
      <c r="N43" s="77" t="str">
        <f t="shared" si="63"/>
        <v/>
      </c>
      <c r="O43" s="77" t="str">
        <f t="shared" si="64"/>
        <v/>
      </c>
      <c r="P43" s="77" t="str">
        <f t="shared" si="65"/>
        <v/>
      </c>
      <c r="S43" s="4">
        <v>11</v>
      </c>
      <c r="T43" s="4">
        <f t="shared" si="66"/>
        <v>69</v>
      </c>
      <c r="U43" s="3" t="str">
        <f t="shared" si="26"/>
        <v/>
      </c>
      <c r="V43" s="3" t="str">
        <f t="shared" si="27"/>
        <v/>
      </c>
      <c r="W43" s="3" t="str">
        <f t="shared" si="28"/>
        <v/>
      </c>
      <c r="X43" s="3" t="str">
        <f t="shared" si="29"/>
        <v/>
      </c>
      <c r="Y43" s="3" t="str">
        <f t="shared" si="30"/>
        <v/>
      </c>
      <c r="Z43" s="3" t="str">
        <f t="shared" si="31"/>
        <v/>
      </c>
      <c r="AA43" s="3" t="str">
        <f t="shared" si="32"/>
        <v/>
      </c>
      <c r="AB43" s="3" t="str">
        <f t="shared" si="33"/>
        <v/>
      </c>
      <c r="AC43" s="3" t="str">
        <f t="shared" si="34"/>
        <v/>
      </c>
      <c r="AD43" s="3" t="str">
        <f t="shared" si="35"/>
        <v/>
      </c>
      <c r="AF43" s="3" t="str">
        <f t="shared" si="36"/>
        <v/>
      </c>
      <c r="AG43" s="3" t="str">
        <f t="shared" si="37"/>
        <v/>
      </c>
      <c r="AH43" s="3" t="str">
        <f t="shared" si="38"/>
        <v/>
      </c>
      <c r="AI43" s="3" t="str">
        <f t="shared" si="39"/>
        <v/>
      </c>
      <c r="AJ43" s="3" t="str">
        <f t="shared" si="40"/>
        <v/>
      </c>
      <c r="AK43" s="3" t="str">
        <f t="shared" si="41"/>
        <v/>
      </c>
      <c r="AL43" s="3" t="str">
        <f t="shared" si="42"/>
        <v/>
      </c>
      <c r="AM43" s="3" t="str">
        <f t="shared" si="43"/>
        <v/>
      </c>
      <c r="AN43" s="3" t="str">
        <f t="shared" si="44"/>
        <v/>
      </c>
      <c r="AO43" s="3" t="str">
        <f t="shared" si="45"/>
        <v/>
      </c>
      <c r="AQ43" s="3" t="e">
        <f t="shared" si="46"/>
        <v>#N/A</v>
      </c>
      <c r="AR43" s="3" t="e">
        <f t="shared" si="47"/>
        <v>#N/A</v>
      </c>
      <c r="AS43" s="3" t="e">
        <f t="shared" si="48"/>
        <v>#N/A</v>
      </c>
      <c r="AT43" s="3" t="e">
        <f t="shared" si="49"/>
        <v>#N/A</v>
      </c>
      <c r="AU43" s="3" t="e">
        <f t="shared" si="50"/>
        <v>#N/A</v>
      </c>
      <c r="AV43" s="3" t="e">
        <f t="shared" si="51"/>
        <v>#N/A</v>
      </c>
      <c r="AW43" s="3" t="e">
        <f t="shared" si="52"/>
        <v>#N/A</v>
      </c>
      <c r="AX43" s="3" t="e">
        <f t="shared" si="53"/>
        <v>#N/A</v>
      </c>
      <c r="AY43" s="3" t="e">
        <f t="shared" si="54"/>
        <v>#N/A</v>
      </c>
      <c r="AZ43" s="3" t="e">
        <f t="shared" si="55"/>
        <v>#N/A</v>
      </c>
    </row>
    <row r="44" spans="4:52">
      <c r="D44" s="3"/>
      <c r="E44" s="3"/>
      <c r="F44" s="51" t="str">
        <f t="shared" si="24"/>
        <v/>
      </c>
      <c r="G44" s="77" t="str">
        <f t="shared" si="56"/>
        <v/>
      </c>
      <c r="H44" s="77" t="str">
        <f t="shared" si="57"/>
        <v/>
      </c>
      <c r="I44" s="77" t="str">
        <f t="shared" si="58"/>
        <v/>
      </c>
      <c r="J44" s="77" t="str">
        <f t="shared" si="59"/>
        <v/>
      </c>
      <c r="K44" s="77" t="str">
        <f t="shared" si="60"/>
        <v/>
      </c>
      <c r="L44" s="77" t="str">
        <f t="shared" si="61"/>
        <v/>
      </c>
      <c r="M44" s="77" t="str">
        <f t="shared" si="62"/>
        <v/>
      </c>
      <c r="N44" s="77" t="str">
        <f t="shared" si="63"/>
        <v/>
      </c>
      <c r="O44" s="77" t="str">
        <f t="shared" si="64"/>
        <v/>
      </c>
      <c r="P44" s="77" t="str">
        <f t="shared" si="65"/>
        <v/>
      </c>
      <c r="S44" s="4">
        <v>12</v>
      </c>
      <c r="T44" s="4" t="e">
        <f t="shared" si="66"/>
        <v>#N/A</v>
      </c>
      <c r="U44" s="3" t="str">
        <f t="shared" si="26"/>
        <v/>
      </c>
      <c r="V44" s="3" t="str">
        <f t="shared" si="27"/>
        <v/>
      </c>
      <c r="W44" s="3" t="str">
        <f t="shared" si="28"/>
        <v/>
      </c>
      <c r="X44" s="3" t="str">
        <f t="shared" si="29"/>
        <v/>
      </c>
      <c r="Y44" s="3" t="str">
        <f t="shared" si="30"/>
        <v/>
      </c>
      <c r="Z44" s="3" t="str">
        <f t="shared" si="31"/>
        <v/>
      </c>
      <c r="AA44" s="3" t="str">
        <f t="shared" si="32"/>
        <v/>
      </c>
      <c r="AB44" s="3" t="str">
        <f t="shared" si="33"/>
        <v/>
      </c>
      <c r="AC44" s="3" t="str">
        <f t="shared" si="34"/>
        <v/>
      </c>
      <c r="AD44" s="3" t="str">
        <f t="shared" si="35"/>
        <v/>
      </c>
      <c r="AF44" s="3" t="str">
        <f t="shared" si="36"/>
        <v/>
      </c>
      <c r="AG44" s="3" t="str">
        <f t="shared" si="37"/>
        <v/>
      </c>
      <c r="AH44" s="3" t="str">
        <f t="shared" si="38"/>
        <v/>
      </c>
      <c r="AI44" s="3" t="str">
        <f t="shared" si="39"/>
        <v/>
      </c>
      <c r="AJ44" s="3" t="str">
        <f t="shared" si="40"/>
        <v/>
      </c>
      <c r="AK44" s="3" t="str">
        <f t="shared" si="41"/>
        <v/>
      </c>
      <c r="AL44" s="3" t="str">
        <f t="shared" si="42"/>
        <v/>
      </c>
      <c r="AM44" s="3" t="str">
        <f t="shared" si="43"/>
        <v/>
      </c>
      <c r="AN44" s="3" t="str">
        <f t="shared" si="44"/>
        <v/>
      </c>
      <c r="AO44" s="3" t="str">
        <f t="shared" si="45"/>
        <v/>
      </c>
      <c r="AQ44" s="3" t="e">
        <f t="shared" si="46"/>
        <v>#N/A</v>
      </c>
      <c r="AR44" s="3" t="e">
        <f t="shared" si="47"/>
        <v>#N/A</v>
      </c>
      <c r="AS44" s="3" t="e">
        <f t="shared" si="48"/>
        <v>#N/A</v>
      </c>
      <c r="AT44" s="3" t="e">
        <f t="shared" si="49"/>
        <v>#N/A</v>
      </c>
      <c r="AU44" s="3" t="e">
        <f t="shared" si="50"/>
        <v>#N/A</v>
      </c>
      <c r="AV44" s="3" t="e">
        <f t="shared" si="51"/>
        <v>#N/A</v>
      </c>
      <c r="AW44" s="3" t="e">
        <f t="shared" si="52"/>
        <v>#N/A</v>
      </c>
      <c r="AX44" s="3" t="e">
        <f t="shared" si="53"/>
        <v>#N/A</v>
      </c>
      <c r="AY44" s="3" t="e">
        <f t="shared" si="54"/>
        <v>#N/A</v>
      </c>
      <c r="AZ44" s="3" t="e">
        <f t="shared" si="55"/>
        <v>#N/A</v>
      </c>
    </row>
    <row r="45" spans="4:52">
      <c r="D45" s="3"/>
      <c r="E45" s="3"/>
      <c r="F45" s="51" t="str">
        <f t="shared" si="24"/>
        <v/>
      </c>
      <c r="G45" s="77" t="str">
        <f t="shared" si="56"/>
        <v/>
      </c>
      <c r="H45" s="77" t="str">
        <f t="shared" si="57"/>
        <v/>
      </c>
      <c r="I45" s="77" t="str">
        <f t="shared" si="58"/>
        <v/>
      </c>
      <c r="J45" s="77" t="str">
        <f t="shared" si="59"/>
        <v/>
      </c>
      <c r="K45" s="77" t="str">
        <f t="shared" si="60"/>
        <v/>
      </c>
      <c r="L45" s="77" t="str">
        <f t="shared" si="61"/>
        <v/>
      </c>
      <c r="M45" s="77" t="str">
        <f t="shared" si="62"/>
        <v/>
      </c>
      <c r="N45" s="77" t="str">
        <f t="shared" si="63"/>
        <v/>
      </c>
      <c r="O45" s="77" t="str">
        <f t="shared" si="64"/>
        <v/>
      </c>
      <c r="P45" s="77" t="str">
        <f t="shared" si="65"/>
        <v/>
      </c>
      <c r="S45" s="4">
        <v>13</v>
      </c>
      <c r="T45" s="4" t="e">
        <f t="shared" si="66"/>
        <v>#N/A</v>
      </c>
      <c r="U45" s="3" t="str">
        <f t="shared" si="26"/>
        <v/>
      </c>
      <c r="V45" s="3" t="str">
        <f t="shared" si="27"/>
        <v/>
      </c>
      <c r="W45" s="3" t="str">
        <f t="shared" si="28"/>
        <v/>
      </c>
      <c r="X45" s="3" t="str">
        <f t="shared" si="29"/>
        <v/>
      </c>
      <c r="Y45" s="3" t="str">
        <f t="shared" si="30"/>
        <v/>
      </c>
      <c r="Z45" s="3" t="str">
        <f t="shared" si="31"/>
        <v/>
      </c>
      <c r="AA45" s="3" t="str">
        <f t="shared" si="32"/>
        <v/>
      </c>
      <c r="AB45" s="3" t="str">
        <f t="shared" si="33"/>
        <v/>
      </c>
      <c r="AC45" s="3" t="str">
        <f t="shared" si="34"/>
        <v/>
      </c>
      <c r="AD45" s="3" t="str">
        <f t="shared" si="35"/>
        <v/>
      </c>
      <c r="AF45" s="3" t="str">
        <f t="shared" si="36"/>
        <v/>
      </c>
      <c r="AG45" s="3" t="str">
        <f t="shared" si="37"/>
        <v/>
      </c>
      <c r="AH45" s="3" t="str">
        <f t="shared" si="38"/>
        <v/>
      </c>
      <c r="AI45" s="3" t="str">
        <f t="shared" si="39"/>
        <v/>
      </c>
      <c r="AJ45" s="3" t="str">
        <f t="shared" si="40"/>
        <v/>
      </c>
      <c r="AK45" s="3" t="str">
        <f t="shared" si="41"/>
        <v/>
      </c>
      <c r="AL45" s="3" t="str">
        <f t="shared" si="42"/>
        <v/>
      </c>
      <c r="AM45" s="3" t="str">
        <f t="shared" si="43"/>
        <v/>
      </c>
      <c r="AN45" s="3" t="str">
        <f t="shared" si="44"/>
        <v/>
      </c>
      <c r="AO45" s="3" t="str">
        <f t="shared" si="45"/>
        <v/>
      </c>
      <c r="AQ45" s="3" t="e">
        <f t="shared" si="46"/>
        <v>#N/A</v>
      </c>
      <c r="AR45" s="3" t="e">
        <f t="shared" si="47"/>
        <v>#N/A</v>
      </c>
      <c r="AS45" s="3" t="e">
        <f t="shared" si="48"/>
        <v>#N/A</v>
      </c>
      <c r="AT45" s="3" t="e">
        <f t="shared" si="49"/>
        <v>#N/A</v>
      </c>
      <c r="AU45" s="3" t="e">
        <f t="shared" si="50"/>
        <v>#N/A</v>
      </c>
      <c r="AV45" s="3" t="e">
        <f t="shared" si="51"/>
        <v>#N/A</v>
      </c>
      <c r="AW45" s="3" t="e">
        <f t="shared" si="52"/>
        <v>#N/A</v>
      </c>
      <c r="AX45" s="3" t="e">
        <f t="shared" si="53"/>
        <v>#N/A</v>
      </c>
      <c r="AY45" s="3" t="e">
        <f t="shared" si="54"/>
        <v>#N/A</v>
      </c>
      <c r="AZ45" s="3" t="e">
        <f t="shared" si="55"/>
        <v>#N/A</v>
      </c>
    </row>
    <row r="46" spans="4:52">
      <c r="D46" s="3"/>
      <c r="E46" s="3"/>
      <c r="F46" s="51" t="str">
        <f t="shared" si="24"/>
        <v/>
      </c>
      <c r="G46" s="77" t="str">
        <f t="shared" si="56"/>
        <v/>
      </c>
      <c r="H46" s="77" t="str">
        <f t="shared" si="57"/>
        <v/>
      </c>
      <c r="I46" s="77" t="str">
        <f t="shared" si="58"/>
        <v/>
      </c>
      <c r="J46" s="77" t="str">
        <f t="shared" si="59"/>
        <v/>
      </c>
      <c r="K46" s="77" t="str">
        <f t="shared" si="60"/>
        <v/>
      </c>
      <c r="L46" s="77" t="str">
        <f t="shared" si="61"/>
        <v/>
      </c>
      <c r="M46" s="77" t="str">
        <f t="shared" si="62"/>
        <v/>
      </c>
      <c r="N46" s="77" t="str">
        <f t="shared" si="63"/>
        <v/>
      </c>
      <c r="O46" s="77" t="str">
        <f t="shared" si="64"/>
        <v/>
      </c>
      <c r="P46" s="77" t="str">
        <f t="shared" si="65"/>
        <v/>
      </c>
      <c r="S46" s="4">
        <v>14</v>
      </c>
      <c r="T46" s="4" t="e">
        <f t="shared" si="66"/>
        <v>#N/A</v>
      </c>
      <c r="U46" s="3" t="str">
        <f t="shared" si="26"/>
        <v/>
      </c>
      <c r="V46" s="3" t="str">
        <f t="shared" si="27"/>
        <v/>
      </c>
      <c r="W46" s="3" t="str">
        <f t="shared" si="28"/>
        <v/>
      </c>
      <c r="X46" s="3" t="str">
        <f t="shared" si="29"/>
        <v/>
      </c>
      <c r="Y46" s="3" t="str">
        <f t="shared" si="30"/>
        <v/>
      </c>
      <c r="Z46" s="3" t="str">
        <f t="shared" si="31"/>
        <v/>
      </c>
      <c r="AA46" s="3" t="str">
        <f t="shared" si="32"/>
        <v/>
      </c>
      <c r="AB46" s="3" t="str">
        <f t="shared" si="33"/>
        <v/>
      </c>
      <c r="AC46" s="3" t="str">
        <f t="shared" si="34"/>
        <v/>
      </c>
      <c r="AD46" s="3" t="str">
        <f t="shared" si="35"/>
        <v/>
      </c>
      <c r="AF46" s="3" t="str">
        <f t="shared" si="36"/>
        <v/>
      </c>
      <c r="AG46" s="3" t="str">
        <f t="shared" si="37"/>
        <v/>
      </c>
      <c r="AH46" s="3" t="str">
        <f t="shared" si="38"/>
        <v/>
      </c>
      <c r="AI46" s="3" t="str">
        <f t="shared" si="39"/>
        <v/>
      </c>
      <c r="AJ46" s="3" t="str">
        <f t="shared" si="40"/>
        <v/>
      </c>
      <c r="AK46" s="3" t="str">
        <f t="shared" si="41"/>
        <v/>
      </c>
      <c r="AL46" s="3" t="str">
        <f t="shared" si="42"/>
        <v/>
      </c>
      <c r="AM46" s="3" t="str">
        <f t="shared" si="43"/>
        <v/>
      </c>
      <c r="AN46" s="3" t="str">
        <f t="shared" si="44"/>
        <v/>
      </c>
      <c r="AO46" s="3" t="str">
        <f t="shared" si="45"/>
        <v/>
      </c>
      <c r="AQ46" s="3" t="e">
        <f t="shared" si="46"/>
        <v>#N/A</v>
      </c>
      <c r="AR46" s="3" t="e">
        <f t="shared" si="47"/>
        <v>#N/A</v>
      </c>
      <c r="AS46" s="3" t="e">
        <f t="shared" si="48"/>
        <v>#N/A</v>
      </c>
      <c r="AT46" s="3" t="e">
        <f t="shared" si="49"/>
        <v>#N/A</v>
      </c>
      <c r="AU46" s="3" t="e">
        <f t="shared" si="50"/>
        <v>#N/A</v>
      </c>
      <c r="AV46" s="3" t="e">
        <f t="shared" si="51"/>
        <v>#N/A</v>
      </c>
      <c r="AW46" s="3" t="e">
        <f t="shared" si="52"/>
        <v>#N/A</v>
      </c>
      <c r="AX46" s="3" t="e">
        <f t="shared" si="53"/>
        <v>#N/A</v>
      </c>
      <c r="AY46" s="3" t="e">
        <f t="shared" si="54"/>
        <v>#N/A</v>
      </c>
      <c r="AZ46" s="3" t="e">
        <f t="shared" si="55"/>
        <v>#N/A</v>
      </c>
    </row>
    <row r="47" spans="4:52">
      <c r="D47" s="3"/>
      <c r="E47" s="3"/>
      <c r="F47" s="51" t="str">
        <f t="shared" si="24"/>
        <v/>
      </c>
      <c r="G47" s="77" t="str">
        <f t="shared" si="56"/>
        <v/>
      </c>
      <c r="H47" s="77" t="str">
        <f t="shared" si="57"/>
        <v/>
      </c>
      <c r="I47" s="77" t="str">
        <f t="shared" si="58"/>
        <v/>
      </c>
      <c r="J47" s="77" t="str">
        <f t="shared" si="59"/>
        <v/>
      </c>
      <c r="K47" s="77" t="str">
        <f t="shared" si="60"/>
        <v/>
      </c>
      <c r="L47" s="77" t="str">
        <f t="shared" si="61"/>
        <v/>
      </c>
      <c r="M47" s="77" t="str">
        <f t="shared" si="62"/>
        <v/>
      </c>
      <c r="N47" s="77" t="str">
        <f t="shared" si="63"/>
        <v/>
      </c>
      <c r="O47" s="77" t="str">
        <f t="shared" si="64"/>
        <v/>
      </c>
      <c r="P47" s="77" t="str">
        <f t="shared" si="65"/>
        <v/>
      </c>
      <c r="S47" s="4">
        <v>15</v>
      </c>
      <c r="T47" s="4" t="e">
        <f t="shared" si="66"/>
        <v>#N/A</v>
      </c>
      <c r="U47" s="3" t="str">
        <f t="shared" si="26"/>
        <v/>
      </c>
      <c r="V47" s="3" t="str">
        <f t="shared" si="27"/>
        <v/>
      </c>
      <c r="W47" s="3" t="str">
        <f t="shared" si="28"/>
        <v/>
      </c>
      <c r="X47" s="3" t="str">
        <f t="shared" si="29"/>
        <v/>
      </c>
      <c r="Y47" s="3" t="str">
        <f t="shared" si="30"/>
        <v/>
      </c>
      <c r="Z47" s="3" t="str">
        <f t="shared" si="31"/>
        <v/>
      </c>
      <c r="AA47" s="3" t="str">
        <f t="shared" si="32"/>
        <v/>
      </c>
      <c r="AB47" s="3" t="str">
        <f t="shared" si="33"/>
        <v/>
      </c>
      <c r="AC47" s="3" t="str">
        <f t="shared" si="34"/>
        <v/>
      </c>
      <c r="AD47" s="3" t="str">
        <f t="shared" si="35"/>
        <v/>
      </c>
      <c r="AF47" s="3" t="str">
        <f t="shared" si="36"/>
        <v/>
      </c>
      <c r="AG47" s="3" t="str">
        <f t="shared" si="37"/>
        <v/>
      </c>
      <c r="AH47" s="3" t="str">
        <f t="shared" si="38"/>
        <v/>
      </c>
      <c r="AI47" s="3" t="str">
        <f t="shared" si="39"/>
        <v/>
      </c>
      <c r="AJ47" s="3" t="str">
        <f t="shared" si="40"/>
        <v/>
      </c>
      <c r="AK47" s="3" t="str">
        <f t="shared" si="41"/>
        <v/>
      </c>
      <c r="AL47" s="3" t="str">
        <f t="shared" si="42"/>
        <v/>
      </c>
      <c r="AM47" s="3" t="str">
        <f t="shared" si="43"/>
        <v/>
      </c>
      <c r="AN47" s="3" t="str">
        <f t="shared" si="44"/>
        <v/>
      </c>
      <c r="AO47" s="3" t="str">
        <f t="shared" si="45"/>
        <v/>
      </c>
      <c r="AQ47" s="3" t="e">
        <f t="shared" si="46"/>
        <v>#N/A</v>
      </c>
      <c r="AR47" s="3" t="e">
        <f t="shared" si="47"/>
        <v>#N/A</v>
      </c>
      <c r="AS47" s="3" t="e">
        <f t="shared" si="48"/>
        <v>#N/A</v>
      </c>
      <c r="AT47" s="3" t="e">
        <f t="shared" si="49"/>
        <v>#N/A</v>
      </c>
      <c r="AU47" s="3" t="e">
        <f t="shared" si="50"/>
        <v>#N/A</v>
      </c>
      <c r="AV47" s="3" t="e">
        <f t="shared" si="51"/>
        <v>#N/A</v>
      </c>
      <c r="AW47" s="3" t="e">
        <f t="shared" si="52"/>
        <v>#N/A</v>
      </c>
      <c r="AX47" s="3" t="e">
        <f t="shared" si="53"/>
        <v>#N/A</v>
      </c>
      <c r="AY47" s="3" t="e">
        <f t="shared" si="54"/>
        <v>#N/A</v>
      </c>
      <c r="AZ47" s="3" t="e">
        <f t="shared" si="55"/>
        <v>#N/A</v>
      </c>
    </row>
    <row r="48" spans="4:52">
      <c r="D48" s="3"/>
      <c r="E48" s="3"/>
      <c r="F48" s="51" t="str">
        <f t="shared" si="24"/>
        <v/>
      </c>
      <c r="G48" s="77" t="str">
        <f t="shared" si="56"/>
        <v/>
      </c>
      <c r="H48" s="77" t="str">
        <f t="shared" si="57"/>
        <v/>
      </c>
      <c r="I48" s="77" t="str">
        <f t="shared" si="58"/>
        <v/>
      </c>
      <c r="J48" s="77" t="str">
        <f t="shared" si="59"/>
        <v/>
      </c>
      <c r="K48" s="77" t="str">
        <f t="shared" si="60"/>
        <v/>
      </c>
      <c r="L48" s="77" t="str">
        <f t="shared" si="61"/>
        <v/>
      </c>
      <c r="M48" s="77" t="str">
        <f t="shared" si="62"/>
        <v/>
      </c>
      <c r="N48" s="77" t="str">
        <f t="shared" si="63"/>
        <v/>
      </c>
      <c r="O48" s="77" t="str">
        <f t="shared" si="64"/>
        <v/>
      </c>
      <c r="P48" s="77" t="str">
        <f t="shared" si="65"/>
        <v/>
      </c>
      <c r="S48" s="4">
        <v>16</v>
      </c>
      <c r="T48" s="4" t="e">
        <f t="shared" si="66"/>
        <v>#N/A</v>
      </c>
      <c r="U48" s="3" t="str">
        <f t="shared" si="26"/>
        <v/>
      </c>
      <c r="V48" s="3" t="str">
        <f t="shared" si="27"/>
        <v/>
      </c>
      <c r="W48" s="3" t="str">
        <f t="shared" si="28"/>
        <v/>
      </c>
      <c r="X48" s="3" t="str">
        <f t="shared" si="29"/>
        <v/>
      </c>
      <c r="Y48" s="3" t="str">
        <f t="shared" si="30"/>
        <v/>
      </c>
      <c r="Z48" s="3" t="str">
        <f t="shared" si="31"/>
        <v/>
      </c>
      <c r="AA48" s="3" t="str">
        <f t="shared" si="32"/>
        <v/>
      </c>
      <c r="AB48" s="3" t="str">
        <f t="shared" si="33"/>
        <v/>
      </c>
      <c r="AC48" s="3" t="str">
        <f t="shared" si="34"/>
        <v/>
      </c>
      <c r="AD48" s="3" t="str">
        <f t="shared" si="35"/>
        <v/>
      </c>
      <c r="AF48" s="3" t="str">
        <f t="shared" si="36"/>
        <v/>
      </c>
      <c r="AG48" s="3" t="str">
        <f t="shared" si="37"/>
        <v/>
      </c>
      <c r="AH48" s="3" t="str">
        <f t="shared" si="38"/>
        <v/>
      </c>
      <c r="AI48" s="3" t="str">
        <f t="shared" si="39"/>
        <v/>
      </c>
      <c r="AJ48" s="3" t="str">
        <f t="shared" si="40"/>
        <v/>
      </c>
      <c r="AK48" s="3" t="str">
        <f t="shared" si="41"/>
        <v/>
      </c>
      <c r="AL48" s="3" t="str">
        <f t="shared" si="42"/>
        <v/>
      </c>
      <c r="AM48" s="3" t="str">
        <f t="shared" si="43"/>
        <v/>
      </c>
      <c r="AN48" s="3" t="str">
        <f t="shared" si="44"/>
        <v/>
      </c>
      <c r="AO48" s="3" t="str">
        <f t="shared" si="45"/>
        <v/>
      </c>
      <c r="AQ48" s="3" t="e">
        <f t="shared" si="46"/>
        <v>#N/A</v>
      </c>
      <c r="AR48" s="3" t="e">
        <f t="shared" si="47"/>
        <v>#N/A</v>
      </c>
      <c r="AS48" s="3" t="e">
        <f t="shared" si="48"/>
        <v>#N/A</v>
      </c>
      <c r="AT48" s="3" t="e">
        <f t="shared" si="49"/>
        <v>#N/A</v>
      </c>
      <c r="AU48" s="3" t="e">
        <f t="shared" si="50"/>
        <v>#N/A</v>
      </c>
      <c r="AV48" s="3" t="e">
        <f t="shared" si="51"/>
        <v>#N/A</v>
      </c>
      <c r="AW48" s="3" t="e">
        <f t="shared" si="52"/>
        <v>#N/A</v>
      </c>
      <c r="AX48" s="3" t="e">
        <f t="shared" si="53"/>
        <v>#N/A</v>
      </c>
      <c r="AY48" s="3" t="e">
        <f t="shared" si="54"/>
        <v>#N/A</v>
      </c>
      <c r="AZ48" s="3" t="e">
        <f t="shared" si="55"/>
        <v>#N/A</v>
      </c>
    </row>
    <row r="49" spans="4:52">
      <c r="D49" s="3"/>
      <c r="E49" s="3"/>
      <c r="F49" s="51" t="str">
        <f t="shared" si="24"/>
        <v/>
      </c>
      <c r="G49" s="77" t="str">
        <f t="shared" si="56"/>
        <v/>
      </c>
      <c r="H49" s="77" t="str">
        <f t="shared" si="57"/>
        <v/>
      </c>
      <c r="I49" s="77" t="str">
        <f t="shared" si="58"/>
        <v/>
      </c>
      <c r="J49" s="77" t="str">
        <f t="shared" si="59"/>
        <v/>
      </c>
      <c r="K49" s="77" t="str">
        <f t="shared" si="60"/>
        <v/>
      </c>
      <c r="L49" s="77" t="str">
        <f t="shared" si="61"/>
        <v/>
      </c>
      <c r="M49" s="77" t="str">
        <f t="shared" si="62"/>
        <v/>
      </c>
      <c r="N49" s="77" t="str">
        <f t="shared" si="63"/>
        <v/>
      </c>
      <c r="O49" s="77" t="str">
        <f t="shared" si="64"/>
        <v/>
      </c>
      <c r="P49" s="77" t="str">
        <f t="shared" si="65"/>
        <v/>
      </c>
      <c r="S49" s="4">
        <v>17</v>
      </c>
      <c r="T49" s="4" t="e">
        <f t="shared" si="66"/>
        <v>#N/A</v>
      </c>
      <c r="U49" s="3" t="str">
        <f t="shared" si="26"/>
        <v/>
      </c>
      <c r="V49" s="3" t="str">
        <f t="shared" si="27"/>
        <v/>
      </c>
      <c r="W49" s="3" t="str">
        <f t="shared" si="28"/>
        <v/>
      </c>
      <c r="X49" s="3" t="str">
        <f t="shared" si="29"/>
        <v/>
      </c>
      <c r="Y49" s="3" t="str">
        <f t="shared" si="30"/>
        <v/>
      </c>
      <c r="Z49" s="3" t="str">
        <f t="shared" si="31"/>
        <v/>
      </c>
      <c r="AA49" s="3" t="str">
        <f t="shared" si="32"/>
        <v/>
      </c>
      <c r="AB49" s="3" t="str">
        <f t="shared" si="33"/>
        <v/>
      </c>
      <c r="AC49" s="3" t="str">
        <f t="shared" si="34"/>
        <v/>
      </c>
      <c r="AD49" s="3" t="str">
        <f t="shared" si="35"/>
        <v/>
      </c>
      <c r="AF49" s="3" t="str">
        <f t="shared" si="36"/>
        <v/>
      </c>
      <c r="AG49" s="3" t="str">
        <f t="shared" si="37"/>
        <v/>
      </c>
      <c r="AH49" s="3" t="str">
        <f t="shared" si="38"/>
        <v/>
      </c>
      <c r="AI49" s="3" t="str">
        <f t="shared" si="39"/>
        <v/>
      </c>
      <c r="AJ49" s="3" t="str">
        <f t="shared" si="40"/>
        <v/>
      </c>
      <c r="AK49" s="3" t="str">
        <f t="shared" si="41"/>
        <v/>
      </c>
      <c r="AL49" s="3" t="str">
        <f t="shared" si="42"/>
        <v/>
      </c>
      <c r="AM49" s="3" t="str">
        <f t="shared" si="43"/>
        <v/>
      </c>
      <c r="AN49" s="3" t="str">
        <f t="shared" si="44"/>
        <v/>
      </c>
      <c r="AO49" s="3" t="str">
        <f t="shared" si="45"/>
        <v/>
      </c>
      <c r="AQ49" s="3" t="e">
        <f t="shared" si="46"/>
        <v>#N/A</v>
      </c>
      <c r="AR49" s="3" t="e">
        <f t="shared" si="47"/>
        <v>#N/A</v>
      </c>
      <c r="AS49" s="3" t="e">
        <f t="shared" si="48"/>
        <v>#N/A</v>
      </c>
      <c r="AT49" s="3" t="e">
        <f t="shared" si="49"/>
        <v>#N/A</v>
      </c>
      <c r="AU49" s="3" t="e">
        <f t="shared" si="50"/>
        <v>#N/A</v>
      </c>
      <c r="AV49" s="3" t="e">
        <f t="shared" si="51"/>
        <v>#N/A</v>
      </c>
      <c r="AW49" s="3" t="e">
        <f t="shared" si="52"/>
        <v>#N/A</v>
      </c>
      <c r="AX49" s="3" t="e">
        <f t="shared" si="53"/>
        <v>#N/A</v>
      </c>
      <c r="AY49" s="3" t="e">
        <f t="shared" si="54"/>
        <v>#N/A</v>
      </c>
      <c r="AZ49" s="3" t="e">
        <f t="shared" si="55"/>
        <v>#N/A</v>
      </c>
    </row>
    <row r="50" spans="4:52">
      <c r="D50" s="3"/>
      <c r="E50" s="3"/>
      <c r="F50" s="51" t="str">
        <f t="shared" si="24"/>
        <v/>
      </c>
      <c r="G50" s="77" t="str">
        <f t="shared" si="56"/>
        <v/>
      </c>
      <c r="H50" s="77" t="str">
        <f t="shared" si="57"/>
        <v/>
      </c>
      <c r="I50" s="77" t="str">
        <f t="shared" si="58"/>
        <v/>
      </c>
      <c r="J50" s="77" t="str">
        <f t="shared" si="59"/>
        <v/>
      </c>
      <c r="K50" s="77" t="str">
        <f t="shared" si="60"/>
        <v/>
      </c>
      <c r="L50" s="77" t="str">
        <f t="shared" si="61"/>
        <v/>
      </c>
      <c r="M50" s="77" t="str">
        <f t="shared" si="62"/>
        <v/>
      </c>
      <c r="N50" s="77" t="str">
        <f t="shared" si="63"/>
        <v/>
      </c>
      <c r="O50" s="77" t="str">
        <f t="shared" si="64"/>
        <v/>
      </c>
      <c r="P50" s="77" t="str">
        <f t="shared" si="65"/>
        <v/>
      </c>
      <c r="S50" s="4">
        <v>18</v>
      </c>
      <c r="T50" s="4" t="e">
        <f t="shared" si="66"/>
        <v>#N/A</v>
      </c>
      <c r="U50" s="3" t="str">
        <f t="shared" si="26"/>
        <v/>
      </c>
      <c r="V50" s="3" t="str">
        <f t="shared" si="27"/>
        <v/>
      </c>
      <c r="W50" s="3" t="str">
        <f t="shared" si="28"/>
        <v/>
      </c>
      <c r="X50" s="3" t="str">
        <f t="shared" si="29"/>
        <v/>
      </c>
      <c r="Y50" s="3" t="str">
        <f t="shared" si="30"/>
        <v/>
      </c>
      <c r="Z50" s="3" t="str">
        <f t="shared" si="31"/>
        <v/>
      </c>
      <c r="AA50" s="3" t="str">
        <f t="shared" si="32"/>
        <v/>
      </c>
      <c r="AB50" s="3" t="str">
        <f t="shared" si="33"/>
        <v/>
      </c>
      <c r="AC50" s="3" t="str">
        <f t="shared" si="34"/>
        <v/>
      </c>
      <c r="AD50" s="3" t="str">
        <f t="shared" si="35"/>
        <v/>
      </c>
      <c r="AF50" s="3" t="str">
        <f t="shared" si="36"/>
        <v/>
      </c>
      <c r="AG50" s="3" t="str">
        <f t="shared" si="37"/>
        <v/>
      </c>
      <c r="AH50" s="3" t="str">
        <f t="shared" si="38"/>
        <v/>
      </c>
      <c r="AI50" s="3" t="str">
        <f t="shared" si="39"/>
        <v/>
      </c>
      <c r="AJ50" s="3" t="str">
        <f t="shared" si="40"/>
        <v/>
      </c>
      <c r="AK50" s="3" t="str">
        <f t="shared" si="41"/>
        <v/>
      </c>
      <c r="AL50" s="3" t="str">
        <f t="shared" si="42"/>
        <v/>
      </c>
      <c r="AM50" s="3" t="str">
        <f t="shared" si="43"/>
        <v/>
      </c>
      <c r="AN50" s="3" t="str">
        <f t="shared" si="44"/>
        <v/>
      </c>
      <c r="AO50" s="3" t="str">
        <f t="shared" si="45"/>
        <v/>
      </c>
      <c r="AQ50" s="3" t="e">
        <f t="shared" si="46"/>
        <v>#N/A</v>
      </c>
      <c r="AR50" s="3" t="e">
        <f t="shared" si="47"/>
        <v>#N/A</v>
      </c>
      <c r="AS50" s="3" t="e">
        <f t="shared" si="48"/>
        <v>#N/A</v>
      </c>
      <c r="AT50" s="3" t="e">
        <f t="shared" si="49"/>
        <v>#N/A</v>
      </c>
      <c r="AU50" s="3" t="e">
        <f t="shared" si="50"/>
        <v>#N/A</v>
      </c>
      <c r="AV50" s="3" t="e">
        <f t="shared" si="51"/>
        <v>#N/A</v>
      </c>
      <c r="AW50" s="3" t="e">
        <f t="shared" si="52"/>
        <v>#N/A</v>
      </c>
      <c r="AX50" s="3" t="e">
        <f t="shared" si="53"/>
        <v>#N/A</v>
      </c>
      <c r="AY50" s="3" t="e">
        <f t="shared" si="54"/>
        <v>#N/A</v>
      </c>
      <c r="AZ50" s="3" t="e">
        <f t="shared" si="55"/>
        <v>#N/A</v>
      </c>
    </row>
    <row r="51" spans="4:52">
      <c r="D51" s="3"/>
      <c r="E51" s="3"/>
      <c r="F51" s="51" t="str">
        <f t="shared" si="24"/>
        <v/>
      </c>
      <c r="G51" s="77" t="str">
        <f t="shared" si="56"/>
        <v/>
      </c>
      <c r="H51" s="77" t="str">
        <f t="shared" si="57"/>
        <v/>
      </c>
      <c r="I51" s="77" t="str">
        <f t="shared" si="58"/>
        <v/>
      </c>
      <c r="J51" s="77" t="str">
        <f t="shared" si="59"/>
        <v/>
      </c>
      <c r="K51" s="77" t="str">
        <f t="shared" si="60"/>
        <v/>
      </c>
      <c r="L51" s="77" t="str">
        <f t="shared" si="61"/>
        <v/>
      </c>
      <c r="M51" s="77" t="str">
        <f t="shared" si="62"/>
        <v/>
      </c>
      <c r="N51" s="77" t="str">
        <f t="shared" si="63"/>
        <v/>
      </c>
      <c r="O51" s="77" t="str">
        <f t="shared" si="64"/>
        <v/>
      </c>
      <c r="P51" s="77" t="str">
        <f t="shared" si="65"/>
        <v/>
      </c>
      <c r="S51" s="4">
        <v>19</v>
      </c>
      <c r="T51" s="4" t="e">
        <f t="shared" si="66"/>
        <v>#N/A</v>
      </c>
      <c r="U51" s="3" t="str">
        <f t="shared" si="26"/>
        <v/>
      </c>
      <c r="V51" s="3" t="str">
        <f t="shared" si="27"/>
        <v/>
      </c>
      <c r="W51" s="3" t="str">
        <f t="shared" si="28"/>
        <v/>
      </c>
      <c r="X51" s="3" t="str">
        <f t="shared" si="29"/>
        <v/>
      </c>
      <c r="Y51" s="3" t="str">
        <f t="shared" si="30"/>
        <v/>
      </c>
      <c r="Z51" s="3" t="str">
        <f t="shared" si="31"/>
        <v/>
      </c>
      <c r="AA51" s="3" t="str">
        <f t="shared" si="32"/>
        <v/>
      </c>
      <c r="AB51" s="3" t="str">
        <f t="shared" si="33"/>
        <v/>
      </c>
      <c r="AC51" s="3" t="str">
        <f t="shared" si="34"/>
        <v/>
      </c>
      <c r="AD51" s="3" t="str">
        <f t="shared" si="35"/>
        <v/>
      </c>
      <c r="AF51" s="3" t="str">
        <f t="shared" si="36"/>
        <v/>
      </c>
      <c r="AG51" s="3" t="str">
        <f t="shared" si="37"/>
        <v/>
      </c>
      <c r="AH51" s="3" t="str">
        <f t="shared" si="38"/>
        <v/>
      </c>
      <c r="AI51" s="3" t="str">
        <f t="shared" si="39"/>
        <v/>
      </c>
      <c r="AJ51" s="3" t="str">
        <f t="shared" si="40"/>
        <v/>
      </c>
      <c r="AK51" s="3" t="str">
        <f t="shared" si="41"/>
        <v/>
      </c>
      <c r="AL51" s="3" t="str">
        <f t="shared" si="42"/>
        <v/>
      </c>
      <c r="AM51" s="3" t="str">
        <f t="shared" si="43"/>
        <v/>
      </c>
      <c r="AN51" s="3" t="str">
        <f t="shared" si="44"/>
        <v/>
      </c>
      <c r="AO51" s="3" t="str">
        <f t="shared" si="45"/>
        <v/>
      </c>
      <c r="AQ51" s="3" t="e">
        <f t="shared" si="46"/>
        <v>#N/A</v>
      </c>
      <c r="AR51" s="3" t="e">
        <f t="shared" si="47"/>
        <v>#N/A</v>
      </c>
      <c r="AS51" s="3" t="e">
        <f t="shared" si="48"/>
        <v>#N/A</v>
      </c>
      <c r="AT51" s="3" t="e">
        <f t="shared" si="49"/>
        <v>#N/A</v>
      </c>
      <c r="AU51" s="3" t="e">
        <f t="shared" si="50"/>
        <v>#N/A</v>
      </c>
      <c r="AV51" s="3" t="e">
        <f t="shared" si="51"/>
        <v>#N/A</v>
      </c>
      <c r="AW51" s="3" t="e">
        <f t="shared" si="52"/>
        <v>#N/A</v>
      </c>
      <c r="AX51" s="3" t="e">
        <f t="shared" si="53"/>
        <v>#N/A</v>
      </c>
      <c r="AY51" s="3" t="e">
        <f t="shared" si="54"/>
        <v>#N/A</v>
      </c>
      <c r="AZ51" s="3" t="e">
        <f t="shared" si="55"/>
        <v>#N/A</v>
      </c>
    </row>
    <row r="52" spans="4:52">
      <c r="D52" s="3"/>
      <c r="E52" s="3"/>
      <c r="F52" s="51" t="str">
        <f t="shared" si="24"/>
        <v/>
      </c>
      <c r="G52" s="77" t="str">
        <f t="shared" si="56"/>
        <v/>
      </c>
      <c r="H52" s="77" t="str">
        <f t="shared" si="57"/>
        <v/>
      </c>
      <c r="I52" s="77" t="str">
        <f t="shared" si="58"/>
        <v/>
      </c>
      <c r="J52" s="77" t="str">
        <f t="shared" si="59"/>
        <v/>
      </c>
      <c r="K52" s="77" t="str">
        <f t="shared" si="60"/>
        <v/>
      </c>
      <c r="L52" s="77" t="str">
        <f t="shared" si="61"/>
        <v/>
      </c>
      <c r="M52" s="77" t="str">
        <f t="shared" si="62"/>
        <v/>
      </c>
      <c r="N52" s="77" t="str">
        <f t="shared" si="63"/>
        <v/>
      </c>
      <c r="O52" s="77" t="str">
        <f t="shared" si="64"/>
        <v/>
      </c>
      <c r="P52" s="77" t="str">
        <f t="shared" si="65"/>
        <v/>
      </c>
      <c r="S52" s="4">
        <v>20</v>
      </c>
      <c r="T52" s="4" t="e">
        <f t="shared" si="66"/>
        <v>#N/A</v>
      </c>
      <c r="U52" s="3" t="str">
        <f t="shared" si="26"/>
        <v/>
      </c>
      <c r="V52" s="3" t="str">
        <f t="shared" si="27"/>
        <v/>
      </c>
      <c r="W52" s="3" t="str">
        <f t="shared" si="28"/>
        <v/>
      </c>
      <c r="X52" s="3" t="str">
        <f t="shared" si="29"/>
        <v/>
      </c>
      <c r="Y52" s="3" t="str">
        <f t="shared" si="30"/>
        <v/>
      </c>
      <c r="Z52" s="3" t="str">
        <f t="shared" si="31"/>
        <v/>
      </c>
      <c r="AA52" s="3" t="str">
        <f t="shared" si="32"/>
        <v/>
      </c>
      <c r="AB52" s="3" t="str">
        <f t="shared" si="33"/>
        <v/>
      </c>
      <c r="AC52" s="3" t="str">
        <f t="shared" si="34"/>
        <v/>
      </c>
      <c r="AD52" s="3" t="str">
        <f t="shared" si="35"/>
        <v/>
      </c>
      <c r="AF52" s="3" t="str">
        <f t="shared" si="36"/>
        <v/>
      </c>
      <c r="AG52" s="3" t="str">
        <f t="shared" si="37"/>
        <v/>
      </c>
      <c r="AH52" s="3" t="str">
        <f t="shared" si="38"/>
        <v/>
      </c>
      <c r="AI52" s="3" t="str">
        <f t="shared" si="39"/>
        <v/>
      </c>
      <c r="AJ52" s="3" t="str">
        <f t="shared" si="40"/>
        <v/>
      </c>
      <c r="AK52" s="3" t="str">
        <f t="shared" si="41"/>
        <v/>
      </c>
      <c r="AL52" s="3" t="str">
        <f t="shared" si="42"/>
        <v/>
      </c>
      <c r="AM52" s="3" t="str">
        <f t="shared" si="43"/>
        <v/>
      </c>
      <c r="AN52" s="3" t="str">
        <f t="shared" si="44"/>
        <v/>
      </c>
      <c r="AO52" s="3" t="str">
        <f t="shared" si="45"/>
        <v/>
      </c>
      <c r="AQ52" s="3" t="e">
        <f t="shared" si="46"/>
        <v>#N/A</v>
      </c>
      <c r="AR52" s="3" t="e">
        <f t="shared" si="47"/>
        <v>#N/A</v>
      </c>
      <c r="AS52" s="3" t="e">
        <f t="shared" si="48"/>
        <v>#N/A</v>
      </c>
      <c r="AT52" s="3" t="e">
        <f t="shared" si="49"/>
        <v>#N/A</v>
      </c>
      <c r="AU52" s="3" t="e">
        <f t="shared" si="50"/>
        <v>#N/A</v>
      </c>
      <c r="AV52" s="3" t="e">
        <f t="shared" si="51"/>
        <v>#N/A</v>
      </c>
      <c r="AW52" s="3" t="e">
        <f t="shared" si="52"/>
        <v>#N/A</v>
      </c>
      <c r="AX52" s="3" t="e">
        <f t="shared" si="53"/>
        <v>#N/A</v>
      </c>
      <c r="AY52" s="3" t="e">
        <f t="shared" si="54"/>
        <v>#N/A</v>
      </c>
      <c r="AZ52" s="3" t="e">
        <f t="shared" si="55"/>
        <v>#N/A</v>
      </c>
    </row>
    <row r="53" spans="4:52">
      <c r="D53" s="3"/>
      <c r="E53" s="3"/>
      <c r="F53" s="51" t="str">
        <f t="shared" si="24"/>
        <v/>
      </c>
      <c r="G53" s="77" t="str">
        <f t="shared" si="56"/>
        <v/>
      </c>
      <c r="H53" s="77" t="str">
        <f t="shared" si="57"/>
        <v/>
      </c>
      <c r="I53" s="77" t="str">
        <f t="shared" si="58"/>
        <v/>
      </c>
      <c r="J53" s="77" t="str">
        <f t="shared" si="59"/>
        <v/>
      </c>
      <c r="K53" s="77" t="str">
        <f t="shared" si="60"/>
        <v/>
      </c>
      <c r="L53" s="77" t="str">
        <f t="shared" si="61"/>
        <v/>
      </c>
      <c r="M53" s="77" t="str">
        <f t="shared" si="62"/>
        <v/>
      </c>
      <c r="N53" s="77" t="str">
        <f t="shared" si="63"/>
        <v/>
      </c>
      <c r="O53" s="77" t="str">
        <f t="shared" si="64"/>
        <v/>
      </c>
      <c r="P53" s="77" t="str">
        <f t="shared" si="65"/>
        <v/>
      </c>
      <c r="S53" s="4">
        <v>21</v>
      </c>
      <c r="T53" s="4" t="e">
        <f t="shared" si="66"/>
        <v>#N/A</v>
      </c>
      <c r="U53" s="3" t="str">
        <f t="shared" si="26"/>
        <v/>
      </c>
      <c r="V53" s="3" t="str">
        <f t="shared" si="27"/>
        <v/>
      </c>
      <c r="W53" s="3" t="str">
        <f t="shared" si="28"/>
        <v/>
      </c>
      <c r="X53" s="3" t="str">
        <f t="shared" si="29"/>
        <v/>
      </c>
      <c r="Y53" s="3" t="str">
        <f t="shared" si="30"/>
        <v/>
      </c>
      <c r="Z53" s="3" t="str">
        <f t="shared" si="31"/>
        <v/>
      </c>
      <c r="AA53" s="3" t="str">
        <f t="shared" si="32"/>
        <v/>
      </c>
      <c r="AB53" s="3" t="str">
        <f t="shared" si="33"/>
        <v/>
      </c>
      <c r="AC53" s="3" t="str">
        <f t="shared" si="34"/>
        <v/>
      </c>
      <c r="AD53" s="3" t="str">
        <f t="shared" si="35"/>
        <v/>
      </c>
      <c r="AF53" s="3" t="str">
        <f t="shared" si="36"/>
        <v/>
      </c>
      <c r="AG53" s="3" t="str">
        <f t="shared" si="37"/>
        <v/>
      </c>
      <c r="AH53" s="3" t="str">
        <f t="shared" si="38"/>
        <v/>
      </c>
      <c r="AI53" s="3" t="str">
        <f t="shared" si="39"/>
        <v/>
      </c>
      <c r="AJ53" s="3" t="str">
        <f t="shared" si="40"/>
        <v/>
      </c>
      <c r="AK53" s="3" t="str">
        <f t="shared" si="41"/>
        <v/>
      </c>
      <c r="AL53" s="3" t="str">
        <f t="shared" si="42"/>
        <v/>
      </c>
      <c r="AM53" s="3" t="str">
        <f t="shared" si="43"/>
        <v/>
      </c>
      <c r="AN53" s="3" t="str">
        <f t="shared" si="44"/>
        <v/>
      </c>
      <c r="AO53" s="3" t="str">
        <f t="shared" si="45"/>
        <v/>
      </c>
      <c r="AQ53" s="3" t="e">
        <f t="shared" si="46"/>
        <v>#N/A</v>
      </c>
      <c r="AR53" s="3" t="e">
        <f t="shared" si="47"/>
        <v>#N/A</v>
      </c>
      <c r="AS53" s="3" t="e">
        <f t="shared" si="48"/>
        <v>#N/A</v>
      </c>
      <c r="AT53" s="3" t="e">
        <f t="shared" si="49"/>
        <v>#N/A</v>
      </c>
      <c r="AU53" s="3" t="e">
        <f t="shared" si="50"/>
        <v>#N/A</v>
      </c>
      <c r="AV53" s="3" t="e">
        <f t="shared" si="51"/>
        <v>#N/A</v>
      </c>
      <c r="AW53" s="3" t="e">
        <f t="shared" si="52"/>
        <v>#N/A</v>
      </c>
      <c r="AX53" s="3" t="e">
        <f t="shared" si="53"/>
        <v>#N/A</v>
      </c>
      <c r="AY53" s="3" t="e">
        <f t="shared" si="54"/>
        <v>#N/A</v>
      </c>
      <c r="AZ53" s="3" t="e">
        <f t="shared" si="55"/>
        <v>#N/A</v>
      </c>
    </row>
    <row r="54" spans="4:52">
      <c r="D54" s="3"/>
      <c r="E54" s="3"/>
      <c r="F54" s="51" t="str">
        <f t="shared" si="24"/>
        <v/>
      </c>
      <c r="G54" s="77" t="str">
        <f t="shared" si="56"/>
        <v/>
      </c>
      <c r="H54" s="77" t="str">
        <f t="shared" si="57"/>
        <v/>
      </c>
      <c r="I54" s="77" t="str">
        <f t="shared" si="58"/>
        <v/>
      </c>
      <c r="J54" s="77" t="str">
        <f t="shared" si="59"/>
        <v/>
      </c>
      <c r="K54" s="77" t="str">
        <f t="shared" si="60"/>
        <v/>
      </c>
      <c r="L54" s="77" t="str">
        <f t="shared" si="61"/>
        <v/>
      </c>
      <c r="M54" s="77" t="str">
        <f t="shared" si="62"/>
        <v/>
      </c>
      <c r="N54" s="77" t="str">
        <f t="shared" si="63"/>
        <v/>
      </c>
      <c r="O54" s="77" t="str">
        <f t="shared" si="64"/>
        <v/>
      </c>
      <c r="P54" s="77" t="str">
        <f t="shared" si="65"/>
        <v/>
      </c>
      <c r="S54" s="4">
        <v>22</v>
      </c>
      <c r="T54" s="4" t="e">
        <f t="shared" si="66"/>
        <v>#N/A</v>
      </c>
      <c r="U54" s="3" t="str">
        <f t="shared" si="26"/>
        <v/>
      </c>
      <c r="V54" s="3" t="str">
        <f t="shared" si="27"/>
        <v/>
      </c>
      <c r="W54" s="3" t="str">
        <f t="shared" si="28"/>
        <v/>
      </c>
      <c r="X54" s="3" t="str">
        <f t="shared" si="29"/>
        <v/>
      </c>
      <c r="Y54" s="3" t="str">
        <f t="shared" si="30"/>
        <v/>
      </c>
      <c r="Z54" s="3" t="str">
        <f t="shared" si="31"/>
        <v/>
      </c>
      <c r="AA54" s="3" t="str">
        <f t="shared" si="32"/>
        <v/>
      </c>
      <c r="AB54" s="3" t="str">
        <f t="shared" si="33"/>
        <v/>
      </c>
      <c r="AC54" s="3" t="str">
        <f t="shared" si="34"/>
        <v/>
      </c>
      <c r="AD54" s="3" t="str">
        <f t="shared" si="35"/>
        <v/>
      </c>
      <c r="AF54" s="3" t="str">
        <f t="shared" si="36"/>
        <v/>
      </c>
      <c r="AG54" s="3" t="str">
        <f t="shared" si="37"/>
        <v/>
      </c>
      <c r="AH54" s="3" t="str">
        <f t="shared" si="38"/>
        <v/>
      </c>
      <c r="AI54" s="3" t="str">
        <f t="shared" si="39"/>
        <v/>
      </c>
      <c r="AJ54" s="3" t="str">
        <f t="shared" si="40"/>
        <v/>
      </c>
      <c r="AK54" s="3" t="str">
        <f t="shared" si="41"/>
        <v/>
      </c>
      <c r="AL54" s="3" t="str">
        <f t="shared" si="42"/>
        <v/>
      </c>
      <c r="AM54" s="3" t="str">
        <f t="shared" si="43"/>
        <v/>
      </c>
      <c r="AN54" s="3" t="str">
        <f t="shared" si="44"/>
        <v/>
      </c>
      <c r="AO54" s="3" t="str">
        <f t="shared" si="45"/>
        <v/>
      </c>
      <c r="AQ54" s="3" t="e">
        <f t="shared" si="46"/>
        <v>#N/A</v>
      </c>
      <c r="AR54" s="3" t="e">
        <f t="shared" si="47"/>
        <v>#N/A</v>
      </c>
      <c r="AS54" s="3" t="e">
        <f t="shared" si="48"/>
        <v>#N/A</v>
      </c>
      <c r="AT54" s="3" t="e">
        <f t="shared" si="49"/>
        <v>#N/A</v>
      </c>
      <c r="AU54" s="3" t="e">
        <f t="shared" si="50"/>
        <v>#N/A</v>
      </c>
      <c r="AV54" s="3" t="e">
        <f t="shared" si="51"/>
        <v>#N/A</v>
      </c>
      <c r="AW54" s="3" t="e">
        <f t="shared" si="52"/>
        <v>#N/A</v>
      </c>
      <c r="AX54" s="3" t="e">
        <f t="shared" si="53"/>
        <v>#N/A</v>
      </c>
      <c r="AY54" s="3" t="e">
        <f t="shared" si="54"/>
        <v>#N/A</v>
      </c>
      <c r="AZ54" s="3" t="e">
        <f t="shared" si="55"/>
        <v>#N/A</v>
      </c>
    </row>
    <row r="55" spans="4:52">
      <c r="D55" s="3"/>
      <c r="E55" s="3"/>
      <c r="F55" s="51" t="str">
        <f t="shared" si="24"/>
        <v/>
      </c>
      <c r="G55" s="77" t="str">
        <f t="shared" si="56"/>
        <v/>
      </c>
      <c r="H55" s="77" t="str">
        <f t="shared" si="57"/>
        <v/>
      </c>
      <c r="I55" s="77" t="str">
        <f t="shared" si="58"/>
        <v/>
      </c>
      <c r="J55" s="77" t="str">
        <f t="shared" si="59"/>
        <v/>
      </c>
      <c r="K55" s="77" t="str">
        <f t="shared" si="60"/>
        <v/>
      </c>
      <c r="L55" s="77" t="str">
        <f t="shared" si="61"/>
        <v/>
      </c>
      <c r="M55" s="77" t="str">
        <f t="shared" si="62"/>
        <v/>
      </c>
      <c r="N55" s="77" t="str">
        <f t="shared" si="63"/>
        <v/>
      </c>
      <c r="O55" s="77" t="str">
        <f t="shared" si="64"/>
        <v/>
      </c>
      <c r="P55" s="77" t="str">
        <f t="shared" si="65"/>
        <v/>
      </c>
      <c r="S55" s="4">
        <v>23</v>
      </c>
      <c r="T55" s="4" t="e">
        <f t="shared" si="66"/>
        <v>#N/A</v>
      </c>
      <c r="U55" s="3" t="str">
        <f t="shared" si="26"/>
        <v/>
      </c>
      <c r="V55" s="3" t="str">
        <f t="shared" si="27"/>
        <v/>
      </c>
      <c r="W55" s="3" t="str">
        <f t="shared" si="28"/>
        <v/>
      </c>
      <c r="X55" s="3" t="str">
        <f t="shared" si="29"/>
        <v/>
      </c>
      <c r="Y55" s="3" t="str">
        <f t="shared" si="30"/>
        <v/>
      </c>
      <c r="Z55" s="3" t="str">
        <f t="shared" si="31"/>
        <v/>
      </c>
      <c r="AA55" s="3" t="str">
        <f t="shared" si="32"/>
        <v/>
      </c>
      <c r="AB55" s="3" t="str">
        <f t="shared" si="33"/>
        <v/>
      </c>
      <c r="AC55" s="3" t="str">
        <f t="shared" si="34"/>
        <v/>
      </c>
      <c r="AD55" s="3" t="str">
        <f t="shared" si="35"/>
        <v/>
      </c>
      <c r="AF55" s="3" t="str">
        <f t="shared" si="36"/>
        <v/>
      </c>
      <c r="AG55" s="3" t="str">
        <f t="shared" si="37"/>
        <v/>
      </c>
      <c r="AH55" s="3" t="str">
        <f t="shared" si="38"/>
        <v/>
      </c>
      <c r="AI55" s="3" t="str">
        <f t="shared" si="39"/>
        <v/>
      </c>
      <c r="AJ55" s="3" t="str">
        <f t="shared" si="40"/>
        <v/>
      </c>
      <c r="AK55" s="3" t="str">
        <f t="shared" si="41"/>
        <v/>
      </c>
      <c r="AL55" s="3" t="str">
        <f t="shared" si="42"/>
        <v/>
      </c>
      <c r="AM55" s="3" t="str">
        <f t="shared" si="43"/>
        <v/>
      </c>
      <c r="AN55" s="3" t="str">
        <f t="shared" si="44"/>
        <v/>
      </c>
      <c r="AO55" s="3" t="str">
        <f t="shared" si="45"/>
        <v/>
      </c>
      <c r="AQ55" s="3" t="e">
        <f t="shared" si="46"/>
        <v>#N/A</v>
      </c>
      <c r="AR55" s="3" t="e">
        <f t="shared" si="47"/>
        <v>#N/A</v>
      </c>
      <c r="AS55" s="3" t="e">
        <f t="shared" si="48"/>
        <v>#N/A</v>
      </c>
      <c r="AT55" s="3" t="e">
        <f t="shared" si="49"/>
        <v>#N/A</v>
      </c>
      <c r="AU55" s="3" t="e">
        <f t="shared" si="50"/>
        <v>#N/A</v>
      </c>
      <c r="AV55" s="3" t="e">
        <f t="shared" si="51"/>
        <v>#N/A</v>
      </c>
      <c r="AW55" s="3" t="e">
        <f t="shared" si="52"/>
        <v>#N/A</v>
      </c>
      <c r="AX55" s="3" t="e">
        <f t="shared" si="53"/>
        <v>#N/A</v>
      </c>
      <c r="AY55" s="3" t="e">
        <f t="shared" si="54"/>
        <v>#N/A</v>
      </c>
      <c r="AZ55" s="3" t="e">
        <f t="shared" si="55"/>
        <v>#N/A</v>
      </c>
    </row>
    <row r="56" spans="4:52">
      <c r="D56" s="3"/>
      <c r="E56" s="3"/>
      <c r="F56" s="51" t="str">
        <f t="shared" si="24"/>
        <v/>
      </c>
      <c r="G56" s="77" t="str">
        <f t="shared" si="56"/>
        <v/>
      </c>
      <c r="H56" s="77" t="str">
        <f t="shared" si="57"/>
        <v/>
      </c>
      <c r="I56" s="77" t="str">
        <f t="shared" si="58"/>
        <v/>
      </c>
      <c r="J56" s="77" t="str">
        <f t="shared" si="59"/>
        <v/>
      </c>
      <c r="K56" s="77" t="str">
        <f t="shared" si="60"/>
        <v/>
      </c>
      <c r="L56" s="77" t="str">
        <f t="shared" si="61"/>
        <v/>
      </c>
      <c r="M56" s="77" t="str">
        <f t="shared" si="62"/>
        <v/>
      </c>
      <c r="N56" s="77" t="str">
        <f t="shared" si="63"/>
        <v/>
      </c>
      <c r="O56" s="77" t="str">
        <f t="shared" si="64"/>
        <v/>
      </c>
      <c r="P56" s="77" t="str">
        <f t="shared" si="65"/>
        <v/>
      </c>
      <c r="S56" s="4">
        <v>24</v>
      </c>
      <c r="T56" s="4" t="e">
        <f t="shared" si="66"/>
        <v>#N/A</v>
      </c>
      <c r="U56" s="3" t="str">
        <f t="shared" si="26"/>
        <v/>
      </c>
      <c r="V56" s="3" t="str">
        <f t="shared" si="27"/>
        <v/>
      </c>
      <c r="W56" s="3" t="str">
        <f t="shared" si="28"/>
        <v/>
      </c>
      <c r="X56" s="3" t="str">
        <f t="shared" si="29"/>
        <v/>
      </c>
      <c r="Y56" s="3" t="str">
        <f t="shared" si="30"/>
        <v/>
      </c>
      <c r="Z56" s="3" t="str">
        <f t="shared" si="31"/>
        <v/>
      </c>
      <c r="AA56" s="3" t="str">
        <f t="shared" si="32"/>
        <v/>
      </c>
      <c r="AB56" s="3" t="str">
        <f t="shared" si="33"/>
        <v/>
      </c>
      <c r="AC56" s="3" t="str">
        <f t="shared" si="34"/>
        <v/>
      </c>
      <c r="AD56" s="3" t="str">
        <f t="shared" si="35"/>
        <v/>
      </c>
      <c r="AF56" s="3" t="str">
        <f t="shared" si="36"/>
        <v/>
      </c>
      <c r="AG56" s="3" t="str">
        <f t="shared" si="37"/>
        <v/>
      </c>
      <c r="AH56" s="3" t="str">
        <f t="shared" si="38"/>
        <v/>
      </c>
      <c r="AI56" s="3" t="str">
        <f t="shared" si="39"/>
        <v/>
      </c>
      <c r="AJ56" s="3" t="str">
        <f t="shared" si="40"/>
        <v/>
      </c>
      <c r="AK56" s="3" t="str">
        <f t="shared" si="41"/>
        <v/>
      </c>
      <c r="AL56" s="3" t="str">
        <f t="shared" si="42"/>
        <v/>
      </c>
      <c r="AM56" s="3" t="str">
        <f t="shared" si="43"/>
        <v/>
      </c>
      <c r="AN56" s="3" t="str">
        <f t="shared" si="44"/>
        <v/>
      </c>
      <c r="AO56" s="3" t="str">
        <f t="shared" si="45"/>
        <v/>
      </c>
      <c r="AQ56" s="3" t="e">
        <f t="shared" si="46"/>
        <v>#N/A</v>
      </c>
      <c r="AR56" s="3" t="e">
        <f t="shared" si="47"/>
        <v>#N/A</v>
      </c>
      <c r="AS56" s="3" t="e">
        <f t="shared" si="48"/>
        <v>#N/A</v>
      </c>
      <c r="AT56" s="3" t="e">
        <f t="shared" si="49"/>
        <v>#N/A</v>
      </c>
      <c r="AU56" s="3" t="e">
        <f t="shared" si="50"/>
        <v>#N/A</v>
      </c>
      <c r="AV56" s="3" t="e">
        <f t="shared" si="51"/>
        <v>#N/A</v>
      </c>
      <c r="AW56" s="3" t="e">
        <f t="shared" si="52"/>
        <v>#N/A</v>
      </c>
      <c r="AX56" s="3" t="e">
        <f t="shared" si="53"/>
        <v>#N/A</v>
      </c>
      <c r="AY56" s="3" t="e">
        <f t="shared" si="54"/>
        <v>#N/A</v>
      </c>
      <c r="AZ56" s="3" t="e">
        <f t="shared" si="55"/>
        <v>#N/A</v>
      </c>
    </row>
    <row r="57" spans="4:52">
      <c r="D57" s="3"/>
      <c r="E57" s="3"/>
      <c r="F57" s="51" t="str">
        <f t="shared" si="24"/>
        <v/>
      </c>
      <c r="G57" s="77" t="str">
        <f t="shared" si="56"/>
        <v/>
      </c>
      <c r="H57" s="77" t="str">
        <f t="shared" si="57"/>
        <v/>
      </c>
      <c r="I57" s="77" t="str">
        <f t="shared" si="58"/>
        <v/>
      </c>
      <c r="J57" s="77" t="str">
        <f t="shared" si="59"/>
        <v/>
      </c>
      <c r="K57" s="77" t="str">
        <f t="shared" si="60"/>
        <v/>
      </c>
      <c r="L57" s="77" t="str">
        <f t="shared" si="61"/>
        <v/>
      </c>
      <c r="M57" s="77" t="str">
        <f t="shared" si="62"/>
        <v/>
      </c>
      <c r="N57" s="77" t="str">
        <f t="shared" si="63"/>
        <v/>
      </c>
      <c r="O57" s="77" t="str">
        <f t="shared" si="64"/>
        <v/>
      </c>
      <c r="P57" s="77" t="str">
        <f t="shared" si="65"/>
        <v/>
      </c>
      <c r="S57" s="4">
        <v>25</v>
      </c>
      <c r="T57" s="4" t="e">
        <f t="shared" si="66"/>
        <v>#N/A</v>
      </c>
      <c r="U57" s="3" t="str">
        <f t="shared" si="26"/>
        <v/>
      </c>
      <c r="V57" s="3" t="str">
        <f t="shared" si="27"/>
        <v/>
      </c>
      <c r="W57" s="3" t="str">
        <f t="shared" si="28"/>
        <v/>
      </c>
      <c r="X57" s="3" t="str">
        <f t="shared" si="29"/>
        <v/>
      </c>
      <c r="Y57" s="3" t="str">
        <f t="shared" si="30"/>
        <v/>
      </c>
      <c r="Z57" s="3" t="str">
        <f t="shared" si="31"/>
        <v/>
      </c>
      <c r="AA57" s="3" t="str">
        <f t="shared" si="32"/>
        <v/>
      </c>
      <c r="AB57" s="3" t="str">
        <f t="shared" si="33"/>
        <v/>
      </c>
      <c r="AC57" s="3" t="str">
        <f t="shared" si="34"/>
        <v/>
      </c>
      <c r="AD57" s="3" t="str">
        <f t="shared" si="35"/>
        <v/>
      </c>
      <c r="AF57" s="3" t="str">
        <f t="shared" si="36"/>
        <v/>
      </c>
      <c r="AG57" s="3" t="str">
        <f t="shared" si="37"/>
        <v/>
      </c>
      <c r="AH57" s="3" t="str">
        <f t="shared" si="38"/>
        <v/>
      </c>
      <c r="AI57" s="3" t="str">
        <f t="shared" si="39"/>
        <v/>
      </c>
      <c r="AJ57" s="3" t="str">
        <f t="shared" si="40"/>
        <v/>
      </c>
      <c r="AK57" s="3" t="str">
        <f t="shared" si="41"/>
        <v/>
      </c>
      <c r="AL57" s="3" t="str">
        <f t="shared" si="42"/>
        <v/>
      </c>
      <c r="AM57" s="3" t="str">
        <f t="shared" si="43"/>
        <v/>
      </c>
      <c r="AN57" s="3" t="str">
        <f t="shared" si="44"/>
        <v/>
      </c>
      <c r="AO57" s="3" t="str">
        <f t="shared" si="45"/>
        <v/>
      </c>
      <c r="AQ57" s="3" t="e">
        <f t="shared" si="46"/>
        <v>#N/A</v>
      </c>
      <c r="AR57" s="3" t="e">
        <f t="shared" si="47"/>
        <v>#N/A</v>
      </c>
      <c r="AS57" s="3" t="e">
        <f t="shared" si="48"/>
        <v>#N/A</v>
      </c>
      <c r="AT57" s="3" t="e">
        <f t="shared" si="49"/>
        <v>#N/A</v>
      </c>
      <c r="AU57" s="3" t="e">
        <f t="shared" si="50"/>
        <v>#N/A</v>
      </c>
      <c r="AV57" s="3" t="e">
        <f t="shared" si="51"/>
        <v>#N/A</v>
      </c>
      <c r="AW57" s="3" t="e">
        <f t="shared" si="52"/>
        <v>#N/A</v>
      </c>
      <c r="AX57" s="3" t="e">
        <f t="shared" si="53"/>
        <v>#N/A</v>
      </c>
      <c r="AY57" s="3" t="e">
        <f t="shared" si="54"/>
        <v>#N/A</v>
      </c>
      <c r="AZ57" s="3" t="e">
        <f t="shared" si="55"/>
        <v>#N/A</v>
      </c>
    </row>
    <row r="58" spans="4:52">
      <c r="D58" s="3"/>
      <c r="E58" s="3"/>
      <c r="F58" s="51" t="str">
        <f t="shared" si="24"/>
        <v/>
      </c>
      <c r="G58" s="77" t="str">
        <f t="shared" si="56"/>
        <v/>
      </c>
      <c r="H58" s="77" t="str">
        <f t="shared" si="57"/>
        <v/>
      </c>
      <c r="I58" s="77" t="str">
        <f t="shared" si="58"/>
        <v/>
      </c>
      <c r="J58" s="77" t="str">
        <f t="shared" si="59"/>
        <v/>
      </c>
      <c r="K58" s="77" t="str">
        <f t="shared" si="60"/>
        <v/>
      </c>
      <c r="L58" s="77" t="str">
        <f t="shared" si="61"/>
        <v/>
      </c>
      <c r="M58" s="77" t="str">
        <f t="shared" si="62"/>
        <v/>
      </c>
      <c r="N58" s="77" t="str">
        <f t="shared" si="63"/>
        <v/>
      </c>
      <c r="O58" s="77" t="str">
        <f t="shared" si="64"/>
        <v/>
      </c>
      <c r="P58" s="77" t="str">
        <f t="shared" si="65"/>
        <v/>
      </c>
      <c r="S58" s="4">
        <v>26</v>
      </c>
      <c r="T58" s="4" t="e">
        <f t="shared" si="66"/>
        <v>#N/A</v>
      </c>
      <c r="U58" s="3" t="str">
        <f t="shared" si="26"/>
        <v/>
      </c>
      <c r="V58" s="3" t="str">
        <f t="shared" si="27"/>
        <v/>
      </c>
      <c r="W58" s="3" t="str">
        <f t="shared" si="28"/>
        <v/>
      </c>
      <c r="X58" s="3" t="str">
        <f t="shared" si="29"/>
        <v/>
      </c>
      <c r="Y58" s="3" t="str">
        <f t="shared" si="30"/>
        <v/>
      </c>
      <c r="Z58" s="3" t="str">
        <f t="shared" si="31"/>
        <v/>
      </c>
      <c r="AA58" s="3" t="str">
        <f t="shared" si="32"/>
        <v/>
      </c>
      <c r="AB58" s="3" t="str">
        <f t="shared" si="33"/>
        <v/>
      </c>
      <c r="AC58" s="3" t="str">
        <f t="shared" si="34"/>
        <v/>
      </c>
      <c r="AD58" s="3" t="str">
        <f t="shared" si="35"/>
        <v/>
      </c>
      <c r="AF58" s="3" t="str">
        <f t="shared" si="36"/>
        <v/>
      </c>
      <c r="AG58" s="3" t="str">
        <f t="shared" si="37"/>
        <v/>
      </c>
      <c r="AH58" s="3" t="str">
        <f t="shared" si="38"/>
        <v/>
      </c>
      <c r="AI58" s="3" t="str">
        <f t="shared" si="39"/>
        <v/>
      </c>
      <c r="AJ58" s="3" t="str">
        <f t="shared" si="40"/>
        <v/>
      </c>
      <c r="AK58" s="3" t="str">
        <f t="shared" si="41"/>
        <v/>
      </c>
      <c r="AL58" s="3" t="str">
        <f t="shared" si="42"/>
        <v/>
      </c>
      <c r="AM58" s="3" t="str">
        <f t="shared" si="43"/>
        <v/>
      </c>
      <c r="AN58" s="3" t="str">
        <f t="shared" si="44"/>
        <v/>
      </c>
      <c r="AO58" s="3" t="str">
        <f t="shared" si="45"/>
        <v/>
      </c>
      <c r="AQ58" s="3" t="e">
        <f t="shared" si="46"/>
        <v>#N/A</v>
      </c>
      <c r="AR58" s="3" t="e">
        <f t="shared" si="47"/>
        <v>#N/A</v>
      </c>
      <c r="AS58" s="3" t="e">
        <f t="shared" si="48"/>
        <v>#N/A</v>
      </c>
      <c r="AT58" s="3" t="e">
        <f t="shared" si="49"/>
        <v>#N/A</v>
      </c>
      <c r="AU58" s="3" t="e">
        <f t="shared" si="50"/>
        <v>#N/A</v>
      </c>
      <c r="AV58" s="3" t="e">
        <f t="shared" si="51"/>
        <v>#N/A</v>
      </c>
      <c r="AW58" s="3" t="e">
        <f t="shared" si="52"/>
        <v>#N/A</v>
      </c>
      <c r="AX58" s="3" t="e">
        <f t="shared" si="53"/>
        <v>#N/A</v>
      </c>
      <c r="AY58" s="3" t="e">
        <f t="shared" si="54"/>
        <v>#N/A</v>
      </c>
      <c r="AZ58" s="3" t="e">
        <f t="shared" si="55"/>
        <v>#N/A</v>
      </c>
    </row>
    <row r="59" spans="4:52">
      <c r="D59" s="3"/>
      <c r="E59" s="3"/>
      <c r="F59" s="51" t="str">
        <f t="shared" si="24"/>
        <v/>
      </c>
      <c r="G59" s="77" t="str">
        <f t="shared" si="56"/>
        <v/>
      </c>
      <c r="H59" s="77" t="str">
        <f t="shared" si="57"/>
        <v/>
      </c>
      <c r="I59" s="77" t="str">
        <f t="shared" si="58"/>
        <v/>
      </c>
      <c r="J59" s="77" t="str">
        <f t="shared" si="59"/>
        <v/>
      </c>
      <c r="K59" s="77" t="str">
        <f t="shared" si="60"/>
        <v/>
      </c>
      <c r="L59" s="77" t="str">
        <f t="shared" si="61"/>
        <v/>
      </c>
      <c r="M59" s="77" t="str">
        <f t="shared" si="62"/>
        <v/>
      </c>
      <c r="N59" s="77" t="str">
        <f t="shared" si="63"/>
        <v/>
      </c>
      <c r="O59" s="77" t="str">
        <f t="shared" si="64"/>
        <v/>
      </c>
      <c r="P59" s="77" t="str">
        <f t="shared" si="65"/>
        <v/>
      </c>
      <c r="S59" s="4">
        <v>27</v>
      </c>
      <c r="T59" s="4" t="e">
        <f t="shared" si="66"/>
        <v>#N/A</v>
      </c>
      <c r="U59" s="3" t="str">
        <f t="shared" si="26"/>
        <v/>
      </c>
      <c r="V59" s="3" t="str">
        <f t="shared" si="27"/>
        <v/>
      </c>
      <c r="W59" s="3" t="str">
        <f t="shared" si="28"/>
        <v/>
      </c>
      <c r="X59" s="3" t="str">
        <f t="shared" si="29"/>
        <v/>
      </c>
      <c r="Y59" s="3" t="str">
        <f t="shared" si="30"/>
        <v/>
      </c>
      <c r="Z59" s="3" t="str">
        <f t="shared" si="31"/>
        <v/>
      </c>
      <c r="AA59" s="3" t="str">
        <f t="shared" si="32"/>
        <v/>
      </c>
      <c r="AB59" s="3" t="str">
        <f t="shared" si="33"/>
        <v/>
      </c>
      <c r="AC59" s="3" t="str">
        <f t="shared" si="34"/>
        <v/>
      </c>
      <c r="AD59" s="3" t="str">
        <f t="shared" si="35"/>
        <v/>
      </c>
      <c r="AF59" s="3" t="str">
        <f t="shared" si="36"/>
        <v/>
      </c>
      <c r="AG59" s="3" t="str">
        <f t="shared" si="37"/>
        <v/>
      </c>
      <c r="AH59" s="3" t="str">
        <f t="shared" si="38"/>
        <v/>
      </c>
      <c r="AI59" s="3" t="str">
        <f t="shared" si="39"/>
        <v/>
      </c>
      <c r="AJ59" s="3" t="str">
        <f t="shared" si="40"/>
        <v/>
      </c>
      <c r="AK59" s="3" t="str">
        <f t="shared" si="41"/>
        <v/>
      </c>
      <c r="AL59" s="3" t="str">
        <f t="shared" si="42"/>
        <v/>
      </c>
      <c r="AM59" s="3" t="str">
        <f t="shared" si="43"/>
        <v/>
      </c>
      <c r="AN59" s="3" t="str">
        <f t="shared" si="44"/>
        <v/>
      </c>
      <c r="AO59" s="3" t="str">
        <f t="shared" si="45"/>
        <v/>
      </c>
      <c r="AQ59" s="3" t="e">
        <f t="shared" si="46"/>
        <v>#N/A</v>
      </c>
      <c r="AR59" s="3" t="e">
        <f t="shared" si="47"/>
        <v>#N/A</v>
      </c>
      <c r="AS59" s="3" t="e">
        <f t="shared" si="48"/>
        <v>#N/A</v>
      </c>
      <c r="AT59" s="3" t="e">
        <f t="shared" si="49"/>
        <v>#N/A</v>
      </c>
      <c r="AU59" s="3" t="e">
        <f t="shared" si="50"/>
        <v>#N/A</v>
      </c>
      <c r="AV59" s="3" t="e">
        <f t="shared" si="51"/>
        <v>#N/A</v>
      </c>
      <c r="AW59" s="3" t="e">
        <f t="shared" si="52"/>
        <v>#N/A</v>
      </c>
      <c r="AX59" s="3" t="e">
        <f t="shared" si="53"/>
        <v>#N/A</v>
      </c>
      <c r="AY59" s="3" t="e">
        <f t="shared" si="54"/>
        <v>#N/A</v>
      </c>
      <c r="AZ59" s="3" t="e">
        <f t="shared" si="55"/>
        <v>#N/A</v>
      </c>
    </row>
    <row r="60" spans="4:52">
      <c r="D60" s="3"/>
      <c r="E60" s="3"/>
      <c r="F60" s="51" t="str">
        <f t="shared" si="24"/>
        <v/>
      </c>
      <c r="G60" s="77" t="str">
        <f t="shared" si="56"/>
        <v/>
      </c>
      <c r="H60" s="77" t="str">
        <f t="shared" si="57"/>
        <v/>
      </c>
      <c r="I60" s="77" t="str">
        <f t="shared" si="58"/>
        <v/>
      </c>
      <c r="J60" s="77" t="str">
        <f t="shared" si="59"/>
        <v/>
      </c>
      <c r="K60" s="77" t="str">
        <f t="shared" si="60"/>
        <v/>
      </c>
      <c r="L60" s="77" t="str">
        <f t="shared" si="61"/>
        <v/>
      </c>
      <c r="M60" s="77" t="str">
        <f t="shared" si="62"/>
        <v/>
      </c>
      <c r="N60" s="77" t="str">
        <f t="shared" si="63"/>
        <v/>
      </c>
      <c r="O60" s="77" t="str">
        <f t="shared" si="64"/>
        <v/>
      </c>
      <c r="P60" s="77" t="str">
        <f t="shared" si="65"/>
        <v/>
      </c>
      <c r="S60" s="4">
        <v>28</v>
      </c>
      <c r="T60" s="4" t="e">
        <f t="shared" si="66"/>
        <v>#N/A</v>
      </c>
      <c r="U60" s="3" t="str">
        <f t="shared" si="26"/>
        <v/>
      </c>
      <c r="V60" s="3" t="str">
        <f t="shared" si="27"/>
        <v/>
      </c>
      <c r="W60" s="3" t="str">
        <f t="shared" si="28"/>
        <v/>
      </c>
      <c r="X60" s="3" t="str">
        <f t="shared" si="29"/>
        <v/>
      </c>
      <c r="Y60" s="3" t="str">
        <f t="shared" si="30"/>
        <v/>
      </c>
      <c r="Z60" s="3" t="str">
        <f t="shared" si="31"/>
        <v/>
      </c>
      <c r="AA60" s="3" t="str">
        <f t="shared" si="32"/>
        <v/>
      </c>
      <c r="AB60" s="3" t="str">
        <f t="shared" si="33"/>
        <v/>
      </c>
      <c r="AC60" s="3" t="str">
        <f t="shared" si="34"/>
        <v/>
      </c>
      <c r="AD60" s="3" t="str">
        <f t="shared" si="35"/>
        <v/>
      </c>
      <c r="AF60" s="3" t="str">
        <f t="shared" si="36"/>
        <v/>
      </c>
      <c r="AG60" s="3" t="str">
        <f t="shared" si="37"/>
        <v/>
      </c>
      <c r="AH60" s="3" t="str">
        <f t="shared" si="38"/>
        <v/>
      </c>
      <c r="AI60" s="3" t="str">
        <f t="shared" si="39"/>
        <v/>
      </c>
      <c r="AJ60" s="3" t="str">
        <f t="shared" si="40"/>
        <v/>
      </c>
      <c r="AK60" s="3" t="str">
        <f t="shared" si="41"/>
        <v/>
      </c>
      <c r="AL60" s="3" t="str">
        <f t="shared" si="42"/>
        <v/>
      </c>
      <c r="AM60" s="3" t="str">
        <f t="shared" si="43"/>
        <v/>
      </c>
      <c r="AN60" s="3" t="str">
        <f t="shared" si="44"/>
        <v/>
      </c>
      <c r="AO60" s="3" t="str">
        <f t="shared" si="45"/>
        <v/>
      </c>
      <c r="AQ60" s="3" t="e">
        <f t="shared" si="46"/>
        <v>#N/A</v>
      </c>
      <c r="AR60" s="3" t="e">
        <f t="shared" si="47"/>
        <v>#N/A</v>
      </c>
      <c r="AS60" s="3" t="e">
        <f t="shared" si="48"/>
        <v>#N/A</v>
      </c>
      <c r="AT60" s="3" t="e">
        <f t="shared" si="49"/>
        <v>#N/A</v>
      </c>
      <c r="AU60" s="3" t="e">
        <f t="shared" si="50"/>
        <v>#N/A</v>
      </c>
      <c r="AV60" s="3" t="e">
        <f t="shared" si="51"/>
        <v>#N/A</v>
      </c>
      <c r="AW60" s="3" t="e">
        <f t="shared" si="52"/>
        <v>#N/A</v>
      </c>
      <c r="AX60" s="3" t="e">
        <f t="shared" si="53"/>
        <v>#N/A</v>
      </c>
      <c r="AY60" s="3" t="e">
        <f t="shared" si="54"/>
        <v>#N/A</v>
      </c>
      <c r="AZ60" s="3" t="e">
        <f t="shared" si="55"/>
        <v>#N/A</v>
      </c>
    </row>
    <row r="61" spans="4:52">
      <c r="D61" s="3"/>
      <c r="E61" s="3"/>
      <c r="F61" s="51" t="str">
        <f t="shared" si="24"/>
        <v/>
      </c>
      <c r="G61" s="77" t="str">
        <f t="shared" si="56"/>
        <v/>
      </c>
      <c r="H61" s="77" t="str">
        <f t="shared" si="57"/>
        <v/>
      </c>
      <c r="I61" s="77" t="str">
        <f t="shared" si="58"/>
        <v/>
      </c>
      <c r="J61" s="77" t="str">
        <f t="shared" si="59"/>
        <v/>
      </c>
      <c r="K61" s="77" t="str">
        <f t="shared" si="60"/>
        <v/>
      </c>
      <c r="L61" s="77" t="str">
        <f t="shared" si="61"/>
        <v/>
      </c>
      <c r="M61" s="77" t="str">
        <f t="shared" si="62"/>
        <v/>
      </c>
      <c r="N61" s="77" t="str">
        <f t="shared" si="63"/>
        <v/>
      </c>
      <c r="O61" s="77" t="str">
        <f t="shared" si="64"/>
        <v/>
      </c>
      <c r="P61" s="77" t="str">
        <f t="shared" si="65"/>
        <v/>
      </c>
      <c r="S61" s="4">
        <v>29</v>
      </c>
      <c r="T61" s="4" t="e">
        <f t="shared" si="66"/>
        <v>#N/A</v>
      </c>
      <c r="U61" s="3" t="str">
        <f t="shared" si="26"/>
        <v/>
      </c>
      <c r="V61" s="3" t="str">
        <f t="shared" si="27"/>
        <v/>
      </c>
      <c r="W61" s="3" t="str">
        <f t="shared" si="28"/>
        <v/>
      </c>
      <c r="X61" s="3" t="str">
        <f t="shared" si="29"/>
        <v/>
      </c>
      <c r="Y61" s="3" t="str">
        <f t="shared" si="30"/>
        <v/>
      </c>
      <c r="Z61" s="3" t="str">
        <f t="shared" si="31"/>
        <v/>
      </c>
      <c r="AA61" s="3" t="str">
        <f t="shared" si="32"/>
        <v/>
      </c>
      <c r="AB61" s="3" t="str">
        <f t="shared" si="33"/>
        <v/>
      </c>
      <c r="AC61" s="3" t="str">
        <f t="shared" si="34"/>
        <v/>
      </c>
      <c r="AD61" s="3" t="str">
        <f t="shared" si="35"/>
        <v/>
      </c>
      <c r="AF61" s="3" t="str">
        <f t="shared" si="36"/>
        <v/>
      </c>
      <c r="AG61" s="3" t="str">
        <f t="shared" si="37"/>
        <v/>
      </c>
      <c r="AH61" s="3" t="str">
        <f t="shared" si="38"/>
        <v/>
      </c>
      <c r="AI61" s="3" t="str">
        <f t="shared" si="39"/>
        <v/>
      </c>
      <c r="AJ61" s="3" t="str">
        <f t="shared" si="40"/>
        <v/>
      </c>
      <c r="AK61" s="3" t="str">
        <f t="shared" si="41"/>
        <v/>
      </c>
      <c r="AL61" s="3" t="str">
        <f t="shared" si="42"/>
        <v/>
      </c>
      <c r="AM61" s="3" t="str">
        <f t="shared" si="43"/>
        <v/>
      </c>
      <c r="AN61" s="3" t="str">
        <f t="shared" si="44"/>
        <v/>
      </c>
      <c r="AO61" s="3" t="str">
        <f t="shared" si="45"/>
        <v/>
      </c>
      <c r="AQ61" s="3" t="e">
        <f t="shared" si="46"/>
        <v>#N/A</v>
      </c>
      <c r="AR61" s="3" t="e">
        <f t="shared" si="47"/>
        <v>#N/A</v>
      </c>
      <c r="AS61" s="3" t="e">
        <f t="shared" si="48"/>
        <v>#N/A</v>
      </c>
      <c r="AT61" s="3" t="e">
        <f t="shared" si="49"/>
        <v>#N/A</v>
      </c>
      <c r="AU61" s="3" t="e">
        <f t="shared" si="50"/>
        <v>#N/A</v>
      </c>
      <c r="AV61" s="3" t="e">
        <f t="shared" si="51"/>
        <v>#N/A</v>
      </c>
      <c r="AW61" s="3" t="e">
        <f t="shared" si="52"/>
        <v>#N/A</v>
      </c>
      <c r="AX61" s="3" t="e">
        <f t="shared" si="53"/>
        <v>#N/A</v>
      </c>
      <c r="AY61" s="3" t="e">
        <f t="shared" si="54"/>
        <v>#N/A</v>
      </c>
      <c r="AZ61" s="3" t="e">
        <f t="shared" si="55"/>
        <v>#N/A</v>
      </c>
    </row>
    <row r="62" spans="4:52">
      <c r="D62" s="3"/>
      <c r="E62" s="3"/>
      <c r="F62" s="51" t="str">
        <f t="shared" si="24"/>
        <v/>
      </c>
      <c r="G62" s="77" t="str">
        <f t="shared" si="56"/>
        <v/>
      </c>
      <c r="H62" s="77" t="str">
        <f t="shared" si="57"/>
        <v/>
      </c>
      <c r="I62" s="77" t="str">
        <f t="shared" si="58"/>
        <v/>
      </c>
      <c r="J62" s="77" t="str">
        <f t="shared" si="59"/>
        <v/>
      </c>
      <c r="K62" s="77" t="str">
        <f t="shared" si="60"/>
        <v/>
      </c>
      <c r="L62" s="77" t="str">
        <f t="shared" si="61"/>
        <v/>
      </c>
      <c r="M62" s="77" t="str">
        <f t="shared" si="62"/>
        <v/>
      </c>
      <c r="N62" s="77" t="str">
        <f t="shared" si="63"/>
        <v/>
      </c>
      <c r="O62" s="77" t="str">
        <f t="shared" si="64"/>
        <v/>
      </c>
      <c r="P62" s="77" t="str">
        <f t="shared" si="65"/>
        <v/>
      </c>
      <c r="S62" s="4">
        <v>30</v>
      </c>
      <c r="T62" s="4" t="e">
        <f t="shared" si="66"/>
        <v>#N/A</v>
      </c>
      <c r="U62" s="3" t="str">
        <f t="shared" si="26"/>
        <v/>
      </c>
      <c r="V62" s="3" t="str">
        <f t="shared" si="27"/>
        <v/>
      </c>
      <c r="W62" s="3" t="str">
        <f t="shared" si="28"/>
        <v/>
      </c>
      <c r="X62" s="3" t="str">
        <f t="shared" si="29"/>
        <v/>
      </c>
      <c r="Y62" s="3" t="str">
        <f t="shared" si="30"/>
        <v/>
      </c>
      <c r="Z62" s="3" t="str">
        <f t="shared" si="31"/>
        <v/>
      </c>
      <c r="AA62" s="3" t="str">
        <f t="shared" si="32"/>
        <v/>
      </c>
      <c r="AB62" s="3" t="str">
        <f t="shared" si="33"/>
        <v/>
      </c>
      <c r="AC62" s="3" t="str">
        <f t="shared" si="34"/>
        <v/>
      </c>
      <c r="AD62" s="3" t="str">
        <f t="shared" si="35"/>
        <v/>
      </c>
      <c r="AF62" s="3" t="str">
        <f t="shared" si="36"/>
        <v/>
      </c>
      <c r="AG62" s="3" t="str">
        <f t="shared" si="37"/>
        <v/>
      </c>
      <c r="AH62" s="3" t="str">
        <f t="shared" si="38"/>
        <v/>
      </c>
      <c r="AI62" s="3" t="str">
        <f t="shared" si="39"/>
        <v/>
      </c>
      <c r="AJ62" s="3" t="str">
        <f t="shared" si="40"/>
        <v/>
      </c>
      <c r="AK62" s="3" t="str">
        <f t="shared" si="41"/>
        <v/>
      </c>
      <c r="AL62" s="3" t="str">
        <f t="shared" si="42"/>
        <v/>
      </c>
      <c r="AM62" s="3" t="str">
        <f t="shared" si="43"/>
        <v/>
      </c>
      <c r="AN62" s="3" t="str">
        <f t="shared" si="44"/>
        <v/>
      </c>
      <c r="AO62" s="3" t="str">
        <f t="shared" si="45"/>
        <v/>
      </c>
      <c r="AQ62" s="3" t="e">
        <f t="shared" si="46"/>
        <v>#N/A</v>
      </c>
      <c r="AR62" s="3" t="e">
        <f t="shared" si="47"/>
        <v>#N/A</v>
      </c>
      <c r="AS62" s="3" t="e">
        <f t="shared" si="48"/>
        <v>#N/A</v>
      </c>
      <c r="AT62" s="3" t="e">
        <f t="shared" si="49"/>
        <v>#N/A</v>
      </c>
      <c r="AU62" s="3" t="e">
        <f t="shared" si="50"/>
        <v>#N/A</v>
      </c>
      <c r="AV62" s="3" t="e">
        <f t="shared" si="51"/>
        <v>#N/A</v>
      </c>
      <c r="AW62" s="3" t="e">
        <f t="shared" si="52"/>
        <v>#N/A</v>
      </c>
      <c r="AX62" s="3" t="e">
        <f t="shared" si="53"/>
        <v>#N/A</v>
      </c>
      <c r="AY62" s="3" t="e">
        <f t="shared" si="54"/>
        <v>#N/A</v>
      </c>
      <c r="AZ62" s="3" t="e">
        <f t="shared" si="55"/>
        <v>#N/A</v>
      </c>
    </row>
    <row r="63" spans="4:52">
      <c r="D63" s="3"/>
      <c r="E63" s="3"/>
      <c r="F63" s="51" t="str">
        <f t="shared" si="24"/>
        <v/>
      </c>
      <c r="G63" s="77" t="str">
        <f t="shared" si="56"/>
        <v/>
      </c>
      <c r="H63" s="77" t="str">
        <f t="shared" si="57"/>
        <v/>
      </c>
      <c r="I63" s="77" t="str">
        <f t="shared" si="58"/>
        <v/>
      </c>
      <c r="J63" s="77" t="str">
        <f t="shared" si="59"/>
        <v/>
      </c>
      <c r="K63" s="77" t="str">
        <f t="shared" si="60"/>
        <v/>
      </c>
      <c r="L63" s="77" t="str">
        <f t="shared" si="61"/>
        <v/>
      </c>
      <c r="M63" s="77" t="str">
        <f t="shared" si="62"/>
        <v/>
      </c>
      <c r="N63" s="77" t="str">
        <f t="shared" si="63"/>
        <v/>
      </c>
      <c r="O63" s="77" t="str">
        <f t="shared" si="64"/>
        <v/>
      </c>
      <c r="P63" s="77" t="str">
        <f t="shared" si="65"/>
        <v/>
      </c>
      <c r="S63" s="4">
        <v>31</v>
      </c>
      <c r="T63" s="4" t="e">
        <f t="shared" si="66"/>
        <v>#N/A</v>
      </c>
      <c r="U63" s="3" t="str">
        <f t="shared" si="26"/>
        <v/>
      </c>
      <c r="V63" s="3" t="str">
        <f t="shared" si="27"/>
        <v/>
      </c>
      <c r="W63" s="3" t="str">
        <f t="shared" si="28"/>
        <v/>
      </c>
      <c r="X63" s="3" t="str">
        <f t="shared" si="29"/>
        <v/>
      </c>
      <c r="Y63" s="3" t="str">
        <f t="shared" si="30"/>
        <v/>
      </c>
      <c r="Z63" s="3" t="str">
        <f t="shared" si="31"/>
        <v/>
      </c>
      <c r="AA63" s="3" t="str">
        <f t="shared" si="32"/>
        <v/>
      </c>
      <c r="AB63" s="3" t="str">
        <f t="shared" si="33"/>
        <v/>
      </c>
      <c r="AC63" s="3" t="str">
        <f t="shared" si="34"/>
        <v/>
      </c>
      <c r="AD63" s="3" t="str">
        <f t="shared" si="35"/>
        <v/>
      </c>
      <c r="AF63" s="3" t="str">
        <f t="shared" si="36"/>
        <v/>
      </c>
      <c r="AG63" s="3" t="str">
        <f t="shared" si="37"/>
        <v/>
      </c>
      <c r="AH63" s="3" t="str">
        <f t="shared" si="38"/>
        <v/>
      </c>
      <c r="AI63" s="3" t="str">
        <f t="shared" si="39"/>
        <v/>
      </c>
      <c r="AJ63" s="3" t="str">
        <f t="shared" si="40"/>
        <v/>
      </c>
      <c r="AK63" s="3" t="str">
        <f t="shared" si="41"/>
        <v/>
      </c>
      <c r="AL63" s="3" t="str">
        <f t="shared" si="42"/>
        <v/>
      </c>
      <c r="AM63" s="3" t="str">
        <f t="shared" si="43"/>
        <v/>
      </c>
      <c r="AN63" s="3" t="str">
        <f t="shared" si="44"/>
        <v/>
      </c>
      <c r="AO63" s="3" t="str">
        <f t="shared" si="45"/>
        <v/>
      </c>
      <c r="AQ63" s="3" t="e">
        <f t="shared" si="46"/>
        <v>#N/A</v>
      </c>
      <c r="AR63" s="3" t="e">
        <f t="shared" si="47"/>
        <v>#N/A</v>
      </c>
      <c r="AS63" s="3" t="e">
        <f t="shared" si="48"/>
        <v>#N/A</v>
      </c>
      <c r="AT63" s="3" t="e">
        <f t="shared" si="49"/>
        <v>#N/A</v>
      </c>
      <c r="AU63" s="3" t="e">
        <f t="shared" si="50"/>
        <v>#N/A</v>
      </c>
      <c r="AV63" s="3" t="e">
        <f t="shared" si="51"/>
        <v>#N/A</v>
      </c>
      <c r="AW63" s="3" t="e">
        <f t="shared" si="52"/>
        <v>#N/A</v>
      </c>
      <c r="AX63" s="3" t="e">
        <f t="shared" si="53"/>
        <v>#N/A</v>
      </c>
      <c r="AY63" s="3" t="e">
        <f t="shared" si="54"/>
        <v>#N/A</v>
      </c>
      <c r="AZ63" s="3" t="e">
        <f t="shared" si="55"/>
        <v>#N/A</v>
      </c>
    </row>
    <row r="64" spans="4:52">
      <c r="D64" s="3"/>
      <c r="E64" s="3"/>
      <c r="F64" s="51" t="str">
        <f t="shared" si="24"/>
        <v/>
      </c>
      <c r="G64" s="77" t="str">
        <f t="shared" si="56"/>
        <v/>
      </c>
      <c r="H64" s="77" t="str">
        <f t="shared" si="57"/>
        <v/>
      </c>
      <c r="I64" s="77" t="str">
        <f t="shared" si="58"/>
        <v/>
      </c>
      <c r="J64" s="77" t="str">
        <f t="shared" si="59"/>
        <v/>
      </c>
      <c r="K64" s="77" t="str">
        <f t="shared" si="60"/>
        <v/>
      </c>
      <c r="L64" s="77" t="str">
        <f t="shared" si="61"/>
        <v/>
      </c>
      <c r="M64" s="77" t="str">
        <f t="shared" si="62"/>
        <v/>
      </c>
      <c r="N64" s="77" t="str">
        <f t="shared" si="63"/>
        <v/>
      </c>
      <c r="O64" s="77" t="str">
        <f t="shared" si="64"/>
        <v/>
      </c>
      <c r="P64" s="77" t="str">
        <f t="shared" si="65"/>
        <v/>
      </c>
      <c r="S64" s="4">
        <v>32</v>
      </c>
      <c r="T64" s="4" t="e">
        <f t="shared" si="66"/>
        <v>#N/A</v>
      </c>
      <c r="U64" s="3" t="str">
        <f t="shared" si="26"/>
        <v/>
      </c>
      <c r="V64" s="3" t="str">
        <f t="shared" si="27"/>
        <v/>
      </c>
      <c r="W64" s="3" t="str">
        <f t="shared" si="28"/>
        <v/>
      </c>
      <c r="X64" s="3" t="str">
        <f t="shared" si="29"/>
        <v/>
      </c>
      <c r="Y64" s="3" t="str">
        <f t="shared" si="30"/>
        <v/>
      </c>
      <c r="Z64" s="3" t="str">
        <f t="shared" si="31"/>
        <v/>
      </c>
      <c r="AA64" s="3" t="str">
        <f t="shared" si="32"/>
        <v/>
      </c>
      <c r="AB64" s="3" t="str">
        <f t="shared" si="33"/>
        <v/>
      </c>
      <c r="AC64" s="3" t="str">
        <f t="shared" si="34"/>
        <v/>
      </c>
      <c r="AD64" s="3" t="str">
        <f t="shared" si="35"/>
        <v/>
      </c>
      <c r="AF64" s="3" t="str">
        <f t="shared" si="36"/>
        <v/>
      </c>
      <c r="AG64" s="3" t="str">
        <f t="shared" si="37"/>
        <v/>
      </c>
      <c r="AH64" s="3" t="str">
        <f t="shared" si="38"/>
        <v/>
      </c>
      <c r="AI64" s="3" t="str">
        <f t="shared" si="39"/>
        <v/>
      </c>
      <c r="AJ64" s="3" t="str">
        <f t="shared" si="40"/>
        <v/>
      </c>
      <c r="AK64" s="3" t="str">
        <f t="shared" si="41"/>
        <v/>
      </c>
      <c r="AL64" s="3" t="str">
        <f t="shared" si="42"/>
        <v/>
      </c>
      <c r="AM64" s="3" t="str">
        <f t="shared" si="43"/>
        <v/>
      </c>
      <c r="AN64" s="3" t="str">
        <f t="shared" si="44"/>
        <v/>
      </c>
      <c r="AO64" s="3" t="str">
        <f t="shared" si="45"/>
        <v/>
      </c>
      <c r="AQ64" s="3" t="e">
        <f t="shared" si="46"/>
        <v>#N/A</v>
      </c>
      <c r="AR64" s="3" t="e">
        <f t="shared" si="47"/>
        <v>#N/A</v>
      </c>
      <c r="AS64" s="3" t="e">
        <f t="shared" si="48"/>
        <v>#N/A</v>
      </c>
      <c r="AT64" s="3" t="e">
        <f t="shared" si="49"/>
        <v>#N/A</v>
      </c>
      <c r="AU64" s="3" t="e">
        <f t="shared" si="50"/>
        <v>#N/A</v>
      </c>
      <c r="AV64" s="3" t="e">
        <f t="shared" si="51"/>
        <v>#N/A</v>
      </c>
      <c r="AW64" s="3" t="e">
        <f t="shared" si="52"/>
        <v>#N/A</v>
      </c>
      <c r="AX64" s="3" t="e">
        <f t="shared" si="53"/>
        <v>#N/A</v>
      </c>
      <c r="AY64" s="3" t="e">
        <f t="shared" si="54"/>
        <v>#N/A</v>
      </c>
      <c r="AZ64" s="3" t="e">
        <f t="shared" si="55"/>
        <v>#N/A</v>
      </c>
    </row>
    <row r="65" spans="4:52">
      <c r="D65" s="3"/>
      <c r="E65" s="3"/>
      <c r="F65" s="51" t="str">
        <f t="shared" ref="F65:F96" si="67">IFERROR(INDEX(Groups_Data,T65,5),"")</f>
        <v/>
      </c>
      <c r="G65" s="77" t="str">
        <f t="shared" si="56"/>
        <v/>
      </c>
      <c r="H65" s="77" t="str">
        <f t="shared" si="57"/>
        <v/>
      </c>
      <c r="I65" s="77" t="str">
        <f t="shared" si="58"/>
        <v/>
      </c>
      <c r="J65" s="77" t="str">
        <f t="shared" si="59"/>
        <v/>
      </c>
      <c r="K65" s="77" t="str">
        <f t="shared" si="60"/>
        <v/>
      </c>
      <c r="L65" s="77" t="str">
        <f t="shared" si="61"/>
        <v/>
      </c>
      <c r="M65" s="77" t="str">
        <f t="shared" si="62"/>
        <v/>
      </c>
      <c r="N65" s="77" t="str">
        <f t="shared" si="63"/>
        <v/>
      </c>
      <c r="O65" s="77" t="str">
        <f t="shared" si="64"/>
        <v/>
      </c>
      <c r="P65" s="77" t="str">
        <f t="shared" si="65"/>
        <v/>
      </c>
      <c r="S65" s="4">
        <v>33</v>
      </c>
      <c r="T65" s="4" t="e">
        <f t="shared" si="66"/>
        <v>#N/A</v>
      </c>
      <c r="U65" s="3" t="str">
        <f t="shared" ref="U65:U96" si="68">IFERROR(VALUE(INDEX(Over_Time_Data2,AQ65,$V$31)),"")</f>
        <v/>
      </c>
      <c r="V65" s="3" t="str">
        <f t="shared" ref="V65:V96" si="69">IFERROR(VALUE(INDEX(Over_Time_Data2,AR65,$V$31)),"")</f>
        <v/>
      </c>
      <c r="W65" s="3" t="str">
        <f t="shared" ref="W65:W96" si="70">IFERROR(VALUE(INDEX(Over_Time_Data2,AS65,$V$31)),"")</f>
        <v/>
      </c>
      <c r="X65" s="3" t="str">
        <f t="shared" ref="X65:X96" si="71">IFERROR(VALUE(INDEX(Over_Time_Data2,AT65,$V$31)),"")</f>
        <v/>
      </c>
      <c r="Y65" s="3" t="str">
        <f t="shared" ref="Y65:Y96" si="72">IFERROR(VALUE(INDEX(Over_Time_Data2,AU65,$V$31)),"")</f>
        <v/>
      </c>
      <c r="Z65" s="3" t="str">
        <f t="shared" ref="Z65:Z96" si="73">IFERROR(VALUE(INDEX(Over_Time_Data2,AV65,$V$31)),"")</f>
        <v/>
      </c>
      <c r="AA65" s="3" t="str">
        <f t="shared" ref="AA65:AA96" si="74">IFERROR(VALUE(INDEX(Over_Time_Data2,AW65,$V$31)),"")</f>
        <v/>
      </c>
      <c r="AB65" s="3" t="str">
        <f t="shared" ref="AB65:AB96" si="75">IFERROR(VALUE(INDEX(Over_Time_Data2,AX65,$V$31)),"")</f>
        <v/>
      </c>
      <c r="AC65" s="3" t="str">
        <f t="shared" ref="AC65:AC96" si="76">IFERROR(VALUE(INDEX(Over_Time_Data2,AY65,$V$31)),"")</f>
        <v/>
      </c>
      <c r="AD65" s="3" t="str">
        <f t="shared" ref="AD65:AD96" si="77">IFERROR(VALUE(INDEX(Over_Time_Data2,AZ65,$V$31)),"")</f>
        <v/>
      </c>
      <c r="AF65" s="3" t="str">
        <f t="shared" ref="AF65:AF96" si="78">IFERROR(" (n="&amp;TEXT(VALUE(INDEX(Over_Time_Data2,AQ65,$AG$31)),"#,###")&amp;")","")</f>
        <v/>
      </c>
      <c r="AG65" s="3" t="str">
        <f t="shared" ref="AG65:AG96" si="79">IFERROR(" (n="&amp;TEXT(VALUE(INDEX(Over_Time_Data2,AR65,$AG$31)),"#,###")&amp;")","")</f>
        <v/>
      </c>
      <c r="AH65" s="3" t="str">
        <f t="shared" ref="AH65:AH96" si="80">IFERROR(" (n="&amp;TEXT(VALUE(INDEX(Over_Time_Data2,AS65,$AG$31)),"#,###")&amp;")","")</f>
        <v/>
      </c>
      <c r="AI65" s="3" t="str">
        <f t="shared" ref="AI65:AI96" si="81">IFERROR(" (n="&amp;TEXT(VALUE(INDEX(Over_Time_Data2,AT65,$AG$31)),"#,###")&amp;")","")</f>
        <v/>
      </c>
      <c r="AJ65" s="3" t="str">
        <f t="shared" ref="AJ65:AJ96" si="82">IFERROR(" (n="&amp;TEXT(VALUE(INDEX(Over_Time_Data2,AU65,$AG$31)),"#,###")&amp;")","")</f>
        <v/>
      </c>
      <c r="AK65" s="3" t="str">
        <f t="shared" ref="AK65:AK96" si="83">IFERROR(" (n="&amp;TEXT(VALUE(INDEX(Over_Time_Data2,AV65,$AG$31)),"#,###")&amp;")","")</f>
        <v/>
      </c>
      <c r="AL65" s="3" t="str">
        <f t="shared" ref="AL65:AL96" si="84">IFERROR(" (n="&amp;TEXT(VALUE(INDEX(Over_Time_Data2,AW65,$AG$31)),"#,###")&amp;")","")</f>
        <v/>
      </c>
      <c r="AM65" s="3" t="str">
        <f t="shared" ref="AM65:AM96" si="85">IFERROR(" (n="&amp;TEXT(VALUE(INDEX(Over_Time_Data2,AX65,$AG$31)),"#,###")&amp;")","")</f>
        <v/>
      </c>
      <c r="AN65" s="3" t="str">
        <f t="shared" ref="AN65:AN96" si="86">IFERROR(" (n="&amp;TEXT(VALUE(INDEX(Over_Time_Data2,AY65,$AG$31)),"#,###")&amp;")","")</f>
        <v/>
      </c>
      <c r="AO65" s="3" t="str">
        <f t="shared" ref="AO65:AO96" si="87">IFERROR(" (n="&amp;TEXT(VALUE(INDEX(Over_Time_Data2,AZ65,$AG$31)),"#,###")&amp;")","")</f>
        <v/>
      </c>
      <c r="AQ65" s="3" t="e">
        <f t="shared" ref="AQ65:AQ96" si="88">MATCH($G$4&amp;$G$6&amp;$F65&amp;TEXT(U$32,"#"),INDEX(Over_Time_Data2,,1),0)</f>
        <v>#N/A</v>
      </c>
      <c r="AR65" s="3" t="e">
        <f t="shared" ref="AR65:AR96" si="89">MATCH($G$4&amp;$G$6&amp;$F65&amp;TEXT(V$32,"#"),INDEX(Over_Time_Data2,,1),0)</f>
        <v>#N/A</v>
      </c>
      <c r="AS65" s="3" t="e">
        <f t="shared" ref="AS65:AS96" si="90">MATCH($G$4&amp;$G$6&amp;$F65&amp;TEXT(W$32,"#"),INDEX(Over_Time_Data2,,1),0)</f>
        <v>#N/A</v>
      </c>
      <c r="AT65" s="3" t="e">
        <f t="shared" ref="AT65:AT96" si="91">MATCH($G$4&amp;$G$6&amp;$F65&amp;TEXT(X$32,"#"),INDEX(Over_Time_Data2,,1),0)</f>
        <v>#N/A</v>
      </c>
      <c r="AU65" s="3" t="e">
        <f t="shared" ref="AU65:AU96" si="92">MATCH($G$4&amp;$G$6&amp;$F65&amp;TEXT(Y$32,"#"),INDEX(Over_Time_Data2,,1),0)</f>
        <v>#N/A</v>
      </c>
      <c r="AV65" s="3" t="e">
        <f t="shared" ref="AV65:AV96" si="93">MATCH($G$4&amp;$G$6&amp;$F65&amp;TEXT(Z$32,"#"),INDEX(Over_Time_Data2,,1),0)</f>
        <v>#N/A</v>
      </c>
      <c r="AW65" s="3" t="e">
        <f t="shared" ref="AW65:AW96" si="94">MATCH($G$4&amp;$G$6&amp;$F65&amp;TEXT(AA$32,"#"),INDEX(Over_Time_Data2,,1),0)</f>
        <v>#N/A</v>
      </c>
      <c r="AX65" s="3" t="e">
        <f t="shared" ref="AX65:AX96" si="95">MATCH($G$4&amp;$G$6&amp;$F65&amp;TEXT(AB$32,"#"),INDEX(Over_Time_Data2,,1),0)</f>
        <v>#N/A</v>
      </c>
      <c r="AY65" s="3" t="e">
        <f t="shared" ref="AY65:AY96" si="96">MATCH($G$4&amp;$G$6&amp;$F65&amp;TEXT(AC$32,"#"),INDEX(Over_Time_Data2,,1),0)</f>
        <v>#N/A</v>
      </c>
      <c r="AZ65" s="3" t="e">
        <f t="shared" ref="AZ65:AZ96" si="97">MATCH($G$4&amp;$G$6&amp;$F65&amp;TEXT(AD$32,"#"),INDEX(Over_Time_Data2,,1),0)</f>
        <v>#N/A</v>
      </c>
    </row>
    <row r="66" spans="4:52">
      <c r="D66" s="3"/>
      <c r="E66" s="3"/>
      <c r="F66" s="51" t="str">
        <f t="shared" si="67"/>
        <v/>
      </c>
      <c r="G66" s="77" t="str">
        <f t="shared" si="56"/>
        <v/>
      </c>
      <c r="H66" s="77" t="str">
        <f t="shared" si="57"/>
        <v/>
      </c>
      <c r="I66" s="77" t="str">
        <f t="shared" si="58"/>
        <v/>
      </c>
      <c r="J66" s="77" t="str">
        <f t="shared" si="59"/>
        <v/>
      </c>
      <c r="K66" s="77" t="str">
        <f t="shared" si="60"/>
        <v/>
      </c>
      <c r="L66" s="77" t="str">
        <f t="shared" si="61"/>
        <v/>
      </c>
      <c r="M66" s="77" t="str">
        <f t="shared" si="62"/>
        <v/>
      </c>
      <c r="N66" s="77" t="str">
        <f t="shared" si="63"/>
        <v/>
      </c>
      <c r="O66" s="77" t="str">
        <f t="shared" si="64"/>
        <v/>
      </c>
      <c r="P66" s="77" t="str">
        <f t="shared" si="65"/>
        <v/>
      </c>
      <c r="S66" s="4">
        <v>34</v>
      </c>
      <c r="T66" s="4" t="e">
        <f t="shared" ref="T66:T97" si="98">IF(AND(INDEX(Groups_Data,T65+1,2)=$G$4,INDEX(Groups_Data,T65+1,3)=$G$6),T65+1,NA())</f>
        <v>#N/A</v>
      </c>
      <c r="U66" s="3" t="str">
        <f t="shared" si="68"/>
        <v/>
      </c>
      <c r="V66" s="3" t="str">
        <f t="shared" si="69"/>
        <v/>
      </c>
      <c r="W66" s="3" t="str">
        <f t="shared" si="70"/>
        <v/>
      </c>
      <c r="X66" s="3" t="str">
        <f t="shared" si="71"/>
        <v/>
      </c>
      <c r="Y66" s="3" t="str">
        <f t="shared" si="72"/>
        <v/>
      </c>
      <c r="Z66" s="3" t="str">
        <f t="shared" si="73"/>
        <v/>
      </c>
      <c r="AA66" s="3" t="str">
        <f t="shared" si="74"/>
        <v/>
      </c>
      <c r="AB66" s="3" t="str">
        <f t="shared" si="75"/>
        <v/>
      </c>
      <c r="AC66" s="3" t="str">
        <f t="shared" si="76"/>
        <v/>
      </c>
      <c r="AD66" s="3" t="str">
        <f t="shared" si="77"/>
        <v/>
      </c>
      <c r="AF66" s="3" t="str">
        <f t="shared" si="78"/>
        <v/>
      </c>
      <c r="AG66" s="3" t="str">
        <f t="shared" si="79"/>
        <v/>
      </c>
      <c r="AH66" s="3" t="str">
        <f t="shared" si="80"/>
        <v/>
      </c>
      <c r="AI66" s="3" t="str">
        <f t="shared" si="81"/>
        <v/>
      </c>
      <c r="AJ66" s="3" t="str">
        <f t="shared" si="82"/>
        <v/>
      </c>
      <c r="AK66" s="3" t="str">
        <f t="shared" si="83"/>
        <v/>
      </c>
      <c r="AL66" s="3" t="str">
        <f t="shared" si="84"/>
        <v/>
      </c>
      <c r="AM66" s="3" t="str">
        <f t="shared" si="85"/>
        <v/>
      </c>
      <c r="AN66" s="3" t="str">
        <f t="shared" si="86"/>
        <v/>
      </c>
      <c r="AO66" s="3" t="str">
        <f t="shared" si="87"/>
        <v/>
      </c>
      <c r="AQ66" s="3" t="e">
        <f t="shared" si="88"/>
        <v>#N/A</v>
      </c>
      <c r="AR66" s="3" t="e">
        <f t="shared" si="89"/>
        <v>#N/A</v>
      </c>
      <c r="AS66" s="3" t="e">
        <f t="shared" si="90"/>
        <v>#N/A</v>
      </c>
      <c r="AT66" s="3" t="e">
        <f t="shared" si="91"/>
        <v>#N/A</v>
      </c>
      <c r="AU66" s="3" t="e">
        <f t="shared" si="92"/>
        <v>#N/A</v>
      </c>
      <c r="AV66" s="3" t="e">
        <f t="shared" si="93"/>
        <v>#N/A</v>
      </c>
      <c r="AW66" s="3" t="e">
        <f t="shared" si="94"/>
        <v>#N/A</v>
      </c>
      <c r="AX66" s="3" t="e">
        <f t="shared" si="95"/>
        <v>#N/A</v>
      </c>
      <c r="AY66" s="3" t="e">
        <f t="shared" si="96"/>
        <v>#N/A</v>
      </c>
      <c r="AZ66" s="3" t="e">
        <f t="shared" si="97"/>
        <v>#N/A</v>
      </c>
    </row>
    <row r="67" spans="4:52">
      <c r="D67" s="3"/>
      <c r="E67" s="3"/>
      <c r="F67" s="51" t="str">
        <f t="shared" si="67"/>
        <v/>
      </c>
      <c r="G67" s="77" t="str">
        <f t="shared" si="56"/>
        <v/>
      </c>
      <c r="H67" s="77" t="str">
        <f t="shared" si="57"/>
        <v/>
      </c>
      <c r="I67" s="77" t="str">
        <f t="shared" si="58"/>
        <v/>
      </c>
      <c r="J67" s="77" t="str">
        <f t="shared" si="59"/>
        <v/>
      </c>
      <c r="K67" s="77" t="str">
        <f t="shared" si="60"/>
        <v/>
      </c>
      <c r="L67" s="77" t="str">
        <f t="shared" si="61"/>
        <v/>
      </c>
      <c r="M67" s="77" t="str">
        <f t="shared" si="62"/>
        <v/>
      </c>
      <c r="N67" s="77" t="str">
        <f t="shared" si="63"/>
        <v/>
      </c>
      <c r="O67" s="77" t="str">
        <f t="shared" si="64"/>
        <v/>
      </c>
      <c r="P67" s="77" t="str">
        <f t="shared" si="65"/>
        <v/>
      </c>
      <c r="S67" s="4">
        <v>35</v>
      </c>
      <c r="T67" s="4" t="e">
        <f t="shared" si="98"/>
        <v>#N/A</v>
      </c>
      <c r="U67" s="3" t="str">
        <f t="shared" si="68"/>
        <v/>
      </c>
      <c r="V67" s="3" t="str">
        <f t="shared" si="69"/>
        <v/>
      </c>
      <c r="W67" s="3" t="str">
        <f t="shared" si="70"/>
        <v/>
      </c>
      <c r="X67" s="3" t="str">
        <f t="shared" si="71"/>
        <v/>
      </c>
      <c r="Y67" s="3" t="str">
        <f t="shared" si="72"/>
        <v/>
      </c>
      <c r="Z67" s="3" t="str">
        <f t="shared" si="73"/>
        <v/>
      </c>
      <c r="AA67" s="3" t="str">
        <f t="shared" si="74"/>
        <v/>
      </c>
      <c r="AB67" s="3" t="str">
        <f t="shared" si="75"/>
        <v/>
      </c>
      <c r="AC67" s="3" t="str">
        <f t="shared" si="76"/>
        <v/>
      </c>
      <c r="AD67" s="3" t="str">
        <f t="shared" si="77"/>
        <v/>
      </c>
      <c r="AF67" s="3" t="str">
        <f t="shared" si="78"/>
        <v/>
      </c>
      <c r="AG67" s="3" t="str">
        <f t="shared" si="79"/>
        <v/>
      </c>
      <c r="AH67" s="3" t="str">
        <f t="shared" si="80"/>
        <v/>
      </c>
      <c r="AI67" s="3" t="str">
        <f t="shared" si="81"/>
        <v/>
      </c>
      <c r="AJ67" s="3" t="str">
        <f t="shared" si="82"/>
        <v/>
      </c>
      <c r="AK67" s="3" t="str">
        <f t="shared" si="83"/>
        <v/>
      </c>
      <c r="AL67" s="3" t="str">
        <f t="shared" si="84"/>
        <v/>
      </c>
      <c r="AM67" s="3" t="str">
        <f t="shared" si="85"/>
        <v/>
      </c>
      <c r="AN67" s="3" t="str">
        <f t="shared" si="86"/>
        <v/>
      </c>
      <c r="AO67" s="3" t="str">
        <f t="shared" si="87"/>
        <v/>
      </c>
      <c r="AQ67" s="3" t="e">
        <f t="shared" si="88"/>
        <v>#N/A</v>
      </c>
      <c r="AR67" s="3" t="e">
        <f t="shared" si="89"/>
        <v>#N/A</v>
      </c>
      <c r="AS67" s="3" t="e">
        <f t="shared" si="90"/>
        <v>#N/A</v>
      </c>
      <c r="AT67" s="3" t="e">
        <f t="shared" si="91"/>
        <v>#N/A</v>
      </c>
      <c r="AU67" s="3" t="e">
        <f t="shared" si="92"/>
        <v>#N/A</v>
      </c>
      <c r="AV67" s="3" t="e">
        <f t="shared" si="93"/>
        <v>#N/A</v>
      </c>
      <c r="AW67" s="3" t="e">
        <f t="shared" si="94"/>
        <v>#N/A</v>
      </c>
      <c r="AX67" s="3" t="e">
        <f t="shared" si="95"/>
        <v>#N/A</v>
      </c>
      <c r="AY67" s="3" t="e">
        <f t="shared" si="96"/>
        <v>#N/A</v>
      </c>
      <c r="AZ67" s="3" t="e">
        <f t="shared" si="97"/>
        <v>#N/A</v>
      </c>
    </row>
    <row r="68" spans="4:52">
      <c r="D68" s="3"/>
      <c r="E68" s="3"/>
      <c r="F68" s="51" t="str">
        <f t="shared" si="67"/>
        <v/>
      </c>
      <c r="G68" s="77" t="str">
        <f t="shared" si="56"/>
        <v/>
      </c>
      <c r="H68" s="77" t="str">
        <f t="shared" si="57"/>
        <v/>
      </c>
      <c r="I68" s="77" t="str">
        <f t="shared" si="58"/>
        <v/>
      </c>
      <c r="J68" s="77" t="str">
        <f t="shared" si="59"/>
        <v/>
      </c>
      <c r="K68" s="77" t="str">
        <f t="shared" si="60"/>
        <v/>
      </c>
      <c r="L68" s="77" t="str">
        <f t="shared" si="61"/>
        <v/>
      </c>
      <c r="M68" s="77" t="str">
        <f t="shared" si="62"/>
        <v/>
      </c>
      <c r="N68" s="77" t="str">
        <f t="shared" si="63"/>
        <v/>
      </c>
      <c r="O68" s="77" t="str">
        <f t="shared" si="64"/>
        <v/>
      </c>
      <c r="P68" s="77" t="str">
        <f t="shared" si="65"/>
        <v/>
      </c>
      <c r="S68" s="4">
        <v>36</v>
      </c>
      <c r="T68" s="4" t="e">
        <f t="shared" si="98"/>
        <v>#N/A</v>
      </c>
      <c r="U68" s="3" t="str">
        <f t="shared" si="68"/>
        <v/>
      </c>
      <c r="V68" s="3" t="str">
        <f t="shared" si="69"/>
        <v/>
      </c>
      <c r="W68" s="3" t="str">
        <f t="shared" si="70"/>
        <v/>
      </c>
      <c r="X68" s="3" t="str">
        <f t="shared" si="71"/>
        <v/>
      </c>
      <c r="Y68" s="3" t="str">
        <f t="shared" si="72"/>
        <v/>
      </c>
      <c r="Z68" s="3" t="str">
        <f t="shared" si="73"/>
        <v/>
      </c>
      <c r="AA68" s="3" t="str">
        <f t="shared" si="74"/>
        <v/>
      </c>
      <c r="AB68" s="3" t="str">
        <f t="shared" si="75"/>
        <v/>
      </c>
      <c r="AC68" s="3" t="str">
        <f t="shared" si="76"/>
        <v/>
      </c>
      <c r="AD68" s="3" t="str">
        <f t="shared" si="77"/>
        <v/>
      </c>
      <c r="AF68" s="3" t="str">
        <f t="shared" si="78"/>
        <v/>
      </c>
      <c r="AG68" s="3" t="str">
        <f t="shared" si="79"/>
        <v/>
      </c>
      <c r="AH68" s="3" t="str">
        <f t="shared" si="80"/>
        <v/>
      </c>
      <c r="AI68" s="3" t="str">
        <f t="shared" si="81"/>
        <v/>
      </c>
      <c r="AJ68" s="3" t="str">
        <f t="shared" si="82"/>
        <v/>
      </c>
      <c r="AK68" s="3" t="str">
        <f t="shared" si="83"/>
        <v/>
      </c>
      <c r="AL68" s="3" t="str">
        <f t="shared" si="84"/>
        <v/>
      </c>
      <c r="AM68" s="3" t="str">
        <f t="shared" si="85"/>
        <v/>
      </c>
      <c r="AN68" s="3" t="str">
        <f t="shared" si="86"/>
        <v/>
      </c>
      <c r="AO68" s="3" t="str">
        <f t="shared" si="87"/>
        <v/>
      </c>
      <c r="AQ68" s="3" t="e">
        <f t="shared" si="88"/>
        <v>#N/A</v>
      </c>
      <c r="AR68" s="3" t="e">
        <f t="shared" si="89"/>
        <v>#N/A</v>
      </c>
      <c r="AS68" s="3" t="e">
        <f t="shared" si="90"/>
        <v>#N/A</v>
      </c>
      <c r="AT68" s="3" t="e">
        <f t="shared" si="91"/>
        <v>#N/A</v>
      </c>
      <c r="AU68" s="3" t="e">
        <f t="shared" si="92"/>
        <v>#N/A</v>
      </c>
      <c r="AV68" s="3" t="e">
        <f t="shared" si="93"/>
        <v>#N/A</v>
      </c>
      <c r="AW68" s="3" t="e">
        <f t="shared" si="94"/>
        <v>#N/A</v>
      </c>
      <c r="AX68" s="3" t="e">
        <f t="shared" si="95"/>
        <v>#N/A</v>
      </c>
      <c r="AY68" s="3" t="e">
        <f t="shared" si="96"/>
        <v>#N/A</v>
      </c>
      <c r="AZ68" s="3" t="e">
        <f t="shared" si="97"/>
        <v>#N/A</v>
      </c>
    </row>
    <row r="69" spans="4:52">
      <c r="D69" s="3"/>
      <c r="E69" s="3"/>
      <c r="F69" s="51" t="str">
        <f t="shared" si="67"/>
        <v/>
      </c>
      <c r="G69" s="77" t="str">
        <f t="shared" si="56"/>
        <v/>
      </c>
      <c r="H69" s="77" t="str">
        <f t="shared" si="57"/>
        <v/>
      </c>
      <c r="I69" s="77" t="str">
        <f t="shared" si="58"/>
        <v/>
      </c>
      <c r="J69" s="77" t="str">
        <f t="shared" si="59"/>
        <v/>
      </c>
      <c r="K69" s="77" t="str">
        <f t="shared" si="60"/>
        <v/>
      </c>
      <c r="L69" s="77" t="str">
        <f t="shared" si="61"/>
        <v/>
      </c>
      <c r="M69" s="77" t="str">
        <f t="shared" si="62"/>
        <v/>
      </c>
      <c r="N69" s="77" t="str">
        <f t="shared" si="63"/>
        <v/>
      </c>
      <c r="O69" s="77" t="str">
        <f t="shared" si="64"/>
        <v/>
      </c>
      <c r="P69" s="77" t="str">
        <f t="shared" si="65"/>
        <v/>
      </c>
      <c r="S69" s="4">
        <v>37</v>
      </c>
      <c r="T69" s="4" t="e">
        <f t="shared" si="98"/>
        <v>#N/A</v>
      </c>
      <c r="U69" s="3" t="str">
        <f t="shared" si="68"/>
        <v/>
      </c>
      <c r="V69" s="3" t="str">
        <f t="shared" si="69"/>
        <v/>
      </c>
      <c r="W69" s="3" t="str">
        <f t="shared" si="70"/>
        <v/>
      </c>
      <c r="X69" s="3" t="str">
        <f t="shared" si="71"/>
        <v/>
      </c>
      <c r="Y69" s="3" t="str">
        <f t="shared" si="72"/>
        <v/>
      </c>
      <c r="Z69" s="3" t="str">
        <f t="shared" si="73"/>
        <v/>
      </c>
      <c r="AA69" s="3" t="str">
        <f t="shared" si="74"/>
        <v/>
      </c>
      <c r="AB69" s="3" t="str">
        <f t="shared" si="75"/>
        <v/>
      </c>
      <c r="AC69" s="3" t="str">
        <f t="shared" si="76"/>
        <v/>
      </c>
      <c r="AD69" s="3" t="str">
        <f t="shared" si="77"/>
        <v/>
      </c>
      <c r="AF69" s="3" t="str">
        <f t="shared" si="78"/>
        <v/>
      </c>
      <c r="AG69" s="3" t="str">
        <f t="shared" si="79"/>
        <v/>
      </c>
      <c r="AH69" s="3" t="str">
        <f t="shared" si="80"/>
        <v/>
      </c>
      <c r="AI69" s="3" t="str">
        <f t="shared" si="81"/>
        <v/>
      </c>
      <c r="AJ69" s="3" t="str">
        <f t="shared" si="82"/>
        <v/>
      </c>
      <c r="AK69" s="3" t="str">
        <f t="shared" si="83"/>
        <v/>
      </c>
      <c r="AL69" s="3" t="str">
        <f t="shared" si="84"/>
        <v/>
      </c>
      <c r="AM69" s="3" t="str">
        <f t="shared" si="85"/>
        <v/>
      </c>
      <c r="AN69" s="3" t="str">
        <f t="shared" si="86"/>
        <v/>
      </c>
      <c r="AO69" s="3" t="str">
        <f t="shared" si="87"/>
        <v/>
      </c>
      <c r="AQ69" s="3" t="e">
        <f t="shared" si="88"/>
        <v>#N/A</v>
      </c>
      <c r="AR69" s="3" t="e">
        <f t="shared" si="89"/>
        <v>#N/A</v>
      </c>
      <c r="AS69" s="3" t="e">
        <f t="shared" si="90"/>
        <v>#N/A</v>
      </c>
      <c r="AT69" s="3" t="e">
        <f t="shared" si="91"/>
        <v>#N/A</v>
      </c>
      <c r="AU69" s="3" t="e">
        <f t="shared" si="92"/>
        <v>#N/A</v>
      </c>
      <c r="AV69" s="3" t="e">
        <f t="shared" si="93"/>
        <v>#N/A</v>
      </c>
      <c r="AW69" s="3" t="e">
        <f t="shared" si="94"/>
        <v>#N/A</v>
      </c>
      <c r="AX69" s="3" t="e">
        <f t="shared" si="95"/>
        <v>#N/A</v>
      </c>
      <c r="AY69" s="3" t="e">
        <f t="shared" si="96"/>
        <v>#N/A</v>
      </c>
      <c r="AZ69" s="3" t="e">
        <f t="shared" si="97"/>
        <v>#N/A</v>
      </c>
    </row>
    <row r="70" spans="4:52">
      <c r="D70" s="3"/>
      <c r="E70" s="3"/>
      <c r="F70" s="51" t="str">
        <f t="shared" si="67"/>
        <v/>
      </c>
      <c r="G70" s="77" t="str">
        <f t="shared" si="56"/>
        <v/>
      </c>
      <c r="H70" s="77" t="str">
        <f t="shared" si="57"/>
        <v/>
      </c>
      <c r="I70" s="77" t="str">
        <f t="shared" si="58"/>
        <v/>
      </c>
      <c r="J70" s="77" t="str">
        <f t="shared" si="59"/>
        <v/>
      </c>
      <c r="K70" s="77" t="str">
        <f t="shared" si="60"/>
        <v/>
      </c>
      <c r="L70" s="77" t="str">
        <f t="shared" si="61"/>
        <v/>
      </c>
      <c r="M70" s="77" t="str">
        <f t="shared" si="62"/>
        <v/>
      </c>
      <c r="N70" s="77" t="str">
        <f t="shared" si="63"/>
        <v/>
      </c>
      <c r="O70" s="77" t="str">
        <f t="shared" si="64"/>
        <v/>
      </c>
      <c r="P70" s="77" t="str">
        <f t="shared" si="65"/>
        <v/>
      </c>
      <c r="S70" s="4">
        <v>38</v>
      </c>
      <c r="T70" s="4" t="e">
        <f t="shared" si="98"/>
        <v>#N/A</v>
      </c>
      <c r="U70" s="3" t="str">
        <f t="shared" si="68"/>
        <v/>
      </c>
      <c r="V70" s="3" t="str">
        <f t="shared" si="69"/>
        <v/>
      </c>
      <c r="W70" s="3" t="str">
        <f t="shared" si="70"/>
        <v/>
      </c>
      <c r="X70" s="3" t="str">
        <f t="shared" si="71"/>
        <v/>
      </c>
      <c r="Y70" s="3" t="str">
        <f t="shared" si="72"/>
        <v/>
      </c>
      <c r="Z70" s="3" t="str">
        <f t="shared" si="73"/>
        <v/>
      </c>
      <c r="AA70" s="3" t="str">
        <f t="shared" si="74"/>
        <v/>
      </c>
      <c r="AB70" s="3" t="str">
        <f t="shared" si="75"/>
        <v/>
      </c>
      <c r="AC70" s="3" t="str">
        <f t="shared" si="76"/>
        <v/>
      </c>
      <c r="AD70" s="3" t="str">
        <f t="shared" si="77"/>
        <v/>
      </c>
      <c r="AF70" s="3" t="str">
        <f t="shared" si="78"/>
        <v/>
      </c>
      <c r="AG70" s="3" t="str">
        <f t="shared" si="79"/>
        <v/>
      </c>
      <c r="AH70" s="3" t="str">
        <f t="shared" si="80"/>
        <v/>
      </c>
      <c r="AI70" s="3" t="str">
        <f t="shared" si="81"/>
        <v/>
      </c>
      <c r="AJ70" s="3" t="str">
        <f t="shared" si="82"/>
        <v/>
      </c>
      <c r="AK70" s="3" t="str">
        <f t="shared" si="83"/>
        <v/>
      </c>
      <c r="AL70" s="3" t="str">
        <f t="shared" si="84"/>
        <v/>
      </c>
      <c r="AM70" s="3" t="str">
        <f t="shared" si="85"/>
        <v/>
      </c>
      <c r="AN70" s="3" t="str">
        <f t="shared" si="86"/>
        <v/>
      </c>
      <c r="AO70" s="3" t="str">
        <f t="shared" si="87"/>
        <v/>
      </c>
      <c r="AQ70" s="3" t="e">
        <f t="shared" si="88"/>
        <v>#N/A</v>
      </c>
      <c r="AR70" s="3" t="e">
        <f t="shared" si="89"/>
        <v>#N/A</v>
      </c>
      <c r="AS70" s="3" t="e">
        <f t="shared" si="90"/>
        <v>#N/A</v>
      </c>
      <c r="AT70" s="3" t="e">
        <f t="shared" si="91"/>
        <v>#N/A</v>
      </c>
      <c r="AU70" s="3" t="e">
        <f t="shared" si="92"/>
        <v>#N/A</v>
      </c>
      <c r="AV70" s="3" t="e">
        <f t="shared" si="93"/>
        <v>#N/A</v>
      </c>
      <c r="AW70" s="3" t="e">
        <f t="shared" si="94"/>
        <v>#N/A</v>
      </c>
      <c r="AX70" s="3" t="e">
        <f t="shared" si="95"/>
        <v>#N/A</v>
      </c>
      <c r="AY70" s="3" t="e">
        <f t="shared" si="96"/>
        <v>#N/A</v>
      </c>
      <c r="AZ70" s="3" t="e">
        <f t="shared" si="97"/>
        <v>#N/A</v>
      </c>
    </row>
    <row r="71" spans="4:52">
      <c r="D71" s="3"/>
      <c r="E71" s="3"/>
      <c r="F71" s="51" t="str">
        <f t="shared" si="67"/>
        <v/>
      </c>
      <c r="G71" s="77" t="str">
        <f t="shared" si="56"/>
        <v/>
      </c>
      <c r="H71" s="77" t="str">
        <f t="shared" si="57"/>
        <v/>
      </c>
      <c r="I71" s="77" t="str">
        <f t="shared" si="58"/>
        <v/>
      </c>
      <c r="J71" s="77" t="str">
        <f t="shared" si="59"/>
        <v/>
      </c>
      <c r="K71" s="77" t="str">
        <f t="shared" si="60"/>
        <v/>
      </c>
      <c r="L71" s="77" t="str">
        <f t="shared" si="61"/>
        <v/>
      </c>
      <c r="M71" s="77" t="str">
        <f t="shared" si="62"/>
        <v/>
      </c>
      <c r="N71" s="77" t="str">
        <f t="shared" si="63"/>
        <v/>
      </c>
      <c r="O71" s="77" t="str">
        <f t="shared" si="64"/>
        <v/>
      </c>
      <c r="P71" s="77" t="str">
        <f t="shared" si="65"/>
        <v/>
      </c>
      <c r="S71" s="4">
        <v>39</v>
      </c>
      <c r="T71" s="4" t="e">
        <f t="shared" si="98"/>
        <v>#N/A</v>
      </c>
      <c r="U71" s="3" t="str">
        <f t="shared" si="68"/>
        <v/>
      </c>
      <c r="V71" s="3" t="str">
        <f t="shared" si="69"/>
        <v/>
      </c>
      <c r="W71" s="3" t="str">
        <f t="shared" si="70"/>
        <v/>
      </c>
      <c r="X71" s="3" t="str">
        <f t="shared" si="71"/>
        <v/>
      </c>
      <c r="Y71" s="3" t="str">
        <f t="shared" si="72"/>
        <v/>
      </c>
      <c r="Z71" s="3" t="str">
        <f t="shared" si="73"/>
        <v/>
      </c>
      <c r="AA71" s="3" t="str">
        <f t="shared" si="74"/>
        <v/>
      </c>
      <c r="AB71" s="3" t="str">
        <f t="shared" si="75"/>
        <v/>
      </c>
      <c r="AC71" s="3" t="str">
        <f t="shared" si="76"/>
        <v/>
      </c>
      <c r="AD71" s="3" t="str">
        <f t="shared" si="77"/>
        <v/>
      </c>
      <c r="AF71" s="3" t="str">
        <f t="shared" si="78"/>
        <v/>
      </c>
      <c r="AG71" s="3" t="str">
        <f t="shared" si="79"/>
        <v/>
      </c>
      <c r="AH71" s="3" t="str">
        <f t="shared" si="80"/>
        <v/>
      </c>
      <c r="AI71" s="3" t="str">
        <f t="shared" si="81"/>
        <v/>
      </c>
      <c r="AJ71" s="3" t="str">
        <f t="shared" si="82"/>
        <v/>
      </c>
      <c r="AK71" s="3" t="str">
        <f t="shared" si="83"/>
        <v/>
      </c>
      <c r="AL71" s="3" t="str">
        <f t="shared" si="84"/>
        <v/>
      </c>
      <c r="AM71" s="3" t="str">
        <f t="shared" si="85"/>
        <v/>
      </c>
      <c r="AN71" s="3" t="str">
        <f t="shared" si="86"/>
        <v/>
      </c>
      <c r="AO71" s="3" t="str">
        <f t="shared" si="87"/>
        <v/>
      </c>
      <c r="AQ71" s="3" t="e">
        <f t="shared" si="88"/>
        <v>#N/A</v>
      </c>
      <c r="AR71" s="3" t="e">
        <f t="shared" si="89"/>
        <v>#N/A</v>
      </c>
      <c r="AS71" s="3" t="e">
        <f t="shared" si="90"/>
        <v>#N/A</v>
      </c>
      <c r="AT71" s="3" t="e">
        <f t="shared" si="91"/>
        <v>#N/A</v>
      </c>
      <c r="AU71" s="3" t="e">
        <f t="shared" si="92"/>
        <v>#N/A</v>
      </c>
      <c r="AV71" s="3" t="e">
        <f t="shared" si="93"/>
        <v>#N/A</v>
      </c>
      <c r="AW71" s="3" t="e">
        <f t="shared" si="94"/>
        <v>#N/A</v>
      </c>
      <c r="AX71" s="3" t="e">
        <f t="shared" si="95"/>
        <v>#N/A</v>
      </c>
      <c r="AY71" s="3" t="e">
        <f t="shared" si="96"/>
        <v>#N/A</v>
      </c>
      <c r="AZ71" s="3" t="e">
        <f t="shared" si="97"/>
        <v>#N/A</v>
      </c>
    </row>
    <row r="72" spans="4:52">
      <c r="D72" s="3"/>
      <c r="E72" s="3"/>
      <c r="F72" s="51" t="str">
        <f t="shared" si="67"/>
        <v/>
      </c>
      <c r="G72" s="77" t="str">
        <f t="shared" si="56"/>
        <v/>
      </c>
      <c r="H72" s="77" t="str">
        <f t="shared" si="57"/>
        <v/>
      </c>
      <c r="I72" s="77" t="str">
        <f t="shared" si="58"/>
        <v/>
      </c>
      <c r="J72" s="77" t="str">
        <f t="shared" si="59"/>
        <v/>
      </c>
      <c r="K72" s="77" t="str">
        <f t="shared" si="60"/>
        <v/>
      </c>
      <c r="L72" s="77" t="str">
        <f t="shared" si="61"/>
        <v/>
      </c>
      <c r="M72" s="77" t="str">
        <f t="shared" si="62"/>
        <v/>
      </c>
      <c r="N72" s="77" t="str">
        <f t="shared" si="63"/>
        <v/>
      </c>
      <c r="O72" s="77" t="str">
        <f t="shared" si="64"/>
        <v/>
      </c>
      <c r="P72" s="77" t="str">
        <f t="shared" si="65"/>
        <v/>
      </c>
      <c r="S72" s="4">
        <v>40</v>
      </c>
      <c r="T72" s="4" t="e">
        <f t="shared" si="98"/>
        <v>#N/A</v>
      </c>
      <c r="U72" s="3" t="str">
        <f t="shared" si="68"/>
        <v/>
      </c>
      <c r="V72" s="3" t="str">
        <f t="shared" si="69"/>
        <v/>
      </c>
      <c r="W72" s="3" t="str">
        <f t="shared" si="70"/>
        <v/>
      </c>
      <c r="X72" s="3" t="str">
        <f t="shared" si="71"/>
        <v/>
      </c>
      <c r="Y72" s="3" t="str">
        <f t="shared" si="72"/>
        <v/>
      </c>
      <c r="Z72" s="3" t="str">
        <f t="shared" si="73"/>
        <v/>
      </c>
      <c r="AA72" s="3" t="str">
        <f t="shared" si="74"/>
        <v/>
      </c>
      <c r="AB72" s="3" t="str">
        <f t="shared" si="75"/>
        <v/>
      </c>
      <c r="AC72" s="3" t="str">
        <f t="shared" si="76"/>
        <v/>
      </c>
      <c r="AD72" s="3" t="str">
        <f t="shared" si="77"/>
        <v/>
      </c>
      <c r="AF72" s="3" t="str">
        <f t="shared" si="78"/>
        <v/>
      </c>
      <c r="AG72" s="3" t="str">
        <f t="shared" si="79"/>
        <v/>
      </c>
      <c r="AH72" s="3" t="str">
        <f t="shared" si="80"/>
        <v/>
      </c>
      <c r="AI72" s="3" t="str">
        <f t="shared" si="81"/>
        <v/>
      </c>
      <c r="AJ72" s="3" t="str">
        <f t="shared" si="82"/>
        <v/>
      </c>
      <c r="AK72" s="3" t="str">
        <f t="shared" si="83"/>
        <v/>
      </c>
      <c r="AL72" s="3" t="str">
        <f t="shared" si="84"/>
        <v/>
      </c>
      <c r="AM72" s="3" t="str">
        <f t="shared" si="85"/>
        <v/>
      </c>
      <c r="AN72" s="3" t="str">
        <f t="shared" si="86"/>
        <v/>
      </c>
      <c r="AO72" s="3" t="str">
        <f t="shared" si="87"/>
        <v/>
      </c>
      <c r="AQ72" s="3" t="e">
        <f t="shared" si="88"/>
        <v>#N/A</v>
      </c>
      <c r="AR72" s="3" t="e">
        <f t="shared" si="89"/>
        <v>#N/A</v>
      </c>
      <c r="AS72" s="3" t="e">
        <f t="shared" si="90"/>
        <v>#N/A</v>
      </c>
      <c r="AT72" s="3" t="e">
        <f t="shared" si="91"/>
        <v>#N/A</v>
      </c>
      <c r="AU72" s="3" t="e">
        <f t="shared" si="92"/>
        <v>#N/A</v>
      </c>
      <c r="AV72" s="3" t="e">
        <f t="shared" si="93"/>
        <v>#N/A</v>
      </c>
      <c r="AW72" s="3" t="e">
        <f t="shared" si="94"/>
        <v>#N/A</v>
      </c>
      <c r="AX72" s="3" t="e">
        <f t="shared" si="95"/>
        <v>#N/A</v>
      </c>
      <c r="AY72" s="3" t="e">
        <f t="shared" si="96"/>
        <v>#N/A</v>
      </c>
      <c r="AZ72" s="3" t="e">
        <f t="shared" si="97"/>
        <v>#N/A</v>
      </c>
    </row>
    <row r="73" spans="4:52">
      <c r="D73" s="3"/>
      <c r="E73" s="3"/>
      <c r="F73" s="51" t="str">
        <f t="shared" si="67"/>
        <v/>
      </c>
      <c r="G73" s="77" t="str">
        <f t="shared" si="56"/>
        <v/>
      </c>
      <c r="H73" s="77" t="str">
        <f t="shared" si="57"/>
        <v/>
      </c>
      <c r="I73" s="77" t="str">
        <f t="shared" si="58"/>
        <v/>
      </c>
      <c r="J73" s="77" t="str">
        <f t="shared" si="59"/>
        <v/>
      </c>
      <c r="K73" s="77" t="str">
        <f t="shared" si="60"/>
        <v/>
      </c>
      <c r="L73" s="77" t="str">
        <f t="shared" si="61"/>
        <v/>
      </c>
      <c r="M73" s="77" t="str">
        <f t="shared" si="62"/>
        <v/>
      </c>
      <c r="N73" s="77" t="str">
        <f t="shared" si="63"/>
        <v/>
      </c>
      <c r="O73" s="77" t="str">
        <f t="shared" si="64"/>
        <v/>
      </c>
      <c r="P73" s="77" t="str">
        <f t="shared" si="65"/>
        <v/>
      </c>
      <c r="S73" s="4">
        <v>41</v>
      </c>
      <c r="T73" s="4" t="e">
        <f t="shared" si="98"/>
        <v>#N/A</v>
      </c>
      <c r="U73" s="3" t="str">
        <f t="shared" si="68"/>
        <v/>
      </c>
      <c r="V73" s="3" t="str">
        <f t="shared" si="69"/>
        <v/>
      </c>
      <c r="W73" s="3" t="str">
        <f t="shared" si="70"/>
        <v/>
      </c>
      <c r="X73" s="3" t="str">
        <f t="shared" si="71"/>
        <v/>
      </c>
      <c r="Y73" s="3" t="str">
        <f t="shared" si="72"/>
        <v/>
      </c>
      <c r="Z73" s="3" t="str">
        <f t="shared" si="73"/>
        <v/>
      </c>
      <c r="AA73" s="3" t="str">
        <f t="shared" si="74"/>
        <v/>
      </c>
      <c r="AB73" s="3" t="str">
        <f t="shared" si="75"/>
        <v/>
      </c>
      <c r="AC73" s="3" t="str">
        <f t="shared" si="76"/>
        <v/>
      </c>
      <c r="AD73" s="3" t="str">
        <f t="shared" si="77"/>
        <v/>
      </c>
      <c r="AF73" s="3" t="str">
        <f t="shared" si="78"/>
        <v/>
      </c>
      <c r="AG73" s="3" t="str">
        <f t="shared" si="79"/>
        <v/>
      </c>
      <c r="AH73" s="3" t="str">
        <f t="shared" si="80"/>
        <v/>
      </c>
      <c r="AI73" s="3" t="str">
        <f t="shared" si="81"/>
        <v/>
      </c>
      <c r="AJ73" s="3" t="str">
        <f t="shared" si="82"/>
        <v/>
      </c>
      <c r="AK73" s="3" t="str">
        <f t="shared" si="83"/>
        <v/>
      </c>
      <c r="AL73" s="3" t="str">
        <f t="shared" si="84"/>
        <v/>
      </c>
      <c r="AM73" s="3" t="str">
        <f t="shared" si="85"/>
        <v/>
      </c>
      <c r="AN73" s="3" t="str">
        <f t="shared" si="86"/>
        <v/>
      </c>
      <c r="AO73" s="3" t="str">
        <f t="shared" si="87"/>
        <v/>
      </c>
      <c r="AQ73" s="3" t="e">
        <f t="shared" si="88"/>
        <v>#N/A</v>
      </c>
      <c r="AR73" s="3" t="e">
        <f t="shared" si="89"/>
        <v>#N/A</v>
      </c>
      <c r="AS73" s="3" t="e">
        <f t="shared" si="90"/>
        <v>#N/A</v>
      </c>
      <c r="AT73" s="3" t="e">
        <f t="shared" si="91"/>
        <v>#N/A</v>
      </c>
      <c r="AU73" s="3" t="e">
        <f t="shared" si="92"/>
        <v>#N/A</v>
      </c>
      <c r="AV73" s="3" t="e">
        <f t="shared" si="93"/>
        <v>#N/A</v>
      </c>
      <c r="AW73" s="3" t="e">
        <f t="shared" si="94"/>
        <v>#N/A</v>
      </c>
      <c r="AX73" s="3" t="e">
        <f t="shared" si="95"/>
        <v>#N/A</v>
      </c>
      <c r="AY73" s="3" t="e">
        <f t="shared" si="96"/>
        <v>#N/A</v>
      </c>
      <c r="AZ73" s="3" t="e">
        <f t="shared" si="97"/>
        <v>#N/A</v>
      </c>
    </row>
    <row r="74" spans="4:52">
      <c r="D74" s="3"/>
      <c r="E74" s="3"/>
      <c r="F74" s="51" t="str">
        <f t="shared" si="67"/>
        <v/>
      </c>
      <c r="G74" s="77" t="str">
        <f t="shared" si="56"/>
        <v/>
      </c>
      <c r="H74" s="77" t="str">
        <f t="shared" si="57"/>
        <v/>
      </c>
      <c r="I74" s="77" t="str">
        <f t="shared" si="58"/>
        <v/>
      </c>
      <c r="J74" s="77" t="str">
        <f t="shared" si="59"/>
        <v/>
      </c>
      <c r="K74" s="77" t="str">
        <f t="shared" si="60"/>
        <v/>
      </c>
      <c r="L74" s="77" t="str">
        <f t="shared" si="61"/>
        <v/>
      </c>
      <c r="M74" s="77" t="str">
        <f t="shared" si="62"/>
        <v/>
      </c>
      <c r="N74" s="77" t="str">
        <f t="shared" si="63"/>
        <v/>
      </c>
      <c r="O74" s="77" t="str">
        <f t="shared" si="64"/>
        <v/>
      </c>
      <c r="P74" s="77" t="str">
        <f t="shared" si="65"/>
        <v/>
      </c>
      <c r="S74" s="4">
        <v>42</v>
      </c>
      <c r="T74" s="4" t="e">
        <f t="shared" si="98"/>
        <v>#N/A</v>
      </c>
      <c r="U74" s="3" t="str">
        <f t="shared" si="68"/>
        <v/>
      </c>
      <c r="V74" s="3" t="str">
        <f t="shared" si="69"/>
        <v/>
      </c>
      <c r="W74" s="3" t="str">
        <f t="shared" si="70"/>
        <v/>
      </c>
      <c r="X74" s="3" t="str">
        <f t="shared" si="71"/>
        <v/>
      </c>
      <c r="Y74" s="3" t="str">
        <f t="shared" si="72"/>
        <v/>
      </c>
      <c r="Z74" s="3" t="str">
        <f t="shared" si="73"/>
        <v/>
      </c>
      <c r="AA74" s="3" t="str">
        <f t="shared" si="74"/>
        <v/>
      </c>
      <c r="AB74" s="3" t="str">
        <f t="shared" si="75"/>
        <v/>
      </c>
      <c r="AC74" s="3" t="str">
        <f t="shared" si="76"/>
        <v/>
      </c>
      <c r="AD74" s="3" t="str">
        <f t="shared" si="77"/>
        <v/>
      </c>
      <c r="AF74" s="3" t="str">
        <f t="shared" si="78"/>
        <v/>
      </c>
      <c r="AG74" s="3" t="str">
        <f t="shared" si="79"/>
        <v/>
      </c>
      <c r="AH74" s="3" t="str">
        <f t="shared" si="80"/>
        <v/>
      </c>
      <c r="AI74" s="3" t="str">
        <f t="shared" si="81"/>
        <v/>
      </c>
      <c r="AJ74" s="3" t="str">
        <f t="shared" si="82"/>
        <v/>
      </c>
      <c r="AK74" s="3" t="str">
        <f t="shared" si="83"/>
        <v/>
      </c>
      <c r="AL74" s="3" t="str">
        <f t="shared" si="84"/>
        <v/>
      </c>
      <c r="AM74" s="3" t="str">
        <f t="shared" si="85"/>
        <v/>
      </c>
      <c r="AN74" s="3" t="str">
        <f t="shared" si="86"/>
        <v/>
      </c>
      <c r="AO74" s="3" t="str">
        <f t="shared" si="87"/>
        <v/>
      </c>
      <c r="AQ74" s="3" t="e">
        <f t="shared" si="88"/>
        <v>#N/A</v>
      </c>
      <c r="AR74" s="3" t="e">
        <f t="shared" si="89"/>
        <v>#N/A</v>
      </c>
      <c r="AS74" s="3" t="e">
        <f t="shared" si="90"/>
        <v>#N/A</v>
      </c>
      <c r="AT74" s="3" t="e">
        <f t="shared" si="91"/>
        <v>#N/A</v>
      </c>
      <c r="AU74" s="3" t="e">
        <f t="shared" si="92"/>
        <v>#N/A</v>
      </c>
      <c r="AV74" s="3" t="e">
        <f t="shared" si="93"/>
        <v>#N/A</v>
      </c>
      <c r="AW74" s="3" t="e">
        <f t="shared" si="94"/>
        <v>#N/A</v>
      </c>
      <c r="AX74" s="3" t="e">
        <f t="shared" si="95"/>
        <v>#N/A</v>
      </c>
      <c r="AY74" s="3" t="e">
        <f t="shared" si="96"/>
        <v>#N/A</v>
      </c>
      <c r="AZ74" s="3" t="e">
        <f t="shared" si="97"/>
        <v>#N/A</v>
      </c>
    </row>
    <row r="75" spans="4:52">
      <c r="D75" s="3"/>
      <c r="E75" s="3"/>
      <c r="F75" s="51" t="str">
        <f t="shared" si="67"/>
        <v/>
      </c>
      <c r="G75" s="77" t="str">
        <f t="shared" si="56"/>
        <v/>
      </c>
      <c r="H75" s="77" t="str">
        <f t="shared" si="57"/>
        <v/>
      </c>
      <c r="I75" s="77" t="str">
        <f t="shared" si="58"/>
        <v/>
      </c>
      <c r="J75" s="77" t="str">
        <f t="shared" si="59"/>
        <v/>
      </c>
      <c r="K75" s="77" t="str">
        <f t="shared" si="60"/>
        <v/>
      </c>
      <c r="L75" s="77" t="str">
        <f t="shared" si="61"/>
        <v/>
      </c>
      <c r="M75" s="77" t="str">
        <f t="shared" si="62"/>
        <v/>
      </c>
      <c r="N75" s="77" t="str">
        <f t="shared" si="63"/>
        <v/>
      </c>
      <c r="O75" s="77" t="str">
        <f t="shared" si="64"/>
        <v/>
      </c>
      <c r="P75" s="77" t="str">
        <f t="shared" si="65"/>
        <v/>
      </c>
      <c r="S75" s="4">
        <v>43</v>
      </c>
      <c r="T75" s="4" t="e">
        <f t="shared" si="98"/>
        <v>#N/A</v>
      </c>
      <c r="U75" s="3" t="str">
        <f t="shared" si="68"/>
        <v/>
      </c>
      <c r="V75" s="3" t="str">
        <f t="shared" si="69"/>
        <v/>
      </c>
      <c r="W75" s="3" t="str">
        <f t="shared" si="70"/>
        <v/>
      </c>
      <c r="X75" s="3" t="str">
        <f t="shared" si="71"/>
        <v/>
      </c>
      <c r="Y75" s="3" t="str">
        <f t="shared" si="72"/>
        <v/>
      </c>
      <c r="Z75" s="3" t="str">
        <f t="shared" si="73"/>
        <v/>
      </c>
      <c r="AA75" s="3" t="str">
        <f t="shared" si="74"/>
        <v/>
      </c>
      <c r="AB75" s="3" t="str">
        <f t="shared" si="75"/>
        <v/>
      </c>
      <c r="AC75" s="3" t="str">
        <f t="shared" si="76"/>
        <v/>
      </c>
      <c r="AD75" s="3" t="str">
        <f t="shared" si="77"/>
        <v/>
      </c>
      <c r="AF75" s="3" t="str">
        <f t="shared" si="78"/>
        <v/>
      </c>
      <c r="AG75" s="3" t="str">
        <f t="shared" si="79"/>
        <v/>
      </c>
      <c r="AH75" s="3" t="str">
        <f t="shared" si="80"/>
        <v/>
      </c>
      <c r="AI75" s="3" t="str">
        <f t="shared" si="81"/>
        <v/>
      </c>
      <c r="AJ75" s="3" t="str">
        <f t="shared" si="82"/>
        <v/>
      </c>
      <c r="AK75" s="3" t="str">
        <f t="shared" si="83"/>
        <v/>
      </c>
      <c r="AL75" s="3" t="str">
        <f t="shared" si="84"/>
        <v/>
      </c>
      <c r="AM75" s="3" t="str">
        <f t="shared" si="85"/>
        <v/>
      </c>
      <c r="AN75" s="3" t="str">
        <f t="shared" si="86"/>
        <v/>
      </c>
      <c r="AO75" s="3" t="str">
        <f t="shared" si="87"/>
        <v/>
      </c>
      <c r="AQ75" s="3" t="e">
        <f t="shared" si="88"/>
        <v>#N/A</v>
      </c>
      <c r="AR75" s="3" t="e">
        <f t="shared" si="89"/>
        <v>#N/A</v>
      </c>
      <c r="AS75" s="3" t="e">
        <f t="shared" si="90"/>
        <v>#N/A</v>
      </c>
      <c r="AT75" s="3" t="e">
        <f t="shared" si="91"/>
        <v>#N/A</v>
      </c>
      <c r="AU75" s="3" t="e">
        <f t="shared" si="92"/>
        <v>#N/A</v>
      </c>
      <c r="AV75" s="3" t="e">
        <f t="shared" si="93"/>
        <v>#N/A</v>
      </c>
      <c r="AW75" s="3" t="e">
        <f t="shared" si="94"/>
        <v>#N/A</v>
      </c>
      <c r="AX75" s="3" t="e">
        <f t="shared" si="95"/>
        <v>#N/A</v>
      </c>
      <c r="AY75" s="3" t="e">
        <f t="shared" si="96"/>
        <v>#N/A</v>
      </c>
      <c r="AZ75" s="3" t="e">
        <f t="shared" si="97"/>
        <v>#N/A</v>
      </c>
    </row>
    <row r="76" spans="4:52">
      <c r="D76" s="3"/>
      <c r="E76" s="3"/>
      <c r="F76" s="51" t="str">
        <f t="shared" si="67"/>
        <v/>
      </c>
      <c r="G76" s="77" t="str">
        <f t="shared" si="56"/>
        <v/>
      </c>
      <c r="H76" s="77" t="str">
        <f t="shared" si="57"/>
        <v/>
      </c>
      <c r="I76" s="77" t="str">
        <f t="shared" si="58"/>
        <v/>
      </c>
      <c r="J76" s="77" t="str">
        <f t="shared" si="59"/>
        <v/>
      </c>
      <c r="K76" s="77" t="str">
        <f t="shared" si="60"/>
        <v/>
      </c>
      <c r="L76" s="77" t="str">
        <f t="shared" si="61"/>
        <v/>
      </c>
      <c r="M76" s="77" t="str">
        <f t="shared" si="62"/>
        <v/>
      </c>
      <c r="N76" s="77" t="str">
        <f t="shared" si="63"/>
        <v/>
      </c>
      <c r="O76" s="77" t="str">
        <f t="shared" si="64"/>
        <v/>
      </c>
      <c r="P76" s="77" t="str">
        <f t="shared" si="65"/>
        <v/>
      </c>
      <c r="S76" s="4">
        <v>44</v>
      </c>
      <c r="T76" s="4" t="e">
        <f t="shared" si="98"/>
        <v>#N/A</v>
      </c>
      <c r="U76" s="3" t="str">
        <f t="shared" si="68"/>
        <v/>
      </c>
      <c r="V76" s="3" t="str">
        <f t="shared" si="69"/>
        <v/>
      </c>
      <c r="W76" s="3" t="str">
        <f t="shared" si="70"/>
        <v/>
      </c>
      <c r="X76" s="3" t="str">
        <f t="shared" si="71"/>
        <v/>
      </c>
      <c r="Y76" s="3" t="str">
        <f t="shared" si="72"/>
        <v/>
      </c>
      <c r="Z76" s="3" t="str">
        <f t="shared" si="73"/>
        <v/>
      </c>
      <c r="AA76" s="3" t="str">
        <f t="shared" si="74"/>
        <v/>
      </c>
      <c r="AB76" s="3" t="str">
        <f t="shared" si="75"/>
        <v/>
      </c>
      <c r="AC76" s="3" t="str">
        <f t="shared" si="76"/>
        <v/>
      </c>
      <c r="AD76" s="3" t="str">
        <f t="shared" si="77"/>
        <v/>
      </c>
      <c r="AF76" s="3" t="str">
        <f t="shared" si="78"/>
        <v/>
      </c>
      <c r="AG76" s="3" t="str">
        <f t="shared" si="79"/>
        <v/>
      </c>
      <c r="AH76" s="3" t="str">
        <f t="shared" si="80"/>
        <v/>
      </c>
      <c r="AI76" s="3" t="str">
        <f t="shared" si="81"/>
        <v/>
      </c>
      <c r="AJ76" s="3" t="str">
        <f t="shared" si="82"/>
        <v/>
      </c>
      <c r="AK76" s="3" t="str">
        <f t="shared" si="83"/>
        <v/>
      </c>
      <c r="AL76" s="3" t="str">
        <f t="shared" si="84"/>
        <v/>
      </c>
      <c r="AM76" s="3" t="str">
        <f t="shared" si="85"/>
        <v/>
      </c>
      <c r="AN76" s="3" t="str">
        <f t="shared" si="86"/>
        <v/>
      </c>
      <c r="AO76" s="3" t="str">
        <f t="shared" si="87"/>
        <v/>
      </c>
      <c r="AQ76" s="3" t="e">
        <f t="shared" si="88"/>
        <v>#N/A</v>
      </c>
      <c r="AR76" s="3" t="e">
        <f t="shared" si="89"/>
        <v>#N/A</v>
      </c>
      <c r="AS76" s="3" t="e">
        <f t="shared" si="90"/>
        <v>#N/A</v>
      </c>
      <c r="AT76" s="3" t="e">
        <f t="shared" si="91"/>
        <v>#N/A</v>
      </c>
      <c r="AU76" s="3" t="e">
        <f t="shared" si="92"/>
        <v>#N/A</v>
      </c>
      <c r="AV76" s="3" t="e">
        <f t="shared" si="93"/>
        <v>#N/A</v>
      </c>
      <c r="AW76" s="3" t="e">
        <f t="shared" si="94"/>
        <v>#N/A</v>
      </c>
      <c r="AX76" s="3" t="e">
        <f t="shared" si="95"/>
        <v>#N/A</v>
      </c>
      <c r="AY76" s="3" t="e">
        <f t="shared" si="96"/>
        <v>#N/A</v>
      </c>
      <c r="AZ76" s="3" t="e">
        <f t="shared" si="97"/>
        <v>#N/A</v>
      </c>
    </row>
    <row r="77" spans="4:52">
      <c r="D77" s="3"/>
      <c r="E77" s="3"/>
      <c r="F77" s="51" t="str">
        <f t="shared" si="67"/>
        <v/>
      </c>
      <c r="G77" s="77" t="str">
        <f t="shared" si="56"/>
        <v/>
      </c>
      <c r="H77" s="77" t="str">
        <f t="shared" si="57"/>
        <v/>
      </c>
      <c r="I77" s="77" t="str">
        <f t="shared" si="58"/>
        <v/>
      </c>
      <c r="J77" s="77" t="str">
        <f t="shared" si="59"/>
        <v/>
      </c>
      <c r="K77" s="77" t="str">
        <f t="shared" si="60"/>
        <v/>
      </c>
      <c r="L77" s="77" t="str">
        <f t="shared" si="61"/>
        <v/>
      </c>
      <c r="M77" s="77" t="str">
        <f t="shared" si="62"/>
        <v/>
      </c>
      <c r="N77" s="77" t="str">
        <f t="shared" si="63"/>
        <v/>
      </c>
      <c r="O77" s="77" t="str">
        <f t="shared" si="64"/>
        <v/>
      </c>
      <c r="P77" s="77" t="str">
        <f t="shared" si="65"/>
        <v/>
      </c>
      <c r="S77" s="4">
        <v>45</v>
      </c>
      <c r="T77" s="4" t="e">
        <f t="shared" si="98"/>
        <v>#N/A</v>
      </c>
      <c r="U77" s="3" t="str">
        <f t="shared" si="68"/>
        <v/>
      </c>
      <c r="V77" s="3" t="str">
        <f t="shared" si="69"/>
        <v/>
      </c>
      <c r="W77" s="3" t="str">
        <f t="shared" si="70"/>
        <v/>
      </c>
      <c r="X77" s="3" t="str">
        <f t="shared" si="71"/>
        <v/>
      </c>
      <c r="Y77" s="3" t="str">
        <f t="shared" si="72"/>
        <v/>
      </c>
      <c r="Z77" s="3" t="str">
        <f t="shared" si="73"/>
        <v/>
      </c>
      <c r="AA77" s="3" t="str">
        <f t="shared" si="74"/>
        <v/>
      </c>
      <c r="AB77" s="3" t="str">
        <f t="shared" si="75"/>
        <v/>
      </c>
      <c r="AC77" s="3" t="str">
        <f t="shared" si="76"/>
        <v/>
      </c>
      <c r="AD77" s="3" t="str">
        <f t="shared" si="77"/>
        <v/>
      </c>
      <c r="AF77" s="3" t="str">
        <f t="shared" si="78"/>
        <v/>
      </c>
      <c r="AG77" s="3" t="str">
        <f t="shared" si="79"/>
        <v/>
      </c>
      <c r="AH77" s="3" t="str">
        <f t="shared" si="80"/>
        <v/>
      </c>
      <c r="AI77" s="3" t="str">
        <f t="shared" si="81"/>
        <v/>
      </c>
      <c r="AJ77" s="3" t="str">
        <f t="shared" si="82"/>
        <v/>
      </c>
      <c r="AK77" s="3" t="str">
        <f t="shared" si="83"/>
        <v/>
      </c>
      <c r="AL77" s="3" t="str">
        <f t="shared" si="84"/>
        <v/>
      </c>
      <c r="AM77" s="3" t="str">
        <f t="shared" si="85"/>
        <v/>
      </c>
      <c r="AN77" s="3" t="str">
        <f t="shared" si="86"/>
        <v/>
      </c>
      <c r="AO77" s="3" t="str">
        <f t="shared" si="87"/>
        <v/>
      </c>
      <c r="AQ77" s="3" t="e">
        <f t="shared" si="88"/>
        <v>#N/A</v>
      </c>
      <c r="AR77" s="3" t="e">
        <f t="shared" si="89"/>
        <v>#N/A</v>
      </c>
      <c r="AS77" s="3" t="e">
        <f t="shared" si="90"/>
        <v>#N/A</v>
      </c>
      <c r="AT77" s="3" t="e">
        <f t="shared" si="91"/>
        <v>#N/A</v>
      </c>
      <c r="AU77" s="3" t="e">
        <f t="shared" si="92"/>
        <v>#N/A</v>
      </c>
      <c r="AV77" s="3" t="e">
        <f t="shared" si="93"/>
        <v>#N/A</v>
      </c>
      <c r="AW77" s="3" t="e">
        <f t="shared" si="94"/>
        <v>#N/A</v>
      </c>
      <c r="AX77" s="3" t="e">
        <f t="shared" si="95"/>
        <v>#N/A</v>
      </c>
      <c r="AY77" s="3" t="e">
        <f t="shared" si="96"/>
        <v>#N/A</v>
      </c>
      <c r="AZ77" s="3" t="e">
        <f t="shared" si="97"/>
        <v>#N/A</v>
      </c>
    </row>
    <row r="78" spans="4:52">
      <c r="D78" s="3"/>
      <c r="E78" s="3"/>
      <c r="F78" s="51" t="str">
        <f t="shared" si="67"/>
        <v/>
      </c>
      <c r="G78" s="77" t="str">
        <f t="shared" si="56"/>
        <v/>
      </c>
      <c r="H78" s="77" t="str">
        <f t="shared" si="57"/>
        <v/>
      </c>
      <c r="I78" s="77" t="str">
        <f t="shared" si="58"/>
        <v/>
      </c>
      <c r="J78" s="77" t="str">
        <f t="shared" si="59"/>
        <v/>
      </c>
      <c r="K78" s="77" t="str">
        <f t="shared" si="60"/>
        <v/>
      </c>
      <c r="L78" s="77" t="str">
        <f t="shared" si="61"/>
        <v/>
      </c>
      <c r="M78" s="77" t="str">
        <f t="shared" si="62"/>
        <v/>
      </c>
      <c r="N78" s="77" t="str">
        <f t="shared" si="63"/>
        <v/>
      </c>
      <c r="O78" s="77" t="str">
        <f t="shared" si="64"/>
        <v/>
      </c>
      <c r="P78" s="77" t="str">
        <f t="shared" si="65"/>
        <v/>
      </c>
      <c r="S78" s="4">
        <v>46</v>
      </c>
      <c r="T78" s="4" t="e">
        <f t="shared" si="98"/>
        <v>#N/A</v>
      </c>
      <c r="U78" s="3" t="str">
        <f t="shared" si="68"/>
        <v/>
      </c>
      <c r="V78" s="3" t="str">
        <f t="shared" si="69"/>
        <v/>
      </c>
      <c r="W78" s="3" t="str">
        <f t="shared" si="70"/>
        <v/>
      </c>
      <c r="X78" s="3" t="str">
        <f t="shared" si="71"/>
        <v/>
      </c>
      <c r="Y78" s="3" t="str">
        <f t="shared" si="72"/>
        <v/>
      </c>
      <c r="Z78" s="3" t="str">
        <f t="shared" si="73"/>
        <v/>
      </c>
      <c r="AA78" s="3" t="str">
        <f t="shared" si="74"/>
        <v/>
      </c>
      <c r="AB78" s="3" t="str">
        <f t="shared" si="75"/>
        <v/>
      </c>
      <c r="AC78" s="3" t="str">
        <f t="shared" si="76"/>
        <v/>
      </c>
      <c r="AD78" s="3" t="str">
        <f t="shared" si="77"/>
        <v/>
      </c>
      <c r="AF78" s="3" t="str">
        <f t="shared" si="78"/>
        <v/>
      </c>
      <c r="AG78" s="3" t="str">
        <f t="shared" si="79"/>
        <v/>
      </c>
      <c r="AH78" s="3" t="str">
        <f t="shared" si="80"/>
        <v/>
      </c>
      <c r="AI78" s="3" t="str">
        <f t="shared" si="81"/>
        <v/>
      </c>
      <c r="AJ78" s="3" t="str">
        <f t="shared" si="82"/>
        <v/>
      </c>
      <c r="AK78" s="3" t="str">
        <f t="shared" si="83"/>
        <v/>
      </c>
      <c r="AL78" s="3" t="str">
        <f t="shared" si="84"/>
        <v/>
      </c>
      <c r="AM78" s="3" t="str">
        <f t="shared" si="85"/>
        <v/>
      </c>
      <c r="AN78" s="3" t="str">
        <f t="shared" si="86"/>
        <v/>
      </c>
      <c r="AO78" s="3" t="str">
        <f t="shared" si="87"/>
        <v/>
      </c>
      <c r="AQ78" s="3" t="e">
        <f t="shared" si="88"/>
        <v>#N/A</v>
      </c>
      <c r="AR78" s="3" t="e">
        <f t="shared" si="89"/>
        <v>#N/A</v>
      </c>
      <c r="AS78" s="3" t="e">
        <f t="shared" si="90"/>
        <v>#N/A</v>
      </c>
      <c r="AT78" s="3" t="e">
        <f t="shared" si="91"/>
        <v>#N/A</v>
      </c>
      <c r="AU78" s="3" t="e">
        <f t="shared" si="92"/>
        <v>#N/A</v>
      </c>
      <c r="AV78" s="3" t="e">
        <f t="shared" si="93"/>
        <v>#N/A</v>
      </c>
      <c r="AW78" s="3" t="e">
        <f t="shared" si="94"/>
        <v>#N/A</v>
      </c>
      <c r="AX78" s="3" t="e">
        <f t="shared" si="95"/>
        <v>#N/A</v>
      </c>
      <c r="AY78" s="3" t="e">
        <f t="shared" si="96"/>
        <v>#N/A</v>
      </c>
      <c r="AZ78" s="3" t="e">
        <f t="shared" si="97"/>
        <v>#N/A</v>
      </c>
    </row>
    <row r="79" spans="4:52">
      <c r="D79" s="3"/>
      <c r="E79" s="3"/>
      <c r="F79" s="51" t="str">
        <f t="shared" si="67"/>
        <v/>
      </c>
      <c r="G79" s="77" t="str">
        <f t="shared" si="56"/>
        <v/>
      </c>
      <c r="H79" s="77" t="str">
        <f t="shared" si="57"/>
        <v/>
      </c>
      <c r="I79" s="77" t="str">
        <f t="shared" si="58"/>
        <v/>
      </c>
      <c r="J79" s="77" t="str">
        <f t="shared" si="59"/>
        <v/>
      </c>
      <c r="K79" s="77" t="str">
        <f t="shared" si="60"/>
        <v/>
      </c>
      <c r="L79" s="77" t="str">
        <f t="shared" si="61"/>
        <v/>
      </c>
      <c r="M79" s="77" t="str">
        <f t="shared" si="62"/>
        <v/>
      </c>
      <c r="N79" s="77" t="str">
        <f t="shared" si="63"/>
        <v/>
      </c>
      <c r="O79" s="77" t="str">
        <f t="shared" si="64"/>
        <v/>
      </c>
      <c r="P79" s="77" t="str">
        <f t="shared" si="65"/>
        <v/>
      </c>
      <c r="S79" s="4">
        <v>47</v>
      </c>
      <c r="T79" s="4" t="e">
        <f t="shared" si="98"/>
        <v>#N/A</v>
      </c>
      <c r="U79" s="3" t="str">
        <f t="shared" si="68"/>
        <v/>
      </c>
      <c r="V79" s="3" t="str">
        <f t="shared" si="69"/>
        <v/>
      </c>
      <c r="W79" s="3" t="str">
        <f t="shared" si="70"/>
        <v/>
      </c>
      <c r="X79" s="3" t="str">
        <f t="shared" si="71"/>
        <v/>
      </c>
      <c r="Y79" s="3" t="str">
        <f t="shared" si="72"/>
        <v/>
      </c>
      <c r="Z79" s="3" t="str">
        <f t="shared" si="73"/>
        <v/>
      </c>
      <c r="AA79" s="3" t="str">
        <f t="shared" si="74"/>
        <v/>
      </c>
      <c r="AB79" s="3" t="str">
        <f t="shared" si="75"/>
        <v/>
      </c>
      <c r="AC79" s="3" t="str">
        <f t="shared" si="76"/>
        <v/>
      </c>
      <c r="AD79" s="3" t="str">
        <f t="shared" si="77"/>
        <v/>
      </c>
      <c r="AF79" s="3" t="str">
        <f t="shared" si="78"/>
        <v/>
      </c>
      <c r="AG79" s="3" t="str">
        <f t="shared" si="79"/>
        <v/>
      </c>
      <c r="AH79" s="3" t="str">
        <f t="shared" si="80"/>
        <v/>
      </c>
      <c r="AI79" s="3" t="str">
        <f t="shared" si="81"/>
        <v/>
      </c>
      <c r="AJ79" s="3" t="str">
        <f t="shared" si="82"/>
        <v/>
      </c>
      <c r="AK79" s="3" t="str">
        <f t="shared" si="83"/>
        <v/>
      </c>
      <c r="AL79" s="3" t="str">
        <f t="shared" si="84"/>
        <v/>
      </c>
      <c r="AM79" s="3" t="str">
        <f t="shared" si="85"/>
        <v/>
      </c>
      <c r="AN79" s="3" t="str">
        <f t="shared" si="86"/>
        <v/>
      </c>
      <c r="AO79" s="3" t="str">
        <f t="shared" si="87"/>
        <v/>
      </c>
      <c r="AQ79" s="3" t="e">
        <f t="shared" si="88"/>
        <v>#N/A</v>
      </c>
      <c r="AR79" s="3" t="e">
        <f t="shared" si="89"/>
        <v>#N/A</v>
      </c>
      <c r="AS79" s="3" t="e">
        <f t="shared" si="90"/>
        <v>#N/A</v>
      </c>
      <c r="AT79" s="3" t="e">
        <f t="shared" si="91"/>
        <v>#N/A</v>
      </c>
      <c r="AU79" s="3" t="e">
        <f t="shared" si="92"/>
        <v>#N/A</v>
      </c>
      <c r="AV79" s="3" t="e">
        <f t="shared" si="93"/>
        <v>#N/A</v>
      </c>
      <c r="AW79" s="3" t="e">
        <f t="shared" si="94"/>
        <v>#N/A</v>
      </c>
      <c r="AX79" s="3" t="e">
        <f t="shared" si="95"/>
        <v>#N/A</v>
      </c>
      <c r="AY79" s="3" t="e">
        <f t="shared" si="96"/>
        <v>#N/A</v>
      </c>
      <c r="AZ79" s="3" t="e">
        <f t="shared" si="97"/>
        <v>#N/A</v>
      </c>
    </row>
    <row r="80" spans="4:52">
      <c r="D80" s="3"/>
      <c r="E80" s="3"/>
      <c r="F80" s="51" t="str">
        <f t="shared" si="67"/>
        <v/>
      </c>
      <c r="G80" s="77" t="str">
        <f t="shared" si="56"/>
        <v/>
      </c>
      <c r="H80" s="77" t="str">
        <f t="shared" si="57"/>
        <v/>
      </c>
      <c r="I80" s="77" t="str">
        <f t="shared" si="58"/>
        <v/>
      </c>
      <c r="J80" s="77" t="str">
        <f t="shared" si="59"/>
        <v/>
      </c>
      <c r="K80" s="77" t="str">
        <f t="shared" si="60"/>
        <v/>
      </c>
      <c r="L80" s="77" t="str">
        <f t="shared" si="61"/>
        <v/>
      </c>
      <c r="M80" s="77" t="str">
        <f t="shared" si="62"/>
        <v/>
      </c>
      <c r="N80" s="77" t="str">
        <f t="shared" si="63"/>
        <v/>
      </c>
      <c r="O80" s="77" t="str">
        <f t="shared" si="64"/>
        <v/>
      </c>
      <c r="P80" s="77" t="str">
        <f t="shared" si="65"/>
        <v/>
      </c>
      <c r="S80" s="4">
        <v>48</v>
      </c>
      <c r="T80" s="4" t="e">
        <f t="shared" si="98"/>
        <v>#N/A</v>
      </c>
      <c r="U80" s="3" t="str">
        <f t="shared" si="68"/>
        <v/>
      </c>
      <c r="V80" s="3" t="str">
        <f t="shared" si="69"/>
        <v/>
      </c>
      <c r="W80" s="3" t="str">
        <f t="shared" si="70"/>
        <v/>
      </c>
      <c r="X80" s="3" t="str">
        <f t="shared" si="71"/>
        <v/>
      </c>
      <c r="Y80" s="3" t="str">
        <f t="shared" si="72"/>
        <v/>
      </c>
      <c r="Z80" s="3" t="str">
        <f t="shared" si="73"/>
        <v/>
      </c>
      <c r="AA80" s="3" t="str">
        <f t="shared" si="74"/>
        <v/>
      </c>
      <c r="AB80" s="3" t="str">
        <f t="shared" si="75"/>
        <v/>
      </c>
      <c r="AC80" s="3" t="str">
        <f t="shared" si="76"/>
        <v/>
      </c>
      <c r="AD80" s="3" t="str">
        <f t="shared" si="77"/>
        <v/>
      </c>
      <c r="AF80" s="3" t="str">
        <f t="shared" si="78"/>
        <v/>
      </c>
      <c r="AG80" s="3" t="str">
        <f t="shared" si="79"/>
        <v/>
      </c>
      <c r="AH80" s="3" t="str">
        <f t="shared" si="80"/>
        <v/>
      </c>
      <c r="AI80" s="3" t="str">
        <f t="shared" si="81"/>
        <v/>
      </c>
      <c r="AJ80" s="3" t="str">
        <f t="shared" si="82"/>
        <v/>
      </c>
      <c r="AK80" s="3" t="str">
        <f t="shared" si="83"/>
        <v/>
      </c>
      <c r="AL80" s="3" t="str">
        <f t="shared" si="84"/>
        <v/>
      </c>
      <c r="AM80" s="3" t="str">
        <f t="shared" si="85"/>
        <v/>
      </c>
      <c r="AN80" s="3" t="str">
        <f t="shared" si="86"/>
        <v/>
      </c>
      <c r="AO80" s="3" t="str">
        <f t="shared" si="87"/>
        <v/>
      </c>
      <c r="AQ80" s="3" t="e">
        <f t="shared" si="88"/>
        <v>#N/A</v>
      </c>
      <c r="AR80" s="3" t="e">
        <f t="shared" si="89"/>
        <v>#N/A</v>
      </c>
      <c r="AS80" s="3" t="e">
        <f t="shared" si="90"/>
        <v>#N/A</v>
      </c>
      <c r="AT80" s="3" t="e">
        <f t="shared" si="91"/>
        <v>#N/A</v>
      </c>
      <c r="AU80" s="3" t="e">
        <f t="shared" si="92"/>
        <v>#N/A</v>
      </c>
      <c r="AV80" s="3" t="e">
        <f t="shared" si="93"/>
        <v>#N/A</v>
      </c>
      <c r="AW80" s="3" t="e">
        <f t="shared" si="94"/>
        <v>#N/A</v>
      </c>
      <c r="AX80" s="3" t="e">
        <f t="shared" si="95"/>
        <v>#N/A</v>
      </c>
      <c r="AY80" s="3" t="e">
        <f t="shared" si="96"/>
        <v>#N/A</v>
      </c>
      <c r="AZ80" s="3" t="e">
        <f t="shared" si="97"/>
        <v>#N/A</v>
      </c>
    </row>
    <row r="81" spans="4:52">
      <c r="D81" s="3"/>
      <c r="E81" s="3"/>
      <c r="F81" s="51" t="str">
        <f t="shared" si="67"/>
        <v/>
      </c>
      <c r="G81" s="77" t="str">
        <f t="shared" si="56"/>
        <v/>
      </c>
      <c r="H81" s="77" t="str">
        <f t="shared" si="57"/>
        <v/>
      </c>
      <c r="I81" s="77" t="str">
        <f t="shared" si="58"/>
        <v/>
      </c>
      <c r="J81" s="77" t="str">
        <f t="shared" si="59"/>
        <v/>
      </c>
      <c r="K81" s="77" t="str">
        <f t="shared" si="60"/>
        <v/>
      </c>
      <c r="L81" s="77" t="str">
        <f t="shared" si="61"/>
        <v/>
      </c>
      <c r="M81" s="77" t="str">
        <f t="shared" si="62"/>
        <v/>
      </c>
      <c r="N81" s="77" t="str">
        <f t="shared" si="63"/>
        <v/>
      </c>
      <c r="O81" s="77" t="str">
        <f t="shared" si="64"/>
        <v/>
      </c>
      <c r="P81" s="77" t="str">
        <f t="shared" si="65"/>
        <v/>
      </c>
      <c r="S81" s="4">
        <v>49</v>
      </c>
      <c r="T81" s="4" t="e">
        <f t="shared" si="98"/>
        <v>#N/A</v>
      </c>
      <c r="U81" s="3" t="str">
        <f t="shared" si="68"/>
        <v/>
      </c>
      <c r="V81" s="3" t="str">
        <f t="shared" si="69"/>
        <v/>
      </c>
      <c r="W81" s="3" t="str">
        <f t="shared" si="70"/>
        <v/>
      </c>
      <c r="X81" s="3" t="str">
        <f t="shared" si="71"/>
        <v/>
      </c>
      <c r="Y81" s="3" t="str">
        <f t="shared" si="72"/>
        <v/>
      </c>
      <c r="Z81" s="3" t="str">
        <f t="shared" si="73"/>
        <v/>
      </c>
      <c r="AA81" s="3" t="str">
        <f t="shared" si="74"/>
        <v/>
      </c>
      <c r="AB81" s="3" t="str">
        <f t="shared" si="75"/>
        <v/>
      </c>
      <c r="AC81" s="3" t="str">
        <f t="shared" si="76"/>
        <v/>
      </c>
      <c r="AD81" s="3" t="str">
        <f t="shared" si="77"/>
        <v/>
      </c>
      <c r="AF81" s="3" t="str">
        <f t="shared" si="78"/>
        <v/>
      </c>
      <c r="AG81" s="3" t="str">
        <f t="shared" si="79"/>
        <v/>
      </c>
      <c r="AH81" s="3" t="str">
        <f t="shared" si="80"/>
        <v/>
      </c>
      <c r="AI81" s="3" t="str">
        <f t="shared" si="81"/>
        <v/>
      </c>
      <c r="AJ81" s="3" t="str">
        <f t="shared" si="82"/>
        <v/>
      </c>
      <c r="AK81" s="3" t="str">
        <f t="shared" si="83"/>
        <v/>
      </c>
      <c r="AL81" s="3" t="str">
        <f t="shared" si="84"/>
        <v/>
      </c>
      <c r="AM81" s="3" t="str">
        <f t="shared" si="85"/>
        <v/>
      </c>
      <c r="AN81" s="3" t="str">
        <f t="shared" si="86"/>
        <v/>
      </c>
      <c r="AO81" s="3" t="str">
        <f t="shared" si="87"/>
        <v/>
      </c>
      <c r="AQ81" s="3" t="e">
        <f t="shared" si="88"/>
        <v>#N/A</v>
      </c>
      <c r="AR81" s="3" t="e">
        <f t="shared" si="89"/>
        <v>#N/A</v>
      </c>
      <c r="AS81" s="3" t="e">
        <f t="shared" si="90"/>
        <v>#N/A</v>
      </c>
      <c r="AT81" s="3" t="e">
        <f t="shared" si="91"/>
        <v>#N/A</v>
      </c>
      <c r="AU81" s="3" t="e">
        <f t="shared" si="92"/>
        <v>#N/A</v>
      </c>
      <c r="AV81" s="3" t="e">
        <f t="shared" si="93"/>
        <v>#N/A</v>
      </c>
      <c r="AW81" s="3" t="e">
        <f t="shared" si="94"/>
        <v>#N/A</v>
      </c>
      <c r="AX81" s="3" t="e">
        <f t="shared" si="95"/>
        <v>#N/A</v>
      </c>
      <c r="AY81" s="3" t="e">
        <f t="shared" si="96"/>
        <v>#N/A</v>
      </c>
      <c r="AZ81" s="3" t="e">
        <f t="shared" si="97"/>
        <v>#N/A</v>
      </c>
    </row>
    <row r="82" spans="4:52">
      <c r="D82" s="3"/>
      <c r="E82" s="3"/>
      <c r="F82" s="51" t="str">
        <f t="shared" si="67"/>
        <v/>
      </c>
      <c r="G82" s="77" t="str">
        <f t="shared" si="56"/>
        <v/>
      </c>
      <c r="H82" s="77" t="str">
        <f t="shared" si="57"/>
        <v/>
      </c>
      <c r="I82" s="77" t="str">
        <f t="shared" si="58"/>
        <v/>
      </c>
      <c r="J82" s="77" t="str">
        <f t="shared" si="59"/>
        <v/>
      </c>
      <c r="K82" s="77" t="str">
        <f t="shared" si="60"/>
        <v/>
      </c>
      <c r="L82" s="77" t="str">
        <f t="shared" si="61"/>
        <v/>
      </c>
      <c r="M82" s="77" t="str">
        <f t="shared" si="62"/>
        <v/>
      </c>
      <c r="N82" s="77" t="str">
        <f t="shared" si="63"/>
        <v/>
      </c>
      <c r="O82" s="77" t="str">
        <f t="shared" si="64"/>
        <v/>
      </c>
      <c r="P82" s="77" t="str">
        <f t="shared" si="65"/>
        <v/>
      </c>
      <c r="S82" s="4">
        <v>50</v>
      </c>
      <c r="T82" s="4" t="e">
        <f t="shared" si="98"/>
        <v>#N/A</v>
      </c>
      <c r="U82" s="3" t="str">
        <f t="shared" si="68"/>
        <v/>
      </c>
      <c r="V82" s="3" t="str">
        <f t="shared" si="69"/>
        <v/>
      </c>
      <c r="W82" s="3" t="str">
        <f t="shared" si="70"/>
        <v/>
      </c>
      <c r="X82" s="3" t="str">
        <f t="shared" si="71"/>
        <v/>
      </c>
      <c r="Y82" s="3" t="str">
        <f t="shared" si="72"/>
        <v/>
      </c>
      <c r="Z82" s="3" t="str">
        <f t="shared" si="73"/>
        <v/>
      </c>
      <c r="AA82" s="3" t="str">
        <f t="shared" si="74"/>
        <v/>
      </c>
      <c r="AB82" s="3" t="str">
        <f t="shared" si="75"/>
        <v/>
      </c>
      <c r="AC82" s="3" t="str">
        <f t="shared" si="76"/>
        <v/>
      </c>
      <c r="AD82" s="3" t="str">
        <f t="shared" si="77"/>
        <v/>
      </c>
      <c r="AF82" s="3" t="str">
        <f t="shared" si="78"/>
        <v/>
      </c>
      <c r="AG82" s="3" t="str">
        <f t="shared" si="79"/>
        <v/>
      </c>
      <c r="AH82" s="3" t="str">
        <f t="shared" si="80"/>
        <v/>
      </c>
      <c r="AI82" s="3" t="str">
        <f t="shared" si="81"/>
        <v/>
      </c>
      <c r="AJ82" s="3" t="str">
        <f t="shared" si="82"/>
        <v/>
      </c>
      <c r="AK82" s="3" t="str">
        <f t="shared" si="83"/>
        <v/>
      </c>
      <c r="AL82" s="3" t="str">
        <f t="shared" si="84"/>
        <v/>
      </c>
      <c r="AM82" s="3" t="str">
        <f t="shared" si="85"/>
        <v/>
      </c>
      <c r="AN82" s="3" t="str">
        <f t="shared" si="86"/>
        <v/>
      </c>
      <c r="AO82" s="3" t="str">
        <f t="shared" si="87"/>
        <v/>
      </c>
      <c r="AQ82" s="3" t="e">
        <f t="shared" si="88"/>
        <v>#N/A</v>
      </c>
      <c r="AR82" s="3" t="e">
        <f t="shared" si="89"/>
        <v>#N/A</v>
      </c>
      <c r="AS82" s="3" t="e">
        <f t="shared" si="90"/>
        <v>#N/A</v>
      </c>
      <c r="AT82" s="3" t="e">
        <f t="shared" si="91"/>
        <v>#N/A</v>
      </c>
      <c r="AU82" s="3" t="e">
        <f t="shared" si="92"/>
        <v>#N/A</v>
      </c>
      <c r="AV82" s="3" t="e">
        <f t="shared" si="93"/>
        <v>#N/A</v>
      </c>
      <c r="AW82" s="3" t="e">
        <f t="shared" si="94"/>
        <v>#N/A</v>
      </c>
      <c r="AX82" s="3" t="e">
        <f t="shared" si="95"/>
        <v>#N/A</v>
      </c>
      <c r="AY82" s="3" t="e">
        <f t="shared" si="96"/>
        <v>#N/A</v>
      </c>
      <c r="AZ82" s="3" t="e">
        <f t="shared" si="97"/>
        <v>#N/A</v>
      </c>
    </row>
    <row r="83" spans="4:52">
      <c r="D83" s="3"/>
      <c r="E83" s="3"/>
      <c r="F83" s="51" t="str">
        <f t="shared" si="67"/>
        <v/>
      </c>
      <c r="G83" s="77" t="str">
        <f t="shared" si="56"/>
        <v/>
      </c>
      <c r="H83" s="77" t="str">
        <f t="shared" si="57"/>
        <v/>
      </c>
      <c r="I83" s="77" t="str">
        <f t="shared" si="58"/>
        <v/>
      </c>
      <c r="J83" s="77" t="str">
        <f t="shared" si="59"/>
        <v/>
      </c>
      <c r="K83" s="77" t="str">
        <f t="shared" si="60"/>
        <v/>
      </c>
      <c r="L83" s="77" t="str">
        <f t="shared" si="61"/>
        <v/>
      </c>
      <c r="M83" s="77" t="str">
        <f t="shared" si="62"/>
        <v/>
      </c>
      <c r="N83" s="77" t="str">
        <f t="shared" si="63"/>
        <v/>
      </c>
      <c r="O83" s="77" t="str">
        <f t="shared" si="64"/>
        <v/>
      </c>
      <c r="P83" s="77" t="str">
        <f t="shared" si="65"/>
        <v/>
      </c>
      <c r="S83" s="4">
        <v>51</v>
      </c>
      <c r="T83" s="4" t="e">
        <f t="shared" si="98"/>
        <v>#N/A</v>
      </c>
      <c r="U83" s="3" t="str">
        <f t="shared" si="68"/>
        <v/>
      </c>
      <c r="V83" s="3" t="str">
        <f t="shared" si="69"/>
        <v/>
      </c>
      <c r="W83" s="3" t="str">
        <f t="shared" si="70"/>
        <v/>
      </c>
      <c r="X83" s="3" t="str">
        <f t="shared" si="71"/>
        <v/>
      </c>
      <c r="Y83" s="3" t="str">
        <f t="shared" si="72"/>
        <v/>
      </c>
      <c r="Z83" s="3" t="str">
        <f t="shared" si="73"/>
        <v/>
      </c>
      <c r="AA83" s="3" t="str">
        <f t="shared" si="74"/>
        <v/>
      </c>
      <c r="AB83" s="3" t="str">
        <f t="shared" si="75"/>
        <v/>
      </c>
      <c r="AC83" s="3" t="str">
        <f t="shared" si="76"/>
        <v/>
      </c>
      <c r="AD83" s="3" t="str">
        <f t="shared" si="77"/>
        <v/>
      </c>
      <c r="AF83" s="3" t="str">
        <f t="shared" si="78"/>
        <v/>
      </c>
      <c r="AG83" s="3" t="str">
        <f t="shared" si="79"/>
        <v/>
      </c>
      <c r="AH83" s="3" t="str">
        <f t="shared" si="80"/>
        <v/>
      </c>
      <c r="AI83" s="3" t="str">
        <f t="shared" si="81"/>
        <v/>
      </c>
      <c r="AJ83" s="3" t="str">
        <f t="shared" si="82"/>
        <v/>
      </c>
      <c r="AK83" s="3" t="str">
        <f t="shared" si="83"/>
        <v/>
      </c>
      <c r="AL83" s="3" t="str">
        <f t="shared" si="84"/>
        <v/>
      </c>
      <c r="AM83" s="3" t="str">
        <f t="shared" si="85"/>
        <v/>
      </c>
      <c r="AN83" s="3" t="str">
        <f t="shared" si="86"/>
        <v/>
      </c>
      <c r="AO83" s="3" t="str">
        <f t="shared" si="87"/>
        <v/>
      </c>
      <c r="AQ83" s="3" t="e">
        <f t="shared" si="88"/>
        <v>#N/A</v>
      </c>
      <c r="AR83" s="3" t="e">
        <f t="shared" si="89"/>
        <v>#N/A</v>
      </c>
      <c r="AS83" s="3" t="e">
        <f t="shared" si="90"/>
        <v>#N/A</v>
      </c>
      <c r="AT83" s="3" t="e">
        <f t="shared" si="91"/>
        <v>#N/A</v>
      </c>
      <c r="AU83" s="3" t="e">
        <f t="shared" si="92"/>
        <v>#N/A</v>
      </c>
      <c r="AV83" s="3" t="e">
        <f t="shared" si="93"/>
        <v>#N/A</v>
      </c>
      <c r="AW83" s="3" t="e">
        <f t="shared" si="94"/>
        <v>#N/A</v>
      </c>
      <c r="AX83" s="3" t="e">
        <f t="shared" si="95"/>
        <v>#N/A</v>
      </c>
      <c r="AY83" s="3" t="e">
        <f t="shared" si="96"/>
        <v>#N/A</v>
      </c>
      <c r="AZ83" s="3" t="e">
        <f t="shared" si="97"/>
        <v>#N/A</v>
      </c>
    </row>
    <row r="84" spans="4:52">
      <c r="D84" s="3"/>
      <c r="E84" s="3"/>
      <c r="F84" s="51" t="str">
        <f t="shared" si="67"/>
        <v/>
      </c>
      <c r="G84" s="77" t="str">
        <f t="shared" si="56"/>
        <v/>
      </c>
      <c r="H84" s="77" t="str">
        <f t="shared" si="57"/>
        <v/>
      </c>
      <c r="I84" s="77" t="str">
        <f t="shared" si="58"/>
        <v/>
      </c>
      <c r="J84" s="77" t="str">
        <f t="shared" si="59"/>
        <v/>
      </c>
      <c r="K84" s="77" t="str">
        <f t="shared" si="60"/>
        <v/>
      </c>
      <c r="L84" s="77" t="str">
        <f t="shared" si="61"/>
        <v/>
      </c>
      <c r="M84" s="77" t="str">
        <f t="shared" si="62"/>
        <v/>
      </c>
      <c r="N84" s="77" t="str">
        <f t="shared" si="63"/>
        <v/>
      </c>
      <c r="O84" s="77" t="str">
        <f t="shared" si="64"/>
        <v/>
      </c>
      <c r="P84" s="77" t="str">
        <f t="shared" si="65"/>
        <v/>
      </c>
      <c r="S84" s="4">
        <v>52</v>
      </c>
      <c r="T84" s="4" t="e">
        <f t="shared" si="98"/>
        <v>#N/A</v>
      </c>
      <c r="U84" s="3" t="str">
        <f t="shared" si="68"/>
        <v/>
      </c>
      <c r="V84" s="3" t="str">
        <f t="shared" si="69"/>
        <v/>
      </c>
      <c r="W84" s="3" t="str">
        <f t="shared" si="70"/>
        <v/>
      </c>
      <c r="X84" s="3" t="str">
        <f t="shared" si="71"/>
        <v/>
      </c>
      <c r="Y84" s="3" t="str">
        <f t="shared" si="72"/>
        <v/>
      </c>
      <c r="Z84" s="3" t="str">
        <f t="shared" si="73"/>
        <v/>
      </c>
      <c r="AA84" s="3" t="str">
        <f t="shared" si="74"/>
        <v/>
      </c>
      <c r="AB84" s="3" t="str">
        <f t="shared" si="75"/>
        <v/>
      </c>
      <c r="AC84" s="3" t="str">
        <f t="shared" si="76"/>
        <v/>
      </c>
      <c r="AD84" s="3" t="str">
        <f t="shared" si="77"/>
        <v/>
      </c>
      <c r="AF84" s="3" t="str">
        <f t="shared" si="78"/>
        <v/>
      </c>
      <c r="AG84" s="3" t="str">
        <f t="shared" si="79"/>
        <v/>
      </c>
      <c r="AH84" s="3" t="str">
        <f t="shared" si="80"/>
        <v/>
      </c>
      <c r="AI84" s="3" t="str">
        <f t="shared" si="81"/>
        <v/>
      </c>
      <c r="AJ84" s="3" t="str">
        <f t="shared" si="82"/>
        <v/>
      </c>
      <c r="AK84" s="3" t="str">
        <f t="shared" si="83"/>
        <v/>
      </c>
      <c r="AL84" s="3" t="str">
        <f t="shared" si="84"/>
        <v/>
      </c>
      <c r="AM84" s="3" t="str">
        <f t="shared" si="85"/>
        <v/>
      </c>
      <c r="AN84" s="3" t="str">
        <f t="shared" si="86"/>
        <v/>
      </c>
      <c r="AO84" s="3" t="str">
        <f t="shared" si="87"/>
        <v/>
      </c>
      <c r="AQ84" s="3" t="e">
        <f t="shared" si="88"/>
        <v>#N/A</v>
      </c>
      <c r="AR84" s="3" t="e">
        <f t="shared" si="89"/>
        <v>#N/A</v>
      </c>
      <c r="AS84" s="3" t="e">
        <f t="shared" si="90"/>
        <v>#N/A</v>
      </c>
      <c r="AT84" s="3" t="e">
        <f t="shared" si="91"/>
        <v>#N/A</v>
      </c>
      <c r="AU84" s="3" t="e">
        <f t="shared" si="92"/>
        <v>#N/A</v>
      </c>
      <c r="AV84" s="3" t="e">
        <f t="shared" si="93"/>
        <v>#N/A</v>
      </c>
      <c r="AW84" s="3" t="e">
        <f t="shared" si="94"/>
        <v>#N/A</v>
      </c>
      <c r="AX84" s="3" t="e">
        <f t="shared" si="95"/>
        <v>#N/A</v>
      </c>
      <c r="AY84" s="3" t="e">
        <f t="shared" si="96"/>
        <v>#N/A</v>
      </c>
      <c r="AZ84" s="3" t="e">
        <f t="shared" si="97"/>
        <v>#N/A</v>
      </c>
    </row>
    <row r="85" spans="4:52">
      <c r="D85" s="3"/>
      <c r="E85" s="3"/>
      <c r="F85" s="51" t="str">
        <f t="shared" si="67"/>
        <v/>
      </c>
      <c r="G85" s="77" t="str">
        <f t="shared" si="56"/>
        <v/>
      </c>
      <c r="H85" s="77" t="str">
        <f t="shared" si="57"/>
        <v/>
      </c>
      <c r="I85" s="77" t="str">
        <f t="shared" si="58"/>
        <v/>
      </c>
      <c r="J85" s="77" t="str">
        <f t="shared" si="59"/>
        <v/>
      </c>
      <c r="K85" s="77" t="str">
        <f t="shared" si="60"/>
        <v/>
      </c>
      <c r="L85" s="77" t="str">
        <f t="shared" si="61"/>
        <v/>
      </c>
      <c r="M85" s="77" t="str">
        <f t="shared" si="62"/>
        <v/>
      </c>
      <c r="N85" s="77" t="str">
        <f t="shared" si="63"/>
        <v/>
      </c>
      <c r="O85" s="77" t="str">
        <f t="shared" si="64"/>
        <v/>
      </c>
      <c r="P85" s="77" t="str">
        <f t="shared" si="65"/>
        <v/>
      </c>
      <c r="S85" s="4">
        <v>53</v>
      </c>
      <c r="T85" s="4" t="e">
        <f t="shared" si="98"/>
        <v>#N/A</v>
      </c>
      <c r="U85" s="3" t="str">
        <f t="shared" si="68"/>
        <v/>
      </c>
      <c r="V85" s="3" t="str">
        <f t="shared" si="69"/>
        <v/>
      </c>
      <c r="W85" s="3" t="str">
        <f t="shared" si="70"/>
        <v/>
      </c>
      <c r="X85" s="3" t="str">
        <f t="shared" si="71"/>
        <v/>
      </c>
      <c r="Y85" s="3" t="str">
        <f t="shared" si="72"/>
        <v/>
      </c>
      <c r="Z85" s="3" t="str">
        <f t="shared" si="73"/>
        <v/>
      </c>
      <c r="AA85" s="3" t="str">
        <f t="shared" si="74"/>
        <v/>
      </c>
      <c r="AB85" s="3" t="str">
        <f t="shared" si="75"/>
        <v/>
      </c>
      <c r="AC85" s="3" t="str">
        <f t="shared" si="76"/>
        <v/>
      </c>
      <c r="AD85" s="3" t="str">
        <f t="shared" si="77"/>
        <v/>
      </c>
      <c r="AF85" s="3" t="str">
        <f t="shared" si="78"/>
        <v/>
      </c>
      <c r="AG85" s="3" t="str">
        <f t="shared" si="79"/>
        <v/>
      </c>
      <c r="AH85" s="3" t="str">
        <f t="shared" si="80"/>
        <v/>
      </c>
      <c r="AI85" s="3" t="str">
        <f t="shared" si="81"/>
        <v/>
      </c>
      <c r="AJ85" s="3" t="str">
        <f t="shared" si="82"/>
        <v/>
      </c>
      <c r="AK85" s="3" t="str">
        <f t="shared" si="83"/>
        <v/>
      </c>
      <c r="AL85" s="3" t="str">
        <f t="shared" si="84"/>
        <v/>
      </c>
      <c r="AM85" s="3" t="str">
        <f t="shared" si="85"/>
        <v/>
      </c>
      <c r="AN85" s="3" t="str">
        <f t="shared" si="86"/>
        <v/>
      </c>
      <c r="AO85" s="3" t="str">
        <f t="shared" si="87"/>
        <v/>
      </c>
      <c r="AQ85" s="3" t="e">
        <f t="shared" si="88"/>
        <v>#N/A</v>
      </c>
      <c r="AR85" s="3" t="e">
        <f t="shared" si="89"/>
        <v>#N/A</v>
      </c>
      <c r="AS85" s="3" t="e">
        <f t="shared" si="90"/>
        <v>#N/A</v>
      </c>
      <c r="AT85" s="3" t="e">
        <f t="shared" si="91"/>
        <v>#N/A</v>
      </c>
      <c r="AU85" s="3" t="e">
        <f t="shared" si="92"/>
        <v>#N/A</v>
      </c>
      <c r="AV85" s="3" t="e">
        <f t="shared" si="93"/>
        <v>#N/A</v>
      </c>
      <c r="AW85" s="3" t="e">
        <f t="shared" si="94"/>
        <v>#N/A</v>
      </c>
      <c r="AX85" s="3" t="e">
        <f t="shared" si="95"/>
        <v>#N/A</v>
      </c>
      <c r="AY85" s="3" t="e">
        <f t="shared" si="96"/>
        <v>#N/A</v>
      </c>
      <c r="AZ85" s="3" t="e">
        <f t="shared" si="97"/>
        <v>#N/A</v>
      </c>
    </row>
    <row r="86" spans="4:52">
      <c r="D86" s="3"/>
      <c r="E86" s="3"/>
      <c r="F86" s="51" t="str">
        <f t="shared" si="67"/>
        <v/>
      </c>
      <c r="G86" s="77" t="str">
        <f t="shared" si="56"/>
        <v/>
      </c>
      <c r="H86" s="77" t="str">
        <f t="shared" si="57"/>
        <v/>
      </c>
      <c r="I86" s="77" t="str">
        <f t="shared" si="58"/>
        <v/>
      </c>
      <c r="J86" s="77" t="str">
        <f t="shared" si="59"/>
        <v/>
      </c>
      <c r="K86" s="77" t="str">
        <f t="shared" si="60"/>
        <v/>
      </c>
      <c r="L86" s="77" t="str">
        <f t="shared" si="61"/>
        <v/>
      </c>
      <c r="M86" s="77" t="str">
        <f t="shared" si="62"/>
        <v/>
      </c>
      <c r="N86" s="77" t="str">
        <f t="shared" si="63"/>
        <v/>
      </c>
      <c r="O86" s="77" t="str">
        <f t="shared" si="64"/>
        <v/>
      </c>
      <c r="P86" s="77" t="str">
        <f t="shared" si="65"/>
        <v/>
      </c>
      <c r="S86" s="4">
        <v>54</v>
      </c>
      <c r="T86" s="4" t="e">
        <f t="shared" si="98"/>
        <v>#N/A</v>
      </c>
      <c r="U86" s="3" t="str">
        <f t="shared" si="68"/>
        <v/>
      </c>
      <c r="V86" s="3" t="str">
        <f t="shared" si="69"/>
        <v/>
      </c>
      <c r="W86" s="3" t="str">
        <f t="shared" si="70"/>
        <v/>
      </c>
      <c r="X86" s="3" t="str">
        <f t="shared" si="71"/>
        <v/>
      </c>
      <c r="Y86" s="3" t="str">
        <f t="shared" si="72"/>
        <v/>
      </c>
      <c r="Z86" s="3" t="str">
        <f t="shared" si="73"/>
        <v/>
      </c>
      <c r="AA86" s="3" t="str">
        <f t="shared" si="74"/>
        <v/>
      </c>
      <c r="AB86" s="3" t="str">
        <f t="shared" si="75"/>
        <v/>
      </c>
      <c r="AC86" s="3" t="str">
        <f t="shared" si="76"/>
        <v/>
      </c>
      <c r="AD86" s="3" t="str">
        <f t="shared" si="77"/>
        <v/>
      </c>
      <c r="AF86" s="3" t="str">
        <f t="shared" si="78"/>
        <v/>
      </c>
      <c r="AG86" s="3" t="str">
        <f t="shared" si="79"/>
        <v/>
      </c>
      <c r="AH86" s="3" t="str">
        <f t="shared" si="80"/>
        <v/>
      </c>
      <c r="AI86" s="3" t="str">
        <f t="shared" si="81"/>
        <v/>
      </c>
      <c r="AJ86" s="3" t="str">
        <f t="shared" si="82"/>
        <v/>
      </c>
      <c r="AK86" s="3" t="str">
        <f t="shared" si="83"/>
        <v/>
      </c>
      <c r="AL86" s="3" t="str">
        <f t="shared" si="84"/>
        <v/>
      </c>
      <c r="AM86" s="3" t="str">
        <f t="shared" si="85"/>
        <v/>
      </c>
      <c r="AN86" s="3" t="str">
        <f t="shared" si="86"/>
        <v/>
      </c>
      <c r="AO86" s="3" t="str">
        <f t="shared" si="87"/>
        <v/>
      </c>
      <c r="AQ86" s="3" t="e">
        <f t="shared" si="88"/>
        <v>#N/A</v>
      </c>
      <c r="AR86" s="3" t="e">
        <f t="shared" si="89"/>
        <v>#N/A</v>
      </c>
      <c r="AS86" s="3" t="e">
        <f t="shared" si="90"/>
        <v>#N/A</v>
      </c>
      <c r="AT86" s="3" t="e">
        <f t="shared" si="91"/>
        <v>#N/A</v>
      </c>
      <c r="AU86" s="3" t="e">
        <f t="shared" si="92"/>
        <v>#N/A</v>
      </c>
      <c r="AV86" s="3" t="e">
        <f t="shared" si="93"/>
        <v>#N/A</v>
      </c>
      <c r="AW86" s="3" t="e">
        <f t="shared" si="94"/>
        <v>#N/A</v>
      </c>
      <c r="AX86" s="3" t="e">
        <f t="shared" si="95"/>
        <v>#N/A</v>
      </c>
      <c r="AY86" s="3" t="e">
        <f t="shared" si="96"/>
        <v>#N/A</v>
      </c>
      <c r="AZ86" s="3" t="e">
        <f t="shared" si="97"/>
        <v>#N/A</v>
      </c>
    </row>
    <row r="87" spans="4:52">
      <c r="D87" s="3"/>
      <c r="E87" s="3"/>
      <c r="F87" s="51" t="str">
        <f t="shared" si="67"/>
        <v/>
      </c>
      <c r="G87" s="77" t="str">
        <f t="shared" si="56"/>
        <v/>
      </c>
      <c r="H87" s="77" t="str">
        <f t="shared" si="57"/>
        <v/>
      </c>
      <c r="I87" s="77" t="str">
        <f t="shared" si="58"/>
        <v/>
      </c>
      <c r="J87" s="77" t="str">
        <f t="shared" si="59"/>
        <v/>
      </c>
      <c r="K87" s="77" t="str">
        <f t="shared" si="60"/>
        <v/>
      </c>
      <c r="L87" s="77" t="str">
        <f t="shared" si="61"/>
        <v/>
      </c>
      <c r="M87" s="77" t="str">
        <f t="shared" si="62"/>
        <v/>
      </c>
      <c r="N87" s="77" t="str">
        <f t="shared" si="63"/>
        <v/>
      </c>
      <c r="O87" s="77" t="str">
        <f t="shared" si="64"/>
        <v/>
      </c>
      <c r="P87" s="77" t="str">
        <f t="shared" si="65"/>
        <v/>
      </c>
      <c r="S87" s="4">
        <v>55</v>
      </c>
      <c r="T87" s="4" t="e">
        <f t="shared" si="98"/>
        <v>#N/A</v>
      </c>
      <c r="U87" s="3" t="str">
        <f t="shared" si="68"/>
        <v/>
      </c>
      <c r="V87" s="3" t="str">
        <f t="shared" si="69"/>
        <v/>
      </c>
      <c r="W87" s="3" t="str">
        <f t="shared" si="70"/>
        <v/>
      </c>
      <c r="X87" s="3" t="str">
        <f t="shared" si="71"/>
        <v/>
      </c>
      <c r="Y87" s="3" t="str">
        <f t="shared" si="72"/>
        <v/>
      </c>
      <c r="Z87" s="3" t="str">
        <f t="shared" si="73"/>
        <v/>
      </c>
      <c r="AA87" s="3" t="str">
        <f t="shared" si="74"/>
        <v/>
      </c>
      <c r="AB87" s="3" t="str">
        <f t="shared" si="75"/>
        <v/>
      </c>
      <c r="AC87" s="3" t="str">
        <f t="shared" si="76"/>
        <v/>
      </c>
      <c r="AD87" s="3" t="str">
        <f t="shared" si="77"/>
        <v/>
      </c>
      <c r="AF87" s="3" t="str">
        <f t="shared" si="78"/>
        <v/>
      </c>
      <c r="AG87" s="3" t="str">
        <f t="shared" si="79"/>
        <v/>
      </c>
      <c r="AH87" s="3" t="str">
        <f t="shared" si="80"/>
        <v/>
      </c>
      <c r="AI87" s="3" t="str">
        <f t="shared" si="81"/>
        <v/>
      </c>
      <c r="AJ87" s="3" t="str">
        <f t="shared" si="82"/>
        <v/>
      </c>
      <c r="AK87" s="3" t="str">
        <f t="shared" si="83"/>
        <v/>
      </c>
      <c r="AL87" s="3" t="str">
        <f t="shared" si="84"/>
        <v/>
      </c>
      <c r="AM87" s="3" t="str">
        <f t="shared" si="85"/>
        <v/>
      </c>
      <c r="AN87" s="3" t="str">
        <f t="shared" si="86"/>
        <v/>
      </c>
      <c r="AO87" s="3" t="str">
        <f t="shared" si="87"/>
        <v/>
      </c>
      <c r="AQ87" s="3" t="e">
        <f t="shared" si="88"/>
        <v>#N/A</v>
      </c>
      <c r="AR87" s="3" t="e">
        <f t="shared" si="89"/>
        <v>#N/A</v>
      </c>
      <c r="AS87" s="3" t="e">
        <f t="shared" si="90"/>
        <v>#N/A</v>
      </c>
      <c r="AT87" s="3" t="e">
        <f t="shared" si="91"/>
        <v>#N/A</v>
      </c>
      <c r="AU87" s="3" t="e">
        <f t="shared" si="92"/>
        <v>#N/A</v>
      </c>
      <c r="AV87" s="3" t="e">
        <f t="shared" si="93"/>
        <v>#N/A</v>
      </c>
      <c r="AW87" s="3" t="e">
        <f t="shared" si="94"/>
        <v>#N/A</v>
      </c>
      <c r="AX87" s="3" t="e">
        <f t="shared" si="95"/>
        <v>#N/A</v>
      </c>
      <c r="AY87" s="3" t="e">
        <f t="shared" si="96"/>
        <v>#N/A</v>
      </c>
      <c r="AZ87" s="3" t="e">
        <f t="shared" si="97"/>
        <v>#N/A</v>
      </c>
    </row>
    <row r="88" spans="4:52">
      <c r="D88" s="3"/>
      <c r="E88" s="3"/>
      <c r="F88" s="51" t="str">
        <f t="shared" si="67"/>
        <v/>
      </c>
      <c r="G88" s="77" t="str">
        <f t="shared" si="56"/>
        <v/>
      </c>
      <c r="H88" s="77" t="str">
        <f t="shared" si="57"/>
        <v/>
      </c>
      <c r="I88" s="77" t="str">
        <f t="shared" si="58"/>
        <v/>
      </c>
      <c r="J88" s="77" t="str">
        <f t="shared" si="59"/>
        <v/>
      </c>
      <c r="K88" s="77" t="str">
        <f t="shared" si="60"/>
        <v/>
      </c>
      <c r="L88" s="77" t="str">
        <f t="shared" si="61"/>
        <v/>
      </c>
      <c r="M88" s="77" t="str">
        <f t="shared" si="62"/>
        <v/>
      </c>
      <c r="N88" s="77" t="str">
        <f t="shared" si="63"/>
        <v/>
      </c>
      <c r="O88" s="77" t="str">
        <f t="shared" si="64"/>
        <v/>
      </c>
      <c r="P88" s="77" t="str">
        <f t="shared" si="65"/>
        <v/>
      </c>
      <c r="S88" s="4">
        <v>56</v>
      </c>
      <c r="T88" s="4" t="e">
        <f t="shared" si="98"/>
        <v>#N/A</v>
      </c>
      <c r="U88" s="3" t="str">
        <f t="shared" si="68"/>
        <v/>
      </c>
      <c r="V88" s="3" t="str">
        <f t="shared" si="69"/>
        <v/>
      </c>
      <c r="W88" s="3" t="str">
        <f t="shared" si="70"/>
        <v/>
      </c>
      <c r="X88" s="3" t="str">
        <f t="shared" si="71"/>
        <v/>
      </c>
      <c r="Y88" s="3" t="str">
        <f t="shared" si="72"/>
        <v/>
      </c>
      <c r="Z88" s="3" t="str">
        <f t="shared" si="73"/>
        <v/>
      </c>
      <c r="AA88" s="3" t="str">
        <f t="shared" si="74"/>
        <v/>
      </c>
      <c r="AB88" s="3" t="str">
        <f t="shared" si="75"/>
        <v/>
      </c>
      <c r="AC88" s="3" t="str">
        <f t="shared" si="76"/>
        <v/>
      </c>
      <c r="AD88" s="3" t="str">
        <f t="shared" si="77"/>
        <v/>
      </c>
      <c r="AF88" s="3" t="str">
        <f t="shared" si="78"/>
        <v/>
      </c>
      <c r="AG88" s="3" t="str">
        <f t="shared" si="79"/>
        <v/>
      </c>
      <c r="AH88" s="3" t="str">
        <f t="shared" si="80"/>
        <v/>
      </c>
      <c r="AI88" s="3" t="str">
        <f t="shared" si="81"/>
        <v/>
      </c>
      <c r="AJ88" s="3" t="str">
        <f t="shared" si="82"/>
        <v/>
      </c>
      <c r="AK88" s="3" t="str">
        <f t="shared" si="83"/>
        <v/>
      </c>
      <c r="AL88" s="3" t="str">
        <f t="shared" si="84"/>
        <v/>
      </c>
      <c r="AM88" s="3" t="str">
        <f t="shared" si="85"/>
        <v/>
      </c>
      <c r="AN88" s="3" t="str">
        <f t="shared" si="86"/>
        <v/>
      </c>
      <c r="AO88" s="3" t="str">
        <f t="shared" si="87"/>
        <v/>
      </c>
      <c r="AQ88" s="3" t="e">
        <f t="shared" si="88"/>
        <v>#N/A</v>
      </c>
      <c r="AR88" s="3" t="e">
        <f t="shared" si="89"/>
        <v>#N/A</v>
      </c>
      <c r="AS88" s="3" t="e">
        <f t="shared" si="90"/>
        <v>#N/A</v>
      </c>
      <c r="AT88" s="3" t="e">
        <f t="shared" si="91"/>
        <v>#N/A</v>
      </c>
      <c r="AU88" s="3" t="e">
        <f t="shared" si="92"/>
        <v>#N/A</v>
      </c>
      <c r="AV88" s="3" t="e">
        <f t="shared" si="93"/>
        <v>#N/A</v>
      </c>
      <c r="AW88" s="3" t="e">
        <f t="shared" si="94"/>
        <v>#N/A</v>
      </c>
      <c r="AX88" s="3" t="e">
        <f t="shared" si="95"/>
        <v>#N/A</v>
      </c>
      <c r="AY88" s="3" t="e">
        <f t="shared" si="96"/>
        <v>#N/A</v>
      </c>
      <c r="AZ88" s="3" t="e">
        <f t="shared" si="97"/>
        <v>#N/A</v>
      </c>
    </row>
    <row r="89" spans="4:52">
      <c r="D89" s="3"/>
      <c r="E89" s="3"/>
      <c r="F89" s="51" t="str">
        <f t="shared" si="67"/>
        <v/>
      </c>
      <c r="G89" s="77" t="str">
        <f t="shared" si="56"/>
        <v/>
      </c>
      <c r="H89" s="77" t="str">
        <f t="shared" si="57"/>
        <v/>
      </c>
      <c r="I89" s="77" t="str">
        <f t="shared" si="58"/>
        <v/>
      </c>
      <c r="J89" s="77" t="str">
        <f t="shared" si="59"/>
        <v/>
      </c>
      <c r="K89" s="77" t="str">
        <f t="shared" si="60"/>
        <v/>
      </c>
      <c r="L89" s="77" t="str">
        <f t="shared" si="61"/>
        <v/>
      </c>
      <c r="M89" s="77" t="str">
        <f t="shared" si="62"/>
        <v/>
      </c>
      <c r="N89" s="77" t="str">
        <f t="shared" si="63"/>
        <v/>
      </c>
      <c r="O89" s="77" t="str">
        <f t="shared" si="64"/>
        <v/>
      </c>
      <c r="P89" s="77" t="str">
        <f t="shared" si="65"/>
        <v/>
      </c>
      <c r="S89" s="4">
        <v>57</v>
      </c>
      <c r="T89" s="4" t="e">
        <f t="shared" si="98"/>
        <v>#N/A</v>
      </c>
      <c r="U89" s="3" t="str">
        <f t="shared" si="68"/>
        <v/>
      </c>
      <c r="V89" s="3" t="str">
        <f t="shared" si="69"/>
        <v/>
      </c>
      <c r="W89" s="3" t="str">
        <f t="shared" si="70"/>
        <v/>
      </c>
      <c r="X89" s="3" t="str">
        <f t="shared" si="71"/>
        <v/>
      </c>
      <c r="Y89" s="3" t="str">
        <f t="shared" si="72"/>
        <v/>
      </c>
      <c r="Z89" s="3" t="str">
        <f t="shared" si="73"/>
        <v/>
      </c>
      <c r="AA89" s="3" t="str">
        <f t="shared" si="74"/>
        <v/>
      </c>
      <c r="AB89" s="3" t="str">
        <f t="shared" si="75"/>
        <v/>
      </c>
      <c r="AC89" s="3" t="str">
        <f t="shared" si="76"/>
        <v/>
      </c>
      <c r="AD89" s="3" t="str">
        <f t="shared" si="77"/>
        <v/>
      </c>
      <c r="AF89" s="3" t="str">
        <f t="shared" si="78"/>
        <v/>
      </c>
      <c r="AG89" s="3" t="str">
        <f t="shared" si="79"/>
        <v/>
      </c>
      <c r="AH89" s="3" t="str">
        <f t="shared" si="80"/>
        <v/>
      </c>
      <c r="AI89" s="3" t="str">
        <f t="shared" si="81"/>
        <v/>
      </c>
      <c r="AJ89" s="3" t="str">
        <f t="shared" si="82"/>
        <v/>
      </c>
      <c r="AK89" s="3" t="str">
        <f t="shared" si="83"/>
        <v/>
      </c>
      <c r="AL89" s="3" t="str">
        <f t="shared" si="84"/>
        <v/>
      </c>
      <c r="AM89" s="3" t="str">
        <f t="shared" si="85"/>
        <v/>
      </c>
      <c r="AN89" s="3" t="str">
        <f t="shared" si="86"/>
        <v/>
      </c>
      <c r="AO89" s="3" t="str">
        <f t="shared" si="87"/>
        <v/>
      </c>
      <c r="AQ89" s="3" t="e">
        <f t="shared" si="88"/>
        <v>#N/A</v>
      </c>
      <c r="AR89" s="3" t="e">
        <f t="shared" si="89"/>
        <v>#N/A</v>
      </c>
      <c r="AS89" s="3" t="e">
        <f t="shared" si="90"/>
        <v>#N/A</v>
      </c>
      <c r="AT89" s="3" t="e">
        <f t="shared" si="91"/>
        <v>#N/A</v>
      </c>
      <c r="AU89" s="3" t="e">
        <f t="shared" si="92"/>
        <v>#N/A</v>
      </c>
      <c r="AV89" s="3" t="e">
        <f t="shared" si="93"/>
        <v>#N/A</v>
      </c>
      <c r="AW89" s="3" t="e">
        <f t="shared" si="94"/>
        <v>#N/A</v>
      </c>
      <c r="AX89" s="3" t="e">
        <f t="shared" si="95"/>
        <v>#N/A</v>
      </c>
      <c r="AY89" s="3" t="e">
        <f t="shared" si="96"/>
        <v>#N/A</v>
      </c>
      <c r="AZ89" s="3" t="e">
        <f t="shared" si="97"/>
        <v>#N/A</v>
      </c>
    </row>
    <row r="90" spans="4:52">
      <c r="D90" s="3"/>
      <c r="E90" s="3"/>
      <c r="F90" s="51" t="str">
        <f t="shared" si="67"/>
        <v/>
      </c>
      <c r="G90" s="77" t="str">
        <f t="shared" si="56"/>
        <v/>
      </c>
      <c r="H90" s="77" t="str">
        <f t="shared" si="57"/>
        <v/>
      </c>
      <c r="I90" s="77" t="str">
        <f t="shared" si="58"/>
        <v/>
      </c>
      <c r="J90" s="77" t="str">
        <f t="shared" si="59"/>
        <v/>
      </c>
      <c r="K90" s="77" t="str">
        <f t="shared" si="60"/>
        <v/>
      </c>
      <c r="L90" s="77" t="str">
        <f t="shared" si="61"/>
        <v/>
      </c>
      <c r="M90" s="77" t="str">
        <f t="shared" si="62"/>
        <v/>
      </c>
      <c r="N90" s="77" t="str">
        <f t="shared" si="63"/>
        <v/>
      </c>
      <c r="O90" s="77" t="str">
        <f t="shared" si="64"/>
        <v/>
      </c>
      <c r="P90" s="77" t="str">
        <f t="shared" si="65"/>
        <v/>
      </c>
      <c r="S90" s="4">
        <v>58</v>
      </c>
      <c r="T90" s="4" t="e">
        <f t="shared" si="98"/>
        <v>#N/A</v>
      </c>
      <c r="U90" s="3" t="str">
        <f t="shared" si="68"/>
        <v/>
      </c>
      <c r="V90" s="3" t="str">
        <f t="shared" si="69"/>
        <v/>
      </c>
      <c r="W90" s="3" t="str">
        <f t="shared" si="70"/>
        <v/>
      </c>
      <c r="X90" s="3" t="str">
        <f t="shared" si="71"/>
        <v/>
      </c>
      <c r="Y90" s="3" t="str">
        <f t="shared" si="72"/>
        <v/>
      </c>
      <c r="Z90" s="3" t="str">
        <f t="shared" si="73"/>
        <v/>
      </c>
      <c r="AA90" s="3" t="str">
        <f t="shared" si="74"/>
        <v/>
      </c>
      <c r="AB90" s="3" t="str">
        <f t="shared" si="75"/>
        <v/>
      </c>
      <c r="AC90" s="3" t="str">
        <f t="shared" si="76"/>
        <v/>
      </c>
      <c r="AD90" s="3" t="str">
        <f t="shared" si="77"/>
        <v/>
      </c>
      <c r="AF90" s="3" t="str">
        <f t="shared" si="78"/>
        <v/>
      </c>
      <c r="AG90" s="3" t="str">
        <f t="shared" si="79"/>
        <v/>
      </c>
      <c r="AH90" s="3" t="str">
        <f t="shared" si="80"/>
        <v/>
      </c>
      <c r="AI90" s="3" t="str">
        <f t="shared" si="81"/>
        <v/>
      </c>
      <c r="AJ90" s="3" t="str">
        <f t="shared" si="82"/>
        <v/>
      </c>
      <c r="AK90" s="3" t="str">
        <f t="shared" si="83"/>
        <v/>
      </c>
      <c r="AL90" s="3" t="str">
        <f t="shared" si="84"/>
        <v/>
      </c>
      <c r="AM90" s="3" t="str">
        <f t="shared" si="85"/>
        <v/>
      </c>
      <c r="AN90" s="3" t="str">
        <f t="shared" si="86"/>
        <v/>
      </c>
      <c r="AO90" s="3" t="str">
        <f t="shared" si="87"/>
        <v/>
      </c>
      <c r="AQ90" s="3" t="e">
        <f t="shared" si="88"/>
        <v>#N/A</v>
      </c>
      <c r="AR90" s="3" t="e">
        <f t="shared" si="89"/>
        <v>#N/A</v>
      </c>
      <c r="AS90" s="3" t="e">
        <f t="shared" si="90"/>
        <v>#N/A</v>
      </c>
      <c r="AT90" s="3" t="e">
        <f t="shared" si="91"/>
        <v>#N/A</v>
      </c>
      <c r="AU90" s="3" t="e">
        <f t="shared" si="92"/>
        <v>#N/A</v>
      </c>
      <c r="AV90" s="3" t="e">
        <f t="shared" si="93"/>
        <v>#N/A</v>
      </c>
      <c r="AW90" s="3" t="e">
        <f t="shared" si="94"/>
        <v>#N/A</v>
      </c>
      <c r="AX90" s="3" t="e">
        <f t="shared" si="95"/>
        <v>#N/A</v>
      </c>
      <c r="AY90" s="3" t="e">
        <f t="shared" si="96"/>
        <v>#N/A</v>
      </c>
      <c r="AZ90" s="3" t="e">
        <f t="shared" si="97"/>
        <v>#N/A</v>
      </c>
    </row>
    <row r="91" spans="4:52">
      <c r="D91" s="3"/>
      <c r="E91" s="3"/>
      <c r="F91" s="51" t="str">
        <f t="shared" si="67"/>
        <v/>
      </c>
      <c r="G91" s="77" t="str">
        <f t="shared" si="56"/>
        <v/>
      </c>
      <c r="H91" s="77" t="str">
        <f t="shared" si="57"/>
        <v/>
      </c>
      <c r="I91" s="77" t="str">
        <f t="shared" si="58"/>
        <v/>
      </c>
      <c r="J91" s="77" t="str">
        <f t="shared" si="59"/>
        <v/>
      </c>
      <c r="K91" s="77" t="str">
        <f t="shared" si="60"/>
        <v/>
      </c>
      <c r="L91" s="77" t="str">
        <f t="shared" si="61"/>
        <v/>
      </c>
      <c r="M91" s="77" t="str">
        <f t="shared" si="62"/>
        <v/>
      </c>
      <c r="N91" s="77" t="str">
        <f t="shared" si="63"/>
        <v/>
      </c>
      <c r="O91" s="77" t="str">
        <f t="shared" si="64"/>
        <v/>
      </c>
      <c r="P91" s="77" t="str">
        <f t="shared" si="65"/>
        <v/>
      </c>
      <c r="S91" s="4">
        <v>59</v>
      </c>
      <c r="T91" s="4" t="e">
        <f t="shared" si="98"/>
        <v>#N/A</v>
      </c>
      <c r="U91" s="3" t="str">
        <f t="shared" si="68"/>
        <v/>
      </c>
      <c r="V91" s="3" t="str">
        <f t="shared" si="69"/>
        <v/>
      </c>
      <c r="W91" s="3" t="str">
        <f t="shared" si="70"/>
        <v/>
      </c>
      <c r="X91" s="3" t="str">
        <f t="shared" si="71"/>
        <v/>
      </c>
      <c r="Y91" s="3" t="str">
        <f t="shared" si="72"/>
        <v/>
      </c>
      <c r="Z91" s="3" t="str">
        <f t="shared" si="73"/>
        <v/>
      </c>
      <c r="AA91" s="3" t="str">
        <f t="shared" si="74"/>
        <v/>
      </c>
      <c r="AB91" s="3" t="str">
        <f t="shared" si="75"/>
        <v/>
      </c>
      <c r="AC91" s="3" t="str">
        <f t="shared" si="76"/>
        <v/>
      </c>
      <c r="AD91" s="3" t="str">
        <f t="shared" si="77"/>
        <v/>
      </c>
      <c r="AF91" s="3" t="str">
        <f t="shared" si="78"/>
        <v/>
      </c>
      <c r="AG91" s="3" t="str">
        <f t="shared" si="79"/>
        <v/>
      </c>
      <c r="AH91" s="3" t="str">
        <f t="shared" si="80"/>
        <v/>
      </c>
      <c r="AI91" s="3" t="str">
        <f t="shared" si="81"/>
        <v/>
      </c>
      <c r="AJ91" s="3" t="str">
        <f t="shared" si="82"/>
        <v/>
      </c>
      <c r="AK91" s="3" t="str">
        <f t="shared" si="83"/>
        <v/>
      </c>
      <c r="AL91" s="3" t="str">
        <f t="shared" si="84"/>
        <v/>
      </c>
      <c r="AM91" s="3" t="str">
        <f t="shared" si="85"/>
        <v/>
      </c>
      <c r="AN91" s="3" t="str">
        <f t="shared" si="86"/>
        <v/>
      </c>
      <c r="AO91" s="3" t="str">
        <f t="shared" si="87"/>
        <v/>
      </c>
      <c r="AQ91" s="3" t="e">
        <f t="shared" si="88"/>
        <v>#N/A</v>
      </c>
      <c r="AR91" s="3" t="e">
        <f t="shared" si="89"/>
        <v>#N/A</v>
      </c>
      <c r="AS91" s="3" t="e">
        <f t="shared" si="90"/>
        <v>#N/A</v>
      </c>
      <c r="AT91" s="3" t="e">
        <f t="shared" si="91"/>
        <v>#N/A</v>
      </c>
      <c r="AU91" s="3" t="e">
        <f t="shared" si="92"/>
        <v>#N/A</v>
      </c>
      <c r="AV91" s="3" t="e">
        <f t="shared" si="93"/>
        <v>#N/A</v>
      </c>
      <c r="AW91" s="3" t="e">
        <f t="shared" si="94"/>
        <v>#N/A</v>
      </c>
      <c r="AX91" s="3" t="e">
        <f t="shared" si="95"/>
        <v>#N/A</v>
      </c>
      <c r="AY91" s="3" t="e">
        <f t="shared" si="96"/>
        <v>#N/A</v>
      </c>
      <c r="AZ91" s="3" t="e">
        <f t="shared" si="97"/>
        <v>#N/A</v>
      </c>
    </row>
    <row r="92" spans="4:52">
      <c r="D92" s="3"/>
      <c r="E92" s="3"/>
      <c r="F92" s="51" t="str">
        <f t="shared" si="67"/>
        <v/>
      </c>
      <c r="G92" s="77" t="str">
        <f t="shared" si="56"/>
        <v/>
      </c>
      <c r="H92" s="77" t="str">
        <f t="shared" si="57"/>
        <v/>
      </c>
      <c r="I92" s="77" t="str">
        <f t="shared" si="58"/>
        <v/>
      </c>
      <c r="J92" s="77" t="str">
        <f t="shared" si="59"/>
        <v/>
      </c>
      <c r="K92" s="77" t="str">
        <f t="shared" si="60"/>
        <v/>
      </c>
      <c r="L92" s="77" t="str">
        <f t="shared" si="61"/>
        <v/>
      </c>
      <c r="M92" s="77" t="str">
        <f t="shared" si="62"/>
        <v/>
      </c>
      <c r="N92" s="77" t="str">
        <f t="shared" si="63"/>
        <v/>
      </c>
      <c r="O92" s="77" t="str">
        <f t="shared" si="64"/>
        <v/>
      </c>
      <c r="P92" s="77" t="str">
        <f t="shared" si="65"/>
        <v/>
      </c>
      <c r="S92" s="4">
        <v>60</v>
      </c>
      <c r="T92" s="4" t="e">
        <f t="shared" si="98"/>
        <v>#N/A</v>
      </c>
      <c r="U92" s="3" t="str">
        <f t="shared" si="68"/>
        <v/>
      </c>
      <c r="V92" s="3" t="str">
        <f t="shared" si="69"/>
        <v/>
      </c>
      <c r="W92" s="3" t="str">
        <f t="shared" si="70"/>
        <v/>
      </c>
      <c r="X92" s="3" t="str">
        <f t="shared" si="71"/>
        <v/>
      </c>
      <c r="Y92" s="3" t="str">
        <f t="shared" si="72"/>
        <v/>
      </c>
      <c r="Z92" s="3" t="str">
        <f t="shared" si="73"/>
        <v/>
      </c>
      <c r="AA92" s="3" t="str">
        <f t="shared" si="74"/>
        <v/>
      </c>
      <c r="AB92" s="3" t="str">
        <f t="shared" si="75"/>
        <v/>
      </c>
      <c r="AC92" s="3" t="str">
        <f t="shared" si="76"/>
        <v/>
      </c>
      <c r="AD92" s="3" t="str">
        <f t="shared" si="77"/>
        <v/>
      </c>
      <c r="AF92" s="3" t="str">
        <f t="shared" si="78"/>
        <v/>
      </c>
      <c r="AG92" s="3" t="str">
        <f t="shared" si="79"/>
        <v/>
      </c>
      <c r="AH92" s="3" t="str">
        <f t="shared" si="80"/>
        <v/>
      </c>
      <c r="AI92" s="3" t="str">
        <f t="shared" si="81"/>
        <v/>
      </c>
      <c r="AJ92" s="3" t="str">
        <f t="shared" si="82"/>
        <v/>
      </c>
      <c r="AK92" s="3" t="str">
        <f t="shared" si="83"/>
        <v/>
      </c>
      <c r="AL92" s="3" t="str">
        <f t="shared" si="84"/>
        <v/>
      </c>
      <c r="AM92" s="3" t="str">
        <f t="shared" si="85"/>
        <v/>
      </c>
      <c r="AN92" s="3" t="str">
        <f t="shared" si="86"/>
        <v/>
      </c>
      <c r="AO92" s="3" t="str">
        <f t="shared" si="87"/>
        <v/>
      </c>
      <c r="AQ92" s="3" t="e">
        <f t="shared" si="88"/>
        <v>#N/A</v>
      </c>
      <c r="AR92" s="3" t="e">
        <f t="shared" si="89"/>
        <v>#N/A</v>
      </c>
      <c r="AS92" s="3" t="e">
        <f t="shared" si="90"/>
        <v>#N/A</v>
      </c>
      <c r="AT92" s="3" t="e">
        <f t="shared" si="91"/>
        <v>#N/A</v>
      </c>
      <c r="AU92" s="3" t="e">
        <f t="shared" si="92"/>
        <v>#N/A</v>
      </c>
      <c r="AV92" s="3" t="e">
        <f t="shared" si="93"/>
        <v>#N/A</v>
      </c>
      <c r="AW92" s="3" t="e">
        <f t="shared" si="94"/>
        <v>#N/A</v>
      </c>
      <c r="AX92" s="3" t="e">
        <f t="shared" si="95"/>
        <v>#N/A</v>
      </c>
      <c r="AY92" s="3" t="e">
        <f t="shared" si="96"/>
        <v>#N/A</v>
      </c>
      <c r="AZ92" s="3" t="e">
        <f t="shared" si="97"/>
        <v>#N/A</v>
      </c>
    </row>
    <row r="93" spans="4:52">
      <c r="D93" s="3"/>
      <c r="E93" s="3"/>
      <c r="F93" s="51" t="str">
        <f t="shared" si="67"/>
        <v/>
      </c>
      <c r="G93" s="77" t="str">
        <f t="shared" si="56"/>
        <v/>
      </c>
      <c r="H93" s="77" t="str">
        <f t="shared" si="57"/>
        <v/>
      </c>
      <c r="I93" s="77" t="str">
        <f t="shared" si="58"/>
        <v/>
      </c>
      <c r="J93" s="77" t="str">
        <f t="shared" si="59"/>
        <v/>
      </c>
      <c r="K93" s="77" t="str">
        <f t="shared" si="60"/>
        <v/>
      </c>
      <c r="L93" s="77" t="str">
        <f t="shared" si="61"/>
        <v/>
      </c>
      <c r="M93" s="77" t="str">
        <f t="shared" si="62"/>
        <v/>
      </c>
      <c r="N93" s="77" t="str">
        <f t="shared" si="63"/>
        <v/>
      </c>
      <c r="O93" s="77" t="str">
        <f t="shared" si="64"/>
        <v/>
      </c>
      <c r="P93" s="77" t="str">
        <f t="shared" si="65"/>
        <v/>
      </c>
      <c r="S93" s="4">
        <v>61</v>
      </c>
      <c r="T93" s="4" t="e">
        <f t="shared" si="98"/>
        <v>#N/A</v>
      </c>
      <c r="U93" s="3" t="str">
        <f t="shared" si="68"/>
        <v/>
      </c>
      <c r="V93" s="3" t="str">
        <f t="shared" si="69"/>
        <v/>
      </c>
      <c r="W93" s="3" t="str">
        <f t="shared" si="70"/>
        <v/>
      </c>
      <c r="X93" s="3" t="str">
        <f t="shared" si="71"/>
        <v/>
      </c>
      <c r="Y93" s="3" t="str">
        <f t="shared" si="72"/>
        <v/>
      </c>
      <c r="Z93" s="3" t="str">
        <f t="shared" si="73"/>
        <v/>
      </c>
      <c r="AA93" s="3" t="str">
        <f t="shared" si="74"/>
        <v/>
      </c>
      <c r="AB93" s="3" t="str">
        <f t="shared" si="75"/>
        <v/>
      </c>
      <c r="AC93" s="3" t="str">
        <f t="shared" si="76"/>
        <v/>
      </c>
      <c r="AD93" s="3" t="str">
        <f t="shared" si="77"/>
        <v/>
      </c>
      <c r="AF93" s="3" t="str">
        <f t="shared" si="78"/>
        <v/>
      </c>
      <c r="AG93" s="3" t="str">
        <f t="shared" si="79"/>
        <v/>
      </c>
      <c r="AH93" s="3" t="str">
        <f t="shared" si="80"/>
        <v/>
      </c>
      <c r="AI93" s="3" t="str">
        <f t="shared" si="81"/>
        <v/>
      </c>
      <c r="AJ93" s="3" t="str">
        <f t="shared" si="82"/>
        <v/>
      </c>
      <c r="AK93" s="3" t="str">
        <f t="shared" si="83"/>
        <v/>
      </c>
      <c r="AL93" s="3" t="str">
        <f t="shared" si="84"/>
        <v/>
      </c>
      <c r="AM93" s="3" t="str">
        <f t="shared" si="85"/>
        <v/>
      </c>
      <c r="AN93" s="3" t="str">
        <f t="shared" si="86"/>
        <v/>
      </c>
      <c r="AO93" s="3" t="str">
        <f t="shared" si="87"/>
        <v/>
      </c>
      <c r="AQ93" s="3" t="e">
        <f t="shared" si="88"/>
        <v>#N/A</v>
      </c>
      <c r="AR93" s="3" t="e">
        <f t="shared" si="89"/>
        <v>#N/A</v>
      </c>
      <c r="AS93" s="3" t="e">
        <f t="shared" si="90"/>
        <v>#N/A</v>
      </c>
      <c r="AT93" s="3" t="e">
        <f t="shared" si="91"/>
        <v>#N/A</v>
      </c>
      <c r="AU93" s="3" t="e">
        <f t="shared" si="92"/>
        <v>#N/A</v>
      </c>
      <c r="AV93" s="3" t="e">
        <f t="shared" si="93"/>
        <v>#N/A</v>
      </c>
      <c r="AW93" s="3" t="e">
        <f t="shared" si="94"/>
        <v>#N/A</v>
      </c>
      <c r="AX93" s="3" t="e">
        <f t="shared" si="95"/>
        <v>#N/A</v>
      </c>
      <c r="AY93" s="3" t="e">
        <f t="shared" si="96"/>
        <v>#N/A</v>
      </c>
      <c r="AZ93" s="3" t="e">
        <f t="shared" si="97"/>
        <v>#N/A</v>
      </c>
    </row>
    <row r="94" spans="4:52">
      <c r="D94" s="3"/>
      <c r="E94" s="3"/>
      <c r="F94" s="51" t="str">
        <f t="shared" si="67"/>
        <v/>
      </c>
      <c r="G94" s="77" t="str">
        <f t="shared" si="56"/>
        <v/>
      </c>
      <c r="H94" s="77" t="str">
        <f t="shared" si="57"/>
        <v/>
      </c>
      <c r="I94" s="77" t="str">
        <f t="shared" si="58"/>
        <v/>
      </c>
      <c r="J94" s="77" t="str">
        <f t="shared" si="59"/>
        <v/>
      </c>
      <c r="K94" s="77" t="str">
        <f t="shared" si="60"/>
        <v/>
      </c>
      <c r="L94" s="77" t="str">
        <f t="shared" si="61"/>
        <v/>
      </c>
      <c r="M94" s="77" t="str">
        <f t="shared" si="62"/>
        <v/>
      </c>
      <c r="N94" s="77" t="str">
        <f t="shared" si="63"/>
        <v/>
      </c>
      <c r="O94" s="77" t="str">
        <f t="shared" si="64"/>
        <v/>
      </c>
      <c r="P94" s="77" t="str">
        <f t="shared" si="65"/>
        <v/>
      </c>
      <c r="S94" s="4">
        <v>62</v>
      </c>
      <c r="T94" s="4" t="e">
        <f t="shared" si="98"/>
        <v>#N/A</v>
      </c>
      <c r="U94" s="3" t="str">
        <f t="shared" si="68"/>
        <v/>
      </c>
      <c r="V94" s="3" t="str">
        <f t="shared" si="69"/>
        <v/>
      </c>
      <c r="W94" s="3" t="str">
        <f t="shared" si="70"/>
        <v/>
      </c>
      <c r="X94" s="3" t="str">
        <f t="shared" si="71"/>
        <v/>
      </c>
      <c r="Y94" s="3" t="str">
        <f t="shared" si="72"/>
        <v/>
      </c>
      <c r="Z94" s="3" t="str">
        <f t="shared" si="73"/>
        <v/>
      </c>
      <c r="AA94" s="3" t="str">
        <f t="shared" si="74"/>
        <v/>
      </c>
      <c r="AB94" s="3" t="str">
        <f t="shared" si="75"/>
        <v/>
      </c>
      <c r="AC94" s="3" t="str">
        <f t="shared" si="76"/>
        <v/>
      </c>
      <c r="AD94" s="3" t="str">
        <f t="shared" si="77"/>
        <v/>
      </c>
      <c r="AF94" s="3" t="str">
        <f t="shared" si="78"/>
        <v/>
      </c>
      <c r="AG94" s="3" t="str">
        <f t="shared" si="79"/>
        <v/>
      </c>
      <c r="AH94" s="3" t="str">
        <f t="shared" si="80"/>
        <v/>
      </c>
      <c r="AI94" s="3" t="str">
        <f t="shared" si="81"/>
        <v/>
      </c>
      <c r="AJ94" s="3" t="str">
        <f t="shared" si="82"/>
        <v/>
      </c>
      <c r="AK94" s="3" t="str">
        <f t="shared" si="83"/>
        <v/>
      </c>
      <c r="AL94" s="3" t="str">
        <f t="shared" si="84"/>
        <v/>
      </c>
      <c r="AM94" s="3" t="str">
        <f t="shared" si="85"/>
        <v/>
      </c>
      <c r="AN94" s="3" t="str">
        <f t="shared" si="86"/>
        <v/>
      </c>
      <c r="AO94" s="3" t="str">
        <f t="shared" si="87"/>
        <v/>
      </c>
      <c r="AQ94" s="3" t="e">
        <f t="shared" si="88"/>
        <v>#N/A</v>
      </c>
      <c r="AR94" s="3" t="e">
        <f t="shared" si="89"/>
        <v>#N/A</v>
      </c>
      <c r="AS94" s="3" t="e">
        <f t="shared" si="90"/>
        <v>#N/A</v>
      </c>
      <c r="AT94" s="3" t="e">
        <f t="shared" si="91"/>
        <v>#N/A</v>
      </c>
      <c r="AU94" s="3" t="e">
        <f t="shared" si="92"/>
        <v>#N/A</v>
      </c>
      <c r="AV94" s="3" t="e">
        <f t="shared" si="93"/>
        <v>#N/A</v>
      </c>
      <c r="AW94" s="3" t="e">
        <f t="shared" si="94"/>
        <v>#N/A</v>
      </c>
      <c r="AX94" s="3" t="e">
        <f t="shared" si="95"/>
        <v>#N/A</v>
      </c>
      <c r="AY94" s="3" t="e">
        <f t="shared" si="96"/>
        <v>#N/A</v>
      </c>
      <c r="AZ94" s="3" t="e">
        <f t="shared" si="97"/>
        <v>#N/A</v>
      </c>
    </row>
    <row r="95" spans="4:52">
      <c r="D95" s="3"/>
      <c r="E95" s="3"/>
      <c r="F95" s="51" t="str">
        <f t="shared" si="67"/>
        <v/>
      </c>
      <c r="G95" s="77" t="str">
        <f t="shared" si="56"/>
        <v/>
      </c>
      <c r="H95" s="77" t="str">
        <f t="shared" si="57"/>
        <v/>
      </c>
      <c r="I95" s="77" t="str">
        <f t="shared" si="58"/>
        <v/>
      </c>
      <c r="J95" s="77" t="str">
        <f t="shared" si="59"/>
        <v/>
      </c>
      <c r="K95" s="77" t="str">
        <f t="shared" si="60"/>
        <v/>
      </c>
      <c r="L95" s="77" t="str">
        <f t="shared" si="61"/>
        <v/>
      </c>
      <c r="M95" s="77" t="str">
        <f t="shared" si="62"/>
        <v/>
      </c>
      <c r="N95" s="77" t="str">
        <f t="shared" si="63"/>
        <v/>
      </c>
      <c r="O95" s="77" t="str">
        <f t="shared" si="64"/>
        <v/>
      </c>
      <c r="P95" s="77" t="str">
        <f t="shared" si="65"/>
        <v/>
      </c>
      <c r="S95" s="4">
        <v>63</v>
      </c>
      <c r="T95" s="4" t="e">
        <f t="shared" si="98"/>
        <v>#N/A</v>
      </c>
      <c r="U95" s="3" t="str">
        <f t="shared" si="68"/>
        <v/>
      </c>
      <c r="V95" s="3" t="str">
        <f t="shared" si="69"/>
        <v/>
      </c>
      <c r="W95" s="3" t="str">
        <f t="shared" si="70"/>
        <v/>
      </c>
      <c r="X95" s="3" t="str">
        <f t="shared" si="71"/>
        <v/>
      </c>
      <c r="Y95" s="3" t="str">
        <f t="shared" si="72"/>
        <v/>
      </c>
      <c r="Z95" s="3" t="str">
        <f t="shared" si="73"/>
        <v/>
      </c>
      <c r="AA95" s="3" t="str">
        <f t="shared" si="74"/>
        <v/>
      </c>
      <c r="AB95" s="3" t="str">
        <f t="shared" si="75"/>
        <v/>
      </c>
      <c r="AC95" s="3" t="str">
        <f t="shared" si="76"/>
        <v/>
      </c>
      <c r="AD95" s="3" t="str">
        <f t="shared" si="77"/>
        <v/>
      </c>
      <c r="AF95" s="3" t="str">
        <f t="shared" si="78"/>
        <v/>
      </c>
      <c r="AG95" s="3" t="str">
        <f t="shared" si="79"/>
        <v/>
      </c>
      <c r="AH95" s="3" t="str">
        <f t="shared" si="80"/>
        <v/>
      </c>
      <c r="AI95" s="3" t="str">
        <f t="shared" si="81"/>
        <v/>
      </c>
      <c r="AJ95" s="3" t="str">
        <f t="shared" si="82"/>
        <v/>
      </c>
      <c r="AK95" s="3" t="str">
        <f t="shared" si="83"/>
        <v/>
      </c>
      <c r="AL95" s="3" t="str">
        <f t="shared" si="84"/>
        <v/>
      </c>
      <c r="AM95" s="3" t="str">
        <f t="shared" si="85"/>
        <v/>
      </c>
      <c r="AN95" s="3" t="str">
        <f t="shared" si="86"/>
        <v/>
      </c>
      <c r="AO95" s="3" t="str">
        <f t="shared" si="87"/>
        <v/>
      </c>
      <c r="AQ95" s="3" t="e">
        <f t="shared" si="88"/>
        <v>#N/A</v>
      </c>
      <c r="AR95" s="3" t="e">
        <f t="shared" si="89"/>
        <v>#N/A</v>
      </c>
      <c r="AS95" s="3" t="e">
        <f t="shared" si="90"/>
        <v>#N/A</v>
      </c>
      <c r="AT95" s="3" t="e">
        <f t="shared" si="91"/>
        <v>#N/A</v>
      </c>
      <c r="AU95" s="3" t="e">
        <f t="shared" si="92"/>
        <v>#N/A</v>
      </c>
      <c r="AV95" s="3" t="e">
        <f t="shared" si="93"/>
        <v>#N/A</v>
      </c>
      <c r="AW95" s="3" t="e">
        <f t="shared" si="94"/>
        <v>#N/A</v>
      </c>
      <c r="AX95" s="3" t="e">
        <f t="shared" si="95"/>
        <v>#N/A</v>
      </c>
      <c r="AY95" s="3" t="e">
        <f t="shared" si="96"/>
        <v>#N/A</v>
      </c>
      <c r="AZ95" s="3" t="e">
        <f t="shared" si="97"/>
        <v>#N/A</v>
      </c>
    </row>
    <row r="96" spans="4:52">
      <c r="D96" s="3"/>
      <c r="E96" s="3"/>
      <c r="F96" s="51" t="str">
        <f t="shared" si="67"/>
        <v/>
      </c>
      <c r="G96" s="77" t="str">
        <f t="shared" si="56"/>
        <v/>
      </c>
      <c r="H96" s="77" t="str">
        <f t="shared" si="57"/>
        <v/>
      </c>
      <c r="I96" s="77" t="str">
        <f t="shared" si="58"/>
        <v/>
      </c>
      <c r="J96" s="77" t="str">
        <f t="shared" si="59"/>
        <v/>
      </c>
      <c r="K96" s="77" t="str">
        <f t="shared" si="60"/>
        <v/>
      </c>
      <c r="L96" s="77" t="str">
        <f t="shared" si="61"/>
        <v/>
      </c>
      <c r="M96" s="77" t="str">
        <f t="shared" si="62"/>
        <v/>
      </c>
      <c r="N96" s="77" t="str">
        <f t="shared" si="63"/>
        <v/>
      </c>
      <c r="O96" s="77" t="str">
        <f t="shared" si="64"/>
        <v/>
      </c>
      <c r="P96" s="77" t="str">
        <f t="shared" si="65"/>
        <v/>
      </c>
      <c r="S96" s="4">
        <v>64</v>
      </c>
      <c r="T96" s="4" t="e">
        <f t="shared" si="98"/>
        <v>#N/A</v>
      </c>
      <c r="U96" s="3" t="str">
        <f t="shared" si="68"/>
        <v/>
      </c>
      <c r="V96" s="3" t="str">
        <f t="shared" si="69"/>
        <v/>
      </c>
      <c r="W96" s="3" t="str">
        <f t="shared" si="70"/>
        <v/>
      </c>
      <c r="X96" s="3" t="str">
        <f t="shared" si="71"/>
        <v/>
      </c>
      <c r="Y96" s="3" t="str">
        <f t="shared" si="72"/>
        <v/>
      </c>
      <c r="Z96" s="3" t="str">
        <f t="shared" si="73"/>
        <v/>
      </c>
      <c r="AA96" s="3" t="str">
        <f t="shared" si="74"/>
        <v/>
      </c>
      <c r="AB96" s="3" t="str">
        <f t="shared" si="75"/>
        <v/>
      </c>
      <c r="AC96" s="3" t="str">
        <f t="shared" si="76"/>
        <v/>
      </c>
      <c r="AD96" s="3" t="str">
        <f t="shared" si="77"/>
        <v/>
      </c>
      <c r="AF96" s="3" t="str">
        <f t="shared" si="78"/>
        <v/>
      </c>
      <c r="AG96" s="3" t="str">
        <f t="shared" si="79"/>
        <v/>
      </c>
      <c r="AH96" s="3" t="str">
        <f t="shared" si="80"/>
        <v/>
      </c>
      <c r="AI96" s="3" t="str">
        <f t="shared" si="81"/>
        <v/>
      </c>
      <c r="AJ96" s="3" t="str">
        <f t="shared" si="82"/>
        <v/>
      </c>
      <c r="AK96" s="3" t="str">
        <f t="shared" si="83"/>
        <v/>
      </c>
      <c r="AL96" s="3" t="str">
        <f t="shared" si="84"/>
        <v/>
      </c>
      <c r="AM96" s="3" t="str">
        <f t="shared" si="85"/>
        <v/>
      </c>
      <c r="AN96" s="3" t="str">
        <f t="shared" si="86"/>
        <v/>
      </c>
      <c r="AO96" s="3" t="str">
        <f t="shared" si="87"/>
        <v/>
      </c>
      <c r="AQ96" s="3" t="e">
        <f t="shared" si="88"/>
        <v>#N/A</v>
      </c>
      <c r="AR96" s="3" t="e">
        <f t="shared" si="89"/>
        <v>#N/A</v>
      </c>
      <c r="AS96" s="3" t="e">
        <f t="shared" si="90"/>
        <v>#N/A</v>
      </c>
      <c r="AT96" s="3" t="e">
        <f t="shared" si="91"/>
        <v>#N/A</v>
      </c>
      <c r="AU96" s="3" t="e">
        <f t="shared" si="92"/>
        <v>#N/A</v>
      </c>
      <c r="AV96" s="3" t="e">
        <f t="shared" si="93"/>
        <v>#N/A</v>
      </c>
      <c r="AW96" s="3" t="e">
        <f t="shared" si="94"/>
        <v>#N/A</v>
      </c>
      <c r="AX96" s="3" t="e">
        <f t="shared" si="95"/>
        <v>#N/A</v>
      </c>
      <c r="AY96" s="3" t="e">
        <f t="shared" si="96"/>
        <v>#N/A</v>
      </c>
      <c r="AZ96" s="3" t="e">
        <f t="shared" si="97"/>
        <v>#N/A</v>
      </c>
    </row>
    <row r="97" spans="4:52">
      <c r="D97" s="3"/>
      <c r="E97" s="3"/>
      <c r="F97" s="51" t="str">
        <f t="shared" ref="F97:F132" si="99">IFERROR(INDEX(Groups_Data,T97,5),"")</f>
        <v/>
      </c>
      <c r="G97" s="77" t="str">
        <f t="shared" si="56"/>
        <v/>
      </c>
      <c r="H97" s="77" t="str">
        <f t="shared" si="57"/>
        <v/>
      </c>
      <c r="I97" s="77" t="str">
        <f t="shared" si="58"/>
        <v/>
      </c>
      <c r="J97" s="77" t="str">
        <f t="shared" si="59"/>
        <v/>
      </c>
      <c r="K97" s="77" t="str">
        <f t="shared" si="60"/>
        <v/>
      </c>
      <c r="L97" s="77" t="str">
        <f t="shared" si="61"/>
        <v/>
      </c>
      <c r="M97" s="77" t="str">
        <f t="shared" si="62"/>
        <v/>
      </c>
      <c r="N97" s="77" t="str">
        <f t="shared" si="63"/>
        <v/>
      </c>
      <c r="O97" s="77" t="str">
        <f t="shared" si="64"/>
        <v/>
      </c>
      <c r="P97" s="77" t="str">
        <f t="shared" si="65"/>
        <v/>
      </c>
      <c r="S97" s="4">
        <v>65</v>
      </c>
      <c r="T97" s="4" t="e">
        <f t="shared" si="98"/>
        <v>#N/A</v>
      </c>
      <c r="U97" s="3" t="str">
        <f t="shared" ref="U97:U132" si="100">IFERROR(VALUE(INDEX(Over_Time_Data2,AQ97,$V$31)),"")</f>
        <v/>
      </c>
      <c r="V97" s="3" t="str">
        <f t="shared" ref="V97:V132" si="101">IFERROR(VALUE(INDEX(Over_Time_Data2,AR97,$V$31)),"")</f>
        <v/>
      </c>
      <c r="W97" s="3" t="str">
        <f t="shared" ref="W97:W132" si="102">IFERROR(VALUE(INDEX(Over_Time_Data2,AS97,$V$31)),"")</f>
        <v/>
      </c>
      <c r="X97" s="3" t="str">
        <f t="shared" ref="X97:X132" si="103">IFERROR(VALUE(INDEX(Over_Time_Data2,AT97,$V$31)),"")</f>
        <v/>
      </c>
      <c r="Y97" s="3" t="str">
        <f t="shared" ref="Y97:Y132" si="104">IFERROR(VALUE(INDEX(Over_Time_Data2,AU97,$V$31)),"")</f>
        <v/>
      </c>
      <c r="Z97" s="3" t="str">
        <f t="shared" ref="Z97:Z132" si="105">IFERROR(VALUE(INDEX(Over_Time_Data2,AV97,$V$31)),"")</f>
        <v/>
      </c>
      <c r="AA97" s="3" t="str">
        <f t="shared" ref="AA97:AA132" si="106">IFERROR(VALUE(INDEX(Over_Time_Data2,AW97,$V$31)),"")</f>
        <v/>
      </c>
      <c r="AB97" s="3" t="str">
        <f t="shared" ref="AB97:AB132" si="107">IFERROR(VALUE(INDEX(Over_Time_Data2,AX97,$V$31)),"")</f>
        <v/>
      </c>
      <c r="AC97" s="3" t="str">
        <f t="shared" ref="AC97:AC132" si="108">IFERROR(VALUE(INDEX(Over_Time_Data2,AY97,$V$31)),"")</f>
        <v/>
      </c>
      <c r="AD97" s="3" t="str">
        <f t="shared" ref="AD97:AD132" si="109">IFERROR(VALUE(INDEX(Over_Time_Data2,AZ97,$V$31)),"")</f>
        <v/>
      </c>
      <c r="AF97" s="3" t="str">
        <f t="shared" ref="AF97:AF132" si="110">IFERROR(" (n="&amp;TEXT(VALUE(INDEX(Over_Time_Data2,AQ97,$AG$31)),"#,###")&amp;")","")</f>
        <v/>
      </c>
      <c r="AG97" s="3" t="str">
        <f t="shared" ref="AG97:AG132" si="111">IFERROR(" (n="&amp;TEXT(VALUE(INDEX(Over_Time_Data2,AR97,$AG$31)),"#,###")&amp;")","")</f>
        <v/>
      </c>
      <c r="AH97" s="3" t="str">
        <f t="shared" ref="AH97:AH132" si="112">IFERROR(" (n="&amp;TEXT(VALUE(INDEX(Over_Time_Data2,AS97,$AG$31)),"#,###")&amp;")","")</f>
        <v/>
      </c>
      <c r="AI97" s="3" t="str">
        <f t="shared" ref="AI97:AI132" si="113">IFERROR(" (n="&amp;TEXT(VALUE(INDEX(Over_Time_Data2,AT97,$AG$31)),"#,###")&amp;")","")</f>
        <v/>
      </c>
      <c r="AJ97" s="3" t="str">
        <f t="shared" ref="AJ97:AJ132" si="114">IFERROR(" (n="&amp;TEXT(VALUE(INDEX(Over_Time_Data2,AU97,$AG$31)),"#,###")&amp;")","")</f>
        <v/>
      </c>
      <c r="AK97" s="3" t="str">
        <f t="shared" ref="AK97:AK132" si="115">IFERROR(" (n="&amp;TEXT(VALUE(INDEX(Over_Time_Data2,AV97,$AG$31)),"#,###")&amp;")","")</f>
        <v/>
      </c>
      <c r="AL97" s="3" t="str">
        <f t="shared" ref="AL97:AL132" si="116">IFERROR(" (n="&amp;TEXT(VALUE(INDEX(Over_Time_Data2,AW97,$AG$31)),"#,###")&amp;")","")</f>
        <v/>
      </c>
      <c r="AM97" s="3" t="str">
        <f t="shared" ref="AM97:AM132" si="117">IFERROR(" (n="&amp;TEXT(VALUE(INDEX(Over_Time_Data2,AX97,$AG$31)),"#,###")&amp;")","")</f>
        <v/>
      </c>
      <c r="AN97" s="3" t="str">
        <f t="shared" ref="AN97:AN132" si="118">IFERROR(" (n="&amp;TEXT(VALUE(INDEX(Over_Time_Data2,AY97,$AG$31)),"#,###")&amp;")","")</f>
        <v/>
      </c>
      <c r="AO97" s="3" t="str">
        <f t="shared" ref="AO97:AO132" si="119">IFERROR(" (n="&amp;TEXT(VALUE(INDEX(Over_Time_Data2,AZ97,$AG$31)),"#,###")&amp;")","")</f>
        <v/>
      </c>
      <c r="AQ97" s="3" t="e">
        <f t="shared" ref="AQ97:AQ132" si="120">MATCH($G$4&amp;$G$6&amp;$F97&amp;TEXT(U$32,"#"),INDEX(Over_Time_Data2,,1),0)</f>
        <v>#N/A</v>
      </c>
      <c r="AR97" s="3" t="e">
        <f t="shared" ref="AR97:AR132" si="121">MATCH($G$4&amp;$G$6&amp;$F97&amp;TEXT(V$32,"#"),INDEX(Over_Time_Data2,,1),0)</f>
        <v>#N/A</v>
      </c>
      <c r="AS97" s="3" t="e">
        <f t="shared" ref="AS97:AS132" si="122">MATCH($G$4&amp;$G$6&amp;$F97&amp;TEXT(W$32,"#"),INDEX(Over_Time_Data2,,1),0)</f>
        <v>#N/A</v>
      </c>
      <c r="AT97" s="3" t="e">
        <f t="shared" ref="AT97:AT132" si="123">MATCH($G$4&amp;$G$6&amp;$F97&amp;TEXT(X$32,"#"),INDEX(Over_Time_Data2,,1),0)</f>
        <v>#N/A</v>
      </c>
      <c r="AU97" s="3" t="e">
        <f t="shared" ref="AU97:AU132" si="124">MATCH($G$4&amp;$G$6&amp;$F97&amp;TEXT(Y$32,"#"),INDEX(Over_Time_Data2,,1),0)</f>
        <v>#N/A</v>
      </c>
      <c r="AV97" s="3" t="e">
        <f t="shared" ref="AV97:AV132" si="125">MATCH($G$4&amp;$G$6&amp;$F97&amp;TEXT(Z$32,"#"),INDEX(Over_Time_Data2,,1),0)</f>
        <v>#N/A</v>
      </c>
      <c r="AW97" s="3" t="e">
        <f t="shared" ref="AW97:AW132" si="126">MATCH($G$4&amp;$G$6&amp;$F97&amp;TEXT(AA$32,"#"),INDEX(Over_Time_Data2,,1),0)</f>
        <v>#N/A</v>
      </c>
      <c r="AX97" s="3" t="e">
        <f t="shared" ref="AX97:AX132" si="127">MATCH($G$4&amp;$G$6&amp;$F97&amp;TEXT(AB$32,"#"),INDEX(Over_Time_Data2,,1),0)</f>
        <v>#N/A</v>
      </c>
      <c r="AY97" s="3" t="e">
        <f t="shared" ref="AY97:AY132" si="128">MATCH($G$4&amp;$G$6&amp;$F97&amp;TEXT(AC$32,"#"),INDEX(Over_Time_Data2,,1),0)</f>
        <v>#N/A</v>
      </c>
      <c r="AZ97" s="3" t="e">
        <f t="shared" ref="AZ97:AZ132" si="129">MATCH($G$4&amp;$G$6&amp;$F97&amp;TEXT(AD$32,"#"),INDEX(Over_Time_Data2,,1),0)</f>
        <v>#N/A</v>
      </c>
    </row>
    <row r="98" spans="4:52">
      <c r="D98" s="3"/>
      <c r="E98" s="3"/>
      <c r="F98" s="51" t="str">
        <f t="shared" si="99"/>
        <v/>
      </c>
      <c r="G98" s="77" t="str">
        <f t="shared" ref="G98:G132" si="130">IFERROR(IF(NOT(ISERROR(FIND("GPA",$G$8))),TEXT(U98,"0.00"),IF(NOT(ISERROR(FIND("Rate",$G$8))),TEXT(U98,"0%"),IF(NOT(ISERROR(FIND("Pct",$G$8))),TEXT(U98,"0%"),TEXT(U98,"0.0")))),"")&amp;IF(U98="","",AF98)</f>
        <v/>
      </c>
      <c r="H98" s="77" t="str">
        <f t="shared" ref="H98:H132" si="131">IFERROR(IF(NOT(ISERROR(FIND("GPA",$G$8))),TEXT(V98,"0.00"),IF(NOT(ISERROR(FIND("Rate",$G$8))),TEXT(V98,"0%"),IF(NOT(ISERROR(FIND("Pct",$G$8))),TEXT(V98,"0%"),TEXT(V98,"0.0")))),"")&amp;IF(V98="","",AG98)</f>
        <v/>
      </c>
      <c r="I98" s="77" t="str">
        <f t="shared" ref="I98:I132" si="132">IFERROR(IF(NOT(ISERROR(FIND("GPA",$G$8))),TEXT(W98,"0.00"),IF(NOT(ISERROR(FIND("Rate",$G$8))),TEXT(W98,"0%"),IF(NOT(ISERROR(FIND("Pct",$G$8))),TEXT(W98,"0%"),TEXT(W98,"0.0")))),"")&amp;IF(W98="","",AH98)</f>
        <v/>
      </c>
      <c r="J98" s="77" t="str">
        <f t="shared" ref="J98:J132" si="133">IFERROR(IF(NOT(ISERROR(FIND("GPA",$G$8))),TEXT(X98,"0.00"),IF(NOT(ISERROR(FIND("Rate",$G$8))),TEXT(X98,"0%"),IF(NOT(ISERROR(FIND("Pct",$G$8))),TEXT(X98,"0%"),TEXT(X98,"0.0")))),"")&amp;IF(X98="","",AI98)</f>
        <v/>
      </c>
      <c r="K98" s="77" t="str">
        <f t="shared" ref="K98:K132" si="134">IFERROR(IF(NOT(ISERROR(FIND("GPA",$G$8))),TEXT(Y98,"0.00"),IF(NOT(ISERROR(FIND("Rate",$G$8))),TEXT(Y98,"0%"),IF(NOT(ISERROR(FIND("Pct",$G$8))),TEXT(Y98,"0%"),TEXT(Y98,"0.0")))),"")&amp;IF(Y98="","",AJ98)</f>
        <v/>
      </c>
      <c r="L98" s="77" t="str">
        <f t="shared" ref="L98:L132" si="135">IFERROR(IF(NOT(ISERROR(FIND("GPA",$G$8))),TEXT(Z98,"0.00"),IF(NOT(ISERROR(FIND("Rate",$G$8))),TEXT(Z98,"0%"),IF(NOT(ISERROR(FIND("Pct",$G$8))),TEXT(Z98,"0%"),TEXT(Z98,"0.0")))),"")&amp;IF(Z98="","",AK98)</f>
        <v/>
      </c>
      <c r="M98" s="77" t="str">
        <f t="shared" ref="M98:M132" si="136">IFERROR(IF(NOT(ISERROR(FIND("GPA",$G$8))),TEXT(AA98,"0.00"),IF(NOT(ISERROR(FIND("Rate",$G$8))),TEXT(AA98,"0%"),IF(NOT(ISERROR(FIND("Pct",$G$8))),TEXT(AA98,"0%"),TEXT(AA98,"0.0")))),"")&amp;IF(AA98="","",AL98)</f>
        <v/>
      </c>
      <c r="N98" s="77" t="str">
        <f t="shared" ref="N98:N132" si="137">IFERROR(IF(NOT(ISERROR(FIND("GPA",$G$8))),TEXT(AB98,"0.00"),IF(NOT(ISERROR(FIND("Rate",$G$8))),TEXT(AB98,"0%"),IF(NOT(ISERROR(FIND("Pct",$G$8))),TEXT(AB98,"0%"),TEXT(AB98,"0.0")))),"")&amp;IF(AB98="","",AM98)</f>
        <v/>
      </c>
      <c r="O98" s="77" t="str">
        <f t="shared" ref="O98:O132" si="138">IFERROR(IF(NOT(ISERROR(FIND("GPA",$G$8))),TEXT(AC98,"0.00"),IF(NOT(ISERROR(FIND("Rate",$G$8))),TEXT(AC98,"0%"),IF(NOT(ISERROR(FIND("Pct",$G$8))),TEXT(AC98,"0%"),TEXT(AC98,"0.0")))),"")&amp;IF(AC98="","",AN98)</f>
        <v/>
      </c>
      <c r="P98" s="77" t="str">
        <f t="shared" ref="P98:P132" si="139">IFERROR(IF(NOT(ISERROR(FIND("GPA",$G$8))),TEXT(AD98,"0.00"),IF(NOT(ISERROR(FIND("Rate",$G$8))),TEXT(AD98,"0%"),IF(NOT(ISERROR(FIND("Pct",$G$8))),TEXT(AD98,"0%"),TEXT(AD98,"0.0")))),"")&amp;IF(AD98="","",AO98)</f>
        <v/>
      </c>
      <c r="S98" s="4">
        <v>66</v>
      </c>
      <c r="T98" s="4" t="e">
        <f t="shared" ref="T98:T132" si="140">IF(AND(INDEX(Groups_Data,T97+1,2)=$G$4,INDEX(Groups_Data,T97+1,3)=$G$6),T97+1,NA())</f>
        <v>#N/A</v>
      </c>
      <c r="U98" s="3" t="str">
        <f t="shared" si="100"/>
        <v/>
      </c>
      <c r="V98" s="3" t="str">
        <f t="shared" si="101"/>
        <v/>
      </c>
      <c r="W98" s="3" t="str">
        <f t="shared" si="102"/>
        <v/>
      </c>
      <c r="X98" s="3" t="str">
        <f t="shared" si="103"/>
        <v/>
      </c>
      <c r="Y98" s="3" t="str">
        <f t="shared" si="104"/>
        <v/>
      </c>
      <c r="Z98" s="3" t="str">
        <f t="shared" si="105"/>
        <v/>
      </c>
      <c r="AA98" s="3" t="str">
        <f t="shared" si="106"/>
        <v/>
      </c>
      <c r="AB98" s="3" t="str">
        <f t="shared" si="107"/>
        <v/>
      </c>
      <c r="AC98" s="3" t="str">
        <f t="shared" si="108"/>
        <v/>
      </c>
      <c r="AD98" s="3" t="str">
        <f t="shared" si="109"/>
        <v/>
      </c>
      <c r="AF98" s="3" t="str">
        <f t="shared" si="110"/>
        <v/>
      </c>
      <c r="AG98" s="3" t="str">
        <f t="shared" si="111"/>
        <v/>
      </c>
      <c r="AH98" s="3" t="str">
        <f t="shared" si="112"/>
        <v/>
      </c>
      <c r="AI98" s="3" t="str">
        <f t="shared" si="113"/>
        <v/>
      </c>
      <c r="AJ98" s="3" t="str">
        <f t="shared" si="114"/>
        <v/>
      </c>
      <c r="AK98" s="3" t="str">
        <f t="shared" si="115"/>
        <v/>
      </c>
      <c r="AL98" s="3" t="str">
        <f t="shared" si="116"/>
        <v/>
      </c>
      <c r="AM98" s="3" t="str">
        <f t="shared" si="117"/>
        <v/>
      </c>
      <c r="AN98" s="3" t="str">
        <f t="shared" si="118"/>
        <v/>
      </c>
      <c r="AO98" s="3" t="str">
        <f t="shared" si="119"/>
        <v/>
      </c>
      <c r="AQ98" s="3" t="e">
        <f t="shared" si="120"/>
        <v>#N/A</v>
      </c>
      <c r="AR98" s="3" t="e">
        <f t="shared" si="121"/>
        <v>#N/A</v>
      </c>
      <c r="AS98" s="3" t="e">
        <f t="shared" si="122"/>
        <v>#N/A</v>
      </c>
      <c r="AT98" s="3" t="e">
        <f t="shared" si="123"/>
        <v>#N/A</v>
      </c>
      <c r="AU98" s="3" t="e">
        <f t="shared" si="124"/>
        <v>#N/A</v>
      </c>
      <c r="AV98" s="3" t="e">
        <f t="shared" si="125"/>
        <v>#N/A</v>
      </c>
      <c r="AW98" s="3" t="e">
        <f t="shared" si="126"/>
        <v>#N/A</v>
      </c>
      <c r="AX98" s="3" t="e">
        <f t="shared" si="127"/>
        <v>#N/A</v>
      </c>
      <c r="AY98" s="3" t="e">
        <f t="shared" si="128"/>
        <v>#N/A</v>
      </c>
      <c r="AZ98" s="3" t="e">
        <f t="shared" si="129"/>
        <v>#N/A</v>
      </c>
    </row>
    <row r="99" spans="4:52">
      <c r="D99" s="3"/>
      <c r="E99" s="3"/>
      <c r="F99" s="51" t="str">
        <f t="shared" si="99"/>
        <v/>
      </c>
      <c r="G99" s="77" t="str">
        <f t="shared" si="130"/>
        <v/>
      </c>
      <c r="H99" s="77" t="str">
        <f t="shared" si="131"/>
        <v/>
      </c>
      <c r="I99" s="77" t="str">
        <f t="shared" si="132"/>
        <v/>
      </c>
      <c r="J99" s="77" t="str">
        <f t="shared" si="133"/>
        <v/>
      </c>
      <c r="K99" s="77" t="str">
        <f t="shared" si="134"/>
        <v/>
      </c>
      <c r="L99" s="77" t="str">
        <f t="shared" si="135"/>
        <v/>
      </c>
      <c r="M99" s="77" t="str">
        <f t="shared" si="136"/>
        <v/>
      </c>
      <c r="N99" s="77" t="str">
        <f t="shared" si="137"/>
        <v/>
      </c>
      <c r="O99" s="77" t="str">
        <f t="shared" si="138"/>
        <v/>
      </c>
      <c r="P99" s="77" t="str">
        <f t="shared" si="139"/>
        <v/>
      </c>
      <c r="S99" s="4">
        <v>67</v>
      </c>
      <c r="T99" s="4" t="e">
        <f t="shared" si="140"/>
        <v>#N/A</v>
      </c>
      <c r="U99" s="3" t="str">
        <f t="shared" si="100"/>
        <v/>
      </c>
      <c r="V99" s="3" t="str">
        <f t="shared" si="101"/>
        <v/>
      </c>
      <c r="W99" s="3" t="str">
        <f t="shared" si="102"/>
        <v/>
      </c>
      <c r="X99" s="3" t="str">
        <f t="shared" si="103"/>
        <v/>
      </c>
      <c r="Y99" s="3" t="str">
        <f t="shared" si="104"/>
        <v/>
      </c>
      <c r="Z99" s="3" t="str">
        <f t="shared" si="105"/>
        <v/>
      </c>
      <c r="AA99" s="3" t="str">
        <f t="shared" si="106"/>
        <v/>
      </c>
      <c r="AB99" s="3" t="str">
        <f t="shared" si="107"/>
        <v/>
      </c>
      <c r="AC99" s="3" t="str">
        <f t="shared" si="108"/>
        <v/>
      </c>
      <c r="AD99" s="3" t="str">
        <f t="shared" si="109"/>
        <v/>
      </c>
      <c r="AF99" s="3" t="str">
        <f t="shared" si="110"/>
        <v/>
      </c>
      <c r="AG99" s="3" t="str">
        <f t="shared" si="111"/>
        <v/>
      </c>
      <c r="AH99" s="3" t="str">
        <f t="shared" si="112"/>
        <v/>
      </c>
      <c r="AI99" s="3" t="str">
        <f t="shared" si="113"/>
        <v/>
      </c>
      <c r="AJ99" s="3" t="str">
        <f t="shared" si="114"/>
        <v/>
      </c>
      <c r="AK99" s="3" t="str">
        <f t="shared" si="115"/>
        <v/>
      </c>
      <c r="AL99" s="3" t="str">
        <f t="shared" si="116"/>
        <v/>
      </c>
      <c r="AM99" s="3" t="str">
        <f t="shared" si="117"/>
        <v/>
      </c>
      <c r="AN99" s="3" t="str">
        <f t="shared" si="118"/>
        <v/>
      </c>
      <c r="AO99" s="3" t="str">
        <f t="shared" si="119"/>
        <v/>
      </c>
      <c r="AQ99" s="3" t="e">
        <f t="shared" si="120"/>
        <v>#N/A</v>
      </c>
      <c r="AR99" s="3" t="e">
        <f t="shared" si="121"/>
        <v>#N/A</v>
      </c>
      <c r="AS99" s="3" t="e">
        <f t="shared" si="122"/>
        <v>#N/A</v>
      </c>
      <c r="AT99" s="3" t="e">
        <f t="shared" si="123"/>
        <v>#N/A</v>
      </c>
      <c r="AU99" s="3" t="e">
        <f t="shared" si="124"/>
        <v>#N/A</v>
      </c>
      <c r="AV99" s="3" t="e">
        <f t="shared" si="125"/>
        <v>#N/A</v>
      </c>
      <c r="AW99" s="3" t="e">
        <f t="shared" si="126"/>
        <v>#N/A</v>
      </c>
      <c r="AX99" s="3" t="e">
        <f t="shared" si="127"/>
        <v>#N/A</v>
      </c>
      <c r="AY99" s="3" t="e">
        <f t="shared" si="128"/>
        <v>#N/A</v>
      </c>
      <c r="AZ99" s="3" t="e">
        <f t="shared" si="129"/>
        <v>#N/A</v>
      </c>
    </row>
    <row r="100" spans="4:52">
      <c r="D100" s="3"/>
      <c r="E100" s="3"/>
      <c r="F100" s="51" t="str">
        <f t="shared" si="99"/>
        <v/>
      </c>
      <c r="G100" s="77" t="str">
        <f t="shared" si="130"/>
        <v/>
      </c>
      <c r="H100" s="77" t="str">
        <f t="shared" si="131"/>
        <v/>
      </c>
      <c r="I100" s="77" t="str">
        <f t="shared" si="132"/>
        <v/>
      </c>
      <c r="J100" s="77" t="str">
        <f t="shared" si="133"/>
        <v/>
      </c>
      <c r="K100" s="77" t="str">
        <f t="shared" si="134"/>
        <v/>
      </c>
      <c r="L100" s="77" t="str">
        <f t="shared" si="135"/>
        <v/>
      </c>
      <c r="M100" s="77" t="str">
        <f t="shared" si="136"/>
        <v/>
      </c>
      <c r="N100" s="77" t="str">
        <f t="shared" si="137"/>
        <v/>
      </c>
      <c r="O100" s="77" t="str">
        <f t="shared" si="138"/>
        <v/>
      </c>
      <c r="P100" s="77" t="str">
        <f t="shared" si="139"/>
        <v/>
      </c>
      <c r="S100" s="4">
        <v>68</v>
      </c>
      <c r="T100" s="4" t="e">
        <f t="shared" si="140"/>
        <v>#N/A</v>
      </c>
      <c r="U100" s="3" t="str">
        <f t="shared" si="100"/>
        <v/>
      </c>
      <c r="V100" s="3" t="str">
        <f t="shared" si="101"/>
        <v/>
      </c>
      <c r="W100" s="3" t="str">
        <f t="shared" si="102"/>
        <v/>
      </c>
      <c r="X100" s="3" t="str">
        <f t="shared" si="103"/>
        <v/>
      </c>
      <c r="Y100" s="3" t="str">
        <f t="shared" si="104"/>
        <v/>
      </c>
      <c r="Z100" s="3" t="str">
        <f t="shared" si="105"/>
        <v/>
      </c>
      <c r="AA100" s="3" t="str">
        <f t="shared" si="106"/>
        <v/>
      </c>
      <c r="AB100" s="3" t="str">
        <f t="shared" si="107"/>
        <v/>
      </c>
      <c r="AC100" s="3" t="str">
        <f t="shared" si="108"/>
        <v/>
      </c>
      <c r="AD100" s="3" t="str">
        <f t="shared" si="109"/>
        <v/>
      </c>
      <c r="AF100" s="3" t="str">
        <f t="shared" si="110"/>
        <v/>
      </c>
      <c r="AG100" s="3" t="str">
        <f t="shared" si="111"/>
        <v/>
      </c>
      <c r="AH100" s="3" t="str">
        <f t="shared" si="112"/>
        <v/>
      </c>
      <c r="AI100" s="3" t="str">
        <f t="shared" si="113"/>
        <v/>
      </c>
      <c r="AJ100" s="3" t="str">
        <f t="shared" si="114"/>
        <v/>
      </c>
      <c r="AK100" s="3" t="str">
        <f t="shared" si="115"/>
        <v/>
      </c>
      <c r="AL100" s="3" t="str">
        <f t="shared" si="116"/>
        <v/>
      </c>
      <c r="AM100" s="3" t="str">
        <f t="shared" si="117"/>
        <v/>
      </c>
      <c r="AN100" s="3" t="str">
        <f t="shared" si="118"/>
        <v/>
      </c>
      <c r="AO100" s="3" t="str">
        <f t="shared" si="119"/>
        <v/>
      </c>
      <c r="AQ100" s="3" t="e">
        <f t="shared" si="120"/>
        <v>#N/A</v>
      </c>
      <c r="AR100" s="3" t="e">
        <f t="shared" si="121"/>
        <v>#N/A</v>
      </c>
      <c r="AS100" s="3" t="e">
        <f t="shared" si="122"/>
        <v>#N/A</v>
      </c>
      <c r="AT100" s="3" t="e">
        <f t="shared" si="123"/>
        <v>#N/A</v>
      </c>
      <c r="AU100" s="3" t="e">
        <f t="shared" si="124"/>
        <v>#N/A</v>
      </c>
      <c r="AV100" s="3" t="e">
        <f t="shared" si="125"/>
        <v>#N/A</v>
      </c>
      <c r="AW100" s="3" t="e">
        <f t="shared" si="126"/>
        <v>#N/A</v>
      </c>
      <c r="AX100" s="3" t="e">
        <f t="shared" si="127"/>
        <v>#N/A</v>
      </c>
      <c r="AY100" s="3" t="e">
        <f t="shared" si="128"/>
        <v>#N/A</v>
      </c>
      <c r="AZ100" s="3" t="e">
        <f t="shared" si="129"/>
        <v>#N/A</v>
      </c>
    </row>
    <row r="101" spans="4:52">
      <c r="D101" s="3"/>
      <c r="E101" s="3"/>
      <c r="F101" s="51" t="str">
        <f t="shared" si="99"/>
        <v/>
      </c>
      <c r="G101" s="77" t="str">
        <f t="shared" si="130"/>
        <v/>
      </c>
      <c r="H101" s="77" t="str">
        <f t="shared" si="131"/>
        <v/>
      </c>
      <c r="I101" s="77" t="str">
        <f t="shared" si="132"/>
        <v/>
      </c>
      <c r="J101" s="77" t="str">
        <f t="shared" si="133"/>
        <v/>
      </c>
      <c r="K101" s="77" t="str">
        <f t="shared" si="134"/>
        <v/>
      </c>
      <c r="L101" s="77" t="str">
        <f t="shared" si="135"/>
        <v/>
      </c>
      <c r="M101" s="77" t="str">
        <f t="shared" si="136"/>
        <v/>
      </c>
      <c r="N101" s="77" t="str">
        <f t="shared" si="137"/>
        <v/>
      </c>
      <c r="O101" s="77" t="str">
        <f t="shared" si="138"/>
        <v/>
      </c>
      <c r="P101" s="77" t="str">
        <f t="shared" si="139"/>
        <v/>
      </c>
      <c r="S101" s="4">
        <v>69</v>
      </c>
      <c r="T101" s="4" t="e">
        <f t="shared" si="140"/>
        <v>#N/A</v>
      </c>
      <c r="U101" s="3" t="str">
        <f t="shared" si="100"/>
        <v/>
      </c>
      <c r="V101" s="3" t="str">
        <f t="shared" si="101"/>
        <v/>
      </c>
      <c r="W101" s="3" t="str">
        <f t="shared" si="102"/>
        <v/>
      </c>
      <c r="X101" s="3" t="str">
        <f t="shared" si="103"/>
        <v/>
      </c>
      <c r="Y101" s="3" t="str">
        <f t="shared" si="104"/>
        <v/>
      </c>
      <c r="Z101" s="3" t="str">
        <f t="shared" si="105"/>
        <v/>
      </c>
      <c r="AA101" s="3" t="str">
        <f t="shared" si="106"/>
        <v/>
      </c>
      <c r="AB101" s="3" t="str">
        <f t="shared" si="107"/>
        <v/>
      </c>
      <c r="AC101" s="3" t="str">
        <f t="shared" si="108"/>
        <v/>
      </c>
      <c r="AD101" s="3" t="str">
        <f t="shared" si="109"/>
        <v/>
      </c>
      <c r="AF101" s="3" t="str">
        <f t="shared" si="110"/>
        <v/>
      </c>
      <c r="AG101" s="3" t="str">
        <f t="shared" si="111"/>
        <v/>
      </c>
      <c r="AH101" s="3" t="str">
        <f t="shared" si="112"/>
        <v/>
      </c>
      <c r="AI101" s="3" t="str">
        <f t="shared" si="113"/>
        <v/>
      </c>
      <c r="AJ101" s="3" t="str">
        <f t="shared" si="114"/>
        <v/>
      </c>
      <c r="AK101" s="3" t="str">
        <f t="shared" si="115"/>
        <v/>
      </c>
      <c r="AL101" s="3" t="str">
        <f t="shared" si="116"/>
        <v/>
      </c>
      <c r="AM101" s="3" t="str">
        <f t="shared" si="117"/>
        <v/>
      </c>
      <c r="AN101" s="3" t="str">
        <f t="shared" si="118"/>
        <v/>
      </c>
      <c r="AO101" s="3" t="str">
        <f t="shared" si="119"/>
        <v/>
      </c>
      <c r="AQ101" s="3" t="e">
        <f t="shared" si="120"/>
        <v>#N/A</v>
      </c>
      <c r="AR101" s="3" t="e">
        <f t="shared" si="121"/>
        <v>#N/A</v>
      </c>
      <c r="AS101" s="3" t="e">
        <f t="shared" si="122"/>
        <v>#N/A</v>
      </c>
      <c r="AT101" s="3" t="e">
        <f t="shared" si="123"/>
        <v>#N/A</v>
      </c>
      <c r="AU101" s="3" t="e">
        <f t="shared" si="124"/>
        <v>#N/A</v>
      </c>
      <c r="AV101" s="3" t="e">
        <f t="shared" si="125"/>
        <v>#N/A</v>
      </c>
      <c r="AW101" s="3" t="e">
        <f t="shared" si="126"/>
        <v>#N/A</v>
      </c>
      <c r="AX101" s="3" t="e">
        <f t="shared" si="127"/>
        <v>#N/A</v>
      </c>
      <c r="AY101" s="3" t="e">
        <f t="shared" si="128"/>
        <v>#N/A</v>
      </c>
      <c r="AZ101" s="3" t="e">
        <f t="shared" si="129"/>
        <v>#N/A</v>
      </c>
    </row>
    <row r="102" spans="4:52">
      <c r="D102" s="3"/>
      <c r="E102" s="3"/>
      <c r="F102" s="51" t="str">
        <f t="shared" si="99"/>
        <v/>
      </c>
      <c r="G102" s="77" t="str">
        <f t="shared" si="130"/>
        <v/>
      </c>
      <c r="H102" s="77" t="str">
        <f t="shared" si="131"/>
        <v/>
      </c>
      <c r="I102" s="77" t="str">
        <f t="shared" si="132"/>
        <v/>
      </c>
      <c r="J102" s="77" t="str">
        <f t="shared" si="133"/>
        <v/>
      </c>
      <c r="K102" s="77" t="str">
        <f t="shared" si="134"/>
        <v/>
      </c>
      <c r="L102" s="77" t="str">
        <f t="shared" si="135"/>
        <v/>
      </c>
      <c r="M102" s="77" t="str">
        <f t="shared" si="136"/>
        <v/>
      </c>
      <c r="N102" s="77" t="str">
        <f t="shared" si="137"/>
        <v/>
      </c>
      <c r="O102" s="77" t="str">
        <f t="shared" si="138"/>
        <v/>
      </c>
      <c r="P102" s="77" t="str">
        <f t="shared" si="139"/>
        <v/>
      </c>
      <c r="S102" s="4">
        <v>70</v>
      </c>
      <c r="T102" s="4" t="e">
        <f t="shared" si="140"/>
        <v>#N/A</v>
      </c>
      <c r="U102" s="3" t="str">
        <f t="shared" si="100"/>
        <v/>
      </c>
      <c r="V102" s="3" t="str">
        <f t="shared" si="101"/>
        <v/>
      </c>
      <c r="W102" s="3" t="str">
        <f t="shared" si="102"/>
        <v/>
      </c>
      <c r="X102" s="3" t="str">
        <f t="shared" si="103"/>
        <v/>
      </c>
      <c r="Y102" s="3" t="str">
        <f t="shared" si="104"/>
        <v/>
      </c>
      <c r="Z102" s="3" t="str">
        <f t="shared" si="105"/>
        <v/>
      </c>
      <c r="AA102" s="3" t="str">
        <f t="shared" si="106"/>
        <v/>
      </c>
      <c r="AB102" s="3" t="str">
        <f t="shared" si="107"/>
        <v/>
      </c>
      <c r="AC102" s="3" t="str">
        <f t="shared" si="108"/>
        <v/>
      </c>
      <c r="AD102" s="3" t="str">
        <f t="shared" si="109"/>
        <v/>
      </c>
      <c r="AF102" s="3" t="str">
        <f t="shared" si="110"/>
        <v/>
      </c>
      <c r="AG102" s="3" t="str">
        <f t="shared" si="111"/>
        <v/>
      </c>
      <c r="AH102" s="3" t="str">
        <f t="shared" si="112"/>
        <v/>
      </c>
      <c r="AI102" s="3" t="str">
        <f t="shared" si="113"/>
        <v/>
      </c>
      <c r="AJ102" s="3" t="str">
        <f t="shared" si="114"/>
        <v/>
      </c>
      <c r="AK102" s="3" t="str">
        <f t="shared" si="115"/>
        <v/>
      </c>
      <c r="AL102" s="3" t="str">
        <f t="shared" si="116"/>
        <v/>
      </c>
      <c r="AM102" s="3" t="str">
        <f t="shared" si="117"/>
        <v/>
      </c>
      <c r="AN102" s="3" t="str">
        <f t="shared" si="118"/>
        <v/>
      </c>
      <c r="AO102" s="3" t="str">
        <f t="shared" si="119"/>
        <v/>
      </c>
      <c r="AQ102" s="3" t="e">
        <f t="shared" si="120"/>
        <v>#N/A</v>
      </c>
      <c r="AR102" s="3" t="e">
        <f t="shared" si="121"/>
        <v>#N/A</v>
      </c>
      <c r="AS102" s="3" t="e">
        <f t="shared" si="122"/>
        <v>#N/A</v>
      </c>
      <c r="AT102" s="3" t="e">
        <f t="shared" si="123"/>
        <v>#N/A</v>
      </c>
      <c r="AU102" s="3" t="e">
        <f t="shared" si="124"/>
        <v>#N/A</v>
      </c>
      <c r="AV102" s="3" t="e">
        <f t="shared" si="125"/>
        <v>#N/A</v>
      </c>
      <c r="AW102" s="3" t="e">
        <f t="shared" si="126"/>
        <v>#N/A</v>
      </c>
      <c r="AX102" s="3" t="e">
        <f t="shared" si="127"/>
        <v>#N/A</v>
      </c>
      <c r="AY102" s="3" t="e">
        <f t="shared" si="128"/>
        <v>#N/A</v>
      </c>
      <c r="AZ102" s="3" t="e">
        <f t="shared" si="129"/>
        <v>#N/A</v>
      </c>
    </row>
    <row r="103" spans="4:52">
      <c r="D103" s="3"/>
      <c r="E103" s="3"/>
      <c r="F103" s="51" t="str">
        <f t="shared" si="99"/>
        <v/>
      </c>
      <c r="G103" s="77" t="str">
        <f t="shared" si="130"/>
        <v/>
      </c>
      <c r="H103" s="77" t="str">
        <f t="shared" si="131"/>
        <v/>
      </c>
      <c r="I103" s="77" t="str">
        <f t="shared" si="132"/>
        <v/>
      </c>
      <c r="J103" s="77" t="str">
        <f t="shared" si="133"/>
        <v/>
      </c>
      <c r="K103" s="77" t="str">
        <f t="shared" si="134"/>
        <v/>
      </c>
      <c r="L103" s="77" t="str">
        <f t="shared" si="135"/>
        <v/>
      </c>
      <c r="M103" s="77" t="str">
        <f t="shared" si="136"/>
        <v/>
      </c>
      <c r="N103" s="77" t="str">
        <f t="shared" si="137"/>
        <v/>
      </c>
      <c r="O103" s="77" t="str">
        <f t="shared" si="138"/>
        <v/>
      </c>
      <c r="P103" s="77" t="str">
        <f t="shared" si="139"/>
        <v/>
      </c>
      <c r="S103" s="4">
        <v>71</v>
      </c>
      <c r="T103" s="4" t="e">
        <f t="shared" si="140"/>
        <v>#N/A</v>
      </c>
      <c r="U103" s="3" t="str">
        <f t="shared" si="100"/>
        <v/>
      </c>
      <c r="V103" s="3" t="str">
        <f t="shared" si="101"/>
        <v/>
      </c>
      <c r="W103" s="3" t="str">
        <f t="shared" si="102"/>
        <v/>
      </c>
      <c r="X103" s="3" t="str">
        <f t="shared" si="103"/>
        <v/>
      </c>
      <c r="Y103" s="3" t="str">
        <f t="shared" si="104"/>
        <v/>
      </c>
      <c r="Z103" s="3" t="str">
        <f t="shared" si="105"/>
        <v/>
      </c>
      <c r="AA103" s="3" t="str">
        <f t="shared" si="106"/>
        <v/>
      </c>
      <c r="AB103" s="3" t="str">
        <f t="shared" si="107"/>
        <v/>
      </c>
      <c r="AC103" s="3" t="str">
        <f t="shared" si="108"/>
        <v/>
      </c>
      <c r="AD103" s="3" t="str">
        <f t="shared" si="109"/>
        <v/>
      </c>
      <c r="AF103" s="3" t="str">
        <f t="shared" si="110"/>
        <v/>
      </c>
      <c r="AG103" s="3" t="str">
        <f t="shared" si="111"/>
        <v/>
      </c>
      <c r="AH103" s="3" t="str">
        <f t="shared" si="112"/>
        <v/>
      </c>
      <c r="AI103" s="3" t="str">
        <f t="shared" si="113"/>
        <v/>
      </c>
      <c r="AJ103" s="3" t="str">
        <f t="shared" si="114"/>
        <v/>
      </c>
      <c r="AK103" s="3" t="str">
        <f t="shared" si="115"/>
        <v/>
      </c>
      <c r="AL103" s="3" t="str">
        <f t="shared" si="116"/>
        <v/>
      </c>
      <c r="AM103" s="3" t="str">
        <f t="shared" si="117"/>
        <v/>
      </c>
      <c r="AN103" s="3" t="str">
        <f t="shared" si="118"/>
        <v/>
      </c>
      <c r="AO103" s="3" t="str">
        <f t="shared" si="119"/>
        <v/>
      </c>
      <c r="AQ103" s="3" t="e">
        <f t="shared" si="120"/>
        <v>#N/A</v>
      </c>
      <c r="AR103" s="3" t="e">
        <f t="shared" si="121"/>
        <v>#N/A</v>
      </c>
      <c r="AS103" s="3" t="e">
        <f t="shared" si="122"/>
        <v>#N/A</v>
      </c>
      <c r="AT103" s="3" t="e">
        <f t="shared" si="123"/>
        <v>#N/A</v>
      </c>
      <c r="AU103" s="3" t="e">
        <f t="shared" si="124"/>
        <v>#N/A</v>
      </c>
      <c r="AV103" s="3" t="e">
        <f t="shared" si="125"/>
        <v>#N/A</v>
      </c>
      <c r="AW103" s="3" t="e">
        <f t="shared" si="126"/>
        <v>#N/A</v>
      </c>
      <c r="AX103" s="3" t="e">
        <f t="shared" si="127"/>
        <v>#N/A</v>
      </c>
      <c r="AY103" s="3" t="e">
        <f t="shared" si="128"/>
        <v>#N/A</v>
      </c>
      <c r="AZ103" s="3" t="e">
        <f t="shared" si="129"/>
        <v>#N/A</v>
      </c>
    </row>
    <row r="104" spans="4:52">
      <c r="D104" s="3"/>
      <c r="E104" s="3"/>
      <c r="F104" s="51" t="str">
        <f t="shared" si="99"/>
        <v/>
      </c>
      <c r="G104" s="77" t="str">
        <f t="shared" si="130"/>
        <v/>
      </c>
      <c r="H104" s="77" t="str">
        <f t="shared" si="131"/>
        <v/>
      </c>
      <c r="I104" s="77" t="str">
        <f t="shared" si="132"/>
        <v/>
      </c>
      <c r="J104" s="77" t="str">
        <f t="shared" si="133"/>
        <v/>
      </c>
      <c r="K104" s="77" t="str">
        <f t="shared" si="134"/>
        <v/>
      </c>
      <c r="L104" s="77" t="str">
        <f t="shared" si="135"/>
        <v/>
      </c>
      <c r="M104" s="77" t="str">
        <f t="shared" si="136"/>
        <v/>
      </c>
      <c r="N104" s="77" t="str">
        <f t="shared" si="137"/>
        <v/>
      </c>
      <c r="O104" s="77" t="str">
        <f t="shared" si="138"/>
        <v/>
      </c>
      <c r="P104" s="77" t="str">
        <f t="shared" si="139"/>
        <v/>
      </c>
      <c r="S104" s="4">
        <v>72</v>
      </c>
      <c r="T104" s="4" t="e">
        <f t="shared" si="140"/>
        <v>#N/A</v>
      </c>
      <c r="U104" s="3" t="str">
        <f t="shared" si="100"/>
        <v/>
      </c>
      <c r="V104" s="3" t="str">
        <f t="shared" si="101"/>
        <v/>
      </c>
      <c r="W104" s="3" t="str">
        <f t="shared" si="102"/>
        <v/>
      </c>
      <c r="X104" s="3" t="str">
        <f t="shared" si="103"/>
        <v/>
      </c>
      <c r="Y104" s="3" t="str">
        <f t="shared" si="104"/>
        <v/>
      </c>
      <c r="Z104" s="3" t="str">
        <f t="shared" si="105"/>
        <v/>
      </c>
      <c r="AA104" s="3" t="str">
        <f t="shared" si="106"/>
        <v/>
      </c>
      <c r="AB104" s="3" t="str">
        <f t="shared" si="107"/>
        <v/>
      </c>
      <c r="AC104" s="3" t="str">
        <f t="shared" si="108"/>
        <v/>
      </c>
      <c r="AD104" s="3" t="str">
        <f t="shared" si="109"/>
        <v/>
      </c>
      <c r="AF104" s="3" t="str">
        <f t="shared" si="110"/>
        <v/>
      </c>
      <c r="AG104" s="3" t="str">
        <f t="shared" si="111"/>
        <v/>
      </c>
      <c r="AH104" s="3" t="str">
        <f t="shared" si="112"/>
        <v/>
      </c>
      <c r="AI104" s="3" t="str">
        <f t="shared" si="113"/>
        <v/>
      </c>
      <c r="AJ104" s="3" t="str">
        <f t="shared" si="114"/>
        <v/>
      </c>
      <c r="AK104" s="3" t="str">
        <f t="shared" si="115"/>
        <v/>
      </c>
      <c r="AL104" s="3" t="str">
        <f t="shared" si="116"/>
        <v/>
      </c>
      <c r="AM104" s="3" t="str">
        <f t="shared" si="117"/>
        <v/>
      </c>
      <c r="AN104" s="3" t="str">
        <f t="shared" si="118"/>
        <v/>
      </c>
      <c r="AO104" s="3" t="str">
        <f t="shared" si="119"/>
        <v/>
      </c>
      <c r="AQ104" s="3" t="e">
        <f t="shared" si="120"/>
        <v>#N/A</v>
      </c>
      <c r="AR104" s="3" t="e">
        <f t="shared" si="121"/>
        <v>#N/A</v>
      </c>
      <c r="AS104" s="3" t="e">
        <f t="shared" si="122"/>
        <v>#N/A</v>
      </c>
      <c r="AT104" s="3" t="e">
        <f t="shared" si="123"/>
        <v>#N/A</v>
      </c>
      <c r="AU104" s="3" t="e">
        <f t="shared" si="124"/>
        <v>#N/A</v>
      </c>
      <c r="AV104" s="3" t="e">
        <f t="shared" si="125"/>
        <v>#N/A</v>
      </c>
      <c r="AW104" s="3" t="e">
        <f t="shared" si="126"/>
        <v>#N/A</v>
      </c>
      <c r="AX104" s="3" t="e">
        <f t="shared" si="127"/>
        <v>#N/A</v>
      </c>
      <c r="AY104" s="3" t="e">
        <f t="shared" si="128"/>
        <v>#N/A</v>
      </c>
      <c r="AZ104" s="3" t="e">
        <f t="shared" si="129"/>
        <v>#N/A</v>
      </c>
    </row>
    <row r="105" spans="4:52">
      <c r="D105" s="3"/>
      <c r="E105" s="3"/>
      <c r="F105" s="51" t="str">
        <f t="shared" si="99"/>
        <v/>
      </c>
      <c r="G105" s="77" t="str">
        <f t="shared" si="130"/>
        <v/>
      </c>
      <c r="H105" s="77" t="str">
        <f t="shared" si="131"/>
        <v/>
      </c>
      <c r="I105" s="77" t="str">
        <f t="shared" si="132"/>
        <v/>
      </c>
      <c r="J105" s="77" t="str">
        <f t="shared" si="133"/>
        <v/>
      </c>
      <c r="K105" s="77" t="str">
        <f t="shared" si="134"/>
        <v/>
      </c>
      <c r="L105" s="77" t="str">
        <f t="shared" si="135"/>
        <v/>
      </c>
      <c r="M105" s="77" t="str">
        <f t="shared" si="136"/>
        <v/>
      </c>
      <c r="N105" s="77" t="str">
        <f t="shared" si="137"/>
        <v/>
      </c>
      <c r="O105" s="77" t="str">
        <f t="shared" si="138"/>
        <v/>
      </c>
      <c r="P105" s="77" t="str">
        <f t="shared" si="139"/>
        <v/>
      </c>
      <c r="S105" s="4">
        <v>73</v>
      </c>
      <c r="T105" s="4" t="e">
        <f t="shared" si="140"/>
        <v>#N/A</v>
      </c>
      <c r="U105" s="3" t="str">
        <f t="shared" si="100"/>
        <v/>
      </c>
      <c r="V105" s="3" t="str">
        <f t="shared" si="101"/>
        <v/>
      </c>
      <c r="W105" s="3" t="str">
        <f t="shared" si="102"/>
        <v/>
      </c>
      <c r="X105" s="3" t="str">
        <f t="shared" si="103"/>
        <v/>
      </c>
      <c r="Y105" s="3" t="str">
        <f t="shared" si="104"/>
        <v/>
      </c>
      <c r="Z105" s="3" t="str">
        <f t="shared" si="105"/>
        <v/>
      </c>
      <c r="AA105" s="3" t="str">
        <f t="shared" si="106"/>
        <v/>
      </c>
      <c r="AB105" s="3" t="str">
        <f t="shared" si="107"/>
        <v/>
      </c>
      <c r="AC105" s="3" t="str">
        <f t="shared" si="108"/>
        <v/>
      </c>
      <c r="AD105" s="3" t="str">
        <f t="shared" si="109"/>
        <v/>
      </c>
      <c r="AF105" s="3" t="str">
        <f t="shared" si="110"/>
        <v/>
      </c>
      <c r="AG105" s="3" t="str">
        <f t="shared" si="111"/>
        <v/>
      </c>
      <c r="AH105" s="3" t="str">
        <f t="shared" si="112"/>
        <v/>
      </c>
      <c r="AI105" s="3" t="str">
        <f t="shared" si="113"/>
        <v/>
      </c>
      <c r="AJ105" s="3" t="str">
        <f t="shared" si="114"/>
        <v/>
      </c>
      <c r="AK105" s="3" t="str">
        <f t="shared" si="115"/>
        <v/>
      </c>
      <c r="AL105" s="3" t="str">
        <f t="shared" si="116"/>
        <v/>
      </c>
      <c r="AM105" s="3" t="str">
        <f t="shared" si="117"/>
        <v/>
      </c>
      <c r="AN105" s="3" t="str">
        <f t="shared" si="118"/>
        <v/>
      </c>
      <c r="AO105" s="3" t="str">
        <f t="shared" si="119"/>
        <v/>
      </c>
      <c r="AQ105" s="3" t="e">
        <f t="shared" si="120"/>
        <v>#N/A</v>
      </c>
      <c r="AR105" s="3" t="e">
        <f t="shared" si="121"/>
        <v>#N/A</v>
      </c>
      <c r="AS105" s="3" t="e">
        <f t="shared" si="122"/>
        <v>#N/A</v>
      </c>
      <c r="AT105" s="3" t="e">
        <f t="shared" si="123"/>
        <v>#N/A</v>
      </c>
      <c r="AU105" s="3" t="e">
        <f t="shared" si="124"/>
        <v>#N/A</v>
      </c>
      <c r="AV105" s="3" t="e">
        <f t="shared" si="125"/>
        <v>#N/A</v>
      </c>
      <c r="AW105" s="3" t="e">
        <f t="shared" si="126"/>
        <v>#N/A</v>
      </c>
      <c r="AX105" s="3" t="e">
        <f t="shared" si="127"/>
        <v>#N/A</v>
      </c>
      <c r="AY105" s="3" t="e">
        <f t="shared" si="128"/>
        <v>#N/A</v>
      </c>
      <c r="AZ105" s="3" t="e">
        <f t="shared" si="129"/>
        <v>#N/A</v>
      </c>
    </row>
    <row r="106" spans="4:52">
      <c r="D106" s="3"/>
      <c r="E106" s="3"/>
      <c r="F106" s="51" t="str">
        <f t="shared" si="99"/>
        <v/>
      </c>
      <c r="G106" s="77" t="str">
        <f t="shared" si="130"/>
        <v/>
      </c>
      <c r="H106" s="77" t="str">
        <f t="shared" si="131"/>
        <v/>
      </c>
      <c r="I106" s="77" t="str">
        <f t="shared" si="132"/>
        <v/>
      </c>
      <c r="J106" s="77" t="str">
        <f t="shared" si="133"/>
        <v/>
      </c>
      <c r="K106" s="77" t="str">
        <f t="shared" si="134"/>
        <v/>
      </c>
      <c r="L106" s="77" t="str">
        <f t="shared" si="135"/>
        <v/>
      </c>
      <c r="M106" s="77" t="str">
        <f t="shared" si="136"/>
        <v/>
      </c>
      <c r="N106" s="77" t="str">
        <f t="shared" si="137"/>
        <v/>
      </c>
      <c r="O106" s="77" t="str">
        <f t="shared" si="138"/>
        <v/>
      </c>
      <c r="P106" s="77" t="str">
        <f t="shared" si="139"/>
        <v/>
      </c>
      <c r="S106" s="4">
        <v>74</v>
      </c>
      <c r="T106" s="4" t="e">
        <f t="shared" si="140"/>
        <v>#N/A</v>
      </c>
      <c r="U106" s="3" t="str">
        <f t="shared" si="100"/>
        <v/>
      </c>
      <c r="V106" s="3" t="str">
        <f t="shared" si="101"/>
        <v/>
      </c>
      <c r="W106" s="3" t="str">
        <f t="shared" si="102"/>
        <v/>
      </c>
      <c r="X106" s="3" t="str">
        <f t="shared" si="103"/>
        <v/>
      </c>
      <c r="Y106" s="3" t="str">
        <f t="shared" si="104"/>
        <v/>
      </c>
      <c r="Z106" s="3" t="str">
        <f t="shared" si="105"/>
        <v/>
      </c>
      <c r="AA106" s="3" t="str">
        <f t="shared" si="106"/>
        <v/>
      </c>
      <c r="AB106" s="3" t="str">
        <f t="shared" si="107"/>
        <v/>
      </c>
      <c r="AC106" s="3" t="str">
        <f t="shared" si="108"/>
        <v/>
      </c>
      <c r="AD106" s="3" t="str">
        <f t="shared" si="109"/>
        <v/>
      </c>
      <c r="AF106" s="3" t="str">
        <f t="shared" si="110"/>
        <v/>
      </c>
      <c r="AG106" s="3" t="str">
        <f t="shared" si="111"/>
        <v/>
      </c>
      <c r="AH106" s="3" t="str">
        <f t="shared" si="112"/>
        <v/>
      </c>
      <c r="AI106" s="3" t="str">
        <f t="shared" si="113"/>
        <v/>
      </c>
      <c r="AJ106" s="3" t="str">
        <f t="shared" si="114"/>
        <v/>
      </c>
      <c r="AK106" s="3" t="str">
        <f t="shared" si="115"/>
        <v/>
      </c>
      <c r="AL106" s="3" t="str">
        <f t="shared" si="116"/>
        <v/>
      </c>
      <c r="AM106" s="3" t="str">
        <f t="shared" si="117"/>
        <v/>
      </c>
      <c r="AN106" s="3" t="str">
        <f t="shared" si="118"/>
        <v/>
      </c>
      <c r="AO106" s="3" t="str">
        <f t="shared" si="119"/>
        <v/>
      </c>
      <c r="AQ106" s="3" t="e">
        <f t="shared" si="120"/>
        <v>#N/A</v>
      </c>
      <c r="AR106" s="3" t="e">
        <f t="shared" si="121"/>
        <v>#N/A</v>
      </c>
      <c r="AS106" s="3" t="e">
        <f t="shared" si="122"/>
        <v>#N/A</v>
      </c>
      <c r="AT106" s="3" t="e">
        <f t="shared" si="123"/>
        <v>#N/A</v>
      </c>
      <c r="AU106" s="3" t="e">
        <f t="shared" si="124"/>
        <v>#N/A</v>
      </c>
      <c r="AV106" s="3" t="e">
        <f t="shared" si="125"/>
        <v>#N/A</v>
      </c>
      <c r="AW106" s="3" t="e">
        <f t="shared" si="126"/>
        <v>#N/A</v>
      </c>
      <c r="AX106" s="3" t="e">
        <f t="shared" si="127"/>
        <v>#N/A</v>
      </c>
      <c r="AY106" s="3" t="e">
        <f t="shared" si="128"/>
        <v>#N/A</v>
      </c>
      <c r="AZ106" s="3" t="e">
        <f t="shared" si="129"/>
        <v>#N/A</v>
      </c>
    </row>
    <row r="107" spans="4:52">
      <c r="D107" s="3"/>
      <c r="E107" s="3"/>
      <c r="F107" s="51" t="str">
        <f t="shared" si="99"/>
        <v/>
      </c>
      <c r="G107" s="77" t="str">
        <f t="shared" si="130"/>
        <v/>
      </c>
      <c r="H107" s="77" t="str">
        <f t="shared" si="131"/>
        <v/>
      </c>
      <c r="I107" s="77" t="str">
        <f t="shared" si="132"/>
        <v/>
      </c>
      <c r="J107" s="77" t="str">
        <f t="shared" si="133"/>
        <v/>
      </c>
      <c r="K107" s="77" t="str">
        <f t="shared" si="134"/>
        <v/>
      </c>
      <c r="L107" s="77" t="str">
        <f t="shared" si="135"/>
        <v/>
      </c>
      <c r="M107" s="77" t="str">
        <f t="shared" si="136"/>
        <v/>
      </c>
      <c r="N107" s="77" t="str">
        <f t="shared" si="137"/>
        <v/>
      </c>
      <c r="O107" s="77" t="str">
        <f t="shared" si="138"/>
        <v/>
      </c>
      <c r="P107" s="77" t="str">
        <f t="shared" si="139"/>
        <v/>
      </c>
      <c r="S107" s="4">
        <v>75</v>
      </c>
      <c r="T107" s="4" t="e">
        <f t="shared" si="140"/>
        <v>#N/A</v>
      </c>
      <c r="U107" s="3" t="str">
        <f t="shared" si="100"/>
        <v/>
      </c>
      <c r="V107" s="3" t="str">
        <f t="shared" si="101"/>
        <v/>
      </c>
      <c r="W107" s="3" t="str">
        <f t="shared" si="102"/>
        <v/>
      </c>
      <c r="X107" s="3" t="str">
        <f t="shared" si="103"/>
        <v/>
      </c>
      <c r="Y107" s="3" t="str">
        <f t="shared" si="104"/>
        <v/>
      </c>
      <c r="Z107" s="3" t="str">
        <f t="shared" si="105"/>
        <v/>
      </c>
      <c r="AA107" s="3" t="str">
        <f t="shared" si="106"/>
        <v/>
      </c>
      <c r="AB107" s="3" t="str">
        <f t="shared" si="107"/>
        <v/>
      </c>
      <c r="AC107" s="3" t="str">
        <f t="shared" si="108"/>
        <v/>
      </c>
      <c r="AD107" s="3" t="str">
        <f t="shared" si="109"/>
        <v/>
      </c>
      <c r="AF107" s="3" t="str">
        <f t="shared" si="110"/>
        <v/>
      </c>
      <c r="AG107" s="3" t="str">
        <f t="shared" si="111"/>
        <v/>
      </c>
      <c r="AH107" s="3" t="str">
        <f t="shared" si="112"/>
        <v/>
      </c>
      <c r="AI107" s="3" t="str">
        <f t="shared" si="113"/>
        <v/>
      </c>
      <c r="AJ107" s="3" t="str">
        <f t="shared" si="114"/>
        <v/>
      </c>
      <c r="AK107" s="3" t="str">
        <f t="shared" si="115"/>
        <v/>
      </c>
      <c r="AL107" s="3" t="str">
        <f t="shared" si="116"/>
        <v/>
      </c>
      <c r="AM107" s="3" t="str">
        <f t="shared" si="117"/>
        <v/>
      </c>
      <c r="AN107" s="3" t="str">
        <f t="shared" si="118"/>
        <v/>
      </c>
      <c r="AO107" s="3" t="str">
        <f t="shared" si="119"/>
        <v/>
      </c>
      <c r="AQ107" s="3" t="e">
        <f t="shared" si="120"/>
        <v>#N/A</v>
      </c>
      <c r="AR107" s="3" t="e">
        <f t="shared" si="121"/>
        <v>#N/A</v>
      </c>
      <c r="AS107" s="3" t="e">
        <f t="shared" si="122"/>
        <v>#N/A</v>
      </c>
      <c r="AT107" s="3" t="e">
        <f t="shared" si="123"/>
        <v>#N/A</v>
      </c>
      <c r="AU107" s="3" t="e">
        <f t="shared" si="124"/>
        <v>#N/A</v>
      </c>
      <c r="AV107" s="3" t="e">
        <f t="shared" si="125"/>
        <v>#N/A</v>
      </c>
      <c r="AW107" s="3" t="e">
        <f t="shared" si="126"/>
        <v>#N/A</v>
      </c>
      <c r="AX107" s="3" t="e">
        <f t="shared" si="127"/>
        <v>#N/A</v>
      </c>
      <c r="AY107" s="3" t="e">
        <f t="shared" si="128"/>
        <v>#N/A</v>
      </c>
      <c r="AZ107" s="3" t="e">
        <f t="shared" si="129"/>
        <v>#N/A</v>
      </c>
    </row>
    <row r="108" spans="4:52">
      <c r="D108" s="3"/>
      <c r="E108" s="3"/>
      <c r="F108" s="51" t="str">
        <f t="shared" si="99"/>
        <v/>
      </c>
      <c r="G108" s="77" t="str">
        <f t="shared" si="130"/>
        <v/>
      </c>
      <c r="H108" s="77" t="str">
        <f t="shared" si="131"/>
        <v/>
      </c>
      <c r="I108" s="77" t="str">
        <f t="shared" si="132"/>
        <v/>
      </c>
      <c r="J108" s="77" t="str">
        <f t="shared" si="133"/>
        <v/>
      </c>
      <c r="K108" s="77" t="str">
        <f t="shared" si="134"/>
        <v/>
      </c>
      <c r="L108" s="77" t="str">
        <f t="shared" si="135"/>
        <v/>
      </c>
      <c r="M108" s="77" t="str">
        <f t="shared" si="136"/>
        <v/>
      </c>
      <c r="N108" s="77" t="str">
        <f t="shared" si="137"/>
        <v/>
      </c>
      <c r="O108" s="77" t="str">
        <f t="shared" si="138"/>
        <v/>
      </c>
      <c r="P108" s="77" t="str">
        <f t="shared" si="139"/>
        <v/>
      </c>
      <c r="S108" s="4">
        <v>76</v>
      </c>
      <c r="T108" s="4" t="e">
        <f t="shared" si="140"/>
        <v>#N/A</v>
      </c>
      <c r="U108" s="3" t="str">
        <f t="shared" si="100"/>
        <v/>
      </c>
      <c r="V108" s="3" t="str">
        <f t="shared" si="101"/>
        <v/>
      </c>
      <c r="W108" s="3" t="str">
        <f t="shared" si="102"/>
        <v/>
      </c>
      <c r="X108" s="3" t="str">
        <f t="shared" si="103"/>
        <v/>
      </c>
      <c r="Y108" s="3" t="str">
        <f t="shared" si="104"/>
        <v/>
      </c>
      <c r="Z108" s="3" t="str">
        <f t="shared" si="105"/>
        <v/>
      </c>
      <c r="AA108" s="3" t="str">
        <f t="shared" si="106"/>
        <v/>
      </c>
      <c r="AB108" s="3" t="str">
        <f t="shared" si="107"/>
        <v/>
      </c>
      <c r="AC108" s="3" t="str">
        <f t="shared" si="108"/>
        <v/>
      </c>
      <c r="AD108" s="3" t="str">
        <f t="shared" si="109"/>
        <v/>
      </c>
      <c r="AF108" s="3" t="str">
        <f t="shared" si="110"/>
        <v/>
      </c>
      <c r="AG108" s="3" t="str">
        <f t="shared" si="111"/>
        <v/>
      </c>
      <c r="AH108" s="3" t="str">
        <f t="shared" si="112"/>
        <v/>
      </c>
      <c r="AI108" s="3" t="str">
        <f t="shared" si="113"/>
        <v/>
      </c>
      <c r="AJ108" s="3" t="str">
        <f t="shared" si="114"/>
        <v/>
      </c>
      <c r="AK108" s="3" t="str">
        <f t="shared" si="115"/>
        <v/>
      </c>
      <c r="AL108" s="3" t="str">
        <f t="shared" si="116"/>
        <v/>
      </c>
      <c r="AM108" s="3" t="str">
        <f t="shared" si="117"/>
        <v/>
      </c>
      <c r="AN108" s="3" t="str">
        <f t="shared" si="118"/>
        <v/>
      </c>
      <c r="AO108" s="3" t="str">
        <f t="shared" si="119"/>
        <v/>
      </c>
      <c r="AQ108" s="3" t="e">
        <f t="shared" si="120"/>
        <v>#N/A</v>
      </c>
      <c r="AR108" s="3" t="e">
        <f t="shared" si="121"/>
        <v>#N/A</v>
      </c>
      <c r="AS108" s="3" t="e">
        <f t="shared" si="122"/>
        <v>#N/A</v>
      </c>
      <c r="AT108" s="3" t="e">
        <f t="shared" si="123"/>
        <v>#N/A</v>
      </c>
      <c r="AU108" s="3" t="e">
        <f t="shared" si="124"/>
        <v>#N/A</v>
      </c>
      <c r="AV108" s="3" t="e">
        <f t="shared" si="125"/>
        <v>#N/A</v>
      </c>
      <c r="AW108" s="3" t="e">
        <f t="shared" si="126"/>
        <v>#N/A</v>
      </c>
      <c r="AX108" s="3" t="e">
        <f t="shared" si="127"/>
        <v>#N/A</v>
      </c>
      <c r="AY108" s="3" t="e">
        <f t="shared" si="128"/>
        <v>#N/A</v>
      </c>
      <c r="AZ108" s="3" t="e">
        <f t="shared" si="129"/>
        <v>#N/A</v>
      </c>
    </row>
    <row r="109" spans="4:52">
      <c r="D109" s="3"/>
      <c r="E109" s="3"/>
      <c r="F109" s="51" t="str">
        <f t="shared" si="99"/>
        <v/>
      </c>
      <c r="G109" s="77" t="str">
        <f t="shared" si="130"/>
        <v/>
      </c>
      <c r="H109" s="77" t="str">
        <f t="shared" si="131"/>
        <v/>
      </c>
      <c r="I109" s="77" t="str">
        <f t="shared" si="132"/>
        <v/>
      </c>
      <c r="J109" s="77" t="str">
        <f t="shared" si="133"/>
        <v/>
      </c>
      <c r="K109" s="77" t="str">
        <f t="shared" si="134"/>
        <v/>
      </c>
      <c r="L109" s="77" t="str">
        <f t="shared" si="135"/>
        <v/>
      </c>
      <c r="M109" s="77" t="str">
        <f t="shared" si="136"/>
        <v/>
      </c>
      <c r="N109" s="77" t="str">
        <f t="shared" si="137"/>
        <v/>
      </c>
      <c r="O109" s="77" t="str">
        <f t="shared" si="138"/>
        <v/>
      </c>
      <c r="P109" s="77" t="str">
        <f t="shared" si="139"/>
        <v/>
      </c>
      <c r="S109" s="4">
        <v>77</v>
      </c>
      <c r="T109" s="4" t="e">
        <f t="shared" si="140"/>
        <v>#N/A</v>
      </c>
      <c r="U109" s="3" t="str">
        <f t="shared" si="100"/>
        <v/>
      </c>
      <c r="V109" s="3" t="str">
        <f t="shared" si="101"/>
        <v/>
      </c>
      <c r="W109" s="3" t="str">
        <f t="shared" si="102"/>
        <v/>
      </c>
      <c r="X109" s="3" t="str">
        <f t="shared" si="103"/>
        <v/>
      </c>
      <c r="Y109" s="3" t="str">
        <f t="shared" si="104"/>
        <v/>
      </c>
      <c r="Z109" s="3" t="str">
        <f t="shared" si="105"/>
        <v/>
      </c>
      <c r="AA109" s="3" t="str">
        <f t="shared" si="106"/>
        <v/>
      </c>
      <c r="AB109" s="3" t="str">
        <f t="shared" si="107"/>
        <v/>
      </c>
      <c r="AC109" s="3" t="str">
        <f t="shared" si="108"/>
        <v/>
      </c>
      <c r="AD109" s="3" t="str">
        <f t="shared" si="109"/>
        <v/>
      </c>
      <c r="AF109" s="3" t="str">
        <f t="shared" si="110"/>
        <v/>
      </c>
      <c r="AG109" s="3" t="str">
        <f t="shared" si="111"/>
        <v/>
      </c>
      <c r="AH109" s="3" t="str">
        <f t="shared" si="112"/>
        <v/>
      </c>
      <c r="AI109" s="3" t="str">
        <f t="shared" si="113"/>
        <v/>
      </c>
      <c r="AJ109" s="3" t="str">
        <f t="shared" si="114"/>
        <v/>
      </c>
      <c r="AK109" s="3" t="str">
        <f t="shared" si="115"/>
        <v/>
      </c>
      <c r="AL109" s="3" t="str">
        <f t="shared" si="116"/>
        <v/>
      </c>
      <c r="AM109" s="3" t="str">
        <f t="shared" si="117"/>
        <v/>
      </c>
      <c r="AN109" s="3" t="str">
        <f t="shared" si="118"/>
        <v/>
      </c>
      <c r="AO109" s="3" t="str">
        <f t="shared" si="119"/>
        <v/>
      </c>
      <c r="AQ109" s="3" t="e">
        <f t="shared" si="120"/>
        <v>#N/A</v>
      </c>
      <c r="AR109" s="3" t="e">
        <f t="shared" si="121"/>
        <v>#N/A</v>
      </c>
      <c r="AS109" s="3" t="e">
        <f t="shared" si="122"/>
        <v>#N/A</v>
      </c>
      <c r="AT109" s="3" t="e">
        <f t="shared" si="123"/>
        <v>#N/A</v>
      </c>
      <c r="AU109" s="3" t="e">
        <f t="shared" si="124"/>
        <v>#N/A</v>
      </c>
      <c r="AV109" s="3" t="e">
        <f t="shared" si="125"/>
        <v>#N/A</v>
      </c>
      <c r="AW109" s="3" t="e">
        <f t="shared" si="126"/>
        <v>#N/A</v>
      </c>
      <c r="AX109" s="3" t="e">
        <f t="shared" si="127"/>
        <v>#N/A</v>
      </c>
      <c r="AY109" s="3" t="e">
        <f t="shared" si="128"/>
        <v>#N/A</v>
      </c>
      <c r="AZ109" s="3" t="e">
        <f t="shared" si="129"/>
        <v>#N/A</v>
      </c>
    </row>
    <row r="110" spans="4:52">
      <c r="D110" s="3"/>
      <c r="E110" s="3"/>
      <c r="F110" s="51" t="str">
        <f t="shared" si="99"/>
        <v/>
      </c>
      <c r="G110" s="77" t="str">
        <f t="shared" si="130"/>
        <v/>
      </c>
      <c r="H110" s="77" t="str">
        <f t="shared" si="131"/>
        <v/>
      </c>
      <c r="I110" s="77" t="str">
        <f t="shared" si="132"/>
        <v/>
      </c>
      <c r="J110" s="77" t="str">
        <f t="shared" si="133"/>
        <v/>
      </c>
      <c r="K110" s="77" t="str">
        <f t="shared" si="134"/>
        <v/>
      </c>
      <c r="L110" s="77" t="str">
        <f t="shared" si="135"/>
        <v/>
      </c>
      <c r="M110" s="77" t="str">
        <f t="shared" si="136"/>
        <v/>
      </c>
      <c r="N110" s="77" t="str">
        <f t="shared" si="137"/>
        <v/>
      </c>
      <c r="O110" s="77" t="str">
        <f t="shared" si="138"/>
        <v/>
      </c>
      <c r="P110" s="77" t="str">
        <f t="shared" si="139"/>
        <v/>
      </c>
      <c r="S110" s="4">
        <v>78</v>
      </c>
      <c r="T110" s="4" t="e">
        <f t="shared" si="140"/>
        <v>#N/A</v>
      </c>
      <c r="U110" s="3" t="str">
        <f t="shared" si="100"/>
        <v/>
      </c>
      <c r="V110" s="3" t="str">
        <f t="shared" si="101"/>
        <v/>
      </c>
      <c r="W110" s="3" t="str">
        <f t="shared" si="102"/>
        <v/>
      </c>
      <c r="X110" s="3" t="str">
        <f t="shared" si="103"/>
        <v/>
      </c>
      <c r="Y110" s="3" t="str">
        <f t="shared" si="104"/>
        <v/>
      </c>
      <c r="Z110" s="3" t="str">
        <f t="shared" si="105"/>
        <v/>
      </c>
      <c r="AA110" s="3" t="str">
        <f t="shared" si="106"/>
        <v/>
      </c>
      <c r="AB110" s="3" t="str">
        <f t="shared" si="107"/>
        <v/>
      </c>
      <c r="AC110" s="3" t="str">
        <f t="shared" si="108"/>
        <v/>
      </c>
      <c r="AD110" s="3" t="str">
        <f t="shared" si="109"/>
        <v/>
      </c>
      <c r="AF110" s="3" t="str">
        <f t="shared" si="110"/>
        <v/>
      </c>
      <c r="AG110" s="3" t="str">
        <f t="shared" si="111"/>
        <v/>
      </c>
      <c r="AH110" s="3" t="str">
        <f t="shared" si="112"/>
        <v/>
      </c>
      <c r="AI110" s="3" t="str">
        <f t="shared" si="113"/>
        <v/>
      </c>
      <c r="AJ110" s="3" t="str">
        <f t="shared" si="114"/>
        <v/>
      </c>
      <c r="AK110" s="3" t="str">
        <f t="shared" si="115"/>
        <v/>
      </c>
      <c r="AL110" s="3" t="str">
        <f t="shared" si="116"/>
        <v/>
      </c>
      <c r="AM110" s="3" t="str">
        <f t="shared" si="117"/>
        <v/>
      </c>
      <c r="AN110" s="3" t="str">
        <f t="shared" si="118"/>
        <v/>
      </c>
      <c r="AO110" s="3" t="str">
        <f t="shared" si="119"/>
        <v/>
      </c>
      <c r="AQ110" s="3" t="e">
        <f t="shared" si="120"/>
        <v>#N/A</v>
      </c>
      <c r="AR110" s="3" t="e">
        <f t="shared" si="121"/>
        <v>#N/A</v>
      </c>
      <c r="AS110" s="3" t="e">
        <f t="shared" si="122"/>
        <v>#N/A</v>
      </c>
      <c r="AT110" s="3" t="e">
        <f t="shared" si="123"/>
        <v>#N/A</v>
      </c>
      <c r="AU110" s="3" t="e">
        <f t="shared" si="124"/>
        <v>#N/A</v>
      </c>
      <c r="AV110" s="3" t="e">
        <f t="shared" si="125"/>
        <v>#N/A</v>
      </c>
      <c r="AW110" s="3" t="e">
        <f t="shared" si="126"/>
        <v>#N/A</v>
      </c>
      <c r="AX110" s="3" t="e">
        <f t="shared" si="127"/>
        <v>#N/A</v>
      </c>
      <c r="AY110" s="3" t="e">
        <f t="shared" si="128"/>
        <v>#N/A</v>
      </c>
      <c r="AZ110" s="3" t="e">
        <f t="shared" si="129"/>
        <v>#N/A</v>
      </c>
    </row>
    <row r="111" spans="4:52">
      <c r="D111" s="3"/>
      <c r="E111" s="3"/>
      <c r="F111" s="51" t="str">
        <f t="shared" si="99"/>
        <v/>
      </c>
      <c r="G111" s="77" t="str">
        <f t="shared" si="130"/>
        <v/>
      </c>
      <c r="H111" s="77" t="str">
        <f t="shared" si="131"/>
        <v/>
      </c>
      <c r="I111" s="77" t="str">
        <f t="shared" si="132"/>
        <v/>
      </c>
      <c r="J111" s="77" t="str">
        <f t="shared" si="133"/>
        <v/>
      </c>
      <c r="K111" s="77" t="str">
        <f t="shared" si="134"/>
        <v/>
      </c>
      <c r="L111" s="77" t="str">
        <f t="shared" si="135"/>
        <v/>
      </c>
      <c r="M111" s="77" t="str">
        <f t="shared" si="136"/>
        <v/>
      </c>
      <c r="N111" s="77" t="str">
        <f t="shared" si="137"/>
        <v/>
      </c>
      <c r="O111" s="77" t="str">
        <f t="shared" si="138"/>
        <v/>
      </c>
      <c r="P111" s="77" t="str">
        <f t="shared" si="139"/>
        <v/>
      </c>
      <c r="S111" s="4">
        <v>79</v>
      </c>
      <c r="T111" s="4" t="e">
        <f t="shared" si="140"/>
        <v>#N/A</v>
      </c>
      <c r="U111" s="3" t="str">
        <f t="shared" si="100"/>
        <v/>
      </c>
      <c r="V111" s="3" t="str">
        <f t="shared" si="101"/>
        <v/>
      </c>
      <c r="W111" s="3" t="str">
        <f t="shared" si="102"/>
        <v/>
      </c>
      <c r="X111" s="3" t="str">
        <f t="shared" si="103"/>
        <v/>
      </c>
      <c r="Y111" s="3" t="str">
        <f t="shared" si="104"/>
        <v/>
      </c>
      <c r="Z111" s="3" t="str">
        <f t="shared" si="105"/>
        <v/>
      </c>
      <c r="AA111" s="3" t="str">
        <f t="shared" si="106"/>
        <v/>
      </c>
      <c r="AB111" s="3" t="str">
        <f t="shared" si="107"/>
        <v/>
      </c>
      <c r="AC111" s="3" t="str">
        <f t="shared" si="108"/>
        <v/>
      </c>
      <c r="AD111" s="3" t="str">
        <f t="shared" si="109"/>
        <v/>
      </c>
      <c r="AF111" s="3" t="str">
        <f t="shared" si="110"/>
        <v/>
      </c>
      <c r="AG111" s="3" t="str">
        <f t="shared" si="111"/>
        <v/>
      </c>
      <c r="AH111" s="3" t="str">
        <f t="shared" si="112"/>
        <v/>
      </c>
      <c r="AI111" s="3" t="str">
        <f t="shared" si="113"/>
        <v/>
      </c>
      <c r="AJ111" s="3" t="str">
        <f t="shared" si="114"/>
        <v/>
      </c>
      <c r="AK111" s="3" t="str">
        <f t="shared" si="115"/>
        <v/>
      </c>
      <c r="AL111" s="3" t="str">
        <f t="shared" si="116"/>
        <v/>
      </c>
      <c r="AM111" s="3" t="str">
        <f t="shared" si="117"/>
        <v/>
      </c>
      <c r="AN111" s="3" t="str">
        <f t="shared" si="118"/>
        <v/>
      </c>
      <c r="AO111" s="3" t="str">
        <f t="shared" si="119"/>
        <v/>
      </c>
      <c r="AQ111" s="3" t="e">
        <f t="shared" si="120"/>
        <v>#N/A</v>
      </c>
      <c r="AR111" s="3" t="e">
        <f t="shared" si="121"/>
        <v>#N/A</v>
      </c>
      <c r="AS111" s="3" t="e">
        <f t="shared" si="122"/>
        <v>#N/A</v>
      </c>
      <c r="AT111" s="3" t="e">
        <f t="shared" si="123"/>
        <v>#N/A</v>
      </c>
      <c r="AU111" s="3" t="e">
        <f t="shared" si="124"/>
        <v>#N/A</v>
      </c>
      <c r="AV111" s="3" t="e">
        <f t="shared" si="125"/>
        <v>#N/A</v>
      </c>
      <c r="AW111" s="3" t="e">
        <f t="shared" si="126"/>
        <v>#N/A</v>
      </c>
      <c r="AX111" s="3" t="e">
        <f t="shared" si="127"/>
        <v>#N/A</v>
      </c>
      <c r="AY111" s="3" t="e">
        <f t="shared" si="128"/>
        <v>#N/A</v>
      </c>
      <c r="AZ111" s="3" t="e">
        <f t="shared" si="129"/>
        <v>#N/A</v>
      </c>
    </row>
    <row r="112" spans="4:52">
      <c r="D112" s="3"/>
      <c r="E112" s="3"/>
      <c r="F112" s="51" t="str">
        <f t="shared" si="99"/>
        <v/>
      </c>
      <c r="G112" s="77" t="str">
        <f t="shared" si="130"/>
        <v/>
      </c>
      <c r="H112" s="77" t="str">
        <f t="shared" si="131"/>
        <v/>
      </c>
      <c r="I112" s="77" t="str">
        <f t="shared" si="132"/>
        <v/>
      </c>
      <c r="J112" s="77" t="str">
        <f t="shared" si="133"/>
        <v/>
      </c>
      <c r="K112" s="77" t="str">
        <f t="shared" si="134"/>
        <v/>
      </c>
      <c r="L112" s="77" t="str">
        <f t="shared" si="135"/>
        <v/>
      </c>
      <c r="M112" s="77" t="str">
        <f t="shared" si="136"/>
        <v/>
      </c>
      <c r="N112" s="77" t="str">
        <f t="shared" si="137"/>
        <v/>
      </c>
      <c r="O112" s="77" t="str">
        <f t="shared" si="138"/>
        <v/>
      </c>
      <c r="P112" s="77" t="str">
        <f t="shared" si="139"/>
        <v/>
      </c>
      <c r="S112" s="4">
        <v>80</v>
      </c>
      <c r="T112" s="4" t="e">
        <f t="shared" si="140"/>
        <v>#N/A</v>
      </c>
      <c r="U112" s="3" t="str">
        <f t="shared" si="100"/>
        <v/>
      </c>
      <c r="V112" s="3" t="str">
        <f t="shared" si="101"/>
        <v/>
      </c>
      <c r="W112" s="3" t="str">
        <f t="shared" si="102"/>
        <v/>
      </c>
      <c r="X112" s="3" t="str">
        <f t="shared" si="103"/>
        <v/>
      </c>
      <c r="Y112" s="3" t="str">
        <f t="shared" si="104"/>
        <v/>
      </c>
      <c r="Z112" s="3" t="str">
        <f t="shared" si="105"/>
        <v/>
      </c>
      <c r="AA112" s="3" t="str">
        <f t="shared" si="106"/>
        <v/>
      </c>
      <c r="AB112" s="3" t="str">
        <f t="shared" si="107"/>
        <v/>
      </c>
      <c r="AC112" s="3" t="str">
        <f t="shared" si="108"/>
        <v/>
      </c>
      <c r="AD112" s="3" t="str">
        <f t="shared" si="109"/>
        <v/>
      </c>
      <c r="AF112" s="3" t="str">
        <f t="shared" si="110"/>
        <v/>
      </c>
      <c r="AG112" s="3" t="str">
        <f t="shared" si="111"/>
        <v/>
      </c>
      <c r="AH112" s="3" t="str">
        <f t="shared" si="112"/>
        <v/>
      </c>
      <c r="AI112" s="3" t="str">
        <f t="shared" si="113"/>
        <v/>
      </c>
      <c r="AJ112" s="3" t="str">
        <f t="shared" si="114"/>
        <v/>
      </c>
      <c r="AK112" s="3" t="str">
        <f t="shared" si="115"/>
        <v/>
      </c>
      <c r="AL112" s="3" t="str">
        <f t="shared" si="116"/>
        <v/>
      </c>
      <c r="AM112" s="3" t="str">
        <f t="shared" si="117"/>
        <v/>
      </c>
      <c r="AN112" s="3" t="str">
        <f t="shared" si="118"/>
        <v/>
      </c>
      <c r="AO112" s="3" t="str">
        <f t="shared" si="119"/>
        <v/>
      </c>
      <c r="AQ112" s="3" t="e">
        <f t="shared" si="120"/>
        <v>#N/A</v>
      </c>
      <c r="AR112" s="3" t="e">
        <f t="shared" si="121"/>
        <v>#N/A</v>
      </c>
      <c r="AS112" s="3" t="e">
        <f t="shared" si="122"/>
        <v>#N/A</v>
      </c>
      <c r="AT112" s="3" t="e">
        <f t="shared" si="123"/>
        <v>#N/A</v>
      </c>
      <c r="AU112" s="3" t="e">
        <f t="shared" si="124"/>
        <v>#N/A</v>
      </c>
      <c r="AV112" s="3" t="e">
        <f t="shared" si="125"/>
        <v>#N/A</v>
      </c>
      <c r="AW112" s="3" t="e">
        <f t="shared" si="126"/>
        <v>#N/A</v>
      </c>
      <c r="AX112" s="3" t="e">
        <f t="shared" si="127"/>
        <v>#N/A</v>
      </c>
      <c r="AY112" s="3" t="e">
        <f t="shared" si="128"/>
        <v>#N/A</v>
      </c>
      <c r="AZ112" s="3" t="e">
        <f t="shared" si="129"/>
        <v>#N/A</v>
      </c>
    </row>
    <row r="113" spans="4:52">
      <c r="D113" s="3"/>
      <c r="E113" s="3"/>
      <c r="F113" s="51" t="str">
        <f t="shared" si="99"/>
        <v/>
      </c>
      <c r="G113" s="77" t="str">
        <f t="shared" si="130"/>
        <v/>
      </c>
      <c r="H113" s="77" t="str">
        <f t="shared" si="131"/>
        <v/>
      </c>
      <c r="I113" s="77" t="str">
        <f t="shared" si="132"/>
        <v/>
      </c>
      <c r="J113" s="77" t="str">
        <f t="shared" si="133"/>
        <v/>
      </c>
      <c r="K113" s="77" t="str">
        <f t="shared" si="134"/>
        <v/>
      </c>
      <c r="L113" s="77" t="str">
        <f t="shared" si="135"/>
        <v/>
      </c>
      <c r="M113" s="77" t="str">
        <f t="shared" si="136"/>
        <v/>
      </c>
      <c r="N113" s="77" t="str">
        <f t="shared" si="137"/>
        <v/>
      </c>
      <c r="O113" s="77" t="str">
        <f t="shared" si="138"/>
        <v/>
      </c>
      <c r="P113" s="77" t="str">
        <f t="shared" si="139"/>
        <v/>
      </c>
      <c r="S113" s="4">
        <v>81</v>
      </c>
      <c r="T113" s="4" t="e">
        <f t="shared" si="140"/>
        <v>#N/A</v>
      </c>
      <c r="U113" s="3" t="str">
        <f t="shared" si="100"/>
        <v/>
      </c>
      <c r="V113" s="3" t="str">
        <f t="shared" si="101"/>
        <v/>
      </c>
      <c r="W113" s="3" t="str">
        <f t="shared" si="102"/>
        <v/>
      </c>
      <c r="X113" s="3" t="str">
        <f t="shared" si="103"/>
        <v/>
      </c>
      <c r="Y113" s="3" t="str">
        <f t="shared" si="104"/>
        <v/>
      </c>
      <c r="Z113" s="3" t="str">
        <f t="shared" si="105"/>
        <v/>
      </c>
      <c r="AA113" s="3" t="str">
        <f t="shared" si="106"/>
        <v/>
      </c>
      <c r="AB113" s="3" t="str">
        <f t="shared" si="107"/>
        <v/>
      </c>
      <c r="AC113" s="3" t="str">
        <f t="shared" si="108"/>
        <v/>
      </c>
      <c r="AD113" s="3" t="str">
        <f t="shared" si="109"/>
        <v/>
      </c>
      <c r="AF113" s="3" t="str">
        <f t="shared" si="110"/>
        <v/>
      </c>
      <c r="AG113" s="3" t="str">
        <f t="shared" si="111"/>
        <v/>
      </c>
      <c r="AH113" s="3" t="str">
        <f t="shared" si="112"/>
        <v/>
      </c>
      <c r="AI113" s="3" t="str">
        <f t="shared" si="113"/>
        <v/>
      </c>
      <c r="AJ113" s="3" t="str">
        <f t="shared" si="114"/>
        <v/>
      </c>
      <c r="AK113" s="3" t="str">
        <f t="shared" si="115"/>
        <v/>
      </c>
      <c r="AL113" s="3" t="str">
        <f t="shared" si="116"/>
        <v/>
      </c>
      <c r="AM113" s="3" t="str">
        <f t="shared" si="117"/>
        <v/>
      </c>
      <c r="AN113" s="3" t="str">
        <f t="shared" si="118"/>
        <v/>
      </c>
      <c r="AO113" s="3" t="str">
        <f t="shared" si="119"/>
        <v/>
      </c>
      <c r="AQ113" s="3" t="e">
        <f t="shared" si="120"/>
        <v>#N/A</v>
      </c>
      <c r="AR113" s="3" t="e">
        <f t="shared" si="121"/>
        <v>#N/A</v>
      </c>
      <c r="AS113" s="3" t="e">
        <f t="shared" si="122"/>
        <v>#N/A</v>
      </c>
      <c r="AT113" s="3" t="e">
        <f t="shared" si="123"/>
        <v>#N/A</v>
      </c>
      <c r="AU113" s="3" t="e">
        <f t="shared" si="124"/>
        <v>#N/A</v>
      </c>
      <c r="AV113" s="3" t="e">
        <f t="shared" si="125"/>
        <v>#N/A</v>
      </c>
      <c r="AW113" s="3" t="e">
        <f t="shared" si="126"/>
        <v>#N/A</v>
      </c>
      <c r="AX113" s="3" t="e">
        <f t="shared" si="127"/>
        <v>#N/A</v>
      </c>
      <c r="AY113" s="3" t="e">
        <f t="shared" si="128"/>
        <v>#N/A</v>
      </c>
      <c r="AZ113" s="3" t="e">
        <f t="shared" si="129"/>
        <v>#N/A</v>
      </c>
    </row>
    <row r="114" spans="4:52">
      <c r="D114" s="3"/>
      <c r="E114" s="3"/>
      <c r="F114" s="51" t="str">
        <f t="shared" si="99"/>
        <v/>
      </c>
      <c r="G114" s="77" t="str">
        <f t="shared" si="130"/>
        <v/>
      </c>
      <c r="H114" s="77" t="str">
        <f t="shared" si="131"/>
        <v/>
      </c>
      <c r="I114" s="77" t="str">
        <f t="shared" si="132"/>
        <v/>
      </c>
      <c r="J114" s="77" t="str">
        <f t="shared" si="133"/>
        <v/>
      </c>
      <c r="K114" s="77" t="str">
        <f t="shared" si="134"/>
        <v/>
      </c>
      <c r="L114" s="77" t="str">
        <f t="shared" si="135"/>
        <v/>
      </c>
      <c r="M114" s="77" t="str">
        <f t="shared" si="136"/>
        <v/>
      </c>
      <c r="N114" s="77" t="str">
        <f t="shared" si="137"/>
        <v/>
      </c>
      <c r="O114" s="77" t="str">
        <f t="shared" si="138"/>
        <v/>
      </c>
      <c r="P114" s="77" t="str">
        <f t="shared" si="139"/>
        <v/>
      </c>
      <c r="S114" s="4">
        <v>82</v>
      </c>
      <c r="T114" s="4" t="e">
        <f t="shared" si="140"/>
        <v>#N/A</v>
      </c>
      <c r="U114" s="3" t="str">
        <f t="shared" si="100"/>
        <v/>
      </c>
      <c r="V114" s="3" t="str">
        <f t="shared" si="101"/>
        <v/>
      </c>
      <c r="W114" s="3" t="str">
        <f t="shared" si="102"/>
        <v/>
      </c>
      <c r="X114" s="3" t="str">
        <f t="shared" si="103"/>
        <v/>
      </c>
      <c r="Y114" s="3" t="str">
        <f t="shared" si="104"/>
        <v/>
      </c>
      <c r="Z114" s="3" t="str">
        <f t="shared" si="105"/>
        <v/>
      </c>
      <c r="AA114" s="3" t="str">
        <f t="shared" si="106"/>
        <v/>
      </c>
      <c r="AB114" s="3" t="str">
        <f t="shared" si="107"/>
        <v/>
      </c>
      <c r="AC114" s="3" t="str">
        <f t="shared" si="108"/>
        <v/>
      </c>
      <c r="AD114" s="3" t="str">
        <f t="shared" si="109"/>
        <v/>
      </c>
      <c r="AF114" s="3" t="str">
        <f t="shared" si="110"/>
        <v/>
      </c>
      <c r="AG114" s="3" t="str">
        <f t="shared" si="111"/>
        <v/>
      </c>
      <c r="AH114" s="3" t="str">
        <f t="shared" si="112"/>
        <v/>
      </c>
      <c r="AI114" s="3" t="str">
        <f t="shared" si="113"/>
        <v/>
      </c>
      <c r="AJ114" s="3" t="str">
        <f t="shared" si="114"/>
        <v/>
      </c>
      <c r="AK114" s="3" t="str">
        <f t="shared" si="115"/>
        <v/>
      </c>
      <c r="AL114" s="3" t="str">
        <f t="shared" si="116"/>
        <v/>
      </c>
      <c r="AM114" s="3" t="str">
        <f t="shared" si="117"/>
        <v/>
      </c>
      <c r="AN114" s="3" t="str">
        <f t="shared" si="118"/>
        <v/>
      </c>
      <c r="AO114" s="3" t="str">
        <f t="shared" si="119"/>
        <v/>
      </c>
      <c r="AQ114" s="3" t="e">
        <f t="shared" si="120"/>
        <v>#N/A</v>
      </c>
      <c r="AR114" s="3" t="e">
        <f t="shared" si="121"/>
        <v>#N/A</v>
      </c>
      <c r="AS114" s="3" t="e">
        <f t="shared" si="122"/>
        <v>#N/A</v>
      </c>
      <c r="AT114" s="3" t="e">
        <f t="shared" si="123"/>
        <v>#N/A</v>
      </c>
      <c r="AU114" s="3" t="e">
        <f t="shared" si="124"/>
        <v>#N/A</v>
      </c>
      <c r="AV114" s="3" t="e">
        <f t="shared" si="125"/>
        <v>#N/A</v>
      </c>
      <c r="AW114" s="3" t="e">
        <f t="shared" si="126"/>
        <v>#N/A</v>
      </c>
      <c r="AX114" s="3" t="e">
        <f t="shared" si="127"/>
        <v>#N/A</v>
      </c>
      <c r="AY114" s="3" t="e">
        <f t="shared" si="128"/>
        <v>#N/A</v>
      </c>
      <c r="AZ114" s="3" t="e">
        <f t="shared" si="129"/>
        <v>#N/A</v>
      </c>
    </row>
    <row r="115" spans="4:52">
      <c r="D115" s="3"/>
      <c r="E115" s="3"/>
      <c r="F115" s="51" t="str">
        <f t="shared" si="99"/>
        <v/>
      </c>
      <c r="G115" s="77" t="str">
        <f t="shared" si="130"/>
        <v/>
      </c>
      <c r="H115" s="77" t="str">
        <f t="shared" si="131"/>
        <v/>
      </c>
      <c r="I115" s="77" t="str">
        <f t="shared" si="132"/>
        <v/>
      </c>
      <c r="J115" s="77" t="str">
        <f t="shared" si="133"/>
        <v/>
      </c>
      <c r="K115" s="77" t="str">
        <f t="shared" si="134"/>
        <v/>
      </c>
      <c r="L115" s="77" t="str">
        <f t="shared" si="135"/>
        <v/>
      </c>
      <c r="M115" s="77" t="str">
        <f t="shared" si="136"/>
        <v/>
      </c>
      <c r="N115" s="77" t="str">
        <f t="shared" si="137"/>
        <v/>
      </c>
      <c r="O115" s="77" t="str">
        <f t="shared" si="138"/>
        <v/>
      </c>
      <c r="P115" s="77" t="str">
        <f t="shared" si="139"/>
        <v/>
      </c>
      <c r="S115" s="4">
        <v>83</v>
      </c>
      <c r="T115" s="4" t="e">
        <f t="shared" si="140"/>
        <v>#N/A</v>
      </c>
      <c r="U115" s="3" t="str">
        <f t="shared" si="100"/>
        <v/>
      </c>
      <c r="V115" s="3" t="str">
        <f t="shared" si="101"/>
        <v/>
      </c>
      <c r="W115" s="3" t="str">
        <f t="shared" si="102"/>
        <v/>
      </c>
      <c r="X115" s="3" t="str">
        <f t="shared" si="103"/>
        <v/>
      </c>
      <c r="Y115" s="3" t="str">
        <f t="shared" si="104"/>
        <v/>
      </c>
      <c r="Z115" s="3" t="str">
        <f t="shared" si="105"/>
        <v/>
      </c>
      <c r="AA115" s="3" t="str">
        <f t="shared" si="106"/>
        <v/>
      </c>
      <c r="AB115" s="3" t="str">
        <f t="shared" si="107"/>
        <v/>
      </c>
      <c r="AC115" s="3" t="str">
        <f t="shared" si="108"/>
        <v/>
      </c>
      <c r="AD115" s="3" t="str">
        <f t="shared" si="109"/>
        <v/>
      </c>
      <c r="AF115" s="3" t="str">
        <f t="shared" si="110"/>
        <v/>
      </c>
      <c r="AG115" s="3" t="str">
        <f t="shared" si="111"/>
        <v/>
      </c>
      <c r="AH115" s="3" t="str">
        <f t="shared" si="112"/>
        <v/>
      </c>
      <c r="AI115" s="3" t="str">
        <f t="shared" si="113"/>
        <v/>
      </c>
      <c r="AJ115" s="3" t="str">
        <f t="shared" si="114"/>
        <v/>
      </c>
      <c r="AK115" s="3" t="str">
        <f t="shared" si="115"/>
        <v/>
      </c>
      <c r="AL115" s="3" t="str">
        <f t="shared" si="116"/>
        <v/>
      </c>
      <c r="AM115" s="3" t="str">
        <f t="shared" si="117"/>
        <v/>
      </c>
      <c r="AN115" s="3" t="str">
        <f t="shared" si="118"/>
        <v/>
      </c>
      <c r="AO115" s="3" t="str">
        <f t="shared" si="119"/>
        <v/>
      </c>
      <c r="AQ115" s="3" t="e">
        <f t="shared" si="120"/>
        <v>#N/A</v>
      </c>
      <c r="AR115" s="3" t="e">
        <f t="shared" si="121"/>
        <v>#N/A</v>
      </c>
      <c r="AS115" s="3" t="e">
        <f t="shared" si="122"/>
        <v>#N/A</v>
      </c>
      <c r="AT115" s="3" t="e">
        <f t="shared" si="123"/>
        <v>#N/A</v>
      </c>
      <c r="AU115" s="3" t="e">
        <f t="shared" si="124"/>
        <v>#N/A</v>
      </c>
      <c r="AV115" s="3" t="e">
        <f t="shared" si="125"/>
        <v>#N/A</v>
      </c>
      <c r="AW115" s="3" t="e">
        <f t="shared" si="126"/>
        <v>#N/A</v>
      </c>
      <c r="AX115" s="3" t="e">
        <f t="shared" si="127"/>
        <v>#N/A</v>
      </c>
      <c r="AY115" s="3" t="e">
        <f t="shared" si="128"/>
        <v>#N/A</v>
      </c>
      <c r="AZ115" s="3" t="e">
        <f t="shared" si="129"/>
        <v>#N/A</v>
      </c>
    </row>
    <row r="116" spans="4:52">
      <c r="D116" s="3"/>
      <c r="E116" s="3"/>
      <c r="F116" s="51" t="str">
        <f t="shared" si="99"/>
        <v/>
      </c>
      <c r="G116" s="77" t="str">
        <f t="shared" si="130"/>
        <v/>
      </c>
      <c r="H116" s="77" t="str">
        <f t="shared" si="131"/>
        <v/>
      </c>
      <c r="I116" s="77" t="str">
        <f t="shared" si="132"/>
        <v/>
      </c>
      <c r="J116" s="77" t="str">
        <f t="shared" si="133"/>
        <v/>
      </c>
      <c r="K116" s="77" t="str">
        <f t="shared" si="134"/>
        <v/>
      </c>
      <c r="L116" s="77" t="str">
        <f t="shared" si="135"/>
        <v/>
      </c>
      <c r="M116" s="77" t="str">
        <f t="shared" si="136"/>
        <v/>
      </c>
      <c r="N116" s="77" t="str">
        <f t="shared" si="137"/>
        <v/>
      </c>
      <c r="O116" s="77" t="str">
        <f t="shared" si="138"/>
        <v/>
      </c>
      <c r="P116" s="77" t="str">
        <f t="shared" si="139"/>
        <v/>
      </c>
      <c r="S116" s="4">
        <v>84</v>
      </c>
      <c r="T116" s="4" t="e">
        <f t="shared" si="140"/>
        <v>#N/A</v>
      </c>
      <c r="U116" s="3" t="str">
        <f t="shared" si="100"/>
        <v/>
      </c>
      <c r="V116" s="3" t="str">
        <f t="shared" si="101"/>
        <v/>
      </c>
      <c r="W116" s="3" t="str">
        <f t="shared" si="102"/>
        <v/>
      </c>
      <c r="X116" s="3" t="str">
        <f t="shared" si="103"/>
        <v/>
      </c>
      <c r="Y116" s="3" t="str">
        <f t="shared" si="104"/>
        <v/>
      </c>
      <c r="Z116" s="3" t="str">
        <f t="shared" si="105"/>
        <v/>
      </c>
      <c r="AA116" s="3" t="str">
        <f t="shared" si="106"/>
        <v/>
      </c>
      <c r="AB116" s="3" t="str">
        <f t="shared" si="107"/>
        <v/>
      </c>
      <c r="AC116" s="3" t="str">
        <f t="shared" si="108"/>
        <v/>
      </c>
      <c r="AD116" s="3" t="str">
        <f t="shared" si="109"/>
        <v/>
      </c>
      <c r="AF116" s="3" t="str">
        <f t="shared" si="110"/>
        <v/>
      </c>
      <c r="AG116" s="3" t="str">
        <f t="shared" si="111"/>
        <v/>
      </c>
      <c r="AH116" s="3" t="str">
        <f t="shared" si="112"/>
        <v/>
      </c>
      <c r="AI116" s="3" t="str">
        <f t="shared" si="113"/>
        <v/>
      </c>
      <c r="AJ116" s="3" t="str">
        <f t="shared" si="114"/>
        <v/>
      </c>
      <c r="AK116" s="3" t="str">
        <f t="shared" si="115"/>
        <v/>
      </c>
      <c r="AL116" s="3" t="str">
        <f t="shared" si="116"/>
        <v/>
      </c>
      <c r="AM116" s="3" t="str">
        <f t="shared" si="117"/>
        <v/>
      </c>
      <c r="AN116" s="3" t="str">
        <f t="shared" si="118"/>
        <v/>
      </c>
      <c r="AO116" s="3" t="str">
        <f t="shared" si="119"/>
        <v/>
      </c>
      <c r="AQ116" s="3" t="e">
        <f t="shared" si="120"/>
        <v>#N/A</v>
      </c>
      <c r="AR116" s="3" t="e">
        <f t="shared" si="121"/>
        <v>#N/A</v>
      </c>
      <c r="AS116" s="3" t="e">
        <f t="shared" si="122"/>
        <v>#N/A</v>
      </c>
      <c r="AT116" s="3" t="e">
        <f t="shared" si="123"/>
        <v>#N/A</v>
      </c>
      <c r="AU116" s="3" t="e">
        <f t="shared" si="124"/>
        <v>#N/A</v>
      </c>
      <c r="AV116" s="3" t="e">
        <f t="shared" si="125"/>
        <v>#N/A</v>
      </c>
      <c r="AW116" s="3" t="e">
        <f t="shared" si="126"/>
        <v>#N/A</v>
      </c>
      <c r="AX116" s="3" t="e">
        <f t="shared" si="127"/>
        <v>#N/A</v>
      </c>
      <c r="AY116" s="3" t="e">
        <f t="shared" si="128"/>
        <v>#N/A</v>
      </c>
      <c r="AZ116" s="3" t="e">
        <f t="shared" si="129"/>
        <v>#N/A</v>
      </c>
    </row>
    <row r="117" spans="4:52">
      <c r="D117" s="3"/>
      <c r="E117" s="3"/>
      <c r="F117" s="51" t="str">
        <f t="shared" si="99"/>
        <v/>
      </c>
      <c r="G117" s="77" t="str">
        <f t="shared" si="130"/>
        <v/>
      </c>
      <c r="H117" s="77" t="str">
        <f t="shared" si="131"/>
        <v/>
      </c>
      <c r="I117" s="77" t="str">
        <f t="shared" si="132"/>
        <v/>
      </c>
      <c r="J117" s="77" t="str">
        <f t="shared" si="133"/>
        <v/>
      </c>
      <c r="K117" s="77" t="str">
        <f t="shared" si="134"/>
        <v/>
      </c>
      <c r="L117" s="77" t="str">
        <f t="shared" si="135"/>
        <v/>
      </c>
      <c r="M117" s="77" t="str">
        <f t="shared" si="136"/>
        <v/>
      </c>
      <c r="N117" s="77" t="str">
        <f t="shared" si="137"/>
        <v/>
      </c>
      <c r="O117" s="77" t="str">
        <f t="shared" si="138"/>
        <v/>
      </c>
      <c r="P117" s="77" t="str">
        <f t="shared" si="139"/>
        <v/>
      </c>
      <c r="S117" s="4">
        <v>85</v>
      </c>
      <c r="T117" s="4" t="e">
        <f t="shared" si="140"/>
        <v>#N/A</v>
      </c>
      <c r="U117" s="3" t="str">
        <f t="shared" si="100"/>
        <v/>
      </c>
      <c r="V117" s="3" t="str">
        <f t="shared" si="101"/>
        <v/>
      </c>
      <c r="W117" s="3" t="str">
        <f t="shared" si="102"/>
        <v/>
      </c>
      <c r="X117" s="3" t="str">
        <f t="shared" si="103"/>
        <v/>
      </c>
      <c r="Y117" s="3" t="str">
        <f t="shared" si="104"/>
        <v/>
      </c>
      <c r="Z117" s="3" t="str">
        <f t="shared" si="105"/>
        <v/>
      </c>
      <c r="AA117" s="3" t="str">
        <f t="shared" si="106"/>
        <v/>
      </c>
      <c r="AB117" s="3" t="str">
        <f t="shared" si="107"/>
        <v/>
      </c>
      <c r="AC117" s="3" t="str">
        <f t="shared" si="108"/>
        <v/>
      </c>
      <c r="AD117" s="3" t="str">
        <f t="shared" si="109"/>
        <v/>
      </c>
      <c r="AF117" s="3" t="str">
        <f t="shared" si="110"/>
        <v/>
      </c>
      <c r="AG117" s="3" t="str">
        <f t="shared" si="111"/>
        <v/>
      </c>
      <c r="AH117" s="3" t="str">
        <f t="shared" si="112"/>
        <v/>
      </c>
      <c r="AI117" s="3" t="str">
        <f t="shared" si="113"/>
        <v/>
      </c>
      <c r="AJ117" s="3" t="str">
        <f t="shared" si="114"/>
        <v/>
      </c>
      <c r="AK117" s="3" t="str">
        <f t="shared" si="115"/>
        <v/>
      </c>
      <c r="AL117" s="3" t="str">
        <f t="shared" si="116"/>
        <v/>
      </c>
      <c r="AM117" s="3" t="str">
        <f t="shared" si="117"/>
        <v/>
      </c>
      <c r="AN117" s="3" t="str">
        <f t="shared" si="118"/>
        <v/>
      </c>
      <c r="AO117" s="3" t="str">
        <f t="shared" si="119"/>
        <v/>
      </c>
      <c r="AQ117" s="3" t="e">
        <f t="shared" si="120"/>
        <v>#N/A</v>
      </c>
      <c r="AR117" s="3" t="e">
        <f t="shared" si="121"/>
        <v>#N/A</v>
      </c>
      <c r="AS117" s="3" t="e">
        <f t="shared" si="122"/>
        <v>#N/A</v>
      </c>
      <c r="AT117" s="3" t="e">
        <f t="shared" si="123"/>
        <v>#N/A</v>
      </c>
      <c r="AU117" s="3" t="e">
        <f t="shared" si="124"/>
        <v>#N/A</v>
      </c>
      <c r="AV117" s="3" t="e">
        <f t="shared" si="125"/>
        <v>#N/A</v>
      </c>
      <c r="AW117" s="3" t="e">
        <f t="shared" si="126"/>
        <v>#N/A</v>
      </c>
      <c r="AX117" s="3" t="e">
        <f t="shared" si="127"/>
        <v>#N/A</v>
      </c>
      <c r="AY117" s="3" t="e">
        <f t="shared" si="128"/>
        <v>#N/A</v>
      </c>
      <c r="AZ117" s="3" t="e">
        <f t="shared" si="129"/>
        <v>#N/A</v>
      </c>
    </row>
    <row r="118" spans="4:52">
      <c r="D118" s="3"/>
      <c r="E118" s="3"/>
      <c r="F118" s="51" t="str">
        <f t="shared" si="99"/>
        <v/>
      </c>
      <c r="G118" s="77" t="str">
        <f t="shared" si="130"/>
        <v/>
      </c>
      <c r="H118" s="77" t="str">
        <f t="shared" si="131"/>
        <v/>
      </c>
      <c r="I118" s="77" t="str">
        <f t="shared" si="132"/>
        <v/>
      </c>
      <c r="J118" s="77" t="str">
        <f t="shared" si="133"/>
        <v/>
      </c>
      <c r="K118" s="77" t="str">
        <f t="shared" si="134"/>
        <v/>
      </c>
      <c r="L118" s="77" t="str">
        <f t="shared" si="135"/>
        <v/>
      </c>
      <c r="M118" s="77" t="str">
        <f t="shared" si="136"/>
        <v/>
      </c>
      <c r="N118" s="77" t="str">
        <f t="shared" si="137"/>
        <v/>
      </c>
      <c r="O118" s="77" t="str">
        <f t="shared" si="138"/>
        <v/>
      </c>
      <c r="P118" s="77" t="str">
        <f t="shared" si="139"/>
        <v/>
      </c>
      <c r="S118" s="4">
        <v>86</v>
      </c>
      <c r="T118" s="4" t="e">
        <f t="shared" si="140"/>
        <v>#N/A</v>
      </c>
      <c r="U118" s="3" t="str">
        <f t="shared" si="100"/>
        <v/>
      </c>
      <c r="V118" s="3" t="str">
        <f t="shared" si="101"/>
        <v/>
      </c>
      <c r="W118" s="3" t="str">
        <f t="shared" si="102"/>
        <v/>
      </c>
      <c r="X118" s="3" t="str">
        <f t="shared" si="103"/>
        <v/>
      </c>
      <c r="Y118" s="3" t="str">
        <f t="shared" si="104"/>
        <v/>
      </c>
      <c r="Z118" s="3" t="str">
        <f t="shared" si="105"/>
        <v/>
      </c>
      <c r="AA118" s="3" t="str">
        <f t="shared" si="106"/>
        <v/>
      </c>
      <c r="AB118" s="3" t="str">
        <f t="shared" si="107"/>
        <v/>
      </c>
      <c r="AC118" s="3" t="str">
        <f t="shared" si="108"/>
        <v/>
      </c>
      <c r="AD118" s="3" t="str">
        <f t="shared" si="109"/>
        <v/>
      </c>
      <c r="AF118" s="3" t="str">
        <f t="shared" si="110"/>
        <v/>
      </c>
      <c r="AG118" s="3" t="str">
        <f t="shared" si="111"/>
        <v/>
      </c>
      <c r="AH118" s="3" t="str">
        <f t="shared" si="112"/>
        <v/>
      </c>
      <c r="AI118" s="3" t="str">
        <f t="shared" si="113"/>
        <v/>
      </c>
      <c r="AJ118" s="3" t="str">
        <f t="shared" si="114"/>
        <v/>
      </c>
      <c r="AK118" s="3" t="str">
        <f t="shared" si="115"/>
        <v/>
      </c>
      <c r="AL118" s="3" t="str">
        <f t="shared" si="116"/>
        <v/>
      </c>
      <c r="AM118" s="3" t="str">
        <f t="shared" si="117"/>
        <v/>
      </c>
      <c r="AN118" s="3" t="str">
        <f t="shared" si="118"/>
        <v/>
      </c>
      <c r="AO118" s="3" t="str">
        <f t="shared" si="119"/>
        <v/>
      </c>
      <c r="AQ118" s="3" t="e">
        <f t="shared" si="120"/>
        <v>#N/A</v>
      </c>
      <c r="AR118" s="3" t="e">
        <f t="shared" si="121"/>
        <v>#N/A</v>
      </c>
      <c r="AS118" s="3" t="e">
        <f t="shared" si="122"/>
        <v>#N/A</v>
      </c>
      <c r="AT118" s="3" t="e">
        <f t="shared" si="123"/>
        <v>#N/A</v>
      </c>
      <c r="AU118" s="3" t="e">
        <f t="shared" si="124"/>
        <v>#N/A</v>
      </c>
      <c r="AV118" s="3" t="e">
        <f t="shared" si="125"/>
        <v>#N/A</v>
      </c>
      <c r="AW118" s="3" t="e">
        <f t="shared" si="126"/>
        <v>#N/A</v>
      </c>
      <c r="AX118" s="3" t="e">
        <f t="shared" si="127"/>
        <v>#N/A</v>
      </c>
      <c r="AY118" s="3" t="e">
        <f t="shared" si="128"/>
        <v>#N/A</v>
      </c>
      <c r="AZ118" s="3" t="e">
        <f t="shared" si="129"/>
        <v>#N/A</v>
      </c>
    </row>
    <row r="119" spans="4:52">
      <c r="D119" s="3"/>
      <c r="E119" s="3"/>
      <c r="F119" s="51" t="str">
        <f t="shared" si="99"/>
        <v/>
      </c>
      <c r="G119" s="77" t="str">
        <f t="shared" si="130"/>
        <v/>
      </c>
      <c r="H119" s="77" t="str">
        <f t="shared" si="131"/>
        <v/>
      </c>
      <c r="I119" s="77" t="str">
        <f t="shared" si="132"/>
        <v/>
      </c>
      <c r="J119" s="77" t="str">
        <f t="shared" si="133"/>
        <v/>
      </c>
      <c r="K119" s="77" t="str">
        <f t="shared" si="134"/>
        <v/>
      </c>
      <c r="L119" s="77" t="str">
        <f t="shared" si="135"/>
        <v/>
      </c>
      <c r="M119" s="77" t="str">
        <f t="shared" si="136"/>
        <v/>
      </c>
      <c r="N119" s="77" t="str">
        <f t="shared" si="137"/>
        <v/>
      </c>
      <c r="O119" s="77" t="str">
        <f t="shared" si="138"/>
        <v/>
      </c>
      <c r="P119" s="77" t="str">
        <f t="shared" si="139"/>
        <v/>
      </c>
      <c r="S119" s="4">
        <v>87</v>
      </c>
      <c r="T119" s="4" t="e">
        <f t="shared" si="140"/>
        <v>#N/A</v>
      </c>
      <c r="U119" s="3" t="str">
        <f t="shared" si="100"/>
        <v/>
      </c>
      <c r="V119" s="3" t="str">
        <f t="shared" si="101"/>
        <v/>
      </c>
      <c r="W119" s="3" t="str">
        <f t="shared" si="102"/>
        <v/>
      </c>
      <c r="X119" s="3" t="str">
        <f t="shared" si="103"/>
        <v/>
      </c>
      <c r="Y119" s="3" t="str">
        <f t="shared" si="104"/>
        <v/>
      </c>
      <c r="Z119" s="3" t="str">
        <f t="shared" si="105"/>
        <v/>
      </c>
      <c r="AA119" s="3" t="str">
        <f t="shared" si="106"/>
        <v/>
      </c>
      <c r="AB119" s="3" t="str">
        <f t="shared" si="107"/>
        <v/>
      </c>
      <c r="AC119" s="3" t="str">
        <f t="shared" si="108"/>
        <v/>
      </c>
      <c r="AD119" s="3" t="str">
        <f t="shared" si="109"/>
        <v/>
      </c>
      <c r="AF119" s="3" t="str">
        <f t="shared" si="110"/>
        <v/>
      </c>
      <c r="AG119" s="3" t="str">
        <f t="shared" si="111"/>
        <v/>
      </c>
      <c r="AH119" s="3" t="str">
        <f t="shared" si="112"/>
        <v/>
      </c>
      <c r="AI119" s="3" t="str">
        <f t="shared" si="113"/>
        <v/>
      </c>
      <c r="AJ119" s="3" t="str">
        <f t="shared" si="114"/>
        <v/>
      </c>
      <c r="AK119" s="3" t="str">
        <f t="shared" si="115"/>
        <v/>
      </c>
      <c r="AL119" s="3" t="str">
        <f t="shared" si="116"/>
        <v/>
      </c>
      <c r="AM119" s="3" t="str">
        <f t="shared" si="117"/>
        <v/>
      </c>
      <c r="AN119" s="3" t="str">
        <f t="shared" si="118"/>
        <v/>
      </c>
      <c r="AO119" s="3" t="str">
        <f t="shared" si="119"/>
        <v/>
      </c>
      <c r="AQ119" s="3" t="e">
        <f t="shared" si="120"/>
        <v>#N/A</v>
      </c>
      <c r="AR119" s="3" t="e">
        <f t="shared" si="121"/>
        <v>#N/A</v>
      </c>
      <c r="AS119" s="3" t="e">
        <f t="shared" si="122"/>
        <v>#N/A</v>
      </c>
      <c r="AT119" s="3" t="e">
        <f t="shared" si="123"/>
        <v>#N/A</v>
      </c>
      <c r="AU119" s="3" t="e">
        <f t="shared" si="124"/>
        <v>#N/A</v>
      </c>
      <c r="AV119" s="3" t="e">
        <f t="shared" si="125"/>
        <v>#N/A</v>
      </c>
      <c r="AW119" s="3" t="e">
        <f t="shared" si="126"/>
        <v>#N/A</v>
      </c>
      <c r="AX119" s="3" t="e">
        <f t="shared" si="127"/>
        <v>#N/A</v>
      </c>
      <c r="AY119" s="3" t="e">
        <f t="shared" si="128"/>
        <v>#N/A</v>
      </c>
      <c r="AZ119" s="3" t="e">
        <f t="shared" si="129"/>
        <v>#N/A</v>
      </c>
    </row>
    <row r="120" spans="4:52">
      <c r="D120" s="3"/>
      <c r="E120" s="3"/>
      <c r="F120" s="51" t="str">
        <f t="shared" si="99"/>
        <v/>
      </c>
      <c r="G120" s="77" t="str">
        <f t="shared" si="130"/>
        <v/>
      </c>
      <c r="H120" s="77" t="str">
        <f t="shared" si="131"/>
        <v/>
      </c>
      <c r="I120" s="77" t="str">
        <f t="shared" si="132"/>
        <v/>
      </c>
      <c r="J120" s="77" t="str">
        <f t="shared" si="133"/>
        <v/>
      </c>
      <c r="K120" s="77" t="str">
        <f t="shared" si="134"/>
        <v/>
      </c>
      <c r="L120" s="77" t="str">
        <f t="shared" si="135"/>
        <v/>
      </c>
      <c r="M120" s="77" t="str">
        <f t="shared" si="136"/>
        <v/>
      </c>
      <c r="N120" s="77" t="str">
        <f t="shared" si="137"/>
        <v/>
      </c>
      <c r="O120" s="77" t="str">
        <f t="shared" si="138"/>
        <v/>
      </c>
      <c r="P120" s="77" t="str">
        <f t="shared" si="139"/>
        <v/>
      </c>
      <c r="S120" s="4">
        <v>88</v>
      </c>
      <c r="T120" s="4" t="e">
        <f t="shared" si="140"/>
        <v>#N/A</v>
      </c>
      <c r="U120" s="3" t="str">
        <f t="shared" si="100"/>
        <v/>
      </c>
      <c r="V120" s="3" t="str">
        <f t="shared" si="101"/>
        <v/>
      </c>
      <c r="W120" s="3" t="str">
        <f t="shared" si="102"/>
        <v/>
      </c>
      <c r="X120" s="3" t="str">
        <f t="shared" si="103"/>
        <v/>
      </c>
      <c r="Y120" s="3" t="str">
        <f t="shared" si="104"/>
        <v/>
      </c>
      <c r="Z120" s="3" t="str">
        <f t="shared" si="105"/>
        <v/>
      </c>
      <c r="AA120" s="3" t="str">
        <f t="shared" si="106"/>
        <v/>
      </c>
      <c r="AB120" s="3" t="str">
        <f t="shared" si="107"/>
        <v/>
      </c>
      <c r="AC120" s="3" t="str">
        <f t="shared" si="108"/>
        <v/>
      </c>
      <c r="AD120" s="3" t="str">
        <f t="shared" si="109"/>
        <v/>
      </c>
      <c r="AF120" s="3" t="str">
        <f t="shared" si="110"/>
        <v/>
      </c>
      <c r="AG120" s="3" t="str">
        <f t="shared" si="111"/>
        <v/>
      </c>
      <c r="AH120" s="3" t="str">
        <f t="shared" si="112"/>
        <v/>
      </c>
      <c r="AI120" s="3" t="str">
        <f t="shared" si="113"/>
        <v/>
      </c>
      <c r="AJ120" s="3" t="str">
        <f t="shared" si="114"/>
        <v/>
      </c>
      <c r="AK120" s="3" t="str">
        <f t="shared" si="115"/>
        <v/>
      </c>
      <c r="AL120" s="3" t="str">
        <f t="shared" si="116"/>
        <v/>
      </c>
      <c r="AM120" s="3" t="str">
        <f t="shared" si="117"/>
        <v/>
      </c>
      <c r="AN120" s="3" t="str">
        <f t="shared" si="118"/>
        <v/>
      </c>
      <c r="AO120" s="3" t="str">
        <f t="shared" si="119"/>
        <v/>
      </c>
      <c r="AQ120" s="3" t="e">
        <f t="shared" si="120"/>
        <v>#N/A</v>
      </c>
      <c r="AR120" s="3" t="e">
        <f t="shared" si="121"/>
        <v>#N/A</v>
      </c>
      <c r="AS120" s="3" t="e">
        <f t="shared" si="122"/>
        <v>#N/A</v>
      </c>
      <c r="AT120" s="3" t="e">
        <f t="shared" si="123"/>
        <v>#N/A</v>
      </c>
      <c r="AU120" s="3" t="e">
        <f t="shared" si="124"/>
        <v>#N/A</v>
      </c>
      <c r="AV120" s="3" t="e">
        <f t="shared" si="125"/>
        <v>#N/A</v>
      </c>
      <c r="AW120" s="3" t="e">
        <f t="shared" si="126"/>
        <v>#N/A</v>
      </c>
      <c r="AX120" s="3" t="e">
        <f t="shared" si="127"/>
        <v>#N/A</v>
      </c>
      <c r="AY120" s="3" t="e">
        <f t="shared" si="128"/>
        <v>#N/A</v>
      </c>
      <c r="AZ120" s="3" t="e">
        <f t="shared" si="129"/>
        <v>#N/A</v>
      </c>
    </row>
    <row r="121" spans="4:52">
      <c r="D121" s="3"/>
      <c r="E121" s="3"/>
      <c r="F121" s="51" t="str">
        <f t="shared" si="99"/>
        <v/>
      </c>
      <c r="G121" s="77" t="str">
        <f t="shared" si="130"/>
        <v/>
      </c>
      <c r="H121" s="77" t="str">
        <f t="shared" si="131"/>
        <v/>
      </c>
      <c r="I121" s="77" t="str">
        <f t="shared" si="132"/>
        <v/>
      </c>
      <c r="J121" s="77" t="str">
        <f t="shared" si="133"/>
        <v/>
      </c>
      <c r="K121" s="77" t="str">
        <f t="shared" si="134"/>
        <v/>
      </c>
      <c r="L121" s="77" t="str">
        <f t="shared" si="135"/>
        <v/>
      </c>
      <c r="M121" s="77" t="str">
        <f t="shared" si="136"/>
        <v/>
      </c>
      <c r="N121" s="77" t="str">
        <f t="shared" si="137"/>
        <v/>
      </c>
      <c r="O121" s="77" t="str">
        <f t="shared" si="138"/>
        <v/>
      </c>
      <c r="P121" s="77" t="str">
        <f t="shared" si="139"/>
        <v/>
      </c>
      <c r="S121" s="4">
        <v>89</v>
      </c>
      <c r="T121" s="4" t="e">
        <f t="shared" si="140"/>
        <v>#N/A</v>
      </c>
      <c r="U121" s="3" t="str">
        <f t="shared" si="100"/>
        <v/>
      </c>
      <c r="V121" s="3" t="str">
        <f t="shared" si="101"/>
        <v/>
      </c>
      <c r="W121" s="3" t="str">
        <f t="shared" si="102"/>
        <v/>
      </c>
      <c r="X121" s="3" t="str">
        <f t="shared" si="103"/>
        <v/>
      </c>
      <c r="Y121" s="3" t="str">
        <f t="shared" si="104"/>
        <v/>
      </c>
      <c r="Z121" s="3" t="str">
        <f t="shared" si="105"/>
        <v/>
      </c>
      <c r="AA121" s="3" t="str">
        <f t="shared" si="106"/>
        <v/>
      </c>
      <c r="AB121" s="3" t="str">
        <f t="shared" si="107"/>
        <v/>
      </c>
      <c r="AC121" s="3" t="str">
        <f t="shared" si="108"/>
        <v/>
      </c>
      <c r="AD121" s="3" t="str">
        <f t="shared" si="109"/>
        <v/>
      </c>
      <c r="AF121" s="3" t="str">
        <f t="shared" si="110"/>
        <v/>
      </c>
      <c r="AG121" s="3" t="str">
        <f t="shared" si="111"/>
        <v/>
      </c>
      <c r="AH121" s="3" t="str">
        <f t="shared" si="112"/>
        <v/>
      </c>
      <c r="AI121" s="3" t="str">
        <f t="shared" si="113"/>
        <v/>
      </c>
      <c r="AJ121" s="3" t="str">
        <f t="shared" si="114"/>
        <v/>
      </c>
      <c r="AK121" s="3" t="str">
        <f t="shared" si="115"/>
        <v/>
      </c>
      <c r="AL121" s="3" t="str">
        <f t="shared" si="116"/>
        <v/>
      </c>
      <c r="AM121" s="3" t="str">
        <f t="shared" si="117"/>
        <v/>
      </c>
      <c r="AN121" s="3" t="str">
        <f t="shared" si="118"/>
        <v/>
      </c>
      <c r="AO121" s="3" t="str">
        <f t="shared" si="119"/>
        <v/>
      </c>
      <c r="AQ121" s="3" t="e">
        <f t="shared" si="120"/>
        <v>#N/A</v>
      </c>
      <c r="AR121" s="3" t="e">
        <f t="shared" si="121"/>
        <v>#N/A</v>
      </c>
      <c r="AS121" s="3" t="e">
        <f t="shared" si="122"/>
        <v>#N/A</v>
      </c>
      <c r="AT121" s="3" t="e">
        <f t="shared" si="123"/>
        <v>#N/A</v>
      </c>
      <c r="AU121" s="3" t="e">
        <f t="shared" si="124"/>
        <v>#N/A</v>
      </c>
      <c r="AV121" s="3" t="e">
        <f t="shared" si="125"/>
        <v>#N/A</v>
      </c>
      <c r="AW121" s="3" t="e">
        <f t="shared" si="126"/>
        <v>#N/A</v>
      </c>
      <c r="AX121" s="3" t="e">
        <f t="shared" si="127"/>
        <v>#N/A</v>
      </c>
      <c r="AY121" s="3" t="e">
        <f t="shared" si="128"/>
        <v>#N/A</v>
      </c>
      <c r="AZ121" s="3" t="e">
        <f t="shared" si="129"/>
        <v>#N/A</v>
      </c>
    </row>
    <row r="122" spans="4:52">
      <c r="D122" s="3"/>
      <c r="E122" s="3"/>
      <c r="F122" s="51" t="str">
        <f t="shared" si="99"/>
        <v/>
      </c>
      <c r="G122" s="77" t="str">
        <f t="shared" si="130"/>
        <v/>
      </c>
      <c r="H122" s="77" t="str">
        <f t="shared" si="131"/>
        <v/>
      </c>
      <c r="I122" s="77" t="str">
        <f t="shared" si="132"/>
        <v/>
      </c>
      <c r="J122" s="77" t="str">
        <f t="shared" si="133"/>
        <v/>
      </c>
      <c r="K122" s="77" t="str">
        <f t="shared" si="134"/>
        <v/>
      </c>
      <c r="L122" s="77" t="str">
        <f t="shared" si="135"/>
        <v/>
      </c>
      <c r="M122" s="77" t="str">
        <f t="shared" si="136"/>
        <v/>
      </c>
      <c r="N122" s="77" t="str">
        <f t="shared" si="137"/>
        <v/>
      </c>
      <c r="O122" s="77" t="str">
        <f t="shared" si="138"/>
        <v/>
      </c>
      <c r="P122" s="77" t="str">
        <f t="shared" si="139"/>
        <v/>
      </c>
      <c r="S122" s="4">
        <v>90</v>
      </c>
      <c r="T122" s="4" t="e">
        <f t="shared" si="140"/>
        <v>#N/A</v>
      </c>
      <c r="U122" s="3" t="str">
        <f t="shared" si="100"/>
        <v/>
      </c>
      <c r="V122" s="3" t="str">
        <f t="shared" si="101"/>
        <v/>
      </c>
      <c r="W122" s="3" t="str">
        <f t="shared" si="102"/>
        <v/>
      </c>
      <c r="X122" s="3" t="str">
        <f t="shared" si="103"/>
        <v/>
      </c>
      <c r="Y122" s="3" t="str">
        <f t="shared" si="104"/>
        <v/>
      </c>
      <c r="Z122" s="3" t="str">
        <f t="shared" si="105"/>
        <v/>
      </c>
      <c r="AA122" s="3" t="str">
        <f t="shared" si="106"/>
        <v/>
      </c>
      <c r="AB122" s="3" t="str">
        <f t="shared" si="107"/>
        <v/>
      </c>
      <c r="AC122" s="3" t="str">
        <f t="shared" si="108"/>
        <v/>
      </c>
      <c r="AD122" s="3" t="str">
        <f t="shared" si="109"/>
        <v/>
      </c>
      <c r="AF122" s="3" t="str">
        <f t="shared" si="110"/>
        <v/>
      </c>
      <c r="AG122" s="3" t="str">
        <f t="shared" si="111"/>
        <v/>
      </c>
      <c r="AH122" s="3" t="str">
        <f t="shared" si="112"/>
        <v/>
      </c>
      <c r="AI122" s="3" t="str">
        <f t="shared" si="113"/>
        <v/>
      </c>
      <c r="AJ122" s="3" t="str">
        <f t="shared" si="114"/>
        <v/>
      </c>
      <c r="AK122" s="3" t="str">
        <f t="shared" si="115"/>
        <v/>
      </c>
      <c r="AL122" s="3" t="str">
        <f t="shared" si="116"/>
        <v/>
      </c>
      <c r="AM122" s="3" t="str">
        <f t="shared" si="117"/>
        <v/>
      </c>
      <c r="AN122" s="3" t="str">
        <f t="shared" si="118"/>
        <v/>
      </c>
      <c r="AO122" s="3" t="str">
        <f t="shared" si="119"/>
        <v/>
      </c>
      <c r="AQ122" s="3" t="e">
        <f t="shared" si="120"/>
        <v>#N/A</v>
      </c>
      <c r="AR122" s="3" t="e">
        <f t="shared" si="121"/>
        <v>#N/A</v>
      </c>
      <c r="AS122" s="3" t="e">
        <f t="shared" si="122"/>
        <v>#N/A</v>
      </c>
      <c r="AT122" s="3" t="e">
        <f t="shared" si="123"/>
        <v>#N/A</v>
      </c>
      <c r="AU122" s="3" t="e">
        <f t="shared" si="124"/>
        <v>#N/A</v>
      </c>
      <c r="AV122" s="3" t="e">
        <f t="shared" si="125"/>
        <v>#N/A</v>
      </c>
      <c r="AW122" s="3" t="e">
        <f t="shared" si="126"/>
        <v>#N/A</v>
      </c>
      <c r="AX122" s="3" t="e">
        <f t="shared" si="127"/>
        <v>#N/A</v>
      </c>
      <c r="AY122" s="3" t="e">
        <f t="shared" si="128"/>
        <v>#N/A</v>
      </c>
      <c r="AZ122" s="3" t="e">
        <f t="shared" si="129"/>
        <v>#N/A</v>
      </c>
    </row>
    <row r="123" spans="4:52">
      <c r="D123" s="3"/>
      <c r="E123" s="3"/>
      <c r="F123" s="51" t="str">
        <f t="shared" si="99"/>
        <v/>
      </c>
      <c r="G123" s="77" t="str">
        <f t="shared" si="130"/>
        <v/>
      </c>
      <c r="H123" s="77" t="str">
        <f t="shared" si="131"/>
        <v/>
      </c>
      <c r="I123" s="77" t="str">
        <f t="shared" si="132"/>
        <v/>
      </c>
      <c r="J123" s="77" t="str">
        <f t="shared" si="133"/>
        <v/>
      </c>
      <c r="K123" s="77" t="str">
        <f t="shared" si="134"/>
        <v/>
      </c>
      <c r="L123" s="77" t="str">
        <f t="shared" si="135"/>
        <v/>
      </c>
      <c r="M123" s="77" t="str">
        <f t="shared" si="136"/>
        <v/>
      </c>
      <c r="N123" s="77" t="str">
        <f t="shared" si="137"/>
        <v/>
      </c>
      <c r="O123" s="77" t="str">
        <f t="shared" si="138"/>
        <v/>
      </c>
      <c r="P123" s="77" t="str">
        <f t="shared" si="139"/>
        <v/>
      </c>
      <c r="S123" s="4">
        <v>91</v>
      </c>
      <c r="T123" s="4" t="e">
        <f t="shared" si="140"/>
        <v>#N/A</v>
      </c>
      <c r="U123" s="3" t="str">
        <f t="shared" si="100"/>
        <v/>
      </c>
      <c r="V123" s="3" t="str">
        <f t="shared" si="101"/>
        <v/>
      </c>
      <c r="W123" s="3" t="str">
        <f t="shared" si="102"/>
        <v/>
      </c>
      <c r="X123" s="3" t="str">
        <f t="shared" si="103"/>
        <v/>
      </c>
      <c r="Y123" s="3" t="str">
        <f t="shared" si="104"/>
        <v/>
      </c>
      <c r="Z123" s="3" t="str">
        <f t="shared" si="105"/>
        <v/>
      </c>
      <c r="AA123" s="3" t="str">
        <f t="shared" si="106"/>
        <v/>
      </c>
      <c r="AB123" s="3" t="str">
        <f t="shared" si="107"/>
        <v/>
      </c>
      <c r="AC123" s="3" t="str">
        <f t="shared" si="108"/>
        <v/>
      </c>
      <c r="AD123" s="3" t="str">
        <f t="shared" si="109"/>
        <v/>
      </c>
      <c r="AF123" s="3" t="str">
        <f t="shared" si="110"/>
        <v/>
      </c>
      <c r="AG123" s="3" t="str">
        <f t="shared" si="111"/>
        <v/>
      </c>
      <c r="AH123" s="3" t="str">
        <f t="shared" si="112"/>
        <v/>
      </c>
      <c r="AI123" s="3" t="str">
        <f t="shared" si="113"/>
        <v/>
      </c>
      <c r="AJ123" s="3" t="str">
        <f t="shared" si="114"/>
        <v/>
      </c>
      <c r="AK123" s="3" t="str">
        <f t="shared" si="115"/>
        <v/>
      </c>
      <c r="AL123" s="3" t="str">
        <f t="shared" si="116"/>
        <v/>
      </c>
      <c r="AM123" s="3" t="str">
        <f t="shared" si="117"/>
        <v/>
      </c>
      <c r="AN123" s="3" t="str">
        <f t="shared" si="118"/>
        <v/>
      </c>
      <c r="AO123" s="3" t="str">
        <f t="shared" si="119"/>
        <v/>
      </c>
      <c r="AQ123" s="3" t="e">
        <f t="shared" si="120"/>
        <v>#N/A</v>
      </c>
      <c r="AR123" s="3" t="e">
        <f t="shared" si="121"/>
        <v>#N/A</v>
      </c>
      <c r="AS123" s="3" t="e">
        <f t="shared" si="122"/>
        <v>#N/A</v>
      </c>
      <c r="AT123" s="3" t="e">
        <f t="shared" si="123"/>
        <v>#N/A</v>
      </c>
      <c r="AU123" s="3" t="e">
        <f t="shared" si="124"/>
        <v>#N/A</v>
      </c>
      <c r="AV123" s="3" t="e">
        <f t="shared" si="125"/>
        <v>#N/A</v>
      </c>
      <c r="AW123" s="3" t="e">
        <f t="shared" si="126"/>
        <v>#N/A</v>
      </c>
      <c r="AX123" s="3" t="e">
        <f t="shared" si="127"/>
        <v>#N/A</v>
      </c>
      <c r="AY123" s="3" t="e">
        <f t="shared" si="128"/>
        <v>#N/A</v>
      </c>
      <c r="AZ123" s="3" t="e">
        <f t="shared" si="129"/>
        <v>#N/A</v>
      </c>
    </row>
    <row r="124" spans="4:52">
      <c r="D124" s="3"/>
      <c r="E124" s="3"/>
      <c r="F124" s="51" t="str">
        <f t="shared" si="99"/>
        <v/>
      </c>
      <c r="G124" s="77" t="str">
        <f t="shared" si="130"/>
        <v/>
      </c>
      <c r="H124" s="77" t="str">
        <f t="shared" si="131"/>
        <v/>
      </c>
      <c r="I124" s="77" t="str">
        <f t="shared" si="132"/>
        <v/>
      </c>
      <c r="J124" s="77" t="str">
        <f t="shared" si="133"/>
        <v/>
      </c>
      <c r="K124" s="77" t="str">
        <f t="shared" si="134"/>
        <v/>
      </c>
      <c r="L124" s="77" t="str">
        <f t="shared" si="135"/>
        <v/>
      </c>
      <c r="M124" s="77" t="str">
        <f t="shared" si="136"/>
        <v/>
      </c>
      <c r="N124" s="77" t="str">
        <f t="shared" si="137"/>
        <v/>
      </c>
      <c r="O124" s="77" t="str">
        <f t="shared" si="138"/>
        <v/>
      </c>
      <c r="P124" s="77" t="str">
        <f t="shared" si="139"/>
        <v/>
      </c>
      <c r="S124" s="4">
        <v>92</v>
      </c>
      <c r="T124" s="4" t="e">
        <f t="shared" si="140"/>
        <v>#N/A</v>
      </c>
      <c r="U124" s="3" t="str">
        <f t="shared" si="100"/>
        <v/>
      </c>
      <c r="V124" s="3" t="str">
        <f t="shared" si="101"/>
        <v/>
      </c>
      <c r="W124" s="3" t="str">
        <f t="shared" si="102"/>
        <v/>
      </c>
      <c r="X124" s="3" t="str">
        <f t="shared" si="103"/>
        <v/>
      </c>
      <c r="Y124" s="3" t="str">
        <f t="shared" si="104"/>
        <v/>
      </c>
      <c r="Z124" s="3" t="str">
        <f t="shared" si="105"/>
        <v/>
      </c>
      <c r="AA124" s="3" t="str">
        <f t="shared" si="106"/>
        <v/>
      </c>
      <c r="AB124" s="3" t="str">
        <f t="shared" si="107"/>
        <v/>
      </c>
      <c r="AC124" s="3" t="str">
        <f t="shared" si="108"/>
        <v/>
      </c>
      <c r="AD124" s="3" t="str">
        <f t="shared" si="109"/>
        <v/>
      </c>
      <c r="AF124" s="3" t="str">
        <f t="shared" si="110"/>
        <v/>
      </c>
      <c r="AG124" s="3" t="str">
        <f t="shared" si="111"/>
        <v/>
      </c>
      <c r="AH124" s="3" t="str">
        <f t="shared" si="112"/>
        <v/>
      </c>
      <c r="AI124" s="3" t="str">
        <f t="shared" si="113"/>
        <v/>
      </c>
      <c r="AJ124" s="3" t="str">
        <f t="shared" si="114"/>
        <v/>
      </c>
      <c r="AK124" s="3" t="str">
        <f t="shared" si="115"/>
        <v/>
      </c>
      <c r="AL124" s="3" t="str">
        <f t="shared" si="116"/>
        <v/>
      </c>
      <c r="AM124" s="3" t="str">
        <f t="shared" si="117"/>
        <v/>
      </c>
      <c r="AN124" s="3" t="str">
        <f t="shared" si="118"/>
        <v/>
      </c>
      <c r="AO124" s="3" t="str">
        <f t="shared" si="119"/>
        <v/>
      </c>
      <c r="AQ124" s="3" t="e">
        <f t="shared" si="120"/>
        <v>#N/A</v>
      </c>
      <c r="AR124" s="3" t="e">
        <f t="shared" si="121"/>
        <v>#N/A</v>
      </c>
      <c r="AS124" s="3" t="e">
        <f t="shared" si="122"/>
        <v>#N/A</v>
      </c>
      <c r="AT124" s="3" t="e">
        <f t="shared" si="123"/>
        <v>#N/A</v>
      </c>
      <c r="AU124" s="3" t="e">
        <f t="shared" si="124"/>
        <v>#N/A</v>
      </c>
      <c r="AV124" s="3" t="e">
        <f t="shared" si="125"/>
        <v>#N/A</v>
      </c>
      <c r="AW124" s="3" t="e">
        <f t="shared" si="126"/>
        <v>#N/A</v>
      </c>
      <c r="AX124" s="3" t="e">
        <f t="shared" si="127"/>
        <v>#N/A</v>
      </c>
      <c r="AY124" s="3" t="e">
        <f t="shared" si="128"/>
        <v>#N/A</v>
      </c>
      <c r="AZ124" s="3" t="e">
        <f t="shared" si="129"/>
        <v>#N/A</v>
      </c>
    </row>
    <row r="125" spans="4:52">
      <c r="D125" s="3"/>
      <c r="E125" s="3"/>
      <c r="F125" s="51" t="str">
        <f t="shared" si="99"/>
        <v/>
      </c>
      <c r="G125" s="77" t="str">
        <f t="shared" si="130"/>
        <v/>
      </c>
      <c r="H125" s="77" t="str">
        <f t="shared" si="131"/>
        <v/>
      </c>
      <c r="I125" s="77" t="str">
        <f t="shared" si="132"/>
        <v/>
      </c>
      <c r="J125" s="77" t="str">
        <f t="shared" si="133"/>
        <v/>
      </c>
      <c r="K125" s="77" t="str">
        <f t="shared" si="134"/>
        <v/>
      </c>
      <c r="L125" s="77" t="str">
        <f t="shared" si="135"/>
        <v/>
      </c>
      <c r="M125" s="77" t="str">
        <f t="shared" si="136"/>
        <v/>
      </c>
      <c r="N125" s="77" t="str">
        <f t="shared" si="137"/>
        <v/>
      </c>
      <c r="O125" s="77" t="str">
        <f t="shared" si="138"/>
        <v/>
      </c>
      <c r="P125" s="77" t="str">
        <f t="shared" si="139"/>
        <v/>
      </c>
      <c r="S125" s="4">
        <v>93</v>
      </c>
      <c r="T125" s="4" t="e">
        <f t="shared" si="140"/>
        <v>#N/A</v>
      </c>
      <c r="U125" s="3" t="str">
        <f t="shared" si="100"/>
        <v/>
      </c>
      <c r="V125" s="3" t="str">
        <f t="shared" si="101"/>
        <v/>
      </c>
      <c r="W125" s="3" t="str">
        <f t="shared" si="102"/>
        <v/>
      </c>
      <c r="X125" s="3" t="str">
        <f t="shared" si="103"/>
        <v/>
      </c>
      <c r="Y125" s="3" t="str">
        <f t="shared" si="104"/>
        <v/>
      </c>
      <c r="Z125" s="3" t="str">
        <f t="shared" si="105"/>
        <v/>
      </c>
      <c r="AA125" s="3" t="str">
        <f t="shared" si="106"/>
        <v/>
      </c>
      <c r="AB125" s="3" t="str">
        <f t="shared" si="107"/>
        <v/>
      </c>
      <c r="AC125" s="3" t="str">
        <f t="shared" si="108"/>
        <v/>
      </c>
      <c r="AD125" s="3" t="str">
        <f t="shared" si="109"/>
        <v/>
      </c>
      <c r="AF125" s="3" t="str">
        <f t="shared" si="110"/>
        <v/>
      </c>
      <c r="AG125" s="3" t="str">
        <f t="shared" si="111"/>
        <v/>
      </c>
      <c r="AH125" s="3" t="str">
        <f t="shared" si="112"/>
        <v/>
      </c>
      <c r="AI125" s="3" t="str">
        <f t="shared" si="113"/>
        <v/>
      </c>
      <c r="AJ125" s="3" t="str">
        <f t="shared" si="114"/>
        <v/>
      </c>
      <c r="AK125" s="3" t="str">
        <f t="shared" si="115"/>
        <v/>
      </c>
      <c r="AL125" s="3" t="str">
        <f t="shared" si="116"/>
        <v/>
      </c>
      <c r="AM125" s="3" t="str">
        <f t="shared" si="117"/>
        <v/>
      </c>
      <c r="AN125" s="3" t="str">
        <f t="shared" si="118"/>
        <v/>
      </c>
      <c r="AO125" s="3" t="str">
        <f t="shared" si="119"/>
        <v/>
      </c>
      <c r="AQ125" s="3" t="e">
        <f t="shared" si="120"/>
        <v>#N/A</v>
      </c>
      <c r="AR125" s="3" t="e">
        <f t="shared" si="121"/>
        <v>#N/A</v>
      </c>
      <c r="AS125" s="3" t="e">
        <f t="shared" si="122"/>
        <v>#N/A</v>
      </c>
      <c r="AT125" s="3" t="e">
        <f t="shared" si="123"/>
        <v>#N/A</v>
      </c>
      <c r="AU125" s="3" t="e">
        <f t="shared" si="124"/>
        <v>#N/A</v>
      </c>
      <c r="AV125" s="3" t="e">
        <f t="shared" si="125"/>
        <v>#N/A</v>
      </c>
      <c r="AW125" s="3" t="e">
        <f t="shared" si="126"/>
        <v>#N/A</v>
      </c>
      <c r="AX125" s="3" t="e">
        <f t="shared" si="127"/>
        <v>#N/A</v>
      </c>
      <c r="AY125" s="3" t="e">
        <f t="shared" si="128"/>
        <v>#N/A</v>
      </c>
      <c r="AZ125" s="3" t="e">
        <f t="shared" si="129"/>
        <v>#N/A</v>
      </c>
    </row>
    <row r="126" spans="4:52">
      <c r="D126" s="3"/>
      <c r="E126" s="3"/>
      <c r="F126" s="51" t="str">
        <f t="shared" si="99"/>
        <v/>
      </c>
      <c r="G126" s="77" t="str">
        <f t="shared" si="130"/>
        <v/>
      </c>
      <c r="H126" s="77" t="str">
        <f t="shared" si="131"/>
        <v/>
      </c>
      <c r="I126" s="77" t="str">
        <f t="shared" si="132"/>
        <v/>
      </c>
      <c r="J126" s="77" t="str">
        <f t="shared" si="133"/>
        <v/>
      </c>
      <c r="K126" s="77" t="str">
        <f t="shared" si="134"/>
        <v/>
      </c>
      <c r="L126" s="77" t="str">
        <f t="shared" si="135"/>
        <v/>
      </c>
      <c r="M126" s="77" t="str">
        <f t="shared" si="136"/>
        <v/>
      </c>
      <c r="N126" s="77" t="str">
        <f t="shared" si="137"/>
        <v/>
      </c>
      <c r="O126" s="77" t="str">
        <f t="shared" si="138"/>
        <v/>
      </c>
      <c r="P126" s="77" t="str">
        <f t="shared" si="139"/>
        <v/>
      </c>
      <c r="S126" s="4">
        <v>94</v>
      </c>
      <c r="T126" s="4" t="e">
        <f t="shared" si="140"/>
        <v>#N/A</v>
      </c>
      <c r="U126" s="3" t="str">
        <f t="shared" si="100"/>
        <v/>
      </c>
      <c r="V126" s="3" t="str">
        <f t="shared" si="101"/>
        <v/>
      </c>
      <c r="W126" s="3" t="str">
        <f t="shared" si="102"/>
        <v/>
      </c>
      <c r="X126" s="3" t="str">
        <f t="shared" si="103"/>
        <v/>
      </c>
      <c r="Y126" s="3" t="str">
        <f t="shared" si="104"/>
        <v/>
      </c>
      <c r="Z126" s="3" t="str">
        <f t="shared" si="105"/>
        <v/>
      </c>
      <c r="AA126" s="3" t="str">
        <f t="shared" si="106"/>
        <v/>
      </c>
      <c r="AB126" s="3" t="str">
        <f t="shared" si="107"/>
        <v/>
      </c>
      <c r="AC126" s="3" t="str">
        <f t="shared" si="108"/>
        <v/>
      </c>
      <c r="AD126" s="3" t="str">
        <f t="shared" si="109"/>
        <v/>
      </c>
      <c r="AF126" s="3" t="str">
        <f t="shared" si="110"/>
        <v/>
      </c>
      <c r="AG126" s="3" t="str">
        <f t="shared" si="111"/>
        <v/>
      </c>
      <c r="AH126" s="3" t="str">
        <f t="shared" si="112"/>
        <v/>
      </c>
      <c r="AI126" s="3" t="str">
        <f t="shared" si="113"/>
        <v/>
      </c>
      <c r="AJ126" s="3" t="str">
        <f t="shared" si="114"/>
        <v/>
      </c>
      <c r="AK126" s="3" t="str">
        <f t="shared" si="115"/>
        <v/>
      </c>
      <c r="AL126" s="3" t="str">
        <f t="shared" si="116"/>
        <v/>
      </c>
      <c r="AM126" s="3" t="str">
        <f t="shared" si="117"/>
        <v/>
      </c>
      <c r="AN126" s="3" t="str">
        <f t="shared" si="118"/>
        <v/>
      </c>
      <c r="AO126" s="3" t="str">
        <f t="shared" si="119"/>
        <v/>
      </c>
      <c r="AQ126" s="3" t="e">
        <f t="shared" si="120"/>
        <v>#N/A</v>
      </c>
      <c r="AR126" s="3" t="e">
        <f t="shared" si="121"/>
        <v>#N/A</v>
      </c>
      <c r="AS126" s="3" t="e">
        <f t="shared" si="122"/>
        <v>#N/A</v>
      </c>
      <c r="AT126" s="3" t="e">
        <f t="shared" si="123"/>
        <v>#N/A</v>
      </c>
      <c r="AU126" s="3" t="e">
        <f t="shared" si="124"/>
        <v>#N/A</v>
      </c>
      <c r="AV126" s="3" t="e">
        <f t="shared" si="125"/>
        <v>#N/A</v>
      </c>
      <c r="AW126" s="3" t="e">
        <f t="shared" si="126"/>
        <v>#N/A</v>
      </c>
      <c r="AX126" s="3" t="e">
        <f t="shared" si="127"/>
        <v>#N/A</v>
      </c>
      <c r="AY126" s="3" t="e">
        <f t="shared" si="128"/>
        <v>#N/A</v>
      </c>
      <c r="AZ126" s="3" t="e">
        <f t="shared" si="129"/>
        <v>#N/A</v>
      </c>
    </row>
    <row r="127" spans="4:52">
      <c r="D127" s="3"/>
      <c r="E127" s="3"/>
      <c r="F127" s="51" t="str">
        <f t="shared" si="99"/>
        <v/>
      </c>
      <c r="G127" s="77" t="str">
        <f t="shared" si="130"/>
        <v/>
      </c>
      <c r="H127" s="77" t="str">
        <f t="shared" si="131"/>
        <v/>
      </c>
      <c r="I127" s="77" t="str">
        <f t="shared" si="132"/>
        <v/>
      </c>
      <c r="J127" s="77" t="str">
        <f t="shared" si="133"/>
        <v/>
      </c>
      <c r="K127" s="77" t="str">
        <f t="shared" si="134"/>
        <v/>
      </c>
      <c r="L127" s="77" t="str">
        <f t="shared" si="135"/>
        <v/>
      </c>
      <c r="M127" s="77" t="str">
        <f t="shared" si="136"/>
        <v/>
      </c>
      <c r="N127" s="77" t="str">
        <f t="shared" si="137"/>
        <v/>
      </c>
      <c r="O127" s="77" t="str">
        <f t="shared" si="138"/>
        <v/>
      </c>
      <c r="P127" s="77" t="str">
        <f t="shared" si="139"/>
        <v/>
      </c>
      <c r="S127" s="4">
        <v>95</v>
      </c>
      <c r="T127" s="4" t="e">
        <f t="shared" si="140"/>
        <v>#N/A</v>
      </c>
      <c r="U127" s="3" t="str">
        <f t="shared" si="100"/>
        <v/>
      </c>
      <c r="V127" s="3" t="str">
        <f t="shared" si="101"/>
        <v/>
      </c>
      <c r="W127" s="3" t="str">
        <f t="shared" si="102"/>
        <v/>
      </c>
      <c r="X127" s="3" t="str">
        <f t="shared" si="103"/>
        <v/>
      </c>
      <c r="Y127" s="3" t="str">
        <f t="shared" si="104"/>
        <v/>
      </c>
      <c r="Z127" s="3" t="str">
        <f t="shared" si="105"/>
        <v/>
      </c>
      <c r="AA127" s="3" t="str">
        <f t="shared" si="106"/>
        <v/>
      </c>
      <c r="AB127" s="3" t="str">
        <f t="shared" si="107"/>
        <v/>
      </c>
      <c r="AC127" s="3" t="str">
        <f t="shared" si="108"/>
        <v/>
      </c>
      <c r="AD127" s="3" t="str">
        <f t="shared" si="109"/>
        <v/>
      </c>
      <c r="AF127" s="3" t="str">
        <f t="shared" si="110"/>
        <v/>
      </c>
      <c r="AG127" s="3" t="str">
        <f t="shared" si="111"/>
        <v/>
      </c>
      <c r="AH127" s="3" t="str">
        <f t="shared" si="112"/>
        <v/>
      </c>
      <c r="AI127" s="3" t="str">
        <f t="shared" si="113"/>
        <v/>
      </c>
      <c r="AJ127" s="3" t="str">
        <f t="shared" si="114"/>
        <v/>
      </c>
      <c r="AK127" s="3" t="str">
        <f t="shared" si="115"/>
        <v/>
      </c>
      <c r="AL127" s="3" t="str">
        <f t="shared" si="116"/>
        <v/>
      </c>
      <c r="AM127" s="3" t="str">
        <f t="shared" si="117"/>
        <v/>
      </c>
      <c r="AN127" s="3" t="str">
        <f t="shared" si="118"/>
        <v/>
      </c>
      <c r="AO127" s="3" t="str">
        <f t="shared" si="119"/>
        <v/>
      </c>
      <c r="AQ127" s="3" t="e">
        <f t="shared" si="120"/>
        <v>#N/A</v>
      </c>
      <c r="AR127" s="3" t="e">
        <f t="shared" si="121"/>
        <v>#N/A</v>
      </c>
      <c r="AS127" s="3" t="e">
        <f t="shared" si="122"/>
        <v>#N/A</v>
      </c>
      <c r="AT127" s="3" t="e">
        <f t="shared" si="123"/>
        <v>#N/A</v>
      </c>
      <c r="AU127" s="3" t="e">
        <f t="shared" si="124"/>
        <v>#N/A</v>
      </c>
      <c r="AV127" s="3" t="e">
        <f t="shared" si="125"/>
        <v>#N/A</v>
      </c>
      <c r="AW127" s="3" t="e">
        <f t="shared" si="126"/>
        <v>#N/A</v>
      </c>
      <c r="AX127" s="3" t="e">
        <f t="shared" si="127"/>
        <v>#N/A</v>
      </c>
      <c r="AY127" s="3" t="e">
        <f t="shared" si="128"/>
        <v>#N/A</v>
      </c>
      <c r="AZ127" s="3" t="e">
        <f t="shared" si="129"/>
        <v>#N/A</v>
      </c>
    </row>
    <row r="128" spans="4:52">
      <c r="D128" s="3"/>
      <c r="E128" s="3"/>
      <c r="F128" s="51" t="str">
        <f t="shared" si="99"/>
        <v/>
      </c>
      <c r="G128" s="77" t="str">
        <f t="shared" si="130"/>
        <v/>
      </c>
      <c r="H128" s="77" t="str">
        <f t="shared" si="131"/>
        <v/>
      </c>
      <c r="I128" s="77" t="str">
        <f t="shared" si="132"/>
        <v/>
      </c>
      <c r="J128" s="77" t="str">
        <f t="shared" si="133"/>
        <v/>
      </c>
      <c r="K128" s="77" t="str">
        <f t="shared" si="134"/>
        <v/>
      </c>
      <c r="L128" s="77" t="str">
        <f t="shared" si="135"/>
        <v/>
      </c>
      <c r="M128" s="77" t="str">
        <f t="shared" si="136"/>
        <v/>
      </c>
      <c r="N128" s="77" t="str">
        <f t="shared" si="137"/>
        <v/>
      </c>
      <c r="O128" s="77" t="str">
        <f t="shared" si="138"/>
        <v/>
      </c>
      <c r="P128" s="77" t="str">
        <f t="shared" si="139"/>
        <v/>
      </c>
      <c r="S128" s="4">
        <v>96</v>
      </c>
      <c r="T128" s="4" t="e">
        <f t="shared" si="140"/>
        <v>#N/A</v>
      </c>
      <c r="U128" s="3" t="str">
        <f t="shared" si="100"/>
        <v/>
      </c>
      <c r="V128" s="3" t="str">
        <f t="shared" si="101"/>
        <v/>
      </c>
      <c r="W128" s="3" t="str">
        <f t="shared" si="102"/>
        <v/>
      </c>
      <c r="X128" s="3" t="str">
        <f t="shared" si="103"/>
        <v/>
      </c>
      <c r="Y128" s="3" t="str">
        <f t="shared" si="104"/>
        <v/>
      </c>
      <c r="Z128" s="3" t="str">
        <f t="shared" si="105"/>
        <v/>
      </c>
      <c r="AA128" s="3" t="str">
        <f t="shared" si="106"/>
        <v/>
      </c>
      <c r="AB128" s="3" t="str">
        <f t="shared" si="107"/>
        <v/>
      </c>
      <c r="AC128" s="3" t="str">
        <f t="shared" si="108"/>
        <v/>
      </c>
      <c r="AD128" s="3" t="str">
        <f t="shared" si="109"/>
        <v/>
      </c>
      <c r="AF128" s="3" t="str">
        <f t="shared" si="110"/>
        <v/>
      </c>
      <c r="AG128" s="3" t="str">
        <f t="shared" si="111"/>
        <v/>
      </c>
      <c r="AH128" s="3" t="str">
        <f t="shared" si="112"/>
        <v/>
      </c>
      <c r="AI128" s="3" t="str">
        <f t="shared" si="113"/>
        <v/>
      </c>
      <c r="AJ128" s="3" t="str">
        <f t="shared" si="114"/>
        <v/>
      </c>
      <c r="AK128" s="3" t="str">
        <f t="shared" si="115"/>
        <v/>
      </c>
      <c r="AL128" s="3" t="str">
        <f t="shared" si="116"/>
        <v/>
      </c>
      <c r="AM128" s="3" t="str">
        <f t="shared" si="117"/>
        <v/>
      </c>
      <c r="AN128" s="3" t="str">
        <f t="shared" si="118"/>
        <v/>
      </c>
      <c r="AO128" s="3" t="str">
        <f t="shared" si="119"/>
        <v/>
      </c>
      <c r="AQ128" s="3" t="e">
        <f t="shared" si="120"/>
        <v>#N/A</v>
      </c>
      <c r="AR128" s="3" t="e">
        <f t="shared" si="121"/>
        <v>#N/A</v>
      </c>
      <c r="AS128" s="3" t="e">
        <f t="shared" si="122"/>
        <v>#N/A</v>
      </c>
      <c r="AT128" s="3" t="e">
        <f t="shared" si="123"/>
        <v>#N/A</v>
      </c>
      <c r="AU128" s="3" t="e">
        <f t="shared" si="124"/>
        <v>#N/A</v>
      </c>
      <c r="AV128" s="3" t="e">
        <f t="shared" si="125"/>
        <v>#N/A</v>
      </c>
      <c r="AW128" s="3" t="e">
        <f t="shared" si="126"/>
        <v>#N/A</v>
      </c>
      <c r="AX128" s="3" t="e">
        <f t="shared" si="127"/>
        <v>#N/A</v>
      </c>
      <c r="AY128" s="3" t="e">
        <f t="shared" si="128"/>
        <v>#N/A</v>
      </c>
      <c r="AZ128" s="3" t="e">
        <f t="shared" si="129"/>
        <v>#N/A</v>
      </c>
    </row>
    <row r="129" spans="4:52">
      <c r="D129" s="3"/>
      <c r="E129" s="3"/>
      <c r="F129" s="51" t="str">
        <f t="shared" si="99"/>
        <v/>
      </c>
      <c r="G129" s="77" t="str">
        <f t="shared" si="130"/>
        <v/>
      </c>
      <c r="H129" s="77" t="str">
        <f t="shared" si="131"/>
        <v/>
      </c>
      <c r="I129" s="77" t="str">
        <f t="shared" si="132"/>
        <v/>
      </c>
      <c r="J129" s="77" t="str">
        <f t="shared" si="133"/>
        <v/>
      </c>
      <c r="K129" s="77" t="str">
        <f t="shared" si="134"/>
        <v/>
      </c>
      <c r="L129" s="77" t="str">
        <f t="shared" si="135"/>
        <v/>
      </c>
      <c r="M129" s="77" t="str">
        <f t="shared" si="136"/>
        <v/>
      </c>
      <c r="N129" s="77" t="str">
        <f t="shared" si="137"/>
        <v/>
      </c>
      <c r="O129" s="77" t="str">
        <f t="shared" si="138"/>
        <v/>
      </c>
      <c r="P129" s="77" t="str">
        <f t="shared" si="139"/>
        <v/>
      </c>
      <c r="S129" s="4">
        <v>97</v>
      </c>
      <c r="T129" s="4" t="e">
        <f t="shared" si="140"/>
        <v>#N/A</v>
      </c>
      <c r="U129" s="3" t="str">
        <f t="shared" si="100"/>
        <v/>
      </c>
      <c r="V129" s="3" t="str">
        <f t="shared" si="101"/>
        <v/>
      </c>
      <c r="W129" s="3" t="str">
        <f t="shared" si="102"/>
        <v/>
      </c>
      <c r="X129" s="3" t="str">
        <f t="shared" si="103"/>
        <v/>
      </c>
      <c r="Y129" s="3" t="str">
        <f t="shared" si="104"/>
        <v/>
      </c>
      <c r="Z129" s="3" t="str">
        <f t="shared" si="105"/>
        <v/>
      </c>
      <c r="AA129" s="3" t="str">
        <f t="shared" si="106"/>
        <v/>
      </c>
      <c r="AB129" s="3" t="str">
        <f t="shared" si="107"/>
        <v/>
      </c>
      <c r="AC129" s="3" t="str">
        <f t="shared" si="108"/>
        <v/>
      </c>
      <c r="AD129" s="3" t="str">
        <f t="shared" si="109"/>
        <v/>
      </c>
      <c r="AF129" s="3" t="str">
        <f t="shared" si="110"/>
        <v/>
      </c>
      <c r="AG129" s="3" t="str">
        <f t="shared" si="111"/>
        <v/>
      </c>
      <c r="AH129" s="3" t="str">
        <f t="shared" si="112"/>
        <v/>
      </c>
      <c r="AI129" s="3" t="str">
        <f t="shared" si="113"/>
        <v/>
      </c>
      <c r="AJ129" s="3" t="str">
        <f t="shared" si="114"/>
        <v/>
      </c>
      <c r="AK129" s="3" t="str">
        <f t="shared" si="115"/>
        <v/>
      </c>
      <c r="AL129" s="3" t="str">
        <f t="shared" si="116"/>
        <v/>
      </c>
      <c r="AM129" s="3" t="str">
        <f t="shared" si="117"/>
        <v/>
      </c>
      <c r="AN129" s="3" t="str">
        <f t="shared" si="118"/>
        <v/>
      </c>
      <c r="AO129" s="3" t="str">
        <f t="shared" si="119"/>
        <v/>
      </c>
      <c r="AQ129" s="3" t="e">
        <f t="shared" si="120"/>
        <v>#N/A</v>
      </c>
      <c r="AR129" s="3" t="e">
        <f t="shared" si="121"/>
        <v>#N/A</v>
      </c>
      <c r="AS129" s="3" t="e">
        <f t="shared" si="122"/>
        <v>#N/A</v>
      </c>
      <c r="AT129" s="3" t="e">
        <f t="shared" si="123"/>
        <v>#N/A</v>
      </c>
      <c r="AU129" s="3" t="e">
        <f t="shared" si="124"/>
        <v>#N/A</v>
      </c>
      <c r="AV129" s="3" t="e">
        <f t="shared" si="125"/>
        <v>#N/A</v>
      </c>
      <c r="AW129" s="3" t="e">
        <f t="shared" si="126"/>
        <v>#N/A</v>
      </c>
      <c r="AX129" s="3" t="e">
        <f t="shared" si="127"/>
        <v>#N/A</v>
      </c>
      <c r="AY129" s="3" t="e">
        <f t="shared" si="128"/>
        <v>#N/A</v>
      </c>
      <c r="AZ129" s="3" t="e">
        <f t="shared" si="129"/>
        <v>#N/A</v>
      </c>
    </row>
    <row r="130" spans="4:52">
      <c r="D130" s="3"/>
      <c r="E130" s="3"/>
      <c r="F130" s="51" t="str">
        <f t="shared" si="99"/>
        <v/>
      </c>
      <c r="G130" s="77" t="str">
        <f t="shared" si="130"/>
        <v/>
      </c>
      <c r="H130" s="77" t="str">
        <f t="shared" si="131"/>
        <v/>
      </c>
      <c r="I130" s="77" t="str">
        <f t="shared" si="132"/>
        <v/>
      </c>
      <c r="J130" s="77" t="str">
        <f t="shared" si="133"/>
        <v/>
      </c>
      <c r="K130" s="77" t="str">
        <f t="shared" si="134"/>
        <v/>
      </c>
      <c r="L130" s="77" t="str">
        <f t="shared" si="135"/>
        <v/>
      </c>
      <c r="M130" s="77" t="str">
        <f t="shared" si="136"/>
        <v/>
      </c>
      <c r="N130" s="77" t="str">
        <f t="shared" si="137"/>
        <v/>
      </c>
      <c r="O130" s="77" t="str">
        <f t="shared" si="138"/>
        <v/>
      </c>
      <c r="P130" s="77" t="str">
        <f t="shared" si="139"/>
        <v/>
      </c>
      <c r="S130" s="4">
        <v>98</v>
      </c>
      <c r="T130" s="4" t="e">
        <f t="shared" si="140"/>
        <v>#N/A</v>
      </c>
      <c r="U130" s="3" t="str">
        <f t="shared" si="100"/>
        <v/>
      </c>
      <c r="V130" s="3" t="str">
        <f t="shared" si="101"/>
        <v/>
      </c>
      <c r="W130" s="3" t="str">
        <f t="shared" si="102"/>
        <v/>
      </c>
      <c r="X130" s="3" t="str">
        <f t="shared" si="103"/>
        <v/>
      </c>
      <c r="Y130" s="3" t="str">
        <f t="shared" si="104"/>
        <v/>
      </c>
      <c r="Z130" s="3" t="str">
        <f t="shared" si="105"/>
        <v/>
      </c>
      <c r="AA130" s="3" t="str">
        <f t="shared" si="106"/>
        <v/>
      </c>
      <c r="AB130" s="3" t="str">
        <f t="shared" si="107"/>
        <v/>
      </c>
      <c r="AC130" s="3" t="str">
        <f t="shared" si="108"/>
        <v/>
      </c>
      <c r="AD130" s="3" t="str">
        <f t="shared" si="109"/>
        <v/>
      </c>
      <c r="AF130" s="3" t="str">
        <f t="shared" si="110"/>
        <v/>
      </c>
      <c r="AG130" s="3" t="str">
        <f t="shared" si="111"/>
        <v/>
      </c>
      <c r="AH130" s="3" t="str">
        <f t="shared" si="112"/>
        <v/>
      </c>
      <c r="AI130" s="3" t="str">
        <f t="shared" si="113"/>
        <v/>
      </c>
      <c r="AJ130" s="3" t="str">
        <f t="shared" si="114"/>
        <v/>
      </c>
      <c r="AK130" s="3" t="str">
        <f t="shared" si="115"/>
        <v/>
      </c>
      <c r="AL130" s="3" t="str">
        <f t="shared" si="116"/>
        <v/>
      </c>
      <c r="AM130" s="3" t="str">
        <f t="shared" si="117"/>
        <v/>
      </c>
      <c r="AN130" s="3" t="str">
        <f t="shared" si="118"/>
        <v/>
      </c>
      <c r="AO130" s="3" t="str">
        <f t="shared" si="119"/>
        <v/>
      </c>
      <c r="AQ130" s="3" t="e">
        <f t="shared" si="120"/>
        <v>#N/A</v>
      </c>
      <c r="AR130" s="3" t="e">
        <f t="shared" si="121"/>
        <v>#N/A</v>
      </c>
      <c r="AS130" s="3" t="e">
        <f t="shared" si="122"/>
        <v>#N/A</v>
      </c>
      <c r="AT130" s="3" t="e">
        <f t="shared" si="123"/>
        <v>#N/A</v>
      </c>
      <c r="AU130" s="3" t="e">
        <f t="shared" si="124"/>
        <v>#N/A</v>
      </c>
      <c r="AV130" s="3" t="e">
        <f t="shared" si="125"/>
        <v>#N/A</v>
      </c>
      <c r="AW130" s="3" t="e">
        <f t="shared" si="126"/>
        <v>#N/A</v>
      </c>
      <c r="AX130" s="3" t="e">
        <f t="shared" si="127"/>
        <v>#N/A</v>
      </c>
      <c r="AY130" s="3" t="e">
        <f t="shared" si="128"/>
        <v>#N/A</v>
      </c>
      <c r="AZ130" s="3" t="e">
        <f t="shared" si="129"/>
        <v>#N/A</v>
      </c>
    </row>
    <row r="131" spans="4:52">
      <c r="D131" s="3"/>
      <c r="E131" s="3"/>
      <c r="F131" s="51" t="str">
        <f t="shared" si="99"/>
        <v/>
      </c>
      <c r="G131" s="77" t="str">
        <f t="shared" si="130"/>
        <v/>
      </c>
      <c r="H131" s="77" t="str">
        <f t="shared" si="131"/>
        <v/>
      </c>
      <c r="I131" s="77" t="str">
        <f t="shared" si="132"/>
        <v/>
      </c>
      <c r="J131" s="77" t="str">
        <f t="shared" si="133"/>
        <v/>
      </c>
      <c r="K131" s="77" t="str">
        <f t="shared" si="134"/>
        <v/>
      </c>
      <c r="L131" s="77" t="str">
        <f t="shared" si="135"/>
        <v/>
      </c>
      <c r="M131" s="77" t="str">
        <f t="shared" si="136"/>
        <v/>
      </c>
      <c r="N131" s="77" t="str">
        <f t="shared" si="137"/>
        <v/>
      </c>
      <c r="O131" s="77" t="str">
        <f t="shared" si="138"/>
        <v/>
      </c>
      <c r="P131" s="77" t="str">
        <f t="shared" si="139"/>
        <v/>
      </c>
      <c r="S131" s="4">
        <v>99</v>
      </c>
      <c r="T131" s="4" t="e">
        <f t="shared" si="140"/>
        <v>#N/A</v>
      </c>
      <c r="U131" s="3" t="str">
        <f t="shared" si="100"/>
        <v/>
      </c>
      <c r="V131" s="3" t="str">
        <f t="shared" si="101"/>
        <v/>
      </c>
      <c r="W131" s="3" t="str">
        <f t="shared" si="102"/>
        <v/>
      </c>
      <c r="X131" s="3" t="str">
        <f t="shared" si="103"/>
        <v/>
      </c>
      <c r="Y131" s="3" t="str">
        <f t="shared" si="104"/>
        <v/>
      </c>
      <c r="Z131" s="3" t="str">
        <f t="shared" si="105"/>
        <v/>
      </c>
      <c r="AA131" s="3" t="str">
        <f t="shared" si="106"/>
        <v/>
      </c>
      <c r="AB131" s="3" t="str">
        <f t="shared" si="107"/>
        <v/>
      </c>
      <c r="AC131" s="3" t="str">
        <f t="shared" si="108"/>
        <v/>
      </c>
      <c r="AD131" s="3" t="str">
        <f t="shared" si="109"/>
        <v/>
      </c>
      <c r="AF131" s="3" t="str">
        <f t="shared" si="110"/>
        <v/>
      </c>
      <c r="AG131" s="3" t="str">
        <f t="shared" si="111"/>
        <v/>
      </c>
      <c r="AH131" s="3" t="str">
        <f t="shared" si="112"/>
        <v/>
      </c>
      <c r="AI131" s="3" t="str">
        <f t="shared" si="113"/>
        <v/>
      </c>
      <c r="AJ131" s="3" t="str">
        <f t="shared" si="114"/>
        <v/>
      </c>
      <c r="AK131" s="3" t="str">
        <f t="shared" si="115"/>
        <v/>
      </c>
      <c r="AL131" s="3" t="str">
        <f t="shared" si="116"/>
        <v/>
      </c>
      <c r="AM131" s="3" t="str">
        <f t="shared" si="117"/>
        <v/>
      </c>
      <c r="AN131" s="3" t="str">
        <f t="shared" si="118"/>
        <v/>
      </c>
      <c r="AO131" s="3" t="str">
        <f t="shared" si="119"/>
        <v/>
      </c>
      <c r="AQ131" s="3" t="e">
        <f t="shared" si="120"/>
        <v>#N/A</v>
      </c>
      <c r="AR131" s="3" t="e">
        <f t="shared" si="121"/>
        <v>#N/A</v>
      </c>
      <c r="AS131" s="3" t="e">
        <f t="shared" si="122"/>
        <v>#N/A</v>
      </c>
      <c r="AT131" s="3" t="e">
        <f t="shared" si="123"/>
        <v>#N/A</v>
      </c>
      <c r="AU131" s="3" t="e">
        <f t="shared" si="124"/>
        <v>#N/A</v>
      </c>
      <c r="AV131" s="3" t="e">
        <f t="shared" si="125"/>
        <v>#N/A</v>
      </c>
      <c r="AW131" s="3" t="e">
        <f t="shared" si="126"/>
        <v>#N/A</v>
      </c>
      <c r="AX131" s="3" t="e">
        <f t="shared" si="127"/>
        <v>#N/A</v>
      </c>
      <c r="AY131" s="3" t="e">
        <f t="shared" si="128"/>
        <v>#N/A</v>
      </c>
      <c r="AZ131" s="3" t="e">
        <f t="shared" si="129"/>
        <v>#N/A</v>
      </c>
    </row>
    <row r="132" spans="4:52">
      <c r="D132" s="3"/>
      <c r="E132" s="3"/>
      <c r="F132" s="51" t="str">
        <f t="shared" si="99"/>
        <v/>
      </c>
      <c r="G132" s="77" t="str">
        <f t="shared" si="130"/>
        <v/>
      </c>
      <c r="H132" s="77" t="str">
        <f t="shared" si="131"/>
        <v/>
      </c>
      <c r="I132" s="77" t="str">
        <f t="shared" si="132"/>
        <v/>
      </c>
      <c r="J132" s="77" t="str">
        <f t="shared" si="133"/>
        <v/>
      </c>
      <c r="K132" s="77" t="str">
        <f t="shared" si="134"/>
        <v/>
      </c>
      <c r="L132" s="77" t="str">
        <f t="shared" si="135"/>
        <v/>
      </c>
      <c r="M132" s="77" t="str">
        <f t="shared" si="136"/>
        <v/>
      </c>
      <c r="N132" s="77" t="str">
        <f t="shared" si="137"/>
        <v/>
      </c>
      <c r="O132" s="77" t="str">
        <f t="shared" si="138"/>
        <v/>
      </c>
      <c r="P132" s="77" t="str">
        <f t="shared" si="139"/>
        <v/>
      </c>
      <c r="S132" s="4">
        <v>100</v>
      </c>
      <c r="T132" s="4" t="e">
        <f t="shared" si="140"/>
        <v>#N/A</v>
      </c>
      <c r="U132" s="3" t="str">
        <f t="shared" si="100"/>
        <v/>
      </c>
      <c r="V132" s="3" t="str">
        <f t="shared" si="101"/>
        <v/>
      </c>
      <c r="W132" s="3" t="str">
        <f t="shared" si="102"/>
        <v/>
      </c>
      <c r="X132" s="3" t="str">
        <f t="shared" si="103"/>
        <v/>
      </c>
      <c r="Y132" s="3" t="str">
        <f t="shared" si="104"/>
        <v/>
      </c>
      <c r="Z132" s="3" t="str">
        <f t="shared" si="105"/>
        <v/>
      </c>
      <c r="AA132" s="3" t="str">
        <f t="shared" si="106"/>
        <v/>
      </c>
      <c r="AB132" s="3" t="str">
        <f t="shared" si="107"/>
        <v/>
      </c>
      <c r="AC132" s="3" t="str">
        <f t="shared" si="108"/>
        <v/>
      </c>
      <c r="AD132" s="3" t="str">
        <f t="shared" si="109"/>
        <v/>
      </c>
      <c r="AF132" s="3" t="str">
        <f t="shared" si="110"/>
        <v/>
      </c>
      <c r="AG132" s="3" t="str">
        <f t="shared" si="111"/>
        <v/>
      </c>
      <c r="AH132" s="3" t="str">
        <f t="shared" si="112"/>
        <v/>
      </c>
      <c r="AI132" s="3" t="str">
        <f t="shared" si="113"/>
        <v/>
      </c>
      <c r="AJ132" s="3" t="str">
        <f t="shared" si="114"/>
        <v/>
      </c>
      <c r="AK132" s="3" t="str">
        <f t="shared" si="115"/>
        <v/>
      </c>
      <c r="AL132" s="3" t="str">
        <f t="shared" si="116"/>
        <v/>
      </c>
      <c r="AM132" s="3" t="str">
        <f t="shared" si="117"/>
        <v/>
      </c>
      <c r="AN132" s="3" t="str">
        <f t="shared" si="118"/>
        <v/>
      </c>
      <c r="AO132" s="3" t="str">
        <f t="shared" si="119"/>
        <v/>
      </c>
      <c r="AQ132" s="3" t="e">
        <f t="shared" si="120"/>
        <v>#N/A</v>
      </c>
      <c r="AR132" s="3" t="e">
        <f t="shared" si="121"/>
        <v>#N/A</v>
      </c>
      <c r="AS132" s="3" t="e">
        <f t="shared" si="122"/>
        <v>#N/A</v>
      </c>
      <c r="AT132" s="3" t="e">
        <f t="shared" si="123"/>
        <v>#N/A</v>
      </c>
      <c r="AU132" s="3" t="e">
        <f t="shared" si="124"/>
        <v>#N/A</v>
      </c>
      <c r="AV132" s="3" t="e">
        <f t="shared" si="125"/>
        <v>#N/A</v>
      </c>
      <c r="AW132" s="3" t="e">
        <f t="shared" si="126"/>
        <v>#N/A</v>
      </c>
      <c r="AX132" s="3" t="e">
        <f t="shared" si="127"/>
        <v>#N/A</v>
      </c>
      <c r="AY132" s="3" t="e">
        <f t="shared" si="128"/>
        <v>#N/A</v>
      </c>
      <c r="AZ132" s="3" t="e">
        <f t="shared" si="129"/>
        <v>#N/A</v>
      </c>
    </row>
  </sheetData>
  <sheetProtection password="CC7A" sheet="1" objects="1" scenarios="1"/>
  <dataConsolidate/>
  <mergeCells count="10">
    <mergeCell ref="G4:I4"/>
    <mergeCell ref="G6:I6"/>
    <mergeCell ref="J11:L11"/>
    <mergeCell ref="M11:O11"/>
    <mergeCell ref="G12:I12"/>
    <mergeCell ref="J12:L12"/>
    <mergeCell ref="M12:O12"/>
    <mergeCell ref="G11:I11"/>
    <mergeCell ref="G8:I8"/>
    <mergeCell ref="G9:I9"/>
  </mergeCells>
  <conditionalFormatting sqref="F33:P132">
    <cfRule type="expression" dxfId="13" priority="13" stopIfTrue="1">
      <formula>AND($F33&lt;&gt;"",F$32&lt;&gt;"")</formula>
    </cfRule>
    <cfRule type="expression" dxfId="12" priority="14" stopIfTrue="1">
      <formula>OR($F33="",F$32="")</formula>
    </cfRule>
  </conditionalFormatting>
  <dataValidations count="13">
    <dataValidation allowBlank="1" showInputMessage="1" showErrorMessage="1" prompt="A summary table listing all individual populations and their statistics. This information is provided in table form so it can be easily copied and pasted outside of this spreadsheet." sqref="F31"/>
    <dataValidation allowBlank="1" showInputMessage="1" showErrorMessage="1" prompt="Select a college or specific major for display." sqref="F4"/>
    <dataValidation type="list" allowBlank="1" showInputMessage="1" showErrorMessage="1" sqref="G12:L12">
      <formula1>INDIRECT($S$12)</formula1>
    </dataValidation>
    <dataValidation type="list" allowBlank="1" showInputMessage="1" showErrorMessage="1" sqref="M12">
      <formula1>INDIRECT(S$12)</formula1>
    </dataValidation>
    <dataValidation type="list" allowBlank="1" showInputMessage="1" showErrorMessage="1" sqref="N12:O12">
      <formula1>INDIRECT(U$12)</formula1>
    </dataValidation>
    <dataValidation allowBlank="1" showInputMessage="1" showErrorMessage="1" prompt="Select a population of students to analyze by a particular student attribute." sqref="F6"/>
    <dataValidation allowBlank="1" showInputMessage="1" showErrorMessage="1" prompt="Select specific student attributes to compare." sqref="F12"/>
    <dataValidation allowBlank="1" showInputMessage="1" showErrorMessage="1" prompt="Select a second measure if you would like to compare 2 measures at the same time for a specific student group." sqref="F9"/>
    <dataValidation allowBlank="1" showInputMessage="1" showErrorMessage="1" prompt="The specific student attributes by which we are summarizing data." sqref="F32"/>
    <dataValidation allowBlank="1" showInputMessage="1" showErrorMessage="1" prompt="This chart displays trends in specific student attributes. You can examine up to 3 specific attribute types against up to 2 outcome measures. We recommend comparing 2 measures for 1 attribute or comparing 2 attribute on 1 measure for a clean chart." sqref="F15"/>
    <dataValidation allowBlank="1" showInputMessage="1" showErrorMessage="1" prompt="Select an outcome metric for display." sqref="F8"/>
    <dataValidation allowBlank="1" showInputMessage="1" showErrorMessage="1" prompt="Use dropdown box in the cell below to choose a specific student attribute." sqref="G11:I11"/>
    <dataValidation allowBlank="1" showInputMessage="1" showErrorMessage="1" prompt="Use dropdown box in the cell below to choose a specific student attribute." sqref="M11:O11 J11:L11"/>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Summary_Top_Courses!B7" tooltip="Click here to analyze and compare metrics across the top enrolled courses in a major" display="Summary of Top Courses"/>
    <hyperlink ref="B8" location="Analyze_Course!B8" tooltip="Click here to analyze a course" display="Analyze a Course"/>
    <hyperlink ref="B9" location="Course_2_Course!B9" tooltip="Click here to compare two courses" display="Compare 2 Courses"/>
    <hyperlink ref="B10" location="Course_By_Term!B10" tooltip="Click here to analyze course grade and timing as it relates to graduation" display="Graduation &amp; Course Timing"/>
    <hyperlink ref="B11" location="Course_By_Exam!B11" tooltip="Click here to analyze course grade and standardized exam scores" display="Courses &amp; Standardized Exams"/>
  </hyperlinks>
  <pageMargins left="0.7" right="0.7" top="0.75" bottom="0.75" header="0.3" footer="0.3"/>
  <pageSetup scale="79" orientation="landscape" r:id="rId1"/>
  <rowBreaks count="1" manualBreakCount="1">
    <brk id="24" max="11" man="1"/>
  </rowBreaks>
  <drawing r:id="rId2"/>
  <legacyDrawing r:id="rId3"/>
  <controls>
    <mc:AlternateContent xmlns:mc="http://schemas.openxmlformats.org/markup-compatibility/2006">
      <mc:Choice Requires="x14">
        <control shapeId="3075" r:id="rId4" name="ComboBox1">
          <controlPr defaultSize="0" autoLine="0" linkedCell="G4" listFillRange="Majors_List" r:id="rId5">
            <anchor moveWithCells="1">
              <from>
                <xdr:col>6</xdr:col>
                <xdr:colOff>19050</xdr:colOff>
                <xdr:row>3</xdr:row>
                <xdr:rowOff>9525</xdr:rowOff>
              </from>
              <to>
                <xdr:col>8</xdr:col>
                <xdr:colOff>962025</xdr:colOff>
                <xdr:row>3</xdr:row>
                <xdr:rowOff>238125</xdr:rowOff>
              </to>
            </anchor>
          </controlPr>
        </control>
      </mc:Choice>
      <mc:Fallback>
        <control shapeId="3075" r:id="rId4" name="ComboBox1"/>
      </mc:Fallback>
    </mc:AlternateContent>
    <mc:AlternateContent xmlns:mc="http://schemas.openxmlformats.org/markup-compatibility/2006">
      <mc:Choice Requires="x14">
        <control shapeId="3077" r:id="rId6" name="ComboBox2">
          <controlPr defaultSize="0" autoLine="0" linkedCell="G6" listFillRange="DEMOGRAPHIC_CD" r:id="rId7">
            <anchor moveWithCells="1">
              <from>
                <xdr:col>6</xdr:col>
                <xdr:colOff>19050</xdr:colOff>
                <xdr:row>5</xdr:row>
                <xdr:rowOff>9525</xdr:rowOff>
              </from>
              <to>
                <xdr:col>8</xdr:col>
                <xdr:colOff>962025</xdr:colOff>
                <xdr:row>5</xdr:row>
                <xdr:rowOff>238125</xdr:rowOff>
              </to>
            </anchor>
          </controlPr>
        </control>
      </mc:Choice>
      <mc:Fallback>
        <control shapeId="3077" r:id="rId6" name="ComboBox2"/>
      </mc:Fallback>
    </mc:AlternateContent>
    <mc:AlternateContent xmlns:mc="http://schemas.openxmlformats.org/markup-compatibility/2006">
      <mc:Choice Requires="x14">
        <control shapeId="3078" r:id="rId8" name="ComboBox3">
          <controlPr defaultSize="0" autoLine="0" linkedCell="G8" listFillRange="Metrics_List2" r:id="rId9">
            <anchor moveWithCells="1">
              <from>
                <xdr:col>6</xdr:col>
                <xdr:colOff>19050</xdr:colOff>
                <xdr:row>7</xdr:row>
                <xdr:rowOff>9525</xdr:rowOff>
              </from>
              <to>
                <xdr:col>8</xdr:col>
                <xdr:colOff>962025</xdr:colOff>
                <xdr:row>7</xdr:row>
                <xdr:rowOff>238125</xdr:rowOff>
              </to>
            </anchor>
          </controlPr>
        </control>
      </mc:Choice>
      <mc:Fallback>
        <control shapeId="3078" r:id="rId8" name="ComboBox3"/>
      </mc:Fallback>
    </mc:AlternateContent>
    <mc:AlternateContent xmlns:mc="http://schemas.openxmlformats.org/markup-compatibility/2006">
      <mc:Choice Requires="x14">
        <control shapeId="3079" r:id="rId10" name="ComboBox4">
          <controlPr defaultSize="0" autoLine="0" linkedCell="G6" listFillRange="DEMOGRAPHIC_CD" r:id="rId11">
            <anchor moveWithCells="1">
              <from>
                <xdr:col>6</xdr:col>
                <xdr:colOff>19050</xdr:colOff>
                <xdr:row>8</xdr:row>
                <xdr:rowOff>9525</xdr:rowOff>
              </from>
              <to>
                <xdr:col>8</xdr:col>
                <xdr:colOff>962025</xdr:colOff>
                <xdr:row>8</xdr:row>
                <xdr:rowOff>238125</xdr:rowOff>
              </to>
            </anchor>
          </controlPr>
        </control>
      </mc:Choice>
      <mc:Fallback>
        <control shapeId="3079" r:id="rId10" name="ComboBox4"/>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B1:AT143"/>
  <sheetViews>
    <sheetView showGridLines="0" showRowColHeaders="0" zoomScale="80" zoomScaleNormal="80" workbookViewId="0">
      <selection activeCell="B6" sqref="B6:B11"/>
    </sheetView>
  </sheetViews>
  <sheetFormatPr defaultColWidth="9.125" defaultRowHeight="14.25"/>
  <cols>
    <col min="1" max="1" width="2.125" style="3" customWidth="1"/>
    <col min="2" max="2" width="24.875" style="3" customWidth="1"/>
    <col min="3" max="3" width="2.125" style="47" customWidth="1"/>
    <col min="4" max="5" width="2.125" style="4" customWidth="1"/>
    <col min="6" max="6" width="38.75" style="3" customWidth="1"/>
    <col min="7" max="7" width="8.75" style="3" customWidth="1"/>
    <col min="8" max="14" width="14.25" style="3" customWidth="1"/>
    <col min="15" max="15" width="21.5" style="3" customWidth="1"/>
    <col min="16" max="16" width="10" style="3" hidden="1" customWidth="1"/>
    <col min="17" max="19" width="7.75" style="3" hidden="1" customWidth="1"/>
    <col min="20" max="24" width="14.25" style="3" hidden="1" customWidth="1"/>
    <col min="25" max="25" width="19.5" style="3" hidden="1" customWidth="1"/>
    <col min="26" max="27" width="9.125" style="3" hidden="1" customWidth="1"/>
    <col min="28" max="28" width="9.75" style="3" hidden="1" customWidth="1"/>
    <col min="29" max="29" width="12.25" style="3" hidden="1" customWidth="1"/>
    <col min="30" max="46" width="9.125" style="3" hidden="1" customWidth="1"/>
    <col min="47" max="67" width="0" style="3" hidden="1" customWidth="1"/>
    <col min="68" max="16384" width="9.125" style="3"/>
  </cols>
  <sheetData>
    <row r="1" spans="2:23" s="1" customFormat="1" ht="63" customHeight="1">
      <c r="C1" s="2"/>
      <c r="D1" s="2"/>
      <c r="E1" s="2"/>
    </row>
    <row r="2" spans="2:23" s="48" customFormat="1" ht="15.75" customHeight="1" thickBot="1"/>
    <row r="3" spans="2:23" ht="15" customHeight="1" thickBot="1"/>
    <row r="4" spans="2:23" ht="20.100000000000001" customHeight="1" thickBot="1">
      <c r="B4" s="45" t="s">
        <v>1</v>
      </c>
      <c r="F4" s="304" t="s">
        <v>31</v>
      </c>
      <c r="G4" s="305"/>
      <c r="H4" s="283" t="s">
        <v>909</v>
      </c>
      <c r="I4" s="284"/>
      <c r="J4" s="78" t="str">
        <f>IFERROR(IF($H$4="","Please Select a Program Using the Dropdown at Right",IF($H$4="Undeclared","Only includes students that were undeclared during their first calender year of enrollment","")),"Please Select a Program Using the Dropdown at Right")</f>
        <v>Only includes students that were undeclared during their first calender year of enrollment</v>
      </c>
    </row>
    <row r="5" spans="2:23" ht="15" customHeight="1" thickBot="1"/>
    <row r="6" spans="2:23" ht="20.100000000000001" customHeight="1" thickBot="1">
      <c r="B6" s="45" t="s">
        <v>56723</v>
      </c>
      <c r="F6" s="304" t="s">
        <v>52</v>
      </c>
      <c r="G6" s="305"/>
      <c r="H6" s="283" t="s">
        <v>53</v>
      </c>
      <c r="I6" s="284"/>
      <c r="W6" s="3" t="s">
        <v>53</v>
      </c>
    </row>
    <row r="7" spans="2:23" ht="20.100000000000001" customHeight="1" thickBot="1">
      <c r="B7" s="45" t="s">
        <v>56724</v>
      </c>
      <c r="W7" s="3" t="s">
        <v>60</v>
      </c>
    </row>
    <row r="8" spans="2:23" ht="20.100000000000001" customHeight="1" thickBot="1">
      <c r="B8" s="45" t="s">
        <v>56725</v>
      </c>
      <c r="F8" s="304" t="s">
        <v>66</v>
      </c>
      <c r="G8" s="305"/>
      <c r="H8" s="283" t="s">
        <v>61</v>
      </c>
      <c r="I8" s="284"/>
      <c r="W8" s="3" t="s">
        <v>61</v>
      </c>
    </row>
    <row r="9" spans="2:23" ht="20.100000000000001" customHeight="1">
      <c r="B9" s="45" t="s">
        <v>56726</v>
      </c>
      <c r="O9" s="299" t="s">
        <v>51</v>
      </c>
      <c r="W9" s="3" t="s">
        <v>64</v>
      </c>
    </row>
    <row r="10" spans="2:23" ht="20.100000000000001" customHeight="1" thickBot="1">
      <c r="B10" s="45" t="s">
        <v>56727</v>
      </c>
      <c r="O10" s="300"/>
      <c r="W10" s="3" t="s">
        <v>65</v>
      </c>
    </row>
    <row r="11" spans="2:23" ht="20.100000000000001" customHeight="1" thickBot="1">
      <c r="B11" s="45" t="s">
        <v>56728</v>
      </c>
      <c r="F11" s="221" t="s">
        <v>24</v>
      </c>
      <c r="G11" s="82"/>
      <c r="H11" s="82"/>
      <c r="I11" s="82"/>
      <c r="J11" s="82"/>
      <c r="K11" s="83"/>
      <c r="L11" s="83"/>
      <c r="M11" s="83"/>
      <c r="N11" s="84"/>
      <c r="O11" s="224"/>
      <c r="W11" s="3" t="s">
        <v>50</v>
      </c>
    </row>
    <row r="12" spans="2:23" ht="20.100000000000001" customHeight="1">
      <c r="B12" s="45"/>
      <c r="F12" s="87"/>
      <c r="G12" s="9"/>
      <c r="H12" s="21"/>
      <c r="I12" s="9"/>
      <c r="J12" s="9"/>
      <c r="K12" s="9"/>
      <c r="L12" s="9"/>
      <c r="M12" s="9"/>
      <c r="N12" s="222"/>
      <c r="O12" s="47"/>
      <c r="W12" t="s">
        <v>115</v>
      </c>
    </row>
    <row r="13" spans="2:23" ht="20.100000000000001" customHeight="1">
      <c r="B13" s="11"/>
      <c r="F13" s="87"/>
      <c r="G13" s="9"/>
      <c r="H13" s="9" t="str">
        <f>IF($H$8="","",$H$8&amp;" of the Most Common "&amp;$H$6&amp;" Majors")</f>
        <v>Average GPA of the Most Common Feeder Majors</v>
      </c>
      <c r="I13" s="9"/>
      <c r="J13" s="9" t="s">
        <v>59</v>
      </c>
      <c r="K13" s="9"/>
      <c r="L13" s="9"/>
      <c r="M13" s="9"/>
      <c r="N13" s="222"/>
      <c r="O13" s="47"/>
      <c r="W13" s="3" t="s">
        <v>116</v>
      </c>
    </row>
    <row r="14" spans="2:23" ht="15" customHeight="1">
      <c r="B14" s="5"/>
      <c r="F14" s="87"/>
      <c r="G14" s="9"/>
      <c r="H14" s="9"/>
      <c r="I14" s="9"/>
      <c r="J14" s="9"/>
      <c r="K14" s="9"/>
      <c r="L14" s="9"/>
      <c r="M14" s="9"/>
      <c r="N14" s="222"/>
      <c r="O14" s="47"/>
    </row>
    <row r="15" spans="2:23" ht="15" customHeight="1">
      <c r="F15" s="87"/>
      <c r="G15" s="9"/>
      <c r="H15" s="9"/>
      <c r="I15" s="9"/>
      <c r="J15" s="9"/>
      <c r="K15" s="9"/>
      <c r="L15" s="9"/>
      <c r="M15" s="9"/>
      <c r="N15" s="222"/>
      <c r="O15" s="47"/>
    </row>
    <row r="16" spans="2:23" ht="15" customHeight="1">
      <c r="B16" s="6"/>
      <c r="F16" s="87"/>
      <c r="G16" s="9"/>
      <c r="H16" s="9"/>
      <c r="I16" s="9"/>
      <c r="J16" s="9"/>
      <c r="K16" s="9"/>
      <c r="L16" s="9"/>
      <c r="M16" s="9"/>
      <c r="N16" s="222"/>
      <c r="O16" s="47"/>
    </row>
    <row r="17" spans="2:41">
      <c r="F17" s="87"/>
      <c r="G17" s="9"/>
      <c r="H17" s="9"/>
      <c r="I17" s="9"/>
      <c r="J17" s="9"/>
      <c r="K17" s="9"/>
      <c r="L17" s="9"/>
      <c r="M17" s="9"/>
      <c r="N17" s="222"/>
      <c r="O17" s="47"/>
    </row>
    <row r="18" spans="2:41">
      <c r="F18" s="87"/>
      <c r="G18" s="9"/>
      <c r="H18" s="9"/>
      <c r="I18" s="10"/>
      <c r="J18" s="10"/>
      <c r="K18" s="9"/>
      <c r="L18" s="9"/>
      <c r="M18" s="9"/>
      <c r="N18" s="222"/>
      <c r="O18" s="47"/>
    </row>
    <row r="19" spans="2:41">
      <c r="F19" s="87"/>
      <c r="G19" s="9"/>
      <c r="H19" s="9"/>
      <c r="I19" s="10"/>
      <c r="J19" s="10"/>
      <c r="K19" s="9"/>
      <c r="L19" s="9"/>
      <c r="M19" s="9"/>
      <c r="N19" s="222"/>
      <c r="O19" s="47"/>
    </row>
    <row r="20" spans="2:41">
      <c r="F20" s="87"/>
      <c r="G20" s="9"/>
      <c r="H20" s="9"/>
      <c r="I20" s="10"/>
      <c r="J20" s="10"/>
      <c r="K20" s="9"/>
      <c r="L20" s="9"/>
      <c r="M20" s="9"/>
      <c r="N20" s="222"/>
      <c r="O20" s="47"/>
    </row>
    <row r="21" spans="2:41">
      <c r="F21" s="87"/>
      <c r="G21" s="9"/>
      <c r="H21" s="9"/>
      <c r="I21" s="10"/>
      <c r="J21" s="10"/>
      <c r="K21" s="9"/>
      <c r="L21" s="9"/>
      <c r="M21" s="9"/>
      <c r="N21" s="222"/>
      <c r="O21" s="47"/>
    </row>
    <row r="22" spans="2:41">
      <c r="F22" s="87"/>
      <c r="G22" s="9"/>
      <c r="H22" s="9"/>
      <c r="I22" s="9"/>
      <c r="J22" s="9"/>
      <c r="K22" s="9"/>
      <c r="L22" s="9"/>
      <c r="M22" s="9"/>
      <c r="N22" s="222"/>
      <c r="O22" s="47"/>
    </row>
    <row r="23" spans="2:41">
      <c r="F23" s="87"/>
      <c r="G23" s="9"/>
      <c r="H23" s="9"/>
      <c r="I23" s="9"/>
      <c r="J23" s="9"/>
      <c r="K23" s="9"/>
      <c r="L23" s="9"/>
      <c r="M23" s="9"/>
      <c r="N23" s="222"/>
      <c r="O23" s="47"/>
    </row>
    <row r="24" spans="2:41">
      <c r="F24" s="87"/>
      <c r="G24" s="9"/>
      <c r="H24" s="9"/>
      <c r="I24" s="9"/>
      <c r="J24" s="9"/>
      <c r="K24" s="9"/>
      <c r="L24" s="9"/>
      <c r="M24" s="9"/>
      <c r="N24" s="222"/>
      <c r="O24" s="47"/>
    </row>
    <row r="25" spans="2:41">
      <c r="F25" s="87"/>
      <c r="G25" s="9"/>
      <c r="H25" s="9"/>
      <c r="I25" s="9"/>
      <c r="J25" s="9"/>
      <c r="K25" s="9"/>
      <c r="L25" s="9"/>
      <c r="M25" s="9"/>
      <c r="N25" s="222"/>
      <c r="O25" s="47"/>
    </row>
    <row r="26" spans="2:41" ht="39" customHeight="1" thickBot="1">
      <c r="B26" s="23"/>
      <c r="E26" s="3"/>
      <c r="F26" s="172"/>
      <c r="G26" s="173"/>
      <c r="H26" s="173"/>
      <c r="I26" s="173"/>
      <c r="J26" s="173"/>
      <c r="K26" s="173"/>
      <c r="L26" s="173"/>
      <c r="M26" s="173"/>
      <c r="N26" s="223"/>
      <c r="O26" s="220"/>
    </row>
    <row r="27" spans="2:41" s="23" customFormat="1" ht="19.149999999999999" customHeight="1">
      <c r="B27" s="3"/>
      <c r="C27" s="49"/>
      <c r="D27" s="24"/>
      <c r="F27" s="9"/>
      <c r="G27" s="9"/>
      <c r="H27" s="9"/>
      <c r="I27" s="9"/>
      <c r="J27" s="9"/>
      <c r="K27" s="9"/>
      <c r="L27" s="9"/>
      <c r="M27" s="9"/>
      <c r="N27" s="9"/>
      <c r="O27" s="4"/>
      <c r="P27" s="4"/>
      <c r="Q27" s="4"/>
      <c r="R27" s="174" t="s">
        <v>90</v>
      </c>
      <c r="S27" s="4"/>
      <c r="T27" s="4"/>
      <c r="U27" s="4"/>
      <c r="V27" s="4"/>
      <c r="W27" s="4"/>
      <c r="X27" s="3"/>
      <c r="AA27" s="3"/>
      <c r="AB27" s="3"/>
      <c r="AC27" s="3"/>
      <c r="AD27" s="3"/>
      <c r="AE27" s="3"/>
      <c r="AF27" s="3"/>
      <c r="AG27" s="3"/>
      <c r="AH27" s="3"/>
      <c r="AI27" s="3"/>
      <c r="AJ27" s="3"/>
      <c r="AK27" s="3"/>
      <c r="AL27" s="3"/>
      <c r="AM27" s="3"/>
      <c r="AN27" s="3"/>
      <c r="AO27" s="3"/>
    </row>
    <row r="28" spans="2:41" ht="34.9" customHeight="1">
      <c r="F28" s="301" t="str">
        <f>$H$6&amp;" "&amp; "Colleges"</f>
        <v>Feeder Colleges</v>
      </c>
      <c r="G28" s="302"/>
      <c r="H28" s="302"/>
      <c r="I28" s="302"/>
      <c r="J28" s="302"/>
      <c r="K28" s="302"/>
      <c r="L28" s="302"/>
      <c r="M28" s="302"/>
      <c r="N28" s="303"/>
      <c r="R28" s="3">
        <v>5</v>
      </c>
      <c r="S28" s="3">
        <v>7</v>
      </c>
      <c r="T28" s="3" t="s">
        <v>91</v>
      </c>
      <c r="U28" s="3">
        <v>9</v>
      </c>
      <c r="V28" s="3">
        <v>11</v>
      </c>
      <c r="W28" s="3">
        <v>13</v>
      </c>
      <c r="X28" s="3">
        <v>15</v>
      </c>
      <c r="Y28" s="3">
        <v>17</v>
      </c>
      <c r="Z28" s="3">
        <v>19</v>
      </c>
      <c r="AO28" s="23"/>
    </row>
    <row r="29" spans="2:41" ht="50.25" customHeight="1">
      <c r="F29" s="181" t="s">
        <v>58</v>
      </c>
      <c r="G29" s="181" t="s">
        <v>5</v>
      </c>
      <c r="H29" s="181" t="str">
        <f>"Pct. Of Total"&amp;CHAR(10)&amp;$H$6&amp;" Colleges"</f>
        <v>Pct. Of Total
Feeder Colleges</v>
      </c>
      <c r="I29" s="181" t="s">
        <v>55</v>
      </c>
      <c r="J29" s="181" t="s">
        <v>67</v>
      </c>
      <c r="K29" s="181" t="s">
        <v>56</v>
      </c>
      <c r="L29" s="181" t="s">
        <v>57</v>
      </c>
      <c r="M29" s="181" t="s">
        <v>117</v>
      </c>
      <c r="N29" s="181" t="s">
        <v>118</v>
      </c>
      <c r="O29" s="23"/>
      <c r="P29" s="23"/>
      <c r="Q29" s="23"/>
      <c r="R29" s="23"/>
      <c r="S29" s="23"/>
      <c r="T29" s="23"/>
      <c r="U29" s="23" t="s">
        <v>58</v>
      </c>
      <c r="V29" s="23" t="s">
        <v>0</v>
      </c>
      <c r="W29" s="23" t="s">
        <v>63</v>
      </c>
      <c r="AE29" s="23"/>
      <c r="AF29" s="23"/>
      <c r="AG29" s="23"/>
      <c r="AH29" s="23"/>
      <c r="AI29" s="23"/>
      <c r="AJ29" s="23"/>
      <c r="AK29" s="23"/>
      <c r="AL29" s="23"/>
      <c r="AM29" s="23"/>
      <c r="AN29" s="23"/>
    </row>
    <row r="30" spans="2:41">
      <c r="F30" s="97" t="str">
        <f>INDEX($U$30:$U$39,MATCH(T30,$W$30:$W$39,0))</f>
        <v/>
      </c>
      <c r="G30" s="42">
        <f t="shared" ref="G30:G39" si="0">INDEX($V$30:$V$39,MATCH(F30,$U$30:$U$39,0))</f>
        <v>0</v>
      </c>
      <c r="H30" s="125" t="e">
        <f t="array" ref="H30">G30/SUM(IF(NOT(ISERROR($G$30:$G$39)),$G$30:$G$39))</f>
        <v>#DIV/0!</v>
      </c>
      <c r="I30" s="126" t="str">
        <f t="array" ref="I30">IFERROR(SUMPRODUCT((IF(($U$44:$U$143=$F30)*(I$44:I$143&lt;&gt;""),$G$44:$G$143)),(IF(($U$44:$U$143=$F30)*(I$44:I$143&lt;&gt;""),I$44:I$143))/SUM((IF(($U$44:$U$143=$F30)*(I$44:I$143&lt;&gt;""),$G$44:$G$143)))),"")</f>
        <v/>
      </c>
      <c r="J30" s="127" t="str">
        <f t="array" ref="J30">IFERROR(SUMPRODUCT((IF(($U$44:$U$143=$F30)*(J$44:J$143&lt;&gt;""),$G$44:$G$143)),(IF(($U$44:$U$143=$F30)*(J$44:J$143&lt;&gt;""),J$44:J$143))/SUM((IF(($U$44:$U$143=$F30)*(J$44:J$143&lt;&gt;""),$G$44:$G$143)))),"")</f>
        <v/>
      </c>
      <c r="K30" s="130" t="str">
        <f t="array" ref="K30">IFERROR(SUMPRODUCT((IF(($U$44:$U$143=$F30)*(K$44:K$143&lt;&gt;""),$G$44:$G$143)),(IF(($U$44:$U$143=$F30)*(K$44:K$143&lt;&gt;""),K$44:K$143))/SUM((IF(($U$44:$U$143=$F30)*(K$44:K$143&lt;&gt;""),$G$44:$G$143)))),"")</f>
        <v/>
      </c>
      <c r="L30" s="130" t="str">
        <f t="array" ref="L30">IFERROR(SUMPRODUCT((IF(($U$44:$U$143=$F30)*(L$44:L$143&lt;&gt;""),$G$44:$G$143)),(IF(($U$44:$U$143=$F30)*(L$44:L$143&lt;&gt;""),L$44:L$143))/SUM((IF(($U$44:$U$143=$F30)*(L$44:L$143&lt;&gt;""),$G$44:$G$143)))),"")</f>
        <v/>
      </c>
      <c r="M30" s="130" t="str">
        <f t="array" ref="M30">IFERROR(SUMPRODUCT((IF(($U$44:$U$143=$F30)*(M$44:M$143&lt;&gt;""),$G$44:$G$143)),(IF(($U$44:$U$143=$F30)*(M$44:M$143&lt;&gt;""),M$44:M$143))/SUM((IF(($U$44:$U$143=$F30)*(M$44:M$143&lt;&gt;""),$G$44:$G$143)))),"")</f>
        <v/>
      </c>
      <c r="N30" s="130" t="str">
        <f t="array" ref="N30">IFERROR(SUMPRODUCT((IF(($U$44:$U$143=$F30)*(N$44:N$143&lt;&gt;""),$G$44:$G$143)),(IF(($U$44:$U$143=$F30)*(N$44:N$143&lt;&gt;""),N$44:N$143))/SUM((IF(($U$44:$U$143=$F30)*(N$44:N$143&lt;&gt;""),$G$44:$G$143)))),"")</f>
        <v/>
      </c>
      <c r="T30" s="3">
        <v>1</v>
      </c>
      <c r="U30" s="3" t="str">
        <f>IFERROR(INDEX($U$44:$U$143,MATCH(0,INDEX(COUNTIF($U$29:U29,$U$44:$U$143),0,0),0)),"")</f>
        <v/>
      </c>
      <c r="V30" s="3">
        <f t="array" ref="V30">IFERROR(SUM((IF(($U$44:$U$143=$U30)*($G$44:$G$143&lt;&gt;""),$G$44:$G$143))),"")</f>
        <v>0</v>
      </c>
      <c r="W30" s="3">
        <f>_xlfn.RANK.EQ(V30,$V$30:$V$39)+COUNTIF(V$30:V30,V30)-1</f>
        <v>1</v>
      </c>
    </row>
    <row r="31" spans="2:41">
      <c r="F31" s="97" t="str">
        <f t="shared" ref="F31:F39" si="1">INDEX($U$30:$U$39,MATCH(T31,$W$30:$W$39,0))</f>
        <v/>
      </c>
      <c r="G31" s="42">
        <f t="shared" si="0"/>
        <v>0</v>
      </c>
      <c r="H31" s="125" t="e">
        <f t="array" ref="H31">G31/SUM(IF(NOT(ISERROR($G$30:$G$39)),$G$30:$G$39))</f>
        <v>#DIV/0!</v>
      </c>
      <c r="I31" s="126" t="str">
        <f t="array" ref="I31">IFERROR(SUMPRODUCT((IF(($U$44:$U$143=$F31)*(I$44:I$143&lt;&gt;""),$G$44:$G$143)),(IF(($U$44:$U$143=$F31)*(I$44:I$143&lt;&gt;""),I$44:I$143))/SUM((IF(($U$44:$U$143=$F31)*(I$44:I$143&lt;&gt;""),$G$44:$G$143)))),"")</f>
        <v/>
      </c>
      <c r="J31" s="127" t="str">
        <f t="array" ref="J31">IFERROR(SUMPRODUCT((IF(($U$44:$U$143=$F31)*(J$44:J$143&lt;&gt;""),$G$44:$G$143)),(IF(($U$44:$U$143=$F31)*(J$44:J$143&lt;&gt;""),J$44:J$143))/SUM((IF(($U$44:$U$143=$F31)*(J$44:J$143&lt;&gt;""),$G$44:$G$143)))),"")</f>
        <v/>
      </c>
      <c r="K31" s="130" t="str">
        <f t="array" ref="K31">IFERROR(SUMPRODUCT((IF(($U$44:$U$143=$F31)*(K$44:K$143&lt;&gt;""),$G$44:$G$143)),(IF(($U$44:$U$143=$F31)*(K$44:K$143&lt;&gt;""),K$44:K$143))/SUM((IF(($U$44:$U$143=$F31)*(K$44:K$143&lt;&gt;""),$G$44:$G$143)))),"")</f>
        <v/>
      </c>
      <c r="L31" s="130" t="str">
        <f t="array" ref="L31">IFERROR(SUMPRODUCT((IF(($U$44:$U$143=$F31)*(L$44:L$143&lt;&gt;""),$G$44:$G$143)),(IF(($U$44:$U$143=$F31)*(L$44:L$143&lt;&gt;""),L$44:L$143))/SUM((IF(($U$44:$U$143=$F31)*(L$44:L$143&lt;&gt;""),$G$44:$G$143)))),"")</f>
        <v/>
      </c>
      <c r="M31" s="130" t="str">
        <f t="array" ref="M31">IFERROR(SUMPRODUCT((IF(($U$44:$U$143=$F31)*(M$44:M$143&lt;&gt;""),$G$44:$G$143)),(IF(($U$44:$U$143=$F31)*(M$44:M$143&lt;&gt;""),M$44:M$143))/SUM((IF(($U$44:$U$143=$F31)*(M$44:M$143&lt;&gt;""),$G$44:$G$143)))),"")</f>
        <v/>
      </c>
      <c r="N31" s="130" t="str">
        <f t="array" ref="N31">IFERROR(SUMPRODUCT((IF(($U$44:$U$143=$F31)*(N$44:N$143&lt;&gt;""),$G$44:$G$143)),(IF(($U$44:$U$143=$F31)*(N$44:N$143&lt;&gt;""),N$44:N$143))/SUM((IF(($U$44:$U$143=$F31)*(N$44:N$143&lt;&gt;""),$G$44:$G$143)))),"")</f>
        <v/>
      </c>
      <c r="T31" s="3">
        <v>2</v>
      </c>
      <c r="U31" s="3" t="str">
        <f>IFERROR(INDEX($U$44:$U$143,MATCH(0,INDEX(COUNTIF($U$29:U30,$U$44:$U$143),0,0),0)),"")</f>
        <v/>
      </c>
      <c r="V31" s="3">
        <f t="array" ref="V31">IFERROR(SUM((IF(($U$44:$U$143=$U31)*($G$44:$G$143&lt;&gt;""),$G$44:$G$143))),"")</f>
        <v>0</v>
      </c>
      <c r="W31" s="3">
        <f>_xlfn.RANK.EQ(V31,$V$30:$V$39)+COUNTIF(V$30:V31,V31)-1</f>
        <v>2</v>
      </c>
    </row>
    <row r="32" spans="2:41">
      <c r="F32" s="97" t="str">
        <f t="shared" si="1"/>
        <v/>
      </c>
      <c r="G32" s="42">
        <f t="shared" si="0"/>
        <v>0</v>
      </c>
      <c r="H32" s="125" t="e">
        <f t="array" ref="H32">G32/SUM(IF(NOT(ISERROR($G$30:$G$39)),$G$30:$G$39))</f>
        <v>#DIV/0!</v>
      </c>
      <c r="I32" s="126" t="str">
        <f t="array" ref="I32">IFERROR(SUMPRODUCT((IF(($U$44:$U$143=$F32)*(I$44:I$143&lt;&gt;""),$G$44:$G$143)),(IF(($U$44:$U$143=$F32)*(I$44:I$143&lt;&gt;""),I$44:I$143))/SUM((IF(($U$44:$U$143=$F32)*(I$44:I$143&lt;&gt;""),$G$44:$G$143)))),"")</f>
        <v/>
      </c>
      <c r="J32" s="127" t="str">
        <f t="array" ref="J32">IFERROR(SUMPRODUCT((IF(($U$44:$U$143=$F32)*(J$44:J$143&lt;&gt;""),$G$44:$G$143)),(IF(($U$44:$U$143=$F32)*(J$44:J$143&lt;&gt;""),J$44:J$143))/SUM((IF(($U$44:$U$143=$F32)*(J$44:J$143&lt;&gt;""),$G$44:$G$143)))),"")</f>
        <v/>
      </c>
      <c r="K32" s="130" t="str">
        <f t="array" ref="K32">IFERROR(SUMPRODUCT((IF(($U$44:$U$143=$F32)*(K$44:K$143&lt;&gt;""),$G$44:$G$143)),(IF(($U$44:$U$143=$F32)*(K$44:K$143&lt;&gt;""),K$44:K$143))/SUM((IF(($U$44:$U$143=$F32)*(K$44:K$143&lt;&gt;""),$G$44:$G$143)))),"")</f>
        <v/>
      </c>
      <c r="L32" s="130" t="str">
        <f t="array" ref="L32">IFERROR(SUMPRODUCT((IF(($U$44:$U$143=$F32)*(L$44:L$143&lt;&gt;""),$G$44:$G$143)),(IF(($U$44:$U$143=$F32)*(L$44:L$143&lt;&gt;""),L$44:L$143))/SUM((IF(($U$44:$U$143=$F32)*(L$44:L$143&lt;&gt;""),$G$44:$G$143)))),"")</f>
        <v/>
      </c>
      <c r="M32" s="130" t="str">
        <f t="array" ref="M32">IFERROR(SUMPRODUCT((IF(($U$44:$U$143=$F32)*(M$44:M$143&lt;&gt;""),$G$44:$G$143)),(IF(($U$44:$U$143=$F32)*(M$44:M$143&lt;&gt;""),M$44:M$143))/SUM((IF(($U$44:$U$143=$F32)*(M$44:M$143&lt;&gt;""),$G$44:$G$143)))),"")</f>
        <v/>
      </c>
      <c r="N32" s="130" t="str">
        <f t="array" ref="N32">IFERROR(SUMPRODUCT((IF(($U$44:$U$143=$F32)*(N$44:N$143&lt;&gt;""),$G$44:$G$143)),(IF(($U$44:$U$143=$F32)*(N$44:N$143&lt;&gt;""),N$44:N$143))/SUM((IF(($U$44:$U$143=$F32)*(N$44:N$143&lt;&gt;""),$G$44:$G$143)))),"")</f>
        <v/>
      </c>
      <c r="T32" s="3">
        <v>3</v>
      </c>
      <c r="U32" s="3" t="str">
        <f>IFERROR(INDEX($U$44:$U$143,MATCH(0,INDEX(COUNTIF($U$29:U31,$U$44:$U$143),0,0),0)),"")</f>
        <v/>
      </c>
      <c r="V32" s="3">
        <f t="array" ref="V32">IFERROR(SUM((IF(($U$44:$U$143=$U32)*($G$44:$G$143&lt;&gt;""),$G$44:$G$143))),"")</f>
        <v>0</v>
      </c>
      <c r="W32" s="3">
        <f>_xlfn.RANK.EQ(V32,$V$30:$V$39)+COUNTIF(V$30:V32,V32)-1</f>
        <v>3</v>
      </c>
    </row>
    <row r="33" spans="6:34">
      <c r="F33" s="97" t="str">
        <f t="shared" si="1"/>
        <v/>
      </c>
      <c r="G33" s="42">
        <f t="shared" si="0"/>
        <v>0</v>
      </c>
      <c r="H33" s="125" t="e">
        <f t="array" ref="H33">G33/SUM(IF(NOT(ISERROR($G$30:$G$39)),$G$30:$G$39))</f>
        <v>#DIV/0!</v>
      </c>
      <c r="I33" s="126" t="str">
        <f t="array" ref="I33">IFERROR(SUMPRODUCT((IF(($U$44:$U$143=$F33)*(I$44:I$143&lt;&gt;""),$G$44:$G$143)),(IF(($U$44:$U$143=$F33)*(I$44:I$143&lt;&gt;""),I$44:I$143))/SUM((IF(($U$44:$U$143=$F33)*(I$44:I$143&lt;&gt;""),$G$44:$G$143)))),"")</f>
        <v/>
      </c>
      <c r="J33" s="127" t="str">
        <f t="array" ref="J33">IFERROR(SUMPRODUCT((IF(($U$44:$U$143=$F33)*(J$44:J$143&lt;&gt;""),$G$44:$G$143)),(IF(($U$44:$U$143=$F33)*(J$44:J$143&lt;&gt;""),J$44:J$143))/SUM((IF(($U$44:$U$143=$F33)*(J$44:J$143&lt;&gt;""),$G$44:$G$143)))),"")</f>
        <v/>
      </c>
      <c r="K33" s="130" t="str">
        <f t="array" ref="K33">IFERROR(SUMPRODUCT((IF(($U$44:$U$143=$F33)*(K$44:K$143&lt;&gt;""),$G$44:$G$143)),(IF(($U$44:$U$143=$F33)*(K$44:K$143&lt;&gt;""),K$44:K$143))/SUM((IF(($U$44:$U$143=$F33)*(K$44:K$143&lt;&gt;""),$G$44:$G$143)))),"")</f>
        <v/>
      </c>
      <c r="L33" s="130" t="str">
        <f t="array" ref="L33">IFERROR(SUMPRODUCT((IF(($U$44:$U$143=$F33)*(L$44:L$143&lt;&gt;""),$G$44:$G$143)),(IF(($U$44:$U$143=$F33)*(L$44:L$143&lt;&gt;""),L$44:L$143))/SUM((IF(($U$44:$U$143=$F33)*(L$44:L$143&lt;&gt;""),$G$44:$G$143)))),"")</f>
        <v/>
      </c>
      <c r="M33" s="130" t="str">
        <f t="array" ref="M33">IFERROR(SUMPRODUCT((IF(($U$44:$U$143=$F33)*(M$44:M$143&lt;&gt;""),$G$44:$G$143)),(IF(($U$44:$U$143=$F33)*(M$44:M$143&lt;&gt;""),M$44:M$143))/SUM((IF(($U$44:$U$143=$F33)*(M$44:M$143&lt;&gt;""),$G$44:$G$143)))),"")</f>
        <v/>
      </c>
      <c r="N33" s="130" t="str">
        <f t="array" ref="N33">IFERROR(SUMPRODUCT((IF(($U$44:$U$143=$F33)*(N$44:N$143&lt;&gt;""),$G$44:$G$143)),(IF(($U$44:$U$143=$F33)*(N$44:N$143&lt;&gt;""),N$44:N$143))/SUM((IF(($U$44:$U$143=$F33)*(N$44:N$143&lt;&gt;""),$G$44:$G$143)))),"")</f>
        <v/>
      </c>
      <c r="T33" s="3">
        <v>4</v>
      </c>
      <c r="U33" s="3" t="str">
        <f>IFERROR(INDEX($U$44:$U$143,MATCH(0,INDEX(COUNTIF($U$29:U32,$U$44:$U$143),0,0),0)),"")</f>
        <v/>
      </c>
      <c r="V33" s="3">
        <f t="array" ref="V33">IFERROR(SUM((IF(($U$44:$U$143=$U33)*($G$44:$G$143&lt;&gt;""),$G$44:$G$143))),"")</f>
        <v>0</v>
      </c>
      <c r="W33" s="3">
        <f>_xlfn.RANK.EQ(V33,$V$30:$V$39)+COUNTIF(V$30:V33,V33)-1</f>
        <v>4</v>
      </c>
    </row>
    <row r="34" spans="6:34">
      <c r="F34" s="97" t="str">
        <f t="shared" si="1"/>
        <v/>
      </c>
      <c r="G34" s="42">
        <f t="shared" si="0"/>
        <v>0</v>
      </c>
      <c r="H34" s="125" t="e">
        <f t="array" ref="H34">G34/SUM(IF(NOT(ISERROR($G$30:$G$39)),$G$30:$G$39))</f>
        <v>#DIV/0!</v>
      </c>
      <c r="I34" s="126" t="str">
        <f t="array" ref="I34">IFERROR(SUMPRODUCT((IF(($U$44:$U$143=$F34)*(I$44:I$143&lt;&gt;""),$G$44:$G$143)),(IF(($U$44:$U$143=$F34)*(I$44:I$143&lt;&gt;""),I$44:I$143))/SUM((IF(($U$44:$U$143=$F34)*(I$44:I$143&lt;&gt;""),$G$44:$G$143)))),"")</f>
        <v/>
      </c>
      <c r="J34" s="127" t="str">
        <f t="array" ref="J34">IFERROR(SUMPRODUCT((IF(($U$44:$U$143=$F34)*(J$44:J$143&lt;&gt;""),$G$44:$G$143)),(IF(($U$44:$U$143=$F34)*(J$44:J$143&lt;&gt;""),J$44:J$143))/SUM((IF(($U$44:$U$143=$F34)*(J$44:J$143&lt;&gt;""),$G$44:$G$143)))),"")</f>
        <v/>
      </c>
      <c r="K34" s="130" t="str">
        <f t="array" ref="K34">IFERROR(SUMPRODUCT((IF(($U$44:$U$143=$F34)*(K$44:K$143&lt;&gt;""),$G$44:$G$143)),(IF(($U$44:$U$143=$F34)*(K$44:K$143&lt;&gt;""),K$44:K$143))/SUM((IF(($U$44:$U$143=$F34)*(K$44:K$143&lt;&gt;""),$G$44:$G$143)))),"")</f>
        <v/>
      </c>
      <c r="L34" s="130" t="str">
        <f t="array" ref="L34">IFERROR(SUMPRODUCT((IF(($U$44:$U$143=$F34)*(L$44:L$143&lt;&gt;""),$G$44:$G$143)),(IF(($U$44:$U$143=$F34)*(L$44:L$143&lt;&gt;""),L$44:L$143))/SUM((IF(($U$44:$U$143=$F34)*(L$44:L$143&lt;&gt;""),$G$44:$G$143)))),"")</f>
        <v/>
      </c>
      <c r="M34" s="130" t="str">
        <f t="array" ref="M34">IFERROR(SUMPRODUCT((IF(($U$44:$U$143=$F34)*(M$44:M$143&lt;&gt;""),$G$44:$G$143)),(IF(($U$44:$U$143=$F34)*(M$44:M$143&lt;&gt;""),M$44:M$143))/SUM((IF(($U$44:$U$143=$F34)*(M$44:M$143&lt;&gt;""),$G$44:$G$143)))),"")</f>
        <v/>
      </c>
      <c r="N34" s="130" t="str">
        <f t="array" ref="N34">IFERROR(SUMPRODUCT((IF(($U$44:$U$143=$F34)*(N$44:N$143&lt;&gt;""),$G$44:$G$143)),(IF(($U$44:$U$143=$F34)*(N$44:N$143&lt;&gt;""),N$44:N$143))/SUM((IF(($U$44:$U$143=$F34)*(N$44:N$143&lt;&gt;""),$G$44:$G$143)))),"")</f>
        <v/>
      </c>
      <c r="T34" s="3">
        <v>5</v>
      </c>
      <c r="U34" s="3" t="str">
        <f>IFERROR(INDEX($U$44:$U$143,MATCH(0,INDEX(COUNTIF($U$29:U33,$U$44:$U$143),0,0),0)),"")</f>
        <v/>
      </c>
      <c r="V34" s="3">
        <f t="array" ref="V34">IFERROR(SUM((IF(($U$44:$U$143=$U34)*($G$44:$G$143&lt;&gt;""),$G$44:$G$143))),"")</f>
        <v>0</v>
      </c>
      <c r="W34" s="3">
        <f>_xlfn.RANK.EQ(V34,$V$30:$V$39)+COUNTIF(V$30:V34,V34)-1</f>
        <v>5</v>
      </c>
    </row>
    <row r="35" spans="6:34">
      <c r="F35" s="97" t="str">
        <f t="shared" si="1"/>
        <v/>
      </c>
      <c r="G35" s="42">
        <f t="shared" si="0"/>
        <v>0</v>
      </c>
      <c r="H35" s="125" t="e">
        <f t="array" ref="H35">G35/SUM(IF(NOT(ISERROR($G$30:$G$39)),$G$30:$G$39))</f>
        <v>#DIV/0!</v>
      </c>
      <c r="I35" s="126" t="str">
        <f t="array" ref="I35">IFERROR(SUMPRODUCT((IF(($U$44:$U$143=$F35)*(I$44:I$143&lt;&gt;""),$G$44:$G$143)),(IF(($U$44:$U$143=$F35)*(I$44:I$143&lt;&gt;""),I$44:I$143))/SUM((IF(($U$44:$U$143=$F35)*(I$44:I$143&lt;&gt;""),$G$44:$G$143)))),"")</f>
        <v/>
      </c>
      <c r="J35" s="127" t="str">
        <f t="array" ref="J35">IFERROR(SUMPRODUCT((IF(($U$44:$U$143=$F35)*(J$44:J$143&lt;&gt;""),$G$44:$G$143)),(IF(($U$44:$U$143=$F35)*(J$44:J$143&lt;&gt;""),J$44:J$143))/SUM((IF(($U$44:$U$143=$F35)*(J$44:J$143&lt;&gt;""),$G$44:$G$143)))),"")</f>
        <v/>
      </c>
      <c r="K35" s="130" t="str">
        <f t="array" ref="K35">IFERROR(SUMPRODUCT((IF(($U$44:$U$143=$F35)*(K$44:K$143&lt;&gt;""),$G$44:$G$143)),(IF(($U$44:$U$143=$F35)*(K$44:K$143&lt;&gt;""),K$44:K$143))/SUM((IF(($U$44:$U$143=$F35)*(K$44:K$143&lt;&gt;""),$G$44:$G$143)))),"")</f>
        <v/>
      </c>
      <c r="L35" s="130" t="str">
        <f t="array" ref="L35">IFERROR(SUMPRODUCT((IF(($U$44:$U$143=$F35)*(L$44:L$143&lt;&gt;""),$G$44:$G$143)),(IF(($U$44:$U$143=$F35)*(L$44:L$143&lt;&gt;""),L$44:L$143))/SUM((IF(($U$44:$U$143=$F35)*(L$44:L$143&lt;&gt;""),$G$44:$G$143)))),"")</f>
        <v/>
      </c>
      <c r="M35" s="130" t="str">
        <f t="array" ref="M35">IFERROR(SUMPRODUCT((IF(($U$44:$U$143=$F35)*(M$44:M$143&lt;&gt;""),$G$44:$G$143)),(IF(($U$44:$U$143=$F35)*(M$44:M$143&lt;&gt;""),M$44:M$143))/SUM((IF(($U$44:$U$143=$F35)*(M$44:M$143&lt;&gt;""),$G$44:$G$143)))),"")</f>
        <v/>
      </c>
      <c r="N35" s="130" t="str">
        <f t="array" ref="N35">IFERROR(SUMPRODUCT((IF(($U$44:$U$143=$F35)*(N$44:N$143&lt;&gt;""),$G$44:$G$143)),(IF(($U$44:$U$143=$F35)*(N$44:N$143&lt;&gt;""),N$44:N$143))/SUM((IF(($U$44:$U$143=$F35)*(N$44:N$143&lt;&gt;""),$G$44:$G$143)))),"")</f>
        <v/>
      </c>
      <c r="T35" s="3">
        <v>6</v>
      </c>
      <c r="U35" s="3" t="str">
        <f>IFERROR(INDEX($U$44:$U$143,MATCH(0,INDEX(COUNTIF($U$29:U34,$U$44:$U$143),0,0),0)),"")</f>
        <v/>
      </c>
      <c r="V35" s="3">
        <f t="array" ref="V35">IFERROR(SUM((IF(($U$44:$U$143=$U35)*($G$44:$G$143&lt;&gt;""),$G$44:$G$143))),"")</f>
        <v>0</v>
      </c>
      <c r="W35" s="3">
        <f>_xlfn.RANK.EQ(V35,$V$30:$V$39)+COUNTIF(V$30:V35,V35)-1</f>
        <v>6</v>
      </c>
    </row>
    <row r="36" spans="6:34">
      <c r="F36" s="97" t="str">
        <f t="shared" si="1"/>
        <v/>
      </c>
      <c r="G36" s="42">
        <f t="shared" si="0"/>
        <v>0</v>
      </c>
      <c r="H36" s="125" t="e">
        <f t="array" ref="H36">G36/SUM(IF(NOT(ISERROR($G$30:$G$39)),$G$30:$G$39))</f>
        <v>#DIV/0!</v>
      </c>
      <c r="I36" s="126" t="str">
        <f t="array" ref="I36">IFERROR(SUMPRODUCT((IF(($U$44:$U$143=$F36)*(I$44:I$143&lt;&gt;""),$G$44:$G$143)),(IF(($U$44:$U$143=$F36)*(I$44:I$143&lt;&gt;""),I$44:I$143))/SUM((IF(($U$44:$U$143=$F36)*(I$44:I$143&lt;&gt;""),$G$44:$G$143)))),"")</f>
        <v/>
      </c>
      <c r="J36" s="127" t="str">
        <f t="array" ref="J36">IFERROR(SUMPRODUCT((IF(($U$44:$U$143=$F36)*(J$44:J$143&lt;&gt;""),$G$44:$G$143)),(IF(($U$44:$U$143=$F36)*(J$44:J$143&lt;&gt;""),J$44:J$143))/SUM((IF(($U$44:$U$143=$F36)*(J$44:J$143&lt;&gt;""),$G$44:$G$143)))),"")</f>
        <v/>
      </c>
      <c r="K36" s="130" t="str">
        <f t="array" ref="K36">IFERROR(SUMPRODUCT((IF(($U$44:$U$143=$F36)*(K$44:K$143&lt;&gt;""),$G$44:$G$143)),(IF(($U$44:$U$143=$F36)*(K$44:K$143&lt;&gt;""),K$44:K$143))/SUM((IF(($U$44:$U$143=$F36)*(K$44:K$143&lt;&gt;""),$G$44:$G$143)))),"")</f>
        <v/>
      </c>
      <c r="L36" s="130" t="str">
        <f t="array" ref="L36">IFERROR(SUMPRODUCT((IF(($U$44:$U$143=$F36)*(L$44:L$143&lt;&gt;""),$G$44:$G$143)),(IF(($U$44:$U$143=$F36)*(L$44:L$143&lt;&gt;""),L$44:L$143))/SUM((IF(($U$44:$U$143=$F36)*(L$44:L$143&lt;&gt;""),$G$44:$G$143)))),"")</f>
        <v/>
      </c>
      <c r="M36" s="130" t="str">
        <f t="array" ref="M36">IFERROR(SUMPRODUCT((IF(($U$44:$U$143=$F36)*(M$44:M$143&lt;&gt;""),$G$44:$G$143)),(IF(($U$44:$U$143=$F36)*(M$44:M$143&lt;&gt;""),M$44:M$143))/SUM((IF(($U$44:$U$143=$F36)*(M$44:M$143&lt;&gt;""),$G$44:$G$143)))),"")</f>
        <v/>
      </c>
      <c r="N36" s="130" t="str">
        <f t="array" ref="N36">IFERROR(SUMPRODUCT((IF(($U$44:$U$143=$F36)*(N$44:N$143&lt;&gt;""),$G$44:$G$143)),(IF(($U$44:$U$143=$F36)*(N$44:N$143&lt;&gt;""),N$44:N$143))/SUM((IF(($U$44:$U$143=$F36)*(N$44:N$143&lt;&gt;""),$G$44:$G$143)))),"")</f>
        <v/>
      </c>
      <c r="T36" s="3">
        <v>7</v>
      </c>
      <c r="U36" s="3" t="str">
        <f>IFERROR(INDEX($U$44:$U$143,MATCH(0,INDEX(COUNTIF($U$29:U35,$U$44:$U$143),0,0),0)),"")</f>
        <v/>
      </c>
      <c r="V36" s="3">
        <f t="array" ref="V36">IFERROR(SUM((IF(($U$44:$U$143=$U36)*($G$44:$G$143&lt;&gt;""),$G$44:$G$143))),"")</f>
        <v>0</v>
      </c>
      <c r="W36" s="3">
        <f>_xlfn.RANK.EQ(V36,$V$30:$V$39)+COUNTIF(V$30:V36,V36)-1</f>
        <v>7</v>
      </c>
    </row>
    <row r="37" spans="6:34">
      <c r="F37" s="97" t="str">
        <f t="shared" si="1"/>
        <v/>
      </c>
      <c r="G37" s="42">
        <f t="shared" si="0"/>
        <v>0</v>
      </c>
      <c r="H37" s="125" t="e">
        <f t="array" ref="H37">G37/SUM(IF(NOT(ISERROR($G$30:$G$39)),$G$30:$G$39))</f>
        <v>#DIV/0!</v>
      </c>
      <c r="I37" s="126" t="str">
        <f t="array" ref="I37">IFERROR(SUMPRODUCT((IF(($U$44:$U$143=$F37)*(I$44:I$143&lt;&gt;""),$G$44:$G$143)),(IF(($U$44:$U$143=$F37)*(I$44:I$143&lt;&gt;""),I$44:I$143))/SUM((IF(($U$44:$U$143=$F37)*(I$44:I$143&lt;&gt;""),$G$44:$G$143)))),"")</f>
        <v/>
      </c>
      <c r="J37" s="127" t="str">
        <f t="array" ref="J37">IFERROR(SUMPRODUCT((IF(($U$44:$U$143=$F37)*(J$44:J$143&lt;&gt;""),$G$44:$G$143)),(IF(($U$44:$U$143=$F37)*(J$44:J$143&lt;&gt;""),J$44:J$143))/SUM((IF(($U$44:$U$143=$F37)*(J$44:J$143&lt;&gt;""),$G$44:$G$143)))),"")</f>
        <v/>
      </c>
      <c r="K37" s="130" t="str">
        <f t="array" ref="K37">IFERROR(SUMPRODUCT((IF(($U$44:$U$143=$F37)*(K$44:K$143&lt;&gt;""),$G$44:$G$143)),(IF(($U$44:$U$143=$F37)*(K$44:K$143&lt;&gt;""),K$44:K$143))/SUM((IF(($U$44:$U$143=$F37)*(K$44:K$143&lt;&gt;""),$G$44:$G$143)))),"")</f>
        <v/>
      </c>
      <c r="L37" s="130" t="str">
        <f t="array" ref="L37">IFERROR(SUMPRODUCT((IF(($U$44:$U$143=$F37)*(L$44:L$143&lt;&gt;""),$G$44:$G$143)),(IF(($U$44:$U$143=$F37)*(L$44:L$143&lt;&gt;""),L$44:L$143))/SUM((IF(($U$44:$U$143=$F37)*(L$44:L$143&lt;&gt;""),$G$44:$G$143)))),"")</f>
        <v/>
      </c>
      <c r="M37" s="130" t="str">
        <f t="array" ref="M37">IFERROR(SUMPRODUCT((IF(($U$44:$U$143=$F37)*(M$44:M$143&lt;&gt;""),$G$44:$G$143)),(IF(($U$44:$U$143=$F37)*(M$44:M$143&lt;&gt;""),M$44:M$143))/SUM((IF(($U$44:$U$143=$F37)*(M$44:M$143&lt;&gt;""),$G$44:$G$143)))),"")</f>
        <v/>
      </c>
      <c r="N37" s="130" t="str">
        <f t="array" ref="N37">IFERROR(SUMPRODUCT((IF(($U$44:$U$143=$F37)*(N$44:N$143&lt;&gt;""),$G$44:$G$143)),(IF(($U$44:$U$143=$F37)*(N$44:N$143&lt;&gt;""),N$44:N$143))/SUM((IF(($U$44:$U$143=$F37)*(N$44:N$143&lt;&gt;""),$G$44:$G$143)))),"")</f>
        <v/>
      </c>
      <c r="T37" s="3">
        <v>8</v>
      </c>
      <c r="U37" s="3" t="str">
        <f>IFERROR(INDEX($U$44:$U$143,MATCH(0,INDEX(COUNTIF($U$29:U36,$U$44:$U$143),0,0),0)),"")</f>
        <v/>
      </c>
      <c r="V37" s="3">
        <f t="array" ref="V37">IFERROR(SUM((IF(($U$44:$U$143=$U37)*($G$44:$G$143&lt;&gt;""),$G$44:$G$143))),"")</f>
        <v>0</v>
      </c>
      <c r="W37" s="3">
        <f>_xlfn.RANK.EQ(V37,$V$30:$V$39)+COUNTIF(V$30:V37,V37)-1</f>
        <v>8</v>
      </c>
    </row>
    <row r="38" spans="6:34">
      <c r="F38" s="97" t="str">
        <f t="shared" si="1"/>
        <v/>
      </c>
      <c r="G38" s="42">
        <f t="shared" si="0"/>
        <v>0</v>
      </c>
      <c r="H38" s="125" t="e">
        <f t="array" ref="H38">G38/SUM(IF(NOT(ISERROR($G$30:$G$39)),$G$30:$G$39))</f>
        <v>#DIV/0!</v>
      </c>
      <c r="I38" s="126" t="str">
        <f t="array" ref="I38">IFERROR(SUMPRODUCT((IF(($U$44:$U$143=$F38)*(I$44:I$143&lt;&gt;""),$G$44:$G$143)),(IF(($U$44:$U$143=$F38)*(I$44:I$143&lt;&gt;""),I$44:I$143))/SUM((IF(($U$44:$U$143=$F38)*(I$44:I$143&lt;&gt;""),$G$44:$G$143)))),"")</f>
        <v/>
      </c>
      <c r="J38" s="127" t="str">
        <f t="array" ref="J38">IFERROR(SUMPRODUCT((IF(($U$44:$U$143=$F38)*(J$44:J$143&lt;&gt;""),$G$44:$G$143)),(IF(($U$44:$U$143=$F38)*(J$44:J$143&lt;&gt;""),J$44:J$143))/SUM((IF(($U$44:$U$143=$F38)*(J$44:J$143&lt;&gt;""),$G$44:$G$143)))),"")</f>
        <v/>
      </c>
      <c r="K38" s="130" t="str">
        <f t="array" ref="K38">IFERROR(SUMPRODUCT((IF(($U$44:$U$143=$F38)*(K$44:K$143&lt;&gt;""),$G$44:$G$143)),(IF(($U$44:$U$143=$F38)*(K$44:K$143&lt;&gt;""),K$44:K$143))/SUM((IF(($U$44:$U$143=$F38)*(K$44:K$143&lt;&gt;""),$G$44:$G$143)))),"")</f>
        <v/>
      </c>
      <c r="L38" s="130" t="str">
        <f t="array" ref="L38">IFERROR(SUMPRODUCT((IF(($U$44:$U$143=$F38)*(L$44:L$143&lt;&gt;""),$G$44:$G$143)),(IF(($U$44:$U$143=$F38)*(L$44:L$143&lt;&gt;""),L$44:L$143))/SUM((IF(($U$44:$U$143=$F38)*(L$44:L$143&lt;&gt;""),$G$44:$G$143)))),"")</f>
        <v/>
      </c>
      <c r="M38" s="130" t="str">
        <f t="array" ref="M38">IFERROR(SUMPRODUCT((IF(($U$44:$U$143=$F38)*(M$44:M$143&lt;&gt;""),$G$44:$G$143)),(IF(($U$44:$U$143=$F38)*(M$44:M$143&lt;&gt;""),M$44:M$143))/SUM((IF(($U$44:$U$143=$F38)*(M$44:M$143&lt;&gt;""),$G$44:$G$143)))),"")</f>
        <v/>
      </c>
      <c r="N38" s="130" t="str">
        <f t="array" ref="N38">IFERROR(SUMPRODUCT((IF(($U$44:$U$143=$F38)*(N$44:N$143&lt;&gt;""),$G$44:$G$143)),(IF(($U$44:$U$143=$F38)*(N$44:N$143&lt;&gt;""),N$44:N$143))/SUM((IF(($U$44:$U$143=$F38)*(N$44:N$143&lt;&gt;""),$G$44:$G$143)))),"")</f>
        <v/>
      </c>
      <c r="T38" s="3">
        <v>9</v>
      </c>
      <c r="U38" s="3" t="str">
        <f>IFERROR(INDEX($U$44:$U$143,MATCH(0,INDEX(COUNTIF($U$29:U37,$U$44:$U$143),0,0),0)),"")</f>
        <v/>
      </c>
      <c r="V38" s="3">
        <f t="array" ref="V38">IFERROR(SUM((IF(($U$44:$U$143=$U38)*($G$44:$G$143&lt;&gt;""),$G$44:$G$143))),"")</f>
        <v>0</v>
      </c>
      <c r="W38" s="3">
        <f>_xlfn.RANK.EQ(V38,$V$30:$V$39)+COUNTIF(V$30:V38,V38)-1</f>
        <v>9</v>
      </c>
    </row>
    <row r="39" spans="6:34">
      <c r="F39" s="97" t="str">
        <f t="shared" si="1"/>
        <v/>
      </c>
      <c r="G39" s="42">
        <f t="shared" si="0"/>
        <v>0</v>
      </c>
      <c r="H39" s="125" t="e">
        <f t="array" ref="H39">G39/SUM(IF(NOT(ISERROR($G$30:$G$39)),$G$30:$G$39))</f>
        <v>#DIV/0!</v>
      </c>
      <c r="I39" s="126" t="str">
        <f t="array" ref="I39">IFERROR(SUMPRODUCT((IF(($U$44:$U$143=$F39)*(I$44:I$143&lt;&gt;""),$G$44:$G$143)),(IF(($U$44:$U$143=$F39)*(I$44:I$143&lt;&gt;""),I$44:I$143))/SUM((IF(($U$44:$U$143=$F39)*(I$44:I$143&lt;&gt;""),$G$44:$G$143)))),"")</f>
        <v/>
      </c>
      <c r="J39" s="127" t="str">
        <f t="array" ref="J39">IFERROR(SUMPRODUCT((IF(($U$44:$U$143=$F39)*(J$44:J$143&lt;&gt;""),$G$44:$G$143)),(IF(($U$44:$U$143=$F39)*(J$44:J$143&lt;&gt;""),J$44:J$143))/SUM((IF(($U$44:$U$143=$F39)*(J$44:J$143&lt;&gt;""),$G$44:$G$143)))),"")</f>
        <v/>
      </c>
      <c r="K39" s="130" t="str">
        <f t="array" ref="K39">IFERROR(SUMPRODUCT((IF(($U$44:$U$143=$F39)*(K$44:K$143&lt;&gt;""),$G$44:$G$143)),(IF(($U$44:$U$143=$F39)*(K$44:K$143&lt;&gt;""),K$44:K$143))/SUM((IF(($U$44:$U$143=$F39)*(K$44:K$143&lt;&gt;""),$G$44:$G$143)))),"")</f>
        <v/>
      </c>
      <c r="L39" s="130" t="str">
        <f t="array" ref="L39">IFERROR(SUMPRODUCT((IF(($U$44:$U$143=$F39)*(L$44:L$143&lt;&gt;""),$G$44:$G$143)),(IF(($U$44:$U$143=$F39)*(L$44:L$143&lt;&gt;""),L$44:L$143))/SUM((IF(($U$44:$U$143=$F39)*(L$44:L$143&lt;&gt;""),$G$44:$G$143)))),"")</f>
        <v/>
      </c>
      <c r="M39" s="130" t="str">
        <f t="array" ref="M39">IFERROR(SUMPRODUCT((IF(($U$44:$U$143=$F39)*(M$44:M$143&lt;&gt;""),$G$44:$G$143)),(IF(($U$44:$U$143=$F39)*(M$44:M$143&lt;&gt;""),M$44:M$143))/SUM((IF(($U$44:$U$143=$F39)*(M$44:M$143&lt;&gt;""),$G$44:$G$143)))),"")</f>
        <v/>
      </c>
      <c r="N39" s="130" t="str">
        <f t="array" ref="N39">IFERROR(SUMPRODUCT((IF(($U$44:$U$143=$F39)*(N$44:N$143&lt;&gt;""),$G$44:$G$143)),(IF(($U$44:$U$143=$F39)*(N$44:N$143&lt;&gt;""),N$44:N$143))/SUM((IF(($U$44:$U$143=$F39)*(N$44:N$143&lt;&gt;""),$G$44:$G$143)))),"")</f>
        <v/>
      </c>
      <c r="T39" s="3">
        <v>10</v>
      </c>
      <c r="U39" s="3" t="str">
        <f>IFERROR(INDEX($U$44:$U$143,MATCH(0,INDEX(COUNTIF($U$29:U38,$U$44:$U$143),0,0),0)),"")</f>
        <v/>
      </c>
      <c r="V39" s="3">
        <f t="array" ref="V39">IFERROR(SUM((IF(($U$44:$U$143=$U39)*($G$44:$G$143&lt;&gt;""),$G$44:$G$143))),"")</f>
        <v>0</v>
      </c>
      <c r="W39" s="3">
        <f>_xlfn.RANK.EQ(V39,$V$30:$V$39)+COUNTIF(V$30:V39,V39)-1</f>
        <v>10</v>
      </c>
    </row>
    <row r="40" spans="6:34">
      <c r="F40" s="97"/>
      <c r="G40" s="98"/>
      <c r="H40" s="99"/>
      <c r="I40" s="100"/>
      <c r="J40" s="100"/>
      <c r="K40" s="100"/>
      <c r="L40" s="100"/>
      <c r="M40" s="100"/>
      <c r="N40" s="100"/>
      <c r="O40" s="4"/>
    </row>
    <row r="41" spans="6:34">
      <c r="F41" s="97"/>
      <c r="G41" s="98"/>
      <c r="H41" s="99"/>
      <c r="I41" s="100"/>
      <c r="J41" s="100"/>
      <c r="K41" s="100"/>
      <c r="L41" s="100"/>
      <c r="M41" s="100"/>
      <c r="N41" s="100"/>
      <c r="O41" s="4"/>
    </row>
    <row r="42" spans="6:34" ht="34.9" customHeight="1" thickBot="1">
      <c r="F42" s="301" t="str">
        <f>$H$6&amp;" "&amp; "Majors"</f>
        <v>Feeder Majors</v>
      </c>
      <c r="G42" s="302"/>
      <c r="H42" s="302"/>
      <c r="I42" s="302"/>
      <c r="J42" s="302"/>
      <c r="K42" s="302"/>
      <c r="L42" s="302"/>
      <c r="M42" s="302"/>
      <c r="N42" s="303"/>
      <c r="T42" s="298" t="s">
        <v>62</v>
      </c>
      <c r="U42" s="298"/>
      <c r="AF42" s="159">
        <f>IF(NOT(ISERROR(FIND("GPA",$H$8))),0,IF(NOT(ISERROR(FIND("Rate",$H$8))),1,2))</f>
        <v>0</v>
      </c>
      <c r="AG42" s="159"/>
      <c r="AH42" s="159"/>
    </row>
    <row r="43" spans="6:34" ht="54.75" customHeight="1">
      <c r="F43" s="182" t="s">
        <v>54</v>
      </c>
      <c r="G43" s="182" t="s">
        <v>5</v>
      </c>
      <c r="H43" s="182" t="str">
        <f>"Pct. Of Total"&amp;CHAR(10)&amp;$H$6&amp;" Majors"</f>
        <v>Pct. Of Total
Feeder Majors</v>
      </c>
      <c r="I43" s="182" t="s">
        <v>55</v>
      </c>
      <c r="J43" s="182" t="s">
        <v>67</v>
      </c>
      <c r="K43" s="181" t="s">
        <v>56</v>
      </c>
      <c r="L43" s="181" t="s">
        <v>57</v>
      </c>
      <c r="M43" s="181" t="s">
        <v>117</v>
      </c>
      <c r="N43" s="181" t="s">
        <v>118</v>
      </c>
      <c r="R43" s="174" t="s">
        <v>92</v>
      </c>
      <c r="T43" s="131" t="s">
        <v>73</v>
      </c>
      <c r="U43" s="131" t="s">
        <v>49</v>
      </c>
      <c r="W43" s="3">
        <f t="array" ref="W43">SUM(IF(NOT($F$44:$F$143=""),1,0))</f>
        <v>0</v>
      </c>
      <c r="X43" s="23">
        <f t="array" ref="X43">IF(SUM(IF(NOT($F$44:$F$53=""),1,0))=0,1,SUM(IF(NOT($F$44:$F$53=""),1,0)))</f>
        <v>1</v>
      </c>
      <c r="Y43" s="36" t="s">
        <v>18</v>
      </c>
      <c r="Z43" s="37">
        <f>MATCH($H$8,$W$8:$W$13,0)</f>
        <v>1</v>
      </c>
      <c r="AA43" s="23"/>
      <c r="AB43" s="23"/>
      <c r="AC43" s="23"/>
      <c r="AD43" s="23"/>
      <c r="AF43" s="158" t="s">
        <v>87</v>
      </c>
      <c r="AG43" s="160" t="s">
        <v>84</v>
      </c>
      <c r="AH43" s="157" t="s">
        <v>88</v>
      </c>
    </row>
    <row r="44" spans="6:34">
      <c r="F44" s="51" t="str">
        <f t="shared" ref="F44:F75" si="2">IFERROR(INDEX(Major_Switches_Data,R44,$R$28),"")</f>
        <v/>
      </c>
      <c r="G44" s="129" t="str">
        <f t="shared" ref="G44:G75" si="3">IFERROR(IF($F44="","",VALUE(INDEX(Major_Switches_Data,R44,$S$28))),"")</f>
        <v/>
      </c>
      <c r="H44" s="103" t="e">
        <f t="shared" ref="H44:H75" si="4">G44/SUM(IF(NOT(ISERROR($G$44:$G$143)),$G$44:$G$143))</f>
        <v>#VALUE!</v>
      </c>
      <c r="I44" s="101" t="str">
        <f t="shared" ref="I44:I75" si="5">IFERROR(IF($F44="","",VALUE(INDEX(Major_Switches_Data,R44,$U$28))),"")</f>
        <v/>
      </c>
      <c r="J44" s="128" t="str">
        <f t="shared" ref="J44:J75" si="6">IFERROR(IF($F44="","",VALUE(INDEX(Major_Switches_Data,R44,$V$28))),"")</f>
        <v/>
      </c>
      <c r="K44" s="102" t="str">
        <f t="shared" ref="K44:K75" si="7">IFERROR(IF($F44="","",VALUE(INDEX(Major_Switches_Data,R44,$W$28))),"")</f>
        <v/>
      </c>
      <c r="L44" s="102" t="str">
        <f t="shared" ref="L44:L75" si="8">IFERROR(IF($F44="","",VALUE(INDEX(Major_Switches_Data,R44,$X$28))),"")</f>
        <v/>
      </c>
      <c r="M44" s="102" t="str">
        <f t="shared" ref="M44:M75" si="9">IFERROR(IF($F44="","",VALUE(INDEX(Major_Switches_Data,$R44,$Y$28))),"")</f>
        <v/>
      </c>
      <c r="N44" s="102" t="str">
        <f t="shared" ref="N44:N75" si="10">IFERROR(IF($F44="","",VALUE(INDEX(Major_Switches_Data,$R44,$Z$28))),"")</f>
        <v/>
      </c>
      <c r="R44" s="3" t="e">
        <f>MATCH($H$4&amp;$H$6&amp;$X44,INDEX(Major_Switches_Data,,1),0)</f>
        <v>#N/A</v>
      </c>
      <c r="T44" s="71" t="str">
        <f t="shared" ref="T44:T75" si="11">IFERROR(ROUND(G44*J44,0),"")</f>
        <v/>
      </c>
      <c r="U44" s="71" t="str">
        <f t="shared" ref="U44:U75" si="12">IFERROR(IF($F44="","",VLOOKUP($H$4&amp;$H$6&amp;$X44,Major_Switches_Data,6,FALSE)),"")</f>
        <v/>
      </c>
      <c r="X44" s="3">
        <v>1</v>
      </c>
      <c r="Y44" s="71" t="str">
        <f t="shared" ref="Y44:Y53" si="13">IF(LEN(F44)&gt;=30,LEFT(F44,15)&amp;"-"&amp;CHAR(10)&amp;MID(F44,16,12)&amp;"…",IF(LEN(F44)&gt;15,LEFT(F44,15)&amp;"-"&amp;CHAR(10)&amp;RIGHT(F44,LEN(F44)-15),F44))&amp;CHAR(10)&amp;"(n="&amp;TEXT(G44,"#,###")&amp;")"</f>
        <v xml:space="preserve">
(n=)</v>
      </c>
      <c r="Z44" s="106" t="str">
        <f>INDEX($I$44:$N$53,X44,Z$43)</f>
        <v/>
      </c>
      <c r="AA44" s="3">
        <f t="shared" ref="AA44:AA54" si="14">IF(MAX($Z$44:$Z$54)=-0.00000001,100,$AD$56)</f>
        <v>100</v>
      </c>
      <c r="AB44" s="105">
        <f t="shared" ref="AB44:AB54" si="15">AD$57</f>
        <v>0</v>
      </c>
      <c r="AC44" s="3" t="str">
        <f>IFERROR(IF(NOT(ISERROR(FIND("GPA",$H$8))),TEXT(Z44,"0.00"),IF(NOT(ISERROR(FIND("Rate",$H$8))),TEXT(Z44,"0%"),TEXT(Z44,"0.0"))),"")</f>
        <v/>
      </c>
      <c r="AF44" s="161" t="str">
        <f>Z44</f>
        <v/>
      </c>
      <c r="AG44" s="162" t="str">
        <f>Z44</f>
        <v/>
      </c>
      <c r="AH44" s="170" t="str">
        <f>Z44</f>
        <v/>
      </c>
    </row>
    <row r="45" spans="6:34">
      <c r="F45" s="51" t="str">
        <f t="shared" si="2"/>
        <v/>
      </c>
      <c r="G45" s="129" t="str">
        <f t="shared" si="3"/>
        <v/>
      </c>
      <c r="H45" s="103" t="e">
        <f t="shared" si="4"/>
        <v>#VALUE!</v>
      </c>
      <c r="I45" s="101" t="str">
        <f t="shared" si="5"/>
        <v/>
      </c>
      <c r="J45" s="128" t="str">
        <f t="shared" si="6"/>
        <v/>
      </c>
      <c r="K45" s="102" t="str">
        <f t="shared" si="7"/>
        <v/>
      </c>
      <c r="L45" s="102" t="str">
        <f t="shared" si="8"/>
        <v/>
      </c>
      <c r="M45" s="102" t="str">
        <f t="shared" si="9"/>
        <v/>
      </c>
      <c r="N45" s="102" t="str">
        <f t="shared" si="10"/>
        <v/>
      </c>
      <c r="R45" s="3" t="e">
        <f t="shared" ref="R45:R76" si="16">IF(AND(INDEX(Major_Switches_Data,R44+1,3)=$H$4,INDEX(Major_Switches_Data,R44+1,4)=$H$6),R44+1,NA())</f>
        <v>#N/A</v>
      </c>
      <c r="T45" s="71" t="str">
        <f t="shared" si="11"/>
        <v/>
      </c>
      <c r="U45" s="71" t="str">
        <f t="shared" si="12"/>
        <v/>
      </c>
      <c r="X45" s="3">
        <v>2</v>
      </c>
      <c r="Y45" s="71" t="str">
        <f t="shared" si="13"/>
        <v xml:space="preserve">
(n=)</v>
      </c>
      <c r="Z45" s="106" t="str">
        <f t="shared" ref="Z45:Z53" si="17">INDEX($I$44:$N$53,X45,Z$43)</f>
        <v/>
      </c>
      <c r="AA45" s="3">
        <f t="shared" si="14"/>
        <v>100</v>
      </c>
      <c r="AB45" s="105">
        <f t="shared" si="15"/>
        <v>0</v>
      </c>
      <c r="AC45" s="3" t="str">
        <f t="shared" ref="AC45:AC54" si="18">IFERROR(IF(NOT(ISERROR(FIND("GPA",$H$8))),TEXT(Z45,"0.00"),IF(NOT(ISERROR(FIND("Rate",$H$8))),TEXT(Z45,"0%"),TEXT(Z45,"0.0"))),"")</f>
        <v/>
      </c>
      <c r="AF45" s="161" t="str">
        <f t="shared" ref="AF45:AF54" si="19">Z45</f>
        <v/>
      </c>
      <c r="AG45" s="162" t="str">
        <f t="shared" ref="AG45:AG54" si="20">Z45</f>
        <v/>
      </c>
      <c r="AH45" s="170" t="str">
        <f t="shared" ref="AH45:AH54" si="21">Z45</f>
        <v/>
      </c>
    </row>
    <row r="46" spans="6:34">
      <c r="F46" s="51" t="str">
        <f t="shared" si="2"/>
        <v/>
      </c>
      <c r="G46" s="129" t="str">
        <f t="shared" si="3"/>
        <v/>
      </c>
      <c r="H46" s="103" t="e">
        <f t="shared" si="4"/>
        <v>#VALUE!</v>
      </c>
      <c r="I46" s="101" t="str">
        <f t="shared" si="5"/>
        <v/>
      </c>
      <c r="J46" s="128" t="str">
        <f t="shared" si="6"/>
        <v/>
      </c>
      <c r="K46" s="102" t="str">
        <f t="shared" si="7"/>
        <v/>
      </c>
      <c r="L46" s="102" t="str">
        <f t="shared" si="8"/>
        <v/>
      </c>
      <c r="M46" s="102" t="str">
        <f t="shared" si="9"/>
        <v/>
      </c>
      <c r="N46" s="102" t="str">
        <f t="shared" si="10"/>
        <v/>
      </c>
      <c r="R46" s="3" t="e">
        <f t="shared" si="16"/>
        <v>#N/A</v>
      </c>
      <c r="T46" s="71" t="str">
        <f t="shared" si="11"/>
        <v/>
      </c>
      <c r="U46" s="71" t="str">
        <f t="shared" si="12"/>
        <v/>
      </c>
      <c r="X46" s="3">
        <v>3</v>
      </c>
      <c r="Y46" s="71" t="str">
        <f t="shared" si="13"/>
        <v xml:space="preserve">
(n=)</v>
      </c>
      <c r="Z46" s="106" t="str">
        <f t="shared" si="17"/>
        <v/>
      </c>
      <c r="AA46" s="3">
        <f t="shared" si="14"/>
        <v>100</v>
      </c>
      <c r="AB46" s="105">
        <f t="shared" si="15"/>
        <v>0</v>
      </c>
      <c r="AC46" s="3" t="str">
        <f t="shared" si="18"/>
        <v/>
      </c>
      <c r="AF46" s="161" t="str">
        <f t="shared" si="19"/>
        <v/>
      </c>
      <c r="AG46" s="162" t="str">
        <f t="shared" si="20"/>
        <v/>
      </c>
      <c r="AH46" s="170" t="str">
        <f t="shared" si="21"/>
        <v/>
      </c>
    </row>
    <row r="47" spans="6:34">
      <c r="F47" s="51" t="str">
        <f t="shared" si="2"/>
        <v/>
      </c>
      <c r="G47" s="129" t="str">
        <f t="shared" si="3"/>
        <v/>
      </c>
      <c r="H47" s="103" t="e">
        <f t="shared" si="4"/>
        <v>#VALUE!</v>
      </c>
      <c r="I47" s="101" t="str">
        <f t="shared" si="5"/>
        <v/>
      </c>
      <c r="J47" s="128" t="str">
        <f t="shared" si="6"/>
        <v/>
      </c>
      <c r="K47" s="102" t="str">
        <f t="shared" si="7"/>
        <v/>
      </c>
      <c r="L47" s="102" t="str">
        <f t="shared" si="8"/>
        <v/>
      </c>
      <c r="M47" s="102" t="str">
        <f t="shared" si="9"/>
        <v/>
      </c>
      <c r="N47" s="102" t="str">
        <f t="shared" si="10"/>
        <v/>
      </c>
      <c r="R47" s="3" t="e">
        <f t="shared" si="16"/>
        <v>#N/A</v>
      </c>
      <c r="T47" s="71" t="str">
        <f t="shared" si="11"/>
        <v/>
      </c>
      <c r="U47" s="71" t="str">
        <f t="shared" si="12"/>
        <v/>
      </c>
      <c r="X47" s="3">
        <v>4</v>
      </c>
      <c r="Y47" s="71" t="str">
        <f t="shared" si="13"/>
        <v xml:space="preserve">
(n=)</v>
      </c>
      <c r="Z47" s="106" t="str">
        <f t="shared" si="17"/>
        <v/>
      </c>
      <c r="AA47" s="3">
        <f t="shared" si="14"/>
        <v>100</v>
      </c>
      <c r="AB47" s="105">
        <f t="shared" si="15"/>
        <v>0</v>
      </c>
      <c r="AC47" s="3" t="str">
        <f t="shared" si="18"/>
        <v/>
      </c>
      <c r="AF47" s="161" t="str">
        <f t="shared" si="19"/>
        <v/>
      </c>
      <c r="AG47" s="162" t="str">
        <f t="shared" si="20"/>
        <v/>
      </c>
      <c r="AH47" s="170" t="str">
        <f t="shared" si="21"/>
        <v/>
      </c>
    </row>
    <row r="48" spans="6:34">
      <c r="F48" s="51" t="str">
        <f t="shared" si="2"/>
        <v/>
      </c>
      <c r="G48" s="129" t="str">
        <f t="shared" si="3"/>
        <v/>
      </c>
      <c r="H48" s="103" t="e">
        <f t="shared" si="4"/>
        <v>#VALUE!</v>
      </c>
      <c r="I48" s="101" t="str">
        <f t="shared" si="5"/>
        <v/>
      </c>
      <c r="J48" s="128" t="str">
        <f t="shared" si="6"/>
        <v/>
      </c>
      <c r="K48" s="102" t="str">
        <f t="shared" si="7"/>
        <v/>
      </c>
      <c r="L48" s="102" t="str">
        <f t="shared" si="8"/>
        <v/>
      </c>
      <c r="M48" s="102" t="str">
        <f t="shared" si="9"/>
        <v/>
      </c>
      <c r="N48" s="102" t="str">
        <f t="shared" si="10"/>
        <v/>
      </c>
      <c r="R48" s="3" t="e">
        <f t="shared" si="16"/>
        <v>#N/A</v>
      </c>
      <c r="T48" s="71" t="str">
        <f t="shared" si="11"/>
        <v/>
      </c>
      <c r="U48" s="71" t="str">
        <f t="shared" si="12"/>
        <v/>
      </c>
      <c r="X48" s="3">
        <v>5</v>
      </c>
      <c r="Y48" s="71" t="str">
        <f t="shared" si="13"/>
        <v xml:space="preserve">
(n=)</v>
      </c>
      <c r="Z48" s="106" t="str">
        <f t="shared" si="17"/>
        <v/>
      </c>
      <c r="AA48" s="3">
        <f t="shared" si="14"/>
        <v>100</v>
      </c>
      <c r="AB48" s="105">
        <f t="shared" si="15"/>
        <v>0</v>
      </c>
      <c r="AC48" s="3" t="str">
        <f t="shared" si="18"/>
        <v/>
      </c>
      <c r="AF48" s="161" t="str">
        <f t="shared" si="19"/>
        <v/>
      </c>
      <c r="AG48" s="162" t="str">
        <f t="shared" si="20"/>
        <v/>
      </c>
      <c r="AH48" s="170" t="str">
        <f t="shared" si="21"/>
        <v/>
      </c>
    </row>
    <row r="49" spans="6:34">
      <c r="F49" s="51" t="str">
        <f t="shared" si="2"/>
        <v/>
      </c>
      <c r="G49" s="129" t="str">
        <f t="shared" si="3"/>
        <v/>
      </c>
      <c r="H49" s="103" t="e">
        <f t="shared" si="4"/>
        <v>#VALUE!</v>
      </c>
      <c r="I49" s="101" t="str">
        <f t="shared" si="5"/>
        <v/>
      </c>
      <c r="J49" s="128" t="str">
        <f t="shared" si="6"/>
        <v/>
      </c>
      <c r="K49" s="102" t="str">
        <f t="shared" si="7"/>
        <v/>
      </c>
      <c r="L49" s="102" t="str">
        <f t="shared" si="8"/>
        <v/>
      </c>
      <c r="M49" s="102" t="str">
        <f t="shared" si="9"/>
        <v/>
      </c>
      <c r="N49" s="102" t="str">
        <f t="shared" si="10"/>
        <v/>
      </c>
      <c r="R49" s="3" t="e">
        <f t="shared" si="16"/>
        <v>#N/A</v>
      </c>
      <c r="T49" s="71" t="str">
        <f t="shared" si="11"/>
        <v/>
      </c>
      <c r="U49" s="71" t="str">
        <f t="shared" si="12"/>
        <v/>
      </c>
      <c r="X49" s="3">
        <v>6</v>
      </c>
      <c r="Y49" s="71" t="str">
        <f t="shared" si="13"/>
        <v xml:space="preserve">
(n=)</v>
      </c>
      <c r="Z49" s="106" t="str">
        <f t="shared" si="17"/>
        <v/>
      </c>
      <c r="AA49" s="3">
        <f t="shared" si="14"/>
        <v>100</v>
      </c>
      <c r="AB49" s="105">
        <f t="shared" si="15"/>
        <v>0</v>
      </c>
      <c r="AC49" s="3" t="str">
        <f t="shared" si="18"/>
        <v/>
      </c>
      <c r="AF49" s="161" t="str">
        <f t="shared" si="19"/>
        <v/>
      </c>
      <c r="AG49" s="162" t="str">
        <f t="shared" si="20"/>
        <v/>
      </c>
      <c r="AH49" s="170" t="str">
        <f t="shared" si="21"/>
        <v/>
      </c>
    </row>
    <row r="50" spans="6:34">
      <c r="F50" s="51" t="str">
        <f t="shared" si="2"/>
        <v/>
      </c>
      <c r="G50" s="129" t="str">
        <f t="shared" si="3"/>
        <v/>
      </c>
      <c r="H50" s="103" t="e">
        <f t="shared" si="4"/>
        <v>#VALUE!</v>
      </c>
      <c r="I50" s="101" t="str">
        <f t="shared" si="5"/>
        <v/>
      </c>
      <c r="J50" s="128" t="str">
        <f t="shared" si="6"/>
        <v/>
      </c>
      <c r="K50" s="102" t="str">
        <f t="shared" si="7"/>
        <v/>
      </c>
      <c r="L50" s="102" t="str">
        <f t="shared" si="8"/>
        <v/>
      </c>
      <c r="M50" s="102" t="str">
        <f t="shared" si="9"/>
        <v/>
      </c>
      <c r="N50" s="102" t="str">
        <f t="shared" si="10"/>
        <v/>
      </c>
      <c r="R50" s="3" t="e">
        <f t="shared" si="16"/>
        <v>#N/A</v>
      </c>
      <c r="T50" s="71" t="str">
        <f t="shared" si="11"/>
        <v/>
      </c>
      <c r="U50" s="71" t="str">
        <f t="shared" si="12"/>
        <v/>
      </c>
      <c r="X50" s="3">
        <v>7</v>
      </c>
      <c r="Y50" s="71" t="str">
        <f t="shared" si="13"/>
        <v xml:space="preserve">
(n=)</v>
      </c>
      <c r="Z50" s="106" t="str">
        <f t="shared" si="17"/>
        <v/>
      </c>
      <c r="AA50" s="3">
        <f t="shared" si="14"/>
        <v>100</v>
      </c>
      <c r="AB50" s="105">
        <f t="shared" si="15"/>
        <v>0</v>
      </c>
      <c r="AC50" s="3" t="str">
        <f t="shared" si="18"/>
        <v/>
      </c>
      <c r="AF50" s="161" t="str">
        <f t="shared" si="19"/>
        <v/>
      </c>
      <c r="AG50" s="162" t="str">
        <f t="shared" si="20"/>
        <v/>
      </c>
      <c r="AH50" s="170" t="str">
        <f t="shared" si="21"/>
        <v/>
      </c>
    </row>
    <row r="51" spans="6:34">
      <c r="F51" s="51" t="str">
        <f t="shared" si="2"/>
        <v/>
      </c>
      <c r="G51" s="129" t="str">
        <f t="shared" si="3"/>
        <v/>
      </c>
      <c r="H51" s="103" t="e">
        <f t="shared" si="4"/>
        <v>#VALUE!</v>
      </c>
      <c r="I51" s="101" t="str">
        <f t="shared" si="5"/>
        <v/>
      </c>
      <c r="J51" s="128" t="str">
        <f t="shared" si="6"/>
        <v/>
      </c>
      <c r="K51" s="102" t="str">
        <f t="shared" si="7"/>
        <v/>
      </c>
      <c r="L51" s="102" t="str">
        <f t="shared" si="8"/>
        <v/>
      </c>
      <c r="M51" s="102" t="str">
        <f t="shared" si="9"/>
        <v/>
      </c>
      <c r="N51" s="102" t="str">
        <f t="shared" si="10"/>
        <v/>
      </c>
      <c r="R51" s="3" t="e">
        <f t="shared" si="16"/>
        <v>#N/A</v>
      </c>
      <c r="T51" s="71" t="str">
        <f t="shared" si="11"/>
        <v/>
      </c>
      <c r="U51" s="71" t="str">
        <f t="shared" si="12"/>
        <v/>
      </c>
      <c r="X51" s="3">
        <v>8</v>
      </c>
      <c r="Y51" s="71" t="str">
        <f t="shared" si="13"/>
        <v xml:space="preserve">
(n=)</v>
      </c>
      <c r="Z51" s="106" t="str">
        <f t="shared" si="17"/>
        <v/>
      </c>
      <c r="AA51" s="3">
        <f t="shared" si="14"/>
        <v>100</v>
      </c>
      <c r="AB51" s="105">
        <f t="shared" si="15"/>
        <v>0</v>
      </c>
      <c r="AC51" s="3" t="str">
        <f t="shared" si="18"/>
        <v/>
      </c>
      <c r="AF51" s="161" t="str">
        <f t="shared" si="19"/>
        <v/>
      </c>
      <c r="AG51" s="162" t="str">
        <f t="shared" si="20"/>
        <v/>
      </c>
      <c r="AH51" s="170" t="str">
        <f t="shared" si="21"/>
        <v/>
      </c>
    </row>
    <row r="52" spans="6:34">
      <c r="F52" s="51" t="str">
        <f t="shared" si="2"/>
        <v/>
      </c>
      <c r="G52" s="129" t="str">
        <f t="shared" si="3"/>
        <v/>
      </c>
      <c r="H52" s="103" t="e">
        <f t="shared" si="4"/>
        <v>#VALUE!</v>
      </c>
      <c r="I52" s="101" t="str">
        <f t="shared" si="5"/>
        <v/>
      </c>
      <c r="J52" s="128" t="str">
        <f t="shared" si="6"/>
        <v/>
      </c>
      <c r="K52" s="102" t="str">
        <f t="shared" si="7"/>
        <v/>
      </c>
      <c r="L52" s="102" t="str">
        <f t="shared" si="8"/>
        <v/>
      </c>
      <c r="M52" s="102" t="str">
        <f t="shared" si="9"/>
        <v/>
      </c>
      <c r="N52" s="102" t="str">
        <f t="shared" si="10"/>
        <v/>
      </c>
      <c r="R52" s="3" t="e">
        <f t="shared" si="16"/>
        <v>#N/A</v>
      </c>
      <c r="T52" s="71" t="str">
        <f t="shared" si="11"/>
        <v/>
      </c>
      <c r="U52" s="71" t="str">
        <f t="shared" si="12"/>
        <v/>
      </c>
      <c r="X52" s="3">
        <v>9</v>
      </c>
      <c r="Y52" s="71" t="str">
        <f t="shared" si="13"/>
        <v xml:space="preserve">
(n=)</v>
      </c>
      <c r="Z52" s="106" t="str">
        <f t="shared" si="17"/>
        <v/>
      </c>
      <c r="AA52" s="3">
        <f t="shared" si="14"/>
        <v>100</v>
      </c>
      <c r="AB52" s="105">
        <f t="shared" si="15"/>
        <v>0</v>
      </c>
      <c r="AC52" s="3" t="str">
        <f t="shared" si="18"/>
        <v/>
      </c>
      <c r="AF52" s="161" t="str">
        <f t="shared" si="19"/>
        <v/>
      </c>
      <c r="AG52" s="162" t="str">
        <f t="shared" si="20"/>
        <v/>
      </c>
      <c r="AH52" s="170" t="str">
        <f t="shared" si="21"/>
        <v/>
      </c>
    </row>
    <row r="53" spans="6:34">
      <c r="F53" s="51" t="str">
        <f t="shared" si="2"/>
        <v/>
      </c>
      <c r="G53" s="129" t="str">
        <f t="shared" si="3"/>
        <v/>
      </c>
      <c r="H53" s="103" t="e">
        <f t="shared" si="4"/>
        <v>#VALUE!</v>
      </c>
      <c r="I53" s="101" t="str">
        <f t="shared" si="5"/>
        <v/>
      </c>
      <c r="J53" s="128" t="str">
        <f t="shared" si="6"/>
        <v/>
      </c>
      <c r="K53" s="102" t="str">
        <f t="shared" si="7"/>
        <v/>
      </c>
      <c r="L53" s="102" t="str">
        <f t="shared" si="8"/>
        <v/>
      </c>
      <c r="M53" s="102" t="str">
        <f t="shared" si="9"/>
        <v/>
      </c>
      <c r="N53" s="102" t="str">
        <f t="shared" si="10"/>
        <v/>
      </c>
      <c r="R53" s="3" t="e">
        <f t="shared" si="16"/>
        <v>#N/A</v>
      </c>
      <c r="T53" s="71" t="str">
        <f t="shared" si="11"/>
        <v/>
      </c>
      <c r="U53" s="71" t="str">
        <f t="shared" si="12"/>
        <v/>
      </c>
      <c r="X53" s="3">
        <v>10</v>
      </c>
      <c r="Y53" s="71" t="str">
        <f t="shared" si="13"/>
        <v xml:space="preserve">
(n=)</v>
      </c>
      <c r="Z53" s="106" t="str">
        <f t="shared" si="17"/>
        <v/>
      </c>
      <c r="AA53" s="3">
        <f t="shared" si="14"/>
        <v>100</v>
      </c>
      <c r="AB53" s="105">
        <f t="shared" si="15"/>
        <v>0</v>
      </c>
      <c r="AC53" s="3" t="str">
        <f t="shared" si="18"/>
        <v/>
      </c>
      <c r="AF53" s="161" t="str">
        <f t="shared" si="19"/>
        <v/>
      </c>
      <c r="AG53" s="162" t="str">
        <f t="shared" si="20"/>
        <v/>
      </c>
      <c r="AH53" s="170" t="str">
        <f t="shared" si="21"/>
        <v/>
      </c>
    </row>
    <row r="54" spans="6:34">
      <c r="F54" s="51" t="str">
        <f t="shared" si="2"/>
        <v/>
      </c>
      <c r="G54" s="129" t="str">
        <f t="shared" si="3"/>
        <v/>
      </c>
      <c r="H54" s="103" t="e">
        <f t="shared" si="4"/>
        <v>#VALUE!</v>
      </c>
      <c r="I54" s="101" t="str">
        <f t="shared" si="5"/>
        <v/>
      </c>
      <c r="J54" s="128" t="str">
        <f t="shared" si="6"/>
        <v/>
      </c>
      <c r="K54" s="102" t="str">
        <f t="shared" si="7"/>
        <v/>
      </c>
      <c r="L54" s="102" t="str">
        <f t="shared" si="8"/>
        <v/>
      </c>
      <c r="M54" s="102" t="str">
        <f t="shared" si="9"/>
        <v/>
      </c>
      <c r="N54" s="102" t="str">
        <f t="shared" si="10"/>
        <v/>
      </c>
      <c r="R54" s="3" t="e">
        <f t="shared" si="16"/>
        <v>#N/A</v>
      </c>
      <c r="T54" s="71" t="str">
        <f t="shared" si="11"/>
        <v/>
      </c>
      <c r="U54" s="71" t="str">
        <f t="shared" si="12"/>
        <v/>
      </c>
      <c r="X54" s="3">
        <v>11</v>
      </c>
      <c r="Y54" s="71" t="str">
        <f>IF(O11=""," ",IF(LEN(O11)&gt;=30,LEFT(O11,15)&amp;"-"&amp;CHAR(10)&amp;MID(O11,16,12)&amp;"…",IF(LEN(O11)&gt;15,LEFT(O11,15)&amp;"-"&amp;CHAR(10)&amp;RIGHT(O11,LEN(O11)-15),O11))&amp;CHAR(10)&amp;"(n="&amp;TEXT(VLOOKUP(O11,$F$44:$G$143,2,FALSE),"#,###")&amp;")")</f>
        <v xml:space="preserve"> </v>
      </c>
      <c r="Z54" s="106">
        <f>IFERROR(VALUE(INDEX($F$44:$N$143,MATCH($O$11,$F$44:$F$143,0),Z43+3)),-0.00000001)</f>
        <v>-1E-8</v>
      </c>
      <c r="AA54" s="3">
        <f t="shared" si="14"/>
        <v>100</v>
      </c>
      <c r="AB54" s="105">
        <f t="shared" si="15"/>
        <v>0</v>
      </c>
      <c r="AC54" s="3" t="str">
        <f t="shared" si="18"/>
        <v>0.00</v>
      </c>
      <c r="AF54" s="161">
        <f t="shared" si="19"/>
        <v>-1E-8</v>
      </c>
      <c r="AG54" s="162">
        <f t="shared" si="20"/>
        <v>-1E-8</v>
      </c>
      <c r="AH54" s="170">
        <f t="shared" si="21"/>
        <v>-1E-8</v>
      </c>
    </row>
    <row r="55" spans="6:34" ht="15" thickBot="1">
      <c r="F55" s="51" t="str">
        <f t="shared" si="2"/>
        <v/>
      </c>
      <c r="G55" s="129" t="str">
        <f t="shared" si="3"/>
        <v/>
      </c>
      <c r="H55" s="103" t="e">
        <f t="shared" si="4"/>
        <v>#VALUE!</v>
      </c>
      <c r="I55" s="101" t="str">
        <f t="shared" si="5"/>
        <v/>
      </c>
      <c r="J55" s="128" t="str">
        <f t="shared" si="6"/>
        <v/>
      </c>
      <c r="K55" s="102" t="str">
        <f t="shared" si="7"/>
        <v/>
      </c>
      <c r="L55" s="102" t="str">
        <f t="shared" si="8"/>
        <v/>
      </c>
      <c r="M55" s="102" t="str">
        <f t="shared" si="9"/>
        <v/>
      </c>
      <c r="N55" s="102" t="str">
        <f t="shared" si="10"/>
        <v/>
      </c>
      <c r="R55" s="3" t="e">
        <f t="shared" si="16"/>
        <v>#N/A</v>
      </c>
      <c r="T55" s="71" t="str">
        <f t="shared" si="11"/>
        <v/>
      </c>
      <c r="U55" s="71" t="str">
        <f t="shared" si="12"/>
        <v/>
      </c>
      <c r="X55" s="3">
        <v>12</v>
      </c>
    </row>
    <row r="56" spans="6:34">
      <c r="F56" s="51" t="str">
        <f t="shared" si="2"/>
        <v/>
      </c>
      <c r="G56" s="129" t="str">
        <f t="shared" si="3"/>
        <v/>
      </c>
      <c r="H56" s="103" t="e">
        <f t="shared" si="4"/>
        <v>#VALUE!</v>
      </c>
      <c r="I56" s="101" t="str">
        <f t="shared" si="5"/>
        <v/>
      </c>
      <c r="J56" s="128" t="str">
        <f t="shared" si="6"/>
        <v/>
      </c>
      <c r="K56" s="102" t="str">
        <f t="shared" si="7"/>
        <v/>
      </c>
      <c r="L56" s="102" t="str">
        <f t="shared" si="8"/>
        <v/>
      </c>
      <c r="M56" s="102" t="str">
        <f t="shared" si="9"/>
        <v/>
      </c>
      <c r="N56" s="102" t="str">
        <f t="shared" si="10"/>
        <v/>
      </c>
      <c r="R56" s="3" t="e">
        <f t="shared" si="16"/>
        <v>#N/A</v>
      </c>
      <c r="T56" s="71" t="str">
        <f t="shared" si="11"/>
        <v/>
      </c>
      <c r="U56" s="71" t="str">
        <f t="shared" si="12"/>
        <v/>
      </c>
      <c r="X56" s="3">
        <v>13</v>
      </c>
      <c r="AC56" s="3" t="s">
        <v>33</v>
      </c>
      <c r="AD56" s="104">
        <f>IF(MAX(Z44:Z54)&lt;0,100,MAX(Z44:Z54))</f>
        <v>100</v>
      </c>
    </row>
    <row r="57" spans="6:34">
      <c r="F57" s="51" t="str">
        <f t="shared" si="2"/>
        <v/>
      </c>
      <c r="G57" s="129" t="str">
        <f t="shared" si="3"/>
        <v/>
      </c>
      <c r="H57" s="103" t="e">
        <f t="shared" si="4"/>
        <v>#VALUE!</v>
      </c>
      <c r="I57" s="101" t="str">
        <f t="shared" si="5"/>
        <v/>
      </c>
      <c r="J57" s="128" t="str">
        <f t="shared" si="6"/>
        <v/>
      </c>
      <c r="K57" s="102" t="str">
        <f t="shared" si="7"/>
        <v/>
      </c>
      <c r="L57" s="102" t="str">
        <f t="shared" si="8"/>
        <v/>
      </c>
      <c r="M57" s="102" t="str">
        <f t="shared" si="9"/>
        <v/>
      </c>
      <c r="N57" s="102" t="str">
        <f t="shared" si="10"/>
        <v/>
      </c>
      <c r="R57" s="3" t="e">
        <f t="shared" si="16"/>
        <v>#N/A</v>
      </c>
      <c r="T57" s="71" t="str">
        <f t="shared" si="11"/>
        <v/>
      </c>
      <c r="U57" s="71" t="str">
        <f t="shared" si="12"/>
        <v/>
      </c>
      <c r="X57" s="3">
        <v>14</v>
      </c>
      <c r="AC57" s="3" t="s">
        <v>34</v>
      </c>
      <c r="AD57" s="105">
        <v>0</v>
      </c>
    </row>
    <row r="58" spans="6:34">
      <c r="F58" s="51" t="str">
        <f t="shared" si="2"/>
        <v/>
      </c>
      <c r="G58" s="129" t="str">
        <f t="shared" si="3"/>
        <v/>
      </c>
      <c r="H58" s="103" t="e">
        <f t="shared" si="4"/>
        <v>#VALUE!</v>
      </c>
      <c r="I58" s="101" t="str">
        <f t="shared" si="5"/>
        <v/>
      </c>
      <c r="J58" s="128" t="str">
        <f t="shared" si="6"/>
        <v/>
      </c>
      <c r="K58" s="102" t="str">
        <f t="shared" si="7"/>
        <v/>
      </c>
      <c r="L58" s="102" t="str">
        <f t="shared" si="8"/>
        <v/>
      </c>
      <c r="M58" s="102" t="str">
        <f t="shared" si="9"/>
        <v/>
      </c>
      <c r="N58" s="102" t="str">
        <f t="shared" si="10"/>
        <v/>
      </c>
      <c r="R58" s="3" t="e">
        <f t="shared" si="16"/>
        <v>#N/A</v>
      </c>
      <c r="T58" s="71" t="str">
        <f t="shared" si="11"/>
        <v/>
      </c>
      <c r="U58" s="71" t="str">
        <f t="shared" si="12"/>
        <v/>
      </c>
      <c r="X58" s="3">
        <v>15</v>
      </c>
    </row>
    <row r="59" spans="6:34">
      <c r="F59" s="51" t="str">
        <f t="shared" si="2"/>
        <v/>
      </c>
      <c r="G59" s="129" t="str">
        <f t="shared" si="3"/>
        <v/>
      </c>
      <c r="H59" s="103" t="e">
        <f t="shared" si="4"/>
        <v>#VALUE!</v>
      </c>
      <c r="I59" s="101" t="str">
        <f t="shared" si="5"/>
        <v/>
      </c>
      <c r="J59" s="128" t="str">
        <f t="shared" si="6"/>
        <v/>
      </c>
      <c r="K59" s="102" t="str">
        <f t="shared" si="7"/>
        <v/>
      </c>
      <c r="L59" s="102" t="str">
        <f t="shared" si="8"/>
        <v/>
      </c>
      <c r="M59" s="102" t="str">
        <f t="shared" si="9"/>
        <v/>
      </c>
      <c r="N59" s="102" t="str">
        <f t="shared" si="10"/>
        <v/>
      </c>
      <c r="R59" s="3" t="e">
        <f t="shared" si="16"/>
        <v>#N/A</v>
      </c>
      <c r="T59" s="71" t="str">
        <f t="shared" si="11"/>
        <v/>
      </c>
      <c r="U59" s="71" t="str">
        <f t="shared" si="12"/>
        <v/>
      </c>
      <c r="X59" s="3">
        <v>16</v>
      </c>
    </row>
    <row r="60" spans="6:34">
      <c r="F60" s="51" t="str">
        <f t="shared" si="2"/>
        <v/>
      </c>
      <c r="G60" s="129" t="str">
        <f t="shared" si="3"/>
        <v/>
      </c>
      <c r="H60" s="103" t="e">
        <f t="shared" si="4"/>
        <v>#VALUE!</v>
      </c>
      <c r="I60" s="101" t="str">
        <f t="shared" si="5"/>
        <v/>
      </c>
      <c r="J60" s="128" t="str">
        <f t="shared" si="6"/>
        <v/>
      </c>
      <c r="K60" s="102" t="str">
        <f t="shared" si="7"/>
        <v/>
      </c>
      <c r="L60" s="102" t="str">
        <f t="shared" si="8"/>
        <v/>
      </c>
      <c r="M60" s="102" t="str">
        <f t="shared" si="9"/>
        <v/>
      </c>
      <c r="N60" s="102" t="str">
        <f t="shared" si="10"/>
        <v/>
      </c>
      <c r="R60" s="3" t="e">
        <f t="shared" si="16"/>
        <v>#N/A</v>
      </c>
      <c r="T60" s="71" t="str">
        <f t="shared" si="11"/>
        <v/>
      </c>
      <c r="U60" s="71" t="str">
        <f t="shared" si="12"/>
        <v/>
      </c>
      <c r="X60" s="3">
        <v>17</v>
      </c>
    </row>
    <row r="61" spans="6:34">
      <c r="F61" s="51" t="str">
        <f t="shared" si="2"/>
        <v/>
      </c>
      <c r="G61" s="129" t="str">
        <f t="shared" si="3"/>
        <v/>
      </c>
      <c r="H61" s="103" t="e">
        <f t="shared" si="4"/>
        <v>#VALUE!</v>
      </c>
      <c r="I61" s="101" t="str">
        <f t="shared" si="5"/>
        <v/>
      </c>
      <c r="J61" s="128" t="str">
        <f t="shared" si="6"/>
        <v/>
      </c>
      <c r="K61" s="102" t="str">
        <f t="shared" si="7"/>
        <v/>
      </c>
      <c r="L61" s="102" t="str">
        <f t="shared" si="8"/>
        <v/>
      </c>
      <c r="M61" s="102" t="str">
        <f t="shared" si="9"/>
        <v/>
      </c>
      <c r="N61" s="102" t="str">
        <f t="shared" si="10"/>
        <v/>
      </c>
      <c r="R61" s="3" t="e">
        <f t="shared" si="16"/>
        <v>#N/A</v>
      </c>
      <c r="T61" s="71" t="str">
        <f t="shared" si="11"/>
        <v/>
      </c>
      <c r="U61" s="71" t="str">
        <f t="shared" si="12"/>
        <v/>
      </c>
      <c r="X61" s="3">
        <v>18</v>
      </c>
    </row>
    <row r="62" spans="6:34">
      <c r="F62" s="51" t="str">
        <f t="shared" si="2"/>
        <v/>
      </c>
      <c r="G62" s="129" t="str">
        <f t="shared" si="3"/>
        <v/>
      </c>
      <c r="H62" s="103" t="e">
        <f t="shared" si="4"/>
        <v>#VALUE!</v>
      </c>
      <c r="I62" s="101" t="str">
        <f t="shared" si="5"/>
        <v/>
      </c>
      <c r="J62" s="128" t="str">
        <f t="shared" si="6"/>
        <v/>
      </c>
      <c r="K62" s="102" t="str">
        <f t="shared" si="7"/>
        <v/>
      </c>
      <c r="L62" s="102" t="str">
        <f t="shared" si="8"/>
        <v/>
      </c>
      <c r="M62" s="102" t="str">
        <f t="shared" si="9"/>
        <v/>
      </c>
      <c r="N62" s="102" t="str">
        <f t="shared" si="10"/>
        <v/>
      </c>
      <c r="R62" s="3" t="e">
        <f t="shared" si="16"/>
        <v>#N/A</v>
      </c>
      <c r="T62" s="71" t="str">
        <f t="shared" si="11"/>
        <v/>
      </c>
      <c r="U62" s="71" t="str">
        <f t="shared" si="12"/>
        <v/>
      </c>
      <c r="X62" s="3">
        <v>19</v>
      </c>
    </row>
    <row r="63" spans="6:34">
      <c r="F63" s="51" t="str">
        <f t="shared" si="2"/>
        <v/>
      </c>
      <c r="G63" s="129" t="str">
        <f t="shared" si="3"/>
        <v/>
      </c>
      <c r="H63" s="103" t="e">
        <f t="shared" si="4"/>
        <v>#VALUE!</v>
      </c>
      <c r="I63" s="101" t="str">
        <f t="shared" si="5"/>
        <v/>
      </c>
      <c r="J63" s="128" t="str">
        <f t="shared" si="6"/>
        <v/>
      </c>
      <c r="K63" s="102" t="str">
        <f t="shared" si="7"/>
        <v/>
      </c>
      <c r="L63" s="102" t="str">
        <f t="shared" si="8"/>
        <v/>
      </c>
      <c r="M63" s="102" t="str">
        <f t="shared" si="9"/>
        <v/>
      </c>
      <c r="N63" s="102" t="str">
        <f t="shared" si="10"/>
        <v/>
      </c>
      <c r="R63" s="3" t="e">
        <f t="shared" si="16"/>
        <v>#N/A</v>
      </c>
      <c r="T63" s="71" t="str">
        <f t="shared" si="11"/>
        <v/>
      </c>
      <c r="U63" s="71" t="str">
        <f t="shared" si="12"/>
        <v/>
      </c>
      <c r="X63" s="3">
        <v>20</v>
      </c>
    </row>
    <row r="64" spans="6:34">
      <c r="F64" s="51" t="str">
        <f t="shared" si="2"/>
        <v/>
      </c>
      <c r="G64" s="129" t="str">
        <f t="shared" si="3"/>
        <v/>
      </c>
      <c r="H64" s="103" t="e">
        <f t="shared" si="4"/>
        <v>#VALUE!</v>
      </c>
      <c r="I64" s="101" t="str">
        <f t="shared" si="5"/>
        <v/>
      </c>
      <c r="J64" s="128" t="str">
        <f t="shared" si="6"/>
        <v/>
      </c>
      <c r="K64" s="102" t="str">
        <f t="shared" si="7"/>
        <v/>
      </c>
      <c r="L64" s="102" t="str">
        <f t="shared" si="8"/>
        <v/>
      </c>
      <c r="M64" s="102" t="str">
        <f t="shared" si="9"/>
        <v/>
      </c>
      <c r="N64" s="102" t="str">
        <f t="shared" si="10"/>
        <v/>
      </c>
      <c r="R64" s="3" t="e">
        <f t="shared" si="16"/>
        <v>#N/A</v>
      </c>
      <c r="T64" s="71" t="str">
        <f t="shared" si="11"/>
        <v/>
      </c>
      <c r="U64" s="71" t="str">
        <f t="shared" si="12"/>
        <v/>
      </c>
      <c r="X64" s="3">
        <v>21</v>
      </c>
    </row>
    <row r="65" spans="6:24">
      <c r="F65" s="51" t="str">
        <f t="shared" si="2"/>
        <v/>
      </c>
      <c r="G65" s="129" t="str">
        <f t="shared" si="3"/>
        <v/>
      </c>
      <c r="H65" s="103" t="e">
        <f t="shared" si="4"/>
        <v>#VALUE!</v>
      </c>
      <c r="I65" s="101" t="str">
        <f t="shared" si="5"/>
        <v/>
      </c>
      <c r="J65" s="128" t="str">
        <f t="shared" si="6"/>
        <v/>
      </c>
      <c r="K65" s="102" t="str">
        <f t="shared" si="7"/>
        <v/>
      </c>
      <c r="L65" s="102" t="str">
        <f t="shared" si="8"/>
        <v/>
      </c>
      <c r="M65" s="102" t="str">
        <f t="shared" si="9"/>
        <v/>
      </c>
      <c r="N65" s="102" t="str">
        <f t="shared" si="10"/>
        <v/>
      </c>
      <c r="R65" s="3" t="e">
        <f t="shared" si="16"/>
        <v>#N/A</v>
      </c>
      <c r="T65" s="71" t="str">
        <f t="shared" si="11"/>
        <v/>
      </c>
      <c r="U65" s="71" t="str">
        <f t="shared" si="12"/>
        <v/>
      </c>
      <c r="X65" s="3">
        <v>22</v>
      </c>
    </row>
    <row r="66" spans="6:24">
      <c r="F66" s="51" t="str">
        <f t="shared" si="2"/>
        <v/>
      </c>
      <c r="G66" s="129" t="str">
        <f t="shared" si="3"/>
        <v/>
      </c>
      <c r="H66" s="103" t="e">
        <f t="shared" si="4"/>
        <v>#VALUE!</v>
      </c>
      <c r="I66" s="101" t="str">
        <f t="shared" si="5"/>
        <v/>
      </c>
      <c r="J66" s="128" t="str">
        <f t="shared" si="6"/>
        <v/>
      </c>
      <c r="K66" s="102" t="str">
        <f t="shared" si="7"/>
        <v/>
      </c>
      <c r="L66" s="102" t="str">
        <f t="shared" si="8"/>
        <v/>
      </c>
      <c r="M66" s="102" t="str">
        <f t="shared" si="9"/>
        <v/>
      </c>
      <c r="N66" s="102" t="str">
        <f t="shared" si="10"/>
        <v/>
      </c>
      <c r="R66" s="3" t="e">
        <f t="shared" si="16"/>
        <v>#N/A</v>
      </c>
      <c r="T66" s="71" t="str">
        <f t="shared" si="11"/>
        <v/>
      </c>
      <c r="U66" s="71" t="str">
        <f t="shared" si="12"/>
        <v/>
      </c>
      <c r="X66" s="3">
        <v>23</v>
      </c>
    </row>
    <row r="67" spans="6:24">
      <c r="F67" s="51" t="str">
        <f t="shared" si="2"/>
        <v/>
      </c>
      <c r="G67" s="129" t="str">
        <f t="shared" si="3"/>
        <v/>
      </c>
      <c r="H67" s="103" t="e">
        <f t="shared" si="4"/>
        <v>#VALUE!</v>
      </c>
      <c r="I67" s="101" t="str">
        <f t="shared" si="5"/>
        <v/>
      </c>
      <c r="J67" s="128" t="str">
        <f t="shared" si="6"/>
        <v/>
      </c>
      <c r="K67" s="102" t="str">
        <f t="shared" si="7"/>
        <v/>
      </c>
      <c r="L67" s="102" t="str">
        <f t="shared" si="8"/>
        <v/>
      </c>
      <c r="M67" s="102" t="str">
        <f t="shared" si="9"/>
        <v/>
      </c>
      <c r="N67" s="102" t="str">
        <f t="shared" si="10"/>
        <v/>
      </c>
      <c r="R67" s="3" t="e">
        <f t="shared" si="16"/>
        <v>#N/A</v>
      </c>
      <c r="T67" s="71" t="str">
        <f t="shared" si="11"/>
        <v/>
      </c>
      <c r="U67" s="71" t="str">
        <f t="shared" si="12"/>
        <v/>
      </c>
      <c r="X67" s="3">
        <v>24</v>
      </c>
    </row>
    <row r="68" spans="6:24">
      <c r="F68" s="51" t="str">
        <f t="shared" si="2"/>
        <v/>
      </c>
      <c r="G68" s="129" t="str">
        <f t="shared" si="3"/>
        <v/>
      </c>
      <c r="H68" s="103" t="e">
        <f t="shared" si="4"/>
        <v>#VALUE!</v>
      </c>
      <c r="I68" s="101" t="str">
        <f t="shared" si="5"/>
        <v/>
      </c>
      <c r="J68" s="128" t="str">
        <f t="shared" si="6"/>
        <v/>
      </c>
      <c r="K68" s="102" t="str">
        <f t="shared" si="7"/>
        <v/>
      </c>
      <c r="L68" s="102" t="str">
        <f t="shared" si="8"/>
        <v/>
      </c>
      <c r="M68" s="102" t="str">
        <f t="shared" si="9"/>
        <v/>
      </c>
      <c r="N68" s="102" t="str">
        <f t="shared" si="10"/>
        <v/>
      </c>
      <c r="R68" s="3" t="e">
        <f t="shared" si="16"/>
        <v>#N/A</v>
      </c>
      <c r="T68" s="71" t="str">
        <f t="shared" si="11"/>
        <v/>
      </c>
      <c r="U68" s="71" t="str">
        <f t="shared" si="12"/>
        <v/>
      </c>
      <c r="X68" s="3">
        <v>25</v>
      </c>
    </row>
    <row r="69" spans="6:24">
      <c r="F69" s="51" t="str">
        <f t="shared" si="2"/>
        <v/>
      </c>
      <c r="G69" s="129" t="str">
        <f t="shared" si="3"/>
        <v/>
      </c>
      <c r="H69" s="103" t="e">
        <f t="shared" si="4"/>
        <v>#VALUE!</v>
      </c>
      <c r="I69" s="101" t="str">
        <f t="shared" si="5"/>
        <v/>
      </c>
      <c r="J69" s="128" t="str">
        <f t="shared" si="6"/>
        <v/>
      </c>
      <c r="K69" s="102" t="str">
        <f t="shared" si="7"/>
        <v/>
      </c>
      <c r="L69" s="102" t="str">
        <f t="shared" si="8"/>
        <v/>
      </c>
      <c r="M69" s="102" t="str">
        <f t="shared" si="9"/>
        <v/>
      </c>
      <c r="N69" s="102" t="str">
        <f t="shared" si="10"/>
        <v/>
      </c>
      <c r="R69" s="3" t="e">
        <f t="shared" si="16"/>
        <v>#N/A</v>
      </c>
      <c r="T69" s="71" t="str">
        <f t="shared" si="11"/>
        <v/>
      </c>
      <c r="U69" s="71" t="str">
        <f t="shared" si="12"/>
        <v/>
      </c>
      <c r="X69" s="3">
        <v>26</v>
      </c>
    </row>
    <row r="70" spans="6:24">
      <c r="F70" s="51" t="str">
        <f t="shared" si="2"/>
        <v/>
      </c>
      <c r="G70" s="129" t="str">
        <f t="shared" si="3"/>
        <v/>
      </c>
      <c r="H70" s="103" t="e">
        <f t="shared" si="4"/>
        <v>#VALUE!</v>
      </c>
      <c r="I70" s="101" t="str">
        <f t="shared" si="5"/>
        <v/>
      </c>
      <c r="J70" s="128" t="str">
        <f t="shared" si="6"/>
        <v/>
      </c>
      <c r="K70" s="102" t="str">
        <f t="shared" si="7"/>
        <v/>
      </c>
      <c r="L70" s="102" t="str">
        <f t="shared" si="8"/>
        <v/>
      </c>
      <c r="M70" s="102" t="str">
        <f t="shared" si="9"/>
        <v/>
      </c>
      <c r="N70" s="102" t="str">
        <f t="shared" si="10"/>
        <v/>
      </c>
      <c r="R70" s="3" t="e">
        <f t="shared" si="16"/>
        <v>#N/A</v>
      </c>
      <c r="T70" s="71" t="str">
        <f t="shared" si="11"/>
        <v/>
      </c>
      <c r="U70" s="71" t="str">
        <f t="shared" si="12"/>
        <v/>
      </c>
      <c r="X70" s="3">
        <v>27</v>
      </c>
    </row>
    <row r="71" spans="6:24">
      <c r="F71" s="51" t="str">
        <f t="shared" si="2"/>
        <v/>
      </c>
      <c r="G71" s="129" t="str">
        <f t="shared" si="3"/>
        <v/>
      </c>
      <c r="H71" s="103" t="e">
        <f t="shared" si="4"/>
        <v>#VALUE!</v>
      </c>
      <c r="I71" s="101" t="str">
        <f t="shared" si="5"/>
        <v/>
      </c>
      <c r="J71" s="128" t="str">
        <f t="shared" si="6"/>
        <v/>
      </c>
      <c r="K71" s="102" t="str">
        <f t="shared" si="7"/>
        <v/>
      </c>
      <c r="L71" s="102" t="str">
        <f t="shared" si="8"/>
        <v/>
      </c>
      <c r="M71" s="102" t="str">
        <f t="shared" si="9"/>
        <v/>
      </c>
      <c r="N71" s="102" t="str">
        <f t="shared" si="10"/>
        <v/>
      </c>
      <c r="R71" s="3" t="e">
        <f t="shared" si="16"/>
        <v>#N/A</v>
      </c>
      <c r="T71" s="71" t="str">
        <f t="shared" si="11"/>
        <v/>
      </c>
      <c r="U71" s="71" t="str">
        <f t="shared" si="12"/>
        <v/>
      </c>
      <c r="X71" s="3">
        <v>28</v>
      </c>
    </row>
    <row r="72" spans="6:24">
      <c r="F72" s="51" t="str">
        <f t="shared" si="2"/>
        <v/>
      </c>
      <c r="G72" s="129" t="str">
        <f t="shared" si="3"/>
        <v/>
      </c>
      <c r="H72" s="103" t="e">
        <f t="shared" si="4"/>
        <v>#VALUE!</v>
      </c>
      <c r="I72" s="101" t="str">
        <f t="shared" si="5"/>
        <v/>
      </c>
      <c r="J72" s="128" t="str">
        <f t="shared" si="6"/>
        <v/>
      </c>
      <c r="K72" s="102" t="str">
        <f t="shared" si="7"/>
        <v/>
      </c>
      <c r="L72" s="102" t="str">
        <f t="shared" si="8"/>
        <v/>
      </c>
      <c r="M72" s="102" t="str">
        <f t="shared" si="9"/>
        <v/>
      </c>
      <c r="N72" s="102" t="str">
        <f t="shared" si="10"/>
        <v/>
      </c>
      <c r="R72" s="3" t="e">
        <f t="shared" si="16"/>
        <v>#N/A</v>
      </c>
      <c r="T72" s="71" t="str">
        <f t="shared" si="11"/>
        <v/>
      </c>
      <c r="U72" s="71" t="str">
        <f t="shared" si="12"/>
        <v/>
      </c>
      <c r="X72" s="3">
        <v>29</v>
      </c>
    </row>
    <row r="73" spans="6:24">
      <c r="F73" s="51" t="str">
        <f t="shared" si="2"/>
        <v/>
      </c>
      <c r="G73" s="129" t="str">
        <f t="shared" si="3"/>
        <v/>
      </c>
      <c r="H73" s="103" t="e">
        <f t="shared" si="4"/>
        <v>#VALUE!</v>
      </c>
      <c r="I73" s="101" t="str">
        <f t="shared" si="5"/>
        <v/>
      </c>
      <c r="J73" s="128" t="str">
        <f t="shared" si="6"/>
        <v/>
      </c>
      <c r="K73" s="102" t="str">
        <f t="shared" si="7"/>
        <v/>
      </c>
      <c r="L73" s="102" t="str">
        <f t="shared" si="8"/>
        <v/>
      </c>
      <c r="M73" s="102" t="str">
        <f t="shared" si="9"/>
        <v/>
      </c>
      <c r="N73" s="102" t="str">
        <f t="shared" si="10"/>
        <v/>
      </c>
      <c r="R73" s="3" t="e">
        <f t="shared" si="16"/>
        <v>#N/A</v>
      </c>
      <c r="T73" s="71" t="str">
        <f t="shared" si="11"/>
        <v/>
      </c>
      <c r="U73" s="71" t="str">
        <f t="shared" si="12"/>
        <v/>
      </c>
      <c r="X73" s="3">
        <v>30</v>
      </c>
    </row>
    <row r="74" spans="6:24">
      <c r="F74" s="51" t="str">
        <f t="shared" si="2"/>
        <v/>
      </c>
      <c r="G74" s="129" t="str">
        <f t="shared" si="3"/>
        <v/>
      </c>
      <c r="H74" s="103" t="e">
        <f t="shared" si="4"/>
        <v>#VALUE!</v>
      </c>
      <c r="I74" s="101" t="str">
        <f t="shared" si="5"/>
        <v/>
      </c>
      <c r="J74" s="128" t="str">
        <f t="shared" si="6"/>
        <v/>
      </c>
      <c r="K74" s="102" t="str">
        <f t="shared" si="7"/>
        <v/>
      </c>
      <c r="L74" s="102" t="str">
        <f t="shared" si="8"/>
        <v/>
      </c>
      <c r="M74" s="102" t="str">
        <f t="shared" si="9"/>
        <v/>
      </c>
      <c r="N74" s="102" t="str">
        <f t="shared" si="10"/>
        <v/>
      </c>
      <c r="R74" s="3" t="e">
        <f t="shared" si="16"/>
        <v>#N/A</v>
      </c>
      <c r="T74" s="71" t="str">
        <f t="shared" si="11"/>
        <v/>
      </c>
      <c r="U74" s="71" t="str">
        <f t="shared" si="12"/>
        <v/>
      </c>
      <c r="X74" s="3">
        <v>31</v>
      </c>
    </row>
    <row r="75" spans="6:24">
      <c r="F75" s="51" t="str">
        <f t="shared" si="2"/>
        <v/>
      </c>
      <c r="G75" s="129" t="str">
        <f t="shared" si="3"/>
        <v/>
      </c>
      <c r="H75" s="103" t="e">
        <f t="shared" si="4"/>
        <v>#VALUE!</v>
      </c>
      <c r="I75" s="101" t="str">
        <f t="shared" si="5"/>
        <v/>
      </c>
      <c r="J75" s="128" t="str">
        <f t="shared" si="6"/>
        <v/>
      </c>
      <c r="K75" s="102" t="str">
        <f t="shared" si="7"/>
        <v/>
      </c>
      <c r="L75" s="102" t="str">
        <f t="shared" si="8"/>
        <v/>
      </c>
      <c r="M75" s="102" t="str">
        <f t="shared" si="9"/>
        <v/>
      </c>
      <c r="N75" s="102" t="str">
        <f t="shared" si="10"/>
        <v/>
      </c>
      <c r="R75" s="3" t="e">
        <f t="shared" si="16"/>
        <v>#N/A</v>
      </c>
      <c r="T75" s="71" t="str">
        <f t="shared" si="11"/>
        <v/>
      </c>
      <c r="U75" s="71" t="str">
        <f t="shared" si="12"/>
        <v/>
      </c>
      <c r="X75" s="3">
        <v>32</v>
      </c>
    </row>
    <row r="76" spans="6:24">
      <c r="F76" s="51" t="str">
        <f t="shared" ref="F76:F107" si="22">IFERROR(INDEX(Major_Switches_Data,R76,$R$28),"")</f>
        <v/>
      </c>
      <c r="G76" s="129" t="str">
        <f t="shared" ref="G76:G107" si="23">IFERROR(IF($F76="","",VALUE(INDEX(Major_Switches_Data,R76,$S$28))),"")</f>
        <v/>
      </c>
      <c r="H76" s="103" t="e">
        <f t="shared" ref="H76:H107" si="24">G76/SUM(IF(NOT(ISERROR($G$44:$G$143)),$G$44:$G$143))</f>
        <v>#VALUE!</v>
      </c>
      <c r="I76" s="101" t="str">
        <f t="shared" ref="I76:I107" si="25">IFERROR(IF($F76="","",VALUE(INDEX(Major_Switches_Data,R76,$U$28))),"")</f>
        <v/>
      </c>
      <c r="J76" s="128" t="str">
        <f t="shared" ref="J76:J107" si="26">IFERROR(IF($F76="","",VALUE(INDEX(Major_Switches_Data,R76,$V$28))),"")</f>
        <v/>
      </c>
      <c r="K76" s="102" t="str">
        <f t="shared" ref="K76:K107" si="27">IFERROR(IF($F76="","",VALUE(INDEX(Major_Switches_Data,R76,$W$28))),"")</f>
        <v/>
      </c>
      <c r="L76" s="102" t="str">
        <f t="shared" ref="L76:L107" si="28">IFERROR(IF($F76="","",VALUE(INDEX(Major_Switches_Data,R76,$X$28))),"")</f>
        <v/>
      </c>
      <c r="M76" s="102" t="str">
        <f t="shared" ref="M76:M107" si="29">IFERROR(IF($F76="","",VALUE(INDEX(Major_Switches_Data,$R76,$Y$28))),"")</f>
        <v/>
      </c>
      <c r="N76" s="102" t="str">
        <f t="shared" ref="N76:N107" si="30">IFERROR(IF($F76="","",VALUE(INDEX(Major_Switches_Data,$R76,$Z$28))),"")</f>
        <v/>
      </c>
      <c r="R76" s="3" t="e">
        <f t="shared" si="16"/>
        <v>#N/A</v>
      </c>
      <c r="T76" s="71" t="str">
        <f t="shared" ref="T76:T107" si="31">IFERROR(ROUND(G76*J76,0),"")</f>
        <v/>
      </c>
      <c r="U76" s="71" t="str">
        <f t="shared" ref="U76:U107" si="32">IFERROR(IF($F76="","",VLOOKUP($H$4&amp;$H$6&amp;$X76,Major_Switches_Data,6,FALSE)),"")</f>
        <v/>
      </c>
      <c r="X76" s="3">
        <v>33</v>
      </c>
    </row>
    <row r="77" spans="6:24">
      <c r="F77" s="51" t="str">
        <f t="shared" si="22"/>
        <v/>
      </c>
      <c r="G77" s="129" t="str">
        <f t="shared" si="23"/>
        <v/>
      </c>
      <c r="H77" s="103" t="e">
        <f t="shared" si="24"/>
        <v>#VALUE!</v>
      </c>
      <c r="I77" s="101" t="str">
        <f t="shared" si="25"/>
        <v/>
      </c>
      <c r="J77" s="128" t="str">
        <f t="shared" si="26"/>
        <v/>
      </c>
      <c r="K77" s="102" t="str">
        <f t="shared" si="27"/>
        <v/>
      </c>
      <c r="L77" s="102" t="str">
        <f t="shared" si="28"/>
        <v/>
      </c>
      <c r="M77" s="102" t="str">
        <f t="shared" si="29"/>
        <v/>
      </c>
      <c r="N77" s="102" t="str">
        <f t="shared" si="30"/>
        <v/>
      </c>
      <c r="R77" s="3" t="e">
        <f t="shared" ref="R77:R108" si="33">IF(AND(INDEX(Major_Switches_Data,R76+1,3)=$H$4,INDEX(Major_Switches_Data,R76+1,4)=$H$6),R76+1,NA())</f>
        <v>#N/A</v>
      </c>
      <c r="T77" s="71" t="str">
        <f t="shared" si="31"/>
        <v/>
      </c>
      <c r="U77" s="71" t="str">
        <f t="shared" si="32"/>
        <v/>
      </c>
      <c r="X77" s="3">
        <v>34</v>
      </c>
    </row>
    <row r="78" spans="6:24">
      <c r="F78" s="51" t="str">
        <f t="shared" si="22"/>
        <v/>
      </c>
      <c r="G78" s="129" t="str">
        <f t="shared" si="23"/>
        <v/>
      </c>
      <c r="H78" s="103" t="e">
        <f t="shared" si="24"/>
        <v>#VALUE!</v>
      </c>
      <c r="I78" s="101" t="str">
        <f t="shared" si="25"/>
        <v/>
      </c>
      <c r="J78" s="128" t="str">
        <f t="shared" si="26"/>
        <v/>
      </c>
      <c r="K78" s="102" t="str">
        <f t="shared" si="27"/>
        <v/>
      </c>
      <c r="L78" s="102" t="str">
        <f t="shared" si="28"/>
        <v/>
      </c>
      <c r="M78" s="102" t="str">
        <f t="shared" si="29"/>
        <v/>
      </c>
      <c r="N78" s="102" t="str">
        <f t="shared" si="30"/>
        <v/>
      </c>
      <c r="R78" s="3" t="e">
        <f t="shared" si="33"/>
        <v>#N/A</v>
      </c>
      <c r="T78" s="71" t="str">
        <f t="shared" si="31"/>
        <v/>
      </c>
      <c r="U78" s="71" t="str">
        <f t="shared" si="32"/>
        <v/>
      </c>
      <c r="X78" s="3">
        <v>35</v>
      </c>
    </row>
    <row r="79" spans="6:24">
      <c r="F79" s="51" t="str">
        <f t="shared" si="22"/>
        <v/>
      </c>
      <c r="G79" s="129" t="str">
        <f t="shared" si="23"/>
        <v/>
      </c>
      <c r="H79" s="103" t="e">
        <f t="shared" si="24"/>
        <v>#VALUE!</v>
      </c>
      <c r="I79" s="101" t="str">
        <f t="shared" si="25"/>
        <v/>
      </c>
      <c r="J79" s="128" t="str">
        <f t="shared" si="26"/>
        <v/>
      </c>
      <c r="K79" s="102" t="str">
        <f t="shared" si="27"/>
        <v/>
      </c>
      <c r="L79" s="102" t="str">
        <f t="shared" si="28"/>
        <v/>
      </c>
      <c r="M79" s="102" t="str">
        <f t="shared" si="29"/>
        <v/>
      </c>
      <c r="N79" s="102" t="str">
        <f t="shared" si="30"/>
        <v/>
      </c>
      <c r="R79" s="3" t="e">
        <f t="shared" si="33"/>
        <v>#N/A</v>
      </c>
      <c r="T79" s="71" t="str">
        <f t="shared" si="31"/>
        <v/>
      </c>
      <c r="U79" s="71" t="str">
        <f t="shared" si="32"/>
        <v/>
      </c>
      <c r="X79" s="3">
        <v>36</v>
      </c>
    </row>
    <row r="80" spans="6:24">
      <c r="F80" s="51" t="str">
        <f t="shared" si="22"/>
        <v/>
      </c>
      <c r="G80" s="129" t="str">
        <f t="shared" si="23"/>
        <v/>
      </c>
      <c r="H80" s="103" t="e">
        <f t="shared" si="24"/>
        <v>#VALUE!</v>
      </c>
      <c r="I80" s="101" t="str">
        <f t="shared" si="25"/>
        <v/>
      </c>
      <c r="J80" s="128" t="str">
        <f t="shared" si="26"/>
        <v/>
      </c>
      <c r="K80" s="102" t="str">
        <f t="shared" si="27"/>
        <v/>
      </c>
      <c r="L80" s="102" t="str">
        <f t="shared" si="28"/>
        <v/>
      </c>
      <c r="M80" s="102" t="str">
        <f t="shared" si="29"/>
        <v/>
      </c>
      <c r="N80" s="102" t="str">
        <f t="shared" si="30"/>
        <v/>
      </c>
      <c r="R80" s="3" t="e">
        <f t="shared" si="33"/>
        <v>#N/A</v>
      </c>
      <c r="T80" s="71" t="str">
        <f t="shared" si="31"/>
        <v/>
      </c>
      <c r="U80" s="71" t="str">
        <f t="shared" si="32"/>
        <v/>
      </c>
      <c r="X80" s="3">
        <v>37</v>
      </c>
    </row>
    <row r="81" spans="6:24">
      <c r="F81" s="51" t="str">
        <f t="shared" si="22"/>
        <v/>
      </c>
      <c r="G81" s="129" t="str">
        <f t="shared" si="23"/>
        <v/>
      </c>
      <c r="H81" s="103" t="e">
        <f t="shared" si="24"/>
        <v>#VALUE!</v>
      </c>
      <c r="I81" s="101" t="str">
        <f t="shared" si="25"/>
        <v/>
      </c>
      <c r="J81" s="128" t="str">
        <f t="shared" si="26"/>
        <v/>
      </c>
      <c r="K81" s="102" t="str">
        <f t="shared" si="27"/>
        <v/>
      </c>
      <c r="L81" s="102" t="str">
        <f t="shared" si="28"/>
        <v/>
      </c>
      <c r="M81" s="102" t="str">
        <f t="shared" si="29"/>
        <v/>
      </c>
      <c r="N81" s="102" t="str">
        <f t="shared" si="30"/>
        <v/>
      </c>
      <c r="R81" s="3" t="e">
        <f t="shared" si="33"/>
        <v>#N/A</v>
      </c>
      <c r="T81" s="71" t="str">
        <f t="shared" si="31"/>
        <v/>
      </c>
      <c r="U81" s="71" t="str">
        <f t="shared" si="32"/>
        <v/>
      </c>
      <c r="X81" s="3">
        <v>38</v>
      </c>
    </row>
    <row r="82" spans="6:24">
      <c r="F82" s="51" t="str">
        <f t="shared" si="22"/>
        <v/>
      </c>
      <c r="G82" s="129" t="str">
        <f t="shared" si="23"/>
        <v/>
      </c>
      <c r="H82" s="103" t="e">
        <f t="shared" si="24"/>
        <v>#VALUE!</v>
      </c>
      <c r="I82" s="101" t="str">
        <f t="shared" si="25"/>
        <v/>
      </c>
      <c r="J82" s="128" t="str">
        <f t="shared" si="26"/>
        <v/>
      </c>
      <c r="K82" s="102" t="str">
        <f t="shared" si="27"/>
        <v/>
      </c>
      <c r="L82" s="102" t="str">
        <f t="shared" si="28"/>
        <v/>
      </c>
      <c r="M82" s="102" t="str">
        <f t="shared" si="29"/>
        <v/>
      </c>
      <c r="N82" s="102" t="str">
        <f t="shared" si="30"/>
        <v/>
      </c>
      <c r="R82" s="3" t="e">
        <f t="shared" si="33"/>
        <v>#N/A</v>
      </c>
      <c r="T82" s="71" t="str">
        <f t="shared" si="31"/>
        <v/>
      </c>
      <c r="U82" s="71" t="str">
        <f t="shared" si="32"/>
        <v/>
      </c>
      <c r="X82" s="3">
        <v>39</v>
      </c>
    </row>
    <row r="83" spans="6:24">
      <c r="F83" s="51" t="str">
        <f t="shared" si="22"/>
        <v/>
      </c>
      <c r="G83" s="129" t="str">
        <f t="shared" si="23"/>
        <v/>
      </c>
      <c r="H83" s="103" t="e">
        <f t="shared" si="24"/>
        <v>#VALUE!</v>
      </c>
      <c r="I83" s="101" t="str">
        <f t="shared" si="25"/>
        <v/>
      </c>
      <c r="J83" s="128" t="str">
        <f t="shared" si="26"/>
        <v/>
      </c>
      <c r="K83" s="102" t="str">
        <f t="shared" si="27"/>
        <v/>
      </c>
      <c r="L83" s="102" t="str">
        <f t="shared" si="28"/>
        <v/>
      </c>
      <c r="M83" s="102" t="str">
        <f t="shared" si="29"/>
        <v/>
      </c>
      <c r="N83" s="102" t="str">
        <f t="shared" si="30"/>
        <v/>
      </c>
      <c r="R83" s="3" t="e">
        <f t="shared" si="33"/>
        <v>#N/A</v>
      </c>
      <c r="T83" s="71" t="str">
        <f t="shared" si="31"/>
        <v/>
      </c>
      <c r="U83" s="71" t="str">
        <f t="shared" si="32"/>
        <v/>
      </c>
      <c r="X83" s="3">
        <v>40</v>
      </c>
    </row>
    <row r="84" spans="6:24">
      <c r="F84" s="51" t="str">
        <f t="shared" si="22"/>
        <v/>
      </c>
      <c r="G84" s="129" t="str">
        <f t="shared" si="23"/>
        <v/>
      </c>
      <c r="H84" s="103" t="e">
        <f t="shared" si="24"/>
        <v>#VALUE!</v>
      </c>
      <c r="I84" s="101" t="str">
        <f t="shared" si="25"/>
        <v/>
      </c>
      <c r="J84" s="128" t="str">
        <f t="shared" si="26"/>
        <v/>
      </c>
      <c r="K84" s="102" t="str">
        <f t="shared" si="27"/>
        <v/>
      </c>
      <c r="L84" s="102" t="str">
        <f t="shared" si="28"/>
        <v/>
      </c>
      <c r="M84" s="102" t="str">
        <f t="shared" si="29"/>
        <v/>
      </c>
      <c r="N84" s="102" t="str">
        <f t="shared" si="30"/>
        <v/>
      </c>
      <c r="R84" s="3" t="e">
        <f t="shared" si="33"/>
        <v>#N/A</v>
      </c>
      <c r="T84" s="71" t="str">
        <f t="shared" si="31"/>
        <v/>
      </c>
      <c r="U84" s="71" t="str">
        <f t="shared" si="32"/>
        <v/>
      </c>
      <c r="X84" s="3">
        <v>41</v>
      </c>
    </row>
    <row r="85" spans="6:24">
      <c r="F85" s="51" t="str">
        <f t="shared" si="22"/>
        <v/>
      </c>
      <c r="G85" s="129" t="str">
        <f t="shared" si="23"/>
        <v/>
      </c>
      <c r="H85" s="103" t="e">
        <f t="shared" si="24"/>
        <v>#VALUE!</v>
      </c>
      <c r="I85" s="101" t="str">
        <f t="shared" si="25"/>
        <v/>
      </c>
      <c r="J85" s="128" t="str">
        <f t="shared" si="26"/>
        <v/>
      </c>
      <c r="K85" s="102" t="str">
        <f t="shared" si="27"/>
        <v/>
      </c>
      <c r="L85" s="102" t="str">
        <f t="shared" si="28"/>
        <v/>
      </c>
      <c r="M85" s="102" t="str">
        <f t="shared" si="29"/>
        <v/>
      </c>
      <c r="N85" s="102" t="str">
        <f t="shared" si="30"/>
        <v/>
      </c>
      <c r="R85" s="3" t="e">
        <f t="shared" si="33"/>
        <v>#N/A</v>
      </c>
      <c r="T85" s="71" t="str">
        <f t="shared" si="31"/>
        <v/>
      </c>
      <c r="U85" s="71" t="str">
        <f t="shared" si="32"/>
        <v/>
      </c>
      <c r="X85" s="3">
        <v>42</v>
      </c>
    </row>
    <row r="86" spans="6:24">
      <c r="F86" s="51" t="str">
        <f t="shared" si="22"/>
        <v/>
      </c>
      <c r="G86" s="129" t="str">
        <f t="shared" si="23"/>
        <v/>
      </c>
      <c r="H86" s="103" t="e">
        <f t="shared" si="24"/>
        <v>#VALUE!</v>
      </c>
      <c r="I86" s="101" t="str">
        <f t="shared" si="25"/>
        <v/>
      </c>
      <c r="J86" s="128" t="str">
        <f t="shared" si="26"/>
        <v/>
      </c>
      <c r="K86" s="102" t="str">
        <f t="shared" si="27"/>
        <v/>
      </c>
      <c r="L86" s="102" t="str">
        <f t="shared" si="28"/>
        <v/>
      </c>
      <c r="M86" s="102" t="str">
        <f t="shared" si="29"/>
        <v/>
      </c>
      <c r="N86" s="102" t="str">
        <f t="shared" si="30"/>
        <v/>
      </c>
      <c r="R86" s="3" t="e">
        <f t="shared" si="33"/>
        <v>#N/A</v>
      </c>
      <c r="T86" s="71" t="str">
        <f t="shared" si="31"/>
        <v/>
      </c>
      <c r="U86" s="71" t="str">
        <f t="shared" si="32"/>
        <v/>
      </c>
      <c r="X86" s="3">
        <v>43</v>
      </c>
    </row>
    <row r="87" spans="6:24">
      <c r="F87" s="51" t="str">
        <f t="shared" si="22"/>
        <v/>
      </c>
      <c r="G87" s="129" t="str">
        <f t="shared" si="23"/>
        <v/>
      </c>
      <c r="H87" s="103" t="e">
        <f t="shared" si="24"/>
        <v>#VALUE!</v>
      </c>
      <c r="I87" s="101" t="str">
        <f t="shared" si="25"/>
        <v/>
      </c>
      <c r="J87" s="128" t="str">
        <f t="shared" si="26"/>
        <v/>
      </c>
      <c r="K87" s="102" t="str">
        <f t="shared" si="27"/>
        <v/>
      </c>
      <c r="L87" s="102" t="str">
        <f t="shared" si="28"/>
        <v/>
      </c>
      <c r="M87" s="102" t="str">
        <f t="shared" si="29"/>
        <v/>
      </c>
      <c r="N87" s="102" t="str">
        <f t="shared" si="30"/>
        <v/>
      </c>
      <c r="R87" s="3" t="e">
        <f t="shared" si="33"/>
        <v>#N/A</v>
      </c>
      <c r="T87" s="71" t="str">
        <f t="shared" si="31"/>
        <v/>
      </c>
      <c r="U87" s="71" t="str">
        <f t="shared" si="32"/>
        <v/>
      </c>
      <c r="X87" s="3">
        <v>44</v>
      </c>
    </row>
    <row r="88" spans="6:24">
      <c r="F88" s="51" t="str">
        <f t="shared" si="22"/>
        <v/>
      </c>
      <c r="G88" s="129" t="str">
        <f t="shared" si="23"/>
        <v/>
      </c>
      <c r="H88" s="103" t="e">
        <f t="shared" si="24"/>
        <v>#VALUE!</v>
      </c>
      <c r="I88" s="101" t="str">
        <f t="shared" si="25"/>
        <v/>
      </c>
      <c r="J88" s="128" t="str">
        <f t="shared" si="26"/>
        <v/>
      </c>
      <c r="K88" s="102" t="str">
        <f t="shared" si="27"/>
        <v/>
      </c>
      <c r="L88" s="102" t="str">
        <f t="shared" si="28"/>
        <v/>
      </c>
      <c r="M88" s="102" t="str">
        <f t="shared" si="29"/>
        <v/>
      </c>
      <c r="N88" s="102" t="str">
        <f t="shared" si="30"/>
        <v/>
      </c>
      <c r="R88" s="3" t="e">
        <f t="shared" si="33"/>
        <v>#N/A</v>
      </c>
      <c r="T88" s="71" t="str">
        <f t="shared" si="31"/>
        <v/>
      </c>
      <c r="U88" s="71" t="str">
        <f t="shared" si="32"/>
        <v/>
      </c>
      <c r="X88" s="3">
        <v>45</v>
      </c>
    </row>
    <row r="89" spans="6:24">
      <c r="F89" s="51" t="str">
        <f t="shared" si="22"/>
        <v/>
      </c>
      <c r="G89" s="129" t="str">
        <f t="shared" si="23"/>
        <v/>
      </c>
      <c r="H89" s="103" t="e">
        <f t="shared" si="24"/>
        <v>#VALUE!</v>
      </c>
      <c r="I89" s="101" t="str">
        <f t="shared" si="25"/>
        <v/>
      </c>
      <c r="J89" s="128" t="str">
        <f t="shared" si="26"/>
        <v/>
      </c>
      <c r="K89" s="102" t="str">
        <f t="shared" si="27"/>
        <v/>
      </c>
      <c r="L89" s="102" t="str">
        <f t="shared" si="28"/>
        <v/>
      </c>
      <c r="M89" s="102" t="str">
        <f t="shared" si="29"/>
        <v/>
      </c>
      <c r="N89" s="102" t="str">
        <f t="shared" si="30"/>
        <v/>
      </c>
      <c r="R89" s="3" t="e">
        <f t="shared" si="33"/>
        <v>#N/A</v>
      </c>
      <c r="T89" s="71" t="str">
        <f t="shared" si="31"/>
        <v/>
      </c>
      <c r="U89" s="71" t="str">
        <f t="shared" si="32"/>
        <v/>
      </c>
      <c r="X89" s="3">
        <v>46</v>
      </c>
    </row>
    <row r="90" spans="6:24">
      <c r="F90" s="51" t="str">
        <f t="shared" si="22"/>
        <v/>
      </c>
      <c r="G90" s="129" t="str">
        <f t="shared" si="23"/>
        <v/>
      </c>
      <c r="H90" s="103" t="e">
        <f t="shared" si="24"/>
        <v>#VALUE!</v>
      </c>
      <c r="I90" s="101" t="str">
        <f t="shared" si="25"/>
        <v/>
      </c>
      <c r="J90" s="128" t="str">
        <f t="shared" si="26"/>
        <v/>
      </c>
      <c r="K90" s="102" t="str">
        <f t="shared" si="27"/>
        <v/>
      </c>
      <c r="L90" s="102" t="str">
        <f t="shared" si="28"/>
        <v/>
      </c>
      <c r="M90" s="102" t="str">
        <f t="shared" si="29"/>
        <v/>
      </c>
      <c r="N90" s="102" t="str">
        <f t="shared" si="30"/>
        <v/>
      </c>
      <c r="R90" s="3" t="e">
        <f t="shared" si="33"/>
        <v>#N/A</v>
      </c>
      <c r="T90" s="71" t="str">
        <f t="shared" si="31"/>
        <v/>
      </c>
      <c r="U90" s="71" t="str">
        <f t="shared" si="32"/>
        <v/>
      </c>
      <c r="X90" s="3">
        <v>47</v>
      </c>
    </row>
    <row r="91" spans="6:24">
      <c r="F91" s="51" t="str">
        <f t="shared" si="22"/>
        <v/>
      </c>
      <c r="G91" s="129" t="str">
        <f t="shared" si="23"/>
        <v/>
      </c>
      <c r="H91" s="103" t="e">
        <f t="shared" si="24"/>
        <v>#VALUE!</v>
      </c>
      <c r="I91" s="101" t="str">
        <f t="shared" si="25"/>
        <v/>
      </c>
      <c r="J91" s="128" t="str">
        <f t="shared" si="26"/>
        <v/>
      </c>
      <c r="K91" s="102" t="str">
        <f t="shared" si="27"/>
        <v/>
      </c>
      <c r="L91" s="102" t="str">
        <f t="shared" si="28"/>
        <v/>
      </c>
      <c r="M91" s="102" t="str">
        <f t="shared" si="29"/>
        <v/>
      </c>
      <c r="N91" s="102" t="str">
        <f t="shared" si="30"/>
        <v/>
      </c>
      <c r="R91" s="3" t="e">
        <f t="shared" si="33"/>
        <v>#N/A</v>
      </c>
      <c r="T91" s="71" t="str">
        <f t="shared" si="31"/>
        <v/>
      </c>
      <c r="U91" s="71" t="str">
        <f t="shared" si="32"/>
        <v/>
      </c>
      <c r="X91" s="3">
        <v>48</v>
      </c>
    </row>
    <row r="92" spans="6:24">
      <c r="F92" s="51" t="str">
        <f t="shared" si="22"/>
        <v/>
      </c>
      <c r="G92" s="129" t="str">
        <f t="shared" si="23"/>
        <v/>
      </c>
      <c r="H92" s="103" t="e">
        <f t="shared" si="24"/>
        <v>#VALUE!</v>
      </c>
      <c r="I92" s="101" t="str">
        <f t="shared" si="25"/>
        <v/>
      </c>
      <c r="J92" s="128" t="str">
        <f t="shared" si="26"/>
        <v/>
      </c>
      <c r="K92" s="102" t="str">
        <f t="shared" si="27"/>
        <v/>
      </c>
      <c r="L92" s="102" t="str">
        <f t="shared" si="28"/>
        <v/>
      </c>
      <c r="M92" s="102" t="str">
        <f t="shared" si="29"/>
        <v/>
      </c>
      <c r="N92" s="102" t="str">
        <f t="shared" si="30"/>
        <v/>
      </c>
      <c r="R92" s="3" t="e">
        <f t="shared" si="33"/>
        <v>#N/A</v>
      </c>
      <c r="T92" s="71" t="str">
        <f t="shared" si="31"/>
        <v/>
      </c>
      <c r="U92" s="71" t="str">
        <f t="shared" si="32"/>
        <v/>
      </c>
      <c r="X92" s="3">
        <v>49</v>
      </c>
    </row>
    <row r="93" spans="6:24">
      <c r="F93" s="51" t="str">
        <f t="shared" si="22"/>
        <v/>
      </c>
      <c r="G93" s="129" t="str">
        <f t="shared" si="23"/>
        <v/>
      </c>
      <c r="H93" s="103" t="e">
        <f t="shared" si="24"/>
        <v>#VALUE!</v>
      </c>
      <c r="I93" s="101" t="str">
        <f t="shared" si="25"/>
        <v/>
      </c>
      <c r="J93" s="128" t="str">
        <f t="shared" si="26"/>
        <v/>
      </c>
      <c r="K93" s="102" t="str">
        <f t="shared" si="27"/>
        <v/>
      </c>
      <c r="L93" s="102" t="str">
        <f t="shared" si="28"/>
        <v/>
      </c>
      <c r="M93" s="102" t="str">
        <f t="shared" si="29"/>
        <v/>
      </c>
      <c r="N93" s="102" t="str">
        <f t="shared" si="30"/>
        <v/>
      </c>
      <c r="R93" s="3" t="e">
        <f t="shared" si="33"/>
        <v>#N/A</v>
      </c>
      <c r="T93" s="71" t="str">
        <f t="shared" si="31"/>
        <v/>
      </c>
      <c r="U93" s="71" t="str">
        <f t="shared" si="32"/>
        <v/>
      </c>
      <c r="X93" s="3">
        <v>50</v>
      </c>
    </row>
    <row r="94" spans="6:24">
      <c r="F94" s="51" t="str">
        <f t="shared" si="22"/>
        <v/>
      </c>
      <c r="G94" s="129" t="str">
        <f t="shared" si="23"/>
        <v/>
      </c>
      <c r="H94" s="103" t="e">
        <f t="shared" si="24"/>
        <v>#VALUE!</v>
      </c>
      <c r="I94" s="101" t="str">
        <f t="shared" si="25"/>
        <v/>
      </c>
      <c r="J94" s="128" t="str">
        <f t="shared" si="26"/>
        <v/>
      </c>
      <c r="K94" s="102" t="str">
        <f t="shared" si="27"/>
        <v/>
      </c>
      <c r="L94" s="102" t="str">
        <f t="shared" si="28"/>
        <v/>
      </c>
      <c r="M94" s="102" t="str">
        <f t="shared" si="29"/>
        <v/>
      </c>
      <c r="N94" s="102" t="str">
        <f t="shared" si="30"/>
        <v/>
      </c>
      <c r="R94" s="3" t="e">
        <f t="shared" si="33"/>
        <v>#N/A</v>
      </c>
      <c r="T94" s="71" t="str">
        <f t="shared" si="31"/>
        <v/>
      </c>
      <c r="U94" s="71" t="str">
        <f t="shared" si="32"/>
        <v/>
      </c>
      <c r="X94" s="3">
        <v>51</v>
      </c>
    </row>
    <row r="95" spans="6:24">
      <c r="F95" s="51" t="str">
        <f t="shared" si="22"/>
        <v/>
      </c>
      <c r="G95" s="129" t="str">
        <f t="shared" si="23"/>
        <v/>
      </c>
      <c r="H95" s="103" t="e">
        <f t="shared" si="24"/>
        <v>#VALUE!</v>
      </c>
      <c r="I95" s="101" t="str">
        <f t="shared" si="25"/>
        <v/>
      </c>
      <c r="J95" s="128" t="str">
        <f t="shared" si="26"/>
        <v/>
      </c>
      <c r="K95" s="102" t="str">
        <f t="shared" si="27"/>
        <v/>
      </c>
      <c r="L95" s="102" t="str">
        <f t="shared" si="28"/>
        <v/>
      </c>
      <c r="M95" s="102" t="str">
        <f t="shared" si="29"/>
        <v/>
      </c>
      <c r="N95" s="102" t="str">
        <f t="shared" si="30"/>
        <v/>
      </c>
      <c r="R95" s="3" t="e">
        <f t="shared" si="33"/>
        <v>#N/A</v>
      </c>
      <c r="T95" s="71" t="str">
        <f t="shared" si="31"/>
        <v/>
      </c>
      <c r="U95" s="71" t="str">
        <f t="shared" si="32"/>
        <v/>
      </c>
      <c r="X95" s="3">
        <v>52</v>
      </c>
    </row>
    <row r="96" spans="6:24">
      <c r="F96" s="51" t="str">
        <f t="shared" si="22"/>
        <v/>
      </c>
      <c r="G96" s="129" t="str">
        <f t="shared" si="23"/>
        <v/>
      </c>
      <c r="H96" s="103" t="e">
        <f t="shared" si="24"/>
        <v>#VALUE!</v>
      </c>
      <c r="I96" s="101" t="str">
        <f t="shared" si="25"/>
        <v/>
      </c>
      <c r="J96" s="128" t="str">
        <f t="shared" si="26"/>
        <v/>
      </c>
      <c r="K96" s="102" t="str">
        <f t="shared" si="27"/>
        <v/>
      </c>
      <c r="L96" s="102" t="str">
        <f t="shared" si="28"/>
        <v/>
      </c>
      <c r="M96" s="102" t="str">
        <f t="shared" si="29"/>
        <v/>
      </c>
      <c r="N96" s="102" t="str">
        <f t="shared" si="30"/>
        <v/>
      </c>
      <c r="R96" s="3" t="e">
        <f t="shared" si="33"/>
        <v>#N/A</v>
      </c>
      <c r="T96" s="71" t="str">
        <f t="shared" si="31"/>
        <v/>
      </c>
      <c r="U96" s="71" t="str">
        <f t="shared" si="32"/>
        <v/>
      </c>
      <c r="X96" s="3">
        <v>53</v>
      </c>
    </row>
    <row r="97" spans="6:24">
      <c r="F97" s="51" t="str">
        <f t="shared" si="22"/>
        <v/>
      </c>
      <c r="G97" s="129" t="str">
        <f t="shared" si="23"/>
        <v/>
      </c>
      <c r="H97" s="103" t="e">
        <f t="shared" si="24"/>
        <v>#VALUE!</v>
      </c>
      <c r="I97" s="101" t="str">
        <f t="shared" si="25"/>
        <v/>
      </c>
      <c r="J97" s="128" t="str">
        <f t="shared" si="26"/>
        <v/>
      </c>
      <c r="K97" s="102" t="str">
        <f t="shared" si="27"/>
        <v/>
      </c>
      <c r="L97" s="102" t="str">
        <f t="shared" si="28"/>
        <v/>
      </c>
      <c r="M97" s="102" t="str">
        <f t="shared" si="29"/>
        <v/>
      </c>
      <c r="N97" s="102" t="str">
        <f t="shared" si="30"/>
        <v/>
      </c>
      <c r="R97" s="3" t="e">
        <f t="shared" si="33"/>
        <v>#N/A</v>
      </c>
      <c r="T97" s="71" t="str">
        <f t="shared" si="31"/>
        <v/>
      </c>
      <c r="U97" s="71" t="str">
        <f t="shared" si="32"/>
        <v/>
      </c>
      <c r="X97" s="3">
        <v>54</v>
      </c>
    </row>
    <row r="98" spans="6:24">
      <c r="F98" s="51" t="str">
        <f t="shared" si="22"/>
        <v/>
      </c>
      <c r="G98" s="129" t="str">
        <f t="shared" si="23"/>
        <v/>
      </c>
      <c r="H98" s="103" t="e">
        <f t="shared" si="24"/>
        <v>#VALUE!</v>
      </c>
      <c r="I98" s="101" t="str">
        <f t="shared" si="25"/>
        <v/>
      </c>
      <c r="J98" s="128" t="str">
        <f t="shared" si="26"/>
        <v/>
      </c>
      <c r="K98" s="102" t="str">
        <f t="shared" si="27"/>
        <v/>
      </c>
      <c r="L98" s="102" t="str">
        <f t="shared" si="28"/>
        <v/>
      </c>
      <c r="M98" s="102" t="str">
        <f t="shared" si="29"/>
        <v/>
      </c>
      <c r="N98" s="102" t="str">
        <f t="shared" si="30"/>
        <v/>
      </c>
      <c r="R98" s="3" t="e">
        <f t="shared" si="33"/>
        <v>#N/A</v>
      </c>
      <c r="T98" s="71" t="str">
        <f t="shared" si="31"/>
        <v/>
      </c>
      <c r="U98" s="71" t="str">
        <f t="shared" si="32"/>
        <v/>
      </c>
      <c r="X98" s="3">
        <v>55</v>
      </c>
    </row>
    <row r="99" spans="6:24">
      <c r="F99" s="51" t="str">
        <f t="shared" si="22"/>
        <v/>
      </c>
      <c r="G99" s="129" t="str">
        <f t="shared" si="23"/>
        <v/>
      </c>
      <c r="H99" s="103" t="e">
        <f t="shared" si="24"/>
        <v>#VALUE!</v>
      </c>
      <c r="I99" s="101" t="str">
        <f t="shared" si="25"/>
        <v/>
      </c>
      <c r="J99" s="128" t="str">
        <f t="shared" si="26"/>
        <v/>
      </c>
      <c r="K99" s="102" t="str">
        <f t="shared" si="27"/>
        <v/>
      </c>
      <c r="L99" s="102" t="str">
        <f t="shared" si="28"/>
        <v/>
      </c>
      <c r="M99" s="102" t="str">
        <f t="shared" si="29"/>
        <v/>
      </c>
      <c r="N99" s="102" t="str">
        <f t="shared" si="30"/>
        <v/>
      </c>
      <c r="R99" s="3" t="e">
        <f t="shared" si="33"/>
        <v>#N/A</v>
      </c>
      <c r="T99" s="71" t="str">
        <f t="shared" si="31"/>
        <v/>
      </c>
      <c r="U99" s="71" t="str">
        <f t="shared" si="32"/>
        <v/>
      </c>
      <c r="X99" s="3">
        <v>56</v>
      </c>
    </row>
    <row r="100" spans="6:24">
      <c r="F100" s="51" t="str">
        <f t="shared" si="22"/>
        <v/>
      </c>
      <c r="G100" s="129" t="str">
        <f t="shared" si="23"/>
        <v/>
      </c>
      <c r="H100" s="103" t="e">
        <f t="shared" si="24"/>
        <v>#VALUE!</v>
      </c>
      <c r="I100" s="101" t="str">
        <f t="shared" si="25"/>
        <v/>
      </c>
      <c r="J100" s="128" t="str">
        <f t="shared" si="26"/>
        <v/>
      </c>
      <c r="K100" s="102" t="str">
        <f t="shared" si="27"/>
        <v/>
      </c>
      <c r="L100" s="102" t="str">
        <f t="shared" si="28"/>
        <v/>
      </c>
      <c r="M100" s="102" t="str">
        <f t="shared" si="29"/>
        <v/>
      </c>
      <c r="N100" s="102" t="str">
        <f t="shared" si="30"/>
        <v/>
      </c>
      <c r="R100" s="3" t="e">
        <f t="shared" si="33"/>
        <v>#N/A</v>
      </c>
      <c r="T100" s="71" t="str">
        <f t="shared" si="31"/>
        <v/>
      </c>
      <c r="U100" s="71" t="str">
        <f t="shared" si="32"/>
        <v/>
      </c>
      <c r="X100" s="3">
        <v>57</v>
      </c>
    </row>
    <row r="101" spans="6:24">
      <c r="F101" s="51" t="str">
        <f t="shared" si="22"/>
        <v/>
      </c>
      <c r="G101" s="129" t="str">
        <f t="shared" si="23"/>
        <v/>
      </c>
      <c r="H101" s="103" t="e">
        <f t="shared" si="24"/>
        <v>#VALUE!</v>
      </c>
      <c r="I101" s="101" t="str">
        <f t="shared" si="25"/>
        <v/>
      </c>
      <c r="J101" s="128" t="str">
        <f t="shared" si="26"/>
        <v/>
      </c>
      <c r="K101" s="102" t="str">
        <f t="shared" si="27"/>
        <v/>
      </c>
      <c r="L101" s="102" t="str">
        <f t="shared" si="28"/>
        <v/>
      </c>
      <c r="M101" s="102" t="str">
        <f t="shared" si="29"/>
        <v/>
      </c>
      <c r="N101" s="102" t="str">
        <f t="shared" si="30"/>
        <v/>
      </c>
      <c r="R101" s="3" t="e">
        <f t="shared" si="33"/>
        <v>#N/A</v>
      </c>
      <c r="T101" s="71" t="str">
        <f t="shared" si="31"/>
        <v/>
      </c>
      <c r="U101" s="71" t="str">
        <f t="shared" si="32"/>
        <v/>
      </c>
      <c r="X101" s="3">
        <v>58</v>
      </c>
    </row>
    <row r="102" spans="6:24">
      <c r="F102" s="51" t="str">
        <f t="shared" si="22"/>
        <v/>
      </c>
      <c r="G102" s="129" t="str">
        <f t="shared" si="23"/>
        <v/>
      </c>
      <c r="H102" s="103" t="e">
        <f t="shared" si="24"/>
        <v>#VALUE!</v>
      </c>
      <c r="I102" s="101" t="str">
        <f t="shared" si="25"/>
        <v/>
      </c>
      <c r="J102" s="128" t="str">
        <f t="shared" si="26"/>
        <v/>
      </c>
      <c r="K102" s="102" t="str">
        <f t="shared" si="27"/>
        <v/>
      </c>
      <c r="L102" s="102" t="str">
        <f t="shared" si="28"/>
        <v/>
      </c>
      <c r="M102" s="102" t="str">
        <f t="shared" si="29"/>
        <v/>
      </c>
      <c r="N102" s="102" t="str">
        <f t="shared" si="30"/>
        <v/>
      </c>
      <c r="R102" s="3" t="e">
        <f t="shared" si="33"/>
        <v>#N/A</v>
      </c>
      <c r="T102" s="71" t="str">
        <f t="shared" si="31"/>
        <v/>
      </c>
      <c r="U102" s="71" t="str">
        <f t="shared" si="32"/>
        <v/>
      </c>
      <c r="X102" s="3">
        <v>59</v>
      </c>
    </row>
    <row r="103" spans="6:24">
      <c r="F103" s="51" t="str">
        <f t="shared" si="22"/>
        <v/>
      </c>
      <c r="G103" s="129" t="str">
        <f t="shared" si="23"/>
        <v/>
      </c>
      <c r="H103" s="103" t="e">
        <f t="shared" si="24"/>
        <v>#VALUE!</v>
      </c>
      <c r="I103" s="101" t="str">
        <f t="shared" si="25"/>
        <v/>
      </c>
      <c r="J103" s="128" t="str">
        <f t="shared" si="26"/>
        <v/>
      </c>
      <c r="K103" s="102" t="str">
        <f t="shared" si="27"/>
        <v/>
      </c>
      <c r="L103" s="102" t="str">
        <f t="shared" si="28"/>
        <v/>
      </c>
      <c r="M103" s="102" t="str">
        <f t="shared" si="29"/>
        <v/>
      </c>
      <c r="N103" s="102" t="str">
        <f t="shared" si="30"/>
        <v/>
      </c>
      <c r="R103" s="3" t="e">
        <f t="shared" si="33"/>
        <v>#N/A</v>
      </c>
      <c r="T103" s="71" t="str">
        <f t="shared" si="31"/>
        <v/>
      </c>
      <c r="U103" s="71" t="str">
        <f t="shared" si="32"/>
        <v/>
      </c>
      <c r="X103" s="3">
        <v>60</v>
      </c>
    </row>
    <row r="104" spans="6:24">
      <c r="F104" s="51" t="str">
        <f t="shared" si="22"/>
        <v/>
      </c>
      <c r="G104" s="129" t="str">
        <f t="shared" si="23"/>
        <v/>
      </c>
      <c r="H104" s="103" t="e">
        <f t="shared" si="24"/>
        <v>#VALUE!</v>
      </c>
      <c r="I104" s="101" t="str">
        <f t="shared" si="25"/>
        <v/>
      </c>
      <c r="J104" s="128" t="str">
        <f t="shared" si="26"/>
        <v/>
      </c>
      <c r="K104" s="102" t="str">
        <f t="shared" si="27"/>
        <v/>
      </c>
      <c r="L104" s="102" t="str">
        <f t="shared" si="28"/>
        <v/>
      </c>
      <c r="M104" s="102" t="str">
        <f t="shared" si="29"/>
        <v/>
      </c>
      <c r="N104" s="102" t="str">
        <f t="shared" si="30"/>
        <v/>
      </c>
      <c r="R104" s="3" t="e">
        <f t="shared" si="33"/>
        <v>#N/A</v>
      </c>
      <c r="T104" s="71" t="str">
        <f t="shared" si="31"/>
        <v/>
      </c>
      <c r="U104" s="71" t="str">
        <f t="shared" si="32"/>
        <v/>
      </c>
      <c r="X104" s="3">
        <v>61</v>
      </c>
    </row>
    <row r="105" spans="6:24">
      <c r="F105" s="51" t="str">
        <f t="shared" si="22"/>
        <v/>
      </c>
      <c r="G105" s="129" t="str">
        <f t="shared" si="23"/>
        <v/>
      </c>
      <c r="H105" s="103" t="e">
        <f t="shared" si="24"/>
        <v>#VALUE!</v>
      </c>
      <c r="I105" s="101" t="str">
        <f t="shared" si="25"/>
        <v/>
      </c>
      <c r="J105" s="128" t="str">
        <f t="shared" si="26"/>
        <v/>
      </c>
      <c r="K105" s="102" t="str">
        <f t="shared" si="27"/>
        <v/>
      </c>
      <c r="L105" s="102" t="str">
        <f t="shared" si="28"/>
        <v/>
      </c>
      <c r="M105" s="102" t="str">
        <f t="shared" si="29"/>
        <v/>
      </c>
      <c r="N105" s="102" t="str">
        <f t="shared" si="30"/>
        <v/>
      </c>
      <c r="R105" s="3" t="e">
        <f t="shared" si="33"/>
        <v>#N/A</v>
      </c>
      <c r="T105" s="71" t="str">
        <f t="shared" si="31"/>
        <v/>
      </c>
      <c r="U105" s="71" t="str">
        <f t="shared" si="32"/>
        <v/>
      </c>
      <c r="X105" s="3">
        <v>62</v>
      </c>
    </row>
    <row r="106" spans="6:24">
      <c r="F106" s="51" t="str">
        <f t="shared" si="22"/>
        <v/>
      </c>
      <c r="G106" s="129" t="str">
        <f t="shared" si="23"/>
        <v/>
      </c>
      <c r="H106" s="103" t="e">
        <f t="shared" si="24"/>
        <v>#VALUE!</v>
      </c>
      <c r="I106" s="101" t="str">
        <f t="shared" si="25"/>
        <v/>
      </c>
      <c r="J106" s="128" t="str">
        <f t="shared" si="26"/>
        <v/>
      </c>
      <c r="K106" s="102" t="str">
        <f t="shared" si="27"/>
        <v/>
      </c>
      <c r="L106" s="102" t="str">
        <f t="shared" si="28"/>
        <v/>
      </c>
      <c r="M106" s="102" t="str">
        <f t="shared" si="29"/>
        <v/>
      </c>
      <c r="N106" s="102" t="str">
        <f t="shared" si="30"/>
        <v/>
      </c>
      <c r="R106" s="3" t="e">
        <f t="shared" si="33"/>
        <v>#N/A</v>
      </c>
      <c r="T106" s="71" t="str">
        <f t="shared" si="31"/>
        <v/>
      </c>
      <c r="U106" s="71" t="str">
        <f t="shared" si="32"/>
        <v/>
      </c>
      <c r="X106" s="3">
        <v>63</v>
      </c>
    </row>
    <row r="107" spans="6:24">
      <c r="F107" s="51" t="str">
        <f t="shared" si="22"/>
        <v/>
      </c>
      <c r="G107" s="129" t="str">
        <f t="shared" si="23"/>
        <v/>
      </c>
      <c r="H107" s="103" t="e">
        <f t="shared" si="24"/>
        <v>#VALUE!</v>
      </c>
      <c r="I107" s="101" t="str">
        <f t="shared" si="25"/>
        <v/>
      </c>
      <c r="J107" s="128" t="str">
        <f t="shared" si="26"/>
        <v/>
      </c>
      <c r="K107" s="102" t="str">
        <f t="shared" si="27"/>
        <v/>
      </c>
      <c r="L107" s="102" t="str">
        <f t="shared" si="28"/>
        <v/>
      </c>
      <c r="M107" s="102" t="str">
        <f t="shared" si="29"/>
        <v/>
      </c>
      <c r="N107" s="102" t="str">
        <f t="shared" si="30"/>
        <v/>
      </c>
      <c r="R107" s="3" t="e">
        <f t="shared" si="33"/>
        <v>#N/A</v>
      </c>
      <c r="T107" s="71" t="str">
        <f t="shared" si="31"/>
        <v/>
      </c>
      <c r="U107" s="71" t="str">
        <f t="shared" si="32"/>
        <v/>
      </c>
      <c r="X107" s="3">
        <v>64</v>
      </c>
    </row>
    <row r="108" spans="6:24">
      <c r="F108" s="51" t="str">
        <f t="shared" ref="F108:F143" si="34">IFERROR(INDEX(Major_Switches_Data,R108,$R$28),"")</f>
        <v/>
      </c>
      <c r="G108" s="129" t="str">
        <f t="shared" ref="G108:G143" si="35">IFERROR(IF($F108="","",VALUE(INDEX(Major_Switches_Data,R108,$S$28))),"")</f>
        <v/>
      </c>
      <c r="H108" s="103" t="e">
        <f t="shared" ref="H108:H139" si="36">G108/SUM(IF(NOT(ISERROR($G$44:$G$143)),$G$44:$G$143))</f>
        <v>#VALUE!</v>
      </c>
      <c r="I108" s="101" t="str">
        <f t="shared" ref="I108:I143" si="37">IFERROR(IF($F108="","",VALUE(INDEX(Major_Switches_Data,R108,$U$28))),"")</f>
        <v/>
      </c>
      <c r="J108" s="128" t="str">
        <f t="shared" ref="J108:J143" si="38">IFERROR(IF($F108="","",VALUE(INDEX(Major_Switches_Data,R108,$V$28))),"")</f>
        <v/>
      </c>
      <c r="K108" s="102" t="str">
        <f t="shared" ref="K108:K143" si="39">IFERROR(IF($F108="","",VALUE(INDEX(Major_Switches_Data,R108,$W$28))),"")</f>
        <v/>
      </c>
      <c r="L108" s="102" t="str">
        <f t="shared" ref="L108:L143" si="40">IFERROR(IF($F108="","",VALUE(INDEX(Major_Switches_Data,R108,$X$28))),"")</f>
        <v/>
      </c>
      <c r="M108" s="102" t="str">
        <f t="shared" ref="M108:M143" si="41">IFERROR(IF($F108="","",VALUE(INDEX(Major_Switches_Data,$R108,$Y$28))),"")</f>
        <v/>
      </c>
      <c r="N108" s="102" t="str">
        <f t="shared" ref="N108:N143" si="42">IFERROR(IF($F108="","",VALUE(INDEX(Major_Switches_Data,$R108,$Z$28))),"")</f>
        <v/>
      </c>
      <c r="R108" s="3" t="e">
        <f t="shared" si="33"/>
        <v>#N/A</v>
      </c>
      <c r="T108" s="71" t="str">
        <f t="shared" ref="T108:T143" si="43">IFERROR(ROUND(G108*J108,0),"")</f>
        <v/>
      </c>
      <c r="U108" s="71" t="str">
        <f t="shared" ref="U108:U143" si="44">IFERROR(IF($F108="","",VLOOKUP($H$4&amp;$H$6&amp;$X108,Major_Switches_Data,6,FALSE)),"")</f>
        <v/>
      </c>
      <c r="X108" s="3">
        <v>65</v>
      </c>
    </row>
    <row r="109" spans="6:24">
      <c r="F109" s="51" t="str">
        <f t="shared" si="34"/>
        <v/>
      </c>
      <c r="G109" s="129" t="str">
        <f t="shared" si="35"/>
        <v/>
      </c>
      <c r="H109" s="103" t="e">
        <f t="shared" si="36"/>
        <v>#VALUE!</v>
      </c>
      <c r="I109" s="101" t="str">
        <f t="shared" si="37"/>
        <v/>
      </c>
      <c r="J109" s="128" t="str">
        <f t="shared" si="38"/>
        <v/>
      </c>
      <c r="K109" s="102" t="str">
        <f t="shared" si="39"/>
        <v/>
      </c>
      <c r="L109" s="102" t="str">
        <f t="shared" si="40"/>
        <v/>
      </c>
      <c r="M109" s="102" t="str">
        <f t="shared" si="41"/>
        <v/>
      </c>
      <c r="N109" s="102" t="str">
        <f t="shared" si="42"/>
        <v/>
      </c>
      <c r="R109" s="3" t="e">
        <f t="shared" ref="R109:R143" si="45">IF(AND(INDEX(Major_Switches_Data,R108+1,3)=$H$4,INDEX(Major_Switches_Data,R108+1,4)=$H$6),R108+1,NA())</f>
        <v>#N/A</v>
      </c>
      <c r="T109" s="71" t="str">
        <f t="shared" si="43"/>
        <v/>
      </c>
      <c r="U109" s="71" t="str">
        <f t="shared" si="44"/>
        <v/>
      </c>
      <c r="X109" s="3">
        <v>66</v>
      </c>
    </row>
    <row r="110" spans="6:24">
      <c r="F110" s="51" t="str">
        <f t="shared" si="34"/>
        <v/>
      </c>
      <c r="G110" s="129" t="str">
        <f t="shared" si="35"/>
        <v/>
      </c>
      <c r="H110" s="103" t="e">
        <f t="shared" si="36"/>
        <v>#VALUE!</v>
      </c>
      <c r="I110" s="101" t="str">
        <f t="shared" si="37"/>
        <v/>
      </c>
      <c r="J110" s="128" t="str">
        <f t="shared" si="38"/>
        <v/>
      </c>
      <c r="K110" s="102" t="str">
        <f t="shared" si="39"/>
        <v/>
      </c>
      <c r="L110" s="102" t="str">
        <f t="shared" si="40"/>
        <v/>
      </c>
      <c r="M110" s="102" t="str">
        <f t="shared" si="41"/>
        <v/>
      </c>
      <c r="N110" s="102" t="str">
        <f t="shared" si="42"/>
        <v/>
      </c>
      <c r="R110" s="3" t="e">
        <f t="shared" si="45"/>
        <v>#N/A</v>
      </c>
      <c r="T110" s="71" t="str">
        <f t="shared" si="43"/>
        <v/>
      </c>
      <c r="U110" s="71" t="str">
        <f t="shared" si="44"/>
        <v/>
      </c>
      <c r="X110" s="3">
        <v>67</v>
      </c>
    </row>
    <row r="111" spans="6:24">
      <c r="F111" s="51" t="str">
        <f t="shared" si="34"/>
        <v/>
      </c>
      <c r="G111" s="129" t="str">
        <f t="shared" si="35"/>
        <v/>
      </c>
      <c r="H111" s="103" t="e">
        <f t="shared" si="36"/>
        <v>#VALUE!</v>
      </c>
      <c r="I111" s="101" t="str">
        <f t="shared" si="37"/>
        <v/>
      </c>
      <c r="J111" s="128" t="str">
        <f t="shared" si="38"/>
        <v/>
      </c>
      <c r="K111" s="102" t="str">
        <f t="shared" si="39"/>
        <v/>
      </c>
      <c r="L111" s="102" t="str">
        <f t="shared" si="40"/>
        <v/>
      </c>
      <c r="M111" s="102" t="str">
        <f t="shared" si="41"/>
        <v/>
      </c>
      <c r="N111" s="102" t="str">
        <f t="shared" si="42"/>
        <v/>
      </c>
      <c r="R111" s="3" t="e">
        <f t="shared" si="45"/>
        <v>#N/A</v>
      </c>
      <c r="T111" s="71" t="str">
        <f t="shared" si="43"/>
        <v/>
      </c>
      <c r="U111" s="71" t="str">
        <f t="shared" si="44"/>
        <v/>
      </c>
      <c r="X111" s="3">
        <v>68</v>
      </c>
    </row>
    <row r="112" spans="6:24">
      <c r="F112" s="51" t="str">
        <f t="shared" si="34"/>
        <v/>
      </c>
      <c r="G112" s="129" t="str">
        <f t="shared" si="35"/>
        <v/>
      </c>
      <c r="H112" s="103" t="e">
        <f t="shared" si="36"/>
        <v>#VALUE!</v>
      </c>
      <c r="I112" s="101" t="str">
        <f t="shared" si="37"/>
        <v/>
      </c>
      <c r="J112" s="128" t="str">
        <f t="shared" si="38"/>
        <v/>
      </c>
      <c r="K112" s="102" t="str">
        <f t="shared" si="39"/>
        <v/>
      </c>
      <c r="L112" s="102" t="str">
        <f t="shared" si="40"/>
        <v/>
      </c>
      <c r="M112" s="102" t="str">
        <f t="shared" si="41"/>
        <v/>
      </c>
      <c r="N112" s="102" t="str">
        <f t="shared" si="42"/>
        <v/>
      </c>
      <c r="R112" s="3" t="e">
        <f t="shared" si="45"/>
        <v>#N/A</v>
      </c>
      <c r="T112" s="71" t="str">
        <f t="shared" si="43"/>
        <v/>
      </c>
      <c r="U112" s="71" t="str">
        <f t="shared" si="44"/>
        <v/>
      </c>
      <c r="X112" s="3">
        <v>69</v>
      </c>
    </row>
    <row r="113" spans="6:24">
      <c r="F113" s="51" t="str">
        <f t="shared" si="34"/>
        <v/>
      </c>
      <c r="G113" s="129" t="str">
        <f t="shared" si="35"/>
        <v/>
      </c>
      <c r="H113" s="103" t="e">
        <f t="shared" si="36"/>
        <v>#VALUE!</v>
      </c>
      <c r="I113" s="101" t="str">
        <f t="shared" si="37"/>
        <v/>
      </c>
      <c r="J113" s="128" t="str">
        <f t="shared" si="38"/>
        <v/>
      </c>
      <c r="K113" s="102" t="str">
        <f t="shared" si="39"/>
        <v/>
      </c>
      <c r="L113" s="102" t="str">
        <f t="shared" si="40"/>
        <v/>
      </c>
      <c r="M113" s="102" t="str">
        <f t="shared" si="41"/>
        <v/>
      </c>
      <c r="N113" s="102" t="str">
        <f t="shared" si="42"/>
        <v/>
      </c>
      <c r="R113" s="3" t="e">
        <f t="shared" si="45"/>
        <v>#N/A</v>
      </c>
      <c r="T113" s="71" t="str">
        <f t="shared" si="43"/>
        <v/>
      </c>
      <c r="U113" s="71" t="str">
        <f t="shared" si="44"/>
        <v/>
      </c>
      <c r="X113" s="3">
        <v>70</v>
      </c>
    </row>
    <row r="114" spans="6:24">
      <c r="F114" s="51" t="str">
        <f t="shared" si="34"/>
        <v/>
      </c>
      <c r="G114" s="129" t="str">
        <f t="shared" si="35"/>
        <v/>
      </c>
      <c r="H114" s="103" t="e">
        <f t="shared" si="36"/>
        <v>#VALUE!</v>
      </c>
      <c r="I114" s="101" t="str">
        <f t="shared" si="37"/>
        <v/>
      </c>
      <c r="J114" s="128" t="str">
        <f t="shared" si="38"/>
        <v/>
      </c>
      <c r="K114" s="102" t="str">
        <f t="shared" si="39"/>
        <v/>
      </c>
      <c r="L114" s="102" t="str">
        <f t="shared" si="40"/>
        <v/>
      </c>
      <c r="M114" s="102" t="str">
        <f t="shared" si="41"/>
        <v/>
      </c>
      <c r="N114" s="102" t="str">
        <f t="shared" si="42"/>
        <v/>
      </c>
      <c r="R114" s="3" t="e">
        <f t="shared" si="45"/>
        <v>#N/A</v>
      </c>
      <c r="T114" s="71" t="str">
        <f t="shared" si="43"/>
        <v/>
      </c>
      <c r="U114" s="71" t="str">
        <f t="shared" si="44"/>
        <v/>
      </c>
      <c r="X114" s="3">
        <v>71</v>
      </c>
    </row>
    <row r="115" spans="6:24">
      <c r="F115" s="51" t="str">
        <f t="shared" si="34"/>
        <v/>
      </c>
      <c r="G115" s="129" t="str">
        <f t="shared" si="35"/>
        <v/>
      </c>
      <c r="H115" s="103" t="e">
        <f t="shared" si="36"/>
        <v>#VALUE!</v>
      </c>
      <c r="I115" s="101" t="str">
        <f t="shared" si="37"/>
        <v/>
      </c>
      <c r="J115" s="128" t="str">
        <f t="shared" si="38"/>
        <v/>
      </c>
      <c r="K115" s="102" t="str">
        <f t="shared" si="39"/>
        <v/>
      </c>
      <c r="L115" s="102" t="str">
        <f t="shared" si="40"/>
        <v/>
      </c>
      <c r="M115" s="102" t="str">
        <f t="shared" si="41"/>
        <v/>
      </c>
      <c r="N115" s="102" t="str">
        <f t="shared" si="42"/>
        <v/>
      </c>
      <c r="R115" s="3" t="e">
        <f t="shared" si="45"/>
        <v>#N/A</v>
      </c>
      <c r="T115" s="71" t="str">
        <f t="shared" si="43"/>
        <v/>
      </c>
      <c r="U115" s="71" t="str">
        <f t="shared" si="44"/>
        <v/>
      </c>
      <c r="X115" s="3">
        <v>72</v>
      </c>
    </row>
    <row r="116" spans="6:24">
      <c r="F116" s="51" t="str">
        <f t="shared" si="34"/>
        <v/>
      </c>
      <c r="G116" s="129" t="str">
        <f t="shared" si="35"/>
        <v/>
      </c>
      <c r="H116" s="103" t="e">
        <f t="shared" si="36"/>
        <v>#VALUE!</v>
      </c>
      <c r="I116" s="101" t="str">
        <f t="shared" si="37"/>
        <v/>
      </c>
      <c r="J116" s="128" t="str">
        <f t="shared" si="38"/>
        <v/>
      </c>
      <c r="K116" s="102" t="str">
        <f t="shared" si="39"/>
        <v/>
      </c>
      <c r="L116" s="102" t="str">
        <f t="shared" si="40"/>
        <v/>
      </c>
      <c r="M116" s="102" t="str">
        <f t="shared" si="41"/>
        <v/>
      </c>
      <c r="N116" s="102" t="str">
        <f t="shared" si="42"/>
        <v/>
      </c>
      <c r="R116" s="3" t="e">
        <f t="shared" si="45"/>
        <v>#N/A</v>
      </c>
      <c r="T116" s="71" t="str">
        <f t="shared" si="43"/>
        <v/>
      </c>
      <c r="U116" s="71" t="str">
        <f t="shared" si="44"/>
        <v/>
      </c>
      <c r="X116" s="3">
        <v>73</v>
      </c>
    </row>
    <row r="117" spans="6:24">
      <c r="F117" s="51" t="str">
        <f t="shared" si="34"/>
        <v/>
      </c>
      <c r="G117" s="129" t="str">
        <f t="shared" si="35"/>
        <v/>
      </c>
      <c r="H117" s="103" t="e">
        <f t="shared" si="36"/>
        <v>#VALUE!</v>
      </c>
      <c r="I117" s="101" t="str">
        <f t="shared" si="37"/>
        <v/>
      </c>
      <c r="J117" s="128" t="str">
        <f t="shared" si="38"/>
        <v/>
      </c>
      <c r="K117" s="102" t="str">
        <f t="shared" si="39"/>
        <v/>
      </c>
      <c r="L117" s="102" t="str">
        <f t="shared" si="40"/>
        <v/>
      </c>
      <c r="M117" s="102" t="str">
        <f t="shared" si="41"/>
        <v/>
      </c>
      <c r="N117" s="102" t="str">
        <f t="shared" si="42"/>
        <v/>
      </c>
      <c r="R117" s="3" t="e">
        <f t="shared" si="45"/>
        <v>#N/A</v>
      </c>
      <c r="T117" s="71" t="str">
        <f t="shared" si="43"/>
        <v/>
      </c>
      <c r="U117" s="71" t="str">
        <f t="shared" si="44"/>
        <v/>
      </c>
      <c r="X117" s="3">
        <v>74</v>
      </c>
    </row>
    <row r="118" spans="6:24">
      <c r="F118" s="51" t="str">
        <f t="shared" si="34"/>
        <v/>
      </c>
      <c r="G118" s="129" t="str">
        <f t="shared" si="35"/>
        <v/>
      </c>
      <c r="H118" s="103" t="e">
        <f t="shared" si="36"/>
        <v>#VALUE!</v>
      </c>
      <c r="I118" s="101" t="str">
        <f t="shared" si="37"/>
        <v/>
      </c>
      <c r="J118" s="128" t="str">
        <f t="shared" si="38"/>
        <v/>
      </c>
      <c r="K118" s="102" t="str">
        <f t="shared" si="39"/>
        <v/>
      </c>
      <c r="L118" s="102" t="str">
        <f t="shared" si="40"/>
        <v/>
      </c>
      <c r="M118" s="102" t="str">
        <f t="shared" si="41"/>
        <v/>
      </c>
      <c r="N118" s="102" t="str">
        <f t="shared" si="42"/>
        <v/>
      </c>
      <c r="R118" s="3" t="e">
        <f t="shared" si="45"/>
        <v>#N/A</v>
      </c>
      <c r="T118" s="71" t="str">
        <f t="shared" si="43"/>
        <v/>
      </c>
      <c r="U118" s="71" t="str">
        <f t="shared" si="44"/>
        <v/>
      </c>
      <c r="X118" s="3">
        <v>75</v>
      </c>
    </row>
    <row r="119" spans="6:24">
      <c r="F119" s="51" t="str">
        <f t="shared" si="34"/>
        <v/>
      </c>
      <c r="G119" s="129" t="str">
        <f t="shared" si="35"/>
        <v/>
      </c>
      <c r="H119" s="103" t="e">
        <f t="shared" si="36"/>
        <v>#VALUE!</v>
      </c>
      <c r="I119" s="101" t="str">
        <f t="shared" si="37"/>
        <v/>
      </c>
      <c r="J119" s="128" t="str">
        <f t="shared" si="38"/>
        <v/>
      </c>
      <c r="K119" s="102" t="str">
        <f t="shared" si="39"/>
        <v/>
      </c>
      <c r="L119" s="102" t="str">
        <f t="shared" si="40"/>
        <v/>
      </c>
      <c r="M119" s="102" t="str">
        <f t="shared" si="41"/>
        <v/>
      </c>
      <c r="N119" s="102" t="str">
        <f t="shared" si="42"/>
        <v/>
      </c>
      <c r="R119" s="3" t="e">
        <f t="shared" si="45"/>
        <v>#N/A</v>
      </c>
      <c r="T119" s="71" t="str">
        <f t="shared" si="43"/>
        <v/>
      </c>
      <c r="U119" s="71" t="str">
        <f t="shared" si="44"/>
        <v/>
      </c>
      <c r="X119" s="3">
        <v>76</v>
      </c>
    </row>
    <row r="120" spans="6:24">
      <c r="F120" s="51" t="str">
        <f t="shared" si="34"/>
        <v/>
      </c>
      <c r="G120" s="129" t="str">
        <f t="shared" si="35"/>
        <v/>
      </c>
      <c r="H120" s="103" t="e">
        <f t="shared" si="36"/>
        <v>#VALUE!</v>
      </c>
      <c r="I120" s="101" t="str">
        <f t="shared" si="37"/>
        <v/>
      </c>
      <c r="J120" s="128" t="str">
        <f t="shared" si="38"/>
        <v/>
      </c>
      <c r="K120" s="102" t="str">
        <f t="shared" si="39"/>
        <v/>
      </c>
      <c r="L120" s="102" t="str">
        <f t="shared" si="40"/>
        <v/>
      </c>
      <c r="M120" s="102" t="str">
        <f t="shared" si="41"/>
        <v/>
      </c>
      <c r="N120" s="102" t="str">
        <f t="shared" si="42"/>
        <v/>
      </c>
      <c r="R120" s="3" t="e">
        <f t="shared" si="45"/>
        <v>#N/A</v>
      </c>
      <c r="T120" s="71" t="str">
        <f t="shared" si="43"/>
        <v/>
      </c>
      <c r="U120" s="71" t="str">
        <f t="shared" si="44"/>
        <v/>
      </c>
      <c r="X120" s="3">
        <v>77</v>
      </c>
    </row>
    <row r="121" spans="6:24">
      <c r="F121" s="51" t="str">
        <f t="shared" si="34"/>
        <v/>
      </c>
      <c r="G121" s="129" t="str">
        <f t="shared" si="35"/>
        <v/>
      </c>
      <c r="H121" s="103" t="e">
        <f t="shared" si="36"/>
        <v>#VALUE!</v>
      </c>
      <c r="I121" s="101" t="str">
        <f t="shared" si="37"/>
        <v/>
      </c>
      <c r="J121" s="128" t="str">
        <f t="shared" si="38"/>
        <v/>
      </c>
      <c r="K121" s="102" t="str">
        <f t="shared" si="39"/>
        <v/>
      </c>
      <c r="L121" s="102" t="str">
        <f t="shared" si="40"/>
        <v/>
      </c>
      <c r="M121" s="102" t="str">
        <f t="shared" si="41"/>
        <v/>
      </c>
      <c r="N121" s="102" t="str">
        <f t="shared" si="42"/>
        <v/>
      </c>
      <c r="R121" s="3" t="e">
        <f t="shared" si="45"/>
        <v>#N/A</v>
      </c>
      <c r="T121" s="71" t="str">
        <f t="shared" si="43"/>
        <v/>
      </c>
      <c r="U121" s="71" t="str">
        <f t="shared" si="44"/>
        <v/>
      </c>
      <c r="X121" s="3">
        <v>78</v>
      </c>
    </row>
    <row r="122" spans="6:24">
      <c r="F122" s="51" t="str">
        <f t="shared" si="34"/>
        <v/>
      </c>
      <c r="G122" s="129" t="str">
        <f t="shared" si="35"/>
        <v/>
      </c>
      <c r="H122" s="103" t="e">
        <f t="shared" si="36"/>
        <v>#VALUE!</v>
      </c>
      <c r="I122" s="101" t="str">
        <f t="shared" si="37"/>
        <v/>
      </c>
      <c r="J122" s="128" t="str">
        <f t="shared" si="38"/>
        <v/>
      </c>
      <c r="K122" s="102" t="str">
        <f t="shared" si="39"/>
        <v/>
      </c>
      <c r="L122" s="102" t="str">
        <f t="shared" si="40"/>
        <v/>
      </c>
      <c r="M122" s="102" t="str">
        <f t="shared" si="41"/>
        <v/>
      </c>
      <c r="N122" s="102" t="str">
        <f t="shared" si="42"/>
        <v/>
      </c>
      <c r="R122" s="3" t="e">
        <f t="shared" si="45"/>
        <v>#N/A</v>
      </c>
      <c r="T122" s="71" t="str">
        <f t="shared" si="43"/>
        <v/>
      </c>
      <c r="U122" s="71" t="str">
        <f t="shared" si="44"/>
        <v/>
      </c>
      <c r="X122" s="3">
        <v>79</v>
      </c>
    </row>
    <row r="123" spans="6:24">
      <c r="F123" s="51" t="str">
        <f t="shared" si="34"/>
        <v/>
      </c>
      <c r="G123" s="129" t="str">
        <f t="shared" si="35"/>
        <v/>
      </c>
      <c r="H123" s="103" t="e">
        <f t="shared" si="36"/>
        <v>#VALUE!</v>
      </c>
      <c r="I123" s="101" t="str">
        <f t="shared" si="37"/>
        <v/>
      </c>
      <c r="J123" s="128" t="str">
        <f t="shared" si="38"/>
        <v/>
      </c>
      <c r="K123" s="102" t="str">
        <f t="shared" si="39"/>
        <v/>
      </c>
      <c r="L123" s="102" t="str">
        <f t="shared" si="40"/>
        <v/>
      </c>
      <c r="M123" s="102" t="str">
        <f t="shared" si="41"/>
        <v/>
      </c>
      <c r="N123" s="102" t="str">
        <f t="shared" si="42"/>
        <v/>
      </c>
      <c r="R123" s="3" t="e">
        <f t="shared" si="45"/>
        <v>#N/A</v>
      </c>
      <c r="T123" s="71" t="str">
        <f t="shared" si="43"/>
        <v/>
      </c>
      <c r="U123" s="71" t="str">
        <f t="shared" si="44"/>
        <v/>
      </c>
      <c r="X123" s="3">
        <v>80</v>
      </c>
    </row>
    <row r="124" spans="6:24">
      <c r="F124" s="51" t="str">
        <f t="shared" si="34"/>
        <v/>
      </c>
      <c r="G124" s="129" t="str">
        <f t="shared" si="35"/>
        <v/>
      </c>
      <c r="H124" s="103" t="e">
        <f t="shared" si="36"/>
        <v>#VALUE!</v>
      </c>
      <c r="I124" s="101" t="str">
        <f t="shared" si="37"/>
        <v/>
      </c>
      <c r="J124" s="128" t="str">
        <f t="shared" si="38"/>
        <v/>
      </c>
      <c r="K124" s="102" t="str">
        <f t="shared" si="39"/>
        <v/>
      </c>
      <c r="L124" s="102" t="str">
        <f t="shared" si="40"/>
        <v/>
      </c>
      <c r="M124" s="102" t="str">
        <f t="shared" si="41"/>
        <v/>
      </c>
      <c r="N124" s="102" t="str">
        <f t="shared" si="42"/>
        <v/>
      </c>
      <c r="R124" s="3" t="e">
        <f t="shared" si="45"/>
        <v>#N/A</v>
      </c>
      <c r="T124" s="71" t="str">
        <f t="shared" si="43"/>
        <v/>
      </c>
      <c r="U124" s="71" t="str">
        <f t="shared" si="44"/>
        <v/>
      </c>
      <c r="X124" s="3">
        <v>81</v>
      </c>
    </row>
    <row r="125" spans="6:24">
      <c r="F125" s="51" t="str">
        <f t="shared" si="34"/>
        <v/>
      </c>
      <c r="G125" s="129" t="str">
        <f t="shared" si="35"/>
        <v/>
      </c>
      <c r="H125" s="103" t="e">
        <f t="shared" si="36"/>
        <v>#VALUE!</v>
      </c>
      <c r="I125" s="101" t="str">
        <f t="shared" si="37"/>
        <v/>
      </c>
      <c r="J125" s="128" t="str">
        <f t="shared" si="38"/>
        <v/>
      </c>
      <c r="K125" s="102" t="str">
        <f t="shared" si="39"/>
        <v/>
      </c>
      <c r="L125" s="102" t="str">
        <f t="shared" si="40"/>
        <v/>
      </c>
      <c r="M125" s="102" t="str">
        <f t="shared" si="41"/>
        <v/>
      </c>
      <c r="N125" s="102" t="str">
        <f t="shared" si="42"/>
        <v/>
      </c>
      <c r="R125" s="3" t="e">
        <f t="shared" si="45"/>
        <v>#N/A</v>
      </c>
      <c r="T125" s="71" t="str">
        <f t="shared" si="43"/>
        <v/>
      </c>
      <c r="U125" s="71" t="str">
        <f t="shared" si="44"/>
        <v/>
      </c>
      <c r="X125" s="3">
        <v>82</v>
      </c>
    </row>
    <row r="126" spans="6:24">
      <c r="F126" s="51" t="str">
        <f t="shared" si="34"/>
        <v/>
      </c>
      <c r="G126" s="129" t="str">
        <f t="shared" si="35"/>
        <v/>
      </c>
      <c r="H126" s="103" t="e">
        <f t="shared" si="36"/>
        <v>#VALUE!</v>
      </c>
      <c r="I126" s="101" t="str">
        <f t="shared" si="37"/>
        <v/>
      </c>
      <c r="J126" s="128" t="str">
        <f t="shared" si="38"/>
        <v/>
      </c>
      <c r="K126" s="102" t="str">
        <f t="shared" si="39"/>
        <v/>
      </c>
      <c r="L126" s="102" t="str">
        <f t="shared" si="40"/>
        <v/>
      </c>
      <c r="M126" s="102" t="str">
        <f t="shared" si="41"/>
        <v/>
      </c>
      <c r="N126" s="102" t="str">
        <f t="shared" si="42"/>
        <v/>
      </c>
      <c r="R126" s="3" t="e">
        <f t="shared" si="45"/>
        <v>#N/A</v>
      </c>
      <c r="T126" s="71" t="str">
        <f t="shared" si="43"/>
        <v/>
      </c>
      <c r="U126" s="71" t="str">
        <f t="shared" si="44"/>
        <v/>
      </c>
      <c r="X126" s="3">
        <v>83</v>
      </c>
    </row>
    <row r="127" spans="6:24">
      <c r="F127" s="51" t="str">
        <f t="shared" si="34"/>
        <v/>
      </c>
      <c r="G127" s="129" t="str">
        <f t="shared" si="35"/>
        <v/>
      </c>
      <c r="H127" s="103" t="e">
        <f t="shared" si="36"/>
        <v>#VALUE!</v>
      </c>
      <c r="I127" s="101" t="str">
        <f t="shared" si="37"/>
        <v/>
      </c>
      <c r="J127" s="128" t="str">
        <f t="shared" si="38"/>
        <v/>
      </c>
      <c r="K127" s="102" t="str">
        <f t="shared" si="39"/>
        <v/>
      </c>
      <c r="L127" s="102" t="str">
        <f t="shared" si="40"/>
        <v/>
      </c>
      <c r="M127" s="102" t="str">
        <f t="shared" si="41"/>
        <v/>
      </c>
      <c r="N127" s="102" t="str">
        <f t="shared" si="42"/>
        <v/>
      </c>
      <c r="R127" s="3" t="e">
        <f t="shared" si="45"/>
        <v>#N/A</v>
      </c>
      <c r="T127" s="71" t="str">
        <f t="shared" si="43"/>
        <v/>
      </c>
      <c r="U127" s="71" t="str">
        <f t="shared" si="44"/>
        <v/>
      </c>
      <c r="X127" s="3">
        <v>84</v>
      </c>
    </row>
    <row r="128" spans="6:24">
      <c r="F128" s="51" t="str">
        <f t="shared" si="34"/>
        <v/>
      </c>
      <c r="G128" s="129" t="str">
        <f t="shared" si="35"/>
        <v/>
      </c>
      <c r="H128" s="103" t="e">
        <f t="shared" si="36"/>
        <v>#VALUE!</v>
      </c>
      <c r="I128" s="101" t="str">
        <f t="shared" si="37"/>
        <v/>
      </c>
      <c r="J128" s="128" t="str">
        <f t="shared" si="38"/>
        <v/>
      </c>
      <c r="K128" s="102" t="str">
        <f t="shared" si="39"/>
        <v/>
      </c>
      <c r="L128" s="102" t="str">
        <f t="shared" si="40"/>
        <v/>
      </c>
      <c r="M128" s="102" t="str">
        <f t="shared" si="41"/>
        <v/>
      </c>
      <c r="N128" s="102" t="str">
        <f t="shared" si="42"/>
        <v/>
      </c>
      <c r="R128" s="3" t="e">
        <f t="shared" si="45"/>
        <v>#N/A</v>
      </c>
      <c r="T128" s="71" t="str">
        <f t="shared" si="43"/>
        <v/>
      </c>
      <c r="U128" s="71" t="str">
        <f t="shared" si="44"/>
        <v/>
      </c>
      <c r="X128" s="3">
        <v>85</v>
      </c>
    </row>
    <row r="129" spans="6:24">
      <c r="F129" s="51" t="str">
        <f t="shared" si="34"/>
        <v/>
      </c>
      <c r="G129" s="129" t="str">
        <f t="shared" si="35"/>
        <v/>
      </c>
      <c r="H129" s="103" t="e">
        <f t="shared" si="36"/>
        <v>#VALUE!</v>
      </c>
      <c r="I129" s="101" t="str">
        <f t="shared" si="37"/>
        <v/>
      </c>
      <c r="J129" s="128" t="str">
        <f t="shared" si="38"/>
        <v/>
      </c>
      <c r="K129" s="102" t="str">
        <f t="shared" si="39"/>
        <v/>
      </c>
      <c r="L129" s="102" t="str">
        <f t="shared" si="40"/>
        <v/>
      </c>
      <c r="M129" s="102" t="str">
        <f t="shared" si="41"/>
        <v/>
      </c>
      <c r="N129" s="102" t="str">
        <f t="shared" si="42"/>
        <v/>
      </c>
      <c r="R129" s="3" t="e">
        <f t="shared" si="45"/>
        <v>#N/A</v>
      </c>
      <c r="T129" s="71" t="str">
        <f t="shared" si="43"/>
        <v/>
      </c>
      <c r="U129" s="71" t="str">
        <f t="shared" si="44"/>
        <v/>
      </c>
      <c r="X129" s="3">
        <v>86</v>
      </c>
    </row>
    <row r="130" spans="6:24">
      <c r="F130" s="51" t="str">
        <f t="shared" si="34"/>
        <v/>
      </c>
      <c r="G130" s="129" t="str">
        <f t="shared" si="35"/>
        <v/>
      </c>
      <c r="H130" s="103" t="e">
        <f t="shared" si="36"/>
        <v>#VALUE!</v>
      </c>
      <c r="I130" s="101" t="str">
        <f t="shared" si="37"/>
        <v/>
      </c>
      <c r="J130" s="128" t="str">
        <f t="shared" si="38"/>
        <v/>
      </c>
      <c r="K130" s="102" t="str">
        <f t="shared" si="39"/>
        <v/>
      </c>
      <c r="L130" s="102" t="str">
        <f t="shared" si="40"/>
        <v/>
      </c>
      <c r="M130" s="102" t="str">
        <f t="shared" si="41"/>
        <v/>
      </c>
      <c r="N130" s="102" t="str">
        <f t="shared" si="42"/>
        <v/>
      </c>
      <c r="R130" s="3" t="e">
        <f t="shared" si="45"/>
        <v>#N/A</v>
      </c>
      <c r="T130" s="71" t="str">
        <f t="shared" si="43"/>
        <v/>
      </c>
      <c r="U130" s="71" t="str">
        <f t="shared" si="44"/>
        <v/>
      </c>
      <c r="X130" s="3">
        <v>87</v>
      </c>
    </row>
    <row r="131" spans="6:24">
      <c r="F131" s="51" t="str">
        <f t="shared" si="34"/>
        <v/>
      </c>
      <c r="G131" s="129" t="str">
        <f t="shared" si="35"/>
        <v/>
      </c>
      <c r="H131" s="103" t="e">
        <f t="shared" si="36"/>
        <v>#VALUE!</v>
      </c>
      <c r="I131" s="101" t="str">
        <f t="shared" si="37"/>
        <v/>
      </c>
      <c r="J131" s="128" t="str">
        <f t="shared" si="38"/>
        <v/>
      </c>
      <c r="K131" s="102" t="str">
        <f t="shared" si="39"/>
        <v/>
      </c>
      <c r="L131" s="102" t="str">
        <f t="shared" si="40"/>
        <v/>
      </c>
      <c r="M131" s="102" t="str">
        <f t="shared" si="41"/>
        <v/>
      </c>
      <c r="N131" s="102" t="str">
        <f t="shared" si="42"/>
        <v/>
      </c>
      <c r="R131" s="3" t="e">
        <f t="shared" si="45"/>
        <v>#N/A</v>
      </c>
      <c r="T131" s="71" t="str">
        <f t="shared" si="43"/>
        <v/>
      </c>
      <c r="U131" s="71" t="str">
        <f t="shared" si="44"/>
        <v/>
      </c>
      <c r="X131" s="3">
        <v>88</v>
      </c>
    </row>
    <row r="132" spans="6:24">
      <c r="F132" s="51" t="str">
        <f t="shared" si="34"/>
        <v/>
      </c>
      <c r="G132" s="129" t="str">
        <f t="shared" si="35"/>
        <v/>
      </c>
      <c r="H132" s="103" t="e">
        <f t="shared" si="36"/>
        <v>#VALUE!</v>
      </c>
      <c r="I132" s="101" t="str">
        <f t="shared" si="37"/>
        <v/>
      </c>
      <c r="J132" s="128" t="str">
        <f t="shared" si="38"/>
        <v/>
      </c>
      <c r="K132" s="102" t="str">
        <f t="shared" si="39"/>
        <v/>
      </c>
      <c r="L132" s="102" t="str">
        <f t="shared" si="40"/>
        <v/>
      </c>
      <c r="M132" s="102" t="str">
        <f t="shared" si="41"/>
        <v/>
      </c>
      <c r="N132" s="102" t="str">
        <f t="shared" si="42"/>
        <v/>
      </c>
      <c r="R132" s="3" t="e">
        <f t="shared" si="45"/>
        <v>#N/A</v>
      </c>
      <c r="T132" s="71" t="str">
        <f t="shared" si="43"/>
        <v/>
      </c>
      <c r="U132" s="71" t="str">
        <f t="shared" si="44"/>
        <v/>
      </c>
      <c r="X132" s="3">
        <v>89</v>
      </c>
    </row>
    <row r="133" spans="6:24">
      <c r="F133" s="51" t="str">
        <f t="shared" si="34"/>
        <v/>
      </c>
      <c r="G133" s="129" t="str">
        <f t="shared" si="35"/>
        <v/>
      </c>
      <c r="H133" s="103" t="e">
        <f t="shared" si="36"/>
        <v>#VALUE!</v>
      </c>
      <c r="I133" s="101" t="str">
        <f t="shared" si="37"/>
        <v/>
      </c>
      <c r="J133" s="128" t="str">
        <f t="shared" si="38"/>
        <v/>
      </c>
      <c r="K133" s="102" t="str">
        <f t="shared" si="39"/>
        <v/>
      </c>
      <c r="L133" s="102" t="str">
        <f t="shared" si="40"/>
        <v/>
      </c>
      <c r="M133" s="102" t="str">
        <f t="shared" si="41"/>
        <v/>
      </c>
      <c r="N133" s="102" t="str">
        <f t="shared" si="42"/>
        <v/>
      </c>
      <c r="R133" s="3" t="e">
        <f t="shared" si="45"/>
        <v>#N/A</v>
      </c>
      <c r="T133" s="71" t="str">
        <f t="shared" si="43"/>
        <v/>
      </c>
      <c r="U133" s="71" t="str">
        <f t="shared" si="44"/>
        <v/>
      </c>
      <c r="X133" s="3">
        <v>90</v>
      </c>
    </row>
    <row r="134" spans="6:24">
      <c r="F134" s="51" t="str">
        <f t="shared" si="34"/>
        <v/>
      </c>
      <c r="G134" s="129" t="str">
        <f t="shared" si="35"/>
        <v/>
      </c>
      <c r="H134" s="103" t="e">
        <f t="shared" si="36"/>
        <v>#VALUE!</v>
      </c>
      <c r="I134" s="101" t="str">
        <f t="shared" si="37"/>
        <v/>
      </c>
      <c r="J134" s="128" t="str">
        <f t="shared" si="38"/>
        <v/>
      </c>
      <c r="K134" s="102" t="str">
        <f t="shared" si="39"/>
        <v/>
      </c>
      <c r="L134" s="102" t="str">
        <f t="shared" si="40"/>
        <v/>
      </c>
      <c r="M134" s="102" t="str">
        <f t="shared" si="41"/>
        <v/>
      </c>
      <c r="N134" s="102" t="str">
        <f t="shared" si="42"/>
        <v/>
      </c>
      <c r="R134" s="3" t="e">
        <f t="shared" si="45"/>
        <v>#N/A</v>
      </c>
      <c r="T134" s="71" t="str">
        <f t="shared" si="43"/>
        <v/>
      </c>
      <c r="U134" s="71" t="str">
        <f t="shared" si="44"/>
        <v/>
      </c>
      <c r="X134" s="3">
        <v>91</v>
      </c>
    </row>
    <row r="135" spans="6:24">
      <c r="F135" s="51" t="str">
        <f t="shared" si="34"/>
        <v/>
      </c>
      <c r="G135" s="129" t="str">
        <f t="shared" si="35"/>
        <v/>
      </c>
      <c r="H135" s="103" t="e">
        <f t="shared" si="36"/>
        <v>#VALUE!</v>
      </c>
      <c r="I135" s="101" t="str">
        <f t="shared" si="37"/>
        <v/>
      </c>
      <c r="J135" s="128" t="str">
        <f t="shared" si="38"/>
        <v/>
      </c>
      <c r="K135" s="102" t="str">
        <f t="shared" si="39"/>
        <v/>
      </c>
      <c r="L135" s="102" t="str">
        <f t="shared" si="40"/>
        <v/>
      </c>
      <c r="M135" s="102" t="str">
        <f t="shared" si="41"/>
        <v/>
      </c>
      <c r="N135" s="102" t="str">
        <f t="shared" si="42"/>
        <v/>
      </c>
      <c r="R135" s="3" t="e">
        <f t="shared" si="45"/>
        <v>#N/A</v>
      </c>
      <c r="T135" s="71" t="str">
        <f t="shared" si="43"/>
        <v/>
      </c>
      <c r="U135" s="71" t="str">
        <f t="shared" si="44"/>
        <v/>
      </c>
      <c r="X135" s="3">
        <v>92</v>
      </c>
    </row>
    <row r="136" spans="6:24">
      <c r="F136" s="51" t="str">
        <f t="shared" si="34"/>
        <v/>
      </c>
      <c r="G136" s="129" t="str">
        <f t="shared" si="35"/>
        <v/>
      </c>
      <c r="H136" s="103" t="e">
        <f t="shared" si="36"/>
        <v>#VALUE!</v>
      </c>
      <c r="I136" s="101" t="str">
        <f t="shared" si="37"/>
        <v/>
      </c>
      <c r="J136" s="128" t="str">
        <f t="shared" si="38"/>
        <v/>
      </c>
      <c r="K136" s="102" t="str">
        <f t="shared" si="39"/>
        <v/>
      </c>
      <c r="L136" s="102" t="str">
        <f t="shared" si="40"/>
        <v/>
      </c>
      <c r="M136" s="102" t="str">
        <f t="shared" si="41"/>
        <v/>
      </c>
      <c r="N136" s="102" t="str">
        <f t="shared" si="42"/>
        <v/>
      </c>
      <c r="R136" s="3" t="e">
        <f t="shared" si="45"/>
        <v>#N/A</v>
      </c>
      <c r="T136" s="71" t="str">
        <f t="shared" si="43"/>
        <v/>
      </c>
      <c r="U136" s="71" t="str">
        <f t="shared" si="44"/>
        <v/>
      </c>
      <c r="X136" s="3">
        <v>93</v>
      </c>
    </row>
    <row r="137" spans="6:24">
      <c r="F137" s="51" t="str">
        <f t="shared" si="34"/>
        <v/>
      </c>
      <c r="G137" s="129" t="str">
        <f t="shared" si="35"/>
        <v/>
      </c>
      <c r="H137" s="103" t="e">
        <f t="shared" si="36"/>
        <v>#VALUE!</v>
      </c>
      <c r="I137" s="101" t="str">
        <f t="shared" si="37"/>
        <v/>
      </c>
      <c r="J137" s="128" t="str">
        <f t="shared" si="38"/>
        <v/>
      </c>
      <c r="K137" s="102" t="str">
        <f t="shared" si="39"/>
        <v/>
      </c>
      <c r="L137" s="102" t="str">
        <f t="shared" si="40"/>
        <v/>
      </c>
      <c r="M137" s="102" t="str">
        <f t="shared" si="41"/>
        <v/>
      </c>
      <c r="N137" s="102" t="str">
        <f t="shared" si="42"/>
        <v/>
      </c>
      <c r="R137" s="3" t="e">
        <f t="shared" si="45"/>
        <v>#N/A</v>
      </c>
      <c r="T137" s="71" t="str">
        <f t="shared" si="43"/>
        <v/>
      </c>
      <c r="U137" s="71" t="str">
        <f t="shared" si="44"/>
        <v/>
      </c>
      <c r="X137" s="3">
        <v>94</v>
      </c>
    </row>
    <row r="138" spans="6:24">
      <c r="F138" s="51" t="str">
        <f t="shared" si="34"/>
        <v/>
      </c>
      <c r="G138" s="129" t="str">
        <f t="shared" si="35"/>
        <v/>
      </c>
      <c r="H138" s="103" t="e">
        <f t="shared" si="36"/>
        <v>#VALUE!</v>
      </c>
      <c r="I138" s="101" t="str">
        <f t="shared" si="37"/>
        <v/>
      </c>
      <c r="J138" s="128" t="str">
        <f t="shared" si="38"/>
        <v/>
      </c>
      <c r="K138" s="102" t="str">
        <f t="shared" si="39"/>
        <v/>
      </c>
      <c r="L138" s="102" t="str">
        <f t="shared" si="40"/>
        <v/>
      </c>
      <c r="M138" s="102" t="str">
        <f t="shared" si="41"/>
        <v/>
      </c>
      <c r="N138" s="102" t="str">
        <f t="shared" si="42"/>
        <v/>
      </c>
      <c r="R138" s="3" t="e">
        <f t="shared" si="45"/>
        <v>#N/A</v>
      </c>
      <c r="T138" s="71" t="str">
        <f t="shared" si="43"/>
        <v/>
      </c>
      <c r="U138" s="71" t="str">
        <f t="shared" si="44"/>
        <v/>
      </c>
      <c r="X138" s="3">
        <v>95</v>
      </c>
    </row>
    <row r="139" spans="6:24">
      <c r="F139" s="51" t="str">
        <f t="shared" si="34"/>
        <v/>
      </c>
      <c r="G139" s="129" t="str">
        <f t="shared" si="35"/>
        <v/>
      </c>
      <c r="H139" s="103" t="e">
        <f t="shared" si="36"/>
        <v>#VALUE!</v>
      </c>
      <c r="I139" s="101" t="str">
        <f t="shared" si="37"/>
        <v/>
      </c>
      <c r="J139" s="128" t="str">
        <f t="shared" si="38"/>
        <v/>
      </c>
      <c r="K139" s="102" t="str">
        <f t="shared" si="39"/>
        <v/>
      </c>
      <c r="L139" s="102" t="str">
        <f t="shared" si="40"/>
        <v/>
      </c>
      <c r="M139" s="102" t="str">
        <f t="shared" si="41"/>
        <v/>
      </c>
      <c r="N139" s="102" t="str">
        <f t="shared" si="42"/>
        <v/>
      </c>
      <c r="R139" s="3" t="e">
        <f t="shared" si="45"/>
        <v>#N/A</v>
      </c>
      <c r="T139" s="71" t="str">
        <f t="shared" si="43"/>
        <v/>
      </c>
      <c r="U139" s="71" t="str">
        <f t="shared" si="44"/>
        <v/>
      </c>
      <c r="X139" s="3">
        <v>96</v>
      </c>
    </row>
    <row r="140" spans="6:24">
      <c r="F140" s="51" t="str">
        <f t="shared" si="34"/>
        <v/>
      </c>
      <c r="G140" s="129" t="str">
        <f t="shared" si="35"/>
        <v/>
      </c>
      <c r="H140" s="103" t="e">
        <f t="shared" ref="H140:H143" si="46">G140/SUM(IF(NOT(ISERROR($G$44:$G$143)),$G$44:$G$143))</f>
        <v>#VALUE!</v>
      </c>
      <c r="I140" s="101" t="str">
        <f t="shared" si="37"/>
        <v/>
      </c>
      <c r="J140" s="128" t="str">
        <f t="shared" si="38"/>
        <v/>
      </c>
      <c r="K140" s="102" t="str">
        <f t="shared" si="39"/>
        <v/>
      </c>
      <c r="L140" s="102" t="str">
        <f t="shared" si="40"/>
        <v/>
      </c>
      <c r="M140" s="102" t="str">
        <f t="shared" si="41"/>
        <v/>
      </c>
      <c r="N140" s="102" t="str">
        <f t="shared" si="42"/>
        <v/>
      </c>
      <c r="R140" s="3" t="e">
        <f t="shared" si="45"/>
        <v>#N/A</v>
      </c>
      <c r="T140" s="71" t="str">
        <f t="shared" si="43"/>
        <v/>
      </c>
      <c r="U140" s="71" t="str">
        <f t="shared" si="44"/>
        <v/>
      </c>
      <c r="X140" s="3">
        <v>97</v>
      </c>
    </row>
    <row r="141" spans="6:24">
      <c r="F141" s="51" t="str">
        <f t="shared" si="34"/>
        <v/>
      </c>
      <c r="G141" s="129" t="str">
        <f t="shared" si="35"/>
        <v/>
      </c>
      <c r="H141" s="103" t="e">
        <f t="shared" si="46"/>
        <v>#VALUE!</v>
      </c>
      <c r="I141" s="101" t="str">
        <f t="shared" si="37"/>
        <v/>
      </c>
      <c r="J141" s="128" t="str">
        <f t="shared" si="38"/>
        <v/>
      </c>
      <c r="K141" s="102" t="str">
        <f t="shared" si="39"/>
        <v/>
      </c>
      <c r="L141" s="102" t="str">
        <f t="shared" si="40"/>
        <v/>
      </c>
      <c r="M141" s="102" t="str">
        <f t="shared" si="41"/>
        <v/>
      </c>
      <c r="N141" s="102" t="str">
        <f t="shared" si="42"/>
        <v/>
      </c>
      <c r="R141" s="3" t="e">
        <f t="shared" si="45"/>
        <v>#N/A</v>
      </c>
      <c r="T141" s="71" t="str">
        <f t="shared" si="43"/>
        <v/>
      </c>
      <c r="U141" s="71" t="str">
        <f t="shared" si="44"/>
        <v/>
      </c>
      <c r="X141" s="3">
        <v>98</v>
      </c>
    </row>
    <row r="142" spans="6:24">
      <c r="F142" s="51" t="str">
        <f t="shared" si="34"/>
        <v/>
      </c>
      <c r="G142" s="129" t="str">
        <f t="shared" si="35"/>
        <v/>
      </c>
      <c r="H142" s="103" t="e">
        <f t="shared" si="46"/>
        <v>#VALUE!</v>
      </c>
      <c r="I142" s="101" t="str">
        <f t="shared" si="37"/>
        <v/>
      </c>
      <c r="J142" s="128" t="str">
        <f t="shared" si="38"/>
        <v/>
      </c>
      <c r="K142" s="102" t="str">
        <f t="shared" si="39"/>
        <v/>
      </c>
      <c r="L142" s="102" t="str">
        <f t="shared" si="40"/>
        <v/>
      </c>
      <c r="M142" s="102" t="str">
        <f t="shared" si="41"/>
        <v/>
      </c>
      <c r="N142" s="102" t="str">
        <f t="shared" si="42"/>
        <v/>
      </c>
      <c r="R142" s="3" t="e">
        <f t="shared" si="45"/>
        <v>#N/A</v>
      </c>
      <c r="T142" s="71" t="str">
        <f t="shared" si="43"/>
        <v/>
      </c>
      <c r="U142" s="71" t="str">
        <f t="shared" si="44"/>
        <v/>
      </c>
      <c r="X142" s="3">
        <v>99</v>
      </c>
    </row>
    <row r="143" spans="6:24">
      <c r="F143" s="51" t="str">
        <f t="shared" si="34"/>
        <v/>
      </c>
      <c r="G143" s="129" t="str">
        <f t="shared" si="35"/>
        <v/>
      </c>
      <c r="H143" s="103" t="e">
        <f t="shared" si="46"/>
        <v>#VALUE!</v>
      </c>
      <c r="I143" s="101" t="str">
        <f t="shared" si="37"/>
        <v/>
      </c>
      <c r="J143" s="128" t="str">
        <f t="shared" si="38"/>
        <v/>
      </c>
      <c r="K143" s="102" t="str">
        <f t="shared" si="39"/>
        <v/>
      </c>
      <c r="L143" s="102" t="str">
        <f t="shared" si="40"/>
        <v/>
      </c>
      <c r="M143" s="102" t="str">
        <f t="shared" si="41"/>
        <v/>
      </c>
      <c r="N143" s="102" t="str">
        <f t="shared" si="42"/>
        <v/>
      </c>
      <c r="R143" s="3" t="e">
        <f t="shared" si="45"/>
        <v>#N/A</v>
      </c>
      <c r="T143" s="71" t="str">
        <f t="shared" si="43"/>
        <v/>
      </c>
      <c r="U143" s="71" t="str">
        <f t="shared" si="44"/>
        <v/>
      </c>
      <c r="X143" s="3">
        <v>100</v>
      </c>
    </row>
  </sheetData>
  <sheetProtection password="CC7A" sheet="1" objects="1" scenarios="1"/>
  <dataConsolidate/>
  <mergeCells count="10">
    <mergeCell ref="T42:U42"/>
    <mergeCell ref="O9:O10"/>
    <mergeCell ref="F42:N42"/>
    <mergeCell ref="F4:G4"/>
    <mergeCell ref="H4:I4"/>
    <mergeCell ref="F6:G6"/>
    <mergeCell ref="H6:I6"/>
    <mergeCell ref="F28:N28"/>
    <mergeCell ref="F8:G8"/>
    <mergeCell ref="H8:I8"/>
  </mergeCells>
  <conditionalFormatting sqref="Z44:Z54">
    <cfRule type="expression" dxfId="11" priority="5" stopIfTrue="1">
      <formula>NOT(ISERROR(FIND("Term",$H$8)))</formula>
    </cfRule>
    <cfRule type="expression" dxfId="10" priority="6" stopIfTrue="1">
      <formula>NOT(ISERROR(FIND("Rate",$H$8)))</formula>
    </cfRule>
    <cfRule type="expression" dxfId="9" priority="7" stopIfTrue="1">
      <formula>NOT(ISERROR(FIND("GPA",$H$8)))</formula>
    </cfRule>
  </conditionalFormatting>
  <conditionalFormatting sqref="F44:N143 F30:N39">
    <cfRule type="expression" dxfId="8" priority="2" stopIfTrue="1">
      <formula>$F30=""</formula>
    </cfRule>
    <cfRule type="expression" dxfId="7" priority="3" stopIfTrue="1">
      <formula>ISERROR(F30)</formula>
    </cfRule>
    <cfRule type="expression" dxfId="6" priority="4" stopIfTrue="1">
      <formula>$F30&lt;&gt;""</formula>
    </cfRule>
  </conditionalFormatting>
  <dataValidations count="18">
    <dataValidation allowBlank="1" showInputMessage="1" showErrorMessage="1" prompt="Select a college or specific major for display." sqref="F4:G4"/>
    <dataValidation allowBlank="1" showInputMessage="1" showErrorMessage="1" prompt="College associated with major switch." sqref="F29"/>
    <dataValidation allowBlank="1" showInputMessage="1" showErrorMessage="1" prompt="Number of students included in this group of the analysis." sqref="G43 G29"/>
    <dataValidation allowBlank="1" showInputMessage="1" showErrorMessage="1" prompt="Select to determine whether you want to examine students who switch into this major from &quot;feeder&quot; majors or to examine students who switch out of this major into other &quot;transition&quot; majors." sqref="F6:G6"/>
    <dataValidation allowBlank="1" showInputMessage="1" showErrorMessage="1" prompt="This chart displays metrics on the most common major switches and associated outcomes. You may select 1 additional major for comparison." sqref="F11"/>
    <dataValidation allowBlank="1" showInputMessage="1" showErrorMessage="1" prompt="Select an additional major to display data for comparison against the most common major switches." sqref="O9:O10"/>
    <dataValidation allowBlank="1" showInputMessage="1" showErrorMessage="1" prompt="Select a metric to display the most common major switches by this outcome metric." sqref="F8:G8"/>
    <dataValidation allowBlank="1" showInputMessage="1" showErrorMessage="1" prompt="Major associated with switch." sqref="F43"/>
    <dataValidation allowBlank="1" showInputMessage="1" showErrorMessage="1" prompt="Of the majors listed in this table, this major makes up X% of the total count." sqref="H43"/>
    <dataValidation allowBlank="1" showInputMessage="1" showErrorMessage="1" prompt="The average cumulative GPA of students when a major switch was made." sqref="I43 I29"/>
    <dataValidation allowBlank="1" showInputMessage="1" showErrorMessage="1" prompt="The graduation rate (success rate) of students in their destination major of this switch." sqref="J29 J43"/>
    <dataValidation type="list" allowBlank="1" showInputMessage="1" showErrorMessage="1" sqref="O11">
      <formula1>additional_majors_dropdown</formula1>
    </dataValidation>
    <dataValidation allowBlank="1" showInputMessage="1" showErrorMessage="1" prompt="The average number of terms a student has been enrolled when a major switch was made. This metric excludes transfer students, summer terms and other non-traditional terms from the total count of terms enrolled." sqref="K43 K29"/>
    <dataValidation allowBlank="1" showInputMessage="1" showErrorMessage="1" prompt="The average number of terms a student had been enrolled when they graduated. This metric excludes transfer students, summer terms and other non-traditional terms from the total count of terms enrolled." sqref="L29 L43"/>
    <dataValidation allowBlank="1" showInputMessage="1" showErrorMessage="1" prompt="Of the colleges listed in this table, this major makes up X% of the total count." sqref="H29"/>
    <dataValidation allowBlank="1" showInputMessage="1" showErrorMessage="1" prompt="A table displaying various outcome metrics for colleges associated with this type of major switch." sqref="F28 F42"/>
    <dataValidation allowBlank="1" showInputMessage="1" showErrorMessage="1" prompt="The average number of lifetime credits a student has when graduated. This metric includes transfer students and is based on all credits earned at the institution and any transfer credits they have earned." sqref="M29 M43"/>
    <dataValidation allowBlank="1" showInputMessage="1" showErrorMessage="1" prompt="The average number of terms a student had been enrolled after they switched into their graduating major. This metric excludes transfer students, summer terms and other non-traditional terms from the total count of terms enrolled." sqref="N29 N43"/>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Summary_Top_Courses!B7" tooltip="Click here to analyze and compare metrics across the top enrolled courses in a major" display="Summary of Top Courses"/>
    <hyperlink ref="B8" location="Analyze_Course!B8" tooltip="Click here to analyze a course" display="Analyze a Course"/>
    <hyperlink ref="B9" location="Course_2_Course!B9" tooltip="Click here to compare two courses" display="Compare 2 Courses"/>
    <hyperlink ref="B10" location="Course_By_Term!B10" tooltip="Click here to analyze course grade and timing as it relates to graduation" display="Graduation &amp; Course Timing"/>
    <hyperlink ref="B11" location="Course_By_Exam!B11" tooltip="Click here to analyze course grade and standardized exam scores" display="Courses &amp; Standardized Exams"/>
  </hyperlinks>
  <pageMargins left="0.7" right="0.7" top="0.75" bottom="0.75" header="0.3" footer="0.3"/>
  <pageSetup scale="76" orientation="landscape" r:id="rId1"/>
  <rowBreaks count="1" manualBreakCount="1">
    <brk id="24" max="16383" man="1"/>
  </rowBreaks>
  <drawing r:id="rId2"/>
  <legacyDrawing r:id="rId3"/>
  <controls>
    <mc:AlternateContent xmlns:mc="http://schemas.openxmlformats.org/markup-compatibility/2006">
      <mc:Choice Requires="x14">
        <control shapeId="4099" r:id="rId4" name="ComboBox1">
          <controlPr defaultSize="0" autoLine="0" linkedCell="H4" listFillRange="Majors_No_College_List" r:id="rId5">
            <anchor moveWithCells="1">
              <from>
                <xdr:col>7</xdr:col>
                <xdr:colOff>19050</xdr:colOff>
                <xdr:row>3</xdr:row>
                <xdr:rowOff>9525</xdr:rowOff>
              </from>
              <to>
                <xdr:col>9</xdr:col>
                <xdr:colOff>9525</xdr:colOff>
                <xdr:row>3</xdr:row>
                <xdr:rowOff>238125</xdr:rowOff>
              </to>
            </anchor>
          </controlPr>
        </control>
      </mc:Choice>
      <mc:Fallback>
        <control shapeId="4099" r:id="rId4" name="ComboBox1"/>
      </mc:Fallback>
    </mc:AlternateContent>
    <mc:AlternateContent xmlns:mc="http://schemas.openxmlformats.org/markup-compatibility/2006">
      <mc:Choice Requires="x14">
        <control shapeId="4101" r:id="rId6" name="ComboBox2">
          <controlPr defaultSize="0" autoLine="0" linkedCell="H6" listFillRange="Switch_Type_List" r:id="rId7">
            <anchor moveWithCells="1">
              <from>
                <xdr:col>7</xdr:col>
                <xdr:colOff>19050</xdr:colOff>
                <xdr:row>5</xdr:row>
                <xdr:rowOff>9525</xdr:rowOff>
              </from>
              <to>
                <xdr:col>9</xdr:col>
                <xdr:colOff>9525</xdr:colOff>
                <xdr:row>5</xdr:row>
                <xdr:rowOff>238125</xdr:rowOff>
              </to>
            </anchor>
          </controlPr>
        </control>
      </mc:Choice>
      <mc:Fallback>
        <control shapeId="4101" r:id="rId6" name="ComboBox2"/>
      </mc:Fallback>
    </mc:AlternateContent>
    <mc:AlternateContent xmlns:mc="http://schemas.openxmlformats.org/markup-compatibility/2006">
      <mc:Choice Requires="x14">
        <control shapeId="4102" r:id="rId8" name="ComboBox3">
          <controlPr defaultSize="0" autoLine="0" linkedCell="H8" listFillRange="Switches_Outcomes_List" r:id="rId9">
            <anchor moveWithCells="1">
              <from>
                <xdr:col>7</xdr:col>
                <xdr:colOff>19050</xdr:colOff>
                <xdr:row>7</xdr:row>
                <xdr:rowOff>9525</xdr:rowOff>
              </from>
              <to>
                <xdr:col>9</xdr:col>
                <xdr:colOff>9525</xdr:colOff>
                <xdr:row>7</xdr:row>
                <xdr:rowOff>238125</xdr:rowOff>
              </to>
            </anchor>
          </controlPr>
        </control>
      </mc:Choice>
      <mc:Fallback>
        <control shapeId="4102" r:id="rId8" name="ComboBox3"/>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B1:AF1027"/>
  <sheetViews>
    <sheetView showGridLines="0" showRowColHeaders="0" zoomScale="80" zoomScaleNormal="80" workbookViewId="0">
      <selection activeCell="B6" sqref="B6:B11"/>
    </sheetView>
  </sheetViews>
  <sheetFormatPr defaultColWidth="9.125" defaultRowHeight="14.25"/>
  <cols>
    <col min="1" max="1" width="2.125" style="3" customWidth="1"/>
    <col min="2" max="2" width="24.875" style="3" customWidth="1"/>
    <col min="3" max="3" width="2.125" style="47" customWidth="1"/>
    <col min="4" max="5" width="2.125" style="4" customWidth="1"/>
    <col min="6" max="6" width="17.75" style="3" customWidth="1"/>
    <col min="7" max="7" width="10.75" style="3" customWidth="1"/>
    <col min="8" max="12" width="15.625" style="3" customWidth="1"/>
    <col min="13" max="14" width="10.75" style="3" customWidth="1"/>
    <col min="15" max="15" width="14.25" style="3" customWidth="1"/>
    <col min="16" max="18" width="14.25" style="3" hidden="1" customWidth="1"/>
    <col min="19" max="20" width="9.125" style="3" hidden="1" customWidth="1"/>
    <col min="21" max="21" width="9.75" style="3" hidden="1" customWidth="1"/>
    <col min="22" max="22" width="12.25" style="3" hidden="1" customWidth="1"/>
    <col min="23" max="28" width="9.125" style="3" hidden="1" customWidth="1"/>
    <col min="29" max="29" width="12.75" style="3" hidden="1" customWidth="1"/>
    <col min="30" max="32" width="9.125" style="3" hidden="1" customWidth="1"/>
    <col min="33" max="39" width="9.125" style="3" customWidth="1"/>
    <col min="40" max="16384" width="9.125" style="3"/>
  </cols>
  <sheetData>
    <row r="1" spans="2:14" s="1" customFormat="1" ht="63" customHeight="1">
      <c r="C1" s="2"/>
      <c r="D1" s="2"/>
      <c r="E1" s="2"/>
    </row>
    <row r="2" spans="2:14" s="48" customFormat="1" ht="15.75" customHeight="1" thickBot="1"/>
    <row r="3" spans="2:14" ht="15" customHeight="1" thickBot="1"/>
    <row r="4" spans="2:14" ht="20.100000000000001" customHeight="1" thickBot="1">
      <c r="B4" s="45" t="s">
        <v>1</v>
      </c>
      <c r="F4" s="304" t="s">
        <v>31</v>
      </c>
      <c r="G4" s="305"/>
      <c r="H4" s="283" t="s">
        <v>177</v>
      </c>
      <c r="I4" s="284"/>
      <c r="J4" s="78" t="str">
        <f>IFERROR(IF($H$4="Undeclared","These were students who were undeclared while they were enrolled in the course",IF($H$4="","Please Select a Program Using the Dropdown at Right","")),"Please Select a Program Using the Dropdown at Right")</f>
        <v/>
      </c>
    </row>
    <row r="5" spans="2:14" ht="15" customHeight="1" thickBot="1"/>
    <row r="6" spans="2:14" ht="20.100000000000001" customHeight="1" thickBot="1">
      <c r="B6" s="45" t="s">
        <v>56723</v>
      </c>
      <c r="F6" s="304" t="s">
        <v>15</v>
      </c>
      <c r="G6" s="305"/>
      <c r="H6" s="283" t="s">
        <v>81</v>
      </c>
      <c r="I6" s="284"/>
      <c r="M6" s="309" t="s">
        <v>16</v>
      </c>
      <c r="N6" s="310"/>
    </row>
    <row r="7" spans="2:14" ht="20.100000000000001" customHeight="1" thickBot="1">
      <c r="B7" s="46" t="s">
        <v>56724</v>
      </c>
      <c r="M7" s="311"/>
      <c r="N7" s="312"/>
    </row>
    <row r="8" spans="2:14" ht="20.100000000000001" customHeight="1" thickBot="1">
      <c r="B8" s="45" t="s">
        <v>56725</v>
      </c>
      <c r="F8" s="221" t="s">
        <v>24</v>
      </c>
      <c r="G8" s="82"/>
      <c r="H8" s="82"/>
      <c r="I8" s="82"/>
      <c r="J8" s="82"/>
      <c r="K8" s="83"/>
      <c r="L8" s="84"/>
      <c r="M8" s="313"/>
      <c r="N8" s="314"/>
    </row>
    <row r="9" spans="2:14" ht="20.100000000000001" customHeight="1">
      <c r="B9" s="45" t="s">
        <v>56726</v>
      </c>
      <c r="F9" s="87"/>
      <c r="G9" s="9"/>
      <c r="H9" s="21" t="str">
        <f>IF($H$6="","",$H$6&amp;" of the Top 10 Enrolled Courses")</f>
        <v>Predictive Course Rank of the Top 10 Enrolled Courses</v>
      </c>
      <c r="I9" s="9"/>
      <c r="J9" s="9"/>
      <c r="K9" s="9"/>
      <c r="L9" s="222"/>
      <c r="M9" s="315"/>
      <c r="N9" s="316"/>
    </row>
    <row r="10" spans="2:14" ht="20.100000000000001" customHeight="1">
      <c r="B10" s="45" t="s">
        <v>56727</v>
      </c>
      <c r="F10" s="87"/>
      <c r="G10" s="9"/>
      <c r="H10" s="9"/>
      <c r="I10" s="9"/>
      <c r="J10" s="9"/>
      <c r="K10" s="9"/>
      <c r="L10" s="222"/>
      <c r="M10" s="315"/>
      <c r="N10" s="316"/>
    </row>
    <row r="11" spans="2:14" ht="20.100000000000001" customHeight="1">
      <c r="B11" s="45" t="s">
        <v>56728</v>
      </c>
      <c r="F11" s="87"/>
      <c r="G11" s="9"/>
      <c r="H11" s="9"/>
      <c r="I11" s="9"/>
      <c r="J11" s="9"/>
      <c r="K11" s="9"/>
      <c r="L11" s="222"/>
      <c r="M11" s="315"/>
      <c r="N11" s="316"/>
    </row>
    <row r="12" spans="2:14" ht="20.100000000000001" customHeight="1">
      <c r="B12" s="45"/>
      <c r="F12" s="87"/>
      <c r="G12" s="9"/>
      <c r="H12" s="9"/>
      <c r="I12" s="9"/>
      <c r="J12" s="9"/>
      <c r="K12" s="9"/>
      <c r="L12" s="222"/>
      <c r="M12" s="315"/>
      <c r="N12" s="316"/>
    </row>
    <row r="13" spans="2:14" ht="20.100000000000001" customHeight="1">
      <c r="B13" s="11"/>
      <c r="F13" s="87"/>
      <c r="G13" s="9"/>
      <c r="H13" s="9"/>
      <c r="I13" s="9"/>
      <c r="J13" s="9"/>
      <c r="K13" s="9"/>
      <c r="L13" s="222"/>
      <c r="M13" s="315"/>
      <c r="N13" s="316"/>
    </row>
    <row r="14" spans="2:14" ht="15" customHeight="1">
      <c r="B14" s="5"/>
      <c r="F14" s="87"/>
      <c r="G14" s="9"/>
      <c r="H14" s="9"/>
      <c r="I14" s="9"/>
      <c r="J14" s="9"/>
      <c r="K14" s="9"/>
      <c r="L14" s="222"/>
      <c r="M14" s="315"/>
      <c r="N14" s="316"/>
    </row>
    <row r="15" spans="2:14" ht="15" customHeight="1">
      <c r="F15" s="87"/>
      <c r="G15" s="9"/>
      <c r="H15" s="9"/>
      <c r="I15" s="10"/>
      <c r="J15" s="10"/>
      <c r="K15" s="9"/>
      <c r="L15" s="222"/>
      <c r="M15" s="315"/>
      <c r="N15" s="316"/>
    </row>
    <row r="16" spans="2:14" ht="15" customHeight="1">
      <c r="B16" s="6"/>
      <c r="F16" s="87"/>
      <c r="G16" s="9"/>
      <c r="H16" s="9"/>
      <c r="I16" s="10"/>
      <c r="J16" s="10"/>
      <c r="K16" s="9"/>
      <c r="L16" s="222"/>
      <c r="M16" s="315"/>
      <c r="N16" s="316"/>
    </row>
    <row r="17" spans="2:29">
      <c r="F17" s="87"/>
      <c r="G17" s="9"/>
      <c r="H17" s="9"/>
      <c r="I17" s="10"/>
      <c r="J17" s="10"/>
      <c r="K17" s="9"/>
      <c r="L17" s="222"/>
      <c r="M17" s="315"/>
      <c r="N17" s="316"/>
    </row>
    <row r="18" spans="2:29">
      <c r="F18" s="87"/>
      <c r="G18" s="9"/>
      <c r="H18" s="9"/>
      <c r="I18" s="10"/>
      <c r="J18" s="10"/>
      <c r="K18" s="9"/>
      <c r="L18" s="222"/>
      <c r="M18" s="315"/>
      <c r="N18" s="316"/>
    </row>
    <row r="19" spans="2:29">
      <c r="F19" s="87"/>
      <c r="G19" s="9"/>
      <c r="H19" s="9"/>
      <c r="I19" s="9"/>
      <c r="J19" s="9"/>
      <c r="K19" s="9"/>
      <c r="L19" s="222"/>
      <c r="M19" s="315"/>
      <c r="N19" s="316"/>
    </row>
    <row r="20" spans="2:29">
      <c r="F20" s="87"/>
      <c r="G20" s="9"/>
      <c r="H20" s="9"/>
      <c r="I20" s="9"/>
      <c r="J20" s="9"/>
      <c r="K20" s="9"/>
      <c r="L20" s="222"/>
      <c r="M20" s="315"/>
      <c r="N20" s="316"/>
    </row>
    <row r="21" spans="2:29">
      <c r="F21" s="87"/>
      <c r="G21" s="9"/>
      <c r="H21" s="9"/>
      <c r="I21" s="9"/>
      <c r="J21" s="9"/>
      <c r="K21" s="9"/>
      <c r="L21" s="222"/>
      <c r="M21" s="315"/>
      <c r="N21" s="316"/>
    </row>
    <row r="22" spans="2:29">
      <c r="F22" s="87"/>
      <c r="G22" s="9"/>
      <c r="H22" s="9"/>
      <c r="I22" s="9"/>
      <c r="J22" s="9"/>
      <c r="K22" s="9"/>
      <c r="L22" s="222"/>
      <c r="M22" s="315"/>
      <c r="N22" s="316"/>
    </row>
    <row r="23" spans="2:29" ht="15" thickBot="1">
      <c r="F23" s="172"/>
      <c r="G23" s="173"/>
      <c r="H23" s="173"/>
      <c r="I23" s="173"/>
      <c r="J23" s="173"/>
      <c r="K23" s="173"/>
      <c r="L23" s="223"/>
      <c r="M23" s="317"/>
      <c r="N23" s="318"/>
      <c r="R23" s="3" t="s">
        <v>5</v>
      </c>
      <c r="S23" s="3" t="s">
        <v>81</v>
      </c>
      <c r="T23" s="3" t="s">
        <v>82</v>
      </c>
      <c r="U23" s="3" t="s">
        <v>22</v>
      </c>
      <c r="V23" s="3" t="s">
        <v>78</v>
      </c>
      <c r="W23" s="3" t="s">
        <v>79</v>
      </c>
      <c r="X23" s="3" t="s">
        <v>6</v>
      </c>
      <c r="Y23" s="3" t="s">
        <v>21</v>
      </c>
    </row>
    <row r="24" spans="2:29">
      <c r="F24" s="9"/>
      <c r="G24" s="9"/>
      <c r="H24" s="9"/>
      <c r="I24" s="9"/>
      <c r="J24" s="9"/>
      <c r="K24" s="9"/>
      <c r="L24" s="9"/>
      <c r="M24" s="4"/>
      <c r="N24" s="4"/>
      <c r="O24" s="4"/>
      <c r="Q24" s="3" t="s">
        <v>93</v>
      </c>
    </row>
    <row r="25" spans="2:29">
      <c r="Q25" s="3">
        <v>2</v>
      </c>
      <c r="R25" s="3">
        <v>3</v>
      </c>
      <c r="S25" s="3">
        <v>22</v>
      </c>
      <c r="T25" s="3">
        <v>21</v>
      </c>
      <c r="U25" s="3">
        <v>17</v>
      </c>
      <c r="V25" s="3">
        <v>18</v>
      </c>
      <c r="W25" s="3">
        <v>16</v>
      </c>
      <c r="X25" s="3">
        <v>19</v>
      </c>
      <c r="Y25" s="3">
        <v>20</v>
      </c>
    </row>
    <row r="26" spans="2:29" ht="39" customHeight="1" thickBot="1">
      <c r="E26" s="3"/>
      <c r="F26" s="306" t="s">
        <v>27</v>
      </c>
      <c r="G26" s="307"/>
      <c r="H26" s="307"/>
      <c r="I26" s="307"/>
      <c r="J26" s="307"/>
      <c r="K26" s="307"/>
      <c r="L26" s="307"/>
      <c r="M26" s="307"/>
      <c r="N26" s="308"/>
      <c r="Y26" s="3" t="s">
        <v>74</v>
      </c>
      <c r="Z26" s="159">
        <f>IF(NOT(ISERROR(FIND("Grade",$H$6))),0,IF(OR(NOT(ISERROR(FIND("Rate",$H$6))),NOT(ISERROR(FIND("%",$H$6)))),1,IF(NOT(ISERROR(FIND("Rank",$H$6))),2,3)))</f>
        <v>2</v>
      </c>
      <c r="AA26" s="159"/>
      <c r="AB26" s="159"/>
    </row>
    <row r="27" spans="2:29" s="23" customFormat="1" ht="43.15" customHeight="1">
      <c r="B27" s="3"/>
      <c r="C27" s="49"/>
      <c r="D27" s="24"/>
      <c r="F27" s="54" t="s">
        <v>8</v>
      </c>
      <c r="G27" s="54" t="s">
        <v>5</v>
      </c>
      <c r="H27" s="152" t="s">
        <v>81</v>
      </c>
      <c r="I27" s="152" t="s">
        <v>82</v>
      </c>
      <c r="J27" s="54" t="s">
        <v>22</v>
      </c>
      <c r="K27" s="54" t="s">
        <v>78</v>
      </c>
      <c r="L27" s="54" t="s">
        <v>79</v>
      </c>
      <c r="M27" s="54" t="s">
        <v>6</v>
      </c>
      <c r="N27" s="54" t="s">
        <v>21</v>
      </c>
      <c r="Q27" s="23" t="s">
        <v>92</v>
      </c>
      <c r="T27" s="36" t="s">
        <v>7</v>
      </c>
      <c r="U27" s="37"/>
      <c r="Z27" s="158" t="s">
        <v>83</v>
      </c>
      <c r="AA27" s="160" t="s">
        <v>84</v>
      </c>
      <c r="AB27" s="156" t="s">
        <v>85</v>
      </c>
      <c r="AC27" s="157" t="s">
        <v>86</v>
      </c>
    </row>
    <row r="28" spans="2:29">
      <c r="F28" s="51" t="str">
        <f t="shared" ref="F28:F91" si="0">IFERROR(INDEX(Course_Data,Q28,$Q$25),"")</f>
        <v>PSY105</v>
      </c>
      <c r="G28" s="57">
        <f t="shared" ref="G28:G91" si="1">IFERROR(IF($F28="",-0.00000001,VALUE(INDEX(Course_Data,Q28,$R$25))),-0.00000001)</f>
        <v>17881</v>
      </c>
      <c r="H28" s="153">
        <f t="shared" ref="H28:H91" si="2">IFERROR(IF($F28="",-0.00000001,VALUE(INDEX(Course_Data,Q28,$S$25))),-0.00000001)</f>
        <v>1</v>
      </c>
      <c r="I28" s="153" t="str">
        <f t="shared" ref="I28:I91" si="3">IFERROR(IF($F28="",-0.00000001,INDEX(Course_Data,Q28,$T$25)),-0.00000001)</f>
        <v>A</v>
      </c>
      <c r="J28" s="52">
        <f t="shared" ref="J28:J91" si="4">IFERROR(IF($F28="",-0.00000001,VALUE(INDEX(Course_Data,Q28,$U$25))),-0.00000001)</f>
        <v>2.314289</v>
      </c>
      <c r="K28" s="150">
        <f t="shared" ref="K28:K91" si="5">IFERROR(IF($F28="",-0.00000001,VALUE(INDEX(Course_Data,Q28,$V$25))),-0.00000001)</f>
        <v>1.6406289999999999</v>
      </c>
      <c r="L28" s="53">
        <f t="shared" ref="L28:L91" si="6">IFERROR(IF($F28="",-0.00000001,VALUE(INDEX(Course_Data,Q28,$W$25))),-0.00000001)</f>
        <v>0.35104300999999999</v>
      </c>
      <c r="M28" s="53">
        <f t="shared" ref="M28:M91" si="7">IFERROR(IF($F28="",-0.00000001,VALUE(INDEX(Course_Data,Q28,$X$25))),-0.00000001)</f>
        <v>0.27190872989999998</v>
      </c>
      <c r="N28" s="53">
        <f t="shared" ref="N28:N91" si="8">IFERROR(IF($F28="",-0.00000001,VALUE(INDEX(Course_Data,Q28,$Y$25))),-0.00000001)</f>
        <v>3.4841452000000002E-2</v>
      </c>
      <c r="Q28" s="3">
        <f>MATCH($H$4&amp;$S$28,INDEX(Course_Data,,1),0)</f>
        <v>2</v>
      </c>
      <c r="S28" s="3">
        <v>1</v>
      </c>
      <c r="T28" s="71" t="str">
        <f>F28</f>
        <v>PSY105</v>
      </c>
      <c r="U28" s="72">
        <f>IFERROR(VALUE(INDEX($F$27:$N$37,S28+1,MATCH($H$6,$F$27:$N$27,0))),-0.00000001)</f>
        <v>1</v>
      </c>
      <c r="V28" s="3">
        <f>IF(MAX($U$28:$U$38)=-0.00000001,100,$Y$37)</f>
        <v>11</v>
      </c>
      <c r="W28" s="73">
        <f>Y$38</f>
        <v>0</v>
      </c>
      <c r="Z28" s="161">
        <f>U28</f>
        <v>1</v>
      </c>
      <c r="AA28" s="162">
        <f>U28</f>
        <v>1</v>
      </c>
      <c r="AB28" s="164">
        <f>U28</f>
        <v>1</v>
      </c>
      <c r="AC28" s="165">
        <f>U28</f>
        <v>1</v>
      </c>
    </row>
    <row r="29" spans="2:29">
      <c r="F29" s="51" t="str">
        <f t="shared" si="0"/>
        <v>ENG101</v>
      </c>
      <c r="G29" s="57">
        <f t="shared" si="1"/>
        <v>16259</v>
      </c>
      <c r="H29" s="153">
        <f t="shared" si="2"/>
        <v>4</v>
      </c>
      <c r="I29" s="153" t="str">
        <f t="shared" si="3"/>
        <v>A</v>
      </c>
      <c r="J29" s="52">
        <f t="shared" si="4"/>
        <v>2.8463164999999999</v>
      </c>
      <c r="K29" s="150">
        <f t="shared" si="5"/>
        <v>1.3409274</v>
      </c>
      <c r="L29" s="53">
        <f t="shared" si="6"/>
        <v>0.37228612</v>
      </c>
      <c r="M29" s="53">
        <f t="shared" si="7"/>
        <v>0.1142751707</v>
      </c>
      <c r="N29" s="53">
        <f t="shared" si="8"/>
        <v>3.9916354000000001E-2</v>
      </c>
      <c r="Q29" s="3">
        <f t="shared" ref="Q29:Q92" si="9">IF(INDEX(Course_DataALL,Q28+1,1)=$H$4,Q28+1,NA())</f>
        <v>3</v>
      </c>
      <c r="S29" s="3">
        <v>2</v>
      </c>
      <c r="T29" s="71" t="str">
        <f t="shared" ref="T29:T37" si="10">F29</f>
        <v>ENG101</v>
      </c>
      <c r="U29" s="72">
        <f t="shared" ref="U29:U37" si="11">IFERROR(VALUE(INDEX($F$27:$N$37,S29+1,MATCH($H$6,$F$27:$N$27,0))),-0.00000001)</f>
        <v>4</v>
      </c>
      <c r="V29" s="3">
        <f t="shared" ref="V29:V38" si="12">IF(MAX($U$28:$U$38)=-0.00000001,100,$Y$37)</f>
        <v>11</v>
      </c>
      <c r="W29" s="73">
        <f t="shared" ref="W29:W38" si="13">Y$38</f>
        <v>0</v>
      </c>
      <c r="Z29" s="161">
        <f t="shared" ref="Z29:Z38" si="14">U29</f>
        <v>4</v>
      </c>
      <c r="AA29" s="162">
        <f t="shared" ref="AA29:AA38" si="15">U29</f>
        <v>4</v>
      </c>
      <c r="AB29" s="164">
        <f t="shared" ref="AB29:AB38" si="16">U29</f>
        <v>4</v>
      </c>
      <c r="AC29" s="165">
        <f t="shared" ref="AC29:AC38" si="17">U29</f>
        <v>4</v>
      </c>
    </row>
    <row r="30" spans="2:29">
      <c r="F30" s="51" t="str">
        <f t="shared" si="0"/>
        <v>PLS200</v>
      </c>
      <c r="G30" s="57">
        <f t="shared" si="1"/>
        <v>15986</v>
      </c>
      <c r="H30" s="153">
        <f t="shared" si="2"/>
        <v>2</v>
      </c>
      <c r="I30" s="153" t="str">
        <f t="shared" si="3"/>
        <v>B</v>
      </c>
      <c r="J30" s="52">
        <f t="shared" si="4"/>
        <v>2.4503962000000001</v>
      </c>
      <c r="K30" s="150">
        <f t="shared" si="5"/>
        <v>2.0387545999999999</v>
      </c>
      <c r="L30" s="53">
        <f t="shared" si="6"/>
        <v>0.42236957000000003</v>
      </c>
      <c r="M30" s="53">
        <f t="shared" si="7"/>
        <v>0.2084323783</v>
      </c>
      <c r="N30" s="53">
        <f t="shared" si="8"/>
        <v>4.4726636E-2</v>
      </c>
      <c r="Q30" s="3">
        <f t="shared" si="9"/>
        <v>4</v>
      </c>
      <c r="S30" s="3">
        <v>3</v>
      </c>
      <c r="T30" s="71" t="str">
        <f t="shared" si="10"/>
        <v>PLS200</v>
      </c>
      <c r="U30" s="72">
        <f t="shared" si="11"/>
        <v>2</v>
      </c>
      <c r="V30" s="3">
        <f t="shared" si="12"/>
        <v>11</v>
      </c>
      <c r="W30" s="73">
        <f t="shared" si="13"/>
        <v>0</v>
      </c>
      <c r="Z30" s="161">
        <f t="shared" si="14"/>
        <v>2</v>
      </c>
      <c r="AA30" s="162">
        <f t="shared" si="15"/>
        <v>2</v>
      </c>
      <c r="AB30" s="164">
        <f t="shared" si="16"/>
        <v>2</v>
      </c>
      <c r="AC30" s="165">
        <f t="shared" si="17"/>
        <v>2</v>
      </c>
    </row>
    <row r="31" spans="2:29">
      <c r="F31" s="51" t="str">
        <f t="shared" si="0"/>
        <v>ENG102</v>
      </c>
      <c r="G31" s="57">
        <f t="shared" si="1"/>
        <v>15619</v>
      </c>
      <c r="H31" s="153">
        <f t="shared" si="2"/>
        <v>6</v>
      </c>
      <c r="I31" s="153" t="str">
        <f t="shared" si="3"/>
        <v>A</v>
      </c>
      <c r="J31" s="52">
        <f t="shared" si="4"/>
        <v>2.8580543</v>
      </c>
      <c r="K31" s="150">
        <f t="shared" si="5"/>
        <v>2.1370105000000001</v>
      </c>
      <c r="L31" s="53">
        <f t="shared" si="6"/>
        <v>0.46712337999999998</v>
      </c>
      <c r="M31" s="53">
        <f t="shared" si="7"/>
        <v>0.1068570331</v>
      </c>
      <c r="N31" s="53">
        <f t="shared" si="8"/>
        <v>6.6777642999999998E-2</v>
      </c>
      <c r="Q31" s="3">
        <f t="shared" si="9"/>
        <v>5</v>
      </c>
      <c r="S31" s="3">
        <v>4</v>
      </c>
      <c r="T31" s="71" t="str">
        <f t="shared" si="10"/>
        <v>ENG102</v>
      </c>
      <c r="U31" s="72">
        <f t="shared" si="11"/>
        <v>6</v>
      </c>
      <c r="V31" s="3">
        <f t="shared" si="12"/>
        <v>11</v>
      </c>
      <c r="W31" s="73">
        <f t="shared" si="13"/>
        <v>0</v>
      </c>
      <c r="Z31" s="161">
        <f t="shared" si="14"/>
        <v>6</v>
      </c>
      <c r="AA31" s="162">
        <f t="shared" si="15"/>
        <v>6</v>
      </c>
      <c r="AB31" s="164">
        <f t="shared" si="16"/>
        <v>6</v>
      </c>
      <c r="AC31" s="165">
        <f t="shared" si="17"/>
        <v>6</v>
      </c>
    </row>
    <row r="32" spans="2:29">
      <c r="F32" s="51" t="str">
        <f t="shared" si="0"/>
        <v>SOC200</v>
      </c>
      <c r="G32" s="57">
        <f t="shared" si="1"/>
        <v>13745</v>
      </c>
      <c r="H32" s="153">
        <f t="shared" si="2"/>
        <v>3</v>
      </c>
      <c r="I32" s="153" t="str">
        <f t="shared" si="3"/>
        <v>B</v>
      </c>
      <c r="J32" s="52">
        <f t="shared" si="4"/>
        <v>2.6754338999999998</v>
      </c>
      <c r="K32" s="150">
        <f t="shared" si="5"/>
        <v>2.0689624000000002</v>
      </c>
      <c r="L32" s="53">
        <f t="shared" si="6"/>
        <v>0.42961076999999998</v>
      </c>
      <c r="M32" s="53">
        <f t="shared" si="7"/>
        <v>0.15496544200000001</v>
      </c>
      <c r="N32" s="53">
        <f t="shared" si="8"/>
        <v>4.8453982999999999E-2</v>
      </c>
      <c r="Q32" s="3">
        <f t="shared" si="9"/>
        <v>6</v>
      </c>
      <c r="S32" s="3">
        <v>5</v>
      </c>
      <c r="T32" s="71" t="str">
        <f t="shared" si="10"/>
        <v>SOC200</v>
      </c>
      <c r="U32" s="72">
        <f t="shared" si="11"/>
        <v>3</v>
      </c>
      <c r="V32" s="3">
        <f t="shared" si="12"/>
        <v>11</v>
      </c>
      <c r="W32" s="73">
        <f t="shared" si="13"/>
        <v>0</v>
      </c>
      <c r="Z32" s="161">
        <f t="shared" si="14"/>
        <v>3</v>
      </c>
      <c r="AA32" s="162">
        <f t="shared" si="15"/>
        <v>3</v>
      </c>
      <c r="AB32" s="164">
        <f t="shared" si="16"/>
        <v>3</v>
      </c>
      <c r="AC32" s="165">
        <f t="shared" si="17"/>
        <v>3</v>
      </c>
    </row>
    <row r="33" spans="6:29">
      <c r="F33" s="51" t="str">
        <f t="shared" si="0"/>
        <v>CS205</v>
      </c>
      <c r="G33" s="57">
        <f t="shared" si="1"/>
        <v>9716</v>
      </c>
      <c r="H33" s="153">
        <f t="shared" si="2"/>
        <v>11</v>
      </c>
      <c r="I33" s="153" t="str">
        <f t="shared" si="3"/>
        <v>C</v>
      </c>
      <c r="J33" s="52">
        <f t="shared" si="4"/>
        <v>2.8142271000000001</v>
      </c>
      <c r="K33" s="150">
        <f t="shared" si="5"/>
        <v>3.4175347</v>
      </c>
      <c r="L33" s="53">
        <f t="shared" si="6"/>
        <v>0.56123919</v>
      </c>
      <c r="M33" s="53">
        <f t="shared" si="7"/>
        <v>0.12124331000000001</v>
      </c>
      <c r="N33" s="53">
        <f t="shared" si="8"/>
        <v>7.2560725000000006E-2</v>
      </c>
      <c r="Q33" s="3">
        <f t="shared" si="9"/>
        <v>7</v>
      </c>
      <c r="S33" s="3">
        <v>6</v>
      </c>
      <c r="T33" s="71" t="str">
        <f t="shared" si="10"/>
        <v>CS205</v>
      </c>
      <c r="U33" s="72">
        <f t="shared" si="11"/>
        <v>11</v>
      </c>
      <c r="V33" s="3">
        <f t="shared" si="12"/>
        <v>11</v>
      </c>
      <c r="W33" s="73">
        <f t="shared" si="13"/>
        <v>0</v>
      </c>
      <c r="Z33" s="161">
        <f t="shared" si="14"/>
        <v>11</v>
      </c>
      <c r="AA33" s="162">
        <f t="shared" si="15"/>
        <v>11</v>
      </c>
      <c r="AB33" s="164">
        <f t="shared" si="16"/>
        <v>11</v>
      </c>
      <c r="AC33" s="165">
        <f t="shared" si="17"/>
        <v>11</v>
      </c>
    </row>
    <row r="34" spans="6:29">
      <c r="F34" s="51" t="str">
        <f t="shared" si="0"/>
        <v>HST102</v>
      </c>
      <c r="G34" s="57">
        <f t="shared" si="1"/>
        <v>9455</v>
      </c>
      <c r="H34" s="153">
        <f t="shared" si="2"/>
        <v>8</v>
      </c>
      <c r="I34" s="153" t="str">
        <f t="shared" si="3"/>
        <v>B</v>
      </c>
      <c r="J34" s="52">
        <f t="shared" si="4"/>
        <v>2.3647535999999998</v>
      </c>
      <c r="K34" s="150">
        <f t="shared" si="5"/>
        <v>2.335277</v>
      </c>
      <c r="L34" s="53">
        <f t="shared" si="6"/>
        <v>0.47974617000000003</v>
      </c>
      <c r="M34" s="53">
        <f t="shared" si="7"/>
        <v>0.23046007399999999</v>
      </c>
      <c r="N34" s="53">
        <f t="shared" si="8"/>
        <v>6.1977789999999998E-2</v>
      </c>
      <c r="Q34" s="3">
        <f t="shared" si="9"/>
        <v>8</v>
      </c>
      <c r="S34" s="3">
        <v>7</v>
      </c>
      <c r="T34" s="71" t="str">
        <f t="shared" si="10"/>
        <v>HST102</v>
      </c>
      <c r="U34" s="72">
        <f t="shared" si="11"/>
        <v>8</v>
      </c>
      <c r="V34" s="3">
        <f t="shared" si="12"/>
        <v>11</v>
      </c>
      <c r="W34" s="73">
        <f t="shared" si="13"/>
        <v>0</v>
      </c>
      <c r="Z34" s="161">
        <f t="shared" si="14"/>
        <v>8</v>
      </c>
      <c r="AA34" s="162">
        <f t="shared" si="15"/>
        <v>8</v>
      </c>
      <c r="AB34" s="164">
        <f t="shared" si="16"/>
        <v>8</v>
      </c>
      <c r="AC34" s="165">
        <f t="shared" si="17"/>
        <v>8</v>
      </c>
    </row>
    <row r="35" spans="6:29">
      <c r="F35" s="51" t="str">
        <f t="shared" si="0"/>
        <v>MUS214</v>
      </c>
      <c r="G35" s="57">
        <f t="shared" si="1"/>
        <v>8499</v>
      </c>
      <c r="H35" s="153">
        <f t="shared" si="2"/>
        <v>5</v>
      </c>
      <c r="I35" s="153" t="str">
        <f t="shared" si="3"/>
        <v>A</v>
      </c>
      <c r="J35" s="52">
        <f t="shared" si="4"/>
        <v>2.9996379000000002</v>
      </c>
      <c r="K35" s="150">
        <f t="shared" si="5"/>
        <v>2.5709241</v>
      </c>
      <c r="L35" s="53">
        <f t="shared" si="6"/>
        <v>0.45134721999999999</v>
      </c>
      <c r="M35" s="53">
        <f t="shared" si="7"/>
        <v>0.1190728321</v>
      </c>
      <c r="N35" s="53">
        <f t="shared" si="8"/>
        <v>2.5061772E-2</v>
      </c>
      <c r="Q35" s="3">
        <f t="shared" si="9"/>
        <v>9</v>
      </c>
      <c r="S35" s="3">
        <v>8</v>
      </c>
      <c r="T35" s="71" t="str">
        <f t="shared" si="10"/>
        <v>MUS214</v>
      </c>
      <c r="U35" s="72">
        <f t="shared" si="11"/>
        <v>5</v>
      </c>
      <c r="V35" s="3">
        <f t="shared" si="12"/>
        <v>11</v>
      </c>
      <c r="W35" s="73">
        <f t="shared" si="13"/>
        <v>0</v>
      </c>
      <c r="Z35" s="161">
        <f t="shared" si="14"/>
        <v>5</v>
      </c>
      <c r="AA35" s="162">
        <f t="shared" si="15"/>
        <v>5</v>
      </c>
      <c r="AB35" s="164">
        <f t="shared" si="16"/>
        <v>5</v>
      </c>
      <c r="AC35" s="165">
        <f t="shared" si="17"/>
        <v>5</v>
      </c>
    </row>
    <row r="36" spans="6:29" ht="15" thickBot="1">
      <c r="F36" s="51" t="str">
        <f t="shared" si="0"/>
        <v>HST101</v>
      </c>
      <c r="G36" s="57">
        <f t="shared" si="1"/>
        <v>8096</v>
      </c>
      <c r="H36" s="153">
        <f t="shared" si="2"/>
        <v>7</v>
      </c>
      <c r="I36" s="153" t="str">
        <f t="shared" si="3"/>
        <v>B</v>
      </c>
      <c r="J36" s="52">
        <f t="shared" si="4"/>
        <v>2.3269633999999999</v>
      </c>
      <c r="K36" s="150">
        <f t="shared" si="5"/>
        <v>2.3925774999999998</v>
      </c>
      <c r="L36" s="53">
        <f t="shared" si="6"/>
        <v>0.47887846000000001</v>
      </c>
      <c r="M36" s="53">
        <f t="shared" si="7"/>
        <v>0.2323369565</v>
      </c>
      <c r="N36" s="53">
        <f t="shared" si="8"/>
        <v>5.6324111000000003E-2</v>
      </c>
      <c r="Q36" s="3">
        <f t="shared" si="9"/>
        <v>10</v>
      </c>
      <c r="S36" s="3">
        <v>9</v>
      </c>
      <c r="T36" s="71" t="str">
        <f t="shared" si="10"/>
        <v>HST101</v>
      </c>
      <c r="U36" s="72">
        <f t="shared" si="11"/>
        <v>7</v>
      </c>
      <c r="V36" s="3">
        <f t="shared" si="12"/>
        <v>11</v>
      </c>
      <c r="W36" s="73">
        <f t="shared" si="13"/>
        <v>0</v>
      </c>
      <c r="Z36" s="161">
        <f t="shared" si="14"/>
        <v>7</v>
      </c>
      <c r="AA36" s="162">
        <f t="shared" si="15"/>
        <v>7</v>
      </c>
      <c r="AB36" s="164">
        <f t="shared" si="16"/>
        <v>7</v>
      </c>
      <c r="AC36" s="165">
        <f t="shared" si="17"/>
        <v>7</v>
      </c>
    </row>
    <row r="37" spans="6:29" ht="15" thickBot="1">
      <c r="F37" s="51" t="str">
        <f t="shared" si="0"/>
        <v>HST103</v>
      </c>
      <c r="G37" s="57">
        <f t="shared" si="1"/>
        <v>7705</v>
      </c>
      <c r="H37" s="153">
        <f t="shared" si="2"/>
        <v>10</v>
      </c>
      <c r="I37" s="153" t="str">
        <f t="shared" si="3"/>
        <v>C</v>
      </c>
      <c r="J37" s="52">
        <f t="shared" si="4"/>
        <v>2.1329438999999999</v>
      </c>
      <c r="K37" s="150">
        <f t="shared" si="5"/>
        <v>2.7313234999999998</v>
      </c>
      <c r="L37" s="53">
        <f t="shared" si="6"/>
        <v>0.51200519</v>
      </c>
      <c r="M37" s="53">
        <f t="shared" si="7"/>
        <v>0.28682673590000002</v>
      </c>
      <c r="N37" s="53">
        <f t="shared" si="8"/>
        <v>8.9162880999999999E-2</v>
      </c>
      <c r="Q37" s="3">
        <f t="shared" si="9"/>
        <v>11</v>
      </c>
      <c r="S37" s="3">
        <v>10</v>
      </c>
      <c r="T37" s="71" t="str">
        <f t="shared" si="10"/>
        <v>HST103</v>
      </c>
      <c r="U37" s="72">
        <f t="shared" si="11"/>
        <v>10</v>
      </c>
      <c r="V37" s="3">
        <f t="shared" si="12"/>
        <v>11</v>
      </c>
      <c r="W37" s="73">
        <f t="shared" si="13"/>
        <v>0</v>
      </c>
      <c r="X37" s="3" t="s">
        <v>33</v>
      </c>
      <c r="Y37" s="163">
        <f>IF(MAX(U28:U38)&lt;0,10000,MAX(U28:U38))</f>
        <v>11</v>
      </c>
      <c r="Z37" s="161">
        <f t="shared" si="14"/>
        <v>10</v>
      </c>
      <c r="AA37" s="162">
        <f t="shared" si="15"/>
        <v>10</v>
      </c>
      <c r="AB37" s="164">
        <f t="shared" si="16"/>
        <v>10</v>
      </c>
      <c r="AC37" s="165">
        <f t="shared" si="17"/>
        <v>10</v>
      </c>
    </row>
    <row r="38" spans="6:29" ht="15" thickBot="1">
      <c r="F38" s="51" t="str">
        <f t="shared" si="0"/>
        <v>PSY110</v>
      </c>
      <c r="G38" s="57">
        <f t="shared" si="1"/>
        <v>6120</v>
      </c>
      <c r="H38" s="153">
        <f t="shared" si="2"/>
        <v>9</v>
      </c>
      <c r="I38" s="153" t="str">
        <f t="shared" si="3"/>
        <v>A</v>
      </c>
      <c r="J38" s="52">
        <f t="shared" si="4"/>
        <v>2.9006745</v>
      </c>
      <c r="K38" s="150">
        <f t="shared" si="5"/>
        <v>2.87921</v>
      </c>
      <c r="L38" s="53">
        <f t="shared" si="6"/>
        <v>0.46372549000000002</v>
      </c>
      <c r="M38" s="53">
        <f t="shared" si="7"/>
        <v>0.14330065359999999</v>
      </c>
      <c r="N38" s="53">
        <f t="shared" si="8"/>
        <v>3.1045751999999999E-2</v>
      </c>
      <c r="Q38" s="3">
        <f t="shared" si="9"/>
        <v>12</v>
      </c>
      <c r="S38" s="3">
        <v>11</v>
      </c>
      <c r="T38" s="71" t="str">
        <f>IF(M8=""," ",M8)</f>
        <v xml:space="preserve"> </v>
      </c>
      <c r="U38" s="71">
        <f>IFERROR(VALUE(INDEX(Course_Data,$U$39,HLOOKUP($H$6,$Q$23:$Y$25,3,FALSE))),-0.00000001)</f>
        <v>-1E-8</v>
      </c>
      <c r="V38" s="3">
        <f t="shared" si="12"/>
        <v>11</v>
      </c>
      <c r="W38" s="73">
        <f t="shared" si="13"/>
        <v>0</v>
      </c>
      <c r="X38" s="3" t="s">
        <v>34</v>
      </c>
      <c r="Y38" s="163">
        <v>0</v>
      </c>
      <c r="Z38" s="166">
        <f t="shared" si="14"/>
        <v>-1E-8</v>
      </c>
      <c r="AA38" s="167">
        <f t="shared" si="15"/>
        <v>-1E-8</v>
      </c>
      <c r="AB38" s="168">
        <f t="shared" si="16"/>
        <v>-1E-8</v>
      </c>
      <c r="AC38" s="169">
        <f t="shared" si="17"/>
        <v>-1E-8</v>
      </c>
    </row>
    <row r="39" spans="6:29">
      <c r="F39" s="51" t="str">
        <f t="shared" si="0"/>
        <v>MTH126</v>
      </c>
      <c r="G39" s="57">
        <f t="shared" si="1"/>
        <v>5842</v>
      </c>
      <c r="H39" s="153">
        <f t="shared" si="2"/>
        <v>34</v>
      </c>
      <c r="I39" s="153" t="str">
        <f t="shared" si="3"/>
        <v>B</v>
      </c>
      <c r="J39" s="52">
        <f t="shared" si="4"/>
        <v>1.8658513000000001</v>
      </c>
      <c r="K39" s="150">
        <f t="shared" si="5"/>
        <v>2.4564805000000001</v>
      </c>
      <c r="L39" s="53">
        <f t="shared" si="6"/>
        <v>0.41937692999999998</v>
      </c>
      <c r="M39" s="53">
        <f t="shared" si="7"/>
        <v>0.30229373500000001</v>
      </c>
      <c r="N39" s="53">
        <f t="shared" si="8"/>
        <v>0.104245122</v>
      </c>
      <c r="Q39" s="3">
        <f t="shared" si="9"/>
        <v>13</v>
      </c>
      <c r="S39" s="3">
        <v>12</v>
      </c>
      <c r="U39" s="3" t="e">
        <f t="array" ref="U39">MATCH(1,($H$4=INDEX(Course_DataALL,,1))*($T$38=INDEX(Course_DataALL,,4)),0)</f>
        <v>#N/A</v>
      </c>
    </row>
    <row r="40" spans="6:29">
      <c r="F40" s="51" t="str">
        <f t="shared" si="0"/>
        <v>MTH145</v>
      </c>
      <c r="G40" s="57">
        <f t="shared" si="1"/>
        <v>5631</v>
      </c>
      <c r="H40" s="153">
        <f t="shared" si="2"/>
        <v>38</v>
      </c>
      <c r="I40" s="153" t="str">
        <f t="shared" si="3"/>
        <v>D</v>
      </c>
      <c r="J40" s="52">
        <f t="shared" si="4"/>
        <v>2.5958904</v>
      </c>
      <c r="K40" s="150">
        <f t="shared" si="5"/>
        <v>3.6245839000000002</v>
      </c>
      <c r="L40" s="53">
        <f t="shared" si="6"/>
        <v>0.61339016000000002</v>
      </c>
      <c r="M40" s="53">
        <f t="shared" si="7"/>
        <v>0.15965192680000001</v>
      </c>
      <c r="N40" s="53">
        <f t="shared" si="8"/>
        <v>6.6595631000000002E-2</v>
      </c>
      <c r="Q40" s="3">
        <f t="shared" si="9"/>
        <v>14</v>
      </c>
      <c r="S40" s="3">
        <v>13</v>
      </c>
    </row>
    <row r="41" spans="6:29">
      <c r="F41" s="51" t="str">
        <f t="shared" si="0"/>
        <v>ENG204</v>
      </c>
      <c r="G41" s="57">
        <f t="shared" si="1"/>
        <v>5394</v>
      </c>
      <c r="H41" s="153">
        <f t="shared" si="2"/>
        <v>12</v>
      </c>
      <c r="I41" s="153" t="str">
        <f t="shared" si="3"/>
        <v>B</v>
      </c>
      <c r="J41" s="52">
        <f t="shared" si="4"/>
        <v>3.0677834000000002</v>
      </c>
      <c r="K41" s="150">
        <f t="shared" si="5"/>
        <v>3.2840267000000001</v>
      </c>
      <c r="L41" s="53">
        <f t="shared" si="6"/>
        <v>0.56618464999999996</v>
      </c>
      <c r="M41" s="53">
        <f t="shared" si="7"/>
        <v>7.8049684800000005E-2</v>
      </c>
      <c r="N41" s="53">
        <f t="shared" si="8"/>
        <v>4.8201705999999997E-2</v>
      </c>
      <c r="Q41" s="3">
        <f t="shared" si="9"/>
        <v>15</v>
      </c>
      <c r="S41" s="3">
        <v>14</v>
      </c>
    </row>
    <row r="42" spans="6:29">
      <c r="F42" s="51" t="str">
        <f t="shared" si="0"/>
        <v>EC200</v>
      </c>
      <c r="G42" s="57">
        <f t="shared" si="1"/>
        <v>4764</v>
      </c>
      <c r="H42" s="153">
        <f t="shared" si="2"/>
        <v>14</v>
      </c>
      <c r="I42" s="153" t="str">
        <f t="shared" si="3"/>
        <v>B</v>
      </c>
      <c r="J42" s="52">
        <f t="shared" si="4"/>
        <v>2.6266877000000002</v>
      </c>
      <c r="K42" s="150">
        <f t="shared" si="5"/>
        <v>3.3192971999999998</v>
      </c>
      <c r="L42" s="53">
        <f t="shared" si="6"/>
        <v>0.54072207999999999</v>
      </c>
      <c r="M42" s="53">
        <f t="shared" si="7"/>
        <v>0.16582703609999999</v>
      </c>
      <c r="N42" s="53">
        <f t="shared" si="8"/>
        <v>6.7170444999999995E-2</v>
      </c>
      <c r="Q42" s="3">
        <f t="shared" si="9"/>
        <v>16</v>
      </c>
      <c r="S42" s="3">
        <v>15</v>
      </c>
    </row>
    <row r="43" spans="6:29">
      <c r="F43" s="51" t="str">
        <f t="shared" si="0"/>
        <v>EC204</v>
      </c>
      <c r="G43" s="57">
        <f t="shared" si="1"/>
        <v>4644</v>
      </c>
      <c r="H43" s="153">
        <f t="shared" si="2"/>
        <v>55</v>
      </c>
      <c r="I43" s="153" t="str">
        <f t="shared" si="3"/>
        <v>D</v>
      </c>
      <c r="J43" s="52">
        <f t="shared" si="4"/>
        <v>2.1615236000000002</v>
      </c>
      <c r="K43" s="150">
        <f t="shared" si="5"/>
        <v>3.9194038999999998</v>
      </c>
      <c r="L43" s="53">
        <f t="shared" si="6"/>
        <v>0.64664083000000006</v>
      </c>
      <c r="M43" s="53">
        <f t="shared" si="7"/>
        <v>0.2463393626</v>
      </c>
      <c r="N43" s="53">
        <f t="shared" si="8"/>
        <v>0.10680447899999999</v>
      </c>
      <c r="Q43" s="3">
        <f t="shared" si="9"/>
        <v>17</v>
      </c>
      <c r="S43" s="3">
        <v>16</v>
      </c>
    </row>
    <row r="44" spans="6:29">
      <c r="F44" s="51" t="str">
        <f t="shared" si="0"/>
        <v>PSY200</v>
      </c>
      <c r="G44" s="57">
        <f t="shared" si="1"/>
        <v>4538</v>
      </c>
      <c r="H44" s="153">
        <f t="shared" si="2"/>
        <v>16</v>
      </c>
      <c r="I44" s="153" t="str">
        <f t="shared" si="3"/>
        <v>C</v>
      </c>
      <c r="J44" s="52">
        <f t="shared" si="4"/>
        <v>3.1878148999999998</v>
      </c>
      <c r="K44" s="150">
        <f t="shared" si="5"/>
        <v>6.0480609999999997</v>
      </c>
      <c r="L44" s="53">
        <f t="shared" si="6"/>
        <v>0.72036138999999999</v>
      </c>
      <c r="M44" s="53">
        <f t="shared" si="7"/>
        <v>7.6906126000000005E-2</v>
      </c>
      <c r="N44" s="53">
        <f t="shared" si="8"/>
        <v>3.7902159999999997E-2</v>
      </c>
      <c r="Q44" s="3">
        <f t="shared" si="9"/>
        <v>18</v>
      </c>
      <c r="S44" s="3">
        <v>17</v>
      </c>
    </row>
    <row r="45" spans="6:29">
      <c r="F45" s="51" t="str">
        <f t="shared" si="0"/>
        <v>CLS150</v>
      </c>
      <c r="G45" s="57">
        <f t="shared" si="1"/>
        <v>4511</v>
      </c>
      <c r="H45" s="153">
        <f t="shared" si="2"/>
        <v>15</v>
      </c>
      <c r="I45" s="153" t="str">
        <f t="shared" si="3"/>
        <v>B</v>
      </c>
      <c r="J45" s="52">
        <f t="shared" si="4"/>
        <v>2.5032521999999999</v>
      </c>
      <c r="K45" s="150">
        <f t="shared" si="5"/>
        <v>2.9471352999999998</v>
      </c>
      <c r="L45" s="53">
        <f t="shared" si="6"/>
        <v>0.48437153999999999</v>
      </c>
      <c r="M45" s="53">
        <f t="shared" si="7"/>
        <v>0.20993127910000001</v>
      </c>
      <c r="N45" s="53">
        <f t="shared" si="8"/>
        <v>7.9804921000000001E-2</v>
      </c>
      <c r="Q45" s="3">
        <f t="shared" si="9"/>
        <v>19</v>
      </c>
      <c r="S45" s="3">
        <v>18</v>
      </c>
    </row>
    <row r="46" spans="6:29">
      <c r="F46" s="51" t="str">
        <f t="shared" si="0"/>
        <v>COM101</v>
      </c>
      <c r="G46" s="57">
        <f t="shared" si="1"/>
        <v>4287</v>
      </c>
      <c r="H46" s="153">
        <f t="shared" si="2"/>
        <v>17</v>
      </c>
      <c r="I46" s="153" t="str">
        <f t="shared" si="3"/>
        <v>B</v>
      </c>
      <c r="J46" s="52">
        <f t="shared" si="4"/>
        <v>3.0259486</v>
      </c>
      <c r="K46" s="150">
        <f t="shared" si="5"/>
        <v>3.632126</v>
      </c>
      <c r="L46" s="53">
        <f t="shared" si="6"/>
        <v>0.55819920999999995</v>
      </c>
      <c r="M46" s="53">
        <f t="shared" si="7"/>
        <v>8.7940284600000002E-2</v>
      </c>
      <c r="N46" s="53">
        <f t="shared" si="8"/>
        <v>4.7119198000000001E-2</v>
      </c>
      <c r="Q46" s="3">
        <f t="shared" si="9"/>
        <v>20</v>
      </c>
      <c r="S46" s="3">
        <v>19</v>
      </c>
    </row>
    <row r="47" spans="6:29">
      <c r="F47" s="51" t="str">
        <f t="shared" si="0"/>
        <v>EC205</v>
      </c>
      <c r="G47" s="57">
        <f t="shared" si="1"/>
        <v>4223</v>
      </c>
      <c r="H47" s="153">
        <f t="shared" si="2"/>
        <v>20</v>
      </c>
      <c r="I47" s="153" t="str">
        <f t="shared" si="3"/>
        <v>D</v>
      </c>
      <c r="J47" s="52">
        <f t="shared" si="4"/>
        <v>2.3059873</v>
      </c>
      <c r="K47" s="150">
        <f t="shared" si="5"/>
        <v>3.9230244999999999</v>
      </c>
      <c r="L47" s="53">
        <f t="shared" si="6"/>
        <v>0.62514800000000004</v>
      </c>
      <c r="M47" s="53">
        <f t="shared" si="7"/>
        <v>0.21430262850000001</v>
      </c>
      <c r="N47" s="53">
        <f t="shared" si="8"/>
        <v>7.0565948000000003E-2</v>
      </c>
      <c r="Q47" s="3">
        <f t="shared" si="9"/>
        <v>21</v>
      </c>
      <c r="S47" s="3">
        <v>20</v>
      </c>
    </row>
    <row r="48" spans="6:29">
      <c r="F48" s="51" t="str">
        <f t="shared" si="0"/>
        <v>REL204</v>
      </c>
      <c r="G48" s="57">
        <f t="shared" si="1"/>
        <v>4149</v>
      </c>
      <c r="H48" s="153">
        <f t="shared" si="2"/>
        <v>13</v>
      </c>
      <c r="I48" s="153" t="str">
        <f t="shared" si="3"/>
        <v>B</v>
      </c>
      <c r="J48" s="52">
        <f t="shared" si="4"/>
        <v>2.8407610000000001</v>
      </c>
      <c r="K48" s="150">
        <f t="shared" si="5"/>
        <v>3.4706085</v>
      </c>
      <c r="L48" s="53">
        <f t="shared" si="6"/>
        <v>0.57483731000000005</v>
      </c>
      <c r="M48" s="53">
        <f t="shared" si="7"/>
        <v>0.1202699446</v>
      </c>
      <c r="N48" s="53">
        <f t="shared" si="8"/>
        <v>7.5198843000000001E-2</v>
      </c>
      <c r="Q48" s="3">
        <f t="shared" si="9"/>
        <v>22</v>
      </c>
      <c r="S48" s="3">
        <v>21</v>
      </c>
    </row>
    <row r="49" spans="6:19">
      <c r="F49" s="51" t="str">
        <f t="shared" si="0"/>
        <v>ACC204</v>
      </c>
      <c r="G49" s="57">
        <f t="shared" si="1"/>
        <v>3963</v>
      </c>
      <c r="H49" s="153">
        <f t="shared" si="2"/>
        <v>73</v>
      </c>
      <c r="I49" s="153" t="str">
        <f t="shared" si="3"/>
        <v>F</v>
      </c>
      <c r="J49" s="52">
        <f t="shared" si="4"/>
        <v>2.1986422999999999</v>
      </c>
      <c r="K49" s="150">
        <f t="shared" si="5"/>
        <v>4.3002498999999998</v>
      </c>
      <c r="L49" s="53">
        <f t="shared" si="6"/>
        <v>0.69543275000000004</v>
      </c>
      <c r="M49" s="53">
        <f t="shared" si="7"/>
        <v>0.24249306079999999</v>
      </c>
      <c r="N49" s="53">
        <f t="shared" si="8"/>
        <v>0.145092102</v>
      </c>
      <c r="Q49" s="3">
        <f t="shared" si="9"/>
        <v>23</v>
      </c>
      <c r="S49" s="3">
        <v>22</v>
      </c>
    </row>
    <row r="50" spans="6:19">
      <c r="F50" s="51" t="str">
        <f t="shared" si="0"/>
        <v>ART214</v>
      </c>
      <c r="G50" s="57">
        <f t="shared" si="1"/>
        <v>3659</v>
      </c>
      <c r="H50" s="153">
        <f t="shared" si="2"/>
        <v>18</v>
      </c>
      <c r="I50" s="153" t="str">
        <f t="shared" si="3"/>
        <v>B</v>
      </c>
      <c r="J50" s="52">
        <f t="shared" si="4"/>
        <v>3.1189266</v>
      </c>
      <c r="K50" s="150">
        <f t="shared" si="5"/>
        <v>3.1839795</v>
      </c>
      <c r="L50" s="53">
        <f t="shared" si="6"/>
        <v>0.56982781999999998</v>
      </c>
      <c r="M50" s="53">
        <f t="shared" si="7"/>
        <v>7.6796939100000003E-2</v>
      </c>
      <c r="N50" s="53">
        <f t="shared" si="8"/>
        <v>3.2522546999999999E-2</v>
      </c>
      <c r="Q50" s="3">
        <f t="shared" si="9"/>
        <v>24</v>
      </c>
      <c r="S50" s="3">
        <v>23</v>
      </c>
    </row>
    <row r="51" spans="6:19">
      <c r="F51" s="51" t="str">
        <f t="shared" si="0"/>
        <v>ENG330</v>
      </c>
      <c r="G51" s="57">
        <f t="shared" si="1"/>
        <v>3631</v>
      </c>
      <c r="H51" s="153">
        <f t="shared" si="2"/>
        <v>65</v>
      </c>
      <c r="I51" s="153" t="str">
        <f t="shared" si="3"/>
        <v>D</v>
      </c>
      <c r="J51" s="52">
        <f t="shared" si="4"/>
        <v>3.2837607000000002</v>
      </c>
      <c r="K51" s="150">
        <f t="shared" si="5"/>
        <v>5.8548242000000004</v>
      </c>
      <c r="L51" s="53">
        <f t="shared" si="6"/>
        <v>0.84109060999999996</v>
      </c>
      <c r="M51" s="53">
        <f t="shared" si="7"/>
        <v>3.4976590500000002E-2</v>
      </c>
      <c r="N51" s="53">
        <f t="shared" si="8"/>
        <v>3.3324153000000002E-2</v>
      </c>
      <c r="Q51" s="3">
        <f t="shared" si="9"/>
        <v>25</v>
      </c>
      <c r="S51" s="3">
        <v>24</v>
      </c>
    </row>
    <row r="52" spans="6:19">
      <c r="F52" s="51" t="str">
        <f t="shared" si="0"/>
        <v>MTH228</v>
      </c>
      <c r="G52" s="57">
        <f t="shared" si="1"/>
        <v>3584</v>
      </c>
      <c r="H52" s="153">
        <f t="shared" si="2"/>
        <v>154</v>
      </c>
      <c r="I52" s="153" t="str">
        <f t="shared" si="3"/>
        <v>F</v>
      </c>
      <c r="J52" s="52">
        <f t="shared" si="4"/>
        <v>2.4041934999999999</v>
      </c>
      <c r="K52" s="150">
        <f t="shared" si="5"/>
        <v>3.5800698</v>
      </c>
      <c r="L52" s="53">
        <f t="shared" si="6"/>
        <v>0.68666294999999999</v>
      </c>
      <c r="M52" s="53">
        <f t="shared" si="7"/>
        <v>0.205078125</v>
      </c>
      <c r="N52" s="53">
        <f t="shared" si="8"/>
        <v>0.13504464299999999</v>
      </c>
      <c r="Q52" s="3">
        <f t="shared" si="9"/>
        <v>26</v>
      </c>
      <c r="S52" s="3">
        <v>25</v>
      </c>
    </row>
    <row r="53" spans="6:19">
      <c r="F53" s="51" t="str">
        <f t="shared" si="0"/>
        <v>PHL204</v>
      </c>
      <c r="G53" s="57">
        <f t="shared" si="1"/>
        <v>3468</v>
      </c>
      <c r="H53" s="153">
        <f t="shared" si="2"/>
        <v>30</v>
      </c>
      <c r="I53" s="153" t="str">
        <f t="shared" si="3"/>
        <v>B</v>
      </c>
      <c r="J53" s="52">
        <f t="shared" si="4"/>
        <v>3.1093845</v>
      </c>
      <c r="K53" s="150">
        <f t="shared" si="5"/>
        <v>3.3634561999999999</v>
      </c>
      <c r="L53" s="53">
        <f t="shared" si="6"/>
        <v>0.5210496</v>
      </c>
      <c r="M53" s="53">
        <f t="shared" si="7"/>
        <v>6.4878892699999996E-2</v>
      </c>
      <c r="N53" s="53">
        <f t="shared" si="8"/>
        <v>5.3633218000000003E-2</v>
      </c>
      <c r="Q53" s="3">
        <f t="shared" si="9"/>
        <v>27</v>
      </c>
      <c r="S53" s="3">
        <v>26</v>
      </c>
    </row>
    <row r="54" spans="6:19">
      <c r="F54" s="51" t="str">
        <f t="shared" si="0"/>
        <v>MTH127</v>
      </c>
      <c r="G54" s="57">
        <f t="shared" si="1"/>
        <v>3394</v>
      </c>
      <c r="H54" s="153">
        <f t="shared" si="2"/>
        <v>36</v>
      </c>
      <c r="I54" s="153" t="str">
        <f t="shared" si="3"/>
        <v>B</v>
      </c>
      <c r="J54" s="52">
        <f t="shared" si="4"/>
        <v>1.7645139999999999</v>
      </c>
      <c r="K54" s="150">
        <f t="shared" si="5"/>
        <v>1.9485056000000001</v>
      </c>
      <c r="L54" s="53">
        <f t="shared" si="6"/>
        <v>0.43694755000000002</v>
      </c>
      <c r="M54" s="53">
        <f t="shared" si="7"/>
        <v>0.34708308780000002</v>
      </c>
      <c r="N54" s="53">
        <f t="shared" si="8"/>
        <v>9.6641131000000005E-2</v>
      </c>
      <c r="Q54" s="3">
        <f t="shared" si="9"/>
        <v>28</v>
      </c>
      <c r="S54" s="3">
        <v>27</v>
      </c>
    </row>
    <row r="55" spans="6:19">
      <c r="F55" s="51" t="str">
        <f t="shared" si="0"/>
        <v>MGT304</v>
      </c>
      <c r="G55" s="57">
        <f t="shared" si="1"/>
        <v>3335</v>
      </c>
      <c r="H55" s="153">
        <f t="shared" si="2"/>
        <v>95</v>
      </c>
      <c r="I55" s="153" t="str">
        <f t="shared" si="3"/>
        <v>D</v>
      </c>
      <c r="J55" s="52">
        <f t="shared" si="4"/>
        <v>3.0309023000000002</v>
      </c>
      <c r="K55" s="150">
        <f t="shared" si="5"/>
        <v>6.7066869000000002</v>
      </c>
      <c r="L55" s="53">
        <f t="shared" si="6"/>
        <v>0.89775112000000001</v>
      </c>
      <c r="M55" s="53">
        <f t="shared" si="7"/>
        <v>8.8155921999999998E-2</v>
      </c>
      <c r="N55" s="53">
        <f t="shared" si="8"/>
        <v>2.9685157E-2</v>
      </c>
      <c r="Q55" s="3">
        <f t="shared" si="9"/>
        <v>29</v>
      </c>
      <c r="S55" s="3">
        <v>28</v>
      </c>
    </row>
    <row r="56" spans="6:19">
      <c r="F56" s="51" t="str">
        <f t="shared" si="0"/>
        <v>CHM121</v>
      </c>
      <c r="G56" s="57">
        <f t="shared" si="1"/>
        <v>3316</v>
      </c>
      <c r="H56" s="153">
        <f t="shared" si="2"/>
        <v>22</v>
      </c>
      <c r="I56" s="153" t="str">
        <f t="shared" si="3"/>
        <v>C</v>
      </c>
      <c r="J56" s="52">
        <f t="shared" si="4"/>
        <v>2.3719492</v>
      </c>
      <c r="K56" s="150">
        <f t="shared" si="5"/>
        <v>2.4187571999999999</v>
      </c>
      <c r="L56" s="53">
        <f t="shared" si="6"/>
        <v>0.53648974999999999</v>
      </c>
      <c r="M56" s="53">
        <f t="shared" si="7"/>
        <v>0.23582629669999999</v>
      </c>
      <c r="N56" s="53">
        <f t="shared" si="8"/>
        <v>7.3281061999999994E-2</v>
      </c>
      <c r="Q56" s="3">
        <f t="shared" si="9"/>
        <v>30</v>
      </c>
      <c r="S56" s="3">
        <v>29</v>
      </c>
    </row>
    <row r="57" spans="6:19">
      <c r="F57" s="51" t="str">
        <f t="shared" si="0"/>
        <v>PSY311</v>
      </c>
      <c r="G57" s="57">
        <f t="shared" si="1"/>
        <v>3292</v>
      </c>
      <c r="H57" s="153">
        <f t="shared" si="2"/>
        <v>27</v>
      </c>
      <c r="I57" s="153" t="str">
        <f t="shared" si="3"/>
        <v>C</v>
      </c>
      <c r="J57" s="52">
        <f t="shared" si="4"/>
        <v>2.9761829999999998</v>
      </c>
      <c r="K57" s="150">
        <f t="shared" si="5"/>
        <v>4.7700186000000002</v>
      </c>
      <c r="L57" s="53">
        <f t="shared" si="6"/>
        <v>0.66130012000000005</v>
      </c>
      <c r="M57" s="53">
        <f t="shared" si="7"/>
        <v>7.1992709599999996E-2</v>
      </c>
      <c r="N57" s="53">
        <f t="shared" si="8"/>
        <v>3.0680437000000001E-2</v>
      </c>
      <c r="Q57" s="3">
        <f t="shared" si="9"/>
        <v>31</v>
      </c>
      <c r="S57" s="3">
        <v>30</v>
      </c>
    </row>
    <row r="58" spans="6:19">
      <c r="F58" s="51" t="str">
        <f t="shared" si="0"/>
        <v>MS204</v>
      </c>
      <c r="G58" s="57">
        <f t="shared" si="1"/>
        <v>3281</v>
      </c>
      <c r="H58" s="153">
        <f t="shared" si="2"/>
        <v>42</v>
      </c>
      <c r="I58" s="153" t="str">
        <f t="shared" si="3"/>
        <v>D</v>
      </c>
      <c r="J58" s="52">
        <f t="shared" si="4"/>
        <v>2.6756757000000002</v>
      </c>
      <c r="K58" s="150">
        <f t="shared" si="5"/>
        <v>4.3393965999999997</v>
      </c>
      <c r="L58" s="53">
        <f t="shared" si="6"/>
        <v>0.72264552999999998</v>
      </c>
      <c r="M58" s="53">
        <f t="shared" si="7"/>
        <v>0.17067967079999999</v>
      </c>
      <c r="N58" s="53">
        <f t="shared" si="8"/>
        <v>8.6558975999999996E-2</v>
      </c>
      <c r="Q58" s="3">
        <f t="shared" si="9"/>
        <v>32</v>
      </c>
      <c r="S58" s="3">
        <v>31</v>
      </c>
    </row>
    <row r="59" spans="6:19">
      <c r="F59" s="51" t="str">
        <f t="shared" si="0"/>
        <v>MTH128</v>
      </c>
      <c r="G59" s="57">
        <f t="shared" si="1"/>
        <v>3106</v>
      </c>
      <c r="H59" s="153">
        <f t="shared" si="2"/>
        <v>112</v>
      </c>
      <c r="I59" s="153" t="str">
        <f t="shared" si="3"/>
        <v>D</v>
      </c>
      <c r="J59" s="52">
        <f t="shared" si="4"/>
        <v>1.9749239999999999</v>
      </c>
      <c r="K59" s="150">
        <f t="shared" si="5"/>
        <v>3.1104905999999999</v>
      </c>
      <c r="L59" s="53">
        <f t="shared" si="6"/>
        <v>0.55247906999999996</v>
      </c>
      <c r="M59" s="53">
        <f t="shared" si="7"/>
        <v>0.29845460400000001</v>
      </c>
      <c r="N59" s="53">
        <f t="shared" si="8"/>
        <v>0.15260785599999999</v>
      </c>
      <c r="Q59" s="3">
        <f t="shared" si="9"/>
        <v>33</v>
      </c>
      <c r="S59" s="3">
        <v>32</v>
      </c>
    </row>
    <row r="60" spans="6:19">
      <c r="F60" s="51" t="str">
        <f t="shared" si="0"/>
        <v>TH214</v>
      </c>
      <c r="G60" s="57">
        <f t="shared" si="1"/>
        <v>3043</v>
      </c>
      <c r="H60" s="153">
        <f t="shared" si="2"/>
        <v>19</v>
      </c>
      <c r="I60" s="153" t="str">
        <f t="shared" si="3"/>
        <v>B</v>
      </c>
      <c r="J60" s="52">
        <f t="shared" si="4"/>
        <v>2.5875667999999998</v>
      </c>
      <c r="K60" s="150">
        <f t="shared" si="5"/>
        <v>1.905071</v>
      </c>
      <c r="L60" s="53">
        <f t="shared" si="6"/>
        <v>0.44561287999999999</v>
      </c>
      <c r="M60" s="53">
        <f t="shared" si="7"/>
        <v>0.1685836346</v>
      </c>
      <c r="N60" s="53">
        <f t="shared" si="8"/>
        <v>1.6759777E-2</v>
      </c>
      <c r="Q60" s="3">
        <f t="shared" si="9"/>
        <v>34</v>
      </c>
      <c r="S60" s="3">
        <v>33</v>
      </c>
    </row>
    <row r="61" spans="6:19">
      <c r="F61" s="51" t="str">
        <f t="shared" si="0"/>
        <v>BIO107</v>
      </c>
      <c r="G61" s="57">
        <f t="shared" si="1"/>
        <v>3024</v>
      </c>
      <c r="H61" s="153">
        <f t="shared" si="2"/>
        <v>26</v>
      </c>
      <c r="I61" s="153" t="str">
        <f t="shared" si="3"/>
        <v>C</v>
      </c>
      <c r="J61" s="52">
        <f t="shared" si="4"/>
        <v>2.6080801</v>
      </c>
      <c r="K61" s="150">
        <f t="shared" si="5"/>
        <v>4.0899122999999999</v>
      </c>
      <c r="L61" s="53">
        <f t="shared" si="6"/>
        <v>0.60350528999999997</v>
      </c>
      <c r="M61" s="53">
        <f t="shared" si="7"/>
        <v>0.12863756609999999</v>
      </c>
      <c r="N61" s="53">
        <f t="shared" si="8"/>
        <v>4.2328042000000003E-2</v>
      </c>
      <c r="Q61" s="3">
        <f t="shared" si="9"/>
        <v>35</v>
      </c>
      <c r="S61" s="3">
        <v>34</v>
      </c>
    </row>
    <row r="62" spans="6:19">
      <c r="F62" s="51" t="str">
        <f t="shared" si="0"/>
        <v>SPN101</v>
      </c>
      <c r="G62" s="57">
        <f t="shared" si="1"/>
        <v>3007</v>
      </c>
      <c r="H62" s="153">
        <f t="shared" si="2"/>
        <v>33</v>
      </c>
      <c r="I62" s="153" t="str">
        <f t="shared" si="3"/>
        <v>C</v>
      </c>
      <c r="J62" s="52">
        <f t="shared" si="4"/>
        <v>2.8368402000000001</v>
      </c>
      <c r="K62" s="150">
        <f t="shared" si="5"/>
        <v>4.2687179000000004</v>
      </c>
      <c r="L62" s="53">
        <f t="shared" si="6"/>
        <v>0.55670103000000004</v>
      </c>
      <c r="M62" s="53">
        <f t="shared" si="7"/>
        <v>0.12271366810000001</v>
      </c>
      <c r="N62" s="53">
        <f t="shared" si="8"/>
        <v>9.9102095000000001E-2</v>
      </c>
      <c r="Q62" s="3">
        <f t="shared" si="9"/>
        <v>36</v>
      </c>
      <c r="S62" s="3">
        <v>35</v>
      </c>
    </row>
    <row r="63" spans="6:19">
      <c r="F63" s="51" t="str">
        <f t="shared" si="0"/>
        <v>BIO105</v>
      </c>
      <c r="G63" s="57">
        <f t="shared" si="1"/>
        <v>2971</v>
      </c>
      <c r="H63" s="153">
        <f t="shared" si="2"/>
        <v>25</v>
      </c>
      <c r="I63" s="153" t="str">
        <f t="shared" si="3"/>
        <v>C</v>
      </c>
      <c r="J63" s="52">
        <f t="shared" si="4"/>
        <v>2.4980349999999998</v>
      </c>
      <c r="K63" s="150">
        <f t="shared" si="5"/>
        <v>3.8089431</v>
      </c>
      <c r="L63" s="53">
        <f t="shared" si="6"/>
        <v>0.61932008999999999</v>
      </c>
      <c r="M63" s="53">
        <f t="shared" si="7"/>
        <v>0.1511275665</v>
      </c>
      <c r="N63" s="53">
        <f t="shared" si="8"/>
        <v>5.7892964999999998E-2</v>
      </c>
      <c r="Q63" s="3">
        <f t="shared" si="9"/>
        <v>37</v>
      </c>
      <c r="S63" s="3">
        <v>36</v>
      </c>
    </row>
    <row r="64" spans="6:19">
      <c r="F64" s="51" t="str">
        <f t="shared" si="0"/>
        <v>PSY341</v>
      </c>
      <c r="G64" s="57">
        <f t="shared" si="1"/>
        <v>2963</v>
      </c>
      <c r="H64" s="153">
        <f t="shared" si="2"/>
        <v>21</v>
      </c>
      <c r="I64" s="153" t="str">
        <f t="shared" si="3"/>
        <v>C</v>
      </c>
      <c r="J64" s="52">
        <f t="shared" si="4"/>
        <v>3.1236578000000002</v>
      </c>
      <c r="K64" s="150">
        <f t="shared" si="5"/>
        <v>4.6097057000000001</v>
      </c>
      <c r="L64" s="53">
        <f t="shared" si="6"/>
        <v>0.67262909000000004</v>
      </c>
      <c r="M64" s="53">
        <f t="shared" si="7"/>
        <v>7.6274046600000006E-2</v>
      </c>
      <c r="N64" s="53">
        <f t="shared" si="8"/>
        <v>2.5649679000000002E-2</v>
      </c>
      <c r="Q64" s="3">
        <f t="shared" si="9"/>
        <v>38</v>
      </c>
      <c r="S64" s="3">
        <v>37</v>
      </c>
    </row>
    <row r="65" spans="6:19">
      <c r="F65" s="51" t="str">
        <f t="shared" si="0"/>
        <v>STT160</v>
      </c>
      <c r="G65" s="57">
        <f t="shared" si="1"/>
        <v>2927</v>
      </c>
      <c r="H65" s="153">
        <f t="shared" si="2"/>
        <v>47</v>
      </c>
      <c r="I65" s="153" t="str">
        <f t="shared" si="3"/>
        <v>C</v>
      </c>
      <c r="J65" s="52">
        <f t="shared" si="4"/>
        <v>2.7469790999999999</v>
      </c>
      <c r="K65" s="150">
        <f t="shared" si="5"/>
        <v>3.5997096000000002</v>
      </c>
      <c r="L65" s="53">
        <f t="shared" si="6"/>
        <v>0.60163990000000001</v>
      </c>
      <c r="M65" s="53">
        <f t="shared" si="7"/>
        <v>0.13529210799999999</v>
      </c>
      <c r="N65" s="53">
        <f t="shared" si="8"/>
        <v>6.6962760999999996E-2</v>
      </c>
      <c r="Q65" s="3">
        <f t="shared" si="9"/>
        <v>39</v>
      </c>
      <c r="S65" s="3">
        <v>38</v>
      </c>
    </row>
    <row r="66" spans="6:19">
      <c r="F66" s="51" t="str">
        <f t="shared" si="0"/>
        <v>RST271</v>
      </c>
      <c r="G66" s="57">
        <f t="shared" si="1"/>
        <v>2881</v>
      </c>
      <c r="H66" s="153">
        <f t="shared" si="2"/>
        <v>35</v>
      </c>
      <c r="I66" s="153" t="str">
        <f t="shared" si="3"/>
        <v>B</v>
      </c>
      <c r="J66" s="52">
        <f t="shared" si="4"/>
        <v>3.1755027</v>
      </c>
      <c r="K66" s="150">
        <f t="shared" si="5"/>
        <v>3.9450050000000001</v>
      </c>
      <c r="L66" s="53">
        <f t="shared" si="6"/>
        <v>0.59701493000000005</v>
      </c>
      <c r="M66" s="53">
        <f t="shared" si="7"/>
        <v>5.2412356799999997E-2</v>
      </c>
      <c r="N66" s="53">
        <f t="shared" si="8"/>
        <v>5.0676847999999997E-2</v>
      </c>
      <c r="Q66" s="3">
        <f t="shared" si="9"/>
        <v>40</v>
      </c>
      <c r="S66" s="3">
        <v>39</v>
      </c>
    </row>
    <row r="67" spans="6:19">
      <c r="F67" s="51" t="str">
        <f t="shared" si="0"/>
        <v>MS205</v>
      </c>
      <c r="G67" s="57">
        <f t="shared" si="1"/>
        <v>2809</v>
      </c>
      <c r="H67" s="153">
        <f t="shared" si="2"/>
        <v>195</v>
      </c>
      <c r="I67" s="153" t="str">
        <f t="shared" si="3"/>
        <v>F</v>
      </c>
      <c r="J67" s="52">
        <f t="shared" si="4"/>
        <v>2.4459404</v>
      </c>
      <c r="K67" s="150">
        <f t="shared" si="5"/>
        <v>5.0229358</v>
      </c>
      <c r="L67" s="53">
        <f t="shared" si="6"/>
        <v>0.82164470999999994</v>
      </c>
      <c r="M67" s="53">
        <f t="shared" si="7"/>
        <v>0.18511925949999999</v>
      </c>
      <c r="N67" s="53">
        <f t="shared" si="8"/>
        <v>0.12744749</v>
      </c>
      <c r="Q67" s="3">
        <f t="shared" si="9"/>
        <v>41</v>
      </c>
      <c r="S67" s="3">
        <v>40</v>
      </c>
    </row>
    <row r="68" spans="6:19">
      <c r="F68" s="51" t="str">
        <f t="shared" si="0"/>
        <v>EC310</v>
      </c>
      <c r="G68" s="57">
        <f t="shared" si="1"/>
        <v>2744</v>
      </c>
      <c r="H68" s="153">
        <f t="shared" si="2"/>
        <v>220</v>
      </c>
      <c r="I68" s="153" t="str">
        <f t="shared" si="3"/>
        <v>F</v>
      </c>
      <c r="J68" s="52">
        <f t="shared" si="4"/>
        <v>2.2248592</v>
      </c>
      <c r="K68" s="150">
        <f t="shared" si="5"/>
        <v>6.7543391000000002</v>
      </c>
      <c r="L68" s="53">
        <f t="shared" si="6"/>
        <v>0.89139942000000005</v>
      </c>
      <c r="M68" s="53">
        <f t="shared" si="7"/>
        <v>0.21720116619999999</v>
      </c>
      <c r="N68" s="53">
        <f t="shared" si="8"/>
        <v>9.4023324000000005E-2</v>
      </c>
      <c r="Q68" s="3">
        <f t="shared" si="9"/>
        <v>42</v>
      </c>
      <c r="S68" s="3">
        <v>41</v>
      </c>
    </row>
    <row r="69" spans="6:19">
      <c r="F69" s="51" t="str">
        <f t="shared" si="0"/>
        <v>ACC205</v>
      </c>
      <c r="G69" s="57">
        <f t="shared" si="1"/>
        <v>2560</v>
      </c>
      <c r="H69" s="153">
        <f t="shared" si="2"/>
        <v>285</v>
      </c>
      <c r="I69" s="153" t="str">
        <f t="shared" si="3"/>
        <v>F</v>
      </c>
      <c r="J69" s="52">
        <f t="shared" si="4"/>
        <v>2.3366989</v>
      </c>
      <c r="K69" s="150">
        <f t="shared" si="5"/>
        <v>4.8188247999999998</v>
      </c>
      <c r="L69" s="53">
        <f t="shared" si="6"/>
        <v>0.80156249999999996</v>
      </c>
      <c r="M69" s="53">
        <f t="shared" si="7"/>
        <v>0.21406249999999999</v>
      </c>
      <c r="N69" s="53">
        <f t="shared" si="8"/>
        <v>0.11015625</v>
      </c>
      <c r="Q69" s="3">
        <f t="shared" si="9"/>
        <v>43</v>
      </c>
      <c r="S69" s="3">
        <v>42</v>
      </c>
    </row>
    <row r="70" spans="6:19">
      <c r="F70" s="51" t="str">
        <f t="shared" si="0"/>
        <v>LAW300</v>
      </c>
      <c r="G70" s="57">
        <f t="shared" si="1"/>
        <v>2556</v>
      </c>
      <c r="H70" s="153">
        <f t="shared" si="2"/>
        <v>272</v>
      </c>
      <c r="I70" s="153" t="str">
        <f t="shared" si="3"/>
        <v>D</v>
      </c>
      <c r="J70" s="52">
        <f t="shared" si="4"/>
        <v>3.130004</v>
      </c>
      <c r="K70" s="150">
        <f t="shared" si="5"/>
        <v>6.7878601999999999</v>
      </c>
      <c r="L70" s="53">
        <f t="shared" si="6"/>
        <v>0.91940531999999997</v>
      </c>
      <c r="M70" s="53">
        <f t="shared" si="7"/>
        <v>3.75586854E-2</v>
      </c>
      <c r="N70" s="53">
        <f t="shared" si="8"/>
        <v>1.2910797999999999E-2</v>
      </c>
      <c r="Q70" s="3">
        <f t="shared" si="9"/>
        <v>44</v>
      </c>
      <c r="S70" s="3">
        <v>43</v>
      </c>
    </row>
    <row r="71" spans="6:19">
      <c r="F71" s="51" t="str">
        <f t="shared" si="0"/>
        <v>FIN310</v>
      </c>
      <c r="G71" s="57">
        <f t="shared" si="1"/>
        <v>2541</v>
      </c>
      <c r="H71" s="153">
        <f t="shared" si="2"/>
        <v>175</v>
      </c>
      <c r="I71" s="153" t="str">
        <f t="shared" si="3"/>
        <v>F</v>
      </c>
      <c r="J71" s="52">
        <f t="shared" si="4"/>
        <v>2.5354565</v>
      </c>
      <c r="K71" s="150">
        <f t="shared" si="5"/>
        <v>6.5241477000000003</v>
      </c>
      <c r="L71" s="53">
        <f t="shared" si="6"/>
        <v>0.91696182999999998</v>
      </c>
      <c r="M71" s="53">
        <f t="shared" si="7"/>
        <v>0.14757969300000001</v>
      </c>
      <c r="N71" s="53">
        <f t="shared" si="8"/>
        <v>7.3199528E-2</v>
      </c>
      <c r="Q71" s="3">
        <f t="shared" si="9"/>
        <v>45</v>
      </c>
      <c r="S71" s="3">
        <v>44</v>
      </c>
    </row>
    <row r="72" spans="6:19">
      <c r="F72" s="51" t="str">
        <f t="shared" si="0"/>
        <v>BIO106</v>
      </c>
      <c r="G72" s="57">
        <f t="shared" si="1"/>
        <v>2496</v>
      </c>
      <c r="H72" s="153">
        <f t="shared" si="2"/>
        <v>28</v>
      </c>
      <c r="I72" s="153" t="str">
        <f t="shared" si="3"/>
        <v>C</v>
      </c>
      <c r="J72" s="52">
        <f t="shared" si="4"/>
        <v>2.4342442000000002</v>
      </c>
      <c r="K72" s="150">
        <f t="shared" si="5"/>
        <v>3.8059118999999999</v>
      </c>
      <c r="L72" s="53">
        <f t="shared" si="6"/>
        <v>0.60296474</v>
      </c>
      <c r="M72" s="53">
        <f t="shared" si="7"/>
        <v>0.18669871790000001</v>
      </c>
      <c r="N72" s="53">
        <f t="shared" si="8"/>
        <v>6.1698718E-2</v>
      </c>
      <c r="Q72" s="3">
        <f t="shared" si="9"/>
        <v>46</v>
      </c>
      <c r="S72" s="3">
        <v>45</v>
      </c>
    </row>
    <row r="73" spans="6:19">
      <c r="F73" s="51" t="str">
        <f t="shared" si="0"/>
        <v>MTH229</v>
      </c>
      <c r="G73" s="57">
        <f t="shared" si="1"/>
        <v>2459</v>
      </c>
      <c r="H73" s="153">
        <f t="shared" si="2"/>
        <v>110</v>
      </c>
      <c r="I73" s="153" t="str">
        <f t="shared" si="3"/>
        <v>D</v>
      </c>
      <c r="J73" s="52">
        <f t="shared" si="4"/>
        <v>2.1117701000000002</v>
      </c>
      <c r="K73" s="150">
        <f t="shared" si="5"/>
        <v>2.4822874000000001</v>
      </c>
      <c r="L73" s="53">
        <f t="shared" si="6"/>
        <v>0.54209028000000004</v>
      </c>
      <c r="M73" s="53">
        <f t="shared" si="7"/>
        <v>0.2736884913</v>
      </c>
      <c r="N73" s="53">
        <f t="shared" si="8"/>
        <v>0.108580724</v>
      </c>
      <c r="Q73" s="3">
        <f t="shared" si="9"/>
        <v>47</v>
      </c>
      <c r="S73" s="3">
        <v>46</v>
      </c>
    </row>
    <row r="74" spans="6:19">
      <c r="F74" s="51" t="str">
        <f t="shared" si="0"/>
        <v>MKT250</v>
      </c>
      <c r="G74" s="57">
        <f t="shared" si="1"/>
        <v>2443</v>
      </c>
      <c r="H74" s="153">
        <f t="shared" si="2"/>
        <v>62</v>
      </c>
      <c r="I74" s="153" t="str">
        <f t="shared" si="3"/>
        <v>D</v>
      </c>
      <c r="J74" s="52">
        <f t="shared" si="4"/>
        <v>2.6453538000000001</v>
      </c>
      <c r="K74" s="150">
        <f t="shared" si="5"/>
        <v>5.4726189999999999</v>
      </c>
      <c r="L74" s="53">
        <f t="shared" si="6"/>
        <v>0.76013098999999995</v>
      </c>
      <c r="M74" s="53">
        <f t="shared" si="7"/>
        <v>9.8649201800000003E-2</v>
      </c>
      <c r="N74" s="53">
        <f t="shared" si="8"/>
        <v>3.9705280000000003E-2</v>
      </c>
      <c r="Q74" s="3">
        <f t="shared" si="9"/>
        <v>48</v>
      </c>
      <c r="S74" s="3">
        <v>47</v>
      </c>
    </row>
    <row r="75" spans="6:19">
      <c r="F75" s="51" t="str">
        <f t="shared" si="0"/>
        <v>CHM102</v>
      </c>
      <c r="G75" s="57">
        <f t="shared" si="1"/>
        <v>2434</v>
      </c>
      <c r="H75" s="153">
        <f t="shared" si="2"/>
        <v>45</v>
      </c>
      <c r="I75" s="153" t="str">
        <f t="shared" si="3"/>
        <v>B</v>
      </c>
      <c r="J75" s="52">
        <f t="shared" si="4"/>
        <v>2.7650248999999998</v>
      </c>
      <c r="K75" s="150">
        <f t="shared" si="5"/>
        <v>2.2197740000000001</v>
      </c>
      <c r="L75" s="53">
        <f t="shared" si="6"/>
        <v>0.47082991000000002</v>
      </c>
      <c r="M75" s="53">
        <f t="shared" si="7"/>
        <v>0.13927691040000001</v>
      </c>
      <c r="N75" s="53">
        <f t="shared" si="8"/>
        <v>9.0797041999999994E-2</v>
      </c>
      <c r="Q75" s="3">
        <f t="shared" si="9"/>
        <v>49</v>
      </c>
      <c r="S75" s="3">
        <v>48</v>
      </c>
    </row>
    <row r="76" spans="6:19">
      <c r="F76" s="51" t="str">
        <f t="shared" si="0"/>
        <v>MIS300</v>
      </c>
      <c r="G76" s="57">
        <f t="shared" si="1"/>
        <v>2418</v>
      </c>
      <c r="H76" s="153">
        <f t="shared" si="2"/>
        <v>123</v>
      </c>
      <c r="I76" s="153" t="str">
        <f t="shared" si="3"/>
        <v>D</v>
      </c>
      <c r="J76" s="52">
        <f t="shared" si="4"/>
        <v>3.2299785999999999</v>
      </c>
      <c r="K76" s="150">
        <f t="shared" si="5"/>
        <v>6.2737642999999998</v>
      </c>
      <c r="L76" s="53">
        <f t="shared" si="6"/>
        <v>0.90488007000000004</v>
      </c>
      <c r="M76" s="53">
        <f t="shared" si="7"/>
        <v>2.2332506200000001E-2</v>
      </c>
      <c r="N76" s="53">
        <f t="shared" si="8"/>
        <v>3.4325888999999998E-2</v>
      </c>
      <c r="Q76" s="3">
        <f t="shared" si="9"/>
        <v>50</v>
      </c>
      <c r="S76" s="3">
        <v>49</v>
      </c>
    </row>
    <row r="77" spans="6:19">
      <c r="F77" s="51" t="str">
        <f t="shared" si="0"/>
        <v>BIO111</v>
      </c>
      <c r="G77" s="57">
        <f t="shared" si="1"/>
        <v>2414</v>
      </c>
      <c r="H77" s="153">
        <f t="shared" si="2"/>
        <v>31</v>
      </c>
      <c r="I77" s="153" t="str">
        <f t="shared" si="3"/>
        <v>B</v>
      </c>
      <c r="J77" s="52">
        <f t="shared" si="4"/>
        <v>2.2505563</v>
      </c>
      <c r="K77" s="150">
        <f t="shared" si="5"/>
        <v>2.3770673000000002</v>
      </c>
      <c r="L77" s="53">
        <f t="shared" si="6"/>
        <v>0.47265949000000002</v>
      </c>
      <c r="M77" s="53">
        <f t="shared" si="7"/>
        <v>0.24192212099999999</v>
      </c>
      <c r="N77" s="53">
        <f t="shared" si="8"/>
        <v>6.9179784999999994E-2</v>
      </c>
      <c r="Q77" s="3">
        <f t="shared" si="9"/>
        <v>51</v>
      </c>
      <c r="S77" s="3">
        <v>50</v>
      </c>
    </row>
    <row r="78" spans="6:19">
      <c r="F78" s="51" t="str">
        <f t="shared" si="0"/>
        <v>GL105</v>
      </c>
      <c r="G78" s="57">
        <f t="shared" si="1"/>
        <v>2373</v>
      </c>
      <c r="H78" s="153">
        <f t="shared" si="2"/>
        <v>81</v>
      </c>
      <c r="I78" s="153" t="str">
        <f t="shared" si="3"/>
        <v>C</v>
      </c>
      <c r="J78" s="52">
        <f t="shared" si="4"/>
        <v>2.8682504999999998</v>
      </c>
      <c r="K78" s="150">
        <f t="shared" si="5"/>
        <v>3.5577353999999999</v>
      </c>
      <c r="L78" s="53">
        <f t="shared" si="6"/>
        <v>0.72397809000000002</v>
      </c>
      <c r="M78" s="53">
        <f t="shared" si="7"/>
        <v>5.5204382599999997E-2</v>
      </c>
      <c r="N78" s="53">
        <f t="shared" si="8"/>
        <v>2.4441635E-2</v>
      </c>
      <c r="Q78" s="3">
        <f t="shared" si="9"/>
        <v>52</v>
      </c>
      <c r="S78" s="3">
        <v>51</v>
      </c>
    </row>
    <row r="79" spans="6:19">
      <c r="F79" s="51" t="str">
        <f t="shared" si="0"/>
        <v>SPN102</v>
      </c>
      <c r="G79" s="57">
        <f t="shared" si="1"/>
        <v>2368</v>
      </c>
      <c r="H79" s="153">
        <f t="shared" si="2"/>
        <v>85</v>
      </c>
      <c r="I79" s="153" t="str">
        <f t="shared" si="3"/>
        <v>D</v>
      </c>
      <c r="J79" s="52">
        <f t="shared" si="4"/>
        <v>2.6586515999999998</v>
      </c>
      <c r="K79" s="150">
        <f t="shared" si="5"/>
        <v>4.5979314999999996</v>
      </c>
      <c r="L79" s="53">
        <f t="shared" si="6"/>
        <v>0.64231419000000001</v>
      </c>
      <c r="M79" s="53">
        <f t="shared" si="7"/>
        <v>0.12880067570000001</v>
      </c>
      <c r="N79" s="53">
        <f t="shared" si="8"/>
        <v>0.10430743200000001</v>
      </c>
      <c r="Q79" s="3">
        <f t="shared" si="9"/>
        <v>53</v>
      </c>
      <c r="S79" s="3">
        <v>52</v>
      </c>
    </row>
    <row r="80" spans="6:19">
      <c r="F80" s="51" t="str">
        <f t="shared" si="0"/>
        <v>HST211</v>
      </c>
      <c r="G80" s="57">
        <f t="shared" si="1"/>
        <v>2320</v>
      </c>
      <c r="H80" s="153">
        <f t="shared" si="2"/>
        <v>44</v>
      </c>
      <c r="I80" s="153" t="str">
        <f t="shared" si="3"/>
        <v>C</v>
      </c>
      <c r="J80" s="52">
        <f t="shared" si="4"/>
        <v>2.5052728000000002</v>
      </c>
      <c r="K80" s="150">
        <f t="shared" si="5"/>
        <v>4.4114390999999999</v>
      </c>
      <c r="L80" s="53">
        <f t="shared" si="6"/>
        <v>0.61379309999999998</v>
      </c>
      <c r="M80" s="53">
        <f t="shared" si="7"/>
        <v>0.1568965517</v>
      </c>
      <c r="N80" s="53">
        <f t="shared" si="8"/>
        <v>5.9913793E-2</v>
      </c>
      <c r="Q80" s="3">
        <f t="shared" si="9"/>
        <v>54</v>
      </c>
      <c r="S80" s="3">
        <v>53</v>
      </c>
    </row>
    <row r="81" spans="6:19">
      <c r="F81" s="51" t="str">
        <f t="shared" si="0"/>
        <v>HST212</v>
      </c>
      <c r="G81" s="57">
        <f t="shared" si="1"/>
        <v>2270</v>
      </c>
      <c r="H81" s="153">
        <f t="shared" si="2"/>
        <v>61</v>
      </c>
      <c r="I81" s="153" t="str">
        <f t="shared" si="3"/>
        <v>D</v>
      </c>
      <c r="J81" s="52">
        <f t="shared" si="4"/>
        <v>2.5728430000000002</v>
      </c>
      <c r="K81" s="150">
        <f t="shared" si="5"/>
        <v>4.5062734999999998</v>
      </c>
      <c r="L81" s="53">
        <f t="shared" si="6"/>
        <v>0.62819382999999995</v>
      </c>
      <c r="M81" s="53">
        <f t="shared" si="7"/>
        <v>0.13744493390000001</v>
      </c>
      <c r="N81" s="53">
        <f t="shared" si="8"/>
        <v>6.5638767000000001E-2</v>
      </c>
      <c r="Q81" s="3">
        <f t="shared" si="9"/>
        <v>55</v>
      </c>
      <c r="S81" s="3">
        <v>54</v>
      </c>
    </row>
    <row r="82" spans="6:19">
      <c r="F82" s="51" t="str">
        <f t="shared" si="0"/>
        <v>EDT280</v>
      </c>
      <c r="G82" s="57">
        <f t="shared" si="1"/>
        <v>2241</v>
      </c>
      <c r="H82" s="153">
        <f t="shared" si="2"/>
        <v>40</v>
      </c>
      <c r="I82" s="153" t="str">
        <f t="shared" si="3"/>
        <v>B</v>
      </c>
      <c r="J82" s="52">
        <f t="shared" si="4"/>
        <v>3.212993</v>
      </c>
      <c r="K82" s="150">
        <f t="shared" si="5"/>
        <v>3.532235</v>
      </c>
      <c r="L82" s="53">
        <f t="shared" si="6"/>
        <v>0.60821062000000004</v>
      </c>
      <c r="M82" s="53">
        <f t="shared" si="7"/>
        <v>7.4074074099999998E-2</v>
      </c>
      <c r="N82" s="53">
        <f t="shared" si="8"/>
        <v>3.8375724999999999E-2</v>
      </c>
      <c r="Q82" s="3">
        <f t="shared" si="9"/>
        <v>56</v>
      </c>
      <c r="S82" s="3">
        <v>55</v>
      </c>
    </row>
    <row r="83" spans="6:19">
      <c r="F83" s="51" t="str">
        <f t="shared" si="0"/>
        <v>MTH130</v>
      </c>
      <c r="G83" s="57">
        <f t="shared" si="1"/>
        <v>2200</v>
      </c>
      <c r="H83" s="153">
        <f t="shared" si="2"/>
        <v>60</v>
      </c>
      <c r="I83" s="153" t="str">
        <f t="shared" si="3"/>
        <v>B</v>
      </c>
      <c r="J83" s="52">
        <f t="shared" si="4"/>
        <v>2.0290758000000002</v>
      </c>
      <c r="K83" s="150">
        <f t="shared" si="5"/>
        <v>2.1963780000000002</v>
      </c>
      <c r="L83" s="53">
        <f t="shared" si="6"/>
        <v>0.41181817999999998</v>
      </c>
      <c r="M83" s="53">
        <f t="shared" si="7"/>
        <v>0.30318181820000001</v>
      </c>
      <c r="N83" s="53">
        <f t="shared" si="8"/>
        <v>0.124545455</v>
      </c>
      <c r="Q83" s="3">
        <f t="shared" si="9"/>
        <v>57</v>
      </c>
      <c r="S83" s="3">
        <v>56</v>
      </c>
    </row>
    <row r="84" spans="6:19">
      <c r="F84" s="51" t="str">
        <f t="shared" si="0"/>
        <v>URS200</v>
      </c>
      <c r="G84" s="57">
        <f t="shared" si="1"/>
        <v>2187</v>
      </c>
      <c r="H84" s="153">
        <f t="shared" si="2"/>
        <v>23</v>
      </c>
      <c r="I84" s="153" t="str">
        <f t="shared" si="3"/>
        <v>C</v>
      </c>
      <c r="J84" s="52">
        <f t="shared" si="4"/>
        <v>2.8675820999999999</v>
      </c>
      <c r="K84" s="150">
        <f t="shared" si="5"/>
        <v>3.9761006000000001</v>
      </c>
      <c r="L84" s="53">
        <f t="shared" si="6"/>
        <v>0.61911293999999994</v>
      </c>
      <c r="M84" s="53">
        <f t="shared" si="7"/>
        <v>0.1069958848</v>
      </c>
      <c r="N84" s="53">
        <f t="shared" si="8"/>
        <v>6.7672610999999994E-2</v>
      </c>
      <c r="Q84" s="3">
        <f t="shared" si="9"/>
        <v>58</v>
      </c>
      <c r="S84" s="3">
        <v>57</v>
      </c>
    </row>
    <row r="85" spans="6:19">
      <c r="F85" s="51" t="str">
        <f t="shared" si="0"/>
        <v>CST242</v>
      </c>
      <c r="G85" s="57">
        <f t="shared" si="1"/>
        <v>2184</v>
      </c>
      <c r="H85" s="153">
        <f t="shared" si="2"/>
        <v>163</v>
      </c>
      <c r="I85" s="153" t="str">
        <f t="shared" si="3"/>
        <v>D</v>
      </c>
      <c r="J85" s="52">
        <f t="shared" si="4"/>
        <v>3.2450933000000002</v>
      </c>
      <c r="K85" s="150">
        <f t="shared" si="5"/>
        <v>4.9373367999999997</v>
      </c>
      <c r="L85" s="53">
        <f t="shared" si="6"/>
        <v>0.71657508999999997</v>
      </c>
      <c r="M85" s="53">
        <f t="shared" si="7"/>
        <v>8.4706959700000001E-2</v>
      </c>
      <c r="N85" s="53">
        <f t="shared" si="8"/>
        <v>4.3498167999999997E-2</v>
      </c>
      <c r="Q85" s="3">
        <f t="shared" si="9"/>
        <v>59</v>
      </c>
      <c r="S85" s="3">
        <v>58</v>
      </c>
    </row>
    <row r="86" spans="6:19">
      <c r="F86" s="51" t="str">
        <f t="shared" si="0"/>
        <v>MGT493</v>
      </c>
      <c r="G86" s="57">
        <f t="shared" si="1"/>
        <v>2167</v>
      </c>
      <c r="H86" s="153">
        <f t="shared" si="2"/>
        <v>184</v>
      </c>
      <c r="I86" s="153" t="str">
        <f t="shared" si="3"/>
        <v>D</v>
      </c>
      <c r="J86" s="52">
        <f t="shared" si="4"/>
        <v>3.4116540999999998</v>
      </c>
      <c r="K86" s="150">
        <f t="shared" si="5"/>
        <v>7.9725792999999996</v>
      </c>
      <c r="L86" s="53">
        <f t="shared" si="6"/>
        <v>0.96123672999999998</v>
      </c>
      <c r="M86" s="53">
        <f t="shared" si="7"/>
        <v>9.2293493000000001E-3</v>
      </c>
      <c r="N86" s="53">
        <f t="shared" si="8"/>
        <v>1.7997230999999999E-2</v>
      </c>
      <c r="Q86" s="3">
        <f t="shared" si="9"/>
        <v>60</v>
      </c>
      <c r="S86" s="3">
        <v>59</v>
      </c>
    </row>
    <row r="87" spans="6:19">
      <c r="F87" s="51" t="str">
        <f t="shared" si="0"/>
        <v>FIN205</v>
      </c>
      <c r="G87" s="57">
        <f t="shared" si="1"/>
        <v>2160</v>
      </c>
      <c r="H87" s="153">
        <f t="shared" si="2"/>
        <v>41</v>
      </c>
      <c r="I87" s="153" t="str">
        <f t="shared" si="3"/>
        <v>D</v>
      </c>
      <c r="J87" s="52">
        <f t="shared" si="4"/>
        <v>2.7905707</v>
      </c>
      <c r="K87" s="150">
        <f t="shared" si="5"/>
        <v>4.4023463999999999</v>
      </c>
      <c r="L87" s="53">
        <f t="shared" si="6"/>
        <v>0.66805555999999999</v>
      </c>
      <c r="M87" s="53">
        <f t="shared" si="7"/>
        <v>9.6296296300000001E-2</v>
      </c>
      <c r="N87" s="53">
        <f t="shared" si="8"/>
        <v>6.7129629999999996E-2</v>
      </c>
      <c r="Q87" s="3">
        <f t="shared" si="9"/>
        <v>61</v>
      </c>
      <c r="S87" s="3">
        <v>60</v>
      </c>
    </row>
    <row r="88" spans="6:19">
      <c r="F88" s="51" t="str">
        <f t="shared" si="0"/>
        <v>MGT499</v>
      </c>
      <c r="G88" s="57">
        <f t="shared" si="1"/>
        <v>2145</v>
      </c>
      <c r="H88" s="153">
        <f t="shared" si="2"/>
        <v>181</v>
      </c>
      <c r="I88" s="153" t="str">
        <f t="shared" si="3"/>
        <v>D</v>
      </c>
      <c r="J88" s="52">
        <f t="shared" si="4"/>
        <v>3.4115148999999998</v>
      </c>
      <c r="K88" s="150">
        <f t="shared" si="5"/>
        <v>8.2660312000000005</v>
      </c>
      <c r="L88" s="53">
        <f t="shared" si="6"/>
        <v>0.96736597000000002</v>
      </c>
      <c r="M88" s="53">
        <f t="shared" si="7"/>
        <v>5.5944056000000004E-3</v>
      </c>
      <c r="N88" s="53">
        <f t="shared" si="8"/>
        <v>1.2121211999999999E-2</v>
      </c>
      <c r="Q88" s="3">
        <f t="shared" si="9"/>
        <v>62</v>
      </c>
      <c r="S88" s="3">
        <v>61</v>
      </c>
    </row>
    <row r="89" spans="6:19">
      <c r="F89" s="51" t="str">
        <f t="shared" si="0"/>
        <v>MTH131</v>
      </c>
      <c r="G89" s="57">
        <f t="shared" si="1"/>
        <v>2140</v>
      </c>
      <c r="H89" s="153">
        <f t="shared" si="2"/>
        <v>104</v>
      </c>
      <c r="I89" s="153" t="str">
        <f t="shared" si="3"/>
        <v>B</v>
      </c>
      <c r="J89" s="52">
        <f t="shared" si="4"/>
        <v>1.9826933</v>
      </c>
      <c r="K89" s="150">
        <f t="shared" si="5"/>
        <v>2.2834376999999999</v>
      </c>
      <c r="L89" s="53">
        <f t="shared" si="6"/>
        <v>0.43878505000000001</v>
      </c>
      <c r="M89" s="53">
        <f t="shared" si="7"/>
        <v>0.31121495329999999</v>
      </c>
      <c r="N89" s="53">
        <f t="shared" si="8"/>
        <v>0.135981308</v>
      </c>
      <c r="Q89" s="3">
        <f t="shared" si="9"/>
        <v>63</v>
      </c>
      <c r="S89" s="3">
        <v>62</v>
      </c>
    </row>
    <row r="90" spans="6:19">
      <c r="F90" s="51" t="str">
        <f t="shared" si="0"/>
        <v>MTH230</v>
      </c>
      <c r="G90" s="57">
        <f t="shared" si="1"/>
        <v>2120</v>
      </c>
      <c r="H90" s="153">
        <f t="shared" si="2"/>
        <v>97</v>
      </c>
      <c r="I90" s="153" t="str">
        <f t="shared" si="3"/>
        <v>D</v>
      </c>
      <c r="J90" s="52">
        <f t="shared" si="4"/>
        <v>2.1356383000000001</v>
      </c>
      <c r="K90" s="150">
        <f t="shared" si="5"/>
        <v>3.0362757</v>
      </c>
      <c r="L90" s="53">
        <f t="shared" si="6"/>
        <v>0.60801886999999999</v>
      </c>
      <c r="M90" s="53">
        <f t="shared" si="7"/>
        <v>0.25660377359999997</v>
      </c>
      <c r="N90" s="53">
        <f t="shared" si="8"/>
        <v>0.11320754700000001</v>
      </c>
      <c r="Q90" s="3">
        <f t="shared" si="9"/>
        <v>64</v>
      </c>
      <c r="S90" s="3">
        <v>63</v>
      </c>
    </row>
    <row r="91" spans="6:19">
      <c r="F91" s="51" t="str">
        <f t="shared" si="0"/>
        <v>GL106</v>
      </c>
      <c r="G91" s="57">
        <f t="shared" si="1"/>
        <v>2090</v>
      </c>
      <c r="H91" s="153">
        <f t="shared" si="2"/>
        <v>43</v>
      </c>
      <c r="I91" s="153" t="str">
        <f t="shared" si="3"/>
        <v>C</v>
      </c>
      <c r="J91" s="52">
        <f t="shared" si="4"/>
        <v>2.7894994999999998</v>
      </c>
      <c r="K91" s="150">
        <f t="shared" si="5"/>
        <v>3.1416504000000001</v>
      </c>
      <c r="L91" s="53">
        <f t="shared" si="6"/>
        <v>0.69856459000000004</v>
      </c>
      <c r="M91" s="53">
        <f t="shared" si="7"/>
        <v>7.3205741599999999E-2</v>
      </c>
      <c r="N91" s="53">
        <f t="shared" si="8"/>
        <v>2.4880382999999999E-2</v>
      </c>
      <c r="Q91" s="3">
        <f t="shared" si="9"/>
        <v>65</v>
      </c>
      <c r="S91" s="3">
        <v>64</v>
      </c>
    </row>
    <row r="92" spans="6:19">
      <c r="F92" s="51" t="str">
        <f t="shared" ref="F92:F155" si="18">IFERROR(INDEX(Course_Data,Q92,$Q$25),"")</f>
        <v>MTH129</v>
      </c>
      <c r="G92" s="57">
        <f t="shared" ref="G92:G155" si="19">IFERROR(IF($F92="",-0.00000001,VALUE(INDEX(Course_Data,Q92,$R$25))),-0.00000001)</f>
        <v>2080</v>
      </c>
      <c r="H92" s="153">
        <f t="shared" ref="H92:H155" si="20">IFERROR(IF($F92="",-0.00000001,VALUE(INDEX(Course_Data,Q92,$S$25))),-0.00000001)</f>
        <v>99</v>
      </c>
      <c r="I92" s="153" t="str">
        <f t="shared" ref="I92:I155" si="21">IFERROR(IF($F92="",-0.00000001,INDEX(Course_Data,Q92,$T$25)),-0.00000001)</f>
        <v>D</v>
      </c>
      <c r="J92" s="52">
        <f t="shared" ref="J92:J155" si="22">IFERROR(IF($F92="",-0.00000001,VALUE(INDEX(Course_Data,Q92,$U$25))),-0.00000001)</f>
        <v>1.9884858999999999</v>
      </c>
      <c r="K92" s="150">
        <f t="shared" ref="K92:K155" si="23">IFERROR(IF($F92="",-0.00000001,VALUE(INDEX(Course_Data,Q92,$V$25))),-0.00000001)</f>
        <v>2.8779401999999998</v>
      </c>
      <c r="L92" s="53">
        <f t="shared" ref="L92:L155" si="24">IFERROR(IF($F92="",-0.00000001,VALUE(INDEX(Course_Data,Q92,$W$25))),-0.00000001)</f>
        <v>0.57259614999999997</v>
      </c>
      <c r="M92" s="53">
        <f t="shared" ref="M92:M155" si="25">IFERROR(IF($F92="",-0.00000001,VALUE(INDEX(Course_Data,Q92,$X$25))),-0.00000001)</f>
        <v>0.3</v>
      </c>
      <c r="N92" s="53">
        <f t="shared" ref="N92:N155" si="26">IFERROR(IF($F92="",-0.00000001,VALUE(INDEX(Course_Data,Q92,$Y$25))),-0.00000001)</f>
        <v>0.16490384599999999</v>
      </c>
      <c r="Q92" s="3">
        <f t="shared" si="9"/>
        <v>66</v>
      </c>
      <c r="S92" s="3">
        <v>65</v>
      </c>
    </row>
    <row r="93" spans="6:19">
      <c r="F93" s="51" t="str">
        <f t="shared" si="18"/>
        <v>CST232</v>
      </c>
      <c r="G93" s="57">
        <f t="shared" si="19"/>
        <v>2049</v>
      </c>
      <c r="H93" s="153">
        <f t="shared" si="20"/>
        <v>64</v>
      </c>
      <c r="I93" s="153" t="str">
        <f t="shared" si="21"/>
        <v>C</v>
      </c>
      <c r="J93" s="52">
        <f t="shared" si="22"/>
        <v>2.7357911000000001</v>
      </c>
      <c r="K93" s="150">
        <f t="shared" si="23"/>
        <v>3.8826458000000001</v>
      </c>
      <c r="L93" s="53">
        <f t="shared" si="24"/>
        <v>0.62371889000000003</v>
      </c>
      <c r="M93" s="53">
        <f t="shared" si="25"/>
        <v>6.5397755000000002E-2</v>
      </c>
      <c r="N93" s="53">
        <f t="shared" si="26"/>
        <v>4.6852123000000002E-2</v>
      </c>
      <c r="Q93" s="3">
        <f t="shared" ref="Q93:Q156" si="27">IF(INDEX(Course_DataALL,Q92+1,1)=$H$4,Q92+1,NA())</f>
        <v>67</v>
      </c>
      <c r="S93" s="3">
        <v>66</v>
      </c>
    </row>
    <row r="94" spans="6:19">
      <c r="F94" s="51" t="str">
        <f t="shared" si="18"/>
        <v>EES106</v>
      </c>
      <c r="G94" s="57">
        <f t="shared" si="19"/>
        <v>2025</v>
      </c>
      <c r="H94" s="153">
        <f t="shared" si="20"/>
        <v>72</v>
      </c>
      <c r="I94" s="153" t="str">
        <f t="shared" si="21"/>
        <v>C</v>
      </c>
      <c r="J94" s="52">
        <f t="shared" si="22"/>
        <v>2.4580310999999999</v>
      </c>
      <c r="K94" s="150">
        <f t="shared" si="23"/>
        <v>4.8333332999999996</v>
      </c>
      <c r="L94" s="53">
        <f t="shared" si="24"/>
        <v>0.61481481000000004</v>
      </c>
      <c r="M94" s="53">
        <f t="shared" si="25"/>
        <v>0.1412345679</v>
      </c>
      <c r="N94" s="53">
        <f t="shared" si="26"/>
        <v>4.6913580000000003E-2</v>
      </c>
      <c r="Q94" s="3">
        <f t="shared" si="27"/>
        <v>68</v>
      </c>
      <c r="S94" s="3">
        <v>67</v>
      </c>
    </row>
    <row r="95" spans="6:19">
      <c r="F95" s="51" t="str">
        <f t="shared" si="18"/>
        <v>SPN103</v>
      </c>
      <c r="G95" s="57">
        <f t="shared" si="19"/>
        <v>2024</v>
      </c>
      <c r="H95" s="153">
        <f t="shared" si="20"/>
        <v>147</v>
      </c>
      <c r="I95" s="153" t="str">
        <f t="shared" si="21"/>
        <v>D</v>
      </c>
      <c r="J95" s="52">
        <f t="shared" si="22"/>
        <v>2.8282403</v>
      </c>
      <c r="K95" s="150">
        <f t="shared" si="23"/>
        <v>5.2031128000000004</v>
      </c>
      <c r="L95" s="53">
        <f t="shared" si="24"/>
        <v>0.70454545000000002</v>
      </c>
      <c r="M95" s="53">
        <f t="shared" si="25"/>
        <v>0.1072134387</v>
      </c>
      <c r="N95" s="53">
        <f t="shared" si="26"/>
        <v>6.2252964000000001E-2</v>
      </c>
      <c r="Q95" s="3">
        <f t="shared" si="27"/>
        <v>69</v>
      </c>
      <c r="S95" s="3">
        <v>68</v>
      </c>
    </row>
    <row r="96" spans="6:19">
      <c r="F96" s="51" t="str">
        <f t="shared" si="18"/>
        <v>COM104</v>
      </c>
      <c r="G96" s="57">
        <f t="shared" si="19"/>
        <v>1966</v>
      </c>
      <c r="H96" s="153">
        <f t="shared" si="20"/>
        <v>67</v>
      </c>
      <c r="I96" s="153" t="str">
        <f t="shared" si="21"/>
        <v>D</v>
      </c>
      <c r="J96" s="52">
        <f t="shared" si="22"/>
        <v>2.8385360999999998</v>
      </c>
      <c r="K96" s="150">
        <f t="shared" si="23"/>
        <v>5.4</v>
      </c>
      <c r="L96" s="53">
        <f t="shared" si="24"/>
        <v>0.66988809999999999</v>
      </c>
      <c r="M96" s="53">
        <f t="shared" si="25"/>
        <v>0.1195320448</v>
      </c>
      <c r="N96" s="53">
        <f t="shared" si="26"/>
        <v>5.4933876E-2</v>
      </c>
      <c r="Q96" s="3">
        <f t="shared" si="27"/>
        <v>70</v>
      </c>
      <c r="S96" s="3">
        <v>69</v>
      </c>
    </row>
    <row r="97" spans="6:19">
      <c r="F97" s="51" t="str">
        <f t="shared" si="18"/>
        <v>MGT321</v>
      </c>
      <c r="G97" s="57">
        <f t="shared" si="19"/>
        <v>1940</v>
      </c>
      <c r="H97" s="153">
        <f t="shared" si="20"/>
        <v>131</v>
      </c>
      <c r="I97" s="153" t="str">
        <f t="shared" si="21"/>
        <v>F</v>
      </c>
      <c r="J97" s="52">
        <f t="shared" si="22"/>
        <v>3.0307856000000002</v>
      </c>
      <c r="K97" s="150">
        <f t="shared" si="23"/>
        <v>7.6917526000000001</v>
      </c>
      <c r="L97" s="53">
        <f t="shared" si="24"/>
        <v>0.93865978999999999</v>
      </c>
      <c r="M97" s="53">
        <f t="shared" si="25"/>
        <v>6.1340206199999997E-2</v>
      </c>
      <c r="N97" s="53">
        <f t="shared" si="26"/>
        <v>2.8865979E-2</v>
      </c>
      <c r="Q97" s="3">
        <f t="shared" si="27"/>
        <v>71</v>
      </c>
      <c r="S97" s="3">
        <v>70</v>
      </c>
    </row>
    <row r="98" spans="6:19">
      <c r="F98" s="51" t="str">
        <f t="shared" si="18"/>
        <v>M&amp;I220</v>
      </c>
      <c r="G98" s="57">
        <f t="shared" si="19"/>
        <v>1939</v>
      </c>
      <c r="H98" s="153">
        <f t="shared" si="20"/>
        <v>29</v>
      </c>
      <c r="I98" s="153" t="str">
        <f t="shared" si="21"/>
        <v>C</v>
      </c>
      <c r="J98" s="52">
        <f t="shared" si="22"/>
        <v>2.3249441000000002</v>
      </c>
      <c r="K98" s="150">
        <f t="shared" si="23"/>
        <v>3.5288822</v>
      </c>
      <c r="L98" s="53">
        <f t="shared" si="24"/>
        <v>0.56266117000000004</v>
      </c>
      <c r="M98" s="53">
        <f t="shared" si="25"/>
        <v>0.18411552349999999</v>
      </c>
      <c r="N98" s="53">
        <f t="shared" si="26"/>
        <v>7.7875192999999995E-2</v>
      </c>
      <c r="Q98" s="3">
        <f t="shared" si="27"/>
        <v>72</v>
      </c>
      <c r="S98" s="3">
        <v>71</v>
      </c>
    </row>
    <row r="99" spans="6:19">
      <c r="F99" s="51" t="str">
        <f t="shared" si="18"/>
        <v>COM152</v>
      </c>
      <c r="G99" s="57">
        <f t="shared" si="19"/>
        <v>1934</v>
      </c>
      <c r="H99" s="153">
        <f t="shared" si="20"/>
        <v>166</v>
      </c>
      <c r="I99" s="153" t="str">
        <f t="shared" si="21"/>
        <v>D</v>
      </c>
      <c r="J99" s="52">
        <f t="shared" si="22"/>
        <v>2.8280832999999999</v>
      </c>
      <c r="K99" s="150">
        <f t="shared" si="23"/>
        <v>5.8237490999999997</v>
      </c>
      <c r="L99" s="53">
        <f t="shared" si="24"/>
        <v>0.81282315999999999</v>
      </c>
      <c r="M99" s="53">
        <f t="shared" si="25"/>
        <v>0.1034126163</v>
      </c>
      <c r="N99" s="53">
        <f t="shared" si="26"/>
        <v>3.1540848000000003E-2</v>
      </c>
      <c r="Q99" s="3">
        <f t="shared" si="27"/>
        <v>73</v>
      </c>
      <c r="S99" s="3">
        <v>72</v>
      </c>
    </row>
    <row r="100" spans="6:19">
      <c r="F100" s="51" t="str">
        <f t="shared" si="18"/>
        <v>PSY331</v>
      </c>
      <c r="G100" s="57">
        <f t="shared" si="19"/>
        <v>1919</v>
      </c>
      <c r="H100" s="153">
        <f t="shared" si="20"/>
        <v>57</v>
      </c>
      <c r="I100" s="153" t="str">
        <f t="shared" si="21"/>
        <v>C</v>
      </c>
      <c r="J100" s="52">
        <f t="shared" si="22"/>
        <v>3.15781</v>
      </c>
      <c r="K100" s="150">
        <f t="shared" si="23"/>
        <v>5.4200170999999999</v>
      </c>
      <c r="L100" s="53">
        <f t="shared" si="24"/>
        <v>0.70870244999999998</v>
      </c>
      <c r="M100" s="53">
        <f t="shared" si="25"/>
        <v>5.9405940599999998E-2</v>
      </c>
      <c r="N100" s="53">
        <f t="shared" si="26"/>
        <v>2.9181866000000001E-2</v>
      </c>
      <c r="Q100" s="3">
        <f t="shared" si="27"/>
        <v>74</v>
      </c>
      <c r="S100" s="3">
        <v>73</v>
      </c>
    </row>
    <row r="101" spans="6:19">
      <c r="F101" s="51" t="str">
        <f t="shared" si="18"/>
        <v>CST221</v>
      </c>
      <c r="G101" s="57">
        <f t="shared" si="19"/>
        <v>1875</v>
      </c>
      <c r="H101" s="153">
        <f t="shared" si="20"/>
        <v>46</v>
      </c>
      <c r="I101" s="153" t="str">
        <f t="shared" si="21"/>
        <v>C</v>
      </c>
      <c r="J101" s="52">
        <f t="shared" si="22"/>
        <v>2.4912993000000001</v>
      </c>
      <c r="K101" s="150">
        <f t="shared" si="23"/>
        <v>3.6281368999999999</v>
      </c>
      <c r="L101" s="53">
        <f t="shared" si="24"/>
        <v>0.56479999999999997</v>
      </c>
      <c r="M101" s="53">
        <f t="shared" si="25"/>
        <v>0.15946666670000001</v>
      </c>
      <c r="N101" s="53">
        <f t="shared" si="26"/>
        <v>8.0533332999999999E-2</v>
      </c>
      <c r="Q101" s="3">
        <f t="shared" si="27"/>
        <v>75</v>
      </c>
      <c r="S101" s="3">
        <v>74</v>
      </c>
    </row>
    <row r="102" spans="6:19">
      <c r="F102" s="51" t="str">
        <f t="shared" si="18"/>
        <v>GL107</v>
      </c>
      <c r="G102" s="57">
        <f t="shared" si="19"/>
        <v>1857</v>
      </c>
      <c r="H102" s="153">
        <f t="shared" si="20"/>
        <v>78</v>
      </c>
      <c r="I102" s="153" t="str">
        <f t="shared" si="21"/>
        <v>C</v>
      </c>
      <c r="J102" s="52">
        <f t="shared" si="22"/>
        <v>2.7895604000000001</v>
      </c>
      <c r="K102" s="150">
        <f t="shared" si="23"/>
        <v>3.7133479</v>
      </c>
      <c r="L102" s="53">
        <f t="shared" si="24"/>
        <v>0.71405492999999998</v>
      </c>
      <c r="M102" s="53">
        <f t="shared" si="25"/>
        <v>8.1852450199999996E-2</v>
      </c>
      <c r="N102" s="53">
        <f t="shared" si="26"/>
        <v>1.9924609999999999E-2</v>
      </c>
      <c r="Q102" s="3">
        <f t="shared" si="27"/>
        <v>76</v>
      </c>
      <c r="S102" s="3">
        <v>75</v>
      </c>
    </row>
    <row r="103" spans="6:19">
      <c r="F103" s="51" t="str">
        <f t="shared" si="18"/>
        <v>MTH143</v>
      </c>
      <c r="G103" s="57">
        <f t="shared" si="19"/>
        <v>1811</v>
      </c>
      <c r="H103" s="153">
        <f t="shared" si="20"/>
        <v>109</v>
      </c>
      <c r="I103" s="153" t="str">
        <f t="shared" si="21"/>
        <v>C</v>
      </c>
      <c r="J103" s="52">
        <f t="shared" si="22"/>
        <v>3.0011416</v>
      </c>
      <c r="K103" s="150">
        <f t="shared" si="23"/>
        <v>2.5424000000000002</v>
      </c>
      <c r="L103" s="53">
        <f t="shared" si="24"/>
        <v>0.62009939000000003</v>
      </c>
      <c r="M103" s="53">
        <f t="shared" si="25"/>
        <v>7.2887907200000004E-2</v>
      </c>
      <c r="N103" s="53">
        <f t="shared" si="26"/>
        <v>3.2578686000000003E-2</v>
      </c>
      <c r="Q103" s="3">
        <f t="shared" si="27"/>
        <v>77</v>
      </c>
      <c r="S103" s="3">
        <v>76</v>
      </c>
    </row>
    <row r="104" spans="6:19">
      <c r="F104" s="51" t="str">
        <f t="shared" si="18"/>
        <v>CST241</v>
      </c>
      <c r="G104" s="57">
        <f t="shared" si="19"/>
        <v>1792</v>
      </c>
      <c r="H104" s="153">
        <f t="shared" si="20"/>
        <v>37</v>
      </c>
      <c r="I104" s="153" t="str">
        <f t="shared" si="21"/>
        <v>B</v>
      </c>
      <c r="J104" s="52">
        <f t="shared" si="22"/>
        <v>2.7875740000000002</v>
      </c>
      <c r="K104" s="150">
        <f t="shared" si="23"/>
        <v>3.8432476000000002</v>
      </c>
      <c r="L104" s="53">
        <f t="shared" si="24"/>
        <v>0.609375</v>
      </c>
      <c r="M104" s="53">
        <f t="shared" si="25"/>
        <v>0.1099330357</v>
      </c>
      <c r="N104" s="53">
        <f t="shared" si="26"/>
        <v>5.6919642999999999E-2</v>
      </c>
      <c r="Q104" s="3">
        <f t="shared" si="27"/>
        <v>78</v>
      </c>
      <c r="S104" s="3">
        <v>77</v>
      </c>
    </row>
    <row r="105" spans="6:19">
      <c r="F105" s="51" t="str">
        <f t="shared" si="18"/>
        <v>BUS100</v>
      </c>
      <c r="G105" s="57">
        <f t="shared" si="19"/>
        <v>1784</v>
      </c>
      <c r="H105" s="153">
        <f t="shared" si="20"/>
        <v>51</v>
      </c>
      <c r="I105" s="153" t="str">
        <f t="shared" si="21"/>
        <v>A</v>
      </c>
      <c r="J105" s="52">
        <f t="shared" si="22"/>
        <v>2.8379330999999999</v>
      </c>
      <c r="K105" s="150">
        <f t="shared" si="23"/>
        <v>2.2406822000000002</v>
      </c>
      <c r="L105" s="53">
        <f t="shared" si="24"/>
        <v>0.44002242000000003</v>
      </c>
      <c r="M105" s="53">
        <f t="shared" si="25"/>
        <v>5.32511211E-2</v>
      </c>
      <c r="N105" s="53">
        <f t="shared" si="26"/>
        <v>4.5403587000000002E-2</v>
      </c>
      <c r="Q105" s="3">
        <f t="shared" si="27"/>
        <v>79</v>
      </c>
      <c r="S105" s="3">
        <v>78</v>
      </c>
    </row>
    <row r="106" spans="6:19">
      <c r="F106" s="51" t="str">
        <f t="shared" si="18"/>
        <v>BIO112</v>
      </c>
      <c r="G106" s="57">
        <f t="shared" si="19"/>
        <v>1783</v>
      </c>
      <c r="H106" s="153">
        <f t="shared" si="20"/>
        <v>94</v>
      </c>
      <c r="I106" s="153" t="str">
        <f t="shared" si="21"/>
        <v>B</v>
      </c>
      <c r="J106" s="52">
        <f t="shared" si="22"/>
        <v>2.5226860000000002</v>
      </c>
      <c r="K106" s="150">
        <f t="shared" si="23"/>
        <v>2.5523951999999999</v>
      </c>
      <c r="L106" s="53">
        <f t="shared" si="24"/>
        <v>0.50252384000000005</v>
      </c>
      <c r="M106" s="53">
        <f t="shared" si="25"/>
        <v>0.1676948962</v>
      </c>
      <c r="N106" s="53">
        <f t="shared" si="26"/>
        <v>7.2910823999999999E-2</v>
      </c>
      <c r="Q106" s="3">
        <f t="shared" si="27"/>
        <v>80</v>
      </c>
      <c r="S106" s="3">
        <v>79</v>
      </c>
    </row>
    <row r="107" spans="6:19">
      <c r="F107" s="51" t="str">
        <f t="shared" si="18"/>
        <v>CHM125</v>
      </c>
      <c r="G107" s="57">
        <f t="shared" si="19"/>
        <v>1757</v>
      </c>
      <c r="H107" s="153">
        <f t="shared" si="20"/>
        <v>59</v>
      </c>
      <c r="I107" s="153" t="str">
        <f t="shared" si="21"/>
        <v>B</v>
      </c>
      <c r="J107" s="52">
        <f t="shared" si="22"/>
        <v>2.7286432</v>
      </c>
      <c r="K107" s="150">
        <f t="shared" si="23"/>
        <v>2.7647929000000002</v>
      </c>
      <c r="L107" s="53">
        <f t="shared" si="24"/>
        <v>0.49971542000000002</v>
      </c>
      <c r="M107" s="53">
        <f t="shared" si="25"/>
        <v>0.1041548093</v>
      </c>
      <c r="N107" s="53">
        <f t="shared" si="26"/>
        <v>9.3910073999999996E-2</v>
      </c>
      <c r="Q107" s="3">
        <f t="shared" si="27"/>
        <v>81</v>
      </c>
      <c r="S107" s="3">
        <v>80</v>
      </c>
    </row>
    <row r="108" spans="6:19">
      <c r="F108" s="51" t="str">
        <f t="shared" si="18"/>
        <v>EES105</v>
      </c>
      <c r="G108" s="57">
        <f t="shared" si="19"/>
        <v>1754</v>
      </c>
      <c r="H108" s="153">
        <f t="shared" si="20"/>
        <v>50</v>
      </c>
      <c r="I108" s="153" t="str">
        <f t="shared" si="21"/>
        <v>C</v>
      </c>
      <c r="J108" s="52">
        <f t="shared" si="22"/>
        <v>2.5158209</v>
      </c>
      <c r="K108" s="150">
        <f t="shared" si="23"/>
        <v>5.1130769000000003</v>
      </c>
      <c r="L108" s="53">
        <f t="shared" si="24"/>
        <v>0.59806157000000004</v>
      </c>
      <c r="M108" s="53">
        <f t="shared" si="25"/>
        <v>0.1237172178</v>
      </c>
      <c r="N108" s="53">
        <f t="shared" si="26"/>
        <v>4.5039909000000003E-2</v>
      </c>
      <c r="Q108" s="3">
        <f t="shared" si="27"/>
        <v>82</v>
      </c>
      <c r="S108" s="3">
        <v>81</v>
      </c>
    </row>
    <row r="109" spans="6:19">
      <c r="F109" s="51" t="str">
        <f t="shared" si="18"/>
        <v>EES107</v>
      </c>
      <c r="G109" s="57">
        <f t="shared" si="19"/>
        <v>1751</v>
      </c>
      <c r="H109" s="153">
        <f t="shared" si="20"/>
        <v>52</v>
      </c>
      <c r="I109" s="153" t="str">
        <f t="shared" si="21"/>
        <v>C</v>
      </c>
      <c r="J109" s="52">
        <f t="shared" si="22"/>
        <v>2.5725327</v>
      </c>
      <c r="K109" s="150">
        <f t="shared" si="23"/>
        <v>5.3899224999999999</v>
      </c>
      <c r="L109" s="53">
        <f t="shared" si="24"/>
        <v>0.63792119000000003</v>
      </c>
      <c r="M109" s="53">
        <f t="shared" si="25"/>
        <v>0.1096516276</v>
      </c>
      <c r="N109" s="53">
        <f t="shared" si="26"/>
        <v>3.9406054000000003E-2</v>
      </c>
      <c r="Q109" s="3">
        <f t="shared" si="27"/>
        <v>83</v>
      </c>
      <c r="S109" s="3">
        <v>82</v>
      </c>
    </row>
    <row r="110" spans="6:19">
      <c r="F110" s="51" t="str">
        <f t="shared" si="18"/>
        <v>AED431</v>
      </c>
      <c r="G110" s="57">
        <f t="shared" si="19"/>
        <v>1707</v>
      </c>
      <c r="H110" s="153">
        <f t="shared" si="20"/>
        <v>80</v>
      </c>
      <c r="I110" s="153" t="str">
        <f t="shared" si="21"/>
        <v>C</v>
      </c>
      <c r="J110" s="52">
        <f t="shared" si="22"/>
        <v>3.6381462</v>
      </c>
      <c r="K110" s="150">
        <f t="shared" si="23"/>
        <v>4.3648648999999997</v>
      </c>
      <c r="L110" s="53">
        <f t="shared" si="24"/>
        <v>0.72466315000000003</v>
      </c>
      <c r="M110" s="53">
        <f t="shared" si="25"/>
        <v>2.75336848E-2</v>
      </c>
      <c r="N110" s="53">
        <f t="shared" si="26"/>
        <v>1.4059754000000001E-2</v>
      </c>
      <c r="Q110" s="3">
        <f t="shared" si="27"/>
        <v>84</v>
      </c>
      <c r="S110" s="3">
        <v>83</v>
      </c>
    </row>
    <row r="111" spans="6:19">
      <c r="F111" s="51" t="str">
        <f t="shared" si="18"/>
        <v>PSY351</v>
      </c>
      <c r="G111" s="57">
        <f t="shared" si="19"/>
        <v>1707</v>
      </c>
      <c r="H111" s="153">
        <f t="shared" si="20"/>
        <v>116</v>
      </c>
      <c r="I111" s="153" t="str">
        <f t="shared" si="21"/>
        <v>D</v>
      </c>
      <c r="J111" s="52">
        <f t="shared" si="22"/>
        <v>2.9633251999999999</v>
      </c>
      <c r="K111" s="150">
        <f t="shared" si="23"/>
        <v>5.8258004000000003</v>
      </c>
      <c r="L111" s="53">
        <f t="shared" si="24"/>
        <v>0.68892794000000002</v>
      </c>
      <c r="M111" s="53">
        <f t="shared" si="25"/>
        <v>7.1470415900000001E-2</v>
      </c>
      <c r="N111" s="53">
        <f t="shared" si="26"/>
        <v>4.1593439000000003E-2</v>
      </c>
      <c r="Q111" s="3">
        <f t="shared" si="27"/>
        <v>85</v>
      </c>
      <c r="S111" s="3">
        <v>84</v>
      </c>
    </row>
    <row r="112" spans="6:19">
      <c r="F112" s="51" t="str">
        <f t="shared" si="18"/>
        <v>MTH231</v>
      </c>
      <c r="G112" s="57">
        <f t="shared" si="19"/>
        <v>1698</v>
      </c>
      <c r="H112" s="153">
        <f t="shared" si="20"/>
        <v>130</v>
      </c>
      <c r="I112" s="153" t="str">
        <f t="shared" si="21"/>
        <v>D</v>
      </c>
      <c r="J112" s="52">
        <f t="shared" si="22"/>
        <v>2.0643395</v>
      </c>
      <c r="K112" s="150">
        <f t="shared" si="23"/>
        <v>4.0236280000000004</v>
      </c>
      <c r="L112" s="53">
        <f t="shared" si="24"/>
        <v>0.69552415000000001</v>
      </c>
      <c r="M112" s="53">
        <f t="shared" si="25"/>
        <v>0.27561837459999999</v>
      </c>
      <c r="N112" s="53">
        <f t="shared" si="26"/>
        <v>0.13957597199999999</v>
      </c>
      <c r="Q112" s="3">
        <f t="shared" si="27"/>
        <v>86</v>
      </c>
      <c r="S112" s="3">
        <v>85</v>
      </c>
    </row>
    <row r="113" spans="6:19">
      <c r="F113" s="51" t="str">
        <f t="shared" si="18"/>
        <v>SPN201</v>
      </c>
      <c r="G113" s="57">
        <f t="shared" si="19"/>
        <v>1678</v>
      </c>
      <c r="H113" s="153">
        <f t="shared" si="20"/>
        <v>356</v>
      </c>
      <c r="I113" s="153" t="str">
        <f t="shared" si="21"/>
        <v>D</v>
      </c>
      <c r="J113" s="52">
        <f t="shared" si="22"/>
        <v>2.75</v>
      </c>
      <c r="K113" s="150">
        <f t="shared" si="23"/>
        <v>5.7249255000000003</v>
      </c>
      <c r="L113" s="53">
        <f t="shared" si="24"/>
        <v>0.77473181999999996</v>
      </c>
      <c r="M113" s="53">
        <f t="shared" si="25"/>
        <v>0.1162097735</v>
      </c>
      <c r="N113" s="53">
        <f t="shared" si="26"/>
        <v>7.0321811999999997E-2</v>
      </c>
      <c r="Q113" s="3">
        <f t="shared" si="27"/>
        <v>87</v>
      </c>
      <c r="S113" s="3">
        <v>86</v>
      </c>
    </row>
    <row r="114" spans="6:19">
      <c r="F114" s="51" t="str">
        <f t="shared" si="18"/>
        <v>CHM122</v>
      </c>
      <c r="G114" s="57">
        <f t="shared" si="19"/>
        <v>1666</v>
      </c>
      <c r="H114" s="153">
        <f t="shared" si="20"/>
        <v>70</v>
      </c>
      <c r="I114" s="153" t="str">
        <f t="shared" si="21"/>
        <v>C</v>
      </c>
      <c r="J114" s="52">
        <f t="shared" si="22"/>
        <v>2.4910600000000001</v>
      </c>
      <c r="K114" s="150">
        <f t="shared" si="23"/>
        <v>2.9714052</v>
      </c>
      <c r="L114" s="53">
        <f t="shared" si="24"/>
        <v>0.57923168999999997</v>
      </c>
      <c r="M114" s="53">
        <f t="shared" si="25"/>
        <v>0.199879952</v>
      </c>
      <c r="N114" s="53">
        <f t="shared" si="26"/>
        <v>6.0024010000000003E-2</v>
      </c>
      <c r="Q114" s="3">
        <f t="shared" si="27"/>
        <v>88</v>
      </c>
      <c r="S114" s="3">
        <v>87</v>
      </c>
    </row>
    <row r="115" spans="6:19">
      <c r="F115" s="51" t="str">
        <f t="shared" si="18"/>
        <v>COM203</v>
      </c>
      <c r="G115" s="57">
        <f t="shared" si="19"/>
        <v>1657</v>
      </c>
      <c r="H115" s="153">
        <f t="shared" si="20"/>
        <v>178</v>
      </c>
      <c r="I115" s="153" t="str">
        <f t="shared" si="21"/>
        <v>D</v>
      </c>
      <c r="J115" s="52">
        <f t="shared" si="22"/>
        <v>3.2532833000000001</v>
      </c>
      <c r="K115" s="150">
        <f t="shared" si="23"/>
        <v>5.3831224000000004</v>
      </c>
      <c r="L115" s="53">
        <f t="shared" si="24"/>
        <v>0.87809294000000004</v>
      </c>
      <c r="M115" s="53">
        <f t="shared" si="25"/>
        <v>2.4743512400000001E-2</v>
      </c>
      <c r="N115" s="53">
        <f t="shared" si="26"/>
        <v>3.5003017999999997E-2</v>
      </c>
      <c r="Q115" s="3">
        <f t="shared" si="27"/>
        <v>89</v>
      </c>
      <c r="S115" s="3">
        <v>88</v>
      </c>
    </row>
    <row r="116" spans="6:19">
      <c r="F116" s="51" t="str">
        <f t="shared" si="18"/>
        <v>MS307</v>
      </c>
      <c r="G116" s="57">
        <f t="shared" si="19"/>
        <v>1636</v>
      </c>
      <c r="H116" s="153">
        <f t="shared" si="20"/>
        <v>199</v>
      </c>
      <c r="I116" s="153" t="str">
        <f t="shared" si="21"/>
        <v>F</v>
      </c>
      <c r="J116" s="52">
        <f t="shared" si="22"/>
        <v>2.9179292999999999</v>
      </c>
      <c r="K116" s="150">
        <f t="shared" si="23"/>
        <v>6.1563635999999997</v>
      </c>
      <c r="L116" s="53">
        <f t="shared" si="24"/>
        <v>0.93704156000000005</v>
      </c>
      <c r="M116" s="53">
        <f t="shared" si="25"/>
        <v>5.8679706599999999E-2</v>
      </c>
      <c r="N116" s="53">
        <f t="shared" si="26"/>
        <v>3.1784841000000001E-2</v>
      </c>
      <c r="Q116" s="3">
        <f t="shared" si="27"/>
        <v>90</v>
      </c>
      <c r="S116" s="3">
        <v>89</v>
      </c>
    </row>
    <row r="117" spans="6:19">
      <c r="F117" s="51" t="str">
        <f t="shared" si="18"/>
        <v>HPR281</v>
      </c>
      <c r="G117" s="57">
        <f t="shared" si="19"/>
        <v>1580</v>
      </c>
      <c r="H117" s="153">
        <f t="shared" si="20"/>
        <v>53</v>
      </c>
      <c r="I117" s="153" t="str">
        <f t="shared" si="21"/>
        <v>B</v>
      </c>
      <c r="J117" s="52">
        <f t="shared" si="22"/>
        <v>3.3534704</v>
      </c>
      <c r="K117" s="150">
        <f t="shared" si="23"/>
        <v>4.5050606999999996</v>
      </c>
      <c r="L117" s="53">
        <f t="shared" si="24"/>
        <v>0.69493671000000001</v>
      </c>
      <c r="M117" s="53">
        <f t="shared" si="25"/>
        <v>2.7215189899999999E-2</v>
      </c>
      <c r="N117" s="53">
        <f t="shared" si="26"/>
        <v>1.5189873E-2</v>
      </c>
      <c r="Q117" s="3">
        <f t="shared" si="27"/>
        <v>91</v>
      </c>
      <c r="S117" s="3">
        <v>90</v>
      </c>
    </row>
    <row r="118" spans="6:19">
      <c r="F118" s="51" t="str">
        <f t="shared" si="18"/>
        <v>SPN202</v>
      </c>
      <c r="G118" s="57">
        <f t="shared" si="19"/>
        <v>1580</v>
      </c>
      <c r="H118" s="153">
        <f t="shared" si="20"/>
        <v>418</v>
      </c>
      <c r="I118" s="153" t="str">
        <f t="shared" si="21"/>
        <v>D</v>
      </c>
      <c r="J118" s="52">
        <f t="shared" si="22"/>
        <v>2.8157543</v>
      </c>
      <c r="K118" s="150">
        <f t="shared" si="23"/>
        <v>5.9018987000000003</v>
      </c>
      <c r="L118" s="53">
        <f t="shared" si="24"/>
        <v>0.81772151999999998</v>
      </c>
      <c r="M118" s="53">
        <f t="shared" si="25"/>
        <v>0.10632911389999999</v>
      </c>
      <c r="N118" s="53">
        <f t="shared" si="26"/>
        <v>5.1898734000000002E-2</v>
      </c>
      <c r="Q118" s="3">
        <f t="shared" si="27"/>
        <v>92</v>
      </c>
      <c r="S118" s="3">
        <v>91</v>
      </c>
    </row>
    <row r="119" spans="6:19">
      <c r="F119" s="51" t="str">
        <f t="shared" si="18"/>
        <v>PSY321</v>
      </c>
      <c r="G119" s="57">
        <f t="shared" si="19"/>
        <v>1579</v>
      </c>
      <c r="H119" s="153">
        <f t="shared" si="20"/>
        <v>58</v>
      </c>
      <c r="I119" s="153" t="str">
        <f t="shared" si="21"/>
        <v>D</v>
      </c>
      <c r="J119" s="52">
        <f t="shared" si="22"/>
        <v>2.4039971000000002</v>
      </c>
      <c r="K119" s="150">
        <f t="shared" si="23"/>
        <v>5.4357066999999999</v>
      </c>
      <c r="L119" s="53">
        <f t="shared" si="24"/>
        <v>0.68651044999999999</v>
      </c>
      <c r="M119" s="53">
        <f t="shared" si="25"/>
        <v>0.20899303359999999</v>
      </c>
      <c r="N119" s="53">
        <f t="shared" si="26"/>
        <v>0.112729576</v>
      </c>
      <c r="Q119" s="3">
        <f t="shared" si="27"/>
        <v>93</v>
      </c>
      <c r="S119" s="3">
        <v>92</v>
      </c>
    </row>
    <row r="120" spans="6:19">
      <c r="F120" s="51" t="str">
        <f t="shared" si="18"/>
        <v>EC290</v>
      </c>
      <c r="G120" s="57">
        <f t="shared" si="19"/>
        <v>1572</v>
      </c>
      <c r="H120" s="153">
        <f t="shared" si="20"/>
        <v>63</v>
      </c>
      <c r="I120" s="153" t="str">
        <f t="shared" si="21"/>
        <v>C</v>
      </c>
      <c r="J120" s="52">
        <f t="shared" si="22"/>
        <v>2.8541384000000001</v>
      </c>
      <c r="K120" s="150">
        <f t="shared" si="23"/>
        <v>3.4489222000000002</v>
      </c>
      <c r="L120" s="53">
        <f t="shared" si="24"/>
        <v>0.56615775999999995</v>
      </c>
      <c r="M120" s="53">
        <f t="shared" si="25"/>
        <v>0.1164122137</v>
      </c>
      <c r="N120" s="53">
        <f t="shared" si="26"/>
        <v>6.2340966999999997E-2</v>
      </c>
      <c r="Q120" s="3">
        <f t="shared" si="27"/>
        <v>94</v>
      </c>
      <c r="S120" s="3">
        <v>93</v>
      </c>
    </row>
    <row r="121" spans="6:19">
      <c r="F121" s="51" t="str">
        <f t="shared" si="18"/>
        <v>PHL472</v>
      </c>
      <c r="G121" s="57">
        <f t="shared" si="19"/>
        <v>1571</v>
      </c>
      <c r="H121" s="153">
        <f t="shared" si="20"/>
        <v>185</v>
      </c>
      <c r="I121" s="153" t="str">
        <f t="shared" si="21"/>
        <v>D</v>
      </c>
      <c r="J121" s="52">
        <f t="shared" si="22"/>
        <v>2.6816699000000002</v>
      </c>
      <c r="K121" s="150">
        <f t="shared" si="23"/>
        <v>6.6861826999999998</v>
      </c>
      <c r="L121" s="53">
        <f t="shared" si="24"/>
        <v>0.80458306999999996</v>
      </c>
      <c r="M121" s="53">
        <f t="shared" si="25"/>
        <v>0.1056651814</v>
      </c>
      <c r="N121" s="53">
        <f t="shared" si="26"/>
        <v>2.4188415000000001E-2</v>
      </c>
      <c r="Q121" s="3">
        <f t="shared" si="27"/>
        <v>95</v>
      </c>
      <c r="S121" s="3">
        <v>94</v>
      </c>
    </row>
    <row r="122" spans="6:19">
      <c r="F122" s="51" t="str">
        <f t="shared" si="18"/>
        <v>ED210</v>
      </c>
      <c r="G122" s="57">
        <f t="shared" si="19"/>
        <v>1568</v>
      </c>
      <c r="H122" s="153">
        <f t="shared" si="20"/>
        <v>48</v>
      </c>
      <c r="I122" s="153" t="str">
        <f t="shared" si="21"/>
        <v>B</v>
      </c>
      <c r="J122" s="52">
        <f t="shared" si="22"/>
        <v>3.5528561999999999</v>
      </c>
      <c r="K122" s="150">
        <f t="shared" si="23"/>
        <v>3.358562</v>
      </c>
      <c r="L122" s="53">
        <f t="shared" si="24"/>
        <v>0.64540816000000001</v>
      </c>
      <c r="M122" s="53">
        <f t="shared" si="25"/>
        <v>3.7627551000000002E-2</v>
      </c>
      <c r="N122" s="53">
        <f t="shared" si="26"/>
        <v>2.8698979999999999E-2</v>
      </c>
      <c r="Q122" s="3">
        <f t="shared" si="27"/>
        <v>96</v>
      </c>
      <c r="S122" s="3">
        <v>95</v>
      </c>
    </row>
    <row r="123" spans="6:19">
      <c r="F123" s="51" t="str">
        <f t="shared" si="18"/>
        <v>PSY487</v>
      </c>
      <c r="G123" s="57">
        <f t="shared" si="19"/>
        <v>1566</v>
      </c>
      <c r="H123" s="153">
        <f t="shared" si="20"/>
        <v>337</v>
      </c>
      <c r="I123" s="153" t="str">
        <f t="shared" si="21"/>
        <v>F</v>
      </c>
      <c r="J123" s="52">
        <f t="shared" si="22"/>
        <v>3.5521995999999998</v>
      </c>
      <c r="K123" s="150">
        <f t="shared" si="23"/>
        <v>8.0885684999999992</v>
      </c>
      <c r="L123" s="53">
        <f t="shared" si="24"/>
        <v>0.93422733000000002</v>
      </c>
      <c r="M123" s="53">
        <f t="shared" si="25"/>
        <v>2.2349936099999999E-2</v>
      </c>
      <c r="N123" s="53">
        <f t="shared" si="26"/>
        <v>2.7458493E-2</v>
      </c>
      <c r="Q123" s="3">
        <f t="shared" si="27"/>
        <v>97</v>
      </c>
      <c r="S123" s="3">
        <v>96</v>
      </c>
    </row>
    <row r="124" spans="6:19">
      <c r="F124" s="51" t="str">
        <f t="shared" si="18"/>
        <v>MUS365</v>
      </c>
      <c r="G124" s="57">
        <f t="shared" si="19"/>
        <v>1502</v>
      </c>
      <c r="H124" s="153">
        <f t="shared" si="20"/>
        <v>289</v>
      </c>
      <c r="I124" s="153" t="str">
        <f t="shared" si="21"/>
        <v>D</v>
      </c>
      <c r="J124" s="52">
        <f t="shared" si="22"/>
        <v>3.6741497000000001</v>
      </c>
      <c r="K124" s="150">
        <f t="shared" si="23"/>
        <v>4.4304490999999997</v>
      </c>
      <c r="L124" s="53">
        <f t="shared" si="24"/>
        <v>0.74367510000000003</v>
      </c>
      <c r="M124" s="53">
        <f t="shared" si="25"/>
        <v>1.26498003E-2</v>
      </c>
      <c r="N124" s="53">
        <f t="shared" si="26"/>
        <v>2.1304927000000001E-2</v>
      </c>
      <c r="Q124" s="3">
        <f t="shared" si="27"/>
        <v>98</v>
      </c>
      <c r="S124" s="3">
        <v>97</v>
      </c>
    </row>
    <row r="125" spans="6:19">
      <c r="F125" s="51" t="str">
        <f t="shared" si="18"/>
        <v>PHY240</v>
      </c>
      <c r="G125" s="57">
        <f t="shared" si="19"/>
        <v>1500</v>
      </c>
      <c r="H125" s="153">
        <f t="shared" si="20"/>
        <v>98</v>
      </c>
      <c r="I125" s="153" t="str">
        <f t="shared" si="21"/>
        <v>D</v>
      </c>
      <c r="J125" s="52">
        <f t="shared" si="22"/>
        <v>2.2183994</v>
      </c>
      <c r="K125" s="150">
        <f t="shared" si="23"/>
        <v>3.5620188000000002</v>
      </c>
      <c r="L125" s="53">
        <f t="shared" si="24"/>
        <v>0.66533332999999995</v>
      </c>
      <c r="M125" s="53">
        <f t="shared" si="25"/>
        <v>0.218</v>
      </c>
      <c r="N125" s="53">
        <f t="shared" si="26"/>
        <v>0.10866666699999999</v>
      </c>
      <c r="Q125" s="3">
        <f t="shared" si="27"/>
        <v>99</v>
      </c>
      <c r="S125" s="3">
        <v>98</v>
      </c>
    </row>
    <row r="126" spans="6:19">
      <c r="F126" s="51" t="str">
        <f t="shared" si="18"/>
        <v>BMB250</v>
      </c>
      <c r="G126" s="57">
        <f t="shared" si="19"/>
        <v>1476</v>
      </c>
      <c r="H126" s="153">
        <f t="shared" si="20"/>
        <v>83</v>
      </c>
      <c r="I126" s="153" t="str">
        <f t="shared" si="21"/>
        <v>C</v>
      </c>
      <c r="J126" s="52">
        <f t="shared" si="22"/>
        <v>2.9371912</v>
      </c>
      <c r="K126" s="150">
        <f t="shared" si="23"/>
        <v>4.4145199000000002</v>
      </c>
      <c r="L126" s="53">
        <f t="shared" si="24"/>
        <v>0.72222222000000003</v>
      </c>
      <c r="M126" s="53">
        <f t="shared" si="25"/>
        <v>5.4200541999999997E-2</v>
      </c>
      <c r="N126" s="53">
        <f t="shared" si="26"/>
        <v>3.9972899999999999E-2</v>
      </c>
      <c r="Q126" s="3">
        <f t="shared" si="27"/>
        <v>100</v>
      </c>
      <c r="S126" s="3">
        <v>99</v>
      </c>
    </row>
    <row r="127" spans="6:19">
      <c r="F127" s="51" t="str">
        <f t="shared" si="18"/>
        <v>HED331</v>
      </c>
      <c r="G127" s="57">
        <f t="shared" si="19"/>
        <v>1474</v>
      </c>
      <c r="H127" s="153">
        <f t="shared" si="20"/>
        <v>86</v>
      </c>
      <c r="I127" s="153" t="str">
        <f t="shared" si="21"/>
        <v>D</v>
      </c>
      <c r="J127" s="52">
        <f t="shared" si="22"/>
        <v>3.5013755</v>
      </c>
      <c r="K127" s="150">
        <f t="shared" si="23"/>
        <v>5.0261959000000003</v>
      </c>
      <c r="L127" s="53">
        <f t="shared" si="24"/>
        <v>0.75440976999999998</v>
      </c>
      <c r="M127" s="53">
        <f t="shared" si="25"/>
        <v>2.5101763900000001E-2</v>
      </c>
      <c r="N127" s="53">
        <f t="shared" si="26"/>
        <v>1.3568521E-2</v>
      </c>
      <c r="Q127" s="3">
        <f t="shared" si="27"/>
        <v>101</v>
      </c>
      <c r="S127" s="3">
        <v>100</v>
      </c>
    </row>
    <row r="128" spans="6:19">
      <c r="F128" s="51" t="str">
        <f t="shared" si="18"/>
        <v>EGR190</v>
      </c>
      <c r="G128" s="57">
        <f t="shared" si="19"/>
        <v>1450</v>
      </c>
      <c r="H128" s="153">
        <f t="shared" si="20"/>
        <v>24</v>
      </c>
      <c r="I128" s="153" t="str">
        <f t="shared" si="21"/>
        <v>A</v>
      </c>
      <c r="J128" s="52">
        <f t="shared" si="22"/>
        <v>3.2589670000000002</v>
      </c>
      <c r="K128" s="150">
        <f t="shared" si="23"/>
        <v>1.2849778999999999</v>
      </c>
      <c r="L128" s="53">
        <f t="shared" si="24"/>
        <v>0.52</v>
      </c>
      <c r="M128" s="53">
        <f t="shared" si="25"/>
        <v>8.6206896599999999E-2</v>
      </c>
      <c r="N128" s="53">
        <f t="shared" si="26"/>
        <v>3.8620689999999999E-2</v>
      </c>
      <c r="Q128" s="3">
        <f t="shared" si="27"/>
        <v>102</v>
      </c>
      <c r="S128" s="3">
        <v>101</v>
      </c>
    </row>
    <row r="129" spans="6:19">
      <c r="F129" s="51" t="str">
        <f t="shared" si="18"/>
        <v>PHY200</v>
      </c>
      <c r="G129" s="57">
        <f t="shared" si="19"/>
        <v>1423</v>
      </c>
      <c r="H129" s="153">
        <f t="shared" si="20"/>
        <v>79</v>
      </c>
      <c r="I129" s="153" t="str">
        <f t="shared" si="21"/>
        <v>C</v>
      </c>
      <c r="J129" s="52">
        <f t="shared" si="22"/>
        <v>3.2463091999999998</v>
      </c>
      <c r="K129" s="150">
        <f t="shared" si="23"/>
        <v>3.4845454999999999</v>
      </c>
      <c r="L129" s="53">
        <f t="shared" si="24"/>
        <v>0.66057624999999998</v>
      </c>
      <c r="M129" s="53">
        <f t="shared" si="25"/>
        <v>6.1138439900000001E-2</v>
      </c>
      <c r="N129" s="53">
        <f t="shared" si="26"/>
        <v>9.5572734000000006E-2</v>
      </c>
      <c r="Q129" s="3">
        <f t="shared" si="27"/>
        <v>103</v>
      </c>
      <c r="S129" s="3">
        <v>102</v>
      </c>
    </row>
    <row r="130" spans="6:19">
      <c r="F130" s="51" t="str">
        <f t="shared" si="18"/>
        <v>CS240</v>
      </c>
      <c r="G130" s="57">
        <f t="shared" si="19"/>
        <v>1396</v>
      </c>
      <c r="H130" s="153">
        <f t="shared" si="20"/>
        <v>49</v>
      </c>
      <c r="I130" s="153" t="str">
        <f t="shared" si="21"/>
        <v>B</v>
      </c>
      <c r="J130" s="52">
        <f t="shared" si="22"/>
        <v>2.6305030999999999</v>
      </c>
      <c r="K130" s="150">
        <f t="shared" si="23"/>
        <v>2.4157068000000002</v>
      </c>
      <c r="L130" s="53">
        <f t="shared" si="24"/>
        <v>0.52220630000000001</v>
      </c>
      <c r="M130" s="53">
        <f t="shared" si="25"/>
        <v>0.16977077360000001</v>
      </c>
      <c r="N130" s="53">
        <f t="shared" si="26"/>
        <v>8.8825214999999999E-2</v>
      </c>
      <c r="Q130" s="3">
        <f t="shared" si="27"/>
        <v>104</v>
      </c>
      <c r="S130" s="3">
        <v>103</v>
      </c>
    </row>
    <row r="131" spans="6:19">
      <c r="F131" s="51" t="str">
        <f t="shared" si="18"/>
        <v>ANT201</v>
      </c>
      <c r="G131" s="57">
        <f t="shared" si="19"/>
        <v>1395</v>
      </c>
      <c r="H131" s="153">
        <f t="shared" si="20"/>
        <v>32</v>
      </c>
      <c r="I131" s="153" t="str">
        <f t="shared" si="21"/>
        <v>C</v>
      </c>
      <c r="J131" s="52">
        <f t="shared" si="22"/>
        <v>2.3943338000000001</v>
      </c>
      <c r="K131" s="150">
        <f t="shared" si="23"/>
        <v>3.1866235000000001</v>
      </c>
      <c r="L131" s="53">
        <f t="shared" si="24"/>
        <v>0.57849461999999996</v>
      </c>
      <c r="M131" s="53">
        <f t="shared" si="25"/>
        <v>0.19641577060000001</v>
      </c>
      <c r="N131" s="53">
        <f t="shared" si="26"/>
        <v>6.3799282999999998E-2</v>
      </c>
      <c r="Q131" s="3">
        <f t="shared" si="27"/>
        <v>105</v>
      </c>
      <c r="S131" s="3">
        <v>104</v>
      </c>
    </row>
    <row r="132" spans="6:19">
      <c r="F132" s="51" t="str">
        <f t="shared" si="18"/>
        <v>NUR306</v>
      </c>
      <c r="G132" s="57">
        <f t="shared" si="19"/>
        <v>1388</v>
      </c>
      <c r="H132" s="153">
        <f t="shared" si="20"/>
        <v>331</v>
      </c>
      <c r="I132" s="153" t="str">
        <f t="shared" si="21"/>
        <v>F</v>
      </c>
      <c r="J132" s="52">
        <f t="shared" si="22"/>
        <v>2.8027006999999999</v>
      </c>
      <c r="K132" s="150">
        <f t="shared" si="23"/>
        <v>5.5690299000000003</v>
      </c>
      <c r="L132" s="53">
        <f t="shared" si="24"/>
        <v>0.89121037000000003</v>
      </c>
      <c r="M132" s="53">
        <f t="shared" si="25"/>
        <v>7.2766570599999997E-2</v>
      </c>
      <c r="N132" s="53">
        <f t="shared" si="26"/>
        <v>3.9625359999999998E-2</v>
      </c>
      <c r="Q132" s="3">
        <f t="shared" si="27"/>
        <v>106</v>
      </c>
      <c r="S132" s="3">
        <v>105</v>
      </c>
    </row>
    <row r="133" spans="6:19">
      <c r="F133" s="51" t="str">
        <f t="shared" si="18"/>
        <v>GEO201</v>
      </c>
      <c r="G133" s="57">
        <f t="shared" si="19"/>
        <v>1386</v>
      </c>
      <c r="H133" s="153">
        <f t="shared" si="20"/>
        <v>71</v>
      </c>
      <c r="I133" s="153" t="str">
        <f t="shared" si="21"/>
        <v>D</v>
      </c>
      <c r="J133" s="52">
        <f t="shared" si="22"/>
        <v>2.3470496999999999</v>
      </c>
      <c r="K133" s="150">
        <f t="shared" si="23"/>
        <v>4.5680851000000002</v>
      </c>
      <c r="L133" s="53">
        <f t="shared" si="24"/>
        <v>0.61688312000000001</v>
      </c>
      <c r="M133" s="53">
        <f t="shared" si="25"/>
        <v>0.17099567099999999</v>
      </c>
      <c r="N133" s="53">
        <f t="shared" si="26"/>
        <v>7.0707070999999996E-2</v>
      </c>
      <c r="Q133" s="3">
        <f t="shared" si="27"/>
        <v>107</v>
      </c>
      <c r="S133" s="3">
        <v>106</v>
      </c>
    </row>
    <row r="134" spans="6:19">
      <c r="F134" s="51" t="str">
        <f t="shared" si="18"/>
        <v>NUR212</v>
      </c>
      <c r="G134" s="57">
        <f t="shared" si="19"/>
        <v>1369</v>
      </c>
      <c r="H134" s="153">
        <f t="shared" si="20"/>
        <v>278</v>
      </c>
      <c r="I134" s="153" t="str">
        <f t="shared" si="21"/>
        <v>D</v>
      </c>
      <c r="J134" s="52">
        <f t="shared" si="22"/>
        <v>3.8114875000000001</v>
      </c>
      <c r="K134" s="150">
        <f t="shared" si="23"/>
        <v>4.7612781999999996</v>
      </c>
      <c r="L134" s="53">
        <f t="shared" si="24"/>
        <v>0.84075968000000001</v>
      </c>
      <c r="M134" s="53">
        <f t="shared" si="25"/>
        <v>3.6523009000000001E-3</v>
      </c>
      <c r="N134" s="53">
        <f t="shared" si="26"/>
        <v>8.0350620000000008E-3</v>
      </c>
      <c r="Q134" s="3">
        <f t="shared" si="27"/>
        <v>108</v>
      </c>
      <c r="S134" s="3">
        <v>107</v>
      </c>
    </row>
    <row r="135" spans="6:19">
      <c r="F135" s="51" t="str">
        <f t="shared" si="18"/>
        <v>CHM123</v>
      </c>
      <c r="G135" s="57">
        <f t="shared" si="19"/>
        <v>1357</v>
      </c>
      <c r="H135" s="153">
        <f t="shared" si="20"/>
        <v>101</v>
      </c>
      <c r="I135" s="153" t="str">
        <f t="shared" si="21"/>
        <v>D</v>
      </c>
      <c r="J135" s="52">
        <f t="shared" si="22"/>
        <v>2.4956105000000002</v>
      </c>
      <c r="K135" s="150">
        <f t="shared" si="23"/>
        <v>4.0744138999999997</v>
      </c>
      <c r="L135" s="53">
        <f t="shared" si="24"/>
        <v>0.63743552000000003</v>
      </c>
      <c r="M135" s="53">
        <f t="shared" si="25"/>
        <v>0.21002210760000001</v>
      </c>
      <c r="N135" s="53">
        <f t="shared" si="26"/>
        <v>7.6639646000000006E-2</v>
      </c>
      <c r="Q135" s="3">
        <f t="shared" si="27"/>
        <v>109</v>
      </c>
      <c r="S135" s="3">
        <v>108</v>
      </c>
    </row>
    <row r="136" spans="6:19">
      <c r="F136" s="51" t="str">
        <f t="shared" si="18"/>
        <v>EDS333</v>
      </c>
      <c r="G136" s="57">
        <f t="shared" si="19"/>
        <v>1340</v>
      </c>
      <c r="H136" s="153">
        <f t="shared" si="20"/>
        <v>191</v>
      </c>
      <c r="I136" s="153" t="str">
        <f t="shared" si="21"/>
        <v>D</v>
      </c>
      <c r="J136" s="52">
        <f t="shared" si="22"/>
        <v>3.5428134999999998</v>
      </c>
      <c r="K136" s="150">
        <f t="shared" si="23"/>
        <v>7.1331747999999999</v>
      </c>
      <c r="L136" s="53">
        <f t="shared" si="24"/>
        <v>0.85970148999999996</v>
      </c>
      <c r="M136" s="53">
        <f t="shared" si="25"/>
        <v>3.5820895499999998E-2</v>
      </c>
      <c r="N136" s="53">
        <f t="shared" si="26"/>
        <v>2.3880597E-2</v>
      </c>
      <c r="Q136" s="3">
        <f t="shared" si="27"/>
        <v>110</v>
      </c>
      <c r="S136" s="3">
        <v>109</v>
      </c>
    </row>
    <row r="137" spans="6:19">
      <c r="F137" s="51" t="str">
        <f t="shared" si="18"/>
        <v>PSY371</v>
      </c>
      <c r="G137" s="57">
        <f t="shared" si="19"/>
        <v>1317</v>
      </c>
      <c r="H137" s="153">
        <f t="shared" si="20"/>
        <v>120</v>
      </c>
      <c r="I137" s="153" t="str">
        <f t="shared" si="21"/>
        <v>D</v>
      </c>
      <c r="J137" s="52">
        <f t="shared" si="22"/>
        <v>2.4383438000000002</v>
      </c>
      <c r="K137" s="150">
        <f t="shared" si="23"/>
        <v>6.0650000000000004</v>
      </c>
      <c r="L137" s="53">
        <f t="shared" si="24"/>
        <v>0.69931662999999999</v>
      </c>
      <c r="M137" s="53">
        <f t="shared" si="25"/>
        <v>0.18451025060000001</v>
      </c>
      <c r="N137" s="53">
        <f t="shared" si="26"/>
        <v>0.156416097</v>
      </c>
      <c r="Q137" s="3">
        <f t="shared" si="27"/>
        <v>111</v>
      </c>
      <c r="S137" s="3">
        <v>110</v>
      </c>
    </row>
    <row r="138" spans="6:19">
      <c r="F138" s="51" t="str">
        <f t="shared" si="18"/>
        <v>STT264</v>
      </c>
      <c r="G138" s="57">
        <f t="shared" si="19"/>
        <v>1294</v>
      </c>
      <c r="H138" s="153">
        <f t="shared" si="20"/>
        <v>132</v>
      </c>
      <c r="I138" s="153" t="str">
        <f t="shared" si="21"/>
        <v>C</v>
      </c>
      <c r="J138" s="52">
        <f t="shared" si="22"/>
        <v>2.7438017000000001</v>
      </c>
      <c r="K138" s="150">
        <f t="shared" si="23"/>
        <v>3.7941859999999998</v>
      </c>
      <c r="L138" s="53">
        <f t="shared" si="24"/>
        <v>0.62132920999999997</v>
      </c>
      <c r="M138" s="53">
        <f t="shared" si="25"/>
        <v>0.1414219474</v>
      </c>
      <c r="N138" s="53">
        <f t="shared" si="26"/>
        <v>6.4914992000000005E-2</v>
      </c>
      <c r="Q138" s="3">
        <f t="shared" si="27"/>
        <v>112</v>
      </c>
      <c r="S138" s="3">
        <v>111</v>
      </c>
    </row>
    <row r="139" spans="6:19">
      <c r="F139" s="51" t="str">
        <f t="shared" si="18"/>
        <v>OL301</v>
      </c>
      <c r="G139" s="57">
        <f t="shared" si="19"/>
        <v>1293</v>
      </c>
      <c r="H139" s="153">
        <f t="shared" si="20"/>
        <v>115</v>
      </c>
      <c r="I139" s="153" t="str">
        <f t="shared" si="21"/>
        <v>D</v>
      </c>
      <c r="J139" s="52">
        <f t="shared" si="22"/>
        <v>3.3582453000000001</v>
      </c>
      <c r="K139" s="150">
        <f t="shared" si="23"/>
        <v>6.6623377000000001</v>
      </c>
      <c r="L139" s="53">
        <f t="shared" si="24"/>
        <v>0.73859242000000003</v>
      </c>
      <c r="M139" s="53">
        <f t="shared" si="25"/>
        <v>6.0324825999999998E-2</v>
      </c>
      <c r="N139" s="53">
        <f t="shared" si="26"/>
        <v>4.7950502999999998E-2</v>
      </c>
      <c r="Q139" s="3">
        <f t="shared" si="27"/>
        <v>113</v>
      </c>
      <c r="S139" s="3">
        <v>112</v>
      </c>
    </row>
    <row r="140" spans="6:19">
      <c r="F140" s="51" t="str">
        <f t="shared" si="18"/>
        <v>MTH243</v>
      </c>
      <c r="G140" s="57">
        <f t="shared" si="19"/>
        <v>1284</v>
      </c>
      <c r="H140" s="153">
        <f t="shared" si="20"/>
        <v>253</v>
      </c>
      <c r="I140" s="153" t="str">
        <f t="shared" si="21"/>
        <v>C</v>
      </c>
      <c r="J140" s="52">
        <f t="shared" si="22"/>
        <v>3.2777333999999998</v>
      </c>
      <c r="K140" s="150">
        <f t="shared" si="23"/>
        <v>3.7423529000000002</v>
      </c>
      <c r="L140" s="53">
        <f t="shared" si="24"/>
        <v>0.77024921999999996</v>
      </c>
      <c r="M140" s="53">
        <f t="shared" si="25"/>
        <v>2.3364486E-2</v>
      </c>
      <c r="N140" s="53">
        <f t="shared" si="26"/>
        <v>2.4143301999999998E-2</v>
      </c>
      <c r="Q140" s="3">
        <f t="shared" si="27"/>
        <v>114</v>
      </c>
      <c r="S140" s="3">
        <v>113</v>
      </c>
    </row>
    <row r="141" spans="6:19">
      <c r="F141" s="51" t="str">
        <f t="shared" si="18"/>
        <v>CLS204</v>
      </c>
      <c r="G141" s="57">
        <f t="shared" si="19"/>
        <v>1282</v>
      </c>
      <c r="H141" s="153">
        <f t="shared" si="20"/>
        <v>91</v>
      </c>
      <c r="I141" s="153" t="str">
        <f t="shared" si="21"/>
        <v>B</v>
      </c>
      <c r="J141" s="52">
        <f t="shared" si="22"/>
        <v>2.9722463000000001</v>
      </c>
      <c r="K141" s="150">
        <f t="shared" si="23"/>
        <v>3.4818880000000001</v>
      </c>
      <c r="L141" s="53">
        <f t="shared" si="24"/>
        <v>0.50390016000000004</v>
      </c>
      <c r="M141" s="53">
        <f t="shared" si="25"/>
        <v>0.112324493</v>
      </c>
      <c r="N141" s="53">
        <f t="shared" si="26"/>
        <v>0.10062402500000001</v>
      </c>
      <c r="Q141" s="3">
        <f t="shared" si="27"/>
        <v>115</v>
      </c>
      <c r="S141" s="3">
        <v>114</v>
      </c>
    </row>
    <row r="142" spans="6:19">
      <c r="F142" s="51" t="str">
        <f t="shared" si="18"/>
        <v>COM102</v>
      </c>
      <c r="G142" s="57">
        <f t="shared" si="19"/>
        <v>1281</v>
      </c>
      <c r="H142" s="153">
        <f t="shared" si="20"/>
        <v>66</v>
      </c>
      <c r="I142" s="153" t="str">
        <f t="shared" si="21"/>
        <v>C</v>
      </c>
      <c r="J142" s="52">
        <f t="shared" si="22"/>
        <v>2.7343999999999999</v>
      </c>
      <c r="K142" s="150">
        <f t="shared" si="23"/>
        <v>2.8650964000000001</v>
      </c>
      <c r="L142" s="53">
        <f t="shared" si="24"/>
        <v>0.55581577000000004</v>
      </c>
      <c r="M142" s="53">
        <f t="shared" si="25"/>
        <v>0.13661202189999999</v>
      </c>
      <c r="N142" s="53">
        <f t="shared" si="26"/>
        <v>2.4199844000000002E-2</v>
      </c>
      <c r="Q142" s="3">
        <f t="shared" si="27"/>
        <v>116</v>
      </c>
      <c r="S142" s="3">
        <v>115</v>
      </c>
    </row>
    <row r="143" spans="6:19">
      <c r="F143" s="51" t="str">
        <f t="shared" si="18"/>
        <v>NUR304</v>
      </c>
      <c r="G143" s="57">
        <f t="shared" si="19"/>
        <v>1266</v>
      </c>
      <c r="H143" s="153">
        <f t="shared" si="20"/>
        <v>297</v>
      </c>
      <c r="I143" s="153" t="str">
        <f t="shared" si="21"/>
        <v>F</v>
      </c>
      <c r="J143" s="52">
        <f t="shared" si="22"/>
        <v>3.4561403999999998</v>
      </c>
      <c r="K143" s="150">
        <f t="shared" si="23"/>
        <v>6.4086021999999998</v>
      </c>
      <c r="L143" s="53">
        <f t="shared" si="24"/>
        <v>0.92022117000000003</v>
      </c>
      <c r="M143" s="53">
        <f t="shared" si="25"/>
        <v>9.478673E-3</v>
      </c>
      <c r="N143" s="53">
        <f t="shared" si="26"/>
        <v>9.478673E-3</v>
      </c>
      <c r="Q143" s="3">
        <f t="shared" si="27"/>
        <v>117</v>
      </c>
      <c r="S143" s="3">
        <v>116</v>
      </c>
    </row>
    <row r="144" spans="6:19">
      <c r="F144" s="51" t="str">
        <f t="shared" si="18"/>
        <v>ACC307</v>
      </c>
      <c r="G144" s="57">
        <f t="shared" si="19"/>
        <v>1256</v>
      </c>
      <c r="H144" s="153">
        <f t="shared" si="20"/>
        <v>153</v>
      </c>
      <c r="I144" s="153" t="str">
        <f t="shared" si="21"/>
        <v>F</v>
      </c>
      <c r="J144" s="52">
        <f t="shared" si="22"/>
        <v>2.0680729000000002</v>
      </c>
      <c r="K144" s="150">
        <f t="shared" si="23"/>
        <v>6.3436054999999998</v>
      </c>
      <c r="L144" s="53">
        <f t="shared" si="24"/>
        <v>0.87022292999999995</v>
      </c>
      <c r="M144" s="53">
        <f t="shared" si="25"/>
        <v>0.21974522290000001</v>
      </c>
      <c r="N144" s="53">
        <f t="shared" si="26"/>
        <v>0.16958598699999999</v>
      </c>
      <c r="Q144" s="3">
        <f t="shared" si="27"/>
        <v>118</v>
      </c>
      <c r="S144" s="3">
        <v>117</v>
      </c>
    </row>
    <row r="145" spans="6:19">
      <c r="F145" s="51" t="str">
        <f t="shared" si="18"/>
        <v>NUR307</v>
      </c>
      <c r="G145" s="57">
        <f t="shared" si="19"/>
        <v>1236</v>
      </c>
      <c r="H145" s="153">
        <f t="shared" si="20"/>
        <v>216</v>
      </c>
      <c r="I145" s="153" t="str">
        <f t="shared" si="21"/>
        <v>C</v>
      </c>
      <c r="J145" s="52">
        <f t="shared" si="22"/>
        <v>3.5988609</v>
      </c>
      <c r="K145" s="150">
        <f t="shared" si="23"/>
        <v>5.9701493000000001</v>
      </c>
      <c r="L145" s="53">
        <f t="shared" si="24"/>
        <v>0.89239482000000003</v>
      </c>
      <c r="M145" s="53">
        <f t="shared" si="25"/>
        <v>5.6634303999999998E-3</v>
      </c>
      <c r="N145" s="53">
        <f t="shared" si="26"/>
        <v>5.6634299999999997E-3</v>
      </c>
      <c r="Q145" s="3">
        <f t="shared" si="27"/>
        <v>119</v>
      </c>
      <c r="S145" s="3">
        <v>118</v>
      </c>
    </row>
    <row r="146" spans="6:19">
      <c r="F146" s="51" t="str">
        <f t="shared" si="18"/>
        <v>BIO115</v>
      </c>
      <c r="G146" s="57">
        <f t="shared" si="19"/>
        <v>1222</v>
      </c>
      <c r="H146" s="153">
        <f t="shared" si="20"/>
        <v>134</v>
      </c>
      <c r="I146" s="153" t="str">
        <f t="shared" si="21"/>
        <v>C</v>
      </c>
      <c r="J146" s="52">
        <f t="shared" si="22"/>
        <v>2.3081597</v>
      </c>
      <c r="K146" s="150">
        <f t="shared" si="23"/>
        <v>3.7024973000000001</v>
      </c>
      <c r="L146" s="53">
        <f t="shared" si="24"/>
        <v>0.58101473000000003</v>
      </c>
      <c r="M146" s="53">
        <f t="shared" si="25"/>
        <v>0.1963993453</v>
      </c>
      <c r="N146" s="53">
        <f t="shared" si="26"/>
        <v>5.7283142000000002E-2</v>
      </c>
      <c r="Q146" s="3">
        <f t="shared" si="27"/>
        <v>120</v>
      </c>
      <c r="S146" s="3">
        <v>119</v>
      </c>
    </row>
    <row r="147" spans="6:19">
      <c r="F147" s="51" t="str">
        <f t="shared" si="18"/>
        <v>CHM211</v>
      </c>
      <c r="G147" s="57">
        <f t="shared" si="19"/>
        <v>1216</v>
      </c>
      <c r="H147" s="153">
        <f t="shared" si="20"/>
        <v>152</v>
      </c>
      <c r="I147" s="153" t="str">
        <f t="shared" si="21"/>
        <v>D</v>
      </c>
      <c r="J147" s="52">
        <f t="shared" si="22"/>
        <v>2.3740809</v>
      </c>
      <c r="K147" s="150">
        <f t="shared" si="23"/>
        <v>4.8954839000000003</v>
      </c>
      <c r="L147" s="53">
        <f t="shared" si="24"/>
        <v>0.68832236999999996</v>
      </c>
      <c r="M147" s="53">
        <f t="shared" si="25"/>
        <v>0.2113486842</v>
      </c>
      <c r="N147" s="53">
        <f t="shared" si="26"/>
        <v>0.105263158</v>
      </c>
      <c r="Q147" s="3">
        <f t="shared" si="27"/>
        <v>121</v>
      </c>
      <c r="S147" s="3">
        <v>120</v>
      </c>
    </row>
    <row r="148" spans="6:19">
      <c r="F148" s="51" t="str">
        <f t="shared" si="18"/>
        <v>OL302</v>
      </c>
      <c r="G148" s="57">
        <f t="shared" si="19"/>
        <v>1214</v>
      </c>
      <c r="H148" s="153">
        <f t="shared" si="20"/>
        <v>169</v>
      </c>
      <c r="I148" s="153" t="str">
        <f t="shared" si="21"/>
        <v>D</v>
      </c>
      <c r="J148" s="52">
        <f t="shared" si="22"/>
        <v>3.3911894</v>
      </c>
      <c r="K148" s="150">
        <f t="shared" si="23"/>
        <v>6.9082125999999997</v>
      </c>
      <c r="L148" s="53">
        <f t="shared" si="24"/>
        <v>0.75288303000000001</v>
      </c>
      <c r="M148" s="53">
        <f t="shared" si="25"/>
        <v>4.7775947300000003E-2</v>
      </c>
      <c r="N148" s="53">
        <f t="shared" si="26"/>
        <v>6.5074135000000005E-2</v>
      </c>
      <c r="Q148" s="3">
        <f t="shared" si="27"/>
        <v>122</v>
      </c>
      <c r="S148" s="3">
        <v>121</v>
      </c>
    </row>
    <row r="149" spans="6:19">
      <c r="F149" s="51" t="str">
        <f t="shared" si="18"/>
        <v>MTH244</v>
      </c>
      <c r="G149" s="57">
        <f t="shared" si="19"/>
        <v>1202</v>
      </c>
      <c r="H149" s="153">
        <f t="shared" si="20"/>
        <v>324</v>
      </c>
      <c r="I149" s="153" t="str">
        <f t="shared" si="21"/>
        <v>D</v>
      </c>
      <c r="J149" s="52">
        <f t="shared" si="22"/>
        <v>3.1220539</v>
      </c>
      <c r="K149" s="150">
        <f t="shared" si="23"/>
        <v>4.5271318000000003</v>
      </c>
      <c r="L149" s="53">
        <f t="shared" si="24"/>
        <v>0.82279533999999999</v>
      </c>
      <c r="M149" s="53">
        <f t="shared" si="25"/>
        <v>3.8269550700000002E-2</v>
      </c>
      <c r="N149" s="53">
        <f t="shared" si="26"/>
        <v>1.1647255E-2</v>
      </c>
      <c r="Q149" s="3">
        <f t="shared" si="27"/>
        <v>123</v>
      </c>
      <c r="S149" s="3">
        <v>122</v>
      </c>
    </row>
    <row r="150" spans="6:19">
      <c r="F150" s="51" t="str">
        <f t="shared" si="18"/>
        <v>ED303</v>
      </c>
      <c r="G150" s="57">
        <f t="shared" si="19"/>
        <v>1199</v>
      </c>
      <c r="H150" s="153">
        <f t="shared" si="20"/>
        <v>247</v>
      </c>
      <c r="I150" s="153" t="str">
        <f t="shared" si="21"/>
        <v>D</v>
      </c>
      <c r="J150" s="52">
        <f t="shared" si="22"/>
        <v>3.5012615999999999</v>
      </c>
      <c r="K150" s="150">
        <f t="shared" si="23"/>
        <v>7.5751979</v>
      </c>
      <c r="L150" s="53">
        <f t="shared" si="24"/>
        <v>0.89157631000000004</v>
      </c>
      <c r="M150" s="53">
        <f t="shared" si="25"/>
        <v>3.1693077600000001E-2</v>
      </c>
      <c r="N150" s="53">
        <f t="shared" si="26"/>
        <v>8.3402839999999999E-3</v>
      </c>
      <c r="Q150" s="3">
        <f t="shared" si="27"/>
        <v>124</v>
      </c>
      <c r="S150" s="3">
        <v>123</v>
      </c>
    </row>
    <row r="151" spans="6:19">
      <c r="F151" s="51" t="str">
        <f t="shared" si="18"/>
        <v>PHY242</v>
      </c>
      <c r="G151" s="57">
        <f t="shared" si="19"/>
        <v>1180</v>
      </c>
      <c r="H151" s="153">
        <f t="shared" si="20"/>
        <v>84</v>
      </c>
      <c r="I151" s="153" t="str">
        <f t="shared" si="21"/>
        <v>D</v>
      </c>
      <c r="J151" s="52">
        <f t="shared" si="22"/>
        <v>2.3327171999999998</v>
      </c>
      <c r="K151" s="150">
        <f t="shared" si="23"/>
        <v>4.2855543000000003</v>
      </c>
      <c r="L151" s="53">
        <f t="shared" si="24"/>
        <v>0.73983051</v>
      </c>
      <c r="M151" s="53">
        <f t="shared" si="25"/>
        <v>0.2016949153</v>
      </c>
      <c r="N151" s="53">
        <f t="shared" si="26"/>
        <v>8.3050846999999997E-2</v>
      </c>
      <c r="Q151" s="3">
        <f t="shared" si="27"/>
        <v>125</v>
      </c>
      <c r="S151" s="3">
        <v>124</v>
      </c>
    </row>
    <row r="152" spans="6:19">
      <c r="F152" s="51" t="str">
        <f t="shared" si="18"/>
        <v>NUR210</v>
      </c>
      <c r="G152" s="57">
        <f t="shared" si="19"/>
        <v>1170</v>
      </c>
      <c r="H152" s="153">
        <f t="shared" si="20"/>
        <v>612</v>
      </c>
      <c r="I152" s="153" t="str">
        <f t="shared" si="21"/>
        <v>B</v>
      </c>
      <c r="J152" s="52">
        <f t="shared" si="22"/>
        <v>3.7842967999999999</v>
      </c>
      <c r="K152" s="150">
        <f t="shared" si="23"/>
        <v>4.8413655000000002</v>
      </c>
      <c r="L152" s="53">
        <f t="shared" si="24"/>
        <v>0.85128205000000001</v>
      </c>
      <c r="M152" s="53">
        <f t="shared" si="25"/>
        <v>0</v>
      </c>
      <c r="N152" s="53">
        <f t="shared" si="26"/>
        <v>9.4017089999999994E-3</v>
      </c>
      <c r="Q152" s="3">
        <f t="shared" si="27"/>
        <v>126</v>
      </c>
      <c r="S152" s="3">
        <v>125</v>
      </c>
    </row>
    <row r="153" spans="6:19">
      <c r="F153" s="51" t="str">
        <f t="shared" si="18"/>
        <v>CHM101</v>
      </c>
      <c r="G153" s="57">
        <f t="shared" si="19"/>
        <v>1148</v>
      </c>
      <c r="H153" s="153">
        <f t="shared" si="20"/>
        <v>93</v>
      </c>
      <c r="I153" s="153" t="str">
        <f t="shared" si="21"/>
        <v>A</v>
      </c>
      <c r="J153" s="52">
        <f t="shared" si="22"/>
        <v>2.6904986000000002</v>
      </c>
      <c r="K153" s="150">
        <f t="shared" si="23"/>
        <v>2.2578396999999999</v>
      </c>
      <c r="L153" s="53">
        <f t="shared" si="24"/>
        <v>0.31358884999999997</v>
      </c>
      <c r="M153" s="53">
        <f t="shared" si="25"/>
        <v>0.118466899</v>
      </c>
      <c r="N153" s="53">
        <f t="shared" si="26"/>
        <v>7.4041811999999999E-2</v>
      </c>
      <c r="Q153" s="3">
        <f t="shared" si="27"/>
        <v>127</v>
      </c>
      <c r="S153" s="3">
        <v>126</v>
      </c>
    </row>
    <row r="154" spans="6:19">
      <c r="F154" s="51" t="str">
        <f t="shared" si="18"/>
        <v>PHY202</v>
      </c>
      <c r="G154" s="57">
        <f t="shared" si="19"/>
        <v>1147</v>
      </c>
      <c r="H154" s="153">
        <f t="shared" si="20"/>
        <v>124</v>
      </c>
      <c r="I154" s="153" t="str">
        <f t="shared" si="21"/>
        <v>C</v>
      </c>
      <c r="J154" s="52">
        <f t="shared" si="22"/>
        <v>3.3470532999999998</v>
      </c>
      <c r="K154" s="150">
        <f t="shared" si="23"/>
        <v>4.193511</v>
      </c>
      <c r="L154" s="53">
        <f t="shared" si="24"/>
        <v>0.73757629000000002</v>
      </c>
      <c r="M154" s="53">
        <f t="shared" si="25"/>
        <v>4.7951176999999998E-2</v>
      </c>
      <c r="N154" s="53">
        <f t="shared" si="26"/>
        <v>6.8003487000000001E-2</v>
      </c>
      <c r="Q154" s="3">
        <f t="shared" si="27"/>
        <v>128</v>
      </c>
      <c r="S154" s="3">
        <v>127</v>
      </c>
    </row>
    <row r="155" spans="6:19">
      <c r="F155" s="51" t="str">
        <f t="shared" si="18"/>
        <v>PLS222</v>
      </c>
      <c r="G155" s="57">
        <f t="shared" si="19"/>
        <v>1145</v>
      </c>
      <c r="H155" s="153">
        <f t="shared" si="20"/>
        <v>108</v>
      </c>
      <c r="I155" s="153" t="str">
        <f t="shared" si="21"/>
        <v>C</v>
      </c>
      <c r="J155" s="52">
        <f t="shared" si="22"/>
        <v>2.912058</v>
      </c>
      <c r="K155" s="150">
        <f t="shared" si="23"/>
        <v>5.4656796999999999</v>
      </c>
      <c r="L155" s="53">
        <f t="shared" si="24"/>
        <v>0.67423580999999999</v>
      </c>
      <c r="M155" s="53">
        <f t="shared" si="25"/>
        <v>6.8122270700000001E-2</v>
      </c>
      <c r="N155" s="53">
        <f t="shared" si="26"/>
        <v>3.6681222999999999E-2</v>
      </c>
      <c r="Q155" s="3">
        <f t="shared" si="27"/>
        <v>129</v>
      </c>
      <c r="S155" s="3">
        <v>128</v>
      </c>
    </row>
    <row r="156" spans="6:19">
      <c r="F156" s="51" t="str">
        <f t="shared" ref="F156:F219" si="28">IFERROR(INDEX(Course_Data,Q156,$Q$25),"")</f>
        <v>WMS200</v>
      </c>
      <c r="G156" s="57">
        <f t="shared" ref="G156:G219" si="29">IFERROR(IF($F156="",-0.00000001,VALUE(INDEX(Course_Data,Q156,$R$25))),-0.00000001)</f>
        <v>1138</v>
      </c>
      <c r="H156" s="153">
        <f t="shared" ref="H156:H219" si="30">IFERROR(IF($F156="",-0.00000001,VALUE(INDEX(Course_Data,Q156,$S$25))),-0.00000001)</f>
        <v>74</v>
      </c>
      <c r="I156" s="153" t="str">
        <f t="shared" ref="I156:I219" si="31">IFERROR(IF($F156="",-0.00000001,INDEX(Course_Data,Q156,$T$25)),-0.00000001)</f>
        <v>B</v>
      </c>
      <c r="J156" s="52">
        <f t="shared" ref="J156:J219" si="32">IFERROR(IF($F156="",-0.00000001,VALUE(INDEX(Course_Data,Q156,$U$25))),-0.00000001)</f>
        <v>3.1388128000000002</v>
      </c>
      <c r="K156" s="150">
        <f t="shared" ref="K156:K219" si="33">IFERROR(IF($F156="",-0.00000001,VALUE(INDEX(Course_Data,Q156,$V$25))),-0.00000001)</f>
        <v>4.8136419000000004</v>
      </c>
      <c r="L156" s="53">
        <f t="shared" ref="L156:L219" si="34">IFERROR(IF($F156="",-0.00000001,VALUE(INDEX(Course_Data,Q156,$W$25))),-0.00000001)</f>
        <v>0.60984183000000003</v>
      </c>
      <c r="M156" s="53">
        <f t="shared" ref="M156:M219" si="35">IFERROR(IF($F156="",-0.00000001,VALUE(INDEX(Course_Data,Q156,$X$25))),-0.00000001)</f>
        <v>6.6783831299999999E-2</v>
      </c>
      <c r="N156" s="53">
        <f t="shared" ref="N156:N219" si="36">IFERROR(IF($F156="",-0.00000001,VALUE(INDEX(Course_Data,Q156,$Y$25))),-0.00000001)</f>
        <v>3.7785589000000001E-2</v>
      </c>
      <c r="Q156" s="3">
        <f t="shared" si="27"/>
        <v>130</v>
      </c>
      <c r="S156" s="3">
        <v>129</v>
      </c>
    </row>
    <row r="157" spans="6:19">
      <c r="F157" s="51" t="str">
        <f t="shared" si="28"/>
        <v>PSY301</v>
      </c>
      <c r="G157" s="57">
        <f t="shared" si="29"/>
        <v>1109</v>
      </c>
      <c r="H157" s="153">
        <f t="shared" si="30"/>
        <v>96</v>
      </c>
      <c r="I157" s="153" t="str">
        <f t="shared" si="31"/>
        <v>D</v>
      </c>
      <c r="J157" s="52">
        <f t="shared" si="32"/>
        <v>2.8818011000000001</v>
      </c>
      <c r="K157" s="150">
        <f t="shared" si="33"/>
        <v>5.7656476999999997</v>
      </c>
      <c r="L157" s="53">
        <f t="shared" si="34"/>
        <v>0.78629395999999996</v>
      </c>
      <c r="M157" s="53">
        <f t="shared" si="35"/>
        <v>0.1000901713</v>
      </c>
      <c r="N157" s="53">
        <f t="shared" si="36"/>
        <v>3.8773670000000003E-2</v>
      </c>
      <c r="Q157" s="3">
        <f t="shared" ref="Q157:Q220" si="37">IF(INDEX(Course_DataALL,Q156+1,1)=$H$4,Q156+1,NA())</f>
        <v>131</v>
      </c>
      <c r="S157" s="3">
        <v>130</v>
      </c>
    </row>
    <row r="158" spans="6:19">
      <c r="F158" s="51" t="str">
        <f t="shared" si="28"/>
        <v>NUR406</v>
      </c>
      <c r="G158" s="57">
        <f t="shared" si="29"/>
        <v>1100</v>
      </c>
      <c r="H158" s="153">
        <f t="shared" si="30"/>
        <v>1556</v>
      </c>
      <c r="I158" s="153" t="str">
        <f t="shared" si="31"/>
        <v>C</v>
      </c>
      <c r="J158" s="52">
        <f t="shared" si="32"/>
        <v>3.8409506000000002</v>
      </c>
      <c r="K158" s="150">
        <f t="shared" si="33"/>
        <v>7.9614457999999999</v>
      </c>
      <c r="L158" s="53">
        <f t="shared" si="34"/>
        <v>0.96909091000000003</v>
      </c>
      <c r="M158" s="53">
        <f t="shared" si="35"/>
        <v>0</v>
      </c>
      <c r="N158" s="53">
        <f t="shared" si="36"/>
        <v>5.4545449999999999E-3</v>
      </c>
      <c r="Q158" s="3">
        <f t="shared" si="37"/>
        <v>132</v>
      </c>
      <c r="S158" s="3">
        <v>131</v>
      </c>
    </row>
    <row r="159" spans="6:19">
      <c r="F159" s="51" t="str">
        <f t="shared" si="28"/>
        <v>RST291</v>
      </c>
      <c r="G159" s="57">
        <f t="shared" si="29"/>
        <v>1096</v>
      </c>
      <c r="H159" s="153">
        <f t="shared" si="30"/>
        <v>56</v>
      </c>
      <c r="I159" s="153" t="str">
        <f t="shared" si="31"/>
        <v>B</v>
      </c>
      <c r="J159" s="52">
        <f t="shared" si="32"/>
        <v>2.1885830999999998</v>
      </c>
      <c r="K159" s="150">
        <f t="shared" si="33"/>
        <v>3.9820742999999998</v>
      </c>
      <c r="L159" s="53">
        <f t="shared" si="34"/>
        <v>0.47445254999999997</v>
      </c>
      <c r="M159" s="53">
        <f t="shared" si="35"/>
        <v>0.2645985401</v>
      </c>
      <c r="N159" s="53">
        <f t="shared" si="36"/>
        <v>0.104927007</v>
      </c>
      <c r="Q159" s="3">
        <f t="shared" si="37"/>
        <v>133</v>
      </c>
      <c r="S159" s="3">
        <v>132</v>
      </c>
    </row>
    <row r="160" spans="6:19">
      <c r="F160" s="51" t="str">
        <f t="shared" si="28"/>
        <v>BIO345</v>
      </c>
      <c r="G160" s="57">
        <f t="shared" si="29"/>
        <v>1094</v>
      </c>
      <c r="H160" s="153">
        <f t="shared" si="30"/>
        <v>158</v>
      </c>
      <c r="I160" s="153" t="str">
        <f t="shared" si="31"/>
        <v>D</v>
      </c>
      <c r="J160" s="52">
        <f t="shared" si="32"/>
        <v>3.2073733</v>
      </c>
      <c r="K160" s="150">
        <f t="shared" si="33"/>
        <v>5.7444933999999996</v>
      </c>
      <c r="L160" s="53">
        <f t="shared" si="34"/>
        <v>0.84917732999999995</v>
      </c>
      <c r="M160" s="53">
        <f t="shared" si="35"/>
        <v>3.9305301600000002E-2</v>
      </c>
      <c r="N160" s="53">
        <f t="shared" si="36"/>
        <v>8.2266909999999995E-3</v>
      </c>
      <c r="Q160" s="3">
        <f t="shared" si="37"/>
        <v>134</v>
      </c>
      <c r="S160" s="3">
        <v>133</v>
      </c>
    </row>
    <row r="161" spans="6:19">
      <c r="F161" s="51" t="str">
        <f t="shared" si="28"/>
        <v>PHR340</v>
      </c>
      <c r="G161" s="57">
        <f t="shared" si="29"/>
        <v>1086</v>
      </c>
      <c r="H161" s="153">
        <f t="shared" si="30"/>
        <v>92</v>
      </c>
      <c r="I161" s="153" t="str">
        <f t="shared" si="31"/>
        <v>D</v>
      </c>
      <c r="J161" s="52">
        <f t="shared" si="32"/>
        <v>2.5725414</v>
      </c>
      <c r="K161" s="150">
        <f t="shared" si="33"/>
        <v>5.9084507000000004</v>
      </c>
      <c r="L161" s="53">
        <f t="shared" si="34"/>
        <v>0.84806630000000005</v>
      </c>
      <c r="M161" s="53">
        <f t="shared" si="35"/>
        <v>9.6685082899999997E-2</v>
      </c>
      <c r="N161" s="53">
        <f t="shared" si="36"/>
        <v>5.4327807999999998E-2</v>
      </c>
      <c r="Q161" s="3">
        <f t="shared" si="37"/>
        <v>135</v>
      </c>
      <c r="S161" s="3">
        <v>134</v>
      </c>
    </row>
    <row r="162" spans="6:19">
      <c r="F162" s="51" t="str">
        <f t="shared" si="28"/>
        <v>NUR407</v>
      </c>
      <c r="G162" s="57">
        <f t="shared" si="29"/>
        <v>1081</v>
      </c>
      <c r="H162" s="153">
        <f t="shared" si="30"/>
        <v>1466</v>
      </c>
      <c r="I162" s="153" t="str">
        <f t="shared" si="31"/>
        <v>F</v>
      </c>
      <c r="J162" s="52">
        <f t="shared" si="32"/>
        <v>3.7914736000000002</v>
      </c>
      <c r="K162" s="150">
        <f t="shared" si="33"/>
        <v>8.0316302000000004</v>
      </c>
      <c r="L162" s="53">
        <f t="shared" si="34"/>
        <v>0.97594820000000004</v>
      </c>
      <c r="M162" s="53">
        <f t="shared" si="35"/>
        <v>9.2506939999999996E-4</v>
      </c>
      <c r="N162" s="53">
        <f t="shared" si="36"/>
        <v>1.850139E-3</v>
      </c>
      <c r="Q162" s="3">
        <f t="shared" si="37"/>
        <v>136</v>
      </c>
      <c r="S162" s="3">
        <v>135</v>
      </c>
    </row>
    <row r="163" spans="6:19">
      <c r="F163" s="51" t="str">
        <f t="shared" si="28"/>
        <v>CHM215</v>
      </c>
      <c r="G163" s="57">
        <f t="shared" si="29"/>
        <v>1072</v>
      </c>
      <c r="H163" s="153">
        <f t="shared" si="30"/>
        <v>298</v>
      </c>
      <c r="I163" s="153" t="str">
        <f t="shared" si="31"/>
        <v>D</v>
      </c>
      <c r="J163" s="52">
        <f t="shared" si="32"/>
        <v>3.3654419</v>
      </c>
      <c r="K163" s="150">
        <f t="shared" si="33"/>
        <v>4.7056277</v>
      </c>
      <c r="L163" s="53">
        <f t="shared" si="34"/>
        <v>0.69402984999999995</v>
      </c>
      <c r="M163" s="53">
        <f t="shared" si="35"/>
        <v>2.5186567199999999E-2</v>
      </c>
      <c r="N163" s="53">
        <f t="shared" si="36"/>
        <v>6.0634328000000001E-2</v>
      </c>
      <c r="Q163" s="3">
        <f t="shared" si="37"/>
        <v>137</v>
      </c>
      <c r="S163" s="3">
        <v>136</v>
      </c>
    </row>
    <row r="164" spans="6:19">
      <c r="F164" s="51" t="str">
        <f t="shared" si="28"/>
        <v>ED301</v>
      </c>
      <c r="G164" s="57">
        <f t="shared" si="29"/>
        <v>1071</v>
      </c>
      <c r="H164" s="153">
        <f t="shared" si="30"/>
        <v>400</v>
      </c>
      <c r="I164" s="153" t="str">
        <f t="shared" si="31"/>
        <v>C</v>
      </c>
      <c r="J164" s="52">
        <f t="shared" si="32"/>
        <v>3.8313027000000002</v>
      </c>
      <c r="K164" s="150">
        <f t="shared" si="33"/>
        <v>6.9925262000000004</v>
      </c>
      <c r="L164" s="53">
        <f t="shared" si="34"/>
        <v>0.87768440999999997</v>
      </c>
      <c r="M164" s="53">
        <f t="shared" si="35"/>
        <v>1.1204481800000001E-2</v>
      </c>
      <c r="N164" s="53">
        <f t="shared" si="36"/>
        <v>3.734827E-3</v>
      </c>
      <c r="Q164" s="3">
        <f t="shared" si="37"/>
        <v>138</v>
      </c>
      <c r="S164" s="3">
        <v>137</v>
      </c>
    </row>
    <row r="165" spans="6:19">
      <c r="F165" s="51" t="str">
        <f t="shared" si="28"/>
        <v>NUR422</v>
      </c>
      <c r="G165" s="57">
        <f t="shared" si="29"/>
        <v>1070</v>
      </c>
      <c r="H165" s="153">
        <f t="shared" si="30"/>
        <v>406</v>
      </c>
      <c r="I165" s="153" t="str">
        <f t="shared" si="31"/>
        <v>C</v>
      </c>
      <c r="J165" s="52">
        <f t="shared" si="32"/>
        <v>3.3063148</v>
      </c>
      <c r="K165" s="150">
        <f t="shared" si="33"/>
        <v>8.0341462999999997</v>
      </c>
      <c r="L165" s="53">
        <f t="shared" si="34"/>
        <v>0.98411214999999996</v>
      </c>
      <c r="M165" s="53">
        <f t="shared" si="35"/>
        <v>1.8691589E-3</v>
      </c>
      <c r="N165" s="53">
        <f t="shared" si="36"/>
        <v>8.4112149999999997E-3</v>
      </c>
      <c r="Q165" s="3">
        <f t="shared" si="37"/>
        <v>139</v>
      </c>
      <c r="S165" s="3">
        <v>138</v>
      </c>
    </row>
    <row r="166" spans="6:19">
      <c r="F166" s="51" t="str">
        <f t="shared" si="28"/>
        <v>CS141</v>
      </c>
      <c r="G166" s="57">
        <f t="shared" si="29"/>
        <v>1064</v>
      </c>
      <c r="H166" s="153">
        <f t="shared" si="30"/>
        <v>173</v>
      </c>
      <c r="I166" s="153" t="str">
        <f t="shared" si="31"/>
        <v>D</v>
      </c>
      <c r="J166" s="52">
        <f t="shared" si="32"/>
        <v>2.7</v>
      </c>
      <c r="K166" s="150">
        <f t="shared" si="33"/>
        <v>4.5716374000000002</v>
      </c>
      <c r="L166" s="53">
        <f t="shared" si="34"/>
        <v>0.65977443999999996</v>
      </c>
      <c r="M166" s="53">
        <f t="shared" si="35"/>
        <v>0.1362781955</v>
      </c>
      <c r="N166" s="53">
        <f t="shared" si="36"/>
        <v>0.135338346</v>
      </c>
      <c r="Q166" s="3">
        <f t="shared" si="37"/>
        <v>140</v>
      </c>
      <c r="S166" s="3">
        <v>139</v>
      </c>
    </row>
    <row r="167" spans="6:19">
      <c r="F167" s="51" t="str">
        <f t="shared" si="28"/>
        <v>PHY111</v>
      </c>
      <c r="G167" s="57">
        <f t="shared" si="29"/>
        <v>1063</v>
      </c>
      <c r="H167" s="153">
        <f t="shared" si="30"/>
        <v>103</v>
      </c>
      <c r="I167" s="153" t="str">
        <f t="shared" si="31"/>
        <v>C</v>
      </c>
      <c r="J167" s="52">
        <f t="shared" si="32"/>
        <v>2.8247011999999998</v>
      </c>
      <c r="K167" s="150">
        <f t="shared" si="33"/>
        <v>4.5152394999999999</v>
      </c>
      <c r="L167" s="53">
        <f t="shared" si="34"/>
        <v>0.61335841999999996</v>
      </c>
      <c r="M167" s="53">
        <f t="shared" si="35"/>
        <v>0.13358419569999999</v>
      </c>
      <c r="N167" s="53">
        <f t="shared" si="36"/>
        <v>5.5503293000000002E-2</v>
      </c>
      <c r="Q167" s="3">
        <f t="shared" si="37"/>
        <v>141</v>
      </c>
      <c r="S167" s="3">
        <v>140</v>
      </c>
    </row>
    <row r="168" spans="6:19">
      <c r="F168" s="51" t="str">
        <f t="shared" si="28"/>
        <v>COM200</v>
      </c>
      <c r="G168" s="57">
        <f t="shared" si="29"/>
        <v>1056</v>
      </c>
      <c r="H168" s="153">
        <f t="shared" si="30"/>
        <v>179</v>
      </c>
      <c r="I168" s="153" t="str">
        <f t="shared" si="31"/>
        <v>F</v>
      </c>
      <c r="J168" s="52">
        <f t="shared" si="32"/>
        <v>2.8813209</v>
      </c>
      <c r="K168" s="150">
        <f t="shared" si="33"/>
        <v>6.3338279000000002</v>
      </c>
      <c r="L168" s="53">
        <f t="shared" si="34"/>
        <v>0.81912879000000005</v>
      </c>
      <c r="M168" s="53">
        <f t="shared" si="35"/>
        <v>9.84848485E-2</v>
      </c>
      <c r="N168" s="53">
        <f t="shared" si="36"/>
        <v>8.2386364000000004E-2</v>
      </c>
      <c r="Q168" s="3">
        <f t="shared" si="37"/>
        <v>142</v>
      </c>
      <c r="S168" s="3">
        <v>141</v>
      </c>
    </row>
    <row r="169" spans="6:19">
      <c r="F169" s="51" t="str">
        <f t="shared" si="28"/>
        <v>PHY244</v>
      </c>
      <c r="G169" s="57">
        <f t="shared" si="29"/>
        <v>1051</v>
      </c>
      <c r="H169" s="153">
        <f t="shared" si="30"/>
        <v>75</v>
      </c>
      <c r="I169" s="153" t="str">
        <f t="shared" si="31"/>
        <v>D</v>
      </c>
      <c r="J169" s="52">
        <f t="shared" si="32"/>
        <v>2.5659068</v>
      </c>
      <c r="K169" s="150">
        <f t="shared" si="33"/>
        <v>4.7854454000000004</v>
      </c>
      <c r="L169" s="53">
        <f t="shared" si="34"/>
        <v>0.78211227000000005</v>
      </c>
      <c r="M169" s="53">
        <f t="shared" si="35"/>
        <v>0.13130352049999999</v>
      </c>
      <c r="N169" s="53">
        <f t="shared" si="36"/>
        <v>3.9961941000000001E-2</v>
      </c>
      <c r="Q169" s="3">
        <f t="shared" si="37"/>
        <v>143</v>
      </c>
      <c r="S169" s="3">
        <v>142</v>
      </c>
    </row>
    <row r="170" spans="6:19">
      <c r="F170" s="51" t="str">
        <f t="shared" si="28"/>
        <v>PLS212</v>
      </c>
      <c r="G170" s="57">
        <f t="shared" si="29"/>
        <v>1028</v>
      </c>
      <c r="H170" s="153">
        <f t="shared" si="30"/>
        <v>156</v>
      </c>
      <c r="I170" s="153" t="str">
        <f t="shared" si="31"/>
        <v>C</v>
      </c>
      <c r="J170" s="52">
        <f t="shared" si="32"/>
        <v>2.6922290000000002</v>
      </c>
      <c r="K170" s="150">
        <f t="shared" si="33"/>
        <v>5.0762942999999998</v>
      </c>
      <c r="L170" s="53">
        <f t="shared" si="34"/>
        <v>0.61964980999999997</v>
      </c>
      <c r="M170" s="53">
        <f t="shared" si="35"/>
        <v>0.11867704279999999</v>
      </c>
      <c r="N170" s="53">
        <f t="shared" si="36"/>
        <v>4.8638132000000001E-2</v>
      </c>
      <c r="Q170" s="3">
        <f t="shared" si="37"/>
        <v>144</v>
      </c>
      <c r="S170" s="3">
        <v>143</v>
      </c>
    </row>
    <row r="171" spans="6:19">
      <c r="F171" s="51" t="str">
        <f t="shared" si="28"/>
        <v>BIO101</v>
      </c>
      <c r="G171" s="57">
        <f t="shared" si="29"/>
        <v>1025</v>
      </c>
      <c r="H171" s="153">
        <f t="shared" si="30"/>
        <v>82</v>
      </c>
      <c r="I171" s="153" t="str">
        <f t="shared" si="31"/>
        <v>B</v>
      </c>
      <c r="J171" s="52">
        <f t="shared" si="32"/>
        <v>2.9730539</v>
      </c>
      <c r="K171" s="150">
        <f t="shared" si="33"/>
        <v>4.4454665000000002</v>
      </c>
      <c r="L171" s="53">
        <f t="shared" si="34"/>
        <v>0.61853659000000005</v>
      </c>
      <c r="M171" s="53">
        <f t="shared" si="35"/>
        <v>9.4634146299999999E-2</v>
      </c>
      <c r="N171" s="53">
        <f t="shared" si="36"/>
        <v>2.2439023999999998E-2</v>
      </c>
      <c r="Q171" s="3">
        <f t="shared" si="37"/>
        <v>145</v>
      </c>
      <c r="S171" s="3">
        <v>144</v>
      </c>
    </row>
    <row r="172" spans="6:19">
      <c r="F172" s="51" t="str">
        <f t="shared" si="28"/>
        <v>FIN311</v>
      </c>
      <c r="G172" s="57">
        <f t="shared" si="29"/>
        <v>1021</v>
      </c>
      <c r="H172" s="153">
        <f t="shared" si="30"/>
        <v>312</v>
      </c>
      <c r="I172" s="153" t="str">
        <f t="shared" si="31"/>
        <v>F</v>
      </c>
      <c r="J172" s="52">
        <f t="shared" si="32"/>
        <v>2.9258495999999998</v>
      </c>
      <c r="K172" s="150">
        <f t="shared" si="33"/>
        <v>6.7155635</v>
      </c>
      <c r="L172" s="53">
        <f t="shared" si="34"/>
        <v>0.91772772000000002</v>
      </c>
      <c r="M172" s="53">
        <f t="shared" si="35"/>
        <v>3.8197845199999997E-2</v>
      </c>
      <c r="N172" s="53">
        <f t="shared" si="36"/>
        <v>4.8971595999999999E-2</v>
      </c>
      <c r="Q172" s="3">
        <f t="shared" si="37"/>
        <v>146</v>
      </c>
      <c r="S172" s="3">
        <v>145</v>
      </c>
    </row>
    <row r="173" spans="6:19">
      <c r="F173" s="51" t="str">
        <f t="shared" si="28"/>
        <v>P&amp;B301</v>
      </c>
      <c r="G173" s="57">
        <f t="shared" si="29"/>
        <v>1017</v>
      </c>
      <c r="H173" s="153">
        <f t="shared" si="30"/>
        <v>125</v>
      </c>
      <c r="I173" s="153" t="str">
        <f t="shared" si="31"/>
        <v>D</v>
      </c>
      <c r="J173" s="52">
        <f t="shared" si="32"/>
        <v>2.3892617</v>
      </c>
      <c r="K173" s="150">
        <f t="shared" si="33"/>
        <v>4.9688715999999999</v>
      </c>
      <c r="L173" s="53">
        <f t="shared" si="34"/>
        <v>0.81612585999999998</v>
      </c>
      <c r="M173" s="53">
        <f t="shared" si="35"/>
        <v>0.18387413959999999</v>
      </c>
      <c r="N173" s="53">
        <f t="shared" si="36"/>
        <v>0.12094395300000001</v>
      </c>
      <c r="Q173" s="3">
        <f t="shared" si="37"/>
        <v>147</v>
      </c>
      <c r="S173" s="3">
        <v>146</v>
      </c>
    </row>
    <row r="174" spans="6:19">
      <c r="F174" s="51" t="str">
        <f t="shared" si="28"/>
        <v>OL303</v>
      </c>
      <c r="G174" s="57">
        <f t="shared" si="29"/>
        <v>1016</v>
      </c>
      <c r="H174" s="153">
        <f t="shared" si="30"/>
        <v>88</v>
      </c>
      <c r="I174" s="153" t="str">
        <f t="shared" si="31"/>
        <v>D</v>
      </c>
      <c r="J174" s="52">
        <f t="shared" si="32"/>
        <v>3.2250508999999998</v>
      </c>
      <c r="K174" s="150">
        <f t="shared" si="33"/>
        <v>7.2925852000000004</v>
      </c>
      <c r="L174" s="53">
        <f t="shared" si="34"/>
        <v>0.80905512000000002</v>
      </c>
      <c r="M174" s="53">
        <f t="shared" si="35"/>
        <v>6.3976378E-2</v>
      </c>
      <c r="N174" s="53">
        <f t="shared" si="36"/>
        <v>3.3464567000000001E-2</v>
      </c>
      <c r="Q174" s="3">
        <f t="shared" si="37"/>
        <v>148</v>
      </c>
      <c r="S174" s="3">
        <v>147</v>
      </c>
    </row>
    <row r="175" spans="6:19">
      <c r="F175" s="51" t="str">
        <f t="shared" si="28"/>
        <v>PSY302</v>
      </c>
      <c r="G175" s="57">
        <f t="shared" si="29"/>
        <v>1013</v>
      </c>
      <c r="H175" s="153">
        <f t="shared" si="30"/>
        <v>162</v>
      </c>
      <c r="I175" s="153" t="str">
        <f t="shared" si="31"/>
        <v>F</v>
      </c>
      <c r="J175" s="52">
        <f t="shared" si="32"/>
        <v>2.5270988000000001</v>
      </c>
      <c r="K175" s="150">
        <f t="shared" si="33"/>
        <v>6.7815912999999997</v>
      </c>
      <c r="L175" s="53">
        <f t="shared" si="34"/>
        <v>0.83711747000000003</v>
      </c>
      <c r="M175" s="53">
        <f t="shared" si="35"/>
        <v>0.17769002959999999</v>
      </c>
      <c r="N175" s="53">
        <f t="shared" si="36"/>
        <v>7.1076011999999994E-2</v>
      </c>
      <c r="Q175" s="3">
        <f t="shared" si="37"/>
        <v>149</v>
      </c>
      <c r="S175" s="3">
        <v>148</v>
      </c>
    </row>
    <row r="176" spans="6:19">
      <c r="F176" s="51" t="str">
        <f t="shared" si="28"/>
        <v>PHY204</v>
      </c>
      <c r="G176" s="57">
        <f t="shared" si="29"/>
        <v>1011</v>
      </c>
      <c r="H176" s="153">
        <f t="shared" si="30"/>
        <v>208</v>
      </c>
      <c r="I176" s="153" t="str">
        <f t="shared" si="31"/>
        <v>D</v>
      </c>
      <c r="J176" s="52">
        <f t="shared" si="32"/>
        <v>3.5327869000000001</v>
      </c>
      <c r="K176" s="150">
        <f t="shared" si="33"/>
        <v>4.7413126999999999</v>
      </c>
      <c r="L176" s="53">
        <f t="shared" si="34"/>
        <v>0.79129574999999996</v>
      </c>
      <c r="M176" s="53">
        <f t="shared" si="35"/>
        <v>1.8793273999999999E-2</v>
      </c>
      <c r="N176" s="53">
        <f t="shared" si="36"/>
        <v>3.4619189000000002E-2</v>
      </c>
      <c r="Q176" s="3">
        <f t="shared" si="37"/>
        <v>150</v>
      </c>
      <c r="S176" s="3">
        <v>149</v>
      </c>
    </row>
    <row r="177" spans="6:19">
      <c r="F177" s="51" t="str">
        <f t="shared" si="28"/>
        <v>HPR100</v>
      </c>
      <c r="G177" s="57">
        <f t="shared" si="29"/>
        <v>1010</v>
      </c>
      <c r="H177" s="153">
        <f t="shared" si="30"/>
        <v>1820</v>
      </c>
      <c r="I177" s="153" t="str">
        <f t="shared" si="31"/>
        <v>B</v>
      </c>
      <c r="J177" s="52">
        <f t="shared" si="32"/>
        <v>3.7352941</v>
      </c>
      <c r="K177" s="150">
        <f t="shared" si="33"/>
        <v>3.8385185000000002</v>
      </c>
      <c r="L177" s="53">
        <f t="shared" si="34"/>
        <v>0.43168317</v>
      </c>
      <c r="M177" s="53">
        <f t="shared" si="35"/>
        <v>1.9801979999999999E-3</v>
      </c>
      <c r="N177" s="53">
        <f t="shared" si="36"/>
        <v>0.93267326699999997</v>
      </c>
      <c r="Q177" s="3">
        <f t="shared" si="37"/>
        <v>151</v>
      </c>
      <c r="S177" s="3">
        <v>150</v>
      </c>
    </row>
    <row r="178" spans="6:19">
      <c r="F178" s="51" t="str">
        <f t="shared" si="28"/>
        <v>NUR209</v>
      </c>
      <c r="G178" s="57">
        <f t="shared" si="29"/>
        <v>1010</v>
      </c>
      <c r="H178" s="153">
        <f t="shared" si="30"/>
        <v>352</v>
      </c>
      <c r="I178" s="153" t="str">
        <f t="shared" si="31"/>
        <v>C</v>
      </c>
      <c r="J178" s="52">
        <f t="shared" si="32"/>
        <v>3.6848364999999998</v>
      </c>
      <c r="K178" s="150">
        <f t="shared" si="33"/>
        <v>4.8039215999999998</v>
      </c>
      <c r="L178" s="53">
        <f t="shared" si="34"/>
        <v>0.86534652999999995</v>
      </c>
      <c r="M178" s="53">
        <f t="shared" si="35"/>
        <v>3.9603959999999997E-3</v>
      </c>
      <c r="N178" s="53">
        <f t="shared" si="36"/>
        <v>9.9009899999999993E-4</v>
      </c>
      <c r="Q178" s="3">
        <f t="shared" si="37"/>
        <v>152</v>
      </c>
      <c r="S178" s="3">
        <v>151</v>
      </c>
    </row>
    <row r="179" spans="6:19">
      <c r="F179" s="51" t="str">
        <f t="shared" si="28"/>
        <v>CHM212</v>
      </c>
      <c r="G179" s="57">
        <f t="shared" si="29"/>
        <v>1006</v>
      </c>
      <c r="H179" s="153">
        <f t="shared" si="30"/>
        <v>138</v>
      </c>
      <c r="I179" s="153" t="str">
        <f t="shared" si="31"/>
        <v>D</v>
      </c>
      <c r="J179" s="52">
        <f t="shared" si="32"/>
        <v>2.5315126000000001</v>
      </c>
      <c r="K179" s="150">
        <f t="shared" si="33"/>
        <v>5.1376701999999996</v>
      </c>
      <c r="L179" s="53">
        <f t="shared" si="34"/>
        <v>0.74055665999999998</v>
      </c>
      <c r="M179" s="53">
        <f t="shared" si="35"/>
        <v>0.20576540760000001</v>
      </c>
      <c r="N179" s="53">
        <f t="shared" si="36"/>
        <v>5.3677931999999998E-2</v>
      </c>
      <c r="Q179" s="3">
        <f t="shared" si="37"/>
        <v>153</v>
      </c>
      <c r="S179" s="3">
        <v>152</v>
      </c>
    </row>
    <row r="180" spans="6:19">
      <c r="F180" s="51" t="str">
        <f t="shared" si="28"/>
        <v>PSY303</v>
      </c>
      <c r="G180" s="57">
        <f t="shared" si="29"/>
        <v>1006</v>
      </c>
      <c r="H180" s="153">
        <f t="shared" si="30"/>
        <v>128</v>
      </c>
      <c r="I180" s="153" t="str">
        <f t="shared" si="31"/>
        <v>D</v>
      </c>
      <c r="J180" s="52">
        <f t="shared" si="32"/>
        <v>2.9356846000000001</v>
      </c>
      <c r="K180" s="150">
        <f t="shared" si="33"/>
        <v>6.9082125999999997</v>
      </c>
      <c r="L180" s="53">
        <f t="shared" si="34"/>
        <v>0.84791251999999995</v>
      </c>
      <c r="M180" s="53">
        <f t="shared" si="35"/>
        <v>0.1103379722</v>
      </c>
      <c r="N180" s="53">
        <f t="shared" si="36"/>
        <v>4.1749503E-2</v>
      </c>
      <c r="Q180" s="3">
        <f t="shared" si="37"/>
        <v>154</v>
      </c>
      <c r="S180" s="3">
        <v>153</v>
      </c>
    </row>
    <row r="181" spans="6:19">
      <c r="F181" s="51" t="str">
        <f t="shared" si="28"/>
        <v>TH100</v>
      </c>
      <c r="G181" s="57">
        <f t="shared" si="29"/>
        <v>1005</v>
      </c>
      <c r="H181" s="153">
        <f t="shared" si="30"/>
        <v>260</v>
      </c>
      <c r="I181" s="153" t="str">
        <f t="shared" si="31"/>
        <v>A</v>
      </c>
      <c r="J181" s="52">
        <f t="shared" si="32"/>
        <v>3.6770624000000001</v>
      </c>
      <c r="K181" s="150">
        <f t="shared" si="33"/>
        <v>3.8910550000000002</v>
      </c>
      <c r="L181" s="53">
        <f t="shared" si="34"/>
        <v>0.59402984999999997</v>
      </c>
      <c r="M181" s="53">
        <f t="shared" si="35"/>
        <v>3.0845771099999999E-2</v>
      </c>
      <c r="N181" s="53">
        <f t="shared" si="36"/>
        <v>1.0945274E-2</v>
      </c>
      <c r="Q181" s="3">
        <f t="shared" si="37"/>
        <v>155</v>
      </c>
      <c r="S181" s="3">
        <v>154</v>
      </c>
    </row>
    <row r="182" spans="6:19">
      <c r="F182" s="51" t="str">
        <f t="shared" si="28"/>
        <v>PHY101</v>
      </c>
      <c r="G182" s="57">
        <f t="shared" si="29"/>
        <v>991</v>
      </c>
      <c r="H182" s="153">
        <f t="shared" si="30"/>
        <v>149</v>
      </c>
      <c r="I182" s="153" t="str">
        <f t="shared" si="31"/>
        <v>C</v>
      </c>
      <c r="J182" s="52">
        <f t="shared" si="32"/>
        <v>3.4395722000000002</v>
      </c>
      <c r="K182" s="150">
        <f t="shared" si="33"/>
        <v>4.6112852999999996</v>
      </c>
      <c r="L182" s="53">
        <f t="shared" si="34"/>
        <v>0.63269425000000001</v>
      </c>
      <c r="M182" s="53">
        <f t="shared" si="35"/>
        <v>4.4399596399999998E-2</v>
      </c>
      <c r="N182" s="53">
        <f t="shared" si="36"/>
        <v>5.6508576999999997E-2</v>
      </c>
      <c r="Q182" s="3">
        <f t="shared" si="37"/>
        <v>156</v>
      </c>
      <c r="S182" s="3">
        <v>155</v>
      </c>
    </row>
    <row r="183" spans="6:19">
      <c r="F183" s="51" t="str">
        <f t="shared" si="28"/>
        <v>CS206</v>
      </c>
      <c r="G183" s="57">
        <f t="shared" si="29"/>
        <v>986</v>
      </c>
      <c r="H183" s="153">
        <f t="shared" si="30"/>
        <v>69</v>
      </c>
      <c r="I183" s="153" t="str">
        <f t="shared" si="31"/>
        <v>D</v>
      </c>
      <c r="J183" s="52">
        <f t="shared" si="32"/>
        <v>2.9580109999999999</v>
      </c>
      <c r="K183" s="150">
        <f t="shared" si="33"/>
        <v>5.5769829</v>
      </c>
      <c r="L183" s="53">
        <f t="shared" si="34"/>
        <v>0.67241379000000001</v>
      </c>
      <c r="M183" s="53">
        <f t="shared" si="35"/>
        <v>0.12880324539999999</v>
      </c>
      <c r="N183" s="53">
        <f t="shared" si="36"/>
        <v>8.2150101000000003E-2</v>
      </c>
      <c r="Q183" s="3">
        <f t="shared" si="37"/>
        <v>157</v>
      </c>
      <c r="S183" s="3">
        <v>156</v>
      </c>
    </row>
    <row r="184" spans="6:19">
      <c r="F184" s="51" t="str">
        <f t="shared" si="28"/>
        <v>OL304</v>
      </c>
      <c r="G184" s="57">
        <f t="shared" si="29"/>
        <v>985</v>
      </c>
      <c r="H184" s="153">
        <f t="shared" si="30"/>
        <v>233</v>
      </c>
      <c r="I184" s="153" t="str">
        <f t="shared" si="31"/>
        <v>C</v>
      </c>
      <c r="J184" s="52">
        <f t="shared" si="32"/>
        <v>3.6476684000000001</v>
      </c>
      <c r="K184" s="150">
        <f t="shared" si="33"/>
        <v>7.4064386000000004</v>
      </c>
      <c r="L184" s="53">
        <f t="shared" si="34"/>
        <v>0.83857868000000002</v>
      </c>
      <c r="M184" s="53">
        <f t="shared" si="35"/>
        <v>1.11675127E-2</v>
      </c>
      <c r="N184" s="53">
        <f t="shared" si="36"/>
        <v>2.0304569000000001E-2</v>
      </c>
      <c r="Q184" s="3">
        <f t="shared" si="37"/>
        <v>158</v>
      </c>
      <c r="S184" s="3">
        <v>157</v>
      </c>
    </row>
    <row r="185" spans="6:19">
      <c r="F185" s="51" t="str">
        <f t="shared" si="28"/>
        <v>OL495</v>
      </c>
      <c r="G185" s="57">
        <f t="shared" si="29"/>
        <v>985</v>
      </c>
      <c r="H185" s="153">
        <f t="shared" si="30"/>
        <v>309</v>
      </c>
      <c r="I185" s="153" t="str">
        <f t="shared" si="31"/>
        <v>F</v>
      </c>
      <c r="J185" s="52">
        <f t="shared" si="32"/>
        <v>3.4943005</v>
      </c>
      <c r="K185" s="150">
        <f t="shared" si="33"/>
        <v>8.6255410999999995</v>
      </c>
      <c r="L185" s="53">
        <f t="shared" si="34"/>
        <v>0.93096447000000004</v>
      </c>
      <c r="M185" s="53">
        <f t="shared" si="35"/>
        <v>3.85786802E-2</v>
      </c>
      <c r="N185" s="53">
        <f t="shared" si="36"/>
        <v>2.0304569000000001E-2</v>
      </c>
      <c r="Q185" s="3">
        <f t="shared" si="37"/>
        <v>159</v>
      </c>
      <c r="S185" s="3">
        <v>158</v>
      </c>
    </row>
    <row r="186" spans="6:19">
      <c r="F186" s="51" t="str">
        <f t="shared" si="28"/>
        <v>OL494</v>
      </c>
      <c r="G186" s="57">
        <f t="shared" si="29"/>
        <v>975</v>
      </c>
      <c r="H186" s="153">
        <f t="shared" si="30"/>
        <v>172</v>
      </c>
      <c r="I186" s="153" t="str">
        <f t="shared" si="31"/>
        <v>D</v>
      </c>
      <c r="J186" s="52">
        <f t="shared" si="32"/>
        <v>3.5147678999999998</v>
      </c>
      <c r="K186" s="150">
        <f t="shared" si="33"/>
        <v>8.3048245999999999</v>
      </c>
      <c r="L186" s="53">
        <f t="shared" si="34"/>
        <v>0.91076922999999999</v>
      </c>
      <c r="M186" s="53">
        <f t="shared" si="35"/>
        <v>3.3846153800000001E-2</v>
      </c>
      <c r="N186" s="53">
        <f t="shared" si="36"/>
        <v>2.7692307999999999E-2</v>
      </c>
      <c r="Q186" s="3">
        <f t="shared" si="37"/>
        <v>160</v>
      </c>
      <c r="S186" s="3">
        <v>159</v>
      </c>
    </row>
    <row r="187" spans="6:19">
      <c r="F187" s="51" t="str">
        <f t="shared" si="28"/>
        <v>ME212</v>
      </c>
      <c r="G187" s="57">
        <f t="shared" si="29"/>
        <v>973</v>
      </c>
      <c r="H187" s="153">
        <f t="shared" si="30"/>
        <v>217</v>
      </c>
      <c r="I187" s="153" t="str">
        <f t="shared" si="31"/>
        <v>F</v>
      </c>
      <c r="J187" s="52">
        <f t="shared" si="32"/>
        <v>2.6703785999999998</v>
      </c>
      <c r="K187" s="150">
        <f t="shared" si="33"/>
        <v>4.5345081</v>
      </c>
      <c r="L187" s="53">
        <f t="shared" si="34"/>
        <v>0.75025693999999998</v>
      </c>
      <c r="M187" s="53">
        <f t="shared" si="35"/>
        <v>0.1654676259</v>
      </c>
      <c r="N187" s="53">
        <f t="shared" si="36"/>
        <v>7.7081192000000007E-2</v>
      </c>
      <c r="Q187" s="3">
        <f t="shared" si="37"/>
        <v>161</v>
      </c>
      <c r="S187" s="3">
        <v>160</v>
      </c>
    </row>
    <row r="188" spans="6:19">
      <c r="F188" s="51" t="str">
        <f t="shared" si="28"/>
        <v>CST231</v>
      </c>
      <c r="G188" s="57">
        <f t="shared" si="29"/>
        <v>972</v>
      </c>
      <c r="H188" s="153">
        <f t="shared" si="30"/>
        <v>279</v>
      </c>
      <c r="I188" s="153" t="str">
        <f t="shared" si="31"/>
        <v>C</v>
      </c>
      <c r="J188" s="52">
        <f t="shared" si="32"/>
        <v>3.3664529999999999</v>
      </c>
      <c r="K188" s="150">
        <f t="shared" si="33"/>
        <v>4.2991573000000001</v>
      </c>
      <c r="L188" s="53">
        <f t="shared" si="34"/>
        <v>0.70164609</v>
      </c>
      <c r="M188" s="53">
        <f t="shared" si="35"/>
        <v>3.7037037000000002E-2</v>
      </c>
      <c r="N188" s="53">
        <f t="shared" si="36"/>
        <v>3.7037037000000002E-2</v>
      </c>
      <c r="Q188" s="3">
        <f t="shared" si="37"/>
        <v>162</v>
      </c>
      <c r="S188" s="3">
        <v>161</v>
      </c>
    </row>
    <row r="189" spans="6:19">
      <c r="F189" s="51" t="str">
        <f t="shared" si="28"/>
        <v>GEO202</v>
      </c>
      <c r="G189" s="57">
        <f t="shared" si="29"/>
        <v>966</v>
      </c>
      <c r="H189" s="153">
        <f t="shared" si="30"/>
        <v>133</v>
      </c>
      <c r="I189" s="153" t="str">
        <f t="shared" si="31"/>
        <v>D</v>
      </c>
      <c r="J189" s="52">
        <f t="shared" si="32"/>
        <v>2.4119565000000001</v>
      </c>
      <c r="K189" s="150">
        <f t="shared" si="33"/>
        <v>5.1811262999999999</v>
      </c>
      <c r="L189" s="53">
        <f t="shared" si="34"/>
        <v>0.66149068</v>
      </c>
      <c r="M189" s="53">
        <f t="shared" si="35"/>
        <v>0.15010351969999999</v>
      </c>
      <c r="N189" s="53">
        <f t="shared" si="36"/>
        <v>4.7619047999999997E-2</v>
      </c>
      <c r="Q189" s="3">
        <f t="shared" si="37"/>
        <v>163</v>
      </c>
      <c r="S189" s="3">
        <v>162</v>
      </c>
    </row>
    <row r="190" spans="6:19">
      <c r="F190" s="51" t="str">
        <f t="shared" si="28"/>
        <v>MTH102</v>
      </c>
      <c r="G190" s="57">
        <f t="shared" si="29"/>
        <v>965</v>
      </c>
      <c r="H190" s="153">
        <f t="shared" si="30"/>
        <v>107</v>
      </c>
      <c r="I190" s="153" t="str">
        <f t="shared" si="31"/>
        <v>A</v>
      </c>
      <c r="J190" s="52">
        <f t="shared" si="32"/>
        <v>2.2861915000000002</v>
      </c>
      <c r="K190" s="150">
        <f t="shared" si="33"/>
        <v>1.1807512</v>
      </c>
      <c r="L190" s="53">
        <f t="shared" si="34"/>
        <v>0.35440414999999997</v>
      </c>
      <c r="M190" s="53">
        <f t="shared" si="35"/>
        <v>0.2922279793</v>
      </c>
      <c r="N190" s="53">
        <f t="shared" si="36"/>
        <v>6.9430052000000006E-2</v>
      </c>
      <c r="Q190" s="3">
        <f t="shared" si="37"/>
        <v>164</v>
      </c>
      <c r="S190" s="3">
        <v>163</v>
      </c>
    </row>
    <row r="191" spans="6:19">
      <c r="F191" s="51" t="str">
        <f t="shared" si="28"/>
        <v>NUR217</v>
      </c>
      <c r="G191" s="57">
        <f t="shared" si="29"/>
        <v>965</v>
      </c>
      <c r="H191" s="153">
        <f t="shared" si="30"/>
        <v>267</v>
      </c>
      <c r="I191" s="153" t="str">
        <f t="shared" si="31"/>
        <v>F</v>
      </c>
      <c r="J191" s="52">
        <f t="shared" si="32"/>
        <v>3.1268657000000002</v>
      </c>
      <c r="K191" s="150">
        <f t="shared" si="33"/>
        <v>4.9657948000000003</v>
      </c>
      <c r="L191" s="53">
        <f t="shared" si="34"/>
        <v>0.89637306000000005</v>
      </c>
      <c r="M191" s="53">
        <f t="shared" si="35"/>
        <v>1.5544041499999999E-2</v>
      </c>
      <c r="N191" s="53">
        <f t="shared" si="36"/>
        <v>2.7979275000000001E-2</v>
      </c>
      <c r="Q191" s="3">
        <f t="shared" si="37"/>
        <v>165</v>
      </c>
      <c r="S191" s="3">
        <v>164</v>
      </c>
    </row>
    <row r="192" spans="6:19">
      <c r="F192" s="51" t="str">
        <f t="shared" si="28"/>
        <v>PSY391</v>
      </c>
      <c r="G192" s="57">
        <f t="shared" si="29"/>
        <v>965</v>
      </c>
      <c r="H192" s="153">
        <f t="shared" si="30"/>
        <v>146</v>
      </c>
      <c r="I192" s="153" t="str">
        <f t="shared" si="31"/>
        <v>D</v>
      </c>
      <c r="J192" s="52">
        <f t="shared" si="32"/>
        <v>2.4009379000000002</v>
      </c>
      <c r="K192" s="150">
        <f t="shared" si="33"/>
        <v>6.1105071999999998</v>
      </c>
      <c r="L192" s="53">
        <f t="shared" si="34"/>
        <v>0.74715025999999995</v>
      </c>
      <c r="M192" s="53">
        <f t="shared" si="35"/>
        <v>0.18652849739999999</v>
      </c>
      <c r="N192" s="53">
        <f t="shared" si="36"/>
        <v>0.116062176</v>
      </c>
      <c r="Q192" s="3">
        <f t="shared" si="37"/>
        <v>166</v>
      </c>
      <c r="S192" s="3">
        <v>165</v>
      </c>
    </row>
    <row r="193" spans="6:19">
      <c r="F193" s="51" t="str">
        <f t="shared" si="28"/>
        <v>EGR101</v>
      </c>
      <c r="G193" s="57">
        <f t="shared" si="29"/>
        <v>959</v>
      </c>
      <c r="H193" s="153">
        <f t="shared" si="30"/>
        <v>39</v>
      </c>
      <c r="I193" s="153" t="str">
        <f t="shared" si="31"/>
        <v>B</v>
      </c>
      <c r="J193" s="52">
        <f t="shared" si="32"/>
        <v>2.5622932999999999</v>
      </c>
      <c r="K193" s="150">
        <f t="shared" si="33"/>
        <v>2.0708861000000001</v>
      </c>
      <c r="L193" s="53">
        <f t="shared" si="34"/>
        <v>0.54014598999999996</v>
      </c>
      <c r="M193" s="53">
        <f t="shared" si="35"/>
        <v>0.1856100104</v>
      </c>
      <c r="N193" s="53">
        <f t="shared" si="36"/>
        <v>5.4223148999999998E-2</v>
      </c>
      <c r="Q193" s="3">
        <f t="shared" si="37"/>
        <v>167</v>
      </c>
      <c r="S193" s="3">
        <v>166</v>
      </c>
    </row>
    <row r="194" spans="6:19">
      <c r="F194" s="51" t="str">
        <f t="shared" si="28"/>
        <v>STT265</v>
      </c>
      <c r="G194" s="57">
        <f t="shared" si="29"/>
        <v>957</v>
      </c>
      <c r="H194" s="153">
        <f t="shared" si="30"/>
        <v>182</v>
      </c>
      <c r="I194" s="153" t="str">
        <f t="shared" si="31"/>
        <v>D</v>
      </c>
      <c r="J194" s="52">
        <f t="shared" si="32"/>
        <v>2.7599094000000002</v>
      </c>
      <c r="K194" s="150">
        <f t="shared" si="33"/>
        <v>4.9183332999999996</v>
      </c>
      <c r="L194" s="53">
        <f t="shared" si="34"/>
        <v>0.71473354</v>
      </c>
      <c r="M194" s="53">
        <f t="shared" si="35"/>
        <v>0.12121212119999999</v>
      </c>
      <c r="N194" s="53">
        <f t="shared" si="36"/>
        <v>7.7324974000000005E-2</v>
      </c>
      <c r="Q194" s="3">
        <f t="shared" si="37"/>
        <v>168</v>
      </c>
      <c r="S194" s="3">
        <v>167</v>
      </c>
    </row>
    <row r="195" spans="6:19">
      <c r="F195" s="51" t="str">
        <f t="shared" si="28"/>
        <v>MKT303</v>
      </c>
      <c r="G195" s="57">
        <f t="shared" si="29"/>
        <v>954</v>
      </c>
      <c r="H195" s="153">
        <f t="shared" si="30"/>
        <v>306</v>
      </c>
      <c r="I195" s="153" t="str">
        <f t="shared" si="31"/>
        <v>F</v>
      </c>
      <c r="J195" s="52">
        <f t="shared" si="32"/>
        <v>2.8862912000000001</v>
      </c>
      <c r="K195" s="150">
        <f t="shared" si="33"/>
        <v>6.9399293000000002</v>
      </c>
      <c r="L195" s="53">
        <f t="shared" si="34"/>
        <v>0.95492661999999995</v>
      </c>
      <c r="M195" s="53">
        <f t="shared" si="35"/>
        <v>3.14465409E-2</v>
      </c>
      <c r="N195" s="53">
        <f t="shared" si="36"/>
        <v>1.3626834000000001E-2</v>
      </c>
      <c r="Q195" s="3">
        <f t="shared" si="37"/>
        <v>169</v>
      </c>
      <c r="S195" s="3">
        <v>168</v>
      </c>
    </row>
    <row r="196" spans="6:19">
      <c r="F196" s="51" t="str">
        <f t="shared" si="28"/>
        <v>MGT485</v>
      </c>
      <c r="G196" s="57">
        <f t="shared" si="29"/>
        <v>946</v>
      </c>
      <c r="H196" s="153">
        <f t="shared" si="30"/>
        <v>827</v>
      </c>
      <c r="I196" s="153" t="str">
        <f t="shared" si="31"/>
        <v>F</v>
      </c>
      <c r="J196" s="52">
        <f t="shared" si="32"/>
        <v>3.2650861999999998</v>
      </c>
      <c r="K196" s="150">
        <f t="shared" si="33"/>
        <v>8.1860464999999998</v>
      </c>
      <c r="L196" s="53">
        <f t="shared" si="34"/>
        <v>0.96405920000000001</v>
      </c>
      <c r="M196" s="53">
        <f t="shared" si="35"/>
        <v>1.0570824499999999E-2</v>
      </c>
      <c r="N196" s="53">
        <f t="shared" si="36"/>
        <v>1.9027484000000001E-2</v>
      </c>
      <c r="Q196" s="3">
        <f t="shared" si="37"/>
        <v>170</v>
      </c>
      <c r="S196" s="3">
        <v>169</v>
      </c>
    </row>
    <row r="197" spans="6:19">
      <c r="F197" s="51" t="str">
        <f t="shared" si="28"/>
        <v>BIO210</v>
      </c>
      <c r="G197" s="57">
        <f t="shared" si="29"/>
        <v>935</v>
      </c>
      <c r="H197" s="153">
        <f t="shared" si="30"/>
        <v>144</v>
      </c>
      <c r="I197" s="153" t="str">
        <f t="shared" si="31"/>
        <v>D</v>
      </c>
      <c r="J197" s="52">
        <f t="shared" si="32"/>
        <v>2.6044692999999999</v>
      </c>
      <c r="K197" s="150">
        <f t="shared" si="33"/>
        <v>4.8775861999999996</v>
      </c>
      <c r="L197" s="53">
        <f t="shared" si="34"/>
        <v>0.69946523999999999</v>
      </c>
      <c r="M197" s="53">
        <f t="shared" si="35"/>
        <v>0.11978609630000001</v>
      </c>
      <c r="N197" s="53">
        <f t="shared" si="36"/>
        <v>4.2780749E-2</v>
      </c>
      <c r="Q197" s="3">
        <f t="shared" si="37"/>
        <v>171</v>
      </c>
      <c r="S197" s="3">
        <v>170</v>
      </c>
    </row>
    <row r="198" spans="6:19">
      <c r="F198" s="51" t="str">
        <f t="shared" si="28"/>
        <v>EE301</v>
      </c>
      <c r="G198" s="57">
        <f t="shared" si="29"/>
        <v>931</v>
      </c>
      <c r="H198" s="153">
        <f t="shared" si="30"/>
        <v>90</v>
      </c>
      <c r="I198" s="153" t="str">
        <f t="shared" si="31"/>
        <v>D</v>
      </c>
      <c r="J198" s="52">
        <f t="shared" si="32"/>
        <v>3.2115171999999998</v>
      </c>
      <c r="K198" s="150">
        <f t="shared" si="33"/>
        <v>5.1936561000000001</v>
      </c>
      <c r="L198" s="53">
        <f t="shared" si="34"/>
        <v>0.81740064000000001</v>
      </c>
      <c r="M198" s="53">
        <f t="shared" si="35"/>
        <v>5.2631578900000003E-2</v>
      </c>
      <c r="N198" s="53">
        <f t="shared" si="36"/>
        <v>3.0075187999999999E-2</v>
      </c>
      <c r="Q198" s="3">
        <f t="shared" si="37"/>
        <v>172</v>
      </c>
      <c r="S198" s="3">
        <v>171</v>
      </c>
    </row>
    <row r="199" spans="6:19">
      <c r="F199" s="51" t="str">
        <f t="shared" si="28"/>
        <v>EE302</v>
      </c>
      <c r="G199" s="57">
        <f t="shared" si="29"/>
        <v>927</v>
      </c>
      <c r="H199" s="153">
        <f t="shared" si="30"/>
        <v>168</v>
      </c>
      <c r="I199" s="153" t="str">
        <f t="shared" si="31"/>
        <v>C</v>
      </c>
      <c r="J199" s="52">
        <f t="shared" si="32"/>
        <v>3.6503885</v>
      </c>
      <c r="K199" s="150">
        <f t="shared" si="33"/>
        <v>5.1899160000000002</v>
      </c>
      <c r="L199" s="53">
        <f t="shared" si="34"/>
        <v>0.82524271999999999</v>
      </c>
      <c r="M199" s="53">
        <f t="shared" si="35"/>
        <v>3.2362459500000003E-2</v>
      </c>
      <c r="N199" s="53">
        <f t="shared" si="36"/>
        <v>2.8047465000000001E-2</v>
      </c>
      <c r="Q199" s="3">
        <f t="shared" si="37"/>
        <v>173</v>
      </c>
      <c r="S199" s="3">
        <v>172</v>
      </c>
    </row>
    <row r="200" spans="6:19">
      <c r="F200" s="51" t="str">
        <f t="shared" si="28"/>
        <v>NUR321</v>
      </c>
      <c r="G200" s="57">
        <f t="shared" si="29"/>
        <v>922</v>
      </c>
      <c r="H200" s="153">
        <f t="shared" si="30"/>
        <v>190</v>
      </c>
      <c r="I200" s="153" t="str">
        <f t="shared" si="31"/>
        <v>F</v>
      </c>
      <c r="J200" s="52">
        <f t="shared" si="32"/>
        <v>2.4895489999999998</v>
      </c>
      <c r="K200" s="150">
        <f t="shared" si="33"/>
        <v>6.0625</v>
      </c>
      <c r="L200" s="53">
        <f t="shared" si="34"/>
        <v>0.94902386000000005</v>
      </c>
      <c r="M200" s="53">
        <f t="shared" si="35"/>
        <v>6.8329717999999998E-2</v>
      </c>
      <c r="N200" s="53">
        <f t="shared" si="36"/>
        <v>1.4099782999999999E-2</v>
      </c>
      <c r="Q200" s="3">
        <f t="shared" si="37"/>
        <v>174</v>
      </c>
      <c r="S200" s="3">
        <v>173</v>
      </c>
    </row>
    <row r="201" spans="6:19">
      <c r="F201" s="51" t="str">
        <f t="shared" si="28"/>
        <v>ANT202</v>
      </c>
      <c r="G201" s="57">
        <f t="shared" si="29"/>
        <v>912</v>
      </c>
      <c r="H201" s="153">
        <f t="shared" si="30"/>
        <v>76</v>
      </c>
      <c r="I201" s="153" t="str">
        <f t="shared" si="31"/>
        <v>C</v>
      </c>
      <c r="J201" s="52">
        <f t="shared" si="32"/>
        <v>2.8847874999999998</v>
      </c>
      <c r="K201" s="150">
        <f t="shared" si="33"/>
        <v>3.3724137999999999</v>
      </c>
      <c r="L201" s="53">
        <f t="shared" si="34"/>
        <v>0.70065789000000001</v>
      </c>
      <c r="M201" s="53">
        <f t="shared" si="35"/>
        <v>7.6754385999999994E-2</v>
      </c>
      <c r="N201" s="53">
        <f t="shared" si="36"/>
        <v>1.9736842000000001E-2</v>
      </c>
      <c r="Q201" s="3">
        <f t="shared" si="37"/>
        <v>175</v>
      </c>
      <c r="S201" s="3">
        <v>174</v>
      </c>
    </row>
    <row r="202" spans="6:19">
      <c r="F202" s="51" t="str">
        <f t="shared" si="28"/>
        <v>CHM216</v>
      </c>
      <c r="G202" s="57">
        <f t="shared" si="29"/>
        <v>910</v>
      </c>
      <c r="H202" s="153">
        <f t="shared" si="30"/>
        <v>383</v>
      </c>
      <c r="I202" s="153" t="str">
        <f t="shared" si="31"/>
        <v>D</v>
      </c>
      <c r="J202" s="52">
        <f t="shared" si="32"/>
        <v>3.2250000000000001</v>
      </c>
      <c r="K202" s="150">
        <f t="shared" si="33"/>
        <v>4.9635157999999997</v>
      </c>
      <c r="L202" s="53">
        <f t="shared" si="34"/>
        <v>0.74835165000000003</v>
      </c>
      <c r="M202" s="53">
        <f t="shared" si="35"/>
        <v>4.6153846200000001E-2</v>
      </c>
      <c r="N202" s="53">
        <f t="shared" si="36"/>
        <v>3.2967033E-2</v>
      </c>
      <c r="Q202" s="3">
        <f t="shared" si="37"/>
        <v>176</v>
      </c>
      <c r="S202" s="3">
        <v>175</v>
      </c>
    </row>
    <row r="203" spans="6:19">
      <c r="F203" s="51" t="str">
        <f t="shared" si="28"/>
        <v>PSY304</v>
      </c>
      <c r="G203" s="57">
        <f t="shared" si="29"/>
        <v>909</v>
      </c>
      <c r="H203" s="153">
        <f t="shared" si="30"/>
        <v>237</v>
      </c>
      <c r="I203" s="153" t="str">
        <f t="shared" si="31"/>
        <v>D</v>
      </c>
      <c r="J203" s="52">
        <f t="shared" si="32"/>
        <v>2.7988635999999998</v>
      </c>
      <c r="K203" s="150">
        <f t="shared" si="33"/>
        <v>6.8574468</v>
      </c>
      <c r="L203" s="53">
        <f t="shared" si="34"/>
        <v>0.82508250999999999</v>
      </c>
      <c r="M203" s="53">
        <f t="shared" si="35"/>
        <v>0.1078107811</v>
      </c>
      <c r="N203" s="53">
        <f t="shared" si="36"/>
        <v>3.1903189999999998E-2</v>
      </c>
      <c r="Q203" s="3">
        <f t="shared" si="37"/>
        <v>177</v>
      </c>
      <c r="S203" s="3">
        <v>176</v>
      </c>
    </row>
    <row r="204" spans="6:19">
      <c r="F204" s="51" t="str">
        <f t="shared" si="28"/>
        <v>SOC399</v>
      </c>
      <c r="G204" s="57">
        <f t="shared" si="29"/>
        <v>907</v>
      </c>
      <c r="H204" s="153">
        <f t="shared" si="30"/>
        <v>201</v>
      </c>
      <c r="I204" s="153" t="str">
        <f t="shared" si="31"/>
        <v>D</v>
      </c>
      <c r="J204" s="52">
        <f t="shared" si="32"/>
        <v>3.2729358</v>
      </c>
      <c r="K204" s="150">
        <f t="shared" si="33"/>
        <v>7.6687797</v>
      </c>
      <c r="L204" s="53">
        <f t="shared" si="34"/>
        <v>0.73539140000000003</v>
      </c>
      <c r="M204" s="53">
        <f t="shared" si="35"/>
        <v>4.6306504999999998E-2</v>
      </c>
      <c r="N204" s="53">
        <f t="shared" si="36"/>
        <v>3.8588754000000003E-2</v>
      </c>
      <c r="Q204" s="3">
        <f t="shared" si="37"/>
        <v>178</v>
      </c>
      <c r="S204" s="3">
        <v>177</v>
      </c>
    </row>
    <row r="205" spans="6:19">
      <c r="F205" s="51" t="str">
        <f t="shared" si="28"/>
        <v>SM145</v>
      </c>
      <c r="G205" s="57">
        <f t="shared" si="29"/>
        <v>906</v>
      </c>
      <c r="H205" s="153">
        <f t="shared" si="30"/>
        <v>345</v>
      </c>
      <c r="I205" s="153" t="str">
        <f t="shared" si="31"/>
        <v>C</v>
      </c>
      <c r="J205" s="52">
        <f t="shared" si="32"/>
        <v>3.4459613</v>
      </c>
      <c r="K205" s="150">
        <f t="shared" si="33"/>
        <v>3.5202019999999998</v>
      </c>
      <c r="L205" s="53">
        <f t="shared" si="34"/>
        <v>0.71412803999999996</v>
      </c>
      <c r="M205" s="53">
        <f t="shared" si="35"/>
        <v>2.3178807900000001E-2</v>
      </c>
      <c r="N205" s="53">
        <f t="shared" si="36"/>
        <v>2.9801325E-2</v>
      </c>
      <c r="Q205" s="3">
        <f t="shared" si="37"/>
        <v>179</v>
      </c>
      <c r="S205" s="3">
        <v>178</v>
      </c>
    </row>
    <row r="206" spans="6:19">
      <c r="F206" s="51" t="str">
        <f t="shared" si="28"/>
        <v>CHM126</v>
      </c>
      <c r="G206" s="57">
        <f t="shared" si="29"/>
        <v>904</v>
      </c>
      <c r="H206" s="153">
        <f t="shared" si="30"/>
        <v>180</v>
      </c>
      <c r="I206" s="153" t="str">
        <f t="shared" si="31"/>
        <v>B</v>
      </c>
      <c r="J206" s="52">
        <f t="shared" si="32"/>
        <v>2.7484958000000002</v>
      </c>
      <c r="K206" s="150">
        <f t="shared" si="33"/>
        <v>3.4214502000000002</v>
      </c>
      <c r="L206" s="53">
        <f t="shared" si="34"/>
        <v>0.55199114999999999</v>
      </c>
      <c r="M206" s="53">
        <f t="shared" si="35"/>
        <v>0.1039823009</v>
      </c>
      <c r="N206" s="53">
        <f t="shared" si="36"/>
        <v>8.0752212000000004E-2</v>
      </c>
      <c r="Q206" s="3">
        <f t="shared" si="37"/>
        <v>180</v>
      </c>
      <c r="S206" s="3">
        <v>179</v>
      </c>
    </row>
    <row r="207" spans="6:19">
      <c r="F207" s="51" t="str">
        <f t="shared" si="28"/>
        <v>NUR218</v>
      </c>
      <c r="G207" s="57">
        <f t="shared" si="29"/>
        <v>900</v>
      </c>
      <c r="H207" s="153">
        <f t="shared" si="30"/>
        <v>141</v>
      </c>
      <c r="I207" s="153" t="str">
        <f t="shared" si="31"/>
        <v>F</v>
      </c>
      <c r="J207" s="52">
        <f t="shared" si="32"/>
        <v>3.0092059999999998</v>
      </c>
      <c r="K207" s="150">
        <f t="shared" si="33"/>
        <v>6.0709676999999997</v>
      </c>
      <c r="L207" s="53">
        <f t="shared" si="34"/>
        <v>0.91333333000000005</v>
      </c>
      <c r="M207" s="53">
        <f t="shared" si="35"/>
        <v>2.6666666700000001E-2</v>
      </c>
      <c r="N207" s="53">
        <f t="shared" si="36"/>
        <v>3.4444443999999998E-2</v>
      </c>
      <c r="Q207" s="3">
        <f t="shared" si="37"/>
        <v>181</v>
      </c>
      <c r="S207" s="3">
        <v>180</v>
      </c>
    </row>
    <row r="208" spans="6:19">
      <c r="F208" s="51" t="str">
        <f t="shared" si="28"/>
        <v>ACC308</v>
      </c>
      <c r="G208" s="57">
        <f t="shared" si="29"/>
        <v>899</v>
      </c>
      <c r="H208" s="153">
        <f t="shared" si="30"/>
        <v>293</v>
      </c>
      <c r="I208" s="153" t="str">
        <f t="shared" si="31"/>
        <v>F</v>
      </c>
      <c r="J208" s="52">
        <f t="shared" si="32"/>
        <v>2.2801013999999999</v>
      </c>
      <c r="K208" s="150">
        <f t="shared" si="33"/>
        <v>7.0886598000000003</v>
      </c>
      <c r="L208" s="53">
        <f t="shared" si="34"/>
        <v>0.91768632000000006</v>
      </c>
      <c r="M208" s="53">
        <f t="shared" si="35"/>
        <v>0.20133481650000001</v>
      </c>
      <c r="N208" s="53">
        <f t="shared" si="36"/>
        <v>0.122358176</v>
      </c>
      <c r="Q208" s="3">
        <f t="shared" si="37"/>
        <v>182</v>
      </c>
      <c r="S208" s="3">
        <v>181</v>
      </c>
    </row>
    <row r="209" spans="6:19">
      <c r="F209" s="51" t="str">
        <f t="shared" si="28"/>
        <v>ANT310</v>
      </c>
      <c r="G209" s="57">
        <f t="shared" si="29"/>
        <v>885</v>
      </c>
      <c r="H209" s="153">
        <f t="shared" si="30"/>
        <v>68</v>
      </c>
      <c r="I209" s="153" t="str">
        <f t="shared" si="31"/>
        <v>B</v>
      </c>
      <c r="J209" s="52">
        <f t="shared" si="32"/>
        <v>2.4137930999999999</v>
      </c>
      <c r="K209" s="150">
        <f t="shared" si="33"/>
        <v>4.4823890000000004</v>
      </c>
      <c r="L209" s="53">
        <f t="shared" si="34"/>
        <v>0.53220339000000005</v>
      </c>
      <c r="M209" s="53">
        <f t="shared" si="35"/>
        <v>0.197740113</v>
      </c>
      <c r="N209" s="53">
        <f t="shared" si="36"/>
        <v>4.9717513999999997E-2</v>
      </c>
      <c r="Q209" s="3">
        <f t="shared" si="37"/>
        <v>183</v>
      </c>
      <c r="S209" s="3">
        <v>182</v>
      </c>
    </row>
    <row r="210" spans="6:19">
      <c r="F210" s="51" t="str">
        <f t="shared" si="28"/>
        <v>CS241</v>
      </c>
      <c r="G210" s="57">
        <f t="shared" si="29"/>
        <v>884</v>
      </c>
      <c r="H210" s="153">
        <f t="shared" si="30"/>
        <v>105</v>
      </c>
      <c r="I210" s="153" t="str">
        <f t="shared" si="31"/>
        <v>C</v>
      </c>
      <c r="J210" s="52">
        <f t="shared" si="32"/>
        <v>2.7349081000000002</v>
      </c>
      <c r="K210" s="150">
        <f t="shared" si="33"/>
        <v>2.8355705000000002</v>
      </c>
      <c r="L210" s="53">
        <f t="shared" si="34"/>
        <v>0.58031674</v>
      </c>
      <c r="M210" s="53">
        <f t="shared" si="35"/>
        <v>0.1346153846</v>
      </c>
      <c r="N210" s="53">
        <f t="shared" si="36"/>
        <v>0.13800904999999999</v>
      </c>
      <c r="Q210" s="3">
        <f t="shared" si="37"/>
        <v>184</v>
      </c>
      <c r="S210" s="3">
        <v>183</v>
      </c>
    </row>
    <row r="211" spans="6:19">
      <c r="F211" s="51" t="str">
        <f t="shared" si="28"/>
        <v>PHY105</v>
      </c>
      <c r="G211" s="57">
        <f t="shared" si="29"/>
        <v>872</v>
      </c>
      <c r="H211" s="153">
        <f t="shared" si="30"/>
        <v>114</v>
      </c>
      <c r="I211" s="153" t="str">
        <f t="shared" si="31"/>
        <v>C</v>
      </c>
      <c r="J211" s="52">
        <f t="shared" si="32"/>
        <v>2.5661057999999999</v>
      </c>
      <c r="K211" s="150">
        <f t="shared" si="33"/>
        <v>4.2383332999999999</v>
      </c>
      <c r="L211" s="53">
        <f t="shared" si="34"/>
        <v>0.54816514000000005</v>
      </c>
      <c r="M211" s="53">
        <f t="shared" si="35"/>
        <v>0.19151376149999999</v>
      </c>
      <c r="N211" s="53">
        <f t="shared" si="36"/>
        <v>4.5871559999999999E-2</v>
      </c>
      <c r="Q211" s="3">
        <f t="shared" si="37"/>
        <v>185</v>
      </c>
      <c r="S211" s="3">
        <v>184</v>
      </c>
    </row>
    <row r="212" spans="6:19">
      <c r="F212" s="51" t="str">
        <f t="shared" si="28"/>
        <v>MUE266</v>
      </c>
      <c r="G212" s="57">
        <f t="shared" si="29"/>
        <v>870</v>
      </c>
      <c r="H212" s="153">
        <f t="shared" si="30"/>
        <v>246</v>
      </c>
      <c r="I212" s="153" t="str">
        <f t="shared" si="31"/>
        <v>A</v>
      </c>
      <c r="J212" s="52">
        <f t="shared" si="32"/>
        <v>3.8698709999999998</v>
      </c>
      <c r="K212" s="150">
        <f t="shared" si="33"/>
        <v>2.6398467000000001</v>
      </c>
      <c r="L212" s="53">
        <f t="shared" si="34"/>
        <v>0.49885056999999999</v>
      </c>
      <c r="M212" s="53">
        <f t="shared" si="35"/>
        <v>1.4942528700000001E-2</v>
      </c>
      <c r="N212" s="53">
        <f t="shared" si="36"/>
        <v>1.9540229999999999E-2</v>
      </c>
      <c r="Q212" s="3">
        <f t="shared" si="37"/>
        <v>186</v>
      </c>
      <c r="S212" s="3">
        <v>185</v>
      </c>
    </row>
    <row r="213" spans="6:19">
      <c r="F213" s="51" t="str">
        <f t="shared" si="28"/>
        <v>PHY107</v>
      </c>
      <c r="G213" s="57">
        <f t="shared" si="29"/>
        <v>866</v>
      </c>
      <c r="H213" s="153">
        <f t="shared" si="30"/>
        <v>113</v>
      </c>
      <c r="I213" s="153" t="str">
        <f t="shared" si="31"/>
        <v>C</v>
      </c>
      <c r="J213" s="52">
        <f t="shared" si="32"/>
        <v>2.5049874999999999</v>
      </c>
      <c r="K213" s="150">
        <f t="shared" si="33"/>
        <v>3.5521886</v>
      </c>
      <c r="L213" s="53">
        <f t="shared" si="34"/>
        <v>0.54157043999999999</v>
      </c>
      <c r="M213" s="53">
        <f t="shared" si="35"/>
        <v>0.19976905310000001</v>
      </c>
      <c r="N213" s="53">
        <f t="shared" si="36"/>
        <v>7.3903001999999995E-2</v>
      </c>
      <c r="Q213" s="3">
        <f t="shared" si="37"/>
        <v>187</v>
      </c>
      <c r="S213" s="3">
        <v>186</v>
      </c>
    </row>
    <row r="214" spans="6:19">
      <c r="F214" s="51" t="str">
        <f t="shared" si="28"/>
        <v>CHM213</v>
      </c>
      <c r="G214" s="57">
        <f t="shared" si="29"/>
        <v>861</v>
      </c>
      <c r="H214" s="153">
        <f t="shared" si="30"/>
        <v>299</v>
      </c>
      <c r="I214" s="153" t="str">
        <f t="shared" si="31"/>
        <v>D</v>
      </c>
      <c r="J214" s="52">
        <f t="shared" si="32"/>
        <v>2.7295672999999998</v>
      </c>
      <c r="K214" s="150">
        <f t="shared" si="33"/>
        <v>6.0593367999999996</v>
      </c>
      <c r="L214" s="53">
        <f t="shared" si="34"/>
        <v>0.79442508999999994</v>
      </c>
      <c r="M214" s="53">
        <f t="shared" si="35"/>
        <v>0.15447154469999999</v>
      </c>
      <c r="N214" s="53">
        <f t="shared" si="36"/>
        <v>3.3681765000000002E-2</v>
      </c>
      <c r="Q214" s="3">
        <f t="shared" si="37"/>
        <v>188</v>
      </c>
      <c r="S214" s="3">
        <v>187</v>
      </c>
    </row>
    <row r="215" spans="6:19">
      <c r="F215" s="51" t="str">
        <f t="shared" si="28"/>
        <v>NUR322</v>
      </c>
      <c r="G215" s="57">
        <f t="shared" si="29"/>
        <v>860</v>
      </c>
      <c r="H215" s="153">
        <f t="shared" si="30"/>
        <v>263</v>
      </c>
      <c r="I215" s="153" t="str">
        <f t="shared" si="31"/>
        <v>F</v>
      </c>
      <c r="J215" s="52">
        <f t="shared" si="32"/>
        <v>2.6976471000000002</v>
      </c>
      <c r="K215" s="150">
        <f t="shared" si="33"/>
        <v>7.0674419000000004</v>
      </c>
      <c r="L215" s="53">
        <f t="shared" si="34"/>
        <v>0.97906976999999995</v>
      </c>
      <c r="M215" s="53">
        <f t="shared" si="35"/>
        <v>2.55813953E-2</v>
      </c>
      <c r="N215" s="53">
        <f t="shared" si="36"/>
        <v>1.1627907E-2</v>
      </c>
      <c r="Q215" s="3">
        <f t="shared" si="37"/>
        <v>189</v>
      </c>
      <c r="S215" s="3">
        <v>188</v>
      </c>
    </row>
    <row r="216" spans="6:19">
      <c r="F216" s="51" t="str">
        <f t="shared" si="28"/>
        <v>PHY112</v>
      </c>
      <c r="G216" s="57">
        <f t="shared" si="29"/>
        <v>860</v>
      </c>
      <c r="H216" s="153">
        <f t="shared" si="30"/>
        <v>200</v>
      </c>
      <c r="I216" s="153" t="str">
        <f t="shared" si="31"/>
        <v>C</v>
      </c>
      <c r="J216" s="52">
        <f t="shared" si="32"/>
        <v>3.0668258000000002</v>
      </c>
      <c r="K216" s="150">
        <f t="shared" si="33"/>
        <v>5.0888099000000002</v>
      </c>
      <c r="L216" s="53">
        <f t="shared" si="34"/>
        <v>0.68139534999999996</v>
      </c>
      <c r="M216" s="53">
        <f t="shared" si="35"/>
        <v>7.6744186000000006E-2</v>
      </c>
      <c r="N216" s="53">
        <f t="shared" si="36"/>
        <v>2.5581395E-2</v>
      </c>
      <c r="Q216" s="3">
        <f t="shared" si="37"/>
        <v>190</v>
      </c>
      <c r="S216" s="3">
        <v>189</v>
      </c>
    </row>
    <row r="217" spans="6:19">
      <c r="F217" s="51" t="str">
        <f t="shared" si="28"/>
        <v>NUR305</v>
      </c>
      <c r="G217" s="57">
        <f t="shared" si="29"/>
        <v>858</v>
      </c>
      <c r="H217" s="153">
        <f t="shared" si="30"/>
        <v>282</v>
      </c>
      <c r="I217" s="153" t="str">
        <f t="shared" si="31"/>
        <v>C</v>
      </c>
      <c r="J217" s="52">
        <f t="shared" si="32"/>
        <v>3.5497076000000001</v>
      </c>
      <c r="K217" s="150">
        <f t="shared" si="33"/>
        <v>6.5416667000000004</v>
      </c>
      <c r="L217" s="53">
        <f t="shared" si="34"/>
        <v>0.95804195999999997</v>
      </c>
      <c r="M217" s="53">
        <f t="shared" si="35"/>
        <v>1.1655012000000001E-3</v>
      </c>
      <c r="N217" s="53">
        <f t="shared" si="36"/>
        <v>3.4965030000000002E-3</v>
      </c>
      <c r="Q217" s="3">
        <f t="shared" si="37"/>
        <v>191</v>
      </c>
      <c r="S217" s="3">
        <v>190</v>
      </c>
    </row>
    <row r="218" spans="6:19">
      <c r="F218" s="51" t="str">
        <f t="shared" si="28"/>
        <v>PHY115</v>
      </c>
      <c r="G218" s="57">
        <f t="shared" si="29"/>
        <v>856</v>
      </c>
      <c r="H218" s="153">
        <f t="shared" si="30"/>
        <v>119</v>
      </c>
      <c r="I218" s="153" t="str">
        <f t="shared" si="31"/>
        <v>B</v>
      </c>
      <c r="J218" s="52">
        <f t="shared" si="32"/>
        <v>2.9458795000000002</v>
      </c>
      <c r="K218" s="150">
        <f t="shared" si="33"/>
        <v>4.2731871999999997</v>
      </c>
      <c r="L218" s="53">
        <f t="shared" si="34"/>
        <v>0.55373832000000001</v>
      </c>
      <c r="M218" s="53">
        <f t="shared" si="35"/>
        <v>0.13901869159999999</v>
      </c>
      <c r="N218" s="53">
        <f t="shared" si="36"/>
        <v>5.0233645E-2</v>
      </c>
      <c r="Q218" s="3">
        <f t="shared" si="37"/>
        <v>192</v>
      </c>
      <c r="S218" s="3">
        <v>191</v>
      </c>
    </row>
    <row r="219" spans="6:19">
      <c r="F219" s="51" t="str">
        <f t="shared" si="28"/>
        <v>NUR421</v>
      </c>
      <c r="G219" s="57">
        <f t="shared" si="29"/>
        <v>855</v>
      </c>
      <c r="H219" s="153">
        <f t="shared" si="30"/>
        <v>1703</v>
      </c>
      <c r="I219" s="153" t="str">
        <f t="shared" si="31"/>
        <v>F</v>
      </c>
      <c r="J219" s="52">
        <f t="shared" si="32"/>
        <v>2.8378378</v>
      </c>
      <c r="K219" s="150">
        <f t="shared" si="33"/>
        <v>8.0765661000000009</v>
      </c>
      <c r="L219" s="53">
        <f t="shared" si="34"/>
        <v>0.97426900999999999</v>
      </c>
      <c r="M219" s="53">
        <f t="shared" si="35"/>
        <v>9.3567250999999994E-3</v>
      </c>
      <c r="N219" s="53">
        <f t="shared" si="36"/>
        <v>4.6783629999999996E-3</v>
      </c>
      <c r="Q219" s="3">
        <f t="shared" si="37"/>
        <v>193</v>
      </c>
      <c r="S219" s="3">
        <v>192</v>
      </c>
    </row>
    <row r="220" spans="6:19">
      <c r="F220" s="51" t="str">
        <f t="shared" ref="F220:F283" si="38">IFERROR(INDEX(Course_Data,Q220,$Q$25),"")</f>
        <v>SOC330</v>
      </c>
      <c r="G220" s="57">
        <f t="shared" ref="G220:G283" si="39">IFERROR(IF($F220="",-0.00000001,VALUE(INDEX(Course_Data,Q220,$R$25))),-0.00000001)</f>
        <v>855</v>
      </c>
      <c r="H220" s="153">
        <f t="shared" ref="H220:H283" si="40">IFERROR(IF($F220="",-0.00000001,VALUE(INDEX(Course_Data,Q220,$S$25))),-0.00000001)</f>
        <v>136</v>
      </c>
      <c r="I220" s="153" t="str">
        <f t="shared" ref="I220:I283" si="41">IFERROR(IF($F220="",-0.00000001,INDEX(Course_Data,Q220,$T$25)),-0.00000001)</f>
        <v>D</v>
      </c>
      <c r="J220" s="52">
        <f t="shared" ref="J220:J283" si="42">IFERROR(IF($F220="",-0.00000001,VALUE(INDEX(Course_Data,Q220,$U$25))),-0.00000001)</f>
        <v>2.8822114999999999</v>
      </c>
      <c r="K220" s="150">
        <f t="shared" ref="K220:K283" si="43">IFERROR(IF($F220="",-0.00000001,VALUE(INDEX(Course_Data,Q220,$V$25))),-0.00000001)</f>
        <v>6.4218487</v>
      </c>
      <c r="L220" s="53">
        <f t="shared" ref="L220:L283" si="44">IFERROR(IF($F220="",-0.00000001,VALUE(INDEX(Course_Data,Q220,$W$25))),-0.00000001)</f>
        <v>0.76959063999999999</v>
      </c>
      <c r="M220" s="53">
        <f t="shared" ref="M220:M283" si="45">IFERROR(IF($F220="",-0.00000001,VALUE(INDEX(Course_Data,Q220,$X$25))),-0.00000001)</f>
        <v>7.7192982500000007E-2</v>
      </c>
      <c r="N220" s="53">
        <f t="shared" ref="N220:N283" si="46">IFERROR(IF($F220="",-0.00000001,VALUE(INDEX(Course_Data,Q220,$Y$25))),-0.00000001)</f>
        <v>2.6900585000000001E-2</v>
      </c>
      <c r="Q220" s="3">
        <f t="shared" si="37"/>
        <v>194</v>
      </c>
      <c r="S220" s="3">
        <v>193</v>
      </c>
    </row>
    <row r="221" spans="6:19">
      <c r="F221" s="51" t="str">
        <f t="shared" si="38"/>
        <v>RST281</v>
      </c>
      <c r="G221" s="57">
        <f t="shared" si="39"/>
        <v>854</v>
      </c>
      <c r="H221" s="153">
        <f t="shared" si="40"/>
        <v>87</v>
      </c>
      <c r="I221" s="153" t="str">
        <f t="shared" si="41"/>
        <v>C</v>
      </c>
      <c r="J221" s="52">
        <f t="shared" si="42"/>
        <v>2.5555555999999999</v>
      </c>
      <c r="K221" s="150">
        <f t="shared" si="43"/>
        <v>3.9961088999999999</v>
      </c>
      <c r="L221" s="53">
        <f t="shared" si="44"/>
        <v>0.59133488999999995</v>
      </c>
      <c r="M221" s="53">
        <f t="shared" si="45"/>
        <v>0.19555035130000001</v>
      </c>
      <c r="N221" s="53">
        <f t="shared" si="46"/>
        <v>8.3138172999999996E-2</v>
      </c>
      <c r="Q221" s="3">
        <f t="shared" ref="Q221:Q284" si="47">IF(INDEX(Course_DataALL,Q220+1,1)=$H$4,Q220+1,NA())</f>
        <v>195</v>
      </c>
      <c r="S221" s="3">
        <v>194</v>
      </c>
    </row>
    <row r="222" spans="6:19">
      <c r="F222" s="51" t="str">
        <f t="shared" si="38"/>
        <v>NUR324</v>
      </c>
      <c r="G222" s="57">
        <f t="shared" si="39"/>
        <v>850</v>
      </c>
      <c r="H222" s="153">
        <f t="shared" si="40"/>
        <v>593</v>
      </c>
      <c r="I222" s="153" t="str">
        <f t="shared" si="41"/>
        <v>F</v>
      </c>
      <c r="J222" s="52">
        <f t="shared" si="42"/>
        <v>3.2792899000000002</v>
      </c>
      <c r="K222" s="150">
        <f t="shared" si="43"/>
        <v>6.3925234</v>
      </c>
      <c r="L222" s="53">
        <f t="shared" si="44"/>
        <v>0.96470588000000002</v>
      </c>
      <c r="M222" s="53">
        <f t="shared" si="45"/>
        <v>3.5294117999999999E-3</v>
      </c>
      <c r="N222" s="53">
        <f t="shared" si="46"/>
        <v>5.8823529999999999E-3</v>
      </c>
      <c r="Q222" s="3">
        <f t="shared" si="47"/>
        <v>196</v>
      </c>
      <c r="S222" s="3">
        <v>195</v>
      </c>
    </row>
    <row r="223" spans="6:19">
      <c r="F223" s="51" t="str">
        <f t="shared" si="38"/>
        <v>ACC343</v>
      </c>
      <c r="G223" s="57">
        <f t="shared" si="39"/>
        <v>848</v>
      </c>
      <c r="H223" s="153">
        <f t="shared" si="40"/>
        <v>151</v>
      </c>
      <c r="I223" s="153" t="str">
        <f t="shared" si="41"/>
        <v>F</v>
      </c>
      <c r="J223" s="52">
        <f t="shared" si="42"/>
        <v>2.3032178000000001</v>
      </c>
      <c r="K223" s="150">
        <f t="shared" si="43"/>
        <v>6.7721518999999999</v>
      </c>
      <c r="L223" s="53">
        <f t="shared" si="44"/>
        <v>0.89622641999999997</v>
      </c>
      <c r="M223" s="53">
        <f t="shared" si="45"/>
        <v>0.18514150939999999</v>
      </c>
      <c r="N223" s="53">
        <f t="shared" si="46"/>
        <v>4.7169810999999999E-2</v>
      </c>
      <c r="Q223" s="3">
        <f t="shared" si="47"/>
        <v>197</v>
      </c>
      <c r="S223" s="3">
        <v>196</v>
      </c>
    </row>
    <row r="224" spans="6:19">
      <c r="F224" s="51" t="str">
        <f t="shared" si="38"/>
        <v>UH400</v>
      </c>
      <c r="G224" s="57">
        <f t="shared" si="39"/>
        <v>844</v>
      </c>
      <c r="H224" s="153">
        <f t="shared" si="40"/>
        <v>280</v>
      </c>
      <c r="I224" s="153" t="str">
        <f t="shared" si="41"/>
        <v>C</v>
      </c>
      <c r="J224" s="52">
        <f t="shared" si="42"/>
        <v>3.8838322999999999</v>
      </c>
      <c r="K224" s="150">
        <f t="shared" si="43"/>
        <v>6.4944920000000002</v>
      </c>
      <c r="L224" s="53">
        <f t="shared" si="44"/>
        <v>0.95734596999999999</v>
      </c>
      <c r="M224" s="53">
        <f t="shared" si="45"/>
        <v>5.9241705999999996E-3</v>
      </c>
      <c r="N224" s="53">
        <f t="shared" si="46"/>
        <v>1.0663506999999999E-2</v>
      </c>
      <c r="Q224" s="3">
        <f t="shared" si="47"/>
        <v>198</v>
      </c>
      <c r="S224" s="3">
        <v>197</v>
      </c>
    </row>
    <row r="225" spans="6:19">
      <c r="F225" s="51" t="str">
        <f t="shared" si="38"/>
        <v>ANT312</v>
      </c>
      <c r="G225" s="57">
        <f t="shared" si="39"/>
        <v>840</v>
      </c>
      <c r="H225" s="153">
        <f t="shared" si="40"/>
        <v>142</v>
      </c>
      <c r="I225" s="153" t="str">
        <f t="shared" si="41"/>
        <v>C</v>
      </c>
      <c r="J225" s="52">
        <f t="shared" si="42"/>
        <v>2.5668712</v>
      </c>
      <c r="K225" s="150">
        <f t="shared" si="43"/>
        <v>5.4166667000000004</v>
      </c>
      <c r="L225" s="53">
        <f t="shared" si="44"/>
        <v>0.68214286000000002</v>
      </c>
      <c r="M225" s="53">
        <f t="shared" si="45"/>
        <v>0.11547619050000001</v>
      </c>
      <c r="N225" s="53">
        <f t="shared" si="46"/>
        <v>2.9761905000000002E-2</v>
      </c>
      <c r="Q225" s="3">
        <f t="shared" si="47"/>
        <v>199</v>
      </c>
      <c r="S225" s="3">
        <v>198</v>
      </c>
    </row>
    <row r="226" spans="6:19">
      <c r="F226" s="51" t="str">
        <f t="shared" si="38"/>
        <v>PLS210</v>
      </c>
      <c r="G226" s="57">
        <f t="shared" si="39"/>
        <v>840</v>
      </c>
      <c r="H226" s="153">
        <f t="shared" si="40"/>
        <v>135</v>
      </c>
      <c r="I226" s="153" t="str">
        <f t="shared" si="41"/>
        <v>D</v>
      </c>
      <c r="J226" s="52">
        <f t="shared" si="42"/>
        <v>2.3956043999999999</v>
      </c>
      <c r="K226" s="150">
        <f t="shared" si="43"/>
        <v>6.4612403</v>
      </c>
      <c r="L226" s="53">
        <f t="shared" si="44"/>
        <v>0.72023809999999999</v>
      </c>
      <c r="M226" s="53">
        <f t="shared" si="45"/>
        <v>0.2297619048</v>
      </c>
      <c r="N226" s="53">
        <f t="shared" si="46"/>
        <v>0.133333333</v>
      </c>
      <c r="Q226" s="3">
        <f t="shared" si="47"/>
        <v>200</v>
      </c>
      <c r="S226" s="3">
        <v>199</v>
      </c>
    </row>
    <row r="227" spans="6:19">
      <c r="F227" s="51" t="str">
        <f t="shared" si="38"/>
        <v>FR101</v>
      </c>
      <c r="G227" s="57">
        <f t="shared" si="39"/>
        <v>838</v>
      </c>
      <c r="H227" s="153">
        <f t="shared" si="40"/>
        <v>106</v>
      </c>
      <c r="I227" s="153" t="str">
        <f t="shared" si="41"/>
        <v>B</v>
      </c>
      <c r="J227" s="52">
        <f t="shared" si="42"/>
        <v>3.0715214999999998</v>
      </c>
      <c r="K227" s="150">
        <f t="shared" si="43"/>
        <v>4.1533100999999997</v>
      </c>
      <c r="L227" s="53">
        <f t="shared" si="44"/>
        <v>0.54653938000000002</v>
      </c>
      <c r="M227" s="53">
        <f t="shared" si="45"/>
        <v>9.0692124099999993E-2</v>
      </c>
      <c r="N227" s="53">
        <f t="shared" si="46"/>
        <v>8.2338902000000005E-2</v>
      </c>
      <c r="Q227" s="3">
        <f t="shared" si="47"/>
        <v>201</v>
      </c>
      <c r="S227" s="3">
        <v>200</v>
      </c>
    </row>
    <row r="228" spans="6:19">
      <c r="F228" s="51" t="str">
        <f t="shared" si="38"/>
        <v>MTH232</v>
      </c>
      <c r="G228" s="57">
        <f t="shared" si="39"/>
        <v>837</v>
      </c>
      <c r="H228" s="153">
        <f t="shared" si="40"/>
        <v>230</v>
      </c>
      <c r="I228" s="153" t="str">
        <f t="shared" si="41"/>
        <v>F</v>
      </c>
      <c r="J228" s="52">
        <f t="shared" si="42"/>
        <v>2.2783641000000001</v>
      </c>
      <c r="K228" s="150">
        <f t="shared" si="43"/>
        <v>5.0210016</v>
      </c>
      <c r="L228" s="53">
        <f t="shared" si="44"/>
        <v>0.80047789999999996</v>
      </c>
      <c r="M228" s="53">
        <f t="shared" si="45"/>
        <v>0.24850657109999999</v>
      </c>
      <c r="N228" s="53">
        <f t="shared" si="46"/>
        <v>9.4384706999999998E-2</v>
      </c>
      <c r="Q228" s="3">
        <f t="shared" si="47"/>
        <v>202</v>
      </c>
      <c r="S228" s="3">
        <v>201</v>
      </c>
    </row>
    <row r="229" spans="6:19">
      <c r="F229" s="51" t="str">
        <f t="shared" si="38"/>
        <v>NUR423</v>
      </c>
      <c r="G229" s="57">
        <f t="shared" si="39"/>
        <v>837</v>
      </c>
      <c r="H229" s="153">
        <f t="shared" si="40"/>
        <v>360</v>
      </c>
      <c r="I229" s="153" t="str">
        <f t="shared" si="41"/>
        <v>F</v>
      </c>
      <c r="J229" s="52">
        <f t="shared" si="42"/>
        <v>2.8538922000000002</v>
      </c>
      <c r="K229" s="150">
        <f t="shared" si="43"/>
        <v>8.0433734999999995</v>
      </c>
      <c r="L229" s="53">
        <f t="shared" si="44"/>
        <v>0.98924730999999999</v>
      </c>
      <c r="M229" s="53">
        <f t="shared" si="45"/>
        <v>2.38948626E-2</v>
      </c>
      <c r="N229" s="53">
        <f t="shared" si="46"/>
        <v>2.3894860000000001E-3</v>
      </c>
      <c r="Q229" s="3">
        <f t="shared" si="47"/>
        <v>203</v>
      </c>
      <c r="S229" s="3">
        <v>202</v>
      </c>
    </row>
    <row r="230" spans="6:19">
      <c r="F230" s="51" t="str">
        <f t="shared" si="38"/>
        <v>PHY102</v>
      </c>
      <c r="G230" s="57">
        <f t="shared" si="39"/>
        <v>831</v>
      </c>
      <c r="H230" s="153">
        <f t="shared" si="40"/>
        <v>399</v>
      </c>
      <c r="I230" s="153" t="str">
        <f t="shared" si="41"/>
        <v>D</v>
      </c>
      <c r="J230" s="52">
        <f t="shared" si="42"/>
        <v>3.5081148999999998</v>
      </c>
      <c r="K230" s="150">
        <f t="shared" si="43"/>
        <v>5.267658</v>
      </c>
      <c r="L230" s="53">
        <f t="shared" si="44"/>
        <v>0.70517448999999999</v>
      </c>
      <c r="M230" s="53">
        <f t="shared" si="45"/>
        <v>3.9711191299999997E-2</v>
      </c>
      <c r="N230" s="53">
        <f t="shared" si="46"/>
        <v>3.6101082999999999E-2</v>
      </c>
      <c r="Q230" s="3">
        <f t="shared" si="47"/>
        <v>204</v>
      </c>
      <c r="S230" s="3">
        <v>203</v>
      </c>
    </row>
    <row r="231" spans="6:19">
      <c r="F231" s="51" t="str">
        <f t="shared" si="38"/>
        <v>PLS444</v>
      </c>
      <c r="G231" s="57">
        <f t="shared" si="39"/>
        <v>829</v>
      </c>
      <c r="H231" s="153">
        <f t="shared" si="40"/>
        <v>275</v>
      </c>
      <c r="I231" s="153" t="str">
        <f t="shared" si="41"/>
        <v>D</v>
      </c>
      <c r="J231" s="52">
        <f t="shared" si="42"/>
        <v>3.2054795</v>
      </c>
      <c r="K231" s="150">
        <f t="shared" si="43"/>
        <v>6.8597121999999997</v>
      </c>
      <c r="L231" s="53">
        <f t="shared" si="44"/>
        <v>0.79372737999999998</v>
      </c>
      <c r="M231" s="53">
        <f t="shared" si="45"/>
        <v>5.4282267799999999E-2</v>
      </c>
      <c r="N231" s="53">
        <f t="shared" si="46"/>
        <v>3.1363087999999997E-2</v>
      </c>
      <c r="Q231" s="3">
        <f t="shared" si="47"/>
        <v>205</v>
      </c>
      <c r="S231" s="3">
        <v>204</v>
      </c>
    </row>
    <row r="232" spans="6:19">
      <c r="F232" s="51" t="str">
        <f t="shared" si="38"/>
        <v>RST262</v>
      </c>
      <c r="G232" s="57">
        <f t="shared" si="39"/>
        <v>826</v>
      </c>
      <c r="H232" s="153">
        <f t="shared" si="40"/>
        <v>148</v>
      </c>
      <c r="I232" s="153" t="str">
        <f t="shared" si="41"/>
        <v>C</v>
      </c>
      <c r="J232" s="52">
        <f t="shared" si="42"/>
        <v>3.0935065000000002</v>
      </c>
      <c r="K232" s="150">
        <f t="shared" si="43"/>
        <v>4.3844884000000004</v>
      </c>
      <c r="L232" s="53">
        <f t="shared" si="44"/>
        <v>0.66828087000000003</v>
      </c>
      <c r="M232" s="53">
        <f t="shared" si="45"/>
        <v>9.6852300200000005E-2</v>
      </c>
      <c r="N232" s="53">
        <f t="shared" si="46"/>
        <v>6.7796609999999993E-2</v>
      </c>
      <c r="Q232" s="3">
        <f t="shared" si="47"/>
        <v>206</v>
      </c>
      <c r="S232" s="3">
        <v>205</v>
      </c>
    </row>
    <row r="233" spans="6:19">
      <c r="F233" s="51" t="str">
        <f t="shared" si="38"/>
        <v>MGT411</v>
      </c>
      <c r="G233" s="57">
        <f t="shared" si="39"/>
        <v>824</v>
      </c>
      <c r="H233" s="153">
        <f t="shared" si="40"/>
        <v>705</v>
      </c>
      <c r="I233" s="153" t="str">
        <f t="shared" si="41"/>
        <v>D</v>
      </c>
      <c r="J233" s="52">
        <f t="shared" si="42"/>
        <v>3.3035496000000002</v>
      </c>
      <c r="K233" s="150">
        <f t="shared" si="43"/>
        <v>7.8352668000000003</v>
      </c>
      <c r="L233" s="53">
        <f t="shared" si="44"/>
        <v>0.96723300999999995</v>
      </c>
      <c r="M233" s="53">
        <f t="shared" si="45"/>
        <v>2.30582524E-2</v>
      </c>
      <c r="N233" s="53">
        <f t="shared" si="46"/>
        <v>8.4951460000000003E-3</v>
      </c>
      <c r="Q233" s="3">
        <f t="shared" si="47"/>
        <v>207</v>
      </c>
      <c r="S233" s="3">
        <v>206</v>
      </c>
    </row>
    <row r="234" spans="6:19">
      <c r="F234" s="51" t="str">
        <f t="shared" si="38"/>
        <v>ISE301</v>
      </c>
      <c r="G234" s="57">
        <f t="shared" si="39"/>
        <v>821</v>
      </c>
      <c r="H234" s="153">
        <f t="shared" si="40"/>
        <v>227</v>
      </c>
      <c r="I234" s="153" t="str">
        <f t="shared" si="41"/>
        <v>D</v>
      </c>
      <c r="J234" s="52">
        <f t="shared" si="42"/>
        <v>3.4032458999999999</v>
      </c>
      <c r="K234" s="150">
        <f t="shared" si="43"/>
        <v>6.1181989000000003</v>
      </c>
      <c r="L234" s="53">
        <f t="shared" si="44"/>
        <v>0.87941535000000004</v>
      </c>
      <c r="M234" s="53">
        <f t="shared" si="45"/>
        <v>2.5578562700000002E-2</v>
      </c>
      <c r="N234" s="53">
        <f t="shared" si="46"/>
        <v>2.4360535999999999E-2</v>
      </c>
      <c r="Q234" s="3">
        <f t="shared" si="47"/>
        <v>208</v>
      </c>
      <c r="S234" s="3">
        <v>207</v>
      </c>
    </row>
    <row r="235" spans="6:19">
      <c r="F235" s="51" t="str">
        <f t="shared" si="38"/>
        <v>ACC323</v>
      </c>
      <c r="G235" s="57">
        <f t="shared" si="39"/>
        <v>820</v>
      </c>
      <c r="H235" s="153">
        <f t="shared" si="40"/>
        <v>254</v>
      </c>
      <c r="I235" s="153" t="str">
        <f t="shared" si="41"/>
        <v>F</v>
      </c>
      <c r="J235" s="52">
        <f t="shared" si="42"/>
        <v>2.5673203</v>
      </c>
      <c r="K235" s="150">
        <f t="shared" si="43"/>
        <v>6.75</v>
      </c>
      <c r="L235" s="53">
        <f t="shared" si="44"/>
        <v>0.89146340999999996</v>
      </c>
      <c r="M235" s="53">
        <f t="shared" si="45"/>
        <v>0.14756097560000001</v>
      </c>
      <c r="N235" s="53">
        <f t="shared" si="46"/>
        <v>6.7073171000000001E-2</v>
      </c>
      <c r="Q235" s="3">
        <f t="shared" si="47"/>
        <v>209</v>
      </c>
      <c r="S235" s="3">
        <v>208</v>
      </c>
    </row>
    <row r="236" spans="6:19">
      <c r="F236" s="51" t="str">
        <f t="shared" si="38"/>
        <v>NUR323</v>
      </c>
      <c r="G236" s="57">
        <f t="shared" si="39"/>
        <v>815</v>
      </c>
      <c r="H236" s="153">
        <f t="shared" si="40"/>
        <v>305</v>
      </c>
      <c r="I236" s="153" t="str">
        <f t="shared" si="41"/>
        <v>C</v>
      </c>
      <c r="J236" s="52">
        <f t="shared" si="42"/>
        <v>2.9790382000000002</v>
      </c>
      <c r="K236" s="150">
        <f t="shared" si="43"/>
        <v>7.0441175999999999</v>
      </c>
      <c r="L236" s="53">
        <f t="shared" si="44"/>
        <v>0.97914109999999999</v>
      </c>
      <c r="M236" s="53">
        <f t="shared" si="45"/>
        <v>4.9079754999999999E-3</v>
      </c>
      <c r="N236" s="53">
        <f t="shared" si="46"/>
        <v>4.9079750000000002E-3</v>
      </c>
      <c r="Q236" s="3">
        <f t="shared" si="47"/>
        <v>210</v>
      </c>
      <c r="S236" s="3">
        <v>209</v>
      </c>
    </row>
    <row r="237" spans="6:19">
      <c r="F237" s="51" t="str">
        <f t="shared" si="38"/>
        <v>CST251</v>
      </c>
      <c r="G237" s="57">
        <f t="shared" si="39"/>
        <v>812</v>
      </c>
      <c r="H237" s="153">
        <f t="shared" si="40"/>
        <v>54</v>
      </c>
      <c r="I237" s="153" t="str">
        <f t="shared" si="41"/>
        <v>B</v>
      </c>
      <c r="J237" s="52">
        <f t="shared" si="42"/>
        <v>3.3188776</v>
      </c>
      <c r="K237" s="150">
        <f t="shared" si="43"/>
        <v>3.8455414000000001</v>
      </c>
      <c r="L237" s="53">
        <f t="shared" si="44"/>
        <v>0.67980295999999996</v>
      </c>
      <c r="M237" s="53">
        <f t="shared" si="45"/>
        <v>6.6502463100000006E-2</v>
      </c>
      <c r="N237" s="53">
        <f t="shared" si="46"/>
        <v>3.4482759000000002E-2</v>
      </c>
      <c r="Q237" s="3">
        <f t="shared" si="47"/>
        <v>211</v>
      </c>
      <c r="S237" s="3">
        <v>210</v>
      </c>
    </row>
    <row r="238" spans="6:19">
      <c r="F238" s="51" t="str">
        <f t="shared" si="38"/>
        <v>ANT311</v>
      </c>
      <c r="G238" s="57">
        <f t="shared" si="39"/>
        <v>810</v>
      </c>
      <c r="H238" s="153">
        <f t="shared" si="40"/>
        <v>77</v>
      </c>
      <c r="I238" s="153" t="str">
        <f t="shared" si="41"/>
        <v>C</v>
      </c>
      <c r="J238" s="52">
        <f t="shared" si="42"/>
        <v>2.6670839000000002</v>
      </c>
      <c r="K238" s="150">
        <f t="shared" si="43"/>
        <v>4.9048413999999996</v>
      </c>
      <c r="L238" s="53">
        <f t="shared" si="44"/>
        <v>0.61111110999999996</v>
      </c>
      <c r="M238" s="53">
        <f t="shared" si="45"/>
        <v>0.137037037</v>
      </c>
      <c r="N238" s="53">
        <f t="shared" si="46"/>
        <v>1.3580247E-2</v>
      </c>
      <c r="Q238" s="3">
        <f t="shared" si="47"/>
        <v>212</v>
      </c>
      <c r="S238" s="3">
        <v>211</v>
      </c>
    </row>
    <row r="239" spans="6:19">
      <c r="F239" s="51" t="str">
        <f t="shared" si="38"/>
        <v>ME213</v>
      </c>
      <c r="G239" s="57">
        <f t="shared" si="39"/>
        <v>803</v>
      </c>
      <c r="H239" s="153">
        <f t="shared" si="40"/>
        <v>213</v>
      </c>
      <c r="I239" s="153" t="str">
        <f t="shared" si="41"/>
        <v>F</v>
      </c>
      <c r="J239" s="52">
        <f t="shared" si="42"/>
        <v>3.0402144999999998</v>
      </c>
      <c r="K239" s="150">
        <f t="shared" si="43"/>
        <v>5.2166667000000002</v>
      </c>
      <c r="L239" s="53">
        <f t="shared" si="44"/>
        <v>0.82191780999999997</v>
      </c>
      <c r="M239" s="53">
        <f t="shared" si="45"/>
        <v>6.3511830599999999E-2</v>
      </c>
      <c r="N239" s="53">
        <f t="shared" si="46"/>
        <v>7.0983810999999994E-2</v>
      </c>
      <c r="Q239" s="3">
        <f t="shared" si="47"/>
        <v>213</v>
      </c>
      <c r="S239" s="3">
        <v>212</v>
      </c>
    </row>
    <row r="240" spans="6:19">
      <c r="F240" s="51" t="str">
        <f t="shared" si="38"/>
        <v>MUE290</v>
      </c>
      <c r="G240" s="57">
        <f t="shared" si="39"/>
        <v>800</v>
      </c>
      <c r="H240" s="153">
        <f t="shared" si="40"/>
        <v>222</v>
      </c>
      <c r="I240" s="153" t="str">
        <f t="shared" si="41"/>
        <v>A</v>
      </c>
      <c r="J240" s="52">
        <f t="shared" si="42"/>
        <v>3.755814</v>
      </c>
      <c r="K240" s="150">
        <f t="shared" si="43"/>
        <v>2.7826724999999999</v>
      </c>
      <c r="L240" s="53">
        <f t="shared" si="44"/>
        <v>0.52875000000000005</v>
      </c>
      <c r="M240" s="53">
        <f t="shared" si="45"/>
        <v>2.2499999999999999E-2</v>
      </c>
      <c r="N240" s="53">
        <f t="shared" si="46"/>
        <v>3.2500000000000001E-2</v>
      </c>
      <c r="Q240" s="3">
        <f t="shared" si="47"/>
        <v>214</v>
      </c>
      <c r="S240" s="3">
        <v>213</v>
      </c>
    </row>
    <row r="241" spans="6:19">
      <c r="F241" s="51" t="str">
        <f t="shared" si="38"/>
        <v>SOC201</v>
      </c>
      <c r="G241" s="57">
        <f t="shared" si="39"/>
        <v>799</v>
      </c>
      <c r="H241" s="153">
        <f t="shared" si="40"/>
        <v>183</v>
      </c>
      <c r="I241" s="153" t="str">
        <f t="shared" si="41"/>
        <v>C</v>
      </c>
      <c r="J241" s="52">
        <f t="shared" si="42"/>
        <v>2.5922078000000002</v>
      </c>
      <c r="K241" s="150">
        <f t="shared" si="43"/>
        <v>5.4845734999999998</v>
      </c>
      <c r="L241" s="53">
        <f t="shared" si="44"/>
        <v>0.56445557000000002</v>
      </c>
      <c r="M241" s="53">
        <f t="shared" si="45"/>
        <v>0.1214017522</v>
      </c>
      <c r="N241" s="53">
        <f t="shared" si="46"/>
        <v>3.6295369000000001E-2</v>
      </c>
      <c r="Q241" s="3">
        <f t="shared" si="47"/>
        <v>215</v>
      </c>
      <c r="S241" s="3">
        <v>214</v>
      </c>
    </row>
    <row r="242" spans="6:19">
      <c r="F242" s="51" t="str">
        <f t="shared" si="38"/>
        <v>PSY210</v>
      </c>
      <c r="G242" s="57">
        <f t="shared" si="39"/>
        <v>793</v>
      </c>
      <c r="H242" s="153">
        <f t="shared" si="40"/>
        <v>165</v>
      </c>
      <c r="I242" s="153" t="str">
        <f t="shared" si="41"/>
        <v>D</v>
      </c>
      <c r="J242" s="52">
        <f t="shared" si="42"/>
        <v>3.4491413</v>
      </c>
      <c r="K242" s="150">
        <f t="shared" si="43"/>
        <v>6.2629630000000001</v>
      </c>
      <c r="L242" s="53">
        <f t="shared" si="44"/>
        <v>0.73392181999999995</v>
      </c>
      <c r="M242" s="53">
        <f t="shared" si="45"/>
        <v>4.0353089500000001E-2</v>
      </c>
      <c r="N242" s="53">
        <f t="shared" si="46"/>
        <v>4.5397225999999999E-2</v>
      </c>
      <c r="Q242" s="3">
        <f t="shared" si="47"/>
        <v>216</v>
      </c>
      <c r="S242" s="3">
        <v>215</v>
      </c>
    </row>
    <row r="243" spans="6:19">
      <c r="F243" s="51" t="str">
        <f t="shared" si="38"/>
        <v>COM103</v>
      </c>
      <c r="G243" s="57">
        <f t="shared" si="39"/>
        <v>792</v>
      </c>
      <c r="H243" s="153">
        <f t="shared" si="40"/>
        <v>187</v>
      </c>
      <c r="I243" s="153" t="str">
        <f t="shared" si="41"/>
        <v>C</v>
      </c>
      <c r="J243" s="52">
        <f t="shared" si="42"/>
        <v>3.2068965999999999</v>
      </c>
      <c r="K243" s="150">
        <f t="shared" si="43"/>
        <v>3.8156607</v>
      </c>
      <c r="L243" s="53">
        <f t="shared" si="44"/>
        <v>0.70707070999999999</v>
      </c>
      <c r="M243" s="53">
        <f t="shared" si="45"/>
        <v>3.5353535399999997E-2</v>
      </c>
      <c r="N243" s="53">
        <f t="shared" si="46"/>
        <v>1.1363636E-2</v>
      </c>
      <c r="Q243" s="3">
        <f t="shared" si="47"/>
        <v>217</v>
      </c>
      <c r="S243" s="3">
        <v>216</v>
      </c>
    </row>
    <row r="244" spans="6:19">
      <c r="F244" s="51" t="str">
        <f t="shared" si="38"/>
        <v>PHY117</v>
      </c>
      <c r="G244" s="57">
        <f t="shared" si="39"/>
        <v>783</v>
      </c>
      <c r="H244" s="153">
        <f t="shared" si="40"/>
        <v>118</v>
      </c>
      <c r="I244" s="153" t="str">
        <f t="shared" si="41"/>
        <v>B</v>
      </c>
      <c r="J244" s="52">
        <f t="shared" si="42"/>
        <v>2.9958217</v>
      </c>
      <c r="K244" s="150">
        <f t="shared" si="43"/>
        <v>3.7191011</v>
      </c>
      <c r="L244" s="53">
        <f t="shared" si="44"/>
        <v>0.55555555999999995</v>
      </c>
      <c r="M244" s="53">
        <f t="shared" si="45"/>
        <v>0.15197956579999999</v>
      </c>
      <c r="N244" s="53">
        <f t="shared" si="46"/>
        <v>8.3014049000000006E-2</v>
      </c>
      <c r="Q244" s="3">
        <f t="shared" si="47"/>
        <v>218</v>
      </c>
      <c r="S244" s="3">
        <v>217</v>
      </c>
    </row>
    <row r="245" spans="6:19">
      <c r="F245" s="51" t="str">
        <f t="shared" si="38"/>
        <v>P&amp;B302</v>
      </c>
      <c r="G245" s="57">
        <f t="shared" si="39"/>
        <v>780</v>
      </c>
      <c r="H245" s="153">
        <f t="shared" si="40"/>
        <v>273</v>
      </c>
      <c r="I245" s="153" t="str">
        <f t="shared" si="41"/>
        <v>D</v>
      </c>
      <c r="J245" s="52">
        <f t="shared" si="42"/>
        <v>2.7663551000000002</v>
      </c>
      <c r="K245" s="150">
        <f t="shared" si="43"/>
        <v>4.97</v>
      </c>
      <c r="L245" s="53">
        <f t="shared" si="44"/>
        <v>0.88076922999999996</v>
      </c>
      <c r="M245" s="53">
        <f t="shared" si="45"/>
        <v>9.7435897399999999E-2</v>
      </c>
      <c r="N245" s="53">
        <f t="shared" si="46"/>
        <v>3.9743590000000002E-2</v>
      </c>
      <c r="Q245" s="3">
        <f t="shared" si="47"/>
        <v>219</v>
      </c>
      <c r="S245" s="3">
        <v>218</v>
      </c>
    </row>
    <row r="246" spans="6:19">
      <c r="F246" s="51" t="str">
        <f t="shared" si="38"/>
        <v>PSY211</v>
      </c>
      <c r="G246" s="57">
        <f t="shared" si="39"/>
        <v>780</v>
      </c>
      <c r="H246" s="153">
        <f t="shared" si="40"/>
        <v>234</v>
      </c>
      <c r="I246" s="153" t="str">
        <f t="shared" si="41"/>
        <v>C</v>
      </c>
      <c r="J246" s="52">
        <f t="shared" si="42"/>
        <v>3.1389610000000001</v>
      </c>
      <c r="K246" s="150">
        <f t="shared" si="43"/>
        <v>6.6390327999999998</v>
      </c>
      <c r="L246" s="53">
        <f t="shared" si="44"/>
        <v>0.71410256000000005</v>
      </c>
      <c r="M246" s="53">
        <f t="shared" si="45"/>
        <v>3.9743589699999998E-2</v>
      </c>
      <c r="N246" s="53">
        <f t="shared" si="46"/>
        <v>1.2820513E-2</v>
      </c>
      <c r="Q246" s="3">
        <f t="shared" si="47"/>
        <v>220</v>
      </c>
      <c r="S246" s="3">
        <v>219</v>
      </c>
    </row>
    <row r="247" spans="6:19">
      <c r="F247" s="51" t="str">
        <f t="shared" si="38"/>
        <v>BIO211</v>
      </c>
      <c r="G247" s="57">
        <f t="shared" si="39"/>
        <v>774</v>
      </c>
      <c r="H247" s="153">
        <f t="shared" si="40"/>
        <v>122</v>
      </c>
      <c r="I247" s="153" t="str">
        <f t="shared" si="41"/>
        <v>C</v>
      </c>
      <c r="J247" s="52">
        <f t="shared" si="42"/>
        <v>2.4117647</v>
      </c>
      <c r="K247" s="150">
        <f t="shared" si="43"/>
        <v>4.9318681</v>
      </c>
      <c r="L247" s="53">
        <f t="shared" si="44"/>
        <v>0.69767442000000002</v>
      </c>
      <c r="M247" s="53">
        <f t="shared" si="45"/>
        <v>0.1447028424</v>
      </c>
      <c r="N247" s="53">
        <f t="shared" si="46"/>
        <v>7.7519379999999999E-2</v>
      </c>
      <c r="Q247" s="3">
        <f t="shared" si="47"/>
        <v>221</v>
      </c>
      <c r="S247" s="3">
        <v>220</v>
      </c>
    </row>
    <row r="248" spans="6:19">
      <c r="F248" s="51" t="str">
        <f t="shared" si="38"/>
        <v>PHL215</v>
      </c>
      <c r="G248" s="57">
        <f t="shared" si="39"/>
        <v>770</v>
      </c>
      <c r="H248" s="153">
        <f t="shared" si="40"/>
        <v>587</v>
      </c>
      <c r="I248" s="153" t="str">
        <f t="shared" si="41"/>
        <v>F</v>
      </c>
      <c r="J248" s="52">
        <f t="shared" si="42"/>
        <v>2.1850746000000001</v>
      </c>
      <c r="K248" s="150">
        <f t="shared" si="43"/>
        <v>6.5691056999999997</v>
      </c>
      <c r="L248" s="53">
        <f t="shared" si="44"/>
        <v>0.83766233999999995</v>
      </c>
      <c r="M248" s="53">
        <f t="shared" si="45"/>
        <v>0.287012987</v>
      </c>
      <c r="N248" s="53">
        <f t="shared" si="46"/>
        <v>0.12987013</v>
      </c>
      <c r="Q248" s="3">
        <f t="shared" si="47"/>
        <v>222</v>
      </c>
      <c r="S248" s="3">
        <v>221</v>
      </c>
    </row>
    <row r="249" spans="6:19">
      <c r="F249" s="51" t="str">
        <f t="shared" si="38"/>
        <v>ART206</v>
      </c>
      <c r="G249" s="57">
        <f t="shared" si="39"/>
        <v>766</v>
      </c>
      <c r="H249" s="153">
        <f t="shared" si="40"/>
        <v>139</v>
      </c>
      <c r="I249" s="153" t="str">
        <f t="shared" si="41"/>
        <v>A</v>
      </c>
      <c r="J249" s="52">
        <f t="shared" si="42"/>
        <v>2.9985612000000001</v>
      </c>
      <c r="K249" s="150">
        <f t="shared" si="43"/>
        <v>2.8429319</v>
      </c>
      <c r="L249" s="53">
        <f t="shared" si="44"/>
        <v>0.44386423000000003</v>
      </c>
      <c r="M249" s="53">
        <f t="shared" si="45"/>
        <v>7.8328981699999994E-2</v>
      </c>
      <c r="N249" s="53">
        <f t="shared" si="46"/>
        <v>9.2689295000000005E-2</v>
      </c>
      <c r="Q249" s="3">
        <f t="shared" si="47"/>
        <v>223</v>
      </c>
      <c r="S249" s="3">
        <v>222</v>
      </c>
    </row>
    <row r="250" spans="6:19">
      <c r="F250" s="51" t="str">
        <f t="shared" si="38"/>
        <v>SOC332</v>
      </c>
      <c r="G250" s="57">
        <f t="shared" si="39"/>
        <v>765</v>
      </c>
      <c r="H250" s="153">
        <f t="shared" si="40"/>
        <v>274</v>
      </c>
      <c r="I250" s="153" t="str">
        <f t="shared" si="41"/>
        <v>D</v>
      </c>
      <c r="J250" s="52">
        <f t="shared" si="42"/>
        <v>2.8888889</v>
      </c>
      <c r="K250" s="150">
        <f t="shared" si="43"/>
        <v>6.6856618000000001</v>
      </c>
      <c r="L250" s="53">
        <f t="shared" si="44"/>
        <v>0.76862744999999999</v>
      </c>
      <c r="M250" s="53">
        <f t="shared" si="45"/>
        <v>6.7973856200000002E-2</v>
      </c>
      <c r="N250" s="53">
        <f t="shared" si="46"/>
        <v>2.3529412E-2</v>
      </c>
      <c r="Q250" s="3">
        <f t="shared" si="47"/>
        <v>224</v>
      </c>
      <c r="S250" s="3">
        <v>223</v>
      </c>
    </row>
    <row r="251" spans="6:19">
      <c r="F251" s="51" t="str">
        <f t="shared" si="38"/>
        <v>CHM217</v>
      </c>
      <c r="G251" s="57">
        <f t="shared" si="39"/>
        <v>761</v>
      </c>
      <c r="H251" s="153">
        <f t="shared" si="40"/>
        <v>951</v>
      </c>
      <c r="I251" s="153" t="str">
        <f t="shared" si="41"/>
        <v>D</v>
      </c>
      <c r="J251" s="52">
        <f t="shared" si="42"/>
        <v>3.5196211000000002</v>
      </c>
      <c r="K251" s="150">
        <f t="shared" si="43"/>
        <v>5.9378757999999996</v>
      </c>
      <c r="L251" s="53">
        <f t="shared" si="44"/>
        <v>0.79894874999999999</v>
      </c>
      <c r="M251" s="53">
        <f t="shared" si="45"/>
        <v>2.10249671E-2</v>
      </c>
      <c r="N251" s="53">
        <f t="shared" si="46"/>
        <v>2.890933E-2</v>
      </c>
      <c r="Q251" s="3">
        <f t="shared" si="47"/>
        <v>225</v>
      </c>
      <c r="S251" s="3">
        <v>224</v>
      </c>
    </row>
    <row r="252" spans="6:19">
      <c r="F252" s="51" t="str">
        <f t="shared" si="38"/>
        <v>CHM127</v>
      </c>
      <c r="G252" s="57">
        <f t="shared" si="39"/>
        <v>759</v>
      </c>
      <c r="H252" s="153">
        <f t="shared" si="40"/>
        <v>188</v>
      </c>
      <c r="I252" s="153" t="str">
        <f t="shared" si="41"/>
        <v>B</v>
      </c>
      <c r="J252" s="52">
        <f t="shared" si="42"/>
        <v>3.2598315000000002</v>
      </c>
      <c r="K252" s="150">
        <f t="shared" si="43"/>
        <v>4.4990826000000004</v>
      </c>
      <c r="L252" s="53">
        <f t="shared" si="44"/>
        <v>0.59815547000000002</v>
      </c>
      <c r="M252" s="53">
        <f t="shared" si="45"/>
        <v>5.9288537500000002E-2</v>
      </c>
      <c r="N252" s="53">
        <f t="shared" si="46"/>
        <v>6.1923583999999997E-2</v>
      </c>
      <c r="Q252" s="3">
        <f t="shared" si="47"/>
        <v>226</v>
      </c>
      <c r="S252" s="3">
        <v>225</v>
      </c>
    </row>
    <row r="253" spans="6:19">
      <c r="F253" s="51" t="str">
        <f t="shared" si="38"/>
        <v>BIO212</v>
      </c>
      <c r="G253" s="57">
        <f t="shared" si="39"/>
        <v>753</v>
      </c>
      <c r="H253" s="153">
        <f t="shared" si="40"/>
        <v>157</v>
      </c>
      <c r="I253" s="153" t="str">
        <f t="shared" si="41"/>
        <v>C</v>
      </c>
      <c r="J253" s="52">
        <f t="shared" si="42"/>
        <v>2.7132668</v>
      </c>
      <c r="K253" s="150">
        <f t="shared" si="43"/>
        <v>5.9458874000000002</v>
      </c>
      <c r="L253" s="53">
        <f t="shared" si="44"/>
        <v>0.74634794000000004</v>
      </c>
      <c r="M253" s="53">
        <f t="shared" si="45"/>
        <v>8.6321381099999997E-2</v>
      </c>
      <c r="N253" s="53">
        <f t="shared" si="46"/>
        <v>6.9057104999999994E-2</v>
      </c>
      <c r="Q253" s="3">
        <f t="shared" si="47"/>
        <v>227</v>
      </c>
      <c r="S253" s="3">
        <v>226</v>
      </c>
    </row>
    <row r="254" spans="6:19">
      <c r="F254" s="51" t="str">
        <f t="shared" si="38"/>
        <v>ASL101</v>
      </c>
      <c r="G254" s="57">
        <f t="shared" si="39"/>
        <v>745</v>
      </c>
      <c r="H254" s="153">
        <f t="shared" si="40"/>
        <v>354</v>
      </c>
      <c r="I254" s="153" t="str">
        <f t="shared" si="41"/>
        <v>C</v>
      </c>
      <c r="J254" s="52">
        <f t="shared" si="42"/>
        <v>3.5977961000000001</v>
      </c>
      <c r="K254" s="150">
        <f t="shared" si="43"/>
        <v>5.8348294000000003</v>
      </c>
      <c r="L254" s="53">
        <f t="shared" si="44"/>
        <v>0.62013423000000001</v>
      </c>
      <c r="M254" s="53">
        <f t="shared" si="45"/>
        <v>3.2214765100000001E-2</v>
      </c>
      <c r="N254" s="53">
        <f t="shared" si="46"/>
        <v>2.5503356000000001E-2</v>
      </c>
      <c r="Q254" s="3">
        <f t="shared" si="47"/>
        <v>228</v>
      </c>
      <c r="S254" s="3">
        <v>227</v>
      </c>
    </row>
    <row r="255" spans="6:19">
      <c r="F255" s="51" t="str">
        <f t="shared" si="38"/>
        <v>PHL223</v>
      </c>
      <c r="G255" s="57">
        <f t="shared" si="39"/>
        <v>742</v>
      </c>
      <c r="H255" s="153">
        <f t="shared" si="40"/>
        <v>564</v>
      </c>
      <c r="I255" s="153" t="str">
        <f t="shared" si="41"/>
        <v>F</v>
      </c>
      <c r="J255" s="52">
        <f t="shared" si="42"/>
        <v>2.4437690000000001</v>
      </c>
      <c r="K255" s="150">
        <f t="shared" si="43"/>
        <v>6.5701558999999996</v>
      </c>
      <c r="L255" s="53">
        <f t="shared" si="44"/>
        <v>0.76684635999999995</v>
      </c>
      <c r="M255" s="53">
        <f t="shared" si="45"/>
        <v>0.23989218330000001</v>
      </c>
      <c r="N255" s="53">
        <f t="shared" si="46"/>
        <v>0.11320754700000001</v>
      </c>
      <c r="Q255" s="3">
        <f t="shared" si="47"/>
        <v>229</v>
      </c>
      <c r="S255" s="3">
        <v>228</v>
      </c>
    </row>
    <row r="256" spans="6:19">
      <c r="F256" s="51" t="str">
        <f t="shared" si="38"/>
        <v>CEG220</v>
      </c>
      <c r="G256" s="57">
        <f t="shared" si="39"/>
        <v>741</v>
      </c>
      <c r="H256" s="153">
        <f t="shared" si="40"/>
        <v>219</v>
      </c>
      <c r="I256" s="153" t="str">
        <f t="shared" si="41"/>
        <v>C</v>
      </c>
      <c r="J256" s="52">
        <f t="shared" si="42"/>
        <v>2.7443268000000001</v>
      </c>
      <c r="K256" s="150">
        <f t="shared" si="43"/>
        <v>3.4734774000000002</v>
      </c>
      <c r="L256" s="53">
        <f t="shared" si="44"/>
        <v>0.65856950000000003</v>
      </c>
      <c r="M256" s="53">
        <f t="shared" si="45"/>
        <v>0.1039136302</v>
      </c>
      <c r="N256" s="53">
        <f t="shared" si="46"/>
        <v>0.107962213</v>
      </c>
      <c r="Q256" s="3">
        <f t="shared" si="47"/>
        <v>230</v>
      </c>
      <c r="S256" s="3">
        <v>229</v>
      </c>
    </row>
    <row r="257" spans="6:19">
      <c r="F257" s="51" t="str">
        <f t="shared" si="38"/>
        <v>MKT421</v>
      </c>
      <c r="G257" s="57">
        <f t="shared" si="39"/>
        <v>738</v>
      </c>
      <c r="H257" s="153">
        <f t="shared" si="40"/>
        <v>343</v>
      </c>
      <c r="I257" s="153" t="str">
        <f t="shared" si="41"/>
        <v>D</v>
      </c>
      <c r="J257" s="52">
        <f t="shared" si="42"/>
        <v>3.0206043999999999</v>
      </c>
      <c r="K257" s="150">
        <f t="shared" si="43"/>
        <v>7.5510203999999996</v>
      </c>
      <c r="L257" s="53">
        <f t="shared" si="44"/>
        <v>0.95934958999999997</v>
      </c>
      <c r="M257" s="53">
        <f t="shared" si="45"/>
        <v>3.3875338800000002E-2</v>
      </c>
      <c r="N257" s="53">
        <f t="shared" si="46"/>
        <v>1.3550136000000001E-2</v>
      </c>
      <c r="Q257" s="3">
        <f t="shared" si="47"/>
        <v>231</v>
      </c>
      <c r="S257" s="3">
        <v>230</v>
      </c>
    </row>
    <row r="258" spans="6:19">
      <c r="F258" s="51" t="str">
        <f t="shared" si="38"/>
        <v>ANT499</v>
      </c>
      <c r="G258" s="57">
        <f t="shared" si="39"/>
        <v>737</v>
      </c>
      <c r="H258" s="153">
        <f t="shared" si="40"/>
        <v>89</v>
      </c>
      <c r="I258" s="153" t="str">
        <f t="shared" si="41"/>
        <v>B</v>
      </c>
      <c r="J258" s="52">
        <f t="shared" si="42"/>
        <v>3.0780142000000001</v>
      </c>
      <c r="K258" s="150">
        <f t="shared" si="43"/>
        <v>4.4344568999999998</v>
      </c>
      <c r="L258" s="53">
        <f t="shared" si="44"/>
        <v>0.67164179000000002</v>
      </c>
      <c r="M258" s="53">
        <f t="shared" si="45"/>
        <v>0.1126187246</v>
      </c>
      <c r="N258" s="53">
        <f t="shared" si="46"/>
        <v>4.3419266999999998E-2</v>
      </c>
      <c r="Q258" s="3">
        <f t="shared" si="47"/>
        <v>232</v>
      </c>
      <c r="S258" s="3">
        <v>231</v>
      </c>
    </row>
    <row r="259" spans="6:19">
      <c r="F259" s="51" t="str">
        <f t="shared" si="38"/>
        <v>ENG333</v>
      </c>
      <c r="G259" s="57">
        <f t="shared" si="39"/>
        <v>735</v>
      </c>
      <c r="H259" s="153">
        <f t="shared" si="40"/>
        <v>304</v>
      </c>
      <c r="I259" s="153" t="str">
        <f t="shared" si="41"/>
        <v>D</v>
      </c>
      <c r="J259" s="52">
        <f t="shared" si="42"/>
        <v>3.1136691000000001</v>
      </c>
      <c r="K259" s="150">
        <f t="shared" si="43"/>
        <v>6.8719212000000001</v>
      </c>
      <c r="L259" s="53">
        <f t="shared" si="44"/>
        <v>0.77823129000000002</v>
      </c>
      <c r="M259" s="53">
        <f t="shared" si="45"/>
        <v>5.0340136100000002E-2</v>
      </c>
      <c r="N259" s="53">
        <f t="shared" si="46"/>
        <v>5.4421769000000002E-2</v>
      </c>
      <c r="Q259" s="3">
        <f t="shared" si="47"/>
        <v>233</v>
      </c>
      <c r="S259" s="3">
        <v>232</v>
      </c>
    </row>
    <row r="260" spans="6:19">
      <c r="F260" s="51" t="str">
        <f t="shared" si="38"/>
        <v>SOC320</v>
      </c>
      <c r="G260" s="57">
        <f t="shared" si="39"/>
        <v>734</v>
      </c>
      <c r="H260" s="153">
        <f t="shared" si="40"/>
        <v>202</v>
      </c>
      <c r="I260" s="153" t="str">
        <f t="shared" si="41"/>
        <v>D</v>
      </c>
      <c r="J260" s="52">
        <f t="shared" si="42"/>
        <v>2.8495077000000002</v>
      </c>
      <c r="K260" s="150">
        <f t="shared" si="43"/>
        <v>6.8604167</v>
      </c>
      <c r="L260" s="53">
        <f t="shared" si="44"/>
        <v>0.79155313000000005</v>
      </c>
      <c r="M260" s="53">
        <f t="shared" si="45"/>
        <v>4.7683923699999999E-2</v>
      </c>
      <c r="N260" s="53">
        <f t="shared" si="46"/>
        <v>3.1335149999999999E-2</v>
      </c>
      <c r="Q260" s="3">
        <f t="shared" si="47"/>
        <v>234</v>
      </c>
      <c r="S260" s="3">
        <v>233</v>
      </c>
    </row>
    <row r="261" spans="6:19">
      <c r="F261" s="51" t="str">
        <f t="shared" si="38"/>
        <v>PSY291</v>
      </c>
      <c r="G261" s="57">
        <f t="shared" si="39"/>
        <v>732</v>
      </c>
      <c r="H261" s="153">
        <f t="shared" si="40"/>
        <v>161</v>
      </c>
      <c r="I261" s="153" t="str">
        <f t="shared" si="41"/>
        <v>C</v>
      </c>
      <c r="J261" s="52">
        <f t="shared" si="42"/>
        <v>2.7382645999999999</v>
      </c>
      <c r="K261" s="150">
        <f t="shared" si="43"/>
        <v>6.0787402000000004</v>
      </c>
      <c r="L261" s="53">
        <f t="shared" si="44"/>
        <v>0.62431694000000004</v>
      </c>
      <c r="M261" s="53">
        <f t="shared" si="45"/>
        <v>0.1079234973</v>
      </c>
      <c r="N261" s="53">
        <f t="shared" si="46"/>
        <v>3.9617486E-2</v>
      </c>
      <c r="Q261" s="3">
        <f t="shared" si="47"/>
        <v>235</v>
      </c>
      <c r="S261" s="3">
        <v>234</v>
      </c>
    </row>
    <row r="262" spans="6:19">
      <c r="F262" s="51" t="str">
        <f t="shared" si="38"/>
        <v>EE321</v>
      </c>
      <c r="G262" s="57">
        <f t="shared" si="39"/>
        <v>717</v>
      </c>
      <c r="H262" s="153">
        <f t="shared" si="40"/>
        <v>207</v>
      </c>
      <c r="I262" s="153" t="str">
        <f t="shared" si="41"/>
        <v>F</v>
      </c>
      <c r="J262" s="52">
        <f t="shared" si="42"/>
        <v>2.6751879999999999</v>
      </c>
      <c r="K262" s="150">
        <f t="shared" si="43"/>
        <v>6.2951945</v>
      </c>
      <c r="L262" s="53">
        <f t="shared" si="44"/>
        <v>0.85774059000000002</v>
      </c>
      <c r="M262" s="53">
        <f t="shared" si="45"/>
        <v>0.14783821480000001</v>
      </c>
      <c r="N262" s="53">
        <f t="shared" si="46"/>
        <v>7.2524406999999999E-2</v>
      </c>
      <c r="Q262" s="3">
        <f t="shared" si="47"/>
        <v>236</v>
      </c>
      <c r="S262" s="3">
        <v>235</v>
      </c>
    </row>
    <row r="263" spans="6:19">
      <c r="F263" s="51" t="str">
        <f t="shared" si="38"/>
        <v>ENG300</v>
      </c>
      <c r="G263" s="57">
        <f t="shared" si="39"/>
        <v>713</v>
      </c>
      <c r="H263" s="153">
        <f t="shared" si="40"/>
        <v>196</v>
      </c>
      <c r="I263" s="153" t="str">
        <f t="shared" si="41"/>
        <v>C</v>
      </c>
      <c r="J263" s="52">
        <f t="shared" si="42"/>
        <v>2.9597015</v>
      </c>
      <c r="K263" s="150">
        <f t="shared" si="43"/>
        <v>4.5904522999999999</v>
      </c>
      <c r="L263" s="53">
        <f t="shared" si="44"/>
        <v>0.66619916000000001</v>
      </c>
      <c r="M263" s="53">
        <f t="shared" si="45"/>
        <v>7.4333800800000002E-2</v>
      </c>
      <c r="N263" s="53">
        <f t="shared" si="46"/>
        <v>6.0308555E-2</v>
      </c>
      <c r="Q263" s="3">
        <f t="shared" si="47"/>
        <v>237</v>
      </c>
      <c r="S263" s="3">
        <v>236</v>
      </c>
    </row>
    <row r="264" spans="6:19">
      <c r="F264" s="51" t="str">
        <f t="shared" si="38"/>
        <v>FR102</v>
      </c>
      <c r="G264" s="57">
        <f t="shared" si="39"/>
        <v>712</v>
      </c>
      <c r="H264" s="153">
        <f t="shared" si="40"/>
        <v>248</v>
      </c>
      <c r="I264" s="153" t="str">
        <f t="shared" si="41"/>
        <v>D</v>
      </c>
      <c r="J264" s="52">
        <f t="shared" si="42"/>
        <v>3.161435</v>
      </c>
      <c r="K264" s="150">
        <f t="shared" si="43"/>
        <v>3.9190871</v>
      </c>
      <c r="L264" s="53">
        <f t="shared" si="44"/>
        <v>0.62219100999999999</v>
      </c>
      <c r="M264" s="53">
        <f t="shared" si="45"/>
        <v>5.0561797800000002E-2</v>
      </c>
      <c r="N264" s="53">
        <f t="shared" si="46"/>
        <v>6.0393257999999998E-2</v>
      </c>
      <c r="Q264" s="3">
        <f t="shared" si="47"/>
        <v>238</v>
      </c>
      <c r="S264" s="3">
        <v>237</v>
      </c>
    </row>
    <row r="265" spans="6:19">
      <c r="F265" s="51" t="str">
        <f t="shared" si="38"/>
        <v>PHY106</v>
      </c>
      <c r="G265" s="57">
        <f t="shared" si="39"/>
        <v>712</v>
      </c>
      <c r="H265" s="153">
        <f t="shared" si="40"/>
        <v>121</v>
      </c>
      <c r="I265" s="153" t="str">
        <f t="shared" si="41"/>
        <v>C</v>
      </c>
      <c r="J265" s="52">
        <f t="shared" si="42"/>
        <v>2.8767334</v>
      </c>
      <c r="K265" s="150">
        <f t="shared" si="43"/>
        <v>4.7627812</v>
      </c>
      <c r="L265" s="53">
        <f t="shared" si="44"/>
        <v>0.58286517000000004</v>
      </c>
      <c r="M265" s="53">
        <f t="shared" si="45"/>
        <v>0.1081460674</v>
      </c>
      <c r="N265" s="53">
        <f t="shared" si="46"/>
        <v>8.8483145999999999E-2</v>
      </c>
      <c r="Q265" s="3">
        <f t="shared" si="47"/>
        <v>239</v>
      </c>
      <c r="S265" s="3">
        <v>238</v>
      </c>
    </row>
    <row r="266" spans="6:19">
      <c r="F266" s="51" t="str">
        <f t="shared" si="38"/>
        <v>PHY116</v>
      </c>
      <c r="G266" s="57">
        <f t="shared" si="39"/>
        <v>702</v>
      </c>
      <c r="H266" s="153">
        <f t="shared" si="40"/>
        <v>143</v>
      </c>
      <c r="I266" s="153" t="str">
        <f t="shared" si="41"/>
        <v>B</v>
      </c>
      <c r="J266" s="52">
        <f t="shared" si="42"/>
        <v>2.9284602999999998</v>
      </c>
      <c r="K266" s="150">
        <f t="shared" si="43"/>
        <v>4.8074534</v>
      </c>
      <c r="L266" s="53">
        <f t="shared" si="44"/>
        <v>0.59259258999999997</v>
      </c>
      <c r="M266" s="53">
        <f t="shared" si="45"/>
        <v>0.14102564100000001</v>
      </c>
      <c r="N266" s="53">
        <f t="shared" si="46"/>
        <v>8.4045584000000007E-2</v>
      </c>
      <c r="Q266" s="3">
        <f t="shared" si="47"/>
        <v>240</v>
      </c>
      <c r="S266" s="3">
        <v>239</v>
      </c>
    </row>
    <row r="267" spans="6:19">
      <c r="F267" s="51" t="str">
        <f t="shared" si="38"/>
        <v>EDT110</v>
      </c>
      <c r="G267" s="57">
        <f t="shared" si="39"/>
        <v>699</v>
      </c>
      <c r="H267" s="153">
        <f t="shared" si="40"/>
        <v>206</v>
      </c>
      <c r="I267" s="153" t="str">
        <f t="shared" si="41"/>
        <v>A</v>
      </c>
      <c r="J267" s="52">
        <f t="shared" si="42"/>
        <v>3.4537312999999998</v>
      </c>
      <c r="K267" s="150">
        <f t="shared" si="43"/>
        <v>3.7890771999999999</v>
      </c>
      <c r="L267" s="53">
        <f t="shared" si="44"/>
        <v>0.52503577000000001</v>
      </c>
      <c r="M267" s="53">
        <f t="shared" si="45"/>
        <v>6.5808297599999996E-2</v>
      </c>
      <c r="N267" s="53">
        <f t="shared" si="46"/>
        <v>4.1487839999999998E-2</v>
      </c>
      <c r="Q267" s="3">
        <f t="shared" si="47"/>
        <v>241</v>
      </c>
      <c r="S267" s="3">
        <v>240</v>
      </c>
    </row>
    <row r="268" spans="6:19">
      <c r="F268" s="51" t="str">
        <f t="shared" si="38"/>
        <v>MUS290</v>
      </c>
      <c r="G268" s="57">
        <f t="shared" si="39"/>
        <v>698</v>
      </c>
      <c r="H268" s="153">
        <f t="shared" si="40"/>
        <v>102</v>
      </c>
      <c r="I268" s="153" t="str">
        <f t="shared" si="41"/>
        <v>B</v>
      </c>
      <c r="J268" s="52">
        <f t="shared" si="42"/>
        <v>2.85</v>
      </c>
      <c r="K268" s="150">
        <f t="shared" si="43"/>
        <v>3.5135624000000001</v>
      </c>
      <c r="L268" s="53">
        <f t="shared" si="44"/>
        <v>0.49426934</v>
      </c>
      <c r="M268" s="53">
        <f t="shared" si="45"/>
        <v>0.11891117480000001</v>
      </c>
      <c r="N268" s="53">
        <f t="shared" si="46"/>
        <v>5.4441260999999998E-2</v>
      </c>
      <c r="Q268" s="3">
        <f t="shared" si="47"/>
        <v>242</v>
      </c>
      <c r="S268" s="3">
        <v>241</v>
      </c>
    </row>
    <row r="269" spans="6:19">
      <c r="F269" s="51" t="str">
        <f t="shared" si="38"/>
        <v>PHY245</v>
      </c>
      <c r="G269" s="57">
        <f t="shared" si="39"/>
        <v>696</v>
      </c>
      <c r="H269" s="153">
        <f t="shared" si="40"/>
        <v>599</v>
      </c>
      <c r="I269" s="153" t="str">
        <f t="shared" si="41"/>
        <v>D</v>
      </c>
      <c r="J269" s="52">
        <f t="shared" si="42"/>
        <v>3.0928882</v>
      </c>
      <c r="K269" s="150">
        <f t="shared" si="43"/>
        <v>4.3023809999999996</v>
      </c>
      <c r="L269" s="53">
        <f t="shared" si="44"/>
        <v>0.78448275999999995</v>
      </c>
      <c r="M269" s="53">
        <f t="shared" si="45"/>
        <v>2.7298850600000001E-2</v>
      </c>
      <c r="N269" s="53">
        <f t="shared" si="46"/>
        <v>1.0057471E-2</v>
      </c>
      <c r="Q269" s="3">
        <f t="shared" si="47"/>
        <v>243</v>
      </c>
      <c r="S269" s="3">
        <v>242</v>
      </c>
    </row>
    <row r="270" spans="6:19">
      <c r="F270" s="51" t="str">
        <f t="shared" si="38"/>
        <v>COM449</v>
      </c>
      <c r="G270" s="57">
        <f t="shared" si="39"/>
        <v>691</v>
      </c>
      <c r="H270" s="153">
        <f t="shared" si="40"/>
        <v>610</v>
      </c>
      <c r="I270" s="153" t="str">
        <f t="shared" si="41"/>
        <v>F</v>
      </c>
      <c r="J270" s="52">
        <f t="shared" si="42"/>
        <v>3.1089552</v>
      </c>
      <c r="K270" s="150">
        <f t="shared" si="43"/>
        <v>6.8465347000000003</v>
      </c>
      <c r="L270" s="53">
        <f t="shared" si="44"/>
        <v>0.87264834000000002</v>
      </c>
      <c r="M270" s="53">
        <f t="shared" si="45"/>
        <v>6.0781476100000002E-2</v>
      </c>
      <c r="N270" s="53">
        <f t="shared" si="46"/>
        <v>3.0390738E-2</v>
      </c>
      <c r="Q270" s="3">
        <f t="shared" si="47"/>
        <v>244</v>
      </c>
      <c r="S270" s="3">
        <v>243</v>
      </c>
    </row>
    <row r="271" spans="6:19">
      <c r="F271" s="51" t="str">
        <f t="shared" si="38"/>
        <v>SOC306</v>
      </c>
      <c r="G271" s="57">
        <f t="shared" si="39"/>
        <v>687</v>
      </c>
      <c r="H271" s="153">
        <f t="shared" si="40"/>
        <v>129</v>
      </c>
      <c r="I271" s="153" t="str">
        <f t="shared" si="41"/>
        <v>D</v>
      </c>
      <c r="J271" s="52">
        <f t="shared" si="42"/>
        <v>2.7817337000000002</v>
      </c>
      <c r="K271" s="150">
        <f t="shared" si="43"/>
        <v>7.4147464999999997</v>
      </c>
      <c r="L271" s="53">
        <f t="shared" si="44"/>
        <v>0.83842795000000003</v>
      </c>
      <c r="M271" s="53">
        <f t="shared" si="45"/>
        <v>0.1048034934</v>
      </c>
      <c r="N271" s="53">
        <f t="shared" si="46"/>
        <v>5.9679767000000002E-2</v>
      </c>
      <c r="Q271" s="3">
        <f t="shared" si="47"/>
        <v>245</v>
      </c>
      <c r="S271" s="3">
        <v>244</v>
      </c>
    </row>
    <row r="272" spans="6:19">
      <c r="F272" s="51" t="str">
        <f t="shared" si="38"/>
        <v>TOA297</v>
      </c>
      <c r="G272" s="57">
        <f t="shared" si="39"/>
        <v>687</v>
      </c>
      <c r="H272" s="153">
        <f t="shared" si="40"/>
        <v>545</v>
      </c>
      <c r="I272" s="153" t="str">
        <f t="shared" si="41"/>
        <v>A</v>
      </c>
      <c r="J272" s="52">
        <f t="shared" si="42"/>
        <v>3.7613292999999999</v>
      </c>
      <c r="K272" s="150">
        <f t="shared" si="43"/>
        <v>3.3716474999999999</v>
      </c>
      <c r="L272" s="53">
        <f t="shared" si="44"/>
        <v>0.46142649000000002</v>
      </c>
      <c r="M272" s="53">
        <f t="shared" si="45"/>
        <v>5.0946142600000001E-2</v>
      </c>
      <c r="N272" s="53">
        <f t="shared" si="46"/>
        <v>3.6390102000000001E-2</v>
      </c>
      <c r="Q272" s="3">
        <f t="shared" si="47"/>
        <v>246</v>
      </c>
      <c r="S272" s="3">
        <v>245</v>
      </c>
    </row>
    <row r="273" spans="6:19">
      <c r="F273" s="51" t="str">
        <f t="shared" si="38"/>
        <v>ACC326</v>
      </c>
      <c r="G273" s="57">
        <f t="shared" si="39"/>
        <v>683</v>
      </c>
      <c r="H273" s="153">
        <f t="shared" si="40"/>
        <v>313</v>
      </c>
      <c r="I273" s="153" t="str">
        <f t="shared" si="41"/>
        <v>F</v>
      </c>
      <c r="J273" s="52">
        <f t="shared" si="42"/>
        <v>2.3615023000000002</v>
      </c>
      <c r="K273" s="150">
        <f t="shared" si="43"/>
        <v>7.1934604999999996</v>
      </c>
      <c r="L273" s="53">
        <f t="shared" si="44"/>
        <v>0.91947290999999998</v>
      </c>
      <c r="M273" s="53">
        <f t="shared" si="45"/>
        <v>0.16105417280000001</v>
      </c>
      <c r="N273" s="53">
        <f t="shared" si="46"/>
        <v>6.4421669000000001E-2</v>
      </c>
      <c r="Q273" s="3">
        <f t="shared" si="47"/>
        <v>247</v>
      </c>
      <c r="S273" s="3">
        <v>246</v>
      </c>
    </row>
    <row r="274" spans="6:19">
      <c r="F274" s="51" t="str">
        <f t="shared" si="38"/>
        <v>LA101</v>
      </c>
      <c r="G274" s="57">
        <f t="shared" si="39"/>
        <v>681</v>
      </c>
      <c r="H274" s="153">
        <f t="shared" si="40"/>
        <v>145</v>
      </c>
      <c r="I274" s="153" t="str">
        <f t="shared" si="41"/>
        <v>A</v>
      </c>
      <c r="J274" s="52">
        <f t="shared" si="42"/>
        <v>3.3207262000000002</v>
      </c>
      <c r="K274" s="150">
        <f t="shared" si="43"/>
        <v>1.0488550000000001</v>
      </c>
      <c r="L274" s="53">
        <f t="shared" si="44"/>
        <v>0.37591776999999998</v>
      </c>
      <c r="M274" s="53">
        <f t="shared" si="45"/>
        <v>7.63582966E-2</v>
      </c>
      <c r="N274" s="53">
        <f t="shared" si="46"/>
        <v>2.9368576E-2</v>
      </c>
      <c r="Q274" s="3">
        <f t="shared" si="47"/>
        <v>248</v>
      </c>
      <c r="S274" s="3">
        <v>247</v>
      </c>
    </row>
    <row r="275" spans="6:19">
      <c r="F275" s="51" t="str">
        <f t="shared" si="38"/>
        <v>SCM307</v>
      </c>
      <c r="G275" s="57">
        <f t="shared" si="39"/>
        <v>681</v>
      </c>
      <c r="H275" s="153">
        <f t="shared" si="40"/>
        <v>975</v>
      </c>
      <c r="I275" s="153" t="str">
        <f t="shared" si="41"/>
        <v>D</v>
      </c>
      <c r="J275" s="52">
        <f t="shared" si="42"/>
        <v>3.0673653000000001</v>
      </c>
      <c r="K275" s="150">
        <f t="shared" si="43"/>
        <v>7.0940918999999996</v>
      </c>
      <c r="L275" s="53">
        <f t="shared" si="44"/>
        <v>0.90895742000000002</v>
      </c>
      <c r="M275" s="53">
        <f t="shared" si="45"/>
        <v>3.6710719500000003E-2</v>
      </c>
      <c r="N275" s="53">
        <f t="shared" si="46"/>
        <v>1.9089574000000002E-2</v>
      </c>
      <c r="Q275" s="3">
        <f t="shared" si="47"/>
        <v>249</v>
      </c>
      <c r="S275" s="3">
        <v>248</v>
      </c>
    </row>
    <row r="276" spans="6:19">
      <c r="F276" s="51" t="str">
        <f t="shared" si="38"/>
        <v>PHY113</v>
      </c>
      <c r="G276" s="57">
        <f t="shared" si="39"/>
        <v>678</v>
      </c>
      <c r="H276" s="153">
        <f t="shared" si="40"/>
        <v>167</v>
      </c>
      <c r="I276" s="153" t="str">
        <f t="shared" si="41"/>
        <v>C</v>
      </c>
      <c r="J276" s="52">
        <f t="shared" si="42"/>
        <v>3.1830560000000001</v>
      </c>
      <c r="K276" s="150">
        <f t="shared" si="43"/>
        <v>6.1822222</v>
      </c>
      <c r="L276" s="53">
        <f t="shared" si="44"/>
        <v>0.72566372000000001</v>
      </c>
      <c r="M276" s="53">
        <f t="shared" si="45"/>
        <v>6.1946902700000001E-2</v>
      </c>
      <c r="N276" s="53">
        <f t="shared" si="46"/>
        <v>2.5073746000000001E-2</v>
      </c>
      <c r="Q276" s="3">
        <f t="shared" si="47"/>
        <v>250</v>
      </c>
      <c r="S276" s="3">
        <v>249</v>
      </c>
    </row>
    <row r="277" spans="6:19">
      <c r="F277" s="51" t="str">
        <f t="shared" si="38"/>
        <v>EDL301</v>
      </c>
      <c r="G277" s="57">
        <f t="shared" si="39"/>
        <v>677</v>
      </c>
      <c r="H277" s="153">
        <f t="shared" si="40"/>
        <v>484</v>
      </c>
      <c r="I277" s="153" t="str">
        <f t="shared" si="41"/>
        <v>F</v>
      </c>
      <c r="J277" s="52">
        <f t="shared" si="42"/>
        <v>3.6030302999999999</v>
      </c>
      <c r="K277" s="150">
        <f t="shared" si="43"/>
        <v>5.4708519999999998</v>
      </c>
      <c r="L277" s="53">
        <f t="shared" si="44"/>
        <v>0.78434269000000001</v>
      </c>
      <c r="M277" s="53">
        <f t="shared" si="45"/>
        <v>1.4771048700000001E-2</v>
      </c>
      <c r="N277" s="53">
        <f t="shared" si="46"/>
        <v>2.5110783000000001E-2</v>
      </c>
      <c r="Q277" s="3">
        <f t="shared" si="47"/>
        <v>251</v>
      </c>
      <c r="S277" s="3">
        <v>250</v>
      </c>
    </row>
    <row r="278" spans="6:19">
      <c r="F278" s="51" t="str">
        <f t="shared" si="38"/>
        <v>MKT300</v>
      </c>
      <c r="G278" s="57">
        <f t="shared" si="39"/>
        <v>675</v>
      </c>
      <c r="H278" s="153">
        <f t="shared" si="40"/>
        <v>402</v>
      </c>
      <c r="I278" s="153" t="str">
        <f t="shared" si="41"/>
        <v>F</v>
      </c>
      <c r="J278" s="52">
        <f t="shared" si="42"/>
        <v>2.7692307999999999</v>
      </c>
      <c r="K278" s="150">
        <f t="shared" si="43"/>
        <v>5.6010929000000003</v>
      </c>
      <c r="L278" s="53">
        <f t="shared" si="44"/>
        <v>0.91851852</v>
      </c>
      <c r="M278" s="53">
        <f t="shared" si="45"/>
        <v>6.9629629600000006E-2</v>
      </c>
      <c r="N278" s="53">
        <f t="shared" si="46"/>
        <v>1.7777778000000001E-2</v>
      </c>
      <c r="Q278" s="3">
        <f t="shared" si="47"/>
        <v>252</v>
      </c>
      <c r="S278" s="3">
        <v>251</v>
      </c>
    </row>
    <row r="279" spans="6:19">
      <c r="F279" s="51" t="str">
        <f t="shared" si="38"/>
        <v>PHY103</v>
      </c>
      <c r="G279" s="57">
        <f t="shared" si="39"/>
        <v>663</v>
      </c>
      <c r="H279" s="153">
        <f t="shared" si="40"/>
        <v>256</v>
      </c>
      <c r="I279" s="153" t="str">
        <f t="shared" si="41"/>
        <v>B</v>
      </c>
      <c r="J279" s="52">
        <f t="shared" si="42"/>
        <v>3.6230769</v>
      </c>
      <c r="K279" s="150">
        <f t="shared" si="43"/>
        <v>6.2</v>
      </c>
      <c r="L279" s="53">
        <f t="shared" si="44"/>
        <v>0.73604826999999995</v>
      </c>
      <c r="M279" s="53">
        <f t="shared" si="45"/>
        <v>3.6199095000000001E-2</v>
      </c>
      <c r="N279" s="53">
        <f t="shared" si="46"/>
        <v>1.9607843E-2</v>
      </c>
      <c r="Q279" s="3">
        <f t="shared" si="47"/>
        <v>253</v>
      </c>
      <c r="S279" s="3">
        <v>252</v>
      </c>
    </row>
    <row r="280" spans="6:19">
      <c r="F280" s="51" t="str">
        <f t="shared" si="38"/>
        <v>MTH257</v>
      </c>
      <c r="G280" s="57">
        <f t="shared" si="39"/>
        <v>656</v>
      </c>
      <c r="H280" s="153">
        <f t="shared" si="40"/>
        <v>140</v>
      </c>
      <c r="I280" s="153" t="str">
        <f t="shared" si="41"/>
        <v>C</v>
      </c>
      <c r="J280" s="52">
        <f t="shared" si="42"/>
        <v>2.4188033999999998</v>
      </c>
      <c r="K280" s="150">
        <f t="shared" si="43"/>
        <v>4.0854502999999998</v>
      </c>
      <c r="L280" s="53">
        <f t="shared" si="44"/>
        <v>0.60823170999999998</v>
      </c>
      <c r="M280" s="53">
        <f t="shared" si="45"/>
        <v>0.1631097561</v>
      </c>
      <c r="N280" s="53">
        <f t="shared" si="46"/>
        <v>0.108231707</v>
      </c>
      <c r="Q280" s="3">
        <f t="shared" si="47"/>
        <v>254</v>
      </c>
      <c r="S280" s="3">
        <v>253</v>
      </c>
    </row>
    <row r="281" spans="6:19">
      <c r="F281" s="51" t="str">
        <f t="shared" si="38"/>
        <v>CS242</v>
      </c>
      <c r="G281" s="57">
        <f t="shared" si="39"/>
        <v>653</v>
      </c>
      <c r="H281" s="153">
        <f t="shared" si="40"/>
        <v>127</v>
      </c>
      <c r="I281" s="153" t="str">
        <f t="shared" si="41"/>
        <v>D</v>
      </c>
      <c r="J281" s="52">
        <f t="shared" si="42"/>
        <v>2.8322034</v>
      </c>
      <c r="K281" s="150">
        <f t="shared" si="43"/>
        <v>3.7677261999999998</v>
      </c>
      <c r="L281" s="53">
        <f t="shared" si="44"/>
        <v>0.65084226999999995</v>
      </c>
      <c r="M281" s="53">
        <f t="shared" si="45"/>
        <v>0.12404287899999999</v>
      </c>
      <c r="N281" s="53">
        <f t="shared" si="46"/>
        <v>9.6477795000000005E-2</v>
      </c>
      <c r="Q281" s="3">
        <f t="shared" si="47"/>
        <v>255</v>
      </c>
      <c r="S281" s="3">
        <v>254</v>
      </c>
    </row>
    <row r="282" spans="6:19">
      <c r="F282" s="51" t="str">
        <f t="shared" si="38"/>
        <v>MP131</v>
      </c>
      <c r="G282" s="57">
        <f t="shared" si="39"/>
        <v>650</v>
      </c>
      <c r="H282" s="153">
        <f t="shared" si="40"/>
        <v>205</v>
      </c>
      <c r="I282" s="153" t="str">
        <f t="shared" si="41"/>
        <v>A</v>
      </c>
      <c r="J282" s="52">
        <f t="shared" si="42"/>
        <v>2.3301435000000001</v>
      </c>
      <c r="K282" s="150">
        <f t="shared" si="43"/>
        <v>2.1818181999999999</v>
      </c>
      <c r="L282" s="53">
        <f t="shared" si="44"/>
        <v>0.40923077000000002</v>
      </c>
      <c r="M282" s="53">
        <f t="shared" si="45"/>
        <v>0.18923076920000001</v>
      </c>
      <c r="N282" s="53">
        <f t="shared" si="46"/>
        <v>3.5384615000000001E-2</v>
      </c>
      <c r="Q282" s="3">
        <f t="shared" si="47"/>
        <v>256</v>
      </c>
      <c r="S282" s="3">
        <v>255</v>
      </c>
    </row>
    <row r="283" spans="6:19">
      <c r="F283" s="51" t="str">
        <f t="shared" si="38"/>
        <v>FIN401</v>
      </c>
      <c r="G283" s="57">
        <f t="shared" si="39"/>
        <v>642</v>
      </c>
      <c r="H283" s="153">
        <f t="shared" si="40"/>
        <v>351</v>
      </c>
      <c r="I283" s="153" t="str">
        <f t="shared" si="41"/>
        <v>D</v>
      </c>
      <c r="J283" s="52">
        <f t="shared" si="42"/>
        <v>3.1739130000000002</v>
      </c>
      <c r="K283" s="150">
        <f t="shared" si="43"/>
        <v>7.8197182999999999</v>
      </c>
      <c r="L283" s="53">
        <f t="shared" si="44"/>
        <v>0.95482866</v>
      </c>
      <c r="M283" s="53">
        <f t="shared" si="45"/>
        <v>2.8037383200000002E-2</v>
      </c>
      <c r="N283" s="53">
        <f t="shared" si="46"/>
        <v>3.2710280000000001E-2</v>
      </c>
      <c r="Q283" s="3">
        <f t="shared" si="47"/>
        <v>257</v>
      </c>
      <c r="S283" s="3">
        <v>256</v>
      </c>
    </row>
    <row r="284" spans="6:19">
      <c r="F284" s="51" t="str">
        <f t="shared" ref="F284:F347" si="48">IFERROR(INDEX(Course_Data,Q284,$Q$25),"")</f>
        <v>LAW420</v>
      </c>
      <c r="G284" s="57">
        <f t="shared" ref="G284:G347" si="49">IFERROR(IF($F284="",-0.00000001,VALUE(INDEX(Course_Data,Q284,$R$25))),-0.00000001)</f>
        <v>641</v>
      </c>
      <c r="H284" s="153">
        <f t="shared" ref="H284:H347" si="50">IFERROR(IF($F284="",-0.00000001,VALUE(INDEX(Course_Data,Q284,$S$25))),-0.00000001)</f>
        <v>1549</v>
      </c>
      <c r="I284" s="153" t="str">
        <f t="shared" ref="I284:I347" si="51">IFERROR(IF($F284="",-0.00000001,INDEX(Course_Data,Q284,$T$25)),-0.00000001)</f>
        <v>F</v>
      </c>
      <c r="J284" s="52">
        <f t="shared" ref="J284:J347" si="52">IFERROR(IF($F284="",-0.00000001,VALUE(INDEX(Course_Data,Q284,$U$25))),-0.00000001)</f>
        <v>3.2056962000000002</v>
      </c>
      <c r="K284" s="150">
        <f t="shared" ref="K284:K347" si="53">IFERROR(IF($F284="",-0.00000001,VALUE(INDEX(Course_Data,Q284,$V$25))),-0.00000001)</f>
        <v>7.6295181000000003</v>
      </c>
      <c r="L284" s="53">
        <f t="shared" ref="L284:L347" si="54">IFERROR(IF($F284="",-0.00000001,VALUE(INDEX(Course_Data,Q284,$W$25))),-0.00000001)</f>
        <v>0.96723868999999996</v>
      </c>
      <c r="M284" s="53">
        <f t="shared" ref="M284:M347" si="55">IFERROR(IF($F284="",-0.00000001,VALUE(INDEX(Course_Data,Q284,$X$25))),-0.00000001)</f>
        <v>1.71606864E-2</v>
      </c>
      <c r="N284" s="53">
        <f t="shared" ref="N284:N347" si="56">IFERROR(IF($F284="",-0.00000001,VALUE(INDEX(Course_Data,Q284,$Y$25))),-0.00000001)</f>
        <v>1.4040561999999999E-2</v>
      </c>
      <c r="Q284" s="3">
        <f t="shared" si="47"/>
        <v>258</v>
      </c>
      <c r="S284" s="3">
        <v>257</v>
      </c>
    </row>
    <row r="285" spans="6:19">
      <c r="F285" s="51" t="str">
        <f t="shared" si="48"/>
        <v>GER101</v>
      </c>
      <c r="G285" s="57">
        <f t="shared" si="49"/>
        <v>640</v>
      </c>
      <c r="H285" s="153">
        <f t="shared" si="50"/>
        <v>435</v>
      </c>
      <c r="I285" s="153" t="str">
        <f t="shared" si="51"/>
        <v>B</v>
      </c>
      <c r="J285" s="52">
        <f t="shared" si="52"/>
        <v>2.7386759999999999</v>
      </c>
      <c r="K285" s="150">
        <f t="shared" si="53"/>
        <v>3.7379310000000001</v>
      </c>
      <c r="L285" s="53">
        <f t="shared" si="54"/>
        <v>0.47968749999999999</v>
      </c>
      <c r="M285" s="53">
        <f t="shared" si="55"/>
        <v>0.140625</v>
      </c>
      <c r="N285" s="53">
        <f t="shared" si="56"/>
        <v>0.10312499999999999</v>
      </c>
      <c r="Q285" s="3">
        <f t="shared" ref="Q285:Q348" si="57">IF(INDEX(Course_DataALL,Q284+1,1)=$H$4,Q284+1,NA())</f>
        <v>259</v>
      </c>
      <c r="S285" s="3">
        <v>258</v>
      </c>
    </row>
    <row r="286" spans="6:19">
      <c r="F286" s="51" t="str">
        <f t="shared" si="48"/>
        <v>SOC300</v>
      </c>
      <c r="G286" s="57">
        <f t="shared" si="49"/>
        <v>640</v>
      </c>
      <c r="H286" s="153">
        <f t="shared" si="50"/>
        <v>250</v>
      </c>
      <c r="I286" s="153" t="str">
        <f t="shared" si="51"/>
        <v>D</v>
      </c>
      <c r="J286" s="52">
        <f t="shared" si="52"/>
        <v>2.8731466000000001</v>
      </c>
      <c r="K286" s="150">
        <f t="shared" si="53"/>
        <v>7.0335051999999996</v>
      </c>
      <c r="L286" s="53">
        <f t="shared" si="54"/>
        <v>0.81562500000000004</v>
      </c>
      <c r="M286" s="53">
        <f t="shared" si="55"/>
        <v>0.11093749999999999</v>
      </c>
      <c r="N286" s="53">
        <f t="shared" si="56"/>
        <v>5.1562499999999997E-2</v>
      </c>
      <c r="Q286" s="3">
        <f t="shared" si="57"/>
        <v>260</v>
      </c>
      <c r="S286" s="3">
        <v>259</v>
      </c>
    </row>
    <row r="287" spans="6:19">
      <c r="F287" s="51" t="str">
        <f t="shared" si="48"/>
        <v>FR103</v>
      </c>
      <c r="G287" s="57">
        <f t="shared" si="49"/>
        <v>631</v>
      </c>
      <c r="H287" s="153">
        <f t="shared" si="50"/>
        <v>390</v>
      </c>
      <c r="I287" s="153" t="str">
        <f t="shared" si="51"/>
        <v>D</v>
      </c>
      <c r="J287" s="52">
        <f t="shared" si="52"/>
        <v>3.1220735999999998</v>
      </c>
      <c r="K287" s="150">
        <f t="shared" si="53"/>
        <v>4.7234043000000003</v>
      </c>
      <c r="L287" s="53">
        <f t="shared" si="54"/>
        <v>0.67353406999999998</v>
      </c>
      <c r="M287" s="53">
        <f t="shared" si="55"/>
        <v>4.7543581600000002E-2</v>
      </c>
      <c r="N287" s="53">
        <f t="shared" si="56"/>
        <v>5.2297940000000001E-2</v>
      </c>
      <c r="Q287" s="3">
        <f t="shared" si="57"/>
        <v>261</v>
      </c>
      <c r="S287" s="3">
        <v>260</v>
      </c>
    </row>
    <row r="288" spans="6:19">
      <c r="F288" s="51" t="str">
        <f t="shared" si="48"/>
        <v>ME315</v>
      </c>
      <c r="G288" s="57">
        <f t="shared" si="49"/>
        <v>625</v>
      </c>
      <c r="H288" s="153">
        <f t="shared" si="50"/>
        <v>229</v>
      </c>
      <c r="I288" s="153" t="str">
        <f t="shared" si="51"/>
        <v>D</v>
      </c>
      <c r="J288" s="52">
        <f t="shared" si="52"/>
        <v>2.6232877000000001</v>
      </c>
      <c r="K288" s="150">
        <f t="shared" si="53"/>
        <v>5.8987654000000003</v>
      </c>
      <c r="L288" s="53">
        <f t="shared" si="54"/>
        <v>0.80800000000000005</v>
      </c>
      <c r="M288" s="53">
        <f t="shared" si="55"/>
        <v>0.17599999999999999</v>
      </c>
      <c r="N288" s="53">
        <f t="shared" si="56"/>
        <v>6.5600000000000006E-2</v>
      </c>
      <c r="Q288" s="3">
        <f t="shared" si="57"/>
        <v>262</v>
      </c>
      <c r="S288" s="3">
        <v>261</v>
      </c>
    </row>
    <row r="289" spans="6:19">
      <c r="F289" s="51" t="str">
        <f t="shared" si="48"/>
        <v>EGR335</v>
      </c>
      <c r="G289" s="57">
        <f t="shared" si="49"/>
        <v>623</v>
      </c>
      <c r="H289" s="153">
        <f t="shared" si="50"/>
        <v>325</v>
      </c>
      <c r="I289" s="153" t="str">
        <f t="shared" si="51"/>
        <v>F</v>
      </c>
      <c r="J289" s="52">
        <f t="shared" si="52"/>
        <v>2.9744027000000002</v>
      </c>
      <c r="K289" s="150">
        <f t="shared" si="53"/>
        <v>6.5653408999999998</v>
      </c>
      <c r="L289" s="53">
        <f t="shared" si="54"/>
        <v>0.85714285999999995</v>
      </c>
      <c r="M289" s="53">
        <f t="shared" si="55"/>
        <v>8.8282503999999998E-2</v>
      </c>
      <c r="N289" s="53">
        <f t="shared" si="56"/>
        <v>5.9390048000000001E-2</v>
      </c>
      <c r="Q289" s="3">
        <f t="shared" si="57"/>
        <v>263</v>
      </c>
      <c r="S289" s="3">
        <v>262</v>
      </c>
    </row>
    <row r="290" spans="6:19">
      <c r="F290" s="51" t="str">
        <f t="shared" si="48"/>
        <v>PSY251</v>
      </c>
      <c r="G290" s="57">
        <f t="shared" si="49"/>
        <v>620</v>
      </c>
      <c r="H290" s="153">
        <f t="shared" si="50"/>
        <v>177</v>
      </c>
      <c r="I290" s="153" t="str">
        <f t="shared" si="51"/>
        <v>C</v>
      </c>
      <c r="J290" s="52">
        <f t="shared" si="52"/>
        <v>2.8257191000000002</v>
      </c>
      <c r="K290" s="150">
        <f t="shared" si="53"/>
        <v>5.8608491000000003</v>
      </c>
      <c r="L290" s="53">
        <f t="shared" si="54"/>
        <v>0.70806451999999998</v>
      </c>
      <c r="M290" s="53">
        <f t="shared" si="55"/>
        <v>9.8387096800000004E-2</v>
      </c>
      <c r="N290" s="53">
        <f t="shared" si="56"/>
        <v>4.6774193999999998E-2</v>
      </c>
      <c r="Q290" s="3">
        <f t="shared" si="57"/>
        <v>264</v>
      </c>
      <c r="S290" s="3">
        <v>263</v>
      </c>
    </row>
    <row r="291" spans="6:19">
      <c r="F291" s="51" t="str">
        <f t="shared" si="48"/>
        <v>EDL302</v>
      </c>
      <c r="G291" s="57">
        <f t="shared" si="49"/>
        <v>616</v>
      </c>
      <c r="H291" s="153">
        <f t="shared" si="50"/>
        <v>258</v>
      </c>
      <c r="I291" s="153" t="str">
        <f t="shared" si="51"/>
        <v>D</v>
      </c>
      <c r="J291" s="52">
        <f t="shared" si="52"/>
        <v>3.62</v>
      </c>
      <c r="K291" s="150">
        <f t="shared" si="53"/>
        <v>5.8787878999999998</v>
      </c>
      <c r="L291" s="53">
        <f t="shared" si="54"/>
        <v>0.80681818000000005</v>
      </c>
      <c r="M291" s="53">
        <f t="shared" si="55"/>
        <v>2.7597402600000001E-2</v>
      </c>
      <c r="N291" s="53">
        <f t="shared" si="56"/>
        <v>2.5974026000000001E-2</v>
      </c>
      <c r="Q291" s="3">
        <f t="shared" si="57"/>
        <v>265</v>
      </c>
      <c r="S291" s="3">
        <v>264</v>
      </c>
    </row>
    <row r="292" spans="6:19">
      <c r="F292" s="51" t="str">
        <f t="shared" si="48"/>
        <v>MGT473</v>
      </c>
      <c r="G292" s="57">
        <f t="shared" si="49"/>
        <v>611</v>
      </c>
      <c r="H292" s="153">
        <f t="shared" si="50"/>
        <v>563</v>
      </c>
      <c r="I292" s="153" t="str">
        <f t="shared" si="51"/>
        <v>D</v>
      </c>
      <c r="J292" s="52">
        <f t="shared" si="52"/>
        <v>3.5323383000000002</v>
      </c>
      <c r="K292" s="150">
        <f t="shared" si="53"/>
        <v>8.2018634000000006</v>
      </c>
      <c r="L292" s="53">
        <f t="shared" si="54"/>
        <v>0.97217675999999997</v>
      </c>
      <c r="M292" s="53">
        <f t="shared" si="55"/>
        <v>1.14566285E-2</v>
      </c>
      <c r="N292" s="53">
        <f t="shared" si="56"/>
        <v>1.309329E-2</v>
      </c>
      <c r="Q292" s="3">
        <f t="shared" si="57"/>
        <v>266</v>
      </c>
      <c r="S292" s="3">
        <v>265</v>
      </c>
    </row>
    <row r="293" spans="6:19">
      <c r="F293" s="51" t="str">
        <f t="shared" si="48"/>
        <v>BIO119</v>
      </c>
      <c r="G293" s="57">
        <f t="shared" si="49"/>
        <v>609</v>
      </c>
      <c r="H293" s="153">
        <f t="shared" si="50"/>
        <v>623</v>
      </c>
      <c r="I293" s="153" t="str">
        <f t="shared" si="51"/>
        <v>B</v>
      </c>
      <c r="J293" s="52">
        <f t="shared" si="52"/>
        <v>3.9133333000000001</v>
      </c>
      <c r="K293" s="150">
        <f t="shared" si="53"/>
        <v>1.9880952000000001</v>
      </c>
      <c r="L293" s="53">
        <f t="shared" si="54"/>
        <v>0.76354679999999997</v>
      </c>
      <c r="M293" s="53">
        <f t="shared" si="55"/>
        <v>1.6420361E-3</v>
      </c>
      <c r="N293" s="53">
        <f t="shared" si="56"/>
        <v>1.4778325E-2</v>
      </c>
      <c r="Q293" s="3">
        <f t="shared" si="57"/>
        <v>267</v>
      </c>
      <c r="S293" s="3">
        <v>266</v>
      </c>
    </row>
    <row r="294" spans="6:19">
      <c r="F294" s="51" t="str">
        <f t="shared" si="48"/>
        <v>MTH235</v>
      </c>
      <c r="G294" s="57">
        <f t="shared" si="49"/>
        <v>608</v>
      </c>
      <c r="H294" s="153">
        <f t="shared" si="50"/>
        <v>211</v>
      </c>
      <c r="I294" s="153" t="str">
        <f t="shared" si="51"/>
        <v>D</v>
      </c>
      <c r="J294" s="52">
        <f t="shared" si="52"/>
        <v>2.6086957000000002</v>
      </c>
      <c r="K294" s="150">
        <f t="shared" si="53"/>
        <v>5.6609442000000003</v>
      </c>
      <c r="L294" s="53">
        <f t="shared" si="54"/>
        <v>0.83059210999999999</v>
      </c>
      <c r="M294" s="53">
        <f t="shared" si="55"/>
        <v>0.16118421050000001</v>
      </c>
      <c r="N294" s="53">
        <f t="shared" si="56"/>
        <v>5.4276315999999998E-2</v>
      </c>
      <c r="Q294" s="3">
        <f t="shared" si="57"/>
        <v>268</v>
      </c>
      <c r="S294" s="3">
        <v>267</v>
      </c>
    </row>
    <row r="295" spans="6:19">
      <c r="F295" s="51" t="str">
        <f t="shared" si="48"/>
        <v>ME202</v>
      </c>
      <c r="G295" s="57">
        <f t="shared" si="49"/>
        <v>605</v>
      </c>
      <c r="H295" s="153">
        <f t="shared" si="50"/>
        <v>160</v>
      </c>
      <c r="I295" s="153" t="str">
        <f t="shared" si="51"/>
        <v>B</v>
      </c>
      <c r="J295" s="52">
        <f t="shared" si="52"/>
        <v>3.3270868999999998</v>
      </c>
      <c r="K295" s="150">
        <f t="shared" si="53"/>
        <v>2.9848156000000001</v>
      </c>
      <c r="L295" s="53">
        <f t="shared" si="54"/>
        <v>0.61487603000000002</v>
      </c>
      <c r="M295" s="53">
        <f t="shared" si="55"/>
        <v>4.9586776899999997E-2</v>
      </c>
      <c r="N295" s="53">
        <f t="shared" si="56"/>
        <v>2.9752066000000001E-2</v>
      </c>
      <c r="Q295" s="3">
        <f t="shared" si="57"/>
        <v>269</v>
      </c>
      <c r="S295" s="3">
        <v>268</v>
      </c>
    </row>
    <row r="296" spans="6:19">
      <c r="F296" s="51" t="str">
        <f t="shared" si="48"/>
        <v>ENG340</v>
      </c>
      <c r="G296" s="57">
        <f t="shared" si="49"/>
        <v>603</v>
      </c>
      <c r="H296" s="153">
        <f t="shared" si="50"/>
        <v>336</v>
      </c>
      <c r="I296" s="153" t="str">
        <f t="shared" si="51"/>
        <v>D</v>
      </c>
      <c r="J296" s="52">
        <f t="shared" si="52"/>
        <v>3.4688026999999999</v>
      </c>
      <c r="K296" s="150">
        <f t="shared" si="53"/>
        <v>6.5762711999999999</v>
      </c>
      <c r="L296" s="53">
        <f t="shared" si="54"/>
        <v>0.85406302000000001</v>
      </c>
      <c r="M296" s="53">
        <f t="shared" si="55"/>
        <v>1.49253731E-2</v>
      </c>
      <c r="N296" s="53">
        <f t="shared" si="56"/>
        <v>1.6583747999999999E-2</v>
      </c>
      <c r="Q296" s="3">
        <f t="shared" si="57"/>
        <v>270</v>
      </c>
      <c r="S296" s="3">
        <v>269</v>
      </c>
    </row>
    <row r="297" spans="6:19">
      <c r="F297" s="51" t="str">
        <f t="shared" si="48"/>
        <v>ENG341</v>
      </c>
      <c r="G297" s="57">
        <f t="shared" si="49"/>
        <v>601</v>
      </c>
      <c r="H297" s="153">
        <f t="shared" si="50"/>
        <v>1006</v>
      </c>
      <c r="I297" s="153" t="str">
        <f t="shared" si="51"/>
        <v>F</v>
      </c>
      <c r="J297" s="52">
        <f t="shared" si="52"/>
        <v>3.3091216000000001</v>
      </c>
      <c r="K297" s="150">
        <f t="shared" si="53"/>
        <v>7.3923076999999999</v>
      </c>
      <c r="L297" s="53">
        <f t="shared" si="54"/>
        <v>0.88519135000000004</v>
      </c>
      <c r="M297" s="53">
        <f t="shared" si="55"/>
        <v>2.3294509200000001E-2</v>
      </c>
      <c r="N297" s="53">
        <f t="shared" si="56"/>
        <v>1.4975041999999999E-2</v>
      </c>
      <c r="Q297" s="3">
        <f t="shared" si="57"/>
        <v>271</v>
      </c>
      <c r="S297" s="3">
        <v>270</v>
      </c>
    </row>
    <row r="298" spans="6:19">
      <c r="F298" s="51" t="str">
        <f t="shared" si="48"/>
        <v>FIN490</v>
      </c>
      <c r="G298" s="57">
        <f t="shared" si="49"/>
        <v>598</v>
      </c>
      <c r="H298" s="153">
        <f t="shared" si="50"/>
        <v>750</v>
      </c>
      <c r="I298" s="153" t="str">
        <f t="shared" si="51"/>
        <v>D</v>
      </c>
      <c r="J298" s="52">
        <f t="shared" si="52"/>
        <v>3.2094594999999999</v>
      </c>
      <c r="K298" s="150">
        <f t="shared" si="53"/>
        <v>7.9469026999999999</v>
      </c>
      <c r="L298" s="53">
        <f t="shared" si="54"/>
        <v>0.96488293999999997</v>
      </c>
      <c r="M298" s="53">
        <f t="shared" si="55"/>
        <v>3.3444816E-3</v>
      </c>
      <c r="N298" s="53">
        <f t="shared" si="56"/>
        <v>1.0033445E-2</v>
      </c>
      <c r="Q298" s="3">
        <f t="shared" si="57"/>
        <v>272</v>
      </c>
      <c r="S298" s="3">
        <v>271</v>
      </c>
    </row>
    <row r="299" spans="6:19">
      <c r="F299" s="51" t="str">
        <f t="shared" si="48"/>
        <v>ASL103</v>
      </c>
      <c r="G299" s="57">
        <f t="shared" si="49"/>
        <v>594</v>
      </c>
      <c r="H299" s="153">
        <f t="shared" si="50"/>
        <v>828</v>
      </c>
      <c r="I299" s="153" t="str">
        <f t="shared" si="51"/>
        <v>C</v>
      </c>
      <c r="J299" s="52">
        <f t="shared" si="52"/>
        <v>3.4072165000000001</v>
      </c>
      <c r="K299" s="150">
        <f t="shared" si="53"/>
        <v>6.3295455</v>
      </c>
      <c r="L299" s="53">
        <f t="shared" si="54"/>
        <v>0.66666667000000002</v>
      </c>
      <c r="M299" s="53">
        <f t="shared" si="55"/>
        <v>3.0303030299999999E-2</v>
      </c>
      <c r="N299" s="53">
        <f t="shared" si="56"/>
        <v>2.0202020000000001E-2</v>
      </c>
      <c r="Q299" s="3">
        <f t="shared" si="57"/>
        <v>273</v>
      </c>
      <c r="S299" s="3">
        <v>272</v>
      </c>
    </row>
    <row r="300" spans="6:19">
      <c r="F300" s="51" t="str">
        <f t="shared" si="48"/>
        <v>PLS442</v>
      </c>
      <c r="G300" s="57">
        <f t="shared" si="49"/>
        <v>594</v>
      </c>
      <c r="H300" s="153">
        <f t="shared" si="50"/>
        <v>164</v>
      </c>
      <c r="I300" s="153" t="str">
        <f t="shared" si="51"/>
        <v>D</v>
      </c>
      <c r="J300" s="52">
        <f t="shared" si="52"/>
        <v>2.7420494999999998</v>
      </c>
      <c r="K300" s="150">
        <f t="shared" si="53"/>
        <v>6.3392404999999998</v>
      </c>
      <c r="L300" s="53">
        <f t="shared" si="54"/>
        <v>0.72053871999999997</v>
      </c>
      <c r="M300" s="53">
        <f t="shared" si="55"/>
        <v>0.101010101</v>
      </c>
      <c r="N300" s="53">
        <f t="shared" si="56"/>
        <v>4.7138047000000002E-2</v>
      </c>
      <c r="Q300" s="3">
        <f t="shared" si="57"/>
        <v>274</v>
      </c>
      <c r="S300" s="3">
        <v>273</v>
      </c>
    </row>
    <row r="301" spans="6:19">
      <c r="F301" s="51" t="str">
        <f t="shared" si="48"/>
        <v>AFS200</v>
      </c>
      <c r="G301" s="57">
        <f t="shared" si="49"/>
        <v>589</v>
      </c>
      <c r="H301" s="153">
        <f t="shared" si="50"/>
        <v>212</v>
      </c>
      <c r="I301" s="153" t="str">
        <f t="shared" si="51"/>
        <v>B</v>
      </c>
      <c r="J301" s="52">
        <f t="shared" si="52"/>
        <v>2.5893185999999999</v>
      </c>
      <c r="K301" s="150">
        <f t="shared" si="53"/>
        <v>4.1918103000000002</v>
      </c>
      <c r="L301" s="53">
        <f t="shared" si="54"/>
        <v>0.45161289999999998</v>
      </c>
      <c r="M301" s="53">
        <f t="shared" si="55"/>
        <v>0.17317487270000001</v>
      </c>
      <c r="N301" s="53">
        <f t="shared" si="56"/>
        <v>7.8098472000000002E-2</v>
      </c>
      <c r="Q301" s="3">
        <f t="shared" si="57"/>
        <v>275</v>
      </c>
      <c r="S301" s="3">
        <v>274</v>
      </c>
    </row>
    <row r="302" spans="6:19">
      <c r="F302" s="51" t="str">
        <f t="shared" si="48"/>
        <v>URS423</v>
      </c>
      <c r="G302" s="57">
        <f t="shared" si="49"/>
        <v>588</v>
      </c>
      <c r="H302" s="153">
        <f t="shared" si="50"/>
        <v>257</v>
      </c>
      <c r="I302" s="153" t="str">
        <f t="shared" si="51"/>
        <v>D</v>
      </c>
      <c r="J302" s="52">
        <f t="shared" si="52"/>
        <v>2.8175181999999999</v>
      </c>
      <c r="K302" s="150">
        <f t="shared" si="53"/>
        <v>7.9313304999999996</v>
      </c>
      <c r="L302" s="53">
        <f t="shared" si="54"/>
        <v>0.85884353999999996</v>
      </c>
      <c r="M302" s="53">
        <f t="shared" si="55"/>
        <v>0.1292517007</v>
      </c>
      <c r="N302" s="53">
        <f t="shared" si="56"/>
        <v>6.8027211000000004E-2</v>
      </c>
      <c r="Q302" s="3">
        <f t="shared" si="57"/>
        <v>276</v>
      </c>
      <c r="S302" s="3">
        <v>275</v>
      </c>
    </row>
    <row r="303" spans="6:19">
      <c r="F303" s="51" t="str">
        <f t="shared" si="48"/>
        <v>COM400</v>
      </c>
      <c r="G303" s="57">
        <f t="shared" si="49"/>
        <v>587</v>
      </c>
      <c r="H303" s="153">
        <f t="shared" si="50"/>
        <v>386</v>
      </c>
      <c r="I303" s="153" t="str">
        <f t="shared" si="51"/>
        <v>D</v>
      </c>
      <c r="J303" s="52">
        <f t="shared" si="52"/>
        <v>3.4382609</v>
      </c>
      <c r="K303" s="150">
        <f t="shared" si="53"/>
        <v>8.1236263999999991</v>
      </c>
      <c r="L303" s="53">
        <f t="shared" si="54"/>
        <v>0.97274276000000004</v>
      </c>
      <c r="M303" s="53">
        <f t="shared" si="55"/>
        <v>2.8960817699999999E-2</v>
      </c>
      <c r="N303" s="53">
        <f t="shared" si="56"/>
        <v>2.0442930000000002E-2</v>
      </c>
      <c r="Q303" s="3">
        <f t="shared" si="57"/>
        <v>277</v>
      </c>
      <c r="S303" s="3">
        <v>276</v>
      </c>
    </row>
    <row r="304" spans="6:19">
      <c r="F304" s="51" t="str">
        <f t="shared" si="48"/>
        <v>ENG301</v>
      </c>
      <c r="G304" s="57">
        <f t="shared" si="49"/>
        <v>587</v>
      </c>
      <c r="H304" s="153">
        <f t="shared" si="50"/>
        <v>238</v>
      </c>
      <c r="I304" s="153" t="str">
        <f t="shared" si="51"/>
        <v>D</v>
      </c>
      <c r="J304" s="52">
        <f t="shared" si="52"/>
        <v>2.9444444000000001</v>
      </c>
      <c r="K304" s="150">
        <f t="shared" si="53"/>
        <v>5.6878788</v>
      </c>
      <c r="L304" s="53">
        <f t="shared" si="54"/>
        <v>0.75638841999999995</v>
      </c>
      <c r="M304" s="53">
        <f t="shared" si="55"/>
        <v>8.17717206E-2</v>
      </c>
      <c r="N304" s="53">
        <f t="shared" si="56"/>
        <v>8.0068142999999994E-2</v>
      </c>
      <c r="Q304" s="3">
        <f t="shared" si="57"/>
        <v>278</v>
      </c>
      <c r="S304" s="3">
        <v>277</v>
      </c>
    </row>
    <row r="305" spans="6:19">
      <c r="F305" s="51" t="str">
        <f t="shared" si="48"/>
        <v>BIO213</v>
      </c>
      <c r="G305" s="57">
        <f t="shared" si="49"/>
        <v>585</v>
      </c>
      <c r="H305" s="153">
        <f t="shared" si="50"/>
        <v>111</v>
      </c>
      <c r="I305" s="153" t="str">
        <f t="shared" si="51"/>
        <v>C</v>
      </c>
      <c r="J305" s="52">
        <f t="shared" si="52"/>
        <v>2.6914701000000001</v>
      </c>
      <c r="K305" s="150">
        <f t="shared" si="53"/>
        <v>6.6246649</v>
      </c>
      <c r="L305" s="53">
        <f t="shared" si="54"/>
        <v>0.77777777999999997</v>
      </c>
      <c r="M305" s="53">
        <f t="shared" si="55"/>
        <v>0.1076923077</v>
      </c>
      <c r="N305" s="53">
        <f t="shared" si="56"/>
        <v>5.8119657999999998E-2</v>
      </c>
      <c r="Q305" s="3">
        <f t="shared" si="57"/>
        <v>279</v>
      </c>
      <c r="S305" s="3">
        <v>278</v>
      </c>
    </row>
    <row r="306" spans="6:19">
      <c r="F306" s="51" t="str">
        <f t="shared" si="48"/>
        <v>MTH253</v>
      </c>
      <c r="G306" s="57">
        <f t="shared" si="49"/>
        <v>584</v>
      </c>
      <c r="H306" s="153">
        <f t="shared" si="50"/>
        <v>296</v>
      </c>
      <c r="I306" s="153" t="str">
        <f t="shared" si="51"/>
        <v>F</v>
      </c>
      <c r="J306" s="52">
        <f t="shared" si="52"/>
        <v>2.3420561000000002</v>
      </c>
      <c r="K306" s="150">
        <f t="shared" si="53"/>
        <v>4.9101124</v>
      </c>
      <c r="L306" s="53">
        <f t="shared" si="54"/>
        <v>0.76198630000000001</v>
      </c>
      <c r="M306" s="53">
        <f t="shared" si="55"/>
        <v>0.21917808220000001</v>
      </c>
      <c r="N306" s="53">
        <f t="shared" si="56"/>
        <v>8.3904110000000004E-2</v>
      </c>
      <c r="Q306" s="3">
        <f t="shared" si="57"/>
        <v>280</v>
      </c>
      <c r="S306" s="3">
        <v>279</v>
      </c>
    </row>
    <row r="307" spans="6:19">
      <c r="F307" s="51" t="str">
        <f t="shared" si="48"/>
        <v>ATH242</v>
      </c>
      <c r="G307" s="57">
        <f t="shared" si="49"/>
        <v>578</v>
      </c>
      <c r="H307" s="153">
        <f t="shared" si="50"/>
        <v>276</v>
      </c>
      <c r="I307" s="153" t="str">
        <f t="shared" si="51"/>
        <v>B</v>
      </c>
      <c r="J307" s="52">
        <f t="shared" si="52"/>
        <v>2.7985348000000001</v>
      </c>
      <c r="K307" s="150">
        <f t="shared" si="53"/>
        <v>4.3682796000000002</v>
      </c>
      <c r="L307" s="53">
        <f t="shared" si="54"/>
        <v>0.5</v>
      </c>
      <c r="M307" s="53">
        <f t="shared" si="55"/>
        <v>0.14705882349999999</v>
      </c>
      <c r="N307" s="53">
        <f t="shared" si="56"/>
        <v>5.5363322E-2</v>
      </c>
      <c r="Q307" s="3">
        <f t="shared" si="57"/>
        <v>281</v>
      </c>
      <c r="S307" s="3">
        <v>280</v>
      </c>
    </row>
    <row r="308" spans="6:19">
      <c r="F308" s="51" t="str">
        <f t="shared" si="48"/>
        <v>FR201</v>
      </c>
      <c r="G308" s="57">
        <f t="shared" si="49"/>
        <v>578</v>
      </c>
      <c r="H308" s="153">
        <f t="shared" si="50"/>
        <v>875</v>
      </c>
      <c r="I308" s="153" t="str">
        <f t="shared" si="51"/>
        <v>F</v>
      </c>
      <c r="J308" s="52">
        <f t="shared" si="52"/>
        <v>2.9268293000000001</v>
      </c>
      <c r="K308" s="150">
        <f t="shared" si="53"/>
        <v>5.3135135</v>
      </c>
      <c r="L308" s="53">
        <f t="shared" si="54"/>
        <v>0.75086505000000003</v>
      </c>
      <c r="M308" s="53">
        <f t="shared" si="55"/>
        <v>8.9965397899999994E-2</v>
      </c>
      <c r="N308" s="53">
        <f t="shared" si="56"/>
        <v>7.7854671E-2</v>
      </c>
      <c r="Q308" s="3">
        <f t="shared" si="57"/>
        <v>282</v>
      </c>
      <c r="S308" s="3">
        <v>281</v>
      </c>
    </row>
    <row r="309" spans="6:19">
      <c r="F309" s="51" t="str">
        <f t="shared" si="48"/>
        <v>TH210</v>
      </c>
      <c r="G309" s="57">
        <f t="shared" si="49"/>
        <v>576</v>
      </c>
      <c r="H309" s="153">
        <f t="shared" si="50"/>
        <v>186</v>
      </c>
      <c r="I309" s="153" t="str">
        <f t="shared" si="51"/>
        <v>A</v>
      </c>
      <c r="J309" s="52">
        <f t="shared" si="52"/>
        <v>3.7035087999999998</v>
      </c>
      <c r="K309" s="150">
        <f t="shared" si="53"/>
        <v>2.4904050999999998</v>
      </c>
      <c r="L309" s="53">
        <f t="shared" si="54"/>
        <v>0.64930555999999995</v>
      </c>
      <c r="M309" s="53">
        <f t="shared" si="55"/>
        <v>2.08333333E-2</v>
      </c>
      <c r="N309" s="53">
        <f t="shared" si="56"/>
        <v>1.0416666999999999E-2</v>
      </c>
      <c r="Q309" s="3">
        <f t="shared" si="57"/>
        <v>283</v>
      </c>
      <c r="S309" s="3">
        <v>282</v>
      </c>
    </row>
    <row r="310" spans="6:19">
      <c r="F310" s="51" t="str">
        <f t="shared" si="48"/>
        <v>HST485</v>
      </c>
      <c r="G310" s="57">
        <f t="shared" si="49"/>
        <v>575</v>
      </c>
      <c r="H310" s="153">
        <f t="shared" si="50"/>
        <v>236</v>
      </c>
      <c r="I310" s="153" t="str">
        <f t="shared" si="51"/>
        <v>D</v>
      </c>
      <c r="J310" s="52">
        <f t="shared" si="52"/>
        <v>2.6583011999999999</v>
      </c>
      <c r="K310" s="150">
        <f t="shared" si="53"/>
        <v>6.9759450000000003</v>
      </c>
      <c r="L310" s="53">
        <f t="shared" si="54"/>
        <v>0.67826087000000002</v>
      </c>
      <c r="M310" s="53">
        <f t="shared" si="55"/>
        <v>9.91304348E-2</v>
      </c>
      <c r="N310" s="53">
        <f t="shared" si="56"/>
        <v>9.9130435000000003E-2</v>
      </c>
      <c r="Q310" s="3">
        <f t="shared" si="57"/>
        <v>284</v>
      </c>
      <c r="S310" s="3">
        <v>283</v>
      </c>
    </row>
    <row r="311" spans="6:19">
      <c r="F311" s="51" t="str">
        <f t="shared" si="48"/>
        <v>ART207</v>
      </c>
      <c r="G311" s="57">
        <f t="shared" si="49"/>
        <v>572</v>
      </c>
      <c r="H311" s="153">
        <f t="shared" si="50"/>
        <v>265</v>
      </c>
      <c r="I311" s="153" t="str">
        <f t="shared" si="51"/>
        <v>B</v>
      </c>
      <c r="J311" s="52">
        <f t="shared" si="52"/>
        <v>3.1397059</v>
      </c>
      <c r="K311" s="150">
        <f t="shared" si="53"/>
        <v>4.3415977999999997</v>
      </c>
      <c r="L311" s="53">
        <f t="shared" si="54"/>
        <v>0.59790209999999999</v>
      </c>
      <c r="M311" s="53">
        <f t="shared" si="55"/>
        <v>8.2167832199999999E-2</v>
      </c>
      <c r="N311" s="53">
        <f t="shared" si="56"/>
        <v>4.8951049000000003E-2</v>
      </c>
      <c r="Q311" s="3">
        <f t="shared" si="57"/>
        <v>285</v>
      </c>
      <c r="S311" s="3">
        <v>284</v>
      </c>
    </row>
    <row r="312" spans="6:19">
      <c r="F312" s="51" t="str">
        <f t="shared" si="48"/>
        <v>MGT410</v>
      </c>
      <c r="G312" s="57">
        <f t="shared" si="49"/>
        <v>570</v>
      </c>
      <c r="H312" s="153">
        <f t="shared" si="50"/>
        <v>912</v>
      </c>
      <c r="I312" s="153" t="str">
        <f t="shared" si="51"/>
        <v>F</v>
      </c>
      <c r="J312" s="52">
        <f t="shared" si="52"/>
        <v>3.5610618999999999</v>
      </c>
      <c r="K312" s="150">
        <f t="shared" si="53"/>
        <v>7.8976109000000001</v>
      </c>
      <c r="L312" s="53">
        <f t="shared" si="54"/>
        <v>0.97894736999999998</v>
      </c>
      <c r="M312" s="53">
        <f t="shared" si="55"/>
        <v>1.22807018E-2</v>
      </c>
      <c r="N312" s="53">
        <f t="shared" si="56"/>
        <v>8.7719300000000007E-3</v>
      </c>
      <c r="Q312" s="3">
        <f t="shared" si="57"/>
        <v>286</v>
      </c>
      <c r="S312" s="3">
        <v>285</v>
      </c>
    </row>
    <row r="313" spans="6:19">
      <c r="F313" s="51" t="str">
        <f t="shared" si="48"/>
        <v>ENG410</v>
      </c>
      <c r="G313" s="57">
        <f t="shared" si="49"/>
        <v>564</v>
      </c>
      <c r="H313" s="153">
        <f t="shared" si="50"/>
        <v>330</v>
      </c>
      <c r="I313" s="153" t="str">
        <f t="shared" si="51"/>
        <v>D</v>
      </c>
      <c r="J313" s="52">
        <f t="shared" si="52"/>
        <v>3.1195445999999998</v>
      </c>
      <c r="K313" s="150">
        <f t="shared" si="53"/>
        <v>7.1380470999999996</v>
      </c>
      <c r="L313" s="53">
        <f t="shared" si="54"/>
        <v>0.80673759</v>
      </c>
      <c r="M313" s="53">
        <f t="shared" si="55"/>
        <v>6.5602836900000003E-2</v>
      </c>
      <c r="N313" s="53">
        <f t="shared" si="56"/>
        <v>6.5602836999999997E-2</v>
      </c>
      <c r="Q313" s="3">
        <f t="shared" si="57"/>
        <v>287</v>
      </c>
      <c r="S313" s="3">
        <v>286</v>
      </c>
    </row>
    <row r="314" spans="6:19">
      <c r="F314" s="51" t="str">
        <f t="shared" si="48"/>
        <v>RHB101</v>
      </c>
      <c r="G314" s="57">
        <f t="shared" si="49"/>
        <v>563</v>
      </c>
      <c r="H314" s="153">
        <f t="shared" si="50"/>
        <v>1102</v>
      </c>
      <c r="I314" s="153" t="str">
        <f t="shared" si="51"/>
        <v>C</v>
      </c>
      <c r="J314" s="52">
        <f t="shared" si="52"/>
        <v>3.7657658000000001</v>
      </c>
      <c r="K314" s="150">
        <f t="shared" si="53"/>
        <v>4.9321608000000001</v>
      </c>
      <c r="L314" s="53">
        <f t="shared" si="54"/>
        <v>0.76909413999999998</v>
      </c>
      <c r="M314" s="53">
        <f t="shared" si="55"/>
        <v>1.2433392499999999E-2</v>
      </c>
      <c r="N314" s="53">
        <f t="shared" si="56"/>
        <v>1.4209591000000001E-2</v>
      </c>
      <c r="Q314" s="3">
        <f t="shared" si="57"/>
        <v>288</v>
      </c>
      <c r="S314" s="3">
        <v>287</v>
      </c>
    </row>
    <row r="315" spans="6:19">
      <c r="F315" s="51" t="str">
        <f t="shared" si="48"/>
        <v>ASL102</v>
      </c>
      <c r="G315" s="57">
        <f t="shared" si="49"/>
        <v>562</v>
      </c>
      <c r="H315" s="153">
        <f t="shared" si="50"/>
        <v>365</v>
      </c>
      <c r="I315" s="153" t="str">
        <f t="shared" si="51"/>
        <v>C</v>
      </c>
      <c r="J315" s="52">
        <f t="shared" si="52"/>
        <v>3.3394495000000002</v>
      </c>
      <c r="K315" s="150">
        <f t="shared" si="53"/>
        <v>5.7895981000000001</v>
      </c>
      <c r="L315" s="53">
        <f t="shared" si="54"/>
        <v>0.62099643999999998</v>
      </c>
      <c r="M315" s="53">
        <f t="shared" si="55"/>
        <v>3.02491103E-2</v>
      </c>
      <c r="N315" s="53">
        <f t="shared" si="56"/>
        <v>3.0249109999999999E-2</v>
      </c>
      <c r="Q315" s="3">
        <f t="shared" si="57"/>
        <v>289</v>
      </c>
      <c r="S315" s="3">
        <v>288</v>
      </c>
    </row>
    <row r="316" spans="6:19">
      <c r="F316" s="51" t="str">
        <f t="shared" si="48"/>
        <v>NUR414</v>
      </c>
      <c r="G316" s="57">
        <f t="shared" si="49"/>
        <v>560</v>
      </c>
      <c r="H316" s="153">
        <f t="shared" si="50"/>
        <v>468</v>
      </c>
      <c r="I316" s="153" t="str">
        <f t="shared" si="51"/>
        <v>C</v>
      </c>
      <c r="J316" s="52">
        <f t="shared" si="52"/>
        <v>3.8617594</v>
      </c>
      <c r="K316" s="150">
        <f t="shared" si="53"/>
        <v>7.2592593000000001</v>
      </c>
      <c r="L316" s="53">
        <f t="shared" si="54"/>
        <v>0.93035714000000003</v>
      </c>
      <c r="M316" s="53">
        <f t="shared" si="55"/>
        <v>3.5714286E-3</v>
      </c>
      <c r="N316" s="53">
        <f t="shared" si="56"/>
        <v>5.357143E-3</v>
      </c>
      <c r="Q316" s="3">
        <f t="shared" si="57"/>
        <v>290</v>
      </c>
      <c r="S316" s="3">
        <v>289</v>
      </c>
    </row>
    <row r="317" spans="6:19">
      <c r="F317" s="51" t="str">
        <f t="shared" si="48"/>
        <v>GEO203</v>
      </c>
      <c r="G317" s="57">
        <f t="shared" si="49"/>
        <v>557</v>
      </c>
      <c r="H317" s="153">
        <f t="shared" si="50"/>
        <v>261</v>
      </c>
      <c r="I317" s="153" t="str">
        <f t="shared" si="51"/>
        <v>C</v>
      </c>
      <c r="J317" s="52">
        <f t="shared" si="52"/>
        <v>2.4137930999999999</v>
      </c>
      <c r="K317" s="150">
        <f t="shared" si="53"/>
        <v>4.7486486000000001</v>
      </c>
      <c r="L317" s="53">
        <f t="shared" si="54"/>
        <v>0.58348294000000001</v>
      </c>
      <c r="M317" s="53">
        <f t="shared" si="55"/>
        <v>0.15798922800000001</v>
      </c>
      <c r="N317" s="53">
        <f t="shared" si="56"/>
        <v>6.2836624999999993E-2</v>
      </c>
      <c r="Q317" s="3">
        <f t="shared" si="57"/>
        <v>291</v>
      </c>
      <c r="S317" s="3">
        <v>290</v>
      </c>
    </row>
    <row r="318" spans="6:19">
      <c r="F318" s="51" t="str">
        <f t="shared" si="48"/>
        <v>BIO492</v>
      </c>
      <c r="G318" s="57">
        <f t="shared" si="49"/>
        <v>555</v>
      </c>
      <c r="H318" s="153">
        <f t="shared" si="50"/>
        <v>198</v>
      </c>
      <c r="I318" s="153" t="str">
        <f t="shared" si="51"/>
        <v>C</v>
      </c>
      <c r="J318" s="52">
        <f t="shared" si="52"/>
        <v>3.6876155000000002</v>
      </c>
      <c r="K318" s="150">
        <f t="shared" si="53"/>
        <v>8.125</v>
      </c>
      <c r="L318" s="53">
        <f t="shared" si="54"/>
        <v>0.89189189000000002</v>
      </c>
      <c r="M318" s="53">
        <f t="shared" si="55"/>
        <v>2.1621621600000002E-2</v>
      </c>
      <c r="N318" s="53">
        <f t="shared" si="56"/>
        <v>2.5225225E-2</v>
      </c>
      <c r="Q318" s="3">
        <f t="shared" si="57"/>
        <v>292</v>
      </c>
      <c r="S318" s="3">
        <v>291</v>
      </c>
    </row>
    <row r="319" spans="6:19">
      <c r="F319" s="51" t="str">
        <f t="shared" si="48"/>
        <v>GL345</v>
      </c>
      <c r="G319" s="57">
        <f t="shared" si="49"/>
        <v>553</v>
      </c>
      <c r="H319" s="153">
        <f t="shared" si="50"/>
        <v>268</v>
      </c>
      <c r="I319" s="153" t="str">
        <f t="shared" si="51"/>
        <v>D</v>
      </c>
      <c r="J319" s="52">
        <f t="shared" si="52"/>
        <v>3.7210144999999999</v>
      </c>
      <c r="K319" s="150">
        <f t="shared" si="53"/>
        <v>6.0195439999999998</v>
      </c>
      <c r="L319" s="53">
        <f t="shared" si="54"/>
        <v>0.91681736000000003</v>
      </c>
      <c r="M319" s="53">
        <f t="shared" si="55"/>
        <v>1.44665461E-2</v>
      </c>
      <c r="N319" s="53">
        <f t="shared" si="56"/>
        <v>1.8083179999999999E-3</v>
      </c>
      <c r="Q319" s="3">
        <f t="shared" si="57"/>
        <v>293</v>
      </c>
      <c r="S319" s="3">
        <v>292</v>
      </c>
    </row>
    <row r="320" spans="6:19">
      <c r="F320" s="51" t="str">
        <f t="shared" si="48"/>
        <v>MKT366</v>
      </c>
      <c r="G320" s="57">
        <f t="shared" si="49"/>
        <v>553</v>
      </c>
      <c r="H320" s="153">
        <f t="shared" si="50"/>
        <v>528</v>
      </c>
      <c r="I320" s="153" t="str">
        <f t="shared" si="51"/>
        <v>D</v>
      </c>
      <c r="J320" s="52">
        <f t="shared" si="52"/>
        <v>3.2354015</v>
      </c>
      <c r="K320" s="150">
        <f t="shared" si="53"/>
        <v>7.6595091999999996</v>
      </c>
      <c r="L320" s="53">
        <f t="shared" si="54"/>
        <v>0.96745026999999995</v>
      </c>
      <c r="M320" s="53">
        <f t="shared" si="55"/>
        <v>1.44665461E-2</v>
      </c>
      <c r="N320" s="53">
        <f t="shared" si="56"/>
        <v>9.0415909999999999E-3</v>
      </c>
      <c r="Q320" s="3">
        <f t="shared" si="57"/>
        <v>294</v>
      </c>
      <c r="S320" s="3">
        <v>293</v>
      </c>
    </row>
    <row r="321" spans="6:19">
      <c r="F321" s="51" t="str">
        <f t="shared" si="48"/>
        <v>HST415</v>
      </c>
      <c r="G321" s="57">
        <f t="shared" si="49"/>
        <v>552</v>
      </c>
      <c r="H321" s="153">
        <f t="shared" si="50"/>
        <v>224</v>
      </c>
      <c r="I321" s="153" t="str">
        <f t="shared" si="51"/>
        <v>D</v>
      </c>
      <c r="J321" s="52">
        <f t="shared" si="52"/>
        <v>2.8261802999999999</v>
      </c>
      <c r="K321" s="150">
        <f t="shared" si="53"/>
        <v>6.9540984000000003</v>
      </c>
      <c r="L321" s="53">
        <f t="shared" si="54"/>
        <v>0.60326086999999995</v>
      </c>
      <c r="M321" s="53">
        <f t="shared" si="55"/>
        <v>0.1050724638</v>
      </c>
      <c r="N321" s="53">
        <f t="shared" si="56"/>
        <v>0.15579710099999999</v>
      </c>
      <c r="Q321" s="3">
        <f t="shared" si="57"/>
        <v>295</v>
      </c>
      <c r="S321" s="3">
        <v>294</v>
      </c>
    </row>
    <row r="322" spans="6:19">
      <c r="F322" s="51" t="str">
        <f t="shared" si="48"/>
        <v>EDL303</v>
      </c>
      <c r="G322" s="57">
        <f t="shared" si="49"/>
        <v>547</v>
      </c>
      <c r="H322" s="153">
        <f t="shared" si="50"/>
        <v>251</v>
      </c>
      <c r="I322" s="153" t="str">
        <f t="shared" si="51"/>
        <v>C</v>
      </c>
      <c r="J322" s="52">
        <f t="shared" si="52"/>
        <v>3.6990653999999998</v>
      </c>
      <c r="K322" s="150">
        <f t="shared" si="53"/>
        <v>5.9107143000000004</v>
      </c>
      <c r="L322" s="53">
        <f t="shared" si="54"/>
        <v>0.86106033000000004</v>
      </c>
      <c r="M322" s="53">
        <f t="shared" si="55"/>
        <v>1.09689214E-2</v>
      </c>
      <c r="N322" s="53">
        <f t="shared" si="56"/>
        <v>2.1937842999999999E-2</v>
      </c>
      <c r="Q322" s="3">
        <f t="shared" si="57"/>
        <v>296</v>
      </c>
      <c r="S322" s="3">
        <v>295</v>
      </c>
    </row>
    <row r="323" spans="6:19">
      <c r="F323" s="51" t="str">
        <f t="shared" si="48"/>
        <v>PHL471</v>
      </c>
      <c r="G323" s="57">
        <f t="shared" si="49"/>
        <v>547</v>
      </c>
      <c r="H323" s="153">
        <f t="shared" si="50"/>
        <v>416</v>
      </c>
      <c r="I323" s="153" t="str">
        <f t="shared" si="51"/>
        <v>F</v>
      </c>
      <c r="J323" s="52">
        <f t="shared" si="52"/>
        <v>2.4308616999999999</v>
      </c>
      <c r="K323" s="150">
        <f t="shared" si="53"/>
        <v>7.1202345999999999</v>
      </c>
      <c r="L323" s="53">
        <f t="shared" si="54"/>
        <v>0.75685557999999997</v>
      </c>
      <c r="M323" s="53">
        <f t="shared" si="55"/>
        <v>0.2285191956</v>
      </c>
      <c r="N323" s="53">
        <f t="shared" si="56"/>
        <v>8.7751370999999995E-2</v>
      </c>
      <c r="Q323" s="3">
        <f t="shared" si="57"/>
        <v>297</v>
      </c>
      <c r="S323" s="3">
        <v>296</v>
      </c>
    </row>
    <row r="324" spans="6:19">
      <c r="F324" s="51" t="str">
        <f t="shared" si="48"/>
        <v>ENG478</v>
      </c>
      <c r="G324" s="57">
        <f t="shared" si="49"/>
        <v>542</v>
      </c>
      <c r="H324" s="153">
        <f t="shared" si="50"/>
        <v>240</v>
      </c>
      <c r="I324" s="153" t="str">
        <f t="shared" si="51"/>
        <v>C</v>
      </c>
      <c r="J324" s="52">
        <f t="shared" si="52"/>
        <v>3.1644101</v>
      </c>
      <c r="K324" s="150">
        <f t="shared" si="53"/>
        <v>6.3802817000000003</v>
      </c>
      <c r="L324" s="53">
        <f t="shared" si="54"/>
        <v>0.77675276999999998</v>
      </c>
      <c r="M324" s="53">
        <f t="shared" si="55"/>
        <v>6.2730627299999994E-2</v>
      </c>
      <c r="N324" s="53">
        <f t="shared" si="56"/>
        <v>4.6125461E-2</v>
      </c>
      <c r="Q324" s="3">
        <f t="shared" si="57"/>
        <v>298</v>
      </c>
      <c r="S324" s="3">
        <v>297</v>
      </c>
    </row>
    <row r="325" spans="6:19">
      <c r="F325" s="51" t="str">
        <f t="shared" si="48"/>
        <v>PHY246</v>
      </c>
      <c r="G325" s="57">
        <f t="shared" si="49"/>
        <v>539</v>
      </c>
      <c r="H325" s="153">
        <f t="shared" si="50"/>
        <v>517</v>
      </c>
      <c r="I325" s="153" t="str">
        <f t="shared" si="51"/>
        <v>F</v>
      </c>
      <c r="J325" s="52">
        <f t="shared" si="52"/>
        <v>2.9530957</v>
      </c>
      <c r="K325" s="150">
        <f t="shared" si="53"/>
        <v>5.1820579999999996</v>
      </c>
      <c r="L325" s="53">
        <f t="shared" si="54"/>
        <v>0.83858997999999996</v>
      </c>
      <c r="M325" s="53">
        <f t="shared" si="55"/>
        <v>6.4935064900000006E-2</v>
      </c>
      <c r="N325" s="53">
        <f t="shared" si="56"/>
        <v>1.1131725E-2</v>
      </c>
      <c r="Q325" s="3">
        <f t="shared" si="57"/>
        <v>299</v>
      </c>
      <c r="S325" s="3">
        <v>298</v>
      </c>
    </row>
    <row r="326" spans="6:19">
      <c r="F326" s="51" t="str">
        <f t="shared" si="48"/>
        <v>RST261</v>
      </c>
      <c r="G326" s="57">
        <f t="shared" si="49"/>
        <v>539</v>
      </c>
      <c r="H326" s="153">
        <f t="shared" si="50"/>
        <v>189</v>
      </c>
      <c r="I326" s="153" t="str">
        <f t="shared" si="51"/>
        <v>C</v>
      </c>
      <c r="J326" s="52">
        <f t="shared" si="52"/>
        <v>2.7871901000000001</v>
      </c>
      <c r="K326" s="150">
        <f t="shared" si="53"/>
        <v>3.9472141000000001</v>
      </c>
      <c r="L326" s="53">
        <f t="shared" si="54"/>
        <v>0.69016697999999999</v>
      </c>
      <c r="M326" s="53">
        <f t="shared" si="55"/>
        <v>9.0909090900000003E-2</v>
      </c>
      <c r="N326" s="53">
        <f t="shared" si="56"/>
        <v>0.10204081600000001</v>
      </c>
      <c r="Q326" s="3">
        <f t="shared" si="57"/>
        <v>300</v>
      </c>
      <c r="S326" s="3">
        <v>299</v>
      </c>
    </row>
    <row r="327" spans="6:19">
      <c r="F327" s="51" t="str">
        <f t="shared" si="48"/>
        <v>PSY361</v>
      </c>
      <c r="G327" s="57">
        <f t="shared" si="49"/>
        <v>532</v>
      </c>
      <c r="H327" s="153">
        <f t="shared" si="50"/>
        <v>218</v>
      </c>
      <c r="I327" s="153" t="str">
        <f t="shared" si="51"/>
        <v>C</v>
      </c>
      <c r="J327" s="52">
        <f t="shared" si="52"/>
        <v>2.7759673999999999</v>
      </c>
      <c r="K327" s="150">
        <f t="shared" si="53"/>
        <v>6.2138365000000002</v>
      </c>
      <c r="L327" s="53">
        <f t="shared" si="54"/>
        <v>0.73684210999999999</v>
      </c>
      <c r="M327" s="53">
        <f t="shared" si="55"/>
        <v>9.3984962399999997E-2</v>
      </c>
      <c r="N327" s="53">
        <f t="shared" si="56"/>
        <v>7.7067669000000005E-2</v>
      </c>
      <c r="Q327" s="3">
        <f t="shared" si="57"/>
        <v>301</v>
      </c>
      <c r="S327" s="3">
        <v>300</v>
      </c>
    </row>
    <row r="328" spans="6:19">
      <c r="F328" s="51" t="str">
        <f t="shared" si="48"/>
        <v>ENG357</v>
      </c>
      <c r="G328" s="57">
        <f t="shared" si="49"/>
        <v>530</v>
      </c>
      <c r="H328" s="153">
        <f t="shared" si="50"/>
        <v>524</v>
      </c>
      <c r="I328" s="153" t="str">
        <f t="shared" si="51"/>
        <v>D</v>
      </c>
      <c r="J328" s="52">
        <f t="shared" si="52"/>
        <v>3.0889749000000002</v>
      </c>
      <c r="K328" s="150">
        <f t="shared" si="53"/>
        <v>6.6646153999999997</v>
      </c>
      <c r="L328" s="53">
        <f t="shared" si="54"/>
        <v>0.84905660000000005</v>
      </c>
      <c r="M328" s="53">
        <f t="shared" si="55"/>
        <v>4.1509433999999998E-2</v>
      </c>
      <c r="N328" s="53">
        <f t="shared" si="56"/>
        <v>2.4528301999999998E-2</v>
      </c>
      <c r="Q328" s="3">
        <f t="shared" si="57"/>
        <v>302</v>
      </c>
      <c r="S328" s="3">
        <v>301</v>
      </c>
    </row>
    <row r="329" spans="6:19">
      <c r="F329" s="51" t="str">
        <f t="shared" si="48"/>
        <v>COM256</v>
      </c>
      <c r="G329" s="57">
        <f t="shared" si="49"/>
        <v>529</v>
      </c>
      <c r="H329" s="153">
        <f t="shared" si="50"/>
        <v>501</v>
      </c>
      <c r="I329" s="153" t="str">
        <f t="shared" si="51"/>
        <v>F</v>
      </c>
      <c r="J329" s="52">
        <f t="shared" si="52"/>
        <v>2.84375</v>
      </c>
      <c r="K329" s="150">
        <f t="shared" si="53"/>
        <v>6.0698924999999999</v>
      </c>
      <c r="L329" s="53">
        <f t="shared" si="54"/>
        <v>0.88657845000000002</v>
      </c>
      <c r="M329" s="53">
        <f t="shared" si="55"/>
        <v>9.2627599199999994E-2</v>
      </c>
      <c r="N329" s="53">
        <f t="shared" si="56"/>
        <v>3.2136105999999998E-2</v>
      </c>
      <c r="Q329" s="3">
        <f t="shared" si="57"/>
        <v>303</v>
      </c>
      <c r="S329" s="3">
        <v>302</v>
      </c>
    </row>
    <row r="330" spans="6:19">
      <c r="F330" s="51" t="str">
        <f t="shared" si="48"/>
        <v>ED421</v>
      </c>
      <c r="G330" s="57">
        <f t="shared" si="49"/>
        <v>526</v>
      </c>
      <c r="H330" s="153">
        <f t="shared" si="50"/>
        <v>346</v>
      </c>
      <c r="I330" s="153" t="str">
        <f t="shared" si="51"/>
        <v>D</v>
      </c>
      <c r="J330" s="52">
        <f t="shared" si="52"/>
        <v>3.7065636999999998</v>
      </c>
      <c r="K330" s="150">
        <f t="shared" si="53"/>
        <v>7.2977527999999996</v>
      </c>
      <c r="L330" s="53">
        <f t="shared" si="54"/>
        <v>0.89163497999999997</v>
      </c>
      <c r="M330" s="53">
        <f t="shared" si="55"/>
        <v>9.5057033999999992E-3</v>
      </c>
      <c r="N330" s="53">
        <f t="shared" si="56"/>
        <v>1.5209125E-2</v>
      </c>
      <c r="Q330" s="3">
        <f t="shared" si="57"/>
        <v>304</v>
      </c>
      <c r="S330" s="3">
        <v>303</v>
      </c>
    </row>
    <row r="331" spans="6:19">
      <c r="F331" s="51" t="str">
        <f t="shared" si="48"/>
        <v>FR202</v>
      </c>
      <c r="G331" s="57">
        <f t="shared" si="49"/>
        <v>526</v>
      </c>
      <c r="H331" s="153">
        <f t="shared" si="50"/>
        <v>575</v>
      </c>
      <c r="I331" s="153" t="str">
        <f t="shared" si="51"/>
        <v>D</v>
      </c>
      <c r="J331" s="52">
        <f t="shared" si="52"/>
        <v>2.9407114999999999</v>
      </c>
      <c r="K331" s="150">
        <f t="shared" si="53"/>
        <v>5.6617647</v>
      </c>
      <c r="L331" s="53">
        <f t="shared" si="54"/>
        <v>0.78707223999999998</v>
      </c>
      <c r="M331" s="53">
        <f t="shared" si="55"/>
        <v>6.4638783300000002E-2</v>
      </c>
      <c r="N331" s="53">
        <f t="shared" si="56"/>
        <v>3.8022814000000002E-2</v>
      </c>
      <c r="Q331" s="3">
        <f t="shared" si="57"/>
        <v>305</v>
      </c>
      <c r="S331" s="3">
        <v>304</v>
      </c>
    </row>
    <row r="332" spans="6:19">
      <c r="F332" s="51" t="str">
        <f t="shared" si="48"/>
        <v>ED407</v>
      </c>
      <c r="G332" s="57">
        <f t="shared" si="49"/>
        <v>523</v>
      </c>
      <c r="H332" s="153">
        <f t="shared" si="50"/>
        <v>2142</v>
      </c>
      <c r="I332" s="153" t="str">
        <f t="shared" si="51"/>
        <v>D</v>
      </c>
      <c r="J332" s="52">
        <f t="shared" si="52"/>
        <v>3.7013487</v>
      </c>
      <c r="K332" s="150">
        <f t="shared" si="53"/>
        <v>6.3873239000000002</v>
      </c>
      <c r="L332" s="53">
        <f t="shared" si="54"/>
        <v>0.96175907999999999</v>
      </c>
      <c r="M332" s="53">
        <f t="shared" si="55"/>
        <v>3.8240917999999998E-3</v>
      </c>
      <c r="N332" s="53">
        <f t="shared" si="56"/>
        <v>7.6481839999999997E-3</v>
      </c>
      <c r="Q332" s="3">
        <f t="shared" si="57"/>
        <v>306</v>
      </c>
      <c r="S332" s="3">
        <v>305</v>
      </c>
    </row>
    <row r="333" spans="6:19">
      <c r="F333" s="51" t="str">
        <f t="shared" si="48"/>
        <v>MKT446</v>
      </c>
      <c r="G333" s="57">
        <f t="shared" si="49"/>
        <v>523</v>
      </c>
      <c r="H333" s="153">
        <f t="shared" si="50"/>
        <v>1994</v>
      </c>
      <c r="I333" s="153" t="str">
        <f t="shared" si="51"/>
        <v>F</v>
      </c>
      <c r="J333" s="52">
        <f t="shared" si="52"/>
        <v>2.8042226000000001</v>
      </c>
      <c r="K333" s="150">
        <f t="shared" si="53"/>
        <v>7.5662650999999999</v>
      </c>
      <c r="L333" s="53">
        <f t="shared" si="54"/>
        <v>0.96558317000000005</v>
      </c>
      <c r="M333" s="53">
        <f t="shared" si="55"/>
        <v>3.2504780099999998E-2</v>
      </c>
      <c r="N333" s="53">
        <f t="shared" si="56"/>
        <v>3.8240919999999999E-3</v>
      </c>
      <c r="Q333" s="3">
        <f t="shared" si="57"/>
        <v>307</v>
      </c>
      <c r="S333" s="3">
        <v>306</v>
      </c>
    </row>
    <row r="334" spans="6:19">
      <c r="F334" s="51" t="str">
        <f t="shared" si="48"/>
        <v>BIO231</v>
      </c>
      <c r="G334" s="57">
        <f t="shared" si="49"/>
        <v>519</v>
      </c>
      <c r="H334" s="153">
        <f t="shared" si="50"/>
        <v>100</v>
      </c>
      <c r="I334" s="153" t="str">
        <f t="shared" si="51"/>
        <v>D</v>
      </c>
      <c r="J334" s="52">
        <f t="shared" si="52"/>
        <v>2.7474747000000002</v>
      </c>
      <c r="K334" s="150">
        <f t="shared" si="53"/>
        <v>7.1545740999999996</v>
      </c>
      <c r="L334" s="53">
        <f t="shared" si="54"/>
        <v>0.78227360000000001</v>
      </c>
      <c r="M334" s="53">
        <f t="shared" si="55"/>
        <v>0.1098265896</v>
      </c>
      <c r="N334" s="53">
        <f t="shared" si="56"/>
        <v>4.6242775E-2</v>
      </c>
      <c r="Q334" s="3">
        <f t="shared" si="57"/>
        <v>308</v>
      </c>
      <c r="S334" s="3">
        <v>307</v>
      </c>
    </row>
    <row r="335" spans="6:19">
      <c r="F335" s="51" t="str">
        <f t="shared" si="48"/>
        <v>ME199</v>
      </c>
      <c r="G335" s="57">
        <f t="shared" si="49"/>
        <v>518</v>
      </c>
      <c r="H335" s="153">
        <f t="shared" si="50"/>
        <v>323</v>
      </c>
      <c r="I335" s="153" t="str">
        <f t="shared" si="51"/>
        <v>B</v>
      </c>
      <c r="J335" s="52">
        <f t="shared" si="52"/>
        <v>3.3113771999999999</v>
      </c>
      <c r="K335" s="150">
        <f t="shared" si="53"/>
        <v>2.2212190000000001</v>
      </c>
      <c r="L335" s="53">
        <f t="shared" si="54"/>
        <v>0.58301157999999997</v>
      </c>
      <c r="M335" s="53">
        <f t="shared" si="55"/>
        <v>6.3706563699999996E-2</v>
      </c>
      <c r="N335" s="53">
        <f t="shared" si="56"/>
        <v>3.2818532999999997E-2</v>
      </c>
      <c r="Q335" s="3">
        <f t="shared" si="57"/>
        <v>309</v>
      </c>
      <c r="S335" s="3">
        <v>308</v>
      </c>
    </row>
    <row r="336" spans="6:19">
      <c r="F336" s="51" t="str">
        <f t="shared" si="48"/>
        <v>COM432</v>
      </c>
      <c r="G336" s="57">
        <f t="shared" si="49"/>
        <v>517</v>
      </c>
      <c r="H336" s="153">
        <f t="shared" si="50"/>
        <v>455</v>
      </c>
      <c r="I336" s="153" t="str">
        <f t="shared" si="51"/>
        <v>D</v>
      </c>
      <c r="J336" s="52">
        <f t="shared" si="52"/>
        <v>3.1529411999999999</v>
      </c>
      <c r="K336" s="150">
        <f t="shared" si="53"/>
        <v>6.7907691999999997</v>
      </c>
      <c r="L336" s="53">
        <f t="shared" si="54"/>
        <v>0.91489361999999996</v>
      </c>
      <c r="M336" s="53">
        <f t="shared" si="55"/>
        <v>2.5145067699999999E-2</v>
      </c>
      <c r="N336" s="53">
        <f t="shared" si="56"/>
        <v>1.3539651999999999E-2</v>
      </c>
      <c r="Q336" s="3">
        <f t="shared" si="57"/>
        <v>310</v>
      </c>
      <c r="S336" s="3">
        <v>309</v>
      </c>
    </row>
    <row r="337" spans="6:19">
      <c r="F337" s="51" t="str">
        <f t="shared" si="48"/>
        <v>EDE302</v>
      </c>
      <c r="G337" s="57">
        <f t="shared" si="49"/>
        <v>517</v>
      </c>
      <c r="H337" s="153">
        <f t="shared" si="50"/>
        <v>2121</v>
      </c>
      <c r="I337" s="153" t="str">
        <f t="shared" si="51"/>
        <v>F</v>
      </c>
      <c r="J337" s="52">
        <f t="shared" si="52"/>
        <v>3.7412451</v>
      </c>
      <c r="K337" s="150">
        <f t="shared" si="53"/>
        <v>6.6785714</v>
      </c>
      <c r="L337" s="53">
        <f t="shared" si="54"/>
        <v>0.97485493000000001</v>
      </c>
      <c r="M337" s="53">
        <f t="shared" si="55"/>
        <v>1.934236E-3</v>
      </c>
      <c r="N337" s="53">
        <f t="shared" si="56"/>
        <v>5.8027080000000002E-3</v>
      </c>
      <c r="Q337" s="3">
        <f t="shared" si="57"/>
        <v>311</v>
      </c>
      <c r="S337" s="3">
        <v>310</v>
      </c>
    </row>
    <row r="338" spans="6:19">
      <c r="F338" s="51" t="str">
        <f t="shared" si="48"/>
        <v>SM144</v>
      </c>
      <c r="G338" s="57">
        <f t="shared" si="49"/>
        <v>517</v>
      </c>
      <c r="H338" s="153">
        <f t="shared" si="50"/>
        <v>636</v>
      </c>
      <c r="I338" s="153" t="str">
        <f t="shared" si="51"/>
        <v>B</v>
      </c>
      <c r="J338" s="52">
        <f t="shared" si="52"/>
        <v>3.5730993999999998</v>
      </c>
      <c r="K338" s="150">
        <f t="shared" si="53"/>
        <v>3.1931818000000001</v>
      </c>
      <c r="L338" s="53">
        <f t="shared" si="54"/>
        <v>0.67311412000000004</v>
      </c>
      <c r="M338" s="53">
        <f t="shared" si="55"/>
        <v>9.6711799000000001E-3</v>
      </c>
      <c r="N338" s="53">
        <f t="shared" si="56"/>
        <v>7.7369439999999999E-3</v>
      </c>
      <c r="Q338" s="3">
        <f t="shared" si="57"/>
        <v>312</v>
      </c>
      <c r="S338" s="3">
        <v>311</v>
      </c>
    </row>
    <row r="339" spans="6:19">
      <c r="F339" s="51" t="str">
        <f t="shared" si="48"/>
        <v>ED317</v>
      </c>
      <c r="G339" s="57">
        <f t="shared" si="49"/>
        <v>516</v>
      </c>
      <c r="H339" s="153">
        <f t="shared" si="50"/>
        <v>1107</v>
      </c>
      <c r="I339" s="153" t="str">
        <f t="shared" si="51"/>
        <v>D</v>
      </c>
      <c r="J339" s="52">
        <f t="shared" si="52"/>
        <v>3.7184466</v>
      </c>
      <c r="K339" s="150">
        <f t="shared" si="53"/>
        <v>7.1857142999999999</v>
      </c>
      <c r="L339" s="53">
        <f t="shared" si="54"/>
        <v>0.96705426000000005</v>
      </c>
      <c r="M339" s="53">
        <f t="shared" si="55"/>
        <v>5.8139534999999999E-3</v>
      </c>
      <c r="N339" s="53">
        <f t="shared" si="56"/>
        <v>1.937984E-3</v>
      </c>
      <c r="Q339" s="3">
        <f t="shared" si="57"/>
        <v>313</v>
      </c>
      <c r="S339" s="3">
        <v>312</v>
      </c>
    </row>
    <row r="340" spans="6:19">
      <c r="F340" s="51" t="str">
        <f t="shared" si="48"/>
        <v>EDE401</v>
      </c>
      <c r="G340" s="57">
        <f t="shared" si="49"/>
        <v>516</v>
      </c>
      <c r="H340" s="153">
        <f t="shared" si="50"/>
        <v>366</v>
      </c>
      <c r="I340" s="153" t="str">
        <f t="shared" si="51"/>
        <v>C</v>
      </c>
      <c r="J340" s="52">
        <f t="shared" si="52"/>
        <v>3.8662790999999999</v>
      </c>
      <c r="K340" s="150">
        <f t="shared" si="53"/>
        <v>7.4113474999999998</v>
      </c>
      <c r="L340" s="53">
        <f t="shared" si="54"/>
        <v>0.96899225</v>
      </c>
      <c r="M340" s="53">
        <f t="shared" si="55"/>
        <v>5.8139534999999999E-3</v>
      </c>
      <c r="N340" s="53">
        <f t="shared" si="56"/>
        <v>0</v>
      </c>
      <c r="Q340" s="3">
        <f t="shared" si="57"/>
        <v>314</v>
      </c>
      <c r="S340" s="3">
        <v>313</v>
      </c>
    </row>
    <row r="341" spans="6:19">
      <c r="F341" s="51" t="str">
        <f t="shared" si="48"/>
        <v>SOC442</v>
      </c>
      <c r="G341" s="57">
        <f t="shared" si="49"/>
        <v>513</v>
      </c>
      <c r="H341" s="153">
        <f t="shared" si="50"/>
        <v>242</v>
      </c>
      <c r="I341" s="153" t="str">
        <f t="shared" si="51"/>
        <v>D</v>
      </c>
      <c r="J341" s="52">
        <f t="shared" si="52"/>
        <v>3.0539999999999998</v>
      </c>
      <c r="K341" s="150">
        <f t="shared" si="53"/>
        <v>7.2477064000000002</v>
      </c>
      <c r="L341" s="53">
        <f t="shared" si="54"/>
        <v>0.78167640999999999</v>
      </c>
      <c r="M341" s="53">
        <f t="shared" si="55"/>
        <v>5.8479532200000003E-2</v>
      </c>
      <c r="N341" s="53">
        <f t="shared" si="56"/>
        <v>2.5341130999999999E-2</v>
      </c>
      <c r="Q341" s="3">
        <f t="shared" si="57"/>
        <v>315</v>
      </c>
      <c r="S341" s="3">
        <v>314</v>
      </c>
    </row>
    <row r="342" spans="6:19">
      <c r="F342" s="51" t="str">
        <f t="shared" si="48"/>
        <v>CST243</v>
      </c>
      <c r="G342" s="57">
        <f t="shared" si="49"/>
        <v>511</v>
      </c>
      <c r="H342" s="153">
        <f t="shared" si="50"/>
        <v>150</v>
      </c>
      <c r="I342" s="153" t="str">
        <f t="shared" si="51"/>
        <v>B</v>
      </c>
      <c r="J342" s="52">
        <f t="shared" si="52"/>
        <v>2.7306034000000001</v>
      </c>
      <c r="K342" s="150">
        <f t="shared" si="53"/>
        <v>3.804878</v>
      </c>
      <c r="L342" s="53">
        <f t="shared" si="54"/>
        <v>0.49706457999999998</v>
      </c>
      <c r="M342" s="53">
        <f t="shared" si="55"/>
        <v>0.13111545990000001</v>
      </c>
      <c r="N342" s="53">
        <f t="shared" si="56"/>
        <v>9.1976516999999994E-2</v>
      </c>
      <c r="Q342" s="3">
        <f t="shared" si="57"/>
        <v>316</v>
      </c>
      <c r="S342" s="3">
        <v>315</v>
      </c>
    </row>
    <row r="343" spans="6:19">
      <c r="F343" s="51" t="str">
        <f t="shared" si="48"/>
        <v>EE413</v>
      </c>
      <c r="G343" s="57">
        <f t="shared" si="49"/>
        <v>511</v>
      </c>
      <c r="H343" s="153">
        <f t="shared" si="50"/>
        <v>347</v>
      </c>
      <c r="I343" s="153" t="str">
        <f t="shared" si="51"/>
        <v>F</v>
      </c>
      <c r="J343" s="52">
        <f t="shared" si="52"/>
        <v>2.8209255999999998</v>
      </c>
      <c r="K343" s="150">
        <f t="shared" si="53"/>
        <v>7.8504673</v>
      </c>
      <c r="L343" s="53">
        <f t="shared" si="54"/>
        <v>0.96477495000000002</v>
      </c>
      <c r="M343" s="53">
        <f t="shared" si="55"/>
        <v>0.11545988259999999</v>
      </c>
      <c r="N343" s="53">
        <f t="shared" si="56"/>
        <v>2.739726E-2</v>
      </c>
      <c r="Q343" s="3">
        <f t="shared" si="57"/>
        <v>317</v>
      </c>
      <c r="S343" s="3">
        <v>316</v>
      </c>
    </row>
    <row r="344" spans="6:19">
      <c r="F344" s="51" t="str">
        <f t="shared" si="48"/>
        <v>ED415</v>
      </c>
      <c r="G344" s="57">
        <f t="shared" si="49"/>
        <v>510</v>
      </c>
      <c r="H344" s="153">
        <f t="shared" si="50"/>
        <v>1254</v>
      </c>
      <c r="I344" s="153" t="str">
        <f t="shared" si="51"/>
        <v>C</v>
      </c>
      <c r="J344" s="52">
        <f t="shared" si="52"/>
        <v>3.9352941000000001</v>
      </c>
      <c r="K344" s="150">
        <f t="shared" si="53"/>
        <v>8.3068591999999999</v>
      </c>
      <c r="L344" s="53">
        <f t="shared" si="54"/>
        <v>0.98039215999999996</v>
      </c>
      <c r="M344" s="53">
        <f t="shared" si="55"/>
        <v>0</v>
      </c>
      <c r="N344" s="53">
        <f t="shared" si="56"/>
        <v>0</v>
      </c>
      <c r="Q344" s="3">
        <f t="shared" si="57"/>
        <v>318</v>
      </c>
      <c r="S344" s="3">
        <v>317</v>
      </c>
    </row>
    <row r="345" spans="6:19">
      <c r="F345" s="51" t="str">
        <f t="shared" si="48"/>
        <v>SW272</v>
      </c>
      <c r="G345" s="57">
        <f t="shared" si="49"/>
        <v>508</v>
      </c>
      <c r="H345" s="153">
        <f t="shared" si="50"/>
        <v>117</v>
      </c>
      <c r="I345" s="153" t="str">
        <f t="shared" si="51"/>
        <v>B</v>
      </c>
      <c r="J345" s="52">
        <f t="shared" si="52"/>
        <v>2.8696538</v>
      </c>
      <c r="K345" s="150">
        <f t="shared" si="53"/>
        <v>4.5663429999999998</v>
      </c>
      <c r="L345" s="53">
        <f t="shared" si="54"/>
        <v>0.62598425000000002</v>
      </c>
      <c r="M345" s="53">
        <f t="shared" si="55"/>
        <v>0.1003937008</v>
      </c>
      <c r="N345" s="53">
        <f t="shared" si="56"/>
        <v>3.3464567000000001E-2</v>
      </c>
      <c r="Q345" s="3">
        <f t="shared" si="57"/>
        <v>319</v>
      </c>
      <c r="S345" s="3">
        <v>318</v>
      </c>
    </row>
    <row r="346" spans="6:19">
      <c r="F346" s="51" t="str">
        <f t="shared" si="48"/>
        <v>EES345</v>
      </c>
      <c r="G346" s="57">
        <f t="shared" si="49"/>
        <v>507</v>
      </c>
      <c r="H346" s="153">
        <f t="shared" si="50"/>
        <v>507</v>
      </c>
      <c r="I346" s="153" t="str">
        <f t="shared" si="51"/>
        <v>D</v>
      </c>
      <c r="J346" s="52">
        <f t="shared" si="52"/>
        <v>3.7579365</v>
      </c>
      <c r="K346" s="150">
        <f t="shared" si="53"/>
        <v>6.1161472999999997</v>
      </c>
      <c r="L346" s="53">
        <f t="shared" si="54"/>
        <v>0.82051282000000003</v>
      </c>
      <c r="M346" s="53">
        <f t="shared" si="55"/>
        <v>7.8895463999999992E-3</v>
      </c>
      <c r="N346" s="53">
        <f t="shared" si="56"/>
        <v>5.9171600000000003E-3</v>
      </c>
      <c r="Q346" s="3">
        <f t="shared" si="57"/>
        <v>320</v>
      </c>
      <c r="S346" s="3">
        <v>319</v>
      </c>
    </row>
    <row r="347" spans="6:19">
      <c r="F347" s="51" t="str">
        <f t="shared" si="48"/>
        <v>ED311</v>
      </c>
      <c r="G347" s="57">
        <f t="shared" si="49"/>
        <v>506</v>
      </c>
      <c r="H347" s="153">
        <f t="shared" si="50"/>
        <v>2215</v>
      </c>
      <c r="I347" s="153" t="str">
        <f t="shared" si="51"/>
        <v>C</v>
      </c>
      <c r="J347" s="52">
        <f t="shared" si="52"/>
        <v>3.8412698000000001</v>
      </c>
      <c r="K347" s="150">
        <f t="shared" si="53"/>
        <v>8.3014706</v>
      </c>
      <c r="L347" s="53">
        <f t="shared" si="54"/>
        <v>0.98814228999999998</v>
      </c>
      <c r="M347" s="53">
        <f t="shared" si="55"/>
        <v>0</v>
      </c>
      <c r="N347" s="53">
        <f t="shared" si="56"/>
        <v>3.9525690000000004E-3</v>
      </c>
      <c r="Q347" s="3">
        <f t="shared" si="57"/>
        <v>321</v>
      </c>
      <c r="S347" s="3">
        <v>320</v>
      </c>
    </row>
    <row r="348" spans="6:19">
      <c r="F348" s="51" t="str">
        <f t="shared" ref="F348:F411" si="58">IFERROR(INDEX(Course_Data,Q348,$Q$25),"")</f>
        <v>ED411</v>
      </c>
      <c r="G348" s="57">
        <f t="shared" ref="G348:G411" si="59">IFERROR(IF($F348="",-0.00000001,VALUE(INDEX(Course_Data,Q348,$R$25))),-0.00000001)</f>
        <v>506</v>
      </c>
      <c r="H348" s="153">
        <f t="shared" ref="H348:H411" si="60">IFERROR(IF($F348="",-0.00000001,VALUE(INDEX(Course_Data,Q348,$S$25))),-0.00000001)</f>
        <v>1983</v>
      </c>
      <c r="I348" s="153" t="str">
        <f t="shared" ref="I348:I411" si="61">IFERROR(IF($F348="",-0.00000001,INDEX(Course_Data,Q348,$T$25)),-0.00000001)</f>
        <v>C</v>
      </c>
      <c r="J348" s="52">
        <f t="shared" ref="J348:J411" si="62">IFERROR(IF($F348="",-0.00000001,VALUE(INDEX(Course_Data,Q348,$U$25))),-0.00000001)</f>
        <v>3.859127</v>
      </c>
      <c r="K348" s="150">
        <f t="shared" ref="K348:K411" si="63">IFERROR(IF($F348="",-0.00000001,VALUE(INDEX(Course_Data,Q348,$V$25))),-0.00000001)</f>
        <v>8.1575091999999998</v>
      </c>
      <c r="L348" s="53">
        <f t="shared" ref="L348:L411" si="64">IFERROR(IF($F348="",-0.00000001,VALUE(INDEX(Course_Data,Q348,$W$25))),-0.00000001)</f>
        <v>0.98616601000000004</v>
      </c>
      <c r="M348" s="53">
        <f t="shared" ref="M348:M411" si="65">IFERROR(IF($F348="",-0.00000001,VALUE(INDEX(Course_Data,Q348,$X$25))),-0.00000001)</f>
        <v>0</v>
      </c>
      <c r="N348" s="53">
        <f t="shared" ref="N348:N411" si="66">IFERROR(IF($F348="",-0.00000001,VALUE(INDEX(Course_Data,Q348,$Y$25))),-0.00000001)</f>
        <v>3.9525690000000004E-3</v>
      </c>
      <c r="Q348" s="3">
        <f t="shared" si="57"/>
        <v>322</v>
      </c>
      <c r="S348" s="3">
        <v>321</v>
      </c>
    </row>
    <row r="349" spans="6:19">
      <c r="F349" s="51" t="str">
        <f t="shared" si="58"/>
        <v>PSY294</v>
      </c>
      <c r="G349" s="57">
        <f t="shared" si="59"/>
        <v>503</v>
      </c>
      <c r="H349" s="153">
        <f t="shared" si="60"/>
        <v>497</v>
      </c>
      <c r="I349" s="153" t="str">
        <f t="shared" si="61"/>
        <v>C</v>
      </c>
      <c r="J349" s="52">
        <f t="shared" si="62"/>
        <v>2.8148148000000002</v>
      </c>
      <c r="K349" s="150">
        <f t="shared" si="63"/>
        <v>6.1949686000000002</v>
      </c>
      <c r="L349" s="53">
        <f t="shared" si="64"/>
        <v>0.74950298000000004</v>
      </c>
      <c r="M349" s="53">
        <f t="shared" si="65"/>
        <v>2.7833001999999999E-2</v>
      </c>
      <c r="N349" s="53">
        <f t="shared" si="66"/>
        <v>8.7475149000000002E-2</v>
      </c>
      <c r="Q349" s="3">
        <f t="shared" ref="Q349:Q412" si="67">IF(INDEX(Course_DataALL,Q348+1,1)=$H$4,Q348+1,NA())</f>
        <v>323</v>
      </c>
      <c r="S349" s="3">
        <v>322</v>
      </c>
    </row>
    <row r="350" spans="6:19">
      <c r="F350" s="51" t="str">
        <f t="shared" si="58"/>
        <v>EE414</v>
      </c>
      <c r="G350" s="57">
        <f t="shared" si="59"/>
        <v>500</v>
      </c>
      <c r="H350" s="153">
        <f t="shared" si="60"/>
        <v>1050</v>
      </c>
      <c r="I350" s="153" t="str">
        <f t="shared" si="61"/>
        <v>F</v>
      </c>
      <c r="J350" s="52">
        <f t="shared" si="62"/>
        <v>3.4508196999999998</v>
      </c>
      <c r="K350" s="150">
        <f t="shared" si="63"/>
        <v>7.8490565999999999</v>
      </c>
      <c r="L350" s="53">
        <f t="shared" si="64"/>
        <v>0.96599999999999997</v>
      </c>
      <c r="M350" s="53">
        <f t="shared" si="65"/>
        <v>0.03</v>
      </c>
      <c r="N350" s="53">
        <f t="shared" si="66"/>
        <v>2.4E-2</v>
      </c>
      <c r="Q350" s="3">
        <f t="shared" si="67"/>
        <v>324</v>
      </c>
      <c r="S350" s="3">
        <v>323</v>
      </c>
    </row>
    <row r="351" spans="6:19">
      <c r="F351" s="51" t="str">
        <f t="shared" si="58"/>
        <v>BIO230</v>
      </c>
      <c r="G351" s="57">
        <f t="shared" si="59"/>
        <v>499</v>
      </c>
      <c r="H351" s="153">
        <f t="shared" si="60"/>
        <v>126</v>
      </c>
      <c r="I351" s="153" t="str">
        <f t="shared" si="61"/>
        <v>D</v>
      </c>
      <c r="J351" s="52">
        <f t="shared" si="62"/>
        <v>2.3028322000000001</v>
      </c>
      <c r="K351" s="150">
        <f t="shared" si="63"/>
        <v>7.3302752</v>
      </c>
      <c r="L351" s="53">
        <f t="shared" si="64"/>
        <v>0.77755510999999999</v>
      </c>
      <c r="M351" s="53">
        <f t="shared" si="65"/>
        <v>0.2064128257</v>
      </c>
      <c r="N351" s="53">
        <f t="shared" si="66"/>
        <v>8.0160321000000007E-2</v>
      </c>
      <c r="Q351" s="3">
        <f t="shared" si="67"/>
        <v>325</v>
      </c>
      <c r="S351" s="3">
        <v>324</v>
      </c>
    </row>
    <row r="352" spans="6:19">
      <c r="F352" s="51" t="str">
        <f t="shared" si="58"/>
        <v>EDL304</v>
      </c>
      <c r="G352" s="57">
        <f t="shared" si="59"/>
        <v>497</v>
      </c>
      <c r="H352" s="153">
        <f t="shared" si="60"/>
        <v>341</v>
      </c>
      <c r="I352" s="153" t="str">
        <f t="shared" si="61"/>
        <v>D</v>
      </c>
      <c r="J352" s="52">
        <f t="shared" si="62"/>
        <v>3.6313645999999999</v>
      </c>
      <c r="K352" s="150">
        <f t="shared" si="63"/>
        <v>6.3722627999999997</v>
      </c>
      <c r="L352" s="53">
        <f t="shared" si="64"/>
        <v>0.87525151000000001</v>
      </c>
      <c r="M352" s="53">
        <f t="shared" si="65"/>
        <v>2.21327968E-2</v>
      </c>
      <c r="N352" s="53">
        <f t="shared" si="66"/>
        <v>1.2072434999999999E-2</v>
      </c>
      <c r="Q352" s="3">
        <f t="shared" si="67"/>
        <v>326</v>
      </c>
      <c r="S352" s="3">
        <v>325</v>
      </c>
    </row>
    <row r="353" spans="6:19">
      <c r="F353" s="51" t="str">
        <f t="shared" si="58"/>
        <v>EDE464</v>
      </c>
      <c r="G353" s="57">
        <f t="shared" si="59"/>
        <v>493</v>
      </c>
      <c r="H353" s="153">
        <f t="shared" si="60"/>
        <v>785</v>
      </c>
      <c r="I353" s="153" t="str">
        <f t="shared" si="61"/>
        <v>D</v>
      </c>
      <c r="J353" s="52">
        <f t="shared" si="62"/>
        <v>3.7342799000000002</v>
      </c>
      <c r="K353" s="150">
        <f t="shared" si="63"/>
        <v>7.5172413999999996</v>
      </c>
      <c r="L353" s="53">
        <f t="shared" si="64"/>
        <v>0.99391481000000004</v>
      </c>
      <c r="M353" s="53">
        <f t="shared" si="65"/>
        <v>4.0567950999999998E-3</v>
      </c>
      <c r="N353" s="53">
        <f t="shared" si="66"/>
        <v>0</v>
      </c>
      <c r="Q353" s="3">
        <f t="shared" si="67"/>
        <v>327</v>
      </c>
      <c r="S353" s="3">
        <v>326</v>
      </c>
    </row>
    <row r="354" spans="6:19">
      <c r="F354" s="51" t="str">
        <f t="shared" si="58"/>
        <v>ED316</v>
      </c>
      <c r="G354" s="57">
        <f t="shared" si="59"/>
        <v>492</v>
      </c>
      <c r="H354" s="153">
        <f t="shared" si="60"/>
        <v>2183</v>
      </c>
      <c r="I354" s="153" t="str">
        <f t="shared" si="61"/>
        <v>D</v>
      </c>
      <c r="J354" s="52">
        <f t="shared" si="62"/>
        <v>3.8760162999999999</v>
      </c>
      <c r="K354" s="150">
        <f t="shared" si="63"/>
        <v>7.7977099000000001</v>
      </c>
      <c r="L354" s="53">
        <f t="shared" si="64"/>
        <v>0.99593496000000004</v>
      </c>
      <c r="M354" s="53">
        <f t="shared" si="65"/>
        <v>2.0325203E-3</v>
      </c>
      <c r="N354" s="53">
        <f t="shared" si="66"/>
        <v>0</v>
      </c>
      <c r="Q354" s="3">
        <f t="shared" si="67"/>
        <v>328</v>
      </c>
      <c r="S354" s="3">
        <v>327</v>
      </c>
    </row>
    <row r="355" spans="6:19">
      <c r="F355" s="51" t="str">
        <f t="shared" si="58"/>
        <v>ED417</v>
      </c>
      <c r="G355" s="57">
        <f t="shared" si="59"/>
        <v>492</v>
      </c>
      <c r="H355" s="153">
        <f t="shared" si="60"/>
        <v>2192</v>
      </c>
      <c r="I355" s="153" t="str">
        <f t="shared" si="61"/>
        <v>F</v>
      </c>
      <c r="J355" s="52">
        <f t="shared" si="62"/>
        <v>3.8961302999999998</v>
      </c>
      <c r="K355" s="150">
        <f t="shared" si="63"/>
        <v>7.8473281999999998</v>
      </c>
      <c r="L355" s="53">
        <f t="shared" si="64"/>
        <v>0.99593496000000004</v>
      </c>
      <c r="M355" s="53">
        <f t="shared" si="65"/>
        <v>4.0650406999999996E-3</v>
      </c>
      <c r="N355" s="53">
        <f t="shared" si="66"/>
        <v>2.0325199999999999E-3</v>
      </c>
      <c r="Q355" s="3">
        <f t="shared" si="67"/>
        <v>329</v>
      </c>
      <c r="S355" s="3">
        <v>328</v>
      </c>
    </row>
    <row r="356" spans="6:19">
      <c r="F356" s="51" t="str">
        <f t="shared" si="58"/>
        <v>CHM246</v>
      </c>
      <c r="G356" s="57">
        <f t="shared" si="59"/>
        <v>491</v>
      </c>
      <c r="H356" s="153">
        <f t="shared" si="60"/>
        <v>523</v>
      </c>
      <c r="I356" s="153" t="str">
        <f t="shared" si="61"/>
        <v>D</v>
      </c>
      <c r="J356" s="52">
        <f t="shared" si="62"/>
        <v>3.3723849000000001</v>
      </c>
      <c r="K356" s="150">
        <f t="shared" si="63"/>
        <v>4.9441176000000002</v>
      </c>
      <c r="L356" s="53">
        <f t="shared" si="64"/>
        <v>0.80040732999999997</v>
      </c>
      <c r="M356" s="53">
        <f t="shared" si="65"/>
        <v>1.8329938899999999E-2</v>
      </c>
      <c r="N356" s="53">
        <f t="shared" si="66"/>
        <v>2.6476578000000001E-2</v>
      </c>
      <c r="Q356" s="3">
        <f t="shared" si="67"/>
        <v>330</v>
      </c>
      <c r="S356" s="3">
        <v>329</v>
      </c>
    </row>
    <row r="357" spans="6:19">
      <c r="F357" s="51" t="str">
        <f t="shared" si="58"/>
        <v>UH201</v>
      </c>
      <c r="G357" s="57">
        <f t="shared" si="59"/>
        <v>490</v>
      </c>
      <c r="H357" s="153">
        <f t="shared" si="60"/>
        <v>582</v>
      </c>
      <c r="I357" s="153" t="str">
        <f t="shared" si="61"/>
        <v>B</v>
      </c>
      <c r="J357" s="52">
        <f t="shared" si="62"/>
        <v>3.7920167999999999</v>
      </c>
      <c r="K357" s="150">
        <f t="shared" si="63"/>
        <v>3.2008546999999998</v>
      </c>
      <c r="L357" s="53">
        <f t="shared" si="64"/>
        <v>0.84081633</v>
      </c>
      <c r="M357" s="53">
        <f t="shared" si="65"/>
        <v>8.1632652999999999E-3</v>
      </c>
      <c r="N357" s="53">
        <f t="shared" si="66"/>
        <v>2.8571428999999999E-2</v>
      </c>
      <c r="Q357" s="3">
        <f t="shared" si="67"/>
        <v>331</v>
      </c>
      <c r="S357" s="3">
        <v>330</v>
      </c>
    </row>
    <row r="358" spans="6:19">
      <c r="F358" s="51" t="str">
        <f t="shared" si="58"/>
        <v>EDE230</v>
      </c>
      <c r="G358" s="57">
        <f t="shared" si="59"/>
        <v>488</v>
      </c>
      <c r="H358" s="153">
        <f t="shared" si="60"/>
        <v>176</v>
      </c>
      <c r="I358" s="153" t="str">
        <f t="shared" si="61"/>
        <v>B</v>
      </c>
      <c r="J358" s="52">
        <f t="shared" si="62"/>
        <v>3.4739040000000001</v>
      </c>
      <c r="K358" s="150">
        <f t="shared" si="63"/>
        <v>3.5851852000000002</v>
      </c>
      <c r="L358" s="53">
        <f t="shared" si="64"/>
        <v>0.76639343999999998</v>
      </c>
      <c r="M358" s="53">
        <f t="shared" si="65"/>
        <v>4.5081967200000003E-2</v>
      </c>
      <c r="N358" s="53">
        <f t="shared" si="66"/>
        <v>1.8442622999999998E-2</v>
      </c>
      <c r="Q358" s="3">
        <f t="shared" si="67"/>
        <v>332</v>
      </c>
      <c r="S358" s="3">
        <v>331</v>
      </c>
    </row>
    <row r="359" spans="6:19">
      <c r="F359" s="51" t="str">
        <f t="shared" si="58"/>
        <v>ACC444</v>
      </c>
      <c r="G359" s="57">
        <f t="shared" si="59"/>
        <v>487</v>
      </c>
      <c r="H359" s="153">
        <f t="shared" si="60"/>
        <v>348</v>
      </c>
      <c r="I359" s="153" t="str">
        <f t="shared" si="61"/>
        <v>F</v>
      </c>
      <c r="J359" s="52">
        <f t="shared" si="62"/>
        <v>2.4516854000000001</v>
      </c>
      <c r="K359" s="150">
        <f t="shared" si="63"/>
        <v>7.7528090000000001</v>
      </c>
      <c r="L359" s="53">
        <f t="shared" si="64"/>
        <v>0.93018480000000003</v>
      </c>
      <c r="M359" s="53">
        <f t="shared" si="65"/>
        <v>0.17043121150000001</v>
      </c>
      <c r="N359" s="53">
        <f t="shared" si="66"/>
        <v>8.6242299999999994E-2</v>
      </c>
      <c r="Q359" s="3">
        <f t="shared" si="67"/>
        <v>333</v>
      </c>
      <c r="S359" s="3">
        <v>332</v>
      </c>
    </row>
    <row r="360" spans="6:19">
      <c r="F360" s="51" t="str">
        <f t="shared" si="58"/>
        <v>CS400</v>
      </c>
      <c r="G360" s="57">
        <f t="shared" si="59"/>
        <v>486</v>
      </c>
      <c r="H360" s="153">
        <f t="shared" si="60"/>
        <v>174</v>
      </c>
      <c r="I360" s="153" t="str">
        <f t="shared" si="61"/>
        <v>D</v>
      </c>
      <c r="J360" s="52">
        <f t="shared" si="62"/>
        <v>2.7755556000000001</v>
      </c>
      <c r="K360" s="150">
        <f t="shared" si="63"/>
        <v>5.6783216999999997</v>
      </c>
      <c r="L360" s="53">
        <f t="shared" si="64"/>
        <v>0.77572015999999999</v>
      </c>
      <c r="M360" s="53">
        <f t="shared" si="65"/>
        <v>0.13991769549999999</v>
      </c>
      <c r="N360" s="53">
        <f t="shared" si="66"/>
        <v>7.4074074000000004E-2</v>
      </c>
      <c r="Q360" s="3">
        <f t="shared" si="67"/>
        <v>334</v>
      </c>
      <c r="S360" s="3">
        <v>333</v>
      </c>
    </row>
    <row r="361" spans="6:19">
      <c r="F361" s="51" t="str">
        <f t="shared" si="58"/>
        <v>ACC423</v>
      </c>
      <c r="G361" s="57">
        <f t="shared" si="59"/>
        <v>484</v>
      </c>
      <c r="H361" s="153">
        <f t="shared" si="60"/>
        <v>557</v>
      </c>
      <c r="I361" s="153" t="str">
        <f t="shared" si="61"/>
        <v>D</v>
      </c>
      <c r="J361" s="52">
        <f t="shared" si="62"/>
        <v>2.7351695</v>
      </c>
      <c r="K361" s="150">
        <f t="shared" si="63"/>
        <v>8.3522727000000003</v>
      </c>
      <c r="L361" s="53">
        <f t="shared" si="64"/>
        <v>0.98347107</v>
      </c>
      <c r="M361" s="53">
        <f t="shared" si="65"/>
        <v>3.5123966899999998E-2</v>
      </c>
      <c r="N361" s="53">
        <f t="shared" si="66"/>
        <v>2.4793388E-2</v>
      </c>
      <c r="Q361" s="3">
        <f t="shared" si="67"/>
        <v>335</v>
      </c>
      <c r="S361" s="3">
        <v>334</v>
      </c>
    </row>
    <row r="362" spans="6:19">
      <c r="F362" s="51" t="str">
        <f t="shared" si="58"/>
        <v>RHB102</v>
      </c>
      <c r="G362" s="57">
        <f t="shared" si="59"/>
        <v>484</v>
      </c>
      <c r="H362" s="153">
        <f t="shared" si="60"/>
        <v>964</v>
      </c>
      <c r="I362" s="153" t="str">
        <f t="shared" si="61"/>
        <v>C</v>
      </c>
      <c r="J362" s="52">
        <f t="shared" si="62"/>
        <v>3.5408805000000001</v>
      </c>
      <c r="K362" s="150">
        <f t="shared" si="63"/>
        <v>4.9528024000000004</v>
      </c>
      <c r="L362" s="53">
        <f t="shared" si="64"/>
        <v>0.80371901000000001</v>
      </c>
      <c r="M362" s="53">
        <f t="shared" si="65"/>
        <v>2.4793388400000001E-2</v>
      </c>
      <c r="N362" s="53">
        <f t="shared" si="66"/>
        <v>1.446281E-2</v>
      </c>
      <c r="Q362" s="3">
        <f t="shared" si="67"/>
        <v>336</v>
      </c>
      <c r="S362" s="3">
        <v>335</v>
      </c>
    </row>
    <row r="363" spans="6:19">
      <c r="F363" s="51" t="str">
        <f t="shared" si="58"/>
        <v>EDE318</v>
      </c>
      <c r="G363" s="57">
        <f t="shared" si="59"/>
        <v>483</v>
      </c>
      <c r="H363" s="153">
        <f t="shared" si="60"/>
        <v>1692</v>
      </c>
      <c r="I363" s="153" t="str">
        <f t="shared" si="61"/>
        <v>F</v>
      </c>
      <c r="J363" s="52">
        <f t="shared" si="62"/>
        <v>3.6728778000000002</v>
      </c>
      <c r="K363" s="150">
        <f t="shared" si="63"/>
        <v>7.9772727000000003</v>
      </c>
      <c r="L363" s="53">
        <f t="shared" si="64"/>
        <v>0.99171843000000004</v>
      </c>
      <c r="M363" s="53">
        <f t="shared" si="65"/>
        <v>6.2111800999999998E-3</v>
      </c>
      <c r="N363" s="53">
        <f t="shared" si="66"/>
        <v>0</v>
      </c>
      <c r="Q363" s="3">
        <f t="shared" si="67"/>
        <v>337</v>
      </c>
      <c r="S363" s="3">
        <v>336</v>
      </c>
    </row>
    <row r="364" spans="6:19">
      <c r="F364" s="51" t="str">
        <f t="shared" si="58"/>
        <v>ACC424</v>
      </c>
      <c r="G364" s="57">
        <f t="shared" si="59"/>
        <v>482</v>
      </c>
      <c r="H364" s="153">
        <f t="shared" si="60"/>
        <v>1910</v>
      </c>
      <c r="I364" s="153" t="str">
        <f t="shared" si="61"/>
        <v>F</v>
      </c>
      <c r="J364" s="52">
        <f t="shared" si="62"/>
        <v>2.9663157999999998</v>
      </c>
      <c r="K364" s="150">
        <f t="shared" si="63"/>
        <v>8.2407406999999999</v>
      </c>
      <c r="L364" s="53">
        <f t="shared" si="64"/>
        <v>0.98340249000000002</v>
      </c>
      <c r="M364" s="53">
        <f t="shared" si="65"/>
        <v>3.5269709500000003E-2</v>
      </c>
      <c r="N364" s="53">
        <f t="shared" si="66"/>
        <v>1.4522821999999999E-2</v>
      </c>
      <c r="Q364" s="3">
        <f t="shared" si="67"/>
        <v>338</v>
      </c>
      <c r="S364" s="3">
        <v>337</v>
      </c>
    </row>
    <row r="365" spans="6:19">
      <c r="F365" s="51" t="str">
        <f t="shared" si="58"/>
        <v>MKT451</v>
      </c>
      <c r="G365" s="57">
        <f t="shared" si="59"/>
        <v>480</v>
      </c>
      <c r="H365" s="153">
        <f t="shared" si="60"/>
        <v>716</v>
      </c>
      <c r="I365" s="153" t="str">
        <f t="shared" si="61"/>
        <v>D</v>
      </c>
      <c r="J365" s="52">
        <f t="shared" si="62"/>
        <v>3.1531915000000001</v>
      </c>
      <c r="K365" s="150">
        <f t="shared" si="63"/>
        <v>7.3651876999999999</v>
      </c>
      <c r="L365" s="53">
        <f t="shared" si="64"/>
        <v>0.96666666999999995</v>
      </c>
      <c r="M365" s="53">
        <f t="shared" si="65"/>
        <v>2.2916666700000001E-2</v>
      </c>
      <c r="N365" s="53">
        <f t="shared" si="66"/>
        <v>2.0833332999999999E-2</v>
      </c>
      <c r="Q365" s="3">
        <f t="shared" si="67"/>
        <v>339</v>
      </c>
      <c r="S365" s="3">
        <v>338</v>
      </c>
    </row>
    <row r="366" spans="6:19">
      <c r="F366" s="51" t="str">
        <f t="shared" si="58"/>
        <v>TH399</v>
      </c>
      <c r="G366" s="57">
        <f t="shared" si="59"/>
        <v>478</v>
      </c>
      <c r="H366" s="153">
        <f t="shared" si="60"/>
        <v>342</v>
      </c>
      <c r="I366" s="153" t="str">
        <f t="shared" si="61"/>
        <v>B</v>
      </c>
      <c r="J366" s="52">
        <f t="shared" si="62"/>
        <v>3.75</v>
      </c>
      <c r="K366" s="150">
        <f t="shared" si="63"/>
        <v>5.3448276000000003</v>
      </c>
      <c r="L366" s="53">
        <f t="shared" si="64"/>
        <v>0.76569038</v>
      </c>
      <c r="M366" s="53">
        <f t="shared" si="65"/>
        <v>6.2761505999999996E-3</v>
      </c>
      <c r="N366" s="53">
        <f t="shared" si="66"/>
        <v>1.2552301E-2</v>
      </c>
      <c r="Q366" s="3">
        <f t="shared" si="67"/>
        <v>340</v>
      </c>
      <c r="S366" s="3">
        <v>339</v>
      </c>
    </row>
    <row r="367" spans="6:19">
      <c r="F367" s="51" t="str">
        <f t="shared" si="58"/>
        <v>ENG205</v>
      </c>
      <c r="G367" s="57">
        <f t="shared" si="59"/>
        <v>472</v>
      </c>
      <c r="H367" s="153">
        <f t="shared" si="60"/>
        <v>332</v>
      </c>
      <c r="I367" s="153" t="str">
        <f t="shared" si="61"/>
        <v>B</v>
      </c>
      <c r="J367" s="52">
        <f t="shared" si="62"/>
        <v>3.0884955999999999</v>
      </c>
      <c r="K367" s="150">
        <f t="shared" si="63"/>
        <v>5.9012738999999996</v>
      </c>
      <c r="L367" s="53">
        <f t="shared" si="64"/>
        <v>0.70762712000000005</v>
      </c>
      <c r="M367" s="53">
        <f t="shared" si="65"/>
        <v>3.8135593199999998E-2</v>
      </c>
      <c r="N367" s="53">
        <f t="shared" si="66"/>
        <v>4.2372881000000001E-2</v>
      </c>
      <c r="Q367" s="3">
        <f t="shared" si="67"/>
        <v>341</v>
      </c>
      <c r="S367" s="3">
        <v>340</v>
      </c>
    </row>
    <row r="368" spans="6:19">
      <c r="F368" s="51" t="str">
        <f t="shared" si="58"/>
        <v>SW270</v>
      </c>
      <c r="G368" s="57">
        <f t="shared" si="59"/>
        <v>472</v>
      </c>
      <c r="H368" s="153">
        <f t="shared" si="60"/>
        <v>171</v>
      </c>
      <c r="I368" s="153" t="str">
        <f t="shared" si="61"/>
        <v>C</v>
      </c>
      <c r="J368" s="52">
        <f t="shared" si="62"/>
        <v>2.6420582000000001</v>
      </c>
      <c r="K368" s="150">
        <f t="shared" si="63"/>
        <v>4.0032361999999999</v>
      </c>
      <c r="L368" s="53">
        <f t="shared" si="64"/>
        <v>0.54661017000000001</v>
      </c>
      <c r="M368" s="53">
        <f t="shared" si="65"/>
        <v>0.125</v>
      </c>
      <c r="N368" s="53">
        <f t="shared" si="66"/>
        <v>5.2966102000000001E-2</v>
      </c>
      <c r="Q368" s="3">
        <f t="shared" si="67"/>
        <v>342</v>
      </c>
      <c r="S368" s="3">
        <v>341</v>
      </c>
    </row>
    <row r="369" spans="6:19">
      <c r="F369" s="51" t="str">
        <f t="shared" si="58"/>
        <v>EDE440</v>
      </c>
      <c r="G369" s="57">
        <f t="shared" si="59"/>
        <v>470</v>
      </c>
      <c r="H369" s="153">
        <f t="shared" si="60"/>
        <v>641</v>
      </c>
      <c r="I369" s="153" t="str">
        <f t="shared" si="61"/>
        <v>B</v>
      </c>
      <c r="J369" s="52">
        <f t="shared" si="62"/>
        <v>3.9489361999999999</v>
      </c>
      <c r="K369" s="150">
        <f t="shared" si="63"/>
        <v>9.1224489999999996</v>
      </c>
      <c r="L369" s="53">
        <f t="shared" si="64"/>
        <v>0.99787234000000002</v>
      </c>
      <c r="M369" s="53">
        <f t="shared" si="65"/>
        <v>2.1276595999999998E-3</v>
      </c>
      <c r="N369" s="53">
        <f t="shared" si="66"/>
        <v>0</v>
      </c>
      <c r="Q369" s="3">
        <f t="shared" si="67"/>
        <v>343</v>
      </c>
      <c r="S369" s="3">
        <v>342</v>
      </c>
    </row>
    <row r="370" spans="6:19">
      <c r="F370" s="51" t="str">
        <f t="shared" si="58"/>
        <v>ENG303</v>
      </c>
      <c r="G370" s="57">
        <f t="shared" si="59"/>
        <v>467</v>
      </c>
      <c r="H370" s="153">
        <f t="shared" si="60"/>
        <v>235</v>
      </c>
      <c r="I370" s="153" t="str">
        <f t="shared" si="61"/>
        <v>C</v>
      </c>
      <c r="J370" s="52">
        <f t="shared" si="62"/>
        <v>3.1083520999999998</v>
      </c>
      <c r="K370" s="150">
        <f t="shared" si="63"/>
        <v>6.3163264999999997</v>
      </c>
      <c r="L370" s="53">
        <f t="shared" si="64"/>
        <v>0.66809421999999996</v>
      </c>
      <c r="M370" s="53">
        <f t="shared" si="65"/>
        <v>0.1049250535</v>
      </c>
      <c r="N370" s="53">
        <f t="shared" si="66"/>
        <v>5.1391863000000003E-2</v>
      </c>
      <c r="Q370" s="3">
        <f t="shared" si="67"/>
        <v>344</v>
      </c>
      <c r="S370" s="3">
        <v>343</v>
      </c>
    </row>
    <row r="371" spans="6:19">
      <c r="F371" s="51" t="str">
        <f t="shared" si="58"/>
        <v>ENG356</v>
      </c>
      <c r="G371" s="57">
        <f t="shared" si="59"/>
        <v>464</v>
      </c>
      <c r="H371" s="153">
        <f t="shared" si="60"/>
        <v>321</v>
      </c>
      <c r="I371" s="153" t="str">
        <f t="shared" si="61"/>
        <v>D</v>
      </c>
      <c r="J371" s="52">
        <f t="shared" si="62"/>
        <v>3.1651584000000001</v>
      </c>
      <c r="K371" s="150">
        <f t="shared" si="63"/>
        <v>6.7079038000000004</v>
      </c>
      <c r="L371" s="53">
        <f t="shared" si="64"/>
        <v>0.82543102999999995</v>
      </c>
      <c r="M371" s="53">
        <f t="shared" si="65"/>
        <v>6.4655172400000002E-2</v>
      </c>
      <c r="N371" s="53">
        <f t="shared" si="66"/>
        <v>4.7413793000000003E-2</v>
      </c>
      <c r="Q371" s="3">
        <f t="shared" si="67"/>
        <v>345</v>
      </c>
      <c r="S371" s="3">
        <v>344</v>
      </c>
    </row>
    <row r="372" spans="6:19">
      <c r="F372" s="51" t="str">
        <f t="shared" si="58"/>
        <v>WMS399</v>
      </c>
      <c r="G372" s="57">
        <f t="shared" si="59"/>
        <v>458</v>
      </c>
      <c r="H372" s="153">
        <f t="shared" si="60"/>
        <v>155</v>
      </c>
      <c r="I372" s="153" t="str">
        <f t="shared" si="61"/>
        <v>B</v>
      </c>
      <c r="J372" s="52">
        <f t="shared" si="62"/>
        <v>3.1807512</v>
      </c>
      <c r="K372" s="150">
        <f t="shared" si="63"/>
        <v>6.8535031999999996</v>
      </c>
      <c r="L372" s="53">
        <f t="shared" si="64"/>
        <v>0.64628821000000003</v>
      </c>
      <c r="M372" s="53">
        <f t="shared" si="65"/>
        <v>5.8951965100000003E-2</v>
      </c>
      <c r="N372" s="53">
        <f t="shared" si="66"/>
        <v>6.9868996000000003E-2</v>
      </c>
      <c r="Q372" s="3">
        <f t="shared" si="67"/>
        <v>346</v>
      </c>
      <c r="S372" s="3">
        <v>345</v>
      </c>
    </row>
    <row r="373" spans="6:19">
      <c r="F373" s="51" t="str">
        <f t="shared" si="58"/>
        <v>PSY307</v>
      </c>
      <c r="G373" s="57">
        <f t="shared" si="59"/>
        <v>457</v>
      </c>
      <c r="H373" s="153">
        <f t="shared" si="60"/>
        <v>316</v>
      </c>
      <c r="I373" s="153" t="str">
        <f t="shared" si="61"/>
        <v>D</v>
      </c>
      <c r="J373" s="52">
        <f t="shared" si="62"/>
        <v>3.3573034000000002</v>
      </c>
      <c r="K373" s="150">
        <f t="shared" si="63"/>
        <v>6.8832684999999998</v>
      </c>
      <c r="L373" s="53">
        <f t="shared" si="64"/>
        <v>0.83369802999999998</v>
      </c>
      <c r="M373" s="53">
        <f t="shared" si="65"/>
        <v>6.3457330399999998E-2</v>
      </c>
      <c r="N373" s="53">
        <f t="shared" si="66"/>
        <v>2.6258205999999999E-2</v>
      </c>
      <c r="Q373" s="3">
        <f t="shared" si="67"/>
        <v>347</v>
      </c>
      <c r="S373" s="3">
        <v>346</v>
      </c>
    </row>
    <row r="374" spans="6:19">
      <c r="F374" s="51" t="str">
        <f t="shared" si="58"/>
        <v>FIN418</v>
      </c>
      <c r="G374" s="57">
        <f t="shared" si="59"/>
        <v>455</v>
      </c>
      <c r="H374" s="153">
        <f t="shared" si="60"/>
        <v>192</v>
      </c>
      <c r="I374" s="153" t="str">
        <f t="shared" si="61"/>
        <v>D</v>
      </c>
      <c r="J374" s="52">
        <f t="shared" si="62"/>
        <v>2.7797752999999998</v>
      </c>
      <c r="K374" s="150">
        <f t="shared" si="63"/>
        <v>8.2958800999999998</v>
      </c>
      <c r="L374" s="53">
        <f t="shared" si="64"/>
        <v>0.96043955999999997</v>
      </c>
      <c r="M374" s="53">
        <f t="shared" si="65"/>
        <v>6.8131868100000006E-2</v>
      </c>
      <c r="N374" s="53">
        <f t="shared" si="66"/>
        <v>2.1978022E-2</v>
      </c>
      <c r="Q374" s="3">
        <f t="shared" si="67"/>
        <v>348</v>
      </c>
      <c r="S374" s="3">
        <v>347</v>
      </c>
    </row>
    <row r="375" spans="6:19">
      <c r="F375" s="51" t="str">
        <f t="shared" si="58"/>
        <v>MGT412</v>
      </c>
      <c r="G375" s="57">
        <f t="shared" si="59"/>
        <v>449</v>
      </c>
      <c r="H375" s="153">
        <f t="shared" si="60"/>
        <v>1846</v>
      </c>
      <c r="I375" s="153" t="str">
        <f t="shared" si="61"/>
        <v>D</v>
      </c>
      <c r="J375" s="52">
        <f t="shared" si="62"/>
        <v>3.2237136</v>
      </c>
      <c r="K375" s="150">
        <f t="shared" si="63"/>
        <v>7.9447004999999997</v>
      </c>
      <c r="L375" s="53">
        <f t="shared" si="64"/>
        <v>0.98663696999999995</v>
      </c>
      <c r="M375" s="53">
        <f t="shared" si="65"/>
        <v>6.6815145000000001E-3</v>
      </c>
      <c r="N375" s="53">
        <f t="shared" si="66"/>
        <v>4.4543430000000004E-3</v>
      </c>
      <c r="Q375" s="3">
        <f t="shared" si="67"/>
        <v>349</v>
      </c>
      <c r="S375" s="3">
        <v>348</v>
      </c>
    </row>
    <row r="376" spans="6:19">
      <c r="F376" s="51" t="str">
        <f t="shared" si="58"/>
        <v>MKT452</v>
      </c>
      <c r="G376" s="57">
        <f t="shared" si="59"/>
        <v>448</v>
      </c>
      <c r="H376" s="153">
        <f t="shared" si="60"/>
        <v>204</v>
      </c>
      <c r="I376" s="153" t="str">
        <f t="shared" si="61"/>
        <v>C</v>
      </c>
      <c r="J376" s="52">
        <f t="shared" si="62"/>
        <v>3.3691274999999998</v>
      </c>
      <c r="K376" s="150">
        <f t="shared" si="63"/>
        <v>7.6386861000000001</v>
      </c>
      <c r="L376" s="53">
        <f t="shared" si="64"/>
        <v>0.97098214000000005</v>
      </c>
      <c r="M376" s="53">
        <f t="shared" si="65"/>
        <v>8.9285713999999999E-3</v>
      </c>
      <c r="N376" s="53">
        <f t="shared" si="66"/>
        <v>2.2321429999999998E-3</v>
      </c>
      <c r="Q376" s="3">
        <f t="shared" si="67"/>
        <v>350</v>
      </c>
      <c r="S376" s="3">
        <v>349</v>
      </c>
    </row>
    <row r="377" spans="6:19">
      <c r="F377" s="51" t="str">
        <f t="shared" si="58"/>
        <v>PLS344</v>
      </c>
      <c r="G377" s="57">
        <f t="shared" si="59"/>
        <v>447</v>
      </c>
      <c r="H377" s="153">
        <f t="shared" si="60"/>
        <v>595</v>
      </c>
      <c r="I377" s="153" t="str">
        <f t="shared" si="61"/>
        <v>D</v>
      </c>
      <c r="J377" s="52">
        <f t="shared" si="62"/>
        <v>3.6221719000000001</v>
      </c>
      <c r="K377" s="150">
        <f t="shared" si="63"/>
        <v>5.9269841000000003</v>
      </c>
      <c r="L377" s="53">
        <f t="shared" si="64"/>
        <v>0.71364653</v>
      </c>
      <c r="M377" s="53">
        <f t="shared" si="65"/>
        <v>4.0268456399999999E-2</v>
      </c>
      <c r="N377" s="53">
        <f t="shared" si="66"/>
        <v>1.1185682000000001E-2</v>
      </c>
      <c r="Q377" s="3">
        <f t="shared" si="67"/>
        <v>351</v>
      </c>
      <c r="S377" s="3">
        <v>350</v>
      </c>
    </row>
    <row r="378" spans="6:19">
      <c r="F378" s="51" t="str">
        <f t="shared" si="58"/>
        <v>CEG320</v>
      </c>
      <c r="G378" s="57">
        <f t="shared" si="59"/>
        <v>446</v>
      </c>
      <c r="H378" s="153">
        <f t="shared" si="60"/>
        <v>245</v>
      </c>
      <c r="I378" s="153" t="str">
        <f t="shared" si="61"/>
        <v>D</v>
      </c>
      <c r="J378" s="52">
        <f t="shared" si="62"/>
        <v>2.8183962</v>
      </c>
      <c r="K378" s="150">
        <f t="shared" si="63"/>
        <v>5.1167315000000002</v>
      </c>
      <c r="L378" s="53">
        <f t="shared" si="64"/>
        <v>0.76457399000000004</v>
      </c>
      <c r="M378" s="53">
        <f t="shared" si="65"/>
        <v>0.13677130039999999</v>
      </c>
      <c r="N378" s="53">
        <f t="shared" si="66"/>
        <v>4.9327353999999997E-2</v>
      </c>
      <c r="Q378" s="3">
        <f t="shared" si="67"/>
        <v>352</v>
      </c>
      <c r="S378" s="3">
        <v>351</v>
      </c>
    </row>
    <row r="379" spans="6:19">
      <c r="F379" s="51" t="str">
        <f t="shared" si="58"/>
        <v>ENG346</v>
      </c>
      <c r="G379" s="57">
        <f t="shared" si="59"/>
        <v>440</v>
      </c>
      <c r="H379" s="153">
        <f t="shared" si="60"/>
        <v>1585</v>
      </c>
      <c r="I379" s="153" t="str">
        <f t="shared" si="61"/>
        <v>F</v>
      </c>
      <c r="J379" s="52">
        <f t="shared" si="62"/>
        <v>3.5691244000000002</v>
      </c>
      <c r="K379" s="150">
        <f t="shared" si="63"/>
        <v>7.3171641999999997</v>
      </c>
      <c r="L379" s="53">
        <f t="shared" si="64"/>
        <v>0.87045455000000005</v>
      </c>
      <c r="M379" s="53">
        <f t="shared" si="65"/>
        <v>2.5000000000000001E-2</v>
      </c>
      <c r="N379" s="53">
        <f t="shared" si="66"/>
        <v>1.3636364E-2</v>
      </c>
      <c r="Q379" s="3">
        <f t="shared" si="67"/>
        <v>353</v>
      </c>
      <c r="S379" s="3">
        <v>352</v>
      </c>
    </row>
    <row r="380" spans="6:19">
      <c r="F380" s="51" t="str">
        <f t="shared" si="58"/>
        <v>PLS341</v>
      </c>
      <c r="G380" s="57">
        <f t="shared" si="59"/>
        <v>439</v>
      </c>
      <c r="H380" s="153">
        <f t="shared" si="60"/>
        <v>1110</v>
      </c>
      <c r="I380" s="153" t="str">
        <f t="shared" si="61"/>
        <v>F</v>
      </c>
      <c r="J380" s="52">
        <f t="shared" si="62"/>
        <v>3.5288683999999999</v>
      </c>
      <c r="K380" s="150">
        <f t="shared" si="63"/>
        <v>6.5121107</v>
      </c>
      <c r="L380" s="53">
        <f t="shared" si="64"/>
        <v>0.72437357999999996</v>
      </c>
      <c r="M380" s="53">
        <f t="shared" si="65"/>
        <v>2.0501139000000002E-2</v>
      </c>
      <c r="N380" s="53">
        <f t="shared" si="66"/>
        <v>1.3667426E-2</v>
      </c>
      <c r="Q380" s="3">
        <f t="shared" si="67"/>
        <v>354</v>
      </c>
      <c r="S380" s="3">
        <v>353</v>
      </c>
    </row>
    <row r="381" spans="6:19">
      <c r="F381" s="51" t="str">
        <f t="shared" si="58"/>
        <v>CHM105</v>
      </c>
      <c r="G381" s="57">
        <f t="shared" si="59"/>
        <v>436</v>
      </c>
      <c r="H381" s="153">
        <f t="shared" si="60"/>
        <v>281</v>
      </c>
      <c r="I381" s="153" t="str">
        <f t="shared" si="61"/>
        <v>C</v>
      </c>
      <c r="J381" s="52">
        <f t="shared" si="62"/>
        <v>2.7493916999999999</v>
      </c>
      <c r="K381" s="150">
        <f t="shared" si="63"/>
        <v>4.1699346000000004</v>
      </c>
      <c r="L381" s="53">
        <f t="shared" si="64"/>
        <v>0.60779817000000003</v>
      </c>
      <c r="M381" s="53">
        <f t="shared" si="65"/>
        <v>0.128440367</v>
      </c>
      <c r="N381" s="53">
        <f t="shared" si="66"/>
        <v>5.733945E-2</v>
      </c>
      <c r="Q381" s="3">
        <f t="shared" si="67"/>
        <v>355</v>
      </c>
      <c r="S381" s="3">
        <v>354</v>
      </c>
    </row>
    <row r="382" spans="6:19">
      <c r="F382" s="51" t="str">
        <f t="shared" si="58"/>
        <v>CEG260</v>
      </c>
      <c r="G382" s="57">
        <f t="shared" si="59"/>
        <v>434</v>
      </c>
      <c r="H382" s="153">
        <f t="shared" si="60"/>
        <v>223</v>
      </c>
      <c r="I382" s="153" t="str">
        <f t="shared" si="61"/>
        <v>C</v>
      </c>
      <c r="J382" s="52">
        <f t="shared" si="62"/>
        <v>2.9290954</v>
      </c>
      <c r="K382" s="150">
        <f t="shared" si="63"/>
        <v>3.7153285</v>
      </c>
      <c r="L382" s="53">
        <f t="shared" si="64"/>
        <v>0.68663593999999994</v>
      </c>
      <c r="M382" s="53">
        <f t="shared" si="65"/>
        <v>9.6774193499999994E-2</v>
      </c>
      <c r="N382" s="53">
        <f t="shared" si="66"/>
        <v>5.7603687000000001E-2</v>
      </c>
      <c r="Q382" s="3">
        <f t="shared" si="67"/>
        <v>356</v>
      </c>
      <c r="S382" s="3">
        <v>355</v>
      </c>
    </row>
    <row r="383" spans="6:19">
      <c r="F383" s="51" t="str">
        <f t="shared" si="58"/>
        <v>MKT325</v>
      </c>
      <c r="G383" s="57">
        <f t="shared" si="59"/>
        <v>433</v>
      </c>
      <c r="H383" s="153">
        <f t="shared" si="60"/>
        <v>958</v>
      </c>
      <c r="I383" s="153" t="str">
        <f t="shared" si="61"/>
        <v>C</v>
      </c>
      <c r="J383" s="52">
        <f t="shared" si="62"/>
        <v>3.9560184999999999</v>
      </c>
      <c r="K383" s="150">
        <f t="shared" si="63"/>
        <v>7.8413284000000001</v>
      </c>
      <c r="L383" s="53">
        <f t="shared" si="64"/>
        <v>0.98614318999999995</v>
      </c>
      <c r="M383" s="53">
        <f t="shared" si="65"/>
        <v>2.3094688000000001E-3</v>
      </c>
      <c r="N383" s="53">
        <f t="shared" si="66"/>
        <v>2.3094690000000002E-3</v>
      </c>
      <c r="Q383" s="3">
        <f t="shared" si="67"/>
        <v>357</v>
      </c>
      <c r="S383" s="3">
        <v>356</v>
      </c>
    </row>
    <row r="384" spans="6:19">
      <c r="F384" s="51" t="str">
        <f t="shared" si="58"/>
        <v>MKT492</v>
      </c>
      <c r="G384" s="57">
        <f t="shared" si="59"/>
        <v>432</v>
      </c>
      <c r="H384" s="153">
        <f t="shared" si="60"/>
        <v>572</v>
      </c>
      <c r="I384" s="153" t="str">
        <f t="shared" si="61"/>
        <v>D</v>
      </c>
      <c r="J384" s="52">
        <f t="shared" si="62"/>
        <v>3.2937063000000002</v>
      </c>
      <c r="K384" s="150">
        <f t="shared" si="63"/>
        <v>8.6804511000000009</v>
      </c>
      <c r="L384" s="53">
        <f t="shared" si="64"/>
        <v>0.98148148000000002</v>
      </c>
      <c r="M384" s="53">
        <f t="shared" si="65"/>
        <v>6.9444444000000003E-3</v>
      </c>
      <c r="N384" s="53">
        <f t="shared" si="66"/>
        <v>6.9444440000000001E-3</v>
      </c>
      <c r="Q384" s="3">
        <f t="shared" si="67"/>
        <v>358</v>
      </c>
      <c r="S384" s="3">
        <v>357</v>
      </c>
    </row>
    <row r="385" spans="6:19">
      <c r="F385" s="51" t="str">
        <f t="shared" si="58"/>
        <v>PLS399</v>
      </c>
      <c r="G385" s="57">
        <f t="shared" si="59"/>
        <v>430</v>
      </c>
      <c r="H385" s="153">
        <f t="shared" si="60"/>
        <v>193</v>
      </c>
      <c r="I385" s="153" t="str">
        <f t="shared" si="61"/>
        <v>D</v>
      </c>
      <c r="J385" s="52">
        <f t="shared" si="62"/>
        <v>2.7531807000000001</v>
      </c>
      <c r="K385" s="150">
        <f t="shared" si="63"/>
        <v>6.0194552999999997</v>
      </c>
      <c r="L385" s="53">
        <f t="shared" si="64"/>
        <v>0.69069767000000004</v>
      </c>
      <c r="M385" s="53">
        <f t="shared" si="65"/>
        <v>0.13255813950000001</v>
      </c>
      <c r="N385" s="53">
        <f t="shared" si="66"/>
        <v>8.6046512000000006E-2</v>
      </c>
      <c r="Q385" s="3">
        <f t="shared" si="67"/>
        <v>359</v>
      </c>
      <c r="S385" s="3">
        <v>358</v>
      </c>
    </row>
    <row r="386" spans="6:19">
      <c r="F386" s="51" t="str">
        <f t="shared" si="58"/>
        <v>UH202</v>
      </c>
      <c r="G386" s="57">
        <f t="shared" si="59"/>
        <v>428</v>
      </c>
      <c r="H386" s="153">
        <f t="shared" si="60"/>
        <v>1933</v>
      </c>
      <c r="I386" s="153" t="str">
        <f t="shared" si="61"/>
        <v>F</v>
      </c>
      <c r="J386" s="52">
        <f t="shared" si="62"/>
        <v>3.9694835999999998</v>
      </c>
      <c r="K386" s="150">
        <f t="shared" si="63"/>
        <v>3.9019138999999998</v>
      </c>
      <c r="L386" s="53">
        <f t="shared" si="64"/>
        <v>0.92056075000000004</v>
      </c>
      <c r="M386" s="53">
        <f t="shared" si="65"/>
        <v>2.3364485999999999E-3</v>
      </c>
      <c r="N386" s="53">
        <f t="shared" si="66"/>
        <v>4.6728969999999996E-3</v>
      </c>
      <c r="Q386" s="3">
        <f t="shared" si="67"/>
        <v>360</v>
      </c>
      <c r="S386" s="3">
        <v>359</v>
      </c>
    </row>
    <row r="387" spans="6:19">
      <c r="F387" s="51" t="str">
        <f t="shared" si="58"/>
        <v>DEV095</v>
      </c>
      <c r="G387" s="57">
        <f t="shared" si="59"/>
        <v>427</v>
      </c>
      <c r="H387" s="153">
        <f t="shared" si="60"/>
        <v>3087</v>
      </c>
      <c r="I387" s="153" t="str">
        <f t="shared" si="61"/>
        <v>NA</v>
      </c>
      <c r="J387" s="52">
        <f t="shared" si="62"/>
        <v>-1E-8</v>
      </c>
      <c r="K387" s="150">
        <f t="shared" si="63"/>
        <v>2.2470588</v>
      </c>
      <c r="L387" s="53">
        <f t="shared" si="64"/>
        <v>0.12880562000000001</v>
      </c>
      <c r="M387" s="53">
        <f t="shared" si="65"/>
        <v>0</v>
      </c>
      <c r="N387" s="53">
        <f t="shared" si="66"/>
        <v>1</v>
      </c>
      <c r="Q387" s="3">
        <f t="shared" si="67"/>
        <v>361</v>
      </c>
      <c r="S387" s="3">
        <v>360</v>
      </c>
    </row>
    <row r="388" spans="6:19">
      <c r="F388" s="51" t="str">
        <f t="shared" si="58"/>
        <v>ME313</v>
      </c>
      <c r="G388" s="57">
        <f t="shared" si="59"/>
        <v>426</v>
      </c>
      <c r="H388" s="153">
        <f t="shared" si="60"/>
        <v>448</v>
      </c>
      <c r="I388" s="153" t="str">
        <f t="shared" si="61"/>
        <v>F</v>
      </c>
      <c r="J388" s="52">
        <f t="shared" si="62"/>
        <v>2.6144278999999999</v>
      </c>
      <c r="K388" s="150">
        <f t="shared" si="63"/>
        <v>5.6398600999999999</v>
      </c>
      <c r="L388" s="53">
        <f t="shared" si="64"/>
        <v>0.81690141000000005</v>
      </c>
      <c r="M388" s="53">
        <f t="shared" si="65"/>
        <v>0.15258215959999999</v>
      </c>
      <c r="N388" s="53">
        <f t="shared" si="66"/>
        <v>5.6338027999999998E-2</v>
      </c>
      <c r="Q388" s="3">
        <f t="shared" si="67"/>
        <v>362</v>
      </c>
      <c r="S388" s="3">
        <v>361</v>
      </c>
    </row>
    <row r="389" spans="6:19">
      <c r="F389" s="51" t="str">
        <f t="shared" si="58"/>
        <v>PHL399</v>
      </c>
      <c r="G389" s="57">
        <f t="shared" si="59"/>
        <v>426</v>
      </c>
      <c r="H389" s="153">
        <f t="shared" si="60"/>
        <v>630</v>
      </c>
      <c r="I389" s="153" t="str">
        <f t="shared" si="61"/>
        <v>D</v>
      </c>
      <c r="J389" s="52">
        <f t="shared" si="62"/>
        <v>3.0286458000000001</v>
      </c>
      <c r="K389" s="150">
        <f t="shared" si="63"/>
        <v>6.3853659</v>
      </c>
      <c r="L389" s="53">
        <f t="shared" si="64"/>
        <v>0.64553990999999999</v>
      </c>
      <c r="M389" s="53">
        <f t="shared" si="65"/>
        <v>7.2769953100000007E-2</v>
      </c>
      <c r="N389" s="53">
        <f t="shared" si="66"/>
        <v>9.8591549000000001E-2</v>
      </c>
      <c r="Q389" s="3">
        <f t="shared" si="67"/>
        <v>363</v>
      </c>
      <c r="S389" s="3">
        <v>362</v>
      </c>
    </row>
    <row r="390" spans="6:19">
      <c r="F390" s="51" t="str">
        <f t="shared" si="58"/>
        <v>RHB210</v>
      </c>
      <c r="G390" s="57">
        <f t="shared" si="59"/>
        <v>424</v>
      </c>
      <c r="H390" s="153">
        <f t="shared" si="60"/>
        <v>249</v>
      </c>
      <c r="I390" s="153" t="str">
        <f t="shared" si="61"/>
        <v>C</v>
      </c>
      <c r="J390" s="52">
        <f t="shared" si="62"/>
        <v>3.2311435999999998</v>
      </c>
      <c r="K390" s="150">
        <f t="shared" si="63"/>
        <v>6.0397112000000002</v>
      </c>
      <c r="L390" s="53">
        <f t="shared" si="64"/>
        <v>0.68632075000000003</v>
      </c>
      <c r="M390" s="53">
        <f t="shared" si="65"/>
        <v>6.8396226399999996E-2</v>
      </c>
      <c r="N390" s="53">
        <f t="shared" si="66"/>
        <v>3.0660376999999999E-2</v>
      </c>
      <c r="Q390" s="3">
        <f t="shared" si="67"/>
        <v>364</v>
      </c>
      <c r="S390" s="3">
        <v>363</v>
      </c>
    </row>
    <row r="391" spans="6:19">
      <c r="F391" s="51" t="str">
        <f t="shared" si="58"/>
        <v>ATH241</v>
      </c>
      <c r="G391" s="57">
        <f t="shared" si="59"/>
        <v>420</v>
      </c>
      <c r="H391" s="153">
        <f t="shared" si="60"/>
        <v>203</v>
      </c>
      <c r="I391" s="153" t="str">
        <f t="shared" si="61"/>
        <v>C</v>
      </c>
      <c r="J391" s="52">
        <f t="shared" si="62"/>
        <v>2.6828645</v>
      </c>
      <c r="K391" s="150">
        <f t="shared" si="63"/>
        <v>4.7075811999999999</v>
      </c>
      <c r="L391" s="53">
        <f t="shared" si="64"/>
        <v>0.51190475999999996</v>
      </c>
      <c r="M391" s="53">
        <f t="shared" si="65"/>
        <v>0.1595238095</v>
      </c>
      <c r="N391" s="53">
        <f t="shared" si="66"/>
        <v>6.9047619000000005E-2</v>
      </c>
      <c r="Q391" s="3">
        <f t="shared" si="67"/>
        <v>365</v>
      </c>
      <c r="S391" s="3">
        <v>364</v>
      </c>
    </row>
    <row r="392" spans="6:19">
      <c r="F392" s="51" t="str">
        <f t="shared" si="58"/>
        <v>REL322</v>
      </c>
      <c r="G392" s="57">
        <f t="shared" si="59"/>
        <v>420</v>
      </c>
      <c r="H392" s="153">
        <f t="shared" si="60"/>
        <v>487</v>
      </c>
      <c r="I392" s="153" t="str">
        <f t="shared" si="61"/>
        <v>F</v>
      </c>
      <c r="J392" s="52">
        <f t="shared" si="62"/>
        <v>3.0716112999999998</v>
      </c>
      <c r="K392" s="150">
        <f t="shared" si="63"/>
        <v>6.5196506999999997</v>
      </c>
      <c r="L392" s="53">
        <f t="shared" si="64"/>
        <v>0.72380951999999998</v>
      </c>
      <c r="M392" s="53">
        <f t="shared" si="65"/>
        <v>1.6666666699999999E-2</v>
      </c>
      <c r="N392" s="53">
        <f t="shared" si="66"/>
        <v>6.9047619000000005E-2</v>
      </c>
      <c r="Q392" s="3">
        <f t="shared" si="67"/>
        <v>366</v>
      </c>
      <c r="S392" s="3">
        <v>365</v>
      </c>
    </row>
    <row r="393" spans="6:19">
      <c r="F393" s="51" t="str">
        <f t="shared" si="58"/>
        <v>MUE493</v>
      </c>
      <c r="G393" s="57">
        <f t="shared" si="59"/>
        <v>417</v>
      </c>
      <c r="H393" s="153">
        <f t="shared" si="60"/>
        <v>1064</v>
      </c>
      <c r="I393" s="153" t="str">
        <f t="shared" si="61"/>
        <v>A</v>
      </c>
      <c r="J393" s="52">
        <f t="shared" si="62"/>
        <v>3.9339852999999998</v>
      </c>
      <c r="K393" s="150">
        <f t="shared" si="63"/>
        <v>4.8022599000000001</v>
      </c>
      <c r="L393" s="53">
        <f t="shared" si="64"/>
        <v>0.46522782000000001</v>
      </c>
      <c r="M393" s="53">
        <f t="shared" si="65"/>
        <v>4.7961630999999996E-3</v>
      </c>
      <c r="N393" s="53">
        <f t="shared" si="66"/>
        <v>1.9184652E-2</v>
      </c>
      <c r="Q393" s="3">
        <f t="shared" si="67"/>
        <v>367</v>
      </c>
      <c r="S393" s="3">
        <v>366</v>
      </c>
    </row>
    <row r="394" spans="6:19">
      <c r="F394" s="51" t="str">
        <f t="shared" si="58"/>
        <v>SPN203</v>
      </c>
      <c r="G394" s="57">
        <f t="shared" si="59"/>
        <v>417</v>
      </c>
      <c r="H394" s="153">
        <f t="shared" si="60"/>
        <v>591</v>
      </c>
      <c r="I394" s="153" t="str">
        <f t="shared" si="61"/>
        <v>D</v>
      </c>
      <c r="J394" s="52">
        <f t="shared" si="62"/>
        <v>2.7942708000000001</v>
      </c>
      <c r="K394" s="150">
        <f t="shared" si="63"/>
        <v>5.0138889000000004</v>
      </c>
      <c r="L394" s="53">
        <f t="shared" si="64"/>
        <v>0.75539568000000001</v>
      </c>
      <c r="M394" s="53">
        <f t="shared" si="65"/>
        <v>0.12709832130000001</v>
      </c>
      <c r="N394" s="53">
        <f t="shared" si="66"/>
        <v>7.9136690999999995E-2</v>
      </c>
      <c r="Q394" s="3">
        <f t="shared" si="67"/>
        <v>368</v>
      </c>
      <c r="S394" s="3">
        <v>367</v>
      </c>
    </row>
    <row r="395" spans="6:19">
      <c r="F395" s="51" t="str">
        <f t="shared" si="58"/>
        <v>COM411</v>
      </c>
      <c r="G395" s="57">
        <f t="shared" si="59"/>
        <v>416</v>
      </c>
      <c r="H395" s="153">
        <f t="shared" si="60"/>
        <v>633</v>
      </c>
      <c r="I395" s="153" t="str">
        <f t="shared" si="61"/>
        <v>D</v>
      </c>
      <c r="J395" s="52">
        <f t="shared" si="62"/>
        <v>3.6553398000000001</v>
      </c>
      <c r="K395" s="150">
        <f t="shared" si="63"/>
        <v>7.1629630000000004</v>
      </c>
      <c r="L395" s="53">
        <f t="shared" si="64"/>
        <v>0.91105769000000003</v>
      </c>
      <c r="M395" s="53">
        <f t="shared" si="65"/>
        <v>1.6826923099999998E-2</v>
      </c>
      <c r="N395" s="53">
        <f t="shared" si="66"/>
        <v>9.6153850000000006E-3</v>
      </c>
      <c r="Q395" s="3">
        <f t="shared" si="67"/>
        <v>369</v>
      </c>
      <c r="S395" s="3">
        <v>368</v>
      </c>
    </row>
    <row r="396" spans="6:19">
      <c r="F396" s="51" t="str">
        <f t="shared" si="58"/>
        <v>GER102</v>
      </c>
      <c r="G396" s="57">
        <f t="shared" si="59"/>
        <v>416</v>
      </c>
      <c r="H396" s="153">
        <f t="shared" si="60"/>
        <v>541</v>
      </c>
      <c r="I396" s="153" t="str">
        <f t="shared" si="61"/>
        <v>C</v>
      </c>
      <c r="J396" s="52">
        <f t="shared" si="62"/>
        <v>2.8286444999999998</v>
      </c>
      <c r="K396" s="150">
        <f t="shared" si="63"/>
        <v>4.1321428999999998</v>
      </c>
      <c r="L396" s="53">
        <f t="shared" si="64"/>
        <v>0.56490384999999999</v>
      </c>
      <c r="M396" s="53">
        <f t="shared" si="65"/>
        <v>0.1009615385</v>
      </c>
      <c r="N396" s="53">
        <f t="shared" si="66"/>
        <v>6.0096153999999999E-2</v>
      </c>
      <c r="Q396" s="3">
        <f t="shared" si="67"/>
        <v>370</v>
      </c>
      <c r="S396" s="3">
        <v>369</v>
      </c>
    </row>
    <row r="397" spans="6:19">
      <c r="F397" s="51" t="str">
        <f t="shared" si="58"/>
        <v>CS208</v>
      </c>
      <c r="G397" s="57">
        <f t="shared" si="59"/>
        <v>415</v>
      </c>
      <c r="H397" s="153">
        <f t="shared" si="60"/>
        <v>214</v>
      </c>
      <c r="I397" s="153" t="str">
        <f t="shared" si="61"/>
        <v>D</v>
      </c>
      <c r="J397" s="52">
        <f t="shared" si="62"/>
        <v>2.7098445999999998</v>
      </c>
      <c r="K397" s="150">
        <f t="shared" si="63"/>
        <v>5.5288889000000001</v>
      </c>
      <c r="L397" s="53">
        <f t="shared" si="64"/>
        <v>0.77590360999999997</v>
      </c>
      <c r="M397" s="53">
        <f t="shared" si="65"/>
        <v>0.12530120480000001</v>
      </c>
      <c r="N397" s="53">
        <f t="shared" si="66"/>
        <v>6.9879518000000002E-2</v>
      </c>
      <c r="Q397" s="3">
        <f t="shared" si="67"/>
        <v>371</v>
      </c>
      <c r="S397" s="3">
        <v>370</v>
      </c>
    </row>
    <row r="398" spans="6:19">
      <c r="F398" s="51" t="str">
        <f t="shared" si="58"/>
        <v>MUE205</v>
      </c>
      <c r="G398" s="57">
        <f t="shared" si="59"/>
        <v>412</v>
      </c>
      <c r="H398" s="153">
        <f t="shared" si="60"/>
        <v>1041</v>
      </c>
      <c r="I398" s="153" t="str">
        <f t="shared" si="61"/>
        <v>A</v>
      </c>
      <c r="J398" s="52">
        <f t="shared" si="62"/>
        <v>3.8995098000000001</v>
      </c>
      <c r="K398" s="150">
        <f t="shared" si="63"/>
        <v>3.4508671</v>
      </c>
      <c r="L398" s="53">
        <f t="shared" si="64"/>
        <v>0.59708737999999995</v>
      </c>
      <c r="M398" s="53">
        <f t="shared" si="65"/>
        <v>1.2135922299999999E-2</v>
      </c>
      <c r="N398" s="53">
        <f t="shared" si="66"/>
        <v>9.7087379999999997E-3</v>
      </c>
      <c r="Q398" s="3">
        <f t="shared" si="67"/>
        <v>372</v>
      </c>
      <c r="S398" s="3">
        <v>371</v>
      </c>
    </row>
    <row r="399" spans="6:19">
      <c r="F399" s="51" t="str">
        <f t="shared" si="58"/>
        <v>SOC406</v>
      </c>
      <c r="G399" s="57">
        <f t="shared" si="59"/>
        <v>412</v>
      </c>
      <c r="H399" s="153">
        <f t="shared" si="60"/>
        <v>308</v>
      </c>
      <c r="I399" s="153" t="str">
        <f t="shared" si="61"/>
        <v>F</v>
      </c>
      <c r="J399" s="52">
        <f t="shared" si="62"/>
        <v>2.7819549000000001</v>
      </c>
      <c r="K399" s="150">
        <f t="shared" si="63"/>
        <v>8.4415093999999993</v>
      </c>
      <c r="L399" s="53">
        <f t="shared" si="64"/>
        <v>0.91990291000000002</v>
      </c>
      <c r="M399" s="53">
        <f t="shared" si="65"/>
        <v>0.1140776699</v>
      </c>
      <c r="N399" s="53">
        <f t="shared" si="66"/>
        <v>3.1553398000000003E-2</v>
      </c>
      <c r="Q399" s="3">
        <f t="shared" si="67"/>
        <v>373</v>
      </c>
      <c r="S399" s="3">
        <v>372</v>
      </c>
    </row>
    <row r="400" spans="6:19">
      <c r="F400" s="51" t="str">
        <f t="shared" si="58"/>
        <v>HST217</v>
      </c>
      <c r="G400" s="57">
        <f t="shared" si="59"/>
        <v>411</v>
      </c>
      <c r="H400" s="153">
        <f t="shared" si="60"/>
        <v>536</v>
      </c>
      <c r="I400" s="153" t="str">
        <f t="shared" si="61"/>
        <v>D</v>
      </c>
      <c r="J400" s="52">
        <f t="shared" si="62"/>
        <v>2.6941489000000001</v>
      </c>
      <c r="K400" s="150">
        <f t="shared" si="63"/>
        <v>7.2571428999999998</v>
      </c>
      <c r="L400" s="53">
        <f t="shared" si="64"/>
        <v>0.66909976000000004</v>
      </c>
      <c r="M400" s="53">
        <f t="shared" si="65"/>
        <v>8.5158150899999993E-2</v>
      </c>
      <c r="N400" s="53">
        <f t="shared" si="66"/>
        <v>8.5158151000000001E-2</v>
      </c>
      <c r="Q400" s="3">
        <f t="shared" si="67"/>
        <v>374</v>
      </c>
      <c r="S400" s="3">
        <v>373</v>
      </c>
    </row>
    <row r="401" spans="6:19">
      <c r="F401" s="51" t="str">
        <f t="shared" si="58"/>
        <v>SOC200W</v>
      </c>
      <c r="G401" s="57">
        <f t="shared" si="59"/>
        <v>411</v>
      </c>
      <c r="H401" s="153">
        <f t="shared" si="60"/>
        <v>4875</v>
      </c>
      <c r="I401" s="153" t="str">
        <f t="shared" si="61"/>
        <v>NA</v>
      </c>
      <c r="J401" s="52">
        <f t="shared" si="62"/>
        <v>-1E-8</v>
      </c>
      <c r="K401" s="150">
        <f t="shared" si="63"/>
        <v>2.8469055000000001</v>
      </c>
      <c r="L401" s="53">
        <f t="shared" si="64"/>
        <v>0.14355230999999999</v>
      </c>
      <c r="M401" s="53">
        <f t="shared" si="65"/>
        <v>0</v>
      </c>
      <c r="N401" s="53">
        <f t="shared" si="66"/>
        <v>1</v>
      </c>
      <c r="Q401" s="3">
        <f t="shared" si="67"/>
        <v>375</v>
      </c>
      <c r="S401" s="3">
        <v>374</v>
      </c>
    </row>
    <row r="402" spans="6:19">
      <c r="F402" s="51" t="str">
        <f t="shared" si="58"/>
        <v>ME499</v>
      </c>
      <c r="G402" s="57">
        <f t="shared" si="59"/>
        <v>410</v>
      </c>
      <c r="H402" s="153">
        <f t="shared" si="60"/>
        <v>586</v>
      </c>
      <c r="I402" s="153" t="str">
        <f t="shared" si="61"/>
        <v>D</v>
      </c>
      <c r="J402" s="52">
        <f t="shared" si="62"/>
        <v>3.7906404</v>
      </c>
      <c r="K402" s="150">
        <f t="shared" si="63"/>
        <v>7.4269663000000001</v>
      </c>
      <c r="L402" s="53">
        <f t="shared" si="64"/>
        <v>0.9195122</v>
      </c>
      <c r="M402" s="53">
        <f t="shared" si="65"/>
        <v>1.7073170700000001E-2</v>
      </c>
      <c r="N402" s="53">
        <f t="shared" si="66"/>
        <v>9.7560979999999995E-3</v>
      </c>
      <c r="Q402" s="3">
        <f t="shared" si="67"/>
        <v>376</v>
      </c>
      <c r="S402" s="3">
        <v>375</v>
      </c>
    </row>
    <row r="403" spans="6:19">
      <c r="F403" s="51" t="str">
        <f t="shared" si="58"/>
        <v>BIO401</v>
      </c>
      <c r="G403" s="57">
        <f t="shared" si="59"/>
        <v>408</v>
      </c>
      <c r="H403" s="153">
        <f t="shared" si="60"/>
        <v>137</v>
      </c>
      <c r="I403" s="153" t="str">
        <f t="shared" si="61"/>
        <v>C</v>
      </c>
      <c r="J403" s="52">
        <f t="shared" si="62"/>
        <v>3.1269429999999998</v>
      </c>
      <c r="K403" s="150">
        <f t="shared" si="63"/>
        <v>8.4743589999999998</v>
      </c>
      <c r="L403" s="53">
        <f t="shared" si="64"/>
        <v>0.79166667000000002</v>
      </c>
      <c r="M403" s="53">
        <f t="shared" si="65"/>
        <v>6.6176470599999995E-2</v>
      </c>
      <c r="N403" s="53">
        <f t="shared" si="66"/>
        <v>5.3921569000000003E-2</v>
      </c>
      <c r="Q403" s="3">
        <f t="shared" si="67"/>
        <v>377</v>
      </c>
      <c r="S403" s="3">
        <v>376</v>
      </c>
    </row>
    <row r="404" spans="6:19">
      <c r="F404" s="51" t="str">
        <f t="shared" si="58"/>
        <v>ENG420</v>
      </c>
      <c r="G404" s="57">
        <f t="shared" si="59"/>
        <v>408</v>
      </c>
      <c r="H404" s="153">
        <f t="shared" si="60"/>
        <v>443</v>
      </c>
      <c r="I404" s="153" t="str">
        <f t="shared" si="61"/>
        <v>D</v>
      </c>
      <c r="J404" s="52">
        <f t="shared" si="62"/>
        <v>3.023622</v>
      </c>
      <c r="K404" s="150">
        <f t="shared" si="63"/>
        <v>7.5384615000000004</v>
      </c>
      <c r="L404" s="53">
        <f t="shared" si="64"/>
        <v>0.81617647000000004</v>
      </c>
      <c r="M404" s="53">
        <f t="shared" si="65"/>
        <v>6.6176470599999995E-2</v>
      </c>
      <c r="N404" s="53">
        <f t="shared" si="66"/>
        <v>6.6176471000000001E-2</v>
      </c>
      <c r="Q404" s="3">
        <f t="shared" si="67"/>
        <v>378</v>
      </c>
      <c r="S404" s="3">
        <v>377</v>
      </c>
    </row>
    <row r="405" spans="6:19">
      <c r="F405" s="51" t="str">
        <f t="shared" si="58"/>
        <v>REL390</v>
      </c>
      <c r="G405" s="57">
        <f t="shared" si="59"/>
        <v>407</v>
      </c>
      <c r="H405" s="153">
        <f t="shared" si="60"/>
        <v>381</v>
      </c>
      <c r="I405" s="153" t="str">
        <f t="shared" si="61"/>
        <v>D</v>
      </c>
      <c r="J405" s="52">
        <f t="shared" si="62"/>
        <v>3.1397849</v>
      </c>
      <c r="K405" s="150">
        <f t="shared" si="63"/>
        <v>6.3717949000000003</v>
      </c>
      <c r="L405" s="53">
        <f t="shared" si="64"/>
        <v>0.72481572000000005</v>
      </c>
      <c r="M405" s="53">
        <f t="shared" si="65"/>
        <v>4.9140049099999999E-2</v>
      </c>
      <c r="N405" s="53">
        <f t="shared" si="66"/>
        <v>8.5995085999999998E-2</v>
      </c>
      <c r="Q405" s="3">
        <f t="shared" si="67"/>
        <v>379</v>
      </c>
      <c r="S405" s="3">
        <v>378</v>
      </c>
    </row>
    <row r="406" spans="6:19">
      <c r="F406" s="51" t="str">
        <f t="shared" si="58"/>
        <v>ART228</v>
      </c>
      <c r="G406" s="57">
        <f t="shared" si="59"/>
        <v>404</v>
      </c>
      <c r="H406" s="153">
        <f t="shared" si="60"/>
        <v>367</v>
      </c>
      <c r="I406" s="153" t="str">
        <f t="shared" si="61"/>
        <v>B</v>
      </c>
      <c r="J406" s="52">
        <f t="shared" si="62"/>
        <v>3.1820512999999999</v>
      </c>
      <c r="K406" s="150">
        <f t="shared" si="63"/>
        <v>3.5488371999999999</v>
      </c>
      <c r="L406" s="53">
        <f t="shared" si="64"/>
        <v>0.56188119000000003</v>
      </c>
      <c r="M406" s="53">
        <f t="shared" si="65"/>
        <v>3.4653465299999998E-2</v>
      </c>
      <c r="N406" s="53">
        <f t="shared" si="66"/>
        <v>3.4653465000000001E-2</v>
      </c>
      <c r="Q406" s="3">
        <f t="shared" si="67"/>
        <v>380</v>
      </c>
      <c r="S406" s="3">
        <v>379</v>
      </c>
    </row>
    <row r="407" spans="6:19">
      <c r="F407" s="51" t="str">
        <f t="shared" si="58"/>
        <v>CHM106</v>
      </c>
      <c r="G407" s="57">
        <f t="shared" si="59"/>
        <v>401</v>
      </c>
      <c r="H407" s="153">
        <f t="shared" si="60"/>
        <v>270</v>
      </c>
      <c r="I407" s="153" t="str">
        <f t="shared" si="61"/>
        <v>B</v>
      </c>
      <c r="J407" s="52">
        <f t="shared" si="62"/>
        <v>2.7757255999999999</v>
      </c>
      <c r="K407" s="150">
        <f t="shared" si="63"/>
        <v>3.2664233999999999</v>
      </c>
      <c r="L407" s="53">
        <f t="shared" si="64"/>
        <v>0.58354114999999995</v>
      </c>
      <c r="M407" s="53">
        <f t="shared" si="65"/>
        <v>0.1197007481</v>
      </c>
      <c r="N407" s="53">
        <f t="shared" si="66"/>
        <v>5.4862843000000001E-2</v>
      </c>
      <c r="Q407" s="3">
        <f t="shared" si="67"/>
        <v>381</v>
      </c>
      <c r="S407" s="3">
        <v>380</v>
      </c>
    </row>
    <row r="408" spans="6:19">
      <c r="F408" s="51" t="str">
        <f t="shared" si="58"/>
        <v>DAN399</v>
      </c>
      <c r="G408" s="57">
        <f t="shared" si="59"/>
        <v>401</v>
      </c>
      <c r="H408" s="153">
        <f t="shared" si="60"/>
        <v>1118</v>
      </c>
      <c r="I408" s="153" t="str">
        <f t="shared" si="61"/>
        <v>C</v>
      </c>
      <c r="J408" s="52">
        <f t="shared" si="62"/>
        <v>3.7898733999999998</v>
      </c>
      <c r="K408" s="150">
        <f t="shared" si="63"/>
        <v>4.4522292999999999</v>
      </c>
      <c r="L408" s="53">
        <f t="shared" si="64"/>
        <v>0.67082293999999998</v>
      </c>
      <c r="M408" s="53">
        <f t="shared" si="65"/>
        <v>2.4937656E-3</v>
      </c>
      <c r="N408" s="53">
        <f t="shared" si="66"/>
        <v>1.4962593999999999E-2</v>
      </c>
      <c r="Q408" s="3">
        <f t="shared" si="67"/>
        <v>382</v>
      </c>
      <c r="S408" s="3">
        <v>381</v>
      </c>
    </row>
    <row r="409" spans="6:19">
      <c r="F409" s="51" t="str">
        <f t="shared" si="58"/>
        <v>CEG433</v>
      </c>
      <c r="G409" s="57">
        <f t="shared" si="59"/>
        <v>398</v>
      </c>
      <c r="H409" s="153">
        <f t="shared" si="60"/>
        <v>311</v>
      </c>
      <c r="I409" s="153" t="str">
        <f t="shared" si="61"/>
        <v>D</v>
      </c>
      <c r="J409" s="52">
        <f t="shared" si="62"/>
        <v>2.7724551000000002</v>
      </c>
      <c r="K409" s="150">
        <f t="shared" si="63"/>
        <v>6.9909090999999997</v>
      </c>
      <c r="L409" s="53">
        <f t="shared" si="64"/>
        <v>0.89195979999999997</v>
      </c>
      <c r="M409" s="53">
        <f t="shared" si="65"/>
        <v>0.11557788939999999</v>
      </c>
      <c r="N409" s="53">
        <f t="shared" si="66"/>
        <v>0.16080401999999999</v>
      </c>
      <c r="Q409" s="3">
        <f t="shared" si="67"/>
        <v>383</v>
      </c>
      <c r="S409" s="3">
        <v>382</v>
      </c>
    </row>
    <row r="410" spans="6:19">
      <c r="F410" s="51" t="str">
        <f t="shared" si="58"/>
        <v>MTH233</v>
      </c>
      <c r="G410" s="57">
        <f t="shared" si="59"/>
        <v>398</v>
      </c>
      <c r="H410" s="153">
        <f t="shared" si="60"/>
        <v>668</v>
      </c>
      <c r="I410" s="153" t="str">
        <f t="shared" si="61"/>
        <v>F</v>
      </c>
      <c r="J410" s="52">
        <f t="shared" si="62"/>
        <v>2.4509804000000002</v>
      </c>
      <c r="K410" s="150">
        <f t="shared" si="63"/>
        <v>5.1694215000000003</v>
      </c>
      <c r="L410" s="53">
        <f t="shared" si="64"/>
        <v>0.79145728999999998</v>
      </c>
      <c r="M410" s="53">
        <f t="shared" si="65"/>
        <v>0.19095477390000001</v>
      </c>
      <c r="N410" s="53">
        <f t="shared" si="66"/>
        <v>0.103015075</v>
      </c>
      <c r="Q410" s="3">
        <f t="shared" si="67"/>
        <v>384</v>
      </c>
      <c r="S410" s="3">
        <v>383</v>
      </c>
    </row>
    <row r="411" spans="6:19">
      <c r="F411" s="51" t="str">
        <f t="shared" si="58"/>
        <v>ENG345</v>
      </c>
      <c r="G411" s="57">
        <f t="shared" si="59"/>
        <v>394</v>
      </c>
      <c r="H411" s="153">
        <f t="shared" si="60"/>
        <v>689</v>
      </c>
      <c r="I411" s="153" t="str">
        <f t="shared" si="61"/>
        <v>D</v>
      </c>
      <c r="J411" s="52">
        <f t="shared" si="62"/>
        <v>3.4871794999999999</v>
      </c>
      <c r="K411" s="150">
        <f t="shared" si="63"/>
        <v>7.1111110999999996</v>
      </c>
      <c r="L411" s="53">
        <f t="shared" si="64"/>
        <v>0.87309645000000002</v>
      </c>
      <c r="M411" s="53">
        <f t="shared" si="65"/>
        <v>1.2690355299999999E-2</v>
      </c>
      <c r="N411" s="53">
        <f t="shared" si="66"/>
        <v>1.0152283999999999E-2</v>
      </c>
      <c r="Q411" s="3">
        <f t="shared" si="67"/>
        <v>385</v>
      </c>
      <c r="S411" s="3">
        <v>384</v>
      </c>
    </row>
    <row r="412" spans="6:19">
      <c r="F412" s="51" t="str">
        <f t="shared" ref="F412:F475" si="68">IFERROR(INDEX(Course_Data,Q412,$Q$25),"")</f>
        <v>ASL203</v>
      </c>
      <c r="G412" s="57">
        <f t="shared" ref="G412:G475" si="69">IFERROR(IF($F412="",-0.00000001,VALUE(INDEX(Course_Data,Q412,$R$25))),-0.00000001)</f>
        <v>392</v>
      </c>
      <c r="H412" s="153">
        <f t="shared" ref="H412:H475" si="70">IFERROR(IF($F412="",-0.00000001,VALUE(INDEX(Course_Data,Q412,$S$25))),-0.00000001)</f>
        <v>539</v>
      </c>
      <c r="I412" s="153" t="str">
        <f t="shared" ref="I412:I475" si="71">IFERROR(IF($F412="",-0.00000001,INDEX(Course_Data,Q412,$T$25)),-0.00000001)</f>
        <v>D</v>
      </c>
      <c r="J412" s="52">
        <f t="shared" ref="J412:J475" si="72">IFERROR(IF($F412="",-0.00000001,VALUE(INDEX(Course_Data,Q412,$U$25))),-0.00000001)</f>
        <v>3.3247423</v>
      </c>
      <c r="K412" s="150">
        <f t="shared" ref="K412:K475" si="73">IFERROR(IF($F412="",-0.00000001,VALUE(INDEX(Course_Data,Q412,$V$25))),-0.00000001)</f>
        <v>8.0559440999999996</v>
      </c>
      <c r="L412" s="53">
        <f t="shared" ref="L412:L475" si="74">IFERROR(IF($F412="",-0.00000001,VALUE(INDEX(Course_Data,Q412,$W$25))),-0.00000001)</f>
        <v>0.81632652999999999</v>
      </c>
      <c r="M412" s="53">
        <f t="shared" ref="M412:M475" si="75">IFERROR(IF($F412="",-0.00000001,VALUE(INDEX(Course_Data,Q412,$X$25))),-0.00000001)</f>
        <v>3.5714285700000001E-2</v>
      </c>
      <c r="N412" s="53">
        <f t="shared" ref="N412:N475" si="76">IFERROR(IF($F412="",-0.00000001,VALUE(INDEX(Course_Data,Q412,$Y$25))),-0.00000001)</f>
        <v>1.0204082E-2</v>
      </c>
      <c r="Q412" s="3">
        <f t="shared" si="67"/>
        <v>386</v>
      </c>
      <c r="S412" s="3">
        <v>385</v>
      </c>
    </row>
    <row r="413" spans="6:19">
      <c r="F413" s="51" t="str">
        <f t="shared" si="68"/>
        <v>MKT356</v>
      </c>
      <c r="G413" s="57">
        <f t="shared" si="69"/>
        <v>392</v>
      </c>
      <c r="H413" s="153">
        <f t="shared" si="70"/>
        <v>706</v>
      </c>
      <c r="I413" s="153" t="str">
        <f t="shared" si="71"/>
        <v>F</v>
      </c>
      <c r="J413" s="52">
        <f t="shared" si="72"/>
        <v>3.0497382000000002</v>
      </c>
      <c r="K413" s="150">
        <f t="shared" si="73"/>
        <v>7.6147185999999998</v>
      </c>
      <c r="L413" s="53">
        <f t="shared" si="74"/>
        <v>0.93877551000000004</v>
      </c>
      <c r="M413" s="53">
        <f t="shared" si="75"/>
        <v>4.5918367299999999E-2</v>
      </c>
      <c r="N413" s="53">
        <f t="shared" si="76"/>
        <v>2.5510204000000002E-2</v>
      </c>
      <c r="Q413" s="3">
        <f t="shared" ref="Q413:Q476" si="77">IF(INDEX(Course_DataALL,Q412+1,1)=$H$4,Q412+1,NA())</f>
        <v>387</v>
      </c>
      <c r="S413" s="3">
        <v>386</v>
      </c>
    </row>
    <row r="414" spans="6:19">
      <c r="F414" s="51" t="str">
        <f t="shared" si="68"/>
        <v>ACC309</v>
      </c>
      <c r="G414" s="57">
        <f t="shared" si="69"/>
        <v>391</v>
      </c>
      <c r="H414" s="153">
        <f t="shared" si="70"/>
        <v>1501</v>
      </c>
      <c r="I414" s="153" t="str">
        <f t="shared" si="71"/>
        <v>F</v>
      </c>
      <c r="J414" s="52">
        <f t="shared" si="72"/>
        <v>2.5027623999999999</v>
      </c>
      <c r="K414" s="150">
        <f t="shared" si="73"/>
        <v>7.6572769999999997</v>
      </c>
      <c r="L414" s="53">
        <f t="shared" si="74"/>
        <v>0.96930945999999996</v>
      </c>
      <c r="M414" s="53">
        <f t="shared" si="75"/>
        <v>0.1406649616</v>
      </c>
      <c r="N414" s="53">
        <f t="shared" si="76"/>
        <v>7.4168797999999994E-2</v>
      </c>
      <c r="Q414" s="3">
        <f t="shared" si="77"/>
        <v>388</v>
      </c>
      <c r="S414" s="3">
        <v>387</v>
      </c>
    </row>
    <row r="415" spans="6:19">
      <c r="F415" s="51" t="str">
        <f t="shared" si="68"/>
        <v>TH102</v>
      </c>
      <c r="G415" s="57">
        <f t="shared" si="69"/>
        <v>391</v>
      </c>
      <c r="H415" s="153">
        <f t="shared" si="70"/>
        <v>241</v>
      </c>
      <c r="I415" s="153" t="str">
        <f t="shared" si="71"/>
        <v>B</v>
      </c>
      <c r="J415" s="52">
        <f t="shared" si="72"/>
        <v>2.934555</v>
      </c>
      <c r="K415" s="150">
        <f t="shared" si="73"/>
        <v>1.2676923</v>
      </c>
      <c r="L415" s="53">
        <f t="shared" si="74"/>
        <v>0.48593350000000002</v>
      </c>
      <c r="M415" s="53">
        <f t="shared" si="75"/>
        <v>8.1841432199999994E-2</v>
      </c>
      <c r="N415" s="53">
        <f t="shared" si="76"/>
        <v>2.3017902999999999E-2</v>
      </c>
      <c r="Q415" s="3">
        <f t="shared" si="77"/>
        <v>389</v>
      </c>
      <c r="S415" s="3">
        <v>388</v>
      </c>
    </row>
    <row r="416" spans="6:19">
      <c r="F416" s="51" t="str">
        <f t="shared" si="68"/>
        <v>ENG354</v>
      </c>
      <c r="G416" s="57">
        <f t="shared" si="69"/>
        <v>390</v>
      </c>
      <c r="H416" s="153">
        <f t="shared" si="70"/>
        <v>437</v>
      </c>
      <c r="I416" s="153" t="str">
        <f t="shared" si="71"/>
        <v>C</v>
      </c>
      <c r="J416" s="52">
        <f t="shared" si="72"/>
        <v>2.9836065999999999</v>
      </c>
      <c r="K416" s="150">
        <f t="shared" si="73"/>
        <v>6.2100457000000002</v>
      </c>
      <c r="L416" s="53">
        <f t="shared" si="74"/>
        <v>0.75641026</v>
      </c>
      <c r="M416" s="53">
        <f t="shared" si="75"/>
        <v>6.6666666700000002E-2</v>
      </c>
      <c r="N416" s="53">
        <f t="shared" si="76"/>
        <v>6.1538462000000002E-2</v>
      </c>
      <c r="Q416" s="3">
        <f t="shared" si="77"/>
        <v>390</v>
      </c>
      <c r="S416" s="3">
        <v>389</v>
      </c>
    </row>
    <row r="417" spans="6:19">
      <c r="F417" s="51" t="str">
        <f t="shared" si="68"/>
        <v>MP332</v>
      </c>
      <c r="G417" s="57">
        <f t="shared" si="69"/>
        <v>388</v>
      </c>
      <c r="H417" s="153">
        <f t="shared" si="70"/>
        <v>421</v>
      </c>
      <c r="I417" s="153" t="str">
        <f t="shared" si="71"/>
        <v>B</v>
      </c>
      <c r="J417" s="52">
        <f t="shared" si="72"/>
        <v>3.1688654000000001</v>
      </c>
      <c r="K417" s="150">
        <f t="shared" si="73"/>
        <v>5.3985764999999999</v>
      </c>
      <c r="L417" s="53">
        <f t="shared" si="74"/>
        <v>0.61340205999999997</v>
      </c>
      <c r="M417" s="53">
        <f t="shared" si="75"/>
        <v>5.4123711300000002E-2</v>
      </c>
      <c r="N417" s="53">
        <f t="shared" si="76"/>
        <v>2.3195876000000001E-2</v>
      </c>
      <c r="Q417" s="3">
        <f t="shared" si="77"/>
        <v>391</v>
      </c>
      <c r="S417" s="3">
        <v>390</v>
      </c>
    </row>
    <row r="418" spans="6:19">
      <c r="F418" s="51" t="str">
        <f t="shared" si="68"/>
        <v>NUR462</v>
      </c>
      <c r="G418" s="57">
        <f t="shared" si="69"/>
        <v>388</v>
      </c>
      <c r="H418" s="153">
        <f t="shared" si="70"/>
        <v>658</v>
      </c>
      <c r="I418" s="153" t="str">
        <f t="shared" si="71"/>
        <v>F</v>
      </c>
      <c r="J418" s="52">
        <f t="shared" si="72"/>
        <v>3.6354166999999999</v>
      </c>
      <c r="K418" s="150">
        <f t="shared" si="73"/>
        <v>8.375</v>
      </c>
      <c r="L418" s="53">
        <f t="shared" si="74"/>
        <v>0.92525773</v>
      </c>
      <c r="M418" s="53">
        <f t="shared" si="75"/>
        <v>2.3195876300000001E-2</v>
      </c>
      <c r="N418" s="53">
        <f t="shared" si="76"/>
        <v>1.0309278E-2</v>
      </c>
      <c r="Q418" s="3">
        <f t="shared" si="77"/>
        <v>392</v>
      </c>
      <c r="S418" s="3">
        <v>391</v>
      </c>
    </row>
    <row r="419" spans="6:19">
      <c r="F419" s="51" t="str">
        <f t="shared" si="68"/>
        <v>MIS325</v>
      </c>
      <c r="G419" s="57">
        <f t="shared" si="69"/>
        <v>383</v>
      </c>
      <c r="H419" s="153">
        <f t="shared" si="70"/>
        <v>745</v>
      </c>
      <c r="I419" s="153" t="str">
        <f t="shared" si="71"/>
        <v>D</v>
      </c>
      <c r="J419" s="52">
        <f t="shared" si="72"/>
        <v>3.2734584</v>
      </c>
      <c r="K419" s="150">
        <f t="shared" si="73"/>
        <v>7.2029702999999996</v>
      </c>
      <c r="L419" s="53">
        <f t="shared" si="74"/>
        <v>0.93994778000000001</v>
      </c>
      <c r="M419" s="53">
        <f t="shared" si="75"/>
        <v>1.30548303E-2</v>
      </c>
      <c r="N419" s="53">
        <f t="shared" si="76"/>
        <v>2.6109660999999999E-2</v>
      </c>
      <c r="Q419" s="3">
        <f t="shared" si="77"/>
        <v>393</v>
      </c>
      <c r="S419" s="3">
        <v>392</v>
      </c>
    </row>
    <row r="420" spans="6:19">
      <c r="F420" s="51" t="str">
        <f t="shared" si="68"/>
        <v>COM333</v>
      </c>
      <c r="G420" s="57">
        <f t="shared" si="69"/>
        <v>382</v>
      </c>
      <c r="H420" s="153">
        <f t="shared" si="70"/>
        <v>650</v>
      </c>
      <c r="I420" s="153" t="str">
        <f t="shared" si="71"/>
        <v>D</v>
      </c>
      <c r="J420" s="52">
        <f t="shared" si="72"/>
        <v>3.1973332999999999</v>
      </c>
      <c r="K420" s="150">
        <f t="shared" si="73"/>
        <v>6.6926606</v>
      </c>
      <c r="L420" s="53">
        <f t="shared" si="74"/>
        <v>0.86910995000000002</v>
      </c>
      <c r="M420" s="53">
        <f t="shared" si="75"/>
        <v>4.1884816800000002E-2</v>
      </c>
      <c r="N420" s="53">
        <f t="shared" si="76"/>
        <v>1.8324607E-2</v>
      </c>
      <c r="Q420" s="3">
        <f t="shared" si="77"/>
        <v>394</v>
      </c>
      <c r="S420" s="3">
        <v>393</v>
      </c>
    </row>
    <row r="421" spans="6:19">
      <c r="F421" s="51" t="str">
        <f t="shared" si="68"/>
        <v>ME370</v>
      </c>
      <c r="G421" s="57">
        <f t="shared" si="69"/>
        <v>382</v>
      </c>
      <c r="H421" s="153">
        <f t="shared" si="70"/>
        <v>215</v>
      </c>
      <c r="I421" s="153" t="str">
        <f t="shared" si="71"/>
        <v>D</v>
      </c>
      <c r="J421" s="52">
        <f t="shared" si="72"/>
        <v>3.0162602000000001</v>
      </c>
      <c r="K421" s="150">
        <f t="shared" si="73"/>
        <v>6.0622568000000001</v>
      </c>
      <c r="L421" s="53">
        <f t="shared" si="74"/>
        <v>0.86649215000000002</v>
      </c>
      <c r="M421" s="53">
        <f t="shared" si="75"/>
        <v>7.0680628300000006E-2</v>
      </c>
      <c r="N421" s="53">
        <f t="shared" si="76"/>
        <v>3.4031414000000003E-2</v>
      </c>
      <c r="Q421" s="3">
        <f t="shared" si="77"/>
        <v>395</v>
      </c>
      <c r="S421" s="3">
        <v>394</v>
      </c>
    </row>
    <row r="422" spans="6:19">
      <c r="F422" s="51" t="str">
        <f t="shared" si="68"/>
        <v>ART209</v>
      </c>
      <c r="G422" s="57">
        <f t="shared" si="69"/>
        <v>381</v>
      </c>
      <c r="H422" s="153">
        <f t="shared" si="70"/>
        <v>277</v>
      </c>
      <c r="I422" s="153" t="str">
        <f t="shared" si="71"/>
        <v>B</v>
      </c>
      <c r="J422" s="52">
        <f t="shared" si="72"/>
        <v>3.1349862000000002</v>
      </c>
      <c r="K422" s="150">
        <f t="shared" si="73"/>
        <v>3.6833333000000001</v>
      </c>
      <c r="L422" s="53">
        <f t="shared" si="74"/>
        <v>0.55380576999999998</v>
      </c>
      <c r="M422" s="53">
        <f t="shared" si="75"/>
        <v>7.3490813599999996E-2</v>
      </c>
      <c r="N422" s="53">
        <f t="shared" si="76"/>
        <v>4.7244094E-2</v>
      </c>
      <c r="Q422" s="3">
        <f t="shared" si="77"/>
        <v>396</v>
      </c>
      <c r="S422" s="3">
        <v>395</v>
      </c>
    </row>
    <row r="423" spans="6:19">
      <c r="F423" s="51" t="str">
        <f t="shared" si="68"/>
        <v>CHM107</v>
      </c>
      <c r="G423" s="57">
        <f t="shared" si="69"/>
        <v>375</v>
      </c>
      <c r="H423" s="153">
        <f t="shared" si="70"/>
        <v>376</v>
      </c>
      <c r="I423" s="153" t="str">
        <f t="shared" si="71"/>
        <v>B</v>
      </c>
      <c r="J423" s="52">
        <f t="shared" si="72"/>
        <v>2.8773005999999999</v>
      </c>
      <c r="K423" s="150">
        <f t="shared" si="73"/>
        <v>3.9806949999999999</v>
      </c>
      <c r="L423" s="53">
        <f t="shared" si="74"/>
        <v>0.53600000000000003</v>
      </c>
      <c r="M423" s="53">
        <f t="shared" si="75"/>
        <v>0.1093333333</v>
      </c>
      <c r="N423" s="53">
        <f t="shared" si="76"/>
        <v>0.13066666699999999</v>
      </c>
      <c r="Q423" s="3">
        <f t="shared" si="77"/>
        <v>397</v>
      </c>
      <c r="S423" s="3">
        <v>396</v>
      </c>
    </row>
    <row r="424" spans="6:19">
      <c r="F424" s="51" t="str">
        <f t="shared" si="68"/>
        <v>COM462</v>
      </c>
      <c r="G424" s="57">
        <f t="shared" si="69"/>
        <v>375</v>
      </c>
      <c r="H424" s="153">
        <f t="shared" si="70"/>
        <v>1318</v>
      </c>
      <c r="I424" s="153" t="str">
        <f t="shared" si="71"/>
        <v>F</v>
      </c>
      <c r="J424" s="52">
        <f t="shared" si="72"/>
        <v>2.6422764000000001</v>
      </c>
      <c r="K424" s="150">
        <f t="shared" si="73"/>
        <v>7.3522267000000001</v>
      </c>
      <c r="L424" s="53">
        <f t="shared" si="74"/>
        <v>0.93333332999999996</v>
      </c>
      <c r="M424" s="53">
        <f t="shared" si="75"/>
        <v>0.15466666670000001</v>
      </c>
      <c r="N424" s="53">
        <f t="shared" si="76"/>
        <v>1.6E-2</v>
      </c>
      <c r="Q424" s="3">
        <f t="shared" si="77"/>
        <v>398</v>
      </c>
      <c r="S424" s="3">
        <v>397</v>
      </c>
    </row>
    <row r="425" spans="6:19">
      <c r="F425" s="51" t="str">
        <f t="shared" si="68"/>
        <v>ENG351</v>
      </c>
      <c r="G425" s="57">
        <f t="shared" si="69"/>
        <v>373</v>
      </c>
      <c r="H425" s="153">
        <f t="shared" si="70"/>
        <v>465</v>
      </c>
      <c r="I425" s="153" t="str">
        <f t="shared" si="71"/>
        <v>D</v>
      </c>
      <c r="J425" s="52">
        <f t="shared" si="72"/>
        <v>3.1596639</v>
      </c>
      <c r="K425" s="150">
        <f t="shared" si="73"/>
        <v>6.0985915000000004</v>
      </c>
      <c r="L425" s="53">
        <f t="shared" si="74"/>
        <v>0.74798927999999998</v>
      </c>
      <c r="M425" s="53">
        <f t="shared" si="75"/>
        <v>4.0214477200000001E-2</v>
      </c>
      <c r="N425" s="53">
        <f t="shared" si="76"/>
        <v>4.2895441999999999E-2</v>
      </c>
      <c r="Q425" s="3">
        <f t="shared" si="77"/>
        <v>399</v>
      </c>
      <c r="S425" s="3">
        <v>398</v>
      </c>
    </row>
    <row r="426" spans="6:19">
      <c r="F426" s="51" t="str">
        <f t="shared" si="68"/>
        <v>ASL201</v>
      </c>
      <c r="G426" s="57">
        <f t="shared" si="69"/>
        <v>370</v>
      </c>
      <c r="H426" s="153">
        <f t="shared" si="70"/>
        <v>1141</v>
      </c>
      <c r="I426" s="153" t="str">
        <f t="shared" si="71"/>
        <v>D</v>
      </c>
      <c r="J426" s="52">
        <f t="shared" si="72"/>
        <v>3.3816155999999999</v>
      </c>
      <c r="K426" s="150">
        <f t="shared" si="73"/>
        <v>7.2145454999999998</v>
      </c>
      <c r="L426" s="53">
        <f t="shared" si="74"/>
        <v>0.74864865000000003</v>
      </c>
      <c r="M426" s="53">
        <f t="shared" si="75"/>
        <v>3.2432432400000002E-2</v>
      </c>
      <c r="N426" s="53">
        <f t="shared" si="76"/>
        <v>2.9729729999999999E-2</v>
      </c>
      <c r="Q426" s="3">
        <f t="shared" si="77"/>
        <v>400</v>
      </c>
      <c r="S426" s="3">
        <v>399</v>
      </c>
    </row>
    <row r="427" spans="6:19">
      <c r="F427" s="51" t="str">
        <f t="shared" si="68"/>
        <v>COM358</v>
      </c>
      <c r="G427" s="57">
        <f t="shared" si="69"/>
        <v>370</v>
      </c>
      <c r="H427" s="153">
        <f t="shared" si="70"/>
        <v>1322</v>
      </c>
      <c r="I427" s="153" t="str">
        <f t="shared" si="71"/>
        <v>F</v>
      </c>
      <c r="J427" s="52">
        <f t="shared" si="72"/>
        <v>2.9398906999999999</v>
      </c>
      <c r="K427" s="150">
        <f t="shared" si="73"/>
        <v>7.2080000000000002</v>
      </c>
      <c r="L427" s="53">
        <f t="shared" si="74"/>
        <v>0.94324324000000004</v>
      </c>
      <c r="M427" s="53">
        <f t="shared" si="75"/>
        <v>0.1054054054</v>
      </c>
      <c r="N427" s="53">
        <f t="shared" si="76"/>
        <v>1.0810811E-2</v>
      </c>
      <c r="Q427" s="3">
        <f t="shared" si="77"/>
        <v>401</v>
      </c>
      <c r="S427" s="3">
        <v>400</v>
      </c>
    </row>
    <row r="428" spans="6:19">
      <c r="F428" s="51" t="str">
        <f t="shared" si="68"/>
        <v>ME317</v>
      </c>
      <c r="G428" s="57">
        <f t="shared" si="69"/>
        <v>369</v>
      </c>
      <c r="H428" s="153">
        <f t="shared" si="70"/>
        <v>616</v>
      </c>
      <c r="I428" s="153" t="str">
        <f t="shared" si="71"/>
        <v>F</v>
      </c>
      <c r="J428" s="52">
        <f t="shared" si="72"/>
        <v>2.5356125</v>
      </c>
      <c r="K428" s="150">
        <f t="shared" si="73"/>
        <v>6.7379031999999999</v>
      </c>
      <c r="L428" s="53">
        <f t="shared" si="74"/>
        <v>0.87804877999999997</v>
      </c>
      <c r="M428" s="53">
        <f t="shared" si="75"/>
        <v>0.18428184280000001</v>
      </c>
      <c r="N428" s="53">
        <f t="shared" si="76"/>
        <v>4.8780487999999997E-2</v>
      </c>
      <c r="Q428" s="3">
        <f t="shared" si="77"/>
        <v>402</v>
      </c>
      <c r="S428" s="3">
        <v>401</v>
      </c>
    </row>
    <row r="429" spans="6:19">
      <c r="F429" s="51" t="str">
        <f t="shared" si="68"/>
        <v>SOC360</v>
      </c>
      <c r="G429" s="57">
        <f t="shared" si="69"/>
        <v>369</v>
      </c>
      <c r="H429" s="153">
        <f t="shared" si="70"/>
        <v>407</v>
      </c>
      <c r="I429" s="153" t="str">
        <f t="shared" si="71"/>
        <v>D</v>
      </c>
      <c r="J429" s="52">
        <f t="shared" si="72"/>
        <v>2.9258242000000001</v>
      </c>
      <c r="K429" s="150">
        <f t="shared" si="73"/>
        <v>7.2488888999999999</v>
      </c>
      <c r="L429" s="53">
        <f t="shared" si="74"/>
        <v>0.77235772000000003</v>
      </c>
      <c r="M429" s="53">
        <f t="shared" si="75"/>
        <v>3.7940379400000002E-2</v>
      </c>
      <c r="N429" s="53">
        <f t="shared" si="76"/>
        <v>1.3550136000000001E-2</v>
      </c>
      <c r="Q429" s="3">
        <f t="shared" si="77"/>
        <v>403</v>
      </c>
      <c r="S429" s="3">
        <v>402</v>
      </c>
    </row>
    <row r="430" spans="6:19">
      <c r="F430" s="51" t="str">
        <f t="shared" si="68"/>
        <v>CEG233</v>
      </c>
      <c r="G430" s="57">
        <f t="shared" si="69"/>
        <v>366</v>
      </c>
      <c r="H430" s="153">
        <f t="shared" si="70"/>
        <v>197</v>
      </c>
      <c r="I430" s="153" t="str">
        <f t="shared" si="71"/>
        <v>B</v>
      </c>
      <c r="J430" s="52">
        <f t="shared" si="72"/>
        <v>2.9118540999999998</v>
      </c>
      <c r="K430" s="150">
        <f t="shared" si="73"/>
        <v>4.3244444</v>
      </c>
      <c r="L430" s="53">
        <f t="shared" si="74"/>
        <v>0.60655738000000003</v>
      </c>
      <c r="M430" s="53">
        <f t="shared" si="75"/>
        <v>9.5628415300000005E-2</v>
      </c>
      <c r="N430" s="53">
        <f t="shared" si="76"/>
        <v>0.101092896</v>
      </c>
      <c r="Q430" s="3">
        <f t="shared" si="77"/>
        <v>404</v>
      </c>
      <c r="S430" s="3">
        <v>403</v>
      </c>
    </row>
    <row r="431" spans="6:19">
      <c r="F431" s="51" t="str">
        <f t="shared" si="68"/>
        <v>REL340</v>
      </c>
      <c r="G431" s="57">
        <f t="shared" si="69"/>
        <v>365</v>
      </c>
      <c r="H431" s="153">
        <f t="shared" si="70"/>
        <v>231</v>
      </c>
      <c r="I431" s="153" t="str">
        <f t="shared" si="71"/>
        <v>C</v>
      </c>
      <c r="J431" s="52">
        <f t="shared" si="72"/>
        <v>2.9008745999999999</v>
      </c>
      <c r="K431" s="150">
        <f t="shared" si="73"/>
        <v>6.4794520999999996</v>
      </c>
      <c r="L431" s="53">
        <f t="shared" si="74"/>
        <v>0.64657534000000005</v>
      </c>
      <c r="M431" s="53">
        <f t="shared" si="75"/>
        <v>9.8630137000000007E-2</v>
      </c>
      <c r="N431" s="53">
        <f t="shared" si="76"/>
        <v>6.0273973000000002E-2</v>
      </c>
      <c r="Q431" s="3">
        <f t="shared" si="77"/>
        <v>405</v>
      </c>
      <c r="S431" s="3">
        <v>404</v>
      </c>
    </row>
    <row r="432" spans="6:19">
      <c r="F432" s="51" t="str">
        <f t="shared" si="68"/>
        <v>COM365</v>
      </c>
      <c r="G432" s="57">
        <f t="shared" si="69"/>
        <v>364</v>
      </c>
      <c r="H432" s="153">
        <f t="shared" si="70"/>
        <v>989</v>
      </c>
      <c r="I432" s="153" t="str">
        <f t="shared" si="71"/>
        <v>F</v>
      </c>
      <c r="J432" s="52">
        <f t="shared" si="72"/>
        <v>3.1754875</v>
      </c>
      <c r="K432" s="150">
        <f t="shared" si="73"/>
        <v>7.7881356000000004</v>
      </c>
      <c r="L432" s="53">
        <f t="shared" si="74"/>
        <v>0.91483515999999998</v>
      </c>
      <c r="M432" s="53">
        <f t="shared" si="75"/>
        <v>6.8681318699999994E-2</v>
      </c>
      <c r="N432" s="53">
        <f t="shared" si="76"/>
        <v>1.3736264E-2</v>
      </c>
      <c r="Q432" s="3">
        <f t="shared" si="77"/>
        <v>406</v>
      </c>
      <c r="S432" s="3">
        <v>405</v>
      </c>
    </row>
    <row r="433" spans="6:19">
      <c r="F433" s="51" t="str">
        <f t="shared" si="68"/>
        <v>ME414</v>
      </c>
      <c r="G433" s="57">
        <f t="shared" si="69"/>
        <v>362</v>
      </c>
      <c r="H433" s="153">
        <f t="shared" si="70"/>
        <v>225</v>
      </c>
      <c r="I433" s="153" t="str">
        <f t="shared" si="71"/>
        <v>D</v>
      </c>
      <c r="J433" s="52">
        <f t="shared" si="72"/>
        <v>2.7249284</v>
      </c>
      <c r="K433" s="150">
        <f t="shared" si="73"/>
        <v>7.0082645000000001</v>
      </c>
      <c r="L433" s="53">
        <f t="shared" si="74"/>
        <v>0.86187844999999996</v>
      </c>
      <c r="M433" s="53">
        <f t="shared" si="75"/>
        <v>0.1077348066</v>
      </c>
      <c r="N433" s="53">
        <f t="shared" si="76"/>
        <v>3.5911602000000001E-2</v>
      </c>
      <c r="Q433" s="3">
        <f t="shared" si="77"/>
        <v>407</v>
      </c>
      <c r="S433" s="3">
        <v>406</v>
      </c>
    </row>
    <row r="434" spans="6:19">
      <c r="F434" s="51" t="str">
        <f t="shared" si="68"/>
        <v>SW271</v>
      </c>
      <c r="G434" s="57">
        <f t="shared" si="69"/>
        <v>361</v>
      </c>
      <c r="H434" s="153">
        <f t="shared" si="70"/>
        <v>295</v>
      </c>
      <c r="I434" s="153" t="str">
        <f t="shared" si="71"/>
        <v>C</v>
      </c>
      <c r="J434" s="52">
        <f t="shared" si="72"/>
        <v>2.9478260999999999</v>
      </c>
      <c r="K434" s="150">
        <f t="shared" si="73"/>
        <v>4.5175878999999997</v>
      </c>
      <c r="L434" s="53">
        <f t="shared" si="74"/>
        <v>0.63988920000000005</v>
      </c>
      <c r="M434" s="53">
        <f t="shared" si="75"/>
        <v>0.1385041551</v>
      </c>
      <c r="N434" s="53">
        <f t="shared" si="76"/>
        <v>4.4321329999999999E-2</v>
      </c>
      <c r="Q434" s="3">
        <f t="shared" si="77"/>
        <v>408</v>
      </c>
      <c r="S434" s="3">
        <v>407</v>
      </c>
    </row>
    <row r="435" spans="6:19">
      <c r="F435" s="51" t="str">
        <f t="shared" si="68"/>
        <v>ENG399</v>
      </c>
      <c r="G435" s="57">
        <f t="shared" si="69"/>
        <v>359</v>
      </c>
      <c r="H435" s="153">
        <f t="shared" si="70"/>
        <v>462</v>
      </c>
      <c r="I435" s="153" t="str">
        <f t="shared" si="71"/>
        <v>C</v>
      </c>
      <c r="J435" s="52">
        <f t="shared" si="72"/>
        <v>3.5681159</v>
      </c>
      <c r="K435" s="150">
        <f t="shared" si="73"/>
        <v>6.6428570999999996</v>
      </c>
      <c r="L435" s="53">
        <f t="shared" si="74"/>
        <v>0.75766016999999997</v>
      </c>
      <c r="M435" s="53">
        <f t="shared" si="75"/>
        <v>3.6211699200000003E-2</v>
      </c>
      <c r="N435" s="53">
        <f t="shared" si="76"/>
        <v>3.8997214000000002E-2</v>
      </c>
      <c r="Q435" s="3">
        <f t="shared" si="77"/>
        <v>409</v>
      </c>
      <c r="S435" s="3">
        <v>408</v>
      </c>
    </row>
    <row r="436" spans="6:19">
      <c r="F436" s="51" t="str">
        <f t="shared" si="68"/>
        <v>LAW440</v>
      </c>
      <c r="G436" s="57">
        <f t="shared" si="69"/>
        <v>359</v>
      </c>
      <c r="H436" s="153">
        <f t="shared" si="70"/>
        <v>776</v>
      </c>
      <c r="I436" s="153" t="str">
        <f t="shared" si="71"/>
        <v>D</v>
      </c>
      <c r="J436" s="52">
        <f t="shared" si="72"/>
        <v>3.0617977999999999</v>
      </c>
      <c r="K436" s="150">
        <f t="shared" si="73"/>
        <v>7.6190476</v>
      </c>
      <c r="L436" s="53">
        <f t="shared" si="74"/>
        <v>0.96657382000000003</v>
      </c>
      <c r="M436" s="53">
        <f t="shared" si="75"/>
        <v>3.6211699200000003E-2</v>
      </c>
      <c r="N436" s="53">
        <f t="shared" si="76"/>
        <v>8.3565459999999994E-3</v>
      </c>
      <c r="Q436" s="3">
        <f t="shared" si="77"/>
        <v>410</v>
      </c>
      <c r="S436" s="3">
        <v>409</v>
      </c>
    </row>
    <row r="437" spans="6:19">
      <c r="F437" s="51" t="str">
        <f t="shared" si="68"/>
        <v>HST425</v>
      </c>
      <c r="G437" s="57">
        <f t="shared" si="69"/>
        <v>355</v>
      </c>
      <c r="H437" s="153">
        <f t="shared" si="70"/>
        <v>307</v>
      </c>
      <c r="I437" s="153" t="str">
        <f t="shared" si="71"/>
        <v>C</v>
      </c>
      <c r="J437" s="52">
        <f t="shared" si="72"/>
        <v>2.9558360000000001</v>
      </c>
      <c r="K437" s="150">
        <f t="shared" si="73"/>
        <v>6.5695363999999996</v>
      </c>
      <c r="L437" s="53">
        <f t="shared" si="74"/>
        <v>0.63380281999999999</v>
      </c>
      <c r="M437" s="53">
        <f t="shared" si="75"/>
        <v>8.7323943700000003E-2</v>
      </c>
      <c r="N437" s="53">
        <f t="shared" si="76"/>
        <v>0.107042254</v>
      </c>
      <c r="Q437" s="3">
        <f t="shared" si="77"/>
        <v>411</v>
      </c>
      <c r="S437" s="3">
        <v>410</v>
      </c>
    </row>
    <row r="438" spans="6:19">
      <c r="F438" s="51" t="str">
        <f t="shared" si="68"/>
        <v>MUE469</v>
      </c>
      <c r="G438" s="57">
        <f t="shared" si="69"/>
        <v>354</v>
      </c>
      <c r="H438" s="153">
        <f t="shared" si="70"/>
        <v>1171</v>
      </c>
      <c r="I438" s="153" t="str">
        <f t="shared" si="71"/>
        <v>A</v>
      </c>
      <c r="J438" s="52">
        <f t="shared" si="72"/>
        <v>3.9744318000000001</v>
      </c>
      <c r="K438" s="150">
        <f t="shared" si="73"/>
        <v>6.9368771000000002</v>
      </c>
      <c r="L438" s="53">
        <f t="shared" si="74"/>
        <v>0.84180790999999999</v>
      </c>
      <c r="M438" s="53">
        <f t="shared" si="75"/>
        <v>0</v>
      </c>
      <c r="N438" s="53">
        <f t="shared" si="76"/>
        <v>5.6497179999999998E-3</v>
      </c>
      <c r="Q438" s="3">
        <f t="shared" si="77"/>
        <v>412</v>
      </c>
      <c r="S438" s="3">
        <v>411</v>
      </c>
    </row>
    <row r="439" spans="6:19">
      <c r="F439" s="51" t="str">
        <f t="shared" si="68"/>
        <v>EDE200</v>
      </c>
      <c r="G439" s="57">
        <f t="shared" si="69"/>
        <v>350</v>
      </c>
      <c r="H439" s="153">
        <f t="shared" si="70"/>
        <v>1601</v>
      </c>
      <c r="I439" s="153" t="str">
        <f t="shared" si="71"/>
        <v>C</v>
      </c>
      <c r="J439" s="52">
        <f t="shared" si="72"/>
        <v>3.7171428999999998</v>
      </c>
      <c r="K439" s="150">
        <f t="shared" si="73"/>
        <v>5.8684210999999999</v>
      </c>
      <c r="L439" s="53">
        <f t="shared" si="74"/>
        <v>0.94857142999999999</v>
      </c>
      <c r="M439" s="53">
        <f t="shared" si="75"/>
        <v>5.7142857000000002E-3</v>
      </c>
      <c r="N439" s="53">
        <f t="shared" si="76"/>
        <v>0</v>
      </c>
      <c r="Q439" s="3">
        <f t="shared" si="77"/>
        <v>413</v>
      </c>
      <c r="S439" s="3">
        <v>412</v>
      </c>
    </row>
    <row r="440" spans="6:19">
      <c r="F440" s="51" t="str">
        <f t="shared" si="68"/>
        <v>EE331</v>
      </c>
      <c r="G440" s="57">
        <f t="shared" si="69"/>
        <v>350</v>
      </c>
      <c r="H440" s="153">
        <f t="shared" si="70"/>
        <v>438</v>
      </c>
      <c r="I440" s="153" t="str">
        <f t="shared" si="71"/>
        <v>F</v>
      </c>
      <c r="J440" s="52">
        <f t="shared" si="72"/>
        <v>2.7899408000000001</v>
      </c>
      <c r="K440" s="150">
        <f t="shared" si="73"/>
        <v>6.5639810000000001</v>
      </c>
      <c r="L440" s="53">
        <f t="shared" si="74"/>
        <v>0.89714285999999999</v>
      </c>
      <c r="M440" s="53">
        <f t="shared" si="75"/>
        <v>0.08</v>
      </c>
      <c r="N440" s="53">
        <f t="shared" si="76"/>
        <v>3.4285714000000002E-2</v>
      </c>
      <c r="Q440" s="3">
        <f t="shared" si="77"/>
        <v>414</v>
      </c>
      <c r="S440" s="3">
        <v>413</v>
      </c>
    </row>
    <row r="441" spans="6:19">
      <c r="F441" s="51" t="str">
        <f t="shared" si="68"/>
        <v>ME316</v>
      </c>
      <c r="G441" s="57">
        <f t="shared" si="69"/>
        <v>348</v>
      </c>
      <c r="H441" s="153">
        <f t="shared" si="70"/>
        <v>232</v>
      </c>
      <c r="I441" s="153" t="str">
        <f t="shared" si="71"/>
        <v>D</v>
      </c>
      <c r="J441" s="52">
        <f t="shared" si="72"/>
        <v>2.5317221000000001</v>
      </c>
      <c r="K441" s="150">
        <f t="shared" si="73"/>
        <v>6.5087719000000002</v>
      </c>
      <c r="L441" s="53">
        <f t="shared" si="74"/>
        <v>0.88218390999999996</v>
      </c>
      <c r="M441" s="53">
        <f t="shared" si="75"/>
        <v>0.18390804599999999</v>
      </c>
      <c r="N441" s="53">
        <f t="shared" si="76"/>
        <v>4.8850575E-2</v>
      </c>
      <c r="Q441" s="3">
        <f t="shared" si="77"/>
        <v>415</v>
      </c>
      <c r="S441" s="3">
        <v>414</v>
      </c>
    </row>
    <row r="442" spans="6:19">
      <c r="F442" s="51" t="str">
        <f t="shared" si="68"/>
        <v>CSE250</v>
      </c>
      <c r="G442" s="57">
        <f t="shared" si="69"/>
        <v>347</v>
      </c>
      <c r="H442" s="153">
        <f t="shared" si="70"/>
        <v>266</v>
      </c>
      <c r="I442" s="153" t="str">
        <f t="shared" si="71"/>
        <v>D</v>
      </c>
      <c r="J442" s="52">
        <f t="shared" si="72"/>
        <v>2.3152865999999999</v>
      </c>
      <c r="K442" s="150">
        <f t="shared" si="73"/>
        <v>4.4400000000000004</v>
      </c>
      <c r="L442" s="53">
        <f t="shared" si="74"/>
        <v>0.60230547999999995</v>
      </c>
      <c r="M442" s="53">
        <f t="shared" si="75"/>
        <v>0.2276657061</v>
      </c>
      <c r="N442" s="53">
        <f t="shared" si="76"/>
        <v>9.5100865000000007E-2</v>
      </c>
      <c r="Q442" s="3">
        <f t="shared" si="77"/>
        <v>416</v>
      </c>
      <c r="S442" s="3">
        <v>415</v>
      </c>
    </row>
    <row r="443" spans="6:19">
      <c r="F443" s="51" t="str">
        <f t="shared" si="68"/>
        <v>HST215</v>
      </c>
      <c r="G443" s="57">
        <f t="shared" si="69"/>
        <v>347</v>
      </c>
      <c r="H443" s="153">
        <f t="shared" si="70"/>
        <v>159</v>
      </c>
      <c r="I443" s="153" t="str">
        <f t="shared" si="71"/>
        <v>C</v>
      </c>
      <c r="J443" s="52">
        <f t="shared" si="72"/>
        <v>2.6636364000000001</v>
      </c>
      <c r="K443" s="150">
        <f t="shared" si="73"/>
        <v>4.8059072</v>
      </c>
      <c r="L443" s="53">
        <f t="shared" si="74"/>
        <v>0.61383284999999999</v>
      </c>
      <c r="M443" s="53">
        <f t="shared" si="75"/>
        <v>0.15850144090000001</v>
      </c>
      <c r="N443" s="53">
        <f t="shared" si="76"/>
        <v>4.8991354000000001E-2</v>
      </c>
      <c r="Q443" s="3">
        <f t="shared" si="77"/>
        <v>417</v>
      </c>
      <c r="S443" s="3">
        <v>416</v>
      </c>
    </row>
    <row r="444" spans="6:19">
      <c r="F444" s="51" t="str">
        <f t="shared" si="68"/>
        <v>ME371</v>
      </c>
      <c r="G444" s="57">
        <f t="shared" si="69"/>
        <v>347</v>
      </c>
      <c r="H444" s="153">
        <f t="shared" si="70"/>
        <v>411</v>
      </c>
      <c r="I444" s="153" t="str">
        <f t="shared" si="71"/>
        <v>D</v>
      </c>
      <c r="J444" s="52">
        <f t="shared" si="72"/>
        <v>3.2069971000000002</v>
      </c>
      <c r="K444" s="150">
        <f t="shared" si="73"/>
        <v>7.0641026</v>
      </c>
      <c r="L444" s="53">
        <f t="shared" si="74"/>
        <v>0.91066281999999998</v>
      </c>
      <c r="M444" s="53">
        <f t="shared" si="75"/>
        <v>2.59365994E-2</v>
      </c>
      <c r="N444" s="53">
        <f t="shared" si="76"/>
        <v>1.1527378E-2</v>
      </c>
      <c r="Q444" s="3">
        <f t="shared" si="77"/>
        <v>418</v>
      </c>
      <c r="S444" s="3">
        <v>417</v>
      </c>
    </row>
    <row r="445" spans="6:19">
      <c r="F445" s="51" t="str">
        <f t="shared" si="68"/>
        <v>MUE267</v>
      </c>
      <c r="G445" s="57">
        <f t="shared" si="69"/>
        <v>344</v>
      </c>
      <c r="H445" s="153">
        <f t="shared" si="70"/>
        <v>1711</v>
      </c>
      <c r="I445" s="153" t="str">
        <f t="shared" si="71"/>
        <v>F</v>
      </c>
      <c r="J445" s="52">
        <f t="shared" si="72"/>
        <v>3.9671642</v>
      </c>
      <c r="K445" s="150">
        <f t="shared" si="73"/>
        <v>3.0974026000000001</v>
      </c>
      <c r="L445" s="53">
        <f t="shared" si="74"/>
        <v>0.60465115999999997</v>
      </c>
      <c r="M445" s="53">
        <f t="shared" si="75"/>
        <v>5.8139534999999999E-3</v>
      </c>
      <c r="N445" s="53">
        <f t="shared" si="76"/>
        <v>2.6162791000000001E-2</v>
      </c>
      <c r="Q445" s="3">
        <f t="shared" si="77"/>
        <v>419</v>
      </c>
      <c r="S445" s="3">
        <v>418</v>
      </c>
    </row>
    <row r="446" spans="6:19">
      <c r="F446" s="51" t="str">
        <f t="shared" si="68"/>
        <v>TH147</v>
      </c>
      <c r="G446" s="57">
        <f t="shared" si="69"/>
        <v>343</v>
      </c>
      <c r="H446" s="153">
        <f t="shared" si="70"/>
        <v>480</v>
      </c>
      <c r="I446" s="153" t="str">
        <f t="shared" si="71"/>
        <v>A</v>
      </c>
      <c r="J446" s="52">
        <f t="shared" si="72"/>
        <v>3.1893490999999998</v>
      </c>
      <c r="K446" s="150">
        <f t="shared" si="73"/>
        <v>1.2787455999999999</v>
      </c>
      <c r="L446" s="53">
        <f t="shared" si="74"/>
        <v>0.39067055000000001</v>
      </c>
      <c r="M446" s="53">
        <f t="shared" si="75"/>
        <v>8.7463556900000003E-2</v>
      </c>
      <c r="N446" s="53">
        <f t="shared" si="76"/>
        <v>1.4577259E-2</v>
      </c>
      <c r="Q446" s="3">
        <f t="shared" si="77"/>
        <v>420</v>
      </c>
      <c r="S446" s="3">
        <v>419</v>
      </c>
    </row>
    <row r="447" spans="6:19">
      <c r="F447" s="51" t="str">
        <f t="shared" si="68"/>
        <v>CNL461</v>
      </c>
      <c r="G447" s="57">
        <f t="shared" si="69"/>
        <v>342</v>
      </c>
      <c r="H447" s="153">
        <f t="shared" si="70"/>
        <v>377</v>
      </c>
      <c r="I447" s="153" t="str">
        <f t="shared" si="71"/>
        <v>C</v>
      </c>
      <c r="J447" s="52">
        <f t="shared" si="72"/>
        <v>2.9454544999999999</v>
      </c>
      <c r="K447" s="150">
        <f t="shared" si="73"/>
        <v>7.6</v>
      </c>
      <c r="L447" s="53">
        <f t="shared" si="74"/>
        <v>0.83040935999999999</v>
      </c>
      <c r="M447" s="53">
        <f t="shared" si="75"/>
        <v>6.4327485399999995E-2</v>
      </c>
      <c r="N447" s="53">
        <f t="shared" si="76"/>
        <v>3.5087719000000003E-2</v>
      </c>
      <c r="Q447" s="3">
        <f t="shared" si="77"/>
        <v>421</v>
      </c>
      <c r="S447" s="3">
        <v>420</v>
      </c>
    </row>
    <row r="448" spans="6:19">
      <c r="F448" s="51" t="str">
        <f t="shared" si="68"/>
        <v>EE332</v>
      </c>
      <c r="G448" s="57">
        <f t="shared" si="69"/>
        <v>342</v>
      </c>
      <c r="H448" s="153">
        <f t="shared" si="70"/>
        <v>339</v>
      </c>
      <c r="I448" s="153" t="str">
        <f t="shared" si="71"/>
        <v>D</v>
      </c>
      <c r="J448" s="52">
        <f t="shared" si="72"/>
        <v>3.7250755</v>
      </c>
      <c r="K448" s="150">
        <f t="shared" si="73"/>
        <v>6.5219512000000002</v>
      </c>
      <c r="L448" s="53">
        <f t="shared" si="74"/>
        <v>0.89766082000000003</v>
      </c>
      <c r="M448" s="53">
        <f t="shared" si="75"/>
        <v>1.75438596E-2</v>
      </c>
      <c r="N448" s="53">
        <f t="shared" si="76"/>
        <v>3.2163743000000002E-2</v>
      </c>
      <c r="Q448" s="3">
        <f t="shared" si="77"/>
        <v>422</v>
      </c>
      <c r="S448" s="3">
        <v>421</v>
      </c>
    </row>
    <row r="449" spans="6:19">
      <c r="F449" s="51" t="str">
        <f t="shared" si="68"/>
        <v>COM253</v>
      </c>
      <c r="G449" s="57">
        <f t="shared" si="69"/>
        <v>341</v>
      </c>
      <c r="H449" s="153">
        <f t="shared" si="70"/>
        <v>856</v>
      </c>
      <c r="I449" s="153" t="str">
        <f t="shared" si="71"/>
        <v>A</v>
      </c>
      <c r="J449" s="52">
        <f t="shared" si="72"/>
        <v>3.9467455999999999</v>
      </c>
      <c r="K449" s="150">
        <f t="shared" si="73"/>
        <v>5.4342104999999998</v>
      </c>
      <c r="L449" s="53">
        <f t="shared" si="74"/>
        <v>0.76832845000000005</v>
      </c>
      <c r="M449" s="53">
        <f t="shared" si="75"/>
        <v>0</v>
      </c>
      <c r="N449" s="53">
        <f t="shared" si="76"/>
        <v>8.7976540000000002E-3</v>
      </c>
      <c r="Q449" s="3">
        <f t="shared" si="77"/>
        <v>423</v>
      </c>
      <c r="S449" s="3">
        <v>422</v>
      </c>
    </row>
    <row r="450" spans="6:19">
      <c r="F450" s="51" t="str">
        <f t="shared" si="68"/>
        <v>MP331</v>
      </c>
      <c r="G450" s="57">
        <f t="shared" si="69"/>
        <v>341</v>
      </c>
      <c r="H450" s="153">
        <f t="shared" si="70"/>
        <v>393</v>
      </c>
      <c r="I450" s="153" t="str">
        <f t="shared" si="71"/>
        <v>B</v>
      </c>
      <c r="J450" s="52">
        <f t="shared" si="72"/>
        <v>3.0120846000000001</v>
      </c>
      <c r="K450" s="150">
        <f t="shared" si="73"/>
        <v>5.9362550000000001</v>
      </c>
      <c r="L450" s="53">
        <f t="shared" si="74"/>
        <v>0.57771260999999996</v>
      </c>
      <c r="M450" s="53">
        <f t="shared" si="75"/>
        <v>7.9178885599999999E-2</v>
      </c>
      <c r="N450" s="53">
        <f t="shared" si="76"/>
        <v>2.9325513000000001E-2</v>
      </c>
      <c r="Q450" s="3">
        <f t="shared" si="77"/>
        <v>424</v>
      </c>
      <c r="S450" s="3">
        <v>423</v>
      </c>
    </row>
    <row r="451" spans="6:19">
      <c r="F451" s="51" t="str">
        <f t="shared" si="68"/>
        <v>PSY402</v>
      </c>
      <c r="G451" s="57">
        <f t="shared" si="69"/>
        <v>340</v>
      </c>
      <c r="H451" s="153">
        <f t="shared" si="70"/>
        <v>414</v>
      </c>
      <c r="I451" s="153" t="str">
        <f t="shared" si="71"/>
        <v>D</v>
      </c>
      <c r="J451" s="52">
        <f t="shared" si="72"/>
        <v>3.3466258</v>
      </c>
      <c r="K451" s="150">
        <f t="shared" si="73"/>
        <v>7.4092827000000003</v>
      </c>
      <c r="L451" s="53">
        <f t="shared" si="74"/>
        <v>0.92352941</v>
      </c>
      <c r="M451" s="53">
        <f t="shared" si="75"/>
        <v>5.5882352900000001E-2</v>
      </c>
      <c r="N451" s="53">
        <f t="shared" si="76"/>
        <v>4.1176470999999999E-2</v>
      </c>
      <c r="Q451" s="3">
        <f t="shared" si="77"/>
        <v>425</v>
      </c>
      <c r="S451" s="3">
        <v>424</v>
      </c>
    </row>
    <row r="452" spans="6:19">
      <c r="F452" s="51" t="str">
        <f t="shared" si="68"/>
        <v>SW291</v>
      </c>
      <c r="G452" s="57">
        <f t="shared" si="69"/>
        <v>340</v>
      </c>
      <c r="H452" s="153">
        <f t="shared" si="70"/>
        <v>210</v>
      </c>
      <c r="I452" s="153" t="str">
        <f t="shared" si="71"/>
        <v>C</v>
      </c>
      <c r="J452" s="52">
        <f t="shared" si="72"/>
        <v>2.945122</v>
      </c>
      <c r="K452" s="150">
        <f t="shared" si="73"/>
        <v>6</v>
      </c>
      <c r="L452" s="53">
        <f t="shared" si="74"/>
        <v>0.79411765000000001</v>
      </c>
      <c r="M452" s="53">
        <f t="shared" si="75"/>
        <v>4.1176470600000001E-2</v>
      </c>
      <c r="N452" s="53">
        <f t="shared" si="76"/>
        <v>3.5294117999999999E-2</v>
      </c>
      <c r="Q452" s="3">
        <f t="shared" si="77"/>
        <v>426</v>
      </c>
      <c r="S452" s="3">
        <v>425</v>
      </c>
    </row>
    <row r="453" spans="6:19">
      <c r="F453" s="51" t="str">
        <f t="shared" si="68"/>
        <v>ASL202</v>
      </c>
      <c r="G453" s="57">
        <f t="shared" si="69"/>
        <v>339</v>
      </c>
      <c r="H453" s="153">
        <f t="shared" si="70"/>
        <v>1123</v>
      </c>
      <c r="I453" s="153" t="str">
        <f t="shared" si="71"/>
        <v>C</v>
      </c>
      <c r="J453" s="52">
        <f t="shared" si="72"/>
        <v>3.3402984999999998</v>
      </c>
      <c r="K453" s="150">
        <f t="shared" si="73"/>
        <v>7.3333332999999996</v>
      </c>
      <c r="L453" s="53">
        <f t="shared" si="74"/>
        <v>0.78761062000000004</v>
      </c>
      <c r="M453" s="53">
        <f t="shared" si="75"/>
        <v>2.9498525099999999E-2</v>
      </c>
      <c r="N453" s="53">
        <f t="shared" si="76"/>
        <v>1.179941E-2</v>
      </c>
      <c r="Q453" s="3">
        <f t="shared" si="77"/>
        <v>427</v>
      </c>
      <c r="S453" s="3">
        <v>426</v>
      </c>
    </row>
    <row r="454" spans="6:19">
      <c r="F454" s="51" t="str">
        <f t="shared" si="68"/>
        <v>ME318</v>
      </c>
      <c r="G454" s="57">
        <f t="shared" si="69"/>
        <v>339</v>
      </c>
      <c r="H454" s="153">
        <f t="shared" si="70"/>
        <v>434</v>
      </c>
      <c r="I454" s="153" t="str">
        <f t="shared" si="71"/>
        <v>D</v>
      </c>
      <c r="J454" s="52">
        <f t="shared" si="72"/>
        <v>2.5975609999999998</v>
      </c>
      <c r="K454" s="150">
        <f t="shared" si="73"/>
        <v>7.6150441999999998</v>
      </c>
      <c r="L454" s="53">
        <f t="shared" si="74"/>
        <v>0.90855456999999995</v>
      </c>
      <c r="M454" s="53">
        <f t="shared" si="75"/>
        <v>0.16224188789999999</v>
      </c>
      <c r="N454" s="53">
        <f t="shared" si="76"/>
        <v>3.2448378E-2</v>
      </c>
      <c r="Q454" s="3">
        <f t="shared" si="77"/>
        <v>428</v>
      </c>
      <c r="S454" s="3">
        <v>427</v>
      </c>
    </row>
    <row r="455" spans="6:19">
      <c r="F455" s="51" t="str">
        <f t="shared" si="68"/>
        <v>MTH345</v>
      </c>
      <c r="G455" s="57">
        <f t="shared" si="69"/>
        <v>339</v>
      </c>
      <c r="H455" s="153">
        <f t="shared" si="70"/>
        <v>985</v>
      </c>
      <c r="I455" s="153" t="str">
        <f t="shared" si="71"/>
        <v>F</v>
      </c>
      <c r="J455" s="52">
        <f t="shared" si="72"/>
        <v>2.8810975999999999</v>
      </c>
      <c r="K455" s="150">
        <f t="shared" si="73"/>
        <v>6.9361702000000003</v>
      </c>
      <c r="L455" s="53">
        <f t="shared" si="74"/>
        <v>0.90265487</v>
      </c>
      <c r="M455" s="53">
        <f t="shared" si="75"/>
        <v>0.1150442478</v>
      </c>
      <c r="N455" s="53">
        <f t="shared" si="76"/>
        <v>3.2448378E-2</v>
      </c>
      <c r="Q455" s="3">
        <f t="shared" si="77"/>
        <v>429</v>
      </c>
      <c r="S455" s="3">
        <v>428</v>
      </c>
    </row>
    <row r="456" spans="6:19">
      <c r="F456" s="51" t="str">
        <f t="shared" si="68"/>
        <v>MTH343</v>
      </c>
      <c r="G456" s="57">
        <f t="shared" si="69"/>
        <v>338</v>
      </c>
      <c r="H456" s="153">
        <f t="shared" si="70"/>
        <v>724</v>
      </c>
      <c r="I456" s="153" t="str">
        <f t="shared" si="71"/>
        <v>D</v>
      </c>
      <c r="J456" s="52">
        <f t="shared" si="72"/>
        <v>3.2522796</v>
      </c>
      <c r="K456" s="150">
        <f t="shared" si="73"/>
        <v>5.8644068000000003</v>
      </c>
      <c r="L456" s="53">
        <f t="shared" si="74"/>
        <v>0.86390533000000003</v>
      </c>
      <c r="M456" s="53">
        <f t="shared" si="75"/>
        <v>3.8461538500000003E-2</v>
      </c>
      <c r="N456" s="53">
        <f t="shared" si="76"/>
        <v>2.6627219000000001E-2</v>
      </c>
      <c r="Q456" s="3">
        <f t="shared" si="77"/>
        <v>430</v>
      </c>
      <c r="S456" s="3">
        <v>429</v>
      </c>
    </row>
    <row r="457" spans="6:19">
      <c r="F457" s="51" t="str">
        <f t="shared" si="68"/>
        <v>MIS425</v>
      </c>
      <c r="G457" s="57">
        <f t="shared" si="69"/>
        <v>337</v>
      </c>
      <c r="H457" s="153">
        <f t="shared" si="70"/>
        <v>728</v>
      </c>
      <c r="I457" s="153" t="str">
        <f t="shared" si="71"/>
        <v>D</v>
      </c>
      <c r="J457" s="52">
        <f t="shared" si="72"/>
        <v>3.5718562999999999</v>
      </c>
      <c r="K457" s="150">
        <f t="shared" si="73"/>
        <v>7.6045198000000003</v>
      </c>
      <c r="L457" s="53">
        <f t="shared" si="74"/>
        <v>0.96735905</v>
      </c>
      <c r="M457" s="53">
        <f t="shared" si="75"/>
        <v>5.9347180999999999E-3</v>
      </c>
      <c r="N457" s="53">
        <f t="shared" si="76"/>
        <v>8.9020769999999996E-3</v>
      </c>
      <c r="Q457" s="3">
        <f t="shared" si="77"/>
        <v>431</v>
      </c>
      <c r="S457" s="3">
        <v>430</v>
      </c>
    </row>
    <row r="458" spans="6:19">
      <c r="F458" s="51" t="str">
        <f t="shared" si="68"/>
        <v>CEG210</v>
      </c>
      <c r="G458" s="57">
        <f t="shared" si="69"/>
        <v>336</v>
      </c>
      <c r="H458" s="153">
        <f t="shared" si="70"/>
        <v>1080</v>
      </c>
      <c r="I458" s="153" t="str">
        <f t="shared" si="71"/>
        <v>D</v>
      </c>
      <c r="J458" s="52">
        <f t="shared" si="72"/>
        <v>3.0223642000000002</v>
      </c>
      <c r="K458" s="150">
        <f t="shared" si="73"/>
        <v>5.8164251</v>
      </c>
      <c r="L458" s="53">
        <f t="shared" si="74"/>
        <v>0.77083332999999998</v>
      </c>
      <c r="M458" s="53">
        <f t="shared" si="75"/>
        <v>4.4642857100000002E-2</v>
      </c>
      <c r="N458" s="53">
        <f t="shared" si="76"/>
        <v>6.8452381000000007E-2</v>
      </c>
      <c r="Q458" s="3">
        <f t="shared" si="77"/>
        <v>432</v>
      </c>
      <c r="S458" s="3">
        <v>431</v>
      </c>
    </row>
    <row r="459" spans="6:19">
      <c r="F459" s="51" t="str">
        <f t="shared" si="68"/>
        <v>HST465</v>
      </c>
      <c r="G459" s="57">
        <f t="shared" si="69"/>
        <v>336</v>
      </c>
      <c r="H459" s="153">
        <f t="shared" si="70"/>
        <v>768</v>
      </c>
      <c r="I459" s="153" t="str">
        <f t="shared" si="71"/>
        <v>F</v>
      </c>
      <c r="J459" s="52">
        <f t="shared" si="72"/>
        <v>3.0415334999999999</v>
      </c>
      <c r="K459" s="150">
        <f t="shared" si="73"/>
        <v>7.937799</v>
      </c>
      <c r="L459" s="53">
        <f t="shared" si="74"/>
        <v>0.79761905</v>
      </c>
      <c r="M459" s="53">
        <f t="shared" si="75"/>
        <v>0.11011904760000001</v>
      </c>
      <c r="N459" s="53">
        <f t="shared" si="76"/>
        <v>6.8452381000000007E-2</v>
      </c>
      <c r="Q459" s="3">
        <f t="shared" si="77"/>
        <v>433</v>
      </c>
      <c r="S459" s="3">
        <v>432</v>
      </c>
    </row>
    <row r="460" spans="6:19">
      <c r="F460" s="51" t="str">
        <f t="shared" si="68"/>
        <v>ART258</v>
      </c>
      <c r="G460" s="57">
        <f t="shared" si="69"/>
        <v>335</v>
      </c>
      <c r="H460" s="153">
        <f t="shared" si="70"/>
        <v>486</v>
      </c>
      <c r="I460" s="153" t="str">
        <f t="shared" si="71"/>
        <v>D</v>
      </c>
      <c r="J460" s="52">
        <f t="shared" si="72"/>
        <v>3.1114551000000001</v>
      </c>
      <c r="K460" s="150">
        <f t="shared" si="73"/>
        <v>6.4367815999999998</v>
      </c>
      <c r="L460" s="53">
        <f t="shared" si="74"/>
        <v>0.69850745999999997</v>
      </c>
      <c r="M460" s="53">
        <f t="shared" si="75"/>
        <v>7.1641790999999996E-2</v>
      </c>
      <c r="N460" s="53">
        <f t="shared" si="76"/>
        <v>3.5820895999999998E-2</v>
      </c>
      <c r="Q460" s="3">
        <f t="shared" si="77"/>
        <v>434</v>
      </c>
      <c r="S460" s="3">
        <v>433</v>
      </c>
    </row>
    <row r="461" spans="6:19">
      <c r="F461" s="51" t="str">
        <f t="shared" si="68"/>
        <v>BMB421</v>
      </c>
      <c r="G461" s="57">
        <f t="shared" si="69"/>
        <v>332</v>
      </c>
      <c r="H461" s="153">
        <f t="shared" si="70"/>
        <v>457</v>
      </c>
      <c r="I461" s="153" t="str">
        <f t="shared" si="71"/>
        <v>D</v>
      </c>
      <c r="J461" s="52">
        <f t="shared" si="72"/>
        <v>2.6766667000000002</v>
      </c>
      <c r="K461" s="150">
        <f t="shared" si="73"/>
        <v>6.7285713999999999</v>
      </c>
      <c r="L461" s="53">
        <f t="shared" si="74"/>
        <v>0.84036144999999995</v>
      </c>
      <c r="M461" s="53">
        <f t="shared" si="75"/>
        <v>0.15361445779999999</v>
      </c>
      <c r="N461" s="53">
        <f t="shared" si="76"/>
        <v>9.6385542000000005E-2</v>
      </c>
      <c r="Q461" s="3">
        <f t="shared" si="77"/>
        <v>435</v>
      </c>
      <c r="S461" s="3">
        <v>434</v>
      </c>
    </row>
    <row r="462" spans="6:19">
      <c r="F462" s="51" t="str">
        <f t="shared" si="68"/>
        <v>EC301</v>
      </c>
      <c r="G462" s="57">
        <f t="shared" si="69"/>
        <v>332</v>
      </c>
      <c r="H462" s="153">
        <f t="shared" si="70"/>
        <v>1610</v>
      </c>
      <c r="I462" s="153" t="str">
        <f t="shared" si="71"/>
        <v>F</v>
      </c>
      <c r="J462" s="52">
        <f t="shared" si="72"/>
        <v>2.6753247</v>
      </c>
      <c r="K462" s="150">
        <f t="shared" si="73"/>
        <v>7.2708332999999996</v>
      </c>
      <c r="L462" s="53">
        <f t="shared" si="74"/>
        <v>0.85843373000000001</v>
      </c>
      <c r="M462" s="53">
        <f t="shared" si="75"/>
        <v>0.1054216867</v>
      </c>
      <c r="N462" s="53">
        <f t="shared" si="76"/>
        <v>7.2289157000000007E-2</v>
      </c>
      <c r="Q462" s="3">
        <f t="shared" si="77"/>
        <v>436</v>
      </c>
      <c r="S462" s="3">
        <v>435</v>
      </c>
    </row>
    <row r="463" spans="6:19">
      <c r="F463" s="51" t="str">
        <f t="shared" si="68"/>
        <v>ENG355</v>
      </c>
      <c r="G463" s="57">
        <f t="shared" si="69"/>
        <v>332</v>
      </c>
      <c r="H463" s="153">
        <f t="shared" si="70"/>
        <v>228</v>
      </c>
      <c r="I463" s="153" t="str">
        <f t="shared" si="71"/>
        <v>D</v>
      </c>
      <c r="J463" s="52">
        <f t="shared" si="72"/>
        <v>2.6324502999999999</v>
      </c>
      <c r="K463" s="150">
        <f t="shared" si="73"/>
        <v>6.6122449000000003</v>
      </c>
      <c r="L463" s="53">
        <f t="shared" si="74"/>
        <v>0.75</v>
      </c>
      <c r="M463" s="53">
        <f t="shared" si="75"/>
        <v>0.1054216867</v>
      </c>
      <c r="N463" s="53">
        <f t="shared" si="76"/>
        <v>9.0361445999999998E-2</v>
      </c>
      <c r="Q463" s="3">
        <f t="shared" si="77"/>
        <v>437</v>
      </c>
      <c r="S463" s="3">
        <v>436</v>
      </c>
    </row>
    <row r="464" spans="6:19">
      <c r="F464" s="51" t="str">
        <f t="shared" si="68"/>
        <v>URS424</v>
      </c>
      <c r="G464" s="57">
        <f t="shared" si="69"/>
        <v>332</v>
      </c>
      <c r="H464" s="153">
        <f t="shared" si="70"/>
        <v>473</v>
      </c>
      <c r="I464" s="153" t="str">
        <f t="shared" si="71"/>
        <v>D</v>
      </c>
      <c r="J464" s="52">
        <f t="shared" si="72"/>
        <v>3.1100324000000001</v>
      </c>
      <c r="K464" s="150">
        <f t="shared" si="73"/>
        <v>7.9847327999999997</v>
      </c>
      <c r="L464" s="53">
        <f t="shared" si="74"/>
        <v>0.88554217000000002</v>
      </c>
      <c r="M464" s="53">
        <f t="shared" si="75"/>
        <v>5.7228915700000001E-2</v>
      </c>
      <c r="N464" s="53">
        <f t="shared" si="76"/>
        <v>6.9277108000000004E-2</v>
      </c>
      <c r="Q464" s="3">
        <f t="shared" si="77"/>
        <v>438</v>
      </c>
      <c r="S464" s="3">
        <v>437</v>
      </c>
    </row>
    <row r="465" spans="6:19">
      <c r="F465" s="51" t="str">
        <f t="shared" si="68"/>
        <v>CST240</v>
      </c>
      <c r="G465" s="57">
        <f t="shared" si="69"/>
        <v>331</v>
      </c>
      <c r="H465" s="153">
        <f t="shared" si="70"/>
        <v>614</v>
      </c>
      <c r="I465" s="153" t="str">
        <f t="shared" si="71"/>
        <v>B</v>
      </c>
      <c r="J465" s="52">
        <f t="shared" si="72"/>
        <v>2.7075472</v>
      </c>
      <c r="K465" s="150">
        <f t="shared" si="73"/>
        <v>1.6954545000000001</v>
      </c>
      <c r="L465" s="53">
        <f t="shared" si="74"/>
        <v>0.48640483000000001</v>
      </c>
      <c r="M465" s="53">
        <f t="shared" si="75"/>
        <v>0.1148036254</v>
      </c>
      <c r="N465" s="53">
        <f t="shared" si="76"/>
        <v>3.9274924000000003E-2</v>
      </c>
      <c r="Q465" s="3">
        <f t="shared" si="77"/>
        <v>439</v>
      </c>
      <c r="S465" s="3">
        <v>438</v>
      </c>
    </row>
    <row r="466" spans="6:19">
      <c r="F466" s="51" t="str">
        <f t="shared" si="68"/>
        <v>SOC433</v>
      </c>
      <c r="G466" s="57">
        <f t="shared" si="69"/>
        <v>327</v>
      </c>
      <c r="H466" s="153">
        <f t="shared" si="70"/>
        <v>1470</v>
      </c>
      <c r="I466" s="153" t="str">
        <f t="shared" si="71"/>
        <v>F</v>
      </c>
      <c r="J466" s="52">
        <f t="shared" si="72"/>
        <v>3.9296636</v>
      </c>
      <c r="K466" s="150">
        <f t="shared" si="73"/>
        <v>7.9244443999999996</v>
      </c>
      <c r="L466" s="53">
        <f t="shared" si="74"/>
        <v>0.95412843999999997</v>
      </c>
      <c r="M466" s="53">
        <f t="shared" si="75"/>
        <v>9.1743119000000008E-3</v>
      </c>
      <c r="N466" s="53">
        <f t="shared" si="76"/>
        <v>0</v>
      </c>
      <c r="Q466" s="3">
        <f t="shared" si="77"/>
        <v>440</v>
      </c>
      <c r="S466" s="3">
        <v>439</v>
      </c>
    </row>
    <row r="467" spans="6:19">
      <c r="F467" s="51" t="str">
        <f t="shared" si="68"/>
        <v>CS214</v>
      </c>
      <c r="G467" s="57">
        <f t="shared" si="69"/>
        <v>326</v>
      </c>
      <c r="H467" s="153">
        <f t="shared" si="70"/>
        <v>170</v>
      </c>
      <c r="I467" s="153" t="str">
        <f t="shared" si="71"/>
        <v>B</v>
      </c>
      <c r="J467" s="52">
        <f t="shared" si="72"/>
        <v>3.2833876000000002</v>
      </c>
      <c r="K467" s="150">
        <f t="shared" si="73"/>
        <v>6.5549999999999997</v>
      </c>
      <c r="L467" s="53">
        <f t="shared" si="74"/>
        <v>0.70858896000000005</v>
      </c>
      <c r="M467" s="53">
        <f t="shared" si="75"/>
        <v>6.1349693300000001E-2</v>
      </c>
      <c r="N467" s="53">
        <f t="shared" si="76"/>
        <v>5.8282209000000001E-2</v>
      </c>
      <c r="Q467" s="3">
        <f t="shared" si="77"/>
        <v>441</v>
      </c>
      <c r="S467" s="3">
        <v>440</v>
      </c>
    </row>
    <row r="468" spans="6:19">
      <c r="F468" s="51" t="str">
        <f t="shared" si="68"/>
        <v>HPR200</v>
      </c>
      <c r="G468" s="57">
        <f t="shared" si="69"/>
        <v>326</v>
      </c>
      <c r="H468" s="153">
        <f t="shared" si="70"/>
        <v>781</v>
      </c>
      <c r="I468" s="153" t="str">
        <f t="shared" si="71"/>
        <v>A</v>
      </c>
      <c r="J468" s="52">
        <f t="shared" si="72"/>
        <v>3.7312500000000002</v>
      </c>
      <c r="K468" s="150">
        <f t="shared" si="73"/>
        <v>3.8316832000000001</v>
      </c>
      <c r="L468" s="53">
        <f t="shared" si="74"/>
        <v>0.59509202000000005</v>
      </c>
      <c r="M468" s="53">
        <f t="shared" si="75"/>
        <v>1.8404908000000001E-2</v>
      </c>
      <c r="N468" s="53">
        <f t="shared" si="76"/>
        <v>1.8404908000000001E-2</v>
      </c>
      <c r="Q468" s="3">
        <f t="shared" si="77"/>
        <v>442</v>
      </c>
      <c r="S468" s="3">
        <v>441</v>
      </c>
    </row>
    <row r="469" spans="6:19">
      <c r="F469" s="51" t="str">
        <f t="shared" si="68"/>
        <v>PLS437</v>
      </c>
      <c r="G469" s="57">
        <f t="shared" si="69"/>
        <v>324</v>
      </c>
      <c r="H469" s="153">
        <f t="shared" si="70"/>
        <v>387</v>
      </c>
      <c r="I469" s="153" t="str">
        <f t="shared" si="71"/>
        <v>D</v>
      </c>
      <c r="J469" s="52">
        <f t="shared" si="72"/>
        <v>2.8333333000000001</v>
      </c>
      <c r="K469" s="150">
        <f t="shared" si="73"/>
        <v>6.5071089999999998</v>
      </c>
      <c r="L469" s="53">
        <f t="shared" si="74"/>
        <v>0.81172840000000002</v>
      </c>
      <c r="M469" s="53">
        <f t="shared" si="75"/>
        <v>7.7160493799999993E-2</v>
      </c>
      <c r="N469" s="53">
        <f t="shared" si="76"/>
        <v>7.4074074000000004E-2</v>
      </c>
      <c r="Q469" s="3">
        <f t="shared" si="77"/>
        <v>443</v>
      </c>
      <c r="S469" s="3">
        <v>442</v>
      </c>
    </row>
    <row r="470" spans="6:19">
      <c r="F470" s="51" t="str">
        <f t="shared" si="68"/>
        <v>ART208</v>
      </c>
      <c r="G470" s="57">
        <f t="shared" si="69"/>
        <v>322</v>
      </c>
      <c r="H470" s="153">
        <f t="shared" si="70"/>
        <v>262</v>
      </c>
      <c r="I470" s="153" t="str">
        <f t="shared" si="71"/>
        <v>A</v>
      </c>
      <c r="J470" s="52">
        <f t="shared" si="72"/>
        <v>3.1437908000000001</v>
      </c>
      <c r="K470" s="150">
        <f t="shared" si="73"/>
        <v>3.5978260999999998</v>
      </c>
      <c r="L470" s="53">
        <f t="shared" si="74"/>
        <v>0.53105590000000003</v>
      </c>
      <c r="M470" s="53">
        <f t="shared" si="75"/>
        <v>6.8322981399999996E-2</v>
      </c>
      <c r="N470" s="53">
        <f t="shared" si="76"/>
        <v>4.9689441000000001E-2</v>
      </c>
      <c r="Q470" s="3">
        <f t="shared" si="77"/>
        <v>444</v>
      </c>
      <c r="S470" s="3">
        <v>443</v>
      </c>
    </row>
    <row r="471" spans="6:19">
      <c r="F471" s="51" t="str">
        <f t="shared" si="68"/>
        <v>ENG359</v>
      </c>
      <c r="G471" s="57">
        <f t="shared" si="69"/>
        <v>319</v>
      </c>
      <c r="H471" s="153">
        <f t="shared" si="70"/>
        <v>509</v>
      </c>
      <c r="I471" s="153" t="str">
        <f t="shared" si="71"/>
        <v>D</v>
      </c>
      <c r="J471" s="52">
        <f t="shared" si="72"/>
        <v>3.3706070000000001</v>
      </c>
      <c r="K471" s="150">
        <f t="shared" si="73"/>
        <v>6.7967032999999999</v>
      </c>
      <c r="L471" s="53">
        <f t="shared" si="74"/>
        <v>0.79623823999999999</v>
      </c>
      <c r="M471" s="53">
        <f t="shared" si="75"/>
        <v>5.0156739800000003E-2</v>
      </c>
      <c r="N471" s="53">
        <f t="shared" si="76"/>
        <v>1.8808776999999999E-2</v>
      </c>
      <c r="Q471" s="3">
        <f t="shared" si="77"/>
        <v>445</v>
      </c>
      <c r="S471" s="3">
        <v>444</v>
      </c>
    </row>
    <row r="472" spans="6:19">
      <c r="F472" s="51" t="str">
        <f t="shared" si="68"/>
        <v>MGT404</v>
      </c>
      <c r="G472" s="57">
        <f t="shared" si="69"/>
        <v>319</v>
      </c>
      <c r="H472" s="153">
        <f t="shared" si="70"/>
        <v>1391</v>
      </c>
      <c r="I472" s="153" t="str">
        <f t="shared" si="71"/>
        <v>F</v>
      </c>
      <c r="J472" s="52">
        <f t="shared" si="72"/>
        <v>2.6813558999999998</v>
      </c>
      <c r="K472" s="150">
        <f t="shared" si="73"/>
        <v>8.5443786999999993</v>
      </c>
      <c r="L472" s="53">
        <f t="shared" si="74"/>
        <v>0.96238245</v>
      </c>
      <c r="M472" s="53">
        <f t="shared" si="75"/>
        <v>0.1159874608</v>
      </c>
      <c r="N472" s="53">
        <f t="shared" si="76"/>
        <v>7.5235109999999994E-2</v>
      </c>
      <c r="Q472" s="3">
        <f t="shared" si="77"/>
        <v>446</v>
      </c>
      <c r="S472" s="3">
        <v>445</v>
      </c>
    </row>
    <row r="473" spans="6:19">
      <c r="F473" s="51" t="str">
        <f t="shared" si="68"/>
        <v>RHB103</v>
      </c>
      <c r="G473" s="57">
        <f t="shared" si="69"/>
        <v>317</v>
      </c>
      <c r="H473" s="153">
        <f t="shared" si="70"/>
        <v>1195</v>
      </c>
      <c r="I473" s="153" t="str">
        <f t="shared" si="71"/>
        <v>C</v>
      </c>
      <c r="J473" s="52">
        <f t="shared" si="72"/>
        <v>3.5623003</v>
      </c>
      <c r="K473" s="150">
        <f t="shared" si="73"/>
        <v>5.7285067999999999</v>
      </c>
      <c r="L473" s="53">
        <f t="shared" si="74"/>
        <v>0.82965299999999997</v>
      </c>
      <c r="M473" s="53">
        <f t="shared" si="75"/>
        <v>3.1545741299999999E-2</v>
      </c>
      <c r="N473" s="53">
        <f t="shared" si="76"/>
        <v>1.2618297000000001E-2</v>
      </c>
      <c r="Q473" s="3">
        <f t="shared" si="77"/>
        <v>447</v>
      </c>
      <c r="S473" s="3">
        <v>446</v>
      </c>
    </row>
    <row r="474" spans="6:19">
      <c r="F474" s="51" t="str">
        <f t="shared" si="68"/>
        <v>CST230</v>
      </c>
      <c r="G474" s="57">
        <f t="shared" si="69"/>
        <v>316</v>
      </c>
      <c r="H474" s="153">
        <f t="shared" si="70"/>
        <v>558</v>
      </c>
      <c r="I474" s="153" t="str">
        <f t="shared" si="71"/>
        <v>C</v>
      </c>
      <c r="J474" s="52">
        <f t="shared" si="72"/>
        <v>2.5</v>
      </c>
      <c r="K474" s="150">
        <f t="shared" si="73"/>
        <v>1.4157895</v>
      </c>
      <c r="L474" s="53">
        <f t="shared" si="74"/>
        <v>0.53797468000000004</v>
      </c>
      <c r="M474" s="53">
        <f t="shared" si="75"/>
        <v>0.17088607589999999</v>
      </c>
      <c r="N474" s="53">
        <f t="shared" si="76"/>
        <v>8.2278481000000001E-2</v>
      </c>
      <c r="Q474" s="3">
        <f t="shared" si="77"/>
        <v>448</v>
      </c>
      <c r="S474" s="3">
        <v>447</v>
      </c>
    </row>
    <row r="475" spans="6:19">
      <c r="F475" s="51" t="str">
        <f t="shared" si="68"/>
        <v>COM457</v>
      </c>
      <c r="G475" s="57">
        <f t="shared" si="69"/>
        <v>315</v>
      </c>
      <c r="H475" s="153">
        <f t="shared" si="70"/>
        <v>1049</v>
      </c>
      <c r="I475" s="153" t="str">
        <f t="shared" si="71"/>
        <v>C</v>
      </c>
      <c r="J475" s="52">
        <f t="shared" si="72"/>
        <v>3.3814103000000002</v>
      </c>
      <c r="K475" s="150">
        <f t="shared" si="73"/>
        <v>7.1329479999999998</v>
      </c>
      <c r="L475" s="53">
        <f t="shared" si="74"/>
        <v>0.92698413000000002</v>
      </c>
      <c r="M475" s="53">
        <f t="shared" si="75"/>
        <v>3.1746031999999999E-3</v>
      </c>
      <c r="N475" s="53">
        <f t="shared" si="76"/>
        <v>9.5238100000000006E-3</v>
      </c>
      <c r="Q475" s="3">
        <f t="shared" si="77"/>
        <v>449</v>
      </c>
      <c r="S475" s="3">
        <v>448</v>
      </c>
    </row>
    <row r="476" spans="6:19">
      <c r="F476" s="51" t="str">
        <f t="shared" ref="F476:F539" si="78">IFERROR(INDEX(Course_Data,Q476,$Q$25),"")</f>
        <v>ME460</v>
      </c>
      <c r="G476" s="57">
        <f t="shared" ref="G476:G539" si="79">IFERROR(IF($F476="",-0.00000001,VALUE(INDEX(Course_Data,Q476,$R$25))),-0.00000001)</f>
        <v>315</v>
      </c>
      <c r="H476" s="153">
        <f t="shared" ref="H476:H539" si="80">IFERROR(IF($F476="",-0.00000001,VALUE(INDEX(Course_Data,Q476,$S$25))),-0.00000001)</f>
        <v>800</v>
      </c>
      <c r="I476" s="153" t="str">
        <f t="shared" ref="I476:I539" si="81">IFERROR(IF($F476="",-0.00000001,INDEX(Course_Data,Q476,$T$25)),-0.00000001)</f>
        <v>F</v>
      </c>
      <c r="J476" s="52">
        <f t="shared" ref="J476:J539" si="82">IFERROR(IF($F476="",-0.00000001,VALUE(INDEX(Course_Data,Q476,$U$25))),-0.00000001)</f>
        <v>2.6258064999999999</v>
      </c>
      <c r="K476" s="150">
        <f t="shared" ref="K476:K539" si="83">IFERROR(IF($F476="",-0.00000001,VALUE(INDEX(Course_Data,Q476,$V$25))),-0.00000001)</f>
        <v>8.3378378000000009</v>
      </c>
      <c r="L476" s="53">
        <f t="shared" ref="L476:L539" si="84">IFERROR(IF($F476="",-0.00000001,VALUE(INDEX(Course_Data,Q476,$W$25))),-0.00000001)</f>
        <v>0.95238095</v>
      </c>
      <c r="M476" s="53">
        <f t="shared" ref="M476:M539" si="85">IFERROR(IF($F476="",-0.00000001,VALUE(INDEX(Course_Data,Q476,$X$25))),-0.00000001)</f>
        <v>0.1492063492</v>
      </c>
      <c r="N476" s="53">
        <f t="shared" ref="N476:N539" si="86">IFERROR(IF($F476="",-0.00000001,VALUE(INDEX(Course_Data,Q476,$Y$25))),-0.00000001)</f>
        <v>1.5873016E-2</v>
      </c>
      <c r="Q476" s="3">
        <f t="shared" si="77"/>
        <v>450</v>
      </c>
      <c r="S476" s="3">
        <v>449</v>
      </c>
    </row>
    <row r="477" spans="6:19">
      <c r="F477" s="51" t="str">
        <f t="shared" si="78"/>
        <v>MUE499</v>
      </c>
      <c r="G477" s="57">
        <f t="shared" si="79"/>
        <v>315</v>
      </c>
      <c r="H477" s="153">
        <f t="shared" si="80"/>
        <v>2041</v>
      </c>
      <c r="I477" s="153" t="str">
        <f t="shared" si="81"/>
        <v>D</v>
      </c>
      <c r="J477" s="52">
        <f t="shared" si="82"/>
        <v>3.9267515999999998</v>
      </c>
      <c r="K477" s="150">
        <f t="shared" si="83"/>
        <v>6.8553191</v>
      </c>
      <c r="L477" s="53">
        <f t="shared" si="84"/>
        <v>0.64126983999999998</v>
      </c>
      <c r="M477" s="53">
        <f t="shared" si="85"/>
        <v>3.1746031999999999E-3</v>
      </c>
      <c r="N477" s="53">
        <f t="shared" si="86"/>
        <v>3.1746029999999998E-3</v>
      </c>
      <c r="Q477" s="3">
        <f t="shared" ref="Q477:Q540" si="87">IF(INDEX(Course_DataALL,Q476+1,1)=$H$4,Q476+1,NA())</f>
        <v>451</v>
      </c>
      <c r="S477" s="3">
        <v>450</v>
      </c>
    </row>
    <row r="478" spans="6:19">
      <c r="F478" s="51" t="str">
        <f t="shared" si="78"/>
        <v>NUR308</v>
      </c>
      <c r="G478" s="57">
        <f t="shared" si="79"/>
        <v>315</v>
      </c>
      <c r="H478" s="153">
        <f t="shared" si="80"/>
        <v>1399</v>
      </c>
      <c r="I478" s="153" t="str">
        <f t="shared" si="81"/>
        <v>B</v>
      </c>
      <c r="J478" s="52">
        <f t="shared" si="82"/>
        <v>3.7156549999999999</v>
      </c>
      <c r="K478" s="150">
        <f t="shared" si="83"/>
        <v>3.3333333000000001</v>
      </c>
      <c r="L478" s="53">
        <f t="shared" si="84"/>
        <v>0.79047619000000002</v>
      </c>
      <c r="M478" s="53">
        <f t="shared" si="85"/>
        <v>0</v>
      </c>
      <c r="N478" s="53">
        <f t="shared" si="86"/>
        <v>6.3492059999999996E-3</v>
      </c>
      <c r="Q478" s="3">
        <f t="shared" si="87"/>
        <v>452</v>
      </c>
      <c r="S478" s="3">
        <v>451</v>
      </c>
    </row>
    <row r="479" spans="6:19">
      <c r="F479" s="51" t="str">
        <f t="shared" si="78"/>
        <v>CS209</v>
      </c>
      <c r="G479" s="57">
        <f t="shared" si="79"/>
        <v>313</v>
      </c>
      <c r="H479" s="153">
        <f t="shared" si="80"/>
        <v>619</v>
      </c>
      <c r="I479" s="153" t="str">
        <f t="shared" si="81"/>
        <v>F</v>
      </c>
      <c r="J479" s="52">
        <f t="shared" si="82"/>
        <v>2.7801418</v>
      </c>
      <c r="K479" s="150">
        <f t="shared" si="83"/>
        <v>5.9542856999999998</v>
      </c>
      <c r="L479" s="53">
        <f t="shared" si="84"/>
        <v>0.83067093000000003</v>
      </c>
      <c r="M479" s="53">
        <f t="shared" si="85"/>
        <v>9.58466454E-2</v>
      </c>
      <c r="N479" s="53">
        <f t="shared" si="86"/>
        <v>9.9041534000000001E-2</v>
      </c>
      <c r="Q479" s="3">
        <f t="shared" si="87"/>
        <v>453</v>
      </c>
      <c r="S479" s="3">
        <v>452</v>
      </c>
    </row>
    <row r="480" spans="6:19">
      <c r="F480" s="51" t="str">
        <f t="shared" si="78"/>
        <v>HST475</v>
      </c>
      <c r="G480" s="57">
        <f t="shared" si="79"/>
        <v>313</v>
      </c>
      <c r="H480" s="153">
        <f t="shared" si="80"/>
        <v>450</v>
      </c>
      <c r="I480" s="153" t="str">
        <f t="shared" si="81"/>
        <v>F</v>
      </c>
      <c r="J480" s="52">
        <f t="shared" si="82"/>
        <v>2.6952055000000001</v>
      </c>
      <c r="K480" s="150">
        <f t="shared" si="83"/>
        <v>6.9723756999999997</v>
      </c>
      <c r="L480" s="53">
        <f t="shared" si="84"/>
        <v>0.75718850000000004</v>
      </c>
      <c r="M480" s="53">
        <f t="shared" si="85"/>
        <v>0.1086261981</v>
      </c>
      <c r="N480" s="53">
        <f t="shared" si="86"/>
        <v>6.7092652000000003E-2</v>
      </c>
      <c r="Q480" s="3">
        <f t="shared" si="87"/>
        <v>454</v>
      </c>
      <c r="S480" s="3">
        <v>453</v>
      </c>
    </row>
    <row r="481" spans="6:19">
      <c r="F481" s="51" t="str">
        <f t="shared" si="78"/>
        <v>MUA110</v>
      </c>
      <c r="G481" s="57">
        <f t="shared" si="79"/>
        <v>312</v>
      </c>
      <c r="H481" s="153">
        <f t="shared" si="80"/>
        <v>378</v>
      </c>
      <c r="I481" s="153" t="str">
        <f t="shared" si="81"/>
        <v>B</v>
      </c>
      <c r="J481" s="52">
        <f t="shared" si="82"/>
        <v>3.7100976999999999</v>
      </c>
      <c r="K481" s="150">
        <f t="shared" si="83"/>
        <v>4.8086124000000003</v>
      </c>
      <c r="L481" s="53">
        <f t="shared" si="84"/>
        <v>0.61858974</v>
      </c>
      <c r="M481" s="53">
        <f t="shared" si="85"/>
        <v>3.8461538500000003E-2</v>
      </c>
      <c r="N481" s="53">
        <f t="shared" si="86"/>
        <v>1.6025641E-2</v>
      </c>
      <c r="Q481" s="3">
        <f t="shared" si="87"/>
        <v>455</v>
      </c>
      <c r="S481" s="3">
        <v>454</v>
      </c>
    </row>
    <row r="482" spans="6:19">
      <c r="F482" s="51" t="str">
        <f t="shared" si="78"/>
        <v>MTH348</v>
      </c>
      <c r="G482" s="57">
        <f t="shared" si="79"/>
        <v>311</v>
      </c>
      <c r="H482" s="153">
        <f t="shared" si="80"/>
        <v>1277</v>
      </c>
      <c r="I482" s="153" t="str">
        <f t="shared" si="81"/>
        <v>D</v>
      </c>
      <c r="J482" s="52">
        <f t="shared" si="82"/>
        <v>3.5339806</v>
      </c>
      <c r="K482" s="150">
        <f t="shared" si="83"/>
        <v>7.3253589000000003</v>
      </c>
      <c r="L482" s="53">
        <f t="shared" si="84"/>
        <v>0.91318328000000004</v>
      </c>
      <c r="M482" s="53">
        <f t="shared" si="85"/>
        <v>6.4308682000000002E-3</v>
      </c>
      <c r="N482" s="53">
        <f t="shared" si="86"/>
        <v>6.4308680000000002E-3</v>
      </c>
      <c r="Q482" s="3">
        <f t="shared" si="87"/>
        <v>456</v>
      </c>
      <c r="S482" s="3">
        <v>455</v>
      </c>
    </row>
    <row r="483" spans="6:19">
      <c r="F483" s="51" t="str">
        <f t="shared" si="78"/>
        <v>EDL494</v>
      </c>
      <c r="G483" s="57">
        <f t="shared" si="79"/>
        <v>310</v>
      </c>
      <c r="H483" s="153">
        <f t="shared" si="80"/>
        <v>1019</v>
      </c>
      <c r="I483" s="153" t="str">
        <f t="shared" si="81"/>
        <v>F</v>
      </c>
      <c r="J483" s="52">
        <f t="shared" si="82"/>
        <v>3.6720779000000001</v>
      </c>
      <c r="K483" s="150">
        <f t="shared" si="83"/>
        <v>7.5492958000000003</v>
      </c>
      <c r="L483" s="53">
        <f t="shared" si="84"/>
        <v>0.95161289999999998</v>
      </c>
      <c r="M483" s="53">
        <f t="shared" si="85"/>
        <v>1.2903225799999999E-2</v>
      </c>
      <c r="N483" s="53">
        <f t="shared" si="86"/>
        <v>6.4516130000000001E-3</v>
      </c>
      <c r="Q483" s="3">
        <f t="shared" si="87"/>
        <v>457</v>
      </c>
      <c r="S483" s="3">
        <v>456</v>
      </c>
    </row>
    <row r="484" spans="6:19">
      <c r="F484" s="51" t="str">
        <f t="shared" si="78"/>
        <v>RHB201</v>
      </c>
      <c r="G484" s="57">
        <f t="shared" si="79"/>
        <v>310</v>
      </c>
      <c r="H484" s="153">
        <f t="shared" si="80"/>
        <v>924</v>
      </c>
      <c r="I484" s="153" t="str">
        <f t="shared" si="81"/>
        <v>C</v>
      </c>
      <c r="J484" s="52">
        <f t="shared" si="82"/>
        <v>3.1351350999999998</v>
      </c>
      <c r="K484" s="150">
        <f t="shared" si="83"/>
        <v>5.7747748000000003</v>
      </c>
      <c r="L484" s="53">
        <f t="shared" si="84"/>
        <v>0.71290323</v>
      </c>
      <c r="M484" s="53">
        <f t="shared" si="85"/>
        <v>2.90322581E-2</v>
      </c>
      <c r="N484" s="53">
        <f t="shared" si="86"/>
        <v>4.516129E-2</v>
      </c>
      <c r="Q484" s="3">
        <f t="shared" si="87"/>
        <v>458</v>
      </c>
      <c r="S484" s="3">
        <v>457</v>
      </c>
    </row>
    <row r="485" spans="6:19">
      <c r="F485" s="51" t="str">
        <f t="shared" si="78"/>
        <v>STT342</v>
      </c>
      <c r="G485" s="57">
        <f t="shared" si="79"/>
        <v>309</v>
      </c>
      <c r="H485" s="153">
        <f t="shared" si="80"/>
        <v>812</v>
      </c>
      <c r="I485" s="153" t="str">
        <f t="shared" si="81"/>
        <v>D</v>
      </c>
      <c r="J485" s="52">
        <f t="shared" si="82"/>
        <v>3.1315789000000001</v>
      </c>
      <c r="K485" s="150">
        <f t="shared" si="83"/>
        <v>6.6055045999999997</v>
      </c>
      <c r="L485" s="53">
        <f t="shared" si="84"/>
        <v>0.86731391999999996</v>
      </c>
      <c r="M485" s="53">
        <f t="shared" si="85"/>
        <v>2.5889967600000001E-2</v>
      </c>
      <c r="N485" s="53">
        <f t="shared" si="86"/>
        <v>1.6181230000000001E-2</v>
      </c>
      <c r="Q485" s="3">
        <f t="shared" si="87"/>
        <v>459</v>
      </c>
      <c r="S485" s="3">
        <v>458</v>
      </c>
    </row>
    <row r="486" spans="6:19">
      <c r="F486" s="51" t="str">
        <f t="shared" si="78"/>
        <v>GER103</v>
      </c>
      <c r="G486" s="57">
        <f t="shared" si="79"/>
        <v>307</v>
      </c>
      <c r="H486" s="153">
        <f t="shared" si="80"/>
        <v>793</v>
      </c>
      <c r="I486" s="153" t="str">
        <f t="shared" si="81"/>
        <v>D</v>
      </c>
      <c r="J486" s="52">
        <f t="shared" si="82"/>
        <v>2.8362368999999998</v>
      </c>
      <c r="K486" s="150">
        <f t="shared" si="83"/>
        <v>5.1021504999999996</v>
      </c>
      <c r="L486" s="53">
        <f t="shared" si="84"/>
        <v>0.64495113999999998</v>
      </c>
      <c r="M486" s="53">
        <f t="shared" si="85"/>
        <v>8.1433224799999995E-2</v>
      </c>
      <c r="N486" s="53">
        <f t="shared" si="86"/>
        <v>6.5146579999999996E-2</v>
      </c>
      <c r="Q486" s="3">
        <f t="shared" si="87"/>
        <v>460</v>
      </c>
      <c r="S486" s="3">
        <v>459</v>
      </c>
    </row>
    <row r="487" spans="6:19">
      <c r="F487" s="51" t="str">
        <f t="shared" si="78"/>
        <v>REL206</v>
      </c>
      <c r="G487" s="57">
        <f t="shared" si="79"/>
        <v>306</v>
      </c>
      <c r="H487" s="153">
        <f t="shared" si="80"/>
        <v>385</v>
      </c>
      <c r="I487" s="153" t="str">
        <f t="shared" si="81"/>
        <v>C</v>
      </c>
      <c r="J487" s="52">
        <f t="shared" si="82"/>
        <v>2.7060932000000002</v>
      </c>
      <c r="K487" s="150">
        <f t="shared" si="83"/>
        <v>4.8497408999999996</v>
      </c>
      <c r="L487" s="53">
        <f t="shared" si="84"/>
        <v>0.55555555999999995</v>
      </c>
      <c r="M487" s="53">
        <f t="shared" si="85"/>
        <v>0.15032679739999999</v>
      </c>
      <c r="N487" s="53">
        <f t="shared" si="86"/>
        <v>8.8235294000000006E-2</v>
      </c>
      <c r="Q487" s="3">
        <f t="shared" si="87"/>
        <v>461</v>
      </c>
      <c r="S487" s="3">
        <v>460</v>
      </c>
    </row>
    <row r="488" spans="6:19">
      <c r="F488" s="51" t="str">
        <f t="shared" si="78"/>
        <v>ME412</v>
      </c>
      <c r="G488" s="57">
        <f t="shared" si="79"/>
        <v>305</v>
      </c>
      <c r="H488" s="153">
        <f t="shared" si="80"/>
        <v>302</v>
      </c>
      <c r="I488" s="153" t="str">
        <f t="shared" si="81"/>
        <v>D</v>
      </c>
      <c r="J488" s="52">
        <f t="shared" si="82"/>
        <v>2.8395904000000001</v>
      </c>
      <c r="K488" s="150">
        <f t="shared" si="83"/>
        <v>7.3113207999999998</v>
      </c>
      <c r="L488" s="53">
        <f t="shared" si="84"/>
        <v>0.93770492000000005</v>
      </c>
      <c r="M488" s="53">
        <f t="shared" si="85"/>
        <v>0.1016393443</v>
      </c>
      <c r="N488" s="53">
        <f t="shared" si="86"/>
        <v>3.9344261999999998E-2</v>
      </c>
      <c r="Q488" s="3">
        <f t="shared" si="87"/>
        <v>462</v>
      </c>
      <c r="S488" s="3">
        <v>461</v>
      </c>
    </row>
    <row r="489" spans="6:19">
      <c r="F489" s="51" t="str">
        <f t="shared" si="78"/>
        <v>MUS190</v>
      </c>
      <c r="G489" s="57">
        <f t="shared" si="79"/>
        <v>304</v>
      </c>
      <c r="H489" s="153">
        <f t="shared" si="80"/>
        <v>504</v>
      </c>
      <c r="I489" s="153" t="str">
        <f t="shared" si="81"/>
        <v>A</v>
      </c>
      <c r="J489" s="52">
        <f t="shared" si="82"/>
        <v>3.8956229000000002</v>
      </c>
      <c r="K489" s="150">
        <f t="shared" si="83"/>
        <v>1.5742972</v>
      </c>
      <c r="L489" s="53">
        <f t="shared" si="84"/>
        <v>0.49013158000000001</v>
      </c>
      <c r="M489" s="53">
        <f t="shared" si="85"/>
        <v>3.2894737E-3</v>
      </c>
      <c r="N489" s="53">
        <f t="shared" si="86"/>
        <v>2.3026316000000002E-2</v>
      </c>
      <c r="Q489" s="3">
        <f t="shared" si="87"/>
        <v>463</v>
      </c>
      <c r="S489" s="3">
        <v>462</v>
      </c>
    </row>
    <row r="490" spans="6:19">
      <c r="F490" s="51" t="str">
        <f t="shared" si="78"/>
        <v>ME415</v>
      </c>
      <c r="G490" s="57">
        <f t="shared" si="79"/>
        <v>303</v>
      </c>
      <c r="H490" s="153">
        <f t="shared" si="80"/>
        <v>519</v>
      </c>
      <c r="I490" s="153" t="str">
        <f t="shared" si="81"/>
        <v>F</v>
      </c>
      <c r="J490" s="52">
        <f t="shared" si="82"/>
        <v>2.9833886999999999</v>
      </c>
      <c r="K490" s="150">
        <f t="shared" si="83"/>
        <v>7.6971154000000004</v>
      </c>
      <c r="L490" s="53">
        <f t="shared" si="84"/>
        <v>0.95709571000000004</v>
      </c>
      <c r="M490" s="53">
        <f t="shared" si="85"/>
        <v>5.6105610600000001E-2</v>
      </c>
      <c r="N490" s="53">
        <f t="shared" si="86"/>
        <v>6.6006600000000004E-3</v>
      </c>
      <c r="Q490" s="3">
        <f t="shared" si="87"/>
        <v>464</v>
      </c>
      <c r="S490" s="3">
        <v>463</v>
      </c>
    </row>
    <row r="491" spans="6:19">
      <c r="F491" s="51" t="str">
        <f t="shared" si="78"/>
        <v>RHB305</v>
      </c>
      <c r="G491" s="57">
        <f t="shared" si="79"/>
        <v>302</v>
      </c>
      <c r="H491" s="153">
        <f t="shared" si="80"/>
        <v>825</v>
      </c>
      <c r="I491" s="153" t="str">
        <f t="shared" si="81"/>
        <v>C</v>
      </c>
      <c r="J491" s="52">
        <f t="shared" si="82"/>
        <v>3.5525424000000001</v>
      </c>
      <c r="K491" s="150">
        <f t="shared" si="83"/>
        <v>6.4754902000000003</v>
      </c>
      <c r="L491" s="53">
        <f t="shared" si="84"/>
        <v>0.78145695000000004</v>
      </c>
      <c r="M491" s="53">
        <f t="shared" si="85"/>
        <v>1.6556291399999999E-2</v>
      </c>
      <c r="N491" s="53">
        <f t="shared" si="86"/>
        <v>2.3178807999999999E-2</v>
      </c>
      <c r="Q491" s="3">
        <f t="shared" si="87"/>
        <v>465</v>
      </c>
      <c r="S491" s="3">
        <v>464</v>
      </c>
    </row>
    <row r="492" spans="6:19">
      <c r="F492" s="51" t="str">
        <f t="shared" si="78"/>
        <v>COM141</v>
      </c>
      <c r="G492" s="57">
        <f t="shared" si="79"/>
        <v>301</v>
      </c>
      <c r="H492" s="153">
        <f t="shared" si="80"/>
        <v>1246</v>
      </c>
      <c r="I492" s="153" t="str">
        <f t="shared" si="81"/>
        <v>C</v>
      </c>
      <c r="J492" s="52">
        <f t="shared" si="82"/>
        <v>3.3066667000000001</v>
      </c>
      <c r="K492" s="150">
        <f t="shared" si="83"/>
        <v>4.7368420999999996</v>
      </c>
      <c r="L492" s="53">
        <f t="shared" si="84"/>
        <v>0.81727574999999997</v>
      </c>
      <c r="M492" s="53">
        <f t="shared" si="85"/>
        <v>1.9933554799999999E-2</v>
      </c>
      <c r="N492" s="53">
        <f t="shared" si="86"/>
        <v>3.3222590000000001E-3</v>
      </c>
      <c r="Q492" s="3">
        <f t="shared" si="87"/>
        <v>466</v>
      </c>
      <c r="S492" s="3">
        <v>465</v>
      </c>
    </row>
    <row r="493" spans="6:19">
      <c r="F493" s="51" t="str">
        <f t="shared" si="78"/>
        <v>MIS345</v>
      </c>
      <c r="G493" s="57">
        <f t="shared" si="79"/>
        <v>300</v>
      </c>
      <c r="H493" s="153">
        <f t="shared" si="80"/>
        <v>682</v>
      </c>
      <c r="I493" s="153" t="str">
        <f t="shared" si="81"/>
        <v>F</v>
      </c>
      <c r="J493" s="52">
        <f t="shared" si="82"/>
        <v>3.5470383000000001</v>
      </c>
      <c r="K493" s="150">
        <f t="shared" si="83"/>
        <v>7.9290323000000003</v>
      </c>
      <c r="L493" s="53">
        <f t="shared" si="84"/>
        <v>0.96</v>
      </c>
      <c r="M493" s="53">
        <f t="shared" si="85"/>
        <v>0.02</v>
      </c>
      <c r="N493" s="53">
        <f t="shared" si="86"/>
        <v>4.3333333000000002E-2</v>
      </c>
      <c r="Q493" s="3">
        <f t="shared" si="87"/>
        <v>467</v>
      </c>
      <c r="S493" s="3">
        <v>466</v>
      </c>
    </row>
    <row r="494" spans="6:19">
      <c r="F494" s="51" t="str">
        <f t="shared" si="78"/>
        <v>MUS101</v>
      </c>
      <c r="G494" s="57">
        <f t="shared" si="79"/>
        <v>300</v>
      </c>
      <c r="H494" s="153">
        <f t="shared" si="80"/>
        <v>288</v>
      </c>
      <c r="I494" s="153" t="str">
        <f t="shared" si="81"/>
        <v>A</v>
      </c>
      <c r="J494" s="52">
        <f t="shared" si="82"/>
        <v>2.90625</v>
      </c>
      <c r="K494" s="150">
        <f t="shared" si="83"/>
        <v>1.515625</v>
      </c>
      <c r="L494" s="53">
        <f t="shared" si="84"/>
        <v>0.39333332999999998</v>
      </c>
      <c r="M494" s="53">
        <f t="shared" si="85"/>
        <v>0.16</v>
      </c>
      <c r="N494" s="53">
        <f t="shared" si="86"/>
        <v>0.04</v>
      </c>
      <c r="Q494" s="3">
        <f t="shared" si="87"/>
        <v>468</v>
      </c>
      <c r="S494" s="3">
        <v>467</v>
      </c>
    </row>
    <row r="495" spans="6:19">
      <c r="F495" s="51" t="str">
        <f t="shared" si="78"/>
        <v>MGT200</v>
      </c>
      <c r="G495" s="57">
        <f t="shared" si="79"/>
        <v>299</v>
      </c>
      <c r="H495" s="153">
        <f t="shared" si="80"/>
        <v>934</v>
      </c>
      <c r="I495" s="153" t="str">
        <f t="shared" si="81"/>
        <v>C</v>
      </c>
      <c r="J495" s="52">
        <f t="shared" si="82"/>
        <v>3.5205479</v>
      </c>
      <c r="K495" s="150">
        <f t="shared" si="83"/>
        <v>6.6581633</v>
      </c>
      <c r="L495" s="53">
        <f t="shared" si="84"/>
        <v>0.77257525000000005</v>
      </c>
      <c r="M495" s="53">
        <f t="shared" si="85"/>
        <v>6.6889632000000001E-3</v>
      </c>
      <c r="N495" s="53">
        <f t="shared" si="86"/>
        <v>2.3411371E-2</v>
      </c>
      <c r="Q495" s="3">
        <f t="shared" si="87"/>
        <v>469</v>
      </c>
      <c r="S495" s="3">
        <v>468</v>
      </c>
    </row>
    <row r="496" spans="6:19">
      <c r="F496" s="51" t="str">
        <f t="shared" si="78"/>
        <v>PLS430</v>
      </c>
      <c r="G496" s="57">
        <f t="shared" si="79"/>
        <v>299</v>
      </c>
      <c r="H496" s="153">
        <f t="shared" si="80"/>
        <v>283</v>
      </c>
      <c r="I496" s="153" t="str">
        <f t="shared" si="81"/>
        <v>D</v>
      </c>
      <c r="J496" s="52">
        <f t="shared" si="82"/>
        <v>3.1072663999999999</v>
      </c>
      <c r="K496" s="150">
        <f t="shared" si="83"/>
        <v>6.9397589999999996</v>
      </c>
      <c r="L496" s="53">
        <f t="shared" si="84"/>
        <v>0.76588628999999997</v>
      </c>
      <c r="M496" s="53">
        <f t="shared" si="85"/>
        <v>9.0301003300000002E-2</v>
      </c>
      <c r="N496" s="53">
        <f t="shared" si="86"/>
        <v>3.3444816000000002E-2</v>
      </c>
      <c r="Q496" s="3">
        <f t="shared" si="87"/>
        <v>470</v>
      </c>
      <c r="S496" s="3">
        <v>469</v>
      </c>
    </row>
    <row r="497" spans="6:19">
      <c r="F497" s="51" t="str">
        <f t="shared" si="78"/>
        <v>ART428</v>
      </c>
      <c r="G497" s="57">
        <f t="shared" si="79"/>
        <v>298</v>
      </c>
      <c r="H497" s="153">
        <f t="shared" si="80"/>
        <v>778</v>
      </c>
      <c r="I497" s="153" t="str">
        <f t="shared" si="81"/>
        <v>D</v>
      </c>
      <c r="J497" s="52">
        <f t="shared" si="82"/>
        <v>3.1833909999999999</v>
      </c>
      <c r="K497" s="150">
        <f t="shared" si="83"/>
        <v>7.2262773999999999</v>
      </c>
      <c r="L497" s="53">
        <f t="shared" si="84"/>
        <v>0.82214765000000001</v>
      </c>
      <c r="M497" s="53">
        <f t="shared" si="85"/>
        <v>4.3624161100000003E-2</v>
      </c>
      <c r="N497" s="53">
        <f t="shared" si="86"/>
        <v>3.0201341999999999E-2</v>
      </c>
      <c r="Q497" s="3">
        <f t="shared" si="87"/>
        <v>471</v>
      </c>
      <c r="S497" s="3">
        <v>470</v>
      </c>
    </row>
    <row r="498" spans="6:19">
      <c r="F498" s="51" t="str">
        <f t="shared" si="78"/>
        <v>MTH344</v>
      </c>
      <c r="G498" s="57">
        <f t="shared" si="79"/>
        <v>297</v>
      </c>
      <c r="H498" s="153">
        <f t="shared" si="80"/>
        <v>1168</v>
      </c>
      <c r="I498" s="153" t="str">
        <f t="shared" si="81"/>
        <v>D</v>
      </c>
      <c r="J498" s="52">
        <f t="shared" si="82"/>
        <v>3.4724138</v>
      </c>
      <c r="K498" s="150">
        <f t="shared" si="83"/>
        <v>6.7035175999999996</v>
      </c>
      <c r="L498" s="53">
        <f t="shared" si="84"/>
        <v>0.8956229</v>
      </c>
      <c r="M498" s="53">
        <f t="shared" si="85"/>
        <v>2.3569023599999999E-2</v>
      </c>
      <c r="N498" s="53">
        <f t="shared" si="86"/>
        <v>2.3569024000000001E-2</v>
      </c>
      <c r="Q498" s="3">
        <f t="shared" si="87"/>
        <v>472</v>
      </c>
      <c r="S498" s="3">
        <v>471</v>
      </c>
    </row>
    <row r="499" spans="6:19">
      <c r="F499" s="51" t="str">
        <f t="shared" si="78"/>
        <v>UH101</v>
      </c>
      <c r="G499" s="57">
        <f t="shared" si="79"/>
        <v>297</v>
      </c>
      <c r="H499" s="153">
        <f t="shared" si="80"/>
        <v>530</v>
      </c>
      <c r="I499" s="153" t="str">
        <f t="shared" si="81"/>
        <v>B</v>
      </c>
      <c r="J499" s="52">
        <f t="shared" si="82"/>
        <v>3.8141891999999999</v>
      </c>
      <c r="K499" s="150">
        <f t="shared" si="83"/>
        <v>1.1130137</v>
      </c>
      <c r="L499" s="53">
        <f t="shared" si="84"/>
        <v>0.72390571999999997</v>
      </c>
      <c r="M499" s="53">
        <f t="shared" si="85"/>
        <v>1.3468013500000001E-2</v>
      </c>
      <c r="N499" s="53">
        <f t="shared" si="86"/>
        <v>3.3670029999999999E-3</v>
      </c>
      <c r="Q499" s="3">
        <f t="shared" si="87"/>
        <v>473</v>
      </c>
      <c r="S499" s="3">
        <v>472</v>
      </c>
    </row>
    <row r="500" spans="6:19">
      <c r="F500" s="51" t="str">
        <f t="shared" si="78"/>
        <v>ART328</v>
      </c>
      <c r="G500" s="57">
        <f t="shared" si="79"/>
        <v>296</v>
      </c>
      <c r="H500" s="153">
        <f t="shared" si="80"/>
        <v>392</v>
      </c>
      <c r="I500" s="153" t="str">
        <f t="shared" si="81"/>
        <v>C</v>
      </c>
      <c r="J500" s="52">
        <f t="shared" si="82"/>
        <v>3.2881944000000001</v>
      </c>
      <c r="K500" s="150">
        <f t="shared" si="83"/>
        <v>5.2426471000000001</v>
      </c>
      <c r="L500" s="53">
        <f t="shared" si="84"/>
        <v>0.69932432</v>
      </c>
      <c r="M500" s="53">
        <f t="shared" si="85"/>
        <v>3.3783783800000002E-2</v>
      </c>
      <c r="N500" s="53">
        <f t="shared" si="86"/>
        <v>2.7027026999999999E-2</v>
      </c>
      <c r="Q500" s="3">
        <f t="shared" si="87"/>
        <v>474</v>
      </c>
      <c r="S500" s="3">
        <v>473</v>
      </c>
    </row>
    <row r="501" spans="6:19">
      <c r="F501" s="51" t="str">
        <f t="shared" si="78"/>
        <v>CEG460</v>
      </c>
      <c r="G501" s="57">
        <f t="shared" si="79"/>
        <v>296</v>
      </c>
      <c r="H501" s="153">
        <f t="shared" si="80"/>
        <v>694</v>
      </c>
      <c r="I501" s="153" t="str">
        <f t="shared" si="81"/>
        <v>C</v>
      </c>
      <c r="J501" s="52">
        <f t="shared" si="82"/>
        <v>3.5017301000000001</v>
      </c>
      <c r="K501" s="150">
        <f t="shared" si="83"/>
        <v>7.0061727999999999</v>
      </c>
      <c r="L501" s="53">
        <f t="shared" si="84"/>
        <v>0.91554053999999996</v>
      </c>
      <c r="M501" s="53">
        <f t="shared" si="85"/>
        <v>1.3513513499999999E-2</v>
      </c>
      <c r="N501" s="53">
        <f t="shared" si="86"/>
        <v>2.3648649000000001E-2</v>
      </c>
      <c r="Q501" s="3">
        <f t="shared" si="87"/>
        <v>475</v>
      </c>
      <c r="S501" s="3">
        <v>474</v>
      </c>
    </row>
    <row r="502" spans="6:19">
      <c r="F502" s="51" t="str">
        <f t="shared" si="78"/>
        <v>CS415</v>
      </c>
      <c r="G502" s="57">
        <f t="shared" si="79"/>
        <v>296</v>
      </c>
      <c r="H502" s="153">
        <f t="shared" si="80"/>
        <v>583</v>
      </c>
      <c r="I502" s="153" t="str">
        <f t="shared" si="81"/>
        <v>F</v>
      </c>
      <c r="J502" s="52">
        <f t="shared" si="82"/>
        <v>3.0171233000000002</v>
      </c>
      <c r="K502" s="150">
        <f t="shared" si="83"/>
        <v>8.1241830000000004</v>
      </c>
      <c r="L502" s="53">
        <f t="shared" si="84"/>
        <v>0.90540540999999997</v>
      </c>
      <c r="M502" s="53">
        <f t="shared" si="85"/>
        <v>0.1013513514</v>
      </c>
      <c r="N502" s="53">
        <f t="shared" si="86"/>
        <v>1.3513514000000001E-2</v>
      </c>
      <c r="Q502" s="3">
        <f t="shared" si="87"/>
        <v>476</v>
      </c>
      <c r="S502" s="3">
        <v>475</v>
      </c>
    </row>
    <row r="503" spans="6:19">
      <c r="F503" s="51" t="str">
        <f t="shared" si="78"/>
        <v>MGT475</v>
      </c>
      <c r="G503" s="57">
        <f t="shared" si="79"/>
        <v>295</v>
      </c>
      <c r="H503" s="153">
        <f t="shared" si="80"/>
        <v>1529</v>
      </c>
      <c r="I503" s="153" t="str">
        <f t="shared" si="81"/>
        <v>F</v>
      </c>
      <c r="J503" s="52">
        <f t="shared" si="82"/>
        <v>3.8805461000000001</v>
      </c>
      <c r="K503" s="150">
        <f t="shared" si="83"/>
        <v>8.0540541000000001</v>
      </c>
      <c r="L503" s="53">
        <f t="shared" si="84"/>
        <v>0.97288136000000003</v>
      </c>
      <c r="M503" s="53">
        <f t="shared" si="85"/>
        <v>1.3559322E-2</v>
      </c>
      <c r="N503" s="53">
        <f t="shared" si="86"/>
        <v>6.7796610000000002E-3</v>
      </c>
      <c r="Q503" s="3">
        <f t="shared" si="87"/>
        <v>477</v>
      </c>
      <c r="S503" s="3">
        <v>476</v>
      </c>
    </row>
    <row r="504" spans="6:19">
      <c r="F504" s="51" t="str">
        <f t="shared" si="78"/>
        <v>EE303</v>
      </c>
      <c r="G504" s="57">
        <f t="shared" si="79"/>
        <v>294</v>
      </c>
      <c r="H504" s="153">
        <f t="shared" si="80"/>
        <v>318</v>
      </c>
      <c r="I504" s="153" t="str">
        <f t="shared" si="81"/>
        <v>D</v>
      </c>
      <c r="J504" s="52">
        <f t="shared" si="82"/>
        <v>3.0724138000000001</v>
      </c>
      <c r="K504" s="150">
        <f t="shared" si="83"/>
        <v>5.7616278999999997</v>
      </c>
      <c r="L504" s="53">
        <f t="shared" si="84"/>
        <v>0.88775510000000002</v>
      </c>
      <c r="M504" s="53">
        <f t="shared" si="85"/>
        <v>5.1020408199999999E-2</v>
      </c>
      <c r="N504" s="53">
        <f t="shared" si="86"/>
        <v>1.3605442000000001E-2</v>
      </c>
      <c r="Q504" s="3">
        <f t="shared" si="87"/>
        <v>478</v>
      </c>
      <c r="S504" s="3">
        <v>477</v>
      </c>
    </row>
    <row r="505" spans="6:19">
      <c r="F505" s="51" t="str">
        <f t="shared" si="78"/>
        <v>ME491</v>
      </c>
      <c r="G505" s="57">
        <f t="shared" si="79"/>
        <v>294</v>
      </c>
      <c r="H505" s="153">
        <f t="shared" si="80"/>
        <v>2118</v>
      </c>
      <c r="I505" s="153" t="str">
        <f t="shared" si="81"/>
        <v>D</v>
      </c>
      <c r="J505" s="52">
        <f t="shared" si="82"/>
        <v>3.5238095</v>
      </c>
      <c r="K505" s="150">
        <f t="shared" si="83"/>
        <v>8.7121951000000006</v>
      </c>
      <c r="L505" s="53">
        <f t="shared" si="84"/>
        <v>0.98299320000000001</v>
      </c>
      <c r="M505" s="53">
        <f t="shared" si="85"/>
        <v>6.8027210999999999E-3</v>
      </c>
      <c r="N505" s="53">
        <f t="shared" si="86"/>
        <v>0</v>
      </c>
      <c r="Q505" s="3">
        <f t="shared" si="87"/>
        <v>479</v>
      </c>
      <c r="S505" s="3">
        <v>478</v>
      </c>
    </row>
    <row r="506" spans="6:19">
      <c r="F506" s="51" t="str">
        <f t="shared" si="78"/>
        <v>MIS415</v>
      </c>
      <c r="G506" s="57">
        <f t="shared" si="79"/>
        <v>294</v>
      </c>
      <c r="H506" s="153">
        <f t="shared" si="80"/>
        <v>849</v>
      </c>
      <c r="I506" s="153" t="str">
        <f t="shared" si="81"/>
        <v>F</v>
      </c>
      <c r="J506" s="52">
        <f t="shared" si="82"/>
        <v>3.4219857999999999</v>
      </c>
      <c r="K506" s="150">
        <f t="shared" si="83"/>
        <v>7.8653845999999996</v>
      </c>
      <c r="L506" s="53">
        <f t="shared" si="84"/>
        <v>0.98299320000000001</v>
      </c>
      <c r="M506" s="53">
        <f t="shared" si="85"/>
        <v>1.02040816E-2</v>
      </c>
      <c r="N506" s="53">
        <f t="shared" si="86"/>
        <v>4.0816326999999999E-2</v>
      </c>
      <c r="Q506" s="3">
        <f t="shared" si="87"/>
        <v>480</v>
      </c>
      <c r="S506" s="3">
        <v>479</v>
      </c>
    </row>
    <row r="507" spans="6:19">
      <c r="F507" s="51" t="str">
        <f t="shared" si="78"/>
        <v>MUS151</v>
      </c>
      <c r="G507" s="57">
        <f t="shared" si="79"/>
        <v>294</v>
      </c>
      <c r="H507" s="153">
        <f t="shared" si="80"/>
        <v>300</v>
      </c>
      <c r="I507" s="153" t="str">
        <f t="shared" si="81"/>
        <v>A</v>
      </c>
      <c r="J507" s="52">
        <f t="shared" si="82"/>
        <v>3</v>
      </c>
      <c r="K507" s="150">
        <f t="shared" si="83"/>
        <v>1.4541833</v>
      </c>
      <c r="L507" s="53">
        <f t="shared" si="84"/>
        <v>0.39455782</v>
      </c>
      <c r="M507" s="53">
        <f t="shared" si="85"/>
        <v>0.11904761899999999</v>
      </c>
      <c r="N507" s="53">
        <f t="shared" si="86"/>
        <v>5.7823129000000001E-2</v>
      </c>
      <c r="Q507" s="3">
        <f t="shared" si="87"/>
        <v>481</v>
      </c>
      <c r="S507" s="3">
        <v>480</v>
      </c>
    </row>
    <row r="508" spans="6:19">
      <c r="F508" s="51" t="str">
        <f t="shared" si="78"/>
        <v>CS405</v>
      </c>
      <c r="G508" s="57">
        <f t="shared" si="79"/>
        <v>292</v>
      </c>
      <c r="H508" s="153">
        <f t="shared" si="80"/>
        <v>194</v>
      </c>
      <c r="I508" s="153" t="str">
        <f t="shared" si="81"/>
        <v>D</v>
      </c>
      <c r="J508" s="52">
        <f t="shared" si="82"/>
        <v>2.5132075</v>
      </c>
      <c r="K508" s="150">
        <f t="shared" si="83"/>
        <v>7.5357143000000004</v>
      </c>
      <c r="L508" s="53">
        <f t="shared" si="84"/>
        <v>0.88013699000000001</v>
      </c>
      <c r="M508" s="53">
        <f t="shared" si="85"/>
        <v>0.15753424660000001</v>
      </c>
      <c r="N508" s="53">
        <f t="shared" si="86"/>
        <v>9.2465752999999998E-2</v>
      </c>
      <c r="Q508" s="3">
        <f t="shared" si="87"/>
        <v>482</v>
      </c>
      <c r="S508" s="3">
        <v>481</v>
      </c>
    </row>
    <row r="509" spans="6:19">
      <c r="F509" s="51" t="str">
        <f t="shared" si="78"/>
        <v>EDL495</v>
      </c>
      <c r="G509" s="57">
        <f t="shared" si="79"/>
        <v>291</v>
      </c>
      <c r="H509" s="153">
        <f t="shared" si="80"/>
        <v>1631</v>
      </c>
      <c r="I509" s="153" t="str">
        <f t="shared" si="81"/>
        <v>F</v>
      </c>
      <c r="J509" s="52">
        <f t="shared" si="82"/>
        <v>3.6293706000000001</v>
      </c>
      <c r="K509" s="150">
        <f t="shared" si="83"/>
        <v>7.7419355000000003</v>
      </c>
      <c r="L509" s="53">
        <f t="shared" si="84"/>
        <v>0.94501718000000001</v>
      </c>
      <c r="M509" s="53">
        <f t="shared" si="85"/>
        <v>1.3745704500000001E-2</v>
      </c>
      <c r="N509" s="53">
        <f t="shared" si="86"/>
        <v>1.7182131E-2</v>
      </c>
      <c r="Q509" s="3">
        <f t="shared" si="87"/>
        <v>483</v>
      </c>
      <c r="S509" s="3">
        <v>482</v>
      </c>
    </row>
    <row r="510" spans="6:19">
      <c r="F510" s="51" t="str">
        <f t="shared" si="78"/>
        <v>CHM499</v>
      </c>
      <c r="G510" s="57">
        <f t="shared" si="79"/>
        <v>290</v>
      </c>
      <c r="H510" s="153">
        <f t="shared" si="80"/>
        <v>1810</v>
      </c>
      <c r="I510" s="153" t="str">
        <f t="shared" si="81"/>
        <v>A</v>
      </c>
      <c r="J510" s="52">
        <f t="shared" si="82"/>
        <v>3.9860139999999999</v>
      </c>
      <c r="K510" s="150">
        <f t="shared" si="83"/>
        <v>6.8108107999999996</v>
      </c>
      <c r="L510" s="53">
        <f t="shared" si="84"/>
        <v>0.82413793000000002</v>
      </c>
      <c r="M510" s="53">
        <f t="shared" si="85"/>
        <v>0</v>
      </c>
      <c r="N510" s="53">
        <f t="shared" si="86"/>
        <v>1.3793102999999999E-2</v>
      </c>
      <c r="Q510" s="3">
        <f t="shared" si="87"/>
        <v>484</v>
      </c>
      <c r="S510" s="3">
        <v>483</v>
      </c>
    </row>
    <row r="511" spans="6:19">
      <c r="F511" s="51" t="str">
        <f t="shared" si="78"/>
        <v>EE304</v>
      </c>
      <c r="G511" s="57">
        <f t="shared" si="79"/>
        <v>290</v>
      </c>
      <c r="H511" s="153">
        <f t="shared" si="80"/>
        <v>1176</v>
      </c>
      <c r="I511" s="153" t="str">
        <f t="shared" si="81"/>
        <v>F</v>
      </c>
      <c r="J511" s="52">
        <f t="shared" si="82"/>
        <v>3.6466430999999999</v>
      </c>
      <c r="K511" s="150">
        <f t="shared" si="83"/>
        <v>5.7650601999999997</v>
      </c>
      <c r="L511" s="53">
        <f t="shared" si="84"/>
        <v>0.88620690000000002</v>
      </c>
      <c r="M511" s="53">
        <f t="shared" si="85"/>
        <v>4.13793103E-2</v>
      </c>
      <c r="N511" s="53">
        <f t="shared" si="86"/>
        <v>2.4137931000000001E-2</v>
      </c>
      <c r="Q511" s="3">
        <f t="shared" si="87"/>
        <v>485</v>
      </c>
      <c r="S511" s="3">
        <v>484</v>
      </c>
    </row>
    <row r="512" spans="6:19">
      <c r="F512" s="51" t="str">
        <f t="shared" si="78"/>
        <v>ME490</v>
      </c>
      <c r="G512" s="57">
        <f t="shared" si="79"/>
        <v>290</v>
      </c>
      <c r="H512" s="153">
        <f t="shared" si="80"/>
        <v>2135</v>
      </c>
      <c r="I512" s="153" t="str">
        <f t="shared" si="81"/>
        <v>D</v>
      </c>
      <c r="J512" s="52">
        <f t="shared" si="82"/>
        <v>3.5620690000000002</v>
      </c>
      <c r="K512" s="150">
        <f t="shared" si="83"/>
        <v>8.0297029999999996</v>
      </c>
      <c r="L512" s="53">
        <f t="shared" si="84"/>
        <v>0.98275862000000003</v>
      </c>
      <c r="M512" s="53">
        <f t="shared" si="85"/>
        <v>3.4482759000000001E-3</v>
      </c>
      <c r="N512" s="53">
        <f t="shared" si="86"/>
        <v>0</v>
      </c>
      <c r="Q512" s="3">
        <f t="shared" si="87"/>
        <v>486</v>
      </c>
      <c r="S512" s="3">
        <v>485</v>
      </c>
    </row>
    <row r="513" spans="6:19">
      <c r="F513" s="51" t="str">
        <f t="shared" si="78"/>
        <v>MUS420</v>
      </c>
      <c r="G513" s="57">
        <f t="shared" si="79"/>
        <v>288</v>
      </c>
      <c r="H513" s="153">
        <f t="shared" si="80"/>
        <v>1850</v>
      </c>
      <c r="I513" s="153" t="str">
        <f t="shared" si="81"/>
        <v>A</v>
      </c>
      <c r="J513" s="52">
        <f t="shared" si="82"/>
        <v>3.9581881999999999</v>
      </c>
      <c r="K513" s="150">
        <f t="shared" si="83"/>
        <v>4.6950000000000003</v>
      </c>
      <c r="L513" s="53">
        <f t="shared" si="84"/>
        <v>0.51388889000000004</v>
      </c>
      <c r="M513" s="53">
        <f t="shared" si="85"/>
        <v>3.4722222000000001E-3</v>
      </c>
      <c r="N513" s="53">
        <f t="shared" si="86"/>
        <v>3.4722220000000001E-3</v>
      </c>
      <c r="Q513" s="3">
        <f t="shared" si="87"/>
        <v>487</v>
      </c>
      <c r="S513" s="3">
        <v>486</v>
      </c>
    </row>
    <row r="514" spans="6:19">
      <c r="F514" s="51" t="str">
        <f t="shared" si="78"/>
        <v>TH250</v>
      </c>
      <c r="G514" s="57">
        <f t="shared" si="79"/>
        <v>288</v>
      </c>
      <c r="H514" s="153">
        <f t="shared" si="80"/>
        <v>410</v>
      </c>
      <c r="I514" s="153" t="str">
        <f t="shared" si="81"/>
        <v>D</v>
      </c>
      <c r="J514" s="52">
        <f t="shared" si="82"/>
        <v>2.7375886999999999</v>
      </c>
      <c r="K514" s="150">
        <f t="shared" si="83"/>
        <v>4.1048035</v>
      </c>
      <c r="L514" s="53">
        <f t="shared" si="84"/>
        <v>0.67361110999999996</v>
      </c>
      <c r="M514" s="53">
        <f t="shared" si="85"/>
        <v>0.125</v>
      </c>
      <c r="N514" s="53">
        <f t="shared" si="86"/>
        <v>2.0833332999999999E-2</v>
      </c>
      <c r="Q514" s="3">
        <f t="shared" si="87"/>
        <v>488</v>
      </c>
      <c r="S514" s="3">
        <v>487</v>
      </c>
    </row>
    <row r="515" spans="6:19">
      <c r="F515" s="51" t="str">
        <f t="shared" si="78"/>
        <v>ME408</v>
      </c>
      <c r="G515" s="57">
        <f t="shared" si="79"/>
        <v>286</v>
      </c>
      <c r="H515" s="153">
        <f t="shared" si="80"/>
        <v>759</v>
      </c>
      <c r="I515" s="153" t="str">
        <f t="shared" si="81"/>
        <v>F</v>
      </c>
      <c r="J515" s="52">
        <f t="shared" si="82"/>
        <v>2.9819494999999998</v>
      </c>
      <c r="K515" s="150">
        <f t="shared" si="83"/>
        <v>8.1370558000000006</v>
      </c>
      <c r="L515" s="53">
        <f t="shared" si="84"/>
        <v>0.95804195999999997</v>
      </c>
      <c r="M515" s="53">
        <f t="shared" si="85"/>
        <v>5.5944055899999998E-2</v>
      </c>
      <c r="N515" s="53">
        <f t="shared" si="86"/>
        <v>3.1468531000000001E-2</v>
      </c>
      <c r="Q515" s="3">
        <f t="shared" si="87"/>
        <v>489</v>
      </c>
      <c r="S515" s="3">
        <v>488</v>
      </c>
    </row>
    <row r="516" spans="6:19">
      <c r="F516" s="51" t="str">
        <f t="shared" si="78"/>
        <v>SOC432</v>
      </c>
      <c r="G516" s="57">
        <f t="shared" si="79"/>
        <v>286</v>
      </c>
      <c r="H516" s="153">
        <f t="shared" si="80"/>
        <v>388</v>
      </c>
      <c r="I516" s="153" t="str">
        <f t="shared" si="81"/>
        <v>D</v>
      </c>
      <c r="J516" s="52">
        <f t="shared" si="82"/>
        <v>2.64</v>
      </c>
      <c r="K516" s="150">
        <f t="shared" si="83"/>
        <v>7.1611111000000003</v>
      </c>
      <c r="L516" s="53">
        <f t="shared" si="84"/>
        <v>0.77622378000000003</v>
      </c>
      <c r="M516" s="53">
        <f t="shared" si="85"/>
        <v>0.1538461538</v>
      </c>
      <c r="N516" s="53">
        <f t="shared" si="86"/>
        <v>3.8461538000000003E-2</v>
      </c>
      <c r="Q516" s="3">
        <f t="shared" si="87"/>
        <v>490</v>
      </c>
      <c r="S516" s="3">
        <v>489</v>
      </c>
    </row>
    <row r="517" spans="6:19">
      <c r="F517" s="51" t="str">
        <f t="shared" si="78"/>
        <v>ART212</v>
      </c>
      <c r="G517" s="57">
        <f t="shared" si="79"/>
        <v>285</v>
      </c>
      <c r="H517" s="153">
        <f t="shared" si="80"/>
        <v>755</v>
      </c>
      <c r="I517" s="153" t="str">
        <f t="shared" si="81"/>
        <v>D</v>
      </c>
      <c r="J517" s="52">
        <f t="shared" si="82"/>
        <v>2.75</v>
      </c>
      <c r="K517" s="150">
        <f t="shared" si="83"/>
        <v>4.2857143000000004</v>
      </c>
      <c r="L517" s="53">
        <f t="shared" si="84"/>
        <v>0.64912281000000005</v>
      </c>
      <c r="M517" s="53">
        <f t="shared" si="85"/>
        <v>0.1087719298</v>
      </c>
      <c r="N517" s="53">
        <f t="shared" si="86"/>
        <v>5.9649122999999998E-2</v>
      </c>
      <c r="Q517" s="3">
        <f t="shared" si="87"/>
        <v>491</v>
      </c>
      <c r="S517" s="3">
        <v>490</v>
      </c>
    </row>
    <row r="518" spans="6:19">
      <c r="F518" s="51" t="str">
        <f t="shared" si="78"/>
        <v>URS425</v>
      </c>
      <c r="G518" s="57">
        <f t="shared" si="79"/>
        <v>285</v>
      </c>
      <c r="H518" s="153">
        <f t="shared" si="80"/>
        <v>405</v>
      </c>
      <c r="I518" s="153" t="str">
        <f t="shared" si="81"/>
        <v>D</v>
      </c>
      <c r="J518" s="52">
        <f t="shared" si="82"/>
        <v>3.0337079</v>
      </c>
      <c r="K518" s="150">
        <f t="shared" si="83"/>
        <v>7.7053570999999996</v>
      </c>
      <c r="L518" s="53">
        <f t="shared" si="84"/>
        <v>0.85964912000000004</v>
      </c>
      <c r="M518" s="53">
        <f t="shared" si="85"/>
        <v>9.4736842099999996E-2</v>
      </c>
      <c r="N518" s="53">
        <f t="shared" si="86"/>
        <v>6.3157895000000006E-2</v>
      </c>
      <c r="Q518" s="3">
        <f t="shared" si="87"/>
        <v>492</v>
      </c>
      <c r="S518" s="3">
        <v>491</v>
      </c>
    </row>
    <row r="519" spans="6:19">
      <c r="F519" s="51" t="str">
        <f t="shared" si="78"/>
        <v>EDE304</v>
      </c>
      <c r="G519" s="57">
        <f t="shared" si="79"/>
        <v>283</v>
      </c>
      <c r="H519" s="153">
        <f t="shared" si="80"/>
        <v>430</v>
      </c>
      <c r="I519" s="153" t="str">
        <f t="shared" si="81"/>
        <v>C</v>
      </c>
      <c r="J519" s="52">
        <f t="shared" si="82"/>
        <v>3.7535713999999998</v>
      </c>
      <c r="K519" s="150">
        <f t="shared" si="83"/>
        <v>6.1748633999999996</v>
      </c>
      <c r="L519" s="53">
        <f t="shared" si="84"/>
        <v>0.90106006999999999</v>
      </c>
      <c r="M519" s="53">
        <f t="shared" si="85"/>
        <v>1.4134275599999999E-2</v>
      </c>
      <c r="N519" s="53">
        <f t="shared" si="86"/>
        <v>1.0600706999999999E-2</v>
      </c>
      <c r="Q519" s="3">
        <f t="shared" si="87"/>
        <v>493</v>
      </c>
      <c r="S519" s="3">
        <v>492</v>
      </c>
    </row>
    <row r="520" spans="6:19">
      <c r="F520" s="51" t="str">
        <f t="shared" si="78"/>
        <v>CHM245</v>
      </c>
      <c r="G520" s="57">
        <f t="shared" si="79"/>
        <v>282</v>
      </c>
      <c r="H520" s="153">
        <f t="shared" si="80"/>
        <v>889</v>
      </c>
      <c r="I520" s="153" t="str">
        <f t="shared" si="81"/>
        <v>C</v>
      </c>
      <c r="J520" s="52">
        <f t="shared" si="82"/>
        <v>3.4910394</v>
      </c>
      <c r="K520" s="150">
        <f t="shared" si="83"/>
        <v>4.2287581999999997</v>
      </c>
      <c r="L520" s="53">
        <f t="shared" si="84"/>
        <v>0.76241135000000004</v>
      </c>
      <c r="M520" s="53">
        <f t="shared" si="85"/>
        <v>1.06382979E-2</v>
      </c>
      <c r="N520" s="53">
        <f t="shared" si="86"/>
        <v>1.0638297999999999E-2</v>
      </c>
      <c r="Q520" s="3">
        <f t="shared" si="87"/>
        <v>494</v>
      </c>
      <c r="S520" s="3">
        <v>493</v>
      </c>
    </row>
    <row r="521" spans="6:19">
      <c r="F521" s="51" t="str">
        <f t="shared" si="78"/>
        <v>MTH446</v>
      </c>
      <c r="G521" s="57">
        <f t="shared" si="79"/>
        <v>280</v>
      </c>
      <c r="H521" s="153">
        <f t="shared" si="80"/>
        <v>667</v>
      </c>
      <c r="I521" s="153" t="str">
        <f t="shared" si="81"/>
        <v>D</v>
      </c>
      <c r="J521" s="52">
        <f t="shared" si="82"/>
        <v>3.4857143000000002</v>
      </c>
      <c r="K521" s="150">
        <f t="shared" si="83"/>
        <v>7.8615385</v>
      </c>
      <c r="L521" s="53">
        <f t="shared" si="84"/>
        <v>0.92500000000000004</v>
      </c>
      <c r="M521" s="53">
        <f t="shared" si="85"/>
        <v>2.5000000000000001E-2</v>
      </c>
      <c r="N521" s="53">
        <f t="shared" si="86"/>
        <v>0</v>
      </c>
      <c r="Q521" s="3">
        <f t="shared" si="87"/>
        <v>495</v>
      </c>
      <c r="S521" s="3">
        <v>494</v>
      </c>
    </row>
    <row r="522" spans="6:19">
      <c r="F522" s="51" t="str">
        <f t="shared" si="78"/>
        <v>ART211</v>
      </c>
      <c r="G522" s="57">
        <f t="shared" si="79"/>
        <v>277</v>
      </c>
      <c r="H522" s="153">
        <f t="shared" si="80"/>
        <v>726</v>
      </c>
      <c r="I522" s="153" t="str">
        <f t="shared" si="81"/>
        <v>C</v>
      </c>
      <c r="J522" s="52">
        <f t="shared" si="82"/>
        <v>2.4924811999999998</v>
      </c>
      <c r="K522" s="150">
        <f t="shared" si="83"/>
        <v>4.2294118000000003</v>
      </c>
      <c r="L522" s="53">
        <f t="shared" si="84"/>
        <v>0.64259927999999999</v>
      </c>
      <c r="M522" s="53">
        <f t="shared" si="85"/>
        <v>0.1480144404</v>
      </c>
      <c r="N522" s="53">
        <f t="shared" si="86"/>
        <v>3.9711191E-2</v>
      </c>
      <c r="Q522" s="3">
        <f t="shared" si="87"/>
        <v>496</v>
      </c>
      <c r="S522" s="3">
        <v>495</v>
      </c>
    </row>
    <row r="523" spans="6:19">
      <c r="F523" s="51" t="str">
        <f t="shared" si="78"/>
        <v>PLS436</v>
      </c>
      <c r="G523" s="57">
        <f t="shared" si="79"/>
        <v>276</v>
      </c>
      <c r="H523" s="153">
        <f t="shared" si="80"/>
        <v>326</v>
      </c>
      <c r="I523" s="153" t="str">
        <f t="shared" si="81"/>
        <v>D</v>
      </c>
      <c r="J523" s="52">
        <f t="shared" si="82"/>
        <v>2.661597</v>
      </c>
      <c r="K523" s="150">
        <f t="shared" si="83"/>
        <v>6.3403140999999996</v>
      </c>
      <c r="L523" s="53">
        <f t="shared" si="84"/>
        <v>0.81884058000000004</v>
      </c>
      <c r="M523" s="53">
        <f t="shared" si="85"/>
        <v>0.134057971</v>
      </c>
      <c r="N523" s="53">
        <f t="shared" si="86"/>
        <v>4.7101448999999997E-2</v>
      </c>
      <c r="Q523" s="3">
        <f t="shared" si="87"/>
        <v>497</v>
      </c>
      <c r="S523" s="3">
        <v>496</v>
      </c>
    </row>
    <row r="524" spans="6:19">
      <c r="F524" s="51" t="str">
        <f t="shared" si="78"/>
        <v>PLS470</v>
      </c>
      <c r="G524" s="57">
        <f t="shared" si="79"/>
        <v>276</v>
      </c>
      <c r="H524" s="153">
        <f t="shared" si="80"/>
        <v>590</v>
      </c>
      <c r="I524" s="153" t="str">
        <f t="shared" si="81"/>
        <v>D</v>
      </c>
      <c r="J524" s="52">
        <f t="shared" si="82"/>
        <v>3.0549019999999998</v>
      </c>
      <c r="K524" s="150">
        <f t="shared" si="83"/>
        <v>7.6337209000000001</v>
      </c>
      <c r="L524" s="53">
        <f t="shared" si="84"/>
        <v>0.74637681</v>
      </c>
      <c r="M524" s="53">
        <f t="shared" si="85"/>
        <v>5.7971014500000001E-2</v>
      </c>
      <c r="N524" s="53">
        <f t="shared" si="86"/>
        <v>7.6086956999999997E-2</v>
      </c>
      <c r="Q524" s="3">
        <f t="shared" si="87"/>
        <v>498</v>
      </c>
      <c r="S524" s="3">
        <v>497</v>
      </c>
    </row>
    <row r="525" spans="6:19">
      <c r="F525" s="51" t="str">
        <f t="shared" si="78"/>
        <v>ART417</v>
      </c>
      <c r="G525" s="57">
        <f t="shared" si="79"/>
        <v>275</v>
      </c>
      <c r="H525" s="153">
        <f t="shared" si="80"/>
        <v>373</v>
      </c>
      <c r="I525" s="153" t="str">
        <f t="shared" si="81"/>
        <v>D</v>
      </c>
      <c r="J525" s="52">
        <f t="shared" si="82"/>
        <v>2.7244093999999999</v>
      </c>
      <c r="K525" s="150">
        <f t="shared" si="83"/>
        <v>7.296875</v>
      </c>
      <c r="L525" s="53">
        <f t="shared" si="84"/>
        <v>0.72363635999999998</v>
      </c>
      <c r="M525" s="53">
        <f t="shared" si="85"/>
        <v>0.11272727270000001</v>
      </c>
      <c r="N525" s="53">
        <f t="shared" si="86"/>
        <v>7.6363635999999999E-2</v>
      </c>
      <c r="Q525" s="3">
        <f t="shared" si="87"/>
        <v>499</v>
      </c>
      <c r="S525" s="3">
        <v>498</v>
      </c>
    </row>
    <row r="526" spans="6:19">
      <c r="F526" s="51" t="str">
        <f t="shared" si="78"/>
        <v>CEG402</v>
      </c>
      <c r="G526" s="57">
        <f t="shared" si="79"/>
        <v>275</v>
      </c>
      <c r="H526" s="153">
        <f t="shared" si="80"/>
        <v>255</v>
      </c>
      <c r="I526" s="153" t="str">
        <f t="shared" si="81"/>
        <v>D</v>
      </c>
      <c r="J526" s="52">
        <f t="shared" si="82"/>
        <v>2.3458646999999999</v>
      </c>
      <c r="K526" s="150">
        <f t="shared" si="83"/>
        <v>7.1556886000000004</v>
      </c>
      <c r="L526" s="53">
        <f t="shared" si="84"/>
        <v>0.83636363999999996</v>
      </c>
      <c r="M526" s="53">
        <f t="shared" si="85"/>
        <v>0.23272727269999999</v>
      </c>
      <c r="N526" s="53">
        <f t="shared" si="86"/>
        <v>3.2727273000000001E-2</v>
      </c>
      <c r="Q526" s="3">
        <f t="shared" si="87"/>
        <v>500</v>
      </c>
      <c r="S526" s="3">
        <v>499</v>
      </c>
    </row>
    <row r="527" spans="6:19">
      <c r="F527" s="51" t="str">
        <f t="shared" si="78"/>
        <v>REL205</v>
      </c>
      <c r="G527" s="57">
        <f t="shared" si="79"/>
        <v>275</v>
      </c>
      <c r="H527" s="153">
        <f t="shared" si="80"/>
        <v>320</v>
      </c>
      <c r="I527" s="153" t="str">
        <f t="shared" si="81"/>
        <v>B</v>
      </c>
      <c r="J527" s="52">
        <f t="shared" si="82"/>
        <v>2.8835340999999999</v>
      </c>
      <c r="K527" s="150">
        <f t="shared" si="83"/>
        <v>4.4947368000000001</v>
      </c>
      <c r="L527" s="53">
        <f t="shared" si="84"/>
        <v>0.55272726999999999</v>
      </c>
      <c r="M527" s="53">
        <f t="shared" si="85"/>
        <v>0.1054545455</v>
      </c>
      <c r="N527" s="53">
        <f t="shared" si="86"/>
        <v>9.4545455E-2</v>
      </c>
      <c r="Q527" s="3">
        <f t="shared" si="87"/>
        <v>501</v>
      </c>
      <c r="S527" s="3">
        <v>500</v>
      </c>
    </row>
    <row r="528" spans="6:19">
      <c r="F528" s="51" t="str">
        <f t="shared" si="78"/>
        <v>COM443</v>
      </c>
      <c r="G528" s="57">
        <f t="shared" si="79"/>
        <v>274</v>
      </c>
      <c r="H528" s="153">
        <f t="shared" si="80"/>
        <v>1115</v>
      </c>
      <c r="I528" s="153" t="str">
        <f t="shared" si="81"/>
        <v>F</v>
      </c>
      <c r="J528" s="52">
        <f t="shared" si="82"/>
        <v>3.0760456</v>
      </c>
      <c r="K528" s="150">
        <f t="shared" si="83"/>
        <v>7.2727272999999997</v>
      </c>
      <c r="L528" s="53">
        <f t="shared" si="84"/>
        <v>0.91605839</v>
      </c>
      <c r="M528" s="53">
        <f t="shared" si="85"/>
        <v>5.1094890499999997E-2</v>
      </c>
      <c r="N528" s="53">
        <f t="shared" si="86"/>
        <v>4.0145985000000002E-2</v>
      </c>
      <c r="Q528" s="3">
        <f t="shared" si="87"/>
        <v>502</v>
      </c>
      <c r="S528" s="3">
        <v>501</v>
      </c>
    </row>
    <row r="529" spans="6:19">
      <c r="F529" s="51" t="str">
        <f t="shared" si="78"/>
        <v>EE322</v>
      </c>
      <c r="G529" s="57">
        <f t="shared" si="79"/>
        <v>273</v>
      </c>
      <c r="H529" s="153">
        <f t="shared" si="80"/>
        <v>284</v>
      </c>
      <c r="I529" s="153" t="str">
        <f t="shared" si="81"/>
        <v>D</v>
      </c>
      <c r="J529" s="52">
        <f t="shared" si="82"/>
        <v>2.9279999999999999</v>
      </c>
      <c r="K529" s="150">
        <f t="shared" si="83"/>
        <v>6.6907895000000002</v>
      </c>
      <c r="L529" s="53">
        <f t="shared" si="84"/>
        <v>0.90842491000000003</v>
      </c>
      <c r="M529" s="53">
        <f t="shared" si="85"/>
        <v>0.1025641026</v>
      </c>
      <c r="N529" s="53">
        <f t="shared" si="86"/>
        <v>8.4249084000000002E-2</v>
      </c>
      <c r="Q529" s="3">
        <f t="shared" si="87"/>
        <v>503</v>
      </c>
      <c r="S529" s="3">
        <v>502</v>
      </c>
    </row>
    <row r="530" spans="6:19">
      <c r="F530" s="51" t="str">
        <f t="shared" si="78"/>
        <v>EDE305</v>
      </c>
      <c r="G530" s="57">
        <f t="shared" si="79"/>
        <v>272</v>
      </c>
      <c r="H530" s="153">
        <f t="shared" si="80"/>
        <v>655</v>
      </c>
      <c r="I530" s="153" t="str">
        <f t="shared" si="81"/>
        <v>C</v>
      </c>
      <c r="J530" s="52">
        <f t="shared" si="82"/>
        <v>3.7084871000000001</v>
      </c>
      <c r="K530" s="150">
        <f t="shared" si="83"/>
        <v>6.1530054999999999</v>
      </c>
      <c r="L530" s="53">
        <f t="shared" si="84"/>
        <v>0.90808823999999999</v>
      </c>
      <c r="M530" s="53">
        <f t="shared" si="85"/>
        <v>7.3529412000000001E-3</v>
      </c>
      <c r="N530" s="53">
        <f t="shared" si="86"/>
        <v>3.6764710000000002E-3</v>
      </c>
      <c r="Q530" s="3">
        <f t="shared" si="87"/>
        <v>504</v>
      </c>
      <c r="S530" s="3">
        <v>503</v>
      </c>
    </row>
    <row r="531" spans="6:19">
      <c r="F531" s="51" t="str">
        <f t="shared" si="78"/>
        <v>MUS155</v>
      </c>
      <c r="G531" s="57">
        <f t="shared" si="79"/>
        <v>271</v>
      </c>
      <c r="H531" s="153">
        <f t="shared" si="80"/>
        <v>287</v>
      </c>
      <c r="I531" s="153" t="str">
        <f t="shared" si="81"/>
        <v>A</v>
      </c>
      <c r="J531" s="52">
        <f t="shared" si="82"/>
        <v>2.96875</v>
      </c>
      <c r="K531" s="150">
        <f t="shared" si="83"/>
        <v>1.5654007999999999</v>
      </c>
      <c r="L531" s="53">
        <f t="shared" si="84"/>
        <v>0.38376384000000002</v>
      </c>
      <c r="M531" s="53">
        <f t="shared" si="85"/>
        <v>0.12915129149999999</v>
      </c>
      <c r="N531" s="53">
        <f t="shared" si="86"/>
        <v>5.5350554000000003E-2</v>
      </c>
      <c r="Q531" s="3">
        <f t="shared" si="87"/>
        <v>505</v>
      </c>
      <c r="S531" s="3">
        <v>504</v>
      </c>
    </row>
    <row r="532" spans="6:19">
      <c r="F532" s="51" t="str">
        <f t="shared" si="78"/>
        <v>ART416</v>
      </c>
      <c r="G532" s="57">
        <f t="shared" si="79"/>
        <v>270</v>
      </c>
      <c r="H532" s="153">
        <f t="shared" si="80"/>
        <v>460</v>
      </c>
      <c r="I532" s="153" t="str">
        <f t="shared" si="81"/>
        <v>D</v>
      </c>
      <c r="J532" s="52">
        <f t="shared" si="82"/>
        <v>2.9453125</v>
      </c>
      <c r="K532" s="150">
        <f t="shared" si="83"/>
        <v>7.4144144000000001</v>
      </c>
      <c r="L532" s="53">
        <f t="shared" si="84"/>
        <v>0.85185184999999997</v>
      </c>
      <c r="M532" s="53">
        <f t="shared" si="85"/>
        <v>7.4074074099999998E-2</v>
      </c>
      <c r="N532" s="53">
        <f t="shared" si="86"/>
        <v>5.1851851999999997E-2</v>
      </c>
      <c r="Q532" s="3">
        <f t="shared" si="87"/>
        <v>506</v>
      </c>
      <c r="S532" s="3">
        <v>505</v>
      </c>
    </row>
    <row r="533" spans="6:19">
      <c r="F533" s="51" t="str">
        <f t="shared" si="78"/>
        <v>COM325</v>
      </c>
      <c r="G533" s="57">
        <f t="shared" si="79"/>
        <v>270</v>
      </c>
      <c r="H533" s="153">
        <f t="shared" si="80"/>
        <v>1447</v>
      </c>
      <c r="I533" s="153" t="str">
        <f t="shared" si="81"/>
        <v>F</v>
      </c>
      <c r="J533" s="52">
        <f t="shared" si="82"/>
        <v>3.221374</v>
      </c>
      <c r="K533" s="150">
        <f t="shared" si="83"/>
        <v>7.6987179000000001</v>
      </c>
      <c r="L533" s="53">
        <f t="shared" si="84"/>
        <v>0.87777777999999995</v>
      </c>
      <c r="M533" s="53">
        <f t="shared" si="85"/>
        <v>2.2222222199999999E-2</v>
      </c>
      <c r="N533" s="53">
        <f t="shared" si="86"/>
        <v>2.9629630000000001E-2</v>
      </c>
      <c r="Q533" s="3">
        <f t="shared" si="87"/>
        <v>507</v>
      </c>
      <c r="S533" s="3">
        <v>506</v>
      </c>
    </row>
    <row r="534" spans="6:19">
      <c r="F534" s="51" t="str">
        <f t="shared" si="78"/>
        <v>COM441</v>
      </c>
      <c r="G534" s="57">
        <f t="shared" si="79"/>
        <v>269</v>
      </c>
      <c r="H534" s="153">
        <f t="shared" si="80"/>
        <v>401</v>
      </c>
      <c r="I534" s="153" t="str">
        <f t="shared" si="81"/>
        <v>D</v>
      </c>
      <c r="J534" s="52">
        <f t="shared" si="82"/>
        <v>2.7756653999999998</v>
      </c>
      <c r="K534" s="150">
        <f t="shared" si="83"/>
        <v>7.6866667</v>
      </c>
      <c r="L534" s="53">
        <f t="shared" si="84"/>
        <v>0.87732341999999996</v>
      </c>
      <c r="M534" s="53">
        <f t="shared" si="85"/>
        <v>9.2936802999999998E-2</v>
      </c>
      <c r="N534" s="53">
        <f t="shared" si="86"/>
        <v>2.2304833E-2</v>
      </c>
      <c r="Q534" s="3">
        <f t="shared" si="87"/>
        <v>508</v>
      </c>
      <c r="S534" s="3">
        <v>507</v>
      </c>
    </row>
    <row r="535" spans="6:19">
      <c r="F535" s="51" t="str">
        <f t="shared" si="78"/>
        <v>SOC422</v>
      </c>
      <c r="G535" s="57">
        <f t="shared" si="79"/>
        <v>269</v>
      </c>
      <c r="H535" s="153">
        <f t="shared" si="80"/>
        <v>394</v>
      </c>
      <c r="I535" s="153" t="str">
        <f t="shared" si="81"/>
        <v>D</v>
      </c>
      <c r="J535" s="52">
        <f t="shared" si="82"/>
        <v>2.8237548000000001</v>
      </c>
      <c r="K535" s="150">
        <f t="shared" si="83"/>
        <v>7.4780220000000002</v>
      </c>
      <c r="L535" s="53">
        <f t="shared" si="84"/>
        <v>0.81784387000000003</v>
      </c>
      <c r="M535" s="53">
        <f t="shared" si="85"/>
        <v>5.5762081800000002E-2</v>
      </c>
      <c r="N535" s="53">
        <f t="shared" si="86"/>
        <v>2.9739776999999998E-2</v>
      </c>
      <c r="Q535" s="3">
        <f t="shared" si="87"/>
        <v>509</v>
      </c>
      <c r="S535" s="3">
        <v>508</v>
      </c>
    </row>
    <row r="536" spans="6:19">
      <c r="F536" s="51" t="str">
        <f t="shared" si="78"/>
        <v>MIS305</v>
      </c>
      <c r="G536" s="57">
        <f t="shared" si="79"/>
        <v>268</v>
      </c>
      <c r="H536" s="153">
        <f t="shared" si="80"/>
        <v>700</v>
      </c>
      <c r="I536" s="153" t="str">
        <f t="shared" si="81"/>
        <v>F</v>
      </c>
      <c r="J536" s="52">
        <f t="shared" si="82"/>
        <v>3.3257576000000002</v>
      </c>
      <c r="K536" s="150">
        <f t="shared" si="83"/>
        <v>7.8591549000000001</v>
      </c>
      <c r="L536" s="53">
        <f t="shared" si="84"/>
        <v>0.95522388000000003</v>
      </c>
      <c r="M536" s="53">
        <f t="shared" si="85"/>
        <v>2.9850746300000001E-2</v>
      </c>
      <c r="N536" s="53">
        <f t="shared" si="86"/>
        <v>1.4925373E-2</v>
      </c>
      <c r="Q536" s="3">
        <f t="shared" si="87"/>
        <v>510</v>
      </c>
      <c r="S536" s="3">
        <v>509</v>
      </c>
    </row>
    <row r="537" spans="6:19">
      <c r="F537" s="51" t="str">
        <f t="shared" si="78"/>
        <v>MUE405</v>
      </c>
      <c r="G537" s="57">
        <f t="shared" si="79"/>
        <v>268</v>
      </c>
      <c r="H537" s="153">
        <f t="shared" si="80"/>
        <v>1639</v>
      </c>
      <c r="I537" s="153" t="str">
        <f t="shared" si="81"/>
        <v>B</v>
      </c>
      <c r="J537" s="52">
        <f t="shared" si="82"/>
        <v>3.9661654</v>
      </c>
      <c r="K537" s="150">
        <f t="shared" si="83"/>
        <v>7.2815534</v>
      </c>
      <c r="L537" s="53">
        <f t="shared" si="84"/>
        <v>0.77238806000000004</v>
      </c>
      <c r="M537" s="53">
        <f t="shared" si="85"/>
        <v>3.7313432999999999E-3</v>
      </c>
      <c r="N537" s="53">
        <f t="shared" si="86"/>
        <v>7.462687E-3</v>
      </c>
      <c r="Q537" s="3">
        <f t="shared" si="87"/>
        <v>511</v>
      </c>
      <c r="S537" s="3">
        <v>510</v>
      </c>
    </row>
    <row r="538" spans="6:19">
      <c r="F538" s="51" t="str">
        <f t="shared" si="78"/>
        <v>SW375</v>
      </c>
      <c r="G538" s="57">
        <f t="shared" si="79"/>
        <v>268</v>
      </c>
      <c r="H538" s="153">
        <f t="shared" si="80"/>
        <v>420</v>
      </c>
      <c r="I538" s="153" t="str">
        <f t="shared" si="81"/>
        <v>D</v>
      </c>
      <c r="J538" s="52">
        <f t="shared" si="82"/>
        <v>3.0197628000000001</v>
      </c>
      <c r="K538" s="150">
        <f t="shared" si="83"/>
        <v>6.5701754000000001</v>
      </c>
      <c r="L538" s="53">
        <f t="shared" si="84"/>
        <v>0.83208954999999996</v>
      </c>
      <c r="M538" s="53">
        <f t="shared" si="85"/>
        <v>7.4626865700000003E-2</v>
      </c>
      <c r="N538" s="53">
        <f t="shared" si="86"/>
        <v>5.5970148999999997E-2</v>
      </c>
      <c r="Q538" s="3">
        <f t="shared" si="87"/>
        <v>512</v>
      </c>
      <c r="S538" s="3">
        <v>511</v>
      </c>
    </row>
    <row r="539" spans="6:19">
      <c r="F539" s="51" t="str">
        <f t="shared" si="78"/>
        <v>MUE294</v>
      </c>
      <c r="G539" s="57">
        <f t="shared" si="79"/>
        <v>267</v>
      </c>
      <c r="H539" s="153">
        <f t="shared" si="80"/>
        <v>917</v>
      </c>
      <c r="I539" s="153" t="str">
        <f t="shared" si="81"/>
        <v>B</v>
      </c>
      <c r="J539" s="52">
        <f t="shared" si="82"/>
        <v>3.8539325999999998</v>
      </c>
      <c r="K539" s="150">
        <f t="shared" si="83"/>
        <v>2.8510637999999999</v>
      </c>
      <c r="L539" s="53">
        <f t="shared" si="84"/>
        <v>0.59925094000000001</v>
      </c>
      <c r="M539" s="53">
        <f t="shared" si="85"/>
        <v>1.49812734E-2</v>
      </c>
      <c r="N539" s="53">
        <f t="shared" si="86"/>
        <v>0</v>
      </c>
      <c r="Q539" s="3">
        <f t="shared" si="87"/>
        <v>513</v>
      </c>
      <c r="S539" s="3">
        <v>512</v>
      </c>
    </row>
    <row r="540" spans="6:19">
      <c r="F540" s="51" t="str">
        <f t="shared" ref="F540:F603" si="88">IFERROR(INDEX(Course_Data,Q540,$Q$25),"")</f>
        <v>CST220</v>
      </c>
      <c r="G540" s="57">
        <f t="shared" ref="G540:G603" si="89">IFERROR(IF($F540="",-0.00000001,VALUE(INDEX(Course_Data,Q540,$R$25))),-0.00000001)</f>
        <v>265</v>
      </c>
      <c r="H540" s="153">
        <f t="shared" ref="H540:H603" si="90">IFERROR(IF($F540="",-0.00000001,VALUE(INDEX(Course_Data,Q540,$S$25))),-0.00000001)</f>
        <v>239</v>
      </c>
      <c r="I540" s="153" t="str">
        <f t="shared" ref="I540:I603" si="91">IFERROR(IF($F540="",-0.00000001,INDEX(Course_Data,Q540,$T$25)),-0.00000001)</f>
        <v>C</v>
      </c>
      <c r="J540" s="52">
        <f t="shared" ref="J540:J603" si="92">IFERROR(IF($F540="",-0.00000001,VALUE(INDEX(Course_Data,Q540,$U$25))),-0.00000001)</f>
        <v>2.2851561999999999</v>
      </c>
      <c r="K540" s="150">
        <f t="shared" ref="K540:K603" si="93">IFERROR(IF($F540="",-0.00000001,VALUE(INDEX(Course_Data,Q540,$V$25))),-0.00000001)</f>
        <v>1.4235294000000001</v>
      </c>
      <c r="L540" s="53">
        <f t="shared" ref="L540:L603" si="94">IFERROR(IF($F540="",-0.00000001,VALUE(INDEX(Course_Data,Q540,$W$25))),-0.00000001)</f>
        <v>0.56981132000000001</v>
      </c>
      <c r="M540" s="53">
        <f t="shared" ref="M540:M603" si="95">IFERROR(IF($F540="",-0.00000001,VALUE(INDEX(Course_Data,Q540,$X$25))),-0.00000001)</f>
        <v>0.21886792450000001</v>
      </c>
      <c r="N540" s="53">
        <f t="shared" ref="N540:N603" si="96">IFERROR(IF($F540="",-0.00000001,VALUE(INDEX(Course_Data,Q540,$Y$25))),-0.00000001)</f>
        <v>3.3962263999999999E-2</v>
      </c>
      <c r="Q540" s="3">
        <f t="shared" si="87"/>
        <v>514</v>
      </c>
      <c r="S540" s="3">
        <v>513</v>
      </c>
    </row>
    <row r="541" spans="6:19">
      <c r="F541" s="51" t="str">
        <f t="shared" si="88"/>
        <v>SPN311</v>
      </c>
      <c r="G541" s="57">
        <f t="shared" si="89"/>
        <v>262</v>
      </c>
      <c r="H541" s="153">
        <f t="shared" si="90"/>
        <v>822</v>
      </c>
      <c r="I541" s="153" t="str">
        <f t="shared" si="91"/>
        <v>C</v>
      </c>
      <c r="J541" s="52">
        <f t="shared" si="92"/>
        <v>3.3125</v>
      </c>
      <c r="K541" s="150">
        <f t="shared" si="93"/>
        <v>5.2670455</v>
      </c>
      <c r="L541" s="53">
        <f t="shared" si="94"/>
        <v>0.80152672000000003</v>
      </c>
      <c r="M541" s="53">
        <f t="shared" si="95"/>
        <v>2.67175573E-2</v>
      </c>
      <c r="N541" s="53">
        <f t="shared" si="96"/>
        <v>2.2900763000000001E-2</v>
      </c>
      <c r="Q541" s="3">
        <f t="shared" ref="Q541:Q604" si="97">IF(INDEX(Course_DataALL,Q540+1,1)=$H$4,Q540+1,NA())</f>
        <v>515</v>
      </c>
      <c r="S541" s="3">
        <v>514</v>
      </c>
    </row>
    <row r="542" spans="6:19">
      <c r="F542" s="51" t="str">
        <f t="shared" si="88"/>
        <v>EDE303</v>
      </c>
      <c r="G542" s="57">
        <f t="shared" si="89"/>
        <v>261</v>
      </c>
      <c r="H542" s="153">
        <f t="shared" si="90"/>
        <v>1993</v>
      </c>
      <c r="I542" s="153" t="str">
        <f t="shared" si="91"/>
        <v>C</v>
      </c>
      <c r="J542" s="52">
        <f t="shared" si="92"/>
        <v>3.6819923000000001</v>
      </c>
      <c r="K542" s="150">
        <f t="shared" si="93"/>
        <v>5.7982456000000004</v>
      </c>
      <c r="L542" s="53">
        <f t="shared" si="94"/>
        <v>0.97701148999999998</v>
      </c>
      <c r="M542" s="53">
        <f t="shared" si="95"/>
        <v>0</v>
      </c>
      <c r="N542" s="53">
        <f t="shared" si="96"/>
        <v>0</v>
      </c>
      <c r="Q542" s="3">
        <f t="shared" si="97"/>
        <v>516</v>
      </c>
      <c r="S542" s="3">
        <v>515</v>
      </c>
    </row>
    <row r="543" spans="6:19">
      <c r="F543" s="51" t="str">
        <f t="shared" si="88"/>
        <v>NUR405</v>
      </c>
      <c r="G543" s="57">
        <f t="shared" si="89"/>
        <v>261</v>
      </c>
      <c r="H543" s="153">
        <f t="shared" si="90"/>
        <v>1592</v>
      </c>
      <c r="I543" s="153" t="str">
        <f t="shared" si="91"/>
        <v>F</v>
      </c>
      <c r="J543" s="52">
        <f t="shared" si="92"/>
        <v>3.8764479000000001</v>
      </c>
      <c r="K543" s="150">
        <f t="shared" si="93"/>
        <v>4</v>
      </c>
      <c r="L543" s="53">
        <f t="shared" si="94"/>
        <v>0.94636014999999996</v>
      </c>
      <c r="M543" s="53">
        <f t="shared" si="95"/>
        <v>3.8314175999999999E-3</v>
      </c>
      <c r="N543" s="53">
        <f t="shared" si="96"/>
        <v>7.6628349999999998E-3</v>
      </c>
      <c r="Q543" s="3">
        <f t="shared" si="97"/>
        <v>517</v>
      </c>
      <c r="S543" s="3">
        <v>516</v>
      </c>
    </row>
    <row r="544" spans="6:19">
      <c r="F544" s="51" t="str">
        <f t="shared" si="88"/>
        <v>CEG360</v>
      </c>
      <c r="G544" s="57">
        <f t="shared" si="89"/>
        <v>260</v>
      </c>
      <c r="H544" s="153">
        <f t="shared" si="90"/>
        <v>546</v>
      </c>
      <c r="I544" s="153" t="str">
        <f t="shared" si="91"/>
        <v>D</v>
      </c>
      <c r="J544" s="52">
        <f t="shared" si="92"/>
        <v>2.8319671999999998</v>
      </c>
      <c r="K544" s="150">
        <f t="shared" si="93"/>
        <v>5.0365853999999999</v>
      </c>
      <c r="L544" s="53">
        <f t="shared" si="94"/>
        <v>0.75769231000000004</v>
      </c>
      <c r="M544" s="53">
        <f t="shared" si="95"/>
        <v>0.11153846150000001</v>
      </c>
      <c r="N544" s="53">
        <f t="shared" si="96"/>
        <v>6.1538462000000002E-2</v>
      </c>
      <c r="Q544" s="3">
        <f t="shared" si="97"/>
        <v>518</v>
      </c>
      <c r="S544" s="3">
        <v>517</v>
      </c>
    </row>
    <row r="545" spans="6:19">
      <c r="F545" s="51" t="str">
        <f t="shared" si="88"/>
        <v>MIS215</v>
      </c>
      <c r="G545" s="57">
        <f t="shared" si="89"/>
        <v>259</v>
      </c>
      <c r="H545" s="153">
        <f t="shared" si="90"/>
        <v>1187</v>
      </c>
      <c r="I545" s="153" t="str">
        <f t="shared" si="91"/>
        <v>F</v>
      </c>
      <c r="J545" s="52">
        <f t="shared" si="92"/>
        <v>3.3839999999999999</v>
      </c>
      <c r="K545" s="150">
        <f t="shared" si="93"/>
        <v>6.7518247999999996</v>
      </c>
      <c r="L545" s="53">
        <f t="shared" si="94"/>
        <v>0.92664093000000003</v>
      </c>
      <c r="M545" s="53">
        <f t="shared" si="95"/>
        <v>7.7220077000000002E-3</v>
      </c>
      <c r="N545" s="53">
        <f t="shared" si="96"/>
        <v>3.4749034999999998E-2</v>
      </c>
      <c r="Q545" s="3">
        <f t="shared" si="97"/>
        <v>519</v>
      </c>
      <c r="S545" s="3">
        <v>518</v>
      </c>
    </row>
    <row r="546" spans="6:19">
      <c r="F546" s="51" t="str">
        <f t="shared" si="88"/>
        <v>COM401</v>
      </c>
      <c r="G546" s="57">
        <f t="shared" si="89"/>
        <v>257</v>
      </c>
      <c r="H546" s="153">
        <f t="shared" si="90"/>
        <v>742</v>
      </c>
      <c r="I546" s="153" t="str">
        <f t="shared" si="91"/>
        <v>D</v>
      </c>
      <c r="J546" s="52">
        <f t="shared" si="92"/>
        <v>2.8015873</v>
      </c>
      <c r="K546" s="150">
        <f t="shared" si="93"/>
        <v>7.4820143999999997</v>
      </c>
      <c r="L546" s="53">
        <f t="shared" si="94"/>
        <v>0.90661479</v>
      </c>
      <c r="M546" s="53">
        <f t="shared" si="95"/>
        <v>8.5603112800000006E-2</v>
      </c>
      <c r="N546" s="53">
        <f t="shared" si="96"/>
        <v>1.9455252999999999E-2</v>
      </c>
      <c r="Q546" s="3">
        <f t="shared" si="97"/>
        <v>520</v>
      </c>
      <c r="S546" s="3">
        <v>519</v>
      </c>
    </row>
    <row r="547" spans="6:19">
      <c r="F547" s="51" t="str">
        <f t="shared" si="88"/>
        <v>MUA121</v>
      </c>
      <c r="G547" s="57">
        <f t="shared" si="89"/>
        <v>257</v>
      </c>
      <c r="H547" s="153">
        <f t="shared" si="90"/>
        <v>440</v>
      </c>
      <c r="I547" s="153" t="str">
        <f t="shared" si="91"/>
        <v>A</v>
      </c>
      <c r="J547" s="52">
        <f t="shared" si="92"/>
        <v>3.5896414000000001</v>
      </c>
      <c r="K547" s="150">
        <f t="shared" si="93"/>
        <v>2.3681592</v>
      </c>
      <c r="L547" s="53">
        <f t="shared" si="94"/>
        <v>0.50194552999999997</v>
      </c>
      <c r="M547" s="53">
        <f t="shared" si="95"/>
        <v>3.8910505800000002E-2</v>
      </c>
      <c r="N547" s="53">
        <f t="shared" si="96"/>
        <v>2.3346303999999998E-2</v>
      </c>
      <c r="Q547" s="3">
        <f t="shared" si="97"/>
        <v>521</v>
      </c>
      <c r="S547" s="3">
        <v>520</v>
      </c>
    </row>
    <row r="548" spans="6:19">
      <c r="F548" s="51" t="str">
        <f t="shared" si="88"/>
        <v>HPR250</v>
      </c>
      <c r="G548" s="57">
        <f t="shared" si="89"/>
        <v>256</v>
      </c>
      <c r="H548" s="153">
        <f t="shared" si="90"/>
        <v>403</v>
      </c>
      <c r="I548" s="153" t="str">
        <f t="shared" si="91"/>
        <v>B</v>
      </c>
      <c r="J548" s="52">
        <f t="shared" si="92"/>
        <v>2.4750000000000001</v>
      </c>
      <c r="K548" s="150">
        <f t="shared" si="93"/>
        <v>3.2621951</v>
      </c>
      <c r="L548" s="53">
        <f t="shared" si="94"/>
        <v>0.51171875</v>
      </c>
      <c r="M548" s="53">
        <f t="shared" si="95"/>
        <v>0.15625</v>
      </c>
      <c r="N548" s="53">
        <f t="shared" si="96"/>
        <v>6.25E-2</v>
      </c>
      <c r="Q548" s="3">
        <f t="shared" si="97"/>
        <v>522</v>
      </c>
      <c r="S548" s="3">
        <v>521</v>
      </c>
    </row>
    <row r="549" spans="6:19">
      <c r="F549" s="51" t="str">
        <f t="shared" si="88"/>
        <v>MUE299</v>
      </c>
      <c r="G549" s="57">
        <f t="shared" si="89"/>
        <v>256</v>
      </c>
      <c r="H549" s="153">
        <f t="shared" si="90"/>
        <v>1325</v>
      </c>
      <c r="I549" s="153" t="str">
        <f t="shared" si="91"/>
        <v>A</v>
      </c>
      <c r="J549" s="52">
        <f t="shared" si="92"/>
        <v>3.9179688000000001</v>
      </c>
      <c r="K549" s="150">
        <f t="shared" si="93"/>
        <v>2.6887755000000002</v>
      </c>
      <c r="L549" s="53">
        <f t="shared" si="94"/>
        <v>0.4609375</v>
      </c>
      <c r="M549" s="53">
        <f t="shared" si="95"/>
        <v>3.90625E-3</v>
      </c>
      <c r="N549" s="53">
        <f t="shared" si="96"/>
        <v>0</v>
      </c>
      <c r="Q549" s="3">
        <f t="shared" si="97"/>
        <v>523</v>
      </c>
      <c r="S549" s="3">
        <v>522</v>
      </c>
    </row>
    <row r="550" spans="6:19">
      <c r="F550" s="51" t="str">
        <f t="shared" si="88"/>
        <v>MUS102</v>
      </c>
      <c r="G550" s="57">
        <f t="shared" si="89"/>
        <v>256</v>
      </c>
      <c r="H550" s="153">
        <f t="shared" si="90"/>
        <v>335</v>
      </c>
      <c r="I550" s="153" t="str">
        <f t="shared" si="91"/>
        <v>A</v>
      </c>
      <c r="J550" s="52">
        <f t="shared" si="92"/>
        <v>2.9249011999999999</v>
      </c>
      <c r="K550" s="150">
        <f t="shared" si="93"/>
        <v>1.4225352</v>
      </c>
      <c r="L550" s="53">
        <f t="shared" si="94"/>
        <v>0.45703125</v>
      </c>
      <c r="M550" s="53">
        <f t="shared" si="95"/>
        <v>8.984375E-2</v>
      </c>
      <c r="N550" s="53">
        <f t="shared" si="96"/>
        <v>1.171875E-2</v>
      </c>
      <c r="Q550" s="3">
        <f t="shared" si="97"/>
        <v>524</v>
      </c>
      <c r="S550" s="3">
        <v>523</v>
      </c>
    </row>
    <row r="551" spans="6:19">
      <c r="F551" s="51" t="str">
        <f t="shared" si="88"/>
        <v>PSY401</v>
      </c>
      <c r="G551" s="57">
        <f t="shared" si="89"/>
        <v>256</v>
      </c>
      <c r="H551" s="153">
        <f t="shared" si="90"/>
        <v>970</v>
      </c>
      <c r="I551" s="153" t="str">
        <f t="shared" si="91"/>
        <v>D</v>
      </c>
      <c r="J551" s="52">
        <f t="shared" si="92"/>
        <v>3.56</v>
      </c>
      <c r="K551" s="150">
        <f t="shared" si="93"/>
        <v>7.8953487999999998</v>
      </c>
      <c r="L551" s="53">
        <f t="shared" si="94"/>
        <v>0.9296875</v>
      </c>
      <c r="M551" s="53">
        <f t="shared" si="95"/>
        <v>1.171875E-2</v>
      </c>
      <c r="N551" s="53">
        <f t="shared" si="96"/>
        <v>2.34375E-2</v>
      </c>
      <c r="Q551" s="3">
        <f t="shared" si="97"/>
        <v>525</v>
      </c>
      <c r="S551" s="3">
        <v>524</v>
      </c>
    </row>
    <row r="552" spans="6:19">
      <c r="F552" s="51" t="str">
        <f t="shared" si="88"/>
        <v>ART347</v>
      </c>
      <c r="G552" s="57">
        <f t="shared" si="89"/>
        <v>255</v>
      </c>
      <c r="H552" s="153">
        <f t="shared" si="90"/>
        <v>1036</v>
      </c>
      <c r="I552" s="153" t="str">
        <f t="shared" si="91"/>
        <v>D</v>
      </c>
      <c r="J552" s="52">
        <f t="shared" si="92"/>
        <v>3.2336065999999999</v>
      </c>
      <c r="K552" s="150">
        <f t="shared" si="93"/>
        <v>4.953125</v>
      </c>
      <c r="L552" s="53">
        <f t="shared" si="94"/>
        <v>0.67058823999999995</v>
      </c>
      <c r="M552" s="53">
        <f t="shared" si="95"/>
        <v>3.5294117600000001E-2</v>
      </c>
      <c r="N552" s="53">
        <f t="shared" si="96"/>
        <v>4.3137254999999999E-2</v>
      </c>
      <c r="Q552" s="3">
        <f t="shared" si="97"/>
        <v>526</v>
      </c>
      <c r="S552" s="3">
        <v>525</v>
      </c>
    </row>
    <row r="553" spans="6:19">
      <c r="F553" s="51" t="str">
        <f t="shared" si="88"/>
        <v>EDE231</v>
      </c>
      <c r="G553" s="57">
        <f t="shared" si="89"/>
        <v>255</v>
      </c>
      <c r="H553" s="153">
        <f t="shared" si="90"/>
        <v>1701</v>
      </c>
      <c r="I553" s="153" t="str">
        <f t="shared" si="91"/>
        <v>D</v>
      </c>
      <c r="J553" s="52">
        <f t="shared" si="92"/>
        <v>3.8313725000000001</v>
      </c>
      <c r="K553" s="150">
        <f t="shared" si="93"/>
        <v>5.7478261000000002</v>
      </c>
      <c r="L553" s="53">
        <f t="shared" si="94"/>
        <v>0.97647059000000003</v>
      </c>
      <c r="M553" s="53">
        <f t="shared" si="95"/>
        <v>3.9215685999999996E-3</v>
      </c>
      <c r="N553" s="53">
        <f t="shared" si="96"/>
        <v>0</v>
      </c>
      <c r="Q553" s="3">
        <f t="shared" si="97"/>
        <v>527</v>
      </c>
      <c r="S553" s="3">
        <v>526</v>
      </c>
    </row>
    <row r="554" spans="6:19">
      <c r="F554" s="51" t="str">
        <f t="shared" si="88"/>
        <v>EDT211</v>
      </c>
      <c r="G554" s="57">
        <f t="shared" si="89"/>
        <v>255</v>
      </c>
      <c r="H554" s="153">
        <f t="shared" si="90"/>
        <v>368</v>
      </c>
      <c r="I554" s="153" t="str">
        <f t="shared" si="91"/>
        <v>B</v>
      </c>
      <c r="J554" s="52">
        <f t="shared" si="92"/>
        <v>2.8041667000000001</v>
      </c>
      <c r="K554" s="150">
        <f t="shared" si="93"/>
        <v>3.7184466</v>
      </c>
      <c r="L554" s="53">
        <f t="shared" si="94"/>
        <v>0.48235294000000001</v>
      </c>
      <c r="M554" s="53">
        <f t="shared" si="95"/>
        <v>0.1647058824</v>
      </c>
      <c r="N554" s="53">
        <f t="shared" si="96"/>
        <v>5.8823528999999999E-2</v>
      </c>
      <c r="Q554" s="3">
        <f t="shared" si="97"/>
        <v>528</v>
      </c>
      <c r="S554" s="3">
        <v>527</v>
      </c>
    </row>
    <row r="555" spans="6:19">
      <c r="F555" s="51" t="str">
        <f t="shared" si="88"/>
        <v>ART213</v>
      </c>
      <c r="G555" s="57">
        <f t="shared" si="89"/>
        <v>254</v>
      </c>
      <c r="H555" s="153">
        <f t="shared" si="90"/>
        <v>567</v>
      </c>
      <c r="I555" s="153" t="str">
        <f t="shared" si="91"/>
        <v>D</v>
      </c>
      <c r="J555" s="52">
        <f t="shared" si="92"/>
        <v>2.8669354999999999</v>
      </c>
      <c r="K555" s="150">
        <f t="shared" si="93"/>
        <v>5.3421053000000001</v>
      </c>
      <c r="L555" s="53">
        <f t="shared" si="94"/>
        <v>0.68897638000000005</v>
      </c>
      <c r="M555" s="53">
        <f t="shared" si="95"/>
        <v>7.0866141699999996E-2</v>
      </c>
      <c r="N555" s="53">
        <f t="shared" si="96"/>
        <v>2.3622047E-2</v>
      </c>
      <c r="Q555" s="3">
        <f t="shared" si="97"/>
        <v>529</v>
      </c>
      <c r="S555" s="3">
        <v>528</v>
      </c>
    </row>
    <row r="556" spans="6:19">
      <c r="F556" s="51" t="str">
        <f t="shared" si="88"/>
        <v>BIO346</v>
      </c>
      <c r="G556" s="57">
        <f t="shared" si="89"/>
        <v>254</v>
      </c>
      <c r="H556" s="153">
        <f t="shared" si="90"/>
        <v>1722</v>
      </c>
      <c r="I556" s="153" t="str">
        <f t="shared" si="91"/>
        <v>C</v>
      </c>
      <c r="J556" s="52">
        <f t="shared" si="92"/>
        <v>3.498008</v>
      </c>
      <c r="K556" s="150">
        <f t="shared" si="93"/>
        <v>7.1812864999999997</v>
      </c>
      <c r="L556" s="53">
        <f t="shared" si="94"/>
        <v>0.92125984000000005</v>
      </c>
      <c r="M556" s="53">
        <f t="shared" si="95"/>
        <v>0</v>
      </c>
      <c r="N556" s="53">
        <f t="shared" si="96"/>
        <v>1.1811024E-2</v>
      </c>
      <c r="Q556" s="3">
        <f t="shared" si="97"/>
        <v>530</v>
      </c>
      <c r="S556" s="3">
        <v>529</v>
      </c>
    </row>
    <row r="557" spans="6:19">
      <c r="F557" s="51" t="str">
        <f t="shared" si="88"/>
        <v>DAN111</v>
      </c>
      <c r="G557" s="57">
        <f t="shared" si="89"/>
        <v>254</v>
      </c>
      <c r="H557" s="153">
        <f t="shared" si="90"/>
        <v>1137</v>
      </c>
      <c r="I557" s="153" t="str">
        <f t="shared" si="91"/>
        <v>A</v>
      </c>
      <c r="J557" s="52">
        <f t="shared" si="92"/>
        <v>3.5760000000000001</v>
      </c>
      <c r="K557" s="150">
        <f t="shared" si="93"/>
        <v>1.3876652</v>
      </c>
      <c r="L557" s="53">
        <f t="shared" si="94"/>
        <v>0.41732282999999998</v>
      </c>
      <c r="M557" s="53">
        <f t="shared" si="95"/>
        <v>1.5748031499999999E-2</v>
      </c>
      <c r="N557" s="53">
        <f t="shared" si="96"/>
        <v>1.5748030999999999E-2</v>
      </c>
      <c r="Q557" s="3">
        <f t="shared" si="97"/>
        <v>531</v>
      </c>
      <c r="S557" s="3">
        <v>530</v>
      </c>
    </row>
    <row r="558" spans="6:19">
      <c r="F558" s="51" t="str">
        <f t="shared" si="88"/>
        <v>HST214</v>
      </c>
      <c r="G558" s="57">
        <f t="shared" si="89"/>
        <v>253</v>
      </c>
      <c r="H558" s="153">
        <f t="shared" si="90"/>
        <v>252</v>
      </c>
      <c r="I558" s="153" t="str">
        <f t="shared" si="91"/>
        <v>C</v>
      </c>
      <c r="J558" s="52">
        <f t="shared" si="92"/>
        <v>2.8205127999999999</v>
      </c>
      <c r="K558" s="150">
        <f t="shared" si="93"/>
        <v>5.8282208999999998</v>
      </c>
      <c r="L558" s="53">
        <f t="shared" si="94"/>
        <v>0.58893280999999997</v>
      </c>
      <c r="M558" s="53">
        <f t="shared" si="95"/>
        <v>0.1106719368</v>
      </c>
      <c r="N558" s="53">
        <f t="shared" si="96"/>
        <v>7.5098814E-2</v>
      </c>
      <c r="Q558" s="3">
        <f t="shared" si="97"/>
        <v>532</v>
      </c>
      <c r="S558" s="3">
        <v>531</v>
      </c>
    </row>
    <row r="559" spans="6:19">
      <c r="F559" s="51" t="str">
        <f t="shared" si="88"/>
        <v>MUS152</v>
      </c>
      <c r="G559" s="57">
        <f t="shared" si="89"/>
        <v>253</v>
      </c>
      <c r="H559" s="153">
        <f t="shared" si="90"/>
        <v>322</v>
      </c>
      <c r="I559" s="153" t="str">
        <f t="shared" si="91"/>
        <v>B</v>
      </c>
      <c r="J559" s="52">
        <f t="shared" si="92"/>
        <v>2.7056452000000002</v>
      </c>
      <c r="K559" s="150">
        <f t="shared" si="93"/>
        <v>1.4292453000000001</v>
      </c>
      <c r="L559" s="53">
        <f t="shared" si="94"/>
        <v>0.46640315999999998</v>
      </c>
      <c r="M559" s="53">
        <f t="shared" si="95"/>
        <v>0.1778656126</v>
      </c>
      <c r="N559" s="53">
        <f t="shared" si="96"/>
        <v>1.9762846000000001E-2</v>
      </c>
      <c r="Q559" s="3">
        <f t="shared" si="97"/>
        <v>533</v>
      </c>
      <c r="S559" s="3">
        <v>532</v>
      </c>
    </row>
    <row r="560" spans="6:19">
      <c r="F560" s="51" t="str">
        <f t="shared" si="88"/>
        <v>PHY346</v>
      </c>
      <c r="G560" s="57">
        <f t="shared" si="89"/>
        <v>253</v>
      </c>
      <c r="H560" s="153">
        <f t="shared" si="90"/>
        <v>977</v>
      </c>
      <c r="I560" s="153" t="str">
        <f t="shared" si="91"/>
        <v>D</v>
      </c>
      <c r="J560" s="52">
        <f t="shared" si="92"/>
        <v>3.3531746</v>
      </c>
      <c r="K560" s="150">
        <f t="shared" si="93"/>
        <v>7.0290698000000003</v>
      </c>
      <c r="L560" s="53">
        <f t="shared" si="94"/>
        <v>0.92490119000000004</v>
      </c>
      <c r="M560" s="53">
        <f t="shared" si="95"/>
        <v>2.3715415E-2</v>
      </c>
      <c r="N560" s="53">
        <f t="shared" si="96"/>
        <v>3.9525690000000004E-3</v>
      </c>
      <c r="Q560" s="3">
        <f t="shared" si="97"/>
        <v>534</v>
      </c>
      <c r="S560" s="3">
        <v>533</v>
      </c>
    </row>
    <row r="561" spans="6:19">
      <c r="F561" s="51" t="str">
        <f t="shared" si="88"/>
        <v>SOC420</v>
      </c>
      <c r="G561" s="57">
        <f t="shared" si="89"/>
        <v>253</v>
      </c>
      <c r="H561" s="153">
        <f t="shared" si="90"/>
        <v>317</v>
      </c>
      <c r="I561" s="153" t="str">
        <f t="shared" si="91"/>
        <v>C</v>
      </c>
      <c r="J561" s="52">
        <f t="shared" si="92"/>
        <v>2.9346939000000001</v>
      </c>
      <c r="K561" s="150">
        <f t="shared" si="93"/>
        <v>7.3459459000000003</v>
      </c>
      <c r="L561" s="53">
        <f t="shared" si="94"/>
        <v>0.81818181999999995</v>
      </c>
      <c r="M561" s="53">
        <f t="shared" si="95"/>
        <v>9.8814229200000006E-2</v>
      </c>
      <c r="N561" s="53">
        <f t="shared" si="96"/>
        <v>3.1620553000000003E-2</v>
      </c>
      <c r="Q561" s="3">
        <f t="shared" si="97"/>
        <v>535</v>
      </c>
      <c r="S561" s="3">
        <v>534</v>
      </c>
    </row>
    <row r="562" spans="6:19">
      <c r="F562" s="51" t="str">
        <f t="shared" si="88"/>
        <v>SW490</v>
      </c>
      <c r="G562" s="57">
        <f t="shared" si="89"/>
        <v>253</v>
      </c>
      <c r="H562" s="153">
        <f t="shared" si="90"/>
        <v>447</v>
      </c>
      <c r="I562" s="153" t="str">
        <f t="shared" si="91"/>
        <v>C</v>
      </c>
      <c r="J562" s="52">
        <f t="shared" si="92"/>
        <v>2.9919028000000001</v>
      </c>
      <c r="K562" s="150">
        <f t="shared" si="93"/>
        <v>6.5727273000000004</v>
      </c>
      <c r="L562" s="53">
        <f t="shared" si="94"/>
        <v>0.83794466000000001</v>
      </c>
      <c r="M562" s="53">
        <f t="shared" si="95"/>
        <v>5.1383399199999999E-2</v>
      </c>
      <c r="N562" s="53">
        <f t="shared" si="96"/>
        <v>2.3715415E-2</v>
      </c>
      <c r="Q562" s="3">
        <f t="shared" si="97"/>
        <v>536</v>
      </c>
      <c r="S562" s="3">
        <v>535</v>
      </c>
    </row>
    <row r="563" spans="6:19">
      <c r="F563" s="51" t="str">
        <f t="shared" si="88"/>
        <v>URS450</v>
      </c>
      <c r="G563" s="57">
        <f t="shared" si="89"/>
        <v>253</v>
      </c>
      <c r="H563" s="153">
        <f t="shared" si="90"/>
        <v>779</v>
      </c>
      <c r="I563" s="153" t="str">
        <f t="shared" si="91"/>
        <v>D</v>
      </c>
      <c r="J563" s="52">
        <f t="shared" si="92"/>
        <v>2.9918699000000002</v>
      </c>
      <c r="K563" s="150">
        <f t="shared" si="93"/>
        <v>7.7586206999999998</v>
      </c>
      <c r="L563" s="53">
        <f t="shared" si="94"/>
        <v>0.85375493999999996</v>
      </c>
      <c r="M563" s="53">
        <f t="shared" si="95"/>
        <v>7.5098814200000003E-2</v>
      </c>
      <c r="N563" s="53">
        <f t="shared" si="96"/>
        <v>2.7667984E-2</v>
      </c>
      <c r="Q563" s="3">
        <f t="shared" si="97"/>
        <v>537</v>
      </c>
      <c r="S563" s="3">
        <v>536</v>
      </c>
    </row>
    <row r="564" spans="6:19">
      <c r="F564" s="51" t="str">
        <f t="shared" si="88"/>
        <v>EDE301</v>
      </c>
      <c r="G564" s="57">
        <f t="shared" si="89"/>
        <v>252</v>
      </c>
      <c r="H564" s="153">
        <f t="shared" si="90"/>
        <v>1561</v>
      </c>
      <c r="I564" s="153" t="str">
        <f t="shared" si="91"/>
        <v>C</v>
      </c>
      <c r="J564" s="52">
        <f t="shared" si="92"/>
        <v>3.5436508</v>
      </c>
      <c r="K564" s="150">
        <f t="shared" si="93"/>
        <v>5.6956521999999996</v>
      </c>
      <c r="L564" s="53">
        <f t="shared" si="94"/>
        <v>0.97619047999999997</v>
      </c>
      <c r="M564" s="53">
        <f t="shared" si="95"/>
        <v>0</v>
      </c>
      <c r="N564" s="53">
        <f t="shared" si="96"/>
        <v>0</v>
      </c>
      <c r="Q564" s="3">
        <f t="shared" si="97"/>
        <v>538</v>
      </c>
      <c r="S564" s="3">
        <v>537</v>
      </c>
    </row>
    <row r="565" spans="6:19">
      <c r="F565" s="51" t="str">
        <f t="shared" si="88"/>
        <v>CS466</v>
      </c>
      <c r="G565" s="57">
        <f t="shared" si="89"/>
        <v>251</v>
      </c>
      <c r="H565" s="153">
        <f t="shared" si="90"/>
        <v>624</v>
      </c>
      <c r="I565" s="153" t="str">
        <f t="shared" si="91"/>
        <v>F</v>
      </c>
      <c r="J565" s="52">
        <f t="shared" si="92"/>
        <v>2.4663865999999999</v>
      </c>
      <c r="K565" s="150">
        <f t="shared" si="93"/>
        <v>7.6888889000000002</v>
      </c>
      <c r="L565" s="53">
        <f t="shared" si="94"/>
        <v>0.91633465999999997</v>
      </c>
      <c r="M565" s="53">
        <f t="shared" si="95"/>
        <v>0.18326693229999999</v>
      </c>
      <c r="N565" s="53">
        <f t="shared" si="96"/>
        <v>5.1792828999999999E-2</v>
      </c>
      <c r="Q565" s="3">
        <f t="shared" si="97"/>
        <v>539</v>
      </c>
      <c r="S565" s="3">
        <v>538</v>
      </c>
    </row>
    <row r="566" spans="6:19">
      <c r="F566" s="51" t="str">
        <f t="shared" si="88"/>
        <v>EXB260</v>
      </c>
      <c r="G566" s="57">
        <f t="shared" si="89"/>
        <v>251</v>
      </c>
      <c r="H566" s="153">
        <f t="shared" si="90"/>
        <v>243</v>
      </c>
      <c r="I566" s="153" t="str">
        <f t="shared" si="91"/>
        <v>B</v>
      </c>
      <c r="J566" s="52">
        <f t="shared" si="92"/>
        <v>3.5506072999999998</v>
      </c>
      <c r="K566" s="150">
        <f t="shared" si="93"/>
        <v>5.0999999999999996</v>
      </c>
      <c r="L566" s="53">
        <f t="shared" si="94"/>
        <v>0.72111554</v>
      </c>
      <c r="M566" s="53">
        <f t="shared" si="95"/>
        <v>1.9920318699999998E-2</v>
      </c>
      <c r="N566" s="53">
        <f t="shared" si="96"/>
        <v>1.5936255E-2</v>
      </c>
      <c r="Q566" s="3">
        <f t="shared" si="97"/>
        <v>540</v>
      </c>
      <c r="S566" s="3">
        <v>539</v>
      </c>
    </row>
    <row r="567" spans="6:19">
      <c r="F567" s="51" t="str">
        <f t="shared" si="88"/>
        <v>MIS450</v>
      </c>
      <c r="G567" s="57">
        <f t="shared" si="89"/>
        <v>251</v>
      </c>
      <c r="H567" s="153">
        <f t="shared" si="90"/>
        <v>640</v>
      </c>
      <c r="I567" s="153" t="str">
        <f t="shared" si="91"/>
        <v>F</v>
      </c>
      <c r="J567" s="52">
        <f t="shared" si="92"/>
        <v>3.3684210999999999</v>
      </c>
      <c r="K567" s="150">
        <f t="shared" si="93"/>
        <v>8.1751825</v>
      </c>
      <c r="L567" s="53">
        <f t="shared" si="94"/>
        <v>0.96812748999999998</v>
      </c>
      <c r="M567" s="53">
        <f t="shared" si="95"/>
        <v>1.9920318699999998E-2</v>
      </c>
      <c r="N567" s="53">
        <f t="shared" si="96"/>
        <v>1.5936255E-2</v>
      </c>
      <c r="Q567" s="3">
        <f t="shared" si="97"/>
        <v>541</v>
      </c>
      <c r="S567" s="3">
        <v>540</v>
      </c>
    </row>
    <row r="568" spans="6:19">
      <c r="F568" s="51" t="str">
        <f t="shared" si="88"/>
        <v>HST480</v>
      </c>
      <c r="G568" s="57">
        <f t="shared" si="89"/>
        <v>250</v>
      </c>
      <c r="H568" s="153">
        <f t="shared" si="90"/>
        <v>428</v>
      </c>
      <c r="I568" s="153" t="str">
        <f t="shared" si="91"/>
        <v>C</v>
      </c>
      <c r="J568" s="52">
        <f t="shared" si="92"/>
        <v>2.8565401000000001</v>
      </c>
      <c r="K568" s="150">
        <f t="shared" si="93"/>
        <v>6.9772727000000003</v>
      </c>
      <c r="L568" s="53">
        <f t="shared" si="94"/>
        <v>0.7</v>
      </c>
      <c r="M568" s="53">
        <f t="shared" si="95"/>
        <v>6.4000000000000001E-2</v>
      </c>
      <c r="N568" s="53">
        <f t="shared" si="96"/>
        <v>5.1999999999999998E-2</v>
      </c>
      <c r="Q568" s="3">
        <f t="shared" si="97"/>
        <v>542</v>
      </c>
      <c r="S568" s="3">
        <v>541</v>
      </c>
    </row>
    <row r="569" spans="6:19">
      <c r="F569" s="51" t="str">
        <f t="shared" si="88"/>
        <v>MKT475</v>
      </c>
      <c r="G569" s="57">
        <f t="shared" si="89"/>
        <v>250</v>
      </c>
      <c r="H569" s="153">
        <f t="shared" si="90"/>
        <v>2123</v>
      </c>
      <c r="I569" s="153" t="str">
        <f t="shared" si="91"/>
        <v>F</v>
      </c>
      <c r="J569" s="52">
        <f t="shared" si="92"/>
        <v>3.2016129000000002</v>
      </c>
      <c r="K569" s="150">
        <f t="shared" si="93"/>
        <v>7.9124087999999997</v>
      </c>
      <c r="L569" s="53">
        <f t="shared" si="94"/>
        <v>0.96399999999999997</v>
      </c>
      <c r="M569" s="53">
        <f t="shared" si="95"/>
        <v>1.2E-2</v>
      </c>
      <c r="N569" s="53">
        <f t="shared" si="96"/>
        <v>8.0000000000000002E-3</v>
      </c>
      <c r="Q569" s="3">
        <f t="shared" si="97"/>
        <v>543</v>
      </c>
      <c r="S569" s="3">
        <v>542</v>
      </c>
    </row>
    <row r="570" spans="6:19">
      <c r="F570" s="51" t="str">
        <f t="shared" si="88"/>
        <v>COM453</v>
      </c>
      <c r="G570" s="57">
        <f t="shared" si="89"/>
        <v>249</v>
      </c>
      <c r="H570" s="153">
        <f t="shared" si="90"/>
        <v>413</v>
      </c>
      <c r="I570" s="153" t="str">
        <f t="shared" si="91"/>
        <v>C</v>
      </c>
      <c r="J570" s="52">
        <f t="shared" si="92"/>
        <v>3.0971660000000001</v>
      </c>
      <c r="K570" s="150">
        <f t="shared" si="93"/>
        <v>7.7898550999999996</v>
      </c>
      <c r="L570" s="53">
        <f t="shared" si="94"/>
        <v>0.90763052</v>
      </c>
      <c r="M570" s="53">
        <f t="shared" si="95"/>
        <v>5.6224899600000003E-2</v>
      </c>
      <c r="N570" s="53">
        <f t="shared" si="96"/>
        <v>8.0321290000000007E-3</v>
      </c>
      <c r="Q570" s="3">
        <f t="shared" si="97"/>
        <v>544</v>
      </c>
      <c r="S570" s="3">
        <v>543</v>
      </c>
    </row>
    <row r="571" spans="6:19">
      <c r="F571" s="51" t="str">
        <f t="shared" si="88"/>
        <v>GER201</v>
      </c>
      <c r="G571" s="57">
        <f t="shared" si="89"/>
        <v>249</v>
      </c>
      <c r="H571" s="153">
        <f t="shared" si="90"/>
        <v>511</v>
      </c>
      <c r="I571" s="153" t="str">
        <f t="shared" si="91"/>
        <v>D</v>
      </c>
      <c r="J571" s="52">
        <f t="shared" si="92"/>
        <v>2.9075630000000001</v>
      </c>
      <c r="K571" s="150">
        <f t="shared" si="93"/>
        <v>5.6054421999999997</v>
      </c>
      <c r="L571" s="53">
        <f t="shared" si="94"/>
        <v>0.77108434000000003</v>
      </c>
      <c r="M571" s="53">
        <f t="shared" si="95"/>
        <v>6.4257028100000002E-2</v>
      </c>
      <c r="N571" s="53">
        <f t="shared" si="96"/>
        <v>4.4176707000000003E-2</v>
      </c>
      <c r="Q571" s="3">
        <f t="shared" si="97"/>
        <v>545</v>
      </c>
      <c r="S571" s="3">
        <v>544</v>
      </c>
    </row>
    <row r="572" spans="6:19">
      <c r="F572" s="51" t="str">
        <f t="shared" si="88"/>
        <v>RHB202</v>
      </c>
      <c r="G572" s="57">
        <f t="shared" si="89"/>
        <v>248</v>
      </c>
      <c r="H572" s="153">
        <f t="shared" si="90"/>
        <v>264</v>
      </c>
      <c r="I572" s="153" t="str">
        <f t="shared" si="91"/>
        <v>C</v>
      </c>
      <c r="J572" s="52">
        <f t="shared" si="92"/>
        <v>3.1583332999999998</v>
      </c>
      <c r="K572" s="150">
        <f t="shared" si="93"/>
        <v>5.8959538</v>
      </c>
      <c r="L572" s="53">
        <f t="shared" si="94"/>
        <v>0.74193547999999998</v>
      </c>
      <c r="M572" s="53">
        <f t="shared" si="95"/>
        <v>8.4677419399999995E-2</v>
      </c>
      <c r="N572" s="53">
        <f t="shared" si="96"/>
        <v>3.2258065000000002E-2</v>
      </c>
      <c r="Q572" s="3">
        <f t="shared" si="97"/>
        <v>546</v>
      </c>
      <c r="S572" s="3">
        <v>545</v>
      </c>
    </row>
    <row r="573" spans="6:19">
      <c r="F573" s="51" t="str">
        <f t="shared" si="88"/>
        <v>DAN122</v>
      </c>
      <c r="G573" s="57">
        <f t="shared" si="89"/>
        <v>247</v>
      </c>
      <c r="H573" s="153">
        <f t="shared" si="90"/>
        <v>1478</v>
      </c>
      <c r="I573" s="153" t="str">
        <f t="shared" si="91"/>
        <v>A</v>
      </c>
      <c r="J573" s="52">
        <f t="shared" si="92"/>
        <v>3.7695473000000002</v>
      </c>
      <c r="K573" s="150">
        <f t="shared" si="93"/>
        <v>1.8169014000000001</v>
      </c>
      <c r="L573" s="53">
        <f t="shared" si="94"/>
        <v>0.51012146000000003</v>
      </c>
      <c r="M573" s="53">
        <f t="shared" si="95"/>
        <v>8.0971659999999994E-3</v>
      </c>
      <c r="N573" s="53">
        <f t="shared" si="96"/>
        <v>1.6194331999999999E-2</v>
      </c>
      <c r="Q573" s="3">
        <f t="shared" si="97"/>
        <v>547</v>
      </c>
      <c r="S573" s="3">
        <v>546</v>
      </c>
    </row>
    <row r="574" spans="6:19">
      <c r="F574" s="51" t="str">
        <f t="shared" si="88"/>
        <v>MP436</v>
      </c>
      <c r="G574" s="57">
        <f t="shared" si="89"/>
        <v>245</v>
      </c>
      <c r="H574" s="153">
        <f t="shared" si="90"/>
        <v>571</v>
      </c>
      <c r="I574" s="153" t="str">
        <f t="shared" si="91"/>
        <v>A</v>
      </c>
      <c r="J574" s="52">
        <f t="shared" si="92"/>
        <v>3.7178423</v>
      </c>
      <c r="K574" s="150">
        <f t="shared" si="93"/>
        <v>6.5860215000000002</v>
      </c>
      <c r="L574" s="53">
        <f t="shared" si="94"/>
        <v>0.57551019999999997</v>
      </c>
      <c r="M574" s="53">
        <f t="shared" si="95"/>
        <v>3.26530612E-2</v>
      </c>
      <c r="N574" s="53">
        <f t="shared" si="96"/>
        <v>1.6326530999999998E-2</v>
      </c>
      <c r="Q574" s="3">
        <f t="shared" si="97"/>
        <v>548</v>
      </c>
      <c r="S574" s="3">
        <v>547</v>
      </c>
    </row>
    <row r="575" spans="6:19">
      <c r="F575" s="51" t="str">
        <f t="shared" si="88"/>
        <v>REL204W</v>
      </c>
      <c r="G575" s="57">
        <f t="shared" si="89"/>
        <v>245</v>
      </c>
      <c r="H575" s="153">
        <f t="shared" si="90"/>
        <v>4752</v>
      </c>
      <c r="I575" s="153" t="str">
        <f t="shared" si="91"/>
        <v>NA</v>
      </c>
      <c r="J575" s="52">
        <f t="shared" si="92"/>
        <v>-1E-8</v>
      </c>
      <c r="K575" s="150">
        <f t="shared" si="93"/>
        <v>4.1500000000000004</v>
      </c>
      <c r="L575" s="53">
        <f t="shared" si="94"/>
        <v>0.26122448999999998</v>
      </c>
      <c r="M575" s="53">
        <f t="shared" si="95"/>
        <v>0</v>
      </c>
      <c r="N575" s="53">
        <f t="shared" si="96"/>
        <v>1</v>
      </c>
      <c r="Q575" s="3">
        <f t="shared" si="97"/>
        <v>549</v>
      </c>
      <c r="S575" s="3">
        <v>548</v>
      </c>
    </row>
    <row r="576" spans="6:19">
      <c r="F576" s="51" t="str">
        <f t="shared" si="88"/>
        <v>CHM346</v>
      </c>
      <c r="G576" s="57">
        <f t="shared" si="89"/>
        <v>244</v>
      </c>
      <c r="H576" s="153">
        <f t="shared" si="90"/>
        <v>1738</v>
      </c>
      <c r="I576" s="153" t="str">
        <f t="shared" si="91"/>
        <v>D</v>
      </c>
      <c r="J576" s="52">
        <f t="shared" si="92"/>
        <v>3.7190083</v>
      </c>
      <c r="K576" s="150">
        <f t="shared" si="93"/>
        <v>6.5147928999999998</v>
      </c>
      <c r="L576" s="53">
        <f t="shared" si="94"/>
        <v>0.90983607</v>
      </c>
      <c r="M576" s="53">
        <f t="shared" si="95"/>
        <v>4.0983607000000003E-3</v>
      </c>
      <c r="N576" s="53">
        <f t="shared" si="96"/>
        <v>8.1967210000000006E-3</v>
      </c>
      <c r="Q576" s="3">
        <f t="shared" si="97"/>
        <v>550</v>
      </c>
      <c r="S576" s="3">
        <v>549</v>
      </c>
    </row>
    <row r="577" spans="6:19">
      <c r="F577" s="51" t="str">
        <f t="shared" si="88"/>
        <v>TH148</v>
      </c>
      <c r="G577" s="57">
        <f t="shared" si="89"/>
        <v>244</v>
      </c>
      <c r="H577" s="153">
        <f t="shared" si="90"/>
        <v>826</v>
      </c>
      <c r="I577" s="153" t="str">
        <f t="shared" si="91"/>
        <v>A</v>
      </c>
      <c r="J577" s="52">
        <f t="shared" si="92"/>
        <v>3.4834711</v>
      </c>
      <c r="K577" s="150">
        <f t="shared" si="93"/>
        <v>1.3902439</v>
      </c>
      <c r="L577" s="53">
        <f t="shared" si="94"/>
        <v>0.40573769999999998</v>
      </c>
      <c r="M577" s="53">
        <f t="shared" si="95"/>
        <v>4.5081967200000003E-2</v>
      </c>
      <c r="N577" s="53">
        <f t="shared" si="96"/>
        <v>8.1967210000000006E-3</v>
      </c>
      <c r="Q577" s="3">
        <f t="shared" si="97"/>
        <v>551</v>
      </c>
      <c r="S577" s="3">
        <v>550</v>
      </c>
    </row>
    <row r="578" spans="6:19">
      <c r="F578" s="51" t="str">
        <f t="shared" si="88"/>
        <v>EDE315</v>
      </c>
      <c r="G578" s="57">
        <f t="shared" si="89"/>
        <v>243</v>
      </c>
      <c r="H578" s="153">
        <f t="shared" si="90"/>
        <v>2162</v>
      </c>
      <c r="I578" s="153" t="str">
        <f t="shared" si="91"/>
        <v>D</v>
      </c>
      <c r="J578" s="52">
        <f t="shared" si="92"/>
        <v>3.7219916999999998</v>
      </c>
      <c r="K578" s="150">
        <f t="shared" si="93"/>
        <v>6.1759259000000002</v>
      </c>
      <c r="L578" s="53">
        <f t="shared" si="94"/>
        <v>0.99588476999999997</v>
      </c>
      <c r="M578" s="53">
        <f t="shared" si="95"/>
        <v>4.1152263000000001E-3</v>
      </c>
      <c r="N578" s="53">
        <f t="shared" si="96"/>
        <v>8.2304530000000004E-3</v>
      </c>
      <c r="Q578" s="3">
        <f t="shared" si="97"/>
        <v>552</v>
      </c>
      <c r="S578" s="3">
        <v>551</v>
      </c>
    </row>
    <row r="579" spans="6:19">
      <c r="F579" s="51" t="str">
        <f t="shared" si="88"/>
        <v>CS480</v>
      </c>
      <c r="G579" s="57">
        <f t="shared" si="89"/>
        <v>242</v>
      </c>
      <c r="H579" s="153">
        <f t="shared" si="90"/>
        <v>432</v>
      </c>
      <c r="I579" s="153" t="str">
        <f t="shared" si="91"/>
        <v>F</v>
      </c>
      <c r="J579" s="52">
        <f t="shared" si="92"/>
        <v>3</v>
      </c>
      <c r="K579" s="150">
        <f t="shared" si="93"/>
        <v>7.1843972000000003</v>
      </c>
      <c r="L579" s="53">
        <f t="shared" si="94"/>
        <v>0.89256197999999998</v>
      </c>
      <c r="M579" s="53">
        <f t="shared" si="95"/>
        <v>6.6115702499999998E-2</v>
      </c>
      <c r="N579" s="53">
        <f t="shared" si="96"/>
        <v>4.5454544999999999E-2</v>
      </c>
      <c r="Q579" s="3">
        <f t="shared" si="97"/>
        <v>553</v>
      </c>
      <c r="S579" s="3">
        <v>552</v>
      </c>
    </row>
    <row r="580" spans="6:19">
      <c r="F580" s="51" t="str">
        <f t="shared" si="88"/>
        <v>EDE307</v>
      </c>
      <c r="G580" s="57">
        <f t="shared" si="89"/>
        <v>242</v>
      </c>
      <c r="H580" s="153">
        <f t="shared" si="90"/>
        <v>1387</v>
      </c>
      <c r="I580" s="153" t="str">
        <f t="shared" si="91"/>
        <v>C</v>
      </c>
      <c r="J580" s="52">
        <f t="shared" si="92"/>
        <v>3.8166666999999999</v>
      </c>
      <c r="K580" s="150">
        <f t="shared" si="93"/>
        <v>6.1111110999999996</v>
      </c>
      <c r="L580" s="53">
        <f t="shared" si="94"/>
        <v>0.99173553999999997</v>
      </c>
      <c r="M580" s="53">
        <f t="shared" si="95"/>
        <v>0</v>
      </c>
      <c r="N580" s="53">
        <f t="shared" si="96"/>
        <v>8.2644629999999997E-3</v>
      </c>
      <c r="Q580" s="3">
        <f t="shared" si="97"/>
        <v>554</v>
      </c>
      <c r="S580" s="3">
        <v>553</v>
      </c>
    </row>
    <row r="581" spans="6:19">
      <c r="F581" s="51" t="str">
        <f t="shared" si="88"/>
        <v>MIS495</v>
      </c>
      <c r="G581" s="57">
        <f t="shared" si="89"/>
        <v>242</v>
      </c>
      <c r="H581" s="153">
        <f t="shared" si="90"/>
        <v>2188</v>
      </c>
      <c r="I581" s="153" t="str">
        <f t="shared" si="91"/>
        <v>F</v>
      </c>
      <c r="J581" s="52">
        <f t="shared" si="92"/>
        <v>3.9173553999999999</v>
      </c>
      <c r="K581" s="150">
        <f t="shared" si="93"/>
        <v>9.24</v>
      </c>
      <c r="L581" s="53">
        <f t="shared" si="94"/>
        <v>0.98760331000000001</v>
      </c>
      <c r="M581" s="53">
        <f t="shared" si="95"/>
        <v>4.1322314000000002E-3</v>
      </c>
      <c r="N581" s="53">
        <f t="shared" si="96"/>
        <v>0</v>
      </c>
      <c r="Q581" s="3">
        <f t="shared" si="97"/>
        <v>555</v>
      </c>
      <c r="S581" s="3">
        <v>554</v>
      </c>
    </row>
    <row r="582" spans="6:19">
      <c r="F582" s="51" t="str">
        <f t="shared" si="88"/>
        <v>CNL210</v>
      </c>
      <c r="G582" s="57">
        <f t="shared" si="89"/>
        <v>241</v>
      </c>
      <c r="H582" s="153">
        <f t="shared" si="90"/>
        <v>1078</v>
      </c>
      <c r="I582" s="153" t="str">
        <f t="shared" si="91"/>
        <v>C</v>
      </c>
      <c r="J582" s="52">
        <f t="shared" si="92"/>
        <v>3.1428571000000001</v>
      </c>
      <c r="K582" s="150">
        <f t="shared" si="93"/>
        <v>5.9769230999999996</v>
      </c>
      <c r="L582" s="53">
        <f t="shared" si="94"/>
        <v>0.82157676000000002</v>
      </c>
      <c r="M582" s="53">
        <f t="shared" si="95"/>
        <v>3.7344398299999998E-2</v>
      </c>
      <c r="N582" s="53">
        <f t="shared" si="96"/>
        <v>4.1493776000000003E-2</v>
      </c>
      <c r="Q582" s="3">
        <f t="shared" si="97"/>
        <v>556</v>
      </c>
      <c r="S582" s="3">
        <v>555</v>
      </c>
    </row>
    <row r="583" spans="6:19">
      <c r="F583" s="51" t="str">
        <f t="shared" si="88"/>
        <v>MKT481</v>
      </c>
      <c r="G583" s="57">
        <f t="shared" si="89"/>
        <v>241</v>
      </c>
      <c r="H583" s="153">
        <f t="shared" si="90"/>
        <v>843</v>
      </c>
      <c r="I583" s="153" t="str">
        <f t="shared" si="91"/>
        <v>D</v>
      </c>
      <c r="J583" s="52">
        <f t="shared" si="92"/>
        <v>3.9041667000000002</v>
      </c>
      <c r="K583" s="150">
        <f t="shared" si="93"/>
        <v>7.5093167999999997</v>
      </c>
      <c r="L583" s="53">
        <f t="shared" si="94"/>
        <v>0.97510372999999995</v>
      </c>
      <c r="M583" s="53">
        <f t="shared" si="95"/>
        <v>1.2448132799999999E-2</v>
      </c>
      <c r="N583" s="53">
        <f t="shared" si="96"/>
        <v>4.1493779999999996E-3</v>
      </c>
      <c r="Q583" s="3">
        <f t="shared" si="97"/>
        <v>557</v>
      </c>
      <c r="S583" s="3">
        <v>556</v>
      </c>
    </row>
    <row r="584" spans="6:19">
      <c r="F584" s="51" t="str">
        <f t="shared" si="88"/>
        <v>COM221</v>
      </c>
      <c r="G584" s="57">
        <f t="shared" si="89"/>
        <v>238</v>
      </c>
      <c r="H584" s="153">
        <f t="shared" si="90"/>
        <v>589</v>
      </c>
      <c r="I584" s="153" t="str">
        <f t="shared" si="91"/>
        <v>C</v>
      </c>
      <c r="J584" s="52">
        <f t="shared" si="92"/>
        <v>3.0606061000000002</v>
      </c>
      <c r="K584" s="150">
        <f t="shared" si="93"/>
        <v>6.6330935000000002</v>
      </c>
      <c r="L584" s="53">
        <f t="shared" si="94"/>
        <v>0.84033612999999996</v>
      </c>
      <c r="M584" s="53">
        <f t="shared" si="95"/>
        <v>4.6218487400000001E-2</v>
      </c>
      <c r="N584" s="53">
        <f t="shared" si="96"/>
        <v>2.9411764999999999E-2</v>
      </c>
      <c r="Q584" s="3">
        <f t="shared" si="97"/>
        <v>558</v>
      </c>
      <c r="S584" s="3">
        <v>557</v>
      </c>
    </row>
    <row r="585" spans="6:19">
      <c r="F585" s="51" t="str">
        <f t="shared" si="88"/>
        <v>EGR153</v>
      </c>
      <c r="G585" s="57">
        <f t="shared" si="89"/>
        <v>238</v>
      </c>
      <c r="H585" s="153">
        <f t="shared" si="90"/>
        <v>294</v>
      </c>
      <c r="I585" s="153" t="str">
        <f t="shared" si="91"/>
        <v>C</v>
      </c>
      <c r="J585" s="52">
        <f t="shared" si="92"/>
        <v>3.0478261</v>
      </c>
      <c r="K585" s="150">
        <f t="shared" si="93"/>
        <v>2.4566474</v>
      </c>
      <c r="L585" s="53">
        <f t="shared" si="94"/>
        <v>0.68487394999999995</v>
      </c>
      <c r="M585" s="53">
        <f t="shared" si="95"/>
        <v>7.5630252100000003E-2</v>
      </c>
      <c r="N585" s="53">
        <f t="shared" si="96"/>
        <v>3.3613444999999999E-2</v>
      </c>
      <c r="Q585" s="3">
        <f t="shared" si="97"/>
        <v>559</v>
      </c>
      <c r="S585" s="3">
        <v>558</v>
      </c>
    </row>
    <row r="586" spans="6:19">
      <c r="F586" s="51" t="str">
        <f t="shared" si="88"/>
        <v>SPN312</v>
      </c>
      <c r="G586" s="57">
        <f t="shared" si="89"/>
        <v>238</v>
      </c>
      <c r="H586" s="153">
        <f t="shared" si="90"/>
        <v>651</v>
      </c>
      <c r="I586" s="153" t="str">
        <f t="shared" si="91"/>
        <v>C</v>
      </c>
      <c r="J586" s="52">
        <f t="shared" si="92"/>
        <v>3.4217390999999999</v>
      </c>
      <c r="K586" s="150">
        <f t="shared" si="93"/>
        <v>5.7030303</v>
      </c>
      <c r="L586" s="53">
        <f t="shared" si="94"/>
        <v>0.82352941000000002</v>
      </c>
      <c r="M586" s="53">
        <f t="shared" si="95"/>
        <v>2.5210084000000001E-2</v>
      </c>
      <c r="N586" s="53">
        <f t="shared" si="96"/>
        <v>3.3613444999999999E-2</v>
      </c>
      <c r="Q586" s="3">
        <f t="shared" si="97"/>
        <v>560</v>
      </c>
      <c r="S586" s="3">
        <v>559</v>
      </c>
    </row>
    <row r="587" spans="6:19">
      <c r="F587" s="51" t="str">
        <f t="shared" si="88"/>
        <v>MP333</v>
      </c>
      <c r="G587" s="57">
        <f t="shared" si="89"/>
        <v>236</v>
      </c>
      <c r="H587" s="153">
        <f t="shared" si="90"/>
        <v>310</v>
      </c>
      <c r="I587" s="153" t="str">
        <f t="shared" si="91"/>
        <v>C</v>
      </c>
      <c r="J587" s="52">
        <f t="shared" si="92"/>
        <v>2.8828828999999998</v>
      </c>
      <c r="K587" s="150">
        <f t="shared" si="93"/>
        <v>5.6836158000000001</v>
      </c>
      <c r="L587" s="53">
        <f t="shared" si="94"/>
        <v>0.61864406999999999</v>
      </c>
      <c r="M587" s="53">
        <f t="shared" si="95"/>
        <v>0.1144067797</v>
      </c>
      <c r="N587" s="53">
        <f t="shared" si="96"/>
        <v>5.9322034000000003E-2</v>
      </c>
      <c r="Q587" s="3">
        <f t="shared" si="97"/>
        <v>561</v>
      </c>
      <c r="S587" s="3">
        <v>560</v>
      </c>
    </row>
    <row r="588" spans="6:19">
      <c r="F588" s="51" t="str">
        <f t="shared" si="88"/>
        <v>RHB301</v>
      </c>
      <c r="G588" s="57">
        <f t="shared" si="89"/>
        <v>236</v>
      </c>
      <c r="H588" s="153">
        <f t="shared" si="90"/>
        <v>1020</v>
      </c>
      <c r="I588" s="153" t="str">
        <f t="shared" si="91"/>
        <v>F</v>
      </c>
      <c r="J588" s="52">
        <f t="shared" si="92"/>
        <v>3.1091703000000002</v>
      </c>
      <c r="K588" s="150">
        <f t="shared" si="93"/>
        <v>6.2804878000000004</v>
      </c>
      <c r="L588" s="53">
        <f t="shared" si="94"/>
        <v>0.81355931999999997</v>
      </c>
      <c r="M588" s="53">
        <f t="shared" si="95"/>
        <v>4.66101695E-2</v>
      </c>
      <c r="N588" s="53">
        <f t="shared" si="96"/>
        <v>2.9661017000000001E-2</v>
      </c>
      <c r="Q588" s="3">
        <f t="shared" si="97"/>
        <v>562</v>
      </c>
      <c r="S588" s="3">
        <v>561</v>
      </c>
    </row>
    <row r="589" spans="6:19">
      <c r="F589" s="51" t="str">
        <f t="shared" si="88"/>
        <v>SM445</v>
      </c>
      <c r="G589" s="57">
        <f t="shared" si="89"/>
        <v>236</v>
      </c>
      <c r="H589" s="153">
        <f t="shared" si="90"/>
        <v>607</v>
      </c>
      <c r="I589" s="153" t="str">
        <f t="shared" si="91"/>
        <v>C</v>
      </c>
      <c r="J589" s="52">
        <f t="shared" si="92"/>
        <v>3.5384614999999999</v>
      </c>
      <c r="K589" s="150">
        <f t="shared" si="93"/>
        <v>7.7469136000000001</v>
      </c>
      <c r="L589" s="53">
        <f t="shared" si="94"/>
        <v>0.92796610000000002</v>
      </c>
      <c r="M589" s="53">
        <f t="shared" si="95"/>
        <v>8.4745762999999998E-3</v>
      </c>
      <c r="N589" s="53">
        <f t="shared" si="96"/>
        <v>8.4745759999999993E-3</v>
      </c>
      <c r="Q589" s="3">
        <f t="shared" si="97"/>
        <v>563</v>
      </c>
      <c r="S589" s="3">
        <v>562</v>
      </c>
    </row>
    <row r="590" spans="6:19">
      <c r="F590" s="51" t="str">
        <f t="shared" si="88"/>
        <v>GER202</v>
      </c>
      <c r="G590" s="57">
        <f t="shared" si="89"/>
        <v>235</v>
      </c>
      <c r="H590" s="153">
        <f t="shared" si="90"/>
        <v>846</v>
      </c>
      <c r="I590" s="153" t="str">
        <f t="shared" si="91"/>
        <v>D</v>
      </c>
      <c r="J590" s="52">
        <f t="shared" si="92"/>
        <v>2.7938596000000002</v>
      </c>
      <c r="K590" s="150">
        <f t="shared" si="93"/>
        <v>5.8521127000000002</v>
      </c>
      <c r="L590" s="53">
        <f t="shared" si="94"/>
        <v>0.80851063999999995</v>
      </c>
      <c r="M590" s="53">
        <f t="shared" si="95"/>
        <v>9.3617021300000006E-2</v>
      </c>
      <c r="N590" s="53">
        <f t="shared" si="96"/>
        <v>2.9787233999999999E-2</v>
      </c>
      <c r="Q590" s="3">
        <f t="shared" si="97"/>
        <v>564</v>
      </c>
      <c r="S590" s="3">
        <v>563</v>
      </c>
    </row>
    <row r="591" spans="6:19">
      <c r="F591" s="51" t="str">
        <f t="shared" si="88"/>
        <v>MUS103</v>
      </c>
      <c r="G591" s="57">
        <f t="shared" si="89"/>
        <v>235</v>
      </c>
      <c r="H591" s="153">
        <f t="shared" si="90"/>
        <v>303</v>
      </c>
      <c r="I591" s="153" t="str">
        <f t="shared" si="91"/>
        <v>B</v>
      </c>
      <c r="J591" s="52">
        <f t="shared" si="92"/>
        <v>2.7948718000000001</v>
      </c>
      <c r="K591" s="150">
        <f t="shared" si="93"/>
        <v>2.4166666999999999</v>
      </c>
      <c r="L591" s="53">
        <f t="shared" si="94"/>
        <v>0.50638298000000004</v>
      </c>
      <c r="M591" s="53">
        <f t="shared" si="95"/>
        <v>0.1191489362</v>
      </c>
      <c r="N591" s="53">
        <f t="shared" si="96"/>
        <v>4.2553189999999996E-3</v>
      </c>
      <c r="Q591" s="3">
        <f t="shared" si="97"/>
        <v>565</v>
      </c>
      <c r="S591" s="3">
        <v>564</v>
      </c>
    </row>
    <row r="592" spans="6:19">
      <c r="F592" s="51" t="str">
        <f t="shared" si="88"/>
        <v>URS345</v>
      </c>
      <c r="G592" s="57">
        <f t="shared" si="89"/>
        <v>235</v>
      </c>
      <c r="H592" s="153">
        <f t="shared" si="90"/>
        <v>1355</v>
      </c>
      <c r="I592" s="153" t="str">
        <f t="shared" si="91"/>
        <v>D</v>
      </c>
      <c r="J592" s="52">
        <f t="shared" si="92"/>
        <v>3.1724138000000002</v>
      </c>
      <c r="K592" s="150">
        <f t="shared" si="93"/>
        <v>6.9714286000000003</v>
      </c>
      <c r="L592" s="53">
        <f t="shared" si="94"/>
        <v>0.91063830000000001</v>
      </c>
      <c r="M592" s="53">
        <f t="shared" si="95"/>
        <v>8.5106382999999997E-3</v>
      </c>
      <c r="N592" s="53">
        <f t="shared" si="96"/>
        <v>1.2765957E-2</v>
      </c>
      <c r="Q592" s="3">
        <f t="shared" si="97"/>
        <v>566</v>
      </c>
      <c r="S592" s="3">
        <v>565</v>
      </c>
    </row>
    <row r="593" spans="6:19">
      <c r="F593" s="51" t="str">
        <f t="shared" si="88"/>
        <v>PLS301</v>
      </c>
      <c r="G593" s="57">
        <f t="shared" si="89"/>
        <v>234</v>
      </c>
      <c r="H593" s="153">
        <f t="shared" si="90"/>
        <v>442</v>
      </c>
      <c r="I593" s="153" t="str">
        <f t="shared" si="91"/>
        <v>D</v>
      </c>
      <c r="J593" s="52">
        <f t="shared" si="92"/>
        <v>3.3049327000000002</v>
      </c>
      <c r="K593" s="150">
        <f t="shared" si="93"/>
        <v>6.6688311999999996</v>
      </c>
      <c r="L593" s="53">
        <f t="shared" si="94"/>
        <v>0.80769230999999997</v>
      </c>
      <c r="M593" s="53">
        <f t="shared" si="95"/>
        <v>2.5641025599999999E-2</v>
      </c>
      <c r="N593" s="53">
        <f t="shared" si="96"/>
        <v>4.7008546999999998E-2</v>
      </c>
      <c r="Q593" s="3">
        <f t="shared" si="97"/>
        <v>567</v>
      </c>
      <c r="S593" s="3">
        <v>566</v>
      </c>
    </row>
    <row r="594" spans="6:19">
      <c r="F594" s="51" t="str">
        <f t="shared" si="88"/>
        <v>ENG488</v>
      </c>
      <c r="G594" s="57">
        <f t="shared" si="89"/>
        <v>233</v>
      </c>
      <c r="H594" s="153">
        <f t="shared" si="90"/>
        <v>994</v>
      </c>
      <c r="I594" s="153" t="str">
        <f t="shared" si="91"/>
        <v>B</v>
      </c>
      <c r="J594" s="52">
        <f t="shared" si="92"/>
        <v>3.9385965000000001</v>
      </c>
      <c r="K594" s="150">
        <f t="shared" si="93"/>
        <v>7.4610390000000004</v>
      </c>
      <c r="L594" s="53">
        <f t="shared" si="94"/>
        <v>0.82832618000000002</v>
      </c>
      <c r="M594" s="53">
        <f t="shared" si="95"/>
        <v>4.2918454999999996E-3</v>
      </c>
      <c r="N594" s="53">
        <f t="shared" si="96"/>
        <v>2.1459227000000001E-2</v>
      </c>
      <c r="Q594" s="3">
        <f t="shared" si="97"/>
        <v>568</v>
      </c>
      <c r="S594" s="3">
        <v>567</v>
      </c>
    </row>
    <row r="595" spans="6:19">
      <c r="F595" s="51" t="str">
        <f t="shared" si="88"/>
        <v>MUS335</v>
      </c>
      <c r="G595" s="57">
        <f t="shared" si="89"/>
        <v>233</v>
      </c>
      <c r="H595" s="153">
        <f t="shared" si="90"/>
        <v>431</v>
      </c>
      <c r="I595" s="153" t="str">
        <f t="shared" si="91"/>
        <v>B</v>
      </c>
      <c r="J595" s="52">
        <f t="shared" si="92"/>
        <v>2.6622807000000002</v>
      </c>
      <c r="K595" s="150">
        <f t="shared" si="93"/>
        <v>2.5384614999999999</v>
      </c>
      <c r="L595" s="53">
        <f t="shared" si="94"/>
        <v>0.52360514999999996</v>
      </c>
      <c r="M595" s="53">
        <f t="shared" si="95"/>
        <v>0.10300429179999999</v>
      </c>
      <c r="N595" s="53">
        <f t="shared" si="96"/>
        <v>2.1459227000000001E-2</v>
      </c>
      <c r="Q595" s="3">
        <f t="shared" si="97"/>
        <v>569</v>
      </c>
      <c r="S595" s="3">
        <v>568</v>
      </c>
    </row>
    <row r="596" spans="6:19">
      <c r="F596" s="51" t="str">
        <f t="shared" si="88"/>
        <v>SM446</v>
      </c>
      <c r="G596" s="57">
        <f t="shared" si="89"/>
        <v>233</v>
      </c>
      <c r="H596" s="153">
        <f t="shared" si="90"/>
        <v>764</v>
      </c>
      <c r="I596" s="153" t="str">
        <f t="shared" si="91"/>
        <v>C</v>
      </c>
      <c r="J596" s="52">
        <f t="shared" si="92"/>
        <v>3.7896996000000001</v>
      </c>
      <c r="K596" s="150">
        <f t="shared" si="93"/>
        <v>7.9</v>
      </c>
      <c r="L596" s="53">
        <f t="shared" si="94"/>
        <v>0.93562232000000001</v>
      </c>
      <c r="M596" s="53">
        <f t="shared" si="95"/>
        <v>8.5836909999999992E-3</v>
      </c>
      <c r="N596" s="53">
        <f t="shared" si="96"/>
        <v>0</v>
      </c>
      <c r="Q596" s="3">
        <f t="shared" si="97"/>
        <v>570</v>
      </c>
      <c r="S596" s="3">
        <v>569</v>
      </c>
    </row>
    <row r="597" spans="6:19">
      <c r="F597" s="51" t="str">
        <f t="shared" si="88"/>
        <v>ME220</v>
      </c>
      <c r="G597" s="57">
        <f t="shared" si="89"/>
        <v>231</v>
      </c>
      <c r="H597" s="153">
        <f t="shared" si="90"/>
        <v>845</v>
      </c>
      <c r="I597" s="153" t="str">
        <f t="shared" si="91"/>
        <v>C</v>
      </c>
      <c r="J597" s="52">
        <f t="shared" si="92"/>
        <v>3.2837838000000001</v>
      </c>
      <c r="K597" s="150">
        <f t="shared" si="93"/>
        <v>3.4370861000000001</v>
      </c>
      <c r="L597" s="53">
        <f t="shared" si="94"/>
        <v>0.78787879000000005</v>
      </c>
      <c r="M597" s="53">
        <f t="shared" si="95"/>
        <v>1.2987013E-2</v>
      </c>
      <c r="N597" s="53">
        <f t="shared" si="96"/>
        <v>3.8961039000000003E-2</v>
      </c>
      <c r="Q597" s="3">
        <f t="shared" si="97"/>
        <v>571</v>
      </c>
      <c r="S597" s="3">
        <v>570</v>
      </c>
    </row>
    <row r="598" spans="6:19">
      <c r="F598" s="51" t="str">
        <f t="shared" si="88"/>
        <v>SOC303</v>
      </c>
      <c r="G598" s="57">
        <f t="shared" si="89"/>
        <v>231</v>
      </c>
      <c r="H598" s="153">
        <f t="shared" si="90"/>
        <v>358</v>
      </c>
      <c r="I598" s="153" t="str">
        <f t="shared" si="91"/>
        <v>D</v>
      </c>
      <c r="J598" s="52">
        <f t="shared" si="92"/>
        <v>3.1422018</v>
      </c>
      <c r="K598" s="150">
        <f t="shared" si="93"/>
        <v>7.8333332999999996</v>
      </c>
      <c r="L598" s="53">
        <f t="shared" si="94"/>
        <v>0.78354977999999997</v>
      </c>
      <c r="M598" s="53">
        <f t="shared" si="95"/>
        <v>6.0606060599999997E-2</v>
      </c>
      <c r="N598" s="53">
        <f t="shared" si="96"/>
        <v>5.6277055999999999E-2</v>
      </c>
      <c r="Q598" s="3">
        <f t="shared" si="97"/>
        <v>572</v>
      </c>
      <c r="S598" s="3">
        <v>571</v>
      </c>
    </row>
    <row r="599" spans="6:19">
      <c r="F599" s="51" t="str">
        <f t="shared" si="88"/>
        <v>EE431</v>
      </c>
      <c r="G599" s="57">
        <f t="shared" si="89"/>
        <v>230</v>
      </c>
      <c r="H599" s="153">
        <f t="shared" si="90"/>
        <v>1245</v>
      </c>
      <c r="I599" s="153" t="str">
        <f t="shared" si="91"/>
        <v>F</v>
      </c>
      <c r="J599" s="52">
        <f t="shared" si="92"/>
        <v>3.1196172</v>
      </c>
      <c r="K599" s="150">
        <f t="shared" si="93"/>
        <v>7.2121212000000003</v>
      </c>
      <c r="L599" s="53">
        <f t="shared" si="94"/>
        <v>0.94782608999999995</v>
      </c>
      <c r="M599" s="53">
        <f t="shared" si="95"/>
        <v>4.3478260900000003E-2</v>
      </c>
      <c r="N599" s="53">
        <f t="shared" si="96"/>
        <v>9.1304347999999994E-2</v>
      </c>
      <c r="Q599" s="3">
        <f t="shared" si="97"/>
        <v>573</v>
      </c>
      <c r="S599" s="3">
        <v>572</v>
      </c>
    </row>
    <row r="600" spans="6:19">
      <c r="F600" s="51" t="str">
        <f t="shared" si="88"/>
        <v>TH222</v>
      </c>
      <c r="G600" s="57">
        <f t="shared" si="89"/>
        <v>228</v>
      </c>
      <c r="H600" s="153">
        <f t="shared" si="90"/>
        <v>703</v>
      </c>
      <c r="I600" s="153" t="str">
        <f t="shared" si="91"/>
        <v>B</v>
      </c>
      <c r="J600" s="52">
        <f t="shared" si="92"/>
        <v>3.8818182000000001</v>
      </c>
      <c r="K600" s="150">
        <f t="shared" si="93"/>
        <v>4.4756757</v>
      </c>
      <c r="L600" s="53">
        <f t="shared" si="94"/>
        <v>0.63596490999999999</v>
      </c>
      <c r="M600" s="53">
        <f t="shared" si="95"/>
        <v>1.75438596E-2</v>
      </c>
      <c r="N600" s="53">
        <f t="shared" si="96"/>
        <v>3.5087719000000003E-2</v>
      </c>
      <c r="Q600" s="3">
        <f t="shared" si="97"/>
        <v>574</v>
      </c>
      <c r="S600" s="3">
        <v>573</v>
      </c>
    </row>
    <row r="601" spans="6:19">
      <c r="F601" s="51" t="str">
        <f t="shared" si="88"/>
        <v>MUS153</v>
      </c>
      <c r="G601" s="57">
        <f t="shared" si="89"/>
        <v>227</v>
      </c>
      <c r="H601" s="153">
        <f t="shared" si="90"/>
        <v>699</v>
      </c>
      <c r="I601" s="153" t="str">
        <f t="shared" si="91"/>
        <v>B</v>
      </c>
      <c r="J601" s="52">
        <f t="shared" si="92"/>
        <v>2.969163</v>
      </c>
      <c r="K601" s="150">
        <f t="shared" si="93"/>
        <v>2.4946237</v>
      </c>
      <c r="L601" s="53">
        <f t="shared" si="94"/>
        <v>0.52863435999999997</v>
      </c>
      <c r="M601" s="53">
        <f t="shared" si="95"/>
        <v>0.11453744489999999</v>
      </c>
      <c r="N601" s="53">
        <f t="shared" si="96"/>
        <v>0</v>
      </c>
      <c r="Q601" s="3">
        <f t="shared" si="97"/>
        <v>575</v>
      </c>
      <c r="S601" s="3">
        <v>574</v>
      </c>
    </row>
    <row r="602" spans="6:19">
      <c r="F602" s="51" t="str">
        <f t="shared" si="88"/>
        <v>CS316</v>
      </c>
      <c r="G602" s="57">
        <f t="shared" si="89"/>
        <v>225</v>
      </c>
      <c r="H602" s="153">
        <f t="shared" si="90"/>
        <v>559</v>
      </c>
      <c r="I602" s="153" t="str">
        <f t="shared" si="91"/>
        <v>D</v>
      </c>
      <c r="J602" s="52">
        <f t="shared" si="92"/>
        <v>2.6635513999999998</v>
      </c>
      <c r="K602" s="150">
        <f t="shared" si="93"/>
        <v>7.2344828000000003</v>
      </c>
      <c r="L602" s="53">
        <f t="shared" si="94"/>
        <v>0.92</v>
      </c>
      <c r="M602" s="53">
        <f t="shared" si="95"/>
        <v>0.1333333333</v>
      </c>
      <c r="N602" s="53">
        <f t="shared" si="96"/>
        <v>4.8888888999999998E-2</v>
      </c>
      <c r="Q602" s="3">
        <f t="shared" si="97"/>
        <v>576</v>
      </c>
      <c r="S602" s="3">
        <v>575</v>
      </c>
    </row>
    <row r="603" spans="6:19">
      <c r="F603" s="51" t="str">
        <f t="shared" si="88"/>
        <v>EE432</v>
      </c>
      <c r="G603" s="57">
        <f t="shared" si="89"/>
        <v>224</v>
      </c>
      <c r="H603" s="153">
        <f t="shared" si="90"/>
        <v>663</v>
      </c>
      <c r="I603" s="153" t="str">
        <f t="shared" si="91"/>
        <v>D</v>
      </c>
      <c r="J603" s="52">
        <f t="shared" si="92"/>
        <v>3.5358852000000001</v>
      </c>
      <c r="K603" s="150">
        <f t="shared" si="93"/>
        <v>7.1653542999999997</v>
      </c>
      <c r="L603" s="53">
        <f t="shared" si="94"/>
        <v>0.94196429000000004</v>
      </c>
      <c r="M603" s="53">
        <f t="shared" si="95"/>
        <v>3.5714285700000001E-2</v>
      </c>
      <c r="N603" s="53">
        <f t="shared" si="96"/>
        <v>6.6964285999999998E-2</v>
      </c>
      <c r="Q603" s="3">
        <f t="shared" si="97"/>
        <v>577</v>
      </c>
      <c r="S603" s="3">
        <v>576</v>
      </c>
    </row>
    <row r="604" spans="6:19">
      <c r="F604" s="51" t="str">
        <f t="shared" ref="F604:F667" si="98">IFERROR(INDEX(Course_Data,Q604,$Q$25),"")</f>
        <v>MKT461</v>
      </c>
      <c r="G604" s="57">
        <f t="shared" ref="G604:G667" si="99">IFERROR(IF($F604="",-0.00000001,VALUE(INDEX(Course_Data,Q604,$R$25))),-0.00000001)</f>
        <v>223</v>
      </c>
      <c r="H604" s="153">
        <f t="shared" ref="H604:H667" si="100">IFERROR(IF($F604="",-0.00000001,VALUE(INDEX(Course_Data,Q604,$S$25))),-0.00000001)</f>
        <v>2007</v>
      </c>
      <c r="I604" s="153" t="str">
        <f t="shared" ref="I604:I667" si="101">IFERROR(IF($F604="",-0.00000001,INDEX(Course_Data,Q604,$T$25)),-0.00000001)</f>
        <v>D</v>
      </c>
      <c r="J604" s="52">
        <f t="shared" ref="J604:J667" si="102">IFERROR(IF($F604="",-0.00000001,VALUE(INDEX(Course_Data,Q604,$U$25))),-0.00000001)</f>
        <v>3.0540541000000001</v>
      </c>
      <c r="K604" s="150">
        <f t="shared" ref="K604:K667" si="103">IFERROR(IF($F604="",-0.00000001,VALUE(INDEX(Course_Data,Q604,$V$25))),-0.00000001)</f>
        <v>7.9583332999999996</v>
      </c>
      <c r="L604" s="53">
        <f t="shared" ref="L604:L667" si="104">IFERROR(IF($F604="",-0.00000001,VALUE(INDEX(Course_Data,Q604,$W$25))),-0.00000001)</f>
        <v>0.94618833999999996</v>
      </c>
      <c r="M604" s="53">
        <f t="shared" ref="M604:M667" si="105">IFERROR(IF($F604="",-0.00000001,VALUE(INDEX(Course_Data,Q604,$X$25))),-0.00000001)</f>
        <v>4.4843048999999996E-3</v>
      </c>
      <c r="N604" s="53">
        <f t="shared" ref="N604:N667" si="106">IFERROR(IF($F604="",-0.00000001,VALUE(INDEX(Course_Data,Q604,$Y$25))),-0.00000001)</f>
        <v>4.4843050000000001E-3</v>
      </c>
      <c r="Q604" s="3">
        <f t="shared" si="97"/>
        <v>578</v>
      </c>
      <c r="S604" s="3">
        <v>577</v>
      </c>
    </row>
    <row r="605" spans="6:19">
      <c r="F605" s="51" t="str">
        <f t="shared" si="98"/>
        <v>SW470</v>
      </c>
      <c r="G605" s="57">
        <f t="shared" si="99"/>
        <v>223</v>
      </c>
      <c r="H605" s="153">
        <f t="shared" si="100"/>
        <v>532</v>
      </c>
      <c r="I605" s="153" t="str">
        <f t="shared" si="101"/>
        <v>C</v>
      </c>
      <c r="J605" s="52">
        <f t="shared" si="102"/>
        <v>3.3105023</v>
      </c>
      <c r="K605" s="150">
        <f t="shared" si="103"/>
        <v>7.78125</v>
      </c>
      <c r="L605" s="53">
        <f t="shared" si="104"/>
        <v>0.88340806999999999</v>
      </c>
      <c r="M605" s="53">
        <f t="shared" si="105"/>
        <v>1.34529148E-2</v>
      </c>
      <c r="N605" s="53">
        <f t="shared" si="106"/>
        <v>1.793722E-2</v>
      </c>
      <c r="Q605" s="3">
        <f t="shared" ref="Q605:Q668" si="107">IF(INDEX(Course_DataALL,Q604+1,1)=$H$4,Q604+1,NA())</f>
        <v>579</v>
      </c>
      <c r="S605" s="3">
        <v>578</v>
      </c>
    </row>
    <row r="606" spans="6:19">
      <c r="F606" s="51" t="str">
        <f t="shared" si="98"/>
        <v>BIO499</v>
      </c>
      <c r="G606" s="57">
        <f t="shared" si="99"/>
        <v>222</v>
      </c>
      <c r="H606" s="153">
        <f t="shared" si="100"/>
        <v>2128</v>
      </c>
      <c r="I606" s="153" t="str">
        <f t="shared" si="101"/>
        <v>F</v>
      </c>
      <c r="J606" s="52">
        <f t="shared" si="102"/>
        <v>3.8863636000000001</v>
      </c>
      <c r="K606" s="150">
        <f t="shared" si="103"/>
        <v>7.5950413000000001</v>
      </c>
      <c r="L606" s="53">
        <f t="shared" si="104"/>
        <v>0.92342341999999999</v>
      </c>
      <c r="M606" s="53">
        <f t="shared" si="105"/>
        <v>1.3513513499999999E-2</v>
      </c>
      <c r="N606" s="53">
        <f t="shared" si="106"/>
        <v>9.0090090000000001E-3</v>
      </c>
      <c r="Q606" s="3">
        <f t="shared" si="107"/>
        <v>580</v>
      </c>
      <c r="S606" s="3">
        <v>579</v>
      </c>
    </row>
    <row r="607" spans="6:19">
      <c r="F607" s="51" t="str">
        <f t="shared" si="98"/>
        <v>EE421</v>
      </c>
      <c r="G607" s="57">
        <f t="shared" si="99"/>
        <v>222</v>
      </c>
      <c r="H607" s="153">
        <f t="shared" si="100"/>
        <v>1136</v>
      </c>
      <c r="I607" s="153" t="str">
        <f t="shared" si="101"/>
        <v>F</v>
      </c>
      <c r="J607" s="52">
        <f t="shared" si="102"/>
        <v>3.1759259000000002</v>
      </c>
      <c r="K607" s="150">
        <f t="shared" si="103"/>
        <v>7.3170732000000003</v>
      </c>
      <c r="L607" s="53">
        <f t="shared" si="104"/>
        <v>0.94144143999999996</v>
      </c>
      <c r="M607" s="53">
        <f t="shared" si="105"/>
        <v>4.05405405E-2</v>
      </c>
      <c r="N607" s="53">
        <f t="shared" si="106"/>
        <v>2.7027026999999999E-2</v>
      </c>
      <c r="Q607" s="3">
        <f t="shared" si="107"/>
        <v>581</v>
      </c>
      <c r="S607" s="3">
        <v>580</v>
      </c>
    </row>
    <row r="608" spans="6:19">
      <c r="F608" s="51" t="str">
        <f t="shared" si="98"/>
        <v>RHB303</v>
      </c>
      <c r="G608" s="57">
        <f t="shared" si="99"/>
        <v>222</v>
      </c>
      <c r="H608" s="153">
        <f t="shared" si="100"/>
        <v>362</v>
      </c>
      <c r="I608" s="153" t="str">
        <f t="shared" si="101"/>
        <v>D</v>
      </c>
      <c r="J608" s="52">
        <f t="shared" si="102"/>
        <v>3.3727273000000002</v>
      </c>
      <c r="K608" s="150">
        <f t="shared" si="103"/>
        <v>7.3461537999999997</v>
      </c>
      <c r="L608" s="53">
        <f t="shared" si="104"/>
        <v>0.81531531999999995</v>
      </c>
      <c r="M608" s="53">
        <f t="shared" si="105"/>
        <v>5.4054054099999999E-2</v>
      </c>
      <c r="N608" s="53">
        <f t="shared" si="106"/>
        <v>9.0090090000000001E-3</v>
      </c>
      <c r="Q608" s="3">
        <f t="shared" si="107"/>
        <v>582</v>
      </c>
      <c r="S608" s="3">
        <v>581</v>
      </c>
    </row>
    <row r="609" spans="6:19">
      <c r="F609" s="51" t="str">
        <f t="shared" si="98"/>
        <v>SOC380</v>
      </c>
      <c r="G609" s="57">
        <f t="shared" si="99"/>
        <v>222</v>
      </c>
      <c r="H609" s="153">
        <f t="shared" si="100"/>
        <v>604</v>
      </c>
      <c r="I609" s="153" t="str">
        <f t="shared" si="101"/>
        <v>B</v>
      </c>
      <c r="J609" s="52">
        <f t="shared" si="102"/>
        <v>3.2477064000000002</v>
      </c>
      <c r="K609" s="150">
        <f t="shared" si="103"/>
        <v>7.2781954999999998</v>
      </c>
      <c r="L609" s="53">
        <f t="shared" si="104"/>
        <v>0.71621621999999996</v>
      </c>
      <c r="M609" s="53">
        <f t="shared" si="105"/>
        <v>1.3513513499999999E-2</v>
      </c>
      <c r="N609" s="53">
        <f t="shared" si="106"/>
        <v>1.8018018E-2</v>
      </c>
      <c r="Q609" s="3">
        <f t="shared" si="107"/>
        <v>583</v>
      </c>
      <c r="S609" s="3">
        <v>582</v>
      </c>
    </row>
    <row r="610" spans="6:19">
      <c r="F610" s="51" t="str">
        <f t="shared" si="98"/>
        <v>TH429</v>
      </c>
      <c r="G610" s="57">
        <f t="shared" si="99"/>
        <v>222</v>
      </c>
      <c r="H610" s="153">
        <f t="shared" si="100"/>
        <v>596</v>
      </c>
      <c r="I610" s="153" t="str">
        <f t="shared" si="101"/>
        <v>C</v>
      </c>
      <c r="J610" s="52">
        <f t="shared" si="102"/>
        <v>3.4863635999999998</v>
      </c>
      <c r="K610" s="150">
        <f t="shared" si="103"/>
        <v>5.5340908999999998</v>
      </c>
      <c r="L610" s="53">
        <f t="shared" si="104"/>
        <v>0.82882882999999996</v>
      </c>
      <c r="M610" s="53">
        <f t="shared" si="105"/>
        <v>3.6036036E-2</v>
      </c>
      <c r="N610" s="53">
        <f t="shared" si="106"/>
        <v>9.0090090000000001E-3</v>
      </c>
      <c r="Q610" s="3">
        <f t="shared" si="107"/>
        <v>584</v>
      </c>
      <c r="S610" s="3">
        <v>583</v>
      </c>
    </row>
    <row r="611" spans="6:19">
      <c r="F611" s="51" t="str">
        <f t="shared" si="98"/>
        <v>ART448</v>
      </c>
      <c r="G611" s="57">
        <f t="shared" si="99"/>
        <v>220</v>
      </c>
      <c r="H611" s="153">
        <f t="shared" si="100"/>
        <v>481</v>
      </c>
      <c r="I611" s="153" t="str">
        <f t="shared" si="101"/>
        <v>D</v>
      </c>
      <c r="J611" s="52">
        <f t="shared" si="102"/>
        <v>3.3194444000000001</v>
      </c>
      <c r="K611" s="150">
        <f t="shared" si="103"/>
        <v>8.2771083999999995</v>
      </c>
      <c r="L611" s="53">
        <f t="shared" si="104"/>
        <v>0.96818181999999997</v>
      </c>
      <c r="M611" s="53">
        <f t="shared" si="105"/>
        <v>4.09090909E-2</v>
      </c>
      <c r="N611" s="53">
        <f t="shared" si="106"/>
        <v>1.8181817999999999E-2</v>
      </c>
      <c r="Q611" s="3">
        <f t="shared" si="107"/>
        <v>585</v>
      </c>
      <c r="S611" s="3">
        <v>584</v>
      </c>
    </row>
    <row r="612" spans="6:19">
      <c r="F612" s="51" t="str">
        <f t="shared" si="98"/>
        <v>EGR199</v>
      </c>
      <c r="G612" s="57">
        <f t="shared" si="99"/>
        <v>220</v>
      </c>
      <c r="H612" s="153">
        <f t="shared" si="100"/>
        <v>334</v>
      </c>
      <c r="I612" s="153" t="str">
        <f t="shared" si="101"/>
        <v>A</v>
      </c>
      <c r="J612" s="52">
        <f t="shared" si="102"/>
        <v>2.6745283</v>
      </c>
      <c r="K612" s="150">
        <f t="shared" si="103"/>
        <v>1.2686567</v>
      </c>
      <c r="L612" s="53">
        <f t="shared" si="104"/>
        <v>0.26363636000000001</v>
      </c>
      <c r="M612" s="53">
        <f t="shared" si="105"/>
        <v>0.15454545450000001</v>
      </c>
      <c r="N612" s="53">
        <f t="shared" si="106"/>
        <v>3.6363635999999998E-2</v>
      </c>
      <c r="Q612" s="3">
        <f t="shared" si="107"/>
        <v>586</v>
      </c>
      <c r="S612" s="3">
        <v>585</v>
      </c>
    </row>
    <row r="613" spans="6:19">
      <c r="F613" s="51" t="str">
        <f t="shared" si="98"/>
        <v>MUS156</v>
      </c>
      <c r="G613" s="57">
        <f t="shared" si="99"/>
        <v>220</v>
      </c>
      <c r="H613" s="153">
        <f t="shared" si="100"/>
        <v>479</v>
      </c>
      <c r="I613" s="153" t="str">
        <f t="shared" si="101"/>
        <v>A</v>
      </c>
      <c r="J613" s="52">
        <f t="shared" si="102"/>
        <v>2.7962085000000001</v>
      </c>
      <c r="K613" s="150">
        <f t="shared" si="103"/>
        <v>1.5537634</v>
      </c>
      <c r="L613" s="53">
        <f t="shared" si="104"/>
        <v>0.46818182000000003</v>
      </c>
      <c r="M613" s="53">
        <f t="shared" si="105"/>
        <v>0.15909090910000001</v>
      </c>
      <c r="N613" s="53">
        <f t="shared" si="106"/>
        <v>4.0909091000000002E-2</v>
      </c>
      <c r="Q613" s="3">
        <f t="shared" si="107"/>
        <v>587</v>
      </c>
      <c r="S613" s="3">
        <v>586</v>
      </c>
    </row>
    <row r="614" spans="6:19">
      <c r="F614" s="51" t="str">
        <f t="shared" si="98"/>
        <v>SW491</v>
      </c>
      <c r="G614" s="57">
        <f t="shared" si="99"/>
        <v>219</v>
      </c>
      <c r="H614" s="153">
        <f t="shared" si="100"/>
        <v>947</v>
      </c>
      <c r="I614" s="153" t="str">
        <f t="shared" si="101"/>
        <v>D</v>
      </c>
      <c r="J614" s="52">
        <f t="shared" si="102"/>
        <v>3.1534884000000001</v>
      </c>
      <c r="K614" s="150">
        <f t="shared" si="103"/>
        <v>7.3265305999999999</v>
      </c>
      <c r="L614" s="53">
        <f t="shared" si="104"/>
        <v>0.89497716999999999</v>
      </c>
      <c r="M614" s="53">
        <f t="shared" si="105"/>
        <v>9.1324201000000001E-3</v>
      </c>
      <c r="N614" s="53">
        <f t="shared" si="106"/>
        <v>1.8264840000000001E-2</v>
      </c>
      <c r="Q614" s="3">
        <f t="shared" si="107"/>
        <v>588</v>
      </c>
      <c r="S614" s="3">
        <v>587</v>
      </c>
    </row>
    <row r="615" spans="6:19">
      <c r="F615" s="51" t="str">
        <f t="shared" si="98"/>
        <v>MUE269</v>
      </c>
      <c r="G615" s="57">
        <f t="shared" si="99"/>
        <v>218</v>
      </c>
      <c r="H615" s="153">
        <f t="shared" si="100"/>
        <v>613</v>
      </c>
      <c r="I615" s="153" t="str">
        <f t="shared" si="101"/>
        <v>A</v>
      </c>
      <c r="J615" s="52">
        <f t="shared" si="102"/>
        <v>3.8971963000000001</v>
      </c>
      <c r="K615" s="150">
        <f t="shared" si="103"/>
        <v>2.9945651999999998</v>
      </c>
      <c r="L615" s="53">
        <f t="shared" si="104"/>
        <v>0.58715596000000003</v>
      </c>
      <c r="M615" s="53">
        <f t="shared" si="105"/>
        <v>9.1743119000000008E-3</v>
      </c>
      <c r="N615" s="53">
        <f t="shared" si="106"/>
        <v>1.8348624000000001E-2</v>
      </c>
      <c r="Q615" s="3">
        <f t="shared" si="107"/>
        <v>589</v>
      </c>
      <c r="S615" s="3">
        <v>588</v>
      </c>
    </row>
    <row r="616" spans="6:19">
      <c r="F616" s="51" t="str">
        <f t="shared" si="98"/>
        <v>PSY488</v>
      </c>
      <c r="G616" s="57">
        <f t="shared" si="99"/>
        <v>218</v>
      </c>
      <c r="H616" s="153">
        <f t="shared" si="100"/>
        <v>835</v>
      </c>
      <c r="I616" s="153" t="str">
        <f t="shared" si="101"/>
        <v>D</v>
      </c>
      <c r="J616" s="52">
        <f t="shared" si="102"/>
        <v>3.6912441999999999</v>
      </c>
      <c r="K616" s="150">
        <f t="shared" si="103"/>
        <v>6.8108107999999996</v>
      </c>
      <c r="L616" s="53">
        <f t="shared" si="104"/>
        <v>0.90825688000000004</v>
      </c>
      <c r="M616" s="53">
        <f t="shared" si="105"/>
        <v>9.1743119000000008E-3</v>
      </c>
      <c r="N616" s="53">
        <f t="shared" si="106"/>
        <v>4.5871560000000002E-3</v>
      </c>
      <c r="Q616" s="3">
        <f t="shared" si="107"/>
        <v>590</v>
      </c>
      <c r="S616" s="3">
        <v>589</v>
      </c>
    </row>
    <row r="617" spans="6:19">
      <c r="F617" s="51" t="str">
        <f t="shared" si="98"/>
        <v>CEG498</v>
      </c>
      <c r="G617" s="57">
        <f t="shared" si="99"/>
        <v>217</v>
      </c>
      <c r="H617" s="153">
        <f t="shared" si="100"/>
        <v>1189</v>
      </c>
      <c r="I617" s="153" t="str">
        <f t="shared" si="101"/>
        <v>B</v>
      </c>
      <c r="J617" s="52">
        <f t="shared" si="102"/>
        <v>3.9262673000000001</v>
      </c>
      <c r="K617" s="150">
        <f t="shared" si="103"/>
        <v>7.919708</v>
      </c>
      <c r="L617" s="53">
        <f t="shared" si="104"/>
        <v>0.93087558000000004</v>
      </c>
      <c r="M617" s="53">
        <f t="shared" si="105"/>
        <v>0</v>
      </c>
      <c r="N617" s="53">
        <f t="shared" si="106"/>
        <v>0</v>
      </c>
      <c r="Q617" s="3">
        <f t="shared" si="107"/>
        <v>591</v>
      </c>
      <c r="S617" s="3">
        <v>590</v>
      </c>
    </row>
    <row r="618" spans="6:19">
      <c r="F618" s="51" t="str">
        <f t="shared" si="98"/>
        <v>SOC310</v>
      </c>
      <c r="G618" s="57">
        <f t="shared" si="99"/>
        <v>217</v>
      </c>
      <c r="H618" s="153">
        <f t="shared" si="100"/>
        <v>350</v>
      </c>
      <c r="I618" s="153" t="str">
        <f t="shared" si="101"/>
        <v>D</v>
      </c>
      <c r="J618" s="52">
        <f t="shared" si="102"/>
        <v>3.1333332999999999</v>
      </c>
      <c r="K618" s="150">
        <f t="shared" si="103"/>
        <v>8.1223022</v>
      </c>
      <c r="L618" s="53">
        <f t="shared" si="104"/>
        <v>0.82949309000000004</v>
      </c>
      <c r="M618" s="53">
        <f t="shared" si="105"/>
        <v>4.6082949300000002E-2</v>
      </c>
      <c r="N618" s="53">
        <f t="shared" si="106"/>
        <v>3.2258065000000002E-2</v>
      </c>
      <c r="Q618" s="3">
        <f t="shared" si="107"/>
        <v>592</v>
      </c>
      <c r="S618" s="3">
        <v>591</v>
      </c>
    </row>
    <row r="619" spans="6:19">
      <c r="F619" s="51" t="str">
        <f t="shared" si="98"/>
        <v>SOC301</v>
      </c>
      <c r="G619" s="57">
        <f t="shared" si="99"/>
        <v>216</v>
      </c>
      <c r="H619" s="153">
        <f t="shared" si="100"/>
        <v>772</v>
      </c>
      <c r="I619" s="153" t="str">
        <f t="shared" si="101"/>
        <v>C</v>
      </c>
      <c r="J619" s="52">
        <f t="shared" si="102"/>
        <v>3.3236715000000001</v>
      </c>
      <c r="K619" s="150">
        <f t="shared" si="103"/>
        <v>7.6</v>
      </c>
      <c r="L619" s="53">
        <f t="shared" si="104"/>
        <v>0.77314815000000003</v>
      </c>
      <c r="M619" s="53">
        <f t="shared" si="105"/>
        <v>3.2407407399999998E-2</v>
      </c>
      <c r="N619" s="53">
        <f t="shared" si="106"/>
        <v>4.1666666999999998E-2</v>
      </c>
      <c r="Q619" s="3">
        <f t="shared" si="107"/>
        <v>593</v>
      </c>
      <c r="S619" s="3">
        <v>592</v>
      </c>
    </row>
    <row r="620" spans="6:19">
      <c r="F620" s="51" t="str">
        <f t="shared" si="98"/>
        <v>RHB407</v>
      </c>
      <c r="G620" s="57">
        <f t="shared" si="99"/>
        <v>215</v>
      </c>
      <c r="H620" s="153">
        <f t="shared" si="100"/>
        <v>824</v>
      </c>
      <c r="I620" s="153" t="str">
        <f t="shared" si="101"/>
        <v>F</v>
      </c>
      <c r="J620" s="52">
        <f t="shared" si="102"/>
        <v>3.2417061999999999</v>
      </c>
      <c r="K620" s="150">
        <f t="shared" si="103"/>
        <v>7.0657895000000002</v>
      </c>
      <c r="L620" s="53">
        <f t="shared" si="104"/>
        <v>0.85581395000000005</v>
      </c>
      <c r="M620" s="53">
        <f t="shared" si="105"/>
        <v>2.3255814E-2</v>
      </c>
      <c r="N620" s="53">
        <f t="shared" si="106"/>
        <v>1.8604651E-2</v>
      </c>
      <c r="Q620" s="3">
        <f t="shared" si="107"/>
        <v>594</v>
      </c>
      <c r="S620" s="3">
        <v>593</v>
      </c>
    </row>
    <row r="621" spans="6:19">
      <c r="F621" s="51" t="str">
        <f t="shared" si="98"/>
        <v>MUE466</v>
      </c>
      <c r="G621" s="57">
        <f t="shared" si="99"/>
        <v>214</v>
      </c>
      <c r="H621" s="153">
        <f t="shared" si="100"/>
        <v>718</v>
      </c>
      <c r="I621" s="153" t="str">
        <f t="shared" si="101"/>
        <v>A</v>
      </c>
      <c r="J621" s="52">
        <f t="shared" si="102"/>
        <v>3.9194312999999998</v>
      </c>
      <c r="K621" s="150">
        <f t="shared" si="103"/>
        <v>5.9939394000000004</v>
      </c>
      <c r="L621" s="53">
        <f t="shared" si="104"/>
        <v>0.72429907000000004</v>
      </c>
      <c r="M621" s="53">
        <f t="shared" si="105"/>
        <v>1.4018691600000001E-2</v>
      </c>
      <c r="N621" s="53">
        <f t="shared" si="106"/>
        <v>1.4018691999999999E-2</v>
      </c>
      <c r="Q621" s="3">
        <f t="shared" si="107"/>
        <v>595</v>
      </c>
      <c r="S621" s="3">
        <v>594</v>
      </c>
    </row>
    <row r="622" spans="6:19">
      <c r="F622" s="51" t="str">
        <f t="shared" si="98"/>
        <v>ART348</v>
      </c>
      <c r="G622" s="57">
        <f t="shared" si="99"/>
        <v>213</v>
      </c>
      <c r="H622" s="153">
        <f t="shared" si="100"/>
        <v>1105</v>
      </c>
      <c r="I622" s="153" t="str">
        <f t="shared" si="101"/>
        <v>D</v>
      </c>
      <c r="J622" s="52">
        <f t="shared" si="102"/>
        <v>3.1943128000000001</v>
      </c>
      <c r="K622" s="150">
        <f t="shared" si="103"/>
        <v>6.2747253000000001</v>
      </c>
      <c r="L622" s="53">
        <f t="shared" si="104"/>
        <v>0.78403756000000002</v>
      </c>
      <c r="M622" s="53">
        <f t="shared" si="105"/>
        <v>4.2253521099999997E-2</v>
      </c>
      <c r="N622" s="53">
        <f t="shared" si="106"/>
        <v>9.3896710000000005E-3</v>
      </c>
      <c r="Q622" s="3">
        <f t="shared" si="107"/>
        <v>596</v>
      </c>
      <c r="S622" s="3">
        <v>595</v>
      </c>
    </row>
    <row r="623" spans="6:19">
      <c r="F623" s="51" t="str">
        <f t="shared" si="98"/>
        <v>ENG385</v>
      </c>
      <c r="G623" s="57">
        <f t="shared" si="99"/>
        <v>213</v>
      </c>
      <c r="H623" s="153">
        <f t="shared" si="100"/>
        <v>900</v>
      </c>
      <c r="I623" s="153" t="str">
        <f t="shared" si="101"/>
        <v>D</v>
      </c>
      <c r="J623" s="52">
        <f t="shared" si="102"/>
        <v>3.5192307999999999</v>
      </c>
      <c r="K623" s="150">
        <f t="shared" si="103"/>
        <v>6.4504504999999996</v>
      </c>
      <c r="L623" s="53">
        <f t="shared" si="104"/>
        <v>0.78873238999999995</v>
      </c>
      <c r="M623" s="53">
        <f t="shared" si="105"/>
        <v>1.87793427E-2</v>
      </c>
      <c r="N623" s="53">
        <f t="shared" si="106"/>
        <v>2.3474177999999998E-2</v>
      </c>
      <c r="Q623" s="3">
        <f t="shared" si="107"/>
        <v>597</v>
      </c>
      <c r="S623" s="3">
        <v>596</v>
      </c>
    </row>
    <row r="624" spans="6:19">
      <c r="F624" s="51" t="str">
        <f t="shared" si="98"/>
        <v>CNL467</v>
      </c>
      <c r="G624" s="57">
        <f t="shared" si="99"/>
        <v>212</v>
      </c>
      <c r="H624" s="153">
        <f t="shared" si="100"/>
        <v>998</v>
      </c>
      <c r="I624" s="153" t="str">
        <f t="shared" si="101"/>
        <v>C</v>
      </c>
      <c r="J624" s="52">
        <f t="shared" si="102"/>
        <v>3.4047619</v>
      </c>
      <c r="K624" s="150">
        <f t="shared" si="103"/>
        <v>7.9470198999999999</v>
      </c>
      <c r="L624" s="53">
        <f t="shared" si="104"/>
        <v>0.85849056999999995</v>
      </c>
      <c r="M624" s="53">
        <f t="shared" si="105"/>
        <v>1.4150943399999999E-2</v>
      </c>
      <c r="N624" s="53">
        <f t="shared" si="106"/>
        <v>9.4339620000000006E-3</v>
      </c>
      <c r="Q624" s="3">
        <f t="shared" si="107"/>
        <v>598</v>
      </c>
      <c r="S624" s="3">
        <v>597</v>
      </c>
    </row>
    <row r="625" spans="6:19">
      <c r="F625" s="51" t="str">
        <f t="shared" si="98"/>
        <v>COM464</v>
      </c>
      <c r="G625" s="57">
        <f t="shared" si="99"/>
        <v>212</v>
      </c>
      <c r="H625" s="153">
        <f t="shared" si="100"/>
        <v>544</v>
      </c>
      <c r="I625" s="153" t="str">
        <f t="shared" si="101"/>
        <v>D</v>
      </c>
      <c r="J625" s="52">
        <f t="shared" si="102"/>
        <v>2.9663461999999998</v>
      </c>
      <c r="K625" s="150">
        <f t="shared" si="103"/>
        <v>7.5107913999999996</v>
      </c>
      <c r="L625" s="53">
        <f t="shared" si="104"/>
        <v>0.93396226000000004</v>
      </c>
      <c r="M625" s="53">
        <f t="shared" si="105"/>
        <v>8.0188679200000001E-2</v>
      </c>
      <c r="N625" s="53">
        <f t="shared" si="106"/>
        <v>1.8867925000000001E-2</v>
      </c>
      <c r="Q625" s="3">
        <f t="shared" si="107"/>
        <v>599</v>
      </c>
      <c r="S625" s="3">
        <v>598</v>
      </c>
    </row>
    <row r="626" spans="6:19">
      <c r="F626" s="51" t="str">
        <f t="shared" si="98"/>
        <v>ENG352</v>
      </c>
      <c r="G626" s="57">
        <f t="shared" si="99"/>
        <v>212</v>
      </c>
      <c r="H626" s="153">
        <f t="shared" si="100"/>
        <v>565</v>
      </c>
      <c r="I626" s="153" t="str">
        <f t="shared" si="101"/>
        <v>C</v>
      </c>
      <c r="J626" s="52">
        <f t="shared" si="102"/>
        <v>2.6446700999999999</v>
      </c>
      <c r="K626" s="150">
        <f t="shared" si="103"/>
        <v>5.7155171999999999</v>
      </c>
      <c r="L626" s="53">
        <f t="shared" si="104"/>
        <v>0.71698112999999997</v>
      </c>
      <c r="M626" s="53">
        <f t="shared" si="105"/>
        <v>0.11320754719999999</v>
      </c>
      <c r="N626" s="53">
        <f t="shared" si="106"/>
        <v>7.0754716999999995E-2</v>
      </c>
      <c r="Q626" s="3">
        <f t="shared" si="107"/>
        <v>600</v>
      </c>
      <c r="S626" s="3">
        <v>599</v>
      </c>
    </row>
    <row r="627" spans="6:19">
      <c r="F627" s="51" t="str">
        <f t="shared" si="98"/>
        <v>MP232</v>
      </c>
      <c r="G627" s="57">
        <f t="shared" si="99"/>
        <v>212</v>
      </c>
      <c r="H627" s="153">
        <f t="shared" si="100"/>
        <v>618</v>
      </c>
      <c r="I627" s="153" t="str">
        <f t="shared" si="101"/>
        <v>B</v>
      </c>
      <c r="J627" s="52">
        <f t="shared" si="102"/>
        <v>2.8133971</v>
      </c>
      <c r="K627" s="150">
        <f t="shared" si="103"/>
        <v>2.5328946999999999</v>
      </c>
      <c r="L627" s="53">
        <f t="shared" si="104"/>
        <v>0.48113208000000002</v>
      </c>
      <c r="M627" s="53">
        <f t="shared" si="105"/>
        <v>5.1886792500000001E-2</v>
      </c>
      <c r="N627" s="53">
        <f t="shared" si="106"/>
        <v>1.4150942999999999E-2</v>
      </c>
      <c r="Q627" s="3">
        <f t="shared" si="107"/>
        <v>601</v>
      </c>
      <c r="S627" s="3">
        <v>600</v>
      </c>
    </row>
    <row r="628" spans="6:19">
      <c r="F628" s="51" t="str">
        <f t="shared" si="98"/>
        <v>PLS323</v>
      </c>
      <c r="G628" s="57">
        <f t="shared" si="99"/>
        <v>212</v>
      </c>
      <c r="H628" s="153">
        <f t="shared" si="100"/>
        <v>844</v>
      </c>
      <c r="I628" s="153" t="str">
        <f t="shared" si="101"/>
        <v>D</v>
      </c>
      <c r="J628" s="52">
        <f t="shared" si="102"/>
        <v>2.8078818000000001</v>
      </c>
      <c r="K628" s="150">
        <f t="shared" si="103"/>
        <v>7.0514706</v>
      </c>
      <c r="L628" s="53">
        <f t="shared" si="104"/>
        <v>0.73113207999999996</v>
      </c>
      <c r="M628" s="53">
        <f t="shared" si="105"/>
        <v>0.11320754719999999</v>
      </c>
      <c r="N628" s="53">
        <f t="shared" si="106"/>
        <v>4.2452829999999997E-2</v>
      </c>
      <c r="Q628" s="3">
        <f t="shared" si="107"/>
        <v>602</v>
      </c>
      <c r="S628" s="3">
        <v>601</v>
      </c>
    </row>
    <row r="629" spans="6:19">
      <c r="F629" s="51" t="str">
        <f t="shared" si="98"/>
        <v>RHB304</v>
      </c>
      <c r="G629" s="57">
        <f t="shared" si="99"/>
        <v>212</v>
      </c>
      <c r="H629" s="153">
        <f t="shared" si="100"/>
        <v>209</v>
      </c>
      <c r="I629" s="153" t="str">
        <f t="shared" si="101"/>
        <v>C</v>
      </c>
      <c r="J629" s="52">
        <f t="shared" si="102"/>
        <v>3.2608695999999999</v>
      </c>
      <c r="K629" s="150">
        <f t="shared" si="103"/>
        <v>6.8231292999999997</v>
      </c>
      <c r="L629" s="53">
        <f t="shared" si="104"/>
        <v>0.83018868000000001</v>
      </c>
      <c r="M629" s="53">
        <f t="shared" si="105"/>
        <v>4.7169811300000003E-2</v>
      </c>
      <c r="N629" s="53">
        <f t="shared" si="106"/>
        <v>2.3584905999999999E-2</v>
      </c>
      <c r="Q629" s="3">
        <f t="shared" si="107"/>
        <v>603</v>
      </c>
      <c r="S629" s="3">
        <v>602</v>
      </c>
    </row>
    <row r="630" spans="6:19">
      <c r="F630" s="51" t="str">
        <f t="shared" si="98"/>
        <v>CHM312</v>
      </c>
      <c r="G630" s="57">
        <f t="shared" si="99"/>
        <v>211</v>
      </c>
      <c r="H630" s="153">
        <f t="shared" si="100"/>
        <v>1646</v>
      </c>
      <c r="I630" s="153" t="str">
        <f t="shared" si="101"/>
        <v>C</v>
      </c>
      <c r="J630" s="52">
        <f t="shared" si="102"/>
        <v>3.4878049</v>
      </c>
      <c r="K630" s="150">
        <f t="shared" si="103"/>
        <v>5.8682170999999999</v>
      </c>
      <c r="L630" s="53">
        <f t="shared" si="104"/>
        <v>0.80094787000000001</v>
      </c>
      <c r="M630" s="53">
        <f t="shared" si="105"/>
        <v>0</v>
      </c>
      <c r="N630" s="53">
        <f t="shared" si="106"/>
        <v>2.8436019E-2</v>
      </c>
      <c r="Q630" s="3">
        <f t="shared" si="107"/>
        <v>604</v>
      </c>
      <c r="S630" s="3">
        <v>603</v>
      </c>
    </row>
    <row r="631" spans="6:19">
      <c r="F631" s="51" t="str">
        <f t="shared" si="98"/>
        <v>CHM314</v>
      </c>
      <c r="G631" s="57">
        <f t="shared" si="99"/>
        <v>211</v>
      </c>
      <c r="H631" s="153">
        <f t="shared" si="100"/>
        <v>2000</v>
      </c>
      <c r="I631" s="153" t="str">
        <f t="shared" si="101"/>
        <v>C</v>
      </c>
      <c r="J631" s="52">
        <f t="shared" si="102"/>
        <v>3.7038834999999999</v>
      </c>
      <c r="K631" s="150">
        <f t="shared" si="103"/>
        <v>5.8682170999999999</v>
      </c>
      <c r="L631" s="53">
        <f t="shared" si="104"/>
        <v>0.80094787000000001</v>
      </c>
      <c r="M631" s="53">
        <f t="shared" si="105"/>
        <v>0</v>
      </c>
      <c r="N631" s="53">
        <f t="shared" si="106"/>
        <v>2.3696682E-2</v>
      </c>
      <c r="Q631" s="3">
        <f t="shared" si="107"/>
        <v>605</v>
      </c>
      <c r="S631" s="3">
        <v>604</v>
      </c>
    </row>
    <row r="632" spans="6:19">
      <c r="F632" s="51" t="str">
        <f t="shared" si="98"/>
        <v>EE260</v>
      </c>
      <c r="G632" s="57">
        <f t="shared" si="99"/>
        <v>211</v>
      </c>
      <c r="H632" s="153">
        <f t="shared" si="100"/>
        <v>417</v>
      </c>
      <c r="I632" s="153" t="str">
        <f t="shared" si="101"/>
        <v>C</v>
      </c>
      <c r="J632" s="52">
        <f t="shared" si="102"/>
        <v>3.0686274999999998</v>
      </c>
      <c r="K632" s="150">
        <f t="shared" si="103"/>
        <v>4.4880000000000004</v>
      </c>
      <c r="L632" s="53">
        <f t="shared" si="104"/>
        <v>0.81990521000000005</v>
      </c>
      <c r="M632" s="53">
        <f t="shared" si="105"/>
        <v>8.5308056899999998E-2</v>
      </c>
      <c r="N632" s="53">
        <f t="shared" si="106"/>
        <v>3.3175354999999997E-2</v>
      </c>
      <c r="Q632" s="3">
        <f t="shared" si="107"/>
        <v>606</v>
      </c>
      <c r="S632" s="3">
        <v>605</v>
      </c>
    </row>
    <row r="633" spans="6:19">
      <c r="F633" s="51" t="str">
        <f t="shared" si="98"/>
        <v>SW487</v>
      </c>
      <c r="G633" s="57">
        <f t="shared" si="99"/>
        <v>211</v>
      </c>
      <c r="H633" s="153">
        <f t="shared" si="100"/>
        <v>396</v>
      </c>
      <c r="I633" s="153" t="str">
        <f t="shared" si="101"/>
        <v>D</v>
      </c>
      <c r="J633" s="52">
        <f t="shared" si="102"/>
        <v>3.3459715999999999</v>
      </c>
      <c r="K633" s="150">
        <f t="shared" si="103"/>
        <v>7.8690476</v>
      </c>
      <c r="L633" s="53">
        <f t="shared" si="104"/>
        <v>0.97156397999999999</v>
      </c>
      <c r="M633" s="53">
        <f t="shared" si="105"/>
        <v>4.2654028400000002E-2</v>
      </c>
      <c r="N633" s="53">
        <f t="shared" si="106"/>
        <v>0</v>
      </c>
      <c r="Q633" s="3">
        <f t="shared" si="107"/>
        <v>607</v>
      </c>
      <c r="S633" s="3">
        <v>606</v>
      </c>
    </row>
    <row r="634" spans="6:19">
      <c r="F634" s="51" t="str">
        <f t="shared" si="98"/>
        <v>TH380</v>
      </c>
      <c r="G634" s="57">
        <f t="shared" si="99"/>
        <v>211</v>
      </c>
      <c r="H634" s="153">
        <f t="shared" si="100"/>
        <v>876</v>
      </c>
      <c r="I634" s="153" t="str">
        <f t="shared" si="101"/>
        <v>F</v>
      </c>
      <c r="J634" s="52">
        <f t="shared" si="102"/>
        <v>2.7703348999999999</v>
      </c>
      <c r="K634" s="150">
        <f t="shared" si="103"/>
        <v>5.9526627000000003</v>
      </c>
      <c r="L634" s="53">
        <f t="shared" si="104"/>
        <v>0.82938389000000001</v>
      </c>
      <c r="M634" s="53">
        <f t="shared" si="105"/>
        <v>6.6350710899999998E-2</v>
      </c>
      <c r="N634" s="53">
        <f t="shared" si="106"/>
        <v>9.478673E-3</v>
      </c>
      <c r="Q634" s="3">
        <f t="shared" si="107"/>
        <v>608</v>
      </c>
      <c r="S634" s="3">
        <v>607</v>
      </c>
    </row>
    <row r="635" spans="6:19">
      <c r="F635" s="51" t="str">
        <f t="shared" si="98"/>
        <v>TH144</v>
      </c>
      <c r="G635" s="57">
        <f t="shared" si="99"/>
        <v>210</v>
      </c>
      <c r="H635" s="153">
        <f t="shared" si="100"/>
        <v>369</v>
      </c>
      <c r="I635" s="153" t="str">
        <f t="shared" si="101"/>
        <v>A</v>
      </c>
      <c r="J635" s="52">
        <f t="shared" si="102"/>
        <v>3.3095238</v>
      </c>
      <c r="K635" s="150">
        <f t="shared" si="103"/>
        <v>1.3611111</v>
      </c>
      <c r="L635" s="53">
        <f t="shared" si="104"/>
        <v>0.53809523999999997</v>
      </c>
      <c r="M635" s="53">
        <f t="shared" si="105"/>
        <v>4.7619048000000002E-3</v>
      </c>
      <c r="N635" s="53">
        <f t="shared" si="106"/>
        <v>0</v>
      </c>
      <c r="Q635" s="3">
        <f t="shared" si="107"/>
        <v>609</v>
      </c>
      <c r="S635" s="3">
        <v>608</v>
      </c>
    </row>
    <row r="636" spans="6:19">
      <c r="F636" s="51" t="str">
        <f t="shared" si="98"/>
        <v>MUE293</v>
      </c>
      <c r="G636" s="57">
        <f t="shared" si="99"/>
        <v>209</v>
      </c>
      <c r="H636" s="153">
        <f t="shared" si="100"/>
        <v>909</v>
      </c>
      <c r="I636" s="153" t="str">
        <f t="shared" si="101"/>
        <v>A</v>
      </c>
      <c r="J636" s="52">
        <f t="shared" si="102"/>
        <v>3.8894231000000001</v>
      </c>
      <c r="K636" s="150">
        <f t="shared" si="103"/>
        <v>2.6882353000000001</v>
      </c>
      <c r="L636" s="53">
        <f t="shared" si="104"/>
        <v>0.53110047999999999</v>
      </c>
      <c r="M636" s="53">
        <f t="shared" si="105"/>
        <v>9.5693779999999999E-3</v>
      </c>
      <c r="N636" s="53">
        <f t="shared" si="106"/>
        <v>4.784689E-3</v>
      </c>
      <c r="Q636" s="3">
        <f t="shared" si="107"/>
        <v>610</v>
      </c>
      <c r="S636" s="3">
        <v>609</v>
      </c>
    </row>
    <row r="637" spans="6:19">
      <c r="F637" s="51" t="str">
        <f t="shared" si="98"/>
        <v>RHB228</v>
      </c>
      <c r="G637" s="57">
        <f t="shared" si="99"/>
        <v>209</v>
      </c>
      <c r="H637" s="153">
        <f t="shared" si="100"/>
        <v>1787</v>
      </c>
      <c r="I637" s="153" t="str">
        <f t="shared" si="101"/>
        <v>F</v>
      </c>
      <c r="J637" s="52">
        <f t="shared" si="102"/>
        <v>3.5679612000000001</v>
      </c>
      <c r="K637" s="150">
        <f t="shared" si="103"/>
        <v>6.4402984999999999</v>
      </c>
      <c r="L637" s="53">
        <f t="shared" si="104"/>
        <v>0.92344497999999997</v>
      </c>
      <c r="M637" s="53">
        <f t="shared" si="105"/>
        <v>1.9138756E-2</v>
      </c>
      <c r="N637" s="53">
        <f t="shared" si="106"/>
        <v>1.4354067E-2</v>
      </c>
      <c r="Q637" s="3">
        <f t="shared" si="107"/>
        <v>611</v>
      </c>
      <c r="S637" s="3">
        <v>610</v>
      </c>
    </row>
    <row r="638" spans="6:19">
      <c r="F638" s="51" t="str">
        <f t="shared" si="98"/>
        <v>SW481</v>
      </c>
      <c r="G638" s="57">
        <f t="shared" si="99"/>
        <v>209</v>
      </c>
      <c r="H638" s="153">
        <f t="shared" si="100"/>
        <v>626</v>
      </c>
      <c r="I638" s="153" t="str">
        <f t="shared" si="101"/>
        <v>C</v>
      </c>
      <c r="J638" s="52">
        <f t="shared" si="102"/>
        <v>3.4663461999999998</v>
      </c>
      <c r="K638" s="150">
        <f t="shared" si="103"/>
        <v>7.8313252999999996</v>
      </c>
      <c r="L638" s="53">
        <f t="shared" si="104"/>
        <v>0.96650718000000002</v>
      </c>
      <c r="M638" s="53">
        <f t="shared" si="105"/>
        <v>1.4354067E-2</v>
      </c>
      <c r="N638" s="53">
        <f t="shared" si="106"/>
        <v>4.784689E-3</v>
      </c>
      <c r="Q638" s="3">
        <f t="shared" si="107"/>
        <v>612</v>
      </c>
      <c r="S638" s="3">
        <v>611</v>
      </c>
    </row>
    <row r="639" spans="6:19">
      <c r="F639" s="51" t="str">
        <f t="shared" si="98"/>
        <v>BIO302</v>
      </c>
      <c r="G639" s="57">
        <f t="shared" si="99"/>
        <v>208</v>
      </c>
      <c r="H639" s="153">
        <f t="shared" si="100"/>
        <v>757</v>
      </c>
      <c r="I639" s="153" t="str">
        <f t="shared" si="101"/>
        <v>F</v>
      </c>
      <c r="J639" s="52">
        <f t="shared" si="102"/>
        <v>2.8442210999999999</v>
      </c>
      <c r="K639" s="150">
        <f t="shared" si="103"/>
        <v>7.1555555999999996</v>
      </c>
      <c r="L639" s="53">
        <f t="shared" si="104"/>
        <v>0.88461537999999995</v>
      </c>
      <c r="M639" s="53">
        <f t="shared" si="105"/>
        <v>6.7307692299999999E-2</v>
      </c>
      <c r="N639" s="53">
        <f t="shared" si="106"/>
        <v>4.3269230999999998E-2</v>
      </c>
      <c r="Q639" s="3">
        <f t="shared" si="107"/>
        <v>613</v>
      </c>
      <c r="S639" s="3">
        <v>612</v>
      </c>
    </row>
    <row r="640" spans="6:19">
      <c r="F640" s="51" t="str">
        <f t="shared" si="98"/>
        <v>CEG333</v>
      </c>
      <c r="G640" s="57">
        <f t="shared" si="99"/>
        <v>208</v>
      </c>
      <c r="H640" s="153">
        <f t="shared" si="100"/>
        <v>372</v>
      </c>
      <c r="I640" s="153" t="str">
        <f t="shared" si="101"/>
        <v>D</v>
      </c>
      <c r="J640" s="52">
        <f t="shared" si="102"/>
        <v>3.1157895</v>
      </c>
      <c r="K640" s="150">
        <f t="shared" si="103"/>
        <v>3.6614173000000001</v>
      </c>
      <c r="L640" s="53">
        <f t="shared" si="104"/>
        <v>0.76923076999999995</v>
      </c>
      <c r="M640" s="53">
        <f t="shared" si="105"/>
        <v>9.1346153799999996E-2</v>
      </c>
      <c r="N640" s="53">
        <f t="shared" si="106"/>
        <v>8.6538461999999997E-2</v>
      </c>
      <c r="Q640" s="3">
        <f t="shared" si="107"/>
        <v>614</v>
      </c>
      <c r="S640" s="3">
        <v>613</v>
      </c>
    </row>
    <row r="641" spans="6:19">
      <c r="F641" s="51" t="str">
        <f t="shared" si="98"/>
        <v>RHB402</v>
      </c>
      <c r="G641" s="57">
        <f t="shared" si="99"/>
        <v>208</v>
      </c>
      <c r="H641" s="153">
        <f t="shared" si="100"/>
        <v>1204</v>
      </c>
      <c r="I641" s="153" t="str">
        <f t="shared" si="101"/>
        <v>F</v>
      </c>
      <c r="J641" s="52">
        <f t="shared" si="102"/>
        <v>3.2821782000000002</v>
      </c>
      <c r="K641" s="150">
        <f t="shared" si="103"/>
        <v>7.7152778</v>
      </c>
      <c r="L641" s="53">
        <f t="shared" si="104"/>
        <v>0.85576923000000005</v>
      </c>
      <c r="M641" s="53">
        <f t="shared" si="105"/>
        <v>3.3653846199999997E-2</v>
      </c>
      <c r="N641" s="53">
        <f t="shared" si="106"/>
        <v>2.8846153999999999E-2</v>
      </c>
      <c r="Q641" s="3">
        <f t="shared" si="107"/>
        <v>615</v>
      </c>
      <c r="S641" s="3">
        <v>614</v>
      </c>
    </row>
    <row r="642" spans="6:19">
      <c r="F642" s="51" t="str">
        <f t="shared" si="98"/>
        <v>HST470</v>
      </c>
      <c r="G642" s="57">
        <f t="shared" si="99"/>
        <v>207</v>
      </c>
      <c r="H642" s="153">
        <f t="shared" si="100"/>
        <v>608</v>
      </c>
      <c r="I642" s="153" t="str">
        <f t="shared" si="101"/>
        <v>C</v>
      </c>
      <c r="J642" s="52">
        <f t="shared" si="102"/>
        <v>2.6666666999999999</v>
      </c>
      <c r="K642" s="150">
        <f t="shared" si="103"/>
        <v>6.7321429000000004</v>
      </c>
      <c r="L642" s="53">
        <f t="shared" si="104"/>
        <v>0.75845410999999996</v>
      </c>
      <c r="M642" s="53">
        <f t="shared" si="105"/>
        <v>9.1787439600000006E-2</v>
      </c>
      <c r="N642" s="53">
        <f t="shared" si="106"/>
        <v>8.6956521999999994E-2</v>
      </c>
      <c r="Q642" s="3">
        <f t="shared" si="107"/>
        <v>616</v>
      </c>
      <c r="S642" s="3">
        <v>615</v>
      </c>
    </row>
    <row r="643" spans="6:19">
      <c r="F643" s="51" t="str">
        <f t="shared" si="98"/>
        <v>M&amp;I426</v>
      </c>
      <c r="G643" s="57">
        <f t="shared" si="99"/>
        <v>207</v>
      </c>
      <c r="H643" s="153">
        <f t="shared" si="100"/>
        <v>493</v>
      </c>
      <c r="I643" s="153" t="str">
        <f t="shared" si="101"/>
        <v>D</v>
      </c>
      <c r="J643" s="52">
        <f t="shared" si="102"/>
        <v>3.1282051000000002</v>
      </c>
      <c r="K643" s="150">
        <f t="shared" si="103"/>
        <v>6.9914529999999999</v>
      </c>
      <c r="L643" s="53">
        <f t="shared" si="104"/>
        <v>0.84541063000000005</v>
      </c>
      <c r="M643" s="53">
        <f t="shared" si="105"/>
        <v>5.3140096599999999E-2</v>
      </c>
      <c r="N643" s="53">
        <f t="shared" si="106"/>
        <v>5.7971014000000001E-2</v>
      </c>
      <c r="Q643" s="3">
        <f t="shared" si="107"/>
        <v>617</v>
      </c>
      <c r="S643" s="3">
        <v>616</v>
      </c>
    </row>
    <row r="644" spans="6:19">
      <c r="F644" s="51" t="str">
        <f t="shared" si="98"/>
        <v>MIL111</v>
      </c>
      <c r="G644" s="57">
        <f t="shared" si="99"/>
        <v>207</v>
      </c>
      <c r="H644" s="153">
        <f t="shared" si="100"/>
        <v>436</v>
      </c>
      <c r="I644" s="153" t="str">
        <f t="shared" si="101"/>
        <v>A</v>
      </c>
      <c r="J644" s="52">
        <f t="shared" si="102"/>
        <v>3.5714286</v>
      </c>
      <c r="K644" s="150">
        <f t="shared" si="103"/>
        <v>1.8421053000000001</v>
      </c>
      <c r="L644" s="53">
        <f t="shared" si="104"/>
        <v>0.31400966000000002</v>
      </c>
      <c r="M644" s="53">
        <f t="shared" si="105"/>
        <v>5.7971014500000001E-2</v>
      </c>
      <c r="N644" s="53">
        <f t="shared" si="106"/>
        <v>5.3140096999999997E-2</v>
      </c>
      <c r="Q644" s="3">
        <f t="shared" si="107"/>
        <v>618</v>
      </c>
      <c r="S644" s="3">
        <v>617</v>
      </c>
    </row>
    <row r="645" spans="6:19">
      <c r="F645" s="51" t="str">
        <f t="shared" si="98"/>
        <v>SW483</v>
      </c>
      <c r="G645" s="57">
        <f t="shared" si="99"/>
        <v>207</v>
      </c>
      <c r="H645" s="153">
        <f t="shared" si="100"/>
        <v>1340</v>
      </c>
      <c r="I645" s="153" t="str">
        <f t="shared" si="101"/>
        <v>D</v>
      </c>
      <c r="J645" s="52">
        <f t="shared" si="102"/>
        <v>3.4705881999999999</v>
      </c>
      <c r="K645" s="150">
        <f t="shared" si="103"/>
        <v>8.0853658999999993</v>
      </c>
      <c r="L645" s="53">
        <f t="shared" si="104"/>
        <v>0.97584541000000002</v>
      </c>
      <c r="M645" s="53">
        <f t="shared" si="105"/>
        <v>9.6618356999999995E-3</v>
      </c>
      <c r="N645" s="53">
        <f t="shared" si="106"/>
        <v>1.4492754E-2</v>
      </c>
      <c r="Q645" s="3">
        <f t="shared" si="107"/>
        <v>619</v>
      </c>
      <c r="S645" s="3">
        <v>618</v>
      </c>
    </row>
    <row r="646" spans="6:19">
      <c r="F646" s="51" t="str">
        <f t="shared" si="98"/>
        <v>SW484</v>
      </c>
      <c r="G646" s="57">
        <f t="shared" si="99"/>
        <v>207</v>
      </c>
      <c r="H646" s="153">
        <f t="shared" si="100"/>
        <v>1565</v>
      </c>
      <c r="I646" s="153" t="str">
        <f t="shared" si="101"/>
        <v>C</v>
      </c>
      <c r="J646" s="52">
        <f t="shared" si="102"/>
        <v>3.6407767</v>
      </c>
      <c r="K646" s="150">
        <f t="shared" si="103"/>
        <v>8.1341462999999994</v>
      </c>
      <c r="L646" s="53">
        <f t="shared" si="104"/>
        <v>0.97584541000000002</v>
      </c>
      <c r="M646" s="53">
        <f t="shared" si="105"/>
        <v>0</v>
      </c>
      <c r="N646" s="53">
        <f t="shared" si="106"/>
        <v>4.830918E-3</v>
      </c>
      <c r="Q646" s="3">
        <f t="shared" si="107"/>
        <v>620</v>
      </c>
      <c r="S646" s="3">
        <v>619</v>
      </c>
    </row>
    <row r="647" spans="6:19">
      <c r="F647" s="51" t="str">
        <f t="shared" si="98"/>
        <v>TH149</v>
      </c>
      <c r="G647" s="57">
        <f t="shared" si="99"/>
        <v>207</v>
      </c>
      <c r="H647" s="153">
        <f t="shared" si="100"/>
        <v>627</v>
      </c>
      <c r="I647" s="153" t="str">
        <f t="shared" si="101"/>
        <v>A</v>
      </c>
      <c r="J647" s="52">
        <f t="shared" si="102"/>
        <v>3.5123153</v>
      </c>
      <c r="K647" s="150">
        <f t="shared" si="103"/>
        <v>2.3011363999999999</v>
      </c>
      <c r="L647" s="53">
        <f t="shared" si="104"/>
        <v>0.42995169</v>
      </c>
      <c r="M647" s="53">
        <f t="shared" si="105"/>
        <v>3.8647343000000001E-2</v>
      </c>
      <c r="N647" s="53">
        <f t="shared" si="106"/>
        <v>1.9323671000000001E-2</v>
      </c>
      <c r="Q647" s="3">
        <f t="shared" si="107"/>
        <v>621</v>
      </c>
      <c r="S647" s="3">
        <v>620</v>
      </c>
    </row>
    <row r="648" spans="6:19">
      <c r="F648" s="51" t="str">
        <f t="shared" si="98"/>
        <v>CHI101</v>
      </c>
      <c r="G648" s="57">
        <f t="shared" si="99"/>
        <v>206</v>
      </c>
      <c r="H648" s="153">
        <f t="shared" si="100"/>
        <v>426</v>
      </c>
      <c r="I648" s="153" t="str">
        <f t="shared" si="101"/>
        <v>A</v>
      </c>
      <c r="J648" s="52">
        <f t="shared" si="102"/>
        <v>3.2422680000000001</v>
      </c>
      <c r="K648" s="150">
        <f t="shared" si="103"/>
        <v>3.9791666999999999</v>
      </c>
      <c r="L648" s="53">
        <f t="shared" si="104"/>
        <v>0.46601942000000002</v>
      </c>
      <c r="M648" s="53">
        <f t="shared" si="105"/>
        <v>6.7961165000000004E-2</v>
      </c>
      <c r="N648" s="53">
        <f t="shared" si="106"/>
        <v>5.8252427000000002E-2</v>
      </c>
      <c r="Q648" s="3">
        <f t="shared" si="107"/>
        <v>622</v>
      </c>
      <c r="S648" s="3">
        <v>621</v>
      </c>
    </row>
    <row r="649" spans="6:19">
      <c r="F649" s="51" t="str">
        <f t="shared" si="98"/>
        <v>SW482</v>
      </c>
      <c r="G649" s="57">
        <f t="shared" si="99"/>
        <v>205</v>
      </c>
      <c r="H649" s="153">
        <f t="shared" si="100"/>
        <v>1968</v>
      </c>
      <c r="I649" s="153" t="str">
        <f t="shared" si="101"/>
        <v>C</v>
      </c>
      <c r="J649" s="52">
        <f t="shared" si="102"/>
        <v>3.6600985000000001</v>
      </c>
      <c r="K649" s="150">
        <f t="shared" si="103"/>
        <v>8.0602409999999995</v>
      </c>
      <c r="L649" s="53">
        <f t="shared" si="104"/>
        <v>0.98048780000000002</v>
      </c>
      <c r="M649" s="53">
        <f t="shared" si="105"/>
        <v>0</v>
      </c>
      <c r="N649" s="53">
        <f t="shared" si="106"/>
        <v>9.7560979999999995E-3</v>
      </c>
      <c r="Q649" s="3">
        <f t="shared" si="107"/>
        <v>623</v>
      </c>
      <c r="S649" s="3">
        <v>622</v>
      </c>
    </row>
    <row r="650" spans="6:19">
      <c r="F650" s="51" t="str">
        <f t="shared" si="98"/>
        <v>MUS201</v>
      </c>
      <c r="G650" s="57">
        <f t="shared" si="99"/>
        <v>204</v>
      </c>
      <c r="H650" s="153">
        <f t="shared" si="100"/>
        <v>389</v>
      </c>
      <c r="I650" s="153" t="str">
        <f t="shared" si="101"/>
        <v>B</v>
      </c>
      <c r="J650" s="52">
        <f t="shared" si="102"/>
        <v>2.6069651999999999</v>
      </c>
      <c r="K650" s="150">
        <f t="shared" si="103"/>
        <v>3.5092024999999998</v>
      </c>
      <c r="L650" s="53">
        <f t="shared" si="104"/>
        <v>0.54411765000000001</v>
      </c>
      <c r="M650" s="53">
        <f t="shared" si="105"/>
        <v>0.1960784314</v>
      </c>
      <c r="N650" s="53">
        <f t="shared" si="106"/>
        <v>1.4705882E-2</v>
      </c>
      <c r="Q650" s="3">
        <f t="shared" si="107"/>
        <v>624</v>
      </c>
      <c r="S650" s="3">
        <v>623</v>
      </c>
    </row>
    <row r="651" spans="6:19">
      <c r="F651" s="51" t="str">
        <f t="shared" si="98"/>
        <v>SM101</v>
      </c>
      <c r="G651" s="57">
        <f t="shared" si="99"/>
        <v>204</v>
      </c>
      <c r="H651" s="153">
        <f t="shared" si="100"/>
        <v>622</v>
      </c>
      <c r="I651" s="153" t="str">
        <f t="shared" si="101"/>
        <v>A</v>
      </c>
      <c r="J651" s="52">
        <f t="shared" si="102"/>
        <v>3.34375</v>
      </c>
      <c r="K651" s="150">
        <f t="shared" si="103"/>
        <v>3.0121212000000002</v>
      </c>
      <c r="L651" s="53">
        <f t="shared" si="104"/>
        <v>0.38725490000000001</v>
      </c>
      <c r="M651" s="53">
        <f t="shared" si="105"/>
        <v>5.8823529399999998E-2</v>
      </c>
      <c r="N651" s="53">
        <f t="shared" si="106"/>
        <v>5.8823528999999999E-2</v>
      </c>
      <c r="Q651" s="3">
        <f t="shared" si="107"/>
        <v>625</v>
      </c>
      <c r="S651" s="3">
        <v>624</v>
      </c>
    </row>
    <row r="652" spans="6:19">
      <c r="F652" s="51" t="str">
        <f t="shared" si="98"/>
        <v>TH254</v>
      </c>
      <c r="G652" s="57">
        <f t="shared" si="99"/>
        <v>204</v>
      </c>
      <c r="H652" s="153">
        <f t="shared" si="100"/>
        <v>642</v>
      </c>
      <c r="I652" s="153" t="str">
        <f t="shared" si="101"/>
        <v>A</v>
      </c>
      <c r="J652" s="52">
        <f t="shared" si="102"/>
        <v>3.5882353</v>
      </c>
      <c r="K652" s="150">
        <f t="shared" si="103"/>
        <v>1.2701149</v>
      </c>
      <c r="L652" s="53">
        <f t="shared" si="104"/>
        <v>0.53431373000000004</v>
      </c>
      <c r="M652" s="53">
        <f t="shared" si="105"/>
        <v>0</v>
      </c>
      <c r="N652" s="53">
        <f t="shared" si="106"/>
        <v>0</v>
      </c>
      <c r="Q652" s="3">
        <f t="shared" si="107"/>
        <v>626</v>
      </c>
      <c r="S652" s="3">
        <v>625</v>
      </c>
    </row>
    <row r="653" spans="6:19">
      <c r="F653" s="51" t="str">
        <f t="shared" si="98"/>
        <v>ART405</v>
      </c>
      <c r="G653" s="57">
        <f t="shared" si="99"/>
        <v>202</v>
      </c>
      <c r="H653" s="153">
        <f t="shared" si="100"/>
        <v>1152</v>
      </c>
      <c r="I653" s="153" t="str">
        <f t="shared" si="101"/>
        <v>C</v>
      </c>
      <c r="J653" s="52">
        <f t="shared" si="102"/>
        <v>3.5561224</v>
      </c>
      <c r="K653" s="150">
        <f t="shared" si="103"/>
        <v>7.4457830999999999</v>
      </c>
      <c r="L653" s="53">
        <f t="shared" si="104"/>
        <v>0.85148515000000002</v>
      </c>
      <c r="M653" s="53">
        <f t="shared" si="105"/>
        <v>1.4851485100000001E-2</v>
      </c>
      <c r="N653" s="53">
        <f t="shared" si="106"/>
        <v>2.9702969999999999E-2</v>
      </c>
      <c r="Q653" s="3">
        <f t="shared" si="107"/>
        <v>627</v>
      </c>
      <c r="S653" s="3">
        <v>626</v>
      </c>
    </row>
    <row r="654" spans="6:19">
      <c r="F654" s="51" t="str">
        <f t="shared" si="98"/>
        <v>DAN104</v>
      </c>
      <c r="G654" s="57">
        <f t="shared" si="99"/>
        <v>202</v>
      </c>
      <c r="H654" s="153">
        <f t="shared" si="100"/>
        <v>1511</v>
      </c>
      <c r="I654" s="153" t="str">
        <f t="shared" si="101"/>
        <v>A</v>
      </c>
      <c r="J654" s="52">
        <f t="shared" si="102"/>
        <v>3.8308458000000001</v>
      </c>
      <c r="K654" s="150">
        <f t="shared" si="103"/>
        <v>1.5780346999999999</v>
      </c>
      <c r="L654" s="53">
        <f t="shared" si="104"/>
        <v>0.49009901</v>
      </c>
      <c r="M654" s="53">
        <f t="shared" si="105"/>
        <v>4.9504950000000001E-3</v>
      </c>
      <c r="N654" s="53">
        <f t="shared" si="106"/>
        <v>4.9504950000000001E-3</v>
      </c>
      <c r="Q654" s="3">
        <f t="shared" si="107"/>
        <v>628</v>
      </c>
      <c r="S654" s="3">
        <v>627</v>
      </c>
    </row>
    <row r="655" spans="6:19">
      <c r="F655" s="51" t="str">
        <f t="shared" si="98"/>
        <v>SW488</v>
      </c>
      <c r="G655" s="57">
        <f t="shared" si="99"/>
        <v>201</v>
      </c>
      <c r="H655" s="153">
        <f t="shared" si="100"/>
        <v>338</v>
      </c>
      <c r="I655" s="153" t="str">
        <f t="shared" si="101"/>
        <v>C</v>
      </c>
      <c r="J655" s="52">
        <f t="shared" si="102"/>
        <v>3.5427135999999999</v>
      </c>
      <c r="K655" s="150">
        <f t="shared" si="103"/>
        <v>8.0246914</v>
      </c>
      <c r="L655" s="53">
        <f t="shared" si="104"/>
        <v>0.97512438000000001</v>
      </c>
      <c r="M655" s="53">
        <f t="shared" si="105"/>
        <v>1.49253731E-2</v>
      </c>
      <c r="N655" s="53">
        <f t="shared" si="106"/>
        <v>9.9502489999999996E-3</v>
      </c>
      <c r="Q655" s="3">
        <f t="shared" si="107"/>
        <v>629</v>
      </c>
      <c r="S655" s="3">
        <v>628</v>
      </c>
    </row>
    <row r="656" spans="6:19">
      <c r="F656" s="51" t="str">
        <f t="shared" si="98"/>
        <v>COM399</v>
      </c>
      <c r="G656" s="57">
        <f t="shared" si="99"/>
        <v>200</v>
      </c>
      <c r="H656" s="153">
        <f t="shared" si="100"/>
        <v>890</v>
      </c>
      <c r="I656" s="153" t="str">
        <f t="shared" si="101"/>
        <v>D</v>
      </c>
      <c r="J656" s="52">
        <f t="shared" si="102"/>
        <v>3.5824742000000001</v>
      </c>
      <c r="K656" s="150">
        <f t="shared" si="103"/>
        <v>7.3658536999999997</v>
      </c>
      <c r="L656" s="53">
        <f t="shared" si="104"/>
        <v>0.84499999999999997</v>
      </c>
      <c r="M656" s="53">
        <f t="shared" si="105"/>
        <v>2.5000000000000001E-2</v>
      </c>
      <c r="N656" s="53">
        <f t="shared" si="106"/>
        <v>0.03</v>
      </c>
      <c r="Q656" s="3">
        <f t="shared" si="107"/>
        <v>630</v>
      </c>
      <c r="S656" s="3">
        <v>629</v>
      </c>
    </row>
    <row r="657" spans="6:19">
      <c r="F657" s="51" t="str">
        <f t="shared" si="98"/>
        <v>HST440</v>
      </c>
      <c r="G657" s="57">
        <f t="shared" si="99"/>
        <v>200</v>
      </c>
      <c r="H657" s="153">
        <f t="shared" si="100"/>
        <v>221</v>
      </c>
      <c r="I657" s="153" t="str">
        <f t="shared" si="101"/>
        <v>B</v>
      </c>
      <c r="J657" s="52">
        <f t="shared" si="102"/>
        <v>2.7426900999999999</v>
      </c>
      <c r="K657" s="150">
        <f t="shared" si="103"/>
        <v>7.5353535000000003</v>
      </c>
      <c r="L657" s="53">
        <f t="shared" si="104"/>
        <v>0.63</v>
      </c>
      <c r="M657" s="53">
        <f t="shared" si="105"/>
        <v>0.13</v>
      </c>
      <c r="N657" s="53">
        <f t="shared" si="106"/>
        <v>0.14499999999999999</v>
      </c>
      <c r="Q657" s="3">
        <f t="shared" si="107"/>
        <v>631</v>
      </c>
      <c r="S657" s="3">
        <v>630</v>
      </c>
    </row>
    <row r="658" spans="6:19">
      <c r="F658" s="51" t="str">
        <f t="shared" si="98"/>
        <v>MUS157</v>
      </c>
      <c r="G658" s="57">
        <f t="shared" si="99"/>
        <v>200</v>
      </c>
      <c r="H658" s="153">
        <f t="shared" si="100"/>
        <v>770</v>
      </c>
      <c r="I658" s="153" t="str">
        <f t="shared" si="101"/>
        <v>C</v>
      </c>
      <c r="J658" s="52">
        <f t="shared" si="102"/>
        <v>2.6230365999999998</v>
      </c>
      <c r="K658" s="150">
        <f t="shared" si="103"/>
        <v>2.8214286</v>
      </c>
      <c r="L658" s="53">
        <f t="shared" si="104"/>
        <v>0.55500000000000005</v>
      </c>
      <c r="M658" s="53">
        <f t="shared" si="105"/>
        <v>0.2</v>
      </c>
      <c r="N658" s="53">
        <f t="shared" si="106"/>
        <v>4.4999999999999998E-2</v>
      </c>
      <c r="Q658" s="3">
        <f t="shared" si="107"/>
        <v>632</v>
      </c>
      <c r="S658" s="3">
        <v>631</v>
      </c>
    </row>
    <row r="659" spans="6:19">
      <c r="F659" s="51" t="str">
        <f t="shared" si="98"/>
        <v>SW489</v>
      </c>
      <c r="G659" s="57">
        <f t="shared" si="99"/>
        <v>200</v>
      </c>
      <c r="H659" s="153">
        <f t="shared" si="100"/>
        <v>2173</v>
      </c>
      <c r="I659" s="153" t="str">
        <f t="shared" si="101"/>
        <v>C</v>
      </c>
      <c r="J659" s="52">
        <f t="shared" si="102"/>
        <v>3.758794</v>
      </c>
      <c r="K659" s="150">
        <f t="shared" si="103"/>
        <v>8.8271604999999997</v>
      </c>
      <c r="L659" s="53">
        <f t="shared" si="104"/>
        <v>0.99</v>
      </c>
      <c r="M659" s="53">
        <f t="shared" si="105"/>
        <v>0</v>
      </c>
      <c r="N659" s="53">
        <f t="shared" si="106"/>
        <v>5.0000000000000001E-3</v>
      </c>
      <c r="Q659" s="3">
        <f t="shared" si="107"/>
        <v>633</v>
      </c>
      <c r="S659" s="3">
        <v>632</v>
      </c>
    </row>
    <row r="660" spans="6:19">
      <c r="F660" s="51" t="str">
        <f t="shared" si="98"/>
        <v>HST405</v>
      </c>
      <c r="G660" s="57">
        <f t="shared" si="99"/>
        <v>199</v>
      </c>
      <c r="H660" s="153">
        <f t="shared" si="100"/>
        <v>648</v>
      </c>
      <c r="I660" s="153" t="str">
        <f t="shared" si="101"/>
        <v>C</v>
      </c>
      <c r="J660" s="52">
        <f t="shared" si="102"/>
        <v>3.1722222000000002</v>
      </c>
      <c r="K660" s="150">
        <f t="shared" si="103"/>
        <v>7.1538462000000003</v>
      </c>
      <c r="L660" s="53">
        <f t="shared" si="104"/>
        <v>0.64824121000000001</v>
      </c>
      <c r="M660" s="53">
        <f t="shared" si="105"/>
        <v>5.0251256299999998E-2</v>
      </c>
      <c r="N660" s="53">
        <f t="shared" si="106"/>
        <v>9.5477386999999997E-2</v>
      </c>
      <c r="Q660" s="3">
        <f t="shared" si="107"/>
        <v>634</v>
      </c>
      <c r="S660" s="3">
        <v>633</v>
      </c>
    </row>
    <row r="661" spans="6:19">
      <c r="F661" s="51" t="str">
        <f t="shared" si="98"/>
        <v>PLS471</v>
      </c>
      <c r="G661" s="57">
        <f t="shared" si="99"/>
        <v>199</v>
      </c>
      <c r="H661" s="153">
        <f t="shared" si="100"/>
        <v>581</v>
      </c>
      <c r="I661" s="153" t="str">
        <f t="shared" si="101"/>
        <v>D</v>
      </c>
      <c r="J661" s="52">
        <f t="shared" si="102"/>
        <v>2.8296703000000001</v>
      </c>
      <c r="K661" s="150">
        <f t="shared" si="103"/>
        <v>6.75</v>
      </c>
      <c r="L661" s="53">
        <f t="shared" si="104"/>
        <v>0.77386935000000001</v>
      </c>
      <c r="M661" s="53">
        <f t="shared" si="105"/>
        <v>6.5326633199999998E-2</v>
      </c>
      <c r="N661" s="53">
        <f t="shared" si="106"/>
        <v>8.5427136000000001E-2</v>
      </c>
      <c r="Q661" s="3">
        <f t="shared" si="107"/>
        <v>635</v>
      </c>
      <c r="S661" s="3">
        <v>634</v>
      </c>
    </row>
    <row r="662" spans="6:19">
      <c r="F662" s="51" t="str">
        <f t="shared" si="98"/>
        <v>AES121</v>
      </c>
      <c r="G662" s="57">
        <f t="shared" si="99"/>
        <v>198</v>
      </c>
      <c r="H662" s="153">
        <f t="shared" si="100"/>
        <v>1429</v>
      </c>
      <c r="I662" s="153" t="str">
        <f t="shared" si="101"/>
        <v>A</v>
      </c>
      <c r="J662" s="52">
        <f t="shared" si="102"/>
        <v>3.671875</v>
      </c>
      <c r="K662" s="150">
        <f t="shared" si="103"/>
        <v>1.7592593000000001</v>
      </c>
      <c r="L662" s="53">
        <f t="shared" si="104"/>
        <v>0.51010100999999997</v>
      </c>
      <c r="M662" s="53">
        <f t="shared" si="105"/>
        <v>2.02020202E-2</v>
      </c>
      <c r="N662" s="53">
        <f t="shared" si="106"/>
        <v>3.0303030000000002E-2</v>
      </c>
      <c r="Q662" s="3">
        <f t="shared" si="107"/>
        <v>636</v>
      </c>
      <c r="S662" s="3">
        <v>635</v>
      </c>
    </row>
    <row r="663" spans="6:19">
      <c r="F663" s="51" t="str">
        <f t="shared" si="98"/>
        <v>HED230</v>
      </c>
      <c r="G663" s="57">
        <f t="shared" si="99"/>
        <v>198</v>
      </c>
      <c r="H663" s="153">
        <f t="shared" si="100"/>
        <v>454</v>
      </c>
      <c r="I663" s="153" t="str">
        <f t="shared" si="101"/>
        <v>B</v>
      </c>
      <c r="J663" s="52">
        <f t="shared" si="102"/>
        <v>3.3076922999999998</v>
      </c>
      <c r="K663" s="150">
        <f t="shared" si="103"/>
        <v>5.2575757999999997</v>
      </c>
      <c r="L663" s="53">
        <f t="shared" si="104"/>
        <v>0.66161616000000001</v>
      </c>
      <c r="M663" s="53">
        <f t="shared" si="105"/>
        <v>2.5252525299999998E-2</v>
      </c>
      <c r="N663" s="53">
        <f t="shared" si="106"/>
        <v>1.5151515000000001E-2</v>
      </c>
      <c r="Q663" s="3">
        <f t="shared" si="107"/>
        <v>637</v>
      </c>
      <c r="S663" s="3">
        <v>636</v>
      </c>
    </row>
    <row r="664" spans="6:19">
      <c r="F664" s="51" t="str">
        <f t="shared" si="98"/>
        <v>RHB229</v>
      </c>
      <c r="G664" s="57">
        <f t="shared" si="99"/>
        <v>198</v>
      </c>
      <c r="H664" s="153">
        <f t="shared" si="100"/>
        <v>1375</v>
      </c>
      <c r="I664" s="153" t="str">
        <f t="shared" si="101"/>
        <v>C</v>
      </c>
      <c r="J664" s="52">
        <f t="shared" si="102"/>
        <v>3.6262626</v>
      </c>
      <c r="K664" s="150">
        <f t="shared" si="103"/>
        <v>6.5241935</v>
      </c>
      <c r="L664" s="53">
        <f t="shared" si="104"/>
        <v>0.91919192000000005</v>
      </c>
      <c r="M664" s="53">
        <f t="shared" si="105"/>
        <v>5.0505050999999999E-3</v>
      </c>
      <c r="N664" s="53">
        <f t="shared" si="106"/>
        <v>0</v>
      </c>
      <c r="Q664" s="3">
        <f t="shared" si="107"/>
        <v>638</v>
      </c>
      <c r="S664" s="3">
        <v>637</v>
      </c>
    </row>
    <row r="665" spans="6:19">
      <c r="F665" s="51" t="str">
        <f t="shared" si="98"/>
        <v>RHB403</v>
      </c>
      <c r="G665" s="57">
        <f t="shared" si="99"/>
        <v>198</v>
      </c>
      <c r="H665" s="153">
        <f t="shared" si="100"/>
        <v>1690</v>
      </c>
      <c r="I665" s="153" t="str">
        <f t="shared" si="101"/>
        <v>C</v>
      </c>
      <c r="J665" s="52">
        <f t="shared" si="102"/>
        <v>3.7106599</v>
      </c>
      <c r="K665" s="150">
        <f t="shared" si="103"/>
        <v>8.8571428999999995</v>
      </c>
      <c r="L665" s="53">
        <f t="shared" si="104"/>
        <v>0.98484848000000003</v>
      </c>
      <c r="M665" s="53">
        <f t="shared" si="105"/>
        <v>0</v>
      </c>
      <c r="N665" s="53">
        <f t="shared" si="106"/>
        <v>5.0505050000000003E-3</v>
      </c>
      <c r="Q665" s="3">
        <f t="shared" si="107"/>
        <v>639</v>
      </c>
      <c r="S665" s="3">
        <v>638</v>
      </c>
    </row>
    <row r="666" spans="6:19">
      <c r="F666" s="51" t="str">
        <f t="shared" si="98"/>
        <v>MUA111</v>
      </c>
      <c r="G666" s="57">
        <f t="shared" si="99"/>
        <v>197</v>
      </c>
      <c r="H666" s="153">
        <f t="shared" si="100"/>
        <v>858</v>
      </c>
      <c r="I666" s="153" t="str">
        <f t="shared" si="101"/>
        <v>A</v>
      </c>
      <c r="J666" s="52">
        <f t="shared" si="102"/>
        <v>3.609375</v>
      </c>
      <c r="K666" s="150">
        <f t="shared" si="103"/>
        <v>2.2185429999999999</v>
      </c>
      <c r="L666" s="53">
        <f t="shared" si="104"/>
        <v>0.40101523</v>
      </c>
      <c r="M666" s="53">
        <f t="shared" si="105"/>
        <v>5.58375635E-2</v>
      </c>
      <c r="N666" s="53">
        <f t="shared" si="106"/>
        <v>2.5380711E-2</v>
      </c>
      <c r="Q666" s="3">
        <f t="shared" si="107"/>
        <v>640</v>
      </c>
      <c r="S666" s="3">
        <v>639</v>
      </c>
    </row>
    <row r="667" spans="6:19">
      <c r="F667" s="51" t="str">
        <f t="shared" si="98"/>
        <v>BIO476</v>
      </c>
      <c r="G667" s="57">
        <f t="shared" si="99"/>
        <v>196</v>
      </c>
      <c r="H667" s="153">
        <f t="shared" si="100"/>
        <v>485</v>
      </c>
      <c r="I667" s="153" t="str">
        <f t="shared" si="101"/>
        <v>D</v>
      </c>
      <c r="J667" s="52">
        <f t="shared" si="102"/>
        <v>3.1263158</v>
      </c>
      <c r="K667" s="150">
        <f t="shared" si="103"/>
        <v>8.125</v>
      </c>
      <c r="L667" s="53">
        <f t="shared" si="104"/>
        <v>0.83163264999999997</v>
      </c>
      <c r="M667" s="53">
        <f t="shared" si="105"/>
        <v>7.6530612200000001E-2</v>
      </c>
      <c r="N667" s="53">
        <f t="shared" si="106"/>
        <v>3.0612245E-2</v>
      </c>
      <c r="Q667" s="3">
        <f t="shared" si="107"/>
        <v>641</v>
      </c>
      <c r="S667" s="3">
        <v>640</v>
      </c>
    </row>
    <row r="668" spans="6:19">
      <c r="F668" s="51" t="str">
        <f t="shared" ref="F668:F731" si="108">IFERROR(INDEX(Course_Data,Q668,$Q$25),"")</f>
        <v>DAN112</v>
      </c>
      <c r="G668" s="57">
        <f t="shared" ref="G668:G731" si="109">IFERROR(IF($F668="",-0.00000001,VALUE(INDEX(Course_Data,Q668,$R$25))),-0.00000001)</f>
        <v>196</v>
      </c>
      <c r="H668" s="153">
        <f t="shared" ref="H668:H731" si="110">IFERROR(IF($F668="",-0.00000001,VALUE(INDEX(Course_Data,Q668,$S$25))),-0.00000001)</f>
        <v>603</v>
      </c>
      <c r="I668" s="153" t="str">
        <f t="shared" ref="I668:I731" si="111">IFERROR(IF($F668="",-0.00000001,INDEX(Course_Data,Q668,$T$25)),-0.00000001)</f>
        <v>A</v>
      </c>
      <c r="J668" s="52">
        <f t="shared" ref="J668:J731" si="112">IFERROR(IF($F668="",-0.00000001,VALUE(INDEX(Course_Data,Q668,$U$25))),-0.00000001)</f>
        <v>3.5282051000000001</v>
      </c>
      <c r="K668" s="150">
        <f t="shared" ref="K668:K731" si="113">IFERROR(IF($F668="",-0.00000001,VALUE(INDEX(Course_Data,Q668,$V$25))),-0.00000001)</f>
        <v>1.2470588</v>
      </c>
      <c r="L668" s="53">
        <f t="shared" ref="L668:L731" si="114">IFERROR(IF($F668="",-0.00000001,VALUE(INDEX(Course_Data,Q668,$W$25))),-0.00000001)</f>
        <v>0.40816327000000002</v>
      </c>
      <c r="M668" s="53">
        <f t="shared" ref="M668:M731" si="115">IFERROR(IF($F668="",-0.00000001,VALUE(INDEX(Course_Data,Q668,$X$25))),-0.00000001)</f>
        <v>3.0612244899999998E-2</v>
      </c>
      <c r="N668" s="53">
        <f t="shared" ref="N668:N731" si="116">IFERROR(IF($F668="",-0.00000001,VALUE(INDEX(Course_Data,Q668,$Y$25))),-0.00000001)</f>
        <v>5.1020409999999999E-3</v>
      </c>
      <c r="Q668" s="3">
        <f t="shared" si="107"/>
        <v>642</v>
      </c>
      <c r="S668" s="3">
        <v>641</v>
      </c>
    </row>
    <row r="669" spans="6:19">
      <c r="F669" s="51" t="str">
        <f t="shared" si="108"/>
        <v>RHB401</v>
      </c>
      <c r="G669" s="57">
        <f t="shared" si="109"/>
        <v>196</v>
      </c>
      <c r="H669" s="153">
        <f t="shared" si="110"/>
        <v>301</v>
      </c>
      <c r="I669" s="153" t="str">
        <f t="shared" si="111"/>
        <v>C</v>
      </c>
      <c r="J669" s="52">
        <f t="shared" si="112"/>
        <v>3.3076922999999998</v>
      </c>
      <c r="K669" s="150">
        <f t="shared" si="113"/>
        <v>7.0507245999999997</v>
      </c>
      <c r="L669" s="53">
        <f t="shared" si="114"/>
        <v>0.90306122</v>
      </c>
      <c r="M669" s="53">
        <f t="shared" si="115"/>
        <v>4.08163265E-2</v>
      </c>
      <c r="N669" s="53">
        <f t="shared" si="116"/>
        <v>5.1020409999999999E-3</v>
      </c>
      <c r="Q669" s="3">
        <f t="shared" ref="Q669:Q732" si="117">IF(INDEX(Course_DataALL,Q668+1,1)=$H$4,Q668+1,NA())</f>
        <v>643</v>
      </c>
      <c r="S669" s="3">
        <v>642</v>
      </c>
    </row>
    <row r="670" spans="6:19">
      <c r="F670" s="51" t="str">
        <f t="shared" si="108"/>
        <v>RST260</v>
      </c>
      <c r="G670" s="57">
        <f t="shared" si="109"/>
        <v>196</v>
      </c>
      <c r="H670" s="153">
        <f t="shared" si="110"/>
        <v>461</v>
      </c>
      <c r="I670" s="153" t="str">
        <f t="shared" si="111"/>
        <v>B</v>
      </c>
      <c r="J670" s="52">
        <f t="shared" si="112"/>
        <v>2.828125</v>
      </c>
      <c r="K670" s="150">
        <f t="shared" si="113"/>
        <v>1.4071429</v>
      </c>
      <c r="L670" s="53">
        <f t="shared" si="114"/>
        <v>0.58163264999999997</v>
      </c>
      <c r="M670" s="53">
        <f t="shared" si="115"/>
        <v>0.1071428571</v>
      </c>
      <c r="N670" s="53">
        <f t="shared" si="116"/>
        <v>2.0408163E-2</v>
      </c>
      <c r="Q670" s="3">
        <f t="shared" si="117"/>
        <v>644</v>
      </c>
      <c r="S670" s="3">
        <v>643</v>
      </c>
    </row>
    <row r="671" spans="6:19">
      <c r="F671" s="51" t="str">
        <f t="shared" si="108"/>
        <v>CNL463</v>
      </c>
      <c r="G671" s="57">
        <f t="shared" si="109"/>
        <v>195</v>
      </c>
      <c r="H671" s="153">
        <f t="shared" si="110"/>
        <v>471</v>
      </c>
      <c r="I671" s="153" t="str">
        <f t="shared" si="111"/>
        <v>C</v>
      </c>
      <c r="J671" s="52">
        <f t="shared" si="112"/>
        <v>3.010929</v>
      </c>
      <c r="K671" s="150">
        <f t="shared" si="113"/>
        <v>7.4428571000000003</v>
      </c>
      <c r="L671" s="53">
        <f t="shared" si="114"/>
        <v>0.77435896999999998</v>
      </c>
      <c r="M671" s="53">
        <f t="shared" si="115"/>
        <v>5.1282051299999999E-2</v>
      </c>
      <c r="N671" s="53">
        <f t="shared" si="116"/>
        <v>6.1538462000000002E-2</v>
      </c>
      <c r="Q671" s="3">
        <f t="shared" si="117"/>
        <v>645</v>
      </c>
      <c r="S671" s="3">
        <v>644</v>
      </c>
    </row>
    <row r="672" spans="6:19">
      <c r="F672" s="51" t="str">
        <f t="shared" si="108"/>
        <v>EE345</v>
      </c>
      <c r="G672" s="57">
        <f t="shared" si="109"/>
        <v>195</v>
      </c>
      <c r="H672" s="153">
        <f t="shared" si="110"/>
        <v>1011</v>
      </c>
      <c r="I672" s="153" t="str">
        <f t="shared" si="111"/>
        <v>F</v>
      </c>
      <c r="J672" s="52">
        <f t="shared" si="112"/>
        <v>3.25</v>
      </c>
      <c r="K672" s="150">
        <f t="shared" si="113"/>
        <v>6.9158879000000004</v>
      </c>
      <c r="L672" s="53">
        <f t="shared" si="114"/>
        <v>0.92820513000000004</v>
      </c>
      <c r="M672" s="53">
        <f t="shared" si="115"/>
        <v>4.6153846200000001E-2</v>
      </c>
      <c r="N672" s="53">
        <f t="shared" si="116"/>
        <v>1.5384615000000001E-2</v>
      </c>
      <c r="Q672" s="3">
        <f t="shared" si="117"/>
        <v>646</v>
      </c>
      <c r="S672" s="3">
        <v>645</v>
      </c>
    </row>
    <row r="673" spans="6:19">
      <c r="F673" s="51" t="str">
        <f t="shared" si="108"/>
        <v>DAN123</v>
      </c>
      <c r="G673" s="57">
        <f t="shared" si="109"/>
        <v>194</v>
      </c>
      <c r="H673" s="153">
        <f t="shared" si="110"/>
        <v>1065</v>
      </c>
      <c r="I673" s="153" t="str">
        <f t="shared" si="111"/>
        <v>A</v>
      </c>
      <c r="J673" s="52">
        <f t="shared" si="112"/>
        <v>3.6596858999999999</v>
      </c>
      <c r="K673" s="150">
        <f t="shared" si="113"/>
        <v>2.7604790000000001</v>
      </c>
      <c r="L673" s="53">
        <f t="shared" si="114"/>
        <v>0.55154639000000005</v>
      </c>
      <c r="M673" s="53">
        <f t="shared" si="115"/>
        <v>2.57731959E-2</v>
      </c>
      <c r="N673" s="53">
        <f t="shared" si="116"/>
        <v>1.5463918E-2</v>
      </c>
      <c r="Q673" s="3">
        <f t="shared" si="117"/>
        <v>647</v>
      </c>
      <c r="S673" s="3">
        <v>646</v>
      </c>
    </row>
    <row r="674" spans="6:19">
      <c r="F674" s="51" t="str">
        <f t="shared" si="108"/>
        <v>MKT418</v>
      </c>
      <c r="G674" s="57">
        <f t="shared" si="109"/>
        <v>194</v>
      </c>
      <c r="H674" s="153">
        <f t="shared" si="110"/>
        <v>647</v>
      </c>
      <c r="I674" s="153" t="str">
        <f t="shared" si="111"/>
        <v>C</v>
      </c>
      <c r="J674" s="52">
        <f t="shared" si="112"/>
        <v>3.6927083000000001</v>
      </c>
      <c r="K674" s="150">
        <f t="shared" si="113"/>
        <v>7.6017698999999999</v>
      </c>
      <c r="L674" s="53">
        <f t="shared" si="114"/>
        <v>0.97938144000000005</v>
      </c>
      <c r="M674" s="53">
        <f t="shared" si="115"/>
        <v>5.1546392E-3</v>
      </c>
      <c r="N674" s="53">
        <f t="shared" si="116"/>
        <v>1.0309278E-2</v>
      </c>
      <c r="Q674" s="3">
        <f t="shared" si="117"/>
        <v>648</v>
      </c>
      <c r="S674" s="3">
        <v>647</v>
      </c>
    </row>
    <row r="675" spans="6:19">
      <c r="F675" s="51" t="str">
        <f t="shared" si="108"/>
        <v>MUS251</v>
      </c>
      <c r="G675" s="57">
        <f t="shared" si="109"/>
        <v>194</v>
      </c>
      <c r="H675" s="153">
        <f t="shared" si="110"/>
        <v>1425</v>
      </c>
      <c r="I675" s="153" t="str">
        <f t="shared" si="111"/>
        <v>B</v>
      </c>
      <c r="J675" s="52">
        <f t="shared" si="112"/>
        <v>2.9633508000000002</v>
      </c>
      <c r="K675" s="150">
        <f t="shared" si="113"/>
        <v>3.5816992999999999</v>
      </c>
      <c r="L675" s="53">
        <f t="shared" si="114"/>
        <v>0.56185567000000003</v>
      </c>
      <c r="M675" s="53">
        <f t="shared" si="115"/>
        <v>8.7628866E-2</v>
      </c>
      <c r="N675" s="53">
        <f t="shared" si="116"/>
        <v>1.5463918E-2</v>
      </c>
      <c r="Q675" s="3">
        <f t="shared" si="117"/>
        <v>649</v>
      </c>
      <c r="S675" s="3">
        <v>648</v>
      </c>
    </row>
    <row r="676" spans="6:19">
      <c r="F676" s="51" t="str">
        <f t="shared" si="108"/>
        <v>RHB404</v>
      </c>
      <c r="G676" s="57">
        <f t="shared" si="109"/>
        <v>194</v>
      </c>
      <c r="H676" s="153">
        <f t="shared" si="110"/>
        <v>502</v>
      </c>
      <c r="I676" s="153" t="str">
        <f t="shared" si="111"/>
        <v>C</v>
      </c>
      <c r="J676" s="52">
        <f t="shared" si="112"/>
        <v>3.390625</v>
      </c>
      <c r="K676" s="150">
        <f t="shared" si="113"/>
        <v>7.7080292000000004</v>
      </c>
      <c r="L676" s="53">
        <f t="shared" si="114"/>
        <v>0.88144330000000004</v>
      </c>
      <c r="M676" s="53">
        <f t="shared" si="115"/>
        <v>2.57731959E-2</v>
      </c>
      <c r="N676" s="53">
        <f t="shared" si="116"/>
        <v>1.0309278E-2</v>
      </c>
      <c r="Q676" s="3">
        <f t="shared" si="117"/>
        <v>650</v>
      </c>
      <c r="S676" s="3">
        <v>649</v>
      </c>
    </row>
    <row r="677" spans="6:19">
      <c r="F677" s="51" t="str">
        <f t="shared" si="108"/>
        <v>TH145</v>
      </c>
      <c r="G677" s="57">
        <f t="shared" si="109"/>
        <v>194</v>
      </c>
      <c r="H677" s="153">
        <f t="shared" si="110"/>
        <v>578</v>
      </c>
      <c r="I677" s="153" t="str">
        <f t="shared" si="111"/>
        <v>A</v>
      </c>
      <c r="J677" s="52">
        <f t="shared" si="112"/>
        <v>3.3160622000000002</v>
      </c>
      <c r="K677" s="150">
        <f t="shared" si="113"/>
        <v>1.2694611</v>
      </c>
      <c r="L677" s="53">
        <f t="shared" si="114"/>
        <v>0.55154639000000005</v>
      </c>
      <c r="M677" s="53">
        <f t="shared" si="115"/>
        <v>0</v>
      </c>
      <c r="N677" s="53">
        <f t="shared" si="116"/>
        <v>5.1546389999999999E-3</v>
      </c>
      <c r="Q677" s="3">
        <f t="shared" si="117"/>
        <v>651</v>
      </c>
      <c r="S677" s="3">
        <v>650</v>
      </c>
    </row>
    <row r="678" spans="6:19">
      <c r="F678" s="51" t="str">
        <f t="shared" si="108"/>
        <v>TH255</v>
      </c>
      <c r="G678" s="57">
        <f t="shared" si="109"/>
        <v>193</v>
      </c>
      <c r="H678" s="153">
        <f t="shared" si="110"/>
        <v>398</v>
      </c>
      <c r="I678" s="153" t="str">
        <f t="shared" si="111"/>
        <v>A</v>
      </c>
      <c r="J678" s="52">
        <f t="shared" si="112"/>
        <v>3.578125</v>
      </c>
      <c r="K678" s="150">
        <f t="shared" si="113"/>
        <v>1.5151515</v>
      </c>
      <c r="L678" s="53">
        <f t="shared" si="114"/>
        <v>0.56476683999999999</v>
      </c>
      <c r="M678" s="53">
        <f t="shared" si="115"/>
        <v>0</v>
      </c>
      <c r="N678" s="53">
        <f t="shared" si="116"/>
        <v>5.1813470000000002E-3</v>
      </c>
      <c r="Q678" s="3">
        <f t="shared" si="117"/>
        <v>652</v>
      </c>
      <c r="S678" s="3">
        <v>651</v>
      </c>
    </row>
    <row r="679" spans="6:19">
      <c r="F679" s="51" t="str">
        <f t="shared" si="108"/>
        <v>BMB423</v>
      </c>
      <c r="G679" s="57">
        <f t="shared" si="109"/>
        <v>192</v>
      </c>
      <c r="H679" s="153">
        <f t="shared" si="110"/>
        <v>719</v>
      </c>
      <c r="I679" s="153" t="str">
        <f t="shared" si="111"/>
        <v>F</v>
      </c>
      <c r="J679" s="52">
        <f t="shared" si="112"/>
        <v>2.7257142999999999</v>
      </c>
      <c r="K679" s="150">
        <f t="shared" si="113"/>
        <v>6.2720000000000002</v>
      </c>
      <c r="L679" s="53">
        <f t="shared" si="114"/>
        <v>0.890625</v>
      </c>
      <c r="M679" s="53">
        <f t="shared" si="115"/>
        <v>0.125</v>
      </c>
      <c r="N679" s="53">
        <f t="shared" si="116"/>
        <v>8.8541667000000004E-2</v>
      </c>
      <c r="Q679" s="3">
        <f t="shared" si="117"/>
        <v>653</v>
      </c>
      <c r="S679" s="3">
        <v>652</v>
      </c>
    </row>
    <row r="680" spans="6:19">
      <c r="F680" s="51" t="str">
        <f t="shared" si="108"/>
        <v>HST455</v>
      </c>
      <c r="G680" s="57">
        <f t="shared" si="109"/>
        <v>192</v>
      </c>
      <c r="H680" s="153">
        <f t="shared" si="110"/>
        <v>1035</v>
      </c>
      <c r="I680" s="153" t="str">
        <f t="shared" si="111"/>
        <v>D</v>
      </c>
      <c r="J680" s="52">
        <f t="shared" si="112"/>
        <v>2.1987179000000001</v>
      </c>
      <c r="K680" s="150">
        <f t="shared" si="113"/>
        <v>7.72</v>
      </c>
      <c r="L680" s="53">
        <f t="shared" si="114"/>
        <v>0.703125</v>
      </c>
      <c r="M680" s="53">
        <f t="shared" si="115"/>
        <v>0.234375</v>
      </c>
      <c r="N680" s="53">
        <f t="shared" si="116"/>
        <v>0.1875</v>
      </c>
      <c r="Q680" s="3">
        <f t="shared" si="117"/>
        <v>654</v>
      </c>
      <c r="S680" s="3">
        <v>653</v>
      </c>
    </row>
    <row r="681" spans="6:19">
      <c r="F681" s="51" t="str">
        <f t="shared" si="108"/>
        <v>PSY309</v>
      </c>
      <c r="G681" s="57">
        <f t="shared" si="109"/>
        <v>192</v>
      </c>
      <c r="H681" s="153">
        <f t="shared" si="110"/>
        <v>796</v>
      </c>
      <c r="I681" s="153" t="str">
        <f t="shared" si="111"/>
        <v>C</v>
      </c>
      <c r="J681" s="52">
        <f t="shared" si="112"/>
        <v>3.1780105000000001</v>
      </c>
      <c r="K681" s="150">
        <f t="shared" si="113"/>
        <v>7.0347825999999998</v>
      </c>
      <c r="L681" s="53">
        <f t="shared" si="114"/>
        <v>0.81770832999999998</v>
      </c>
      <c r="M681" s="53">
        <f t="shared" si="115"/>
        <v>3.125E-2</v>
      </c>
      <c r="N681" s="53">
        <f t="shared" si="116"/>
        <v>5.2083329999999999E-3</v>
      </c>
      <c r="Q681" s="3">
        <f t="shared" si="117"/>
        <v>655</v>
      </c>
      <c r="S681" s="3">
        <v>654</v>
      </c>
    </row>
    <row r="682" spans="6:19">
      <c r="F682" s="51" t="str">
        <f t="shared" si="108"/>
        <v>HST400</v>
      </c>
      <c r="G682" s="57">
        <f t="shared" si="109"/>
        <v>190</v>
      </c>
      <c r="H682" s="153">
        <f t="shared" si="110"/>
        <v>477</v>
      </c>
      <c r="I682" s="153" t="str">
        <f t="shared" si="111"/>
        <v>C</v>
      </c>
      <c r="J682" s="52">
        <f t="shared" si="112"/>
        <v>2.8538011999999999</v>
      </c>
      <c r="K682" s="150">
        <f t="shared" si="113"/>
        <v>7.4842104999999997</v>
      </c>
      <c r="L682" s="53">
        <f t="shared" si="114"/>
        <v>0.76315789000000001</v>
      </c>
      <c r="M682" s="53">
        <f t="shared" si="115"/>
        <v>7.36842105E-2</v>
      </c>
      <c r="N682" s="53">
        <f t="shared" si="116"/>
        <v>0.1</v>
      </c>
      <c r="Q682" s="3">
        <f t="shared" si="117"/>
        <v>656</v>
      </c>
      <c r="S682" s="3">
        <v>655</v>
      </c>
    </row>
    <row r="683" spans="6:19">
      <c r="F683" s="51" t="str">
        <f t="shared" si="108"/>
        <v>ME360</v>
      </c>
      <c r="G683" s="57">
        <f t="shared" si="109"/>
        <v>190</v>
      </c>
      <c r="H683" s="153">
        <f t="shared" si="110"/>
        <v>361</v>
      </c>
      <c r="I683" s="153" t="str">
        <f t="shared" si="111"/>
        <v>D</v>
      </c>
      <c r="J683" s="52">
        <f t="shared" si="112"/>
        <v>2.5418994000000001</v>
      </c>
      <c r="K683" s="150">
        <f t="shared" si="113"/>
        <v>7.0444443999999997</v>
      </c>
      <c r="L683" s="53">
        <f t="shared" si="114"/>
        <v>0.87368420999999996</v>
      </c>
      <c r="M683" s="53">
        <f t="shared" si="115"/>
        <v>0.15263157890000001</v>
      </c>
      <c r="N683" s="53">
        <f t="shared" si="116"/>
        <v>5.7894737000000002E-2</v>
      </c>
      <c r="Q683" s="3">
        <f t="shared" si="117"/>
        <v>657</v>
      </c>
      <c r="S683" s="3">
        <v>656</v>
      </c>
    </row>
    <row r="684" spans="6:19">
      <c r="F684" s="51" t="str">
        <f t="shared" si="108"/>
        <v>SPN321</v>
      </c>
      <c r="G684" s="57">
        <f t="shared" si="109"/>
        <v>190</v>
      </c>
      <c r="H684" s="153">
        <f t="shared" si="110"/>
        <v>1040</v>
      </c>
      <c r="I684" s="153" t="str">
        <f t="shared" si="111"/>
        <v>F</v>
      </c>
      <c r="J684" s="52">
        <f t="shared" si="112"/>
        <v>3.4222222000000002</v>
      </c>
      <c r="K684" s="150">
        <f t="shared" si="113"/>
        <v>6.1440000000000001</v>
      </c>
      <c r="L684" s="53">
        <f t="shared" si="114"/>
        <v>0.82631578999999999</v>
      </c>
      <c r="M684" s="53">
        <f t="shared" si="115"/>
        <v>3.6842105299999997E-2</v>
      </c>
      <c r="N684" s="53">
        <f t="shared" si="116"/>
        <v>5.2631578999999998E-2</v>
      </c>
      <c r="Q684" s="3">
        <f t="shared" si="117"/>
        <v>658</v>
      </c>
      <c r="S684" s="3">
        <v>657</v>
      </c>
    </row>
    <row r="685" spans="6:19">
      <c r="F685" s="51" t="str">
        <f t="shared" si="108"/>
        <v>EE481</v>
      </c>
      <c r="G685" s="57">
        <f t="shared" si="109"/>
        <v>189</v>
      </c>
      <c r="H685" s="153">
        <f t="shared" si="110"/>
        <v>1672</v>
      </c>
      <c r="I685" s="153" t="str">
        <f t="shared" si="111"/>
        <v>C</v>
      </c>
      <c r="J685" s="52">
        <f t="shared" si="112"/>
        <v>3.7446809000000001</v>
      </c>
      <c r="K685" s="150">
        <f t="shared" si="113"/>
        <v>8.1886791999999993</v>
      </c>
      <c r="L685" s="53">
        <f t="shared" si="114"/>
        <v>0.97354496999999995</v>
      </c>
      <c r="M685" s="53">
        <f t="shared" si="115"/>
        <v>0</v>
      </c>
      <c r="N685" s="53">
        <f t="shared" si="116"/>
        <v>5.2910049999999997E-3</v>
      </c>
      <c r="Q685" s="3">
        <f t="shared" si="117"/>
        <v>659</v>
      </c>
      <c r="S685" s="3">
        <v>658</v>
      </c>
    </row>
    <row r="686" spans="6:19">
      <c r="F686" s="51" t="str">
        <f t="shared" si="108"/>
        <v>SW380</v>
      </c>
      <c r="G686" s="57">
        <f t="shared" si="109"/>
        <v>189</v>
      </c>
      <c r="H686" s="153">
        <f t="shared" si="110"/>
        <v>611</v>
      </c>
      <c r="I686" s="153" t="str">
        <f t="shared" si="111"/>
        <v>D</v>
      </c>
      <c r="J686" s="52">
        <f t="shared" si="112"/>
        <v>3.2526882000000001</v>
      </c>
      <c r="K686" s="150">
        <f t="shared" si="113"/>
        <v>6.7037037000000002</v>
      </c>
      <c r="L686" s="53">
        <f t="shared" si="114"/>
        <v>0.84126984000000005</v>
      </c>
      <c r="M686" s="53">
        <f t="shared" si="115"/>
        <v>3.7037037000000002E-2</v>
      </c>
      <c r="N686" s="53">
        <f t="shared" si="116"/>
        <v>1.5873016E-2</v>
      </c>
      <c r="Q686" s="3">
        <f t="shared" si="117"/>
        <v>660</v>
      </c>
      <c r="S686" s="3">
        <v>659</v>
      </c>
    </row>
    <row r="687" spans="6:19">
      <c r="F687" s="51" t="str">
        <f t="shared" si="108"/>
        <v>EGR191</v>
      </c>
      <c r="G687" s="57">
        <f t="shared" si="109"/>
        <v>188</v>
      </c>
      <c r="H687" s="153">
        <f t="shared" si="110"/>
        <v>422</v>
      </c>
      <c r="I687" s="153" t="str">
        <f t="shared" si="111"/>
        <v>A</v>
      </c>
      <c r="J687" s="52">
        <f t="shared" si="112"/>
        <v>3.7272726999999999</v>
      </c>
      <c r="K687" s="150">
        <f t="shared" si="113"/>
        <v>1.3626374000000001</v>
      </c>
      <c r="L687" s="53">
        <f t="shared" si="114"/>
        <v>0.57446808999999999</v>
      </c>
      <c r="M687" s="53">
        <f t="shared" si="115"/>
        <v>2.65957447E-2</v>
      </c>
      <c r="N687" s="53">
        <f t="shared" si="116"/>
        <v>5.3191489999999996E-3</v>
      </c>
      <c r="Q687" s="3">
        <f t="shared" si="117"/>
        <v>661</v>
      </c>
      <c r="S687" s="3">
        <v>660</v>
      </c>
    </row>
    <row r="688" spans="6:19">
      <c r="F688" s="51" t="str">
        <f t="shared" si="108"/>
        <v>DAN121</v>
      </c>
      <c r="G688" s="57">
        <f t="shared" si="109"/>
        <v>187</v>
      </c>
      <c r="H688" s="153">
        <f t="shared" si="110"/>
        <v>949</v>
      </c>
      <c r="I688" s="153" t="str">
        <f t="shared" si="111"/>
        <v>B</v>
      </c>
      <c r="J688" s="52">
        <f t="shared" si="112"/>
        <v>3.7837838000000001</v>
      </c>
      <c r="K688" s="150">
        <f t="shared" si="113"/>
        <v>1.8597561</v>
      </c>
      <c r="L688" s="53">
        <f t="shared" si="114"/>
        <v>0.52941176000000001</v>
      </c>
      <c r="M688" s="53">
        <f t="shared" si="115"/>
        <v>5.3475935999999996E-3</v>
      </c>
      <c r="N688" s="53">
        <f t="shared" si="116"/>
        <v>1.0695187E-2</v>
      </c>
      <c r="Q688" s="3">
        <f t="shared" si="117"/>
        <v>662</v>
      </c>
      <c r="S688" s="3">
        <v>661</v>
      </c>
    </row>
    <row r="689" spans="6:19">
      <c r="F689" s="51" t="str">
        <f t="shared" si="108"/>
        <v>PLS434</v>
      </c>
      <c r="G689" s="57">
        <f t="shared" si="109"/>
        <v>187</v>
      </c>
      <c r="H689" s="153">
        <f t="shared" si="110"/>
        <v>673</v>
      </c>
      <c r="I689" s="153" t="str">
        <f t="shared" si="111"/>
        <v>C</v>
      </c>
      <c r="J689" s="52">
        <f t="shared" si="112"/>
        <v>2.9086021999999998</v>
      </c>
      <c r="K689" s="150">
        <f t="shared" si="113"/>
        <v>7.0089286</v>
      </c>
      <c r="L689" s="53">
        <f t="shared" si="114"/>
        <v>0.82352941000000002</v>
      </c>
      <c r="M689" s="53">
        <f t="shared" si="115"/>
        <v>5.3475935799999999E-2</v>
      </c>
      <c r="N689" s="53">
        <f t="shared" si="116"/>
        <v>5.3475939999999998E-3</v>
      </c>
      <c r="Q689" s="3">
        <f t="shared" si="117"/>
        <v>663</v>
      </c>
      <c r="S689" s="3">
        <v>662</v>
      </c>
    </row>
    <row r="690" spans="6:19">
      <c r="F690" s="51" t="str">
        <f t="shared" si="108"/>
        <v>ME314</v>
      </c>
      <c r="G690" s="57">
        <f t="shared" si="109"/>
        <v>186</v>
      </c>
      <c r="H690" s="153">
        <f t="shared" si="110"/>
        <v>832</v>
      </c>
      <c r="I690" s="153" t="str">
        <f t="shared" si="111"/>
        <v>D</v>
      </c>
      <c r="J690" s="52">
        <f t="shared" si="112"/>
        <v>2.8057143</v>
      </c>
      <c r="K690" s="150">
        <f t="shared" si="113"/>
        <v>6.9076922999999999</v>
      </c>
      <c r="L690" s="53">
        <f t="shared" si="114"/>
        <v>0.88709676999999998</v>
      </c>
      <c r="M690" s="53">
        <f t="shared" si="115"/>
        <v>0.10752688169999999</v>
      </c>
      <c r="N690" s="53">
        <f t="shared" si="116"/>
        <v>5.9139785E-2</v>
      </c>
      <c r="Q690" s="3">
        <f t="shared" si="117"/>
        <v>664</v>
      </c>
      <c r="S690" s="3">
        <v>663</v>
      </c>
    </row>
    <row r="691" spans="6:19">
      <c r="F691" s="51" t="str">
        <f t="shared" si="108"/>
        <v>MUS121</v>
      </c>
      <c r="G691" s="57">
        <f t="shared" si="109"/>
        <v>186</v>
      </c>
      <c r="H691" s="153">
        <f t="shared" si="110"/>
        <v>576</v>
      </c>
      <c r="I691" s="153" t="str">
        <f t="shared" si="111"/>
        <v>C</v>
      </c>
      <c r="J691" s="52">
        <f t="shared" si="112"/>
        <v>2.5801105</v>
      </c>
      <c r="K691" s="150">
        <f t="shared" si="113"/>
        <v>3.3422819000000001</v>
      </c>
      <c r="L691" s="53">
        <f t="shared" si="114"/>
        <v>0.59677418999999998</v>
      </c>
      <c r="M691" s="53">
        <f t="shared" si="115"/>
        <v>0.15053763440000001</v>
      </c>
      <c r="N691" s="53">
        <f t="shared" si="116"/>
        <v>2.6881720000000001E-2</v>
      </c>
      <c r="Q691" s="3">
        <f t="shared" si="117"/>
        <v>665</v>
      </c>
      <c r="S691" s="3">
        <v>664</v>
      </c>
    </row>
    <row r="692" spans="6:19">
      <c r="F692" s="51" t="str">
        <f t="shared" si="108"/>
        <v>MUS131</v>
      </c>
      <c r="G692" s="57">
        <f t="shared" si="109"/>
        <v>186</v>
      </c>
      <c r="H692" s="153">
        <f t="shared" si="110"/>
        <v>554</v>
      </c>
      <c r="I692" s="153" t="str">
        <f t="shared" si="111"/>
        <v>A</v>
      </c>
      <c r="J692" s="52">
        <f t="shared" si="112"/>
        <v>3.8433735000000002</v>
      </c>
      <c r="K692" s="150">
        <f t="shared" si="113"/>
        <v>4.2556390999999998</v>
      </c>
      <c r="L692" s="53">
        <f t="shared" si="114"/>
        <v>0.60215054000000001</v>
      </c>
      <c r="M692" s="53">
        <f t="shared" si="115"/>
        <v>0</v>
      </c>
      <c r="N692" s="53">
        <f t="shared" si="116"/>
        <v>0.107526882</v>
      </c>
      <c r="Q692" s="3">
        <f t="shared" si="117"/>
        <v>666</v>
      </c>
      <c r="S692" s="3">
        <v>665</v>
      </c>
    </row>
    <row r="693" spans="6:19">
      <c r="F693" s="51" t="str">
        <f t="shared" si="108"/>
        <v>CLS350</v>
      </c>
      <c r="G693" s="57">
        <f t="shared" si="109"/>
        <v>185</v>
      </c>
      <c r="H693" s="153">
        <f t="shared" si="110"/>
        <v>475</v>
      </c>
      <c r="I693" s="153" t="str">
        <f t="shared" si="111"/>
        <v>D</v>
      </c>
      <c r="J693" s="52">
        <f t="shared" si="112"/>
        <v>3.1696970000000002</v>
      </c>
      <c r="K693" s="150">
        <f t="shared" si="113"/>
        <v>6.4655171999999999</v>
      </c>
      <c r="L693" s="53">
        <f t="shared" si="114"/>
        <v>0.70270270000000001</v>
      </c>
      <c r="M693" s="53">
        <f t="shared" si="115"/>
        <v>6.4864864899999999E-2</v>
      </c>
      <c r="N693" s="53">
        <f t="shared" si="116"/>
        <v>0.10810810799999999</v>
      </c>
      <c r="Q693" s="3">
        <f t="shared" si="117"/>
        <v>667</v>
      </c>
      <c r="S693" s="3">
        <v>666</v>
      </c>
    </row>
    <row r="694" spans="6:19">
      <c r="F694" s="51" t="str">
        <f t="shared" si="108"/>
        <v>DAN105</v>
      </c>
      <c r="G694" s="57">
        <f t="shared" si="109"/>
        <v>185</v>
      </c>
      <c r="H694" s="153">
        <f t="shared" si="110"/>
        <v>439</v>
      </c>
      <c r="I694" s="153" t="str">
        <f t="shared" si="111"/>
        <v>A</v>
      </c>
      <c r="J694" s="52">
        <f t="shared" si="112"/>
        <v>3.7582418</v>
      </c>
      <c r="K694" s="150">
        <f t="shared" si="113"/>
        <v>1.4444444000000001</v>
      </c>
      <c r="L694" s="53">
        <f t="shared" si="114"/>
        <v>0.51891891999999995</v>
      </c>
      <c r="M694" s="53">
        <f t="shared" si="115"/>
        <v>1.6216216200000001E-2</v>
      </c>
      <c r="N694" s="53">
        <f t="shared" si="116"/>
        <v>1.6216215999999999E-2</v>
      </c>
      <c r="Q694" s="3">
        <f t="shared" si="117"/>
        <v>668</v>
      </c>
      <c r="S694" s="3">
        <v>667</v>
      </c>
    </row>
    <row r="695" spans="6:19">
      <c r="F695" s="51" t="str">
        <f t="shared" si="108"/>
        <v>DMV101</v>
      </c>
      <c r="G695" s="57">
        <f t="shared" si="109"/>
        <v>185</v>
      </c>
      <c r="H695" s="153">
        <f t="shared" si="110"/>
        <v>1472</v>
      </c>
      <c r="I695" s="153" t="str">
        <f t="shared" si="111"/>
        <v>F</v>
      </c>
      <c r="J695" s="52">
        <f t="shared" si="112"/>
        <v>2.9181287</v>
      </c>
      <c r="K695" s="150">
        <f t="shared" si="113"/>
        <v>6.5420560999999999</v>
      </c>
      <c r="L695" s="53">
        <f t="shared" si="114"/>
        <v>0.71351350999999996</v>
      </c>
      <c r="M695" s="53">
        <f t="shared" si="115"/>
        <v>0.1189189189</v>
      </c>
      <c r="N695" s="53">
        <f t="shared" si="116"/>
        <v>7.5675675999999997E-2</v>
      </c>
      <c r="Q695" s="3">
        <f t="shared" si="117"/>
        <v>669</v>
      </c>
      <c r="S695" s="3">
        <v>668</v>
      </c>
    </row>
    <row r="696" spans="6:19">
      <c r="F696" s="51" t="str">
        <f t="shared" si="108"/>
        <v>EE482</v>
      </c>
      <c r="G696" s="57">
        <f t="shared" si="109"/>
        <v>185</v>
      </c>
      <c r="H696" s="153">
        <f t="shared" si="110"/>
        <v>2199</v>
      </c>
      <c r="I696" s="153" t="str">
        <f t="shared" si="111"/>
        <v>D</v>
      </c>
      <c r="J696" s="52">
        <f t="shared" si="112"/>
        <v>3.6432432000000001</v>
      </c>
      <c r="K696" s="150">
        <f t="shared" si="113"/>
        <v>8.8679245000000009</v>
      </c>
      <c r="L696" s="53">
        <f t="shared" si="114"/>
        <v>0.97837837999999999</v>
      </c>
      <c r="M696" s="53">
        <f t="shared" si="115"/>
        <v>5.4054054000000004E-3</v>
      </c>
      <c r="N696" s="53">
        <f t="shared" si="116"/>
        <v>0</v>
      </c>
      <c r="Q696" s="3">
        <f t="shared" si="117"/>
        <v>670</v>
      </c>
      <c r="S696" s="3">
        <v>669</v>
      </c>
    </row>
    <row r="697" spans="6:19">
      <c r="F697" s="51" t="str">
        <f t="shared" si="108"/>
        <v>RST290</v>
      </c>
      <c r="G697" s="57">
        <f t="shared" si="109"/>
        <v>185</v>
      </c>
      <c r="H697" s="153">
        <f t="shared" si="110"/>
        <v>644</v>
      </c>
      <c r="I697" s="153" t="str">
        <f t="shared" si="111"/>
        <v>B</v>
      </c>
      <c r="J697" s="52">
        <f t="shared" si="112"/>
        <v>2.5862069000000001</v>
      </c>
      <c r="K697" s="150">
        <f t="shared" si="113"/>
        <v>1.7053571000000001</v>
      </c>
      <c r="L697" s="53">
        <f t="shared" si="114"/>
        <v>0.54594595000000001</v>
      </c>
      <c r="M697" s="53">
        <f t="shared" si="115"/>
        <v>0.1135135135</v>
      </c>
      <c r="N697" s="53">
        <f t="shared" si="116"/>
        <v>5.9459458999999999E-2</v>
      </c>
      <c r="Q697" s="3">
        <f t="shared" si="117"/>
        <v>671</v>
      </c>
      <c r="S697" s="3">
        <v>670</v>
      </c>
    </row>
    <row r="698" spans="6:19">
      <c r="F698" s="51" t="str">
        <f t="shared" si="108"/>
        <v>TH146</v>
      </c>
      <c r="G698" s="57">
        <f t="shared" si="109"/>
        <v>185</v>
      </c>
      <c r="H698" s="153">
        <f t="shared" si="110"/>
        <v>464</v>
      </c>
      <c r="I698" s="153" t="str">
        <f t="shared" si="111"/>
        <v>B</v>
      </c>
      <c r="J698" s="52">
        <f t="shared" si="112"/>
        <v>3.2054054000000001</v>
      </c>
      <c r="K698" s="150">
        <f t="shared" si="113"/>
        <v>2.3167702000000001</v>
      </c>
      <c r="L698" s="53">
        <f t="shared" si="114"/>
        <v>0.58918919000000003</v>
      </c>
      <c r="M698" s="53">
        <f t="shared" si="115"/>
        <v>2.1621621600000002E-2</v>
      </c>
      <c r="N698" s="53">
        <f t="shared" si="116"/>
        <v>0</v>
      </c>
      <c r="Q698" s="3">
        <f t="shared" si="117"/>
        <v>672</v>
      </c>
      <c r="S698" s="3">
        <v>671</v>
      </c>
    </row>
    <row r="699" spans="6:19">
      <c r="F699" s="51" t="str">
        <f t="shared" si="108"/>
        <v>TH240</v>
      </c>
      <c r="G699" s="57">
        <f t="shared" si="109"/>
        <v>185</v>
      </c>
      <c r="H699" s="153">
        <f t="shared" si="110"/>
        <v>499</v>
      </c>
      <c r="I699" s="153" t="str">
        <f t="shared" si="111"/>
        <v>A</v>
      </c>
      <c r="J699" s="52">
        <f t="shared" si="112"/>
        <v>3.6702702999999999</v>
      </c>
      <c r="K699" s="150">
        <f t="shared" si="113"/>
        <v>2.2452830000000001</v>
      </c>
      <c r="L699" s="53">
        <f t="shared" si="114"/>
        <v>0.57837837999999997</v>
      </c>
      <c r="M699" s="53">
        <f t="shared" si="115"/>
        <v>1.0810810800000001E-2</v>
      </c>
      <c r="N699" s="53">
        <f t="shared" si="116"/>
        <v>0</v>
      </c>
      <c r="Q699" s="3">
        <f t="shared" si="117"/>
        <v>673</v>
      </c>
      <c r="S699" s="3">
        <v>672</v>
      </c>
    </row>
    <row r="700" spans="6:19">
      <c r="F700" s="51" t="str">
        <f t="shared" si="108"/>
        <v>EE325</v>
      </c>
      <c r="G700" s="57">
        <f t="shared" si="109"/>
        <v>184</v>
      </c>
      <c r="H700" s="153">
        <f t="shared" si="110"/>
        <v>903</v>
      </c>
      <c r="I700" s="153" t="str">
        <f t="shared" si="111"/>
        <v>D</v>
      </c>
      <c r="J700" s="52">
        <f t="shared" si="112"/>
        <v>3.4636871999999999</v>
      </c>
      <c r="K700" s="150">
        <f t="shared" si="113"/>
        <v>7.4848485</v>
      </c>
      <c r="L700" s="53">
        <f t="shared" si="114"/>
        <v>0.96195651999999998</v>
      </c>
      <c r="M700" s="53">
        <f t="shared" si="115"/>
        <v>1.6304347800000001E-2</v>
      </c>
      <c r="N700" s="53">
        <f t="shared" si="116"/>
        <v>2.7173913000000001E-2</v>
      </c>
      <c r="Q700" s="3">
        <f t="shared" si="117"/>
        <v>674</v>
      </c>
      <c r="S700" s="3">
        <v>673</v>
      </c>
    </row>
    <row r="701" spans="6:19">
      <c r="F701" s="51" t="str">
        <f t="shared" si="108"/>
        <v>FR203</v>
      </c>
      <c r="G701" s="57">
        <f t="shared" si="109"/>
        <v>184</v>
      </c>
      <c r="H701" s="153">
        <f t="shared" si="110"/>
        <v>654</v>
      </c>
      <c r="I701" s="153" t="str">
        <f t="shared" si="111"/>
        <v>C</v>
      </c>
      <c r="J701" s="52">
        <f t="shared" si="112"/>
        <v>3.2666667</v>
      </c>
      <c r="K701" s="150">
        <f t="shared" si="113"/>
        <v>5.4305555999999999</v>
      </c>
      <c r="L701" s="53">
        <f t="shared" si="114"/>
        <v>0.79347825999999999</v>
      </c>
      <c r="M701" s="53">
        <f t="shared" si="115"/>
        <v>2.1739130400000001E-2</v>
      </c>
      <c r="N701" s="53">
        <f t="shared" si="116"/>
        <v>2.1739129999999999E-2</v>
      </c>
      <c r="Q701" s="3">
        <f t="shared" si="117"/>
        <v>675</v>
      </c>
      <c r="S701" s="3">
        <v>674</v>
      </c>
    </row>
    <row r="702" spans="6:19">
      <c r="F702" s="51" t="str">
        <f t="shared" si="108"/>
        <v>MKT447</v>
      </c>
      <c r="G702" s="57">
        <f t="shared" si="109"/>
        <v>184</v>
      </c>
      <c r="H702" s="153">
        <f t="shared" si="110"/>
        <v>943</v>
      </c>
      <c r="I702" s="153" t="str">
        <f t="shared" si="111"/>
        <v>D</v>
      </c>
      <c r="J702" s="52">
        <f t="shared" si="112"/>
        <v>3.2076503000000001</v>
      </c>
      <c r="K702" s="150">
        <f t="shared" si="113"/>
        <v>7.8849558000000002</v>
      </c>
      <c r="L702" s="53">
        <f t="shared" si="114"/>
        <v>0.96739129999999995</v>
      </c>
      <c r="M702" s="53">
        <f t="shared" si="115"/>
        <v>1.08695652E-2</v>
      </c>
      <c r="N702" s="53">
        <f t="shared" si="116"/>
        <v>5.4347830000000003E-3</v>
      </c>
      <c r="Q702" s="3">
        <f t="shared" si="117"/>
        <v>676</v>
      </c>
      <c r="S702" s="3">
        <v>675</v>
      </c>
    </row>
    <row r="703" spans="6:19">
      <c r="F703" s="51" t="str">
        <f t="shared" si="108"/>
        <v>PLS342</v>
      </c>
      <c r="G703" s="57">
        <f t="shared" si="109"/>
        <v>183</v>
      </c>
      <c r="H703" s="153">
        <f t="shared" si="110"/>
        <v>1440</v>
      </c>
      <c r="I703" s="153" t="str">
        <f t="shared" si="111"/>
        <v>D</v>
      </c>
      <c r="J703" s="52">
        <f t="shared" si="112"/>
        <v>2.6949152999999999</v>
      </c>
      <c r="K703" s="150">
        <f t="shared" si="113"/>
        <v>6.7966101999999999</v>
      </c>
      <c r="L703" s="53">
        <f t="shared" si="114"/>
        <v>0.83060109000000004</v>
      </c>
      <c r="M703" s="53">
        <f t="shared" si="115"/>
        <v>0.1420765027</v>
      </c>
      <c r="N703" s="53">
        <f t="shared" si="116"/>
        <v>3.2786885000000002E-2</v>
      </c>
      <c r="Q703" s="3">
        <f t="shared" si="117"/>
        <v>677</v>
      </c>
      <c r="S703" s="3">
        <v>676</v>
      </c>
    </row>
    <row r="704" spans="6:19">
      <c r="F704" s="51" t="str">
        <f t="shared" si="108"/>
        <v>HPR251</v>
      </c>
      <c r="G704" s="57">
        <f t="shared" si="109"/>
        <v>182</v>
      </c>
      <c r="H704" s="153">
        <f t="shared" si="110"/>
        <v>474</v>
      </c>
      <c r="I704" s="153" t="str">
        <f t="shared" si="111"/>
        <v>B</v>
      </c>
      <c r="J704" s="52">
        <f t="shared" si="112"/>
        <v>2.7215908999999998</v>
      </c>
      <c r="K704" s="150">
        <f t="shared" si="113"/>
        <v>3.7192981999999999</v>
      </c>
      <c r="L704" s="53">
        <f t="shared" si="114"/>
        <v>0.51648351999999997</v>
      </c>
      <c r="M704" s="53">
        <f t="shared" si="115"/>
        <v>9.8901098899999998E-2</v>
      </c>
      <c r="N704" s="53">
        <f t="shared" si="116"/>
        <v>3.2967033E-2</v>
      </c>
      <c r="Q704" s="3">
        <f t="shared" si="117"/>
        <v>678</v>
      </c>
      <c r="S704" s="3">
        <v>677</v>
      </c>
    </row>
    <row r="705" spans="6:19">
      <c r="F705" s="51" t="str">
        <f t="shared" si="108"/>
        <v>HST486</v>
      </c>
      <c r="G705" s="57">
        <f t="shared" si="109"/>
        <v>182</v>
      </c>
      <c r="H705" s="153">
        <f t="shared" si="110"/>
        <v>286</v>
      </c>
      <c r="I705" s="153" t="str">
        <f t="shared" si="111"/>
        <v>B</v>
      </c>
      <c r="J705" s="52">
        <f t="shared" si="112"/>
        <v>2.8503400999999999</v>
      </c>
      <c r="K705" s="150">
        <f t="shared" si="113"/>
        <v>7.8631579</v>
      </c>
      <c r="L705" s="53">
        <f t="shared" si="114"/>
        <v>0.55494505000000005</v>
      </c>
      <c r="M705" s="53">
        <f t="shared" si="115"/>
        <v>0.1153846154</v>
      </c>
      <c r="N705" s="53">
        <f t="shared" si="116"/>
        <v>0.192307692</v>
      </c>
      <c r="Q705" s="3">
        <f t="shared" si="117"/>
        <v>679</v>
      </c>
      <c r="S705" s="3">
        <v>678</v>
      </c>
    </row>
    <row r="706" spans="6:19">
      <c r="F706" s="51" t="str">
        <f t="shared" si="108"/>
        <v>MUA123</v>
      </c>
      <c r="G706" s="57">
        <f t="shared" si="109"/>
        <v>182</v>
      </c>
      <c r="H706" s="153">
        <f t="shared" si="110"/>
        <v>657</v>
      </c>
      <c r="I706" s="153" t="str">
        <f t="shared" si="111"/>
        <v>A</v>
      </c>
      <c r="J706" s="52">
        <f t="shared" si="112"/>
        <v>3.4033148999999998</v>
      </c>
      <c r="K706" s="150">
        <f t="shared" si="113"/>
        <v>2.8609271999999999</v>
      </c>
      <c r="L706" s="53">
        <f t="shared" si="114"/>
        <v>0.53296703000000001</v>
      </c>
      <c r="M706" s="53">
        <f t="shared" si="115"/>
        <v>6.5934065900000005E-2</v>
      </c>
      <c r="N706" s="53">
        <f t="shared" si="116"/>
        <v>5.4945050000000002E-3</v>
      </c>
      <c r="Q706" s="3">
        <f t="shared" si="117"/>
        <v>680</v>
      </c>
      <c r="S706" s="3">
        <v>679</v>
      </c>
    </row>
    <row r="707" spans="6:19">
      <c r="F707" s="51" t="str">
        <f t="shared" si="108"/>
        <v>CS142</v>
      </c>
      <c r="G707" s="57">
        <f t="shared" si="109"/>
        <v>181</v>
      </c>
      <c r="H707" s="153">
        <f t="shared" si="110"/>
        <v>1353</v>
      </c>
      <c r="I707" s="153" t="str">
        <f t="shared" si="111"/>
        <v>C</v>
      </c>
      <c r="J707" s="52">
        <f t="shared" si="112"/>
        <v>3.2242424000000001</v>
      </c>
      <c r="K707" s="150">
        <f t="shared" si="113"/>
        <v>5.6984127000000004</v>
      </c>
      <c r="L707" s="53">
        <f t="shared" si="114"/>
        <v>0.68508287000000001</v>
      </c>
      <c r="M707" s="53">
        <f t="shared" si="115"/>
        <v>4.4198895000000002E-2</v>
      </c>
      <c r="N707" s="53">
        <f t="shared" si="116"/>
        <v>8.8397790000000004E-2</v>
      </c>
      <c r="Q707" s="3">
        <f t="shared" si="117"/>
        <v>681</v>
      </c>
      <c r="S707" s="3">
        <v>680</v>
      </c>
    </row>
    <row r="708" spans="6:19">
      <c r="F708" s="51" t="str">
        <f t="shared" si="108"/>
        <v>CS207</v>
      </c>
      <c r="G708" s="57">
        <f t="shared" si="109"/>
        <v>181</v>
      </c>
      <c r="H708" s="153">
        <f t="shared" si="110"/>
        <v>315</v>
      </c>
      <c r="I708" s="153" t="str">
        <f t="shared" si="111"/>
        <v>B</v>
      </c>
      <c r="J708" s="52">
        <f t="shared" si="112"/>
        <v>2.5962733</v>
      </c>
      <c r="K708" s="150">
        <f t="shared" si="113"/>
        <v>4.1785714</v>
      </c>
      <c r="L708" s="53">
        <f t="shared" si="114"/>
        <v>0.44751381000000001</v>
      </c>
      <c r="M708" s="53">
        <f t="shared" si="115"/>
        <v>0.20994475139999999</v>
      </c>
      <c r="N708" s="53">
        <f t="shared" si="116"/>
        <v>0.110497238</v>
      </c>
      <c r="Q708" s="3">
        <f t="shared" si="117"/>
        <v>682</v>
      </c>
      <c r="S708" s="3">
        <v>681</v>
      </c>
    </row>
    <row r="709" spans="6:19">
      <c r="F709" s="51" t="str">
        <f t="shared" si="108"/>
        <v>MUA221</v>
      </c>
      <c r="G709" s="57">
        <f t="shared" si="109"/>
        <v>181</v>
      </c>
      <c r="H709" s="153">
        <f t="shared" si="110"/>
        <v>693</v>
      </c>
      <c r="I709" s="153" t="str">
        <f t="shared" si="111"/>
        <v>B</v>
      </c>
      <c r="J709" s="52">
        <f t="shared" si="112"/>
        <v>3.6256982999999998</v>
      </c>
      <c r="K709" s="150">
        <f t="shared" si="113"/>
        <v>3.5035460999999999</v>
      </c>
      <c r="L709" s="53">
        <f t="shared" si="114"/>
        <v>0.58011049999999997</v>
      </c>
      <c r="M709" s="53">
        <f t="shared" si="115"/>
        <v>2.2099447500000001E-2</v>
      </c>
      <c r="N709" s="53">
        <f t="shared" si="116"/>
        <v>1.1049724E-2</v>
      </c>
      <c r="Q709" s="3">
        <f t="shared" si="117"/>
        <v>683</v>
      </c>
      <c r="S709" s="3">
        <v>682</v>
      </c>
    </row>
    <row r="710" spans="6:19">
      <c r="F710" s="51" t="str">
        <f t="shared" si="108"/>
        <v>EXB353</v>
      </c>
      <c r="G710" s="57">
        <f t="shared" si="109"/>
        <v>180</v>
      </c>
      <c r="H710" s="153">
        <f t="shared" si="110"/>
        <v>226</v>
      </c>
      <c r="I710" s="153" t="str">
        <f t="shared" si="111"/>
        <v>C</v>
      </c>
      <c r="J710" s="52">
        <f t="shared" si="112"/>
        <v>2.9404762</v>
      </c>
      <c r="K710" s="150">
        <f t="shared" si="113"/>
        <v>6.9593496000000004</v>
      </c>
      <c r="L710" s="53">
        <f t="shared" si="114"/>
        <v>0.82222222</v>
      </c>
      <c r="M710" s="53">
        <f t="shared" si="115"/>
        <v>7.2222222200000005E-2</v>
      </c>
      <c r="N710" s="53">
        <f t="shared" si="116"/>
        <v>6.6666666999999999E-2</v>
      </c>
      <c r="Q710" s="3">
        <f t="shared" si="117"/>
        <v>684</v>
      </c>
      <c r="S710" s="3">
        <v>683</v>
      </c>
    </row>
    <row r="711" spans="6:19">
      <c r="F711" s="51" t="str">
        <f t="shared" si="108"/>
        <v>CEG411</v>
      </c>
      <c r="G711" s="57">
        <f t="shared" si="109"/>
        <v>179</v>
      </c>
      <c r="H711" s="153">
        <f t="shared" si="110"/>
        <v>1421</v>
      </c>
      <c r="I711" s="153" t="str">
        <f t="shared" si="111"/>
        <v>F</v>
      </c>
      <c r="J711" s="52">
        <f t="shared" si="112"/>
        <v>2.9597701000000001</v>
      </c>
      <c r="K711" s="150">
        <f t="shared" si="113"/>
        <v>7.2688172</v>
      </c>
      <c r="L711" s="53">
        <f t="shared" si="114"/>
        <v>0.96648045000000005</v>
      </c>
      <c r="M711" s="53">
        <f t="shared" si="115"/>
        <v>7.2625698299999999E-2</v>
      </c>
      <c r="N711" s="53">
        <f t="shared" si="116"/>
        <v>2.7932960999999999E-2</v>
      </c>
      <c r="Q711" s="3">
        <f t="shared" si="117"/>
        <v>685</v>
      </c>
      <c r="S711" s="3">
        <v>684</v>
      </c>
    </row>
    <row r="712" spans="6:19">
      <c r="F712" s="51" t="str">
        <f t="shared" si="108"/>
        <v>TH120</v>
      </c>
      <c r="G712" s="57">
        <f t="shared" si="109"/>
        <v>179</v>
      </c>
      <c r="H712" s="153">
        <f t="shared" si="110"/>
        <v>854</v>
      </c>
      <c r="I712" s="153" t="str">
        <f t="shared" si="111"/>
        <v>C</v>
      </c>
      <c r="J712" s="52">
        <f t="shared" si="112"/>
        <v>3.3885714</v>
      </c>
      <c r="K712" s="150">
        <f t="shared" si="113"/>
        <v>3.36</v>
      </c>
      <c r="L712" s="53">
        <f t="shared" si="114"/>
        <v>0.69273742999999999</v>
      </c>
      <c r="M712" s="53">
        <f t="shared" si="115"/>
        <v>2.2346368700000001E-2</v>
      </c>
      <c r="N712" s="53">
        <f t="shared" si="116"/>
        <v>2.2346369000000001E-2</v>
      </c>
      <c r="Q712" s="3">
        <f t="shared" si="117"/>
        <v>686</v>
      </c>
      <c r="S712" s="3">
        <v>685</v>
      </c>
    </row>
    <row r="713" spans="6:19">
      <c r="F713" s="51" t="str">
        <f t="shared" si="108"/>
        <v>COM460</v>
      </c>
      <c r="G713" s="57">
        <f t="shared" si="109"/>
        <v>178</v>
      </c>
      <c r="H713" s="153">
        <f t="shared" si="110"/>
        <v>1428</v>
      </c>
      <c r="I713" s="153" t="str">
        <f t="shared" si="111"/>
        <v>F</v>
      </c>
      <c r="J713" s="52">
        <f t="shared" si="112"/>
        <v>2.5771429000000001</v>
      </c>
      <c r="K713" s="150">
        <f t="shared" si="113"/>
        <v>7.2170543</v>
      </c>
      <c r="L713" s="53">
        <f t="shared" si="114"/>
        <v>0.97752808999999996</v>
      </c>
      <c r="M713" s="53">
        <f t="shared" si="115"/>
        <v>0.1797752809</v>
      </c>
      <c r="N713" s="53">
        <f t="shared" si="116"/>
        <v>1.6853933000000001E-2</v>
      </c>
      <c r="Q713" s="3">
        <f t="shared" si="117"/>
        <v>687</v>
      </c>
      <c r="S713" s="3">
        <v>686</v>
      </c>
    </row>
    <row r="714" spans="6:19">
      <c r="F714" s="51" t="str">
        <f t="shared" si="108"/>
        <v>HPR212</v>
      </c>
      <c r="G714" s="57">
        <f t="shared" si="109"/>
        <v>178</v>
      </c>
      <c r="H714" s="153">
        <f t="shared" si="110"/>
        <v>503</v>
      </c>
      <c r="I714" s="153" t="str">
        <f t="shared" si="111"/>
        <v>D</v>
      </c>
      <c r="J714" s="52">
        <f t="shared" si="112"/>
        <v>2.5964912</v>
      </c>
      <c r="K714" s="150">
        <f t="shared" si="113"/>
        <v>4.2380952000000001</v>
      </c>
      <c r="L714" s="53">
        <f t="shared" si="114"/>
        <v>0.59550561999999996</v>
      </c>
      <c r="M714" s="53">
        <f t="shared" si="115"/>
        <v>0.191011236</v>
      </c>
      <c r="N714" s="53">
        <f t="shared" si="116"/>
        <v>3.9325842999999999E-2</v>
      </c>
      <c r="Q714" s="3">
        <f t="shared" si="117"/>
        <v>688</v>
      </c>
      <c r="S714" s="3">
        <v>687</v>
      </c>
    </row>
    <row r="715" spans="6:19">
      <c r="F715" s="51" t="str">
        <f t="shared" si="108"/>
        <v>MGT470</v>
      </c>
      <c r="G715" s="57">
        <f t="shared" si="109"/>
        <v>178</v>
      </c>
      <c r="H715" s="153">
        <f t="shared" si="110"/>
        <v>1571</v>
      </c>
      <c r="I715" s="153" t="str">
        <f t="shared" si="111"/>
        <v>D</v>
      </c>
      <c r="J715" s="52">
        <f t="shared" si="112"/>
        <v>3.6127167999999998</v>
      </c>
      <c r="K715" s="150">
        <f t="shared" si="113"/>
        <v>8.1797752999999993</v>
      </c>
      <c r="L715" s="53">
        <f t="shared" si="114"/>
        <v>0.98314606999999998</v>
      </c>
      <c r="M715" s="53">
        <f t="shared" si="115"/>
        <v>5.6179775000000003E-3</v>
      </c>
      <c r="N715" s="53">
        <f t="shared" si="116"/>
        <v>2.8089888E-2</v>
      </c>
      <c r="Q715" s="3">
        <f t="shared" si="117"/>
        <v>689</v>
      </c>
      <c r="S715" s="3">
        <v>688</v>
      </c>
    </row>
    <row r="716" spans="6:19">
      <c r="F716" s="51" t="str">
        <f t="shared" si="108"/>
        <v>MUA122</v>
      </c>
      <c r="G716" s="57">
        <f t="shared" si="109"/>
        <v>178</v>
      </c>
      <c r="H716" s="153">
        <f t="shared" si="110"/>
        <v>483</v>
      </c>
      <c r="I716" s="153" t="str">
        <f t="shared" si="111"/>
        <v>A</v>
      </c>
      <c r="J716" s="52">
        <f t="shared" si="112"/>
        <v>3.5657142999999998</v>
      </c>
      <c r="K716" s="150">
        <f t="shared" si="113"/>
        <v>1.7931033999999999</v>
      </c>
      <c r="L716" s="53">
        <f t="shared" si="114"/>
        <v>0.50561798000000002</v>
      </c>
      <c r="M716" s="53">
        <f t="shared" si="115"/>
        <v>3.3707865199999999E-2</v>
      </c>
      <c r="N716" s="53">
        <f t="shared" si="116"/>
        <v>1.6853933000000001E-2</v>
      </c>
      <c r="Q716" s="3">
        <f t="shared" si="117"/>
        <v>690</v>
      </c>
      <c r="S716" s="3">
        <v>689</v>
      </c>
    </row>
    <row r="717" spans="6:19">
      <c r="F717" s="51" t="str">
        <f t="shared" si="108"/>
        <v>TH256</v>
      </c>
      <c r="G717" s="57">
        <f t="shared" si="109"/>
        <v>178</v>
      </c>
      <c r="H717" s="153">
        <f t="shared" si="110"/>
        <v>391</v>
      </c>
      <c r="I717" s="153" t="str">
        <f t="shared" si="111"/>
        <v>B</v>
      </c>
      <c r="J717" s="52">
        <f t="shared" si="112"/>
        <v>3.3764045</v>
      </c>
      <c r="K717" s="150">
        <f t="shared" si="113"/>
        <v>2.5032258000000001</v>
      </c>
      <c r="L717" s="53">
        <f t="shared" si="114"/>
        <v>0.60112359999999998</v>
      </c>
      <c r="M717" s="53">
        <f t="shared" si="115"/>
        <v>5.6179775000000003E-3</v>
      </c>
      <c r="N717" s="53">
        <f t="shared" si="116"/>
        <v>0</v>
      </c>
      <c r="Q717" s="3">
        <f t="shared" si="117"/>
        <v>691</v>
      </c>
      <c r="S717" s="3">
        <v>690</v>
      </c>
    </row>
    <row r="718" spans="6:19">
      <c r="F718" s="51" t="str">
        <f t="shared" si="108"/>
        <v>ATR482</v>
      </c>
      <c r="G718" s="57">
        <f t="shared" si="109"/>
        <v>176</v>
      </c>
      <c r="H718" s="153">
        <f t="shared" si="110"/>
        <v>798</v>
      </c>
      <c r="I718" s="153" t="str">
        <f t="shared" si="111"/>
        <v>D</v>
      </c>
      <c r="J718" s="52">
        <f t="shared" si="112"/>
        <v>3.3930636000000001</v>
      </c>
      <c r="K718" s="150">
        <f t="shared" si="113"/>
        <v>7.4962406000000001</v>
      </c>
      <c r="L718" s="53">
        <f t="shared" si="114"/>
        <v>0.80113635999999999</v>
      </c>
      <c r="M718" s="53">
        <f t="shared" si="115"/>
        <v>4.5454545499999999E-2</v>
      </c>
      <c r="N718" s="53">
        <f t="shared" si="116"/>
        <v>1.7045455000000001E-2</v>
      </c>
      <c r="Q718" s="3">
        <f t="shared" si="117"/>
        <v>692</v>
      </c>
      <c r="S718" s="3">
        <v>691</v>
      </c>
    </row>
    <row r="719" spans="6:19">
      <c r="F719" s="51" t="str">
        <f t="shared" si="108"/>
        <v>PSY441</v>
      </c>
      <c r="G719" s="57">
        <f t="shared" si="109"/>
        <v>176</v>
      </c>
      <c r="H719" s="153">
        <f t="shared" si="110"/>
        <v>1278</v>
      </c>
      <c r="I719" s="153" t="str">
        <f t="shared" si="111"/>
        <v>C</v>
      </c>
      <c r="J719" s="52">
        <f t="shared" si="112"/>
        <v>3.8959538</v>
      </c>
      <c r="K719" s="150">
        <f t="shared" si="113"/>
        <v>6.9207920999999999</v>
      </c>
      <c r="L719" s="53">
        <f t="shared" si="114"/>
        <v>0.89772726999999997</v>
      </c>
      <c r="M719" s="53">
        <f t="shared" si="115"/>
        <v>5.6818182E-3</v>
      </c>
      <c r="N719" s="53">
        <f t="shared" si="116"/>
        <v>1.7045455000000001E-2</v>
      </c>
      <c r="Q719" s="3">
        <f t="shared" si="117"/>
        <v>693</v>
      </c>
      <c r="S719" s="3">
        <v>692</v>
      </c>
    </row>
    <row r="720" spans="6:19">
      <c r="F720" s="51" t="str">
        <f t="shared" si="108"/>
        <v>STT363</v>
      </c>
      <c r="G720" s="57">
        <f t="shared" si="109"/>
        <v>176</v>
      </c>
      <c r="H720" s="153">
        <f t="shared" si="110"/>
        <v>1032</v>
      </c>
      <c r="I720" s="153" t="str">
        <f t="shared" si="111"/>
        <v>F</v>
      </c>
      <c r="J720" s="52">
        <f t="shared" si="112"/>
        <v>2.6624203999999998</v>
      </c>
      <c r="K720" s="150">
        <f t="shared" si="113"/>
        <v>6.9375</v>
      </c>
      <c r="L720" s="53">
        <f t="shared" si="114"/>
        <v>0.90909090999999997</v>
      </c>
      <c r="M720" s="53">
        <f t="shared" si="115"/>
        <v>0.1420454545</v>
      </c>
      <c r="N720" s="53">
        <f t="shared" si="116"/>
        <v>0.107954545</v>
      </c>
      <c r="Q720" s="3">
        <f t="shared" si="117"/>
        <v>694</v>
      </c>
      <c r="S720" s="3">
        <v>693</v>
      </c>
    </row>
    <row r="721" spans="6:19">
      <c r="F721" s="51" t="str">
        <f t="shared" si="108"/>
        <v>DAN106</v>
      </c>
      <c r="G721" s="57">
        <f t="shared" si="109"/>
        <v>175</v>
      </c>
      <c r="H721" s="153">
        <f t="shared" si="110"/>
        <v>580</v>
      </c>
      <c r="I721" s="153" t="str">
        <f t="shared" si="111"/>
        <v>A</v>
      </c>
      <c r="J721" s="52">
        <f t="shared" si="112"/>
        <v>3.6647398999999998</v>
      </c>
      <c r="K721" s="150">
        <f t="shared" si="113"/>
        <v>2.3892617</v>
      </c>
      <c r="L721" s="53">
        <f t="shared" si="114"/>
        <v>0.52571429000000003</v>
      </c>
      <c r="M721" s="53">
        <f t="shared" si="115"/>
        <v>2.85714286E-2</v>
      </c>
      <c r="N721" s="53">
        <f t="shared" si="116"/>
        <v>1.1428571E-2</v>
      </c>
      <c r="Q721" s="3">
        <f t="shared" si="117"/>
        <v>695</v>
      </c>
      <c r="S721" s="3">
        <v>694</v>
      </c>
    </row>
    <row r="722" spans="6:19">
      <c r="F722" s="51" t="str">
        <f t="shared" si="108"/>
        <v>PLS340</v>
      </c>
      <c r="G722" s="57">
        <f t="shared" si="109"/>
        <v>175</v>
      </c>
      <c r="H722" s="153">
        <f t="shared" si="110"/>
        <v>1250</v>
      </c>
      <c r="I722" s="153" t="str">
        <f t="shared" si="111"/>
        <v>F</v>
      </c>
      <c r="J722" s="52">
        <f t="shared" si="112"/>
        <v>2.7602338999999998</v>
      </c>
      <c r="K722" s="150">
        <f t="shared" si="113"/>
        <v>7.1612903000000001</v>
      </c>
      <c r="L722" s="53">
        <f t="shared" si="114"/>
        <v>0.79428571000000003</v>
      </c>
      <c r="M722" s="53">
        <f t="shared" si="115"/>
        <v>0.10857142860000001</v>
      </c>
      <c r="N722" s="53">
        <f t="shared" si="116"/>
        <v>2.2857143E-2</v>
      </c>
      <c r="Q722" s="3">
        <f t="shared" si="117"/>
        <v>696</v>
      </c>
      <c r="S722" s="3">
        <v>695</v>
      </c>
    </row>
    <row r="723" spans="6:19">
      <c r="F723" s="51" t="str">
        <f t="shared" si="108"/>
        <v>REL207</v>
      </c>
      <c r="G723" s="57">
        <f t="shared" si="109"/>
        <v>175</v>
      </c>
      <c r="H723" s="153">
        <f t="shared" si="110"/>
        <v>935</v>
      </c>
      <c r="I723" s="153" t="str">
        <f t="shared" si="111"/>
        <v>F</v>
      </c>
      <c r="J723" s="52">
        <f t="shared" si="112"/>
        <v>2.9464286</v>
      </c>
      <c r="K723" s="150">
        <f t="shared" si="113"/>
        <v>5.3367347000000001</v>
      </c>
      <c r="L723" s="53">
        <f t="shared" si="114"/>
        <v>0.64</v>
      </c>
      <c r="M723" s="53">
        <f t="shared" si="115"/>
        <v>6.2857142899999996E-2</v>
      </c>
      <c r="N723" s="53">
        <f t="shared" si="116"/>
        <v>0.04</v>
      </c>
      <c r="Q723" s="3">
        <f t="shared" si="117"/>
        <v>697</v>
      </c>
      <c r="S723" s="3">
        <v>696</v>
      </c>
    </row>
    <row r="724" spans="6:19">
      <c r="F724" s="51" t="str">
        <f t="shared" si="108"/>
        <v>SW389</v>
      </c>
      <c r="G724" s="57">
        <f t="shared" si="109"/>
        <v>175</v>
      </c>
      <c r="H724" s="153">
        <f t="shared" si="110"/>
        <v>359</v>
      </c>
      <c r="I724" s="153" t="str">
        <f t="shared" si="111"/>
        <v>B</v>
      </c>
      <c r="J724" s="52">
        <f t="shared" si="112"/>
        <v>3.5238095</v>
      </c>
      <c r="K724" s="150">
        <f t="shared" si="113"/>
        <v>7.2676056000000004</v>
      </c>
      <c r="L724" s="53">
        <f t="shared" si="114"/>
        <v>0.85714285999999995</v>
      </c>
      <c r="M724" s="53">
        <f t="shared" si="115"/>
        <v>5.1428571399999998E-2</v>
      </c>
      <c r="N724" s="53">
        <f t="shared" si="116"/>
        <v>0.04</v>
      </c>
      <c r="Q724" s="3">
        <f t="shared" si="117"/>
        <v>698</v>
      </c>
      <c r="S724" s="3">
        <v>697</v>
      </c>
    </row>
    <row r="725" spans="6:19">
      <c r="F725" s="51" t="str">
        <f t="shared" si="108"/>
        <v>MP180</v>
      </c>
      <c r="G725" s="57">
        <f t="shared" si="109"/>
        <v>174</v>
      </c>
      <c r="H725" s="153">
        <f t="shared" si="110"/>
        <v>1305</v>
      </c>
      <c r="I725" s="153" t="str">
        <f t="shared" si="111"/>
        <v>A</v>
      </c>
      <c r="J725" s="52">
        <f t="shared" si="112"/>
        <v>3.0813953000000001</v>
      </c>
      <c r="K725" s="150">
        <f t="shared" si="113"/>
        <v>2.5206612000000002</v>
      </c>
      <c r="L725" s="53">
        <f t="shared" si="114"/>
        <v>0.44827586000000003</v>
      </c>
      <c r="M725" s="53">
        <f t="shared" si="115"/>
        <v>1.14942529E-2</v>
      </c>
      <c r="N725" s="53">
        <f t="shared" si="116"/>
        <v>1.1494252999999999E-2</v>
      </c>
      <c r="Q725" s="3">
        <f t="shared" si="117"/>
        <v>699</v>
      </c>
      <c r="S725" s="3">
        <v>698</v>
      </c>
    </row>
    <row r="726" spans="6:19">
      <c r="F726" s="51" t="str">
        <f t="shared" si="108"/>
        <v>MP231</v>
      </c>
      <c r="G726" s="57">
        <f t="shared" si="109"/>
        <v>174</v>
      </c>
      <c r="H726" s="153">
        <f t="shared" si="110"/>
        <v>327</v>
      </c>
      <c r="I726" s="153" t="str">
        <f t="shared" si="111"/>
        <v>B</v>
      </c>
      <c r="J726" s="52">
        <f t="shared" si="112"/>
        <v>2.5243902</v>
      </c>
      <c r="K726" s="150">
        <f t="shared" si="113"/>
        <v>1.734375</v>
      </c>
      <c r="L726" s="53">
        <f t="shared" si="114"/>
        <v>0.39655172</v>
      </c>
      <c r="M726" s="53">
        <f t="shared" si="115"/>
        <v>0.12643678159999999</v>
      </c>
      <c r="N726" s="53">
        <f t="shared" si="116"/>
        <v>5.7471264000000001E-2</v>
      </c>
      <c r="Q726" s="3">
        <f t="shared" si="117"/>
        <v>700</v>
      </c>
      <c r="S726" s="3">
        <v>699</v>
      </c>
    </row>
    <row r="727" spans="6:19">
      <c r="F727" s="51" t="str">
        <f t="shared" si="108"/>
        <v>PLS343</v>
      </c>
      <c r="G727" s="57">
        <f t="shared" si="109"/>
        <v>174</v>
      </c>
      <c r="H727" s="153">
        <f t="shared" si="110"/>
        <v>938</v>
      </c>
      <c r="I727" s="153" t="str">
        <f t="shared" si="111"/>
        <v>D</v>
      </c>
      <c r="J727" s="52">
        <f t="shared" si="112"/>
        <v>2.6768293000000001</v>
      </c>
      <c r="K727" s="150">
        <f t="shared" si="113"/>
        <v>7.4636364000000004</v>
      </c>
      <c r="L727" s="53">
        <f t="shared" si="114"/>
        <v>0.7816092</v>
      </c>
      <c r="M727" s="53">
        <f t="shared" si="115"/>
        <v>0.14367816089999999</v>
      </c>
      <c r="N727" s="53">
        <f t="shared" si="116"/>
        <v>5.7471264000000001E-2</v>
      </c>
      <c r="Q727" s="3">
        <f t="shared" si="117"/>
        <v>701</v>
      </c>
      <c r="S727" s="3">
        <v>700</v>
      </c>
    </row>
    <row r="728" spans="6:19">
      <c r="F728" s="51" t="str">
        <f t="shared" si="108"/>
        <v>ISE210</v>
      </c>
      <c r="G728" s="57">
        <f t="shared" si="109"/>
        <v>173</v>
      </c>
      <c r="H728" s="153">
        <f t="shared" si="110"/>
        <v>292</v>
      </c>
      <c r="I728" s="153" t="str">
        <f t="shared" si="111"/>
        <v>A</v>
      </c>
      <c r="J728" s="52">
        <f t="shared" si="112"/>
        <v>3.313253</v>
      </c>
      <c r="K728" s="150">
        <f t="shared" si="113"/>
        <v>4.5774647999999996</v>
      </c>
      <c r="L728" s="53">
        <f t="shared" si="114"/>
        <v>0.64739884000000003</v>
      </c>
      <c r="M728" s="53">
        <f t="shared" si="115"/>
        <v>6.3583815000000002E-2</v>
      </c>
      <c r="N728" s="53">
        <f t="shared" si="116"/>
        <v>4.0462428000000002E-2</v>
      </c>
      <c r="Q728" s="3">
        <f t="shared" si="117"/>
        <v>702</v>
      </c>
      <c r="S728" s="3">
        <v>701</v>
      </c>
    </row>
    <row r="729" spans="6:19">
      <c r="F729" s="51" t="str">
        <f t="shared" si="108"/>
        <v>MUS122</v>
      </c>
      <c r="G729" s="57">
        <f t="shared" si="109"/>
        <v>173</v>
      </c>
      <c r="H729" s="153">
        <f t="shared" si="110"/>
        <v>290</v>
      </c>
      <c r="I729" s="153" t="str">
        <f t="shared" si="111"/>
        <v>C</v>
      </c>
      <c r="J729" s="52">
        <f t="shared" si="112"/>
        <v>2.3699422000000001</v>
      </c>
      <c r="K729" s="150">
        <f t="shared" si="113"/>
        <v>4.5724638000000004</v>
      </c>
      <c r="L729" s="53">
        <f t="shared" si="114"/>
        <v>0.6300578</v>
      </c>
      <c r="M729" s="53">
        <f t="shared" si="115"/>
        <v>0.21965317919999999</v>
      </c>
      <c r="N729" s="53">
        <f t="shared" si="116"/>
        <v>0</v>
      </c>
      <c r="Q729" s="3">
        <f t="shared" si="117"/>
        <v>703</v>
      </c>
      <c r="S729" s="3">
        <v>702</v>
      </c>
    </row>
    <row r="730" spans="6:19">
      <c r="F730" s="51" t="str">
        <f t="shared" si="108"/>
        <v>MUS465</v>
      </c>
      <c r="G730" s="57">
        <f t="shared" si="109"/>
        <v>173</v>
      </c>
      <c r="H730" s="153">
        <f t="shared" si="110"/>
        <v>451</v>
      </c>
      <c r="I730" s="153" t="str">
        <f t="shared" si="111"/>
        <v>D</v>
      </c>
      <c r="J730" s="52">
        <f t="shared" si="112"/>
        <v>3.0636942999999999</v>
      </c>
      <c r="K730" s="150">
        <f t="shared" si="113"/>
        <v>6.2719297999999997</v>
      </c>
      <c r="L730" s="53">
        <f t="shared" si="114"/>
        <v>0.76300577999999997</v>
      </c>
      <c r="M730" s="53">
        <f t="shared" si="115"/>
        <v>0.1213872832</v>
      </c>
      <c r="N730" s="53">
        <f t="shared" si="116"/>
        <v>9.2485549E-2</v>
      </c>
      <c r="Q730" s="3">
        <f t="shared" si="117"/>
        <v>704</v>
      </c>
      <c r="S730" s="3">
        <v>703</v>
      </c>
    </row>
    <row r="731" spans="6:19">
      <c r="F731" s="51" t="str">
        <f t="shared" si="108"/>
        <v>SOC457</v>
      </c>
      <c r="G731" s="57">
        <f t="shared" si="109"/>
        <v>173</v>
      </c>
      <c r="H731" s="153">
        <f t="shared" si="110"/>
        <v>1234</v>
      </c>
      <c r="I731" s="153" t="str">
        <f t="shared" si="111"/>
        <v>F</v>
      </c>
      <c r="J731" s="52">
        <f t="shared" si="112"/>
        <v>2.9529412000000002</v>
      </c>
      <c r="K731" s="150">
        <f t="shared" si="113"/>
        <v>6.8305084999999996</v>
      </c>
      <c r="L731" s="53">
        <f t="shared" si="114"/>
        <v>0.83815028999999996</v>
      </c>
      <c r="M731" s="53">
        <f t="shared" si="115"/>
        <v>4.0462427699999998E-2</v>
      </c>
      <c r="N731" s="53">
        <f t="shared" si="116"/>
        <v>1.7341039999999999E-2</v>
      </c>
      <c r="Q731" s="3">
        <f t="shared" si="117"/>
        <v>705</v>
      </c>
      <c r="S731" s="3">
        <v>704</v>
      </c>
    </row>
    <row r="732" spans="6:19">
      <c r="F732" s="51" t="str">
        <f t="shared" ref="F732:F795" si="118">IFERROR(INDEX(Course_Data,Q732,$Q$25),"")</f>
        <v>UVC100</v>
      </c>
      <c r="G732" s="57">
        <f t="shared" ref="G732:G795" si="119">IFERROR(IF($F732="",-0.00000001,VALUE(INDEX(Course_Data,Q732,$R$25))),-0.00000001)</f>
        <v>173</v>
      </c>
      <c r="H732" s="153">
        <f t="shared" ref="H732:H795" si="120">IFERROR(IF($F732="",-0.00000001,VALUE(INDEX(Course_Data,Q732,$S$25))),-0.00000001)</f>
        <v>5184</v>
      </c>
      <c r="I732" s="153" t="str">
        <f t="shared" ref="I732:I795" si="121">IFERROR(IF($F732="",-0.00000001,INDEX(Course_Data,Q732,$T$25)),-0.00000001)</f>
        <v>NA</v>
      </c>
      <c r="J732" s="52">
        <f t="shared" ref="J732:J795" si="122">IFERROR(IF($F732="",-0.00000001,VALUE(INDEX(Course_Data,Q732,$U$25))),-0.00000001)</f>
        <v>-1E-8</v>
      </c>
      <c r="K732" s="150">
        <f t="shared" ref="K732:K795" si="123">IFERROR(IF($F732="",-0.00000001,VALUE(INDEX(Course_Data,Q732,$V$25))),-0.00000001)</f>
        <v>1.8947368</v>
      </c>
      <c r="L732" s="53">
        <f t="shared" ref="L732:L795" si="124">IFERROR(IF($F732="",-0.00000001,VALUE(INDEX(Course_Data,Q732,$W$25))),-0.00000001)</f>
        <v>8.6705199999999996E-2</v>
      </c>
      <c r="M732" s="53">
        <f t="shared" ref="M732:M795" si="125">IFERROR(IF($F732="",-0.00000001,VALUE(INDEX(Course_Data,Q732,$X$25))),-0.00000001)</f>
        <v>0</v>
      </c>
      <c r="N732" s="53">
        <f t="shared" ref="N732:N795" si="126">IFERROR(IF($F732="",-0.00000001,VALUE(INDEX(Course_Data,Q732,$Y$25))),-0.00000001)</f>
        <v>1</v>
      </c>
      <c r="Q732" s="3">
        <f t="shared" si="117"/>
        <v>706</v>
      </c>
      <c r="S732" s="3">
        <v>705</v>
      </c>
    </row>
    <row r="733" spans="6:19">
      <c r="F733" s="51" t="str">
        <f t="shared" si="118"/>
        <v>HST495</v>
      </c>
      <c r="G733" s="57">
        <f t="shared" si="119"/>
        <v>172</v>
      </c>
      <c r="H733" s="153">
        <f t="shared" si="120"/>
        <v>380</v>
      </c>
      <c r="I733" s="153" t="str">
        <f t="shared" si="121"/>
        <v>D</v>
      </c>
      <c r="J733" s="52">
        <f t="shared" si="122"/>
        <v>2.5328946999999999</v>
      </c>
      <c r="K733" s="150">
        <f t="shared" si="123"/>
        <v>7.9894736999999996</v>
      </c>
      <c r="L733" s="53">
        <f t="shared" si="124"/>
        <v>0.61627907000000004</v>
      </c>
      <c r="M733" s="53">
        <f t="shared" si="125"/>
        <v>0.1453488372</v>
      </c>
      <c r="N733" s="53">
        <f t="shared" si="126"/>
        <v>0.11627907</v>
      </c>
      <c r="Q733" s="3">
        <f t="shared" ref="Q733:Q796" si="127">IF(INDEX(Course_DataALL,Q732+1,1)=$H$4,Q732+1,NA())</f>
        <v>707</v>
      </c>
      <c r="S733" s="3">
        <v>706</v>
      </c>
    </row>
    <row r="734" spans="6:19">
      <c r="F734" s="51" t="str">
        <f t="shared" si="118"/>
        <v>PLS440</v>
      </c>
      <c r="G734" s="57">
        <f t="shared" si="119"/>
        <v>172</v>
      </c>
      <c r="H734" s="153">
        <f t="shared" si="120"/>
        <v>656</v>
      </c>
      <c r="I734" s="153" t="str">
        <f t="shared" si="121"/>
        <v>D</v>
      </c>
      <c r="J734" s="52">
        <f t="shared" si="122"/>
        <v>2.7317073000000001</v>
      </c>
      <c r="K734" s="150">
        <f t="shared" si="123"/>
        <v>6.7475728000000004</v>
      </c>
      <c r="L734" s="53">
        <f t="shared" si="124"/>
        <v>0.76744186000000003</v>
      </c>
      <c r="M734" s="53">
        <f t="shared" si="125"/>
        <v>0.1046511628</v>
      </c>
      <c r="N734" s="53">
        <f t="shared" si="126"/>
        <v>4.6511627999999999E-2</v>
      </c>
      <c r="Q734" s="3">
        <f t="shared" si="127"/>
        <v>708</v>
      </c>
      <c r="S734" s="3">
        <v>707</v>
      </c>
    </row>
    <row r="735" spans="6:19">
      <c r="F735" s="51" t="str">
        <f t="shared" si="118"/>
        <v>MTH280</v>
      </c>
      <c r="G735" s="57">
        <f t="shared" si="119"/>
        <v>171</v>
      </c>
      <c r="H735" s="153">
        <f t="shared" si="120"/>
        <v>534</v>
      </c>
      <c r="I735" s="153" t="str">
        <f t="shared" si="121"/>
        <v>D</v>
      </c>
      <c r="J735" s="52">
        <f t="shared" si="122"/>
        <v>2.3205127999999999</v>
      </c>
      <c r="K735" s="150">
        <f t="shared" si="123"/>
        <v>5.4090908999999998</v>
      </c>
      <c r="L735" s="53">
        <f t="shared" si="124"/>
        <v>0.73684210999999999</v>
      </c>
      <c r="M735" s="53">
        <f t="shared" si="125"/>
        <v>0.2105263158</v>
      </c>
      <c r="N735" s="53">
        <f t="shared" si="126"/>
        <v>8.7719298000000001E-2</v>
      </c>
      <c r="Q735" s="3">
        <f t="shared" si="127"/>
        <v>709</v>
      </c>
      <c r="S735" s="3">
        <v>708</v>
      </c>
    </row>
    <row r="736" spans="6:19">
      <c r="F736" s="51" t="str">
        <f t="shared" si="118"/>
        <v>GL117</v>
      </c>
      <c r="G736" s="57">
        <f t="shared" si="119"/>
        <v>170</v>
      </c>
      <c r="H736" s="153">
        <f t="shared" si="120"/>
        <v>721</v>
      </c>
      <c r="I736" s="153" t="str">
        <f t="shared" si="121"/>
        <v>B</v>
      </c>
      <c r="J736" s="52">
        <f t="shared" si="122"/>
        <v>3.2321428999999999</v>
      </c>
      <c r="K736" s="150">
        <f t="shared" si="123"/>
        <v>1.9495798</v>
      </c>
      <c r="L736" s="53">
        <f t="shared" si="124"/>
        <v>0.55882352999999996</v>
      </c>
      <c r="M736" s="53">
        <f t="shared" si="125"/>
        <v>9.4117647099999993E-2</v>
      </c>
      <c r="N736" s="53">
        <f t="shared" si="126"/>
        <v>1.1764706E-2</v>
      </c>
      <c r="Q736" s="3">
        <f t="shared" si="127"/>
        <v>710</v>
      </c>
      <c r="S736" s="3">
        <v>709</v>
      </c>
    </row>
    <row r="737" spans="6:19">
      <c r="F737" s="51" t="str">
        <f t="shared" si="118"/>
        <v>PLS335</v>
      </c>
      <c r="G737" s="57">
        <f t="shared" si="119"/>
        <v>170</v>
      </c>
      <c r="H737" s="153">
        <f t="shared" si="120"/>
        <v>823</v>
      </c>
      <c r="I737" s="153" t="str">
        <f t="shared" si="121"/>
        <v>D</v>
      </c>
      <c r="J737" s="52">
        <f t="shared" si="122"/>
        <v>2.7820513</v>
      </c>
      <c r="K737" s="150">
        <f t="shared" si="123"/>
        <v>6.8</v>
      </c>
      <c r="L737" s="53">
        <f t="shared" si="124"/>
        <v>0.72352941000000004</v>
      </c>
      <c r="M737" s="53">
        <f t="shared" si="125"/>
        <v>6.4705882399999998E-2</v>
      </c>
      <c r="N737" s="53">
        <f t="shared" si="126"/>
        <v>8.2352940999999999E-2</v>
      </c>
      <c r="Q737" s="3">
        <f t="shared" si="127"/>
        <v>711</v>
      </c>
      <c r="S737" s="3">
        <v>710</v>
      </c>
    </row>
    <row r="738" spans="6:19">
      <c r="F738" s="51" t="str">
        <f t="shared" si="118"/>
        <v>PSY306</v>
      </c>
      <c r="G738" s="57">
        <f t="shared" si="119"/>
        <v>170</v>
      </c>
      <c r="H738" s="153">
        <f t="shared" si="120"/>
        <v>760</v>
      </c>
      <c r="I738" s="153" t="str">
        <f t="shared" si="121"/>
        <v>B</v>
      </c>
      <c r="J738" s="52">
        <f t="shared" si="122"/>
        <v>3.5</v>
      </c>
      <c r="K738" s="150">
        <f t="shared" si="123"/>
        <v>7.1769911999999998</v>
      </c>
      <c r="L738" s="53">
        <f t="shared" si="124"/>
        <v>0.79411765000000001</v>
      </c>
      <c r="M738" s="53">
        <f t="shared" si="125"/>
        <v>2.9411764699999999E-2</v>
      </c>
      <c r="N738" s="53">
        <f t="shared" si="126"/>
        <v>5.8823528999999999E-2</v>
      </c>
      <c r="Q738" s="3">
        <f t="shared" si="127"/>
        <v>712</v>
      </c>
      <c r="S738" s="3">
        <v>711</v>
      </c>
    </row>
    <row r="739" spans="6:19">
      <c r="F739" s="51" t="str">
        <f t="shared" si="118"/>
        <v>JPN101</v>
      </c>
      <c r="G739" s="57">
        <f t="shared" si="119"/>
        <v>169</v>
      </c>
      <c r="H739" s="153">
        <f t="shared" si="120"/>
        <v>314</v>
      </c>
      <c r="I739" s="153" t="str">
        <f t="shared" si="121"/>
        <v>A</v>
      </c>
      <c r="J739" s="52">
        <f t="shared" si="122"/>
        <v>3.1463415000000001</v>
      </c>
      <c r="K739" s="150">
        <f t="shared" si="123"/>
        <v>4.8709676999999996</v>
      </c>
      <c r="L739" s="53">
        <f t="shared" si="124"/>
        <v>0.47337277999999999</v>
      </c>
      <c r="M739" s="53">
        <f t="shared" si="125"/>
        <v>9.4674556199999996E-2</v>
      </c>
      <c r="N739" s="53">
        <f t="shared" si="126"/>
        <v>2.9585798999999999E-2</v>
      </c>
      <c r="Q739" s="3">
        <f t="shared" si="127"/>
        <v>713</v>
      </c>
      <c r="S739" s="3">
        <v>712</v>
      </c>
    </row>
    <row r="740" spans="6:19">
      <c r="F740" s="51" t="str">
        <f t="shared" si="118"/>
        <v>MUS252</v>
      </c>
      <c r="G740" s="57">
        <f t="shared" si="119"/>
        <v>169</v>
      </c>
      <c r="H740" s="153">
        <f t="shared" si="120"/>
        <v>601</v>
      </c>
      <c r="I740" s="153" t="str">
        <f t="shared" si="121"/>
        <v>C</v>
      </c>
      <c r="J740" s="52">
        <f t="shared" si="122"/>
        <v>3.0238095</v>
      </c>
      <c r="K740" s="150">
        <f t="shared" si="123"/>
        <v>3.4812029999999998</v>
      </c>
      <c r="L740" s="53">
        <f t="shared" si="124"/>
        <v>0.62130178000000003</v>
      </c>
      <c r="M740" s="53">
        <f t="shared" si="125"/>
        <v>8.28402367E-2</v>
      </c>
      <c r="N740" s="53">
        <f t="shared" si="126"/>
        <v>5.9171600000000003E-3</v>
      </c>
      <c r="Q740" s="3">
        <f t="shared" si="127"/>
        <v>714</v>
      </c>
      <c r="S740" s="3">
        <v>713</v>
      </c>
    </row>
    <row r="741" spans="6:19">
      <c r="F741" s="51" t="str">
        <f t="shared" si="118"/>
        <v>AFS499</v>
      </c>
      <c r="G741" s="57">
        <f t="shared" si="119"/>
        <v>168</v>
      </c>
      <c r="H741" s="153">
        <f t="shared" si="120"/>
        <v>498</v>
      </c>
      <c r="I741" s="153" t="str">
        <f t="shared" si="121"/>
        <v>C</v>
      </c>
      <c r="J741" s="52">
        <f t="shared" si="122"/>
        <v>2.9166666999999999</v>
      </c>
      <c r="K741" s="150">
        <f t="shared" si="123"/>
        <v>5.3495935000000001</v>
      </c>
      <c r="L741" s="53">
        <f t="shared" si="124"/>
        <v>0.52976190000000001</v>
      </c>
      <c r="M741" s="53">
        <f t="shared" si="125"/>
        <v>0.11904761899999999</v>
      </c>
      <c r="N741" s="53">
        <f t="shared" si="126"/>
        <v>7.1428570999999996E-2</v>
      </c>
      <c r="Q741" s="3">
        <f t="shared" si="127"/>
        <v>715</v>
      </c>
      <c r="S741" s="3">
        <v>714</v>
      </c>
    </row>
    <row r="742" spans="6:19">
      <c r="F742" s="51" t="str">
        <f t="shared" si="118"/>
        <v>BME195</v>
      </c>
      <c r="G742" s="57">
        <f t="shared" si="119"/>
        <v>168</v>
      </c>
      <c r="H742" s="153">
        <f t="shared" si="120"/>
        <v>444</v>
      </c>
      <c r="I742" s="153" t="str">
        <f t="shared" si="121"/>
        <v>A</v>
      </c>
      <c r="J742" s="52">
        <f t="shared" si="122"/>
        <v>3.6445783</v>
      </c>
      <c r="K742" s="150">
        <f t="shared" si="123"/>
        <v>2.6214286000000002</v>
      </c>
      <c r="L742" s="53">
        <f t="shared" si="124"/>
        <v>0.64285714000000005</v>
      </c>
      <c r="M742" s="53">
        <f t="shared" si="125"/>
        <v>4.7619047599999999E-2</v>
      </c>
      <c r="N742" s="53">
        <f t="shared" si="126"/>
        <v>1.1904761999999999E-2</v>
      </c>
      <c r="Q742" s="3">
        <f t="shared" si="127"/>
        <v>716</v>
      </c>
      <c r="S742" s="3">
        <v>715</v>
      </c>
    </row>
    <row r="743" spans="6:19">
      <c r="F743" s="51" t="str">
        <f t="shared" si="118"/>
        <v>ENG204W</v>
      </c>
      <c r="G743" s="57">
        <f t="shared" si="119"/>
        <v>168</v>
      </c>
      <c r="H743" s="153">
        <f t="shared" si="120"/>
        <v>3439</v>
      </c>
      <c r="I743" s="153" t="str">
        <f t="shared" si="121"/>
        <v>NA</v>
      </c>
      <c r="J743" s="52">
        <f t="shared" si="122"/>
        <v>-1E-8</v>
      </c>
      <c r="K743" s="150">
        <f t="shared" si="123"/>
        <v>4.2110092000000003</v>
      </c>
      <c r="L743" s="53">
        <f t="shared" si="124"/>
        <v>0.19047618999999999</v>
      </c>
      <c r="M743" s="53">
        <f t="shared" si="125"/>
        <v>0</v>
      </c>
      <c r="N743" s="53">
        <f t="shared" si="126"/>
        <v>1</v>
      </c>
      <c r="Q743" s="3">
        <f t="shared" si="127"/>
        <v>717</v>
      </c>
      <c r="S743" s="3">
        <v>716</v>
      </c>
    </row>
    <row r="744" spans="6:19">
      <c r="F744" s="51" t="str">
        <f t="shared" si="118"/>
        <v>GL116</v>
      </c>
      <c r="G744" s="57">
        <f t="shared" si="119"/>
        <v>168</v>
      </c>
      <c r="H744" s="153">
        <f t="shared" si="120"/>
        <v>754</v>
      </c>
      <c r="I744" s="153" t="str">
        <f t="shared" si="121"/>
        <v>A</v>
      </c>
      <c r="J744" s="52">
        <f t="shared" si="122"/>
        <v>3.5403726999999998</v>
      </c>
      <c r="K744" s="150">
        <f t="shared" si="123"/>
        <v>1.26</v>
      </c>
      <c r="L744" s="53">
        <f t="shared" si="124"/>
        <v>0.60119047999999997</v>
      </c>
      <c r="M744" s="53">
        <f t="shared" si="125"/>
        <v>1.7857142900000001E-2</v>
      </c>
      <c r="N744" s="53">
        <f t="shared" si="126"/>
        <v>4.1666666999999998E-2</v>
      </c>
      <c r="Q744" s="3">
        <f t="shared" si="127"/>
        <v>718</v>
      </c>
      <c r="S744" s="3">
        <v>717</v>
      </c>
    </row>
    <row r="745" spans="6:19">
      <c r="F745" s="51" t="str">
        <f t="shared" si="118"/>
        <v>MUS202</v>
      </c>
      <c r="G745" s="57">
        <f t="shared" si="119"/>
        <v>168</v>
      </c>
      <c r="H745" s="153">
        <f t="shared" si="120"/>
        <v>649</v>
      </c>
      <c r="I745" s="153" t="str">
        <f t="shared" si="121"/>
        <v>C</v>
      </c>
      <c r="J745" s="52">
        <f t="shared" si="122"/>
        <v>2.8253012000000002</v>
      </c>
      <c r="K745" s="150">
        <f t="shared" si="123"/>
        <v>3.5488721999999999</v>
      </c>
      <c r="L745" s="53">
        <f t="shared" si="124"/>
        <v>0.64285714000000005</v>
      </c>
      <c r="M745" s="53">
        <f t="shared" si="125"/>
        <v>0.14880952380000001</v>
      </c>
      <c r="N745" s="53">
        <f t="shared" si="126"/>
        <v>1.1904761999999999E-2</v>
      </c>
      <c r="Q745" s="3">
        <f t="shared" si="127"/>
        <v>719</v>
      </c>
      <c r="S745" s="3">
        <v>718</v>
      </c>
    </row>
    <row r="746" spans="6:19">
      <c r="F746" s="51" t="str">
        <f t="shared" si="118"/>
        <v>URS311</v>
      </c>
      <c r="G746" s="57">
        <f t="shared" si="119"/>
        <v>168</v>
      </c>
      <c r="H746" s="153">
        <f t="shared" si="120"/>
        <v>522</v>
      </c>
      <c r="I746" s="153" t="str">
        <f t="shared" si="121"/>
        <v>C</v>
      </c>
      <c r="J746" s="52">
        <f t="shared" si="122"/>
        <v>2.8354430000000002</v>
      </c>
      <c r="K746" s="150">
        <f t="shared" si="123"/>
        <v>6.8076923000000003</v>
      </c>
      <c r="L746" s="53">
        <f t="shared" si="124"/>
        <v>0.70833332999999998</v>
      </c>
      <c r="M746" s="53">
        <f t="shared" si="125"/>
        <v>9.5238095199999998E-2</v>
      </c>
      <c r="N746" s="53">
        <f t="shared" si="126"/>
        <v>5.9523810000000003E-2</v>
      </c>
      <c r="Q746" s="3">
        <f t="shared" si="127"/>
        <v>720</v>
      </c>
      <c r="S746" s="3">
        <v>719</v>
      </c>
    </row>
    <row r="747" spans="6:19">
      <c r="F747" s="51" t="str">
        <f t="shared" si="118"/>
        <v>DAN113</v>
      </c>
      <c r="G747" s="57">
        <f t="shared" si="119"/>
        <v>167</v>
      </c>
      <c r="H747" s="153">
        <f t="shared" si="120"/>
        <v>893</v>
      </c>
      <c r="I747" s="153" t="str">
        <f t="shared" si="121"/>
        <v>A</v>
      </c>
      <c r="J747" s="52">
        <f t="shared" si="122"/>
        <v>3.5090908999999999</v>
      </c>
      <c r="K747" s="150">
        <f t="shared" si="123"/>
        <v>2.1944444000000001</v>
      </c>
      <c r="L747" s="53">
        <f t="shared" si="124"/>
        <v>0.43712574999999998</v>
      </c>
      <c r="M747" s="53">
        <f t="shared" si="125"/>
        <v>1.79640719E-2</v>
      </c>
      <c r="N747" s="53">
        <f t="shared" si="126"/>
        <v>1.1976048E-2</v>
      </c>
      <c r="Q747" s="3">
        <f t="shared" si="127"/>
        <v>721</v>
      </c>
      <c r="S747" s="3">
        <v>720</v>
      </c>
    </row>
    <row r="748" spans="6:19">
      <c r="F748" s="51" t="str">
        <f t="shared" si="118"/>
        <v>EC200W</v>
      </c>
      <c r="G748" s="57">
        <f t="shared" si="119"/>
        <v>167</v>
      </c>
      <c r="H748" s="153">
        <f t="shared" si="120"/>
        <v>3125</v>
      </c>
      <c r="I748" s="153" t="str">
        <f t="shared" si="121"/>
        <v>NA</v>
      </c>
      <c r="J748" s="52">
        <f t="shared" si="122"/>
        <v>-1E-8</v>
      </c>
      <c r="K748" s="150">
        <f t="shared" si="123"/>
        <v>3.6095237999999998</v>
      </c>
      <c r="L748" s="53">
        <f t="shared" si="124"/>
        <v>0.31736526999999998</v>
      </c>
      <c r="M748" s="53">
        <f t="shared" si="125"/>
        <v>0</v>
      </c>
      <c r="N748" s="53">
        <f t="shared" si="126"/>
        <v>1</v>
      </c>
      <c r="Q748" s="3">
        <f t="shared" si="127"/>
        <v>722</v>
      </c>
      <c r="S748" s="3">
        <v>721</v>
      </c>
    </row>
    <row r="749" spans="6:19">
      <c r="F749" s="51" t="str">
        <f t="shared" si="118"/>
        <v>FIN331</v>
      </c>
      <c r="G749" s="57">
        <f t="shared" si="119"/>
        <v>167</v>
      </c>
      <c r="H749" s="153">
        <f t="shared" si="120"/>
        <v>867</v>
      </c>
      <c r="I749" s="153" t="str">
        <f t="shared" si="121"/>
        <v>D</v>
      </c>
      <c r="J749" s="52">
        <f t="shared" si="122"/>
        <v>2.5493826999999998</v>
      </c>
      <c r="K749" s="150">
        <f t="shared" si="123"/>
        <v>8.6666667000000004</v>
      </c>
      <c r="L749" s="53">
        <f t="shared" si="124"/>
        <v>0.92215568999999997</v>
      </c>
      <c r="M749" s="53">
        <f t="shared" si="125"/>
        <v>9.58083832E-2</v>
      </c>
      <c r="N749" s="53">
        <f t="shared" si="126"/>
        <v>2.9940120000000001E-2</v>
      </c>
      <c r="Q749" s="3">
        <f t="shared" si="127"/>
        <v>723</v>
      </c>
      <c r="S749" s="3">
        <v>722</v>
      </c>
    </row>
    <row r="750" spans="6:19">
      <c r="F750" s="51" t="str">
        <f t="shared" si="118"/>
        <v>MUA222</v>
      </c>
      <c r="G750" s="57">
        <f t="shared" si="119"/>
        <v>167</v>
      </c>
      <c r="H750" s="153">
        <f t="shared" si="120"/>
        <v>512</v>
      </c>
      <c r="I750" s="153" t="str">
        <f t="shared" si="121"/>
        <v>A</v>
      </c>
      <c r="J750" s="52">
        <f t="shared" si="122"/>
        <v>3.6626506000000001</v>
      </c>
      <c r="K750" s="150">
        <f t="shared" si="123"/>
        <v>3.5984848</v>
      </c>
      <c r="L750" s="53">
        <f t="shared" si="124"/>
        <v>0.61077844000000003</v>
      </c>
      <c r="M750" s="53">
        <f t="shared" si="125"/>
        <v>2.9940119800000001E-2</v>
      </c>
      <c r="N750" s="53">
        <f t="shared" si="126"/>
        <v>5.9880239999999998E-3</v>
      </c>
      <c r="Q750" s="3">
        <f t="shared" si="127"/>
        <v>724</v>
      </c>
      <c r="S750" s="3">
        <v>723</v>
      </c>
    </row>
    <row r="751" spans="6:19">
      <c r="F751" s="51" t="str">
        <f t="shared" si="118"/>
        <v>COM370</v>
      </c>
      <c r="G751" s="57">
        <f t="shared" si="119"/>
        <v>166</v>
      </c>
      <c r="H751" s="153">
        <f t="shared" si="120"/>
        <v>809</v>
      </c>
      <c r="I751" s="153" t="str">
        <f t="shared" si="121"/>
        <v>F</v>
      </c>
      <c r="J751" s="52">
        <f t="shared" si="122"/>
        <v>2.8289474000000001</v>
      </c>
      <c r="K751" s="150">
        <f t="shared" si="123"/>
        <v>7.8666666999999997</v>
      </c>
      <c r="L751" s="53">
        <f t="shared" si="124"/>
        <v>0.90361446000000001</v>
      </c>
      <c r="M751" s="53">
        <f t="shared" si="125"/>
        <v>0.1084337349</v>
      </c>
      <c r="N751" s="53">
        <f t="shared" si="126"/>
        <v>8.4337349000000006E-2</v>
      </c>
      <c r="Q751" s="3">
        <f t="shared" si="127"/>
        <v>725</v>
      </c>
      <c r="S751" s="3">
        <v>724</v>
      </c>
    </row>
    <row r="752" spans="6:19">
      <c r="F752" s="51" t="str">
        <f t="shared" si="118"/>
        <v>BIO310</v>
      </c>
      <c r="G752" s="57">
        <f t="shared" si="119"/>
        <v>164</v>
      </c>
      <c r="H752" s="153">
        <f t="shared" si="120"/>
        <v>397</v>
      </c>
      <c r="I752" s="153" t="str">
        <f t="shared" si="121"/>
        <v>D</v>
      </c>
      <c r="J752" s="52">
        <f t="shared" si="122"/>
        <v>2.6392405000000001</v>
      </c>
      <c r="K752" s="150">
        <f t="shared" si="123"/>
        <v>7.4716981000000002</v>
      </c>
      <c r="L752" s="53">
        <f t="shared" si="124"/>
        <v>0.79878048999999995</v>
      </c>
      <c r="M752" s="53">
        <f t="shared" si="125"/>
        <v>0.12804878049999999</v>
      </c>
      <c r="N752" s="53">
        <f t="shared" si="126"/>
        <v>3.6585366000000001E-2</v>
      </c>
      <c r="Q752" s="3">
        <f t="shared" si="127"/>
        <v>726</v>
      </c>
      <c r="S752" s="3">
        <v>725</v>
      </c>
    </row>
    <row r="753" spans="6:19">
      <c r="F753" s="51" t="str">
        <f t="shared" si="118"/>
        <v>ML303</v>
      </c>
      <c r="G753" s="57">
        <f t="shared" si="119"/>
        <v>163</v>
      </c>
      <c r="H753" s="153">
        <f t="shared" si="120"/>
        <v>895</v>
      </c>
      <c r="I753" s="153" t="str">
        <f t="shared" si="121"/>
        <v>D</v>
      </c>
      <c r="J753" s="52">
        <f t="shared" si="122"/>
        <v>2.8766234000000002</v>
      </c>
      <c r="K753" s="150">
        <f t="shared" si="123"/>
        <v>6.5631067999999999</v>
      </c>
      <c r="L753" s="53">
        <f t="shared" si="124"/>
        <v>0.79754601000000003</v>
      </c>
      <c r="M753" s="53">
        <f t="shared" si="125"/>
        <v>0.12269938649999999</v>
      </c>
      <c r="N753" s="53">
        <f t="shared" si="126"/>
        <v>5.5214724E-2</v>
      </c>
      <c r="Q753" s="3">
        <f t="shared" si="127"/>
        <v>727</v>
      </c>
      <c r="S753" s="3">
        <v>726</v>
      </c>
    </row>
    <row r="754" spans="6:19">
      <c r="F754" s="51" t="str">
        <f t="shared" si="118"/>
        <v>MUS203</v>
      </c>
      <c r="G754" s="57">
        <f t="shared" si="119"/>
        <v>163</v>
      </c>
      <c r="H754" s="153">
        <f t="shared" si="120"/>
        <v>415</v>
      </c>
      <c r="I754" s="153" t="str">
        <f t="shared" si="121"/>
        <v>C</v>
      </c>
      <c r="J754" s="52">
        <f t="shared" si="122"/>
        <v>2.9753086</v>
      </c>
      <c r="K754" s="150">
        <f t="shared" si="123"/>
        <v>4.703125</v>
      </c>
      <c r="L754" s="53">
        <f t="shared" si="124"/>
        <v>0.66871166000000004</v>
      </c>
      <c r="M754" s="53">
        <f t="shared" si="125"/>
        <v>0.12883435579999999</v>
      </c>
      <c r="N754" s="53">
        <f t="shared" si="126"/>
        <v>6.1349689999999997E-3</v>
      </c>
      <c r="Q754" s="3">
        <f t="shared" si="127"/>
        <v>728</v>
      </c>
      <c r="S754" s="3">
        <v>727</v>
      </c>
    </row>
    <row r="755" spans="6:19">
      <c r="F755" s="51" t="str">
        <f t="shared" si="118"/>
        <v>MUS342</v>
      </c>
      <c r="G755" s="57">
        <f t="shared" si="119"/>
        <v>163</v>
      </c>
      <c r="H755" s="153">
        <f t="shared" si="120"/>
        <v>771</v>
      </c>
      <c r="I755" s="153" t="str">
        <f t="shared" si="121"/>
        <v>F</v>
      </c>
      <c r="J755" s="52">
        <f t="shared" si="122"/>
        <v>2.3962264000000002</v>
      </c>
      <c r="K755" s="150">
        <f t="shared" si="123"/>
        <v>5.8207547000000002</v>
      </c>
      <c r="L755" s="53">
        <f t="shared" si="124"/>
        <v>0.76687117000000005</v>
      </c>
      <c r="M755" s="53">
        <f t="shared" si="125"/>
        <v>0.2024539877</v>
      </c>
      <c r="N755" s="53">
        <f t="shared" si="126"/>
        <v>2.4539877000000002E-2</v>
      </c>
      <c r="Q755" s="3">
        <f t="shared" si="127"/>
        <v>729</v>
      </c>
      <c r="S755" s="3">
        <v>728</v>
      </c>
    </row>
    <row r="756" spans="6:19">
      <c r="F756" s="51" t="str">
        <f t="shared" si="118"/>
        <v>BIO477</v>
      </c>
      <c r="G756" s="57">
        <f t="shared" si="119"/>
        <v>162</v>
      </c>
      <c r="H756" s="153">
        <f t="shared" si="120"/>
        <v>1114</v>
      </c>
      <c r="I756" s="153" t="str">
        <f t="shared" si="121"/>
        <v>D</v>
      </c>
      <c r="J756" s="52">
        <f t="shared" si="122"/>
        <v>3.2802547999999998</v>
      </c>
      <c r="K756" s="150">
        <f t="shared" si="123"/>
        <v>7.9782609000000004</v>
      </c>
      <c r="L756" s="53">
        <f t="shared" si="124"/>
        <v>0.81481481</v>
      </c>
      <c r="M756" s="53">
        <f t="shared" si="125"/>
        <v>6.17283951E-2</v>
      </c>
      <c r="N756" s="53">
        <f t="shared" si="126"/>
        <v>3.0864197999999999E-2</v>
      </c>
      <c r="Q756" s="3">
        <f t="shared" si="127"/>
        <v>730</v>
      </c>
      <c r="S756" s="3">
        <v>729</v>
      </c>
    </row>
    <row r="757" spans="6:19">
      <c r="F757" s="51" t="str">
        <f t="shared" si="118"/>
        <v>MUE297</v>
      </c>
      <c r="G757" s="57">
        <f t="shared" si="119"/>
        <v>162</v>
      </c>
      <c r="H757" s="153">
        <f t="shared" si="120"/>
        <v>1004</v>
      </c>
      <c r="I757" s="153" t="str">
        <f t="shared" si="121"/>
        <v>A</v>
      </c>
      <c r="J757" s="52">
        <f t="shared" si="122"/>
        <v>3.7290323000000001</v>
      </c>
      <c r="K757" s="150">
        <f t="shared" si="123"/>
        <v>3.0839161000000002</v>
      </c>
      <c r="L757" s="53">
        <f t="shared" si="124"/>
        <v>0.30864197999999998</v>
      </c>
      <c r="M757" s="53">
        <f t="shared" si="125"/>
        <v>3.0864197499999999E-2</v>
      </c>
      <c r="N757" s="53">
        <f t="shared" si="126"/>
        <v>4.3209877000000001E-2</v>
      </c>
      <c r="Q757" s="3">
        <f t="shared" si="127"/>
        <v>731</v>
      </c>
      <c r="S757" s="3">
        <v>730</v>
      </c>
    </row>
    <row r="758" spans="6:19">
      <c r="F758" s="51" t="str">
        <f t="shared" si="118"/>
        <v>AES122</v>
      </c>
      <c r="G758" s="57">
        <f t="shared" si="119"/>
        <v>161</v>
      </c>
      <c r="H758" s="153">
        <f t="shared" si="120"/>
        <v>540</v>
      </c>
      <c r="I758" s="153" t="str">
        <f t="shared" si="121"/>
        <v>A</v>
      </c>
      <c r="J758" s="52">
        <f t="shared" si="122"/>
        <v>3.7302632</v>
      </c>
      <c r="K758" s="150">
        <f t="shared" si="123"/>
        <v>1.5769230999999999</v>
      </c>
      <c r="L758" s="53">
        <f t="shared" si="124"/>
        <v>0.53416149000000002</v>
      </c>
      <c r="M758" s="53">
        <f t="shared" si="125"/>
        <v>6.2111800999999998E-3</v>
      </c>
      <c r="N758" s="53">
        <f t="shared" si="126"/>
        <v>5.5900620999999998E-2</v>
      </c>
      <c r="Q758" s="3">
        <f t="shared" si="127"/>
        <v>732</v>
      </c>
      <c r="S758" s="3">
        <v>731</v>
      </c>
    </row>
    <row r="759" spans="6:19">
      <c r="F759" s="51" t="str">
        <f t="shared" si="118"/>
        <v>SOC341</v>
      </c>
      <c r="G759" s="57">
        <f t="shared" si="119"/>
        <v>161</v>
      </c>
      <c r="H759" s="153">
        <f t="shared" si="120"/>
        <v>547</v>
      </c>
      <c r="I759" s="153" t="str">
        <f t="shared" si="121"/>
        <v>C</v>
      </c>
      <c r="J759" s="52">
        <f t="shared" si="122"/>
        <v>3.0264901000000002</v>
      </c>
      <c r="K759" s="150">
        <f t="shared" si="123"/>
        <v>7.2755102000000003</v>
      </c>
      <c r="L759" s="53">
        <f t="shared" si="124"/>
        <v>0.76397515999999999</v>
      </c>
      <c r="M759" s="53">
        <f t="shared" si="125"/>
        <v>6.2111801199999997E-2</v>
      </c>
      <c r="N759" s="53">
        <f t="shared" si="126"/>
        <v>6.2111801000000001E-2</v>
      </c>
      <c r="Q759" s="3">
        <f t="shared" si="127"/>
        <v>733</v>
      </c>
      <c r="S759" s="3">
        <v>732</v>
      </c>
    </row>
    <row r="760" spans="6:19">
      <c r="F760" s="51" t="str">
        <f t="shared" si="118"/>
        <v>MUS311</v>
      </c>
      <c r="G760" s="57">
        <f t="shared" si="119"/>
        <v>160</v>
      </c>
      <c r="H760" s="153">
        <f t="shared" si="120"/>
        <v>353</v>
      </c>
      <c r="I760" s="153" t="str">
        <f t="shared" si="121"/>
        <v>D</v>
      </c>
      <c r="J760" s="52">
        <f t="shared" si="122"/>
        <v>1.8675497000000001</v>
      </c>
      <c r="K760" s="150">
        <f t="shared" si="123"/>
        <v>6.0535714</v>
      </c>
      <c r="L760" s="53">
        <f t="shared" si="124"/>
        <v>0.72499999999999998</v>
      </c>
      <c r="M760" s="53">
        <f t="shared" si="125"/>
        <v>0.39374999999999999</v>
      </c>
      <c r="N760" s="53">
        <f t="shared" si="126"/>
        <v>5.6250000000000001E-2</v>
      </c>
      <c r="Q760" s="3">
        <f t="shared" si="127"/>
        <v>734</v>
      </c>
      <c r="S760" s="3">
        <v>733</v>
      </c>
    </row>
    <row r="761" spans="6:19">
      <c r="F761" s="51" t="str">
        <f t="shared" si="118"/>
        <v>ME102</v>
      </c>
      <c r="G761" s="57">
        <f t="shared" si="119"/>
        <v>159</v>
      </c>
      <c r="H761" s="153">
        <f t="shared" si="120"/>
        <v>344</v>
      </c>
      <c r="I761" s="153" t="str">
        <f t="shared" si="121"/>
        <v>B</v>
      </c>
      <c r="J761" s="52">
        <f t="shared" si="122"/>
        <v>3.1456954000000001</v>
      </c>
      <c r="K761" s="150">
        <f t="shared" si="123"/>
        <v>4.1640625</v>
      </c>
      <c r="L761" s="53">
        <f t="shared" si="124"/>
        <v>0.55345911999999997</v>
      </c>
      <c r="M761" s="53">
        <f t="shared" si="125"/>
        <v>7.5471698099999998E-2</v>
      </c>
      <c r="N761" s="53">
        <f t="shared" si="126"/>
        <v>5.0314465000000003E-2</v>
      </c>
      <c r="Q761" s="3">
        <f t="shared" si="127"/>
        <v>735</v>
      </c>
      <c r="S761" s="3">
        <v>734</v>
      </c>
    </row>
    <row r="762" spans="6:19">
      <c r="F762" s="51" t="str">
        <f t="shared" si="118"/>
        <v>ME496</v>
      </c>
      <c r="G762" s="57">
        <f t="shared" si="119"/>
        <v>159</v>
      </c>
      <c r="H762" s="153">
        <f t="shared" si="120"/>
        <v>2155</v>
      </c>
      <c r="I762" s="153" t="str">
        <f t="shared" si="121"/>
        <v>D</v>
      </c>
      <c r="J762" s="52">
        <f t="shared" si="122"/>
        <v>3.6352201000000002</v>
      </c>
      <c r="K762" s="150">
        <f t="shared" si="123"/>
        <v>8.4065040999999994</v>
      </c>
      <c r="L762" s="53">
        <f t="shared" si="124"/>
        <v>0.98742138000000002</v>
      </c>
      <c r="M762" s="53">
        <f t="shared" si="125"/>
        <v>1.2578616399999999E-2</v>
      </c>
      <c r="N762" s="53">
        <f t="shared" si="126"/>
        <v>0</v>
      </c>
      <c r="Q762" s="3">
        <f t="shared" si="127"/>
        <v>736</v>
      </c>
      <c r="S762" s="3">
        <v>735</v>
      </c>
    </row>
    <row r="763" spans="6:19">
      <c r="F763" s="51" t="str">
        <f t="shared" si="118"/>
        <v>MTH355</v>
      </c>
      <c r="G763" s="57">
        <f t="shared" si="119"/>
        <v>159</v>
      </c>
      <c r="H763" s="153">
        <f t="shared" si="120"/>
        <v>2243</v>
      </c>
      <c r="I763" s="153" t="str">
        <f t="shared" si="121"/>
        <v>F</v>
      </c>
      <c r="J763" s="52">
        <f t="shared" si="122"/>
        <v>2.0546875</v>
      </c>
      <c r="K763" s="150">
        <f t="shared" si="123"/>
        <v>6.7662338000000002</v>
      </c>
      <c r="L763" s="53">
        <f t="shared" si="124"/>
        <v>0.88679244999999995</v>
      </c>
      <c r="M763" s="53">
        <f t="shared" si="125"/>
        <v>0.27044025160000001</v>
      </c>
      <c r="N763" s="53">
        <f t="shared" si="126"/>
        <v>0.19496855299999999</v>
      </c>
      <c r="Q763" s="3">
        <f t="shared" si="127"/>
        <v>737</v>
      </c>
      <c r="S763" s="3">
        <v>736</v>
      </c>
    </row>
    <row r="764" spans="6:19">
      <c r="F764" s="51" t="str">
        <f t="shared" si="118"/>
        <v>MUE477</v>
      </c>
      <c r="G764" s="57">
        <f t="shared" si="119"/>
        <v>159</v>
      </c>
      <c r="H764" s="153">
        <f t="shared" si="120"/>
        <v>1495</v>
      </c>
      <c r="I764" s="153" t="str">
        <f t="shared" si="121"/>
        <v>A</v>
      </c>
      <c r="J764" s="52">
        <f t="shared" si="122"/>
        <v>3.9874214000000001</v>
      </c>
      <c r="K764" s="150">
        <f t="shared" si="123"/>
        <v>6.5602837000000003</v>
      </c>
      <c r="L764" s="53">
        <f t="shared" si="124"/>
        <v>0.66037736000000002</v>
      </c>
      <c r="M764" s="53">
        <f t="shared" si="125"/>
        <v>0</v>
      </c>
      <c r="N764" s="53">
        <f t="shared" si="126"/>
        <v>0</v>
      </c>
      <c r="Q764" s="3">
        <f t="shared" si="127"/>
        <v>738</v>
      </c>
      <c r="S764" s="3">
        <v>737</v>
      </c>
    </row>
    <row r="765" spans="6:19">
      <c r="F765" s="51" t="str">
        <f t="shared" si="118"/>
        <v>PLS345</v>
      </c>
      <c r="G765" s="57">
        <f t="shared" si="119"/>
        <v>159</v>
      </c>
      <c r="H765" s="153">
        <f t="shared" si="120"/>
        <v>408</v>
      </c>
      <c r="I765" s="153" t="str">
        <f t="shared" si="121"/>
        <v>C</v>
      </c>
      <c r="J765" s="52">
        <f t="shared" si="122"/>
        <v>3.1772152</v>
      </c>
      <c r="K765" s="150">
        <f t="shared" si="123"/>
        <v>7.2282609000000004</v>
      </c>
      <c r="L765" s="53">
        <f t="shared" si="124"/>
        <v>0.92452829999999997</v>
      </c>
      <c r="M765" s="53">
        <f t="shared" si="125"/>
        <v>2.5157232700000001E-2</v>
      </c>
      <c r="N765" s="53">
        <f t="shared" si="126"/>
        <v>6.2893080000000004E-3</v>
      </c>
      <c r="Q765" s="3">
        <f t="shared" si="127"/>
        <v>739</v>
      </c>
      <c r="S765" s="3">
        <v>738</v>
      </c>
    </row>
    <row r="766" spans="6:19">
      <c r="F766" s="51" t="str">
        <f t="shared" si="118"/>
        <v>NUR415</v>
      </c>
      <c r="G766" s="57">
        <f t="shared" si="119"/>
        <v>158</v>
      </c>
      <c r="H766" s="153">
        <f t="shared" si="120"/>
        <v>749</v>
      </c>
      <c r="I766" s="153" t="str">
        <f t="shared" si="121"/>
        <v>F</v>
      </c>
      <c r="J766" s="52">
        <f t="shared" si="122"/>
        <v>3.9150326999999998</v>
      </c>
      <c r="K766" s="150">
        <f t="shared" si="123"/>
        <v>7.7049180000000002</v>
      </c>
      <c r="L766" s="53">
        <f t="shared" si="124"/>
        <v>0.99367088999999997</v>
      </c>
      <c r="M766" s="53">
        <f t="shared" si="125"/>
        <v>1.26582278E-2</v>
      </c>
      <c r="N766" s="53">
        <f t="shared" si="126"/>
        <v>3.1645569999999998E-2</v>
      </c>
      <c r="Q766" s="3">
        <f t="shared" si="127"/>
        <v>740</v>
      </c>
      <c r="S766" s="3">
        <v>739</v>
      </c>
    </row>
    <row r="767" spans="6:19">
      <c r="F767" s="51" t="str">
        <f t="shared" si="118"/>
        <v>BIO278</v>
      </c>
      <c r="G767" s="57">
        <f t="shared" si="119"/>
        <v>157</v>
      </c>
      <c r="H767" s="153">
        <f t="shared" si="120"/>
        <v>660</v>
      </c>
      <c r="I767" s="153" t="str">
        <f t="shared" si="121"/>
        <v>D</v>
      </c>
      <c r="J767" s="52">
        <f t="shared" si="122"/>
        <v>1.7619047999999999</v>
      </c>
      <c r="K767" s="150">
        <f t="shared" si="123"/>
        <v>4.26</v>
      </c>
      <c r="L767" s="53">
        <f t="shared" si="124"/>
        <v>0.72611464999999997</v>
      </c>
      <c r="M767" s="53">
        <f t="shared" si="125"/>
        <v>0.29936305730000001</v>
      </c>
      <c r="N767" s="53">
        <f t="shared" si="126"/>
        <v>0.19745222900000001</v>
      </c>
      <c r="Q767" s="3">
        <f t="shared" si="127"/>
        <v>741</v>
      </c>
      <c r="S767" s="3">
        <v>740</v>
      </c>
    </row>
    <row r="768" spans="6:19">
      <c r="F768" s="51" t="str">
        <f t="shared" si="118"/>
        <v>EE140</v>
      </c>
      <c r="G768" s="57">
        <f t="shared" si="119"/>
        <v>157</v>
      </c>
      <c r="H768" s="153">
        <f t="shared" si="120"/>
        <v>329</v>
      </c>
      <c r="I768" s="153" t="str">
        <f t="shared" si="121"/>
        <v>A</v>
      </c>
      <c r="J768" s="52">
        <f t="shared" si="122"/>
        <v>3.6433121000000002</v>
      </c>
      <c r="K768" s="150">
        <f t="shared" si="123"/>
        <v>2.2879999999999998</v>
      </c>
      <c r="L768" s="53">
        <f t="shared" si="124"/>
        <v>0.60509553999999999</v>
      </c>
      <c r="M768" s="53">
        <f t="shared" si="125"/>
        <v>3.8216560500000003E-2</v>
      </c>
      <c r="N768" s="53">
        <f t="shared" si="126"/>
        <v>0</v>
      </c>
      <c r="Q768" s="3">
        <f t="shared" si="127"/>
        <v>742</v>
      </c>
      <c r="S768" s="3">
        <v>741</v>
      </c>
    </row>
    <row r="769" spans="6:19">
      <c r="F769" s="51" t="str">
        <f t="shared" si="118"/>
        <v>FIN351</v>
      </c>
      <c r="G769" s="57">
        <f t="shared" si="119"/>
        <v>157</v>
      </c>
      <c r="H769" s="153">
        <f t="shared" si="120"/>
        <v>1490</v>
      </c>
      <c r="I769" s="153" t="str">
        <f t="shared" si="121"/>
        <v>F</v>
      </c>
      <c r="J769" s="52">
        <f t="shared" si="122"/>
        <v>2.7581699</v>
      </c>
      <c r="K769" s="150">
        <f t="shared" si="123"/>
        <v>7.2528736</v>
      </c>
      <c r="L769" s="53">
        <f t="shared" si="124"/>
        <v>0.95541401000000004</v>
      </c>
      <c r="M769" s="53">
        <f t="shared" si="125"/>
        <v>0.10191082799999999</v>
      </c>
      <c r="N769" s="53">
        <f t="shared" si="126"/>
        <v>2.5477706999999999E-2</v>
      </c>
      <c r="Q769" s="3">
        <f t="shared" si="127"/>
        <v>743</v>
      </c>
      <c r="S769" s="3">
        <v>742</v>
      </c>
    </row>
    <row r="770" spans="6:19">
      <c r="F770" s="51" t="str">
        <f t="shared" si="118"/>
        <v>MUS253</v>
      </c>
      <c r="G770" s="57">
        <f t="shared" si="119"/>
        <v>157</v>
      </c>
      <c r="H770" s="153">
        <f t="shared" si="120"/>
        <v>579</v>
      </c>
      <c r="I770" s="153" t="str">
        <f t="shared" si="121"/>
        <v>C</v>
      </c>
      <c r="J770" s="52">
        <f t="shared" si="122"/>
        <v>2.9235669</v>
      </c>
      <c r="K770" s="150">
        <f t="shared" si="123"/>
        <v>4.5599999999999996</v>
      </c>
      <c r="L770" s="53">
        <f t="shared" si="124"/>
        <v>0.67515924000000005</v>
      </c>
      <c r="M770" s="53">
        <f t="shared" si="125"/>
        <v>0.127388535</v>
      </c>
      <c r="N770" s="53">
        <f t="shared" si="126"/>
        <v>0</v>
      </c>
      <c r="Q770" s="3">
        <f t="shared" si="127"/>
        <v>744</v>
      </c>
      <c r="S770" s="3">
        <v>743</v>
      </c>
    </row>
    <row r="771" spans="6:19">
      <c r="F771" s="51" t="str">
        <f t="shared" si="118"/>
        <v>PSY292</v>
      </c>
      <c r="G771" s="57">
        <f t="shared" si="119"/>
        <v>157</v>
      </c>
      <c r="H771" s="153">
        <f t="shared" si="120"/>
        <v>1451</v>
      </c>
      <c r="I771" s="153" t="str">
        <f t="shared" si="121"/>
        <v>D</v>
      </c>
      <c r="J771" s="52">
        <f t="shared" si="122"/>
        <v>2.8169935000000002</v>
      </c>
      <c r="K771" s="150">
        <f t="shared" si="123"/>
        <v>6.6</v>
      </c>
      <c r="L771" s="53">
        <f t="shared" si="124"/>
        <v>0.75796178000000003</v>
      </c>
      <c r="M771" s="53">
        <f t="shared" si="125"/>
        <v>8.9171974500000001E-2</v>
      </c>
      <c r="N771" s="53">
        <f t="shared" si="126"/>
        <v>2.5477706999999999E-2</v>
      </c>
      <c r="Q771" s="3">
        <f t="shared" si="127"/>
        <v>745</v>
      </c>
      <c r="S771" s="3">
        <v>744</v>
      </c>
    </row>
    <row r="772" spans="6:19">
      <c r="F772" s="51" t="str">
        <f t="shared" si="118"/>
        <v>GEO325</v>
      </c>
      <c r="G772" s="57">
        <f t="shared" si="119"/>
        <v>156</v>
      </c>
      <c r="H772" s="153">
        <f t="shared" si="120"/>
        <v>467</v>
      </c>
      <c r="I772" s="153" t="str">
        <f t="shared" si="121"/>
        <v>C</v>
      </c>
      <c r="J772" s="52">
        <f t="shared" si="122"/>
        <v>2.5734265999999999</v>
      </c>
      <c r="K772" s="150">
        <f t="shared" si="123"/>
        <v>6.5357143000000004</v>
      </c>
      <c r="L772" s="53">
        <f t="shared" si="124"/>
        <v>0.66666667000000002</v>
      </c>
      <c r="M772" s="53">
        <f t="shared" si="125"/>
        <v>8.9743589700000001E-2</v>
      </c>
      <c r="N772" s="53">
        <f t="shared" si="126"/>
        <v>8.3333332999999996E-2</v>
      </c>
      <c r="Q772" s="3">
        <f t="shared" si="127"/>
        <v>746</v>
      </c>
      <c r="S772" s="3">
        <v>745</v>
      </c>
    </row>
    <row r="773" spans="6:19">
      <c r="F773" s="51" t="str">
        <f t="shared" si="118"/>
        <v>RST270</v>
      </c>
      <c r="G773" s="57">
        <f t="shared" si="119"/>
        <v>156</v>
      </c>
      <c r="H773" s="153">
        <f t="shared" si="120"/>
        <v>695</v>
      </c>
      <c r="I773" s="153" t="str">
        <f t="shared" si="121"/>
        <v>B</v>
      </c>
      <c r="J773" s="52">
        <f t="shared" si="122"/>
        <v>2.9520548</v>
      </c>
      <c r="K773" s="150">
        <f t="shared" si="123"/>
        <v>1.5742574</v>
      </c>
      <c r="L773" s="53">
        <f t="shared" si="124"/>
        <v>0.5</v>
      </c>
      <c r="M773" s="53">
        <f t="shared" si="125"/>
        <v>6.4102564099999995E-2</v>
      </c>
      <c r="N773" s="53">
        <f t="shared" si="126"/>
        <v>6.4102564000000001E-2</v>
      </c>
      <c r="Q773" s="3">
        <f t="shared" si="127"/>
        <v>747</v>
      </c>
      <c r="S773" s="3">
        <v>746</v>
      </c>
    </row>
    <row r="774" spans="6:19">
      <c r="F774" s="51" t="str">
        <f t="shared" si="118"/>
        <v>SOC350</v>
      </c>
      <c r="G774" s="57">
        <f t="shared" si="119"/>
        <v>156</v>
      </c>
      <c r="H774" s="153">
        <f t="shared" si="120"/>
        <v>1338</v>
      </c>
      <c r="I774" s="153" t="str">
        <f t="shared" si="121"/>
        <v>F</v>
      </c>
      <c r="J774" s="52">
        <f t="shared" si="122"/>
        <v>3.0974026000000001</v>
      </c>
      <c r="K774" s="150">
        <f t="shared" si="123"/>
        <v>7.7560976000000004</v>
      </c>
      <c r="L774" s="53">
        <f t="shared" si="124"/>
        <v>0.85897436000000005</v>
      </c>
      <c r="M774" s="53">
        <f t="shared" si="125"/>
        <v>1.2820512799999999E-2</v>
      </c>
      <c r="N774" s="53">
        <f t="shared" si="126"/>
        <v>1.2820513E-2</v>
      </c>
      <c r="Q774" s="3">
        <f t="shared" si="127"/>
        <v>748</v>
      </c>
      <c r="S774" s="3">
        <v>747</v>
      </c>
    </row>
    <row r="775" spans="6:19">
      <c r="F775" s="51" t="str">
        <f t="shared" si="118"/>
        <v>MGT425</v>
      </c>
      <c r="G775" s="57">
        <f t="shared" si="119"/>
        <v>154</v>
      </c>
      <c r="H775" s="153">
        <f t="shared" si="120"/>
        <v>560</v>
      </c>
      <c r="I775" s="153" t="str">
        <f t="shared" si="121"/>
        <v>D</v>
      </c>
      <c r="J775" s="52">
        <f t="shared" si="122"/>
        <v>3.3026315999999998</v>
      </c>
      <c r="K775" s="150">
        <f t="shared" si="123"/>
        <v>7.8243242999999998</v>
      </c>
      <c r="L775" s="53">
        <f t="shared" si="124"/>
        <v>0.98051948</v>
      </c>
      <c r="M775" s="53">
        <f t="shared" si="125"/>
        <v>3.8961039000000003E-2</v>
      </c>
      <c r="N775" s="53">
        <f t="shared" si="126"/>
        <v>1.2987013E-2</v>
      </c>
      <c r="Q775" s="3">
        <f t="shared" si="127"/>
        <v>749</v>
      </c>
      <c r="S775" s="3">
        <v>748</v>
      </c>
    </row>
    <row r="776" spans="6:19">
      <c r="F776" s="51" t="str">
        <f t="shared" si="118"/>
        <v>MP435</v>
      </c>
      <c r="G776" s="57">
        <f t="shared" si="119"/>
        <v>154</v>
      </c>
      <c r="H776" s="153">
        <f t="shared" si="120"/>
        <v>795</v>
      </c>
      <c r="I776" s="153" t="str">
        <f t="shared" si="121"/>
        <v>C</v>
      </c>
      <c r="J776" s="52">
        <f t="shared" si="122"/>
        <v>2.9602648999999999</v>
      </c>
      <c r="K776" s="150">
        <f t="shared" si="123"/>
        <v>6.5614034999999999</v>
      </c>
      <c r="L776" s="53">
        <f t="shared" si="124"/>
        <v>0.55844156</v>
      </c>
      <c r="M776" s="53">
        <f t="shared" si="125"/>
        <v>0.1103896104</v>
      </c>
      <c r="N776" s="53">
        <f t="shared" si="126"/>
        <v>1.9480519000000002E-2</v>
      </c>
      <c r="Q776" s="3">
        <f t="shared" si="127"/>
        <v>750</v>
      </c>
      <c r="S776" s="3">
        <v>749</v>
      </c>
    </row>
    <row r="777" spans="6:19">
      <c r="F777" s="51" t="str">
        <f t="shared" si="118"/>
        <v>MUS166</v>
      </c>
      <c r="G777" s="57">
        <f t="shared" si="119"/>
        <v>154</v>
      </c>
      <c r="H777" s="153">
        <f t="shared" si="120"/>
        <v>328</v>
      </c>
      <c r="I777" s="153" t="str">
        <f t="shared" si="121"/>
        <v>A</v>
      </c>
      <c r="J777" s="52">
        <f t="shared" si="122"/>
        <v>3.7066667</v>
      </c>
      <c r="K777" s="150">
        <f t="shared" si="123"/>
        <v>1.6567164000000001</v>
      </c>
      <c r="L777" s="53">
        <f t="shared" si="124"/>
        <v>0.53246753000000002</v>
      </c>
      <c r="M777" s="53">
        <f t="shared" si="125"/>
        <v>1.9480519500000001E-2</v>
      </c>
      <c r="N777" s="53">
        <f t="shared" si="126"/>
        <v>2.5974026000000001E-2</v>
      </c>
      <c r="Q777" s="3">
        <f t="shared" si="127"/>
        <v>751</v>
      </c>
      <c r="S777" s="3">
        <v>750</v>
      </c>
    </row>
    <row r="778" spans="6:19">
      <c r="F778" s="51" t="str">
        <f t="shared" si="118"/>
        <v>STT360</v>
      </c>
      <c r="G778" s="57">
        <f t="shared" si="119"/>
        <v>154</v>
      </c>
      <c r="H778" s="153">
        <f t="shared" si="120"/>
        <v>671</v>
      </c>
      <c r="I778" s="153" t="str">
        <f t="shared" si="121"/>
        <v>C</v>
      </c>
      <c r="J778" s="52">
        <f t="shared" si="122"/>
        <v>2.8881119000000002</v>
      </c>
      <c r="K778" s="150">
        <f t="shared" si="123"/>
        <v>5.5465115999999997</v>
      </c>
      <c r="L778" s="53">
        <f t="shared" si="124"/>
        <v>0.81818181999999995</v>
      </c>
      <c r="M778" s="53">
        <f t="shared" si="125"/>
        <v>7.7922077899999997E-2</v>
      </c>
      <c r="N778" s="53">
        <f t="shared" si="126"/>
        <v>7.1428570999999996E-2</v>
      </c>
      <c r="Q778" s="3">
        <f t="shared" si="127"/>
        <v>752</v>
      </c>
      <c r="S778" s="3">
        <v>751</v>
      </c>
    </row>
    <row r="779" spans="6:19">
      <c r="F779" s="51" t="str">
        <f t="shared" si="118"/>
        <v>ITA101</v>
      </c>
      <c r="G779" s="57">
        <f t="shared" si="119"/>
        <v>153</v>
      </c>
      <c r="H779" s="153">
        <f t="shared" si="120"/>
        <v>646</v>
      </c>
      <c r="I779" s="153" t="str">
        <f t="shared" si="121"/>
        <v>C</v>
      </c>
      <c r="J779" s="52">
        <f t="shared" si="122"/>
        <v>3.0277778</v>
      </c>
      <c r="K779" s="150">
        <f t="shared" si="123"/>
        <v>4.9727272999999999</v>
      </c>
      <c r="L779" s="53">
        <f t="shared" si="124"/>
        <v>0.62091503000000003</v>
      </c>
      <c r="M779" s="53">
        <f t="shared" si="125"/>
        <v>9.8039215700000001E-2</v>
      </c>
      <c r="N779" s="53">
        <f t="shared" si="126"/>
        <v>5.8823528999999999E-2</v>
      </c>
      <c r="Q779" s="3">
        <f t="shared" si="127"/>
        <v>753</v>
      </c>
      <c r="S779" s="3">
        <v>752</v>
      </c>
    </row>
    <row r="780" spans="6:19">
      <c r="F780" s="51" t="str">
        <f t="shared" si="118"/>
        <v>MIL112</v>
      </c>
      <c r="G780" s="57">
        <f t="shared" si="119"/>
        <v>153</v>
      </c>
      <c r="H780" s="153">
        <f t="shared" si="120"/>
        <v>1022</v>
      </c>
      <c r="I780" s="153" t="str">
        <f t="shared" si="121"/>
        <v>A</v>
      </c>
      <c r="J780" s="52">
        <f t="shared" si="122"/>
        <v>3.6933332999999999</v>
      </c>
      <c r="K780" s="150">
        <f t="shared" si="123"/>
        <v>1.4748201000000001</v>
      </c>
      <c r="L780" s="53">
        <f t="shared" si="124"/>
        <v>0.34640523000000001</v>
      </c>
      <c r="M780" s="53">
        <f t="shared" si="125"/>
        <v>5.8823529399999998E-2</v>
      </c>
      <c r="N780" s="53">
        <f t="shared" si="126"/>
        <v>1.9607843E-2</v>
      </c>
      <c r="Q780" s="3">
        <f t="shared" si="127"/>
        <v>754</v>
      </c>
      <c r="S780" s="3">
        <v>753</v>
      </c>
    </row>
    <row r="781" spans="6:19">
      <c r="F781" s="51" t="str">
        <f t="shared" si="118"/>
        <v>MUA223</v>
      </c>
      <c r="G781" s="57">
        <f t="shared" si="119"/>
        <v>153</v>
      </c>
      <c r="H781" s="153">
        <f t="shared" si="120"/>
        <v>433</v>
      </c>
      <c r="I781" s="153" t="str">
        <f t="shared" si="121"/>
        <v>B</v>
      </c>
      <c r="J781" s="52">
        <f t="shared" si="122"/>
        <v>3.5555555999999999</v>
      </c>
      <c r="K781" s="150">
        <f t="shared" si="123"/>
        <v>4.5833332999999996</v>
      </c>
      <c r="L781" s="53">
        <f t="shared" si="124"/>
        <v>0.67320261000000003</v>
      </c>
      <c r="M781" s="53">
        <f t="shared" si="125"/>
        <v>4.5751633999999999E-2</v>
      </c>
      <c r="N781" s="53">
        <f t="shared" si="126"/>
        <v>0</v>
      </c>
      <c r="Q781" s="3">
        <f t="shared" si="127"/>
        <v>755</v>
      </c>
      <c r="S781" s="3">
        <v>754</v>
      </c>
    </row>
    <row r="782" spans="6:19">
      <c r="F782" s="51" t="str">
        <f t="shared" si="118"/>
        <v>TH244</v>
      </c>
      <c r="G782" s="57">
        <f t="shared" si="119"/>
        <v>153</v>
      </c>
      <c r="H782" s="153">
        <f t="shared" si="120"/>
        <v>674</v>
      </c>
      <c r="I782" s="153" t="str">
        <f t="shared" si="121"/>
        <v>B</v>
      </c>
      <c r="J782" s="52">
        <f t="shared" si="122"/>
        <v>3.2119205000000002</v>
      </c>
      <c r="K782" s="150">
        <f t="shared" si="123"/>
        <v>3.2519084</v>
      </c>
      <c r="L782" s="53">
        <f t="shared" si="124"/>
        <v>0.67320261000000003</v>
      </c>
      <c r="M782" s="53">
        <f t="shared" si="125"/>
        <v>6.5359477000000001E-3</v>
      </c>
      <c r="N782" s="53">
        <f t="shared" si="126"/>
        <v>1.3071895E-2</v>
      </c>
      <c r="Q782" s="3">
        <f t="shared" si="127"/>
        <v>756</v>
      </c>
      <c r="S782" s="3">
        <v>755</v>
      </c>
    </row>
    <row r="783" spans="6:19">
      <c r="F783" s="51" t="str">
        <f t="shared" si="118"/>
        <v>ENG486</v>
      </c>
      <c r="G783" s="57">
        <f t="shared" si="119"/>
        <v>152</v>
      </c>
      <c r="H783" s="153">
        <f t="shared" si="120"/>
        <v>2178</v>
      </c>
      <c r="I783" s="153" t="str">
        <f t="shared" si="121"/>
        <v>F</v>
      </c>
      <c r="J783" s="52">
        <f t="shared" si="122"/>
        <v>3.5629138999999999</v>
      </c>
      <c r="K783" s="150">
        <f t="shared" si="123"/>
        <v>8.2750000000000004</v>
      </c>
      <c r="L783" s="53">
        <f t="shared" si="124"/>
        <v>0.875</v>
      </c>
      <c r="M783" s="53">
        <f t="shared" si="125"/>
        <v>6.5789474000000001E-3</v>
      </c>
      <c r="N783" s="53">
        <f t="shared" si="126"/>
        <v>6.5789469999999999E-3</v>
      </c>
      <c r="Q783" s="3">
        <f t="shared" si="127"/>
        <v>757</v>
      </c>
      <c r="S783" s="3">
        <v>756</v>
      </c>
    </row>
    <row r="784" spans="6:19">
      <c r="F784" s="51" t="str">
        <f t="shared" si="118"/>
        <v>BIO380</v>
      </c>
      <c r="G784" s="57">
        <f t="shared" si="119"/>
        <v>151</v>
      </c>
      <c r="H784" s="153">
        <f t="shared" si="120"/>
        <v>355</v>
      </c>
      <c r="I784" s="153" t="str">
        <f t="shared" si="121"/>
        <v>C</v>
      </c>
      <c r="J784" s="52">
        <f t="shared" si="122"/>
        <v>2.8169013999999999</v>
      </c>
      <c r="K784" s="150">
        <f t="shared" si="123"/>
        <v>6.9438202000000002</v>
      </c>
      <c r="L784" s="53">
        <f t="shared" si="124"/>
        <v>0.81456954000000004</v>
      </c>
      <c r="M784" s="53">
        <f t="shared" si="125"/>
        <v>9.9337748300000001E-2</v>
      </c>
      <c r="N784" s="53">
        <f t="shared" si="126"/>
        <v>5.9602649000000001E-2</v>
      </c>
      <c r="Q784" s="3">
        <f t="shared" si="127"/>
        <v>758</v>
      </c>
      <c r="S784" s="3">
        <v>757</v>
      </c>
    </row>
    <row r="785" spans="6:19">
      <c r="F785" s="51" t="str">
        <f t="shared" si="118"/>
        <v>EC431</v>
      </c>
      <c r="G785" s="57">
        <f t="shared" si="119"/>
        <v>150</v>
      </c>
      <c r="H785" s="153">
        <f t="shared" si="120"/>
        <v>944</v>
      </c>
      <c r="I785" s="153" t="str">
        <f t="shared" si="121"/>
        <v>F</v>
      </c>
      <c r="J785" s="52">
        <f t="shared" si="122"/>
        <v>2.4545455</v>
      </c>
      <c r="K785" s="150">
        <f t="shared" si="123"/>
        <v>8.2121212000000003</v>
      </c>
      <c r="L785" s="53">
        <f t="shared" si="124"/>
        <v>0.90666667000000001</v>
      </c>
      <c r="M785" s="53">
        <f t="shared" si="125"/>
        <v>0.1333333333</v>
      </c>
      <c r="N785" s="53">
        <f t="shared" si="126"/>
        <v>0.12</v>
      </c>
      <c r="Q785" s="3">
        <f t="shared" si="127"/>
        <v>759</v>
      </c>
      <c r="S785" s="3">
        <v>758</v>
      </c>
    </row>
    <row r="786" spans="6:19">
      <c r="F786" s="51" t="str">
        <f t="shared" si="118"/>
        <v>HST401</v>
      </c>
      <c r="G786" s="57">
        <f t="shared" si="119"/>
        <v>150</v>
      </c>
      <c r="H786" s="153">
        <f t="shared" si="120"/>
        <v>727</v>
      </c>
      <c r="I786" s="153" t="str">
        <f t="shared" si="121"/>
        <v>D</v>
      </c>
      <c r="J786" s="52">
        <f t="shared" si="122"/>
        <v>3.1328670999999999</v>
      </c>
      <c r="K786" s="150">
        <f t="shared" si="123"/>
        <v>8.6216215999999992</v>
      </c>
      <c r="L786" s="53">
        <f t="shared" si="124"/>
        <v>0.89333333000000004</v>
      </c>
      <c r="M786" s="53">
        <f t="shared" si="125"/>
        <v>0.06</v>
      </c>
      <c r="N786" s="53">
        <f t="shared" si="126"/>
        <v>4.6666667000000002E-2</v>
      </c>
      <c r="Q786" s="3">
        <f t="shared" si="127"/>
        <v>760</v>
      </c>
      <c r="S786" s="3">
        <v>759</v>
      </c>
    </row>
    <row r="787" spans="6:19">
      <c r="F787" s="51" t="str">
        <f t="shared" si="118"/>
        <v>SPN322</v>
      </c>
      <c r="G787" s="57">
        <f t="shared" si="119"/>
        <v>150</v>
      </c>
      <c r="H787" s="153">
        <f t="shared" si="120"/>
        <v>892</v>
      </c>
      <c r="I787" s="153" t="str">
        <f t="shared" si="121"/>
        <v>F</v>
      </c>
      <c r="J787" s="52">
        <f t="shared" si="122"/>
        <v>3.1836734999999998</v>
      </c>
      <c r="K787" s="150">
        <f t="shared" si="123"/>
        <v>6.2277227999999996</v>
      </c>
      <c r="L787" s="53">
        <f t="shared" si="124"/>
        <v>0.86666666999999997</v>
      </c>
      <c r="M787" s="53">
        <f t="shared" si="125"/>
        <v>7.3333333299999998E-2</v>
      </c>
      <c r="N787" s="53">
        <f t="shared" si="126"/>
        <v>0.02</v>
      </c>
      <c r="Q787" s="3">
        <f t="shared" si="127"/>
        <v>761</v>
      </c>
      <c r="S787" s="3">
        <v>760</v>
      </c>
    </row>
    <row r="788" spans="6:19">
      <c r="F788" s="51" t="str">
        <f t="shared" si="118"/>
        <v>URS475</v>
      </c>
      <c r="G788" s="57">
        <f t="shared" si="119"/>
        <v>150</v>
      </c>
      <c r="H788" s="153">
        <f t="shared" si="120"/>
        <v>1215</v>
      </c>
      <c r="I788" s="153" t="str">
        <f t="shared" si="121"/>
        <v>F</v>
      </c>
      <c r="J788" s="52">
        <f t="shared" si="122"/>
        <v>3.0769231000000001</v>
      </c>
      <c r="K788" s="150">
        <f t="shared" si="123"/>
        <v>8.3000000000000007</v>
      </c>
      <c r="L788" s="53">
        <f t="shared" si="124"/>
        <v>0.94</v>
      </c>
      <c r="M788" s="53">
        <f t="shared" si="125"/>
        <v>5.3333333300000001E-2</v>
      </c>
      <c r="N788" s="53">
        <f t="shared" si="126"/>
        <v>4.6666667000000002E-2</v>
      </c>
      <c r="Q788" s="3">
        <f t="shared" si="127"/>
        <v>762</v>
      </c>
      <c r="S788" s="3">
        <v>761</v>
      </c>
    </row>
    <row r="789" spans="6:19">
      <c r="F789" s="51" t="str">
        <f t="shared" si="118"/>
        <v>ENG353</v>
      </c>
      <c r="G789" s="57">
        <f t="shared" si="119"/>
        <v>149</v>
      </c>
      <c r="H789" s="153">
        <f t="shared" si="120"/>
        <v>1453</v>
      </c>
      <c r="I789" s="153" t="str">
        <f t="shared" si="121"/>
        <v>F</v>
      </c>
      <c r="J789" s="52">
        <f t="shared" si="122"/>
        <v>2.6950354999999999</v>
      </c>
      <c r="K789" s="150">
        <f t="shared" si="123"/>
        <v>6.3953487999999998</v>
      </c>
      <c r="L789" s="53">
        <f t="shared" si="124"/>
        <v>0.75167784999999998</v>
      </c>
      <c r="M789" s="53">
        <f t="shared" si="125"/>
        <v>0.1208053691</v>
      </c>
      <c r="N789" s="53">
        <f t="shared" si="126"/>
        <v>5.3691274999999997E-2</v>
      </c>
      <c r="Q789" s="3">
        <f t="shared" si="127"/>
        <v>763</v>
      </c>
      <c r="S789" s="3">
        <v>762</v>
      </c>
    </row>
    <row r="790" spans="6:19">
      <c r="F790" s="51" t="str">
        <f t="shared" si="118"/>
        <v>ENG460</v>
      </c>
      <c r="G790" s="57">
        <f t="shared" si="119"/>
        <v>149</v>
      </c>
      <c r="H790" s="153">
        <f t="shared" si="120"/>
        <v>363</v>
      </c>
      <c r="I790" s="153" t="str">
        <f t="shared" si="121"/>
        <v>C</v>
      </c>
      <c r="J790" s="52">
        <f t="shared" si="122"/>
        <v>2.9370628999999999</v>
      </c>
      <c r="K790" s="150">
        <f t="shared" si="123"/>
        <v>7.6124999999999998</v>
      </c>
      <c r="L790" s="53">
        <f t="shared" si="124"/>
        <v>0.83221476999999999</v>
      </c>
      <c r="M790" s="53">
        <f t="shared" si="125"/>
        <v>0.1006711409</v>
      </c>
      <c r="N790" s="53">
        <f t="shared" si="126"/>
        <v>4.0268456000000001E-2</v>
      </c>
      <c r="Q790" s="3">
        <f t="shared" si="127"/>
        <v>764</v>
      </c>
      <c r="S790" s="3">
        <v>763</v>
      </c>
    </row>
    <row r="791" spans="6:19">
      <c r="F791" s="51" t="str">
        <f t="shared" si="118"/>
        <v>MGT495</v>
      </c>
      <c r="G791" s="57">
        <f t="shared" si="119"/>
        <v>149</v>
      </c>
      <c r="H791" s="153">
        <f t="shared" si="120"/>
        <v>753</v>
      </c>
      <c r="I791" s="153" t="str">
        <f t="shared" si="121"/>
        <v>C</v>
      </c>
      <c r="J791" s="52">
        <f t="shared" si="122"/>
        <v>3.4864864999999998</v>
      </c>
      <c r="K791" s="150">
        <f t="shared" si="123"/>
        <v>7.8082191999999999</v>
      </c>
      <c r="L791" s="53">
        <f t="shared" si="124"/>
        <v>0.99328859000000003</v>
      </c>
      <c r="M791" s="53">
        <f t="shared" si="125"/>
        <v>6.7114093999999999E-3</v>
      </c>
      <c r="N791" s="53">
        <f t="shared" si="126"/>
        <v>6.7114089999999998E-3</v>
      </c>
      <c r="Q791" s="3">
        <f t="shared" si="127"/>
        <v>765</v>
      </c>
      <c r="S791" s="3">
        <v>764</v>
      </c>
    </row>
    <row r="792" spans="6:19">
      <c r="F792" s="51" t="str">
        <f t="shared" si="118"/>
        <v>MUS118</v>
      </c>
      <c r="G792" s="57">
        <f t="shared" si="119"/>
        <v>149</v>
      </c>
      <c r="H792" s="153">
        <f t="shared" si="120"/>
        <v>466</v>
      </c>
      <c r="I792" s="153" t="str">
        <f t="shared" si="121"/>
        <v>B</v>
      </c>
      <c r="J792" s="52">
        <f t="shared" si="122"/>
        <v>2.75</v>
      </c>
      <c r="K792" s="150">
        <f t="shared" si="123"/>
        <v>5.2295081999999997</v>
      </c>
      <c r="L792" s="53">
        <f t="shared" si="124"/>
        <v>0.58389261999999997</v>
      </c>
      <c r="M792" s="53">
        <f t="shared" si="125"/>
        <v>0.18120805370000001</v>
      </c>
      <c r="N792" s="53">
        <f t="shared" si="126"/>
        <v>3.3557047E-2</v>
      </c>
      <c r="Q792" s="3">
        <f t="shared" si="127"/>
        <v>766</v>
      </c>
      <c r="S792" s="3">
        <v>765</v>
      </c>
    </row>
    <row r="793" spans="6:19">
      <c r="F793" s="51" t="str">
        <f t="shared" si="118"/>
        <v>PLS331</v>
      </c>
      <c r="G793" s="57">
        <f t="shared" si="119"/>
        <v>149</v>
      </c>
      <c r="H793" s="153">
        <f t="shared" si="120"/>
        <v>606</v>
      </c>
      <c r="I793" s="153" t="str">
        <f t="shared" si="121"/>
        <v>D</v>
      </c>
      <c r="J793" s="52">
        <f t="shared" si="122"/>
        <v>2.9054053999999998</v>
      </c>
      <c r="K793" s="150">
        <f t="shared" si="123"/>
        <v>7.1170213000000002</v>
      </c>
      <c r="L793" s="53">
        <f t="shared" si="124"/>
        <v>0.77852348999999998</v>
      </c>
      <c r="M793" s="53">
        <f t="shared" si="125"/>
        <v>0.1073825503</v>
      </c>
      <c r="N793" s="53">
        <f t="shared" si="126"/>
        <v>6.7114089999999998E-3</v>
      </c>
      <c r="Q793" s="3">
        <f t="shared" si="127"/>
        <v>767</v>
      </c>
      <c r="S793" s="3">
        <v>766</v>
      </c>
    </row>
    <row r="794" spans="6:19">
      <c r="F794" s="51" t="str">
        <f t="shared" si="118"/>
        <v>PSY411</v>
      </c>
      <c r="G794" s="57">
        <f t="shared" si="119"/>
        <v>149</v>
      </c>
      <c r="H794" s="153">
        <f t="shared" si="120"/>
        <v>1186</v>
      </c>
      <c r="I794" s="153" t="str">
        <f t="shared" si="121"/>
        <v>C</v>
      </c>
      <c r="J794" s="52">
        <f t="shared" si="122"/>
        <v>3.3931034000000002</v>
      </c>
      <c r="K794" s="150">
        <f t="shared" si="123"/>
        <v>5.859375</v>
      </c>
      <c r="L794" s="53">
        <f t="shared" si="124"/>
        <v>0.89261745000000003</v>
      </c>
      <c r="M794" s="53">
        <f t="shared" si="125"/>
        <v>2.01342282E-2</v>
      </c>
      <c r="N794" s="53">
        <f t="shared" si="126"/>
        <v>2.6845638000000002E-2</v>
      </c>
      <c r="Q794" s="3">
        <f t="shared" si="127"/>
        <v>768</v>
      </c>
      <c r="S794" s="3">
        <v>767</v>
      </c>
    </row>
    <row r="795" spans="6:19">
      <c r="F795" s="51" t="str">
        <f t="shared" si="118"/>
        <v>SPN325</v>
      </c>
      <c r="G795" s="57">
        <f t="shared" si="119"/>
        <v>149</v>
      </c>
      <c r="H795" s="153">
        <f t="shared" si="120"/>
        <v>836</v>
      </c>
      <c r="I795" s="153" t="str">
        <f t="shared" si="121"/>
        <v>D</v>
      </c>
      <c r="J795" s="52">
        <f t="shared" si="122"/>
        <v>2.9860139999999999</v>
      </c>
      <c r="K795" s="150">
        <f t="shared" si="123"/>
        <v>7.1122449000000003</v>
      </c>
      <c r="L795" s="53">
        <f t="shared" si="124"/>
        <v>0.88590603999999995</v>
      </c>
      <c r="M795" s="53">
        <f t="shared" si="125"/>
        <v>4.0268456399999999E-2</v>
      </c>
      <c r="N795" s="53">
        <f t="shared" si="126"/>
        <v>4.0268456000000001E-2</v>
      </c>
      <c r="Q795" s="3">
        <f t="shared" si="127"/>
        <v>769</v>
      </c>
      <c r="S795" s="3">
        <v>768</v>
      </c>
    </row>
    <row r="796" spans="6:19">
      <c r="F796" s="51" t="str">
        <f t="shared" ref="F796:F859" si="128">IFERROR(INDEX(Course_Data,Q796,$Q$25),"")</f>
        <v>TH354</v>
      </c>
      <c r="G796" s="57">
        <f t="shared" ref="G796:G859" si="129">IFERROR(IF($F796="",-0.00000001,VALUE(INDEX(Course_Data,Q796,$R$25))),-0.00000001)</f>
        <v>149</v>
      </c>
      <c r="H796" s="153">
        <f t="shared" ref="H796:H859" si="130">IFERROR(IF($F796="",-0.00000001,VALUE(INDEX(Course_Data,Q796,$S$25))),-0.00000001)</f>
        <v>666</v>
      </c>
      <c r="I796" s="153" t="str">
        <f t="shared" ref="I796:I859" si="131">IFERROR(IF($F796="",-0.00000001,INDEX(Course_Data,Q796,$T$25)),-0.00000001)</f>
        <v>B</v>
      </c>
      <c r="J796" s="52">
        <f t="shared" ref="J796:J859" si="132">IFERROR(IF($F796="",-0.00000001,VALUE(INDEX(Course_Data,Q796,$U$25))),-0.00000001)</f>
        <v>3.5510204000000001</v>
      </c>
      <c r="K796" s="150">
        <f t="shared" ref="K796:K859" si="133">IFERROR(IF($F796="",-0.00000001,VALUE(INDEX(Course_Data,Q796,$V$25))),-0.00000001)</f>
        <v>3.2578125</v>
      </c>
      <c r="L796" s="53">
        <f t="shared" ref="L796:L859" si="134">IFERROR(IF($F796="",-0.00000001,VALUE(INDEX(Course_Data,Q796,$W$25))),-0.00000001)</f>
        <v>0.68456375999999997</v>
      </c>
      <c r="M796" s="53">
        <f t="shared" ref="M796:M859" si="135">IFERROR(IF($F796="",-0.00000001,VALUE(INDEX(Course_Data,Q796,$X$25))),-0.00000001)</f>
        <v>0</v>
      </c>
      <c r="N796" s="53">
        <f t="shared" ref="N796:N859" si="136">IFERROR(IF($F796="",-0.00000001,VALUE(INDEX(Course_Data,Q796,$Y$25))),-0.00000001)</f>
        <v>1.3422819000000001E-2</v>
      </c>
      <c r="Q796" s="3">
        <f t="shared" si="127"/>
        <v>770</v>
      </c>
      <c r="S796" s="3">
        <v>769</v>
      </c>
    </row>
    <row r="797" spans="6:19">
      <c r="F797" s="51" t="str">
        <f t="shared" si="128"/>
        <v>AES123</v>
      </c>
      <c r="G797" s="57">
        <f t="shared" si="129"/>
        <v>148</v>
      </c>
      <c r="H797" s="153">
        <f t="shared" si="130"/>
        <v>1249</v>
      </c>
      <c r="I797" s="153" t="str">
        <f t="shared" si="131"/>
        <v>A</v>
      </c>
      <c r="J797" s="52">
        <f t="shared" si="132"/>
        <v>3.7517241000000001</v>
      </c>
      <c r="K797" s="150">
        <f t="shared" si="133"/>
        <v>2.3716813999999999</v>
      </c>
      <c r="L797" s="53">
        <f t="shared" si="134"/>
        <v>0.55405404999999996</v>
      </c>
      <c r="M797" s="53">
        <f t="shared" si="135"/>
        <v>6.7567568000000003E-3</v>
      </c>
      <c r="N797" s="53">
        <f t="shared" si="136"/>
        <v>2.027027E-2</v>
      </c>
      <c r="Q797" s="3">
        <f t="shared" ref="Q797:Q860" si="137">IF(INDEX(Course_DataALL,Q796+1,1)=$H$4,Q796+1,NA())</f>
        <v>771</v>
      </c>
      <c r="S797" s="3">
        <v>770</v>
      </c>
    </row>
    <row r="798" spans="6:19">
      <c r="F798" s="51" t="str">
        <f t="shared" si="128"/>
        <v>COM345</v>
      </c>
      <c r="G798" s="57">
        <f t="shared" si="129"/>
        <v>148</v>
      </c>
      <c r="H798" s="153">
        <f t="shared" si="130"/>
        <v>2004</v>
      </c>
      <c r="I798" s="153" t="str">
        <f t="shared" si="131"/>
        <v>D</v>
      </c>
      <c r="J798" s="52">
        <f t="shared" si="132"/>
        <v>3.0416666999999999</v>
      </c>
      <c r="K798" s="150">
        <f t="shared" si="133"/>
        <v>6.9615384999999996</v>
      </c>
      <c r="L798" s="53">
        <f t="shared" si="134"/>
        <v>0.93243242999999998</v>
      </c>
      <c r="M798" s="53">
        <f t="shared" si="135"/>
        <v>5.4054054099999999E-2</v>
      </c>
      <c r="N798" s="53">
        <f t="shared" si="136"/>
        <v>2.7027026999999999E-2</v>
      </c>
      <c r="Q798" s="3">
        <f t="shared" si="137"/>
        <v>772</v>
      </c>
      <c r="S798" s="3">
        <v>771</v>
      </c>
    </row>
    <row r="799" spans="6:19">
      <c r="F799" s="51" t="str">
        <f t="shared" si="128"/>
        <v>FIN315</v>
      </c>
      <c r="G799" s="57">
        <f t="shared" si="129"/>
        <v>148</v>
      </c>
      <c r="H799" s="153">
        <f t="shared" si="130"/>
        <v>1273</v>
      </c>
      <c r="I799" s="153" t="str">
        <f t="shared" si="131"/>
        <v>F</v>
      </c>
      <c r="J799" s="52">
        <f t="shared" si="132"/>
        <v>2.9148936000000001</v>
      </c>
      <c r="K799" s="150">
        <f t="shared" si="133"/>
        <v>6.9176470999999999</v>
      </c>
      <c r="L799" s="53">
        <f t="shared" si="134"/>
        <v>0.95945946000000004</v>
      </c>
      <c r="M799" s="53">
        <f t="shared" si="135"/>
        <v>2.7027026999999999E-2</v>
      </c>
      <c r="N799" s="53">
        <f t="shared" si="136"/>
        <v>4.7297297000000002E-2</v>
      </c>
      <c r="Q799" s="3">
        <f t="shared" si="137"/>
        <v>773</v>
      </c>
      <c r="S799" s="3">
        <v>772</v>
      </c>
    </row>
    <row r="800" spans="6:19">
      <c r="F800" s="51" t="str">
        <f t="shared" si="128"/>
        <v>MTH255</v>
      </c>
      <c r="G800" s="57">
        <f t="shared" si="129"/>
        <v>148</v>
      </c>
      <c r="H800" s="153">
        <f t="shared" si="130"/>
        <v>244</v>
      </c>
      <c r="I800" s="153" t="str">
        <f t="shared" si="131"/>
        <v>D</v>
      </c>
      <c r="J800" s="52">
        <f t="shared" si="132"/>
        <v>2.6408450999999999</v>
      </c>
      <c r="K800" s="150">
        <f t="shared" si="133"/>
        <v>5.1084337</v>
      </c>
      <c r="L800" s="53">
        <f t="shared" si="134"/>
        <v>0.81081080999999999</v>
      </c>
      <c r="M800" s="53">
        <f t="shared" si="135"/>
        <v>0.12837837839999999</v>
      </c>
      <c r="N800" s="53">
        <f t="shared" si="136"/>
        <v>4.0540540999999999E-2</v>
      </c>
      <c r="Q800" s="3">
        <f t="shared" si="137"/>
        <v>774</v>
      </c>
      <c r="S800" s="3">
        <v>773</v>
      </c>
    </row>
    <row r="801" spans="6:19">
      <c r="F801" s="51" t="str">
        <f t="shared" si="128"/>
        <v>PHL204W</v>
      </c>
      <c r="G801" s="57">
        <f t="shared" si="129"/>
        <v>148</v>
      </c>
      <c r="H801" s="153">
        <f t="shared" si="130"/>
        <v>4433</v>
      </c>
      <c r="I801" s="153" t="str">
        <f t="shared" si="131"/>
        <v>NA</v>
      </c>
      <c r="J801" s="52">
        <f t="shared" si="132"/>
        <v>-1E-8</v>
      </c>
      <c r="K801" s="150">
        <f t="shared" si="133"/>
        <v>4.3809524</v>
      </c>
      <c r="L801" s="53">
        <f t="shared" si="134"/>
        <v>0.25</v>
      </c>
      <c r="M801" s="53">
        <f t="shared" si="135"/>
        <v>0</v>
      </c>
      <c r="N801" s="53">
        <f t="shared" si="136"/>
        <v>1</v>
      </c>
      <c r="Q801" s="3">
        <f t="shared" si="137"/>
        <v>775</v>
      </c>
      <c r="S801" s="3">
        <v>774</v>
      </c>
    </row>
    <row r="802" spans="6:19">
      <c r="F802" s="51" t="str">
        <f t="shared" si="128"/>
        <v>PLS486</v>
      </c>
      <c r="G802" s="57">
        <f t="shared" si="129"/>
        <v>148</v>
      </c>
      <c r="H802" s="153">
        <f t="shared" si="130"/>
        <v>929</v>
      </c>
      <c r="I802" s="153" t="str">
        <f t="shared" si="131"/>
        <v>A</v>
      </c>
      <c r="J802" s="52">
        <f t="shared" si="132"/>
        <v>3.9662161999999999</v>
      </c>
      <c r="K802" s="150">
        <f t="shared" si="133"/>
        <v>4.9606298999999998</v>
      </c>
      <c r="L802" s="53">
        <f t="shared" si="134"/>
        <v>0.81756757000000002</v>
      </c>
      <c r="M802" s="53">
        <f t="shared" si="135"/>
        <v>0</v>
      </c>
      <c r="N802" s="53">
        <f t="shared" si="136"/>
        <v>0</v>
      </c>
      <c r="Q802" s="3">
        <f t="shared" si="137"/>
        <v>776</v>
      </c>
      <c r="S802" s="3">
        <v>775</v>
      </c>
    </row>
    <row r="803" spans="6:19">
      <c r="F803" s="51" t="str">
        <f t="shared" si="128"/>
        <v>HPR241</v>
      </c>
      <c r="G803" s="57">
        <f t="shared" si="129"/>
        <v>147</v>
      </c>
      <c r="H803" s="153">
        <f t="shared" si="130"/>
        <v>2126</v>
      </c>
      <c r="I803" s="153" t="str">
        <f t="shared" si="131"/>
        <v>A</v>
      </c>
      <c r="J803" s="52">
        <f t="shared" si="132"/>
        <v>2.3769231</v>
      </c>
      <c r="K803" s="150">
        <f t="shared" si="133"/>
        <v>4.4574467999999996</v>
      </c>
      <c r="L803" s="53">
        <f t="shared" si="134"/>
        <v>0.38775510000000002</v>
      </c>
      <c r="M803" s="53">
        <f t="shared" si="135"/>
        <v>0.13605442179999999</v>
      </c>
      <c r="N803" s="53">
        <f t="shared" si="136"/>
        <v>0.115646259</v>
      </c>
      <c r="Q803" s="3">
        <f t="shared" si="137"/>
        <v>777</v>
      </c>
      <c r="S803" s="3">
        <v>776</v>
      </c>
    </row>
    <row r="804" spans="6:19">
      <c r="F804" s="51" t="str">
        <f t="shared" si="128"/>
        <v>HST445</v>
      </c>
      <c r="G804" s="57">
        <f t="shared" si="129"/>
        <v>147</v>
      </c>
      <c r="H804" s="153">
        <f t="shared" si="130"/>
        <v>423</v>
      </c>
      <c r="I804" s="153" t="str">
        <f t="shared" si="131"/>
        <v>D</v>
      </c>
      <c r="J804" s="52">
        <f t="shared" si="132"/>
        <v>2.48</v>
      </c>
      <c r="K804" s="150">
        <f t="shared" si="133"/>
        <v>8.253012</v>
      </c>
      <c r="L804" s="53">
        <f t="shared" si="134"/>
        <v>0.70068026999999999</v>
      </c>
      <c r="M804" s="53">
        <f t="shared" si="135"/>
        <v>0.1292517007</v>
      </c>
      <c r="N804" s="53">
        <f t="shared" si="136"/>
        <v>0.149659864</v>
      </c>
      <c r="Q804" s="3">
        <f t="shared" si="137"/>
        <v>778</v>
      </c>
      <c r="S804" s="3">
        <v>777</v>
      </c>
    </row>
    <row r="805" spans="6:19">
      <c r="F805" s="51" t="str">
        <f t="shared" si="128"/>
        <v>MIL113</v>
      </c>
      <c r="G805" s="57">
        <f t="shared" si="129"/>
        <v>147</v>
      </c>
      <c r="H805" s="153">
        <f t="shared" si="130"/>
        <v>1674</v>
      </c>
      <c r="I805" s="153" t="str">
        <f t="shared" si="131"/>
        <v>A</v>
      </c>
      <c r="J805" s="52">
        <f t="shared" si="132"/>
        <v>3.7724137999999998</v>
      </c>
      <c r="K805" s="150">
        <f t="shared" si="133"/>
        <v>2.4461537999999998</v>
      </c>
      <c r="L805" s="53">
        <f t="shared" si="134"/>
        <v>0.37414966</v>
      </c>
      <c r="M805" s="53">
        <f t="shared" si="135"/>
        <v>1.36054422E-2</v>
      </c>
      <c r="N805" s="53">
        <f t="shared" si="136"/>
        <v>1.3605442000000001E-2</v>
      </c>
      <c r="Q805" s="3">
        <f t="shared" si="137"/>
        <v>779</v>
      </c>
      <c r="S805" s="3">
        <v>778</v>
      </c>
    </row>
    <row r="806" spans="6:19">
      <c r="F806" s="51" t="str">
        <f t="shared" si="128"/>
        <v>DAN304</v>
      </c>
      <c r="G806" s="57">
        <f t="shared" si="129"/>
        <v>146</v>
      </c>
      <c r="H806" s="153">
        <f t="shared" si="130"/>
        <v>1360</v>
      </c>
      <c r="I806" s="153" t="str">
        <f t="shared" si="131"/>
        <v>B</v>
      </c>
      <c r="J806" s="52">
        <f t="shared" si="132"/>
        <v>3.8287670999999999</v>
      </c>
      <c r="K806" s="150">
        <f t="shared" si="133"/>
        <v>3.5</v>
      </c>
      <c r="L806" s="53">
        <f t="shared" si="134"/>
        <v>0.70547945000000001</v>
      </c>
      <c r="M806" s="53">
        <f t="shared" si="135"/>
        <v>1.3698630099999999E-2</v>
      </c>
      <c r="N806" s="53">
        <f t="shared" si="136"/>
        <v>0</v>
      </c>
      <c r="Q806" s="3">
        <f t="shared" si="137"/>
        <v>780</v>
      </c>
      <c r="S806" s="3">
        <v>779</v>
      </c>
    </row>
    <row r="807" spans="6:19">
      <c r="F807" s="51" t="str">
        <f t="shared" si="128"/>
        <v>HPR362</v>
      </c>
      <c r="G807" s="57">
        <f t="shared" si="129"/>
        <v>146</v>
      </c>
      <c r="H807" s="153">
        <f t="shared" si="130"/>
        <v>456</v>
      </c>
      <c r="I807" s="153" t="str">
        <f t="shared" si="131"/>
        <v>A</v>
      </c>
      <c r="J807" s="52">
        <f t="shared" si="132"/>
        <v>3.4571429</v>
      </c>
      <c r="K807" s="150">
        <f t="shared" si="133"/>
        <v>5.9302326000000001</v>
      </c>
      <c r="L807" s="53">
        <f t="shared" si="134"/>
        <v>0.63698630000000001</v>
      </c>
      <c r="M807" s="53">
        <f t="shared" si="135"/>
        <v>2.73972603E-2</v>
      </c>
      <c r="N807" s="53">
        <f t="shared" si="136"/>
        <v>4.1095890000000003E-2</v>
      </c>
      <c r="Q807" s="3">
        <f t="shared" si="137"/>
        <v>781</v>
      </c>
      <c r="S807" s="3">
        <v>780</v>
      </c>
    </row>
    <row r="808" spans="6:19">
      <c r="F808" s="51" t="str">
        <f t="shared" si="128"/>
        <v>MS334</v>
      </c>
      <c r="G808" s="57">
        <f t="shared" si="129"/>
        <v>146</v>
      </c>
      <c r="H808" s="153">
        <f t="shared" si="130"/>
        <v>870</v>
      </c>
      <c r="I808" s="153" t="str">
        <f t="shared" si="131"/>
        <v>C</v>
      </c>
      <c r="J808" s="52">
        <f t="shared" si="132"/>
        <v>3.5763889</v>
      </c>
      <c r="K808" s="150">
        <f t="shared" si="133"/>
        <v>7.5138889000000004</v>
      </c>
      <c r="L808" s="53">
        <f t="shared" si="134"/>
        <v>0.95890410999999998</v>
      </c>
      <c r="M808" s="53">
        <f t="shared" si="135"/>
        <v>0</v>
      </c>
      <c r="N808" s="53">
        <f t="shared" si="136"/>
        <v>1.369863E-2</v>
      </c>
      <c r="Q808" s="3">
        <f t="shared" si="137"/>
        <v>782</v>
      </c>
      <c r="S808" s="3">
        <v>781</v>
      </c>
    </row>
    <row r="809" spans="6:19">
      <c r="F809" s="51" t="str">
        <f t="shared" si="128"/>
        <v>EDL410</v>
      </c>
      <c r="G809" s="57">
        <f t="shared" si="129"/>
        <v>145</v>
      </c>
      <c r="H809" s="153">
        <f t="shared" si="130"/>
        <v>1181</v>
      </c>
      <c r="I809" s="153" t="str">
        <f t="shared" si="131"/>
        <v>B</v>
      </c>
      <c r="J809" s="52">
        <f t="shared" si="132"/>
        <v>3.8611111</v>
      </c>
      <c r="K809" s="150">
        <f t="shared" si="133"/>
        <v>4.6589147000000004</v>
      </c>
      <c r="L809" s="53">
        <f t="shared" si="134"/>
        <v>0.74482758999999998</v>
      </c>
      <c r="M809" s="53">
        <f t="shared" si="135"/>
        <v>1.3793103399999999E-2</v>
      </c>
      <c r="N809" s="53">
        <f t="shared" si="136"/>
        <v>6.8965520000000002E-3</v>
      </c>
      <c r="Q809" s="3">
        <f t="shared" si="137"/>
        <v>783</v>
      </c>
      <c r="S809" s="3">
        <v>782</v>
      </c>
    </row>
    <row r="810" spans="6:19">
      <c r="F810" s="51" t="str">
        <f t="shared" si="128"/>
        <v>EH205</v>
      </c>
      <c r="G810" s="57">
        <f t="shared" si="129"/>
        <v>145</v>
      </c>
      <c r="H810" s="153">
        <f t="shared" si="130"/>
        <v>374</v>
      </c>
      <c r="I810" s="153" t="str">
        <f t="shared" si="131"/>
        <v>C</v>
      </c>
      <c r="J810" s="52">
        <f t="shared" si="132"/>
        <v>2.8345324000000001</v>
      </c>
      <c r="K810" s="150">
        <f t="shared" si="133"/>
        <v>2.7407406999999999</v>
      </c>
      <c r="L810" s="53">
        <f t="shared" si="134"/>
        <v>0.64827586000000004</v>
      </c>
      <c r="M810" s="53">
        <f t="shared" si="135"/>
        <v>0.1172413793</v>
      </c>
      <c r="N810" s="53">
        <f t="shared" si="136"/>
        <v>4.1379310000000002E-2</v>
      </c>
      <c r="Q810" s="3">
        <f t="shared" si="137"/>
        <v>784</v>
      </c>
      <c r="S810" s="3">
        <v>783</v>
      </c>
    </row>
    <row r="811" spans="6:19">
      <c r="F811" s="51" t="str">
        <f t="shared" si="128"/>
        <v>ENG393</v>
      </c>
      <c r="G811" s="57">
        <f t="shared" si="129"/>
        <v>145</v>
      </c>
      <c r="H811" s="153">
        <f t="shared" si="130"/>
        <v>349</v>
      </c>
      <c r="I811" s="153" t="str">
        <f t="shared" si="131"/>
        <v>D</v>
      </c>
      <c r="J811" s="52">
        <f t="shared" si="132"/>
        <v>3.2142857</v>
      </c>
      <c r="K811" s="150">
        <f t="shared" si="133"/>
        <v>6.4130434999999997</v>
      </c>
      <c r="L811" s="53">
        <f t="shared" si="134"/>
        <v>0.81379310000000005</v>
      </c>
      <c r="M811" s="53">
        <f t="shared" si="135"/>
        <v>0.1034482759</v>
      </c>
      <c r="N811" s="53">
        <f t="shared" si="136"/>
        <v>3.4482759000000002E-2</v>
      </c>
      <c r="Q811" s="3">
        <f t="shared" si="137"/>
        <v>785</v>
      </c>
      <c r="S811" s="3">
        <v>784</v>
      </c>
    </row>
    <row r="812" spans="6:19">
      <c r="F812" s="51" t="str">
        <f t="shared" si="128"/>
        <v>ENG470</v>
      </c>
      <c r="G812" s="57">
        <f t="shared" si="129"/>
        <v>145</v>
      </c>
      <c r="H812" s="153">
        <f t="shared" si="130"/>
        <v>841</v>
      </c>
      <c r="I812" s="153" t="str">
        <f t="shared" si="131"/>
        <v>C</v>
      </c>
      <c r="J812" s="52">
        <f t="shared" si="132"/>
        <v>3.3550724999999999</v>
      </c>
      <c r="K812" s="150">
        <f t="shared" si="133"/>
        <v>7.7228915999999996</v>
      </c>
      <c r="L812" s="53">
        <f t="shared" si="134"/>
        <v>0.83448275999999999</v>
      </c>
      <c r="M812" s="53">
        <f t="shared" si="135"/>
        <v>3.4482758600000003E-2</v>
      </c>
      <c r="N812" s="53">
        <f t="shared" si="136"/>
        <v>4.8275862000000003E-2</v>
      </c>
      <c r="Q812" s="3">
        <f t="shared" si="137"/>
        <v>786</v>
      </c>
      <c r="S812" s="3">
        <v>785</v>
      </c>
    </row>
    <row r="813" spans="6:19">
      <c r="F813" s="51" t="str">
        <f t="shared" si="128"/>
        <v>HED231</v>
      </c>
      <c r="G813" s="57">
        <f t="shared" si="129"/>
        <v>145</v>
      </c>
      <c r="H813" s="153">
        <f t="shared" si="130"/>
        <v>543</v>
      </c>
      <c r="I813" s="153" t="str">
        <f t="shared" si="131"/>
        <v>B</v>
      </c>
      <c r="J813" s="52">
        <f t="shared" si="132"/>
        <v>3.4647887000000002</v>
      </c>
      <c r="K813" s="150">
        <f t="shared" si="133"/>
        <v>6.0813952999999996</v>
      </c>
      <c r="L813" s="53">
        <f t="shared" si="134"/>
        <v>0.58620689999999998</v>
      </c>
      <c r="M813" s="53">
        <f t="shared" si="135"/>
        <v>3.4482758600000003E-2</v>
      </c>
      <c r="N813" s="53">
        <f t="shared" si="136"/>
        <v>2.0689655000000001E-2</v>
      </c>
      <c r="Q813" s="3">
        <f t="shared" si="137"/>
        <v>787</v>
      </c>
      <c r="S813" s="3">
        <v>786</v>
      </c>
    </row>
    <row r="814" spans="6:19">
      <c r="F814" s="51" t="str">
        <f t="shared" si="128"/>
        <v>HPR101</v>
      </c>
      <c r="G814" s="57">
        <f t="shared" si="129"/>
        <v>145</v>
      </c>
      <c r="H814" s="153">
        <f t="shared" si="130"/>
        <v>1960</v>
      </c>
      <c r="I814" s="153" t="str">
        <f t="shared" si="131"/>
        <v>C</v>
      </c>
      <c r="J814" s="52">
        <f t="shared" si="132"/>
        <v>3.8333333000000001</v>
      </c>
      <c r="K814" s="150">
        <f t="shared" si="133"/>
        <v>3.4431818000000001</v>
      </c>
      <c r="L814" s="53">
        <f t="shared" si="134"/>
        <v>0.42068966000000002</v>
      </c>
      <c r="M814" s="53">
        <f t="shared" si="135"/>
        <v>0</v>
      </c>
      <c r="N814" s="53">
        <f t="shared" si="136"/>
        <v>0.83448275900000002</v>
      </c>
      <c r="Q814" s="3">
        <f t="shared" si="137"/>
        <v>788</v>
      </c>
      <c r="S814" s="3">
        <v>787</v>
      </c>
    </row>
    <row r="815" spans="6:19">
      <c r="F815" s="51" t="str">
        <f t="shared" si="128"/>
        <v>LAT101</v>
      </c>
      <c r="G815" s="57">
        <f t="shared" si="129"/>
        <v>145</v>
      </c>
      <c r="H815" s="153">
        <f t="shared" si="130"/>
        <v>1265</v>
      </c>
      <c r="I815" s="153" t="str">
        <f t="shared" si="131"/>
        <v>B</v>
      </c>
      <c r="J815" s="52">
        <f t="shared" si="132"/>
        <v>3.1520000000000001</v>
      </c>
      <c r="K815" s="150">
        <f t="shared" si="133"/>
        <v>3.7938144</v>
      </c>
      <c r="L815" s="53">
        <f t="shared" si="134"/>
        <v>0.57241379000000003</v>
      </c>
      <c r="M815" s="53">
        <f t="shared" si="135"/>
        <v>5.51724138E-2</v>
      </c>
      <c r="N815" s="53">
        <f t="shared" si="136"/>
        <v>0.13793103400000001</v>
      </c>
      <c r="Q815" s="3">
        <f t="shared" si="137"/>
        <v>789</v>
      </c>
      <c r="S815" s="3">
        <v>788</v>
      </c>
    </row>
    <row r="816" spans="6:19">
      <c r="F816" s="51" t="str">
        <f t="shared" si="128"/>
        <v>PSY392</v>
      </c>
      <c r="G816" s="57">
        <f t="shared" si="129"/>
        <v>145</v>
      </c>
      <c r="H816" s="153">
        <f t="shared" si="130"/>
        <v>1545</v>
      </c>
      <c r="I816" s="153" t="str">
        <f t="shared" si="131"/>
        <v>D</v>
      </c>
      <c r="J816" s="52">
        <f t="shared" si="132"/>
        <v>2.9352518000000001</v>
      </c>
      <c r="K816" s="150">
        <f t="shared" si="133"/>
        <v>6.6071429000000004</v>
      </c>
      <c r="L816" s="53">
        <f t="shared" si="134"/>
        <v>0.79310345000000004</v>
      </c>
      <c r="M816" s="53">
        <f t="shared" si="135"/>
        <v>8.9655172399999997E-2</v>
      </c>
      <c r="N816" s="53">
        <f t="shared" si="136"/>
        <v>4.1379310000000002E-2</v>
      </c>
      <c r="Q816" s="3">
        <f t="shared" si="137"/>
        <v>790</v>
      </c>
      <c r="S816" s="3">
        <v>789</v>
      </c>
    </row>
    <row r="817" spans="6:19">
      <c r="F817" s="51" t="str">
        <f t="shared" si="128"/>
        <v>SPN403</v>
      </c>
      <c r="G817" s="57">
        <f t="shared" si="129"/>
        <v>144</v>
      </c>
      <c r="H817" s="153">
        <f t="shared" si="130"/>
        <v>1532</v>
      </c>
      <c r="I817" s="153" t="str">
        <f t="shared" si="131"/>
        <v>C</v>
      </c>
      <c r="J817" s="52">
        <f t="shared" si="132"/>
        <v>3.4615385000000001</v>
      </c>
      <c r="K817" s="150">
        <f t="shared" si="133"/>
        <v>7.0860215000000002</v>
      </c>
      <c r="L817" s="53">
        <f t="shared" si="134"/>
        <v>0.86805555999999995</v>
      </c>
      <c r="M817" s="53">
        <f t="shared" si="135"/>
        <v>2.77777778E-2</v>
      </c>
      <c r="N817" s="53">
        <f t="shared" si="136"/>
        <v>6.9444440000000001E-3</v>
      </c>
      <c r="Q817" s="3">
        <f t="shared" si="137"/>
        <v>791</v>
      </c>
      <c r="S817" s="3">
        <v>790</v>
      </c>
    </row>
    <row r="818" spans="6:19">
      <c r="F818" s="51" t="str">
        <f t="shared" si="128"/>
        <v>MP233</v>
      </c>
      <c r="G818" s="57">
        <f t="shared" si="129"/>
        <v>143</v>
      </c>
      <c r="H818" s="153">
        <f t="shared" si="130"/>
        <v>653</v>
      </c>
      <c r="I818" s="153" t="str">
        <f t="shared" si="131"/>
        <v>C</v>
      </c>
      <c r="J818" s="52">
        <f t="shared" si="132"/>
        <v>3.0863309000000001</v>
      </c>
      <c r="K818" s="150">
        <f t="shared" si="133"/>
        <v>3.8461538000000002</v>
      </c>
      <c r="L818" s="53">
        <f t="shared" si="134"/>
        <v>0.55244755000000001</v>
      </c>
      <c r="M818" s="53">
        <f t="shared" si="135"/>
        <v>8.3916083899999994E-2</v>
      </c>
      <c r="N818" s="53">
        <f t="shared" si="136"/>
        <v>2.7972027999999999E-2</v>
      </c>
      <c r="Q818" s="3">
        <f t="shared" si="137"/>
        <v>792</v>
      </c>
      <c r="S818" s="3">
        <v>791</v>
      </c>
    </row>
    <row r="819" spans="6:19">
      <c r="F819" s="51" t="str">
        <f t="shared" si="128"/>
        <v>BIO370</v>
      </c>
      <c r="G819" s="57">
        <f t="shared" si="129"/>
        <v>142</v>
      </c>
      <c r="H819" s="153">
        <f t="shared" si="130"/>
        <v>419</v>
      </c>
      <c r="I819" s="153" t="str">
        <f t="shared" si="131"/>
        <v>C</v>
      </c>
      <c r="J819" s="52">
        <f t="shared" si="132"/>
        <v>3.5070423000000002</v>
      </c>
      <c r="K819" s="150">
        <f t="shared" si="133"/>
        <v>7.4629630000000002</v>
      </c>
      <c r="L819" s="53">
        <f t="shared" si="134"/>
        <v>0.87323943999999998</v>
      </c>
      <c r="M819" s="53">
        <f t="shared" si="135"/>
        <v>2.1126760599999999E-2</v>
      </c>
      <c r="N819" s="53">
        <f t="shared" si="136"/>
        <v>0</v>
      </c>
      <c r="Q819" s="3">
        <f t="shared" si="137"/>
        <v>793</v>
      </c>
      <c r="S819" s="3">
        <v>792</v>
      </c>
    </row>
    <row r="820" spans="6:19">
      <c r="F820" s="51" t="str">
        <f t="shared" si="128"/>
        <v>MUS145</v>
      </c>
      <c r="G820" s="57">
        <f t="shared" si="129"/>
        <v>142</v>
      </c>
      <c r="H820" s="153">
        <f t="shared" si="130"/>
        <v>424</v>
      </c>
      <c r="I820" s="153" t="str">
        <f t="shared" si="131"/>
        <v>A</v>
      </c>
      <c r="J820" s="52">
        <f t="shared" si="132"/>
        <v>3.4710144999999999</v>
      </c>
      <c r="K820" s="150">
        <f t="shared" si="133"/>
        <v>1.3247863</v>
      </c>
      <c r="L820" s="53">
        <f t="shared" si="134"/>
        <v>0.48591549000000001</v>
      </c>
      <c r="M820" s="53">
        <f t="shared" si="135"/>
        <v>4.9295774600000002E-2</v>
      </c>
      <c r="N820" s="53">
        <f t="shared" si="136"/>
        <v>2.8169013999999999E-2</v>
      </c>
      <c r="Q820" s="3">
        <f t="shared" si="137"/>
        <v>794</v>
      </c>
      <c r="S820" s="3">
        <v>793</v>
      </c>
    </row>
    <row r="821" spans="6:19">
      <c r="F821" s="51" t="str">
        <f t="shared" si="128"/>
        <v>TH117</v>
      </c>
      <c r="G821" s="57">
        <f t="shared" si="129"/>
        <v>142</v>
      </c>
      <c r="H821" s="153">
        <f t="shared" si="130"/>
        <v>734</v>
      </c>
      <c r="I821" s="153" t="str">
        <f t="shared" si="131"/>
        <v>A</v>
      </c>
      <c r="J821" s="52">
        <f t="shared" si="132"/>
        <v>3.7163121000000001</v>
      </c>
      <c r="K821" s="150">
        <f t="shared" si="133"/>
        <v>3.3039999999999998</v>
      </c>
      <c r="L821" s="53">
        <f t="shared" si="134"/>
        <v>0.59154929999999994</v>
      </c>
      <c r="M821" s="53">
        <f t="shared" si="135"/>
        <v>2.8169014100000001E-2</v>
      </c>
      <c r="N821" s="53">
        <f t="shared" si="136"/>
        <v>7.0422540000000004E-3</v>
      </c>
      <c r="Q821" s="3">
        <f t="shared" si="137"/>
        <v>795</v>
      </c>
      <c r="S821" s="3">
        <v>794</v>
      </c>
    </row>
    <row r="822" spans="6:19">
      <c r="F822" s="51" t="str">
        <f t="shared" si="128"/>
        <v>COM360</v>
      </c>
      <c r="G822" s="57">
        <f t="shared" si="129"/>
        <v>141</v>
      </c>
      <c r="H822" s="153">
        <f t="shared" si="130"/>
        <v>2203</v>
      </c>
      <c r="I822" s="153" t="str">
        <f t="shared" si="131"/>
        <v>D</v>
      </c>
      <c r="J822" s="52">
        <f t="shared" si="132"/>
        <v>3.2805754999999999</v>
      </c>
      <c r="K822" s="150">
        <f t="shared" si="133"/>
        <v>7.0322581</v>
      </c>
      <c r="L822" s="53">
        <f t="shared" si="134"/>
        <v>0.96453900999999997</v>
      </c>
      <c r="M822" s="53">
        <f t="shared" si="135"/>
        <v>1.4184397200000001E-2</v>
      </c>
      <c r="N822" s="53">
        <f t="shared" si="136"/>
        <v>1.4184397E-2</v>
      </c>
      <c r="Q822" s="3">
        <f t="shared" si="137"/>
        <v>796</v>
      </c>
      <c r="S822" s="3">
        <v>795</v>
      </c>
    </row>
    <row r="823" spans="6:19">
      <c r="F823" s="51" t="str">
        <f t="shared" si="128"/>
        <v>EXB466</v>
      </c>
      <c r="G823" s="57">
        <f t="shared" si="129"/>
        <v>141</v>
      </c>
      <c r="H823" s="153">
        <f t="shared" si="130"/>
        <v>1191</v>
      </c>
      <c r="I823" s="153" t="str">
        <f t="shared" si="131"/>
        <v>C</v>
      </c>
      <c r="J823" s="52">
        <f t="shared" si="132"/>
        <v>3.8510637999999999</v>
      </c>
      <c r="K823" s="150">
        <f t="shared" si="133"/>
        <v>8.1214952999999994</v>
      </c>
      <c r="L823" s="53">
        <f t="shared" si="134"/>
        <v>0.95035460999999999</v>
      </c>
      <c r="M823" s="53">
        <f t="shared" si="135"/>
        <v>7.0921986000000003E-3</v>
      </c>
      <c r="N823" s="53">
        <f t="shared" si="136"/>
        <v>0</v>
      </c>
      <c r="Q823" s="3">
        <f t="shared" si="137"/>
        <v>797</v>
      </c>
      <c r="S823" s="3">
        <v>796</v>
      </c>
    </row>
    <row r="824" spans="6:19">
      <c r="F824" s="51" t="str">
        <f t="shared" si="128"/>
        <v>LI371</v>
      </c>
      <c r="G824" s="57">
        <f t="shared" si="129"/>
        <v>141</v>
      </c>
      <c r="H824" s="153">
        <f t="shared" si="130"/>
        <v>1261</v>
      </c>
      <c r="I824" s="153" t="str">
        <f t="shared" si="131"/>
        <v>C</v>
      </c>
      <c r="J824" s="52">
        <f t="shared" si="132"/>
        <v>3.5144928000000002</v>
      </c>
      <c r="K824" s="150">
        <f t="shared" si="133"/>
        <v>6.3924051000000004</v>
      </c>
      <c r="L824" s="53">
        <f t="shared" si="134"/>
        <v>0.75886525000000005</v>
      </c>
      <c r="M824" s="53">
        <f t="shared" si="135"/>
        <v>2.83687943E-2</v>
      </c>
      <c r="N824" s="53">
        <f t="shared" si="136"/>
        <v>2.1276595999999998E-2</v>
      </c>
      <c r="Q824" s="3">
        <f t="shared" si="137"/>
        <v>798</v>
      </c>
      <c r="S824" s="3">
        <v>797</v>
      </c>
    </row>
    <row r="825" spans="6:19">
      <c r="F825" s="51" t="str">
        <f t="shared" si="128"/>
        <v>MGT481</v>
      </c>
      <c r="G825" s="57">
        <f t="shared" si="129"/>
        <v>141</v>
      </c>
      <c r="H825" s="153">
        <f t="shared" si="130"/>
        <v>2217</v>
      </c>
      <c r="I825" s="153" t="str">
        <f t="shared" si="131"/>
        <v>C</v>
      </c>
      <c r="J825" s="52">
        <f t="shared" si="132"/>
        <v>3.8865248000000001</v>
      </c>
      <c r="K825" s="150">
        <f t="shared" si="133"/>
        <v>7.9571429</v>
      </c>
      <c r="L825" s="53">
        <f t="shared" si="134"/>
        <v>0.99290780000000001</v>
      </c>
      <c r="M825" s="53">
        <f t="shared" si="135"/>
        <v>0</v>
      </c>
      <c r="N825" s="53">
        <f t="shared" si="136"/>
        <v>0</v>
      </c>
      <c r="Q825" s="3">
        <f t="shared" si="137"/>
        <v>799</v>
      </c>
      <c r="S825" s="3">
        <v>798</v>
      </c>
    </row>
    <row r="826" spans="6:19">
      <c r="F826" s="51" t="str">
        <f t="shared" si="128"/>
        <v>MUS114</v>
      </c>
      <c r="G826" s="57">
        <f t="shared" si="129"/>
        <v>141</v>
      </c>
      <c r="H826" s="153">
        <f t="shared" si="130"/>
        <v>741</v>
      </c>
      <c r="I826" s="153" t="str">
        <f t="shared" si="131"/>
        <v>B</v>
      </c>
      <c r="J826" s="52">
        <f t="shared" si="132"/>
        <v>2.8253968</v>
      </c>
      <c r="K826" s="150">
        <f t="shared" si="133"/>
        <v>3.9716980999999998</v>
      </c>
      <c r="L826" s="53">
        <f t="shared" si="134"/>
        <v>0.57446808999999999</v>
      </c>
      <c r="M826" s="53">
        <f t="shared" si="135"/>
        <v>0.17021276599999999</v>
      </c>
      <c r="N826" s="53">
        <f t="shared" si="136"/>
        <v>0.106382979</v>
      </c>
      <c r="Q826" s="3">
        <f t="shared" si="137"/>
        <v>800</v>
      </c>
      <c r="S826" s="3">
        <v>799</v>
      </c>
    </row>
    <row r="827" spans="6:19">
      <c r="F827" s="51" t="str">
        <f t="shared" si="128"/>
        <v>SOC342</v>
      </c>
      <c r="G827" s="57">
        <f t="shared" si="129"/>
        <v>141</v>
      </c>
      <c r="H827" s="153">
        <f t="shared" si="130"/>
        <v>500</v>
      </c>
      <c r="I827" s="153" t="str">
        <f t="shared" si="131"/>
        <v>D</v>
      </c>
      <c r="J827" s="52">
        <f t="shared" si="132"/>
        <v>2.6328125</v>
      </c>
      <c r="K827" s="150">
        <f t="shared" si="133"/>
        <v>6.7857143000000004</v>
      </c>
      <c r="L827" s="53">
        <f t="shared" si="134"/>
        <v>0.72340426000000002</v>
      </c>
      <c r="M827" s="53">
        <f t="shared" si="135"/>
        <v>6.3829787200000002E-2</v>
      </c>
      <c r="N827" s="53">
        <f t="shared" si="136"/>
        <v>9.2198582000000001E-2</v>
      </c>
      <c r="Q827" s="3">
        <f t="shared" si="137"/>
        <v>801</v>
      </c>
      <c r="S827" s="3">
        <v>800</v>
      </c>
    </row>
    <row r="828" spans="6:19">
      <c r="F828" s="51" t="str">
        <f t="shared" si="128"/>
        <v>TH410</v>
      </c>
      <c r="G828" s="57">
        <f t="shared" si="129"/>
        <v>141</v>
      </c>
      <c r="H828" s="153">
        <f t="shared" si="130"/>
        <v>1117</v>
      </c>
      <c r="I828" s="153" t="str">
        <f t="shared" si="131"/>
        <v>C</v>
      </c>
      <c r="J828" s="52">
        <f t="shared" si="132"/>
        <v>3.9</v>
      </c>
      <c r="K828" s="150">
        <f t="shared" si="133"/>
        <v>4.6846154000000002</v>
      </c>
      <c r="L828" s="53">
        <f t="shared" si="134"/>
        <v>0.90070921999999998</v>
      </c>
      <c r="M828" s="53">
        <f t="shared" si="135"/>
        <v>7.0921986000000003E-3</v>
      </c>
      <c r="N828" s="53">
        <f t="shared" si="136"/>
        <v>7.0921990000000004E-3</v>
      </c>
      <c r="Q828" s="3">
        <f t="shared" si="137"/>
        <v>802</v>
      </c>
      <c r="S828" s="3">
        <v>801</v>
      </c>
    </row>
    <row r="829" spans="6:19">
      <c r="F829" s="51" t="str">
        <f t="shared" si="128"/>
        <v>CHM451</v>
      </c>
      <c r="G829" s="57">
        <f t="shared" si="129"/>
        <v>140</v>
      </c>
      <c r="H829" s="153">
        <f t="shared" si="130"/>
        <v>773</v>
      </c>
      <c r="I829" s="153" t="str">
        <f t="shared" si="131"/>
        <v>F</v>
      </c>
      <c r="J829" s="52">
        <f t="shared" si="132"/>
        <v>1.9689922</v>
      </c>
      <c r="K829" s="150">
        <f t="shared" si="133"/>
        <v>6.9569891999999998</v>
      </c>
      <c r="L829" s="53">
        <f t="shared" si="134"/>
        <v>0.85</v>
      </c>
      <c r="M829" s="53">
        <f t="shared" si="135"/>
        <v>0.32142857139999997</v>
      </c>
      <c r="N829" s="53">
        <f t="shared" si="136"/>
        <v>7.8571428999999998E-2</v>
      </c>
      <c r="Q829" s="3">
        <f t="shared" si="137"/>
        <v>803</v>
      </c>
      <c r="S829" s="3">
        <v>802</v>
      </c>
    </row>
    <row r="830" spans="6:19">
      <c r="F830" s="51" t="str">
        <f t="shared" si="128"/>
        <v>COM446</v>
      </c>
      <c r="G830" s="57">
        <f t="shared" si="129"/>
        <v>140</v>
      </c>
      <c r="H830" s="153">
        <f t="shared" si="130"/>
        <v>441</v>
      </c>
      <c r="I830" s="153" t="str">
        <f t="shared" si="131"/>
        <v>D</v>
      </c>
      <c r="J830" s="52">
        <f t="shared" si="132"/>
        <v>3.1044776000000001</v>
      </c>
      <c r="K830" s="150">
        <f t="shared" si="133"/>
        <v>7.6233766000000003</v>
      </c>
      <c r="L830" s="53">
        <f t="shared" si="134"/>
        <v>0.92142857</v>
      </c>
      <c r="M830" s="53">
        <f t="shared" si="135"/>
        <v>5.71428571E-2</v>
      </c>
      <c r="N830" s="53">
        <f t="shared" si="136"/>
        <v>4.2857143E-2</v>
      </c>
      <c r="Q830" s="3">
        <f t="shared" si="137"/>
        <v>804</v>
      </c>
      <c r="S830" s="3">
        <v>803</v>
      </c>
    </row>
    <row r="831" spans="6:19">
      <c r="F831" s="51" t="str">
        <f t="shared" si="128"/>
        <v>ACC201</v>
      </c>
      <c r="G831" s="57">
        <f t="shared" si="129"/>
        <v>139</v>
      </c>
      <c r="H831" s="153">
        <f t="shared" si="130"/>
        <v>1455</v>
      </c>
      <c r="I831" s="153" t="str">
        <f t="shared" si="131"/>
        <v>C</v>
      </c>
      <c r="J831" s="52">
        <f t="shared" si="132"/>
        <v>2.3969466000000001</v>
      </c>
      <c r="K831" s="150">
        <f t="shared" si="133"/>
        <v>1.0833333000000001</v>
      </c>
      <c r="L831" s="53">
        <f t="shared" si="134"/>
        <v>0.55395682999999996</v>
      </c>
      <c r="M831" s="53">
        <f t="shared" si="135"/>
        <v>0.2230215827</v>
      </c>
      <c r="N831" s="53">
        <f t="shared" si="136"/>
        <v>5.7553957000000003E-2</v>
      </c>
      <c r="Q831" s="3">
        <f t="shared" si="137"/>
        <v>805</v>
      </c>
      <c r="S831" s="3">
        <v>804</v>
      </c>
    </row>
    <row r="832" spans="6:19">
      <c r="F832" s="51" t="str">
        <f t="shared" si="128"/>
        <v>ART413</v>
      </c>
      <c r="G832" s="57">
        <f t="shared" si="129"/>
        <v>139</v>
      </c>
      <c r="H832" s="153">
        <f t="shared" si="130"/>
        <v>946</v>
      </c>
      <c r="I832" s="153" t="str">
        <f t="shared" si="131"/>
        <v>D</v>
      </c>
      <c r="J832" s="52">
        <f t="shared" si="132"/>
        <v>2.8478260999999998</v>
      </c>
      <c r="K832" s="150">
        <f t="shared" si="133"/>
        <v>7.8</v>
      </c>
      <c r="L832" s="53">
        <f t="shared" si="134"/>
        <v>0.87050360000000004</v>
      </c>
      <c r="M832" s="53">
        <f t="shared" si="135"/>
        <v>3.5971222999999997E-2</v>
      </c>
      <c r="N832" s="53">
        <f t="shared" si="136"/>
        <v>7.1942450000000002E-3</v>
      </c>
      <c r="Q832" s="3">
        <f t="shared" si="137"/>
        <v>806</v>
      </c>
      <c r="S832" s="3">
        <v>805</v>
      </c>
    </row>
    <row r="833" spans="6:19">
      <c r="F833" s="51" t="str">
        <f t="shared" si="128"/>
        <v>FR311</v>
      </c>
      <c r="G833" s="57">
        <f t="shared" si="129"/>
        <v>139</v>
      </c>
      <c r="H833" s="153">
        <f t="shared" si="130"/>
        <v>446</v>
      </c>
      <c r="I833" s="153" t="str">
        <f t="shared" si="131"/>
        <v>B</v>
      </c>
      <c r="J833" s="52">
        <f t="shared" si="132"/>
        <v>3.5820896000000002</v>
      </c>
      <c r="K833" s="150">
        <f t="shared" si="133"/>
        <v>5.9090908999999998</v>
      </c>
      <c r="L833" s="53">
        <f t="shared" si="134"/>
        <v>0.82014388000000005</v>
      </c>
      <c r="M833" s="53">
        <f t="shared" si="135"/>
        <v>2.15827338E-2</v>
      </c>
      <c r="N833" s="53">
        <f t="shared" si="136"/>
        <v>3.5971222999999997E-2</v>
      </c>
      <c r="Q833" s="3">
        <f t="shared" si="137"/>
        <v>807</v>
      </c>
      <c r="S833" s="3">
        <v>806</v>
      </c>
    </row>
    <row r="834" spans="6:19">
      <c r="F834" s="51" t="str">
        <f t="shared" si="128"/>
        <v>SOC345</v>
      </c>
      <c r="G834" s="57">
        <f t="shared" si="129"/>
        <v>139</v>
      </c>
      <c r="H834" s="153">
        <f t="shared" si="130"/>
        <v>1298</v>
      </c>
      <c r="I834" s="153" t="str">
        <f t="shared" si="131"/>
        <v>F</v>
      </c>
      <c r="J834" s="52">
        <f t="shared" si="132"/>
        <v>3.2941175999999999</v>
      </c>
      <c r="K834" s="150">
        <f t="shared" si="133"/>
        <v>7.4444444000000001</v>
      </c>
      <c r="L834" s="53">
        <f t="shared" si="134"/>
        <v>0.83453237000000002</v>
      </c>
      <c r="M834" s="53">
        <f t="shared" si="135"/>
        <v>2.15827338E-2</v>
      </c>
      <c r="N834" s="53">
        <f t="shared" si="136"/>
        <v>2.1582733999999999E-2</v>
      </c>
      <c r="Q834" s="3">
        <f t="shared" si="137"/>
        <v>808</v>
      </c>
      <c r="S834" s="3">
        <v>807</v>
      </c>
    </row>
    <row r="835" spans="6:19">
      <c r="F835" s="51" t="str">
        <f t="shared" si="128"/>
        <v>ART366</v>
      </c>
      <c r="G835" s="57">
        <f t="shared" si="129"/>
        <v>138</v>
      </c>
      <c r="H835" s="153">
        <f t="shared" si="130"/>
        <v>842</v>
      </c>
      <c r="I835" s="153" t="str">
        <f t="shared" si="131"/>
        <v>C</v>
      </c>
      <c r="J835" s="52">
        <f t="shared" si="132"/>
        <v>3.3941606000000002</v>
      </c>
      <c r="K835" s="150">
        <f t="shared" si="133"/>
        <v>7.530303</v>
      </c>
      <c r="L835" s="53">
        <f t="shared" si="134"/>
        <v>0.89855072000000002</v>
      </c>
      <c r="M835" s="53">
        <f t="shared" si="135"/>
        <v>1.44927536E-2</v>
      </c>
      <c r="N835" s="53">
        <f t="shared" si="136"/>
        <v>7.246377E-3</v>
      </c>
      <c r="Q835" s="3">
        <f t="shared" si="137"/>
        <v>809</v>
      </c>
      <c r="S835" s="3">
        <v>808</v>
      </c>
    </row>
    <row r="836" spans="6:19">
      <c r="F836" s="51" t="str">
        <f t="shared" si="128"/>
        <v>COM364</v>
      </c>
      <c r="G836" s="57">
        <f t="shared" si="129"/>
        <v>138</v>
      </c>
      <c r="H836" s="153">
        <f t="shared" si="130"/>
        <v>1709</v>
      </c>
      <c r="I836" s="153" t="str">
        <f t="shared" si="131"/>
        <v>F</v>
      </c>
      <c r="J836" s="52">
        <f t="shared" si="132"/>
        <v>2.4485294</v>
      </c>
      <c r="K836" s="150">
        <f t="shared" si="133"/>
        <v>7.6702127999999998</v>
      </c>
      <c r="L836" s="53">
        <f t="shared" si="134"/>
        <v>0.92753622999999996</v>
      </c>
      <c r="M836" s="53">
        <f t="shared" si="135"/>
        <v>0.1739130435</v>
      </c>
      <c r="N836" s="53">
        <f t="shared" si="136"/>
        <v>1.4492754E-2</v>
      </c>
      <c r="Q836" s="3">
        <f t="shared" si="137"/>
        <v>810</v>
      </c>
      <c r="S836" s="3">
        <v>809</v>
      </c>
    </row>
    <row r="837" spans="6:19">
      <c r="F837" s="51" t="str">
        <f t="shared" si="128"/>
        <v>CS302</v>
      </c>
      <c r="G837" s="57">
        <f t="shared" si="129"/>
        <v>138</v>
      </c>
      <c r="H837" s="153">
        <f t="shared" si="130"/>
        <v>1071</v>
      </c>
      <c r="I837" s="153" t="str">
        <f t="shared" si="131"/>
        <v>C</v>
      </c>
      <c r="J837" s="52">
        <f t="shared" si="132"/>
        <v>3.0687023</v>
      </c>
      <c r="K837" s="150">
        <f t="shared" si="133"/>
        <v>6.7432432000000002</v>
      </c>
      <c r="L837" s="53">
        <f t="shared" si="134"/>
        <v>0.81884058000000004</v>
      </c>
      <c r="M837" s="53">
        <f t="shared" si="135"/>
        <v>2.89855072E-2</v>
      </c>
      <c r="N837" s="53">
        <f t="shared" si="136"/>
        <v>5.0724638000000002E-2</v>
      </c>
      <c r="Q837" s="3">
        <f t="shared" si="137"/>
        <v>811</v>
      </c>
      <c r="S837" s="3">
        <v>810</v>
      </c>
    </row>
    <row r="838" spans="6:19">
      <c r="F838" s="51" t="str">
        <f t="shared" si="128"/>
        <v>MUS111</v>
      </c>
      <c r="G838" s="57">
        <f t="shared" si="129"/>
        <v>138</v>
      </c>
      <c r="H838" s="153">
        <f t="shared" si="130"/>
        <v>908</v>
      </c>
      <c r="I838" s="153" t="str">
        <f t="shared" si="131"/>
        <v>A</v>
      </c>
      <c r="J838" s="52">
        <f t="shared" si="132"/>
        <v>3.6590908999999998</v>
      </c>
      <c r="K838" s="150">
        <f t="shared" si="133"/>
        <v>1.5363636000000001</v>
      </c>
      <c r="L838" s="53">
        <f t="shared" si="134"/>
        <v>0.35507245999999998</v>
      </c>
      <c r="M838" s="53">
        <f t="shared" si="135"/>
        <v>5.0724637699999998E-2</v>
      </c>
      <c r="N838" s="53">
        <f t="shared" si="136"/>
        <v>4.3478260999999997E-2</v>
      </c>
      <c r="Q838" s="3">
        <f t="shared" si="137"/>
        <v>812</v>
      </c>
      <c r="S838" s="3">
        <v>811</v>
      </c>
    </row>
    <row r="839" spans="6:19">
      <c r="F839" s="51" t="str">
        <f t="shared" si="128"/>
        <v>BME428</v>
      </c>
      <c r="G839" s="57">
        <f t="shared" si="129"/>
        <v>137</v>
      </c>
      <c r="H839" s="153">
        <f t="shared" si="130"/>
        <v>720</v>
      </c>
      <c r="I839" s="153" t="str">
        <f t="shared" si="131"/>
        <v>C</v>
      </c>
      <c r="J839" s="52">
        <f t="shared" si="132"/>
        <v>3.2153846000000001</v>
      </c>
      <c r="K839" s="150">
        <f t="shared" si="133"/>
        <v>6.8</v>
      </c>
      <c r="L839" s="53">
        <f t="shared" si="134"/>
        <v>0.86861314000000001</v>
      </c>
      <c r="M839" s="53">
        <f t="shared" si="135"/>
        <v>1.45985401E-2</v>
      </c>
      <c r="N839" s="53">
        <f t="shared" si="136"/>
        <v>5.1094891000000003E-2</v>
      </c>
      <c r="Q839" s="3">
        <f t="shared" si="137"/>
        <v>813</v>
      </c>
      <c r="S839" s="3">
        <v>812</v>
      </c>
    </row>
    <row r="840" spans="6:19">
      <c r="F840" s="51" t="str">
        <f t="shared" si="128"/>
        <v>EES346</v>
      </c>
      <c r="G840" s="57">
        <f t="shared" si="129"/>
        <v>137</v>
      </c>
      <c r="H840" s="153">
        <f t="shared" si="130"/>
        <v>505</v>
      </c>
      <c r="I840" s="153" t="str">
        <f t="shared" si="131"/>
        <v>B</v>
      </c>
      <c r="J840" s="52">
        <f t="shared" si="132"/>
        <v>3.8029196999999999</v>
      </c>
      <c r="K840" s="150">
        <f t="shared" si="133"/>
        <v>7.5656565999999996</v>
      </c>
      <c r="L840" s="53">
        <f t="shared" si="134"/>
        <v>0.89051095000000002</v>
      </c>
      <c r="M840" s="53">
        <f t="shared" si="135"/>
        <v>1.45985401E-2</v>
      </c>
      <c r="N840" s="53">
        <f t="shared" si="136"/>
        <v>0</v>
      </c>
      <c r="Q840" s="3">
        <f t="shared" si="137"/>
        <v>814</v>
      </c>
      <c r="S840" s="3">
        <v>813</v>
      </c>
    </row>
    <row r="841" spans="6:19">
      <c r="F841" s="51" t="str">
        <f t="shared" si="128"/>
        <v>TH320</v>
      </c>
      <c r="G841" s="57">
        <f t="shared" si="129"/>
        <v>137</v>
      </c>
      <c r="H841" s="153">
        <f t="shared" si="130"/>
        <v>860</v>
      </c>
      <c r="I841" s="153" t="str">
        <f t="shared" si="131"/>
        <v>B</v>
      </c>
      <c r="J841" s="52">
        <f t="shared" si="132"/>
        <v>3.7883211999999999</v>
      </c>
      <c r="K841" s="150">
        <f t="shared" si="133"/>
        <v>5.7254902000000003</v>
      </c>
      <c r="L841" s="53">
        <f t="shared" si="134"/>
        <v>0.89051095000000002</v>
      </c>
      <c r="M841" s="53">
        <f t="shared" si="135"/>
        <v>0</v>
      </c>
      <c r="N841" s="53">
        <f t="shared" si="136"/>
        <v>0</v>
      </c>
      <c r="Q841" s="3">
        <f t="shared" si="137"/>
        <v>815</v>
      </c>
      <c r="S841" s="3">
        <v>814</v>
      </c>
    </row>
    <row r="842" spans="6:19">
      <c r="F842" s="51" t="str">
        <f t="shared" si="128"/>
        <v>URS410</v>
      </c>
      <c r="G842" s="57">
        <f t="shared" si="129"/>
        <v>137</v>
      </c>
      <c r="H842" s="153">
        <f t="shared" si="130"/>
        <v>459</v>
      </c>
      <c r="I842" s="153" t="str">
        <f t="shared" si="131"/>
        <v>C</v>
      </c>
      <c r="J842" s="52">
        <f t="shared" si="132"/>
        <v>2.8467742</v>
      </c>
      <c r="K842" s="150">
        <f t="shared" si="133"/>
        <v>6.8333332999999996</v>
      </c>
      <c r="L842" s="53">
        <f t="shared" si="134"/>
        <v>0.75912409000000003</v>
      </c>
      <c r="M842" s="53">
        <f t="shared" si="135"/>
        <v>0.1094890511</v>
      </c>
      <c r="N842" s="53">
        <f t="shared" si="136"/>
        <v>9.4890510999999997E-2</v>
      </c>
      <c r="Q842" s="3">
        <f t="shared" si="137"/>
        <v>816</v>
      </c>
      <c r="S842" s="3">
        <v>815</v>
      </c>
    </row>
    <row r="843" spans="6:19">
      <c r="F843" s="51" t="str">
        <f t="shared" si="128"/>
        <v>ART301</v>
      </c>
      <c r="G843" s="57">
        <f t="shared" si="129"/>
        <v>136</v>
      </c>
      <c r="H843" s="153">
        <f t="shared" si="130"/>
        <v>1552</v>
      </c>
      <c r="I843" s="153" t="str">
        <f t="shared" si="131"/>
        <v>F</v>
      </c>
      <c r="J843" s="52">
        <f t="shared" si="132"/>
        <v>3.5671642000000001</v>
      </c>
      <c r="K843" s="150">
        <f t="shared" si="133"/>
        <v>8.6851851999999994</v>
      </c>
      <c r="L843" s="53">
        <f t="shared" si="134"/>
        <v>0.93382352999999996</v>
      </c>
      <c r="M843" s="53">
        <f t="shared" si="135"/>
        <v>4.4117647099999997E-2</v>
      </c>
      <c r="N843" s="53">
        <f t="shared" si="136"/>
        <v>1.4705882E-2</v>
      </c>
      <c r="Q843" s="3">
        <f t="shared" si="137"/>
        <v>817</v>
      </c>
      <c r="S843" s="3">
        <v>816</v>
      </c>
    </row>
    <row r="844" spans="6:19">
      <c r="F844" s="51" t="str">
        <f t="shared" si="128"/>
        <v>ART358</v>
      </c>
      <c r="G844" s="57">
        <f t="shared" si="129"/>
        <v>136</v>
      </c>
      <c r="H844" s="153">
        <f t="shared" si="130"/>
        <v>1182</v>
      </c>
      <c r="I844" s="153" t="str">
        <f t="shared" si="131"/>
        <v>C</v>
      </c>
      <c r="J844" s="52">
        <f t="shared" si="132"/>
        <v>3.1515152</v>
      </c>
      <c r="K844" s="150">
        <f t="shared" si="133"/>
        <v>7.7411764999999999</v>
      </c>
      <c r="L844" s="53">
        <f t="shared" si="134"/>
        <v>0.71323528999999997</v>
      </c>
      <c r="M844" s="53">
        <f t="shared" si="135"/>
        <v>7.35294118E-2</v>
      </c>
      <c r="N844" s="53">
        <f t="shared" si="136"/>
        <v>2.9411764999999999E-2</v>
      </c>
      <c r="Q844" s="3">
        <f t="shared" si="137"/>
        <v>818</v>
      </c>
      <c r="S844" s="3">
        <v>817</v>
      </c>
    </row>
    <row r="845" spans="6:19">
      <c r="F845" s="51" t="str">
        <f t="shared" si="128"/>
        <v>ART367</v>
      </c>
      <c r="G845" s="57">
        <f t="shared" si="129"/>
        <v>136</v>
      </c>
      <c r="H845" s="153">
        <f t="shared" si="130"/>
        <v>1237</v>
      </c>
      <c r="I845" s="153" t="str">
        <f t="shared" si="131"/>
        <v>D</v>
      </c>
      <c r="J845" s="52">
        <f t="shared" si="132"/>
        <v>3.4191175999999999</v>
      </c>
      <c r="K845" s="150">
        <f t="shared" si="133"/>
        <v>8</v>
      </c>
      <c r="L845" s="53">
        <f t="shared" si="134"/>
        <v>0.88970587999999995</v>
      </c>
      <c r="M845" s="53">
        <f t="shared" si="135"/>
        <v>1.47058824E-2</v>
      </c>
      <c r="N845" s="53">
        <f t="shared" si="136"/>
        <v>0</v>
      </c>
      <c r="Q845" s="3">
        <f t="shared" si="137"/>
        <v>819</v>
      </c>
      <c r="S845" s="3">
        <v>818</v>
      </c>
    </row>
    <row r="846" spans="6:19">
      <c r="F846" s="51" t="str">
        <f t="shared" si="128"/>
        <v>CHI102</v>
      </c>
      <c r="G846" s="57">
        <f t="shared" si="129"/>
        <v>136</v>
      </c>
      <c r="H846" s="153">
        <f t="shared" si="130"/>
        <v>886</v>
      </c>
      <c r="I846" s="153" t="str">
        <f t="shared" si="131"/>
        <v>B</v>
      </c>
      <c r="J846" s="52">
        <f t="shared" si="132"/>
        <v>3.1954886999999998</v>
      </c>
      <c r="K846" s="150">
        <f t="shared" si="133"/>
        <v>3.7525773</v>
      </c>
      <c r="L846" s="53">
        <f t="shared" si="134"/>
        <v>0.48529412</v>
      </c>
      <c r="M846" s="53">
        <f t="shared" si="135"/>
        <v>6.6176470599999995E-2</v>
      </c>
      <c r="N846" s="53">
        <f t="shared" si="136"/>
        <v>2.2058824000000001E-2</v>
      </c>
      <c r="Q846" s="3">
        <f t="shared" si="137"/>
        <v>820</v>
      </c>
      <c r="S846" s="3">
        <v>819</v>
      </c>
    </row>
    <row r="847" spans="6:19">
      <c r="F847" s="51" t="str">
        <f t="shared" si="128"/>
        <v>DEV093</v>
      </c>
      <c r="G847" s="57">
        <f t="shared" si="129"/>
        <v>136</v>
      </c>
      <c r="H847" s="153">
        <f t="shared" si="130"/>
        <v>3086</v>
      </c>
      <c r="I847" s="153" t="str">
        <f t="shared" si="131"/>
        <v>NA</v>
      </c>
      <c r="J847" s="52">
        <f t="shared" si="132"/>
        <v>-1E-8</v>
      </c>
      <c r="K847" s="150">
        <f t="shared" si="133"/>
        <v>1.7232143</v>
      </c>
      <c r="L847" s="53">
        <f t="shared" si="134"/>
        <v>5.8823529999999999E-2</v>
      </c>
      <c r="M847" s="53">
        <f t="shared" si="135"/>
        <v>0</v>
      </c>
      <c r="N847" s="53">
        <f t="shared" si="136"/>
        <v>1</v>
      </c>
      <c r="Q847" s="3">
        <f t="shared" si="137"/>
        <v>821</v>
      </c>
      <c r="S847" s="3">
        <v>820</v>
      </c>
    </row>
    <row r="848" spans="6:19">
      <c r="F848" s="51" t="str">
        <f t="shared" si="128"/>
        <v>EC315</v>
      </c>
      <c r="G848" s="57">
        <f t="shared" si="129"/>
        <v>136</v>
      </c>
      <c r="H848" s="153">
        <f t="shared" si="130"/>
        <v>495</v>
      </c>
      <c r="I848" s="153" t="str">
        <f t="shared" si="131"/>
        <v>D</v>
      </c>
      <c r="J848" s="52">
        <f t="shared" si="132"/>
        <v>2.3671875</v>
      </c>
      <c r="K848" s="150">
        <f t="shared" si="133"/>
        <v>7.4482758999999996</v>
      </c>
      <c r="L848" s="53">
        <f t="shared" si="134"/>
        <v>0.82352941000000002</v>
      </c>
      <c r="M848" s="53">
        <f t="shared" si="135"/>
        <v>0.18382352939999999</v>
      </c>
      <c r="N848" s="53">
        <f t="shared" si="136"/>
        <v>5.8823528999999999E-2</v>
      </c>
      <c r="Q848" s="3">
        <f t="shared" si="137"/>
        <v>822</v>
      </c>
      <c r="S848" s="3">
        <v>821</v>
      </c>
    </row>
    <row r="849" spans="6:19">
      <c r="F849" s="51" t="str">
        <f t="shared" si="128"/>
        <v>EC317</v>
      </c>
      <c r="G849" s="57">
        <f t="shared" si="129"/>
        <v>136</v>
      </c>
      <c r="H849" s="153">
        <f t="shared" si="130"/>
        <v>859</v>
      </c>
      <c r="I849" s="153" t="str">
        <f t="shared" si="131"/>
        <v>D</v>
      </c>
      <c r="J849" s="52">
        <f t="shared" si="132"/>
        <v>2.8392857</v>
      </c>
      <c r="K849" s="150">
        <f t="shared" si="133"/>
        <v>6.8965516999999998</v>
      </c>
      <c r="L849" s="53">
        <f t="shared" si="134"/>
        <v>0.82352941000000002</v>
      </c>
      <c r="M849" s="53">
        <f t="shared" si="135"/>
        <v>7.35294118E-2</v>
      </c>
      <c r="N849" s="53">
        <f t="shared" si="136"/>
        <v>0.17647058800000001</v>
      </c>
      <c r="Q849" s="3">
        <f t="shared" si="137"/>
        <v>823</v>
      </c>
      <c r="S849" s="3">
        <v>822</v>
      </c>
    </row>
    <row r="850" spans="6:19">
      <c r="F850" s="51" t="str">
        <f t="shared" si="128"/>
        <v>FR312</v>
      </c>
      <c r="G850" s="57">
        <f t="shared" si="129"/>
        <v>136</v>
      </c>
      <c r="H850" s="153">
        <f t="shared" si="130"/>
        <v>404</v>
      </c>
      <c r="I850" s="153" t="str">
        <f t="shared" si="131"/>
        <v>C</v>
      </c>
      <c r="J850" s="52">
        <f t="shared" si="132"/>
        <v>3.4338234999999999</v>
      </c>
      <c r="K850" s="150">
        <f t="shared" si="133"/>
        <v>5.3</v>
      </c>
      <c r="L850" s="53">
        <f t="shared" si="134"/>
        <v>0.82352941000000002</v>
      </c>
      <c r="M850" s="53">
        <f t="shared" si="135"/>
        <v>4.4117647099999997E-2</v>
      </c>
      <c r="N850" s="53">
        <f t="shared" si="136"/>
        <v>0</v>
      </c>
      <c r="Q850" s="3">
        <f t="shared" si="137"/>
        <v>824</v>
      </c>
      <c r="S850" s="3">
        <v>823</v>
      </c>
    </row>
    <row r="851" spans="6:19">
      <c r="F851" s="51" t="str">
        <f t="shared" si="128"/>
        <v>HST200</v>
      </c>
      <c r="G851" s="57">
        <f t="shared" si="129"/>
        <v>136</v>
      </c>
      <c r="H851" s="153">
        <f t="shared" si="130"/>
        <v>925</v>
      </c>
      <c r="I851" s="153" t="str">
        <f t="shared" si="131"/>
        <v>C</v>
      </c>
      <c r="J851" s="52">
        <f t="shared" si="132"/>
        <v>2.5762711999999999</v>
      </c>
      <c r="K851" s="150">
        <f t="shared" si="133"/>
        <v>5.2307692000000001</v>
      </c>
      <c r="L851" s="53">
        <f t="shared" si="134"/>
        <v>0.50735293999999997</v>
      </c>
      <c r="M851" s="53">
        <f t="shared" si="135"/>
        <v>0.16911764709999999</v>
      </c>
      <c r="N851" s="53">
        <f t="shared" si="136"/>
        <v>0.132352941</v>
      </c>
      <c r="Q851" s="3">
        <f t="shared" si="137"/>
        <v>825</v>
      </c>
      <c r="S851" s="3">
        <v>824</v>
      </c>
    </row>
    <row r="852" spans="6:19">
      <c r="F852" s="51" t="str">
        <f t="shared" si="128"/>
        <v>JPN102</v>
      </c>
      <c r="G852" s="57">
        <f t="shared" si="129"/>
        <v>136</v>
      </c>
      <c r="H852" s="153">
        <f t="shared" si="130"/>
        <v>570</v>
      </c>
      <c r="I852" s="153" t="str">
        <f t="shared" si="131"/>
        <v>A</v>
      </c>
      <c r="J852" s="52">
        <f t="shared" si="132"/>
        <v>3.1603053000000001</v>
      </c>
      <c r="K852" s="150">
        <f t="shared" si="133"/>
        <v>4.5104167000000004</v>
      </c>
      <c r="L852" s="53">
        <f t="shared" si="134"/>
        <v>0.55147058999999998</v>
      </c>
      <c r="M852" s="53">
        <f t="shared" si="135"/>
        <v>0.1029411765</v>
      </c>
      <c r="N852" s="53">
        <f t="shared" si="136"/>
        <v>3.6764706000000001E-2</v>
      </c>
      <c r="Q852" s="3">
        <f t="shared" si="137"/>
        <v>826</v>
      </c>
      <c r="S852" s="3">
        <v>825</v>
      </c>
    </row>
    <row r="853" spans="6:19">
      <c r="F853" s="51" t="str">
        <f t="shared" si="128"/>
        <v>PLS487</v>
      </c>
      <c r="G853" s="57">
        <f t="shared" si="129"/>
        <v>136</v>
      </c>
      <c r="H853" s="153">
        <f t="shared" si="130"/>
        <v>632</v>
      </c>
      <c r="I853" s="153" t="str">
        <f t="shared" si="131"/>
        <v>D</v>
      </c>
      <c r="J853" s="52">
        <f t="shared" si="132"/>
        <v>3.3609022999999998</v>
      </c>
      <c r="K853" s="150">
        <f t="shared" si="133"/>
        <v>7.4210526000000003</v>
      </c>
      <c r="L853" s="53">
        <f t="shared" si="134"/>
        <v>0.79411765000000001</v>
      </c>
      <c r="M853" s="53">
        <f t="shared" si="135"/>
        <v>4.4117647099999997E-2</v>
      </c>
      <c r="N853" s="53">
        <f t="shared" si="136"/>
        <v>2.2058824000000001E-2</v>
      </c>
      <c r="Q853" s="3">
        <f t="shared" si="137"/>
        <v>827</v>
      </c>
      <c r="S853" s="3">
        <v>826</v>
      </c>
    </row>
    <row r="854" spans="6:19">
      <c r="F854" s="51" t="str">
        <f t="shared" si="128"/>
        <v>PSY110W</v>
      </c>
      <c r="G854" s="57">
        <f t="shared" si="129"/>
        <v>136</v>
      </c>
      <c r="H854" s="153">
        <f t="shared" si="130"/>
        <v>4669</v>
      </c>
      <c r="I854" s="153" t="str">
        <f t="shared" si="131"/>
        <v>NA</v>
      </c>
      <c r="J854" s="52">
        <f t="shared" si="132"/>
        <v>-1E-8</v>
      </c>
      <c r="K854" s="150">
        <f t="shared" si="133"/>
        <v>4.1340206000000004</v>
      </c>
      <c r="L854" s="53">
        <f t="shared" si="134"/>
        <v>0.11764706</v>
      </c>
      <c r="M854" s="53">
        <f t="shared" si="135"/>
        <v>0</v>
      </c>
      <c r="N854" s="53">
        <f t="shared" si="136"/>
        <v>1</v>
      </c>
      <c r="Q854" s="3">
        <f t="shared" si="137"/>
        <v>828</v>
      </c>
      <c r="S854" s="3">
        <v>827</v>
      </c>
    </row>
    <row r="855" spans="6:19">
      <c r="F855" s="51" t="str">
        <f t="shared" si="128"/>
        <v>SOC340</v>
      </c>
      <c r="G855" s="57">
        <f t="shared" si="129"/>
        <v>135</v>
      </c>
      <c r="H855" s="153">
        <f t="shared" si="130"/>
        <v>518</v>
      </c>
      <c r="I855" s="153" t="str">
        <f t="shared" si="131"/>
        <v>D</v>
      </c>
      <c r="J855" s="52">
        <f t="shared" si="132"/>
        <v>3.0483870999999998</v>
      </c>
      <c r="K855" s="150">
        <f t="shared" si="133"/>
        <v>6.7671232999999997</v>
      </c>
      <c r="L855" s="53">
        <f t="shared" si="134"/>
        <v>0.77037036999999997</v>
      </c>
      <c r="M855" s="53">
        <f t="shared" si="135"/>
        <v>6.6666666700000002E-2</v>
      </c>
      <c r="N855" s="53">
        <f t="shared" si="136"/>
        <v>8.1481480999999994E-2</v>
      </c>
      <c r="Q855" s="3">
        <f t="shared" si="137"/>
        <v>829</v>
      </c>
      <c r="S855" s="3">
        <v>828</v>
      </c>
    </row>
    <row r="856" spans="6:19">
      <c r="F856" s="51" t="str">
        <f t="shared" si="128"/>
        <v>EDL411</v>
      </c>
      <c r="G856" s="57">
        <f t="shared" si="129"/>
        <v>134</v>
      </c>
      <c r="H856" s="153">
        <f t="shared" si="130"/>
        <v>1030</v>
      </c>
      <c r="I856" s="153" t="str">
        <f t="shared" si="131"/>
        <v>B</v>
      </c>
      <c r="J856" s="52">
        <f t="shared" si="132"/>
        <v>3.4153845999999999</v>
      </c>
      <c r="K856" s="150">
        <f t="shared" si="133"/>
        <v>5.4736842000000001</v>
      </c>
      <c r="L856" s="53">
        <f t="shared" si="134"/>
        <v>0.65671641999999997</v>
      </c>
      <c r="M856" s="53">
        <f t="shared" si="135"/>
        <v>5.2238805999999999E-2</v>
      </c>
      <c r="N856" s="53">
        <f t="shared" si="136"/>
        <v>2.9850746000000001E-2</v>
      </c>
      <c r="Q856" s="3">
        <f t="shared" si="137"/>
        <v>830</v>
      </c>
      <c r="S856" s="3">
        <v>829</v>
      </c>
    </row>
    <row r="857" spans="6:19">
      <c r="F857" s="51" t="str">
        <f t="shared" si="128"/>
        <v>COM346</v>
      </c>
      <c r="G857" s="57">
        <f t="shared" si="129"/>
        <v>133</v>
      </c>
      <c r="H857" s="153">
        <f t="shared" si="130"/>
        <v>1149</v>
      </c>
      <c r="I857" s="153" t="str">
        <f t="shared" si="131"/>
        <v>F</v>
      </c>
      <c r="J857" s="52">
        <f t="shared" si="132"/>
        <v>3.3759397999999998</v>
      </c>
      <c r="K857" s="150">
        <f t="shared" si="133"/>
        <v>7.1444444000000003</v>
      </c>
      <c r="L857" s="53">
        <f t="shared" si="134"/>
        <v>0.96992480999999997</v>
      </c>
      <c r="M857" s="53">
        <f t="shared" si="135"/>
        <v>3.0075187999999999E-2</v>
      </c>
      <c r="N857" s="53">
        <f t="shared" si="136"/>
        <v>0</v>
      </c>
      <c r="Q857" s="3">
        <f t="shared" si="137"/>
        <v>831</v>
      </c>
      <c r="S857" s="3">
        <v>830</v>
      </c>
    </row>
    <row r="858" spans="6:19">
      <c r="F858" s="51" t="str">
        <f t="shared" si="128"/>
        <v>PLS460</v>
      </c>
      <c r="G858" s="57">
        <f t="shared" si="129"/>
        <v>133</v>
      </c>
      <c r="H858" s="153">
        <f t="shared" si="130"/>
        <v>384</v>
      </c>
      <c r="I858" s="153" t="str">
        <f t="shared" si="131"/>
        <v>C</v>
      </c>
      <c r="J858" s="52">
        <f t="shared" si="132"/>
        <v>3.1666666999999999</v>
      </c>
      <c r="K858" s="150">
        <f t="shared" si="133"/>
        <v>6.3421053000000001</v>
      </c>
      <c r="L858" s="53">
        <f t="shared" si="134"/>
        <v>0.78195488999999996</v>
      </c>
      <c r="M858" s="53">
        <f t="shared" si="135"/>
        <v>6.7669172900000005E-2</v>
      </c>
      <c r="N858" s="53">
        <f t="shared" si="136"/>
        <v>9.7744361000000002E-2</v>
      </c>
      <c r="Q858" s="3">
        <f t="shared" si="137"/>
        <v>832</v>
      </c>
      <c r="S858" s="3">
        <v>831</v>
      </c>
    </row>
    <row r="859" spans="6:19">
      <c r="F859" s="51" t="str">
        <f t="shared" si="128"/>
        <v>TH116</v>
      </c>
      <c r="G859" s="57">
        <f t="shared" si="129"/>
        <v>133</v>
      </c>
      <c r="H859" s="153">
        <f t="shared" si="130"/>
        <v>1094</v>
      </c>
      <c r="I859" s="153" t="str">
        <f t="shared" si="131"/>
        <v>B</v>
      </c>
      <c r="J859" s="52">
        <f t="shared" si="132"/>
        <v>3.8045113000000002</v>
      </c>
      <c r="K859" s="150">
        <f t="shared" si="133"/>
        <v>2.0088496</v>
      </c>
      <c r="L859" s="53">
        <f t="shared" si="134"/>
        <v>0.54887218000000004</v>
      </c>
      <c r="M859" s="53">
        <f t="shared" si="135"/>
        <v>1.5037594E-2</v>
      </c>
      <c r="N859" s="53">
        <f t="shared" si="136"/>
        <v>0</v>
      </c>
      <c r="Q859" s="3">
        <f t="shared" si="137"/>
        <v>833</v>
      </c>
      <c r="S859" s="3">
        <v>832</v>
      </c>
    </row>
    <row r="860" spans="6:19">
      <c r="F860" s="51" t="str">
        <f t="shared" ref="F860:F923" si="138">IFERROR(INDEX(Course_Data,Q860,$Q$25),"")</f>
        <v>ART415</v>
      </c>
      <c r="G860" s="57">
        <f t="shared" ref="G860:G923" si="139">IFERROR(IF($F860="",-0.00000001,VALUE(INDEX(Course_Data,Q860,$R$25))),-0.00000001)</f>
        <v>132</v>
      </c>
      <c r="H860" s="153">
        <f t="shared" ref="H860:H923" si="140">IFERROR(IF($F860="",-0.00000001,VALUE(INDEX(Course_Data,Q860,$S$25))),-0.00000001)</f>
        <v>714</v>
      </c>
      <c r="I860" s="153" t="str">
        <f t="shared" ref="I860:I923" si="141">IFERROR(IF($F860="",-0.00000001,INDEX(Course_Data,Q860,$T$25)),-0.00000001)</f>
        <v>D</v>
      </c>
      <c r="J860" s="52">
        <f t="shared" ref="J860:J923" si="142">IFERROR(IF($F860="",-0.00000001,VALUE(INDEX(Course_Data,Q860,$U$25))),-0.00000001)</f>
        <v>2.6796875</v>
      </c>
      <c r="K860" s="150">
        <f t="shared" ref="K860:K923" si="143">IFERROR(IF($F860="",-0.00000001,VALUE(INDEX(Course_Data,Q860,$V$25))),-0.00000001)</f>
        <v>6.9</v>
      </c>
      <c r="L860" s="53">
        <f t="shared" ref="L860:L923" si="144">IFERROR(IF($F860="",-0.00000001,VALUE(INDEX(Course_Data,Q860,$W$25))),-0.00000001)</f>
        <v>0.85606061</v>
      </c>
      <c r="M860" s="53">
        <f t="shared" ref="M860:M923" si="145">IFERROR(IF($F860="",-0.00000001,VALUE(INDEX(Course_Data,Q860,$X$25))),-0.00000001)</f>
        <v>0.1060606061</v>
      </c>
      <c r="N860" s="53">
        <f t="shared" ref="N860:N923" si="146">IFERROR(IF($F860="",-0.00000001,VALUE(INDEX(Course_Data,Q860,$Y$25))),-0.00000001)</f>
        <v>3.0303030000000002E-2</v>
      </c>
      <c r="Q860" s="3">
        <f t="shared" si="137"/>
        <v>834</v>
      </c>
      <c r="S860" s="3">
        <v>833</v>
      </c>
    </row>
    <row r="861" spans="6:19">
      <c r="F861" s="51" t="str">
        <f t="shared" si="138"/>
        <v>GL115</v>
      </c>
      <c r="G861" s="57">
        <f t="shared" si="139"/>
        <v>132</v>
      </c>
      <c r="H861" s="153">
        <f t="shared" si="140"/>
        <v>521</v>
      </c>
      <c r="I861" s="153" t="str">
        <f t="shared" si="141"/>
        <v>A</v>
      </c>
      <c r="J861" s="52">
        <f t="shared" si="142"/>
        <v>3.5606061000000002</v>
      </c>
      <c r="K861" s="150">
        <f t="shared" si="143"/>
        <v>1.0333333</v>
      </c>
      <c r="L861" s="53">
        <f t="shared" si="144"/>
        <v>0.54545454999999998</v>
      </c>
      <c r="M861" s="53">
        <f t="shared" si="145"/>
        <v>6.0606060599999997E-2</v>
      </c>
      <c r="N861" s="53">
        <f t="shared" si="146"/>
        <v>0</v>
      </c>
      <c r="Q861" s="3">
        <f t="shared" ref="Q861:Q924" si="147">IF(INDEX(Course_DataALL,Q860+1,1)=$H$4,Q860+1,NA())</f>
        <v>835</v>
      </c>
      <c r="S861" s="3">
        <v>834</v>
      </c>
    </row>
    <row r="862" spans="6:19">
      <c r="F862" s="51" t="str">
        <f t="shared" si="138"/>
        <v>HPR243</v>
      </c>
      <c r="G862" s="57">
        <f t="shared" si="139"/>
        <v>132</v>
      </c>
      <c r="H862" s="153">
        <f t="shared" si="140"/>
        <v>537</v>
      </c>
      <c r="I862" s="153" t="str">
        <f t="shared" si="141"/>
        <v>A</v>
      </c>
      <c r="J862" s="52">
        <f t="shared" si="142"/>
        <v>3.3307692000000002</v>
      </c>
      <c r="K862" s="150">
        <f t="shared" si="143"/>
        <v>5.75</v>
      </c>
      <c r="L862" s="53">
        <f t="shared" si="144"/>
        <v>0.52272726999999997</v>
      </c>
      <c r="M862" s="53">
        <f t="shared" si="145"/>
        <v>6.0606060599999997E-2</v>
      </c>
      <c r="N862" s="53">
        <f t="shared" si="146"/>
        <v>1.5151515000000001E-2</v>
      </c>
      <c r="Q862" s="3">
        <f t="shared" si="147"/>
        <v>836</v>
      </c>
      <c r="S862" s="3">
        <v>835</v>
      </c>
    </row>
    <row r="863" spans="6:19">
      <c r="F863" s="51" t="str">
        <f t="shared" si="138"/>
        <v>ME497</v>
      </c>
      <c r="G863" s="57">
        <f t="shared" si="139"/>
        <v>132</v>
      </c>
      <c r="H863" s="153">
        <f t="shared" si="140"/>
        <v>2176</v>
      </c>
      <c r="I863" s="153" t="str">
        <f t="shared" si="141"/>
        <v>C</v>
      </c>
      <c r="J863" s="52">
        <f t="shared" si="142"/>
        <v>3.6060606000000002</v>
      </c>
      <c r="K863" s="150">
        <f t="shared" si="143"/>
        <v>8.25</v>
      </c>
      <c r="L863" s="53">
        <f t="shared" si="144"/>
        <v>0.98484848000000003</v>
      </c>
      <c r="M863" s="53">
        <f t="shared" si="145"/>
        <v>0</v>
      </c>
      <c r="N863" s="53">
        <f t="shared" si="146"/>
        <v>0</v>
      </c>
      <c r="Q863" s="3">
        <f t="shared" si="147"/>
        <v>837</v>
      </c>
      <c r="S863" s="3">
        <v>836</v>
      </c>
    </row>
    <row r="864" spans="6:19">
      <c r="F864" s="51" t="str">
        <f t="shared" si="138"/>
        <v>PHL200</v>
      </c>
      <c r="G864" s="57">
        <f t="shared" si="139"/>
        <v>132</v>
      </c>
      <c r="H864" s="153">
        <f t="shared" si="140"/>
        <v>562</v>
      </c>
      <c r="I864" s="153" t="str">
        <f t="shared" si="141"/>
        <v>A</v>
      </c>
      <c r="J864" s="52">
        <f t="shared" si="142"/>
        <v>2.6220471999999999</v>
      </c>
      <c r="K864" s="150">
        <f t="shared" si="143"/>
        <v>4.8404255000000003</v>
      </c>
      <c r="L864" s="53">
        <f t="shared" si="144"/>
        <v>0.56060606000000002</v>
      </c>
      <c r="M864" s="53">
        <f t="shared" si="145"/>
        <v>0.14393939389999999</v>
      </c>
      <c r="N864" s="53">
        <f t="shared" si="146"/>
        <v>3.7878787999999997E-2</v>
      </c>
      <c r="Q864" s="3">
        <f t="shared" si="147"/>
        <v>838</v>
      </c>
      <c r="S864" s="3">
        <v>837</v>
      </c>
    </row>
    <row r="865" spans="6:19">
      <c r="F865" s="51" t="str">
        <f t="shared" si="138"/>
        <v>TH245</v>
      </c>
      <c r="G865" s="57">
        <f t="shared" si="139"/>
        <v>132</v>
      </c>
      <c r="H865" s="153">
        <f t="shared" si="140"/>
        <v>605</v>
      </c>
      <c r="I865" s="153" t="str">
        <f t="shared" si="141"/>
        <v>B</v>
      </c>
      <c r="J865" s="52">
        <f t="shared" si="142"/>
        <v>3.4545455</v>
      </c>
      <c r="K865" s="150">
        <f t="shared" si="143"/>
        <v>3.2543859999999998</v>
      </c>
      <c r="L865" s="53">
        <f t="shared" si="144"/>
        <v>0.75</v>
      </c>
      <c r="M865" s="53">
        <f t="shared" si="145"/>
        <v>7.5757576E-3</v>
      </c>
      <c r="N865" s="53">
        <f t="shared" si="146"/>
        <v>0</v>
      </c>
      <c r="Q865" s="3">
        <f t="shared" si="147"/>
        <v>839</v>
      </c>
      <c r="S865" s="3">
        <v>838</v>
      </c>
    </row>
    <row r="866" spans="6:19">
      <c r="F866" s="51" t="str">
        <f t="shared" si="138"/>
        <v>ENG400</v>
      </c>
      <c r="G866" s="57">
        <f t="shared" si="139"/>
        <v>131</v>
      </c>
      <c r="H866" s="153">
        <f t="shared" si="140"/>
        <v>1167</v>
      </c>
      <c r="I866" s="153" t="str">
        <f t="shared" si="141"/>
        <v>F</v>
      </c>
      <c r="J866" s="52">
        <f t="shared" si="142"/>
        <v>2.7807018000000001</v>
      </c>
      <c r="K866" s="150">
        <f t="shared" si="143"/>
        <v>7.6231884000000001</v>
      </c>
      <c r="L866" s="53">
        <f t="shared" si="144"/>
        <v>0.85496183000000003</v>
      </c>
      <c r="M866" s="53">
        <f t="shared" si="145"/>
        <v>0.16793893130000001</v>
      </c>
      <c r="N866" s="53">
        <f t="shared" si="146"/>
        <v>0.129770992</v>
      </c>
      <c r="Q866" s="3">
        <f t="shared" si="147"/>
        <v>840</v>
      </c>
      <c r="S866" s="3">
        <v>839</v>
      </c>
    </row>
    <row r="867" spans="6:19">
      <c r="F867" s="51" t="str">
        <f t="shared" si="138"/>
        <v>HST435</v>
      </c>
      <c r="G867" s="57">
        <f t="shared" si="139"/>
        <v>131</v>
      </c>
      <c r="H867" s="153">
        <f t="shared" si="140"/>
        <v>880</v>
      </c>
      <c r="I867" s="153" t="str">
        <f t="shared" si="141"/>
        <v>D</v>
      </c>
      <c r="J867" s="52">
        <f t="shared" si="142"/>
        <v>2.8130841000000002</v>
      </c>
      <c r="K867" s="150">
        <f t="shared" si="143"/>
        <v>6.8412698000000001</v>
      </c>
      <c r="L867" s="53">
        <f t="shared" si="144"/>
        <v>0.67175573</v>
      </c>
      <c r="M867" s="53">
        <f t="shared" si="145"/>
        <v>6.8702290099999994E-2</v>
      </c>
      <c r="N867" s="53">
        <f t="shared" si="146"/>
        <v>0.18320610700000001</v>
      </c>
      <c r="Q867" s="3">
        <f t="shared" si="147"/>
        <v>841</v>
      </c>
      <c r="S867" s="3">
        <v>840</v>
      </c>
    </row>
    <row r="868" spans="6:19">
      <c r="F868" s="51" t="str">
        <f t="shared" si="138"/>
        <v>MTH451</v>
      </c>
      <c r="G868" s="57">
        <f t="shared" si="139"/>
        <v>131</v>
      </c>
      <c r="H868" s="153">
        <f t="shared" si="140"/>
        <v>708</v>
      </c>
      <c r="I868" s="153" t="str">
        <f t="shared" si="141"/>
        <v>F</v>
      </c>
      <c r="J868" s="52">
        <f t="shared" si="142"/>
        <v>2.5517240999999999</v>
      </c>
      <c r="K868" s="150">
        <f t="shared" si="143"/>
        <v>6.1111110999999996</v>
      </c>
      <c r="L868" s="53">
        <f t="shared" si="144"/>
        <v>0.88549617999999997</v>
      </c>
      <c r="M868" s="53">
        <f t="shared" si="145"/>
        <v>0.1603053435</v>
      </c>
      <c r="N868" s="53">
        <f t="shared" si="146"/>
        <v>0.11450381699999999</v>
      </c>
      <c r="Q868" s="3">
        <f t="shared" si="147"/>
        <v>842</v>
      </c>
      <c r="S868" s="3">
        <v>841</v>
      </c>
    </row>
    <row r="869" spans="6:19">
      <c r="F869" s="51" t="str">
        <f t="shared" si="138"/>
        <v>MUA112</v>
      </c>
      <c r="G869" s="57">
        <f t="shared" si="139"/>
        <v>131</v>
      </c>
      <c r="H869" s="153">
        <f t="shared" si="140"/>
        <v>805</v>
      </c>
      <c r="I869" s="153" t="str">
        <f t="shared" si="141"/>
        <v>A</v>
      </c>
      <c r="J869" s="52">
        <f t="shared" si="142"/>
        <v>3.6769231000000002</v>
      </c>
      <c r="K869" s="150">
        <f t="shared" si="143"/>
        <v>1.99</v>
      </c>
      <c r="L869" s="53">
        <f t="shared" si="144"/>
        <v>0.44274808999999998</v>
      </c>
      <c r="M869" s="53">
        <f t="shared" si="145"/>
        <v>4.5801526699999998E-2</v>
      </c>
      <c r="N869" s="53">
        <f t="shared" si="146"/>
        <v>7.6335880000000002E-3</v>
      </c>
      <c r="Q869" s="3">
        <f t="shared" si="147"/>
        <v>843</v>
      </c>
      <c r="S869" s="3">
        <v>842</v>
      </c>
    </row>
    <row r="870" spans="6:19">
      <c r="F870" s="51" t="str">
        <f t="shared" si="138"/>
        <v>MUS312</v>
      </c>
      <c r="G870" s="57">
        <f t="shared" si="139"/>
        <v>131</v>
      </c>
      <c r="H870" s="153">
        <f t="shared" si="140"/>
        <v>814</v>
      </c>
      <c r="I870" s="153" t="str">
        <f t="shared" si="141"/>
        <v>D</v>
      </c>
      <c r="J870" s="52">
        <f t="shared" si="142"/>
        <v>2.2540984000000002</v>
      </c>
      <c r="K870" s="150">
        <f t="shared" si="143"/>
        <v>6.1290323000000004</v>
      </c>
      <c r="L870" s="53">
        <f t="shared" si="144"/>
        <v>0.79389312999999995</v>
      </c>
      <c r="M870" s="53">
        <f t="shared" si="145"/>
        <v>0.22900763360000001</v>
      </c>
      <c r="N870" s="53">
        <f t="shared" si="146"/>
        <v>6.8702289999999999E-2</v>
      </c>
      <c r="Q870" s="3">
        <f t="shared" si="147"/>
        <v>844</v>
      </c>
      <c r="S870" s="3">
        <v>843</v>
      </c>
    </row>
    <row r="871" spans="6:19">
      <c r="F871" s="51" t="str">
        <f t="shared" si="138"/>
        <v>RHB230</v>
      </c>
      <c r="G871" s="57">
        <f t="shared" si="139"/>
        <v>131</v>
      </c>
      <c r="H871" s="153">
        <f t="shared" si="140"/>
        <v>1863</v>
      </c>
      <c r="I871" s="153" t="str">
        <f t="shared" si="141"/>
        <v>D</v>
      </c>
      <c r="J871" s="52">
        <f t="shared" si="142"/>
        <v>3.610687</v>
      </c>
      <c r="K871" s="150">
        <f t="shared" si="143"/>
        <v>7.2051281999999999</v>
      </c>
      <c r="L871" s="53">
        <f t="shared" si="144"/>
        <v>0.93129770999999995</v>
      </c>
      <c r="M871" s="53">
        <f t="shared" si="145"/>
        <v>7.6335878000000001E-3</v>
      </c>
      <c r="N871" s="53">
        <f t="shared" si="146"/>
        <v>0</v>
      </c>
      <c r="Q871" s="3">
        <f t="shared" si="147"/>
        <v>845</v>
      </c>
      <c r="S871" s="3">
        <v>844</v>
      </c>
    </row>
    <row r="872" spans="6:19">
      <c r="F872" s="51" t="str">
        <f t="shared" si="138"/>
        <v>ENG347</v>
      </c>
      <c r="G872" s="57">
        <f t="shared" si="139"/>
        <v>130</v>
      </c>
      <c r="H872" s="153">
        <f t="shared" si="140"/>
        <v>594</v>
      </c>
      <c r="I872" s="153" t="str">
        <f t="shared" si="141"/>
        <v>D</v>
      </c>
      <c r="J872" s="52">
        <f t="shared" si="142"/>
        <v>3.2559999999999998</v>
      </c>
      <c r="K872" s="150">
        <f t="shared" si="143"/>
        <v>5.85</v>
      </c>
      <c r="L872" s="53">
        <f t="shared" si="144"/>
        <v>0.86153846000000001</v>
      </c>
      <c r="M872" s="53">
        <f t="shared" si="145"/>
        <v>3.8461538500000003E-2</v>
      </c>
      <c r="N872" s="53">
        <f t="shared" si="146"/>
        <v>3.8461538000000003E-2</v>
      </c>
      <c r="Q872" s="3">
        <f t="shared" si="147"/>
        <v>846</v>
      </c>
      <c r="S872" s="3">
        <v>845</v>
      </c>
    </row>
    <row r="873" spans="6:19">
      <c r="F873" s="51" t="str">
        <f t="shared" si="138"/>
        <v>MP281</v>
      </c>
      <c r="G873" s="57">
        <f t="shared" si="139"/>
        <v>130</v>
      </c>
      <c r="H873" s="153">
        <f t="shared" si="140"/>
        <v>1815</v>
      </c>
      <c r="I873" s="153" t="str">
        <f t="shared" si="141"/>
        <v>B</v>
      </c>
      <c r="J873" s="52">
        <f t="shared" si="142"/>
        <v>3.2403100999999999</v>
      </c>
      <c r="K873" s="150">
        <f t="shared" si="143"/>
        <v>3.7157895000000001</v>
      </c>
      <c r="L873" s="53">
        <f t="shared" si="144"/>
        <v>0.54615385000000005</v>
      </c>
      <c r="M873" s="53">
        <f t="shared" si="145"/>
        <v>3.0769230799999998E-2</v>
      </c>
      <c r="N873" s="53">
        <f t="shared" si="146"/>
        <v>7.6923080000000001E-3</v>
      </c>
      <c r="Q873" s="3">
        <f t="shared" si="147"/>
        <v>847</v>
      </c>
      <c r="S873" s="3">
        <v>846</v>
      </c>
    </row>
    <row r="874" spans="6:19">
      <c r="F874" s="51" t="str">
        <f t="shared" si="138"/>
        <v>CLS260</v>
      </c>
      <c r="G874" s="57">
        <f t="shared" si="139"/>
        <v>129</v>
      </c>
      <c r="H874" s="153">
        <f t="shared" si="140"/>
        <v>799</v>
      </c>
      <c r="I874" s="153" t="str">
        <f t="shared" si="141"/>
        <v>B</v>
      </c>
      <c r="J874" s="52">
        <f t="shared" si="142"/>
        <v>3.1229507999999999</v>
      </c>
      <c r="K874" s="150">
        <f t="shared" si="143"/>
        <v>4.8541667000000004</v>
      </c>
      <c r="L874" s="53">
        <f t="shared" si="144"/>
        <v>0.67441859999999998</v>
      </c>
      <c r="M874" s="53">
        <f t="shared" si="145"/>
        <v>6.9767441900000005E-2</v>
      </c>
      <c r="N874" s="53">
        <f t="shared" si="146"/>
        <v>5.4263565999999999E-2</v>
      </c>
      <c r="Q874" s="3">
        <f t="shared" si="147"/>
        <v>848</v>
      </c>
      <c r="S874" s="3">
        <v>847</v>
      </c>
    </row>
    <row r="875" spans="6:19">
      <c r="F875" s="51" t="str">
        <f t="shared" si="138"/>
        <v>COM347</v>
      </c>
      <c r="G875" s="57">
        <f t="shared" si="139"/>
        <v>129</v>
      </c>
      <c r="H875" s="153">
        <f t="shared" si="140"/>
        <v>1165</v>
      </c>
      <c r="I875" s="153" t="str">
        <f t="shared" si="141"/>
        <v>D</v>
      </c>
      <c r="J875" s="52">
        <f t="shared" si="142"/>
        <v>3.255814</v>
      </c>
      <c r="K875" s="150">
        <f t="shared" si="143"/>
        <v>8.0337078999999996</v>
      </c>
      <c r="L875" s="53">
        <f t="shared" si="144"/>
        <v>0.97674419000000001</v>
      </c>
      <c r="M875" s="53">
        <f t="shared" si="145"/>
        <v>2.3255814E-2</v>
      </c>
      <c r="N875" s="53">
        <f t="shared" si="146"/>
        <v>0</v>
      </c>
      <c r="Q875" s="3">
        <f t="shared" si="147"/>
        <v>849</v>
      </c>
      <c r="S875" s="3">
        <v>848</v>
      </c>
    </row>
    <row r="876" spans="6:19">
      <c r="F876" s="51" t="str">
        <f t="shared" si="138"/>
        <v>PLS321</v>
      </c>
      <c r="G876" s="57">
        <f t="shared" si="139"/>
        <v>129</v>
      </c>
      <c r="H876" s="153">
        <f t="shared" si="140"/>
        <v>1464</v>
      </c>
      <c r="I876" s="153" t="str">
        <f t="shared" si="141"/>
        <v>D</v>
      </c>
      <c r="J876" s="52">
        <f t="shared" si="142"/>
        <v>2.9750000000000001</v>
      </c>
      <c r="K876" s="150">
        <f t="shared" si="143"/>
        <v>6.7222222</v>
      </c>
      <c r="L876" s="53">
        <f t="shared" si="144"/>
        <v>0.65116278999999999</v>
      </c>
      <c r="M876" s="53">
        <f t="shared" si="145"/>
        <v>0.1162790698</v>
      </c>
      <c r="N876" s="53">
        <f t="shared" si="146"/>
        <v>6.9767441999999999E-2</v>
      </c>
      <c r="Q876" s="3">
        <f t="shared" si="147"/>
        <v>850</v>
      </c>
      <c r="S876" s="3">
        <v>849</v>
      </c>
    </row>
    <row r="877" spans="6:19">
      <c r="F877" s="51" t="str">
        <f t="shared" si="138"/>
        <v>BIO114</v>
      </c>
      <c r="G877" s="57">
        <f t="shared" si="139"/>
        <v>128</v>
      </c>
      <c r="H877" s="153">
        <f t="shared" si="140"/>
        <v>997</v>
      </c>
      <c r="I877" s="153" t="str">
        <f t="shared" si="141"/>
        <v>C</v>
      </c>
      <c r="J877" s="52">
        <f t="shared" si="142"/>
        <v>2.2583332999999999</v>
      </c>
      <c r="K877" s="150">
        <f t="shared" si="143"/>
        <v>1.1775701000000001</v>
      </c>
      <c r="L877" s="53">
        <f t="shared" si="144"/>
        <v>0.546875</v>
      </c>
      <c r="M877" s="53">
        <f t="shared" si="145"/>
        <v>0.2578125</v>
      </c>
      <c r="N877" s="53">
        <f t="shared" si="146"/>
        <v>6.25E-2</v>
      </c>
      <c r="Q877" s="3">
        <f t="shared" si="147"/>
        <v>851</v>
      </c>
      <c r="S877" s="3">
        <v>850</v>
      </c>
    </row>
    <row r="878" spans="6:19">
      <c r="F878" s="51" t="str">
        <f t="shared" si="138"/>
        <v>EC319</v>
      </c>
      <c r="G878" s="57">
        <f t="shared" si="139"/>
        <v>128</v>
      </c>
      <c r="H878" s="153">
        <f t="shared" si="140"/>
        <v>687</v>
      </c>
      <c r="I878" s="153" t="str">
        <f t="shared" si="141"/>
        <v>D</v>
      </c>
      <c r="J878" s="52">
        <f t="shared" si="142"/>
        <v>2.6754386000000001</v>
      </c>
      <c r="K878" s="150">
        <f t="shared" si="143"/>
        <v>8.1355932000000006</v>
      </c>
      <c r="L878" s="53">
        <f t="shared" si="144"/>
        <v>0.8046875</v>
      </c>
      <c r="M878" s="53">
        <f t="shared" si="145"/>
        <v>0.1171875</v>
      </c>
      <c r="N878" s="53">
        <f t="shared" si="146"/>
        <v>0.109375</v>
      </c>
      <c r="Q878" s="3">
        <f t="shared" si="147"/>
        <v>852</v>
      </c>
      <c r="S878" s="3">
        <v>851</v>
      </c>
    </row>
    <row r="879" spans="6:19">
      <c r="F879" s="51" t="str">
        <f t="shared" si="138"/>
        <v>HPR260</v>
      </c>
      <c r="G879" s="57">
        <f t="shared" si="139"/>
        <v>128</v>
      </c>
      <c r="H879" s="153">
        <f t="shared" si="140"/>
        <v>820</v>
      </c>
      <c r="I879" s="153" t="str">
        <f t="shared" si="141"/>
        <v>D</v>
      </c>
      <c r="J879" s="52">
        <f t="shared" si="142"/>
        <v>3.5555555999999999</v>
      </c>
      <c r="K879" s="150">
        <f t="shared" si="143"/>
        <v>5.0481927999999998</v>
      </c>
      <c r="L879" s="53">
        <f t="shared" si="144"/>
        <v>0.71875</v>
      </c>
      <c r="M879" s="53">
        <f t="shared" si="145"/>
        <v>3.125E-2</v>
      </c>
      <c r="N879" s="53">
        <f t="shared" si="146"/>
        <v>1.5625E-2</v>
      </c>
      <c r="Q879" s="3">
        <f t="shared" si="147"/>
        <v>853</v>
      </c>
      <c r="S879" s="3">
        <v>852</v>
      </c>
    </row>
    <row r="880" spans="6:19">
      <c r="F880" s="51" t="str">
        <f t="shared" si="138"/>
        <v>HST490</v>
      </c>
      <c r="G880" s="57">
        <f t="shared" si="139"/>
        <v>128</v>
      </c>
      <c r="H880" s="153">
        <f t="shared" si="140"/>
        <v>1096</v>
      </c>
      <c r="I880" s="153" t="str">
        <f t="shared" si="141"/>
        <v>B</v>
      </c>
      <c r="J880" s="52">
        <f t="shared" si="142"/>
        <v>2.9834711</v>
      </c>
      <c r="K880" s="150">
        <f t="shared" si="143"/>
        <v>6.6190476</v>
      </c>
      <c r="L880" s="53">
        <f t="shared" si="144"/>
        <v>0.6640625</v>
      </c>
      <c r="M880" s="53">
        <f t="shared" si="145"/>
        <v>8.59375E-2</v>
      </c>
      <c r="N880" s="53">
        <f t="shared" si="146"/>
        <v>5.46875E-2</v>
      </c>
      <c r="Q880" s="3">
        <f t="shared" si="147"/>
        <v>854</v>
      </c>
      <c r="S880" s="3">
        <v>853</v>
      </c>
    </row>
    <row r="881" spans="6:19">
      <c r="F881" s="51" t="str">
        <f t="shared" si="138"/>
        <v>MTH431</v>
      </c>
      <c r="G881" s="57">
        <f t="shared" si="139"/>
        <v>128</v>
      </c>
      <c r="H881" s="153">
        <f t="shared" si="140"/>
        <v>1512</v>
      </c>
      <c r="I881" s="153" t="str">
        <f t="shared" si="141"/>
        <v>F</v>
      </c>
      <c r="J881" s="52">
        <f t="shared" si="142"/>
        <v>2.1785714</v>
      </c>
      <c r="K881" s="150">
        <f t="shared" si="143"/>
        <v>7.1851852000000003</v>
      </c>
      <c r="L881" s="53">
        <f t="shared" si="144"/>
        <v>0.90625</v>
      </c>
      <c r="M881" s="53">
        <f t="shared" si="145"/>
        <v>0.234375</v>
      </c>
      <c r="N881" s="53">
        <f t="shared" si="146"/>
        <v>0.125</v>
      </c>
      <c r="Q881" s="3">
        <f t="shared" si="147"/>
        <v>855</v>
      </c>
      <c r="S881" s="3">
        <v>854</v>
      </c>
    </row>
    <row r="882" spans="6:19">
      <c r="F882" s="51" t="str">
        <f t="shared" si="138"/>
        <v>MUA321</v>
      </c>
      <c r="G882" s="57">
        <f t="shared" si="139"/>
        <v>128</v>
      </c>
      <c r="H882" s="153">
        <f t="shared" si="140"/>
        <v>1320</v>
      </c>
      <c r="I882" s="153" t="str">
        <f t="shared" si="141"/>
        <v>B</v>
      </c>
      <c r="J882" s="52">
        <f t="shared" si="142"/>
        <v>3.5354331000000001</v>
      </c>
      <c r="K882" s="150">
        <f t="shared" si="143"/>
        <v>5.6666667000000004</v>
      </c>
      <c r="L882" s="53">
        <f t="shared" si="144"/>
        <v>0.7109375</v>
      </c>
      <c r="M882" s="53">
        <f t="shared" si="145"/>
        <v>4.6875E-2</v>
      </c>
      <c r="N882" s="53">
        <f t="shared" si="146"/>
        <v>7.8125E-3</v>
      </c>
      <c r="Q882" s="3">
        <f t="shared" si="147"/>
        <v>856</v>
      </c>
      <c r="S882" s="3">
        <v>855</v>
      </c>
    </row>
    <row r="883" spans="6:19">
      <c r="F883" s="51" t="str">
        <f t="shared" si="138"/>
        <v>TH381</v>
      </c>
      <c r="G883" s="57">
        <f t="shared" si="139"/>
        <v>128</v>
      </c>
      <c r="H883" s="153">
        <f t="shared" si="140"/>
        <v>787</v>
      </c>
      <c r="I883" s="153" t="str">
        <f t="shared" si="141"/>
        <v>C</v>
      </c>
      <c r="J883" s="52">
        <f t="shared" si="142"/>
        <v>2.9140625</v>
      </c>
      <c r="K883" s="150">
        <f t="shared" si="143"/>
        <v>6.1401868999999998</v>
      </c>
      <c r="L883" s="53">
        <f t="shared" si="144"/>
        <v>0.8828125</v>
      </c>
      <c r="M883" s="53">
        <f t="shared" si="145"/>
        <v>3.90625E-2</v>
      </c>
      <c r="N883" s="53">
        <f t="shared" si="146"/>
        <v>0</v>
      </c>
      <c r="Q883" s="3">
        <f t="shared" si="147"/>
        <v>857</v>
      </c>
      <c r="S883" s="3">
        <v>856</v>
      </c>
    </row>
    <row r="884" spans="6:19">
      <c r="F884" s="51" t="str">
        <f t="shared" si="138"/>
        <v>URS346</v>
      </c>
      <c r="G884" s="57">
        <f t="shared" si="139"/>
        <v>128</v>
      </c>
      <c r="H884" s="153">
        <f t="shared" si="140"/>
        <v>1238</v>
      </c>
      <c r="I884" s="153" t="str">
        <f t="shared" si="141"/>
        <v>C</v>
      </c>
      <c r="J884" s="52">
        <f t="shared" si="142"/>
        <v>3.2125984000000001</v>
      </c>
      <c r="K884" s="150">
        <f t="shared" si="143"/>
        <v>8.0634920999999995</v>
      </c>
      <c r="L884" s="53">
        <f t="shared" si="144"/>
        <v>0.890625</v>
      </c>
      <c r="M884" s="53">
        <f t="shared" si="145"/>
        <v>2.34375E-2</v>
      </c>
      <c r="N884" s="53">
        <f t="shared" si="146"/>
        <v>7.8125E-3</v>
      </c>
      <c r="Q884" s="3">
        <f t="shared" si="147"/>
        <v>858</v>
      </c>
      <c r="S884" s="3">
        <v>857</v>
      </c>
    </row>
    <row r="885" spans="6:19">
      <c r="F885" s="51" t="str">
        <f t="shared" si="138"/>
        <v>EXB352</v>
      </c>
      <c r="G885" s="57">
        <f t="shared" si="139"/>
        <v>127</v>
      </c>
      <c r="H885" s="153">
        <f t="shared" si="140"/>
        <v>271</v>
      </c>
      <c r="I885" s="153" t="str">
        <f t="shared" si="141"/>
        <v>C</v>
      </c>
      <c r="J885" s="52">
        <f t="shared" si="142"/>
        <v>3.0564515999999999</v>
      </c>
      <c r="K885" s="150">
        <f t="shared" si="143"/>
        <v>6.8913042999999998</v>
      </c>
      <c r="L885" s="53">
        <f t="shared" si="144"/>
        <v>0.84251969000000004</v>
      </c>
      <c r="M885" s="53">
        <f t="shared" si="145"/>
        <v>7.8740157500000005E-2</v>
      </c>
      <c r="N885" s="53">
        <f t="shared" si="146"/>
        <v>2.3622047E-2</v>
      </c>
      <c r="Q885" s="3">
        <f t="shared" si="147"/>
        <v>859</v>
      </c>
      <c r="S885" s="3">
        <v>858</v>
      </c>
    </row>
    <row r="886" spans="6:19">
      <c r="F886" s="51" t="str">
        <f t="shared" si="138"/>
        <v>TH355</v>
      </c>
      <c r="G886" s="57">
        <f t="shared" si="139"/>
        <v>127</v>
      </c>
      <c r="H886" s="153">
        <f t="shared" si="140"/>
        <v>617</v>
      </c>
      <c r="I886" s="153" t="str">
        <f t="shared" si="141"/>
        <v>B</v>
      </c>
      <c r="J886" s="52">
        <f t="shared" si="142"/>
        <v>3.6456692999999998</v>
      </c>
      <c r="K886" s="150">
        <f t="shared" si="143"/>
        <v>3.7181818</v>
      </c>
      <c r="L886" s="53">
        <f t="shared" si="144"/>
        <v>0.77165353999999997</v>
      </c>
      <c r="M886" s="53">
        <f t="shared" si="145"/>
        <v>7.8740157000000005E-3</v>
      </c>
      <c r="N886" s="53">
        <f t="shared" si="146"/>
        <v>0</v>
      </c>
      <c r="Q886" s="3">
        <f t="shared" si="147"/>
        <v>860</v>
      </c>
      <c r="S886" s="3">
        <v>859</v>
      </c>
    </row>
    <row r="887" spans="6:19">
      <c r="F887" s="51" t="str">
        <f t="shared" si="138"/>
        <v>FR313</v>
      </c>
      <c r="G887" s="57">
        <f t="shared" si="139"/>
        <v>126</v>
      </c>
      <c r="H887" s="153">
        <f t="shared" si="140"/>
        <v>552</v>
      </c>
      <c r="I887" s="153" t="str">
        <f t="shared" si="141"/>
        <v>C</v>
      </c>
      <c r="J887" s="52">
        <f t="shared" si="142"/>
        <v>3.5760000000000001</v>
      </c>
      <c r="K887" s="150">
        <f t="shared" si="143"/>
        <v>5.9673913000000001</v>
      </c>
      <c r="L887" s="53">
        <f t="shared" si="144"/>
        <v>0.84920635</v>
      </c>
      <c r="M887" s="53">
        <f t="shared" si="145"/>
        <v>3.1746031700000003E-2</v>
      </c>
      <c r="N887" s="53">
        <f t="shared" si="146"/>
        <v>7.9365080000000001E-3</v>
      </c>
      <c r="Q887" s="3">
        <f t="shared" si="147"/>
        <v>861</v>
      </c>
      <c r="S887" s="3">
        <v>860</v>
      </c>
    </row>
    <row r="888" spans="6:19">
      <c r="F888" s="51" t="str">
        <f t="shared" si="138"/>
        <v>MUS328</v>
      </c>
      <c r="G888" s="57">
        <f t="shared" si="139"/>
        <v>126</v>
      </c>
      <c r="H888" s="153">
        <f t="shared" si="140"/>
        <v>371</v>
      </c>
      <c r="I888" s="153" t="str">
        <f t="shared" si="141"/>
        <v>D</v>
      </c>
      <c r="J888" s="52">
        <f t="shared" si="142"/>
        <v>2.6803279</v>
      </c>
      <c r="K888" s="150">
        <f t="shared" si="143"/>
        <v>5.8863636000000001</v>
      </c>
      <c r="L888" s="53">
        <f t="shared" si="144"/>
        <v>0.73809524000000004</v>
      </c>
      <c r="M888" s="53">
        <f t="shared" si="145"/>
        <v>0.22222222220000001</v>
      </c>
      <c r="N888" s="53">
        <f t="shared" si="146"/>
        <v>3.1746032E-2</v>
      </c>
      <c r="Q888" s="3">
        <f t="shared" si="147"/>
        <v>862</v>
      </c>
      <c r="S888" s="3">
        <v>861</v>
      </c>
    </row>
    <row r="889" spans="6:19">
      <c r="F889" s="51" t="str">
        <f t="shared" si="138"/>
        <v>AES221</v>
      </c>
      <c r="G889" s="57">
        <f t="shared" si="139"/>
        <v>125</v>
      </c>
      <c r="H889" s="153">
        <f t="shared" si="140"/>
        <v>711</v>
      </c>
      <c r="I889" s="153" t="str">
        <f t="shared" si="141"/>
        <v>A</v>
      </c>
      <c r="J889" s="52">
        <f t="shared" si="142"/>
        <v>3.7540984000000002</v>
      </c>
      <c r="K889" s="150">
        <f t="shared" si="143"/>
        <v>3.5232557999999998</v>
      </c>
      <c r="L889" s="53">
        <f t="shared" si="144"/>
        <v>0.624</v>
      </c>
      <c r="M889" s="53">
        <f t="shared" si="145"/>
        <v>8.0000000000000002E-3</v>
      </c>
      <c r="N889" s="53">
        <f t="shared" si="146"/>
        <v>2.4E-2</v>
      </c>
      <c r="Q889" s="3">
        <f t="shared" si="147"/>
        <v>863</v>
      </c>
      <c r="S889" s="3">
        <v>862</v>
      </c>
    </row>
    <row r="890" spans="6:19">
      <c r="F890" s="51" t="str">
        <f t="shared" si="138"/>
        <v>MUA323</v>
      </c>
      <c r="G890" s="57">
        <f t="shared" si="139"/>
        <v>125</v>
      </c>
      <c r="H890" s="153">
        <f t="shared" si="140"/>
        <v>333</v>
      </c>
      <c r="I890" s="153" t="str">
        <f t="shared" si="141"/>
        <v>B</v>
      </c>
      <c r="J890" s="52">
        <f t="shared" si="142"/>
        <v>3.5725806000000002</v>
      </c>
      <c r="K890" s="150">
        <f t="shared" si="143"/>
        <v>6.8426966</v>
      </c>
      <c r="L890" s="53">
        <f t="shared" si="144"/>
        <v>0.67200000000000004</v>
      </c>
      <c r="M890" s="53">
        <f t="shared" si="145"/>
        <v>4.8000000000000001E-2</v>
      </c>
      <c r="N890" s="53">
        <f t="shared" si="146"/>
        <v>8.0000000000000002E-3</v>
      </c>
      <c r="Q890" s="3">
        <f t="shared" si="147"/>
        <v>864</v>
      </c>
      <c r="S890" s="3">
        <v>863</v>
      </c>
    </row>
    <row r="891" spans="6:19">
      <c r="F891" s="51" t="str">
        <f t="shared" si="138"/>
        <v>MUS313</v>
      </c>
      <c r="G891" s="57">
        <f t="shared" si="139"/>
        <v>124</v>
      </c>
      <c r="H891" s="153">
        <f t="shared" si="140"/>
        <v>743</v>
      </c>
      <c r="I891" s="153" t="str">
        <f t="shared" si="141"/>
        <v>D</v>
      </c>
      <c r="J891" s="52">
        <f t="shared" si="142"/>
        <v>2.4333333000000001</v>
      </c>
      <c r="K891" s="150">
        <f t="shared" si="143"/>
        <v>6.9879518000000003</v>
      </c>
      <c r="L891" s="53">
        <f t="shared" si="144"/>
        <v>0.82258065000000002</v>
      </c>
      <c r="M891" s="53">
        <f t="shared" si="145"/>
        <v>0.2419354839</v>
      </c>
      <c r="N891" s="53">
        <f t="shared" si="146"/>
        <v>3.2258065000000002E-2</v>
      </c>
      <c r="Q891" s="3">
        <f t="shared" si="147"/>
        <v>865</v>
      </c>
      <c r="S891" s="3">
        <v>864</v>
      </c>
    </row>
    <row r="892" spans="6:19">
      <c r="F892" s="51" t="str">
        <f t="shared" si="138"/>
        <v>SOC459</v>
      </c>
      <c r="G892" s="57">
        <f t="shared" si="139"/>
        <v>124</v>
      </c>
      <c r="H892" s="153">
        <f t="shared" si="140"/>
        <v>1413</v>
      </c>
      <c r="I892" s="153" t="str">
        <f t="shared" si="141"/>
        <v>F</v>
      </c>
      <c r="J892" s="52">
        <f t="shared" si="142"/>
        <v>2.8852459000000001</v>
      </c>
      <c r="K892" s="150">
        <f t="shared" si="143"/>
        <v>7.4597701000000001</v>
      </c>
      <c r="L892" s="53">
        <f t="shared" si="144"/>
        <v>0.84677418999999998</v>
      </c>
      <c r="M892" s="53">
        <f t="shared" si="145"/>
        <v>7.2580645200000002E-2</v>
      </c>
      <c r="N892" s="53">
        <f t="shared" si="146"/>
        <v>1.6129032000000001E-2</v>
      </c>
      <c r="Q892" s="3">
        <f t="shared" si="147"/>
        <v>866</v>
      </c>
      <c r="S892" s="3">
        <v>865</v>
      </c>
    </row>
    <row r="893" spans="6:19">
      <c r="F893" s="51" t="str">
        <f t="shared" si="138"/>
        <v>UH203</v>
      </c>
      <c r="G893" s="57">
        <f t="shared" si="139"/>
        <v>124</v>
      </c>
      <c r="H893" s="153">
        <f t="shared" si="140"/>
        <v>1771</v>
      </c>
      <c r="I893" s="153" t="str">
        <f t="shared" si="141"/>
        <v>D</v>
      </c>
      <c r="J893" s="52">
        <f t="shared" si="142"/>
        <v>3.8032786999999999</v>
      </c>
      <c r="K893" s="150">
        <f t="shared" si="143"/>
        <v>4.4958678000000001</v>
      </c>
      <c r="L893" s="53">
        <f t="shared" si="144"/>
        <v>0.91129031999999999</v>
      </c>
      <c r="M893" s="53">
        <f t="shared" si="145"/>
        <v>2.4193548400000001E-2</v>
      </c>
      <c r="N893" s="53">
        <f t="shared" si="146"/>
        <v>1.6129032000000001E-2</v>
      </c>
      <c r="Q893" s="3">
        <f t="shared" si="147"/>
        <v>867</v>
      </c>
      <c r="S893" s="3">
        <v>866</v>
      </c>
    </row>
    <row r="894" spans="6:19">
      <c r="F894" s="51" t="str">
        <f t="shared" si="138"/>
        <v>URS321</v>
      </c>
      <c r="G894" s="57">
        <f t="shared" si="139"/>
        <v>124</v>
      </c>
      <c r="H894" s="153">
        <f t="shared" si="140"/>
        <v>1090</v>
      </c>
      <c r="I894" s="153" t="str">
        <f t="shared" si="141"/>
        <v>D</v>
      </c>
      <c r="J894" s="52">
        <f t="shared" si="142"/>
        <v>2.8305085000000001</v>
      </c>
      <c r="K894" s="150">
        <f t="shared" si="143"/>
        <v>7.2807018000000001</v>
      </c>
      <c r="L894" s="53">
        <f t="shared" si="144"/>
        <v>0.83064515999999999</v>
      </c>
      <c r="M894" s="53">
        <f t="shared" si="145"/>
        <v>0.1048387097</v>
      </c>
      <c r="N894" s="53">
        <f t="shared" si="146"/>
        <v>4.8387096999999997E-2</v>
      </c>
      <c r="Q894" s="3">
        <f t="shared" si="147"/>
        <v>868</v>
      </c>
      <c r="S894" s="3">
        <v>867</v>
      </c>
    </row>
    <row r="895" spans="6:19">
      <c r="F895" s="51" t="str">
        <f t="shared" si="138"/>
        <v>URS200W</v>
      </c>
      <c r="G895" s="57">
        <f t="shared" si="139"/>
        <v>123</v>
      </c>
      <c r="H895" s="153">
        <f t="shared" si="140"/>
        <v>5156</v>
      </c>
      <c r="I895" s="153" t="str">
        <f t="shared" si="141"/>
        <v>NA</v>
      </c>
      <c r="J895" s="52">
        <f t="shared" si="142"/>
        <v>-1E-8</v>
      </c>
      <c r="K895" s="150">
        <f t="shared" si="143"/>
        <v>4.4387755000000002</v>
      </c>
      <c r="L895" s="53">
        <f t="shared" si="144"/>
        <v>0.26016260000000002</v>
      </c>
      <c r="M895" s="53">
        <f t="shared" si="145"/>
        <v>0</v>
      </c>
      <c r="N895" s="53">
        <f t="shared" si="146"/>
        <v>1</v>
      </c>
      <c r="Q895" s="3">
        <f t="shared" si="147"/>
        <v>869</v>
      </c>
      <c r="S895" s="3">
        <v>868</v>
      </c>
    </row>
    <row r="896" spans="6:19">
      <c r="F896" s="51" t="str">
        <f t="shared" si="138"/>
        <v>CEG453</v>
      </c>
      <c r="G896" s="57">
        <f t="shared" si="139"/>
        <v>122</v>
      </c>
      <c r="H896" s="153">
        <f t="shared" si="140"/>
        <v>697</v>
      </c>
      <c r="I896" s="153" t="str">
        <f t="shared" si="141"/>
        <v>D</v>
      </c>
      <c r="J896" s="52">
        <f t="shared" si="142"/>
        <v>3.0086957000000001</v>
      </c>
      <c r="K896" s="150">
        <f t="shared" si="143"/>
        <v>7.6578946999999999</v>
      </c>
      <c r="L896" s="53">
        <f t="shared" si="144"/>
        <v>0.91803279000000004</v>
      </c>
      <c r="M896" s="53">
        <f t="shared" si="145"/>
        <v>5.7377049200000002E-2</v>
      </c>
      <c r="N896" s="53">
        <f t="shared" si="146"/>
        <v>5.7377048999999999E-2</v>
      </c>
      <c r="Q896" s="3">
        <f t="shared" si="147"/>
        <v>870</v>
      </c>
      <c r="S896" s="3">
        <v>869</v>
      </c>
    </row>
    <row r="897" spans="6:19">
      <c r="F897" s="51" t="str">
        <f t="shared" si="138"/>
        <v>DEV083</v>
      </c>
      <c r="G897" s="57">
        <f t="shared" si="139"/>
        <v>122</v>
      </c>
      <c r="H897" s="153">
        <f t="shared" si="140"/>
        <v>3083</v>
      </c>
      <c r="I897" s="153" t="str">
        <f t="shared" si="141"/>
        <v>NA</v>
      </c>
      <c r="J897" s="52">
        <f t="shared" si="142"/>
        <v>-1E-8</v>
      </c>
      <c r="K897" s="150">
        <f t="shared" si="143"/>
        <v>1.4</v>
      </c>
      <c r="L897" s="53">
        <f t="shared" si="144"/>
        <v>9.0163930000000003E-2</v>
      </c>
      <c r="M897" s="53">
        <f t="shared" si="145"/>
        <v>0</v>
      </c>
      <c r="N897" s="53">
        <f t="shared" si="146"/>
        <v>1</v>
      </c>
      <c r="Q897" s="3">
        <f t="shared" si="147"/>
        <v>871</v>
      </c>
      <c r="S897" s="3">
        <v>870</v>
      </c>
    </row>
    <row r="898" spans="6:19">
      <c r="F898" s="51" t="str">
        <f t="shared" si="138"/>
        <v>EC435</v>
      </c>
      <c r="G898" s="57">
        <f t="shared" si="139"/>
        <v>122</v>
      </c>
      <c r="H898" s="153">
        <f t="shared" si="140"/>
        <v>1190</v>
      </c>
      <c r="I898" s="153" t="str">
        <f t="shared" si="141"/>
        <v>D</v>
      </c>
      <c r="J898" s="52">
        <f t="shared" si="142"/>
        <v>2.8947368</v>
      </c>
      <c r="K898" s="150">
        <f t="shared" si="143"/>
        <v>8.2985074999999995</v>
      </c>
      <c r="L898" s="53">
        <f t="shared" si="144"/>
        <v>0.88524590000000003</v>
      </c>
      <c r="M898" s="53">
        <f t="shared" si="145"/>
        <v>8.1967213100000005E-2</v>
      </c>
      <c r="N898" s="53">
        <f t="shared" si="146"/>
        <v>6.5573770000000003E-2</v>
      </c>
      <c r="Q898" s="3">
        <f t="shared" si="147"/>
        <v>872</v>
      </c>
      <c r="S898" s="3">
        <v>871</v>
      </c>
    </row>
    <row r="899" spans="6:19">
      <c r="F899" s="51" t="str">
        <f t="shared" si="138"/>
        <v>EXB452</v>
      </c>
      <c r="G899" s="57">
        <f t="shared" si="139"/>
        <v>122</v>
      </c>
      <c r="H899" s="153">
        <f t="shared" si="140"/>
        <v>1448</v>
      </c>
      <c r="I899" s="153" t="str">
        <f t="shared" si="141"/>
        <v>C</v>
      </c>
      <c r="J899" s="52">
        <f t="shared" si="142"/>
        <v>3.3916667</v>
      </c>
      <c r="K899" s="150">
        <f t="shared" si="143"/>
        <v>7.7857143000000004</v>
      </c>
      <c r="L899" s="53">
        <f t="shared" si="144"/>
        <v>0.90983607</v>
      </c>
      <c r="M899" s="53">
        <f t="shared" si="145"/>
        <v>0</v>
      </c>
      <c r="N899" s="53">
        <f t="shared" si="146"/>
        <v>1.6393443000000001E-2</v>
      </c>
      <c r="Q899" s="3">
        <f t="shared" si="147"/>
        <v>873</v>
      </c>
      <c r="S899" s="3">
        <v>872</v>
      </c>
    </row>
    <row r="900" spans="6:19">
      <c r="F900" s="51" t="str">
        <f t="shared" si="138"/>
        <v>TH157</v>
      </c>
      <c r="G900" s="57">
        <f t="shared" si="139"/>
        <v>122</v>
      </c>
      <c r="H900" s="153">
        <f t="shared" si="140"/>
        <v>729</v>
      </c>
      <c r="I900" s="153" t="str">
        <f t="shared" si="141"/>
        <v>A</v>
      </c>
      <c r="J900" s="52">
        <f t="shared" si="142"/>
        <v>3.8032786999999999</v>
      </c>
      <c r="K900" s="150">
        <f t="shared" si="143"/>
        <v>1.1153846000000001</v>
      </c>
      <c r="L900" s="53">
        <f t="shared" si="144"/>
        <v>0.57377049000000002</v>
      </c>
      <c r="M900" s="53">
        <f t="shared" si="145"/>
        <v>1.6393442599999999E-2</v>
      </c>
      <c r="N900" s="53">
        <f t="shared" si="146"/>
        <v>0</v>
      </c>
      <c r="Q900" s="3">
        <f t="shared" si="147"/>
        <v>874</v>
      </c>
      <c r="S900" s="3">
        <v>873</v>
      </c>
    </row>
    <row r="901" spans="6:19">
      <c r="F901" s="51" t="str">
        <f t="shared" si="138"/>
        <v>BIO452</v>
      </c>
      <c r="G901" s="57">
        <f t="shared" si="139"/>
        <v>121</v>
      </c>
      <c r="H901" s="153">
        <f t="shared" si="140"/>
        <v>881</v>
      </c>
      <c r="I901" s="153" t="str">
        <f t="shared" si="141"/>
        <v>B</v>
      </c>
      <c r="J901" s="52">
        <f t="shared" si="142"/>
        <v>3.3083333000000001</v>
      </c>
      <c r="K901" s="150">
        <f t="shared" si="143"/>
        <v>8.5308641999999999</v>
      </c>
      <c r="L901" s="53">
        <f t="shared" si="144"/>
        <v>0.91735537</v>
      </c>
      <c r="M901" s="53">
        <f t="shared" si="145"/>
        <v>1.6528925600000001E-2</v>
      </c>
      <c r="N901" s="53">
        <f t="shared" si="146"/>
        <v>8.2644629999999997E-3</v>
      </c>
      <c r="Q901" s="3">
        <f t="shared" si="147"/>
        <v>875</v>
      </c>
      <c r="S901" s="3">
        <v>874</v>
      </c>
    </row>
    <row r="902" spans="6:19">
      <c r="F902" s="51" t="str">
        <f t="shared" si="138"/>
        <v>CEG221</v>
      </c>
      <c r="G902" s="57">
        <f t="shared" si="139"/>
        <v>121</v>
      </c>
      <c r="H902" s="153">
        <f t="shared" si="140"/>
        <v>1207</v>
      </c>
      <c r="I902" s="153" t="str">
        <f t="shared" si="141"/>
        <v>D</v>
      </c>
      <c r="J902" s="52">
        <f t="shared" si="142"/>
        <v>3.1634614999999999</v>
      </c>
      <c r="K902" s="150">
        <f t="shared" si="143"/>
        <v>4.4626865999999996</v>
      </c>
      <c r="L902" s="53">
        <f t="shared" si="144"/>
        <v>0.77685950000000004</v>
      </c>
      <c r="M902" s="53">
        <f t="shared" si="145"/>
        <v>4.9586776899999997E-2</v>
      </c>
      <c r="N902" s="53">
        <f t="shared" si="146"/>
        <v>0.140495868</v>
      </c>
      <c r="Q902" s="3">
        <f t="shared" si="147"/>
        <v>876</v>
      </c>
      <c r="S902" s="3">
        <v>875</v>
      </c>
    </row>
    <row r="903" spans="6:19">
      <c r="F903" s="51" t="str">
        <f t="shared" si="138"/>
        <v>PLS445</v>
      </c>
      <c r="G903" s="57">
        <f t="shared" si="139"/>
        <v>121</v>
      </c>
      <c r="H903" s="153">
        <f t="shared" si="140"/>
        <v>1016</v>
      </c>
      <c r="I903" s="153" t="str">
        <f t="shared" si="141"/>
        <v>B</v>
      </c>
      <c r="J903" s="52">
        <f t="shared" si="142"/>
        <v>3.7083333000000001</v>
      </c>
      <c r="K903" s="150">
        <f t="shared" si="143"/>
        <v>7.2804878000000004</v>
      </c>
      <c r="L903" s="53">
        <f t="shared" si="144"/>
        <v>0.70247934000000001</v>
      </c>
      <c r="M903" s="53">
        <f t="shared" si="145"/>
        <v>3.3057851200000002E-2</v>
      </c>
      <c r="N903" s="53">
        <f t="shared" si="146"/>
        <v>8.2644629999999997E-3</v>
      </c>
      <c r="Q903" s="3">
        <f t="shared" si="147"/>
        <v>877</v>
      </c>
      <c r="S903" s="3">
        <v>876</v>
      </c>
    </row>
    <row r="904" spans="6:19">
      <c r="F904" s="51" t="str">
        <f t="shared" si="138"/>
        <v>TH420</v>
      </c>
      <c r="G904" s="57">
        <f t="shared" si="139"/>
        <v>121</v>
      </c>
      <c r="H904" s="153">
        <f t="shared" si="140"/>
        <v>678</v>
      </c>
      <c r="I904" s="153" t="str">
        <f t="shared" si="141"/>
        <v>A</v>
      </c>
      <c r="J904" s="52">
        <f t="shared" si="142"/>
        <v>3.9256198000000002</v>
      </c>
      <c r="K904" s="150">
        <f t="shared" si="143"/>
        <v>7.6590908999999998</v>
      </c>
      <c r="L904" s="53">
        <f t="shared" si="144"/>
        <v>0.90082644999999995</v>
      </c>
      <c r="M904" s="53">
        <f t="shared" si="145"/>
        <v>0</v>
      </c>
      <c r="N904" s="53">
        <f t="shared" si="146"/>
        <v>0</v>
      </c>
      <c r="Q904" s="3">
        <f t="shared" si="147"/>
        <v>878</v>
      </c>
      <c r="S904" s="3">
        <v>877</v>
      </c>
    </row>
    <row r="905" spans="6:19">
      <c r="F905" s="51" t="str">
        <f t="shared" si="138"/>
        <v>ML304</v>
      </c>
      <c r="G905" s="57">
        <f t="shared" si="139"/>
        <v>120</v>
      </c>
      <c r="H905" s="153">
        <f t="shared" si="140"/>
        <v>635</v>
      </c>
      <c r="I905" s="153" t="str">
        <f t="shared" si="141"/>
        <v>D</v>
      </c>
      <c r="J905" s="52">
        <f t="shared" si="142"/>
        <v>3.1403509000000001</v>
      </c>
      <c r="K905" s="150">
        <f t="shared" si="143"/>
        <v>6.2682926999999999</v>
      </c>
      <c r="L905" s="53">
        <f t="shared" si="144"/>
        <v>0.77500000000000002</v>
      </c>
      <c r="M905" s="53">
        <f t="shared" si="145"/>
        <v>3.3333333299999997E-2</v>
      </c>
      <c r="N905" s="53">
        <f t="shared" si="146"/>
        <v>0.05</v>
      </c>
      <c r="Q905" s="3">
        <f t="shared" si="147"/>
        <v>879</v>
      </c>
      <c r="S905" s="3">
        <v>878</v>
      </c>
    </row>
    <row r="906" spans="6:19">
      <c r="F906" s="51" t="str">
        <f t="shared" si="138"/>
        <v>MTH457</v>
      </c>
      <c r="G906" s="57">
        <f t="shared" si="139"/>
        <v>120</v>
      </c>
      <c r="H906" s="153">
        <f t="shared" si="140"/>
        <v>1653</v>
      </c>
      <c r="I906" s="153" t="str">
        <f t="shared" si="141"/>
        <v>F</v>
      </c>
      <c r="J906" s="52">
        <f t="shared" si="142"/>
        <v>2.8214286</v>
      </c>
      <c r="K906" s="150">
        <f t="shared" si="143"/>
        <v>7</v>
      </c>
      <c r="L906" s="53">
        <f t="shared" si="144"/>
        <v>0.89166666999999999</v>
      </c>
      <c r="M906" s="53">
        <f t="shared" si="145"/>
        <v>0.1083333333</v>
      </c>
      <c r="N906" s="53">
        <f t="shared" si="146"/>
        <v>6.6666666999999999E-2</v>
      </c>
      <c r="Q906" s="3">
        <f t="shared" si="147"/>
        <v>880</v>
      </c>
      <c r="S906" s="3">
        <v>879</v>
      </c>
    </row>
    <row r="907" spans="6:19">
      <c r="F907" s="51" t="str">
        <f t="shared" si="138"/>
        <v>MUE494</v>
      </c>
      <c r="G907" s="57">
        <f t="shared" si="139"/>
        <v>120</v>
      </c>
      <c r="H907" s="153">
        <f t="shared" si="140"/>
        <v>1586</v>
      </c>
      <c r="I907" s="153" t="str">
        <f t="shared" si="141"/>
        <v>B</v>
      </c>
      <c r="J907" s="52">
        <f t="shared" si="142"/>
        <v>3.9736842000000001</v>
      </c>
      <c r="K907" s="150">
        <f t="shared" si="143"/>
        <v>6.2753623000000003</v>
      </c>
      <c r="L907" s="53">
        <f t="shared" si="144"/>
        <v>0.79166667000000002</v>
      </c>
      <c r="M907" s="53">
        <f t="shared" si="145"/>
        <v>0</v>
      </c>
      <c r="N907" s="53">
        <f t="shared" si="146"/>
        <v>0.05</v>
      </c>
      <c r="Q907" s="3">
        <f t="shared" si="147"/>
        <v>881</v>
      </c>
      <c r="S907" s="3">
        <v>880</v>
      </c>
    </row>
    <row r="908" spans="6:19">
      <c r="F908" s="51" t="str">
        <f t="shared" si="138"/>
        <v>CHM452</v>
      </c>
      <c r="G908" s="57">
        <f t="shared" si="139"/>
        <v>119</v>
      </c>
      <c r="H908" s="153">
        <f t="shared" si="140"/>
        <v>1855</v>
      </c>
      <c r="I908" s="153" t="str">
        <f t="shared" si="141"/>
        <v>F</v>
      </c>
      <c r="J908" s="52">
        <f t="shared" si="142"/>
        <v>2.2241379000000001</v>
      </c>
      <c r="K908" s="150">
        <f t="shared" si="143"/>
        <v>6.7088608000000001</v>
      </c>
      <c r="L908" s="53">
        <f t="shared" si="144"/>
        <v>0.86554622000000003</v>
      </c>
      <c r="M908" s="53">
        <f t="shared" si="145"/>
        <v>0.30252100840000001</v>
      </c>
      <c r="N908" s="53">
        <f t="shared" si="146"/>
        <v>2.5210084000000001E-2</v>
      </c>
      <c r="Q908" s="3">
        <f t="shared" si="147"/>
        <v>882</v>
      </c>
      <c r="S908" s="3">
        <v>881</v>
      </c>
    </row>
    <row r="909" spans="6:19">
      <c r="F909" s="51" t="str">
        <f t="shared" si="138"/>
        <v>DAN305</v>
      </c>
      <c r="G909" s="57">
        <f t="shared" si="139"/>
        <v>119</v>
      </c>
      <c r="H909" s="153">
        <f t="shared" si="140"/>
        <v>2145</v>
      </c>
      <c r="I909" s="153" t="str">
        <f t="shared" si="141"/>
        <v>C</v>
      </c>
      <c r="J909" s="52">
        <f t="shared" si="142"/>
        <v>3.697479</v>
      </c>
      <c r="K909" s="150">
        <f t="shared" si="143"/>
        <v>3.5104166999999999</v>
      </c>
      <c r="L909" s="53">
        <f t="shared" si="144"/>
        <v>0.68067226999999997</v>
      </c>
      <c r="M909" s="53">
        <f t="shared" si="145"/>
        <v>0</v>
      </c>
      <c r="N909" s="53">
        <f t="shared" si="146"/>
        <v>0</v>
      </c>
      <c r="Q909" s="3">
        <f t="shared" si="147"/>
        <v>883</v>
      </c>
      <c r="S909" s="3">
        <v>882</v>
      </c>
    </row>
    <row r="910" spans="6:19">
      <c r="F910" s="51" t="str">
        <f t="shared" si="138"/>
        <v>FIN332</v>
      </c>
      <c r="G910" s="57">
        <f t="shared" si="139"/>
        <v>119</v>
      </c>
      <c r="H910" s="153">
        <f t="shared" si="140"/>
        <v>1444</v>
      </c>
      <c r="I910" s="153" t="str">
        <f t="shared" si="141"/>
        <v>D</v>
      </c>
      <c r="J910" s="52">
        <f t="shared" si="142"/>
        <v>3.0170940000000002</v>
      </c>
      <c r="K910" s="150">
        <f t="shared" si="143"/>
        <v>7.8387096999999999</v>
      </c>
      <c r="L910" s="53">
        <f t="shared" si="144"/>
        <v>0.93277310999999996</v>
      </c>
      <c r="M910" s="53">
        <f t="shared" si="145"/>
        <v>2.5210084000000001E-2</v>
      </c>
      <c r="N910" s="53">
        <f t="shared" si="146"/>
        <v>1.6806722999999999E-2</v>
      </c>
      <c r="Q910" s="3">
        <f t="shared" si="147"/>
        <v>884</v>
      </c>
      <c r="S910" s="3">
        <v>883</v>
      </c>
    </row>
    <row r="911" spans="6:19">
      <c r="F911" s="51" t="str">
        <f t="shared" si="138"/>
        <v>ART458</v>
      </c>
      <c r="G911" s="57">
        <f t="shared" si="139"/>
        <v>118</v>
      </c>
      <c r="H911" s="153">
        <f t="shared" si="140"/>
        <v>922</v>
      </c>
      <c r="I911" s="153" t="str">
        <f t="shared" si="141"/>
        <v>F</v>
      </c>
      <c r="J911" s="52">
        <f t="shared" si="142"/>
        <v>3.3846153999999999</v>
      </c>
      <c r="K911" s="150">
        <f t="shared" si="143"/>
        <v>8.5957446999999991</v>
      </c>
      <c r="L911" s="53">
        <f t="shared" si="144"/>
        <v>0.92372880999999996</v>
      </c>
      <c r="M911" s="53">
        <f t="shared" si="145"/>
        <v>4.23728814E-2</v>
      </c>
      <c r="N911" s="53">
        <f t="shared" si="146"/>
        <v>8.4745759999999993E-3</v>
      </c>
      <c r="Q911" s="3">
        <f t="shared" si="147"/>
        <v>885</v>
      </c>
      <c r="S911" s="3">
        <v>884</v>
      </c>
    </row>
    <row r="912" spans="6:19">
      <c r="F912" s="51" t="str">
        <f t="shared" si="138"/>
        <v>BME463</v>
      </c>
      <c r="G912" s="57">
        <f t="shared" si="139"/>
        <v>118</v>
      </c>
      <c r="H912" s="153">
        <f t="shared" si="140"/>
        <v>664</v>
      </c>
      <c r="I912" s="153" t="str">
        <f t="shared" si="141"/>
        <v>D</v>
      </c>
      <c r="J912" s="52">
        <f t="shared" si="142"/>
        <v>2.8971963000000001</v>
      </c>
      <c r="K912" s="150">
        <f t="shared" si="143"/>
        <v>6.2790698000000003</v>
      </c>
      <c r="L912" s="53">
        <f t="shared" si="144"/>
        <v>0.84745762999999996</v>
      </c>
      <c r="M912" s="53">
        <f t="shared" si="145"/>
        <v>0.14406779659999999</v>
      </c>
      <c r="N912" s="53">
        <f t="shared" si="146"/>
        <v>9.3220338999999999E-2</v>
      </c>
      <c r="Q912" s="3">
        <f t="shared" si="147"/>
        <v>886</v>
      </c>
      <c r="S912" s="3">
        <v>885</v>
      </c>
    </row>
    <row r="913" spans="6:19">
      <c r="F913" s="51" t="str">
        <f t="shared" si="138"/>
        <v>PLS370</v>
      </c>
      <c r="G913" s="57">
        <f t="shared" si="139"/>
        <v>118</v>
      </c>
      <c r="H913" s="153">
        <f t="shared" si="140"/>
        <v>1122</v>
      </c>
      <c r="I913" s="153" t="str">
        <f t="shared" si="141"/>
        <v>F</v>
      </c>
      <c r="J913" s="52">
        <f t="shared" si="142"/>
        <v>3.2035398000000002</v>
      </c>
      <c r="K913" s="150">
        <f t="shared" si="143"/>
        <v>6.8285714000000004</v>
      </c>
      <c r="L913" s="53">
        <f t="shared" si="144"/>
        <v>0.85593220000000003</v>
      </c>
      <c r="M913" s="53">
        <f t="shared" si="145"/>
        <v>9.3220338999999999E-2</v>
      </c>
      <c r="N913" s="53">
        <f t="shared" si="146"/>
        <v>4.2372881000000001E-2</v>
      </c>
      <c r="Q913" s="3">
        <f t="shared" si="147"/>
        <v>887</v>
      </c>
      <c r="S913" s="3">
        <v>886</v>
      </c>
    </row>
    <row r="914" spans="6:19">
      <c r="F914" s="51" t="str">
        <f t="shared" si="138"/>
        <v>TH382</v>
      </c>
      <c r="G914" s="57">
        <f t="shared" si="139"/>
        <v>118</v>
      </c>
      <c r="H914" s="153">
        <f t="shared" si="140"/>
        <v>891</v>
      </c>
      <c r="I914" s="153" t="str">
        <f t="shared" si="141"/>
        <v>C</v>
      </c>
      <c r="J914" s="52">
        <f t="shared" si="142"/>
        <v>2.8983051</v>
      </c>
      <c r="K914" s="150">
        <f t="shared" si="143"/>
        <v>7.15</v>
      </c>
      <c r="L914" s="53">
        <f t="shared" si="144"/>
        <v>0.89830507999999998</v>
      </c>
      <c r="M914" s="53">
        <f t="shared" si="145"/>
        <v>6.7796610199999996E-2</v>
      </c>
      <c r="N914" s="53">
        <f t="shared" si="146"/>
        <v>0</v>
      </c>
      <c r="Q914" s="3">
        <f t="shared" si="147"/>
        <v>888</v>
      </c>
      <c r="S914" s="3">
        <v>887</v>
      </c>
    </row>
    <row r="915" spans="6:19">
      <c r="F915" s="51" t="str">
        <f t="shared" si="138"/>
        <v>BIO279</v>
      </c>
      <c r="G915" s="57">
        <f t="shared" si="139"/>
        <v>117</v>
      </c>
      <c r="H915" s="153">
        <f t="shared" si="140"/>
        <v>637</v>
      </c>
      <c r="I915" s="153" t="str">
        <f t="shared" si="141"/>
        <v>D</v>
      </c>
      <c r="J915" s="52">
        <f t="shared" si="142"/>
        <v>2.7565217</v>
      </c>
      <c r="K915" s="150">
        <f t="shared" si="143"/>
        <v>5.1449274999999997</v>
      </c>
      <c r="L915" s="53">
        <f t="shared" si="144"/>
        <v>0.76068376000000004</v>
      </c>
      <c r="M915" s="53">
        <f t="shared" si="145"/>
        <v>6.8376068400000004E-2</v>
      </c>
      <c r="N915" s="53">
        <f t="shared" si="146"/>
        <v>1.7094017E-2</v>
      </c>
      <c r="Q915" s="3">
        <f t="shared" si="147"/>
        <v>889</v>
      </c>
      <c r="S915" s="3">
        <v>888</v>
      </c>
    </row>
    <row r="916" spans="6:19">
      <c r="F916" s="51" t="str">
        <f t="shared" si="138"/>
        <v>JPN103</v>
      </c>
      <c r="G916" s="57">
        <f t="shared" si="139"/>
        <v>117</v>
      </c>
      <c r="H916" s="153">
        <f t="shared" si="140"/>
        <v>453</v>
      </c>
      <c r="I916" s="153" t="str">
        <f t="shared" si="141"/>
        <v>A</v>
      </c>
      <c r="J916" s="52">
        <f t="shared" si="142"/>
        <v>3.2654866999999999</v>
      </c>
      <c r="K916" s="150">
        <f t="shared" si="143"/>
        <v>5.5</v>
      </c>
      <c r="L916" s="53">
        <f t="shared" si="144"/>
        <v>0.58119657999999996</v>
      </c>
      <c r="M916" s="53">
        <f t="shared" si="145"/>
        <v>5.9829059800000001E-2</v>
      </c>
      <c r="N916" s="53">
        <f t="shared" si="146"/>
        <v>3.4188033999999999E-2</v>
      </c>
      <c r="Q916" s="3">
        <f t="shared" si="147"/>
        <v>890</v>
      </c>
      <c r="S916" s="3">
        <v>889</v>
      </c>
    </row>
    <row r="917" spans="6:19">
      <c r="F917" s="51" t="str">
        <f t="shared" si="138"/>
        <v>MTH381</v>
      </c>
      <c r="G917" s="57">
        <f t="shared" si="139"/>
        <v>117</v>
      </c>
      <c r="H917" s="153">
        <f t="shared" si="140"/>
        <v>1042</v>
      </c>
      <c r="I917" s="153" t="str">
        <f t="shared" si="141"/>
        <v>F</v>
      </c>
      <c r="J917" s="52">
        <f t="shared" si="142"/>
        <v>2.5428571</v>
      </c>
      <c r="K917" s="150">
        <f t="shared" si="143"/>
        <v>6.2096774000000003</v>
      </c>
      <c r="L917" s="53">
        <f t="shared" si="144"/>
        <v>0.89743589999999995</v>
      </c>
      <c r="M917" s="53">
        <f t="shared" si="145"/>
        <v>0.16239316240000001</v>
      </c>
      <c r="N917" s="53">
        <f t="shared" si="146"/>
        <v>0.102564103</v>
      </c>
      <c r="Q917" s="3">
        <f t="shared" si="147"/>
        <v>891</v>
      </c>
      <c r="S917" s="3">
        <v>890</v>
      </c>
    </row>
    <row r="918" spans="6:19">
      <c r="F918" s="51" t="str">
        <f t="shared" si="138"/>
        <v>PLS337</v>
      </c>
      <c r="G918" s="57">
        <f t="shared" si="139"/>
        <v>117</v>
      </c>
      <c r="H918" s="153">
        <f t="shared" si="140"/>
        <v>515</v>
      </c>
      <c r="I918" s="153" t="str">
        <f t="shared" si="141"/>
        <v>B</v>
      </c>
      <c r="J918" s="52">
        <f t="shared" si="142"/>
        <v>2.8947368</v>
      </c>
      <c r="K918" s="150">
        <f t="shared" si="143"/>
        <v>7.3384615000000002</v>
      </c>
      <c r="L918" s="53">
        <f t="shared" si="144"/>
        <v>0.69230769000000003</v>
      </c>
      <c r="M918" s="53">
        <f t="shared" si="145"/>
        <v>7.6923076899999998E-2</v>
      </c>
      <c r="N918" s="53">
        <f t="shared" si="146"/>
        <v>2.5641026000000001E-2</v>
      </c>
      <c r="Q918" s="3">
        <f t="shared" si="147"/>
        <v>892</v>
      </c>
      <c r="S918" s="3">
        <v>891</v>
      </c>
    </row>
    <row r="919" spans="6:19">
      <c r="F919" s="51" t="str">
        <f t="shared" si="138"/>
        <v>STT361</v>
      </c>
      <c r="G919" s="57">
        <f t="shared" si="139"/>
        <v>117</v>
      </c>
      <c r="H919" s="153">
        <f t="shared" si="140"/>
        <v>1344</v>
      </c>
      <c r="I919" s="153" t="str">
        <f t="shared" si="141"/>
        <v>D</v>
      </c>
      <c r="J919" s="52">
        <f t="shared" si="142"/>
        <v>3.1565216999999999</v>
      </c>
      <c r="K919" s="150">
        <f t="shared" si="143"/>
        <v>6.5714286</v>
      </c>
      <c r="L919" s="53">
        <f t="shared" si="144"/>
        <v>0.87179487</v>
      </c>
      <c r="M919" s="53">
        <f t="shared" si="145"/>
        <v>7.6923076899999998E-2</v>
      </c>
      <c r="N919" s="53">
        <f t="shared" si="146"/>
        <v>1.7094017E-2</v>
      </c>
      <c r="Q919" s="3">
        <f t="shared" si="147"/>
        <v>893</v>
      </c>
      <c r="S919" s="3">
        <v>892</v>
      </c>
    </row>
    <row r="920" spans="6:19">
      <c r="F920" s="51" t="str">
        <f t="shared" si="138"/>
        <v>DAN306</v>
      </c>
      <c r="G920" s="57">
        <f t="shared" si="139"/>
        <v>116</v>
      </c>
      <c r="H920" s="153">
        <f t="shared" si="140"/>
        <v>2036</v>
      </c>
      <c r="I920" s="153" t="str">
        <f t="shared" si="141"/>
        <v>C</v>
      </c>
      <c r="J920" s="52">
        <f t="shared" si="142"/>
        <v>3.8173913000000002</v>
      </c>
      <c r="K920" s="150">
        <f t="shared" si="143"/>
        <v>4.4574467999999996</v>
      </c>
      <c r="L920" s="53">
        <f t="shared" si="144"/>
        <v>0.75862068999999999</v>
      </c>
      <c r="M920" s="53">
        <f t="shared" si="145"/>
        <v>0</v>
      </c>
      <c r="N920" s="53">
        <f t="shared" si="146"/>
        <v>8.6206900000000003E-3</v>
      </c>
      <c r="Q920" s="3">
        <f t="shared" si="147"/>
        <v>894</v>
      </c>
      <c r="S920" s="3">
        <v>893</v>
      </c>
    </row>
    <row r="921" spans="6:19">
      <c r="F921" s="51" t="str">
        <f t="shared" si="138"/>
        <v>MUS430</v>
      </c>
      <c r="G921" s="57">
        <f t="shared" si="139"/>
        <v>116</v>
      </c>
      <c r="H921" s="153">
        <f t="shared" si="140"/>
        <v>427</v>
      </c>
      <c r="I921" s="153" t="str">
        <f t="shared" si="141"/>
        <v>B</v>
      </c>
      <c r="J921" s="52">
        <f t="shared" si="142"/>
        <v>3.3771930000000001</v>
      </c>
      <c r="K921" s="150">
        <f t="shared" si="143"/>
        <v>5.9589040999999998</v>
      </c>
      <c r="L921" s="53">
        <f t="shared" si="144"/>
        <v>0.76724137999999997</v>
      </c>
      <c r="M921" s="53">
        <f t="shared" si="145"/>
        <v>3.4482758600000003E-2</v>
      </c>
      <c r="N921" s="53">
        <f t="shared" si="146"/>
        <v>1.7241379000000001E-2</v>
      </c>
      <c r="Q921" s="3">
        <f t="shared" si="147"/>
        <v>895</v>
      </c>
      <c r="S921" s="3">
        <v>894</v>
      </c>
    </row>
    <row r="922" spans="6:19">
      <c r="F922" s="51" t="str">
        <f t="shared" si="138"/>
        <v>TH158</v>
      </c>
      <c r="G922" s="57">
        <f t="shared" si="139"/>
        <v>116</v>
      </c>
      <c r="H922" s="153">
        <f t="shared" si="140"/>
        <v>1419</v>
      </c>
      <c r="I922" s="153" t="str">
        <f t="shared" si="141"/>
        <v>A</v>
      </c>
      <c r="J922" s="52">
        <f t="shared" si="142"/>
        <v>3.8521738999999999</v>
      </c>
      <c r="K922" s="150">
        <f t="shared" si="143"/>
        <v>1.1515152</v>
      </c>
      <c r="L922" s="53">
        <f t="shared" si="144"/>
        <v>0.61206897000000005</v>
      </c>
      <c r="M922" s="53">
        <f t="shared" si="145"/>
        <v>0</v>
      </c>
      <c r="N922" s="53">
        <f t="shared" si="146"/>
        <v>8.6206900000000003E-3</v>
      </c>
      <c r="Q922" s="3">
        <f t="shared" si="147"/>
        <v>896</v>
      </c>
      <c r="S922" s="3">
        <v>895</v>
      </c>
    </row>
    <row r="923" spans="6:19">
      <c r="F923" s="51" t="str">
        <f t="shared" si="138"/>
        <v>BIO406</v>
      </c>
      <c r="G923" s="57">
        <f t="shared" si="139"/>
        <v>115</v>
      </c>
      <c r="H923" s="153">
        <f t="shared" si="140"/>
        <v>319</v>
      </c>
      <c r="I923" s="153" t="str">
        <f t="shared" si="141"/>
        <v>D</v>
      </c>
      <c r="J923" s="52">
        <f t="shared" si="142"/>
        <v>2.4257426</v>
      </c>
      <c r="K923" s="150">
        <f t="shared" si="143"/>
        <v>7.6</v>
      </c>
      <c r="L923" s="53">
        <f t="shared" si="144"/>
        <v>0.85217390999999998</v>
      </c>
      <c r="M923" s="53">
        <f t="shared" si="145"/>
        <v>0.16521739129999999</v>
      </c>
      <c r="N923" s="53">
        <f t="shared" si="146"/>
        <v>0.12173913</v>
      </c>
      <c r="Q923" s="3">
        <f t="shared" si="147"/>
        <v>897</v>
      </c>
      <c r="S923" s="3">
        <v>896</v>
      </c>
    </row>
    <row r="924" spans="6:19">
      <c r="F924" s="51" t="str">
        <f t="shared" ref="F924:F987" si="148">IFERROR(INDEX(Course_Data,Q924,$Q$25),"")</f>
        <v>ENG392</v>
      </c>
      <c r="G924" s="57">
        <f t="shared" ref="G924:G987" si="149">IFERROR(IF($F924="",-0.00000001,VALUE(INDEX(Course_Data,Q924,$R$25))),-0.00000001)</f>
        <v>115</v>
      </c>
      <c r="H924" s="153">
        <f t="shared" ref="H924:H987" si="150">IFERROR(IF($F924="",-0.00000001,VALUE(INDEX(Course_Data,Q924,$S$25))),-0.00000001)</f>
        <v>395</v>
      </c>
      <c r="I924" s="153" t="str">
        <f t="shared" ref="I924:I987" si="151">IFERROR(IF($F924="",-0.00000001,INDEX(Course_Data,Q924,$T$25)),-0.00000001)</f>
        <v>B</v>
      </c>
      <c r="J924" s="52">
        <f t="shared" ref="J924:J987" si="152">IFERROR(IF($F924="",-0.00000001,VALUE(INDEX(Course_Data,Q924,$U$25))),-0.00000001)</f>
        <v>3.5090908999999999</v>
      </c>
      <c r="K924" s="150">
        <f t="shared" ref="K924:K987" si="153">IFERROR(IF($F924="",-0.00000001,VALUE(INDEX(Course_Data,Q924,$V$25))),-0.00000001)</f>
        <v>6.2413793000000002</v>
      </c>
      <c r="L924" s="53">
        <f t="shared" ref="L924:L987" si="154">IFERROR(IF($F924="",-0.00000001,VALUE(INDEX(Course_Data,Q924,$W$25))),-0.00000001)</f>
        <v>0.72173913000000001</v>
      </c>
      <c r="M924" s="53">
        <f t="shared" ref="M924:M987" si="155">IFERROR(IF($F924="",-0.00000001,VALUE(INDEX(Course_Data,Q924,$X$25))),-0.00000001)</f>
        <v>4.3478260900000003E-2</v>
      </c>
      <c r="N924" s="53">
        <f t="shared" ref="N924:N987" si="156">IFERROR(IF($F924="",-0.00000001,VALUE(INDEX(Course_Data,Q924,$Y$25))),-0.00000001)</f>
        <v>4.3478260999999997E-2</v>
      </c>
      <c r="Q924" s="3">
        <f t="shared" si="147"/>
        <v>898</v>
      </c>
      <c r="S924" s="3">
        <v>897</v>
      </c>
    </row>
    <row r="925" spans="6:19">
      <c r="F925" s="51" t="str">
        <f t="shared" si="148"/>
        <v>ENG483</v>
      </c>
      <c r="G925" s="57">
        <f t="shared" si="149"/>
        <v>115</v>
      </c>
      <c r="H925" s="153">
        <f t="shared" si="150"/>
        <v>1488</v>
      </c>
      <c r="I925" s="153" t="str">
        <f t="shared" si="151"/>
        <v>C</v>
      </c>
      <c r="J925" s="52">
        <f t="shared" si="152"/>
        <v>3.3839286</v>
      </c>
      <c r="K925" s="150">
        <f t="shared" si="153"/>
        <v>7.3478260999999998</v>
      </c>
      <c r="L925" s="53">
        <f t="shared" si="154"/>
        <v>0.83478260999999998</v>
      </c>
      <c r="M925" s="53">
        <f t="shared" si="155"/>
        <v>1.73913043E-2</v>
      </c>
      <c r="N925" s="53">
        <f t="shared" si="156"/>
        <v>2.6086957000000001E-2</v>
      </c>
      <c r="Q925" s="3">
        <f t="shared" ref="Q925:Q988" si="157">IF(INDEX(Course_DataALL,Q924+1,1)=$H$4,Q924+1,NA())</f>
        <v>899</v>
      </c>
      <c r="S925" s="3">
        <v>898</v>
      </c>
    </row>
    <row r="926" spans="6:19">
      <c r="F926" s="51" t="str">
        <f t="shared" si="148"/>
        <v>FIN400</v>
      </c>
      <c r="G926" s="57">
        <f t="shared" si="149"/>
        <v>115</v>
      </c>
      <c r="H926" s="153">
        <f t="shared" si="150"/>
        <v>707</v>
      </c>
      <c r="I926" s="153" t="str">
        <f t="shared" si="151"/>
        <v>D</v>
      </c>
      <c r="J926" s="52">
        <f t="shared" si="152"/>
        <v>3.1081080999999999</v>
      </c>
      <c r="K926" s="150">
        <f t="shared" si="153"/>
        <v>8.5277778000000009</v>
      </c>
      <c r="L926" s="53">
        <f t="shared" si="154"/>
        <v>0.97391304000000001</v>
      </c>
      <c r="M926" s="53">
        <f t="shared" si="155"/>
        <v>2.6086956500000001E-2</v>
      </c>
      <c r="N926" s="53">
        <f t="shared" si="156"/>
        <v>3.4782608999999999E-2</v>
      </c>
      <c r="Q926" s="3">
        <f t="shared" si="157"/>
        <v>900</v>
      </c>
      <c r="S926" s="3">
        <v>899</v>
      </c>
    </row>
    <row r="927" spans="6:19">
      <c r="F927" s="51" t="str">
        <f t="shared" si="148"/>
        <v>FIN462</v>
      </c>
      <c r="G927" s="57">
        <f t="shared" si="149"/>
        <v>115</v>
      </c>
      <c r="H927" s="153">
        <f t="shared" si="150"/>
        <v>2014</v>
      </c>
      <c r="I927" s="153" t="str">
        <f t="shared" si="151"/>
        <v>C</v>
      </c>
      <c r="J927" s="52">
        <f t="shared" si="152"/>
        <v>3.0782609000000001</v>
      </c>
      <c r="K927" s="150">
        <f t="shared" si="153"/>
        <v>8.1692307999999993</v>
      </c>
      <c r="L927" s="53">
        <f t="shared" si="154"/>
        <v>0.99130434999999995</v>
      </c>
      <c r="M927" s="53">
        <f t="shared" si="155"/>
        <v>0</v>
      </c>
      <c r="N927" s="53">
        <f t="shared" si="156"/>
        <v>0</v>
      </c>
      <c r="Q927" s="3">
        <f t="shared" si="157"/>
        <v>901</v>
      </c>
      <c r="S927" s="3">
        <v>900</v>
      </c>
    </row>
    <row r="928" spans="6:19">
      <c r="F928" s="51" t="str">
        <f t="shared" si="148"/>
        <v>MUA421</v>
      </c>
      <c r="G928" s="57">
        <f t="shared" si="149"/>
        <v>115</v>
      </c>
      <c r="H928" s="153">
        <f t="shared" si="150"/>
        <v>1502</v>
      </c>
      <c r="I928" s="153" t="str">
        <f t="shared" si="151"/>
        <v>B</v>
      </c>
      <c r="J928" s="52">
        <f t="shared" si="152"/>
        <v>3.8608696</v>
      </c>
      <c r="K928" s="150">
        <f t="shared" si="153"/>
        <v>7.9729729999999996</v>
      </c>
      <c r="L928" s="53">
        <f t="shared" si="154"/>
        <v>0.80869564999999999</v>
      </c>
      <c r="M928" s="53">
        <f t="shared" si="155"/>
        <v>0</v>
      </c>
      <c r="N928" s="53">
        <f t="shared" si="156"/>
        <v>0</v>
      </c>
      <c r="Q928" s="3">
        <f t="shared" si="157"/>
        <v>902</v>
      </c>
      <c r="S928" s="3">
        <v>901</v>
      </c>
    </row>
    <row r="929" spans="6:19">
      <c r="F929" s="51" t="str">
        <f t="shared" si="148"/>
        <v>TH159</v>
      </c>
      <c r="G929" s="57">
        <f t="shared" si="149"/>
        <v>115</v>
      </c>
      <c r="H929" s="153">
        <f t="shared" si="150"/>
        <v>1378</v>
      </c>
      <c r="I929" s="153" t="str">
        <f t="shared" si="151"/>
        <v>A</v>
      </c>
      <c r="J929" s="52">
        <f t="shared" si="152"/>
        <v>3.8771930000000001</v>
      </c>
      <c r="K929" s="150">
        <f t="shared" si="153"/>
        <v>2.1313130999999998</v>
      </c>
      <c r="L929" s="53">
        <f t="shared" si="154"/>
        <v>0.60869565000000003</v>
      </c>
      <c r="M929" s="53">
        <f t="shared" si="155"/>
        <v>8.6956522000000008E-3</v>
      </c>
      <c r="N929" s="53">
        <f t="shared" si="156"/>
        <v>8.6956519999999999E-3</v>
      </c>
      <c r="Q929" s="3">
        <f t="shared" si="157"/>
        <v>903</v>
      </c>
      <c r="S929" s="3">
        <v>902</v>
      </c>
    </row>
    <row r="930" spans="6:19">
      <c r="F930" s="51" t="str">
        <f t="shared" si="148"/>
        <v>TH301</v>
      </c>
      <c r="G930" s="57">
        <f t="shared" si="149"/>
        <v>115</v>
      </c>
      <c r="H930" s="153">
        <f t="shared" si="150"/>
        <v>625</v>
      </c>
      <c r="I930" s="153" t="str">
        <f t="shared" si="151"/>
        <v>B</v>
      </c>
      <c r="J930" s="52">
        <f t="shared" si="152"/>
        <v>3.2743362999999999</v>
      </c>
      <c r="K930" s="150">
        <f t="shared" si="153"/>
        <v>4.7356322000000004</v>
      </c>
      <c r="L930" s="53">
        <f t="shared" si="154"/>
        <v>0.73913043</v>
      </c>
      <c r="M930" s="53">
        <f t="shared" si="155"/>
        <v>4.3478260900000003E-2</v>
      </c>
      <c r="N930" s="53">
        <f t="shared" si="156"/>
        <v>1.7391304E-2</v>
      </c>
      <c r="Q930" s="3">
        <f t="shared" si="157"/>
        <v>904</v>
      </c>
      <c r="S930" s="3">
        <v>903</v>
      </c>
    </row>
    <row r="931" spans="6:19">
      <c r="F931" s="51" t="str">
        <f t="shared" si="148"/>
        <v>WMS300</v>
      </c>
      <c r="G931" s="57">
        <f t="shared" si="149"/>
        <v>115</v>
      </c>
      <c r="H931" s="153">
        <f t="shared" si="150"/>
        <v>851</v>
      </c>
      <c r="I931" s="153" t="str">
        <f t="shared" si="151"/>
        <v>C</v>
      </c>
      <c r="J931" s="52">
        <f t="shared" si="152"/>
        <v>3.5370370000000002</v>
      </c>
      <c r="K931" s="150">
        <f t="shared" si="153"/>
        <v>6.0289855000000001</v>
      </c>
      <c r="L931" s="53">
        <f t="shared" si="154"/>
        <v>0.63478261000000002</v>
      </c>
      <c r="M931" s="53">
        <f t="shared" si="155"/>
        <v>4.3478260900000003E-2</v>
      </c>
      <c r="N931" s="53">
        <f t="shared" si="156"/>
        <v>6.0869565E-2</v>
      </c>
      <c r="Q931" s="3">
        <f t="shared" si="157"/>
        <v>905</v>
      </c>
      <c r="S931" s="3">
        <v>904</v>
      </c>
    </row>
    <row r="932" spans="6:19">
      <c r="F932" s="51" t="str">
        <f t="shared" si="148"/>
        <v>ATH399</v>
      </c>
      <c r="G932" s="57">
        <f t="shared" si="149"/>
        <v>114</v>
      </c>
      <c r="H932" s="153">
        <f t="shared" si="150"/>
        <v>1222</v>
      </c>
      <c r="I932" s="153" t="str">
        <f t="shared" si="151"/>
        <v>D</v>
      </c>
      <c r="J932" s="52">
        <f t="shared" si="152"/>
        <v>3.3873874000000002</v>
      </c>
      <c r="K932" s="150">
        <f t="shared" si="153"/>
        <v>6.5172413999999996</v>
      </c>
      <c r="L932" s="53">
        <f t="shared" si="154"/>
        <v>0.77192981999999999</v>
      </c>
      <c r="M932" s="53">
        <f t="shared" si="155"/>
        <v>5.2631578900000003E-2</v>
      </c>
      <c r="N932" s="53">
        <f t="shared" si="156"/>
        <v>2.6315788999999999E-2</v>
      </c>
      <c r="Q932" s="3">
        <f t="shared" si="157"/>
        <v>906</v>
      </c>
      <c r="S932" s="3">
        <v>905</v>
      </c>
    </row>
    <row r="933" spans="6:19">
      <c r="F933" s="51" t="str">
        <f t="shared" si="148"/>
        <v>BME419</v>
      </c>
      <c r="G933" s="57">
        <f t="shared" si="149"/>
        <v>114</v>
      </c>
      <c r="H933" s="153">
        <f t="shared" si="150"/>
        <v>680</v>
      </c>
      <c r="I933" s="153" t="str">
        <f t="shared" si="151"/>
        <v>C</v>
      </c>
      <c r="J933" s="52">
        <f t="shared" si="152"/>
        <v>2.9818182000000002</v>
      </c>
      <c r="K933" s="150">
        <f t="shared" si="153"/>
        <v>6.0722892000000002</v>
      </c>
      <c r="L933" s="53">
        <f t="shared" si="154"/>
        <v>0.85964912000000004</v>
      </c>
      <c r="M933" s="53">
        <f t="shared" si="155"/>
        <v>5.2631578900000003E-2</v>
      </c>
      <c r="N933" s="53">
        <f t="shared" si="156"/>
        <v>3.5087719000000003E-2</v>
      </c>
      <c r="Q933" s="3">
        <f t="shared" si="157"/>
        <v>907</v>
      </c>
      <c r="S933" s="3">
        <v>906</v>
      </c>
    </row>
    <row r="934" spans="6:19">
      <c r="F934" s="51" t="str">
        <f t="shared" si="148"/>
        <v>BME420</v>
      </c>
      <c r="G934" s="57">
        <f t="shared" si="149"/>
        <v>114</v>
      </c>
      <c r="H934" s="153">
        <f t="shared" si="150"/>
        <v>829</v>
      </c>
      <c r="I934" s="153" t="str">
        <f t="shared" si="151"/>
        <v>D</v>
      </c>
      <c r="J934" s="52">
        <f t="shared" si="152"/>
        <v>2.9734512999999998</v>
      </c>
      <c r="K934" s="150">
        <f t="shared" si="153"/>
        <v>6.9753086</v>
      </c>
      <c r="L934" s="53">
        <f t="shared" si="154"/>
        <v>0.85964912000000004</v>
      </c>
      <c r="M934" s="53">
        <f t="shared" si="155"/>
        <v>7.0175438600000001E-2</v>
      </c>
      <c r="N934" s="53">
        <f t="shared" si="156"/>
        <v>8.7719300000000007E-3</v>
      </c>
      <c r="Q934" s="3">
        <f t="shared" si="157"/>
        <v>908</v>
      </c>
      <c r="S934" s="3">
        <v>907</v>
      </c>
    </row>
    <row r="935" spans="6:19">
      <c r="F935" s="51" t="str">
        <f t="shared" si="148"/>
        <v>CEG476</v>
      </c>
      <c r="G935" s="57">
        <f t="shared" si="149"/>
        <v>114</v>
      </c>
      <c r="H935" s="153">
        <f t="shared" si="150"/>
        <v>1503</v>
      </c>
      <c r="I935" s="153" t="str">
        <f t="shared" si="151"/>
        <v>F</v>
      </c>
      <c r="J935" s="52">
        <f t="shared" si="152"/>
        <v>3.2884614999999999</v>
      </c>
      <c r="K935" s="150">
        <f t="shared" si="153"/>
        <v>8.3125</v>
      </c>
      <c r="L935" s="53">
        <f t="shared" si="154"/>
        <v>0.92982456000000002</v>
      </c>
      <c r="M935" s="53">
        <f t="shared" si="155"/>
        <v>9.6491228100000007E-2</v>
      </c>
      <c r="N935" s="53">
        <f t="shared" si="156"/>
        <v>8.7719298000000001E-2</v>
      </c>
      <c r="Q935" s="3">
        <f t="shared" si="157"/>
        <v>909</v>
      </c>
      <c r="S935" s="3">
        <v>908</v>
      </c>
    </row>
    <row r="936" spans="6:19">
      <c r="F936" s="51" t="str">
        <f t="shared" si="148"/>
        <v>ENG343</v>
      </c>
      <c r="G936" s="57">
        <f t="shared" si="149"/>
        <v>114</v>
      </c>
      <c r="H936" s="153">
        <f t="shared" si="150"/>
        <v>1583</v>
      </c>
      <c r="I936" s="153" t="str">
        <f t="shared" si="151"/>
        <v>D</v>
      </c>
      <c r="J936" s="52">
        <f t="shared" si="152"/>
        <v>3.0190475999999999</v>
      </c>
      <c r="K936" s="150">
        <f t="shared" si="153"/>
        <v>6.7076922999999997</v>
      </c>
      <c r="L936" s="53">
        <f t="shared" si="154"/>
        <v>0.77192981999999999</v>
      </c>
      <c r="M936" s="53">
        <f t="shared" si="155"/>
        <v>4.3859649100000002E-2</v>
      </c>
      <c r="N936" s="53">
        <f t="shared" si="156"/>
        <v>7.8947368000000004E-2</v>
      </c>
      <c r="Q936" s="3">
        <f t="shared" si="157"/>
        <v>910</v>
      </c>
      <c r="S936" s="3">
        <v>909</v>
      </c>
    </row>
    <row r="937" spans="6:19">
      <c r="F937" s="51" t="str">
        <f t="shared" si="148"/>
        <v>HST220</v>
      </c>
      <c r="G937" s="57">
        <f t="shared" si="149"/>
        <v>114</v>
      </c>
      <c r="H937" s="153">
        <f t="shared" si="150"/>
        <v>1272</v>
      </c>
      <c r="I937" s="153" t="str">
        <f t="shared" si="151"/>
        <v>F</v>
      </c>
      <c r="J937" s="52">
        <f t="shared" si="152"/>
        <v>2.9166666999999999</v>
      </c>
      <c r="K937" s="150">
        <f t="shared" si="153"/>
        <v>4.6857142999999999</v>
      </c>
      <c r="L937" s="53">
        <f t="shared" si="154"/>
        <v>0.71052632000000004</v>
      </c>
      <c r="M937" s="53">
        <f t="shared" si="155"/>
        <v>7.0175438600000001E-2</v>
      </c>
      <c r="N937" s="53">
        <f t="shared" si="156"/>
        <v>0.15789473700000001</v>
      </c>
      <c r="Q937" s="3">
        <f t="shared" si="157"/>
        <v>911</v>
      </c>
      <c r="S937" s="3">
        <v>910</v>
      </c>
    </row>
    <row r="938" spans="6:19">
      <c r="F938" s="51" t="str">
        <f t="shared" si="148"/>
        <v>ML399</v>
      </c>
      <c r="G938" s="57">
        <f t="shared" si="149"/>
        <v>114</v>
      </c>
      <c r="H938" s="153">
        <f t="shared" si="150"/>
        <v>514</v>
      </c>
      <c r="I938" s="153" t="str">
        <f t="shared" si="151"/>
        <v>D</v>
      </c>
      <c r="J938" s="52">
        <f t="shared" si="152"/>
        <v>3.5221239</v>
      </c>
      <c r="K938" s="150">
        <f t="shared" si="153"/>
        <v>6.453125</v>
      </c>
      <c r="L938" s="53">
        <f t="shared" si="154"/>
        <v>0.78070174999999997</v>
      </c>
      <c r="M938" s="53">
        <f t="shared" si="155"/>
        <v>3.50877193E-2</v>
      </c>
      <c r="N938" s="53">
        <f t="shared" si="156"/>
        <v>8.7719300000000007E-3</v>
      </c>
      <c r="Q938" s="3">
        <f t="shared" si="157"/>
        <v>912</v>
      </c>
      <c r="S938" s="3">
        <v>911</v>
      </c>
    </row>
    <row r="939" spans="6:19">
      <c r="F939" s="51" t="str">
        <f t="shared" si="148"/>
        <v>ART368</v>
      </c>
      <c r="G939" s="57">
        <f t="shared" si="149"/>
        <v>113</v>
      </c>
      <c r="H939" s="153">
        <f t="shared" si="150"/>
        <v>991</v>
      </c>
      <c r="I939" s="153" t="str">
        <f t="shared" si="151"/>
        <v>C</v>
      </c>
      <c r="J939" s="52">
        <f t="shared" si="152"/>
        <v>3.1181817999999999</v>
      </c>
      <c r="K939" s="150">
        <f t="shared" si="153"/>
        <v>7.8510638000000004</v>
      </c>
      <c r="L939" s="53">
        <f t="shared" si="154"/>
        <v>0.80530972999999995</v>
      </c>
      <c r="M939" s="53">
        <f t="shared" si="155"/>
        <v>3.5398230099999997E-2</v>
      </c>
      <c r="N939" s="53">
        <f t="shared" si="156"/>
        <v>2.6548672999999998E-2</v>
      </c>
      <c r="Q939" s="3">
        <f t="shared" si="157"/>
        <v>913</v>
      </c>
      <c r="S939" s="3">
        <v>912</v>
      </c>
    </row>
    <row r="940" spans="6:19">
      <c r="F940" s="51" t="str">
        <f t="shared" si="148"/>
        <v>BIO443</v>
      </c>
      <c r="G940" s="57">
        <f t="shared" si="149"/>
        <v>113</v>
      </c>
      <c r="H940" s="153">
        <f t="shared" si="150"/>
        <v>840</v>
      </c>
      <c r="I940" s="153" t="str">
        <f t="shared" si="151"/>
        <v>F</v>
      </c>
      <c r="J940" s="52">
        <f t="shared" si="152"/>
        <v>3.15</v>
      </c>
      <c r="K940" s="150">
        <f t="shared" si="153"/>
        <v>7.625</v>
      </c>
      <c r="L940" s="53">
        <f t="shared" si="154"/>
        <v>0.82300885000000001</v>
      </c>
      <c r="M940" s="53">
        <f t="shared" si="155"/>
        <v>8.8495575199999996E-2</v>
      </c>
      <c r="N940" s="53">
        <f t="shared" si="156"/>
        <v>0.115044248</v>
      </c>
      <c r="Q940" s="3">
        <f t="shared" si="157"/>
        <v>914</v>
      </c>
      <c r="S940" s="3">
        <v>913</v>
      </c>
    </row>
    <row r="941" spans="6:19">
      <c r="F941" s="51" t="str">
        <f t="shared" si="148"/>
        <v>BME460</v>
      </c>
      <c r="G941" s="57">
        <f t="shared" si="149"/>
        <v>113</v>
      </c>
      <c r="H941" s="153">
        <f t="shared" si="150"/>
        <v>569</v>
      </c>
      <c r="I941" s="153" t="str">
        <f t="shared" si="151"/>
        <v>B</v>
      </c>
      <c r="J941" s="52">
        <f t="shared" si="152"/>
        <v>3.6036036</v>
      </c>
      <c r="K941" s="150">
        <f t="shared" si="153"/>
        <v>5.8414634000000003</v>
      </c>
      <c r="L941" s="53">
        <f t="shared" si="154"/>
        <v>0.85840707999999999</v>
      </c>
      <c r="M941" s="53">
        <f t="shared" si="155"/>
        <v>8.8495575000000007E-3</v>
      </c>
      <c r="N941" s="53">
        <f t="shared" si="156"/>
        <v>1.7699115000000001E-2</v>
      </c>
      <c r="Q941" s="3">
        <f t="shared" si="157"/>
        <v>915</v>
      </c>
      <c r="S941" s="3">
        <v>914</v>
      </c>
    </row>
    <row r="942" spans="6:19">
      <c r="F942" s="51" t="str">
        <f t="shared" si="148"/>
        <v>CEG255</v>
      </c>
      <c r="G942" s="57">
        <f t="shared" si="149"/>
        <v>113</v>
      </c>
      <c r="H942" s="153">
        <f t="shared" si="150"/>
        <v>1192</v>
      </c>
      <c r="I942" s="153" t="str">
        <f t="shared" si="151"/>
        <v>C</v>
      </c>
      <c r="J942" s="52">
        <f t="shared" si="152"/>
        <v>3.1621622</v>
      </c>
      <c r="K942" s="150">
        <f t="shared" si="153"/>
        <v>3.6933332999999999</v>
      </c>
      <c r="L942" s="53">
        <f t="shared" si="154"/>
        <v>0.78761062000000004</v>
      </c>
      <c r="M942" s="53">
        <f t="shared" si="155"/>
        <v>6.1946902700000001E-2</v>
      </c>
      <c r="N942" s="53">
        <f t="shared" si="156"/>
        <v>1.7699115000000001E-2</v>
      </c>
      <c r="Q942" s="3">
        <f t="shared" si="157"/>
        <v>916</v>
      </c>
      <c r="S942" s="3">
        <v>915</v>
      </c>
    </row>
    <row r="943" spans="6:19">
      <c r="F943" s="51" t="str">
        <f t="shared" si="148"/>
        <v>CLS340</v>
      </c>
      <c r="G943" s="57">
        <f t="shared" si="149"/>
        <v>113</v>
      </c>
      <c r="H943" s="153">
        <f t="shared" si="150"/>
        <v>767</v>
      </c>
      <c r="I943" s="153" t="str">
        <f t="shared" si="151"/>
        <v>C</v>
      </c>
      <c r="J943" s="52">
        <f t="shared" si="152"/>
        <v>3.2376238000000002</v>
      </c>
      <c r="K943" s="150">
        <f t="shared" si="153"/>
        <v>7.0615385000000002</v>
      </c>
      <c r="L943" s="53">
        <f t="shared" si="154"/>
        <v>0.74336283000000003</v>
      </c>
      <c r="M943" s="53">
        <f t="shared" si="155"/>
        <v>6.1946902700000001E-2</v>
      </c>
      <c r="N943" s="53">
        <f t="shared" si="156"/>
        <v>0.10619468999999999</v>
      </c>
      <c r="Q943" s="3">
        <f t="shared" si="157"/>
        <v>917</v>
      </c>
      <c r="S943" s="3">
        <v>916</v>
      </c>
    </row>
    <row r="944" spans="6:19">
      <c r="F944" s="51" t="str">
        <f t="shared" si="148"/>
        <v>DAN333</v>
      </c>
      <c r="G944" s="57">
        <f t="shared" si="149"/>
        <v>113</v>
      </c>
      <c r="H944" s="153">
        <f t="shared" si="150"/>
        <v>1479</v>
      </c>
      <c r="I944" s="153" t="str">
        <f t="shared" si="151"/>
        <v>C</v>
      </c>
      <c r="J944" s="52">
        <f t="shared" si="152"/>
        <v>3.4601769999999998</v>
      </c>
      <c r="K944" s="150">
        <f t="shared" si="153"/>
        <v>6.8817203999999998</v>
      </c>
      <c r="L944" s="53">
        <f t="shared" si="154"/>
        <v>0.82300885000000001</v>
      </c>
      <c r="M944" s="53">
        <f t="shared" si="155"/>
        <v>0</v>
      </c>
      <c r="N944" s="53">
        <f t="shared" si="156"/>
        <v>0</v>
      </c>
      <c r="Q944" s="3">
        <f t="shared" si="157"/>
        <v>918</v>
      </c>
      <c r="S944" s="3">
        <v>917</v>
      </c>
    </row>
    <row r="945" spans="6:19">
      <c r="F945" s="51" t="str">
        <f t="shared" si="148"/>
        <v>EE480</v>
      </c>
      <c r="G945" s="57">
        <f t="shared" si="149"/>
        <v>113</v>
      </c>
      <c r="H945" s="153">
        <f t="shared" si="150"/>
        <v>508</v>
      </c>
      <c r="I945" s="153" t="str">
        <f t="shared" si="151"/>
        <v>F</v>
      </c>
      <c r="J945" s="52">
        <f t="shared" si="152"/>
        <v>3.5045872</v>
      </c>
      <c r="K945" s="150">
        <f t="shared" si="153"/>
        <v>7.5833332999999996</v>
      </c>
      <c r="L945" s="53">
        <f t="shared" si="154"/>
        <v>0.96460177000000003</v>
      </c>
      <c r="M945" s="53">
        <f t="shared" si="155"/>
        <v>4.4247787599999998E-2</v>
      </c>
      <c r="N945" s="53">
        <f t="shared" si="156"/>
        <v>3.5398230000000003E-2</v>
      </c>
      <c r="Q945" s="3">
        <f t="shared" si="157"/>
        <v>919</v>
      </c>
      <c r="S945" s="3">
        <v>918</v>
      </c>
    </row>
    <row r="946" spans="6:19">
      <c r="F946" s="51" t="str">
        <f t="shared" si="148"/>
        <v>FIN461</v>
      </c>
      <c r="G946" s="57">
        <f t="shared" si="149"/>
        <v>113</v>
      </c>
      <c r="H946" s="153">
        <f t="shared" si="150"/>
        <v>738</v>
      </c>
      <c r="I946" s="153" t="str">
        <f t="shared" si="151"/>
        <v>C</v>
      </c>
      <c r="J946" s="52">
        <f t="shared" si="152"/>
        <v>3.1160714</v>
      </c>
      <c r="K946" s="150">
        <f t="shared" si="153"/>
        <v>8.2698412999999995</v>
      </c>
      <c r="L946" s="53">
        <f t="shared" si="154"/>
        <v>0.98230088000000004</v>
      </c>
      <c r="M946" s="53">
        <f t="shared" si="155"/>
        <v>8.8495575000000007E-3</v>
      </c>
      <c r="N946" s="53">
        <f t="shared" si="156"/>
        <v>8.8495580000000004E-3</v>
      </c>
      <c r="Q946" s="3">
        <f t="shared" si="157"/>
        <v>920</v>
      </c>
      <c r="S946" s="3">
        <v>919</v>
      </c>
    </row>
    <row r="947" spans="6:19">
      <c r="F947" s="51" t="str">
        <f t="shared" si="148"/>
        <v>MP282</v>
      </c>
      <c r="G947" s="57">
        <f t="shared" si="149"/>
        <v>113</v>
      </c>
      <c r="H947" s="153">
        <f t="shared" si="150"/>
        <v>1134</v>
      </c>
      <c r="I947" s="153" t="str">
        <f t="shared" si="151"/>
        <v>B</v>
      </c>
      <c r="J947" s="52">
        <f t="shared" si="152"/>
        <v>3.4054053999999998</v>
      </c>
      <c r="K947" s="150">
        <f t="shared" si="153"/>
        <v>3.5662650999999999</v>
      </c>
      <c r="L947" s="53">
        <f t="shared" si="154"/>
        <v>0.53982300999999999</v>
      </c>
      <c r="M947" s="53">
        <f t="shared" si="155"/>
        <v>3.5398230099999997E-2</v>
      </c>
      <c r="N947" s="53">
        <f t="shared" si="156"/>
        <v>1.7699115000000001E-2</v>
      </c>
      <c r="Q947" s="3">
        <f t="shared" si="157"/>
        <v>921</v>
      </c>
      <c r="S947" s="3">
        <v>920</v>
      </c>
    </row>
    <row r="948" spans="6:19">
      <c r="F948" s="51" t="str">
        <f t="shared" si="148"/>
        <v>MP334</v>
      </c>
      <c r="G948" s="57">
        <f t="shared" si="149"/>
        <v>113</v>
      </c>
      <c r="H948" s="153">
        <f t="shared" si="150"/>
        <v>1252</v>
      </c>
      <c r="I948" s="153" t="str">
        <f t="shared" si="151"/>
        <v>C</v>
      </c>
      <c r="J948" s="52">
        <f t="shared" si="152"/>
        <v>3.0884955999999999</v>
      </c>
      <c r="K948" s="150">
        <f t="shared" si="153"/>
        <v>4.8072289000000001</v>
      </c>
      <c r="L948" s="53">
        <f t="shared" si="154"/>
        <v>0.62831857999999996</v>
      </c>
      <c r="M948" s="53">
        <f t="shared" si="155"/>
        <v>2.65486726E-2</v>
      </c>
      <c r="N948" s="53">
        <f t="shared" si="156"/>
        <v>0</v>
      </c>
      <c r="Q948" s="3">
        <f t="shared" si="157"/>
        <v>922</v>
      </c>
      <c r="S948" s="3">
        <v>921</v>
      </c>
    </row>
    <row r="949" spans="6:19">
      <c r="F949" s="51" t="str">
        <f t="shared" si="148"/>
        <v>ACC454</v>
      </c>
      <c r="G949" s="57">
        <f t="shared" si="149"/>
        <v>112</v>
      </c>
      <c r="H949" s="153">
        <f t="shared" si="150"/>
        <v>1067</v>
      </c>
      <c r="I949" s="153" t="str">
        <f t="shared" si="151"/>
        <v>C</v>
      </c>
      <c r="J949" s="52">
        <f t="shared" si="152"/>
        <v>3.0190475999999999</v>
      </c>
      <c r="K949" s="150">
        <f t="shared" si="153"/>
        <v>7.4912280999999998</v>
      </c>
      <c r="L949" s="53">
        <f t="shared" si="154"/>
        <v>0.9375</v>
      </c>
      <c r="M949" s="53">
        <f t="shared" si="155"/>
        <v>1.7857142900000001E-2</v>
      </c>
      <c r="N949" s="53">
        <f t="shared" si="156"/>
        <v>6.25E-2</v>
      </c>
      <c r="Q949" s="3">
        <f t="shared" si="157"/>
        <v>923</v>
      </c>
      <c r="S949" s="3">
        <v>922</v>
      </c>
    </row>
    <row r="950" spans="6:19">
      <c r="F950" s="51" t="str">
        <f t="shared" si="148"/>
        <v>BME464</v>
      </c>
      <c r="G950" s="57">
        <f t="shared" si="149"/>
        <v>112</v>
      </c>
      <c r="H950" s="153">
        <f t="shared" si="150"/>
        <v>1156</v>
      </c>
      <c r="I950" s="153" t="str">
        <f t="shared" si="151"/>
        <v>F</v>
      </c>
      <c r="J950" s="52">
        <f t="shared" si="152"/>
        <v>2.7722772</v>
      </c>
      <c r="K950" s="150">
        <f t="shared" si="153"/>
        <v>7.2</v>
      </c>
      <c r="L950" s="53">
        <f t="shared" si="154"/>
        <v>0.90178570999999996</v>
      </c>
      <c r="M950" s="53">
        <f t="shared" si="155"/>
        <v>0.1160714286</v>
      </c>
      <c r="N950" s="53">
        <f t="shared" si="156"/>
        <v>9.8214285999999998E-2</v>
      </c>
      <c r="Q950" s="3">
        <f t="shared" si="157"/>
        <v>924</v>
      </c>
      <c r="S950" s="3">
        <v>923</v>
      </c>
    </row>
    <row r="951" spans="6:19">
      <c r="F951" s="51" t="str">
        <f t="shared" si="148"/>
        <v>HPR245</v>
      </c>
      <c r="G951" s="57">
        <f t="shared" si="149"/>
        <v>112</v>
      </c>
      <c r="H951" s="153">
        <f t="shared" si="150"/>
        <v>1317</v>
      </c>
      <c r="I951" s="153" t="str">
        <f t="shared" si="151"/>
        <v>A</v>
      </c>
      <c r="J951" s="52">
        <f t="shared" si="152"/>
        <v>3.75</v>
      </c>
      <c r="K951" s="150">
        <f t="shared" si="153"/>
        <v>4.6721310999999996</v>
      </c>
      <c r="L951" s="53">
        <f t="shared" si="154"/>
        <v>0.47321428999999998</v>
      </c>
      <c r="M951" s="53">
        <f t="shared" si="155"/>
        <v>2.6785714299999999E-2</v>
      </c>
      <c r="N951" s="53">
        <f t="shared" si="156"/>
        <v>7.1428570999999996E-2</v>
      </c>
      <c r="Q951" s="3">
        <f t="shared" si="157"/>
        <v>925</v>
      </c>
      <c r="S951" s="3">
        <v>924</v>
      </c>
    </row>
    <row r="952" spans="6:19">
      <c r="F952" s="51" t="str">
        <f t="shared" si="148"/>
        <v>SOC444</v>
      </c>
      <c r="G952" s="57">
        <f t="shared" si="149"/>
        <v>112</v>
      </c>
      <c r="H952" s="153">
        <f t="shared" si="150"/>
        <v>1007</v>
      </c>
      <c r="I952" s="153" t="str">
        <f t="shared" si="151"/>
        <v>C</v>
      </c>
      <c r="J952" s="52">
        <f t="shared" si="152"/>
        <v>2.9595959999999999</v>
      </c>
      <c r="K952" s="150">
        <f t="shared" si="153"/>
        <v>7.1481481000000002</v>
      </c>
      <c r="L952" s="53">
        <f t="shared" si="154"/>
        <v>0.64285714000000005</v>
      </c>
      <c r="M952" s="53">
        <f t="shared" si="155"/>
        <v>3.5714285700000001E-2</v>
      </c>
      <c r="N952" s="53">
        <f t="shared" si="156"/>
        <v>0.116071429</v>
      </c>
      <c r="Q952" s="3">
        <f t="shared" si="157"/>
        <v>926</v>
      </c>
      <c r="S952" s="3">
        <v>925</v>
      </c>
    </row>
    <row r="953" spans="6:19">
      <c r="F953" s="51" t="str">
        <f t="shared" si="148"/>
        <v>CEG355</v>
      </c>
      <c r="G953" s="57">
        <f t="shared" si="149"/>
        <v>111</v>
      </c>
      <c r="H953" s="153">
        <f t="shared" si="150"/>
        <v>556</v>
      </c>
      <c r="I953" s="153" t="str">
        <f t="shared" si="151"/>
        <v>C</v>
      </c>
      <c r="J953" s="52">
        <f t="shared" si="152"/>
        <v>3.3047618999999999</v>
      </c>
      <c r="K953" s="150">
        <f t="shared" si="153"/>
        <v>6.8113207999999998</v>
      </c>
      <c r="L953" s="53">
        <f t="shared" si="154"/>
        <v>0.78378378000000004</v>
      </c>
      <c r="M953" s="53">
        <f t="shared" si="155"/>
        <v>2.7027026999999999E-2</v>
      </c>
      <c r="N953" s="53">
        <f t="shared" si="156"/>
        <v>5.4054053999999997E-2</v>
      </c>
      <c r="Q953" s="3">
        <f t="shared" si="157"/>
        <v>927</v>
      </c>
      <c r="S953" s="3">
        <v>926</v>
      </c>
    </row>
    <row r="954" spans="6:19">
      <c r="F954" s="51" t="str">
        <f t="shared" si="148"/>
        <v>CHM453</v>
      </c>
      <c r="G954" s="57">
        <f t="shared" si="149"/>
        <v>111</v>
      </c>
      <c r="H954" s="153">
        <f t="shared" si="150"/>
        <v>868</v>
      </c>
      <c r="I954" s="153" t="str">
        <f t="shared" si="151"/>
        <v>D</v>
      </c>
      <c r="J954" s="52">
        <f t="shared" si="152"/>
        <v>2.5648148000000002</v>
      </c>
      <c r="K954" s="150">
        <f t="shared" si="153"/>
        <v>7.8717949000000003</v>
      </c>
      <c r="L954" s="53">
        <f t="shared" si="154"/>
        <v>0.90990990999999999</v>
      </c>
      <c r="M954" s="53">
        <f t="shared" si="155"/>
        <v>0.1081081081</v>
      </c>
      <c r="N954" s="53">
        <f t="shared" si="156"/>
        <v>2.7027026999999999E-2</v>
      </c>
      <c r="Q954" s="3">
        <f t="shared" si="157"/>
        <v>928</v>
      </c>
      <c r="S954" s="3">
        <v>927</v>
      </c>
    </row>
    <row r="955" spans="6:19">
      <c r="F955" s="51" t="str">
        <f t="shared" si="148"/>
        <v>CHM457</v>
      </c>
      <c r="G955" s="57">
        <f t="shared" si="149"/>
        <v>111</v>
      </c>
      <c r="H955" s="153">
        <f t="shared" si="150"/>
        <v>458</v>
      </c>
      <c r="I955" s="153" t="str">
        <f t="shared" si="151"/>
        <v>D</v>
      </c>
      <c r="J955" s="52">
        <f t="shared" si="152"/>
        <v>3.1891891999999999</v>
      </c>
      <c r="K955" s="150">
        <f t="shared" si="153"/>
        <v>6.7532468000000003</v>
      </c>
      <c r="L955" s="53">
        <f t="shared" si="154"/>
        <v>0.9009009</v>
      </c>
      <c r="M955" s="53">
        <f t="shared" si="155"/>
        <v>2.7027026999999999E-2</v>
      </c>
      <c r="N955" s="53">
        <f t="shared" si="156"/>
        <v>0</v>
      </c>
      <c r="Q955" s="3">
        <f t="shared" si="157"/>
        <v>929</v>
      </c>
      <c r="S955" s="3">
        <v>928</v>
      </c>
    </row>
    <row r="956" spans="6:19">
      <c r="F956" s="51" t="str">
        <f t="shared" si="148"/>
        <v>DAN207</v>
      </c>
      <c r="G956" s="57">
        <f t="shared" si="149"/>
        <v>111</v>
      </c>
      <c r="H956" s="153">
        <f t="shared" si="150"/>
        <v>1777</v>
      </c>
      <c r="I956" s="153" t="str">
        <f t="shared" si="151"/>
        <v>B</v>
      </c>
      <c r="J956" s="52">
        <f t="shared" si="152"/>
        <v>3.6415093999999999</v>
      </c>
      <c r="K956" s="150">
        <f t="shared" si="153"/>
        <v>3.7111111000000001</v>
      </c>
      <c r="L956" s="53">
        <f t="shared" si="154"/>
        <v>0.68468468000000005</v>
      </c>
      <c r="M956" s="53">
        <f t="shared" si="155"/>
        <v>0</v>
      </c>
      <c r="N956" s="53">
        <f t="shared" si="156"/>
        <v>4.5045044999999999E-2</v>
      </c>
      <c r="Q956" s="3">
        <f t="shared" si="157"/>
        <v>930</v>
      </c>
      <c r="S956" s="3">
        <v>929</v>
      </c>
    </row>
    <row r="957" spans="6:19">
      <c r="F957" s="51" t="str">
        <f t="shared" si="148"/>
        <v>PLS408</v>
      </c>
      <c r="G957" s="57">
        <f t="shared" si="149"/>
        <v>111</v>
      </c>
      <c r="H957" s="153">
        <f t="shared" si="150"/>
        <v>597</v>
      </c>
      <c r="I957" s="153" t="str">
        <f t="shared" si="151"/>
        <v>B</v>
      </c>
      <c r="J957" s="52">
        <f t="shared" si="152"/>
        <v>3.1538461999999998</v>
      </c>
      <c r="K957" s="150">
        <f t="shared" si="153"/>
        <v>6.7125000000000004</v>
      </c>
      <c r="L957" s="53">
        <f t="shared" si="154"/>
        <v>0.65765766000000003</v>
      </c>
      <c r="M957" s="53">
        <f t="shared" si="155"/>
        <v>1.8018018E-2</v>
      </c>
      <c r="N957" s="53">
        <f t="shared" si="156"/>
        <v>6.3063063000000003E-2</v>
      </c>
      <c r="Q957" s="3">
        <f t="shared" si="157"/>
        <v>931</v>
      </c>
      <c r="S957" s="3">
        <v>930</v>
      </c>
    </row>
    <row r="958" spans="6:19">
      <c r="F958" s="51" t="str">
        <f t="shared" si="148"/>
        <v>TH344</v>
      </c>
      <c r="G958" s="57">
        <f t="shared" si="149"/>
        <v>111</v>
      </c>
      <c r="H958" s="153">
        <f t="shared" si="150"/>
        <v>974</v>
      </c>
      <c r="I958" s="153" t="str">
        <f t="shared" si="151"/>
        <v>C</v>
      </c>
      <c r="J958" s="52">
        <f t="shared" si="152"/>
        <v>3.7909090999999999</v>
      </c>
      <c r="K958" s="150">
        <f t="shared" si="153"/>
        <v>6.4421052999999997</v>
      </c>
      <c r="L958" s="53">
        <f t="shared" si="154"/>
        <v>0.86486485999999996</v>
      </c>
      <c r="M958" s="53">
        <f t="shared" si="155"/>
        <v>0</v>
      </c>
      <c r="N958" s="53">
        <f t="shared" si="156"/>
        <v>9.0090090000000001E-3</v>
      </c>
      <c r="Q958" s="3">
        <f t="shared" si="157"/>
        <v>932</v>
      </c>
      <c r="S958" s="3">
        <v>931</v>
      </c>
    </row>
    <row r="959" spans="6:19">
      <c r="F959" s="51" t="str">
        <f t="shared" si="148"/>
        <v>TH356</v>
      </c>
      <c r="G959" s="57">
        <f t="shared" si="149"/>
        <v>111</v>
      </c>
      <c r="H959" s="153">
        <f t="shared" si="150"/>
        <v>1233</v>
      </c>
      <c r="I959" s="153" t="str">
        <f t="shared" si="151"/>
        <v>B</v>
      </c>
      <c r="J959" s="52">
        <f t="shared" si="152"/>
        <v>3.7181818</v>
      </c>
      <c r="K959" s="150">
        <f t="shared" si="153"/>
        <v>6.59375</v>
      </c>
      <c r="L959" s="53">
        <f t="shared" si="154"/>
        <v>0.85585586000000002</v>
      </c>
      <c r="M959" s="53">
        <f t="shared" si="155"/>
        <v>9.0090090000000001E-3</v>
      </c>
      <c r="N959" s="53">
        <f t="shared" si="156"/>
        <v>9.0090090000000001E-3</v>
      </c>
      <c r="Q959" s="3">
        <f t="shared" si="157"/>
        <v>933</v>
      </c>
      <c r="S959" s="3">
        <v>932</v>
      </c>
    </row>
    <row r="960" spans="6:19">
      <c r="F960" s="51" t="str">
        <f t="shared" si="148"/>
        <v>TH444</v>
      </c>
      <c r="G960" s="57">
        <f t="shared" si="149"/>
        <v>111</v>
      </c>
      <c r="H960" s="153">
        <f t="shared" si="150"/>
        <v>1366</v>
      </c>
      <c r="I960" s="153" t="str">
        <f t="shared" si="151"/>
        <v>C</v>
      </c>
      <c r="J960" s="52">
        <f t="shared" si="152"/>
        <v>3.7657658000000001</v>
      </c>
      <c r="K960" s="150">
        <f t="shared" si="153"/>
        <v>6.9479167000000004</v>
      </c>
      <c r="L960" s="53">
        <f t="shared" si="154"/>
        <v>0.87387387000000005</v>
      </c>
      <c r="M960" s="53">
        <f t="shared" si="155"/>
        <v>0</v>
      </c>
      <c r="N960" s="53">
        <f t="shared" si="156"/>
        <v>0</v>
      </c>
      <c r="Q960" s="3">
        <f t="shared" si="157"/>
        <v>934</v>
      </c>
      <c r="S960" s="3">
        <v>933</v>
      </c>
    </row>
    <row r="961" spans="6:19">
      <c r="F961" s="51" t="str">
        <f t="shared" si="148"/>
        <v>ART349</v>
      </c>
      <c r="G961" s="57">
        <f t="shared" si="149"/>
        <v>110</v>
      </c>
      <c r="H961" s="153">
        <f t="shared" si="150"/>
        <v>1861</v>
      </c>
      <c r="I961" s="153" t="str">
        <f t="shared" si="151"/>
        <v>F</v>
      </c>
      <c r="J961" s="52">
        <f t="shared" si="152"/>
        <v>3.2222222</v>
      </c>
      <c r="K961" s="150">
        <f t="shared" si="153"/>
        <v>7.2391303999999996</v>
      </c>
      <c r="L961" s="53">
        <f t="shared" si="154"/>
        <v>0.83636363999999996</v>
      </c>
      <c r="M961" s="53">
        <f t="shared" si="155"/>
        <v>4.5454545499999999E-2</v>
      </c>
      <c r="N961" s="53">
        <f t="shared" si="156"/>
        <v>1.8181817999999999E-2</v>
      </c>
      <c r="Q961" s="3">
        <f t="shared" si="157"/>
        <v>935</v>
      </c>
      <c r="S961" s="3">
        <v>934</v>
      </c>
    </row>
    <row r="962" spans="6:19">
      <c r="F962" s="51" t="str">
        <f t="shared" si="148"/>
        <v>CHI103</v>
      </c>
      <c r="G962" s="57">
        <f t="shared" si="149"/>
        <v>110</v>
      </c>
      <c r="H962" s="153">
        <f t="shared" si="150"/>
        <v>1659</v>
      </c>
      <c r="I962" s="153" t="str">
        <f t="shared" si="151"/>
        <v>C</v>
      </c>
      <c r="J962" s="52">
        <f t="shared" si="152"/>
        <v>3.3486239000000002</v>
      </c>
      <c r="K962" s="150">
        <f t="shared" si="153"/>
        <v>4.1666667000000004</v>
      </c>
      <c r="L962" s="53">
        <f t="shared" si="154"/>
        <v>0.5</v>
      </c>
      <c r="M962" s="53">
        <f t="shared" si="155"/>
        <v>1.8181818200000002E-2</v>
      </c>
      <c r="N962" s="53">
        <f t="shared" si="156"/>
        <v>9.0909089999999994E-3</v>
      </c>
      <c r="Q962" s="3">
        <f t="shared" si="157"/>
        <v>936</v>
      </c>
      <c r="S962" s="3">
        <v>935</v>
      </c>
    </row>
    <row r="963" spans="6:19">
      <c r="F963" s="51" t="str">
        <f t="shared" si="148"/>
        <v>COM447</v>
      </c>
      <c r="G963" s="57">
        <f t="shared" si="149"/>
        <v>110</v>
      </c>
      <c r="H963" s="153">
        <f t="shared" si="150"/>
        <v>364</v>
      </c>
      <c r="I963" s="153" t="str">
        <f t="shared" si="151"/>
        <v>C</v>
      </c>
      <c r="J963" s="52">
        <f t="shared" si="152"/>
        <v>3.1636364000000001</v>
      </c>
      <c r="K963" s="150">
        <f t="shared" si="153"/>
        <v>6.4782609000000004</v>
      </c>
      <c r="L963" s="53">
        <f t="shared" si="154"/>
        <v>0.92727272999999999</v>
      </c>
      <c r="M963" s="53">
        <f t="shared" si="155"/>
        <v>2.7272727300000001E-2</v>
      </c>
      <c r="N963" s="53">
        <f t="shared" si="156"/>
        <v>0</v>
      </c>
      <c r="Q963" s="3">
        <f t="shared" si="157"/>
        <v>937</v>
      </c>
      <c r="S963" s="3">
        <v>936</v>
      </c>
    </row>
    <row r="964" spans="6:19">
      <c r="F964" s="51" t="str">
        <f t="shared" si="148"/>
        <v>MUA322</v>
      </c>
      <c r="G964" s="57">
        <f t="shared" si="149"/>
        <v>110</v>
      </c>
      <c r="H964" s="153">
        <f t="shared" si="150"/>
        <v>960</v>
      </c>
      <c r="I964" s="153" t="str">
        <f t="shared" si="151"/>
        <v>B</v>
      </c>
      <c r="J964" s="52">
        <f t="shared" si="152"/>
        <v>3.7181818</v>
      </c>
      <c r="K964" s="150">
        <f t="shared" si="153"/>
        <v>5.7671232999999997</v>
      </c>
      <c r="L964" s="53">
        <f t="shared" si="154"/>
        <v>0.74545455000000005</v>
      </c>
      <c r="M964" s="53">
        <f t="shared" si="155"/>
        <v>9.0909091000000008E-3</v>
      </c>
      <c r="N964" s="53">
        <f t="shared" si="156"/>
        <v>0</v>
      </c>
      <c r="Q964" s="3">
        <f t="shared" si="157"/>
        <v>938</v>
      </c>
      <c r="S964" s="3">
        <v>937</v>
      </c>
    </row>
    <row r="965" spans="6:19">
      <c r="F965" s="51" t="str">
        <f t="shared" si="148"/>
        <v>MUE268</v>
      </c>
      <c r="G965" s="57">
        <f t="shared" si="149"/>
        <v>110</v>
      </c>
      <c r="H965" s="153">
        <f t="shared" si="150"/>
        <v>1283</v>
      </c>
      <c r="I965" s="153" t="str">
        <f t="shared" si="151"/>
        <v>B</v>
      </c>
      <c r="J965" s="52">
        <f t="shared" si="152"/>
        <v>3.953271</v>
      </c>
      <c r="K965" s="150">
        <f t="shared" si="153"/>
        <v>2.4606742000000001</v>
      </c>
      <c r="L965" s="53">
        <f t="shared" si="154"/>
        <v>0.7</v>
      </c>
      <c r="M965" s="53">
        <f t="shared" si="155"/>
        <v>0</v>
      </c>
      <c r="N965" s="53">
        <f t="shared" si="156"/>
        <v>2.7272727E-2</v>
      </c>
      <c r="Q965" s="3">
        <f t="shared" si="157"/>
        <v>939</v>
      </c>
      <c r="S965" s="3">
        <v>938</v>
      </c>
    </row>
    <row r="966" spans="6:19">
      <c r="F966" s="51" t="str">
        <f t="shared" si="148"/>
        <v>CEG434</v>
      </c>
      <c r="G966" s="57">
        <f t="shared" si="149"/>
        <v>109</v>
      </c>
      <c r="H966" s="153">
        <f t="shared" si="150"/>
        <v>1389</v>
      </c>
      <c r="I966" s="153" t="str">
        <f t="shared" si="151"/>
        <v>D</v>
      </c>
      <c r="J966" s="52">
        <f t="shared" si="152"/>
        <v>3.3300971000000001</v>
      </c>
      <c r="K966" s="150">
        <f t="shared" si="153"/>
        <v>7.4366196999999996</v>
      </c>
      <c r="L966" s="53">
        <f t="shared" si="154"/>
        <v>0.93577982000000004</v>
      </c>
      <c r="M966" s="53">
        <f t="shared" si="155"/>
        <v>2.7522935799999999E-2</v>
      </c>
      <c r="N966" s="53">
        <f t="shared" si="156"/>
        <v>5.5045872000000003E-2</v>
      </c>
      <c r="Q966" s="3">
        <f t="shared" si="157"/>
        <v>940</v>
      </c>
      <c r="S966" s="3">
        <v>939</v>
      </c>
    </row>
    <row r="967" spans="6:19">
      <c r="F967" s="51" t="str">
        <f t="shared" si="148"/>
        <v>FIN205W</v>
      </c>
      <c r="G967" s="57">
        <f t="shared" si="149"/>
        <v>109</v>
      </c>
      <c r="H967" s="153">
        <f t="shared" si="150"/>
        <v>3575</v>
      </c>
      <c r="I967" s="153" t="str">
        <f t="shared" si="151"/>
        <v>NA</v>
      </c>
      <c r="J967" s="52">
        <f t="shared" si="152"/>
        <v>-1E-8</v>
      </c>
      <c r="K967" s="150">
        <f t="shared" si="153"/>
        <v>4.5194805000000002</v>
      </c>
      <c r="L967" s="53">
        <f t="shared" si="154"/>
        <v>0.26605505000000002</v>
      </c>
      <c r="M967" s="53">
        <f t="shared" si="155"/>
        <v>0</v>
      </c>
      <c r="N967" s="53">
        <f t="shared" si="156"/>
        <v>1</v>
      </c>
      <c r="Q967" s="3">
        <f t="shared" si="157"/>
        <v>941</v>
      </c>
      <c r="S967" s="3">
        <v>940</v>
      </c>
    </row>
    <row r="968" spans="6:19">
      <c r="F968" s="51" t="str">
        <f t="shared" si="148"/>
        <v>FIN405</v>
      </c>
      <c r="G968" s="57">
        <f t="shared" si="149"/>
        <v>109</v>
      </c>
      <c r="H968" s="153">
        <f t="shared" si="150"/>
        <v>1262</v>
      </c>
      <c r="I968" s="153" t="str">
        <f t="shared" si="151"/>
        <v>F</v>
      </c>
      <c r="J968" s="52">
        <f t="shared" si="152"/>
        <v>2.8585859</v>
      </c>
      <c r="K968" s="150">
        <f t="shared" si="153"/>
        <v>8.1764706</v>
      </c>
      <c r="L968" s="53">
        <f t="shared" si="154"/>
        <v>0.97247706</v>
      </c>
      <c r="M968" s="53">
        <f t="shared" si="155"/>
        <v>5.5045871599999997E-2</v>
      </c>
      <c r="N968" s="53">
        <f t="shared" si="156"/>
        <v>9.1743118999999998E-2</v>
      </c>
      <c r="Q968" s="3">
        <f t="shared" si="157"/>
        <v>942</v>
      </c>
      <c r="S968" s="3">
        <v>941</v>
      </c>
    </row>
    <row r="969" spans="6:19">
      <c r="F969" s="51" t="str">
        <f t="shared" si="148"/>
        <v>GL346</v>
      </c>
      <c r="G969" s="57">
        <f t="shared" si="149"/>
        <v>109</v>
      </c>
      <c r="H969" s="153">
        <f t="shared" si="150"/>
        <v>675</v>
      </c>
      <c r="I969" s="153" t="str">
        <f t="shared" si="151"/>
        <v>C</v>
      </c>
      <c r="J969" s="52">
        <f t="shared" si="152"/>
        <v>3.6972477000000001</v>
      </c>
      <c r="K969" s="150">
        <f t="shared" si="153"/>
        <v>6.8493151000000001</v>
      </c>
      <c r="L969" s="53">
        <f t="shared" si="154"/>
        <v>0.92660549999999997</v>
      </c>
      <c r="M969" s="53">
        <f t="shared" si="155"/>
        <v>3.6697247699999998E-2</v>
      </c>
      <c r="N969" s="53">
        <f t="shared" si="156"/>
        <v>0</v>
      </c>
      <c r="Q969" s="3">
        <f t="shared" si="157"/>
        <v>943</v>
      </c>
      <c r="S969" s="3">
        <v>942</v>
      </c>
    </row>
    <row r="970" spans="6:19">
      <c r="F970" s="51" t="str">
        <f t="shared" si="148"/>
        <v>CEG461</v>
      </c>
      <c r="G970" s="57">
        <f t="shared" si="149"/>
        <v>108</v>
      </c>
      <c r="H970" s="153">
        <f t="shared" si="150"/>
        <v>2033</v>
      </c>
      <c r="I970" s="153" t="str">
        <f t="shared" si="151"/>
        <v>C</v>
      </c>
      <c r="J970" s="52">
        <f t="shared" si="152"/>
        <v>3.4299065</v>
      </c>
      <c r="K970" s="150">
        <f t="shared" si="153"/>
        <v>8.1785713999999992</v>
      </c>
      <c r="L970" s="53">
        <f t="shared" si="154"/>
        <v>0.94444444000000005</v>
      </c>
      <c r="M970" s="53">
        <f t="shared" si="155"/>
        <v>0</v>
      </c>
      <c r="N970" s="53">
        <f t="shared" si="156"/>
        <v>9.2592590000000006E-3</v>
      </c>
      <c r="Q970" s="3">
        <f t="shared" si="157"/>
        <v>944</v>
      </c>
      <c r="S970" s="3">
        <v>943</v>
      </c>
    </row>
    <row r="971" spans="6:19">
      <c r="F971" s="51" t="str">
        <f t="shared" si="148"/>
        <v>CLS204W</v>
      </c>
      <c r="G971" s="57">
        <f t="shared" si="149"/>
        <v>108</v>
      </c>
      <c r="H971" s="153">
        <f t="shared" si="150"/>
        <v>2896</v>
      </c>
      <c r="I971" s="153" t="str">
        <f t="shared" si="151"/>
        <v>NA</v>
      </c>
      <c r="J971" s="52">
        <f t="shared" si="152"/>
        <v>-1E-8</v>
      </c>
      <c r="K971" s="150">
        <f t="shared" si="153"/>
        <v>4.5263157999999999</v>
      </c>
      <c r="L971" s="53">
        <f t="shared" si="154"/>
        <v>0.24074074000000001</v>
      </c>
      <c r="M971" s="53">
        <f t="shared" si="155"/>
        <v>0</v>
      </c>
      <c r="N971" s="53">
        <f t="shared" si="156"/>
        <v>1</v>
      </c>
      <c r="Q971" s="3">
        <f t="shared" si="157"/>
        <v>945</v>
      </c>
      <c r="S971" s="3">
        <v>944</v>
      </c>
    </row>
    <row r="972" spans="6:19">
      <c r="F972" s="51" t="str">
        <f t="shared" si="148"/>
        <v>CST221W</v>
      </c>
      <c r="G972" s="57">
        <f t="shared" si="149"/>
        <v>108</v>
      </c>
      <c r="H972" s="153">
        <f t="shared" si="150"/>
        <v>3053</v>
      </c>
      <c r="I972" s="153" t="str">
        <f t="shared" si="151"/>
        <v>NA</v>
      </c>
      <c r="J972" s="52">
        <f t="shared" si="152"/>
        <v>-1E-8</v>
      </c>
      <c r="K972" s="150">
        <f t="shared" si="153"/>
        <v>4.0975609999999998</v>
      </c>
      <c r="L972" s="53">
        <f t="shared" si="154"/>
        <v>0.26851851999999998</v>
      </c>
      <c r="M972" s="53">
        <f t="shared" si="155"/>
        <v>0</v>
      </c>
      <c r="N972" s="53">
        <f t="shared" si="156"/>
        <v>1</v>
      </c>
      <c r="Q972" s="3">
        <f t="shared" si="157"/>
        <v>946</v>
      </c>
      <c r="S972" s="3">
        <v>945</v>
      </c>
    </row>
    <row r="973" spans="6:19">
      <c r="F973" s="51" t="str">
        <f t="shared" si="148"/>
        <v>EXB450</v>
      </c>
      <c r="G973" s="57">
        <f t="shared" si="149"/>
        <v>108</v>
      </c>
      <c r="H973" s="153">
        <f t="shared" si="150"/>
        <v>482</v>
      </c>
      <c r="I973" s="153" t="str">
        <f t="shared" si="151"/>
        <v>C</v>
      </c>
      <c r="J973" s="52">
        <f t="shared" si="152"/>
        <v>3.0285714000000001</v>
      </c>
      <c r="K973" s="150">
        <f t="shared" si="153"/>
        <v>8.1265823000000008</v>
      </c>
      <c r="L973" s="53">
        <f t="shared" si="154"/>
        <v>0.91666667000000002</v>
      </c>
      <c r="M973" s="53">
        <f t="shared" si="155"/>
        <v>5.5555555600000001E-2</v>
      </c>
      <c r="N973" s="53">
        <f t="shared" si="156"/>
        <v>2.7777777999999999E-2</v>
      </c>
      <c r="Q973" s="3">
        <f t="shared" si="157"/>
        <v>947</v>
      </c>
      <c r="S973" s="3">
        <v>946</v>
      </c>
    </row>
    <row r="974" spans="6:19">
      <c r="F974" s="51" t="str">
        <f t="shared" si="148"/>
        <v>FIN404</v>
      </c>
      <c r="G974" s="57">
        <f t="shared" si="149"/>
        <v>108</v>
      </c>
      <c r="H974" s="153">
        <f t="shared" si="150"/>
        <v>561</v>
      </c>
      <c r="I974" s="153" t="str">
        <f t="shared" si="151"/>
        <v>F</v>
      </c>
      <c r="J974" s="52">
        <f t="shared" si="152"/>
        <v>2.9230768999999999</v>
      </c>
      <c r="K974" s="150">
        <f t="shared" si="153"/>
        <v>7.9384614999999998</v>
      </c>
      <c r="L974" s="53">
        <f t="shared" si="154"/>
        <v>0.94444444000000005</v>
      </c>
      <c r="M974" s="53">
        <f t="shared" si="155"/>
        <v>5.5555555600000001E-2</v>
      </c>
      <c r="N974" s="53">
        <f t="shared" si="156"/>
        <v>3.7037037000000002E-2</v>
      </c>
      <c r="Q974" s="3">
        <f t="shared" si="157"/>
        <v>948</v>
      </c>
      <c r="S974" s="3">
        <v>947</v>
      </c>
    </row>
    <row r="975" spans="6:19">
      <c r="F975" s="51" t="str">
        <f t="shared" si="148"/>
        <v>ML301</v>
      </c>
      <c r="G975" s="57">
        <f t="shared" si="149"/>
        <v>108</v>
      </c>
      <c r="H975" s="153">
        <f t="shared" si="150"/>
        <v>494</v>
      </c>
      <c r="I975" s="153" t="str">
        <f t="shared" si="151"/>
        <v>B</v>
      </c>
      <c r="J975" s="52">
        <f t="shared" si="152"/>
        <v>3.3619048</v>
      </c>
      <c r="K975" s="150">
        <f t="shared" si="153"/>
        <v>6.8611110999999996</v>
      </c>
      <c r="L975" s="53">
        <f t="shared" si="154"/>
        <v>0.74074074000000001</v>
      </c>
      <c r="M975" s="53">
        <f t="shared" si="155"/>
        <v>5.5555555600000001E-2</v>
      </c>
      <c r="N975" s="53">
        <f t="shared" si="156"/>
        <v>2.7777777999999999E-2</v>
      </c>
      <c r="Q975" s="3">
        <f t="shared" si="157"/>
        <v>949</v>
      </c>
      <c r="S975" s="3">
        <v>948</v>
      </c>
    </row>
    <row r="976" spans="6:19">
      <c r="F976" s="51" t="str">
        <f t="shared" si="148"/>
        <v>MUS112</v>
      </c>
      <c r="G976" s="57">
        <f t="shared" si="149"/>
        <v>108</v>
      </c>
      <c r="H976" s="153">
        <f t="shared" si="150"/>
        <v>2023</v>
      </c>
      <c r="I976" s="153" t="str">
        <f t="shared" si="151"/>
        <v>A</v>
      </c>
      <c r="J976" s="52">
        <f t="shared" si="152"/>
        <v>3.8598131000000002</v>
      </c>
      <c r="K976" s="150">
        <f t="shared" si="153"/>
        <v>1.5185185000000001</v>
      </c>
      <c r="L976" s="53">
        <f t="shared" si="154"/>
        <v>0.44444444</v>
      </c>
      <c r="M976" s="53">
        <f t="shared" si="155"/>
        <v>0</v>
      </c>
      <c r="N976" s="53">
        <f t="shared" si="156"/>
        <v>9.2592590000000006E-3</v>
      </c>
      <c r="Q976" s="3">
        <f t="shared" si="157"/>
        <v>950</v>
      </c>
      <c r="S976" s="3">
        <v>949</v>
      </c>
    </row>
    <row r="977" spans="6:19">
      <c r="F977" s="51" t="str">
        <f t="shared" si="148"/>
        <v>PSY323</v>
      </c>
      <c r="G977" s="57">
        <f t="shared" si="149"/>
        <v>108</v>
      </c>
      <c r="H977" s="153">
        <f t="shared" si="150"/>
        <v>1516</v>
      </c>
      <c r="I977" s="153" t="str">
        <f t="shared" si="151"/>
        <v>F</v>
      </c>
      <c r="J977" s="52">
        <f t="shared" si="152"/>
        <v>3.4672896999999998</v>
      </c>
      <c r="K977" s="150">
        <f t="shared" si="153"/>
        <v>7.8947368000000004</v>
      </c>
      <c r="L977" s="53">
        <f t="shared" si="154"/>
        <v>0.94444444000000005</v>
      </c>
      <c r="M977" s="53">
        <f t="shared" si="155"/>
        <v>3.7037037000000002E-2</v>
      </c>
      <c r="N977" s="53">
        <f t="shared" si="156"/>
        <v>9.2592590000000006E-3</v>
      </c>
      <c r="Q977" s="3">
        <f t="shared" si="157"/>
        <v>951</v>
      </c>
      <c r="S977" s="3">
        <v>950</v>
      </c>
    </row>
    <row r="978" spans="6:19">
      <c r="F978" s="51" t="str">
        <f t="shared" si="148"/>
        <v>ART376</v>
      </c>
      <c r="G978" s="57">
        <f t="shared" si="149"/>
        <v>107</v>
      </c>
      <c r="H978" s="153">
        <f t="shared" si="150"/>
        <v>1576</v>
      </c>
      <c r="I978" s="153" t="str">
        <f t="shared" si="151"/>
        <v>C</v>
      </c>
      <c r="J978" s="52">
        <f t="shared" si="152"/>
        <v>3.5428571</v>
      </c>
      <c r="K978" s="150">
        <f t="shared" si="153"/>
        <v>6.5625</v>
      </c>
      <c r="L978" s="53">
        <f t="shared" si="154"/>
        <v>0.75700935000000003</v>
      </c>
      <c r="M978" s="53">
        <f t="shared" si="155"/>
        <v>2.8037383200000002E-2</v>
      </c>
      <c r="N978" s="53">
        <f t="shared" si="156"/>
        <v>1.8691589000000002E-2</v>
      </c>
      <c r="Q978" s="3">
        <f t="shared" si="157"/>
        <v>952</v>
      </c>
      <c r="S978" s="3">
        <v>951</v>
      </c>
    </row>
    <row r="979" spans="6:19">
      <c r="F979" s="51" t="str">
        <f t="shared" si="148"/>
        <v>BMB427</v>
      </c>
      <c r="G979" s="57">
        <f t="shared" si="149"/>
        <v>107</v>
      </c>
      <c r="H979" s="153">
        <f t="shared" si="150"/>
        <v>585</v>
      </c>
      <c r="I979" s="153" t="str">
        <f t="shared" si="151"/>
        <v>C</v>
      </c>
      <c r="J979" s="52">
        <f t="shared" si="152"/>
        <v>3.0294118000000001</v>
      </c>
      <c r="K979" s="150">
        <f t="shared" si="153"/>
        <v>7.5344828000000001</v>
      </c>
      <c r="L979" s="53">
        <f t="shared" si="154"/>
        <v>0.83177570000000001</v>
      </c>
      <c r="M979" s="53">
        <f t="shared" si="155"/>
        <v>6.5420560700000005E-2</v>
      </c>
      <c r="N979" s="53">
        <f t="shared" si="156"/>
        <v>4.6728972000000001E-2</v>
      </c>
      <c r="Q979" s="3">
        <f t="shared" si="157"/>
        <v>953</v>
      </c>
      <c r="S979" s="3">
        <v>952</v>
      </c>
    </row>
    <row r="980" spans="6:19">
      <c r="F980" s="51" t="str">
        <f t="shared" si="148"/>
        <v>MGT480</v>
      </c>
      <c r="G980" s="57">
        <f t="shared" si="149"/>
        <v>107</v>
      </c>
      <c r="H980" s="153">
        <f t="shared" si="150"/>
        <v>1496</v>
      </c>
      <c r="I980" s="153" t="str">
        <f t="shared" si="151"/>
        <v>D</v>
      </c>
      <c r="J980" s="52">
        <f t="shared" si="152"/>
        <v>3.7102803999999998</v>
      </c>
      <c r="K980" s="150">
        <f t="shared" si="153"/>
        <v>7.6976744000000004</v>
      </c>
      <c r="L980" s="53">
        <f t="shared" si="154"/>
        <v>0.95327103000000002</v>
      </c>
      <c r="M980" s="53">
        <f t="shared" si="155"/>
        <v>1.8691588799999999E-2</v>
      </c>
      <c r="N980" s="53">
        <f t="shared" si="156"/>
        <v>0</v>
      </c>
      <c r="Q980" s="3">
        <f t="shared" si="157"/>
        <v>954</v>
      </c>
      <c r="S980" s="3">
        <v>953</v>
      </c>
    </row>
    <row r="981" spans="6:19">
      <c r="F981" s="51" t="str">
        <f t="shared" si="148"/>
        <v>MUA113</v>
      </c>
      <c r="G981" s="57">
        <f t="shared" si="149"/>
        <v>107</v>
      </c>
      <c r="H981" s="153">
        <f t="shared" si="150"/>
        <v>984</v>
      </c>
      <c r="I981" s="153" t="str">
        <f t="shared" si="151"/>
        <v>A</v>
      </c>
      <c r="J981" s="52">
        <f t="shared" si="152"/>
        <v>3.7142857</v>
      </c>
      <c r="K981" s="150">
        <f t="shared" si="153"/>
        <v>3.1927710999999999</v>
      </c>
      <c r="L981" s="53">
        <f t="shared" si="154"/>
        <v>0.49532710000000002</v>
      </c>
      <c r="M981" s="53">
        <f t="shared" si="155"/>
        <v>3.7383177599999998E-2</v>
      </c>
      <c r="N981" s="53">
        <f t="shared" si="156"/>
        <v>1.8691589000000002E-2</v>
      </c>
      <c r="Q981" s="3">
        <f t="shared" si="157"/>
        <v>955</v>
      </c>
      <c r="S981" s="3">
        <v>954</v>
      </c>
    </row>
    <row r="982" spans="6:19">
      <c r="F982" s="51" t="str">
        <f t="shared" si="148"/>
        <v>MUE270</v>
      </c>
      <c r="G982" s="57">
        <f t="shared" si="149"/>
        <v>107</v>
      </c>
      <c r="H982" s="153">
        <f t="shared" si="150"/>
        <v>2073</v>
      </c>
      <c r="I982" s="153" t="str">
        <f t="shared" si="151"/>
        <v>A</v>
      </c>
      <c r="J982" s="52">
        <f t="shared" si="152"/>
        <v>3.9619048000000001</v>
      </c>
      <c r="K982" s="150">
        <f t="shared" si="153"/>
        <v>3.2921347999999999</v>
      </c>
      <c r="L982" s="53">
        <f t="shared" si="154"/>
        <v>0.36448597999999999</v>
      </c>
      <c r="M982" s="53">
        <f t="shared" si="155"/>
        <v>9.3457943999999994E-3</v>
      </c>
      <c r="N982" s="53">
        <f t="shared" si="156"/>
        <v>1.8691589000000002E-2</v>
      </c>
      <c r="Q982" s="3">
        <f t="shared" si="157"/>
        <v>956</v>
      </c>
      <c r="S982" s="3">
        <v>955</v>
      </c>
    </row>
    <row r="983" spans="6:19">
      <c r="F983" s="51" t="str">
        <f t="shared" si="148"/>
        <v>MUE467</v>
      </c>
      <c r="G983" s="57">
        <f t="shared" si="149"/>
        <v>107</v>
      </c>
      <c r="H983" s="153">
        <f t="shared" si="150"/>
        <v>2068</v>
      </c>
      <c r="I983" s="153" t="str">
        <f t="shared" si="151"/>
        <v>B</v>
      </c>
      <c r="J983" s="52">
        <f t="shared" si="152"/>
        <v>3.9809524000000001</v>
      </c>
      <c r="K983" s="150">
        <f t="shared" si="153"/>
        <v>6.4536081999999997</v>
      </c>
      <c r="L983" s="53">
        <f t="shared" si="154"/>
        <v>0.79439252000000005</v>
      </c>
      <c r="M983" s="53">
        <f t="shared" si="155"/>
        <v>0</v>
      </c>
      <c r="N983" s="53">
        <f t="shared" si="156"/>
        <v>1.8691589000000002E-2</v>
      </c>
      <c r="Q983" s="3">
        <f t="shared" si="157"/>
        <v>957</v>
      </c>
      <c r="S983" s="3">
        <v>956</v>
      </c>
    </row>
    <row r="984" spans="6:19">
      <c r="F984" s="51" t="str">
        <f t="shared" si="148"/>
        <v>PLS407</v>
      </c>
      <c r="G984" s="57">
        <f t="shared" si="149"/>
        <v>107</v>
      </c>
      <c r="H984" s="153">
        <f t="shared" si="150"/>
        <v>956</v>
      </c>
      <c r="I984" s="153" t="str">
        <f t="shared" si="151"/>
        <v>D</v>
      </c>
      <c r="J984" s="52">
        <f t="shared" si="152"/>
        <v>2.7474747000000002</v>
      </c>
      <c r="K984" s="150">
        <f t="shared" si="153"/>
        <v>7.5</v>
      </c>
      <c r="L984" s="53">
        <f t="shared" si="154"/>
        <v>0.63551402000000001</v>
      </c>
      <c r="M984" s="53">
        <f t="shared" si="155"/>
        <v>0.13084112149999999</v>
      </c>
      <c r="N984" s="53">
        <f t="shared" si="156"/>
        <v>7.4766355000000007E-2</v>
      </c>
      <c r="Q984" s="3">
        <f t="shared" si="157"/>
        <v>958</v>
      </c>
      <c r="S984" s="3">
        <v>957</v>
      </c>
    </row>
    <row r="985" spans="6:19">
      <c r="F985" s="51" t="str">
        <f t="shared" si="148"/>
        <v>TH115</v>
      </c>
      <c r="G985" s="57">
        <f t="shared" si="149"/>
        <v>107</v>
      </c>
      <c r="H985" s="153">
        <f t="shared" si="150"/>
        <v>1227</v>
      </c>
      <c r="I985" s="153" t="str">
        <f t="shared" si="151"/>
        <v>A</v>
      </c>
      <c r="J985" s="52">
        <f t="shared" si="152"/>
        <v>3.7757008999999999</v>
      </c>
      <c r="K985" s="150">
        <f t="shared" si="153"/>
        <v>2.3152173999999999</v>
      </c>
      <c r="L985" s="53">
        <f t="shared" si="154"/>
        <v>0.51401869</v>
      </c>
      <c r="M985" s="53">
        <f t="shared" si="155"/>
        <v>2.8037383200000002E-2</v>
      </c>
      <c r="N985" s="53">
        <f t="shared" si="156"/>
        <v>0</v>
      </c>
      <c r="Q985" s="3">
        <f t="shared" si="157"/>
        <v>959</v>
      </c>
      <c r="S985" s="3">
        <v>958</v>
      </c>
    </row>
    <row r="986" spans="6:19">
      <c r="F986" s="51" t="str">
        <f t="shared" si="148"/>
        <v>ART369</v>
      </c>
      <c r="G986" s="57">
        <f t="shared" si="149"/>
        <v>106</v>
      </c>
      <c r="H986" s="153">
        <f t="shared" si="150"/>
        <v>1908</v>
      </c>
      <c r="I986" s="153" t="str">
        <f t="shared" si="151"/>
        <v>F</v>
      </c>
      <c r="J986" s="52">
        <f t="shared" si="152"/>
        <v>3.24</v>
      </c>
      <c r="K986" s="150">
        <f t="shared" si="153"/>
        <v>7.3958332999999996</v>
      </c>
      <c r="L986" s="53">
        <f t="shared" si="154"/>
        <v>0.86792453000000003</v>
      </c>
      <c r="M986" s="53">
        <f t="shared" si="155"/>
        <v>3.7735849100000003E-2</v>
      </c>
      <c r="N986" s="53">
        <f t="shared" si="156"/>
        <v>5.6603774000000003E-2</v>
      </c>
      <c r="Q986" s="3">
        <f t="shared" si="157"/>
        <v>960</v>
      </c>
      <c r="S986" s="3">
        <v>959</v>
      </c>
    </row>
    <row r="987" spans="6:19">
      <c r="F987" s="51" t="str">
        <f t="shared" si="148"/>
        <v>ITA102</v>
      </c>
      <c r="G987" s="57">
        <f t="shared" si="149"/>
        <v>106</v>
      </c>
      <c r="H987" s="153">
        <f t="shared" si="150"/>
        <v>553</v>
      </c>
      <c r="I987" s="153" t="str">
        <f t="shared" si="151"/>
        <v>B</v>
      </c>
      <c r="J987" s="52">
        <f t="shared" si="152"/>
        <v>3.0198019999999999</v>
      </c>
      <c r="K987" s="150">
        <f t="shared" si="153"/>
        <v>4.7066667000000004</v>
      </c>
      <c r="L987" s="53">
        <f t="shared" si="154"/>
        <v>0.62264151000000001</v>
      </c>
      <c r="M987" s="53">
        <f t="shared" si="155"/>
        <v>6.6037735799999997E-2</v>
      </c>
      <c r="N987" s="53">
        <f t="shared" si="156"/>
        <v>4.7169810999999999E-2</v>
      </c>
      <c r="Q987" s="3">
        <f t="shared" si="157"/>
        <v>961</v>
      </c>
      <c r="S987" s="3">
        <v>960</v>
      </c>
    </row>
    <row r="988" spans="6:19">
      <c r="F988" s="51" t="str">
        <f t="shared" ref="F988:F1027" si="158">IFERROR(INDEX(Course_Data,Q988,$Q$25),"")</f>
        <v>NUR441</v>
      </c>
      <c r="G988" s="57">
        <f t="shared" ref="G988:G1027" si="159">IFERROR(IF($F988="",-0.00000001,VALUE(INDEX(Course_Data,Q988,$R$25))),-0.00000001)</f>
        <v>106</v>
      </c>
      <c r="H988" s="153">
        <f t="shared" ref="H988:H1027" si="160">IFERROR(IF($F988="",-0.00000001,VALUE(INDEX(Course_Data,Q988,$S$25))),-0.00000001)</f>
        <v>429</v>
      </c>
      <c r="I988" s="153" t="str">
        <f t="shared" ref="I988:I1027" si="161">IFERROR(IF($F988="",-0.00000001,INDEX(Course_Data,Q988,$T$25)),-0.00000001)</f>
        <v>C</v>
      </c>
      <c r="J988" s="52">
        <f t="shared" ref="J988:J1027" si="162">IFERROR(IF($F988="",-0.00000001,VALUE(INDEX(Course_Data,Q988,$U$25))),-0.00000001)</f>
        <v>3.1078431000000002</v>
      </c>
      <c r="K988" s="150">
        <f t="shared" ref="K988:K1027" si="163">IFERROR(IF($F988="",-0.00000001,VALUE(INDEX(Course_Data,Q988,$V$25))),-0.00000001)</f>
        <v>8.8333332999999996</v>
      </c>
      <c r="L988" s="53">
        <f t="shared" ref="L988:L1027" si="164">IFERROR(IF($F988="",-0.00000001,VALUE(INDEX(Course_Data,Q988,$W$25))),-0.00000001)</f>
        <v>0.92452829999999997</v>
      </c>
      <c r="M988" s="53">
        <f t="shared" ref="M988:M1027" si="165">IFERROR(IF($F988="",-0.00000001,VALUE(INDEX(Course_Data,Q988,$X$25))),-0.00000001)</f>
        <v>2.8301886799999999E-2</v>
      </c>
      <c r="N988" s="53">
        <f t="shared" ref="N988:N1027" si="166">IFERROR(IF($F988="",-0.00000001,VALUE(INDEX(Course_Data,Q988,$Y$25))),-0.00000001)</f>
        <v>3.7735849000000002E-2</v>
      </c>
      <c r="Q988" s="3">
        <f t="shared" si="157"/>
        <v>962</v>
      </c>
      <c r="S988" s="3">
        <v>961</v>
      </c>
    </row>
    <row r="989" spans="6:19">
      <c r="F989" s="51" t="str">
        <f t="shared" si="158"/>
        <v>NUR450</v>
      </c>
      <c r="G989" s="57">
        <f t="shared" si="159"/>
        <v>106</v>
      </c>
      <c r="H989" s="153">
        <f t="shared" si="160"/>
        <v>478</v>
      </c>
      <c r="I989" s="153" t="str">
        <f t="shared" si="161"/>
        <v>B</v>
      </c>
      <c r="J989" s="52">
        <f t="shared" si="162"/>
        <v>3.7142857</v>
      </c>
      <c r="K989" s="150">
        <f t="shared" si="163"/>
        <v>8.8333332999999996</v>
      </c>
      <c r="L989" s="53">
        <f t="shared" si="164"/>
        <v>0.92452829999999997</v>
      </c>
      <c r="M989" s="53">
        <f t="shared" si="165"/>
        <v>0</v>
      </c>
      <c r="N989" s="53">
        <f t="shared" si="166"/>
        <v>9.4339620000000006E-3</v>
      </c>
      <c r="Q989" s="3">
        <f t="shared" ref="Q989:Q1027" si="167">IF(INDEX(Course_DataALL,Q988+1,1)=$H$4,Q988+1,NA())</f>
        <v>963</v>
      </c>
      <c r="S989" s="3">
        <v>962</v>
      </c>
    </row>
    <row r="990" spans="6:19">
      <c r="F990" s="51" t="str">
        <f t="shared" si="158"/>
        <v>PLS431</v>
      </c>
      <c r="G990" s="57">
        <f t="shared" si="159"/>
        <v>106</v>
      </c>
      <c r="H990" s="153">
        <f t="shared" si="160"/>
        <v>1228</v>
      </c>
      <c r="I990" s="153" t="str">
        <f t="shared" si="161"/>
        <v>C</v>
      </c>
      <c r="J990" s="52">
        <f t="shared" si="162"/>
        <v>3.4757281999999998</v>
      </c>
      <c r="K990" s="150">
        <f t="shared" si="163"/>
        <v>7.3521127000000002</v>
      </c>
      <c r="L990" s="53">
        <f t="shared" si="164"/>
        <v>0.82075472000000005</v>
      </c>
      <c r="M990" s="53">
        <f t="shared" si="165"/>
        <v>9.4339622999999994E-3</v>
      </c>
      <c r="N990" s="53">
        <f t="shared" si="166"/>
        <v>2.8301887000000001E-2</v>
      </c>
      <c r="Q990" s="3">
        <f t="shared" si="167"/>
        <v>964</v>
      </c>
      <c r="S990" s="3">
        <v>963</v>
      </c>
    </row>
    <row r="991" spans="6:19">
      <c r="F991" s="51" t="str">
        <f t="shared" si="158"/>
        <v>MP283</v>
      </c>
      <c r="G991" s="57">
        <f t="shared" si="159"/>
        <v>105</v>
      </c>
      <c r="H991" s="153">
        <f t="shared" si="160"/>
        <v>1658</v>
      </c>
      <c r="I991" s="153" t="str">
        <f t="shared" si="161"/>
        <v>B</v>
      </c>
      <c r="J991" s="52">
        <f t="shared" si="162"/>
        <v>3.4368932000000001</v>
      </c>
      <c r="K991" s="150">
        <f t="shared" si="163"/>
        <v>4.5316456000000001</v>
      </c>
      <c r="L991" s="53">
        <f t="shared" si="164"/>
        <v>0.56190476</v>
      </c>
      <c r="M991" s="53">
        <f t="shared" si="165"/>
        <v>1.9047618999999998E-2</v>
      </c>
      <c r="N991" s="53">
        <f t="shared" si="166"/>
        <v>1.9047618999999998E-2</v>
      </c>
      <c r="Q991" s="3">
        <f t="shared" si="167"/>
        <v>965</v>
      </c>
      <c r="S991" s="3">
        <v>964</v>
      </c>
    </row>
    <row r="992" spans="6:19">
      <c r="F992" s="51" t="str">
        <f t="shared" si="158"/>
        <v>MTH471</v>
      </c>
      <c r="G992" s="57">
        <f t="shared" si="159"/>
        <v>105</v>
      </c>
      <c r="H992" s="153">
        <f t="shared" si="160"/>
        <v>877</v>
      </c>
      <c r="I992" s="153" t="str">
        <f t="shared" si="161"/>
        <v>D</v>
      </c>
      <c r="J992" s="52">
        <f t="shared" si="162"/>
        <v>2.6521739000000002</v>
      </c>
      <c r="K992" s="150">
        <f t="shared" si="163"/>
        <v>6.2340426000000004</v>
      </c>
      <c r="L992" s="53">
        <f t="shared" si="164"/>
        <v>0.85714285999999995</v>
      </c>
      <c r="M992" s="53">
        <f t="shared" si="165"/>
        <v>0.1333333333</v>
      </c>
      <c r="N992" s="53">
        <f t="shared" si="166"/>
        <v>0.123809524</v>
      </c>
      <c r="Q992" s="3">
        <f t="shared" si="167"/>
        <v>966</v>
      </c>
      <c r="S992" s="3">
        <v>965</v>
      </c>
    </row>
    <row r="993" spans="6:19">
      <c r="F993" s="51" t="str">
        <f t="shared" si="158"/>
        <v>MUA422</v>
      </c>
      <c r="G993" s="57">
        <f t="shared" si="159"/>
        <v>105</v>
      </c>
      <c r="H993" s="153">
        <f t="shared" si="160"/>
        <v>1132</v>
      </c>
      <c r="I993" s="153" t="str">
        <f t="shared" si="161"/>
        <v>B</v>
      </c>
      <c r="J993" s="52">
        <f t="shared" si="162"/>
        <v>3.8461538000000002</v>
      </c>
      <c r="K993" s="150">
        <f t="shared" si="163"/>
        <v>8.0149253999999992</v>
      </c>
      <c r="L993" s="53">
        <f t="shared" si="164"/>
        <v>0.77142856999999998</v>
      </c>
      <c r="M993" s="53">
        <f t="shared" si="165"/>
        <v>1.9047618999999998E-2</v>
      </c>
      <c r="N993" s="53">
        <f t="shared" si="166"/>
        <v>9.5238100000000006E-3</v>
      </c>
      <c r="Q993" s="3">
        <f t="shared" si="167"/>
        <v>967</v>
      </c>
      <c r="S993" s="3">
        <v>966</v>
      </c>
    </row>
    <row r="994" spans="6:19">
      <c r="F994" s="51" t="str">
        <f t="shared" si="158"/>
        <v>RST291W</v>
      </c>
      <c r="G994" s="57">
        <f t="shared" si="159"/>
        <v>105</v>
      </c>
      <c r="H994" s="153">
        <f t="shared" si="160"/>
        <v>4820</v>
      </c>
      <c r="I994" s="153" t="str">
        <f t="shared" si="161"/>
        <v>NA</v>
      </c>
      <c r="J994" s="52">
        <f t="shared" si="162"/>
        <v>-1E-8</v>
      </c>
      <c r="K994" s="150">
        <f t="shared" si="163"/>
        <v>3.8115942</v>
      </c>
      <c r="L994" s="53">
        <f t="shared" si="164"/>
        <v>0.32380952000000002</v>
      </c>
      <c r="M994" s="53">
        <f t="shared" si="165"/>
        <v>0</v>
      </c>
      <c r="N994" s="53">
        <f t="shared" si="166"/>
        <v>1</v>
      </c>
      <c r="Q994" s="3">
        <f t="shared" si="167"/>
        <v>968</v>
      </c>
      <c r="S994" s="3">
        <v>967</v>
      </c>
    </row>
    <row r="995" spans="6:19">
      <c r="F995" s="51" t="str">
        <f t="shared" si="158"/>
        <v>TMG204</v>
      </c>
      <c r="G995" s="57">
        <f t="shared" si="159"/>
        <v>105</v>
      </c>
      <c r="H995" s="153">
        <f t="shared" si="160"/>
        <v>506</v>
      </c>
      <c r="I995" s="153" t="str">
        <f t="shared" si="161"/>
        <v>C</v>
      </c>
      <c r="J995" s="52">
        <f t="shared" si="162"/>
        <v>3.2427183999999998</v>
      </c>
      <c r="K995" s="150">
        <f t="shared" si="163"/>
        <v>2.9722222</v>
      </c>
      <c r="L995" s="53">
        <f t="shared" si="164"/>
        <v>0.67619048000000004</v>
      </c>
      <c r="M995" s="53">
        <f t="shared" si="165"/>
        <v>4.7619047599999999E-2</v>
      </c>
      <c r="N995" s="53">
        <f t="shared" si="166"/>
        <v>1.9047618999999998E-2</v>
      </c>
      <c r="Q995" s="3">
        <f t="shared" si="167"/>
        <v>969</v>
      </c>
      <c r="S995" s="3">
        <v>968</v>
      </c>
    </row>
    <row r="996" spans="6:19">
      <c r="F996" s="51" t="str">
        <f t="shared" si="158"/>
        <v>UVC101</v>
      </c>
      <c r="G996" s="57">
        <f t="shared" si="159"/>
        <v>105</v>
      </c>
      <c r="H996" s="153">
        <f t="shared" si="160"/>
        <v>5185</v>
      </c>
      <c r="I996" s="153" t="str">
        <f t="shared" si="161"/>
        <v>NA</v>
      </c>
      <c r="J996" s="52">
        <f t="shared" si="162"/>
        <v>-1E-8</v>
      </c>
      <c r="K996" s="150">
        <f t="shared" si="163"/>
        <v>1.0588234999999999</v>
      </c>
      <c r="L996" s="53">
        <f t="shared" si="164"/>
        <v>0.11428571</v>
      </c>
      <c r="M996" s="53">
        <f t="shared" si="165"/>
        <v>0</v>
      </c>
      <c r="N996" s="53">
        <f t="shared" si="166"/>
        <v>1</v>
      </c>
      <c r="Q996" s="3">
        <f t="shared" si="167"/>
        <v>970</v>
      </c>
      <c r="S996" s="3">
        <v>969</v>
      </c>
    </row>
    <row r="997" spans="6:19">
      <c r="F997" s="51" t="str">
        <f t="shared" si="158"/>
        <v>ATR261</v>
      </c>
      <c r="G997" s="57">
        <f t="shared" si="159"/>
        <v>104</v>
      </c>
      <c r="H997" s="153">
        <f t="shared" si="160"/>
        <v>652</v>
      </c>
      <c r="I997" s="153" t="str">
        <f t="shared" si="161"/>
        <v>B</v>
      </c>
      <c r="J997" s="52">
        <f t="shared" si="162"/>
        <v>3.2038834999999999</v>
      </c>
      <c r="K997" s="150">
        <f t="shared" si="163"/>
        <v>2.2405062999999998</v>
      </c>
      <c r="L997" s="53">
        <f t="shared" si="164"/>
        <v>0.64423076999999995</v>
      </c>
      <c r="M997" s="53">
        <f t="shared" si="165"/>
        <v>1.9230769200000001E-2</v>
      </c>
      <c r="N997" s="53">
        <f t="shared" si="166"/>
        <v>9.6153850000000006E-3</v>
      </c>
      <c r="Q997" s="3">
        <f t="shared" si="167"/>
        <v>971</v>
      </c>
      <c r="S997" s="3">
        <v>970</v>
      </c>
    </row>
    <row r="998" spans="6:19">
      <c r="F998" s="51" t="str">
        <f t="shared" si="158"/>
        <v>BME422</v>
      </c>
      <c r="G998" s="57">
        <f t="shared" si="159"/>
        <v>104</v>
      </c>
      <c r="H998" s="153">
        <f t="shared" si="160"/>
        <v>1611</v>
      </c>
      <c r="I998" s="153" t="str">
        <f t="shared" si="161"/>
        <v>D</v>
      </c>
      <c r="J998" s="52">
        <f t="shared" si="162"/>
        <v>3.1649484999999999</v>
      </c>
      <c r="K998" s="150">
        <f t="shared" si="163"/>
        <v>7.28</v>
      </c>
      <c r="L998" s="53">
        <f t="shared" si="164"/>
        <v>0.89423076999999995</v>
      </c>
      <c r="M998" s="53">
        <f t="shared" si="165"/>
        <v>7.6923076899999998E-2</v>
      </c>
      <c r="N998" s="53">
        <f t="shared" si="166"/>
        <v>6.7307692000000002E-2</v>
      </c>
      <c r="Q998" s="3">
        <f t="shared" si="167"/>
        <v>972</v>
      </c>
      <c r="S998" s="3">
        <v>971</v>
      </c>
    </row>
    <row r="999" spans="6:19">
      <c r="F999" s="51" t="str">
        <f t="shared" si="158"/>
        <v>MUE490</v>
      </c>
      <c r="G999" s="57">
        <f t="shared" si="159"/>
        <v>104</v>
      </c>
      <c r="H999" s="153">
        <f t="shared" si="160"/>
        <v>918</v>
      </c>
      <c r="I999" s="153" t="str">
        <f t="shared" si="161"/>
        <v>A</v>
      </c>
      <c r="J999" s="52">
        <f t="shared" si="162"/>
        <v>3.745098</v>
      </c>
      <c r="K999" s="150">
        <f t="shared" si="163"/>
        <v>5.4310345</v>
      </c>
      <c r="L999" s="53">
        <f t="shared" si="164"/>
        <v>0.625</v>
      </c>
      <c r="M999" s="53">
        <f t="shared" si="165"/>
        <v>2.88461538E-2</v>
      </c>
      <c r="N999" s="53">
        <f t="shared" si="166"/>
        <v>1.9230769000000002E-2</v>
      </c>
      <c r="Q999" s="3">
        <f t="shared" si="167"/>
        <v>973</v>
      </c>
      <c r="S999" s="3">
        <v>972</v>
      </c>
    </row>
    <row r="1000" spans="6:19">
      <c r="F1000" s="51" t="str">
        <f t="shared" si="158"/>
        <v>PLS472</v>
      </c>
      <c r="G1000" s="57">
        <f t="shared" si="159"/>
        <v>104</v>
      </c>
      <c r="H1000" s="153">
        <f t="shared" si="160"/>
        <v>1302</v>
      </c>
      <c r="I1000" s="153" t="str">
        <f t="shared" si="161"/>
        <v>F</v>
      </c>
      <c r="J1000" s="52">
        <f t="shared" si="162"/>
        <v>3.2970297</v>
      </c>
      <c r="K1000" s="150">
        <f t="shared" si="163"/>
        <v>7.2285713999999999</v>
      </c>
      <c r="L1000" s="53">
        <f t="shared" si="164"/>
        <v>0.86538462000000005</v>
      </c>
      <c r="M1000" s="53">
        <f t="shared" si="165"/>
        <v>2.88461538E-2</v>
      </c>
      <c r="N1000" s="53">
        <f t="shared" si="166"/>
        <v>2.8846153999999999E-2</v>
      </c>
      <c r="Q1000" s="3">
        <f t="shared" si="167"/>
        <v>974</v>
      </c>
      <c r="S1000" s="3">
        <v>973</v>
      </c>
    </row>
    <row r="1001" spans="6:19">
      <c r="F1001" s="51" t="str">
        <f t="shared" si="158"/>
        <v>BIO420</v>
      </c>
      <c r="G1001" s="57">
        <f t="shared" si="159"/>
        <v>103</v>
      </c>
      <c r="H1001" s="153">
        <f t="shared" si="160"/>
        <v>885</v>
      </c>
      <c r="I1001" s="153" t="str">
        <f t="shared" si="161"/>
        <v>C</v>
      </c>
      <c r="J1001" s="52">
        <f t="shared" si="162"/>
        <v>3</v>
      </c>
      <c r="K1001" s="150">
        <f t="shared" si="163"/>
        <v>7.7205881999999999</v>
      </c>
      <c r="L1001" s="53">
        <f t="shared" si="164"/>
        <v>0.86407767000000002</v>
      </c>
      <c r="M1001" s="53">
        <f t="shared" si="165"/>
        <v>4.8543689299999998E-2</v>
      </c>
      <c r="N1001" s="53">
        <f t="shared" si="166"/>
        <v>2.9126214000000001E-2</v>
      </c>
      <c r="Q1001" s="3">
        <f t="shared" si="167"/>
        <v>975</v>
      </c>
      <c r="S1001" s="3">
        <v>974</v>
      </c>
    </row>
    <row r="1002" spans="6:19">
      <c r="F1002" s="51" t="str">
        <f t="shared" si="158"/>
        <v>DAN307</v>
      </c>
      <c r="G1002" s="57">
        <f t="shared" si="159"/>
        <v>103</v>
      </c>
      <c r="H1002" s="153">
        <f t="shared" si="160"/>
        <v>1952</v>
      </c>
      <c r="I1002" s="153" t="str">
        <f t="shared" si="161"/>
        <v>B</v>
      </c>
      <c r="J1002" s="52">
        <f t="shared" si="162"/>
        <v>3.6969696999999999</v>
      </c>
      <c r="K1002" s="150">
        <f t="shared" si="163"/>
        <v>5.2272727000000003</v>
      </c>
      <c r="L1002" s="53">
        <f t="shared" si="164"/>
        <v>0.81553397999999999</v>
      </c>
      <c r="M1002" s="53">
        <f t="shared" si="165"/>
        <v>0</v>
      </c>
      <c r="N1002" s="53">
        <f t="shared" si="166"/>
        <v>3.8834950999999999E-2</v>
      </c>
      <c r="Q1002" s="3">
        <f t="shared" si="167"/>
        <v>976</v>
      </c>
      <c r="S1002" s="3">
        <v>975</v>
      </c>
    </row>
    <row r="1003" spans="6:19">
      <c r="F1003" s="51" t="str">
        <f t="shared" si="158"/>
        <v>ENG479</v>
      </c>
      <c r="G1003" s="57">
        <f t="shared" si="159"/>
        <v>103</v>
      </c>
      <c r="H1003" s="153">
        <f t="shared" si="160"/>
        <v>763</v>
      </c>
      <c r="I1003" s="153" t="str">
        <f t="shared" si="161"/>
        <v>B</v>
      </c>
      <c r="J1003" s="52">
        <f t="shared" si="162"/>
        <v>3.122449</v>
      </c>
      <c r="K1003" s="150">
        <f t="shared" si="163"/>
        <v>6.7727272999999997</v>
      </c>
      <c r="L1003" s="53">
        <f t="shared" si="164"/>
        <v>0.69902913</v>
      </c>
      <c r="M1003" s="53">
        <f t="shared" si="165"/>
        <v>6.7961165000000004E-2</v>
      </c>
      <c r="N1003" s="53">
        <f t="shared" si="166"/>
        <v>4.8543689000000001E-2</v>
      </c>
      <c r="Q1003" s="3">
        <f t="shared" si="167"/>
        <v>977</v>
      </c>
      <c r="S1003" s="3">
        <v>976</v>
      </c>
    </row>
    <row r="1004" spans="6:19">
      <c r="F1004" s="51" t="str">
        <f t="shared" si="158"/>
        <v>FR399</v>
      </c>
      <c r="G1004" s="57">
        <f t="shared" si="159"/>
        <v>103</v>
      </c>
      <c r="H1004" s="153">
        <f t="shared" si="160"/>
        <v>1174</v>
      </c>
      <c r="I1004" s="153" t="str">
        <f t="shared" si="161"/>
        <v>B</v>
      </c>
      <c r="J1004" s="52">
        <f t="shared" si="162"/>
        <v>3.8737864000000002</v>
      </c>
      <c r="K1004" s="150">
        <f t="shared" si="163"/>
        <v>6.6376812000000003</v>
      </c>
      <c r="L1004" s="53">
        <f t="shared" si="164"/>
        <v>0.87378641000000001</v>
      </c>
      <c r="M1004" s="53">
        <f t="shared" si="165"/>
        <v>0</v>
      </c>
      <c r="N1004" s="53">
        <f t="shared" si="166"/>
        <v>0</v>
      </c>
      <c r="Q1004" s="3">
        <f t="shared" si="167"/>
        <v>978</v>
      </c>
      <c r="S1004" s="3">
        <v>977</v>
      </c>
    </row>
    <row r="1005" spans="6:19">
      <c r="F1005" s="51" t="str">
        <f t="shared" si="158"/>
        <v>MUE277</v>
      </c>
      <c r="G1005" s="57">
        <f t="shared" si="159"/>
        <v>103</v>
      </c>
      <c r="H1005" s="153">
        <f t="shared" si="160"/>
        <v>1644</v>
      </c>
      <c r="I1005" s="153" t="str">
        <f t="shared" si="161"/>
        <v>A</v>
      </c>
      <c r="J1005" s="52">
        <f t="shared" si="162"/>
        <v>3.9603959999999998</v>
      </c>
      <c r="K1005" s="150">
        <f t="shared" si="163"/>
        <v>3.3118280000000002</v>
      </c>
      <c r="L1005" s="53">
        <f t="shared" si="164"/>
        <v>0.33980582999999998</v>
      </c>
      <c r="M1005" s="53">
        <f t="shared" si="165"/>
        <v>0</v>
      </c>
      <c r="N1005" s="53">
        <f t="shared" si="166"/>
        <v>1.9417475999999999E-2</v>
      </c>
      <c r="Q1005" s="3">
        <f t="shared" si="167"/>
        <v>979</v>
      </c>
      <c r="S1005" s="3">
        <v>978</v>
      </c>
    </row>
    <row r="1006" spans="6:19">
      <c r="F1006" s="51" t="str">
        <f t="shared" si="158"/>
        <v>MUE449</v>
      </c>
      <c r="G1006" s="57">
        <f t="shared" si="159"/>
        <v>103</v>
      </c>
      <c r="H1006" s="153">
        <f t="shared" si="160"/>
        <v>1299</v>
      </c>
      <c r="I1006" s="153" t="str">
        <f t="shared" si="161"/>
        <v>A</v>
      </c>
      <c r="J1006" s="52">
        <f t="shared" si="162"/>
        <v>3.9417475999999998</v>
      </c>
      <c r="K1006" s="150">
        <f t="shared" si="163"/>
        <v>6.7386363999999999</v>
      </c>
      <c r="L1006" s="53">
        <f t="shared" si="164"/>
        <v>0.81553397999999999</v>
      </c>
      <c r="M1006" s="53">
        <f t="shared" si="165"/>
        <v>0</v>
      </c>
      <c r="N1006" s="53">
        <f t="shared" si="166"/>
        <v>0</v>
      </c>
      <c r="Q1006" s="3">
        <f t="shared" si="167"/>
        <v>980</v>
      </c>
      <c r="S1006" s="3">
        <v>979</v>
      </c>
    </row>
    <row r="1007" spans="6:19">
      <c r="F1007" s="51" t="str">
        <f t="shared" si="158"/>
        <v>TH106</v>
      </c>
      <c r="G1007" s="57">
        <f t="shared" si="159"/>
        <v>103</v>
      </c>
      <c r="H1007" s="153">
        <f t="shared" si="160"/>
        <v>945</v>
      </c>
      <c r="I1007" s="153" t="str">
        <f t="shared" si="161"/>
        <v>A</v>
      </c>
      <c r="J1007" s="52">
        <f t="shared" si="162"/>
        <v>3.2772277000000001</v>
      </c>
      <c r="K1007" s="150">
        <f t="shared" si="163"/>
        <v>1.3296703000000001</v>
      </c>
      <c r="L1007" s="53">
        <f t="shared" si="164"/>
        <v>0.58252426999999996</v>
      </c>
      <c r="M1007" s="53">
        <f t="shared" si="165"/>
        <v>2.9126213599999999E-2</v>
      </c>
      <c r="N1007" s="53">
        <f t="shared" si="166"/>
        <v>1.9417475999999999E-2</v>
      </c>
      <c r="Q1007" s="3">
        <f t="shared" si="167"/>
        <v>981</v>
      </c>
      <c r="S1007" s="3">
        <v>980</v>
      </c>
    </row>
    <row r="1008" spans="6:19">
      <c r="F1008" s="51" t="str">
        <f t="shared" si="158"/>
        <v>CHM458</v>
      </c>
      <c r="G1008" s="57">
        <f t="shared" si="159"/>
        <v>102</v>
      </c>
      <c r="H1008" s="153">
        <f t="shared" si="160"/>
        <v>813</v>
      </c>
      <c r="I1008" s="153" t="str">
        <f t="shared" si="161"/>
        <v>D</v>
      </c>
      <c r="J1008" s="52">
        <f t="shared" si="162"/>
        <v>2.71</v>
      </c>
      <c r="K1008" s="150">
        <f t="shared" si="163"/>
        <v>7.875</v>
      </c>
      <c r="L1008" s="53">
        <f t="shared" si="164"/>
        <v>0.91176471000000003</v>
      </c>
      <c r="M1008" s="53">
        <f t="shared" si="165"/>
        <v>8.82352941E-2</v>
      </c>
      <c r="N1008" s="53">
        <f t="shared" si="166"/>
        <v>1.9607843E-2</v>
      </c>
      <c r="Q1008" s="3">
        <f t="shared" si="167"/>
        <v>982</v>
      </c>
      <c r="S1008" s="3">
        <v>981</v>
      </c>
    </row>
    <row r="1009" spans="6:19">
      <c r="F1009" s="51" t="str">
        <f t="shared" si="158"/>
        <v>COM368</v>
      </c>
      <c r="G1009" s="57">
        <f t="shared" si="159"/>
        <v>102</v>
      </c>
      <c r="H1009" s="153">
        <f t="shared" si="160"/>
        <v>2030</v>
      </c>
      <c r="I1009" s="153" t="str">
        <f t="shared" si="161"/>
        <v>F</v>
      </c>
      <c r="J1009" s="52">
        <f t="shared" si="162"/>
        <v>2.35</v>
      </c>
      <c r="K1009" s="150">
        <f t="shared" si="163"/>
        <v>7.7205881999999999</v>
      </c>
      <c r="L1009" s="53">
        <f t="shared" si="164"/>
        <v>0.84313724999999995</v>
      </c>
      <c r="M1009" s="53">
        <f t="shared" si="165"/>
        <v>0.1764705882</v>
      </c>
      <c r="N1009" s="53">
        <f t="shared" si="166"/>
        <v>1.9607843E-2</v>
      </c>
      <c r="Q1009" s="3">
        <f t="shared" si="167"/>
        <v>983</v>
      </c>
      <c r="S1009" s="3">
        <v>982</v>
      </c>
    </row>
    <row r="1010" spans="6:19">
      <c r="F1010" s="51" t="str">
        <f t="shared" si="158"/>
        <v>CPL310</v>
      </c>
      <c r="G1010" s="57">
        <f t="shared" si="159"/>
        <v>102</v>
      </c>
      <c r="H1010" s="153">
        <f t="shared" si="160"/>
        <v>791</v>
      </c>
      <c r="I1010" s="153" t="str">
        <f t="shared" si="161"/>
        <v>C</v>
      </c>
      <c r="J1010" s="52">
        <f t="shared" si="162"/>
        <v>3.5</v>
      </c>
      <c r="K1010" s="150">
        <f t="shared" si="163"/>
        <v>6.0634921000000004</v>
      </c>
      <c r="L1010" s="53">
        <f t="shared" si="164"/>
        <v>0.87254902000000001</v>
      </c>
      <c r="M1010" s="53">
        <f t="shared" si="165"/>
        <v>2.9411764699999999E-2</v>
      </c>
      <c r="N1010" s="53">
        <f t="shared" si="166"/>
        <v>1.9607843E-2</v>
      </c>
      <c r="Q1010" s="3">
        <f t="shared" si="167"/>
        <v>984</v>
      </c>
      <c r="S1010" s="3">
        <v>983</v>
      </c>
    </row>
    <row r="1011" spans="6:19">
      <c r="F1011" s="51" t="str">
        <f t="shared" si="158"/>
        <v>FIN406</v>
      </c>
      <c r="G1011" s="57">
        <f t="shared" si="159"/>
        <v>102</v>
      </c>
      <c r="H1011" s="153">
        <f t="shared" si="160"/>
        <v>643</v>
      </c>
      <c r="I1011" s="153" t="str">
        <f t="shared" si="161"/>
        <v>C</v>
      </c>
      <c r="J1011" s="52">
        <f t="shared" si="162"/>
        <v>3.4411765000000001</v>
      </c>
      <c r="K1011" s="150">
        <f t="shared" si="163"/>
        <v>8.7636363999999993</v>
      </c>
      <c r="L1011" s="53">
        <f t="shared" si="164"/>
        <v>0.98039215999999996</v>
      </c>
      <c r="M1011" s="53">
        <f t="shared" si="165"/>
        <v>9.8039215999999995E-3</v>
      </c>
      <c r="N1011" s="53">
        <f t="shared" si="166"/>
        <v>0</v>
      </c>
      <c r="Q1011" s="3">
        <f t="shared" si="167"/>
        <v>985</v>
      </c>
      <c r="S1011" s="3">
        <v>984</v>
      </c>
    </row>
    <row r="1012" spans="6:19">
      <c r="F1012" s="51" t="str">
        <f t="shared" si="158"/>
        <v>MUS113</v>
      </c>
      <c r="G1012" s="57">
        <f t="shared" si="159"/>
        <v>102</v>
      </c>
      <c r="H1012" s="153">
        <f t="shared" si="160"/>
        <v>1661</v>
      </c>
      <c r="I1012" s="153" t="str">
        <f t="shared" si="161"/>
        <v>A</v>
      </c>
      <c r="J1012" s="52">
        <f t="shared" si="162"/>
        <v>3.7843136999999998</v>
      </c>
      <c r="K1012" s="150">
        <f t="shared" si="163"/>
        <v>2.5540541000000001</v>
      </c>
      <c r="L1012" s="53">
        <f t="shared" si="164"/>
        <v>0.46078430999999997</v>
      </c>
      <c r="M1012" s="53">
        <f t="shared" si="165"/>
        <v>1.9607843100000001E-2</v>
      </c>
      <c r="N1012" s="53">
        <f t="shared" si="166"/>
        <v>0</v>
      </c>
      <c r="Q1012" s="3">
        <f t="shared" si="167"/>
        <v>986</v>
      </c>
      <c r="S1012" s="3">
        <v>985</v>
      </c>
    </row>
    <row r="1013" spans="6:19">
      <c r="F1013" s="51" t="str">
        <f t="shared" si="158"/>
        <v>MUS117</v>
      </c>
      <c r="G1013" s="57">
        <f t="shared" si="159"/>
        <v>102</v>
      </c>
      <c r="H1013" s="153">
        <f t="shared" si="160"/>
        <v>986</v>
      </c>
      <c r="I1013" s="153" t="str">
        <f t="shared" si="161"/>
        <v>A</v>
      </c>
      <c r="J1013" s="52">
        <f t="shared" si="162"/>
        <v>3.4141414000000001</v>
      </c>
      <c r="K1013" s="150">
        <f t="shared" si="163"/>
        <v>5.9459458999999999</v>
      </c>
      <c r="L1013" s="53">
        <f t="shared" si="164"/>
        <v>0.58823528999999997</v>
      </c>
      <c r="M1013" s="53">
        <f t="shared" si="165"/>
        <v>4.9019607799999997E-2</v>
      </c>
      <c r="N1013" s="53">
        <f t="shared" si="166"/>
        <v>2.9411764999999999E-2</v>
      </c>
      <c r="Q1013" s="3">
        <f t="shared" si="167"/>
        <v>987</v>
      </c>
      <c r="S1013" s="3">
        <v>986</v>
      </c>
    </row>
    <row r="1014" spans="6:19">
      <c r="F1014" s="51" t="str">
        <f t="shared" si="158"/>
        <v>PSY393</v>
      </c>
      <c r="G1014" s="57">
        <f t="shared" si="159"/>
        <v>102</v>
      </c>
      <c r="H1014" s="153">
        <f t="shared" si="160"/>
        <v>592</v>
      </c>
      <c r="I1014" s="153" t="str">
        <f t="shared" si="161"/>
        <v>C</v>
      </c>
      <c r="J1014" s="52">
        <f t="shared" si="162"/>
        <v>3.5148514999999998</v>
      </c>
      <c r="K1014" s="150">
        <f t="shared" si="163"/>
        <v>8.2238805999999993</v>
      </c>
      <c r="L1014" s="53">
        <f t="shared" si="164"/>
        <v>0.90196078000000002</v>
      </c>
      <c r="M1014" s="53">
        <f t="shared" si="165"/>
        <v>3.9215686299999997E-2</v>
      </c>
      <c r="N1014" s="53">
        <f t="shared" si="166"/>
        <v>9.8039219999999996E-3</v>
      </c>
      <c r="Q1014" s="3">
        <f t="shared" si="167"/>
        <v>988</v>
      </c>
      <c r="S1014" s="3">
        <v>987</v>
      </c>
    </row>
    <row r="1015" spans="6:19">
      <c r="F1015" s="51" t="str">
        <f t="shared" si="158"/>
        <v>RST271W</v>
      </c>
      <c r="G1015" s="57">
        <f t="shared" si="159"/>
        <v>102</v>
      </c>
      <c r="H1015" s="153">
        <f t="shared" si="160"/>
        <v>4818</v>
      </c>
      <c r="I1015" s="153" t="str">
        <f t="shared" si="161"/>
        <v>NA</v>
      </c>
      <c r="J1015" s="52">
        <f t="shared" si="162"/>
        <v>-1E-8</v>
      </c>
      <c r="K1015" s="150">
        <f t="shared" si="163"/>
        <v>4.4920635000000004</v>
      </c>
      <c r="L1015" s="53">
        <f t="shared" si="164"/>
        <v>0.19607843</v>
      </c>
      <c r="M1015" s="53">
        <f t="shared" si="165"/>
        <v>0</v>
      </c>
      <c r="N1015" s="53">
        <f t="shared" si="166"/>
        <v>1</v>
      </c>
      <c r="Q1015" s="3">
        <f t="shared" si="167"/>
        <v>989</v>
      </c>
      <c r="S1015" s="3">
        <v>988</v>
      </c>
    </row>
    <row r="1016" spans="6:19">
      <c r="F1016" s="51" t="str">
        <f t="shared" si="158"/>
        <v>TH238</v>
      </c>
      <c r="G1016" s="57">
        <f t="shared" si="159"/>
        <v>102</v>
      </c>
      <c r="H1016" s="153">
        <f t="shared" si="160"/>
        <v>357</v>
      </c>
      <c r="I1016" s="153" t="str">
        <f t="shared" si="161"/>
        <v>A</v>
      </c>
      <c r="J1016" s="52">
        <f t="shared" si="162"/>
        <v>3.6568627</v>
      </c>
      <c r="K1016" s="150">
        <f t="shared" si="163"/>
        <v>1.4725275</v>
      </c>
      <c r="L1016" s="53">
        <f t="shared" si="164"/>
        <v>0.55882352999999996</v>
      </c>
      <c r="M1016" s="53">
        <f t="shared" si="165"/>
        <v>9.8039215999999995E-3</v>
      </c>
      <c r="N1016" s="53">
        <f t="shared" si="166"/>
        <v>0</v>
      </c>
      <c r="Q1016" s="3">
        <f t="shared" si="167"/>
        <v>990</v>
      </c>
      <c r="S1016" s="3">
        <v>989</v>
      </c>
    </row>
    <row r="1017" spans="6:19">
      <c r="F1017" s="51" t="str">
        <f t="shared" si="158"/>
        <v>AES222</v>
      </c>
      <c r="G1017" s="57">
        <f t="shared" si="159"/>
        <v>101</v>
      </c>
      <c r="H1017" s="153">
        <f t="shared" si="160"/>
        <v>2035</v>
      </c>
      <c r="I1017" s="153" t="str">
        <f t="shared" si="161"/>
        <v>C</v>
      </c>
      <c r="J1017" s="52">
        <f t="shared" si="162"/>
        <v>3.8555556000000002</v>
      </c>
      <c r="K1017" s="150">
        <f t="shared" si="163"/>
        <v>3.4782609</v>
      </c>
      <c r="L1017" s="53">
        <f t="shared" si="164"/>
        <v>0.69306931000000005</v>
      </c>
      <c r="M1017" s="53">
        <f t="shared" si="165"/>
        <v>1.9801980199999999E-2</v>
      </c>
      <c r="N1017" s="53">
        <f t="shared" si="166"/>
        <v>0.108910891</v>
      </c>
      <c r="Q1017" s="3">
        <f t="shared" si="167"/>
        <v>991</v>
      </c>
      <c r="S1017" s="3">
        <v>990</v>
      </c>
    </row>
    <row r="1018" spans="6:19">
      <c r="F1018" s="51" t="str">
        <f t="shared" si="158"/>
        <v>BIO311</v>
      </c>
      <c r="G1018" s="57">
        <f t="shared" si="159"/>
        <v>101</v>
      </c>
      <c r="H1018" s="153">
        <f t="shared" si="160"/>
        <v>409</v>
      </c>
      <c r="I1018" s="153" t="str">
        <f t="shared" si="161"/>
        <v>B</v>
      </c>
      <c r="J1018" s="52">
        <f t="shared" si="162"/>
        <v>3.4536082000000001</v>
      </c>
      <c r="K1018" s="150">
        <f t="shared" si="163"/>
        <v>7.4769230999999996</v>
      </c>
      <c r="L1018" s="53">
        <f t="shared" si="164"/>
        <v>0.85148515000000002</v>
      </c>
      <c r="M1018" s="53">
        <f t="shared" si="165"/>
        <v>1.9801980199999999E-2</v>
      </c>
      <c r="N1018" s="53">
        <f t="shared" si="166"/>
        <v>3.9603960000000001E-2</v>
      </c>
      <c r="Q1018" s="3">
        <f t="shared" si="167"/>
        <v>992</v>
      </c>
      <c r="S1018" s="3">
        <v>991</v>
      </c>
    </row>
    <row r="1019" spans="6:19">
      <c r="F1019" s="51" t="str">
        <f t="shared" si="158"/>
        <v>BIO434</v>
      </c>
      <c r="G1019" s="57">
        <f t="shared" si="159"/>
        <v>101</v>
      </c>
      <c r="H1019" s="153">
        <f t="shared" si="160"/>
        <v>920</v>
      </c>
      <c r="I1019" s="153" t="str">
        <f t="shared" si="161"/>
        <v>B</v>
      </c>
      <c r="J1019" s="52">
        <f t="shared" si="162"/>
        <v>3.5757576000000002</v>
      </c>
      <c r="K1019" s="150">
        <f t="shared" si="163"/>
        <v>8.3972602999999992</v>
      </c>
      <c r="L1019" s="53">
        <f t="shared" si="164"/>
        <v>0.87128713000000002</v>
      </c>
      <c r="M1019" s="53">
        <f t="shared" si="165"/>
        <v>0</v>
      </c>
      <c r="N1019" s="53">
        <f t="shared" si="166"/>
        <v>1.980198E-2</v>
      </c>
      <c r="Q1019" s="3">
        <f t="shared" si="167"/>
        <v>993</v>
      </c>
      <c r="S1019" s="3">
        <v>992</v>
      </c>
    </row>
    <row r="1020" spans="6:19">
      <c r="F1020" s="51" t="str">
        <f t="shared" si="158"/>
        <v>BIO312</v>
      </c>
      <c r="G1020" s="57">
        <f t="shared" si="159"/>
        <v>100</v>
      </c>
      <c r="H1020" s="153">
        <f t="shared" si="160"/>
        <v>1295</v>
      </c>
      <c r="I1020" s="153" t="str">
        <f t="shared" si="161"/>
        <v>D</v>
      </c>
      <c r="J1020" s="52">
        <f t="shared" si="162"/>
        <v>2.7127659999999998</v>
      </c>
      <c r="K1020" s="150">
        <f t="shared" si="163"/>
        <v>6.9249999999999998</v>
      </c>
      <c r="L1020" s="53">
        <f t="shared" si="164"/>
        <v>0.87</v>
      </c>
      <c r="M1020" s="53">
        <f t="shared" si="165"/>
        <v>7.0000000000000007E-2</v>
      </c>
      <c r="N1020" s="53">
        <f t="shared" si="166"/>
        <v>0.06</v>
      </c>
      <c r="Q1020" s="3">
        <f t="shared" si="167"/>
        <v>994</v>
      </c>
      <c r="S1020" s="3">
        <v>993</v>
      </c>
    </row>
    <row r="1021" spans="6:19">
      <c r="F1021" s="51" t="str">
        <f t="shared" si="158"/>
        <v>COM458</v>
      </c>
      <c r="G1021" s="57">
        <f t="shared" si="159"/>
        <v>100</v>
      </c>
      <c r="H1021" s="153">
        <f t="shared" si="160"/>
        <v>1845</v>
      </c>
      <c r="I1021" s="153" t="str">
        <f t="shared" si="161"/>
        <v>F</v>
      </c>
      <c r="J1021" s="52">
        <f t="shared" si="162"/>
        <v>2.9898989999999999</v>
      </c>
      <c r="K1021" s="150">
        <f t="shared" si="163"/>
        <v>7.1641791000000001</v>
      </c>
      <c r="L1021" s="53">
        <f t="shared" si="164"/>
        <v>0.93</v>
      </c>
      <c r="M1021" s="53">
        <f t="shared" si="165"/>
        <v>0.05</v>
      </c>
      <c r="N1021" s="53">
        <f t="shared" si="166"/>
        <v>0.01</v>
      </c>
      <c r="Q1021" s="3">
        <f t="shared" si="167"/>
        <v>995</v>
      </c>
      <c r="S1021" s="3">
        <v>994</v>
      </c>
    </row>
    <row r="1022" spans="6:19">
      <c r="F1022" s="51" t="str">
        <f t="shared" si="158"/>
        <v>LAT102</v>
      </c>
      <c r="G1022" s="57">
        <f t="shared" si="159"/>
        <v>100</v>
      </c>
      <c r="H1022" s="153">
        <f t="shared" si="160"/>
        <v>1258</v>
      </c>
      <c r="I1022" s="153" t="str">
        <f t="shared" si="161"/>
        <v>C</v>
      </c>
      <c r="J1022" s="52">
        <f t="shared" si="162"/>
        <v>3.2783505000000002</v>
      </c>
      <c r="K1022" s="150">
        <f t="shared" si="163"/>
        <v>4.1940299000000003</v>
      </c>
      <c r="L1022" s="53">
        <f t="shared" si="164"/>
        <v>0.67</v>
      </c>
      <c r="M1022" s="53">
        <f t="shared" si="165"/>
        <v>0.04</v>
      </c>
      <c r="N1022" s="53">
        <f t="shared" si="166"/>
        <v>0.03</v>
      </c>
      <c r="Q1022" s="3">
        <f t="shared" si="167"/>
        <v>996</v>
      </c>
      <c r="S1022" s="3">
        <v>995</v>
      </c>
    </row>
    <row r="1023" spans="6:19">
      <c r="F1023" s="51" t="str">
        <f t="shared" si="158"/>
        <v>MUE295</v>
      </c>
      <c r="G1023" s="57">
        <f t="shared" si="159"/>
        <v>100</v>
      </c>
      <c r="H1023" s="153">
        <f t="shared" si="160"/>
        <v>1883</v>
      </c>
      <c r="I1023" s="153" t="str">
        <f t="shared" si="161"/>
        <v>B</v>
      </c>
      <c r="J1023" s="52">
        <f t="shared" si="162"/>
        <v>3.99</v>
      </c>
      <c r="K1023" s="150">
        <f t="shared" si="163"/>
        <v>2.8988763999999998</v>
      </c>
      <c r="L1023" s="53">
        <f t="shared" si="164"/>
        <v>0.38</v>
      </c>
      <c r="M1023" s="53">
        <f t="shared" si="165"/>
        <v>0</v>
      </c>
      <c r="N1023" s="53">
        <f t="shared" si="166"/>
        <v>0</v>
      </c>
      <c r="Q1023" s="3">
        <f t="shared" si="167"/>
        <v>997</v>
      </c>
      <c r="S1023" s="3">
        <v>996</v>
      </c>
    </row>
    <row r="1024" spans="6:19">
      <c r="F1024" s="51" t="str">
        <f t="shared" si="158"/>
        <v>MUS227</v>
      </c>
      <c r="G1024" s="57">
        <f t="shared" si="159"/>
        <v>100</v>
      </c>
      <c r="H1024" s="153">
        <f t="shared" si="160"/>
        <v>1319</v>
      </c>
      <c r="I1024" s="153" t="str">
        <f t="shared" si="161"/>
        <v>C</v>
      </c>
      <c r="J1024" s="52">
        <f t="shared" si="162"/>
        <v>2.7708333000000001</v>
      </c>
      <c r="K1024" s="150">
        <f t="shared" si="163"/>
        <v>3.5256409999999998</v>
      </c>
      <c r="L1024" s="53">
        <f t="shared" si="164"/>
        <v>0.64</v>
      </c>
      <c r="M1024" s="53">
        <f t="shared" si="165"/>
        <v>0.17</v>
      </c>
      <c r="N1024" s="53">
        <f t="shared" si="166"/>
        <v>0.04</v>
      </c>
      <c r="Q1024" s="3">
        <f t="shared" si="167"/>
        <v>998</v>
      </c>
      <c r="S1024" s="3">
        <v>997</v>
      </c>
    </row>
    <row r="1025" spans="6:19">
      <c r="F1025" s="51" t="str">
        <f t="shared" si="158"/>
        <v>PLS346</v>
      </c>
      <c r="G1025" s="57">
        <f t="shared" si="159"/>
        <v>100</v>
      </c>
      <c r="H1025" s="153">
        <f t="shared" si="160"/>
        <v>937</v>
      </c>
      <c r="I1025" s="153" t="str">
        <f t="shared" si="161"/>
        <v>C</v>
      </c>
      <c r="J1025" s="52">
        <f t="shared" si="162"/>
        <v>3.17</v>
      </c>
      <c r="K1025" s="150">
        <f t="shared" si="163"/>
        <v>8.16</v>
      </c>
      <c r="L1025" s="53">
        <f t="shared" si="164"/>
        <v>0.83</v>
      </c>
      <c r="M1025" s="53">
        <f t="shared" si="165"/>
        <v>0.03</v>
      </c>
      <c r="N1025" s="53">
        <f t="shared" si="166"/>
        <v>0</v>
      </c>
      <c r="Q1025" s="3">
        <f t="shared" si="167"/>
        <v>999</v>
      </c>
      <c r="S1025" s="3">
        <v>998</v>
      </c>
    </row>
    <row r="1026" spans="6:19">
      <c r="F1026" s="51" t="str">
        <f t="shared" si="158"/>
        <v>REL330</v>
      </c>
      <c r="G1026" s="57">
        <f t="shared" si="159"/>
        <v>100</v>
      </c>
      <c r="H1026" s="153">
        <f t="shared" si="160"/>
        <v>259</v>
      </c>
      <c r="I1026" s="153" t="str">
        <f t="shared" si="161"/>
        <v>B</v>
      </c>
      <c r="J1026" s="52">
        <f t="shared" si="162"/>
        <v>2.6702127999999998</v>
      </c>
      <c r="K1026" s="150">
        <f t="shared" si="163"/>
        <v>5.3793103000000002</v>
      </c>
      <c r="L1026" s="53">
        <f t="shared" si="164"/>
        <v>0.63</v>
      </c>
      <c r="M1026" s="53">
        <f t="shared" si="165"/>
        <v>0.16</v>
      </c>
      <c r="N1026" s="53">
        <f t="shared" si="166"/>
        <v>0.06</v>
      </c>
      <c r="Q1026" s="3">
        <f t="shared" si="167"/>
        <v>1000</v>
      </c>
      <c r="S1026" s="3">
        <v>999</v>
      </c>
    </row>
    <row r="1027" spans="6:19">
      <c r="F1027" s="51" t="str">
        <f t="shared" si="158"/>
        <v>BME461</v>
      </c>
      <c r="G1027" s="57">
        <f t="shared" si="159"/>
        <v>99</v>
      </c>
      <c r="H1027" s="153">
        <f t="shared" si="160"/>
        <v>1194</v>
      </c>
      <c r="I1027" s="153" t="str">
        <f t="shared" si="161"/>
        <v>F</v>
      </c>
      <c r="J1027" s="52">
        <f t="shared" si="162"/>
        <v>2.7216494999999998</v>
      </c>
      <c r="K1027" s="150">
        <f t="shared" si="163"/>
        <v>7.9577464999999998</v>
      </c>
      <c r="L1027" s="53">
        <f t="shared" si="164"/>
        <v>0.98989899000000003</v>
      </c>
      <c r="M1027" s="53">
        <f t="shared" si="165"/>
        <v>0.1616161616</v>
      </c>
      <c r="N1027" s="53">
        <f t="shared" si="166"/>
        <v>2.0202020000000001E-2</v>
      </c>
      <c r="Q1027" s="3">
        <f t="shared" si="167"/>
        <v>1001</v>
      </c>
      <c r="S1027" s="3">
        <v>1000</v>
      </c>
    </row>
  </sheetData>
  <sheetProtection password="CC7A" sheet="1" objects="1" scenarios="1"/>
  <dataConsolidate/>
  <mergeCells count="22">
    <mergeCell ref="M23:N23"/>
    <mergeCell ref="M17:N17"/>
    <mergeCell ref="M18:N18"/>
    <mergeCell ref="M19:N19"/>
    <mergeCell ref="M20:N20"/>
    <mergeCell ref="M21:N21"/>
    <mergeCell ref="F26:N26"/>
    <mergeCell ref="F4:G4"/>
    <mergeCell ref="F6:G6"/>
    <mergeCell ref="H4:I4"/>
    <mergeCell ref="H6:I6"/>
    <mergeCell ref="M6:N7"/>
    <mergeCell ref="M8:N8"/>
    <mergeCell ref="M9:N9"/>
    <mergeCell ref="M10:N10"/>
    <mergeCell ref="M11:N11"/>
    <mergeCell ref="M12:N12"/>
    <mergeCell ref="M13:N13"/>
    <mergeCell ref="M14:N14"/>
    <mergeCell ref="M15:N15"/>
    <mergeCell ref="M16:N16"/>
    <mergeCell ref="M22:N22"/>
  </mergeCells>
  <conditionalFormatting sqref="F28:G1027 J28:N1027">
    <cfRule type="expression" dxfId="5" priority="3" stopIfTrue="1">
      <formula>$F28&lt;&gt;""</formula>
    </cfRule>
    <cfRule type="expression" dxfId="4" priority="4" stopIfTrue="1">
      <formula>$F28=""</formula>
    </cfRule>
  </conditionalFormatting>
  <conditionalFormatting sqref="H28:I1027">
    <cfRule type="expression" dxfId="3" priority="1" stopIfTrue="1">
      <formula>$F28&lt;&gt;""</formula>
    </cfRule>
    <cfRule type="expression" dxfId="2" priority="2" stopIfTrue="1">
      <formula>$F28=""</formula>
    </cfRule>
  </conditionalFormatting>
  <dataValidations xWindow="443" yWindow="331" count="16">
    <dataValidation allowBlank="1" showInputMessage="1" showErrorMessage="1" prompt="This chart displays metrics on the top 10 enrolled courses in the selected major.  You may select 1 additional course for comparison." sqref="F8"/>
    <dataValidation allowBlank="1" showInputMessage="1" showErrorMessage="1" prompt="Select a metric to be displayed across the top 10 enrolled courses in the selected major." sqref="F6:G6"/>
    <dataValidation allowBlank="1" showInputMessage="1" showErrorMessage="1" prompt="Select an additional course to display data for comparison against the top 10 enrolled courses in the selected major." sqref="M6"/>
    <dataValidation allowBlank="1" showInputMessage="1" showErrorMessage="1" prompt="Number of students included in this group of the analysis." sqref="G27"/>
    <dataValidation allowBlank="1" showInputMessage="1" showErrorMessage="1" prompt="Course code as documented in historical data." sqref="F27"/>
    <dataValidation allowBlank="1" showInputMessage="1" showErrorMessage="1" prompt="The average grade received in this course determined on a 4 point scale where A = 4.0, A- = 3.7, B+ = 3.3, B = 3.0, etc." sqref="J27"/>
    <dataValidation allowBlank="1" showInputMessage="1" showErrorMessage="1" prompt="The average term in which students attempted the selected course while intending to graduate in the selected program (This metric excludes transfer students, summer terms and other non-traditional terms for consistency)." sqref="K27"/>
    <dataValidation allowBlank="1" showInputMessage="1" showErrorMessage="1" prompt="The percentage of students who received a D or an F in the selected course while intending to graduate in the selected program." sqref="M27"/>
    <dataValidation allowBlank="1" showInputMessage="1" showErrorMessage="1" prompt="The percentage of students who received W (withdrew) from the selected course while intending to graduate in the selected program." sqref="N27"/>
    <dataValidation allowBlank="1" showInputMessage="1" showErrorMessage="1" prompt="A table displaying various metrics for courses associated with the selected major." sqref="F26"/>
    <dataValidation allowBlank="1" showInputMessage="1" showErrorMessage="1" prompt="The percentage of students who graduated in the selected program after attempting the selected course." sqref="L27"/>
    <dataValidation allowBlank="1" showInputMessage="1" showErrorMessage="1" prompt="Select a college or specific major for display." sqref="G4"/>
    <dataValidation allowBlank="1" showInputMessage="1" showErrorMessage="1" prompt="The rank is based on the distribution of grades, the graduation rate for these grades and historical enrollment." sqref="H27"/>
    <dataValidation allowBlank="1" showInputMessage="1" showErrorMessage="1" prompt="Based on historical graduation rates, this is the suggested minimum grade a student should earn in order to graduate." sqref="I27"/>
    <dataValidation type="list" allowBlank="1" showInputMessage="1" showErrorMessage="1" sqref="M8:N8">
      <formula1>Courses_List</formula1>
    </dataValidation>
    <dataValidation allowBlank="1" showInputMessage="1" showErrorMessage="1" prompt="View students who took the following courses and were ever declared the selected college or major." sqref="F4"/>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Summary_Top_Courses!B7" tooltip="Click here to analyze and compare metrics across the top enrolled courses in a major" display="Summary of Top Courses"/>
    <hyperlink ref="B8" location="Analyze_Course!B8" tooltip="Click here to analyze a course" display="Analyze a Course"/>
    <hyperlink ref="B9" location="Course_2_Course!B9" tooltip="Click here to compare two courses" display="Compare 2 Courses"/>
    <hyperlink ref="B10" location="Course_By_Term!B10" tooltip="Click here to analyze course grade and timing as it relates to graduation" display="Graduation &amp; Course Timing"/>
    <hyperlink ref="B11" location="Course_By_Exam!B11" tooltip="Click here to analyze course grade and standardized exam scores" display="Courses &amp; Standardized Exams"/>
  </hyperlinks>
  <pageMargins left="0.7" right="0.7" top="0.75" bottom="0.75" header="0.3" footer="0.3"/>
  <pageSetup scale="76" orientation="landscape" r:id="rId1"/>
  <rowBreaks count="1" manualBreakCount="1">
    <brk id="24" max="16383" man="1"/>
  </rowBreaks>
  <drawing r:id="rId2"/>
  <legacyDrawing r:id="rId3"/>
  <controls>
    <mc:AlternateContent xmlns:mc="http://schemas.openxmlformats.org/markup-compatibility/2006">
      <mc:Choice Requires="x14">
        <control shapeId="5123" r:id="rId4" name="ComboBox1">
          <controlPr defaultSize="0" autoLine="0" linkedCell="H4" listFillRange="Majors_List" r:id="rId5">
            <anchor moveWithCells="1">
              <from>
                <xdr:col>7</xdr:col>
                <xdr:colOff>19050</xdr:colOff>
                <xdr:row>3</xdr:row>
                <xdr:rowOff>9525</xdr:rowOff>
              </from>
              <to>
                <xdr:col>8</xdr:col>
                <xdr:colOff>1181100</xdr:colOff>
                <xdr:row>3</xdr:row>
                <xdr:rowOff>238125</xdr:rowOff>
              </to>
            </anchor>
          </controlPr>
        </control>
      </mc:Choice>
      <mc:Fallback>
        <control shapeId="5123" r:id="rId4" name="ComboBox1"/>
      </mc:Fallback>
    </mc:AlternateContent>
    <mc:AlternateContent xmlns:mc="http://schemas.openxmlformats.org/markup-compatibility/2006">
      <mc:Choice Requires="x14">
        <control shapeId="5125" r:id="rId6" name="ComboBox2">
          <controlPr defaultSize="0" autoLine="0" linkedCell="H6" listFillRange="Metrics_List" r:id="rId7">
            <anchor moveWithCells="1">
              <from>
                <xdr:col>7</xdr:col>
                <xdr:colOff>19050</xdr:colOff>
                <xdr:row>5</xdr:row>
                <xdr:rowOff>9525</xdr:rowOff>
              </from>
              <to>
                <xdr:col>8</xdr:col>
                <xdr:colOff>1181100</xdr:colOff>
                <xdr:row>5</xdr:row>
                <xdr:rowOff>238125</xdr:rowOff>
              </to>
            </anchor>
          </controlPr>
        </control>
      </mc:Choice>
      <mc:Fallback>
        <control shapeId="5125" r:id="rId6" name="ComboBox2"/>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B1:AG138"/>
  <sheetViews>
    <sheetView showGridLines="0" showRowColHeaders="0" zoomScale="80" zoomScaleNormal="80" workbookViewId="0">
      <selection activeCell="B6" sqref="B6:B11"/>
    </sheetView>
  </sheetViews>
  <sheetFormatPr defaultColWidth="9.125" defaultRowHeight="14.25"/>
  <cols>
    <col min="1" max="1" width="2.125" style="3" customWidth="1"/>
    <col min="2" max="2" width="24.875" style="3" customWidth="1"/>
    <col min="3" max="3" width="2.125" style="47" customWidth="1"/>
    <col min="4" max="5" width="2.125" style="4" customWidth="1"/>
    <col min="6" max="12" width="14.25" style="3" customWidth="1"/>
    <col min="13" max="13" width="14" style="3" customWidth="1"/>
    <col min="14" max="17" width="14.25" style="3" hidden="1" customWidth="1"/>
    <col min="18" max="20" width="9.125" style="3" hidden="1" customWidth="1"/>
    <col min="21" max="21" width="12.25" style="3" hidden="1" customWidth="1"/>
    <col min="22" max="23" width="9.125" style="3" hidden="1" customWidth="1"/>
    <col min="24" max="28" width="9.125" style="3" customWidth="1"/>
    <col min="29" max="16384" width="9.125" style="3"/>
  </cols>
  <sheetData>
    <row r="1" spans="2:20" s="1" customFormat="1" ht="63" customHeight="1">
      <c r="C1" s="2"/>
      <c r="D1" s="2"/>
      <c r="E1" s="2"/>
    </row>
    <row r="2" spans="2:20" s="48" customFormat="1" ht="15.75" customHeight="1" thickBot="1"/>
    <row r="3" spans="2:20" ht="15" customHeight="1" thickBot="1"/>
    <row r="4" spans="2:20" ht="20.100000000000001" customHeight="1" thickBot="1">
      <c r="B4" s="45" t="s">
        <v>1</v>
      </c>
      <c r="F4" s="304" t="s">
        <v>31</v>
      </c>
      <c r="G4" s="305"/>
      <c r="H4" s="283" t="s">
        <v>177</v>
      </c>
      <c r="I4" s="284"/>
      <c r="J4" s="78" t="str">
        <f>IFERROR(IF($H$4="Undeclared","These were students who were undeclared while they were enrolled in the course",IF($H$4="","Please Select a Program Using the Dropdown at Right","")),"Please Select a Program Using the Dropdown at Right")</f>
        <v/>
      </c>
    </row>
    <row r="5" spans="2:20" ht="15" customHeight="1" thickBot="1"/>
    <row r="6" spans="2:20" ht="20.100000000000001" customHeight="1" thickBot="1">
      <c r="B6" s="45" t="s">
        <v>56723</v>
      </c>
      <c r="F6" s="304" t="s">
        <v>23</v>
      </c>
      <c r="G6" s="305"/>
      <c r="H6" s="283" t="s">
        <v>11309</v>
      </c>
      <c r="I6" s="284"/>
      <c r="J6" s="78" t="str">
        <f>IFERROR(IF($H$6="","Please Select a Course Using the Dropdown at Right",""),"Please Select a Course Using the Dropdown at Right")</f>
        <v/>
      </c>
    </row>
    <row r="7" spans="2:20" ht="20.100000000000001" customHeight="1" thickBot="1">
      <c r="B7" s="45" t="s">
        <v>56724</v>
      </c>
      <c r="O7" s="62"/>
      <c r="P7" s="62"/>
      <c r="Q7" s="62"/>
      <c r="R7" s="62"/>
      <c r="S7" s="62"/>
    </row>
    <row r="8" spans="2:20" ht="20.100000000000001" customHeight="1">
      <c r="B8" s="46" t="s">
        <v>56725</v>
      </c>
      <c r="F8" s="221" t="s">
        <v>24</v>
      </c>
      <c r="G8" s="82"/>
      <c r="H8" s="82"/>
      <c r="I8" s="82"/>
      <c r="J8" s="82"/>
      <c r="K8" s="82"/>
      <c r="L8" s="225"/>
    </row>
    <row r="9" spans="2:20" ht="20.100000000000001" customHeight="1">
      <c r="B9" s="45" t="s">
        <v>56726</v>
      </c>
      <c r="F9" s="87"/>
      <c r="G9" s="9"/>
      <c r="H9" s="9"/>
      <c r="I9" s="9"/>
      <c r="J9" s="9"/>
      <c r="K9" s="9"/>
      <c r="L9" s="222"/>
      <c r="N9" s="69"/>
      <c r="O9" s="70" t="s">
        <v>3</v>
      </c>
      <c r="P9" s="20" t="s">
        <v>10</v>
      </c>
      <c r="Q9" s="20" t="s">
        <v>2</v>
      </c>
      <c r="R9" s="20" t="s">
        <v>4</v>
      </c>
      <c r="S9" s="20" t="s">
        <v>11</v>
      </c>
      <c r="T9" s="20" t="s">
        <v>20</v>
      </c>
    </row>
    <row r="10" spans="2:20" ht="20.100000000000001" customHeight="1">
      <c r="B10" s="45" t="s">
        <v>56727</v>
      </c>
      <c r="F10" s="87"/>
      <c r="G10" s="9"/>
      <c r="H10" s="9"/>
      <c r="I10" s="9"/>
      <c r="J10" s="9"/>
      <c r="K10" s="44" t="str">
        <f>IFERROR(IF(AND($H$4&lt;&gt;"",MIN($G$28:$L$28)&lt;10),"Attention: At least one student sample size (i.e., count) is fewer than ten.",""),"")</f>
        <v>Attention: At least one student sample size (i.e., count) is fewer than ten.</v>
      </c>
      <c r="L10" s="222"/>
      <c r="N10" s="69"/>
      <c r="O10" s="20" t="str">
        <f t="shared" ref="O10:T10" si="0">IFERROR(O9&amp;CHAR(10)&amp;"N="&amp;TEXT(O11,"#,##0"),O9)</f>
        <v>A
N=28</v>
      </c>
      <c r="P10" s="20" t="str">
        <f t="shared" si="0"/>
        <v>B
N=41</v>
      </c>
      <c r="Q10" s="20" t="str">
        <f t="shared" si="0"/>
        <v>C
N=31</v>
      </c>
      <c r="R10" s="20" t="str">
        <f t="shared" si="0"/>
        <v>D
N=17</v>
      </c>
      <c r="S10" s="20" t="str">
        <f t="shared" si="0"/>
        <v>F
N=14</v>
      </c>
      <c r="T10" s="20" t="str">
        <f t="shared" si="0"/>
        <v>W
N=8</v>
      </c>
    </row>
    <row r="11" spans="2:20" ht="20.100000000000001" customHeight="1">
      <c r="B11" s="45" t="s">
        <v>56728</v>
      </c>
      <c r="F11" s="87"/>
      <c r="G11" s="9" t="s">
        <v>141</v>
      </c>
      <c r="H11" s="9"/>
      <c r="I11" s="9"/>
      <c r="J11" s="9"/>
      <c r="K11" s="9"/>
      <c r="L11" s="222"/>
      <c r="N11" s="69"/>
      <c r="O11" s="20">
        <f t="shared" ref="O11:T11" si="1">VALUE(INDEX(Course_DataALL,$O$20,O$22))</f>
        <v>28</v>
      </c>
      <c r="P11" s="171">
        <f t="shared" si="1"/>
        <v>41</v>
      </c>
      <c r="Q11" s="171">
        <f t="shared" si="1"/>
        <v>31</v>
      </c>
      <c r="R11" s="171">
        <f t="shared" si="1"/>
        <v>17</v>
      </c>
      <c r="S11" s="171">
        <f t="shared" si="1"/>
        <v>14</v>
      </c>
      <c r="T11" s="171">
        <f t="shared" si="1"/>
        <v>8</v>
      </c>
    </row>
    <row r="12" spans="2:20" ht="20.100000000000001" customHeight="1">
      <c r="B12" s="45"/>
      <c r="F12" s="87"/>
      <c r="G12" s="9" t="s">
        <v>140</v>
      </c>
      <c r="H12" s="9"/>
      <c r="I12" s="9"/>
      <c r="J12" s="9"/>
      <c r="K12" s="9"/>
      <c r="L12" s="222"/>
      <c r="N12" s="69"/>
      <c r="O12" s="20">
        <f t="shared" ref="O12:T12" si="2">IFERROR(VALUE(INDEX(Course_DataALL,$O$20,O$23)),-0.0000001)</f>
        <v>0.64285714000000005</v>
      </c>
      <c r="P12" s="171">
        <f t="shared" si="2"/>
        <v>0.56097560999999996</v>
      </c>
      <c r="Q12" s="171">
        <f t="shared" si="2"/>
        <v>0.64516129</v>
      </c>
      <c r="R12" s="171">
        <f t="shared" si="2"/>
        <v>0.35294118000000002</v>
      </c>
      <c r="S12" s="171">
        <f t="shared" si="2"/>
        <v>0.57142857000000002</v>
      </c>
      <c r="T12" s="171">
        <f t="shared" si="2"/>
        <v>0.25</v>
      </c>
    </row>
    <row r="13" spans="2:20" ht="20.100000000000001" customHeight="1">
      <c r="B13" s="11"/>
      <c r="F13" s="87"/>
      <c r="G13" s="9" t="str">
        <f>$G$11&amp;" by "&amp;$G$12</f>
        <v>Graduation Rate In Selected Program by Grade Earned</v>
      </c>
      <c r="H13" s="9"/>
      <c r="I13" s="9"/>
      <c r="J13" s="9"/>
      <c r="K13" s="9"/>
      <c r="L13" s="222"/>
      <c r="N13" s="69" t="s">
        <v>32</v>
      </c>
      <c r="O13" s="20">
        <v>0</v>
      </c>
      <c r="P13" s="20">
        <v>1</v>
      </c>
      <c r="Q13" s="20">
        <v>2</v>
      </c>
      <c r="R13" s="20">
        <v>3</v>
      </c>
      <c r="S13" s="20">
        <v>4</v>
      </c>
      <c r="T13" s="20">
        <v>5</v>
      </c>
    </row>
    <row r="14" spans="2:20" ht="15" customHeight="1">
      <c r="B14" s="5"/>
      <c r="F14" s="87"/>
      <c r="G14" s="4"/>
      <c r="H14" s="9"/>
      <c r="I14" s="9"/>
      <c r="J14" s="9"/>
      <c r="K14" s="9"/>
      <c r="L14" s="222"/>
      <c r="N14" s="20">
        <f t="array" ref="N14">IF(SLOPE(IF(NOT(ISERROR(O14:S14)),O14:S14),IF(NOT(ISERROR(O14:S14)),O13:S13))&gt;0,0,SLOPE(IF(NOT(ISERROR(O14:S14)),O14:S14),IF(NOT(ISERROR(O14:S14)),O13:S13)))</f>
        <v>-3.5089156999999996E-2</v>
      </c>
      <c r="O14" s="20">
        <f t="shared" ref="O14:T14" si="3">IF(O12&lt;0,NA(),O12)</f>
        <v>0.64285714000000005</v>
      </c>
      <c r="P14" s="20">
        <f t="shared" si="3"/>
        <v>0.56097560999999996</v>
      </c>
      <c r="Q14" s="20">
        <f t="shared" si="3"/>
        <v>0.64516129</v>
      </c>
      <c r="R14" s="20">
        <f t="shared" si="3"/>
        <v>0.35294118000000002</v>
      </c>
      <c r="S14" s="20">
        <f t="shared" si="3"/>
        <v>0.57142857000000002</v>
      </c>
      <c r="T14" s="20">
        <f t="shared" si="3"/>
        <v>0.25</v>
      </c>
    </row>
    <row r="15" spans="2:20" ht="15" customHeight="1">
      <c r="F15" s="87"/>
      <c r="G15" s="9"/>
      <c r="H15" s="9"/>
      <c r="I15" s="10"/>
      <c r="J15" s="10"/>
      <c r="K15" s="9"/>
      <c r="L15" s="222"/>
      <c r="N15" s="20">
        <f t="array" ref="N15">INTERCEPT(IF(NOT(ISERROR(O14:S14)),O14:S14),IF(NOT(ISERROR(O14:S14)),O13:S13))</f>
        <v>0.62485107200000001</v>
      </c>
      <c r="O15" s="20">
        <f>IF(ISERROR(O14),NA(),O13*$N$14+$N$15)</f>
        <v>0.62485107200000001</v>
      </c>
      <c r="P15" s="20">
        <f>IF(ISERROR(P14),NA(),P13*$N$14+$N$15)</f>
        <v>0.58976191499999997</v>
      </c>
      <c r="Q15" s="20">
        <f>IF(ISERROR(Q14),NA(),Q13*$N$14+$N$15)</f>
        <v>0.55467275800000004</v>
      </c>
      <c r="R15" s="20">
        <f>IF(ISERROR(R14),NA(),R13*$N$14+$N$15)</f>
        <v>0.51958360100000001</v>
      </c>
      <c r="S15" s="20">
        <f>IF(ISERROR(S14),NA(),S13*$N$14+$N$15)</f>
        <v>0.48449444400000002</v>
      </c>
      <c r="T15" s="20"/>
    </row>
    <row r="16" spans="2:20" ht="15" customHeight="1">
      <c r="B16" s="6"/>
      <c r="F16" s="87"/>
      <c r="G16" s="9"/>
      <c r="H16" s="9"/>
      <c r="I16" s="10"/>
      <c r="J16" s="10"/>
      <c r="K16" s="9"/>
      <c r="L16" s="222"/>
      <c r="N16" s="69"/>
      <c r="O16" s="69"/>
      <c r="P16" s="69"/>
      <c r="Q16" s="69"/>
      <c r="R16" s="69"/>
      <c r="S16" s="69"/>
      <c r="T16" s="69"/>
    </row>
    <row r="17" spans="2:33">
      <c r="F17" s="87"/>
      <c r="G17" s="9"/>
      <c r="H17" s="9"/>
      <c r="I17" s="10"/>
      <c r="J17" s="10"/>
      <c r="K17" s="9"/>
      <c r="L17" s="222"/>
      <c r="N17" s="69"/>
      <c r="O17" s="55">
        <f t="array" ref="O17">IF(ISERROR(G28),-0.00000001,IF(OR($H$4="",$H$6=""),-0.00000001,G28/SUM(IF($G$28:$L$28&gt;0,$G$28:$L$28))))</f>
        <v>0.20143884892086331</v>
      </c>
      <c r="P17" s="55">
        <f t="array" ref="P17">IF(ISERROR(H28),-0.00000001,IF(OR($H$4="",$H$6=""),-0.00000001,H28/SUM(IF($G$28:$L$28&gt;0,$G$28:$L$28))))</f>
        <v>0.29496402877697842</v>
      </c>
      <c r="Q17" s="55">
        <f t="array" ref="Q17">IF(ISERROR(I28),-0.00000001,IF(OR($H$4="",$H$6=""),-0.00000001,I28/SUM(IF($G$28:$L$28&gt;0,$G$28:$L$28))))</f>
        <v>0.22302158273381295</v>
      </c>
      <c r="R17" s="55">
        <f t="array" ref="R17">IF(ISERROR(J28),-0.00000001,IF(OR($H$4="",$H$6=""),-0.00000001,J28/SUM(IF($G$28:$L$28&gt;0,$G$28:$L$28))))</f>
        <v>0.1223021582733813</v>
      </c>
      <c r="S17" s="55">
        <f t="array" ref="S17">IF(ISERROR(K28),-0.00000001,IF(OR($H$4="",$H$6=""),-0.00000001,K28/SUM(IF($G$28:$L$28&gt;0,$G$28:$L$28))))</f>
        <v>0.10071942446043165</v>
      </c>
      <c r="T17" s="55">
        <f t="array" ref="T17">IF(ISERROR(L28),-0.00000001,IF(OR($H$4="",$H$6=""),-0.00000001,L28/SUM(IF($G$28:$L$28&gt;0,$G$28:$L$28))))</f>
        <v>5.7553956834532377E-2</v>
      </c>
    </row>
    <row r="18" spans="2:33">
      <c r="F18" s="87"/>
      <c r="G18" s="9"/>
      <c r="H18" s="9"/>
      <c r="I18" s="10"/>
      <c r="J18" s="10"/>
      <c r="K18" s="9"/>
      <c r="L18" s="222"/>
    </row>
    <row r="19" spans="2:33">
      <c r="F19" s="226"/>
      <c r="G19" s="43"/>
      <c r="H19" s="43"/>
      <c r="I19" s="43"/>
      <c r="J19" s="43"/>
      <c r="K19" s="43"/>
      <c r="L19" s="227"/>
    </row>
    <row r="20" spans="2:33">
      <c r="F20" s="226"/>
      <c r="G20" s="43"/>
      <c r="H20" s="43"/>
      <c r="I20" s="43"/>
      <c r="J20" s="43"/>
      <c r="K20" s="43"/>
      <c r="L20" s="227"/>
      <c r="N20" s="3" t="s">
        <v>94</v>
      </c>
      <c r="O20" s="3">
        <f t="array" ref="O20">MATCH(1,($H$4=INDEX(Course_DataALL,,1))*($H$6=INDEX(Course_DataALL,,4)),0)</f>
        <v>805</v>
      </c>
    </row>
    <row r="21" spans="2:33">
      <c r="F21" s="226"/>
      <c r="G21" s="4"/>
      <c r="H21" s="4"/>
      <c r="I21" s="4"/>
      <c r="J21" s="4"/>
      <c r="K21" s="4"/>
      <c r="L21" s="90"/>
      <c r="O21" s="63" t="s">
        <v>93</v>
      </c>
      <c r="P21" s="63"/>
      <c r="Q21" s="63"/>
      <c r="R21" s="63"/>
      <c r="S21" s="63"/>
      <c r="T21" s="63"/>
      <c r="U21" s="63"/>
      <c r="V21" s="63"/>
      <c r="W21" s="63"/>
      <c r="X21" s="63"/>
      <c r="Y21" s="63"/>
      <c r="Z21" s="63"/>
    </row>
    <row r="22" spans="2:33">
      <c r="F22" s="226"/>
      <c r="G22" s="4"/>
      <c r="H22" s="4"/>
      <c r="I22" s="4"/>
      <c r="J22" s="4"/>
      <c r="K22" s="4"/>
      <c r="L22" s="90"/>
      <c r="O22" s="175">
        <v>6</v>
      </c>
      <c r="P22" s="175">
        <v>7</v>
      </c>
      <c r="Q22" s="175">
        <v>8</v>
      </c>
      <c r="R22" s="175">
        <v>9</v>
      </c>
      <c r="S22" s="175">
        <v>10</v>
      </c>
      <c r="T22" s="176">
        <v>11</v>
      </c>
      <c r="U22" s="63"/>
      <c r="V22" s="63"/>
      <c r="W22" s="63"/>
      <c r="X22" s="63"/>
      <c r="Y22" s="63"/>
      <c r="Z22" s="63"/>
    </row>
    <row r="23" spans="2:33" ht="15" thickBot="1">
      <c r="F23" s="228"/>
      <c r="G23" s="229">
        <v>25</v>
      </c>
      <c r="H23" s="229">
        <v>26</v>
      </c>
      <c r="I23" s="229">
        <v>27</v>
      </c>
      <c r="J23" s="229">
        <v>28</v>
      </c>
      <c r="K23" s="229">
        <v>29</v>
      </c>
      <c r="L23" s="230"/>
      <c r="O23" s="175">
        <v>12</v>
      </c>
      <c r="P23" s="175">
        <v>13</v>
      </c>
      <c r="Q23" s="175">
        <v>14</v>
      </c>
      <c r="R23" s="175">
        <v>15</v>
      </c>
      <c r="S23" s="175">
        <v>16</v>
      </c>
      <c r="T23" s="176">
        <v>17</v>
      </c>
      <c r="U23" s="63"/>
      <c r="V23" s="63"/>
      <c r="W23" s="63"/>
      <c r="X23" s="63"/>
      <c r="Y23" s="64"/>
      <c r="Z23" s="63"/>
    </row>
    <row r="24" spans="2:33">
      <c r="B24" s="8"/>
    </row>
    <row r="25" spans="2:33" s="8" customFormat="1" ht="24" customHeight="1" thickBot="1">
      <c r="B25" s="3"/>
      <c r="C25" s="65"/>
      <c r="D25" s="66"/>
      <c r="E25" s="66"/>
      <c r="F25" s="67" t="str">
        <f>IF(TEXT(SUM($G$28:$L$28),"#,###")="","","Based on a historical analysis of "&amp;TEXT(SUM($G$28:$L$28),"#,###")&amp;" students")</f>
        <v>Based on a historical analysis of 139 students</v>
      </c>
      <c r="O25" s="177">
        <f>SUM($G$28:$L$28)</f>
        <v>139</v>
      </c>
      <c r="P25" s="178">
        <f>IFERROR(O8,"N/A")</f>
        <v>0</v>
      </c>
      <c r="Q25" s="178">
        <f>IFERROR(P8,"N/A")</f>
        <v>0</v>
      </c>
      <c r="R25" s="178">
        <f>IFERROR(Q8,"N/A")</f>
        <v>0</v>
      </c>
      <c r="S25" s="178">
        <f>IFERROR(R8,"N/A")</f>
        <v>0</v>
      </c>
      <c r="T25" s="178">
        <f>IFERROR(S8,"N/A")</f>
        <v>0</v>
      </c>
      <c r="U25" s="179"/>
    </row>
    <row r="26" spans="2:33" ht="19.899999999999999" customHeight="1">
      <c r="G26" s="319" t="s">
        <v>13</v>
      </c>
      <c r="H26" s="320"/>
      <c r="I26" s="320"/>
      <c r="J26" s="320"/>
      <c r="K26" s="320"/>
      <c r="L26" s="321"/>
    </row>
    <row r="27" spans="2:33" ht="20.100000000000001" customHeight="1" thickBot="1">
      <c r="G27" s="238" t="s">
        <v>3</v>
      </c>
      <c r="H27" s="239" t="s">
        <v>10</v>
      </c>
      <c r="I27" s="239" t="s">
        <v>2</v>
      </c>
      <c r="J27" s="239" t="s">
        <v>4</v>
      </c>
      <c r="K27" s="239" t="s">
        <v>11</v>
      </c>
      <c r="L27" s="240" t="s">
        <v>20</v>
      </c>
    </row>
    <row r="28" spans="2:33" ht="30" customHeight="1">
      <c r="B28" s="23"/>
      <c r="F28" s="199" t="s">
        <v>0</v>
      </c>
      <c r="G28" s="231">
        <f t="shared" ref="G28:L28" si="4">IF(ISERROR(O11),-0.00000001,IF(OR($H$4="",$H$6=""),-0.00000001,O11))</f>
        <v>28</v>
      </c>
      <c r="H28" s="232">
        <f t="shared" si="4"/>
        <v>41</v>
      </c>
      <c r="I28" s="232">
        <f t="shared" si="4"/>
        <v>31</v>
      </c>
      <c r="J28" s="232">
        <f t="shared" si="4"/>
        <v>17</v>
      </c>
      <c r="K28" s="232">
        <f t="shared" si="4"/>
        <v>14</v>
      </c>
      <c r="L28" s="233">
        <f t="shared" si="4"/>
        <v>8</v>
      </c>
    </row>
    <row r="29" spans="2:33" s="23" customFormat="1" ht="30" customHeight="1">
      <c r="C29" s="49"/>
      <c r="D29" s="24"/>
      <c r="E29" s="24"/>
      <c r="F29" s="203" t="s">
        <v>12</v>
      </c>
      <c r="G29" s="55">
        <f t="shared" ref="G29:L29" si="5">IF(ISERROR(O17),-0.00000001,IF(OR($H$4="",$H$6=""),-0.00000001,O17))</f>
        <v>0.20143884892086331</v>
      </c>
      <c r="H29" s="56">
        <f t="shared" si="5"/>
        <v>0.29496402877697842</v>
      </c>
      <c r="I29" s="56">
        <f t="shared" si="5"/>
        <v>0.22302158273381295</v>
      </c>
      <c r="J29" s="56">
        <f t="shared" si="5"/>
        <v>0.1223021582733813</v>
      </c>
      <c r="K29" s="56">
        <f t="shared" si="5"/>
        <v>0.10071942446043165</v>
      </c>
      <c r="L29" s="234">
        <f t="shared" si="5"/>
        <v>5.7553956834532377E-2</v>
      </c>
      <c r="M29" s="3"/>
      <c r="N29" s="3"/>
      <c r="O29" s="3"/>
      <c r="P29" s="3"/>
      <c r="Q29" s="3"/>
      <c r="R29" s="3"/>
      <c r="S29" s="3"/>
      <c r="T29" s="3"/>
      <c r="U29" s="3"/>
      <c r="V29" s="3"/>
      <c r="W29" s="3"/>
      <c r="X29" s="3"/>
      <c r="Y29" s="3"/>
      <c r="Z29" s="3"/>
      <c r="AA29" s="3"/>
      <c r="AB29" s="3"/>
      <c r="AC29" s="3"/>
      <c r="AD29" s="3"/>
      <c r="AE29" s="3"/>
      <c r="AF29" s="3"/>
      <c r="AG29" s="3"/>
    </row>
    <row r="30" spans="2:33" s="23" customFormat="1" ht="30" customHeight="1" thickBot="1">
      <c r="C30" s="49"/>
      <c r="D30" s="24"/>
      <c r="E30" s="24"/>
      <c r="F30" s="207" t="s">
        <v>97</v>
      </c>
      <c r="G30" s="235">
        <f t="shared" ref="G30:L30" si="6">IF(ISERROR(O12),-0.00000001,IF(OR($H$4="",$H$6=""),-0.00000001,O12))</f>
        <v>0.64285714000000005</v>
      </c>
      <c r="H30" s="236">
        <f t="shared" si="6"/>
        <v>0.56097560999999996</v>
      </c>
      <c r="I30" s="236">
        <f t="shared" si="6"/>
        <v>0.64516129</v>
      </c>
      <c r="J30" s="236">
        <f t="shared" si="6"/>
        <v>0.35294118000000002</v>
      </c>
      <c r="K30" s="236">
        <f t="shared" si="6"/>
        <v>0.57142857000000002</v>
      </c>
      <c r="L30" s="237">
        <f t="shared" si="6"/>
        <v>0.25</v>
      </c>
      <c r="M30" s="3"/>
      <c r="N30" s="3"/>
      <c r="O30" s="3"/>
      <c r="P30" s="3"/>
      <c r="Q30" s="3"/>
      <c r="R30" s="3"/>
      <c r="S30" s="3"/>
      <c r="T30" s="3"/>
      <c r="U30" s="3"/>
      <c r="V30" s="3"/>
      <c r="W30" s="3"/>
      <c r="X30" s="3"/>
      <c r="Y30" s="3"/>
      <c r="Z30" s="3"/>
      <c r="AA30" s="3"/>
      <c r="AB30" s="3"/>
      <c r="AC30" s="3"/>
      <c r="AD30" s="3"/>
      <c r="AE30" s="3"/>
    </row>
    <row r="31" spans="2:33" s="23" customFormat="1" ht="8.4499999999999993" customHeight="1">
      <c r="B31" s="3"/>
      <c r="C31" s="49"/>
      <c r="D31" s="24"/>
      <c r="E31" s="24"/>
      <c r="P31" s="3"/>
      <c r="Q31" s="3"/>
      <c r="R31" s="3"/>
      <c r="S31" s="3"/>
      <c r="T31" s="3"/>
      <c r="U31" s="3"/>
    </row>
    <row r="32" spans="2:33" ht="20.100000000000001" customHeight="1">
      <c r="F32" s="322" t="s">
        <v>80</v>
      </c>
      <c r="G32" s="322"/>
      <c r="H32" s="322"/>
      <c r="I32" s="322"/>
      <c r="J32" s="322"/>
      <c r="K32" s="322"/>
      <c r="L32" s="322"/>
      <c r="M32" s="23"/>
      <c r="N32" s="23"/>
      <c r="V32" s="23"/>
      <c r="W32" s="23"/>
      <c r="X32" s="23"/>
      <c r="Y32" s="23"/>
      <c r="Z32" s="23"/>
      <c r="AA32" s="23"/>
      <c r="AB32" s="23"/>
      <c r="AC32" s="23"/>
      <c r="AD32" s="23"/>
      <c r="AE32" s="23"/>
      <c r="AF32" s="23"/>
      <c r="AG32" s="23"/>
    </row>
    <row r="33" spans="5:31" ht="44.1" customHeight="1">
      <c r="F33" s="322"/>
      <c r="G33" s="322"/>
      <c r="H33" s="322"/>
      <c r="I33" s="322"/>
      <c r="J33" s="322"/>
      <c r="K33" s="322"/>
      <c r="L33" s="322"/>
      <c r="M33" s="23"/>
      <c r="N33" s="23"/>
      <c r="O33" s="23"/>
      <c r="V33" s="23"/>
      <c r="W33" s="23"/>
      <c r="X33" s="23"/>
      <c r="Y33" s="23"/>
      <c r="Z33" s="23"/>
      <c r="AA33" s="23"/>
      <c r="AB33" s="23"/>
      <c r="AC33" s="23"/>
      <c r="AD33" s="23"/>
      <c r="AE33" s="23"/>
    </row>
    <row r="34" spans="5:31" ht="20.100000000000001" customHeight="1">
      <c r="F34" s="61"/>
      <c r="G34" s="61"/>
      <c r="H34" s="61"/>
      <c r="I34" s="61"/>
      <c r="J34" s="61"/>
      <c r="K34" s="61"/>
      <c r="L34" s="61"/>
      <c r="M34" s="23"/>
      <c r="N34" s="23"/>
      <c r="O34" s="23"/>
      <c r="V34" s="23"/>
      <c r="W34" s="23"/>
      <c r="X34" s="23"/>
      <c r="Y34" s="23"/>
      <c r="Z34" s="23"/>
      <c r="AA34" s="23"/>
      <c r="AB34" s="23"/>
      <c r="AC34" s="23"/>
      <c r="AD34" s="23"/>
      <c r="AE34" s="23"/>
    </row>
    <row r="35" spans="5:31">
      <c r="F35" s="59"/>
      <c r="G35" s="59"/>
      <c r="H35" s="59"/>
      <c r="I35" s="59"/>
      <c r="J35" s="59"/>
      <c r="K35" s="59"/>
      <c r="L35" s="59"/>
    </row>
    <row r="36" spans="5:31">
      <c r="F36" s="59"/>
      <c r="G36" s="59"/>
      <c r="H36" s="59"/>
      <c r="I36" s="59"/>
      <c r="J36" s="59"/>
      <c r="K36" s="59"/>
      <c r="L36" s="59"/>
    </row>
    <row r="37" spans="5:31">
      <c r="P37" s="60"/>
    </row>
    <row r="38" spans="5:31">
      <c r="O38" s="60"/>
      <c r="P38" s="60"/>
    </row>
    <row r="39" spans="5:31">
      <c r="O39" s="60"/>
      <c r="P39" s="60"/>
    </row>
    <row r="40" spans="5:31">
      <c r="O40" s="60"/>
      <c r="Q40" s="60"/>
    </row>
    <row r="41" spans="5:31">
      <c r="O41" s="60"/>
      <c r="Q41" s="60"/>
    </row>
    <row r="42" spans="5:31">
      <c r="O42" s="60"/>
      <c r="Q42" s="60"/>
    </row>
    <row r="43" spans="5:31">
      <c r="E43" s="3"/>
      <c r="O43" s="60"/>
      <c r="R43" s="60"/>
    </row>
    <row r="44" spans="5:31">
      <c r="E44" s="3"/>
      <c r="O44" s="60"/>
      <c r="R44" s="60"/>
    </row>
    <row r="45" spans="5:31">
      <c r="E45" s="3"/>
      <c r="O45" s="60"/>
      <c r="R45" s="60"/>
    </row>
    <row r="46" spans="5:31">
      <c r="E46" s="3"/>
      <c r="O46" s="60"/>
      <c r="S46" s="60"/>
    </row>
    <row r="47" spans="5:31">
      <c r="E47" s="3"/>
      <c r="O47" s="60"/>
      <c r="S47" s="60"/>
    </row>
    <row r="48" spans="5:31">
      <c r="E48" s="3"/>
      <c r="O48" s="60"/>
      <c r="S48" s="60"/>
    </row>
    <row r="49" spans="5:21">
      <c r="E49" s="3"/>
      <c r="O49" s="60"/>
      <c r="T49" s="60"/>
    </row>
    <row r="50" spans="5:21">
      <c r="E50" s="3"/>
      <c r="O50" s="60"/>
      <c r="T50" s="60"/>
    </row>
    <row r="51" spans="5:21">
      <c r="E51" s="3"/>
      <c r="O51" s="60"/>
      <c r="T51" s="60"/>
    </row>
    <row r="52" spans="5:21">
      <c r="E52" s="3"/>
      <c r="O52" s="60"/>
      <c r="U52" s="60"/>
    </row>
    <row r="53" spans="5:21">
      <c r="E53" s="3"/>
      <c r="O53" s="60"/>
      <c r="U53" s="60"/>
    </row>
    <row r="54" spans="5:21">
      <c r="E54" s="3"/>
      <c r="O54" s="60"/>
      <c r="U54" s="60"/>
    </row>
    <row r="55" spans="5:21">
      <c r="E55" s="3"/>
      <c r="O55" s="60"/>
    </row>
    <row r="56" spans="5:21">
      <c r="E56" s="3"/>
    </row>
    <row r="57" spans="5:21">
      <c r="E57" s="3"/>
    </row>
    <row r="58" spans="5:21">
      <c r="E58" s="3"/>
    </row>
    <row r="59" spans="5:21">
      <c r="E59" s="3"/>
    </row>
    <row r="60" spans="5:21">
      <c r="E60" s="3"/>
    </row>
    <row r="61" spans="5:21">
      <c r="E61" s="3"/>
    </row>
    <row r="62" spans="5:21">
      <c r="E62" s="3"/>
    </row>
    <row r="63" spans="5:21">
      <c r="E63" s="3"/>
    </row>
    <row r="64" spans="5:21">
      <c r="E64" s="3"/>
    </row>
    <row r="65" spans="5:5">
      <c r="E65" s="3"/>
    </row>
    <row r="66" spans="5:5">
      <c r="E66" s="3"/>
    </row>
    <row r="67" spans="5:5">
      <c r="E67" s="3"/>
    </row>
    <row r="68" spans="5:5">
      <c r="E68" s="3"/>
    </row>
    <row r="69" spans="5:5">
      <c r="E69" s="3"/>
    </row>
    <row r="70" spans="5:5">
      <c r="E70" s="3"/>
    </row>
    <row r="71" spans="5:5">
      <c r="E71" s="3"/>
    </row>
    <row r="72" spans="5:5">
      <c r="E72" s="3"/>
    </row>
    <row r="73" spans="5:5">
      <c r="E73" s="3"/>
    </row>
    <row r="74" spans="5:5">
      <c r="E74" s="3"/>
    </row>
    <row r="75" spans="5:5">
      <c r="E75" s="3"/>
    </row>
    <row r="76" spans="5:5">
      <c r="E76" s="3"/>
    </row>
    <row r="77" spans="5:5">
      <c r="E77" s="3"/>
    </row>
    <row r="78" spans="5:5">
      <c r="E78" s="3"/>
    </row>
    <row r="79" spans="5:5">
      <c r="E79" s="3"/>
    </row>
    <row r="80" spans="5:5">
      <c r="E80" s="3"/>
    </row>
    <row r="81" spans="5:5">
      <c r="E81" s="3"/>
    </row>
    <row r="82" spans="5:5">
      <c r="E82" s="3"/>
    </row>
    <row r="83" spans="5:5">
      <c r="E83" s="3"/>
    </row>
    <row r="84" spans="5:5">
      <c r="E84" s="3"/>
    </row>
    <row r="85" spans="5:5">
      <c r="E85" s="3"/>
    </row>
    <row r="86" spans="5:5">
      <c r="E86" s="3"/>
    </row>
    <row r="87" spans="5:5">
      <c r="E87" s="3"/>
    </row>
    <row r="88" spans="5:5">
      <c r="E88" s="3"/>
    </row>
    <row r="89" spans="5:5">
      <c r="E89" s="3"/>
    </row>
    <row r="90" spans="5:5">
      <c r="E90" s="3"/>
    </row>
    <row r="91" spans="5:5">
      <c r="E91" s="3"/>
    </row>
    <row r="92" spans="5:5">
      <c r="E92" s="3"/>
    </row>
    <row r="93" spans="5:5">
      <c r="E93" s="3"/>
    </row>
    <row r="94" spans="5:5">
      <c r="E94" s="3"/>
    </row>
    <row r="95" spans="5:5">
      <c r="E95" s="3"/>
    </row>
    <row r="96" spans="5:5">
      <c r="E96" s="3"/>
    </row>
    <row r="97" spans="5:5">
      <c r="E97" s="3"/>
    </row>
    <row r="98" spans="5:5">
      <c r="E98" s="3"/>
    </row>
    <row r="99" spans="5:5">
      <c r="E99" s="3"/>
    </row>
    <row r="100" spans="5:5">
      <c r="E100" s="3"/>
    </row>
    <row r="101" spans="5:5">
      <c r="E101" s="3"/>
    </row>
    <row r="102" spans="5:5">
      <c r="E102" s="3"/>
    </row>
    <row r="103" spans="5:5">
      <c r="E103" s="3"/>
    </row>
    <row r="104" spans="5:5">
      <c r="E104" s="3"/>
    </row>
    <row r="105" spans="5:5">
      <c r="E105" s="3"/>
    </row>
    <row r="106" spans="5:5">
      <c r="E106" s="3"/>
    </row>
    <row r="107" spans="5:5">
      <c r="E107" s="3"/>
    </row>
    <row r="108" spans="5:5">
      <c r="E108" s="3"/>
    </row>
    <row r="109" spans="5:5">
      <c r="E109" s="3"/>
    </row>
    <row r="110" spans="5:5">
      <c r="E110" s="3"/>
    </row>
    <row r="111" spans="5:5">
      <c r="E111" s="3"/>
    </row>
    <row r="112" spans="5:5">
      <c r="E112" s="3"/>
    </row>
    <row r="113" spans="5:5">
      <c r="E113" s="3"/>
    </row>
    <row r="114" spans="5:5">
      <c r="E114" s="3"/>
    </row>
    <row r="115" spans="5:5">
      <c r="E115" s="3"/>
    </row>
    <row r="116" spans="5:5">
      <c r="E116" s="3"/>
    </row>
    <row r="117" spans="5:5">
      <c r="E117" s="3"/>
    </row>
    <row r="118" spans="5:5">
      <c r="E118" s="3"/>
    </row>
    <row r="119" spans="5:5">
      <c r="E119" s="3"/>
    </row>
    <row r="120" spans="5:5">
      <c r="E120" s="3"/>
    </row>
    <row r="121" spans="5:5">
      <c r="E121" s="3"/>
    </row>
    <row r="122" spans="5:5">
      <c r="E122" s="3"/>
    </row>
    <row r="123" spans="5:5">
      <c r="E123" s="3"/>
    </row>
    <row r="124" spans="5:5">
      <c r="E124" s="3"/>
    </row>
    <row r="125" spans="5:5">
      <c r="E125" s="3"/>
    </row>
    <row r="126" spans="5:5">
      <c r="E126" s="3"/>
    </row>
    <row r="127" spans="5:5">
      <c r="E127" s="3"/>
    </row>
    <row r="128" spans="5:5">
      <c r="E128" s="3"/>
    </row>
    <row r="129" spans="5:5">
      <c r="E129" s="3"/>
    </row>
    <row r="130" spans="5:5">
      <c r="E130" s="3"/>
    </row>
    <row r="131" spans="5:5">
      <c r="E131" s="3"/>
    </row>
    <row r="132" spans="5:5">
      <c r="E132" s="3"/>
    </row>
    <row r="133" spans="5:5">
      <c r="E133" s="3"/>
    </row>
    <row r="134" spans="5:5">
      <c r="E134" s="3"/>
    </row>
    <row r="135" spans="5:5">
      <c r="E135" s="3"/>
    </row>
    <row r="136" spans="5:5">
      <c r="E136" s="3"/>
    </row>
    <row r="137" spans="5:5">
      <c r="E137" s="3"/>
    </row>
    <row r="138" spans="5:5">
      <c r="E138" s="3"/>
    </row>
  </sheetData>
  <sheetProtection password="CC7A" sheet="1" objects="1" scenarios="1"/>
  <dataConsolidate/>
  <mergeCells count="6">
    <mergeCell ref="F4:G4"/>
    <mergeCell ref="F6:G6"/>
    <mergeCell ref="G26:L26"/>
    <mergeCell ref="H4:I4"/>
    <mergeCell ref="F32:L33"/>
    <mergeCell ref="H6:I6"/>
  </mergeCells>
  <dataValidations count="29">
    <dataValidation allowBlank="1" showInputMessage="1" showErrorMessage="1" prompt="The difference betwen the strong agreement level at your organization and the strong agreement level for the benchmarking group. " sqref="L67"/>
    <dataValidation allowBlank="1" showInputMessage="1" showErrorMessage="1" prompt="The percentage of respondents Strongly Agreeing with with the survey item." sqref="J66:L66"/>
    <dataValidation allowBlank="1" showInputMessage="1" showErrorMessage="1" prompt="The level of strong agreement with the survey item in the benchmarking group against which your organization's data are being compared." sqref="K67"/>
    <dataValidation allowBlank="1" showInputMessage="1" showErrorMessage="1" prompt="The level of strong agreement with the survey item in this group at your organization." sqref="J67"/>
    <dataValidation allowBlank="1" showInputMessage="1" showErrorMessage="1" prompt="The difference betwen the agreement level at your organization and the agreement level for the benchmarking group. Statistically significant gaps are highlighted green (better performance at your org.) and red (poorer performance at your org.)." sqref="I67"/>
    <dataValidation allowBlank="1" showInputMessage="1" showErrorMessage="1" prompt="The level of agreement or strong agreement with the survey item in the benchmarking group against which your organization's data are being compared." sqref="H67"/>
    <dataValidation allowBlank="1" showInputMessage="1" showErrorMessage="1" prompt="The level of agreement or strong agreement with the survey item in this group at your organization." sqref="G67"/>
    <dataValidation allowBlank="1" showInputMessage="1" showErrorMessage="1" prompt="The percentage of respondents either Agreeing or Strongly Agreeing with the survey item." sqref="G66:I66"/>
    <dataValidation allowBlank="1" showInputMessage="1" showErrorMessage="1" prompt="The 49 survey items that respondents answered. The possible responses to each item are Strongly Disagree, Disagree, Tend to Disagree, Tend to Agree, Agree, and Strongly Agree." sqref="F66:F67"/>
    <dataValidation allowBlank="1" showInputMessage="1" showErrorMessage="1" prompt="The number of responses from the benchmarking group against which your organization's data is being compared." sqref="L47"/>
    <dataValidation allowBlank="1" showInputMessage="1" showErrorMessage="1" prompt="The benchmarking group from our database whose information is being compared to your organization's data." sqref="J47:K47"/>
    <dataValidation allowBlank="1" showInputMessage="1" showErrorMessage="1" prompt="The response rate for this group as calculated using the count to the left and the number of employees in this group provided during survey setup." sqref="I47"/>
    <dataValidation allowBlank="1" showInputMessage="1" showErrorMessage="1" prompt="The number of responses received from this group at your organization." sqref="H47"/>
    <dataValidation allowBlank="1" showInputMessage="1" showErrorMessage="1" prompt="The group from your organization whose data are currently displayed." sqref="F47:G47"/>
    <dataValidation allowBlank="1" showInputMessage="1" showErrorMessage="1" prompt="This chart displays the percentage of respondents from this group that fall into each of four engagement categories: Engaged, Content, Ambivalent, and Disengaged. Aim for higher levels in the former two categories and lower levels in the latter two." sqref="F49"/>
    <dataValidation allowBlank="1" showInputMessage="1" showErrorMessage="1" prompt="Students who earned an A in this course" sqref="G27"/>
    <dataValidation allowBlank="1" showInputMessage="1" showErrorMessage="1" prompt="Students who earned a B in this course" sqref="H27"/>
    <dataValidation allowBlank="1" showInputMessage="1" showErrorMessage="1" prompt="Students who earned a C in this course" sqref="I27"/>
    <dataValidation allowBlank="1" showInputMessage="1" showErrorMessage="1" prompt="Students who earned a D in this course" sqref="J27"/>
    <dataValidation allowBlank="1" showInputMessage="1" showErrorMessage="1" prompt="Students who earned an F in this course" sqref="K27"/>
    <dataValidation allowBlank="1" showInputMessage="1" showErrorMessage="1" prompt="Select a course, taken by students in the selected major, and display data." sqref="F6:G6"/>
    <dataValidation allowBlank="1" showInputMessage="1" showErrorMessage="1" prompt="This chart compares the grade earned in a course by any student who declared the selected programwith the rate of students who continue on to graduate in this major." sqref="F8"/>
    <dataValidation allowBlank="1" showInputMessage="1" showErrorMessage="1" prompt="Students who earned a W in this course" sqref="L27"/>
    <dataValidation allowBlank="1" showInputMessage="1" showErrorMessage="1" prompt="The number of students earning a particular grade in the selected course." sqref="F28"/>
    <dataValidation allowBlank="1" showInputMessage="1" showErrorMessage="1" prompt="The percentage of students earning a particular grade in the selected course." sqref="F29"/>
    <dataValidation allowBlank="1" showErrorMessage="1" prompt="_x000a_" sqref="G26"/>
    <dataValidation allowBlank="1" showInputMessage="1" showErrorMessage="1" prompt="The rate that students graduate from the selected program after earning a particular grade in the selected course." sqref="F30"/>
    <dataValidation allowBlank="1" showInputMessage="1" showErrorMessage="1" prompt="Select a college or specific major for display." sqref="G4"/>
    <dataValidation allowBlank="1" showInputMessage="1" showErrorMessage="1" prompt="View students who took the following courses and were ever declared the selected college or major." sqref="F4"/>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Summary_Top_Courses!B7" tooltip="Click here to analyze and compare metrics across the top enrolled courses in a major" display="Summary of Top Courses"/>
    <hyperlink ref="B8" location="Analyze_Course!B8" tooltip="Click here to analyze a course" display="Analyze a Course"/>
    <hyperlink ref="B9" location="Course_2_Course!B9" tooltip="Click here to compare two courses" display="Compare 2 Courses"/>
    <hyperlink ref="B10" location="Course_By_Term!B10" tooltip="Click here to analyze course grade and timing as it relates to graduation" display="Graduation &amp; Course Timing"/>
    <hyperlink ref="B11" location="Course_By_Exam!B11" tooltip="Click here to analyze course grade and standardized exam scores" display="Courses &amp; Standardized Exams"/>
  </hyperlinks>
  <pageMargins left="0.7" right="0.7" top="0.75" bottom="0.75" header="0.3" footer="0.3"/>
  <pageSetup scale="76" orientation="landscape" r:id="rId1"/>
  <rowBreaks count="1" manualBreakCount="1">
    <brk id="25" max="11" man="1"/>
  </rowBreaks>
  <drawing r:id="rId2"/>
  <legacyDrawing r:id="rId3"/>
  <controls>
    <mc:AlternateContent xmlns:mc="http://schemas.openxmlformats.org/markup-compatibility/2006">
      <mc:Choice Requires="x14">
        <control shapeId="6147" r:id="rId4" name="ComboBox1">
          <controlPr defaultSize="0" autoLine="0" linkedCell="H4" listFillRange="Majors_List" r:id="rId5">
            <anchor moveWithCells="1">
              <from>
                <xdr:col>7</xdr:col>
                <xdr:colOff>19050</xdr:colOff>
                <xdr:row>3</xdr:row>
                <xdr:rowOff>9525</xdr:rowOff>
              </from>
              <to>
                <xdr:col>9</xdr:col>
                <xdr:colOff>0</xdr:colOff>
                <xdr:row>3</xdr:row>
                <xdr:rowOff>238125</xdr:rowOff>
              </to>
            </anchor>
          </controlPr>
        </control>
      </mc:Choice>
      <mc:Fallback>
        <control shapeId="6147" r:id="rId4" name="ComboBox1"/>
      </mc:Fallback>
    </mc:AlternateContent>
    <mc:AlternateContent xmlns:mc="http://schemas.openxmlformats.org/markup-compatibility/2006">
      <mc:Choice Requires="x14">
        <control shapeId="6149" r:id="rId6" name="ComboBox2">
          <controlPr defaultSize="0" autoLine="0" linkedCell="H6" listFillRange="Courses_List" r:id="rId7">
            <anchor moveWithCells="1">
              <from>
                <xdr:col>7</xdr:col>
                <xdr:colOff>19050</xdr:colOff>
                <xdr:row>5</xdr:row>
                <xdr:rowOff>9525</xdr:rowOff>
              </from>
              <to>
                <xdr:col>9</xdr:col>
                <xdr:colOff>0</xdr:colOff>
                <xdr:row>5</xdr:row>
                <xdr:rowOff>238125</xdr:rowOff>
              </to>
            </anchor>
          </controlPr>
        </control>
      </mc:Choice>
      <mc:Fallback>
        <control shapeId="6149" r:id="rId6" name="ComboBox2"/>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1:AC162"/>
  <sheetViews>
    <sheetView showGridLines="0" showRowColHeaders="0" zoomScale="80" zoomScaleNormal="80" workbookViewId="0">
      <selection activeCell="B6" sqref="B6:B11"/>
    </sheetView>
  </sheetViews>
  <sheetFormatPr defaultColWidth="9.125" defaultRowHeight="14.25"/>
  <cols>
    <col min="1" max="1" width="2.125" style="3" customWidth="1"/>
    <col min="2" max="2" width="24.875" style="3" customWidth="1"/>
    <col min="3" max="3" width="2.125" style="47" customWidth="1"/>
    <col min="4" max="5" width="2.125" style="4" customWidth="1"/>
    <col min="6" max="6" width="17.75" style="3" customWidth="1"/>
    <col min="7" max="7" width="10.75" style="3" customWidth="1"/>
    <col min="8" max="12" width="13.75" style="3" customWidth="1"/>
    <col min="13" max="14" width="10.75" style="3" customWidth="1"/>
    <col min="15" max="15" width="14.25" style="3" customWidth="1"/>
    <col min="16" max="20" width="14.25" style="3" hidden="1" customWidth="1"/>
    <col min="21" max="23" width="9.125" style="3" hidden="1" customWidth="1"/>
    <col min="24" max="24" width="12.25" style="3" hidden="1" customWidth="1"/>
    <col min="25" max="29" width="9.125" style="3" hidden="1" customWidth="1"/>
    <col min="30" max="30" width="9.125" style="3" customWidth="1"/>
    <col min="31" max="16384" width="9.125" style="3"/>
  </cols>
  <sheetData>
    <row r="1" spans="2:19" s="1" customFormat="1" ht="63" customHeight="1">
      <c r="C1" s="2"/>
      <c r="D1" s="2"/>
      <c r="E1" s="2"/>
    </row>
    <row r="2" spans="2:19" s="48" customFormat="1" ht="15.75" customHeight="1" thickBot="1"/>
    <row r="3" spans="2:19" ht="15" customHeight="1" thickBot="1"/>
    <row r="4" spans="2:19" ht="20.100000000000001" customHeight="1" thickBot="1">
      <c r="B4" s="45" t="s">
        <v>1</v>
      </c>
      <c r="F4" s="281" t="s">
        <v>31</v>
      </c>
      <c r="G4" s="285"/>
      <c r="H4" s="283" t="s">
        <v>177</v>
      </c>
      <c r="I4" s="284"/>
      <c r="J4" s="78" t="str">
        <f>IFERROR(IF($H$4="Undeclared","These were students who were undeclared while they were enrolled in the course",IF($H$4="","Please Select a Program Using the Dropdown at Right","")),"Please Select a Program Using the Dropdown at Right")</f>
        <v/>
      </c>
    </row>
    <row r="5" spans="2:19" ht="15" customHeight="1"/>
    <row r="6" spans="2:19" ht="20.100000000000001" customHeight="1">
      <c r="B6" s="45" t="s">
        <v>56723</v>
      </c>
      <c r="F6" s="326" t="s">
        <v>139</v>
      </c>
      <c r="G6" s="326"/>
      <c r="H6" s="154"/>
      <c r="I6" s="154"/>
    </row>
    <row r="7" spans="2:19" ht="20.100000000000001" customHeight="1" thickBot="1">
      <c r="B7" s="45" t="s">
        <v>56724</v>
      </c>
    </row>
    <row r="8" spans="2:19" ht="20.100000000000001" customHeight="1" thickBot="1">
      <c r="B8" s="45" t="s">
        <v>56725</v>
      </c>
      <c r="F8" s="281" t="s">
        <v>25</v>
      </c>
      <c r="G8" s="285"/>
      <c r="H8" s="283" t="s">
        <v>11309</v>
      </c>
      <c r="I8" s="284"/>
      <c r="J8" s="78" t="str">
        <f>IFERROR(IF($H$8="","Please Select a Course Using the Dropdown at Right",""),"Please Select a Course Using the Dropdown at Right")</f>
        <v/>
      </c>
      <c r="Q8" s="3" t="e">
        <f>"CourseList_"&amp;VLOOKUP($H$4,Metrics_List!$D:$E,2,FALSE)</f>
        <v>#N/A</v>
      </c>
    </row>
    <row r="9" spans="2:19" ht="20.100000000000001" customHeight="1" thickBot="1">
      <c r="B9" s="46" t="s">
        <v>56726</v>
      </c>
      <c r="F9" s="330"/>
      <c r="G9" s="330"/>
      <c r="H9" s="155"/>
      <c r="I9" s="155"/>
    </row>
    <row r="10" spans="2:19" ht="20.100000000000001" customHeight="1" thickBot="1">
      <c r="B10" s="45" t="s">
        <v>56727</v>
      </c>
      <c r="F10" s="281" t="s">
        <v>26</v>
      </c>
      <c r="G10" s="285"/>
      <c r="H10" s="283"/>
      <c r="I10" s="284"/>
      <c r="J10" s="78" t="str">
        <f>IFERROR(IF($H$10="","Please Select a Course Using the Dropdown at Right",""),"Please Select a Course Using the Dropdown at Right")</f>
        <v>Please Select a Course Using the Dropdown at Right</v>
      </c>
      <c r="L10" s="50"/>
    </row>
    <row r="11" spans="2:19" ht="20.100000000000001" customHeight="1" thickBot="1">
      <c r="B11" s="45" t="s">
        <v>56728</v>
      </c>
    </row>
    <row r="12" spans="2:19" ht="20.100000000000001" customHeight="1">
      <c r="B12" s="45"/>
      <c r="F12" s="221" t="s">
        <v>24</v>
      </c>
      <c r="G12" s="82"/>
      <c r="H12" s="82"/>
      <c r="I12" s="82"/>
      <c r="J12" s="82"/>
      <c r="K12" s="82"/>
      <c r="L12" s="82"/>
      <c r="M12" s="82"/>
      <c r="N12" s="225"/>
    </row>
    <row r="13" spans="2:19" ht="20.100000000000001" customHeight="1">
      <c r="B13" s="11"/>
      <c r="F13" s="87"/>
      <c r="G13" s="22" t="s">
        <v>141</v>
      </c>
      <c r="H13" s="22"/>
      <c r="I13" s="22"/>
      <c r="J13" s="9"/>
      <c r="K13" s="9"/>
      <c r="L13" s="9"/>
      <c r="M13" s="9"/>
      <c r="N13" s="222"/>
    </row>
    <row r="14" spans="2:19" ht="15" customHeight="1">
      <c r="B14" s="5"/>
      <c r="F14" s="87"/>
      <c r="G14" s="9" t="s">
        <v>140</v>
      </c>
      <c r="H14" s="9"/>
      <c r="I14" s="9"/>
      <c r="J14" s="9"/>
      <c r="K14" s="9"/>
      <c r="L14" s="9"/>
      <c r="M14" s="44" t="str">
        <f>IFERROR(IF(AND(#REF!&lt;&gt;"",OR($J$8&lt;&gt;"",$J$10&lt;&gt;""),MIN($G$32:$G$33)&lt;10),"Attention: At least one student sample size (i.e., count) is fewer than ten. Reference course statistics table below.",""),"")</f>
        <v/>
      </c>
      <c r="N14" s="222"/>
    </row>
    <row r="15" spans="2:19" ht="15" customHeight="1" thickBot="1">
      <c r="F15" s="87"/>
      <c r="G15" s="9" t="str">
        <f>$G$13&amp;" by "&amp;$G$14</f>
        <v>Graduation Rate In Selected Program by Grade Earned</v>
      </c>
      <c r="H15" s="9"/>
      <c r="I15" s="9"/>
      <c r="J15" s="9"/>
      <c r="K15" s="9"/>
      <c r="L15" s="9"/>
      <c r="M15" s="9"/>
      <c r="N15" s="222"/>
    </row>
    <row r="16" spans="2:19" ht="15" customHeight="1">
      <c r="B16" s="6"/>
      <c r="F16" s="87"/>
      <c r="G16" s="9"/>
      <c r="H16" s="9"/>
      <c r="I16" s="9"/>
      <c r="J16" s="9"/>
      <c r="K16" s="9"/>
      <c r="L16" s="9"/>
      <c r="M16" s="9"/>
      <c r="N16" s="222"/>
      <c r="Q16" s="323" t="s">
        <v>7</v>
      </c>
      <c r="R16" s="324"/>
      <c r="S16" s="325"/>
    </row>
    <row r="17" spans="6:24">
      <c r="F17" s="87"/>
      <c r="G17" s="9"/>
      <c r="H17" s="9"/>
      <c r="I17" s="9"/>
      <c r="J17" s="9"/>
      <c r="K17" s="9"/>
      <c r="L17" s="9"/>
      <c r="M17" s="9"/>
      <c r="N17" s="222"/>
      <c r="Q17" s="17" t="s">
        <v>9</v>
      </c>
      <c r="R17" s="20" t="str">
        <f>IF($H$8="","",$H$8)</f>
        <v>ACC201</v>
      </c>
      <c r="S17" s="18" t="str">
        <f>IF($H$10="","",$H$10)</f>
        <v/>
      </c>
    </row>
    <row r="18" spans="6:24">
      <c r="F18" s="87"/>
      <c r="G18" s="9"/>
      <c r="H18" s="9"/>
      <c r="I18" s="9"/>
      <c r="J18" s="9"/>
      <c r="K18" s="9"/>
      <c r="L18" s="9"/>
      <c r="M18" s="9"/>
      <c r="N18" s="222"/>
      <c r="Q18" s="17" t="s">
        <v>3</v>
      </c>
      <c r="R18" s="40">
        <f t="shared" ref="R18:R23" si="0">IF(ISERROR(T18),-0.00000001,IF($R$17="",-0.00000001,T18))</f>
        <v>0.64285714000000005</v>
      </c>
      <c r="S18" s="41">
        <f t="shared" ref="S18:S23" si="1">IF(ISERROR(U18),-0.00000001,IF($S$17="",-0.00000001,U18))</f>
        <v>-1E-8</v>
      </c>
      <c r="T18" s="39">
        <f t="array" ref="T18">AVERAGE(IF((INDEX(Course_DataALL,,1)=$H$4)*(INDEX(Course_DataALL,,4)=$H$8),VALUE(INDEX(Course_DataALL,,$W18))))</f>
        <v>0.64285714000000005</v>
      </c>
      <c r="U18" s="19" t="e">
        <f t="array" ref="U18">AVERAGE(IF((INDEX(Course_DataALL,,1)=$H$4)*(INDEX(Course_DataALL,,4)=$H$10),VALUE(INDEX(Course_DataALL,,$W18))))</f>
        <v>#DIV/0!</v>
      </c>
      <c r="V18" s="3">
        <f t="shared" ref="V18:V23" si="2">IF(MAX($R$18:$S$23)&lt;=0,10000,0)</f>
        <v>0</v>
      </c>
      <c r="W18" s="3">
        <v>12</v>
      </c>
    </row>
    <row r="19" spans="6:24">
      <c r="F19" s="87"/>
      <c r="G19" s="9"/>
      <c r="H19" s="9"/>
      <c r="I19" s="9"/>
      <c r="J19" s="9"/>
      <c r="K19" s="10"/>
      <c r="L19" s="10"/>
      <c r="M19" s="9"/>
      <c r="N19" s="222"/>
      <c r="Q19" s="17" t="s">
        <v>10</v>
      </c>
      <c r="R19" s="40">
        <f t="shared" si="0"/>
        <v>0.56097560999999996</v>
      </c>
      <c r="S19" s="41">
        <f t="shared" si="1"/>
        <v>-1E-8</v>
      </c>
      <c r="T19" s="39">
        <f t="array" ref="T19">AVERAGE(IF((INDEX(Course_DataALL,,1)=$H$4)*(INDEX(Course_DataALL,,4)=$H$8),VALUE(INDEX(Course_DataALL,,$W19))))</f>
        <v>0.56097560999999996</v>
      </c>
      <c r="U19" s="19" t="e">
        <f t="array" ref="U19">AVERAGE(IF((INDEX(Course_DataALL,,1)=$H$4)*(INDEX(Course_DataALL,,4)=$H$10),VALUE(INDEX(Course_DataALL,,$W19))))</f>
        <v>#DIV/0!</v>
      </c>
      <c r="V19" s="3">
        <f t="shared" si="2"/>
        <v>0</v>
      </c>
      <c r="W19" s="3">
        <v>13</v>
      </c>
    </row>
    <row r="20" spans="6:24">
      <c r="F20" s="87"/>
      <c r="G20" s="9"/>
      <c r="H20" s="9"/>
      <c r="I20" s="9"/>
      <c r="J20" s="9"/>
      <c r="K20" s="10"/>
      <c r="L20" s="10"/>
      <c r="M20" s="9"/>
      <c r="N20" s="222"/>
      <c r="Q20" s="17" t="s">
        <v>2</v>
      </c>
      <c r="R20" s="40">
        <f t="shared" si="0"/>
        <v>0.64516129</v>
      </c>
      <c r="S20" s="41">
        <f t="shared" si="1"/>
        <v>-1E-8</v>
      </c>
      <c r="T20" s="39">
        <f t="array" ref="T20">AVERAGE(IF((INDEX(Course_DataALL,,1)=$H$4)*(INDEX(Course_DataALL,,4)=$H$8),VALUE(INDEX(Course_DataALL,,$W20))))</f>
        <v>0.64516129</v>
      </c>
      <c r="U20" s="19" t="e">
        <f t="array" ref="U20">AVERAGE(IF((INDEX(Course_DataALL,,1)=$H$4)*(INDEX(Course_DataALL,,4)=$H$10),VALUE(INDEX(Course_DataALL,,$W20))))</f>
        <v>#DIV/0!</v>
      </c>
      <c r="V20" s="3">
        <f t="shared" si="2"/>
        <v>0</v>
      </c>
      <c r="W20" s="3">
        <v>14</v>
      </c>
    </row>
    <row r="21" spans="6:24">
      <c r="F21" s="87"/>
      <c r="G21" s="9"/>
      <c r="H21" s="9"/>
      <c r="I21" s="9"/>
      <c r="J21" s="9"/>
      <c r="K21" s="10"/>
      <c r="L21" s="10"/>
      <c r="M21" s="9"/>
      <c r="N21" s="222"/>
      <c r="Q21" s="17" t="s">
        <v>4</v>
      </c>
      <c r="R21" s="40">
        <f t="shared" si="0"/>
        <v>0.35294118000000002</v>
      </c>
      <c r="S21" s="41">
        <f t="shared" si="1"/>
        <v>-1E-8</v>
      </c>
      <c r="T21" s="39">
        <f t="array" ref="T21">AVERAGE(IF((INDEX(Course_DataALL,,1)=$H$4)*(INDEX(Course_DataALL,,4)=$H$8),VALUE(INDEX(Course_DataALL,,$W21))))</f>
        <v>0.35294118000000002</v>
      </c>
      <c r="U21" s="19" t="e">
        <f t="array" ref="U21">AVERAGE(IF((INDEX(Course_DataALL,,1)=$H$4)*(INDEX(Course_DataALL,,4)=$H$10),VALUE(INDEX(Course_DataALL,,$W21))))</f>
        <v>#DIV/0!</v>
      </c>
      <c r="V21" s="3">
        <f t="shared" si="2"/>
        <v>0</v>
      </c>
      <c r="W21" s="3">
        <v>15</v>
      </c>
    </row>
    <row r="22" spans="6:24">
      <c r="F22" s="87"/>
      <c r="G22" s="9"/>
      <c r="H22" s="9"/>
      <c r="I22" s="9"/>
      <c r="J22" s="9"/>
      <c r="K22" s="10"/>
      <c r="L22" s="10"/>
      <c r="M22" s="9"/>
      <c r="N22" s="222"/>
      <c r="Q22" s="17" t="s">
        <v>11</v>
      </c>
      <c r="R22" s="40">
        <f t="shared" si="0"/>
        <v>0.57142857000000002</v>
      </c>
      <c r="S22" s="41">
        <f t="shared" si="1"/>
        <v>-1E-8</v>
      </c>
      <c r="T22" s="39">
        <f t="array" ref="T22">AVERAGE(IF((INDEX(Course_DataALL,,1)=$H$4)*(INDEX(Course_DataALL,,4)=$H$8),VALUE(INDEX(Course_DataALL,,$W22))))</f>
        <v>0.57142857000000002</v>
      </c>
      <c r="U22" s="19" t="e">
        <f t="array" ref="U22">AVERAGE(IF((INDEX(Course_DataALL,,1)=$H$4)*(INDEX(Course_DataALL,,4)=$H$10),VALUE(INDEX(Course_DataALL,,$W22))))</f>
        <v>#DIV/0!</v>
      </c>
      <c r="V22" s="3">
        <f t="shared" si="2"/>
        <v>0</v>
      </c>
      <c r="W22" s="3">
        <v>16</v>
      </c>
    </row>
    <row r="23" spans="6:24" ht="15" thickBot="1">
      <c r="F23" s="87"/>
      <c r="G23" s="9"/>
      <c r="H23" s="9"/>
      <c r="I23" s="9"/>
      <c r="J23" s="9"/>
      <c r="K23" s="9"/>
      <c r="L23" s="9"/>
      <c r="M23" s="9"/>
      <c r="N23" s="222"/>
      <c r="Q23" s="38" t="s">
        <v>20</v>
      </c>
      <c r="R23" s="40">
        <f t="shared" si="0"/>
        <v>0.25</v>
      </c>
      <c r="S23" s="41">
        <f t="shared" si="1"/>
        <v>-1E-8</v>
      </c>
      <c r="T23" s="39">
        <f t="array" ref="T23">AVERAGE(IF((INDEX(Course_DataALL,,1)=$H$4)*(INDEX(Course_DataALL,,4)=$H$8),VALUE(INDEX(Course_DataALL,,$W23))))</f>
        <v>0.25</v>
      </c>
      <c r="U23" s="19" t="e">
        <f t="array" ref="U23">AVERAGE(IF((INDEX(Course_DataALL,,1)=$H$4)*(INDEX(Course_DataALL,,4)=$H$10),VALUE(INDEX(Course_DataALL,,$W23))))</f>
        <v>#DIV/0!</v>
      </c>
      <c r="V23" s="3">
        <f t="shared" si="2"/>
        <v>0</v>
      </c>
      <c r="W23" s="3">
        <v>17</v>
      </c>
    </row>
    <row r="24" spans="6:24">
      <c r="F24" s="87"/>
      <c r="G24" s="9"/>
      <c r="H24" s="9"/>
      <c r="I24" s="9"/>
      <c r="J24" s="9"/>
      <c r="K24" s="9"/>
      <c r="L24" s="9"/>
      <c r="M24" s="9"/>
      <c r="N24" s="222"/>
      <c r="Q24" s="3" t="s">
        <v>89</v>
      </c>
    </row>
    <row r="25" spans="6:24">
      <c r="F25" s="87"/>
      <c r="G25" s="4"/>
      <c r="H25" s="4"/>
      <c r="I25" s="4"/>
      <c r="J25" s="4"/>
      <c r="K25" s="4"/>
      <c r="L25" s="4"/>
      <c r="M25" s="4"/>
      <c r="N25" s="90"/>
      <c r="Q25" s="3">
        <v>5</v>
      </c>
      <c r="R25" s="3">
        <v>24</v>
      </c>
      <c r="S25" s="3">
        <v>23</v>
      </c>
      <c r="T25" s="3">
        <v>19</v>
      </c>
      <c r="U25" s="3">
        <v>20</v>
      </c>
      <c r="V25" s="3">
        <v>18</v>
      </c>
      <c r="W25" s="3">
        <v>21</v>
      </c>
      <c r="X25" s="3">
        <v>22</v>
      </c>
    </row>
    <row r="26" spans="6:24" ht="15" customHeight="1">
      <c r="F26" s="87"/>
      <c r="G26" s="4"/>
      <c r="H26" s="4"/>
      <c r="I26" s="4"/>
      <c r="J26" s="4"/>
      <c r="K26" s="4"/>
      <c r="L26" s="4"/>
      <c r="M26" s="4"/>
      <c r="N26" s="90"/>
      <c r="Q26" s="3" t="s">
        <v>95</v>
      </c>
      <c r="R26" s="3">
        <f t="array" ref="R26">MATCH(1,($H$4=INDEX(Course_DataALL,,1))*($H$8=INDEX(Course_DataALL,,4)),0)</f>
        <v>805</v>
      </c>
    </row>
    <row r="27" spans="6:24" ht="15" customHeight="1">
      <c r="F27" s="87"/>
      <c r="G27" s="9"/>
      <c r="H27" s="9"/>
      <c r="I27" s="9"/>
      <c r="J27" s="9"/>
      <c r="K27" s="9"/>
      <c r="L27" s="9"/>
      <c r="M27" s="9"/>
      <c r="N27" s="222"/>
      <c r="Q27" s="3" t="s">
        <v>96</v>
      </c>
      <c r="R27" s="3" t="e">
        <f t="array" ref="R27">MATCH(1,($H$4=INDEX(Course_DataALL,,1))*($H$10=INDEX(Course_DataALL,,4)),0)</f>
        <v>#N/A</v>
      </c>
    </row>
    <row r="28" spans="6:24" ht="15" thickBot="1">
      <c r="F28" s="172"/>
      <c r="G28" s="173"/>
      <c r="H28" s="173"/>
      <c r="I28" s="173"/>
      <c r="J28" s="173"/>
      <c r="K28" s="173"/>
      <c r="L28" s="173"/>
      <c r="M28" s="173"/>
      <c r="N28" s="223"/>
      <c r="Q28" s="42">
        <f>VALUE(INDEX(Course_DataALL,$R26,Q$25))</f>
        <v>139</v>
      </c>
      <c r="R28" s="42">
        <f>VALUE(INDEX(Course_DataALL,$R26,R$25))</f>
        <v>1455</v>
      </c>
      <c r="S28" s="42" t="str">
        <f>INDEX(Course_DataALL,$R26,S$25)</f>
        <v>C</v>
      </c>
      <c r="T28" s="42">
        <f t="shared" ref="T28:X29" si="3">VALUE(INDEX(Course_DataALL,$R26,T$25))</f>
        <v>2.3969466000000001</v>
      </c>
      <c r="U28" s="42">
        <f t="shared" si="3"/>
        <v>1.0833333000000001</v>
      </c>
      <c r="V28" s="42">
        <f t="shared" si="3"/>
        <v>0.55395682999999996</v>
      </c>
      <c r="W28" s="42">
        <f t="shared" si="3"/>
        <v>0.2230215827</v>
      </c>
      <c r="X28" s="42">
        <f t="shared" si="3"/>
        <v>5.7553957000000003E-2</v>
      </c>
    </row>
    <row r="29" spans="6:24" ht="15" thickBot="1">
      <c r="Q29" s="42" t="e">
        <f>VALUE(INDEX(Course_DataALL,$R27,Q$25))</f>
        <v>#N/A</v>
      </c>
      <c r="R29" s="42" t="e">
        <f>VALUE(INDEX(Course_DataALL,$R27,R$25))</f>
        <v>#N/A</v>
      </c>
      <c r="S29" s="42" t="e">
        <f>INDEX(Course_DataALL,$R27,S$25)</f>
        <v>#N/A</v>
      </c>
      <c r="T29" s="42" t="e">
        <f t="shared" si="3"/>
        <v>#N/A</v>
      </c>
      <c r="U29" s="42" t="e">
        <f t="shared" si="3"/>
        <v>#N/A</v>
      </c>
      <c r="V29" s="42" t="e">
        <f t="shared" si="3"/>
        <v>#N/A</v>
      </c>
      <c r="W29" s="42" t="e">
        <f t="shared" si="3"/>
        <v>#N/A</v>
      </c>
      <c r="X29" s="42" t="e">
        <f t="shared" si="3"/>
        <v>#N/A</v>
      </c>
    </row>
    <row r="30" spans="6:24" ht="28.5" customHeight="1" thickBot="1">
      <c r="F30" s="327" t="s">
        <v>17</v>
      </c>
      <c r="G30" s="328"/>
      <c r="H30" s="328"/>
      <c r="I30" s="328"/>
      <c r="J30" s="328"/>
      <c r="K30" s="328"/>
      <c r="L30" s="328"/>
      <c r="M30" s="328"/>
      <c r="N30" s="329"/>
      <c r="O30" s="3" t="s">
        <v>18</v>
      </c>
    </row>
    <row r="31" spans="6:24" ht="45" customHeight="1" thickBot="1">
      <c r="F31" s="249" t="s">
        <v>8</v>
      </c>
      <c r="G31" s="248" t="s">
        <v>5</v>
      </c>
      <c r="H31" s="246" t="s">
        <v>81</v>
      </c>
      <c r="I31" s="246" t="s">
        <v>82</v>
      </c>
      <c r="J31" s="246" t="s">
        <v>22</v>
      </c>
      <c r="K31" s="246" t="s">
        <v>78</v>
      </c>
      <c r="L31" s="246" t="s">
        <v>79</v>
      </c>
      <c r="M31" s="246" t="s">
        <v>6</v>
      </c>
      <c r="N31" s="247" t="s">
        <v>21</v>
      </c>
    </row>
    <row r="32" spans="6:24">
      <c r="F32" s="250" t="str">
        <f>IF($H$8="","",$H$8)</f>
        <v>ACC201</v>
      </c>
      <c r="G32" s="241">
        <f>IF(ISERROR(Q28),-0.00000001,IF(OR($H$4="",$H$8=""),-0.00000001,Q28))</f>
        <v>139</v>
      </c>
      <c r="H32" s="241">
        <f>IF(ISERROR(R28),-0.00000001,IF(OR($H$4="",$H$8=""),-0.00000001,R28))</f>
        <v>1455</v>
      </c>
      <c r="I32" s="242" t="str">
        <f>IF(ISERROR(S28),"N/A",IF(OR($H$4="",$H$8=""),"N/A",S28))</f>
        <v>C</v>
      </c>
      <c r="J32" s="243">
        <f t="shared" ref="J32:N33" si="4">IF(ISERROR(T28),-0.00000001,IF(OR($H$4="",$H$8=""),-0.00000001,T28))</f>
        <v>2.3969466000000001</v>
      </c>
      <c r="K32" s="244">
        <f t="shared" si="4"/>
        <v>1.0833333000000001</v>
      </c>
      <c r="L32" s="245">
        <f t="shared" si="4"/>
        <v>0.55395682999999996</v>
      </c>
      <c r="M32" s="245">
        <f t="shared" si="4"/>
        <v>0.2230215827</v>
      </c>
      <c r="N32" s="252">
        <f t="shared" si="4"/>
        <v>5.7553957000000003E-2</v>
      </c>
    </row>
    <row r="33" spans="5:14" ht="15" thickBot="1">
      <c r="F33" s="251" t="str">
        <f>IF($H$10="","",$H$10)</f>
        <v/>
      </c>
      <c r="G33" s="253">
        <f>IF(ISERROR(Q29),-0.00000001,IF(OR($H$4="",$H$8=""),-0.00000001,Q29))</f>
        <v>-1E-8</v>
      </c>
      <c r="H33" s="253">
        <f>IF(ISERROR(R29),-0.00000001,IF(OR($H$4="",$H$8=""),-0.00000001,R29))</f>
        <v>-1E-8</v>
      </c>
      <c r="I33" s="254" t="str">
        <f>IF(ISERROR(S29),"N/A",IF(OR($H$4="",$H$8=""),"N/A",S29))</f>
        <v>N/A</v>
      </c>
      <c r="J33" s="255">
        <f t="shared" si="4"/>
        <v>-1E-8</v>
      </c>
      <c r="K33" s="256">
        <f t="shared" si="4"/>
        <v>-1E-8</v>
      </c>
      <c r="L33" s="257">
        <f t="shared" si="4"/>
        <v>-1E-8</v>
      </c>
      <c r="M33" s="257">
        <f t="shared" si="4"/>
        <v>-1E-8</v>
      </c>
      <c r="N33" s="258">
        <f t="shared" si="4"/>
        <v>-1E-8</v>
      </c>
    </row>
    <row r="45" spans="5:14">
      <c r="E45" s="3"/>
    </row>
    <row r="46" spans="5:14">
      <c r="E46" s="3"/>
    </row>
    <row r="47" spans="5:14">
      <c r="E47" s="3"/>
    </row>
    <row r="48" spans="5:14">
      <c r="E48" s="3"/>
    </row>
    <row r="49" spans="5:5">
      <c r="E49" s="3"/>
    </row>
    <row r="50" spans="5:5">
      <c r="E50" s="3"/>
    </row>
    <row r="51" spans="5:5">
      <c r="E51" s="3"/>
    </row>
    <row r="52" spans="5:5">
      <c r="E52" s="3"/>
    </row>
    <row r="53" spans="5:5">
      <c r="E53" s="3"/>
    </row>
    <row r="54" spans="5:5">
      <c r="E54" s="3"/>
    </row>
    <row r="55" spans="5:5">
      <c r="E55" s="3"/>
    </row>
    <row r="56" spans="5:5">
      <c r="E56" s="3"/>
    </row>
    <row r="57" spans="5:5">
      <c r="E57" s="3"/>
    </row>
    <row r="58" spans="5:5">
      <c r="E58" s="3"/>
    </row>
    <row r="59" spans="5:5">
      <c r="E59" s="3"/>
    </row>
    <row r="60" spans="5:5">
      <c r="E60" s="3"/>
    </row>
    <row r="61" spans="5:5">
      <c r="E61" s="3"/>
    </row>
    <row r="62" spans="5:5">
      <c r="E62" s="3"/>
    </row>
    <row r="63" spans="5:5">
      <c r="E63" s="3"/>
    </row>
    <row r="64" spans="5:5">
      <c r="E64" s="3"/>
    </row>
    <row r="65" spans="5:5">
      <c r="E65" s="3"/>
    </row>
    <row r="66" spans="5:5">
      <c r="E66" s="3"/>
    </row>
    <row r="67" spans="5:5">
      <c r="E67" s="3"/>
    </row>
    <row r="68" spans="5:5">
      <c r="E68" s="3"/>
    </row>
    <row r="69" spans="5:5">
      <c r="E69" s="3"/>
    </row>
    <row r="70" spans="5:5">
      <c r="E70" s="3"/>
    </row>
    <row r="71" spans="5:5">
      <c r="E71" s="3"/>
    </row>
    <row r="72" spans="5:5">
      <c r="E72" s="3"/>
    </row>
    <row r="73" spans="5:5">
      <c r="E73" s="3"/>
    </row>
    <row r="74" spans="5:5">
      <c r="E74" s="3"/>
    </row>
    <row r="75" spans="5:5">
      <c r="E75" s="3"/>
    </row>
    <row r="76" spans="5:5">
      <c r="E76" s="3"/>
    </row>
    <row r="77" spans="5:5">
      <c r="E77" s="3"/>
    </row>
    <row r="78" spans="5:5">
      <c r="E78" s="3"/>
    </row>
    <row r="79" spans="5:5">
      <c r="E79" s="3"/>
    </row>
    <row r="80" spans="5:5">
      <c r="E80" s="3"/>
    </row>
    <row r="81" spans="5:5">
      <c r="E81" s="3"/>
    </row>
    <row r="82" spans="5:5">
      <c r="E82" s="3"/>
    </row>
    <row r="83" spans="5:5">
      <c r="E83" s="3"/>
    </row>
    <row r="84" spans="5:5">
      <c r="E84" s="3"/>
    </row>
    <row r="85" spans="5:5">
      <c r="E85" s="3"/>
    </row>
    <row r="86" spans="5:5">
      <c r="E86" s="3"/>
    </row>
    <row r="87" spans="5:5">
      <c r="E87" s="3"/>
    </row>
    <row r="88" spans="5:5">
      <c r="E88" s="3"/>
    </row>
    <row r="89" spans="5:5">
      <c r="E89" s="3"/>
    </row>
    <row r="90" spans="5:5">
      <c r="E90" s="3"/>
    </row>
    <row r="91" spans="5:5">
      <c r="E91" s="3"/>
    </row>
    <row r="92" spans="5:5">
      <c r="E92" s="3"/>
    </row>
    <row r="93" spans="5:5">
      <c r="E93" s="3"/>
    </row>
    <row r="94" spans="5:5">
      <c r="E94" s="3"/>
    </row>
    <row r="95" spans="5:5">
      <c r="E95" s="3"/>
    </row>
    <row r="96" spans="5:5">
      <c r="E96" s="3"/>
    </row>
    <row r="97" spans="5:5">
      <c r="E97" s="3"/>
    </row>
    <row r="98" spans="5:5">
      <c r="E98" s="3"/>
    </row>
    <row r="99" spans="5:5">
      <c r="E99" s="3"/>
    </row>
    <row r="100" spans="5:5">
      <c r="E100" s="3"/>
    </row>
    <row r="101" spans="5:5">
      <c r="E101" s="3"/>
    </row>
    <row r="102" spans="5:5">
      <c r="E102" s="3"/>
    </row>
    <row r="103" spans="5:5">
      <c r="E103" s="3"/>
    </row>
    <row r="104" spans="5:5">
      <c r="E104" s="3"/>
    </row>
    <row r="105" spans="5:5">
      <c r="E105" s="3"/>
    </row>
    <row r="106" spans="5:5">
      <c r="E106" s="3"/>
    </row>
    <row r="107" spans="5:5">
      <c r="E107" s="3"/>
    </row>
    <row r="108" spans="5:5">
      <c r="E108" s="3"/>
    </row>
    <row r="109" spans="5:5">
      <c r="E109" s="3"/>
    </row>
    <row r="110" spans="5:5">
      <c r="E110" s="3"/>
    </row>
    <row r="111" spans="5:5">
      <c r="E111" s="3"/>
    </row>
    <row r="112" spans="5:5">
      <c r="E112" s="3"/>
    </row>
    <row r="113" spans="5:5">
      <c r="E113" s="3"/>
    </row>
    <row r="114" spans="5:5">
      <c r="E114" s="3"/>
    </row>
    <row r="115" spans="5:5">
      <c r="E115" s="3"/>
    </row>
    <row r="116" spans="5:5">
      <c r="E116" s="3"/>
    </row>
    <row r="117" spans="5:5">
      <c r="E117" s="3"/>
    </row>
    <row r="118" spans="5:5">
      <c r="E118" s="3"/>
    </row>
    <row r="119" spans="5:5">
      <c r="E119" s="3"/>
    </row>
    <row r="120" spans="5:5">
      <c r="E120" s="3"/>
    </row>
    <row r="121" spans="5:5">
      <c r="E121" s="3"/>
    </row>
    <row r="122" spans="5:5">
      <c r="E122" s="3"/>
    </row>
    <row r="123" spans="5:5">
      <c r="E123" s="3"/>
    </row>
    <row r="124" spans="5:5">
      <c r="E124" s="3"/>
    </row>
    <row r="125" spans="5:5">
      <c r="E125" s="3"/>
    </row>
    <row r="126" spans="5:5">
      <c r="E126" s="3"/>
    </row>
    <row r="127" spans="5:5">
      <c r="E127" s="3"/>
    </row>
    <row r="128" spans="5:5">
      <c r="E128" s="3"/>
    </row>
    <row r="129" spans="5:5">
      <c r="E129" s="3"/>
    </row>
    <row r="130" spans="5:5">
      <c r="E130" s="3"/>
    </row>
    <row r="131" spans="5:5">
      <c r="E131" s="3"/>
    </row>
    <row r="132" spans="5:5">
      <c r="E132" s="3"/>
    </row>
    <row r="133" spans="5:5">
      <c r="E133" s="3"/>
    </row>
    <row r="134" spans="5:5">
      <c r="E134" s="3"/>
    </row>
    <row r="135" spans="5:5">
      <c r="E135" s="3"/>
    </row>
    <row r="136" spans="5:5">
      <c r="E136" s="3"/>
    </row>
    <row r="137" spans="5:5">
      <c r="E137" s="3"/>
    </row>
    <row r="138" spans="5:5">
      <c r="E138" s="3"/>
    </row>
    <row r="139" spans="5:5">
      <c r="E139" s="3"/>
    </row>
    <row r="140" spans="5:5">
      <c r="E140" s="3"/>
    </row>
    <row r="141" spans="5:5">
      <c r="E141" s="3"/>
    </row>
    <row r="142" spans="5:5">
      <c r="E142" s="3"/>
    </row>
    <row r="143" spans="5:5">
      <c r="E143" s="3"/>
    </row>
    <row r="144" spans="5:5">
      <c r="E144" s="3"/>
    </row>
    <row r="145" spans="5:5">
      <c r="E145" s="3"/>
    </row>
    <row r="146" spans="5:5">
      <c r="E146" s="3"/>
    </row>
    <row r="147" spans="5:5">
      <c r="E147" s="3"/>
    </row>
    <row r="148" spans="5:5">
      <c r="E148" s="3"/>
    </row>
    <row r="149" spans="5:5">
      <c r="E149" s="3"/>
    </row>
    <row r="150" spans="5:5">
      <c r="E150" s="3"/>
    </row>
    <row r="151" spans="5:5">
      <c r="E151" s="3"/>
    </row>
    <row r="152" spans="5:5">
      <c r="E152" s="3"/>
    </row>
    <row r="153" spans="5:5">
      <c r="E153" s="3"/>
    </row>
    <row r="154" spans="5:5">
      <c r="E154" s="3"/>
    </row>
    <row r="155" spans="5:5">
      <c r="E155" s="3"/>
    </row>
    <row r="156" spans="5:5">
      <c r="E156" s="3"/>
    </row>
    <row r="157" spans="5:5">
      <c r="E157" s="3"/>
    </row>
    <row r="158" spans="5:5">
      <c r="E158" s="3"/>
    </row>
    <row r="159" spans="5:5">
      <c r="E159" s="3"/>
    </row>
    <row r="160" spans="5:5">
      <c r="E160" s="3"/>
    </row>
    <row r="161" spans="5:5">
      <c r="E161" s="3"/>
    </row>
    <row r="162" spans="5:5">
      <c r="E162" s="3"/>
    </row>
  </sheetData>
  <sheetProtection password="CC7A" sheet="1" objects="1" scenarios="1"/>
  <dataConsolidate/>
  <mergeCells count="10">
    <mergeCell ref="Q16:S16"/>
    <mergeCell ref="F6:G6"/>
    <mergeCell ref="F30:N30"/>
    <mergeCell ref="F8:G8"/>
    <mergeCell ref="F9:G9"/>
    <mergeCell ref="F4:G4"/>
    <mergeCell ref="F10:G10"/>
    <mergeCell ref="H8:I8"/>
    <mergeCell ref="H10:I10"/>
    <mergeCell ref="H4:I4"/>
  </mergeCells>
  <conditionalFormatting sqref="F31">
    <cfRule type="expression" dxfId="1" priority="5" stopIfTrue="1">
      <formula>#REF!&lt;&gt;""</formula>
    </cfRule>
    <cfRule type="expression" dxfId="0" priority="6" stopIfTrue="1">
      <formula>#REF!=""</formula>
    </cfRule>
  </conditionalFormatting>
  <dataValidations count="28">
    <dataValidation allowBlank="1" showInputMessage="1" showErrorMessage="1" prompt="This chart displays the percentage of respondents from this group that fall into each of four engagement categories: Engaged, Content, Ambivalent, and Disengaged. Aim for higher levels in the former two categories and lower levels in the latter two." sqref="F48"/>
    <dataValidation allowBlank="1" showInputMessage="1" showErrorMessage="1" prompt="The group from your organization whose data are currently displayed." sqref="F46:I46"/>
    <dataValidation allowBlank="1" showInputMessage="1" showErrorMessage="1" prompt="The number of responses received from this group at your organization." sqref="J46"/>
    <dataValidation allowBlank="1" showInputMessage="1" showErrorMessage="1" prompt="The response rate for this group as calculated using the count to the left and the number of employees in this group provided during survey setup." sqref="K46"/>
    <dataValidation allowBlank="1" showInputMessage="1" showErrorMessage="1" prompt="The benchmarking group from our database whose information is being compared to your organization's data." sqref="L46:M46"/>
    <dataValidation allowBlank="1" showInputMessage="1" showErrorMessage="1" prompt="The number of responses from the benchmarking group against which your organization's data is being compared." sqref="N46"/>
    <dataValidation allowBlank="1" showInputMessage="1" showErrorMessage="1" prompt="The 49 survey items that respondents answered. The possible responses to each item are Strongly Disagree, Disagree, Tend to Disagree, Tend to Agree, Agree, and Strongly Agree." sqref="F65:F66"/>
    <dataValidation allowBlank="1" showInputMessage="1" showErrorMessage="1" prompt="The percentage of respondents either Agreeing or Strongly Agreeing with the survey item." sqref="G65:K65"/>
    <dataValidation allowBlank="1" showInputMessage="1" showErrorMessage="1" prompt="The level of agreement or strong agreement with the survey item in this group at your organization." sqref="G66:I66"/>
    <dataValidation allowBlank="1" showInputMessage="1" showErrorMessage="1" prompt="The level of agreement or strong agreement with the survey item in the benchmarking group against which your organization's data are being compared." sqref="J66"/>
    <dataValidation allowBlank="1" showInputMessage="1" showErrorMessage="1" prompt="The difference betwen the agreement level at your organization and the agreement level for the benchmarking group. Statistically significant gaps are highlighted green (better performance at your org.) and red (poorer performance at your org.)." sqref="K66"/>
    <dataValidation allowBlank="1" showInputMessage="1" showErrorMessage="1" prompt="The level of strong agreement with the survey item in this group at your organization." sqref="L66"/>
    <dataValidation allowBlank="1" showInputMessage="1" showErrorMessage="1" prompt="The level of strong agreement with the survey item in the benchmarking group against which your organization's data are being compared." sqref="M66"/>
    <dataValidation allowBlank="1" showInputMessage="1" showErrorMessage="1" prompt="The percentage of respondents Strongly Agreeing with with the survey item." sqref="L65:N65"/>
    <dataValidation allowBlank="1" showInputMessage="1" showErrorMessage="1" prompt="The difference betwen the strong agreement level at your organization and the strong agreement level for the benchmarking group. " sqref="N66"/>
    <dataValidation allowBlank="1" showInputMessage="1" showErrorMessage="1" prompt="Number of students included in this group of the analysis." sqref="G31"/>
    <dataValidation allowBlank="1" showInputMessage="1" showErrorMessage="1" prompt="Course code as documented in historical data." sqref="F31"/>
    <dataValidation allowBlank="1" showInputMessage="1" showErrorMessage="1" prompt="The average grade received in this course determined on a 4 point scale where A = 4.0, A- = 3.7, B+ = 3.3, B = 3.0, etc." sqref="J31"/>
    <dataValidation allowBlank="1" showInputMessage="1" showErrorMessage="1" prompt="Select a course, taken by students in the selected major, and display data." sqref="F8:G8 F10:G10"/>
    <dataValidation allowBlank="1" showInputMessage="1" showErrorMessage="1" prompt="This chart compares the grade earned in a course by any student who declared the selected programwith the rate of students who continue on to graduate in this major." sqref="F12"/>
    <dataValidation allowBlank="1" showInputMessage="1" showErrorMessage="1" prompt="Select a college or specific major for display." sqref="G4"/>
    <dataValidation allowBlank="1" showInputMessage="1" showErrorMessage="1" prompt="The percentage of students who graduated in the selected program after attempting the selected course." sqref="L31"/>
    <dataValidation allowBlank="1" showInputMessage="1" showErrorMessage="1" prompt="The percentage of students who received W (withdrew) from the selected course while intending to graduate in the selected program." sqref="N31"/>
    <dataValidation allowBlank="1" showInputMessage="1" showErrorMessage="1" prompt="The percentage of students who received a D or an F in the selected course while intending to graduate in the selected program." sqref="M31"/>
    <dataValidation allowBlank="1" showInputMessage="1" showErrorMessage="1" prompt="The average term in which students attempted the selected course while intending to graduate in the selected program (excludes transfer students for consistency)" sqref="K31"/>
    <dataValidation allowBlank="1" showInputMessage="1" showErrorMessage="1" prompt="Based on historical graduation rates, this is the suggested minimum grade a student should earn in order to graduate." sqref="I31"/>
    <dataValidation allowBlank="1" showInputMessage="1" showErrorMessage="1" prompt="The rank is based on the distribution of grades, the graduation rate for these grades and historical enrollment." sqref="H31"/>
    <dataValidation allowBlank="1" showInputMessage="1" showErrorMessage="1" prompt="View students who took the following courses and were ever declared the selected college or major." sqref="F4"/>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Summary_Top_Courses!B7" tooltip="Click here to analyze and compare metrics across the top enrolled courses in a major" display="Summary of Top Courses"/>
    <hyperlink ref="B8" location="Analyze_Course!B8" tooltip="Click here to analyze a course" display="Analyze a Course"/>
    <hyperlink ref="B9" location="Course_2_Course!B9" tooltip="Click here to compare two courses" display="Compare 2 Courses"/>
    <hyperlink ref="B10" location="Course_By_Term!B10" tooltip="Click here to analyze course grade and timing as it relates to graduation" display="Graduation &amp; Course Timing"/>
    <hyperlink ref="B11" location="Course_By_Exam!B11" tooltip="Click here to analyze course grade and standardized exam scores" display="Courses &amp; Standardized Exams"/>
  </hyperlinks>
  <pageMargins left="0.7" right="0.7" top="0.75" bottom="0.75" header="0.3" footer="0.3"/>
  <pageSetup scale="79" orientation="landscape" r:id="rId1"/>
  <drawing r:id="rId2"/>
  <legacyDrawing r:id="rId3"/>
  <controls>
    <mc:AlternateContent xmlns:mc="http://schemas.openxmlformats.org/markup-compatibility/2006">
      <mc:Choice Requires="x14">
        <control shapeId="7171" r:id="rId4" name="ComboBox1">
          <controlPr defaultSize="0" autoLine="0" linkedCell="H4" listFillRange="Majors_List" r:id="rId5">
            <anchor moveWithCells="1">
              <from>
                <xdr:col>7</xdr:col>
                <xdr:colOff>19050</xdr:colOff>
                <xdr:row>3</xdr:row>
                <xdr:rowOff>9525</xdr:rowOff>
              </from>
              <to>
                <xdr:col>8</xdr:col>
                <xdr:colOff>1038225</xdr:colOff>
                <xdr:row>3</xdr:row>
                <xdr:rowOff>238125</xdr:rowOff>
              </to>
            </anchor>
          </controlPr>
        </control>
      </mc:Choice>
      <mc:Fallback>
        <control shapeId="7171" r:id="rId4" name="ComboBox1"/>
      </mc:Fallback>
    </mc:AlternateContent>
    <mc:AlternateContent xmlns:mc="http://schemas.openxmlformats.org/markup-compatibility/2006">
      <mc:Choice Requires="x14">
        <control shapeId="7173" r:id="rId6" name="ComboBox2">
          <controlPr defaultSize="0" autoLine="0" linkedCell="H8" listFillRange="Courses_List" r:id="rId7">
            <anchor moveWithCells="1">
              <from>
                <xdr:col>7</xdr:col>
                <xdr:colOff>19050</xdr:colOff>
                <xdr:row>7</xdr:row>
                <xdr:rowOff>9525</xdr:rowOff>
              </from>
              <to>
                <xdr:col>8</xdr:col>
                <xdr:colOff>1038225</xdr:colOff>
                <xdr:row>7</xdr:row>
                <xdr:rowOff>238125</xdr:rowOff>
              </to>
            </anchor>
          </controlPr>
        </control>
      </mc:Choice>
      <mc:Fallback>
        <control shapeId="7173" r:id="rId6" name="ComboBox2"/>
      </mc:Fallback>
    </mc:AlternateContent>
    <mc:AlternateContent xmlns:mc="http://schemas.openxmlformats.org/markup-compatibility/2006">
      <mc:Choice Requires="x14">
        <control shapeId="7174" r:id="rId8" name="ComboBox3">
          <controlPr defaultSize="0" autoLine="0" linkedCell="H10" listFillRange="Courses_List" r:id="rId9">
            <anchor moveWithCells="1">
              <from>
                <xdr:col>7</xdr:col>
                <xdr:colOff>19050</xdr:colOff>
                <xdr:row>9</xdr:row>
                <xdr:rowOff>9525</xdr:rowOff>
              </from>
              <to>
                <xdr:col>8</xdr:col>
                <xdr:colOff>1038225</xdr:colOff>
                <xdr:row>9</xdr:row>
                <xdr:rowOff>238125</xdr:rowOff>
              </to>
            </anchor>
          </controlPr>
        </control>
      </mc:Choice>
      <mc:Fallback>
        <control shapeId="7174" r:id="rId8" name="ComboBox3"/>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K1102"/>
  <sheetViews>
    <sheetView zoomScale="80" zoomScaleNormal="80" workbookViewId="0">
      <selection sqref="A1:K393"/>
    </sheetView>
  </sheetViews>
  <sheetFormatPr defaultRowHeight="14.25"/>
  <sheetData>
    <row r="1" spans="1:11">
      <c r="A1" s="109" t="s">
        <v>23207</v>
      </c>
      <c r="B1" s="109" t="s">
        <v>168</v>
      </c>
      <c r="C1" s="109" t="s">
        <v>1445</v>
      </c>
      <c r="D1" s="109" t="s">
        <v>23208</v>
      </c>
      <c r="E1" s="109" t="s">
        <v>1444</v>
      </c>
      <c r="F1" s="109" t="s">
        <v>3</v>
      </c>
      <c r="G1" s="109" t="s">
        <v>10</v>
      </c>
      <c r="H1" s="109" t="s">
        <v>2</v>
      </c>
      <c r="I1" s="109" t="s">
        <v>4</v>
      </c>
      <c r="J1" s="109" t="s">
        <v>11</v>
      </c>
      <c r="K1" s="109" t="s">
        <v>20</v>
      </c>
    </row>
    <row r="2" spans="1:11">
      <c r="A2" s="109" t="s">
        <v>177</v>
      </c>
      <c r="B2" s="109" t="s">
        <v>177</v>
      </c>
      <c r="C2" s="109" t="s">
        <v>1941</v>
      </c>
      <c r="D2" s="109" t="s">
        <v>23209</v>
      </c>
      <c r="E2" s="109" t="s">
        <v>23210</v>
      </c>
      <c r="F2" s="109" t="s">
        <v>23211</v>
      </c>
      <c r="G2" s="109" t="s">
        <v>23212</v>
      </c>
      <c r="H2" s="109" t="s">
        <v>23213</v>
      </c>
      <c r="I2" s="109" t="s">
        <v>23214</v>
      </c>
      <c r="J2" s="109" t="s">
        <v>23215</v>
      </c>
      <c r="K2" s="109" t="s">
        <v>23216</v>
      </c>
    </row>
    <row r="3" spans="1:11">
      <c r="A3" s="109" t="s">
        <v>177</v>
      </c>
      <c r="B3" s="109" t="s">
        <v>177</v>
      </c>
      <c r="C3" s="109" t="s">
        <v>1941</v>
      </c>
      <c r="D3" s="109" t="s">
        <v>23217</v>
      </c>
      <c r="E3" s="109" t="s">
        <v>23218</v>
      </c>
      <c r="F3" s="109" t="s">
        <v>23219</v>
      </c>
      <c r="G3" s="109" t="s">
        <v>23220</v>
      </c>
      <c r="H3" s="109" t="s">
        <v>23221</v>
      </c>
      <c r="I3" s="109" t="s">
        <v>23222</v>
      </c>
      <c r="J3" s="109" t="s">
        <v>23223</v>
      </c>
      <c r="K3" s="109" t="s">
        <v>23224</v>
      </c>
    </row>
    <row r="4" spans="1:11">
      <c r="A4" s="109" t="s">
        <v>177</v>
      </c>
      <c r="B4" s="109" t="s">
        <v>177</v>
      </c>
      <c r="C4" s="109" t="s">
        <v>1941</v>
      </c>
      <c r="D4" s="109" t="s">
        <v>23225</v>
      </c>
      <c r="E4" s="109" t="s">
        <v>23226</v>
      </c>
      <c r="F4" s="109" t="s">
        <v>23227</v>
      </c>
      <c r="G4" s="109" t="s">
        <v>23228</v>
      </c>
      <c r="H4" s="109" t="s">
        <v>23229</v>
      </c>
      <c r="I4" s="109" t="s">
        <v>23230</v>
      </c>
      <c r="J4" s="109" t="s">
        <v>23231</v>
      </c>
      <c r="K4" s="109" t="s">
        <v>23232</v>
      </c>
    </row>
    <row r="5" spans="1:11">
      <c r="A5" s="109" t="s">
        <v>177</v>
      </c>
      <c r="B5" s="109" t="s">
        <v>177</v>
      </c>
      <c r="C5" s="109" t="s">
        <v>1941</v>
      </c>
      <c r="D5" s="109" t="s">
        <v>23233</v>
      </c>
      <c r="E5" s="109" t="s">
        <v>23234</v>
      </c>
      <c r="F5" s="109" t="s">
        <v>23235</v>
      </c>
      <c r="G5" s="109" t="s">
        <v>23236</v>
      </c>
      <c r="H5" s="109" t="s">
        <v>23237</v>
      </c>
      <c r="I5" s="109" t="s">
        <v>23238</v>
      </c>
      <c r="J5" s="109" t="s">
        <v>23239</v>
      </c>
      <c r="K5" s="109" t="s">
        <v>23240</v>
      </c>
    </row>
    <row r="6" spans="1:11">
      <c r="A6" s="109" t="s">
        <v>177</v>
      </c>
      <c r="B6" s="109" t="s">
        <v>177</v>
      </c>
      <c r="C6" s="109" t="s">
        <v>1941</v>
      </c>
      <c r="D6" s="109" t="s">
        <v>23241</v>
      </c>
      <c r="E6" s="109" t="s">
        <v>23242</v>
      </c>
      <c r="F6" s="109" t="s">
        <v>23243</v>
      </c>
      <c r="G6" s="109" t="s">
        <v>23244</v>
      </c>
      <c r="H6" s="109" t="s">
        <v>23245</v>
      </c>
      <c r="I6" s="109" t="s">
        <v>23246</v>
      </c>
      <c r="J6" s="109" t="s">
        <v>23247</v>
      </c>
      <c r="K6" s="109" t="s">
        <v>23248</v>
      </c>
    </row>
    <row r="7" spans="1:11">
      <c r="A7" s="109" t="s">
        <v>177</v>
      </c>
      <c r="B7" s="109" t="s">
        <v>177</v>
      </c>
      <c r="C7" s="109" t="s">
        <v>1941</v>
      </c>
      <c r="D7" s="109" t="s">
        <v>23249</v>
      </c>
      <c r="E7" s="109" t="s">
        <v>23250</v>
      </c>
      <c r="F7" s="109" t="s">
        <v>23251</v>
      </c>
      <c r="G7" s="109" t="s">
        <v>23252</v>
      </c>
      <c r="H7" s="109" t="s">
        <v>23253</v>
      </c>
      <c r="I7" s="109" t="s">
        <v>23254</v>
      </c>
      <c r="J7" s="109" t="s">
        <v>23255</v>
      </c>
      <c r="K7" s="109" t="s">
        <v>23256</v>
      </c>
    </row>
    <row r="8" spans="1:11">
      <c r="A8" s="109" t="s">
        <v>177</v>
      </c>
      <c r="B8" s="109" t="s">
        <v>177</v>
      </c>
      <c r="C8" s="109" t="s">
        <v>1941</v>
      </c>
      <c r="D8" s="109" t="s">
        <v>23257</v>
      </c>
      <c r="E8" s="109" t="s">
        <v>23258</v>
      </c>
      <c r="F8" s="109" t="s">
        <v>23259</v>
      </c>
      <c r="G8" s="109" t="s">
        <v>23260</v>
      </c>
      <c r="H8" s="109" t="s">
        <v>23261</v>
      </c>
      <c r="I8" s="109" t="s">
        <v>23247</v>
      </c>
      <c r="J8" s="109" t="s">
        <v>23247</v>
      </c>
      <c r="K8" s="109" t="s">
        <v>23262</v>
      </c>
    </row>
    <row r="9" spans="1:11">
      <c r="A9" s="109" t="s">
        <v>177</v>
      </c>
      <c r="B9" s="109" t="s">
        <v>177</v>
      </c>
      <c r="C9" s="109" t="s">
        <v>1941</v>
      </c>
      <c r="D9" s="109" t="s">
        <v>23263</v>
      </c>
      <c r="E9" s="109" t="s">
        <v>23264</v>
      </c>
      <c r="F9" s="109" t="s">
        <v>23265</v>
      </c>
      <c r="G9" s="109" t="s">
        <v>23266</v>
      </c>
      <c r="H9" s="109" t="s">
        <v>23267</v>
      </c>
      <c r="I9" s="109" t="s">
        <v>23268</v>
      </c>
      <c r="J9" s="109" t="s">
        <v>23269</v>
      </c>
      <c r="K9" s="109" t="s">
        <v>23270</v>
      </c>
    </row>
    <row r="10" spans="1:11">
      <c r="A10" s="109" t="s">
        <v>177</v>
      </c>
      <c r="B10" s="109" t="s">
        <v>177</v>
      </c>
      <c r="C10" s="109" t="s">
        <v>2220</v>
      </c>
      <c r="D10" s="109" t="s">
        <v>23209</v>
      </c>
      <c r="E10" s="109" t="s">
        <v>23271</v>
      </c>
      <c r="F10" s="109" t="s">
        <v>23272</v>
      </c>
      <c r="G10" s="109" t="s">
        <v>23273</v>
      </c>
      <c r="H10" s="109" t="s">
        <v>23274</v>
      </c>
      <c r="I10" s="109" t="s">
        <v>23275</v>
      </c>
      <c r="J10" s="109" t="s">
        <v>23276</v>
      </c>
      <c r="K10" s="109" t="s">
        <v>23277</v>
      </c>
    </row>
    <row r="11" spans="1:11">
      <c r="A11" s="109" t="s">
        <v>177</v>
      </c>
      <c r="B11" s="109" t="s">
        <v>177</v>
      </c>
      <c r="C11" s="109" t="s">
        <v>2220</v>
      </c>
      <c r="D11" s="109" t="s">
        <v>23217</v>
      </c>
      <c r="E11" s="109" t="s">
        <v>23278</v>
      </c>
      <c r="F11" s="109" t="s">
        <v>23279</v>
      </c>
      <c r="G11" s="109" t="s">
        <v>23280</v>
      </c>
      <c r="H11" s="109" t="s">
        <v>23281</v>
      </c>
      <c r="I11" s="109" t="s">
        <v>23282</v>
      </c>
      <c r="J11" s="109" t="s">
        <v>23283</v>
      </c>
      <c r="K11" s="109" t="s">
        <v>23224</v>
      </c>
    </row>
    <row r="12" spans="1:11">
      <c r="A12" s="109" t="s">
        <v>177</v>
      </c>
      <c r="B12" s="109" t="s">
        <v>177</v>
      </c>
      <c r="C12" s="109" t="s">
        <v>2220</v>
      </c>
      <c r="D12" s="109" t="s">
        <v>23225</v>
      </c>
      <c r="E12" s="109" t="s">
        <v>23284</v>
      </c>
      <c r="F12" s="109" t="s">
        <v>23285</v>
      </c>
      <c r="G12" s="109" t="s">
        <v>23286</v>
      </c>
      <c r="H12" s="109" t="s">
        <v>23287</v>
      </c>
      <c r="I12" s="109" t="s">
        <v>23288</v>
      </c>
      <c r="J12" s="109" t="s">
        <v>23289</v>
      </c>
      <c r="K12" s="109" t="s">
        <v>23290</v>
      </c>
    </row>
    <row r="13" spans="1:11">
      <c r="A13" s="109" t="s">
        <v>177</v>
      </c>
      <c r="B13" s="109" t="s">
        <v>177</v>
      </c>
      <c r="C13" s="109" t="s">
        <v>2220</v>
      </c>
      <c r="D13" s="109" t="s">
        <v>23233</v>
      </c>
      <c r="E13" s="109" t="s">
        <v>23291</v>
      </c>
      <c r="F13" s="109" t="s">
        <v>23292</v>
      </c>
      <c r="G13" s="109" t="s">
        <v>23293</v>
      </c>
      <c r="H13" s="109" t="s">
        <v>23294</v>
      </c>
      <c r="I13" s="109" t="s">
        <v>23295</v>
      </c>
      <c r="J13" s="109" t="s">
        <v>23296</v>
      </c>
      <c r="K13" s="109" t="s">
        <v>23297</v>
      </c>
    </row>
    <row r="14" spans="1:11">
      <c r="A14" s="109" t="s">
        <v>177</v>
      </c>
      <c r="B14" s="109" t="s">
        <v>177</v>
      </c>
      <c r="C14" s="109" t="s">
        <v>2220</v>
      </c>
      <c r="D14" s="109" t="s">
        <v>23241</v>
      </c>
      <c r="E14" s="109" t="s">
        <v>23298</v>
      </c>
      <c r="F14" s="109" t="s">
        <v>23299</v>
      </c>
      <c r="G14" s="109" t="s">
        <v>23300</v>
      </c>
      <c r="H14" s="109" t="s">
        <v>23301</v>
      </c>
      <c r="I14" s="109" t="s">
        <v>23302</v>
      </c>
      <c r="J14" s="109" t="s">
        <v>23303</v>
      </c>
      <c r="K14" s="109" t="s">
        <v>23304</v>
      </c>
    </row>
    <row r="15" spans="1:11">
      <c r="A15" s="109" t="s">
        <v>177</v>
      </c>
      <c r="B15" s="109" t="s">
        <v>177</v>
      </c>
      <c r="C15" s="109" t="s">
        <v>2220</v>
      </c>
      <c r="D15" s="109" t="s">
        <v>23249</v>
      </c>
      <c r="E15" s="109" t="s">
        <v>23305</v>
      </c>
      <c r="F15" s="109" t="s">
        <v>23306</v>
      </c>
      <c r="G15" s="109" t="s">
        <v>23307</v>
      </c>
      <c r="H15" s="109" t="s">
        <v>23308</v>
      </c>
      <c r="I15" s="109" t="s">
        <v>23309</v>
      </c>
      <c r="J15" s="109" t="s">
        <v>23310</v>
      </c>
      <c r="K15" s="109" t="s">
        <v>23311</v>
      </c>
    </row>
    <row r="16" spans="1:11">
      <c r="A16" s="109" t="s">
        <v>177</v>
      </c>
      <c r="B16" s="109" t="s">
        <v>177</v>
      </c>
      <c r="C16" s="109" t="s">
        <v>2220</v>
      </c>
      <c r="D16" s="109" t="s">
        <v>23257</v>
      </c>
      <c r="E16" s="109" t="s">
        <v>23312</v>
      </c>
      <c r="F16" s="109" t="s">
        <v>23313</v>
      </c>
      <c r="G16" s="109" t="s">
        <v>23314</v>
      </c>
      <c r="H16" s="109" t="s">
        <v>23315</v>
      </c>
      <c r="I16" s="109" t="s">
        <v>23316</v>
      </c>
      <c r="J16" s="109" t="s">
        <v>23317</v>
      </c>
      <c r="K16" s="109" t="s">
        <v>23318</v>
      </c>
    </row>
    <row r="17" spans="1:11">
      <c r="A17" s="109" t="s">
        <v>177</v>
      </c>
      <c r="B17" s="109" t="s">
        <v>177</v>
      </c>
      <c r="C17" s="109" t="s">
        <v>2220</v>
      </c>
      <c r="D17" s="109" t="s">
        <v>23263</v>
      </c>
      <c r="E17" s="109" t="s">
        <v>23319</v>
      </c>
      <c r="F17" s="109" t="s">
        <v>23320</v>
      </c>
      <c r="G17" s="109" t="s">
        <v>23321</v>
      </c>
      <c r="H17" s="109" t="s">
        <v>23322</v>
      </c>
      <c r="I17" s="109" t="s">
        <v>23323</v>
      </c>
      <c r="J17" s="109" t="s">
        <v>23324</v>
      </c>
      <c r="K17" s="109" t="s">
        <v>23316</v>
      </c>
    </row>
    <row r="18" spans="1:11">
      <c r="A18" s="109" t="s">
        <v>177</v>
      </c>
      <c r="B18" s="109" t="s">
        <v>177</v>
      </c>
      <c r="C18" s="109" t="s">
        <v>2076</v>
      </c>
      <c r="D18" s="109" t="s">
        <v>23209</v>
      </c>
      <c r="E18" s="109" t="s">
        <v>23325</v>
      </c>
      <c r="F18" s="109" t="s">
        <v>23326</v>
      </c>
      <c r="G18" s="109" t="s">
        <v>23327</v>
      </c>
      <c r="H18" s="109" t="s">
        <v>23328</v>
      </c>
      <c r="I18" s="109" t="s">
        <v>23329</v>
      </c>
      <c r="J18" s="109" t="s">
        <v>23330</v>
      </c>
      <c r="K18" s="109" t="s">
        <v>23331</v>
      </c>
    </row>
    <row r="19" spans="1:11">
      <c r="A19" s="109" t="s">
        <v>177</v>
      </c>
      <c r="B19" s="109" t="s">
        <v>177</v>
      </c>
      <c r="C19" s="109" t="s">
        <v>2076</v>
      </c>
      <c r="D19" s="109" t="s">
        <v>23217</v>
      </c>
      <c r="E19" s="109" t="s">
        <v>23332</v>
      </c>
      <c r="F19" s="109" t="s">
        <v>23333</v>
      </c>
      <c r="G19" s="109" t="s">
        <v>23334</v>
      </c>
      <c r="H19" s="109" t="s">
        <v>23335</v>
      </c>
      <c r="I19" s="109" t="s">
        <v>23336</v>
      </c>
      <c r="J19" s="109" t="s">
        <v>23337</v>
      </c>
      <c r="K19" s="109" t="s">
        <v>23338</v>
      </c>
    </row>
    <row r="20" spans="1:11">
      <c r="A20" s="109" t="s">
        <v>177</v>
      </c>
      <c r="B20" s="109" t="s">
        <v>177</v>
      </c>
      <c r="C20" s="109" t="s">
        <v>2076</v>
      </c>
      <c r="D20" s="109" t="s">
        <v>23225</v>
      </c>
      <c r="E20" s="109" t="s">
        <v>23339</v>
      </c>
      <c r="F20" s="109" t="s">
        <v>23340</v>
      </c>
      <c r="G20" s="109" t="s">
        <v>23341</v>
      </c>
      <c r="H20" s="109" t="s">
        <v>23342</v>
      </c>
      <c r="I20" s="109" t="s">
        <v>23343</v>
      </c>
      <c r="J20" s="109" t="s">
        <v>23344</v>
      </c>
      <c r="K20" s="109" t="s">
        <v>23345</v>
      </c>
    </row>
    <row r="21" spans="1:11">
      <c r="A21" s="109" t="s">
        <v>177</v>
      </c>
      <c r="B21" s="109" t="s">
        <v>177</v>
      </c>
      <c r="C21" s="109" t="s">
        <v>2076</v>
      </c>
      <c r="D21" s="109" t="s">
        <v>23233</v>
      </c>
      <c r="E21" s="109" t="s">
        <v>23346</v>
      </c>
      <c r="F21" s="109" t="s">
        <v>23347</v>
      </c>
      <c r="G21" s="109" t="s">
        <v>23348</v>
      </c>
      <c r="H21" s="109" t="s">
        <v>23349</v>
      </c>
      <c r="I21" s="109" t="s">
        <v>23350</v>
      </c>
      <c r="J21" s="109" t="s">
        <v>23351</v>
      </c>
      <c r="K21" s="109" t="s">
        <v>23352</v>
      </c>
    </row>
    <row r="22" spans="1:11">
      <c r="A22" s="109" t="s">
        <v>177</v>
      </c>
      <c r="B22" s="109" t="s">
        <v>177</v>
      </c>
      <c r="C22" s="109" t="s">
        <v>2076</v>
      </c>
      <c r="D22" s="109" t="s">
        <v>23241</v>
      </c>
      <c r="E22" s="109" t="s">
        <v>23353</v>
      </c>
      <c r="F22" s="109" t="s">
        <v>23354</v>
      </c>
      <c r="G22" s="109" t="s">
        <v>23355</v>
      </c>
      <c r="H22" s="109" t="s">
        <v>23356</v>
      </c>
      <c r="I22" s="109" t="s">
        <v>23357</v>
      </c>
      <c r="J22" s="109" t="s">
        <v>23358</v>
      </c>
      <c r="K22" s="109" t="s">
        <v>23359</v>
      </c>
    </row>
    <row r="23" spans="1:11">
      <c r="A23" s="109" t="s">
        <v>177</v>
      </c>
      <c r="B23" s="109" t="s">
        <v>177</v>
      </c>
      <c r="C23" s="109" t="s">
        <v>2076</v>
      </c>
      <c r="D23" s="109" t="s">
        <v>23249</v>
      </c>
      <c r="E23" s="109" t="s">
        <v>23360</v>
      </c>
      <c r="F23" s="109" t="s">
        <v>23361</v>
      </c>
      <c r="G23" s="109" t="s">
        <v>23362</v>
      </c>
      <c r="H23" s="109" t="s">
        <v>23363</v>
      </c>
      <c r="I23" s="109" t="s">
        <v>23364</v>
      </c>
      <c r="J23" s="109" t="s">
        <v>23365</v>
      </c>
      <c r="K23" s="109" t="s">
        <v>23231</v>
      </c>
    </row>
    <row r="24" spans="1:11">
      <c r="A24" s="109" t="s">
        <v>177</v>
      </c>
      <c r="B24" s="109" t="s">
        <v>177</v>
      </c>
      <c r="C24" s="109" t="s">
        <v>2076</v>
      </c>
      <c r="D24" s="109" t="s">
        <v>23257</v>
      </c>
      <c r="E24" s="109" t="s">
        <v>23366</v>
      </c>
      <c r="F24" s="109" t="s">
        <v>23367</v>
      </c>
      <c r="G24" s="109" t="s">
        <v>23368</v>
      </c>
      <c r="H24" s="109" t="s">
        <v>23318</v>
      </c>
      <c r="I24" s="109" t="s">
        <v>23369</v>
      </c>
      <c r="J24" s="109" t="s">
        <v>23370</v>
      </c>
      <c r="K24" s="109" t="s">
        <v>23371</v>
      </c>
    </row>
    <row r="25" spans="1:11">
      <c r="A25" s="109" t="s">
        <v>177</v>
      </c>
      <c r="B25" s="109" t="s">
        <v>177</v>
      </c>
      <c r="C25" s="109" t="s">
        <v>2076</v>
      </c>
      <c r="D25" s="109" t="s">
        <v>23263</v>
      </c>
      <c r="E25" s="109" t="s">
        <v>23372</v>
      </c>
      <c r="F25" s="109" t="s">
        <v>23373</v>
      </c>
      <c r="G25" s="109" t="s">
        <v>23364</v>
      </c>
      <c r="H25" s="109" t="s">
        <v>23374</v>
      </c>
      <c r="I25" s="109" t="s">
        <v>23375</v>
      </c>
      <c r="J25" s="109" t="s">
        <v>23246</v>
      </c>
      <c r="K25" s="109" t="s">
        <v>23254</v>
      </c>
    </row>
    <row r="26" spans="1:11">
      <c r="A26" s="109" t="s">
        <v>177</v>
      </c>
      <c r="B26" s="109" t="s">
        <v>177</v>
      </c>
      <c r="C26" s="109" t="s">
        <v>1833</v>
      </c>
      <c r="D26" s="109" t="s">
        <v>23209</v>
      </c>
      <c r="E26" s="109" t="s">
        <v>23376</v>
      </c>
      <c r="F26" s="109" t="s">
        <v>23377</v>
      </c>
      <c r="G26" s="109" t="s">
        <v>23378</v>
      </c>
      <c r="H26" s="109" t="s">
        <v>23379</v>
      </c>
      <c r="I26" s="109" t="s">
        <v>23380</v>
      </c>
      <c r="J26" s="109" t="s">
        <v>23381</v>
      </c>
      <c r="K26" s="109" t="s">
        <v>23382</v>
      </c>
    </row>
    <row r="27" spans="1:11">
      <c r="A27" s="109" t="s">
        <v>177</v>
      </c>
      <c r="B27" s="109" t="s">
        <v>177</v>
      </c>
      <c r="C27" s="109" t="s">
        <v>1833</v>
      </c>
      <c r="D27" s="109" t="s">
        <v>23217</v>
      </c>
      <c r="E27" s="109" t="s">
        <v>23383</v>
      </c>
      <c r="F27" s="109" t="s">
        <v>23384</v>
      </c>
      <c r="G27" s="109" t="s">
        <v>23385</v>
      </c>
      <c r="H27" s="109" t="s">
        <v>23386</v>
      </c>
      <c r="I27" s="109" t="s">
        <v>23387</v>
      </c>
      <c r="J27" s="109" t="s">
        <v>23388</v>
      </c>
      <c r="K27" s="109" t="s">
        <v>23389</v>
      </c>
    </row>
    <row r="28" spans="1:11">
      <c r="A28" s="109" t="s">
        <v>177</v>
      </c>
      <c r="B28" s="109" t="s">
        <v>177</v>
      </c>
      <c r="C28" s="109" t="s">
        <v>1833</v>
      </c>
      <c r="D28" s="109" t="s">
        <v>23225</v>
      </c>
      <c r="E28" s="109" t="s">
        <v>23390</v>
      </c>
      <c r="F28" s="109" t="s">
        <v>23391</v>
      </c>
      <c r="G28" s="109" t="s">
        <v>23392</v>
      </c>
      <c r="H28" s="109" t="s">
        <v>23393</v>
      </c>
      <c r="I28" s="109" t="s">
        <v>23394</v>
      </c>
      <c r="J28" s="109" t="s">
        <v>23395</v>
      </c>
      <c r="K28" s="109" t="s">
        <v>23396</v>
      </c>
    </row>
    <row r="29" spans="1:11">
      <c r="A29" s="109" t="s">
        <v>177</v>
      </c>
      <c r="B29" s="109" t="s">
        <v>177</v>
      </c>
      <c r="C29" s="109" t="s">
        <v>1833</v>
      </c>
      <c r="D29" s="109" t="s">
        <v>23233</v>
      </c>
      <c r="E29" s="109" t="s">
        <v>23397</v>
      </c>
      <c r="F29" s="109" t="s">
        <v>23398</v>
      </c>
      <c r="G29" s="109" t="s">
        <v>23399</v>
      </c>
      <c r="H29" s="109" t="s">
        <v>23400</v>
      </c>
      <c r="I29" s="109" t="s">
        <v>23401</v>
      </c>
      <c r="J29" s="109" t="s">
        <v>23367</v>
      </c>
      <c r="K29" s="109" t="s">
        <v>23402</v>
      </c>
    </row>
    <row r="30" spans="1:11">
      <c r="A30" s="109" t="s">
        <v>177</v>
      </c>
      <c r="B30" s="109" t="s">
        <v>177</v>
      </c>
      <c r="C30" s="109" t="s">
        <v>1833</v>
      </c>
      <c r="D30" s="109" t="s">
        <v>23241</v>
      </c>
      <c r="E30" s="109" t="s">
        <v>23403</v>
      </c>
      <c r="F30" s="109" t="s">
        <v>23404</v>
      </c>
      <c r="G30" s="109" t="s">
        <v>23405</v>
      </c>
      <c r="H30" s="109" t="s">
        <v>23406</v>
      </c>
      <c r="I30" s="109" t="s">
        <v>23407</v>
      </c>
      <c r="J30" s="109" t="s">
        <v>23408</v>
      </c>
      <c r="K30" s="109" t="s">
        <v>23216</v>
      </c>
    </row>
    <row r="31" spans="1:11">
      <c r="A31" s="109" t="s">
        <v>177</v>
      </c>
      <c r="B31" s="109" t="s">
        <v>177</v>
      </c>
      <c r="C31" s="109" t="s">
        <v>1833</v>
      </c>
      <c r="D31" s="109" t="s">
        <v>23249</v>
      </c>
      <c r="E31" s="109" t="s">
        <v>23409</v>
      </c>
      <c r="F31" s="109" t="s">
        <v>23410</v>
      </c>
      <c r="G31" s="109" t="s">
        <v>23411</v>
      </c>
      <c r="H31" s="109" t="s">
        <v>23412</v>
      </c>
      <c r="I31" s="109" t="s">
        <v>23413</v>
      </c>
      <c r="J31" s="109" t="s">
        <v>23414</v>
      </c>
      <c r="K31" s="109" t="s">
        <v>23238</v>
      </c>
    </row>
    <row r="32" spans="1:11">
      <c r="A32" s="109" t="s">
        <v>177</v>
      </c>
      <c r="B32" s="109" t="s">
        <v>177</v>
      </c>
      <c r="C32" s="109" t="s">
        <v>1833</v>
      </c>
      <c r="D32" s="109" t="s">
        <v>23257</v>
      </c>
      <c r="E32" s="109" t="s">
        <v>23415</v>
      </c>
      <c r="F32" s="109" t="s">
        <v>23416</v>
      </c>
      <c r="G32" s="109" t="s">
        <v>23417</v>
      </c>
      <c r="H32" s="109" t="s">
        <v>23418</v>
      </c>
      <c r="I32" s="109" t="s">
        <v>23311</v>
      </c>
      <c r="J32" s="109" t="s">
        <v>23419</v>
      </c>
      <c r="K32" s="109" t="s">
        <v>23420</v>
      </c>
    </row>
    <row r="33" spans="1:11">
      <c r="A33" s="109" t="s">
        <v>177</v>
      </c>
      <c r="B33" s="109" t="s">
        <v>177</v>
      </c>
      <c r="C33" s="109" t="s">
        <v>1833</v>
      </c>
      <c r="D33" s="109" t="s">
        <v>23263</v>
      </c>
      <c r="E33" s="109" t="s">
        <v>23421</v>
      </c>
      <c r="F33" s="109" t="s">
        <v>23422</v>
      </c>
      <c r="G33" s="109" t="s">
        <v>23423</v>
      </c>
      <c r="H33" s="109" t="s">
        <v>23424</v>
      </c>
      <c r="I33" s="109" t="s">
        <v>23425</v>
      </c>
      <c r="J33" s="109" t="s">
        <v>23426</v>
      </c>
      <c r="K33" s="109" t="s">
        <v>23427</v>
      </c>
    </row>
    <row r="34" spans="1:11">
      <c r="A34" s="109" t="s">
        <v>177</v>
      </c>
      <c r="B34" s="109" t="s">
        <v>177</v>
      </c>
      <c r="C34" s="109" t="s">
        <v>1855</v>
      </c>
      <c r="D34" s="109" t="s">
        <v>23209</v>
      </c>
      <c r="E34" s="109" t="s">
        <v>23428</v>
      </c>
      <c r="F34" s="109" t="s">
        <v>23429</v>
      </c>
      <c r="G34" s="109" t="s">
        <v>23430</v>
      </c>
      <c r="H34" s="109" t="s">
        <v>23431</v>
      </c>
      <c r="I34" s="109" t="s">
        <v>23432</v>
      </c>
      <c r="J34" s="109" t="s">
        <v>23433</v>
      </c>
      <c r="K34" s="109" t="s">
        <v>23434</v>
      </c>
    </row>
    <row r="35" spans="1:11">
      <c r="A35" s="109" t="s">
        <v>177</v>
      </c>
      <c r="B35" s="109" t="s">
        <v>177</v>
      </c>
      <c r="C35" s="109" t="s">
        <v>1855</v>
      </c>
      <c r="D35" s="109" t="s">
        <v>23217</v>
      </c>
      <c r="E35" s="109" t="s">
        <v>23435</v>
      </c>
      <c r="F35" s="109" t="s">
        <v>23436</v>
      </c>
      <c r="G35" s="109" t="s">
        <v>23437</v>
      </c>
      <c r="H35" s="109" t="s">
        <v>23380</v>
      </c>
      <c r="I35" s="109" t="s">
        <v>23438</v>
      </c>
      <c r="J35" s="109" t="s">
        <v>23439</v>
      </c>
      <c r="K35" s="109" t="s">
        <v>23440</v>
      </c>
    </row>
    <row r="36" spans="1:11">
      <c r="A36" s="109" t="s">
        <v>177</v>
      </c>
      <c r="B36" s="109" t="s">
        <v>177</v>
      </c>
      <c r="C36" s="109" t="s">
        <v>1855</v>
      </c>
      <c r="D36" s="109" t="s">
        <v>23225</v>
      </c>
      <c r="E36" s="109" t="s">
        <v>23441</v>
      </c>
      <c r="F36" s="109" t="s">
        <v>23442</v>
      </c>
      <c r="G36" s="109" t="s">
        <v>23443</v>
      </c>
      <c r="H36" s="109" t="s">
        <v>23444</v>
      </c>
      <c r="I36" s="109" t="s">
        <v>23445</v>
      </c>
      <c r="J36" s="109" t="s">
        <v>23440</v>
      </c>
      <c r="K36" s="109" t="s">
        <v>23446</v>
      </c>
    </row>
    <row r="37" spans="1:11">
      <c r="A37" s="109" t="s">
        <v>177</v>
      </c>
      <c r="B37" s="109" t="s">
        <v>177</v>
      </c>
      <c r="C37" s="109" t="s">
        <v>1855</v>
      </c>
      <c r="D37" s="109" t="s">
        <v>23233</v>
      </c>
      <c r="E37" s="109" t="s">
        <v>23447</v>
      </c>
      <c r="F37" s="109" t="s">
        <v>23448</v>
      </c>
      <c r="G37" s="109" t="s">
        <v>23449</v>
      </c>
      <c r="H37" s="109" t="s">
        <v>23450</v>
      </c>
      <c r="I37" s="109" t="s">
        <v>23408</v>
      </c>
      <c r="J37" s="109" t="s">
        <v>23451</v>
      </c>
      <c r="K37" s="109" t="s">
        <v>23452</v>
      </c>
    </row>
    <row r="38" spans="1:11">
      <c r="A38" s="109" t="s">
        <v>177</v>
      </c>
      <c r="B38" s="109" t="s">
        <v>177</v>
      </c>
      <c r="C38" s="109" t="s">
        <v>1855</v>
      </c>
      <c r="D38" s="109" t="s">
        <v>23241</v>
      </c>
      <c r="E38" s="109" t="s">
        <v>23453</v>
      </c>
      <c r="F38" s="109" t="s">
        <v>23454</v>
      </c>
      <c r="G38" s="109" t="s">
        <v>23455</v>
      </c>
      <c r="H38" s="109" t="s">
        <v>23456</v>
      </c>
      <c r="I38" s="109" t="s">
        <v>23240</v>
      </c>
      <c r="J38" s="109" t="s">
        <v>23408</v>
      </c>
      <c r="K38" s="109" t="s">
        <v>23374</v>
      </c>
    </row>
    <row r="39" spans="1:11">
      <c r="A39" s="109" t="s">
        <v>177</v>
      </c>
      <c r="B39" s="109" t="s">
        <v>177</v>
      </c>
      <c r="C39" s="109" t="s">
        <v>1855</v>
      </c>
      <c r="D39" s="109" t="s">
        <v>23249</v>
      </c>
      <c r="E39" s="109" t="s">
        <v>23457</v>
      </c>
      <c r="F39" s="109" t="s">
        <v>23458</v>
      </c>
      <c r="G39" s="109" t="s">
        <v>23459</v>
      </c>
      <c r="H39" s="109" t="s">
        <v>23460</v>
      </c>
      <c r="I39" s="109" t="s">
        <v>23461</v>
      </c>
      <c r="J39" s="109" t="s">
        <v>23270</v>
      </c>
      <c r="K39" s="109" t="s">
        <v>23462</v>
      </c>
    </row>
    <row r="40" spans="1:11">
      <c r="A40" s="109" t="s">
        <v>177</v>
      </c>
      <c r="B40" s="109" t="s">
        <v>177</v>
      </c>
      <c r="C40" s="109" t="s">
        <v>1855</v>
      </c>
      <c r="D40" s="109" t="s">
        <v>23257</v>
      </c>
      <c r="E40" s="109" t="s">
        <v>23463</v>
      </c>
      <c r="F40" s="109" t="s">
        <v>23464</v>
      </c>
      <c r="G40" s="109" t="s">
        <v>23301</v>
      </c>
      <c r="H40" s="109" t="s">
        <v>23465</v>
      </c>
      <c r="I40" s="109" t="s">
        <v>23466</v>
      </c>
      <c r="J40" s="109" t="s">
        <v>23255</v>
      </c>
      <c r="K40" s="109" t="s">
        <v>23467</v>
      </c>
    </row>
    <row r="41" spans="1:11">
      <c r="A41" s="109" t="s">
        <v>177</v>
      </c>
      <c r="B41" s="109" t="s">
        <v>177</v>
      </c>
      <c r="C41" s="109" t="s">
        <v>1855</v>
      </c>
      <c r="D41" s="109" t="s">
        <v>23263</v>
      </c>
      <c r="E41" s="109" t="s">
        <v>23468</v>
      </c>
      <c r="F41" s="109" t="s">
        <v>23469</v>
      </c>
      <c r="G41" s="109" t="s">
        <v>23470</v>
      </c>
      <c r="H41" s="109" t="s">
        <v>23471</v>
      </c>
      <c r="I41" s="109" t="s">
        <v>23270</v>
      </c>
      <c r="J41" s="109" t="s">
        <v>23255</v>
      </c>
      <c r="K41" s="109" t="s">
        <v>23472</v>
      </c>
    </row>
    <row r="42" spans="1:11">
      <c r="A42" s="109" t="s">
        <v>177</v>
      </c>
      <c r="B42" s="109" t="s">
        <v>177</v>
      </c>
      <c r="C42" s="109" t="s">
        <v>1571</v>
      </c>
      <c r="D42" s="109" t="s">
        <v>23209</v>
      </c>
      <c r="E42" s="109" t="s">
        <v>23473</v>
      </c>
      <c r="F42" s="109" t="s">
        <v>23474</v>
      </c>
      <c r="G42" s="109" t="s">
        <v>23475</v>
      </c>
      <c r="H42" s="109" t="s">
        <v>23476</v>
      </c>
      <c r="I42" s="109" t="s">
        <v>23477</v>
      </c>
      <c r="J42" s="109" t="s">
        <v>23478</v>
      </c>
      <c r="K42" s="109" t="s">
        <v>23479</v>
      </c>
    </row>
    <row r="43" spans="1:11">
      <c r="A43" s="109" t="s">
        <v>177</v>
      </c>
      <c r="B43" s="109" t="s">
        <v>177</v>
      </c>
      <c r="C43" s="109" t="s">
        <v>1571</v>
      </c>
      <c r="D43" s="109" t="s">
        <v>23217</v>
      </c>
      <c r="E43" s="109" t="s">
        <v>23480</v>
      </c>
      <c r="F43" s="109" t="s">
        <v>23481</v>
      </c>
      <c r="G43" s="109" t="s">
        <v>23482</v>
      </c>
      <c r="H43" s="109" t="s">
        <v>23483</v>
      </c>
      <c r="I43" s="109" t="s">
        <v>23484</v>
      </c>
      <c r="J43" s="109" t="s">
        <v>23485</v>
      </c>
      <c r="K43" s="109" t="s">
        <v>23486</v>
      </c>
    </row>
    <row r="44" spans="1:11">
      <c r="A44" s="109" t="s">
        <v>177</v>
      </c>
      <c r="B44" s="109" t="s">
        <v>177</v>
      </c>
      <c r="C44" s="109" t="s">
        <v>1571</v>
      </c>
      <c r="D44" s="109" t="s">
        <v>23225</v>
      </c>
      <c r="E44" s="109" t="s">
        <v>23487</v>
      </c>
      <c r="F44" s="109" t="s">
        <v>23488</v>
      </c>
      <c r="G44" s="109" t="s">
        <v>23489</v>
      </c>
      <c r="H44" s="109" t="s">
        <v>23490</v>
      </c>
      <c r="I44" s="109" t="s">
        <v>23491</v>
      </c>
      <c r="J44" s="109" t="s">
        <v>23492</v>
      </c>
      <c r="K44" s="109" t="s">
        <v>23493</v>
      </c>
    </row>
    <row r="45" spans="1:11">
      <c r="A45" s="109" t="s">
        <v>177</v>
      </c>
      <c r="B45" s="109" t="s">
        <v>177</v>
      </c>
      <c r="C45" s="109" t="s">
        <v>1571</v>
      </c>
      <c r="D45" s="109" t="s">
        <v>23233</v>
      </c>
      <c r="E45" s="109" t="s">
        <v>23494</v>
      </c>
      <c r="F45" s="109" t="s">
        <v>23495</v>
      </c>
      <c r="G45" s="109" t="s">
        <v>23496</v>
      </c>
      <c r="H45" s="109" t="s">
        <v>23497</v>
      </c>
      <c r="I45" s="109" t="s">
        <v>23498</v>
      </c>
      <c r="J45" s="109" t="s">
        <v>23499</v>
      </c>
      <c r="K45" s="109" t="s">
        <v>23500</v>
      </c>
    </row>
    <row r="46" spans="1:11">
      <c r="A46" s="109" t="s">
        <v>177</v>
      </c>
      <c r="B46" s="109" t="s">
        <v>177</v>
      </c>
      <c r="C46" s="109" t="s">
        <v>1571</v>
      </c>
      <c r="D46" s="109" t="s">
        <v>23241</v>
      </c>
      <c r="E46" s="109" t="s">
        <v>23501</v>
      </c>
      <c r="F46" s="109" t="s">
        <v>23502</v>
      </c>
      <c r="G46" s="109" t="s">
        <v>23503</v>
      </c>
      <c r="H46" s="109" t="s">
        <v>23504</v>
      </c>
      <c r="I46" s="109" t="s">
        <v>23505</v>
      </c>
      <c r="J46" s="109" t="s">
        <v>23506</v>
      </c>
      <c r="K46" s="109" t="s">
        <v>23507</v>
      </c>
    </row>
    <row r="47" spans="1:11">
      <c r="A47" s="109" t="s">
        <v>177</v>
      </c>
      <c r="B47" s="109" t="s">
        <v>177</v>
      </c>
      <c r="C47" s="109" t="s">
        <v>1571</v>
      </c>
      <c r="D47" s="109" t="s">
        <v>23249</v>
      </c>
      <c r="E47" s="109" t="s">
        <v>23508</v>
      </c>
      <c r="F47" s="109" t="s">
        <v>23509</v>
      </c>
      <c r="G47" s="109" t="s">
        <v>23510</v>
      </c>
      <c r="H47" s="109" t="s">
        <v>23511</v>
      </c>
      <c r="I47" s="109" t="s">
        <v>23512</v>
      </c>
      <c r="J47" s="109" t="s">
        <v>23513</v>
      </c>
      <c r="K47" s="109" t="s">
        <v>23514</v>
      </c>
    </row>
    <row r="48" spans="1:11">
      <c r="A48" s="109" t="s">
        <v>177</v>
      </c>
      <c r="B48" s="109" t="s">
        <v>177</v>
      </c>
      <c r="C48" s="109" t="s">
        <v>1571</v>
      </c>
      <c r="D48" s="109" t="s">
        <v>23257</v>
      </c>
      <c r="E48" s="109" t="s">
        <v>23515</v>
      </c>
      <c r="F48" s="109" t="s">
        <v>23516</v>
      </c>
      <c r="G48" s="109" t="s">
        <v>23517</v>
      </c>
      <c r="H48" s="109" t="s">
        <v>23518</v>
      </c>
      <c r="I48" s="109" t="s">
        <v>23519</v>
      </c>
      <c r="J48" s="109" t="s">
        <v>23520</v>
      </c>
      <c r="K48" s="109" t="s">
        <v>23521</v>
      </c>
    </row>
    <row r="49" spans="1:11">
      <c r="A49" s="109" t="s">
        <v>177</v>
      </c>
      <c r="B49" s="109" t="s">
        <v>177</v>
      </c>
      <c r="C49" s="109" t="s">
        <v>1571</v>
      </c>
      <c r="D49" s="109" t="s">
        <v>23263</v>
      </c>
      <c r="E49" s="109" t="s">
        <v>23522</v>
      </c>
      <c r="F49" s="109" t="s">
        <v>23523</v>
      </c>
      <c r="G49" s="109" t="s">
        <v>23524</v>
      </c>
      <c r="H49" s="109" t="s">
        <v>23525</v>
      </c>
      <c r="I49" s="109" t="s">
        <v>23526</v>
      </c>
      <c r="J49" s="109" t="s">
        <v>23512</v>
      </c>
      <c r="K49" s="109" t="s">
        <v>23527</v>
      </c>
    </row>
    <row r="50" spans="1:11">
      <c r="A50" s="109" t="s">
        <v>177</v>
      </c>
      <c r="B50" s="109" t="s">
        <v>177</v>
      </c>
      <c r="C50" s="109" t="s">
        <v>1766</v>
      </c>
      <c r="D50" s="109" t="s">
        <v>23209</v>
      </c>
      <c r="E50" s="109" t="s">
        <v>23528</v>
      </c>
      <c r="F50" s="109" t="s">
        <v>23529</v>
      </c>
      <c r="G50" s="109" t="s">
        <v>23530</v>
      </c>
      <c r="H50" s="109" t="s">
        <v>23531</v>
      </c>
      <c r="I50" s="109" t="s">
        <v>23532</v>
      </c>
      <c r="J50" s="109" t="s">
        <v>23533</v>
      </c>
      <c r="K50" s="109" t="s">
        <v>23534</v>
      </c>
    </row>
    <row r="51" spans="1:11">
      <c r="A51" s="109" t="s">
        <v>177</v>
      </c>
      <c r="B51" s="109" t="s">
        <v>177</v>
      </c>
      <c r="C51" s="109" t="s">
        <v>1766</v>
      </c>
      <c r="D51" s="109" t="s">
        <v>23217</v>
      </c>
      <c r="E51" s="109" t="s">
        <v>23535</v>
      </c>
      <c r="F51" s="109" t="s">
        <v>23536</v>
      </c>
      <c r="G51" s="109" t="s">
        <v>23537</v>
      </c>
      <c r="H51" s="109" t="s">
        <v>23538</v>
      </c>
      <c r="I51" s="109" t="s">
        <v>23539</v>
      </c>
      <c r="J51" s="109" t="s">
        <v>23540</v>
      </c>
      <c r="K51" s="109" t="s">
        <v>23541</v>
      </c>
    </row>
    <row r="52" spans="1:11">
      <c r="A52" s="109" t="s">
        <v>177</v>
      </c>
      <c r="B52" s="109" t="s">
        <v>177</v>
      </c>
      <c r="C52" s="109" t="s">
        <v>1766</v>
      </c>
      <c r="D52" s="109" t="s">
        <v>23225</v>
      </c>
      <c r="E52" s="109" t="s">
        <v>23542</v>
      </c>
      <c r="F52" s="109" t="s">
        <v>23543</v>
      </c>
      <c r="G52" s="109" t="s">
        <v>23544</v>
      </c>
      <c r="H52" s="109" t="s">
        <v>23545</v>
      </c>
      <c r="I52" s="109" t="s">
        <v>23546</v>
      </c>
      <c r="J52" s="109" t="s">
        <v>23547</v>
      </c>
      <c r="K52" s="109" t="s">
        <v>23548</v>
      </c>
    </row>
    <row r="53" spans="1:11">
      <c r="A53" s="109" t="s">
        <v>177</v>
      </c>
      <c r="B53" s="109" t="s">
        <v>177</v>
      </c>
      <c r="C53" s="109" t="s">
        <v>1766</v>
      </c>
      <c r="D53" s="109" t="s">
        <v>23233</v>
      </c>
      <c r="E53" s="109" t="s">
        <v>23549</v>
      </c>
      <c r="F53" s="109" t="s">
        <v>23550</v>
      </c>
      <c r="G53" s="109" t="s">
        <v>23551</v>
      </c>
      <c r="H53" s="109" t="s">
        <v>23552</v>
      </c>
      <c r="I53" s="109" t="s">
        <v>23553</v>
      </c>
      <c r="J53" s="109" t="s">
        <v>23554</v>
      </c>
      <c r="K53" s="109" t="s">
        <v>23555</v>
      </c>
    </row>
    <row r="54" spans="1:11">
      <c r="A54" s="109" t="s">
        <v>177</v>
      </c>
      <c r="B54" s="109" t="s">
        <v>177</v>
      </c>
      <c r="C54" s="109" t="s">
        <v>1766</v>
      </c>
      <c r="D54" s="109" t="s">
        <v>23241</v>
      </c>
      <c r="E54" s="109" t="s">
        <v>23556</v>
      </c>
      <c r="F54" s="109" t="s">
        <v>23557</v>
      </c>
      <c r="G54" s="109" t="s">
        <v>23558</v>
      </c>
      <c r="H54" s="109" t="s">
        <v>23559</v>
      </c>
      <c r="I54" s="109" t="s">
        <v>23560</v>
      </c>
      <c r="J54" s="109" t="s">
        <v>23408</v>
      </c>
      <c r="K54" s="109" t="s">
        <v>23561</v>
      </c>
    </row>
    <row r="55" spans="1:11">
      <c r="A55" s="109" t="s">
        <v>177</v>
      </c>
      <c r="B55" s="109" t="s">
        <v>177</v>
      </c>
      <c r="C55" s="109" t="s">
        <v>1766</v>
      </c>
      <c r="D55" s="109" t="s">
        <v>23249</v>
      </c>
      <c r="E55" s="109" t="s">
        <v>23562</v>
      </c>
      <c r="F55" s="109" t="s">
        <v>23563</v>
      </c>
      <c r="G55" s="109" t="s">
        <v>23564</v>
      </c>
      <c r="H55" s="109" t="s">
        <v>23565</v>
      </c>
      <c r="I55" s="109" t="s">
        <v>23566</v>
      </c>
      <c r="J55" s="109" t="s">
        <v>23414</v>
      </c>
      <c r="K55" s="109" t="s">
        <v>23567</v>
      </c>
    </row>
    <row r="56" spans="1:11">
      <c r="A56" s="109" t="s">
        <v>177</v>
      </c>
      <c r="B56" s="109" t="s">
        <v>177</v>
      </c>
      <c r="C56" s="109" t="s">
        <v>1766</v>
      </c>
      <c r="D56" s="109" t="s">
        <v>23257</v>
      </c>
      <c r="E56" s="109" t="s">
        <v>23568</v>
      </c>
      <c r="F56" s="109" t="s">
        <v>23569</v>
      </c>
      <c r="G56" s="109" t="s">
        <v>23570</v>
      </c>
      <c r="H56" s="109" t="s">
        <v>23571</v>
      </c>
      <c r="I56" s="109" t="s">
        <v>23572</v>
      </c>
      <c r="J56" s="109" t="s">
        <v>23231</v>
      </c>
      <c r="K56" s="109" t="s">
        <v>23573</v>
      </c>
    </row>
    <row r="57" spans="1:11">
      <c r="A57" s="109" t="s">
        <v>177</v>
      </c>
      <c r="B57" s="109" t="s">
        <v>177</v>
      </c>
      <c r="C57" s="109" t="s">
        <v>1766</v>
      </c>
      <c r="D57" s="109" t="s">
        <v>23263</v>
      </c>
      <c r="E57" s="109" t="s">
        <v>23574</v>
      </c>
      <c r="F57" s="109" t="s">
        <v>23575</v>
      </c>
      <c r="G57" s="109" t="s">
        <v>23576</v>
      </c>
      <c r="H57" s="109" t="s">
        <v>23577</v>
      </c>
      <c r="I57" s="109" t="s">
        <v>23427</v>
      </c>
      <c r="J57" s="109" t="s">
        <v>23578</v>
      </c>
      <c r="K57" s="109" t="s">
        <v>23579</v>
      </c>
    </row>
    <row r="58" spans="1:11">
      <c r="A58" s="109" t="s">
        <v>177</v>
      </c>
      <c r="B58" s="109" t="s">
        <v>177</v>
      </c>
      <c r="C58" s="109" t="s">
        <v>1877</v>
      </c>
      <c r="D58" s="109" t="s">
        <v>23209</v>
      </c>
      <c r="E58" s="109" t="s">
        <v>23580</v>
      </c>
      <c r="F58" s="109" t="s">
        <v>23581</v>
      </c>
      <c r="G58" s="109" t="s">
        <v>23582</v>
      </c>
      <c r="H58" s="109" t="s">
        <v>23583</v>
      </c>
      <c r="I58" s="109" t="s">
        <v>23584</v>
      </c>
      <c r="J58" s="109" t="s">
        <v>23440</v>
      </c>
      <c r="K58" s="109" t="s">
        <v>23585</v>
      </c>
    </row>
    <row r="59" spans="1:11">
      <c r="A59" s="109" t="s">
        <v>177</v>
      </c>
      <c r="B59" s="109" t="s">
        <v>177</v>
      </c>
      <c r="C59" s="109" t="s">
        <v>1877</v>
      </c>
      <c r="D59" s="109" t="s">
        <v>23217</v>
      </c>
      <c r="E59" s="109" t="s">
        <v>23586</v>
      </c>
      <c r="F59" s="109" t="s">
        <v>23587</v>
      </c>
      <c r="G59" s="109" t="s">
        <v>23588</v>
      </c>
      <c r="H59" s="109" t="s">
        <v>23589</v>
      </c>
      <c r="I59" s="109" t="s">
        <v>23590</v>
      </c>
      <c r="J59" s="109" t="s">
        <v>23591</v>
      </c>
      <c r="K59" s="109" t="s">
        <v>23592</v>
      </c>
    </row>
    <row r="60" spans="1:11">
      <c r="A60" s="109" t="s">
        <v>177</v>
      </c>
      <c r="B60" s="109" t="s">
        <v>177</v>
      </c>
      <c r="C60" s="109" t="s">
        <v>1877</v>
      </c>
      <c r="D60" s="109" t="s">
        <v>23225</v>
      </c>
      <c r="E60" s="109" t="s">
        <v>23593</v>
      </c>
      <c r="F60" s="109" t="s">
        <v>23594</v>
      </c>
      <c r="G60" s="109" t="s">
        <v>23595</v>
      </c>
      <c r="H60" s="109" t="s">
        <v>23596</v>
      </c>
      <c r="I60" s="109" t="s">
        <v>23597</v>
      </c>
      <c r="J60" s="109" t="s">
        <v>23598</v>
      </c>
      <c r="K60" s="109" t="s">
        <v>23599</v>
      </c>
    </row>
    <row r="61" spans="1:11">
      <c r="A61" s="109" t="s">
        <v>177</v>
      </c>
      <c r="B61" s="109" t="s">
        <v>177</v>
      </c>
      <c r="C61" s="109" t="s">
        <v>1877</v>
      </c>
      <c r="D61" s="109" t="s">
        <v>23233</v>
      </c>
      <c r="E61" s="109" t="s">
        <v>23600</v>
      </c>
      <c r="F61" s="109" t="s">
        <v>23601</v>
      </c>
      <c r="G61" s="109" t="s">
        <v>23602</v>
      </c>
      <c r="H61" s="109" t="s">
        <v>23603</v>
      </c>
      <c r="I61" s="109" t="s">
        <v>23604</v>
      </c>
      <c r="J61" s="109" t="s">
        <v>23605</v>
      </c>
      <c r="K61" s="109" t="s">
        <v>23606</v>
      </c>
    </row>
    <row r="62" spans="1:11">
      <c r="A62" s="109" t="s">
        <v>177</v>
      </c>
      <c r="B62" s="109" t="s">
        <v>177</v>
      </c>
      <c r="C62" s="109" t="s">
        <v>1877</v>
      </c>
      <c r="D62" s="109" t="s">
        <v>23241</v>
      </c>
      <c r="E62" s="109" t="s">
        <v>23607</v>
      </c>
      <c r="F62" s="109" t="s">
        <v>23608</v>
      </c>
      <c r="G62" s="109" t="s">
        <v>23609</v>
      </c>
      <c r="H62" s="109" t="s">
        <v>23610</v>
      </c>
      <c r="I62" s="109" t="s">
        <v>23611</v>
      </c>
      <c r="J62" s="109" t="s">
        <v>23612</v>
      </c>
      <c r="K62" s="109" t="s">
        <v>23512</v>
      </c>
    </row>
    <row r="63" spans="1:11">
      <c r="A63" s="109" t="s">
        <v>177</v>
      </c>
      <c r="B63" s="109" t="s">
        <v>177</v>
      </c>
      <c r="C63" s="109" t="s">
        <v>1877</v>
      </c>
      <c r="D63" s="109" t="s">
        <v>23249</v>
      </c>
      <c r="E63" s="109" t="s">
        <v>23613</v>
      </c>
      <c r="F63" s="109" t="s">
        <v>23614</v>
      </c>
      <c r="G63" s="109" t="s">
        <v>23615</v>
      </c>
      <c r="H63" s="109" t="s">
        <v>23616</v>
      </c>
      <c r="I63" s="109" t="s">
        <v>23617</v>
      </c>
      <c r="J63" s="109" t="s">
        <v>23467</v>
      </c>
      <c r="K63" s="109" t="s">
        <v>23618</v>
      </c>
    </row>
    <row r="64" spans="1:11">
      <c r="A64" s="109" t="s">
        <v>177</v>
      </c>
      <c r="B64" s="109" t="s">
        <v>177</v>
      </c>
      <c r="C64" s="109" t="s">
        <v>1877</v>
      </c>
      <c r="D64" s="109" t="s">
        <v>23257</v>
      </c>
      <c r="E64" s="109" t="s">
        <v>23619</v>
      </c>
      <c r="F64" s="109" t="s">
        <v>23620</v>
      </c>
      <c r="G64" s="109" t="s">
        <v>23621</v>
      </c>
      <c r="H64" s="109" t="s">
        <v>23622</v>
      </c>
      <c r="I64" s="109" t="s">
        <v>23623</v>
      </c>
      <c r="J64" s="109" t="s">
        <v>23572</v>
      </c>
      <c r="K64" s="109" t="s">
        <v>23624</v>
      </c>
    </row>
    <row r="65" spans="1:11">
      <c r="A65" s="109" t="s">
        <v>177</v>
      </c>
      <c r="B65" s="109" t="s">
        <v>177</v>
      </c>
      <c r="C65" s="109" t="s">
        <v>1877</v>
      </c>
      <c r="D65" s="109" t="s">
        <v>23263</v>
      </c>
      <c r="E65" s="109" t="s">
        <v>23625</v>
      </c>
      <c r="F65" s="109" t="s">
        <v>23626</v>
      </c>
      <c r="G65" s="109" t="s">
        <v>23627</v>
      </c>
      <c r="H65" s="109" t="s">
        <v>23628</v>
      </c>
      <c r="I65" s="109" t="s">
        <v>23472</v>
      </c>
      <c r="J65" s="109" t="s">
        <v>23303</v>
      </c>
      <c r="K65" s="109" t="s">
        <v>23629</v>
      </c>
    </row>
    <row r="66" spans="1:11">
      <c r="A66" s="109" t="s">
        <v>177</v>
      </c>
      <c r="B66" s="109" t="s">
        <v>177</v>
      </c>
      <c r="C66" s="109" t="s">
        <v>3421</v>
      </c>
      <c r="D66" s="109" t="s">
        <v>23209</v>
      </c>
      <c r="E66" s="109" t="s">
        <v>23630</v>
      </c>
      <c r="F66" s="109" t="s">
        <v>23631</v>
      </c>
      <c r="G66" s="109" t="s">
        <v>23632</v>
      </c>
      <c r="H66" s="109" t="s">
        <v>23633</v>
      </c>
      <c r="I66" s="109" t="s">
        <v>23634</v>
      </c>
      <c r="J66" s="109" t="s">
        <v>23635</v>
      </c>
      <c r="K66" s="109" t="s">
        <v>23636</v>
      </c>
    </row>
    <row r="67" spans="1:11">
      <c r="A67" s="109" t="s">
        <v>177</v>
      </c>
      <c r="B67" s="109" t="s">
        <v>177</v>
      </c>
      <c r="C67" s="109" t="s">
        <v>3421</v>
      </c>
      <c r="D67" s="109" t="s">
        <v>23217</v>
      </c>
      <c r="E67" s="109" t="s">
        <v>23637</v>
      </c>
      <c r="F67" s="109" t="s">
        <v>23638</v>
      </c>
      <c r="G67" s="109" t="s">
        <v>23639</v>
      </c>
      <c r="H67" s="109" t="s">
        <v>23640</v>
      </c>
      <c r="I67" s="109" t="s">
        <v>23641</v>
      </c>
      <c r="J67" s="109" t="s">
        <v>23642</v>
      </c>
      <c r="K67" s="109" t="s">
        <v>23643</v>
      </c>
    </row>
    <row r="68" spans="1:11">
      <c r="A68" s="109" t="s">
        <v>177</v>
      </c>
      <c r="B68" s="109" t="s">
        <v>177</v>
      </c>
      <c r="C68" s="109" t="s">
        <v>3421</v>
      </c>
      <c r="D68" s="109" t="s">
        <v>23225</v>
      </c>
      <c r="E68" s="109" t="s">
        <v>23644</v>
      </c>
      <c r="F68" s="109" t="s">
        <v>23645</v>
      </c>
      <c r="G68" s="109" t="s">
        <v>23646</v>
      </c>
      <c r="H68" s="109" t="s">
        <v>23647</v>
      </c>
      <c r="I68" s="109" t="s">
        <v>23648</v>
      </c>
      <c r="J68" s="109" t="s">
        <v>23649</v>
      </c>
      <c r="K68" s="109" t="s">
        <v>23247</v>
      </c>
    </row>
    <row r="69" spans="1:11">
      <c r="A69" s="109" t="s">
        <v>177</v>
      </c>
      <c r="B69" s="109" t="s">
        <v>177</v>
      </c>
      <c r="C69" s="109" t="s">
        <v>3421</v>
      </c>
      <c r="D69" s="109" t="s">
        <v>23233</v>
      </c>
      <c r="E69" s="109" t="s">
        <v>23650</v>
      </c>
      <c r="F69" s="109" t="s">
        <v>23651</v>
      </c>
      <c r="G69" s="109" t="s">
        <v>23269</v>
      </c>
      <c r="H69" s="109" t="s">
        <v>23648</v>
      </c>
      <c r="I69" s="109" t="s">
        <v>23648</v>
      </c>
      <c r="J69" s="109" t="s">
        <v>23247</v>
      </c>
      <c r="K69" s="109" t="s">
        <v>23652</v>
      </c>
    </row>
    <row r="70" spans="1:11">
      <c r="A70" s="109" t="s">
        <v>177</v>
      </c>
      <c r="B70" s="109" t="s">
        <v>177</v>
      </c>
      <c r="C70" s="109" t="s">
        <v>3421</v>
      </c>
      <c r="D70" s="109" t="s">
        <v>23241</v>
      </c>
      <c r="E70" s="109" t="s">
        <v>23653</v>
      </c>
      <c r="F70" s="109" t="s">
        <v>23254</v>
      </c>
      <c r="G70" s="109" t="s">
        <v>23648</v>
      </c>
      <c r="H70" s="109" t="s">
        <v>23648</v>
      </c>
      <c r="I70" s="109" t="s">
        <v>23648</v>
      </c>
      <c r="J70" s="109" t="s">
        <v>23648</v>
      </c>
      <c r="K70" s="109" t="s">
        <v>23648</v>
      </c>
    </row>
    <row r="71" spans="1:11">
      <c r="A71" s="109" t="s">
        <v>177</v>
      </c>
      <c r="B71" s="109" t="s">
        <v>177</v>
      </c>
      <c r="C71" s="109" t="s">
        <v>3421</v>
      </c>
      <c r="D71" s="109" t="s">
        <v>23249</v>
      </c>
      <c r="E71" s="109" t="s">
        <v>23654</v>
      </c>
      <c r="F71" s="109" t="s">
        <v>23269</v>
      </c>
      <c r="G71" s="109" t="s">
        <v>23269</v>
      </c>
      <c r="H71" s="109" t="s">
        <v>23648</v>
      </c>
      <c r="I71" s="109" t="s">
        <v>23648</v>
      </c>
      <c r="J71" s="109" t="s">
        <v>23648</v>
      </c>
      <c r="K71" s="109" t="s">
        <v>23641</v>
      </c>
    </row>
    <row r="72" spans="1:11">
      <c r="A72" s="109" t="s">
        <v>177</v>
      </c>
      <c r="B72" s="109" t="s">
        <v>177</v>
      </c>
      <c r="C72" s="109" t="s">
        <v>3421</v>
      </c>
      <c r="D72" s="109" t="s">
        <v>23257</v>
      </c>
      <c r="E72" s="109" t="s">
        <v>23655</v>
      </c>
      <c r="F72" s="109" t="s">
        <v>23256</v>
      </c>
      <c r="G72" s="109" t="s">
        <v>23656</v>
      </c>
      <c r="H72" s="109" t="s">
        <v>23648</v>
      </c>
      <c r="I72" s="109" t="s">
        <v>23648</v>
      </c>
      <c r="J72" s="109" t="s">
        <v>23648</v>
      </c>
      <c r="K72" s="109" t="s">
        <v>23648</v>
      </c>
    </row>
    <row r="73" spans="1:11">
      <c r="A73" s="109" t="s">
        <v>177</v>
      </c>
      <c r="B73" s="109" t="s">
        <v>177</v>
      </c>
      <c r="C73" s="109" t="s">
        <v>1484</v>
      </c>
      <c r="D73" s="109" t="s">
        <v>23209</v>
      </c>
      <c r="E73" s="109" t="s">
        <v>23657</v>
      </c>
      <c r="F73" s="109" t="s">
        <v>23658</v>
      </c>
      <c r="G73" s="109" t="s">
        <v>23659</v>
      </c>
      <c r="H73" s="109" t="s">
        <v>23660</v>
      </c>
      <c r="I73" s="109" t="s">
        <v>23661</v>
      </c>
      <c r="J73" s="109" t="s">
        <v>23662</v>
      </c>
      <c r="K73" s="109" t="s">
        <v>23663</v>
      </c>
    </row>
    <row r="74" spans="1:11">
      <c r="A74" s="109" t="s">
        <v>177</v>
      </c>
      <c r="B74" s="109" t="s">
        <v>177</v>
      </c>
      <c r="C74" s="109" t="s">
        <v>1484</v>
      </c>
      <c r="D74" s="109" t="s">
        <v>23217</v>
      </c>
      <c r="E74" s="109" t="s">
        <v>23664</v>
      </c>
      <c r="F74" s="109" t="s">
        <v>23665</v>
      </c>
      <c r="G74" s="109" t="s">
        <v>23666</v>
      </c>
      <c r="H74" s="109" t="s">
        <v>23667</v>
      </c>
      <c r="I74" s="109" t="s">
        <v>23668</v>
      </c>
      <c r="J74" s="109" t="s">
        <v>23669</v>
      </c>
      <c r="K74" s="109" t="s">
        <v>23670</v>
      </c>
    </row>
    <row r="75" spans="1:11">
      <c r="A75" s="109" t="s">
        <v>177</v>
      </c>
      <c r="B75" s="109" t="s">
        <v>177</v>
      </c>
      <c r="C75" s="109" t="s">
        <v>1484</v>
      </c>
      <c r="D75" s="109" t="s">
        <v>23225</v>
      </c>
      <c r="E75" s="109" t="s">
        <v>23671</v>
      </c>
      <c r="F75" s="109" t="s">
        <v>23672</v>
      </c>
      <c r="G75" s="109" t="s">
        <v>23673</v>
      </c>
      <c r="H75" s="109" t="s">
        <v>23674</v>
      </c>
      <c r="I75" s="109" t="s">
        <v>23675</v>
      </c>
      <c r="J75" s="109" t="s">
        <v>23676</v>
      </c>
      <c r="K75" s="109" t="s">
        <v>23677</v>
      </c>
    </row>
    <row r="76" spans="1:11">
      <c r="A76" s="109" t="s">
        <v>177</v>
      </c>
      <c r="B76" s="109" t="s">
        <v>177</v>
      </c>
      <c r="C76" s="109" t="s">
        <v>1484</v>
      </c>
      <c r="D76" s="109" t="s">
        <v>23233</v>
      </c>
      <c r="E76" s="109" t="s">
        <v>23678</v>
      </c>
      <c r="F76" s="109" t="s">
        <v>23679</v>
      </c>
      <c r="G76" s="109" t="s">
        <v>23680</v>
      </c>
      <c r="H76" s="109" t="s">
        <v>23681</v>
      </c>
      <c r="I76" s="109" t="s">
        <v>23317</v>
      </c>
      <c r="J76" s="109" t="s">
        <v>23682</v>
      </c>
      <c r="K76" s="109" t="s">
        <v>23683</v>
      </c>
    </row>
    <row r="77" spans="1:11">
      <c r="A77" s="109" t="s">
        <v>177</v>
      </c>
      <c r="B77" s="109" t="s">
        <v>177</v>
      </c>
      <c r="C77" s="109" t="s">
        <v>1484</v>
      </c>
      <c r="D77" s="109" t="s">
        <v>23241</v>
      </c>
      <c r="E77" s="109" t="s">
        <v>23684</v>
      </c>
      <c r="F77" s="109" t="s">
        <v>23685</v>
      </c>
      <c r="G77" s="109" t="s">
        <v>23686</v>
      </c>
      <c r="H77" s="109" t="s">
        <v>23572</v>
      </c>
      <c r="I77" s="109" t="s">
        <v>23687</v>
      </c>
      <c r="J77" s="109" t="s">
        <v>23688</v>
      </c>
      <c r="K77" s="109" t="s">
        <v>23231</v>
      </c>
    </row>
    <row r="78" spans="1:11">
      <c r="A78" s="109" t="s">
        <v>177</v>
      </c>
      <c r="B78" s="109" t="s">
        <v>177</v>
      </c>
      <c r="C78" s="109" t="s">
        <v>1484</v>
      </c>
      <c r="D78" s="109" t="s">
        <v>23249</v>
      </c>
      <c r="E78" s="109" t="s">
        <v>23689</v>
      </c>
      <c r="F78" s="109" t="s">
        <v>23690</v>
      </c>
      <c r="G78" s="109" t="s">
        <v>23691</v>
      </c>
      <c r="H78" s="109" t="s">
        <v>23467</v>
      </c>
      <c r="I78" s="109" t="s">
        <v>23641</v>
      </c>
      <c r="J78" s="109" t="s">
        <v>23692</v>
      </c>
      <c r="K78" s="109" t="s">
        <v>23693</v>
      </c>
    </row>
    <row r="79" spans="1:11">
      <c r="A79" s="109" t="s">
        <v>177</v>
      </c>
      <c r="B79" s="109" t="s">
        <v>177</v>
      </c>
      <c r="C79" s="109" t="s">
        <v>1484</v>
      </c>
      <c r="D79" s="109" t="s">
        <v>23257</v>
      </c>
      <c r="E79" s="109" t="s">
        <v>23694</v>
      </c>
      <c r="F79" s="109" t="s">
        <v>23695</v>
      </c>
      <c r="G79" s="109" t="s">
        <v>23696</v>
      </c>
      <c r="H79" s="109" t="s">
        <v>23254</v>
      </c>
      <c r="I79" s="109" t="s">
        <v>23247</v>
      </c>
      <c r="J79" s="109" t="s">
        <v>23697</v>
      </c>
      <c r="K79" s="109" t="s">
        <v>23652</v>
      </c>
    </row>
    <row r="80" spans="1:11">
      <c r="A80" s="109" t="s">
        <v>177</v>
      </c>
      <c r="B80" s="109" t="s">
        <v>177</v>
      </c>
      <c r="C80" s="109" t="s">
        <v>1484</v>
      </c>
      <c r="D80" s="109" t="s">
        <v>23263</v>
      </c>
      <c r="E80" s="109" t="s">
        <v>23698</v>
      </c>
      <c r="F80" s="109" t="s">
        <v>23699</v>
      </c>
      <c r="G80" s="109" t="s">
        <v>23466</v>
      </c>
      <c r="H80" s="109" t="s">
        <v>23700</v>
      </c>
      <c r="I80" s="109" t="s">
        <v>23641</v>
      </c>
      <c r="J80" s="109" t="s">
        <v>23641</v>
      </c>
      <c r="K80" s="109" t="s">
        <v>23701</v>
      </c>
    </row>
    <row r="81" spans="1:11">
      <c r="A81" s="109" t="s">
        <v>177</v>
      </c>
      <c r="B81" s="109" t="s">
        <v>177</v>
      </c>
      <c r="C81" s="109" t="s">
        <v>1527</v>
      </c>
      <c r="D81" s="109" t="s">
        <v>23209</v>
      </c>
      <c r="E81" s="109" t="s">
        <v>23702</v>
      </c>
      <c r="F81" s="109" t="s">
        <v>23703</v>
      </c>
      <c r="G81" s="109" t="s">
        <v>23704</v>
      </c>
      <c r="H81" s="109" t="s">
        <v>23705</v>
      </c>
      <c r="I81" s="109" t="s">
        <v>23706</v>
      </c>
      <c r="J81" s="109" t="s">
        <v>23707</v>
      </c>
      <c r="K81" s="109" t="s">
        <v>23708</v>
      </c>
    </row>
    <row r="82" spans="1:11">
      <c r="A82" s="109" t="s">
        <v>177</v>
      </c>
      <c r="B82" s="109" t="s">
        <v>177</v>
      </c>
      <c r="C82" s="109" t="s">
        <v>1527</v>
      </c>
      <c r="D82" s="109" t="s">
        <v>23217</v>
      </c>
      <c r="E82" s="109" t="s">
        <v>23709</v>
      </c>
      <c r="F82" s="109" t="s">
        <v>23710</v>
      </c>
      <c r="G82" s="109" t="s">
        <v>23711</v>
      </c>
      <c r="H82" s="109" t="s">
        <v>23712</v>
      </c>
      <c r="I82" s="109" t="s">
        <v>23713</v>
      </c>
      <c r="J82" s="109" t="s">
        <v>23714</v>
      </c>
      <c r="K82" s="109" t="s">
        <v>23715</v>
      </c>
    </row>
    <row r="83" spans="1:11">
      <c r="A83" s="109" t="s">
        <v>177</v>
      </c>
      <c r="B83" s="109" t="s">
        <v>177</v>
      </c>
      <c r="C83" s="109" t="s">
        <v>1527</v>
      </c>
      <c r="D83" s="109" t="s">
        <v>23225</v>
      </c>
      <c r="E83" s="109" t="s">
        <v>23716</v>
      </c>
      <c r="F83" s="109" t="s">
        <v>23717</v>
      </c>
      <c r="G83" s="109" t="s">
        <v>23718</v>
      </c>
      <c r="H83" s="109" t="s">
        <v>23719</v>
      </c>
      <c r="I83" s="109" t="s">
        <v>23720</v>
      </c>
      <c r="J83" s="109" t="s">
        <v>23721</v>
      </c>
      <c r="K83" s="109" t="s">
        <v>23722</v>
      </c>
    </row>
    <row r="84" spans="1:11">
      <c r="A84" s="109" t="s">
        <v>177</v>
      </c>
      <c r="B84" s="109" t="s">
        <v>177</v>
      </c>
      <c r="C84" s="109" t="s">
        <v>1527</v>
      </c>
      <c r="D84" s="109" t="s">
        <v>23233</v>
      </c>
      <c r="E84" s="109" t="s">
        <v>23723</v>
      </c>
      <c r="F84" s="109" t="s">
        <v>23724</v>
      </c>
      <c r="G84" s="109" t="s">
        <v>23725</v>
      </c>
      <c r="H84" s="109" t="s">
        <v>23726</v>
      </c>
      <c r="I84" s="109" t="s">
        <v>23727</v>
      </c>
      <c r="J84" s="109" t="s">
        <v>23728</v>
      </c>
      <c r="K84" s="109" t="s">
        <v>23729</v>
      </c>
    </row>
    <row r="85" spans="1:11">
      <c r="A85" s="109" t="s">
        <v>177</v>
      </c>
      <c r="B85" s="109" t="s">
        <v>177</v>
      </c>
      <c r="C85" s="109" t="s">
        <v>1527</v>
      </c>
      <c r="D85" s="109" t="s">
        <v>23241</v>
      </c>
      <c r="E85" s="109" t="s">
        <v>23730</v>
      </c>
      <c r="F85" s="109" t="s">
        <v>23731</v>
      </c>
      <c r="G85" s="109" t="s">
        <v>23732</v>
      </c>
      <c r="H85" s="109" t="s">
        <v>23733</v>
      </c>
      <c r="I85" s="109" t="s">
        <v>23734</v>
      </c>
      <c r="J85" s="109" t="s">
        <v>23624</v>
      </c>
      <c r="K85" s="109" t="s">
        <v>23735</v>
      </c>
    </row>
    <row r="86" spans="1:11">
      <c r="A86" s="109" t="s">
        <v>177</v>
      </c>
      <c r="B86" s="109" t="s">
        <v>177</v>
      </c>
      <c r="C86" s="109" t="s">
        <v>1527</v>
      </c>
      <c r="D86" s="109" t="s">
        <v>23249</v>
      </c>
      <c r="E86" s="109" t="s">
        <v>23736</v>
      </c>
      <c r="F86" s="109" t="s">
        <v>23737</v>
      </c>
      <c r="G86" s="109" t="s">
        <v>23738</v>
      </c>
      <c r="H86" s="109" t="s">
        <v>23407</v>
      </c>
      <c r="I86" s="109" t="s">
        <v>23316</v>
      </c>
      <c r="J86" s="109" t="s">
        <v>23739</v>
      </c>
      <c r="K86" s="109" t="s">
        <v>23740</v>
      </c>
    </row>
    <row r="87" spans="1:11">
      <c r="A87" s="109" t="s">
        <v>177</v>
      </c>
      <c r="B87" s="109" t="s">
        <v>177</v>
      </c>
      <c r="C87" s="109" t="s">
        <v>1527</v>
      </c>
      <c r="D87" s="109" t="s">
        <v>23257</v>
      </c>
      <c r="E87" s="109" t="s">
        <v>23741</v>
      </c>
      <c r="F87" s="109" t="s">
        <v>23742</v>
      </c>
      <c r="G87" s="109" t="s">
        <v>23743</v>
      </c>
      <c r="H87" s="109" t="s">
        <v>23744</v>
      </c>
      <c r="I87" s="109" t="s">
        <v>23369</v>
      </c>
      <c r="J87" s="109" t="s">
        <v>23579</v>
      </c>
      <c r="K87" s="109" t="s">
        <v>23745</v>
      </c>
    </row>
    <row r="88" spans="1:11">
      <c r="A88" s="109" t="s">
        <v>177</v>
      </c>
      <c r="B88" s="109" t="s">
        <v>177</v>
      </c>
      <c r="C88" s="109" t="s">
        <v>1527</v>
      </c>
      <c r="D88" s="109" t="s">
        <v>23263</v>
      </c>
      <c r="E88" s="109" t="s">
        <v>23746</v>
      </c>
      <c r="F88" s="109" t="s">
        <v>23747</v>
      </c>
      <c r="G88" s="109" t="s">
        <v>23748</v>
      </c>
      <c r="H88" s="109" t="s">
        <v>23749</v>
      </c>
      <c r="I88" s="109" t="s">
        <v>23750</v>
      </c>
      <c r="J88" s="109" t="s">
        <v>23255</v>
      </c>
      <c r="K88" s="109" t="s">
        <v>23751</v>
      </c>
    </row>
    <row r="89" spans="1:11">
      <c r="A89" s="109" t="s">
        <v>177</v>
      </c>
      <c r="B89" s="109" t="s">
        <v>177</v>
      </c>
      <c r="C89" s="109" t="s">
        <v>1746</v>
      </c>
      <c r="D89" s="109" t="s">
        <v>23209</v>
      </c>
      <c r="E89" s="109" t="s">
        <v>23752</v>
      </c>
      <c r="F89" s="109" t="s">
        <v>23753</v>
      </c>
      <c r="G89" s="109" t="s">
        <v>23754</v>
      </c>
      <c r="H89" s="109" t="s">
        <v>23755</v>
      </c>
      <c r="I89" s="109" t="s">
        <v>23756</v>
      </c>
      <c r="J89" s="109" t="s">
        <v>23757</v>
      </c>
      <c r="K89" s="109" t="s">
        <v>23758</v>
      </c>
    </row>
    <row r="90" spans="1:11">
      <c r="A90" s="109" t="s">
        <v>177</v>
      </c>
      <c r="B90" s="109" t="s">
        <v>177</v>
      </c>
      <c r="C90" s="109" t="s">
        <v>1746</v>
      </c>
      <c r="D90" s="109" t="s">
        <v>23217</v>
      </c>
      <c r="E90" s="109" t="s">
        <v>23759</v>
      </c>
      <c r="F90" s="109" t="s">
        <v>23760</v>
      </c>
      <c r="G90" s="109" t="s">
        <v>23761</v>
      </c>
      <c r="H90" s="109" t="s">
        <v>23762</v>
      </c>
      <c r="I90" s="109" t="s">
        <v>23763</v>
      </c>
      <c r="J90" s="109" t="s">
        <v>23764</v>
      </c>
      <c r="K90" s="109" t="s">
        <v>23765</v>
      </c>
    </row>
    <row r="91" spans="1:11">
      <c r="A91" s="109" t="s">
        <v>177</v>
      </c>
      <c r="B91" s="109" t="s">
        <v>177</v>
      </c>
      <c r="C91" s="109" t="s">
        <v>1746</v>
      </c>
      <c r="D91" s="109" t="s">
        <v>23225</v>
      </c>
      <c r="E91" s="109" t="s">
        <v>23766</v>
      </c>
      <c r="F91" s="109" t="s">
        <v>23767</v>
      </c>
      <c r="G91" s="109" t="s">
        <v>23768</v>
      </c>
      <c r="H91" s="109" t="s">
        <v>23769</v>
      </c>
      <c r="I91" s="109" t="s">
        <v>23770</v>
      </c>
      <c r="J91" s="109" t="s">
        <v>23771</v>
      </c>
      <c r="K91" s="109" t="s">
        <v>23772</v>
      </c>
    </row>
    <row r="92" spans="1:11">
      <c r="A92" s="109" t="s">
        <v>177</v>
      </c>
      <c r="B92" s="109" t="s">
        <v>177</v>
      </c>
      <c r="C92" s="109" t="s">
        <v>1746</v>
      </c>
      <c r="D92" s="109" t="s">
        <v>23233</v>
      </c>
      <c r="E92" s="109" t="s">
        <v>23773</v>
      </c>
      <c r="F92" s="109" t="s">
        <v>23774</v>
      </c>
      <c r="G92" s="109" t="s">
        <v>23775</v>
      </c>
      <c r="H92" s="109" t="s">
        <v>23776</v>
      </c>
      <c r="I92" s="109" t="s">
        <v>23777</v>
      </c>
      <c r="J92" s="109" t="s">
        <v>23778</v>
      </c>
      <c r="K92" s="109" t="s">
        <v>23779</v>
      </c>
    </row>
    <row r="93" spans="1:11">
      <c r="A93" s="109" t="s">
        <v>177</v>
      </c>
      <c r="B93" s="109" t="s">
        <v>177</v>
      </c>
      <c r="C93" s="109" t="s">
        <v>1746</v>
      </c>
      <c r="D93" s="109" t="s">
        <v>23241</v>
      </c>
      <c r="E93" s="109" t="s">
        <v>23780</v>
      </c>
      <c r="F93" s="109" t="s">
        <v>23781</v>
      </c>
      <c r="G93" s="109" t="s">
        <v>23782</v>
      </c>
      <c r="H93" s="109" t="s">
        <v>23783</v>
      </c>
      <c r="I93" s="109" t="s">
        <v>23246</v>
      </c>
      <c r="J93" s="109" t="s">
        <v>23238</v>
      </c>
      <c r="K93" s="109" t="s">
        <v>23310</v>
      </c>
    </row>
    <row r="94" spans="1:11">
      <c r="A94" s="109" t="s">
        <v>177</v>
      </c>
      <c r="B94" s="109" t="s">
        <v>177</v>
      </c>
      <c r="C94" s="109" t="s">
        <v>1746</v>
      </c>
      <c r="D94" s="109" t="s">
        <v>23249</v>
      </c>
      <c r="E94" s="109" t="s">
        <v>23784</v>
      </c>
      <c r="F94" s="109" t="s">
        <v>23785</v>
      </c>
      <c r="G94" s="109" t="s">
        <v>23786</v>
      </c>
      <c r="H94" s="109" t="s">
        <v>23787</v>
      </c>
      <c r="I94" s="109" t="s">
        <v>23365</v>
      </c>
      <c r="J94" s="109" t="s">
        <v>23370</v>
      </c>
      <c r="K94" s="109" t="s">
        <v>23739</v>
      </c>
    </row>
    <row r="95" spans="1:11">
      <c r="A95" s="109" t="s">
        <v>177</v>
      </c>
      <c r="B95" s="109" t="s">
        <v>177</v>
      </c>
      <c r="C95" s="109" t="s">
        <v>1746</v>
      </c>
      <c r="D95" s="109" t="s">
        <v>23257</v>
      </c>
      <c r="E95" s="109" t="s">
        <v>23788</v>
      </c>
      <c r="F95" s="109" t="s">
        <v>23789</v>
      </c>
      <c r="G95" s="109" t="s">
        <v>23790</v>
      </c>
      <c r="H95" s="109" t="s">
        <v>23791</v>
      </c>
      <c r="I95" s="109" t="s">
        <v>23254</v>
      </c>
      <c r="J95" s="109" t="s">
        <v>23697</v>
      </c>
      <c r="K95" s="109" t="s">
        <v>23414</v>
      </c>
    </row>
    <row r="96" spans="1:11">
      <c r="A96" s="109" t="s">
        <v>177</v>
      </c>
      <c r="B96" s="109" t="s">
        <v>177</v>
      </c>
      <c r="C96" s="109" t="s">
        <v>1746</v>
      </c>
      <c r="D96" s="109" t="s">
        <v>23263</v>
      </c>
      <c r="E96" s="109" t="s">
        <v>23792</v>
      </c>
      <c r="F96" s="109" t="s">
        <v>23793</v>
      </c>
      <c r="G96" s="109" t="s">
        <v>23794</v>
      </c>
      <c r="H96" s="109" t="s">
        <v>23795</v>
      </c>
      <c r="I96" s="109" t="s">
        <v>23375</v>
      </c>
      <c r="J96" s="109" t="s">
        <v>23649</v>
      </c>
      <c r="K96" s="109" t="s">
        <v>23316</v>
      </c>
    </row>
    <row r="97" spans="1:11">
      <c r="A97" s="109" t="s">
        <v>177</v>
      </c>
      <c r="B97" s="109" t="s">
        <v>177</v>
      </c>
      <c r="C97" s="109" t="s">
        <v>1637</v>
      </c>
      <c r="D97" s="109" t="s">
        <v>23209</v>
      </c>
      <c r="E97" s="109" t="s">
        <v>23796</v>
      </c>
      <c r="F97" s="109" t="s">
        <v>23797</v>
      </c>
      <c r="G97" s="109" t="s">
        <v>23798</v>
      </c>
      <c r="H97" s="109" t="s">
        <v>23799</v>
      </c>
      <c r="I97" s="109" t="s">
        <v>23800</v>
      </c>
      <c r="J97" s="109" t="s">
        <v>23801</v>
      </c>
      <c r="K97" s="109" t="s">
        <v>23802</v>
      </c>
    </row>
    <row r="98" spans="1:11">
      <c r="A98" s="109" t="s">
        <v>177</v>
      </c>
      <c r="B98" s="109" t="s">
        <v>177</v>
      </c>
      <c r="C98" s="109" t="s">
        <v>1637</v>
      </c>
      <c r="D98" s="109" t="s">
        <v>23217</v>
      </c>
      <c r="E98" s="109" t="s">
        <v>23803</v>
      </c>
      <c r="F98" s="109" t="s">
        <v>23804</v>
      </c>
      <c r="G98" s="109" t="s">
        <v>23805</v>
      </c>
      <c r="H98" s="109" t="s">
        <v>23806</v>
      </c>
      <c r="I98" s="109" t="s">
        <v>23807</v>
      </c>
      <c r="J98" s="109" t="s">
        <v>23808</v>
      </c>
      <c r="K98" s="109" t="s">
        <v>23809</v>
      </c>
    </row>
    <row r="99" spans="1:11">
      <c r="A99" s="109" t="s">
        <v>177</v>
      </c>
      <c r="B99" s="109" t="s">
        <v>177</v>
      </c>
      <c r="C99" s="109" t="s">
        <v>1637</v>
      </c>
      <c r="D99" s="109" t="s">
        <v>23225</v>
      </c>
      <c r="E99" s="109" t="s">
        <v>23810</v>
      </c>
      <c r="F99" s="109" t="s">
        <v>23811</v>
      </c>
      <c r="G99" s="109" t="s">
        <v>23812</v>
      </c>
      <c r="H99" s="109" t="s">
        <v>23813</v>
      </c>
      <c r="I99" s="109" t="s">
        <v>23814</v>
      </c>
      <c r="J99" s="109" t="s">
        <v>23815</v>
      </c>
      <c r="K99" s="109" t="s">
        <v>23816</v>
      </c>
    </row>
    <row r="100" spans="1:11">
      <c r="A100" s="109" t="s">
        <v>177</v>
      </c>
      <c r="B100" s="109" t="s">
        <v>177</v>
      </c>
      <c r="C100" s="109" t="s">
        <v>1637</v>
      </c>
      <c r="D100" s="109" t="s">
        <v>23233</v>
      </c>
      <c r="E100" s="109" t="s">
        <v>23817</v>
      </c>
      <c r="F100" s="109" t="s">
        <v>23818</v>
      </c>
      <c r="G100" s="109" t="s">
        <v>23819</v>
      </c>
      <c r="H100" s="109" t="s">
        <v>23820</v>
      </c>
      <c r="I100" s="109" t="s">
        <v>23821</v>
      </c>
      <c r="J100" s="109" t="s">
        <v>23822</v>
      </c>
      <c r="K100" s="109" t="s">
        <v>23823</v>
      </c>
    </row>
    <row r="101" spans="1:11">
      <c r="A101" s="109" t="s">
        <v>177</v>
      </c>
      <c r="B101" s="109" t="s">
        <v>177</v>
      </c>
      <c r="C101" s="109" t="s">
        <v>1637</v>
      </c>
      <c r="D101" s="109" t="s">
        <v>23241</v>
      </c>
      <c r="E101" s="109" t="s">
        <v>23824</v>
      </c>
      <c r="F101" s="109" t="s">
        <v>23825</v>
      </c>
      <c r="G101" s="109" t="s">
        <v>23826</v>
      </c>
      <c r="H101" s="109" t="s">
        <v>23827</v>
      </c>
      <c r="I101" s="109" t="s">
        <v>23828</v>
      </c>
      <c r="J101" s="109" t="s">
        <v>23829</v>
      </c>
      <c r="K101" s="109" t="s">
        <v>23368</v>
      </c>
    </row>
    <row r="102" spans="1:11">
      <c r="A102" s="109" t="s">
        <v>177</v>
      </c>
      <c r="B102" s="109" t="s">
        <v>177</v>
      </c>
      <c r="C102" s="109" t="s">
        <v>1637</v>
      </c>
      <c r="D102" s="109" t="s">
        <v>23249</v>
      </c>
      <c r="E102" s="109" t="s">
        <v>23830</v>
      </c>
      <c r="F102" s="109" t="s">
        <v>23831</v>
      </c>
      <c r="G102" s="109" t="s">
        <v>23832</v>
      </c>
      <c r="H102" s="109" t="s">
        <v>23833</v>
      </c>
      <c r="I102" s="109" t="s">
        <v>23834</v>
      </c>
      <c r="J102" s="109" t="s">
        <v>23835</v>
      </c>
      <c r="K102" s="109" t="s">
        <v>23836</v>
      </c>
    </row>
    <row r="103" spans="1:11">
      <c r="A103" s="109" t="s">
        <v>177</v>
      </c>
      <c r="B103" s="109" t="s">
        <v>177</v>
      </c>
      <c r="C103" s="109" t="s">
        <v>1637</v>
      </c>
      <c r="D103" s="109" t="s">
        <v>23257</v>
      </c>
      <c r="E103" s="109" t="s">
        <v>23837</v>
      </c>
      <c r="F103" s="109" t="s">
        <v>23838</v>
      </c>
      <c r="G103" s="109" t="s">
        <v>23839</v>
      </c>
      <c r="H103" s="109" t="s">
        <v>23840</v>
      </c>
      <c r="I103" s="109" t="s">
        <v>23841</v>
      </c>
      <c r="J103" s="109" t="s">
        <v>23842</v>
      </c>
      <c r="K103" s="109" t="s">
        <v>23310</v>
      </c>
    </row>
    <row r="104" spans="1:11">
      <c r="A104" s="109" t="s">
        <v>177</v>
      </c>
      <c r="B104" s="109" t="s">
        <v>177</v>
      </c>
      <c r="C104" s="109" t="s">
        <v>1637</v>
      </c>
      <c r="D104" s="109" t="s">
        <v>23263</v>
      </c>
      <c r="E104" s="109" t="s">
        <v>23843</v>
      </c>
      <c r="F104" s="109" t="s">
        <v>23844</v>
      </c>
      <c r="G104" s="109" t="s">
        <v>23845</v>
      </c>
      <c r="H104" s="109" t="s">
        <v>23846</v>
      </c>
      <c r="I104" s="109" t="s">
        <v>23519</v>
      </c>
      <c r="J104" s="109" t="s">
        <v>23316</v>
      </c>
      <c r="K104" s="109" t="s">
        <v>23697</v>
      </c>
    </row>
    <row r="105" spans="1:11">
      <c r="A105" s="109" t="s">
        <v>177</v>
      </c>
      <c r="B105" s="109" t="s">
        <v>177</v>
      </c>
      <c r="C105" s="109" t="s">
        <v>1594</v>
      </c>
      <c r="D105" s="109" t="s">
        <v>23209</v>
      </c>
      <c r="E105" s="109" t="s">
        <v>23847</v>
      </c>
      <c r="F105" s="109" t="s">
        <v>23848</v>
      </c>
      <c r="G105" s="109" t="s">
        <v>23849</v>
      </c>
      <c r="H105" s="109" t="s">
        <v>23850</v>
      </c>
      <c r="I105" s="109" t="s">
        <v>23851</v>
      </c>
      <c r="J105" s="109" t="s">
        <v>23852</v>
      </c>
      <c r="K105" s="109" t="s">
        <v>23853</v>
      </c>
    </row>
    <row r="106" spans="1:11">
      <c r="A106" s="109" t="s">
        <v>177</v>
      </c>
      <c r="B106" s="109" t="s">
        <v>177</v>
      </c>
      <c r="C106" s="109" t="s">
        <v>1594</v>
      </c>
      <c r="D106" s="109" t="s">
        <v>23217</v>
      </c>
      <c r="E106" s="109" t="s">
        <v>23854</v>
      </c>
      <c r="F106" s="109" t="s">
        <v>23855</v>
      </c>
      <c r="G106" s="109" t="s">
        <v>23856</v>
      </c>
      <c r="H106" s="109" t="s">
        <v>23857</v>
      </c>
      <c r="I106" s="109" t="s">
        <v>23858</v>
      </c>
      <c r="J106" s="109" t="s">
        <v>23859</v>
      </c>
      <c r="K106" s="109" t="s">
        <v>23860</v>
      </c>
    </row>
    <row r="107" spans="1:11">
      <c r="A107" s="109" t="s">
        <v>177</v>
      </c>
      <c r="B107" s="109" t="s">
        <v>177</v>
      </c>
      <c r="C107" s="109" t="s">
        <v>1594</v>
      </c>
      <c r="D107" s="109" t="s">
        <v>23225</v>
      </c>
      <c r="E107" s="109" t="s">
        <v>23861</v>
      </c>
      <c r="F107" s="109" t="s">
        <v>23862</v>
      </c>
      <c r="G107" s="109" t="s">
        <v>23863</v>
      </c>
      <c r="H107" s="109" t="s">
        <v>23864</v>
      </c>
      <c r="I107" s="109" t="s">
        <v>23865</v>
      </c>
      <c r="J107" s="109" t="s">
        <v>23866</v>
      </c>
      <c r="K107" s="109" t="s">
        <v>23867</v>
      </c>
    </row>
    <row r="108" spans="1:11">
      <c r="A108" s="109" t="s">
        <v>177</v>
      </c>
      <c r="B108" s="109" t="s">
        <v>177</v>
      </c>
      <c r="C108" s="109" t="s">
        <v>1594</v>
      </c>
      <c r="D108" s="109" t="s">
        <v>23233</v>
      </c>
      <c r="E108" s="109" t="s">
        <v>23868</v>
      </c>
      <c r="F108" s="109" t="s">
        <v>23869</v>
      </c>
      <c r="G108" s="109" t="s">
        <v>23870</v>
      </c>
      <c r="H108" s="109" t="s">
        <v>23871</v>
      </c>
      <c r="I108" s="109" t="s">
        <v>23872</v>
      </c>
      <c r="J108" s="109" t="s">
        <v>23873</v>
      </c>
      <c r="K108" s="109" t="s">
        <v>23874</v>
      </c>
    </row>
    <row r="109" spans="1:11">
      <c r="A109" s="109" t="s">
        <v>177</v>
      </c>
      <c r="B109" s="109" t="s">
        <v>177</v>
      </c>
      <c r="C109" s="109" t="s">
        <v>1594</v>
      </c>
      <c r="D109" s="109" t="s">
        <v>23241</v>
      </c>
      <c r="E109" s="109" t="s">
        <v>23875</v>
      </c>
      <c r="F109" s="109" t="s">
        <v>23876</v>
      </c>
      <c r="G109" s="109" t="s">
        <v>23877</v>
      </c>
      <c r="H109" s="109" t="s">
        <v>23878</v>
      </c>
      <c r="I109" s="109" t="s">
        <v>23622</v>
      </c>
      <c r="J109" s="109" t="s">
        <v>23513</v>
      </c>
      <c r="K109" s="109" t="s">
        <v>23879</v>
      </c>
    </row>
    <row r="110" spans="1:11">
      <c r="A110" s="109" t="s">
        <v>177</v>
      </c>
      <c r="B110" s="109" t="s">
        <v>177</v>
      </c>
      <c r="C110" s="109" t="s">
        <v>1594</v>
      </c>
      <c r="D110" s="109" t="s">
        <v>23249</v>
      </c>
      <c r="E110" s="109" t="s">
        <v>23880</v>
      </c>
      <c r="F110" s="109" t="s">
        <v>23881</v>
      </c>
      <c r="G110" s="109" t="s">
        <v>23882</v>
      </c>
      <c r="H110" s="109" t="s">
        <v>23883</v>
      </c>
      <c r="I110" s="109" t="s">
        <v>23884</v>
      </c>
      <c r="J110" s="109" t="s">
        <v>23885</v>
      </c>
      <c r="K110" s="109" t="s">
        <v>23230</v>
      </c>
    </row>
    <row r="111" spans="1:11">
      <c r="A111" s="109" t="s">
        <v>177</v>
      </c>
      <c r="B111" s="109" t="s">
        <v>177</v>
      </c>
      <c r="C111" s="109" t="s">
        <v>1594</v>
      </c>
      <c r="D111" s="109" t="s">
        <v>23257</v>
      </c>
      <c r="E111" s="109" t="s">
        <v>23886</v>
      </c>
      <c r="F111" s="109" t="s">
        <v>23887</v>
      </c>
      <c r="G111" s="109" t="s">
        <v>23888</v>
      </c>
      <c r="H111" s="109" t="s">
        <v>23889</v>
      </c>
      <c r="I111" s="109" t="s">
        <v>23890</v>
      </c>
      <c r="J111" s="109" t="s">
        <v>23891</v>
      </c>
      <c r="K111" s="109" t="s">
        <v>23892</v>
      </c>
    </row>
    <row r="112" spans="1:11">
      <c r="A112" s="109" t="s">
        <v>177</v>
      </c>
      <c r="B112" s="109" t="s">
        <v>177</v>
      </c>
      <c r="C112" s="109" t="s">
        <v>1594</v>
      </c>
      <c r="D112" s="109" t="s">
        <v>23263</v>
      </c>
      <c r="E112" s="109" t="s">
        <v>23893</v>
      </c>
      <c r="F112" s="109" t="s">
        <v>23894</v>
      </c>
      <c r="G112" s="109" t="s">
        <v>23895</v>
      </c>
      <c r="H112" s="109" t="s">
        <v>23896</v>
      </c>
      <c r="I112" s="109" t="s">
        <v>23897</v>
      </c>
      <c r="J112" s="109" t="s">
        <v>23634</v>
      </c>
      <c r="K112" s="109" t="s">
        <v>23700</v>
      </c>
    </row>
    <row r="113" spans="1:11">
      <c r="A113" s="109" t="s">
        <v>177</v>
      </c>
      <c r="B113" s="109" t="s">
        <v>177</v>
      </c>
      <c r="C113" s="109" t="s">
        <v>1659</v>
      </c>
      <c r="D113" s="109" t="s">
        <v>23209</v>
      </c>
      <c r="E113" s="109" t="s">
        <v>23898</v>
      </c>
      <c r="F113" s="109" t="s">
        <v>23899</v>
      </c>
      <c r="G113" s="109" t="s">
        <v>23900</v>
      </c>
      <c r="H113" s="109" t="s">
        <v>23901</v>
      </c>
      <c r="I113" s="109" t="s">
        <v>23902</v>
      </c>
      <c r="J113" s="109" t="s">
        <v>23903</v>
      </c>
      <c r="K113" s="109" t="s">
        <v>23904</v>
      </c>
    </row>
    <row r="114" spans="1:11">
      <c r="A114" s="109" t="s">
        <v>177</v>
      </c>
      <c r="B114" s="109" t="s">
        <v>177</v>
      </c>
      <c r="C114" s="109" t="s">
        <v>1659</v>
      </c>
      <c r="D114" s="109" t="s">
        <v>23217</v>
      </c>
      <c r="E114" s="109" t="s">
        <v>23905</v>
      </c>
      <c r="F114" s="109" t="s">
        <v>23906</v>
      </c>
      <c r="G114" s="109" t="s">
        <v>23907</v>
      </c>
      <c r="H114" s="109" t="s">
        <v>23908</v>
      </c>
      <c r="I114" s="109" t="s">
        <v>23909</v>
      </c>
      <c r="J114" s="109" t="s">
        <v>23910</v>
      </c>
      <c r="K114" s="109" t="s">
        <v>23911</v>
      </c>
    </row>
    <row r="115" spans="1:11">
      <c r="A115" s="109" t="s">
        <v>177</v>
      </c>
      <c r="B115" s="109" t="s">
        <v>177</v>
      </c>
      <c r="C115" s="109" t="s">
        <v>1659</v>
      </c>
      <c r="D115" s="109" t="s">
        <v>23225</v>
      </c>
      <c r="E115" s="109" t="s">
        <v>23912</v>
      </c>
      <c r="F115" s="109" t="s">
        <v>23913</v>
      </c>
      <c r="G115" s="109" t="s">
        <v>23914</v>
      </c>
      <c r="H115" s="109" t="s">
        <v>23915</v>
      </c>
      <c r="I115" s="109" t="s">
        <v>23916</v>
      </c>
      <c r="J115" s="109" t="s">
        <v>23917</v>
      </c>
      <c r="K115" s="109" t="s">
        <v>23918</v>
      </c>
    </row>
    <row r="116" spans="1:11">
      <c r="A116" s="109" t="s">
        <v>177</v>
      </c>
      <c r="B116" s="109" t="s">
        <v>177</v>
      </c>
      <c r="C116" s="109" t="s">
        <v>1659</v>
      </c>
      <c r="D116" s="109" t="s">
        <v>23233</v>
      </c>
      <c r="E116" s="109" t="s">
        <v>23919</v>
      </c>
      <c r="F116" s="109" t="s">
        <v>23920</v>
      </c>
      <c r="G116" s="109" t="s">
        <v>23921</v>
      </c>
      <c r="H116" s="109" t="s">
        <v>23922</v>
      </c>
      <c r="I116" s="109" t="s">
        <v>23923</v>
      </c>
      <c r="J116" s="109" t="s">
        <v>23924</v>
      </c>
      <c r="K116" s="109" t="s">
        <v>23925</v>
      </c>
    </row>
    <row r="117" spans="1:11">
      <c r="A117" s="109" t="s">
        <v>177</v>
      </c>
      <c r="B117" s="109" t="s">
        <v>177</v>
      </c>
      <c r="C117" s="109" t="s">
        <v>1659</v>
      </c>
      <c r="D117" s="109" t="s">
        <v>23241</v>
      </c>
      <c r="E117" s="109" t="s">
        <v>23926</v>
      </c>
      <c r="F117" s="109" t="s">
        <v>23927</v>
      </c>
      <c r="G117" s="109" t="s">
        <v>23928</v>
      </c>
      <c r="H117" s="109" t="s">
        <v>23929</v>
      </c>
      <c r="I117" s="109" t="s">
        <v>23930</v>
      </c>
      <c r="J117" s="109" t="s">
        <v>23931</v>
      </c>
      <c r="K117" s="109" t="s">
        <v>23932</v>
      </c>
    </row>
    <row r="118" spans="1:11">
      <c r="A118" s="109" t="s">
        <v>177</v>
      </c>
      <c r="B118" s="109" t="s">
        <v>177</v>
      </c>
      <c r="C118" s="109" t="s">
        <v>1659</v>
      </c>
      <c r="D118" s="109" t="s">
        <v>23249</v>
      </c>
      <c r="E118" s="109" t="s">
        <v>23933</v>
      </c>
      <c r="F118" s="109" t="s">
        <v>23934</v>
      </c>
      <c r="G118" s="109" t="s">
        <v>23935</v>
      </c>
      <c r="H118" s="109" t="s">
        <v>23936</v>
      </c>
      <c r="I118" s="109" t="s">
        <v>23937</v>
      </c>
      <c r="J118" s="109" t="s">
        <v>23938</v>
      </c>
      <c r="K118" s="109" t="s">
        <v>23939</v>
      </c>
    </row>
    <row r="119" spans="1:11">
      <c r="A119" s="109" t="s">
        <v>177</v>
      </c>
      <c r="B119" s="109" t="s">
        <v>177</v>
      </c>
      <c r="C119" s="109" t="s">
        <v>1659</v>
      </c>
      <c r="D119" s="109" t="s">
        <v>23257</v>
      </c>
      <c r="E119" s="109" t="s">
        <v>23940</v>
      </c>
      <c r="F119" s="109" t="s">
        <v>23941</v>
      </c>
      <c r="G119" s="109" t="s">
        <v>23942</v>
      </c>
      <c r="H119" s="109" t="s">
        <v>23943</v>
      </c>
      <c r="I119" s="109" t="s">
        <v>23944</v>
      </c>
      <c r="J119" s="109" t="s">
        <v>23945</v>
      </c>
      <c r="K119" s="109" t="s">
        <v>23946</v>
      </c>
    </row>
    <row r="120" spans="1:11">
      <c r="A120" s="109" t="s">
        <v>177</v>
      </c>
      <c r="B120" s="109" t="s">
        <v>177</v>
      </c>
      <c r="C120" s="109" t="s">
        <v>1659</v>
      </c>
      <c r="D120" s="109" t="s">
        <v>23263</v>
      </c>
      <c r="E120" s="109" t="s">
        <v>23947</v>
      </c>
      <c r="F120" s="109" t="s">
        <v>23948</v>
      </c>
      <c r="G120" s="109" t="s">
        <v>23949</v>
      </c>
      <c r="H120" s="109" t="s">
        <v>23840</v>
      </c>
      <c r="I120" s="109" t="s">
        <v>23950</v>
      </c>
      <c r="J120" s="109" t="s">
        <v>23365</v>
      </c>
      <c r="K120" s="109" t="s">
        <v>23425</v>
      </c>
    </row>
    <row r="121" spans="1:11">
      <c r="A121" s="109" t="s">
        <v>177</v>
      </c>
      <c r="B121" s="109" t="s">
        <v>177</v>
      </c>
      <c r="C121" s="109" t="s">
        <v>1616</v>
      </c>
      <c r="D121" s="109" t="s">
        <v>23209</v>
      </c>
      <c r="E121" s="109" t="s">
        <v>23951</v>
      </c>
      <c r="F121" s="109" t="s">
        <v>23952</v>
      </c>
      <c r="G121" s="109" t="s">
        <v>23953</v>
      </c>
      <c r="H121" s="109" t="s">
        <v>23954</v>
      </c>
      <c r="I121" s="109" t="s">
        <v>23955</v>
      </c>
      <c r="J121" s="109" t="s">
        <v>23956</v>
      </c>
      <c r="K121" s="109" t="s">
        <v>23957</v>
      </c>
    </row>
    <row r="122" spans="1:11">
      <c r="A122" s="109" t="s">
        <v>177</v>
      </c>
      <c r="B122" s="109" t="s">
        <v>177</v>
      </c>
      <c r="C122" s="109" t="s">
        <v>1616</v>
      </c>
      <c r="D122" s="109" t="s">
        <v>23217</v>
      </c>
      <c r="E122" s="109" t="s">
        <v>23958</v>
      </c>
      <c r="F122" s="109" t="s">
        <v>23959</v>
      </c>
      <c r="G122" s="109" t="s">
        <v>23960</v>
      </c>
      <c r="H122" s="109" t="s">
        <v>23961</v>
      </c>
      <c r="I122" s="109" t="s">
        <v>23962</v>
      </c>
      <c r="J122" s="109" t="s">
        <v>23963</v>
      </c>
      <c r="K122" s="109" t="s">
        <v>23964</v>
      </c>
    </row>
    <row r="123" spans="1:11">
      <c r="A123" s="109" t="s">
        <v>177</v>
      </c>
      <c r="B123" s="109" t="s">
        <v>177</v>
      </c>
      <c r="C123" s="109" t="s">
        <v>1616</v>
      </c>
      <c r="D123" s="109" t="s">
        <v>23225</v>
      </c>
      <c r="E123" s="109" t="s">
        <v>23965</v>
      </c>
      <c r="F123" s="109" t="s">
        <v>23966</v>
      </c>
      <c r="G123" s="109" t="s">
        <v>23967</v>
      </c>
      <c r="H123" s="109" t="s">
        <v>23968</v>
      </c>
      <c r="I123" s="109" t="s">
        <v>23969</v>
      </c>
      <c r="J123" s="109" t="s">
        <v>23970</v>
      </c>
      <c r="K123" s="109" t="s">
        <v>23971</v>
      </c>
    </row>
    <row r="124" spans="1:11">
      <c r="A124" s="109" t="s">
        <v>177</v>
      </c>
      <c r="B124" s="109" t="s">
        <v>177</v>
      </c>
      <c r="C124" s="109" t="s">
        <v>1616</v>
      </c>
      <c r="D124" s="109" t="s">
        <v>23233</v>
      </c>
      <c r="E124" s="109" t="s">
        <v>23972</v>
      </c>
      <c r="F124" s="109" t="s">
        <v>23973</v>
      </c>
      <c r="G124" s="109" t="s">
        <v>23974</v>
      </c>
      <c r="H124" s="109" t="s">
        <v>23975</v>
      </c>
      <c r="I124" s="109" t="s">
        <v>23976</v>
      </c>
      <c r="J124" s="109" t="s">
        <v>23977</v>
      </c>
      <c r="K124" s="109" t="s">
        <v>23978</v>
      </c>
    </row>
    <row r="125" spans="1:11">
      <c r="A125" s="109" t="s">
        <v>177</v>
      </c>
      <c r="B125" s="109" t="s">
        <v>177</v>
      </c>
      <c r="C125" s="109" t="s">
        <v>1616</v>
      </c>
      <c r="D125" s="109" t="s">
        <v>23241</v>
      </c>
      <c r="E125" s="109" t="s">
        <v>23979</v>
      </c>
      <c r="F125" s="109" t="s">
        <v>23980</v>
      </c>
      <c r="G125" s="109" t="s">
        <v>23981</v>
      </c>
      <c r="H125" s="109" t="s">
        <v>23982</v>
      </c>
      <c r="I125" s="109" t="s">
        <v>23983</v>
      </c>
      <c r="J125" s="109" t="s">
        <v>23984</v>
      </c>
      <c r="K125" s="109" t="s">
        <v>23985</v>
      </c>
    </row>
    <row r="126" spans="1:11">
      <c r="A126" s="109" t="s">
        <v>177</v>
      </c>
      <c r="B126" s="109" t="s">
        <v>177</v>
      </c>
      <c r="C126" s="109" t="s">
        <v>1616</v>
      </c>
      <c r="D126" s="109" t="s">
        <v>23249</v>
      </c>
      <c r="E126" s="109" t="s">
        <v>23986</v>
      </c>
      <c r="F126" s="109" t="s">
        <v>23987</v>
      </c>
      <c r="G126" s="109" t="s">
        <v>23988</v>
      </c>
      <c r="H126" s="109" t="s">
        <v>23777</v>
      </c>
      <c r="I126" s="109" t="s">
        <v>23254</v>
      </c>
      <c r="J126" s="109" t="s">
        <v>23683</v>
      </c>
      <c r="K126" s="109" t="s">
        <v>23693</v>
      </c>
    </row>
    <row r="127" spans="1:11">
      <c r="A127" s="109" t="s">
        <v>177</v>
      </c>
      <c r="B127" s="109" t="s">
        <v>177</v>
      </c>
      <c r="C127" s="109" t="s">
        <v>1616</v>
      </c>
      <c r="D127" s="109" t="s">
        <v>23257</v>
      </c>
      <c r="E127" s="109" t="s">
        <v>23989</v>
      </c>
      <c r="F127" s="109" t="s">
        <v>23990</v>
      </c>
      <c r="G127" s="109" t="s">
        <v>23260</v>
      </c>
      <c r="H127" s="109" t="s">
        <v>23691</v>
      </c>
      <c r="I127" s="109" t="s">
        <v>23991</v>
      </c>
      <c r="J127" s="109" t="s">
        <v>23991</v>
      </c>
      <c r="K127" s="109" t="s">
        <v>23371</v>
      </c>
    </row>
    <row r="128" spans="1:11">
      <c r="A128" s="109" t="s">
        <v>177</v>
      </c>
      <c r="B128" s="109" t="s">
        <v>177</v>
      </c>
      <c r="C128" s="109" t="s">
        <v>1616</v>
      </c>
      <c r="D128" s="109" t="s">
        <v>23263</v>
      </c>
      <c r="E128" s="109" t="s">
        <v>23992</v>
      </c>
      <c r="F128" s="109" t="s">
        <v>23993</v>
      </c>
      <c r="G128" s="109" t="s">
        <v>23994</v>
      </c>
      <c r="H128" s="109" t="s">
        <v>23995</v>
      </c>
      <c r="I128" s="109" t="s">
        <v>23239</v>
      </c>
      <c r="J128" s="109" t="s">
        <v>23641</v>
      </c>
      <c r="K128" s="109" t="s">
        <v>23996</v>
      </c>
    </row>
    <row r="129" spans="1:11">
      <c r="A129" s="109" t="s">
        <v>177</v>
      </c>
      <c r="B129" s="109" t="s">
        <v>177</v>
      </c>
      <c r="C129" s="109" t="s">
        <v>1506</v>
      </c>
      <c r="D129" s="109" t="s">
        <v>23209</v>
      </c>
      <c r="E129" s="109" t="s">
        <v>23997</v>
      </c>
      <c r="F129" s="109" t="s">
        <v>23998</v>
      </c>
      <c r="G129" s="109" t="s">
        <v>23999</v>
      </c>
      <c r="H129" s="109" t="s">
        <v>24000</v>
      </c>
      <c r="I129" s="109" t="s">
        <v>24001</v>
      </c>
      <c r="J129" s="109" t="s">
        <v>24002</v>
      </c>
      <c r="K129" s="109" t="s">
        <v>24003</v>
      </c>
    </row>
    <row r="130" spans="1:11">
      <c r="A130" s="109" t="s">
        <v>177</v>
      </c>
      <c r="B130" s="109" t="s">
        <v>177</v>
      </c>
      <c r="C130" s="109" t="s">
        <v>1506</v>
      </c>
      <c r="D130" s="109" t="s">
        <v>23217</v>
      </c>
      <c r="E130" s="109" t="s">
        <v>24004</v>
      </c>
      <c r="F130" s="109" t="s">
        <v>24005</v>
      </c>
      <c r="G130" s="109" t="s">
        <v>24006</v>
      </c>
      <c r="H130" s="109" t="s">
        <v>24007</v>
      </c>
      <c r="I130" s="109" t="s">
        <v>24008</v>
      </c>
      <c r="J130" s="109" t="s">
        <v>24009</v>
      </c>
      <c r="K130" s="109" t="s">
        <v>24010</v>
      </c>
    </row>
    <row r="131" spans="1:11">
      <c r="A131" s="109" t="s">
        <v>177</v>
      </c>
      <c r="B131" s="109" t="s">
        <v>177</v>
      </c>
      <c r="C131" s="109" t="s">
        <v>1506</v>
      </c>
      <c r="D131" s="109" t="s">
        <v>23225</v>
      </c>
      <c r="E131" s="109" t="s">
        <v>24011</v>
      </c>
      <c r="F131" s="109" t="s">
        <v>24012</v>
      </c>
      <c r="G131" s="109" t="s">
        <v>24013</v>
      </c>
      <c r="H131" s="109" t="s">
        <v>24014</v>
      </c>
      <c r="I131" s="109" t="s">
        <v>24015</v>
      </c>
      <c r="J131" s="109" t="s">
        <v>24016</v>
      </c>
      <c r="K131" s="109" t="s">
        <v>24017</v>
      </c>
    </row>
    <row r="132" spans="1:11">
      <c r="A132" s="109" t="s">
        <v>177</v>
      </c>
      <c r="B132" s="109" t="s">
        <v>177</v>
      </c>
      <c r="C132" s="109" t="s">
        <v>1506</v>
      </c>
      <c r="D132" s="109" t="s">
        <v>23233</v>
      </c>
      <c r="E132" s="109" t="s">
        <v>24018</v>
      </c>
      <c r="F132" s="109" t="s">
        <v>24019</v>
      </c>
      <c r="G132" s="109" t="s">
        <v>24020</v>
      </c>
      <c r="H132" s="109" t="s">
        <v>24021</v>
      </c>
      <c r="I132" s="109" t="s">
        <v>24022</v>
      </c>
      <c r="J132" s="109" t="s">
        <v>24023</v>
      </c>
      <c r="K132" s="109" t="s">
        <v>24024</v>
      </c>
    </row>
    <row r="133" spans="1:11">
      <c r="A133" s="109" t="s">
        <v>177</v>
      </c>
      <c r="B133" s="109" t="s">
        <v>177</v>
      </c>
      <c r="C133" s="109" t="s">
        <v>1506</v>
      </c>
      <c r="D133" s="109" t="s">
        <v>23241</v>
      </c>
      <c r="E133" s="109" t="s">
        <v>24025</v>
      </c>
      <c r="F133" s="109" t="s">
        <v>24026</v>
      </c>
      <c r="G133" s="109" t="s">
        <v>24027</v>
      </c>
      <c r="H133" s="109" t="s">
        <v>24028</v>
      </c>
      <c r="I133" s="109" t="s">
        <v>24029</v>
      </c>
      <c r="J133" s="109" t="s">
        <v>24030</v>
      </c>
      <c r="K133" s="109" t="s">
        <v>24031</v>
      </c>
    </row>
    <row r="134" spans="1:11">
      <c r="A134" s="109" t="s">
        <v>177</v>
      </c>
      <c r="B134" s="109" t="s">
        <v>177</v>
      </c>
      <c r="C134" s="109" t="s">
        <v>1506</v>
      </c>
      <c r="D134" s="109" t="s">
        <v>23249</v>
      </c>
      <c r="E134" s="109" t="s">
        <v>24032</v>
      </c>
      <c r="F134" s="109" t="s">
        <v>24033</v>
      </c>
      <c r="G134" s="109" t="s">
        <v>24034</v>
      </c>
      <c r="H134" s="109" t="s">
        <v>24035</v>
      </c>
      <c r="I134" s="109" t="s">
        <v>24036</v>
      </c>
      <c r="J134" s="109" t="s">
        <v>24037</v>
      </c>
      <c r="K134" s="109" t="s">
        <v>24038</v>
      </c>
    </row>
    <row r="135" spans="1:11">
      <c r="A135" s="109" t="s">
        <v>177</v>
      </c>
      <c r="B135" s="109" t="s">
        <v>177</v>
      </c>
      <c r="C135" s="109" t="s">
        <v>1506</v>
      </c>
      <c r="D135" s="109" t="s">
        <v>23257</v>
      </c>
      <c r="E135" s="109" t="s">
        <v>24039</v>
      </c>
      <c r="F135" s="109" t="s">
        <v>24040</v>
      </c>
      <c r="G135" s="109" t="s">
        <v>24041</v>
      </c>
      <c r="H135" s="109" t="s">
        <v>24042</v>
      </c>
      <c r="I135" s="109" t="s">
        <v>24043</v>
      </c>
      <c r="J135" s="109" t="s">
        <v>23419</v>
      </c>
      <c r="K135" s="109" t="s">
        <v>24044</v>
      </c>
    </row>
    <row r="136" spans="1:11">
      <c r="A136" s="109" t="s">
        <v>177</v>
      </c>
      <c r="B136" s="109" t="s">
        <v>177</v>
      </c>
      <c r="C136" s="109" t="s">
        <v>1506</v>
      </c>
      <c r="D136" s="109" t="s">
        <v>23263</v>
      </c>
      <c r="E136" s="109" t="s">
        <v>24045</v>
      </c>
      <c r="F136" s="109" t="s">
        <v>24046</v>
      </c>
      <c r="G136" s="109" t="s">
        <v>24047</v>
      </c>
      <c r="H136" s="109" t="s">
        <v>24048</v>
      </c>
      <c r="I136" s="109" t="s">
        <v>23995</v>
      </c>
      <c r="J136" s="109" t="s">
        <v>23579</v>
      </c>
      <c r="K136" s="109" t="s">
        <v>23248</v>
      </c>
    </row>
    <row r="137" spans="1:11">
      <c r="A137" s="109" t="s">
        <v>177</v>
      </c>
      <c r="B137" s="109" t="s">
        <v>177</v>
      </c>
      <c r="C137" s="109" t="s">
        <v>1462</v>
      </c>
      <c r="D137" s="109" t="s">
        <v>23209</v>
      </c>
      <c r="E137" s="109" t="s">
        <v>24049</v>
      </c>
      <c r="F137" s="109" t="s">
        <v>24050</v>
      </c>
      <c r="G137" s="109" t="s">
        <v>24051</v>
      </c>
      <c r="H137" s="109" t="s">
        <v>24052</v>
      </c>
      <c r="I137" s="109" t="s">
        <v>24053</v>
      </c>
      <c r="J137" s="109" t="s">
        <v>24054</v>
      </c>
      <c r="K137" s="109" t="s">
        <v>24055</v>
      </c>
    </row>
    <row r="138" spans="1:11">
      <c r="A138" s="109" t="s">
        <v>177</v>
      </c>
      <c r="B138" s="109" t="s">
        <v>177</v>
      </c>
      <c r="C138" s="109" t="s">
        <v>1462</v>
      </c>
      <c r="D138" s="109" t="s">
        <v>23217</v>
      </c>
      <c r="E138" s="109" t="s">
        <v>24056</v>
      </c>
      <c r="F138" s="109" t="s">
        <v>24057</v>
      </c>
      <c r="G138" s="109" t="s">
        <v>24058</v>
      </c>
      <c r="H138" s="109" t="s">
        <v>24059</v>
      </c>
      <c r="I138" s="109" t="s">
        <v>24060</v>
      </c>
      <c r="J138" s="109" t="s">
        <v>24061</v>
      </c>
      <c r="K138" s="109" t="s">
        <v>24062</v>
      </c>
    </row>
    <row r="139" spans="1:11">
      <c r="A139" s="109" t="s">
        <v>177</v>
      </c>
      <c r="B139" s="109" t="s">
        <v>177</v>
      </c>
      <c r="C139" s="109" t="s">
        <v>1462</v>
      </c>
      <c r="D139" s="109" t="s">
        <v>23225</v>
      </c>
      <c r="E139" s="109" t="s">
        <v>24063</v>
      </c>
      <c r="F139" s="109" t="s">
        <v>24064</v>
      </c>
      <c r="G139" s="109" t="s">
        <v>24065</v>
      </c>
      <c r="H139" s="109" t="s">
        <v>24066</v>
      </c>
      <c r="I139" s="109" t="s">
        <v>24067</v>
      </c>
      <c r="J139" s="109" t="s">
        <v>24068</v>
      </c>
      <c r="K139" s="109" t="s">
        <v>24069</v>
      </c>
    </row>
    <row r="140" spans="1:11">
      <c r="A140" s="109" t="s">
        <v>177</v>
      </c>
      <c r="B140" s="109" t="s">
        <v>177</v>
      </c>
      <c r="C140" s="109" t="s">
        <v>1462</v>
      </c>
      <c r="D140" s="109" t="s">
        <v>23233</v>
      </c>
      <c r="E140" s="109" t="s">
        <v>24070</v>
      </c>
      <c r="F140" s="109" t="s">
        <v>24071</v>
      </c>
      <c r="G140" s="109" t="s">
        <v>24072</v>
      </c>
      <c r="H140" s="109" t="s">
        <v>24073</v>
      </c>
      <c r="I140" s="109" t="s">
        <v>24074</v>
      </c>
      <c r="J140" s="109" t="s">
        <v>24075</v>
      </c>
      <c r="K140" s="109" t="s">
        <v>24076</v>
      </c>
    </row>
    <row r="141" spans="1:11">
      <c r="A141" s="109" t="s">
        <v>177</v>
      </c>
      <c r="B141" s="109" t="s">
        <v>177</v>
      </c>
      <c r="C141" s="109" t="s">
        <v>1462</v>
      </c>
      <c r="D141" s="109" t="s">
        <v>23241</v>
      </c>
      <c r="E141" s="109" t="s">
        <v>24077</v>
      </c>
      <c r="F141" s="109" t="s">
        <v>24078</v>
      </c>
      <c r="G141" s="109" t="s">
        <v>24079</v>
      </c>
      <c r="H141" s="109" t="s">
        <v>24080</v>
      </c>
      <c r="I141" s="109" t="s">
        <v>23583</v>
      </c>
      <c r="J141" s="109" t="s">
        <v>24081</v>
      </c>
      <c r="K141" s="109" t="s">
        <v>23624</v>
      </c>
    </row>
    <row r="142" spans="1:11">
      <c r="A142" s="109" t="s">
        <v>177</v>
      </c>
      <c r="B142" s="109" t="s">
        <v>177</v>
      </c>
      <c r="C142" s="109" t="s">
        <v>1462</v>
      </c>
      <c r="D142" s="109" t="s">
        <v>23249</v>
      </c>
      <c r="E142" s="109" t="s">
        <v>24082</v>
      </c>
      <c r="F142" s="109" t="s">
        <v>24083</v>
      </c>
      <c r="G142" s="109" t="s">
        <v>24084</v>
      </c>
      <c r="H142" s="109" t="s">
        <v>24085</v>
      </c>
      <c r="I142" s="109" t="s">
        <v>24086</v>
      </c>
      <c r="J142" s="109" t="s">
        <v>23585</v>
      </c>
      <c r="K142" s="109" t="s">
        <v>24087</v>
      </c>
    </row>
    <row r="143" spans="1:11">
      <c r="A143" s="109" t="s">
        <v>177</v>
      </c>
      <c r="B143" s="109" t="s">
        <v>177</v>
      </c>
      <c r="C143" s="109" t="s">
        <v>1462</v>
      </c>
      <c r="D143" s="109" t="s">
        <v>23257</v>
      </c>
      <c r="E143" s="109" t="s">
        <v>24088</v>
      </c>
      <c r="F143" s="109" t="s">
        <v>24089</v>
      </c>
      <c r="G143" s="109" t="s">
        <v>24090</v>
      </c>
      <c r="H143" s="109" t="s">
        <v>23467</v>
      </c>
      <c r="I143" s="109" t="s">
        <v>23255</v>
      </c>
      <c r="J143" s="109" t="s">
        <v>23985</v>
      </c>
      <c r="K143" s="109" t="s">
        <v>23991</v>
      </c>
    </row>
    <row r="144" spans="1:11">
      <c r="A144" s="109" t="s">
        <v>177</v>
      </c>
      <c r="B144" s="109" t="s">
        <v>177</v>
      </c>
      <c r="C144" s="109" t="s">
        <v>1462</v>
      </c>
      <c r="D144" s="109" t="s">
        <v>23263</v>
      </c>
      <c r="E144" s="109" t="s">
        <v>24091</v>
      </c>
      <c r="F144" s="109" t="s">
        <v>24092</v>
      </c>
      <c r="G144" s="109" t="s">
        <v>24093</v>
      </c>
      <c r="H144" s="109" t="s">
        <v>24094</v>
      </c>
      <c r="I144" s="109" t="s">
        <v>23461</v>
      </c>
      <c r="J144" s="109" t="s">
        <v>23419</v>
      </c>
      <c r="K144" s="109" t="s">
        <v>23991</v>
      </c>
    </row>
    <row r="145" spans="1:11">
      <c r="A145" s="109" t="s">
        <v>177</v>
      </c>
      <c r="B145" s="109" t="s">
        <v>177</v>
      </c>
      <c r="C145" s="109" t="s">
        <v>1680</v>
      </c>
      <c r="D145" s="109" t="s">
        <v>23209</v>
      </c>
      <c r="E145" s="109" t="s">
        <v>24095</v>
      </c>
      <c r="F145" s="109" t="s">
        <v>24096</v>
      </c>
      <c r="G145" s="109" t="s">
        <v>24097</v>
      </c>
      <c r="H145" s="109" t="s">
        <v>24098</v>
      </c>
      <c r="I145" s="109" t="s">
        <v>24099</v>
      </c>
      <c r="J145" s="109" t="s">
        <v>24100</v>
      </c>
      <c r="K145" s="109" t="s">
        <v>24101</v>
      </c>
    </row>
    <row r="146" spans="1:11">
      <c r="A146" s="109" t="s">
        <v>177</v>
      </c>
      <c r="B146" s="109" t="s">
        <v>177</v>
      </c>
      <c r="C146" s="109" t="s">
        <v>1680</v>
      </c>
      <c r="D146" s="109" t="s">
        <v>23217</v>
      </c>
      <c r="E146" s="109" t="s">
        <v>24102</v>
      </c>
      <c r="F146" s="109" t="s">
        <v>24103</v>
      </c>
      <c r="G146" s="109" t="s">
        <v>24104</v>
      </c>
      <c r="H146" s="109" t="s">
        <v>24105</v>
      </c>
      <c r="I146" s="109" t="s">
        <v>24106</v>
      </c>
      <c r="J146" s="109" t="s">
        <v>24107</v>
      </c>
      <c r="K146" s="109" t="s">
        <v>23276</v>
      </c>
    </row>
    <row r="147" spans="1:11">
      <c r="A147" s="109" t="s">
        <v>177</v>
      </c>
      <c r="B147" s="109" t="s">
        <v>177</v>
      </c>
      <c r="C147" s="109" t="s">
        <v>1680</v>
      </c>
      <c r="D147" s="109" t="s">
        <v>23225</v>
      </c>
      <c r="E147" s="109" t="s">
        <v>24108</v>
      </c>
      <c r="F147" s="109" t="s">
        <v>24109</v>
      </c>
      <c r="G147" s="109" t="s">
        <v>24110</v>
      </c>
      <c r="H147" s="109" t="s">
        <v>24111</v>
      </c>
      <c r="I147" s="109" t="s">
        <v>23969</v>
      </c>
      <c r="J147" s="109" t="s">
        <v>24112</v>
      </c>
      <c r="K147" s="109" t="s">
        <v>24113</v>
      </c>
    </row>
    <row r="148" spans="1:11">
      <c r="A148" s="109" t="s">
        <v>177</v>
      </c>
      <c r="B148" s="109" t="s">
        <v>177</v>
      </c>
      <c r="C148" s="109" t="s">
        <v>1680</v>
      </c>
      <c r="D148" s="109" t="s">
        <v>23233</v>
      </c>
      <c r="E148" s="109" t="s">
        <v>24114</v>
      </c>
      <c r="F148" s="109" t="s">
        <v>24115</v>
      </c>
      <c r="G148" s="109" t="s">
        <v>24116</v>
      </c>
      <c r="H148" s="109" t="s">
        <v>24117</v>
      </c>
      <c r="I148" s="109" t="s">
        <v>24118</v>
      </c>
      <c r="J148" s="109" t="s">
        <v>24119</v>
      </c>
      <c r="K148" s="109" t="s">
        <v>24120</v>
      </c>
    </row>
    <row r="149" spans="1:11">
      <c r="A149" s="109" t="s">
        <v>177</v>
      </c>
      <c r="B149" s="109" t="s">
        <v>177</v>
      </c>
      <c r="C149" s="109" t="s">
        <v>1680</v>
      </c>
      <c r="D149" s="109" t="s">
        <v>23241</v>
      </c>
      <c r="E149" s="109" t="s">
        <v>24121</v>
      </c>
      <c r="F149" s="109" t="s">
        <v>24122</v>
      </c>
      <c r="G149" s="109" t="s">
        <v>24123</v>
      </c>
      <c r="H149" s="109" t="s">
        <v>24124</v>
      </c>
      <c r="I149" s="109" t="s">
        <v>24125</v>
      </c>
      <c r="J149" s="109" t="s">
        <v>24126</v>
      </c>
      <c r="K149" s="109" t="s">
        <v>23414</v>
      </c>
    </row>
    <row r="150" spans="1:11">
      <c r="A150" s="109" t="s">
        <v>177</v>
      </c>
      <c r="B150" s="109" t="s">
        <v>177</v>
      </c>
      <c r="C150" s="109" t="s">
        <v>1680</v>
      </c>
      <c r="D150" s="109" t="s">
        <v>23249</v>
      </c>
      <c r="E150" s="109" t="s">
        <v>24127</v>
      </c>
      <c r="F150" s="109" t="s">
        <v>24128</v>
      </c>
      <c r="G150" s="109" t="s">
        <v>24129</v>
      </c>
      <c r="H150" s="109" t="s">
        <v>24130</v>
      </c>
      <c r="I150" s="109" t="s">
        <v>23248</v>
      </c>
      <c r="J150" s="109" t="s">
        <v>23582</v>
      </c>
      <c r="K150" s="109" t="s">
        <v>23697</v>
      </c>
    </row>
    <row r="151" spans="1:11">
      <c r="A151" s="109" t="s">
        <v>177</v>
      </c>
      <c r="B151" s="109" t="s">
        <v>177</v>
      </c>
      <c r="C151" s="109" t="s">
        <v>1680</v>
      </c>
      <c r="D151" s="109" t="s">
        <v>23257</v>
      </c>
      <c r="E151" s="109" t="s">
        <v>24131</v>
      </c>
      <c r="F151" s="109" t="s">
        <v>24132</v>
      </c>
      <c r="G151" s="109" t="s">
        <v>24133</v>
      </c>
      <c r="H151" s="109" t="s">
        <v>24134</v>
      </c>
      <c r="I151" s="109" t="s">
        <v>23697</v>
      </c>
      <c r="J151" s="109" t="s">
        <v>23317</v>
      </c>
      <c r="K151" s="109" t="s">
        <v>23751</v>
      </c>
    </row>
    <row r="152" spans="1:11">
      <c r="A152" s="109" t="s">
        <v>177</v>
      </c>
      <c r="B152" s="109" t="s">
        <v>177</v>
      </c>
      <c r="C152" s="109" t="s">
        <v>1680</v>
      </c>
      <c r="D152" s="109" t="s">
        <v>23263</v>
      </c>
      <c r="E152" s="109" t="s">
        <v>24135</v>
      </c>
      <c r="F152" s="109" t="s">
        <v>24136</v>
      </c>
      <c r="G152" s="109" t="s">
        <v>24137</v>
      </c>
      <c r="H152" s="109" t="s">
        <v>23749</v>
      </c>
      <c r="I152" s="109" t="s">
        <v>24138</v>
      </c>
      <c r="J152" s="109" t="s">
        <v>23255</v>
      </c>
      <c r="K152" s="109" t="s">
        <v>23324</v>
      </c>
    </row>
    <row r="153" spans="1:11">
      <c r="A153" s="109" t="s">
        <v>177</v>
      </c>
      <c r="B153" s="109" t="s">
        <v>177</v>
      </c>
      <c r="C153" s="109" t="s">
        <v>1812</v>
      </c>
      <c r="D153" s="109" t="s">
        <v>23209</v>
      </c>
      <c r="E153" s="109" t="s">
        <v>24139</v>
      </c>
      <c r="F153" s="109" t="s">
        <v>23247</v>
      </c>
      <c r="G153" s="109" t="s">
        <v>23701</v>
      </c>
      <c r="H153" s="109" t="s">
        <v>23641</v>
      </c>
      <c r="I153" s="109" t="s">
        <v>23701</v>
      </c>
      <c r="J153" s="109" t="s">
        <v>23891</v>
      </c>
      <c r="K153" s="109" t="s">
        <v>23891</v>
      </c>
    </row>
    <row r="154" spans="1:11">
      <c r="A154" s="109" t="s">
        <v>177</v>
      </c>
      <c r="B154" s="109" t="s">
        <v>177</v>
      </c>
      <c r="C154" s="109" t="s">
        <v>1812</v>
      </c>
      <c r="D154" s="109" t="s">
        <v>23217</v>
      </c>
      <c r="E154" s="109" t="s">
        <v>24140</v>
      </c>
      <c r="F154" s="109" t="s">
        <v>24141</v>
      </c>
      <c r="G154" s="109" t="s">
        <v>24142</v>
      </c>
      <c r="H154" s="109" t="s">
        <v>24143</v>
      </c>
      <c r="I154" s="109" t="s">
        <v>24144</v>
      </c>
      <c r="J154" s="109" t="s">
        <v>24145</v>
      </c>
      <c r="K154" s="109" t="s">
        <v>24146</v>
      </c>
    </row>
    <row r="155" spans="1:11">
      <c r="A155" s="109" t="s">
        <v>177</v>
      </c>
      <c r="B155" s="109" t="s">
        <v>177</v>
      </c>
      <c r="C155" s="109" t="s">
        <v>1812</v>
      </c>
      <c r="D155" s="109" t="s">
        <v>23225</v>
      </c>
      <c r="E155" s="109" t="s">
        <v>24147</v>
      </c>
      <c r="F155" s="109" t="s">
        <v>24148</v>
      </c>
      <c r="G155" s="109" t="s">
        <v>24149</v>
      </c>
      <c r="H155" s="109" t="s">
        <v>24150</v>
      </c>
      <c r="I155" s="109" t="s">
        <v>24151</v>
      </c>
      <c r="J155" s="109" t="s">
        <v>23452</v>
      </c>
      <c r="K155" s="109" t="s">
        <v>24152</v>
      </c>
    </row>
    <row r="156" spans="1:11">
      <c r="A156" s="109" t="s">
        <v>177</v>
      </c>
      <c r="B156" s="109" t="s">
        <v>177</v>
      </c>
      <c r="C156" s="109" t="s">
        <v>1812</v>
      </c>
      <c r="D156" s="109" t="s">
        <v>23233</v>
      </c>
      <c r="E156" s="109" t="s">
        <v>24153</v>
      </c>
      <c r="F156" s="109" t="s">
        <v>24034</v>
      </c>
      <c r="G156" s="109" t="s">
        <v>24154</v>
      </c>
      <c r="H156" s="109" t="s">
        <v>24155</v>
      </c>
      <c r="I156" s="109" t="s">
        <v>23976</v>
      </c>
      <c r="J156" s="109" t="s">
        <v>24156</v>
      </c>
      <c r="K156" s="109" t="s">
        <v>24157</v>
      </c>
    </row>
    <row r="157" spans="1:11">
      <c r="A157" s="109" t="s">
        <v>177</v>
      </c>
      <c r="B157" s="109" t="s">
        <v>177</v>
      </c>
      <c r="C157" s="109" t="s">
        <v>1812</v>
      </c>
      <c r="D157" s="109" t="s">
        <v>23241</v>
      </c>
      <c r="E157" s="109" t="s">
        <v>24158</v>
      </c>
      <c r="F157" s="109" t="s">
        <v>24159</v>
      </c>
      <c r="G157" s="109" t="s">
        <v>24160</v>
      </c>
      <c r="H157" s="109" t="s">
        <v>24161</v>
      </c>
      <c r="I157" s="109" t="s">
        <v>24162</v>
      </c>
      <c r="J157" s="109" t="s">
        <v>24156</v>
      </c>
      <c r="K157" s="109" t="s">
        <v>24163</v>
      </c>
    </row>
    <row r="158" spans="1:11">
      <c r="A158" s="109" t="s">
        <v>177</v>
      </c>
      <c r="B158" s="109" t="s">
        <v>177</v>
      </c>
      <c r="C158" s="109" t="s">
        <v>1812</v>
      </c>
      <c r="D158" s="109" t="s">
        <v>23249</v>
      </c>
      <c r="E158" s="109" t="s">
        <v>24164</v>
      </c>
      <c r="F158" s="109" t="s">
        <v>24165</v>
      </c>
      <c r="G158" s="109" t="s">
        <v>24166</v>
      </c>
      <c r="H158" s="109" t="s">
        <v>24167</v>
      </c>
      <c r="I158" s="109" t="s">
        <v>23884</v>
      </c>
      <c r="J158" s="109" t="s">
        <v>24168</v>
      </c>
      <c r="K158" s="109" t="s">
        <v>24169</v>
      </c>
    </row>
    <row r="159" spans="1:11">
      <c r="A159" s="109" t="s">
        <v>177</v>
      </c>
      <c r="B159" s="109" t="s">
        <v>177</v>
      </c>
      <c r="C159" s="109" t="s">
        <v>1812</v>
      </c>
      <c r="D159" s="109" t="s">
        <v>23257</v>
      </c>
      <c r="E159" s="109" t="s">
        <v>24170</v>
      </c>
      <c r="F159" s="109" t="s">
        <v>24171</v>
      </c>
      <c r="G159" s="109" t="s">
        <v>24172</v>
      </c>
      <c r="H159" s="109" t="s">
        <v>23518</v>
      </c>
      <c r="I159" s="109" t="s">
        <v>24162</v>
      </c>
      <c r="J159" s="109" t="s">
        <v>24173</v>
      </c>
      <c r="K159" s="109" t="s">
        <v>23245</v>
      </c>
    </row>
    <row r="160" spans="1:11">
      <c r="A160" s="109" t="s">
        <v>177</v>
      </c>
      <c r="B160" s="109" t="s">
        <v>177</v>
      </c>
      <c r="C160" s="109" t="s">
        <v>1812</v>
      </c>
      <c r="D160" s="109" t="s">
        <v>23263</v>
      </c>
      <c r="E160" s="109" t="s">
        <v>24174</v>
      </c>
      <c r="F160" s="109" t="s">
        <v>24175</v>
      </c>
      <c r="G160" s="109" t="s">
        <v>24176</v>
      </c>
      <c r="H160" s="109" t="s">
        <v>24177</v>
      </c>
      <c r="I160" s="109" t="s">
        <v>24178</v>
      </c>
      <c r="J160" s="109" t="s">
        <v>24179</v>
      </c>
      <c r="K160" s="109" t="s">
        <v>24180</v>
      </c>
    </row>
    <row r="161" spans="1:11">
      <c r="A161" s="109" t="s">
        <v>177</v>
      </c>
      <c r="B161" s="109" t="s">
        <v>177</v>
      </c>
      <c r="C161" s="109" t="s">
        <v>2241</v>
      </c>
      <c r="D161" s="109" t="s">
        <v>23209</v>
      </c>
      <c r="E161" s="109" t="s">
        <v>24181</v>
      </c>
      <c r="F161" s="109" t="s">
        <v>23649</v>
      </c>
      <c r="G161" s="109" t="s">
        <v>23641</v>
      </c>
      <c r="H161" s="109" t="s">
        <v>23641</v>
      </c>
      <c r="I161" s="109" t="s">
        <v>23648</v>
      </c>
      <c r="J161" s="109" t="s">
        <v>23701</v>
      </c>
      <c r="K161" s="109" t="s">
        <v>23652</v>
      </c>
    </row>
    <row r="162" spans="1:11">
      <c r="A162" s="109" t="s">
        <v>177</v>
      </c>
      <c r="B162" s="109" t="s">
        <v>177</v>
      </c>
      <c r="C162" s="109" t="s">
        <v>2241</v>
      </c>
      <c r="D162" s="109" t="s">
        <v>23217</v>
      </c>
      <c r="E162" s="109" t="s">
        <v>24182</v>
      </c>
      <c r="F162" s="109" t="s">
        <v>24183</v>
      </c>
      <c r="G162" s="109" t="s">
        <v>24184</v>
      </c>
      <c r="H162" s="109" t="s">
        <v>24185</v>
      </c>
      <c r="I162" s="109" t="s">
        <v>23688</v>
      </c>
      <c r="J162" s="109" t="s">
        <v>24186</v>
      </c>
      <c r="K162" s="109" t="s">
        <v>23693</v>
      </c>
    </row>
    <row r="163" spans="1:11">
      <c r="A163" s="109" t="s">
        <v>177</v>
      </c>
      <c r="B163" s="109" t="s">
        <v>177</v>
      </c>
      <c r="C163" s="109" t="s">
        <v>2241</v>
      </c>
      <c r="D163" s="109" t="s">
        <v>23225</v>
      </c>
      <c r="E163" s="109" t="s">
        <v>24187</v>
      </c>
      <c r="F163" s="109" t="s">
        <v>24188</v>
      </c>
      <c r="G163" s="109" t="s">
        <v>24189</v>
      </c>
      <c r="H163" s="109" t="s">
        <v>24190</v>
      </c>
      <c r="I163" s="109" t="s">
        <v>24191</v>
      </c>
      <c r="J163" s="109" t="s">
        <v>24192</v>
      </c>
      <c r="K163" s="109" t="s">
        <v>23778</v>
      </c>
    </row>
    <row r="164" spans="1:11">
      <c r="A164" s="109" t="s">
        <v>177</v>
      </c>
      <c r="B164" s="109" t="s">
        <v>177</v>
      </c>
      <c r="C164" s="109" t="s">
        <v>2241</v>
      </c>
      <c r="D164" s="109" t="s">
        <v>23233</v>
      </c>
      <c r="E164" s="109" t="s">
        <v>24193</v>
      </c>
      <c r="F164" s="109" t="s">
        <v>24194</v>
      </c>
      <c r="G164" s="109" t="s">
        <v>24195</v>
      </c>
      <c r="H164" s="109" t="s">
        <v>24196</v>
      </c>
      <c r="I164" s="109" t="s">
        <v>24197</v>
      </c>
      <c r="J164" s="109" t="s">
        <v>24198</v>
      </c>
      <c r="K164" s="109" t="s">
        <v>23984</v>
      </c>
    </row>
    <row r="165" spans="1:11">
      <c r="A165" s="109" t="s">
        <v>177</v>
      </c>
      <c r="B165" s="109" t="s">
        <v>177</v>
      </c>
      <c r="C165" s="109" t="s">
        <v>2241</v>
      </c>
      <c r="D165" s="109" t="s">
        <v>23241</v>
      </c>
      <c r="E165" s="109" t="s">
        <v>24199</v>
      </c>
      <c r="F165" s="109" t="s">
        <v>24200</v>
      </c>
      <c r="G165" s="109" t="s">
        <v>24201</v>
      </c>
      <c r="H165" s="109" t="s">
        <v>24202</v>
      </c>
      <c r="I165" s="109" t="s">
        <v>24203</v>
      </c>
      <c r="J165" s="109" t="s">
        <v>24152</v>
      </c>
      <c r="K165" s="109" t="s">
        <v>23414</v>
      </c>
    </row>
    <row r="166" spans="1:11">
      <c r="A166" s="109" t="s">
        <v>177</v>
      </c>
      <c r="B166" s="109" t="s">
        <v>177</v>
      </c>
      <c r="C166" s="109" t="s">
        <v>2241</v>
      </c>
      <c r="D166" s="109" t="s">
        <v>23249</v>
      </c>
      <c r="E166" s="109" t="s">
        <v>24204</v>
      </c>
      <c r="F166" s="109" t="s">
        <v>24205</v>
      </c>
      <c r="G166" s="109" t="s">
        <v>24206</v>
      </c>
      <c r="H166" s="109" t="s">
        <v>24207</v>
      </c>
      <c r="I166" s="109" t="s">
        <v>24208</v>
      </c>
      <c r="J166" s="109" t="s">
        <v>23419</v>
      </c>
      <c r="K166" s="109" t="s">
        <v>23751</v>
      </c>
    </row>
    <row r="167" spans="1:11">
      <c r="A167" s="109" t="s">
        <v>177</v>
      </c>
      <c r="B167" s="109" t="s">
        <v>177</v>
      </c>
      <c r="C167" s="109" t="s">
        <v>2241</v>
      </c>
      <c r="D167" s="109" t="s">
        <v>23257</v>
      </c>
      <c r="E167" s="109" t="s">
        <v>24209</v>
      </c>
      <c r="F167" s="109" t="s">
        <v>24210</v>
      </c>
      <c r="G167" s="109" t="s">
        <v>24211</v>
      </c>
      <c r="H167" s="109" t="s">
        <v>24212</v>
      </c>
      <c r="I167" s="109" t="s">
        <v>23467</v>
      </c>
      <c r="J167" s="109" t="s">
        <v>23697</v>
      </c>
      <c r="K167" s="109" t="s">
        <v>24076</v>
      </c>
    </row>
    <row r="168" spans="1:11">
      <c r="A168" s="109" t="s">
        <v>177</v>
      </c>
      <c r="B168" s="109" t="s">
        <v>177</v>
      </c>
      <c r="C168" s="109" t="s">
        <v>2241</v>
      </c>
      <c r="D168" s="109" t="s">
        <v>23263</v>
      </c>
      <c r="E168" s="109" t="s">
        <v>24213</v>
      </c>
      <c r="F168" s="109" t="s">
        <v>24214</v>
      </c>
      <c r="G168" s="109" t="s">
        <v>24215</v>
      </c>
      <c r="H168" s="109" t="s">
        <v>24216</v>
      </c>
      <c r="I168" s="109" t="s">
        <v>23751</v>
      </c>
      <c r="J168" s="109" t="s">
        <v>23270</v>
      </c>
      <c r="K168" s="109" t="s">
        <v>23270</v>
      </c>
    </row>
    <row r="169" spans="1:11">
      <c r="A169" s="109" t="s">
        <v>177</v>
      </c>
      <c r="B169" s="109" t="s">
        <v>177</v>
      </c>
      <c r="C169" s="109" t="s">
        <v>1899</v>
      </c>
      <c r="D169" s="109" t="s">
        <v>23209</v>
      </c>
      <c r="E169" s="109" t="s">
        <v>24217</v>
      </c>
      <c r="F169" s="109" t="s">
        <v>24218</v>
      </c>
      <c r="G169" s="109" t="s">
        <v>24219</v>
      </c>
      <c r="H169" s="109" t="s">
        <v>24220</v>
      </c>
      <c r="I169" s="109" t="s">
        <v>24221</v>
      </c>
      <c r="J169" s="109" t="s">
        <v>24222</v>
      </c>
      <c r="K169" s="109" t="s">
        <v>24223</v>
      </c>
    </row>
    <row r="170" spans="1:11">
      <c r="A170" s="109" t="s">
        <v>177</v>
      </c>
      <c r="B170" s="109" t="s">
        <v>177</v>
      </c>
      <c r="C170" s="109" t="s">
        <v>1899</v>
      </c>
      <c r="D170" s="109" t="s">
        <v>23217</v>
      </c>
      <c r="E170" s="109" t="s">
        <v>24224</v>
      </c>
      <c r="F170" s="109" t="s">
        <v>24225</v>
      </c>
      <c r="G170" s="109" t="s">
        <v>24226</v>
      </c>
      <c r="H170" s="109" t="s">
        <v>24227</v>
      </c>
      <c r="I170" s="109" t="s">
        <v>24228</v>
      </c>
      <c r="J170" s="109" t="s">
        <v>24229</v>
      </c>
      <c r="K170" s="109" t="s">
        <v>24230</v>
      </c>
    </row>
    <row r="171" spans="1:11">
      <c r="A171" s="109" t="s">
        <v>177</v>
      </c>
      <c r="B171" s="109" t="s">
        <v>177</v>
      </c>
      <c r="C171" s="109" t="s">
        <v>1899</v>
      </c>
      <c r="D171" s="109" t="s">
        <v>23225</v>
      </c>
      <c r="E171" s="109" t="s">
        <v>24231</v>
      </c>
      <c r="F171" s="109" t="s">
        <v>24232</v>
      </c>
      <c r="G171" s="109" t="s">
        <v>24233</v>
      </c>
      <c r="H171" s="109" t="s">
        <v>24234</v>
      </c>
      <c r="I171" s="109" t="s">
        <v>24235</v>
      </c>
      <c r="J171" s="109" t="s">
        <v>24236</v>
      </c>
      <c r="K171" s="109" t="s">
        <v>24237</v>
      </c>
    </row>
    <row r="172" spans="1:11">
      <c r="A172" s="109" t="s">
        <v>177</v>
      </c>
      <c r="B172" s="109" t="s">
        <v>177</v>
      </c>
      <c r="C172" s="109" t="s">
        <v>1899</v>
      </c>
      <c r="D172" s="109" t="s">
        <v>23233</v>
      </c>
      <c r="E172" s="109" t="s">
        <v>24238</v>
      </c>
      <c r="F172" s="109" t="s">
        <v>24239</v>
      </c>
      <c r="G172" s="109" t="s">
        <v>24240</v>
      </c>
      <c r="H172" s="109" t="s">
        <v>24241</v>
      </c>
      <c r="I172" s="109" t="s">
        <v>24242</v>
      </c>
      <c r="J172" s="109" t="s">
        <v>24243</v>
      </c>
      <c r="K172" s="109" t="s">
        <v>24244</v>
      </c>
    </row>
    <row r="173" spans="1:11">
      <c r="A173" s="109" t="s">
        <v>177</v>
      </c>
      <c r="B173" s="109" t="s">
        <v>177</v>
      </c>
      <c r="C173" s="109" t="s">
        <v>1899</v>
      </c>
      <c r="D173" s="109" t="s">
        <v>23241</v>
      </c>
      <c r="E173" s="109" t="s">
        <v>24245</v>
      </c>
      <c r="F173" s="109" t="s">
        <v>24246</v>
      </c>
      <c r="G173" s="109" t="s">
        <v>24247</v>
      </c>
      <c r="H173" s="109" t="s">
        <v>24248</v>
      </c>
      <c r="I173" s="109" t="s">
        <v>23624</v>
      </c>
      <c r="J173" s="109" t="s">
        <v>24249</v>
      </c>
      <c r="K173" s="109" t="s">
        <v>24250</v>
      </c>
    </row>
    <row r="174" spans="1:11">
      <c r="A174" s="109" t="s">
        <v>177</v>
      </c>
      <c r="B174" s="109" t="s">
        <v>177</v>
      </c>
      <c r="C174" s="109" t="s">
        <v>1899</v>
      </c>
      <c r="D174" s="109" t="s">
        <v>23249</v>
      </c>
      <c r="E174" s="109" t="s">
        <v>24251</v>
      </c>
      <c r="F174" s="109" t="s">
        <v>24252</v>
      </c>
      <c r="G174" s="109" t="s">
        <v>24253</v>
      </c>
      <c r="H174" s="109" t="s">
        <v>23787</v>
      </c>
      <c r="I174" s="109" t="s">
        <v>23303</v>
      </c>
      <c r="J174" s="109" t="s">
        <v>24254</v>
      </c>
      <c r="K174" s="109" t="s">
        <v>24031</v>
      </c>
    </row>
    <row r="175" spans="1:11">
      <c r="A175" s="109" t="s">
        <v>177</v>
      </c>
      <c r="B175" s="109" t="s">
        <v>177</v>
      </c>
      <c r="C175" s="109" t="s">
        <v>1899</v>
      </c>
      <c r="D175" s="109" t="s">
        <v>23257</v>
      </c>
      <c r="E175" s="109" t="s">
        <v>24255</v>
      </c>
      <c r="F175" s="109" t="s">
        <v>24256</v>
      </c>
      <c r="G175" s="109" t="s">
        <v>24257</v>
      </c>
      <c r="H175" s="109" t="s">
        <v>24258</v>
      </c>
      <c r="I175" s="109" t="s">
        <v>24180</v>
      </c>
      <c r="J175" s="109" t="s">
        <v>24208</v>
      </c>
      <c r="K175" s="109" t="s">
        <v>23364</v>
      </c>
    </row>
    <row r="176" spans="1:11">
      <c r="A176" s="109" t="s">
        <v>177</v>
      </c>
      <c r="B176" s="109" t="s">
        <v>177</v>
      </c>
      <c r="C176" s="109" t="s">
        <v>1899</v>
      </c>
      <c r="D176" s="109" t="s">
        <v>23263</v>
      </c>
      <c r="E176" s="109" t="s">
        <v>24259</v>
      </c>
      <c r="F176" s="109" t="s">
        <v>24260</v>
      </c>
      <c r="G176" s="109" t="s">
        <v>24261</v>
      </c>
      <c r="H176" s="109" t="s">
        <v>23519</v>
      </c>
      <c r="I176" s="109" t="s">
        <v>23579</v>
      </c>
      <c r="J176" s="109" t="s">
        <v>23697</v>
      </c>
      <c r="K176" s="109" t="s">
        <v>24178</v>
      </c>
    </row>
    <row r="177" spans="1:11">
      <c r="A177" s="109" t="s">
        <v>177</v>
      </c>
      <c r="B177" s="109" t="s">
        <v>177</v>
      </c>
      <c r="C177" s="109" t="s">
        <v>1550</v>
      </c>
      <c r="D177" s="109" t="s">
        <v>23209</v>
      </c>
      <c r="E177" s="109" t="s">
        <v>24262</v>
      </c>
      <c r="F177" s="109" t="s">
        <v>24263</v>
      </c>
      <c r="G177" s="109" t="s">
        <v>24264</v>
      </c>
      <c r="H177" s="109" t="s">
        <v>24265</v>
      </c>
      <c r="I177" s="109" t="s">
        <v>24266</v>
      </c>
      <c r="J177" s="109" t="s">
        <v>24267</v>
      </c>
      <c r="K177" s="109" t="s">
        <v>24268</v>
      </c>
    </row>
    <row r="178" spans="1:11">
      <c r="A178" s="109" t="s">
        <v>177</v>
      </c>
      <c r="B178" s="109" t="s">
        <v>177</v>
      </c>
      <c r="C178" s="109" t="s">
        <v>1550</v>
      </c>
      <c r="D178" s="109" t="s">
        <v>23217</v>
      </c>
      <c r="E178" s="109" t="s">
        <v>24269</v>
      </c>
      <c r="F178" s="109" t="s">
        <v>24270</v>
      </c>
      <c r="G178" s="109" t="s">
        <v>24271</v>
      </c>
      <c r="H178" s="109" t="s">
        <v>24272</v>
      </c>
      <c r="I178" s="109" t="s">
        <v>24273</v>
      </c>
      <c r="J178" s="109" t="s">
        <v>24274</v>
      </c>
      <c r="K178" s="109" t="s">
        <v>24275</v>
      </c>
    </row>
    <row r="179" spans="1:11">
      <c r="A179" s="109" t="s">
        <v>177</v>
      </c>
      <c r="B179" s="109" t="s">
        <v>177</v>
      </c>
      <c r="C179" s="109" t="s">
        <v>1550</v>
      </c>
      <c r="D179" s="109" t="s">
        <v>23225</v>
      </c>
      <c r="E179" s="109" t="s">
        <v>24276</v>
      </c>
      <c r="F179" s="109" t="s">
        <v>24277</v>
      </c>
      <c r="G179" s="109" t="s">
        <v>24278</v>
      </c>
      <c r="H179" s="109" t="s">
        <v>24279</v>
      </c>
      <c r="I179" s="109" t="s">
        <v>24280</v>
      </c>
      <c r="J179" s="109" t="s">
        <v>24281</v>
      </c>
      <c r="K179" s="109" t="s">
        <v>24282</v>
      </c>
    </row>
    <row r="180" spans="1:11">
      <c r="A180" s="109" t="s">
        <v>177</v>
      </c>
      <c r="B180" s="109" t="s">
        <v>177</v>
      </c>
      <c r="C180" s="109" t="s">
        <v>1550</v>
      </c>
      <c r="D180" s="109" t="s">
        <v>23233</v>
      </c>
      <c r="E180" s="109" t="s">
        <v>24283</v>
      </c>
      <c r="F180" s="109" t="s">
        <v>24284</v>
      </c>
      <c r="G180" s="109" t="s">
        <v>24285</v>
      </c>
      <c r="H180" s="109" t="s">
        <v>24286</v>
      </c>
      <c r="I180" s="109" t="s">
        <v>24287</v>
      </c>
      <c r="J180" s="109" t="s">
        <v>24288</v>
      </c>
      <c r="K180" s="109" t="s">
        <v>24289</v>
      </c>
    </row>
    <row r="181" spans="1:11">
      <c r="A181" s="109" t="s">
        <v>177</v>
      </c>
      <c r="B181" s="109" t="s">
        <v>177</v>
      </c>
      <c r="C181" s="109" t="s">
        <v>1550</v>
      </c>
      <c r="D181" s="109" t="s">
        <v>23241</v>
      </c>
      <c r="E181" s="109" t="s">
        <v>24290</v>
      </c>
      <c r="F181" s="109" t="s">
        <v>24291</v>
      </c>
      <c r="G181" s="109" t="s">
        <v>24292</v>
      </c>
      <c r="H181" s="109" t="s">
        <v>24293</v>
      </c>
      <c r="I181" s="109" t="s">
        <v>24294</v>
      </c>
      <c r="J181" s="109" t="s">
        <v>24295</v>
      </c>
      <c r="K181" s="109" t="s">
        <v>24289</v>
      </c>
    </row>
    <row r="182" spans="1:11">
      <c r="A182" s="109" t="s">
        <v>177</v>
      </c>
      <c r="B182" s="109" t="s">
        <v>177</v>
      </c>
      <c r="C182" s="109" t="s">
        <v>1550</v>
      </c>
      <c r="D182" s="109" t="s">
        <v>23249</v>
      </c>
      <c r="E182" s="109" t="s">
        <v>24296</v>
      </c>
      <c r="F182" s="109" t="s">
        <v>24246</v>
      </c>
      <c r="G182" s="109" t="s">
        <v>24297</v>
      </c>
      <c r="H182" s="109" t="s">
        <v>24298</v>
      </c>
      <c r="I182" s="109" t="s">
        <v>23230</v>
      </c>
      <c r="J182" s="109" t="s">
        <v>23408</v>
      </c>
      <c r="K182" s="109" t="s">
        <v>23262</v>
      </c>
    </row>
    <row r="183" spans="1:11">
      <c r="A183" s="109" t="s">
        <v>177</v>
      </c>
      <c r="B183" s="109" t="s">
        <v>177</v>
      </c>
      <c r="C183" s="109" t="s">
        <v>1550</v>
      </c>
      <c r="D183" s="109" t="s">
        <v>23257</v>
      </c>
      <c r="E183" s="109" t="s">
        <v>24299</v>
      </c>
      <c r="F183" s="109" t="s">
        <v>24300</v>
      </c>
      <c r="G183" s="109" t="s">
        <v>24301</v>
      </c>
      <c r="H183" s="109" t="s">
        <v>24183</v>
      </c>
      <c r="I183" s="109" t="s">
        <v>23466</v>
      </c>
      <c r="J183" s="109" t="s">
        <v>24302</v>
      </c>
      <c r="K183" s="109" t="s">
        <v>23467</v>
      </c>
    </row>
    <row r="184" spans="1:11">
      <c r="A184" s="109" t="s">
        <v>177</v>
      </c>
      <c r="B184" s="109" t="s">
        <v>177</v>
      </c>
      <c r="C184" s="109" t="s">
        <v>1550</v>
      </c>
      <c r="D184" s="109" t="s">
        <v>23263</v>
      </c>
      <c r="E184" s="109" t="s">
        <v>24303</v>
      </c>
      <c r="F184" s="109" t="s">
        <v>24304</v>
      </c>
      <c r="G184" s="109" t="s">
        <v>24305</v>
      </c>
      <c r="H184" s="109" t="s">
        <v>23626</v>
      </c>
      <c r="I184" s="109" t="s">
        <v>23693</v>
      </c>
      <c r="J184" s="109" t="s">
        <v>23778</v>
      </c>
      <c r="K184" s="109" t="s">
        <v>23303</v>
      </c>
    </row>
    <row r="185" spans="1:11">
      <c r="A185" s="109" t="s">
        <v>177</v>
      </c>
      <c r="B185" s="109" t="s">
        <v>177</v>
      </c>
      <c r="C185" s="109" t="s">
        <v>2161</v>
      </c>
      <c r="D185" s="109" t="s">
        <v>23209</v>
      </c>
      <c r="E185" s="109" t="s">
        <v>24306</v>
      </c>
      <c r="F185" s="109" t="s">
        <v>24307</v>
      </c>
      <c r="G185" s="109" t="s">
        <v>24308</v>
      </c>
      <c r="H185" s="109" t="s">
        <v>24309</v>
      </c>
      <c r="I185" s="109" t="s">
        <v>24310</v>
      </c>
      <c r="J185" s="109" t="s">
        <v>24311</v>
      </c>
      <c r="K185" s="109" t="s">
        <v>23232</v>
      </c>
    </row>
    <row r="186" spans="1:11">
      <c r="A186" s="109" t="s">
        <v>177</v>
      </c>
      <c r="B186" s="109" t="s">
        <v>177</v>
      </c>
      <c r="C186" s="109" t="s">
        <v>2161</v>
      </c>
      <c r="D186" s="109" t="s">
        <v>23217</v>
      </c>
      <c r="E186" s="109" t="s">
        <v>24312</v>
      </c>
      <c r="F186" s="109" t="s">
        <v>24313</v>
      </c>
      <c r="G186" s="109" t="s">
        <v>24314</v>
      </c>
      <c r="H186" s="109" t="s">
        <v>24315</v>
      </c>
      <c r="I186" s="109" t="s">
        <v>24316</v>
      </c>
      <c r="J186" s="109" t="s">
        <v>24317</v>
      </c>
      <c r="K186" s="109" t="s">
        <v>24318</v>
      </c>
    </row>
    <row r="187" spans="1:11">
      <c r="A187" s="109" t="s">
        <v>177</v>
      </c>
      <c r="B187" s="109" t="s">
        <v>177</v>
      </c>
      <c r="C187" s="109" t="s">
        <v>2161</v>
      </c>
      <c r="D187" s="109" t="s">
        <v>23225</v>
      </c>
      <c r="E187" s="109" t="s">
        <v>24319</v>
      </c>
      <c r="F187" s="109" t="s">
        <v>23563</v>
      </c>
      <c r="G187" s="109" t="s">
        <v>24320</v>
      </c>
      <c r="H187" s="109" t="s">
        <v>24321</v>
      </c>
      <c r="I187" s="109" t="s">
        <v>24322</v>
      </c>
      <c r="J187" s="109" t="s">
        <v>24302</v>
      </c>
      <c r="K187" s="109" t="s">
        <v>23579</v>
      </c>
    </row>
    <row r="188" spans="1:11">
      <c r="A188" s="109" t="s">
        <v>177</v>
      </c>
      <c r="B188" s="109" t="s">
        <v>177</v>
      </c>
      <c r="C188" s="109" t="s">
        <v>2161</v>
      </c>
      <c r="D188" s="109" t="s">
        <v>23233</v>
      </c>
      <c r="E188" s="109" t="s">
        <v>24323</v>
      </c>
      <c r="F188" s="109" t="s">
        <v>24324</v>
      </c>
      <c r="G188" s="109" t="s">
        <v>24325</v>
      </c>
      <c r="H188" s="109" t="s">
        <v>24326</v>
      </c>
      <c r="I188" s="109" t="s">
        <v>24327</v>
      </c>
      <c r="J188" s="109" t="s">
        <v>23701</v>
      </c>
      <c r="K188" s="109" t="s">
        <v>23891</v>
      </c>
    </row>
    <row r="189" spans="1:11">
      <c r="A189" s="109" t="s">
        <v>177</v>
      </c>
      <c r="B189" s="109" t="s">
        <v>177</v>
      </c>
      <c r="C189" s="109" t="s">
        <v>2161</v>
      </c>
      <c r="D189" s="109" t="s">
        <v>23241</v>
      </c>
      <c r="E189" s="109" t="s">
        <v>24328</v>
      </c>
      <c r="F189" s="109" t="s">
        <v>24329</v>
      </c>
      <c r="G189" s="109" t="s">
        <v>23587</v>
      </c>
      <c r="H189" s="109" t="s">
        <v>24086</v>
      </c>
      <c r="I189" s="109" t="s">
        <v>23466</v>
      </c>
      <c r="J189" s="109" t="s">
        <v>23255</v>
      </c>
      <c r="K189" s="109" t="s">
        <v>23270</v>
      </c>
    </row>
    <row r="190" spans="1:11">
      <c r="A190" s="109" t="s">
        <v>177</v>
      </c>
      <c r="B190" s="109" t="s">
        <v>177</v>
      </c>
      <c r="C190" s="109" t="s">
        <v>2161</v>
      </c>
      <c r="D190" s="109" t="s">
        <v>23249</v>
      </c>
      <c r="E190" s="109" t="s">
        <v>24330</v>
      </c>
      <c r="F190" s="109" t="s">
        <v>24331</v>
      </c>
      <c r="G190" s="109" t="s">
        <v>24332</v>
      </c>
      <c r="H190" s="109" t="s">
        <v>24333</v>
      </c>
      <c r="I190" s="109" t="s">
        <v>23269</v>
      </c>
      <c r="J190" s="109" t="s">
        <v>23656</v>
      </c>
      <c r="K190" s="109" t="s">
        <v>23269</v>
      </c>
    </row>
    <row r="191" spans="1:11">
      <c r="A191" s="109" t="s">
        <v>177</v>
      </c>
      <c r="B191" s="109" t="s">
        <v>177</v>
      </c>
      <c r="C191" s="109" t="s">
        <v>2161</v>
      </c>
      <c r="D191" s="109" t="s">
        <v>23257</v>
      </c>
      <c r="E191" s="109" t="s">
        <v>24334</v>
      </c>
      <c r="F191" s="109" t="s">
        <v>23316</v>
      </c>
      <c r="G191" s="109" t="s">
        <v>24335</v>
      </c>
      <c r="H191" s="109" t="s">
        <v>24336</v>
      </c>
      <c r="I191" s="109" t="s">
        <v>23656</v>
      </c>
      <c r="J191" s="109" t="s">
        <v>23641</v>
      </c>
      <c r="K191" s="109" t="s">
        <v>23656</v>
      </c>
    </row>
    <row r="192" spans="1:11">
      <c r="A192" s="109" t="s">
        <v>177</v>
      </c>
      <c r="B192" s="109" t="s">
        <v>177</v>
      </c>
      <c r="C192" s="109" t="s">
        <v>2161</v>
      </c>
      <c r="D192" s="109" t="s">
        <v>23263</v>
      </c>
      <c r="E192" s="109" t="s">
        <v>24337</v>
      </c>
      <c r="F192" s="109" t="s">
        <v>24338</v>
      </c>
      <c r="G192" s="109" t="s">
        <v>24178</v>
      </c>
      <c r="H192" s="109" t="s">
        <v>23461</v>
      </c>
      <c r="I192" s="109" t="s">
        <v>23269</v>
      </c>
      <c r="J192" s="109" t="s">
        <v>23648</v>
      </c>
      <c r="K192" s="109" t="s">
        <v>23648</v>
      </c>
    </row>
    <row r="193" spans="1:11">
      <c r="A193" s="109" t="s">
        <v>177</v>
      </c>
      <c r="B193" s="109" t="s">
        <v>177</v>
      </c>
      <c r="C193" s="109" t="s">
        <v>2649</v>
      </c>
      <c r="D193" s="109" t="s">
        <v>23209</v>
      </c>
      <c r="E193" s="109" t="s">
        <v>24339</v>
      </c>
      <c r="F193" s="109" t="s">
        <v>24203</v>
      </c>
      <c r="G193" s="109" t="s">
        <v>23688</v>
      </c>
      <c r="H193" s="109" t="s">
        <v>24340</v>
      </c>
      <c r="I193" s="109" t="s">
        <v>24341</v>
      </c>
      <c r="J193" s="109" t="s">
        <v>24342</v>
      </c>
      <c r="K193" s="109" t="s">
        <v>24343</v>
      </c>
    </row>
    <row r="194" spans="1:11">
      <c r="A194" s="109" t="s">
        <v>177</v>
      </c>
      <c r="B194" s="109" t="s">
        <v>177</v>
      </c>
      <c r="C194" s="109" t="s">
        <v>2649</v>
      </c>
      <c r="D194" s="109" t="s">
        <v>23217</v>
      </c>
      <c r="E194" s="109" t="s">
        <v>24344</v>
      </c>
      <c r="F194" s="109" t="s">
        <v>24345</v>
      </c>
      <c r="G194" s="109" t="s">
        <v>24346</v>
      </c>
      <c r="H194" s="109" t="s">
        <v>24347</v>
      </c>
      <c r="I194" s="109" t="s">
        <v>23683</v>
      </c>
      <c r="J194" s="109" t="s">
        <v>24198</v>
      </c>
      <c r="K194" s="109" t="s">
        <v>23223</v>
      </c>
    </row>
    <row r="195" spans="1:11">
      <c r="A195" s="109" t="s">
        <v>177</v>
      </c>
      <c r="B195" s="109" t="s">
        <v>177</v>
      </c>
      <c r="C195" s="109" t="s">
        <v>2649</v>
      </c>
      <c r="D195" s="109" t="s">
        <v>23225</v>
      </c>
      <c r="E195" s="109" t="s">
        <v>24348</v>
      </c>
      <c r="F195" s="109" t="s">
        <v>24349</v>
      </c>
      <c r="G195" s="109" t="s">
        <v>24350</v>
      </c>
      <c r="H195" s="109" t="s">
        <v>24351</v>
      </c>
      <c r="I195" s="109" t="s">
        <v>24352</v>
      </c>
      <c r="J195" s="109" t="s">
        <v>23275</v>
      </c>
      <c r="K195" s="109" t="s">
        <v>24353</v>
      </c>
    </row>
    <row r="196" spans="1:11">
      <c r="A196" s="109" t="s">
        <v>177</v>
      </c>
      <c r="B196" s="109" t="s">
        <v>177</v>
      </c>
      <c r="C196" s="109" t="s">
        <v>2649</v>
      </c>
      <c r="D196" s="109" t="s">
        <v>23233</v>
      </c>
      <c r="E196" s="109" t="s">
        <v>24354</v>
      </c>
      <c r="F196" s="109" t="s">
        <v>24355</v>
      </c>
      <c r="G196" s="109" t="s">
        <v>24356</v>
      </c>
      <c r="H196" s="109" t="s">
        <v>24357</v>
      </c>
      <c r="I196" s="109" t="s">
        <v>23739</v>
      </c>
      <c r="J196" s="109" t="s">
        <v>24352</v>
      </c>
      <c r="K196" s="109" t="s">
        <v>23358</v>
      </c>
    </row>
    <row r="197" spans="1:11">
      <c r="A197" s="109" t="s">
        <v>177</v>
      </c>
      <c r="B197" s="109" t="s">
        <v>177</v>
      </c>
      <c r="C197" s="109" t="s">
        <v>2649</v>
      </c>
      <c r="D197" s="109" t="s">
        <v>23241</v>
      </c>
      <c r="E197" s="109" t="s">
        <v>24358</v>
      </c>
      <c r="F197" s="109" t="s">
        <v>24359</v>
      </c>
      <c r="G197" s="109" t="s">
        <v>24360</v>
      </c>
      <c r="H197" s="109" t="s">
        <v>24361</v>
      </c>
      <c r="I197" s="109" t="s">
        <v>23310</v>
      </c>
      <c r="J197" s="109" t="s">
        <v>24362</v>
      </c>
      <c r="K197" s="109" t="s">
        <v>24363</v>
      </c>
    </row>
    <row r="198" spans="1:11">
      <c r="A198" s="109" t="s">
        <v>177</v>
      </c>
      <c r="B198" s="109" t="s">
        <v>177</v>
      </c>
      <c r="C198" s="109" t="s">
        <v>2649</v>
      </c>
      <c r="D198" s="109" t="s">
        <v>23249</v>
      </c>
      <c r="E198" s="109" t="s">
        <v>24364</v>
      </c>
      <c r="F198" s="109" t="s">
        <v>24365</v>
      </c>
      <c r="G198" s="109" t="s">
        <v>24366</v>
      </c>
      <c r="H198" s="109" t="s">
        <v>24367</v>
      </c>
      <c r="I198" s="109" t="s">
        <v>23991</v>
      </c>
      <c r="J198" s="109" t="s">
        <v>24368</v>
      </c>
      <c r="K198" s="109" t="s">
        <v>24369</v>
      </c>
    </row>
    <row r="199" spans="1:11">
      <c r="A199" s="109" t="s">
        <v>177</v>
      </c>
      <c r="B199" s="109" t="s">
        <v>177</v>
      </c>
      <c r="C199" s="109" t="s">
        <v>2649</v>
      </c>
      <c r="D199" s="109" t="s">
        <v>23257</v>
      </c>
      <c r="E199" s="109" t="s">
        <v>24370</v>
      </c>
      <c r="F199" s="109" t="s">
        <v>24371</v>
      </c>
      <c r="G199" s="109" t="s">
        <v>24372</v>
      </c>
      <c r="H199" s="109" t="s">
        <v>24373</v>
      </c>
      <c r="I199" s="109" t="s">
        <v>23254</v>
      </c>
      <c r="J199" s="109" t="s">
        <v>23649</v>
      </c>
      <c r="K199" s="109" t="s">
        <v>23700</v>
      </c>
    </row>
    <row r="200" spans="1:11">
      <c r="A200" s="109" t="s">
        <v>177</v>
      </c>
      <c r="B200" s="109" t="s">
        <v>177</v>
      </c>
      <c r="C200" s="109" t="s">
        <v>2649</v>
      </c>
      <c r="D200" s="109" t="s">
        <v>23263</v>
      </c>
      <c r="E200" s="109" t="s">
        <v>24374</v>
      </c>
      <c r="F200" s="109" t="s">
        <v>24375</v>
      </c>
      <c r="G200" s="109" t="s">
        <v>24376</v>
      </c>
      <c r="H200" s="109" t="s">
        <v>24377</v>
      </c>
      <c r="I200" s="109" t="s">
        <v>23579</v>
      </c>
      <c r="J200" s="109" t="s">
        <v>23641</v>
      </c>
      <c r="K200" s="109" t="s">
        <v>23641</v>
      </c>
    </row>
    <row r="201" spans="1:11">
      <c r="A201" s="109" t="s">
        <v>909</v>
      </c>
      <c r="B201" s="109" t="s">
        <v>909</v>
      </c>
      <c r="C201" s="109" t="s">
        <v>1941</v>
      </c>
      <c r="D201" s="109" t="s">
        <v>23209</v>
      </c>
      <c r="E201" s="109" t="s">
        <v>24378</v>
      </c>
      <c r="F201" s="109" t="s">
        <v>24379</v>
      </c>
      <c r="G201" s="109" t="s">
        <v>24380</v>
      </c>
      <c r="H201" s="109" t="s">
        <v>24381</v>
      </c>
      <c r="I201" s="109" t="s">
        <v>24340</v>
      </c>
      <c r="J201" s="109" t="s">
        <v>24382</v>
      </c>
      <c r="K201" s="109" t="s">
        <v>23649</v>
      </c>
    </row>
    <row r="202" spans="1:11">
      <c r="A202" s="109" t="s">
        <v>909</v>
      </c>
      <c r="B202" s="109" t="s">
        <v>909</v>
      </c>
      <c r="C202" s="109" t="s">
        <v>1941</v>
      </c>
      <c r="D202" s="109" t="s">
        <v>23217</v>
      </c>
      <c r="E202" s="109" t="s">
        <v>24383</v>
      </c>
      <c r="F202" s="109" t="s">
        <v>24384</v>
      </c>
      <c r="G202" s="109" t="s">
        <v>24385</v>
      </c>
      <c r="H202" s="109" t="s">
        <v>24386</v>
      </c>
      <c r="I202" s="109" t="s">
        <v>23835</v>
      </c>
      <c r="J202" s="109" t="s">
        <v>23891</v>
      </c>
      <c r="K202" s="109" t="s">
        <v>23692</v>
      </c>
    </row>
    <row r="203" spans="1:11">
      <c r="A203" s="109" t="s">
        <v>909</v>
      </c>
      <c r="B203" s="109" t="s">
        <v>909</v>
      </c>
      <c r="C203" s="109" t="s">
        <v>1941</v>
      </c>
      <c r="D203" s="109" t="s">
        <v>23225</v>
      </c>
      <c r="E203" s="109" t="s">
        <v>24387</v>
      </c>
      <c r="F203" s="109" t="s">
        <v>24388</v>
      </c>
      <c r="G203" s="109" t="s">
        <v>24389</v>
      </c>
      <c r="H203" s="109" t="s">
        <v>23419</v>
      </c>
      <c r="I203" s="109" t="s">
        <v>23687</v>
      </c>
      <c r="J203" s="109" t="s">
        <v>23641</v>
      </c>
      <c r="K203" s="109" t="s">
        <v>23269</v>
      </c>
    </row>
    <row r="204" spans="1:11">
      <c r="A204" s="109" t="s">
        <v>909</v>
      </c>
      <c r="B204" s="109" t="s">
        <v>909</v>
      </c>
      <c r="C204" s="109" t="s">
        <v>1941</v>
      </c>
      <c r="D204" s="109" t="s">
        <v>23233</v>
      </c>
      <c r="E204" s="109" t="s">
        <v>24390</v>
      </c>
      <c r="F204" s="109" t="s">
        <v>24391</v>
      </c>
      <c r="G204" s="109" t="s">
        <v>24138</v>
      </c>
      <c r="H204" s="109" t="s">
        <v>23414</v>
      </c>
      <c r="I204" s="109" t="s">
        <v>23255</v>
      </c>
      <c r="J204" s="109" t="s">
        <v>23648</v>
      </c>
      <c r="K204" s="109" t="s">
        <v>23656</v>
      </c>
    </row>
    <row r="205" spans="1:11">
      <c r="A205" s="109" t="s">
        <v>909</v>
      </c>
      <c r="B205" s="109" t="s">
        <v>909</v>
      </c>
      <c r="C205" s="109" t="s">
        <v>1941</v>
      </c>
      <c r="D205" s="109" t="s">
        <v>23241</v>
      </c>
      <c r="E205" s="109" t="s">
        <v>24392</v>
      </c>
      <c r="F205" s="109" t="s">
        <v>24393</v>
      </c>
      <c r="G205" s="109" t="s">
        <v>24394</v>
      </c>
      <c r="H205" s="109" t="s">
        <v>23656</v>
      </c>
      <c r="I205" s="109" t="s">
        <v>23648</v>
      </c>
      <c r="J205" s="109" t="s">
        <v>23648</v>
      </c>
      <c r="K205" s="109" t="s">
        <v>23269</v>
      </c>
    </row>
    <row r="206" spans="1:11">
      <c r="A206" s="109" t="s">
        <v>909</v>
      </c>
      <c r="B206" s="109" t="s">
        <v>909</v>
      </c>
      <c r="C206" s="109" t="s">
        <v>1941</v>
      </c>
      <c r="D206" s="109" t="s">
        <v>23249</v>
      </c>
      <c r="E206" s="109" t="s">
        <v>24395</v>
      </c>
      <c r="F206" s="109" t="s">
        <v>23268</v>
      </c>
      <c r="G206" s="109" t="s">
        <v>23693</v>
      </c>
      <c r="H206" s="109" t="s">
        <v>23648</v>
      </c>
      <c r="I206" s="109" t="s">
        <v>23641</v>
      </c>
      <c r="J206" s="109" t="s">
        <v>23648</v>
      </c>
      <c r="K206" s="109" t="s">
        <v>23648</v>
      </c>
    </row>
    <row r="207" spans="1:11">
      <c r="A207" s="109" t="s">
        <v>909</v>
      </c>
      <c r="B207" s="109" t="s">
        <v>909</v>
      </c>
      <c r="C207" s="109" t="s">
        <v>1941</v>
      </c>
      <c r="D207" s="109" t="s">
        <v>23257</v>
      </c>
      <c r="E207" s="109" t="s">
        <v>24396</v>
      </c>
      <c r="F207" s="109" t="s">
        <v>23268</v>
      </c>
      <c r="G207" s="109" t="s">
        <v>23648</v>
      </c>
      <c r="H207" s="109" t="s">
        <v>23656</v>
      </c>
      <c r="I207" s="109" t="s">
        <v>23648</v>
      </c>
      <c r="J207" s="109" t="s">
        <v>23648</v>
      </c>
      <c r="K207" s="109" t="s">
        <v>23648</v>
      </c>
    </row>
    <row r="208" spans="1:11">
      <c r="A208" s="109" t="s">
        <v>909</v>
      </c>
      <c r="B208" s="109" t="s">
        <v>909</v>
      </c>
      <c r="C208" s="109" t="s">
        <v>1941</v>
      </c>
      <c r="D208" s="109" t="s">
        <v>23263</v>
      </c>
      <c r="E208" s="109" t="s">
        <v>24397</v>
      </c>
      <c r="F208" s="109" t="s">
        <v>23641</v>
      </c>
      <c r="G208" s="109" t="s">
        <v>23648</v>
      </c>
      <c r="H208" s="109" t="s">
        <v>23648</v>
      </c>
      <c r="I208" s="109" t="s">
        <v>23648</v>
      </c>
      <c r="J208" s="109" t="s">
        <v>23648</v>
      </c>
      <c r="K208" s="109" t="s">
        <v>23648</v>
      </c>
    </row>
    <row r="209" spans="1:11">
      <c r="A209" s="109" t="s">
        <v>909</v>
      </c>
      <c r="B209" s="109" t="s">
        <v>909</v>
      </c>
      <c r="C209" s="109" t="s">
        <v>2220</v>
      </c>
      <c r="D209" s="109" t="s">
        <v>23209</v>
      </c>
      <c r="E209" s="109" t="s">
        <v>24398</v>
      </c>
      <c r="F209" s="109" t="s">
        <v>23316</v>
      </c>
      <c r="G209" s="109" t="s">
        <v>24327</v>
      </c>
      <c r="H209" s="109" t="s">
        <v>24152</v>
      </c>
      <c r="I209" s="109" t="s">
        <v>24368</v>
      </c>
      <c r="J209" s="109" t="s">
        <v>24302</v>
      </c>
      <c r="K209" s="109" t="s">
        <v>24302</v>
      </c>
    </row>
    <row r="210" spans="1:11">
      <c r="A210" s="109" t="s">
        <v>909</v>
      </c>
      <c r="B210" s="109" t="s">
        <v>909</v>
      </c>
      <c r="C210" s="109" t="s">
        <v>2220</v>
      </c>
      <c r="D210" s="109" t="s">
        <v>23217</v>
      </c>
      <c r="E210" s="109" t="s">
        <v>24399</v>
      </c>
      <c r="F210" s="109" t="s">
        <v>24400</v>
      </c>
      <c r="G210" s="109" t="s">
        <v>24249</v>
      </c>
      <c r="H210" s="109" t="s">
        <v>24401</v>
      </c>
      <c r="I210" s="109" t="s">
        <v>24402</v>
      </c>
      <c r="J210" s="109" t="s">
        <v>23634</v>
      </c>
      <c r="K210" s="109" t="s">
        <v>23701</v>
      </c>
    </row>
    <row r="211" spans="1:11">
      <c r="A211" s="109" t="s">
        <v>909</v>
      </c>
      <c r="B211" s="109" t="s">
        <v>909</v>
      </c>
      <c r="C211" s="109" t="s">
        <v>2220</v>
      </c>
      <c r="D211" s="109" t="s">
        <v>23225</v>
      </c>
      <c r="E211" s="109" t="s">
        <v>24403</v>
      </c>
      <c r="F211" s="109" t="s">
        <v>24404</v>
      </c>
      <c r="G211" s="109" t="s">
        <v>24405</v>
      </c>
      <c r="H211" s="109" t="s">
        <v>24406</v>
      </c>
      <c r="I211" s="109" t="s">
        <v>23256</v>
      </c>
      <c r="J211" s="109" t="s">
        <v>23652</v>
      </c>
      <c r="K211" s="109" t="s">
        <v>23656</v>
      </c>
    </row>
    <row r="212" spans="1:11">
      <c r="A212" s="109" t="s">
        <v>909</v>
      </c>
      <c r="B212" s="109" t="s">
        <v>909</v>
      </c>
      <c r="C212" s="109" t="s">
        <v>2220</v>
      </c>
      <c r="D212" s="109" t="s">
        <v>23233</v>
      </c>
      <c r="E212" s="109" t="s">
        <v>24407</v>
      </c>
      <c r="F212" s="109" t="s">
        <v>24408</v>
      </c>
      <c r="G212" s="109" t="s">
        <v>24409</v>
      </c>
      <c r="H212" s="109" t="s">
        <v>24336</v>
      </c>
      <c r="I212" s="109" t="s">
        <v>23270</v>
      </c>
      <c r="J212" s="109" t="s">
        <v>23269</v>
      </c>
      <c r="K212" s="109" t="s">
        <v>23269</v>
      </c>
    </row>
    <row r="213" spans="1:11">
      <c r="A213" s="109" t="s">
        <v>909</v>
      </c>
      <c r="B213" s="109" t="s">
        <v>909</v>
      </c>
      <c r="C213" s="109" t="s">
        <v>2220</v>
      </c>
      <c r="D213" s="109" t="s">
        <v>23241</v>
      </c>
      <c r="E213" s="109" t="s">
        <v>24410</v>
      </c>
      <c r="F213" s="109" t="s">
        <v>23461</v>
      </c>
      <c r="G213" s="109" t="s">
        <v>24393</v>
      </c>
      <c r="H213" s="109" t="s">
        <v>23629</v>
      </c>
      <c r="I213" s="109" t="s">
        <v>23641</v>
      </c>
      <c r="J213" s="109" t="s">
        <v>23641</v>
      </c>
      <c r="K213" s="109" t="s">
        <v>23270</v>
      </c>
    </row>
    <row r="214" spans="1:11">
      <c r="A214" s="109" t="s">
        <v>909</v>
      </c>
      <c r="B214" s="109" t="s">
        <v>909</v>
      </c>
      <c r="C214" s="109" t="s">
        <v>2220</v>
      </c>
      <c r="D214" s="109" t="s">
        <v>23249</v>
      </c>
      <c r="E214" s="109" t="s">
        <v>24411</v>
      </c>
      <c r="F214" s="109" t="s">
        <v>23687</v>
      </c>
      <c r="G214" s="109" t="s">
        <v>23270</v>
      </c>
      <c r="H214" s="109" t="s">
        <v>24412</v>
      </c>
      <c r="I214" s="109" t="s">
        <v>23648</v>
      </c>
      <c r="J214" s="109" t="s">
        <v>23641</v>
      </c>
      <c r="K214" s="109" t="s">
        <v>23648</v>
      </c>
    </row>
    <row r="215" spans="1:11">
      <c r="A215" s="109" t="s">
        <v>909</v>
      </c>
      <c r="B215" s="109" t="s">
        <v>909</v>
      </c>
      <c r="C215" s="109" t="s">
        <v>2220</v>
      </c>
      <c r="D215" s="109" t="s">
        <v>23257</v>
      </c>
      <c r="E215" s="109" t="s">
        <v>24413</v>
      </c>
      <c r="F215" s="109" t="s">
        <v>23648</v>
      </c>
      <c r="G215" s="109" t="s">
        <v>23656</v>
      </c>
      <c r="H215" s="109" t="s">
        <v>23656</v>
      </c>
      <c r="I215" s="109" t="s">
        <v>23648</v>
      </c>
      <c r="J215" s="109" t="s">
        <v>23648</v>
      </c>
      <c r="K215" s="109" t="s">
        <v>23648</v>
      </c>
    </row>
    <row r="216" spans="1:11">
      <c r="A216" s="109" t="s">
        <v>909</v>
      </c>
      <c r="B216" s="109" t="s">
        <v>909</v>
      </c>
      <c r="C216" s="109" t="s">
        <v>2180</v>
      </c>
      <c r="D216" s="109" t="s">
        <v>23209</v>
      </c>
      <c r="E216" s="109" t="s">
        <v>24414</v>
      </c>
      <c r="F216" s="109" t="s">
        <v>23269</v>
      </c>
      <c r="G216" s="109" t="s">
        <v>23648</v>
      </c>
      <c r="H216" s="109" t="s">
        <v>23649</v>
      </c>
      <c r="I216" s="109" t="s">
        <v>23687</v>
      </c>
      <c r="J216" s="109" t="s">
        <v>23692</v>
      </c>
      <c r="K216" s="109" t="s">
        <v>23641</v>
      </c>
    </row>
    <row r="217" spans="1:11">
      <c r="A217" s="109" t="s">
        <v>909</v>
      </c>
      <c r="B217" s="109" t="s">
        <v>909</v>
      </c>
      <c r="C217" s="109" t="s">
        <v>2180</v>
      </c>
      <c r="D217" s="109" t="s">
        <v>23217</v>
      </c>
      <c r="E217" s="109" t="s">
        <v>24415</v>
      </c>
      <c r="F217" s="109" t="s">
        <v>23945</v>
      </c>
      <c r="G217" s="109" t="s">
        <v>24416</v>
      </c>
      <c r="H217" s="109" t="s">
        <v>24417</v>
      </c>
      <c r="I217" s="109" t="s">
        <v>23745</v>
      </c>
      <c r="J217" s="109" t="s">
        <v>23585</v>
      </c>
      <c r="K217" s="109" t="s">
        <v>23239</v>
      </c>
    </row>
    <row r="218" spans="1:11">
      <c r="A218" s="109" t="s">
        <v>909</v>
      </c>
      <c r="B218" s="109" t="s">
        <v>909</v>
      </c>
      <c r="C218" s="109" t="s">
        <v>2180</v>
      </c>
      <c r="D218" s="109" t="s">
        <v>23225</v>
      </c>
      <c r="E218" s="109" t="s">
        <v>24418</v>
      </c>
      <c r="F218" s="109" t="s">
        <v>23626</v>
      </c>
      <c r="G218" s="109" t="s">
        <v>24419</v>
      </c>
      <c r="H218" s="109" t="s">
        <v>24401</v>
      </c>
      <c r="I218" s="109" t="s">
        <v>23375</v>
      </c>
      <c r="J218" s="109" t="s">
        <v>23652</v>
      </c>
      <c r="K218" s="109" t="s">
        <v>23239</v>
      </c>
    </row>
    <row r="219" spans="1:11">
      <c r="A219" s="109" t="s">
        <v>909</v>
      </c>
      <c r="B219" s="109" t="s">
        <v>909</v>
      </c>
      <c r="C219" s="109" t="s">
        <v>2180</v>
      </c>
      <c r="D219" s="109" t="s">
        <v>23233</v>
      </c>
      <c r="E219" s="109" t="s">
        <v>24420</v>
      </c>
      <c r="F219" s="109" t="s">
        <v>24044</v>
      </c>
      <c r="G219" s="109" t="s">
        <v>24421</v>
      </c>
      <c r="H219" s="109" t="s">
        <v>23253</v>
      </c>
      <c r="I219" s="109" t="s">
        <v>24393</v>
      </c>
      <c r="J219" s="109" t="s">
        <v>23656</v>
      </c>
      <c r="K219" s="109" t="s">
        <v>23648</v>
      </c>
    </row>
    <row r="220" spans="1:11">
      <c r="A220" s="109" t="s">
        <v>909</v>
      </c>
      <c r="B220" s="109" t="s">
        <v>909</v>
      </c>
      <c r="C220" s="109" t="s">
        <v>2180</v>
      </c>
      <c r="D220" s="109" t="s">
        <v>23241</v>
      </c>
      <c r="E220" s="109" t="s">
        <v>24422</v>
      </c>
      <c r="F220" s="109" t="s">
        <v>23375</v>
      </c>
      <c r="G220" s="109" t="s">
        <v>24423</v>
      </c>
      <c r="H220" s="109" t="s">
        <v>23897</v>
      </c>
      <c r="I220" s="109" t="s">
        <v>23579</v>
      </c>
      <c r="J220" s="109" t="s">
        <v>23648</v>
      </c>
      <c r="K220" s="109" t="s">
        <v>23656</v>
      </c>
    </row>
    <row r="221" spans="1:11">
      <c r="A221" s="109" t="s">
        <v>909</v>
      </c>
      <c r="B221" s="109" t="s">
        <v>909</v>
      </c>
      <c r="C221" s="109" t="s">
        <v>2180</v>
      </c>
      <c r="D221" s="109" t="s">
        <v>23249</v>
      </c>
      <c r="E221" s="109" t="s">
        <v>24424</v>
      </c>
      <c r="F221" s="109" t="s">
        <v>23268</v>
      </c>
      <c r="G221" s="109" t="s">
        <v>23750</v>
      </c>
      <c r="H221" s="109" t="s">
        <v>23247</v>
      </c>
      <c r="I221" s="109" t="s">
        <v>23648</v>
      </c>
      <c r="J221" s="109" t="s">
        <v>23648</v>
      </c>
      <c r="K221" s="109" t="s">
        <v>23648</v>
      </c>
    </row>
    <row r="222" spans="1:11">
      <c r="A222" s="109" t="s">
        <v>909</v>
      </c>
      <c r="B222" s="109" t="s">
        <v>909</v>
      </c>
      <c r="C222" s="109" t="s">
        <v>2180</v>
      </c>
      <c r="D222" s="109" t="s">
        <v>23257</v>
      </c>
      <c r="E222" s="109" t="s">
        <v>24425</v>
      </c>
      <c r="F222" s="109" t="s">
        <v>23687</v>
      </c>
      <c r="G222" s="109" t="s">
        <v>23268</v>
      </c>
      <c r="H222" s="109" t="s">
        <v>23641</v>
      </c>
      <c r="I222" s="109" t="s">
        <v>23656</v>
      </c>
      <c r="J222" s="109" t="s">
        <v>23641</v>
      </c>
      <c r="K222" s="109" t="s">
        <v>23648</v>
      </c>
    </row>
    <row r="223" spans="1:11">
      <c r="A223" s="109" t="s">
        <v>909</v>
      </c>
      <c r="B223" s="109" t="s">
        <v>909</v>
      </c>
      <c r="C223" s="109" t="s">
        <v>2180</v>
      </c>
      <c r="D223" s="109" t="s">
        <v>23263</v>
      </c>
      <c r="E223" s="109" t="s">
        <v>24426</v>
      </c>
      <c r="F223" s="109" t="s">
        <v>23648</v>
      </c>
      <c r="G223" s="109" t="s">
        <v>23268</v>
      </c>
      <c r="H223" s="109" t="s">
        <v>23648</v>
      </c>
      <c r="I223" s="109" t="s">
        <v>23648</v>
      </c>
      <c r="J223" s="109" t="s">
        <v>23648</v>
      </c>
      <c r="K223" s="109" t="s">
        <v>23648</v>
      </c>
    </row>
    <row r="224" spans="1:11">
      <c r="A224" s="109" t="s">
        <v>909</v>
      </c>
      <c r="B224" s="109" t="s">
        <v>909</v>
      </c>
      <c r="C224" s="109" t="s">
        <v>3033</v>
      </c>
      <c r="D224" s="109" t="s">
        <v>23209</v>
      </c>
      <c r="E224" s="109" t="s">
        <v>24427</v>
      </c>
      <c r="F224" s="109" t="s">
        <v>24379</v>
      </c>
      <c r="G224" s="109" t="s">
        <v>24351</v>
      </c>
      <c r="H224" s="109" t="s">
        <v>24428</v>
      </c>
      <c r="I224" s="109" t="s">
        <v>24341</v>
      </c>
      <c r="J224" s="109" t="s">
        <v>24429</v>
      </c>
      <c r="K224" s="109" t="s">
        <v>24430</v>
      </c>
    </row>
    <row r="225" spans="1:11">
      <c r="A225" s="109" t="s">
        <v>909</v>
      </c>
      <c r="B225" s="109" t="s">
        <v>909</v>
      </c>
      <c r="C225" s="109" t="s">
        <v>3033</v>
      </c>
      <c r="D225" s="109" t="s">
        <v>23217</v>
      </c>
      <c r="E225" s="109" t="s">
        <v>24431</v>
      </c>
      <c r="F225" s="109" t="s">
        <v>24432</v>
      </c>
      <c r="G225" s="109" t="s">
        <v>24433</v>
      </c>
      <c r="H225" s="109" t="s">
        <v>24434</v>
      </c>
      <c r="I225" s="109" t="s">
        <v>23239</v>
      </c>
      <c r="J225" s="109" t="s">
        <v>23641</v>
      </c>
      <c r="K225" s="109" t="s">
        <v>23652</v>
      </c>
    </row>
    <row r="226" spans="1:11">
      <c r="A226" s="109" t="s">
        <v>909</v>
      </c>
      <c r="B226" s="109" t="s">
        <v>909</v>
      </c>
      <c r="C226" s="109" t="s">
        <v>3033</v>
      </c>
      <c r="D226" s="109" t="s">
        <v>23225</v>
      </c>
      <c r="E226" s="109" t="s">
        <v>24435</v>
      </c>
      <c r="F226" s="109" t="s">
        <v>24388</v>
      </c>
      <c r="G226" s="109" t="s">
        <v>24436</v>
      </c>
      <c r="H226" s="109" t="s">
        <v>24437</v>
      </c>
      <c r="I226" s="109" t="s">
        <v>23648</v>
      </c>
      <c r="J226" s="109" t="s">
        <v>23269</v>
      </c>
      <c r="K226" s="109" t="s">
        <v>23579</v>
      </c>
    </row>
    <row r="227" spans="1:11">
      <c r="A227" s="109" t="s">
        <v>909</v>
      </c>
      <c r="B227" s="109" t="s">
        <v>909</v>
      </c>
      <c r="C227" s="109" t="s">
        <v>3033</v>
      </c>
      <c r="D227" s="109" t="s">
        <v>23233</v>
      </c>
      <c r="E227" s="109" t="s">
        <v>24438</v>
      </c>
      <c r="F227" s="109" t="s">
        <v>24335</v>
      </c>
      <c r="G227" s="109" t="s">
        <v>24439</v>
      </c>
      <c r="H227" s="109" t="s">
        <v>23375</v>
      </c>
      <c r="I227" s="109" t="s">
        <v>23648</v>
      </c>
      <c r="J227" s="109" t="s">
        <v>23648</v>
      </c>
      <c r="K227" s="109" t="s">
        <v>23648</v>
      </c>
    </row>
    <row r="228" spans="1:11">
      <c r="A228" s="109" t="s">
        <v>909</v>
      </c>
      <c r="B228" s="109" t="s">
        <v>909</v>
      </c>
      <c r="C228" s="109" t="s">
        <v>3033</v>
      </c>
      <c r="D228" s="109" t="s">
        <v>23241</v>
      </c>
      <c r="E228" s="109" t="s">
        <v>24440</v>
      </c>
      <c r="F228" s="109" t="s">
        <v>23375</v>
      </c>
      <c r="G228" s="109" t="s">
        <v>23578</v>
      </c>
      <c r="H228" s="109" t="s">
        <v>24441</v>
      </c>
      <c r="I228" s="109" t="s">
        <v>23648</v>
      </c>
      <c r="J228" s="109" t="s">
        <v>23648</v>
      </c>
      <c r="K228" s="109" t="s">
        <v>23648</v>
      </c>
    </row>
    <row r="229" spans="1:11">
      <c r="A229" s="109" t="s">
        <v>909</v>
      </c>
      <c r="B229" s="109" t="s">
        <v>909</v>
      </c>
      <c r="C229" s="109" t="s">
        <v>1833</v>
      </c>
      <c r="D229" s="109" t="s">
        <v>23209</v>
      </c>
      <c r="E229" s="109" t="s">
        <v>24442</v>
      </c>
      <c r="F229" s="109" t="s">
        <v>24038</v>
      </c>
      <c r="G229" s="109" t="s">
        <v>24443</v>
      </c>
      <c r="H229" s="109" t="s">
        <v>24322</v>
      </c>
      <c r="I229" s="109" t="s">
        <v>24444</v>
      </c>
      <c r="J229" s="109" t="s">
        <v>24445</v>
      </c>
      <c r="K229" s="109" t="s">
        <v>23683</v>
      </c>
    </row>
    <row r="230" spans="1:11">
      <c r="A230" s="109" t="s">
        <v>909</v>
      </c>
      <c r="B230" s="109" t="s">
        <v>909</v>
      </c>
      <c r="C230" s="109" t="s">
        <v>1833</v>
      </c>
      <c r="D230" s="109" t="s">
        <v>23217</v>
      </c>
      <c r="E230" s="109" t="s">
        <v>24446</v>
      </c>
      <c r="F230" s="109" t="s">
        <v>24447</v>
      </c>
      <c r="G230" s="109" t="s">
        <v>24448</v>
      </c>
      <c r="H230" s="109" t="s">
        <v>24449</v>
      </c>
      <c r="I230" s="109" t="s">
        <v>24450</v>
      </c>
      <c r="J230" s="109" t="s">
        <v>24168</v>
      </c>
      <c r="K230" s="109" t="s">
        <v>24451</v>
      </c>
    </row>
    <row r="231" spans="1:11">
      <c r="A231" s="109" t="s">
        <v>909</v>
      </c>
      <c r="B231" s="109" t="s">
        <v>909</v>
      </c>
      <c r="C231" s="109" t="s">
        <v>1833</v>
      </c>
      <c r="D231" s="109" t="s">
        <v>23225</v>
      </c>
      <c r="E231" s="109" t="s">
        <v>24452</v>
      </c>
      <c r="F231" s="109" t="s">
        <v>23572</v>
      </c>
      <c r="G231" s="109" t="s">
        <v>24453</v>
      </c>
      <c r="H231" s="109" t="s">
        <v>24454</v>
      </c>
      <c r="I231" s="109" t="s">
        <v>24249</v>
      </c>
      <c r="J231" s="109" t="s">
        <v>23991</v>
      </c>
      <c r="K231" s="109" t="s">
        <v>23649</v>
      </c>
    </row>
    <row r="232" spans="1:11">
      <c r="A232" s="109" t="s">
        <v>909</v>
      </c>
      <c r="B232" s="109" t="s">
        <v>909</v>
      </c>
      <c r="C232" s="109" t="s">
        <v>1833</v>
      </c>
      <c r="D232" s="109" t="s">
        <v>23233</v>
      </c>
      <c r="E232" s="109" t="s">
        <v>24455</v>
      </c>
      <c r="F232" s="109" t="s">
        <v>23371</v>
      </c>
      <c r="G232" s="109" t="s">
        <v>23995</v>
      </c>
      <c r="H232" s="109" t="s">
        <v>23647</v>
      </c>
      <c r="I232" s="109" t="s">
        <v>23649</v>
      </c>
      <c r="J232" s="109" t="s">
        <v>23687</v>
      </c>
      <c r="K232" s="109" t="s">
        <v>23256</v>
      </c>
    </row>
    <row r="233" spans="1:11">
      <c r="A233" s="109" t="s">
        <v>909</v>
      </c>
      <c r="B233" s="109" t="s">
        <v>909</v>
      </c>
      <c r="C233" s="109" t="s">
        <v>1833</v>
      </c>
      <c r="D233" s="109" t="s">
        <v>23241</v>
      </c>
      <c r="E233" s="109" t="s">
        <v>24456</v>
      </c>
      <c r="F233" s="109" t="s">
        <v>24412</v>
      </c>
      <c r="G233" s="109" t="s">
        <v>23324</v>
      </c>
      <c r="H233" s="109" t="s">
        <v>23254</v>
      </c>
      <c r="I233" s="109" t="s">
        <v>24412</v>
      </c>
      <c r="J233" s="109" t="s">
        <v>23641</v>
      </c>
      <c r="K233" s="109" t="s">
        <v>23641</v>
      </c>
    </row>
    <row r="234" spans="1:11">
      <c r="A234" s="109" t="s">
        <v>909</v>
      </c>
      <c r="B234" s="109" t="s">
        <v>909</v>
      </c>
      <c r="C234" s="109" t="s">
        <v>1833</v>
      </c>
      <c r="D234" s="109" t="s">
        <v>23249</v>
      </c>
      <c r="E234" s="109" t="s">
        <v>24457</v>
      </c>
      <c r="F234" s="109" t="s">
        <v>24412</v>
      </c>
      <c r="G234" s="109" t="s">
        <v>23268</v>
      </c>
      <c r="H234" s="109" t="s">
        <v>23270</v>
      </c>
      <c r="I234" s="109" t="s">
        <v>23641</v>
      </c>
      <c r="J234" s="109" t="s">
        <v>23641</v>
      </c>
      <c r="K234" s="109" t="s">
        <v>23648</v>
      </c>
    </row>
    <row r="235" spans="1:11">
      <c r="A235" s="109" t="s">
        <v>909</v>
      </c>
      <c r="B235" s="109" t="s">
        <v>909</v>
      </c>
      <c r="C235" s="109" t="s">
        <v>1833</v>
      </c>
      <c r="D235" s="109" t="s">
        <v>23257</v>
      </c>
      <c r="E235" s="109" t="s">
        <v>24458</v>
      </c>
      <c r="F235" s="109" t="s">
        <v>23641</v>
      </c>
      <c r="G235" s="109" t="s">
        <v>23641</v>
      </c>
      <c r="H235" s="109" t="s">
        <v>23269</v>
      </c>
      <c r="I235" s="109" t="s">
        <v>23648</v>
      </c>
      <c r="J235" s="109" t="s">
        <v>23648</v>
      </c>
      <c r="K235" s="109" t="s">
        <v>23648</v>
      </c>
    </row>
    <row r="236" spans="1:11">
      <c r="A236" s="109" t="s">
        <v>909</v>
      </c>
      <c r="B236" s="109" t="s">
        <v>909</v>
      </c>
      <c r="C236" s="109" t="s">
        <v>1833</v>
      </c>
      <c r="D236" s="109" t="s">
        <v>23263</v>
      </c>
      <c r="E236" s="109" t="s">
        <v>24459</v>
      </c>
      <c r="F236" s="109" t="s">
        <v>23648</v>
      </c>
      <c r="G236" s="109" t="s">
        <v>23247</v>
      </c>
      <c r="H236" s="109" t="s">
        <v>23648</v>
      </c>
      <c r="I236" s="109" t="s">
        <v>23648</v>
      </c>
      <c r="J236" s="109" t="s">
        <v>23247</v>
      </c>
      <c r="K236" s="109" t="s">
        <v>23687</v>
      </c>
    </row>
    <row r="237" spans="1:11">
      <c r="A237" s="109" t="s">
        <v>909</v>
      </c>
      <c r="B237" s="109" t="s">
        <v>909</v>
      </c>
      <c r="C237" s="109" t="s">
        <v>1855</v>
      </c>
      <c r="D237" s="109" t="s">
        <v>23209</v>
      </c>
      <c r="E237" s="109" t="s">
        <v>24460</v>
      </c>
      <c r="F237" s="109" t="s">
        <v>23466</v>
      </c>
      <c r="G237" s="109" t="s">
        <v>24461</v>
      </c>
      <c r="H237" s="109" t="s">
        <v>24341</v>
      </c>
      <c r="I237" s="109" t="s">
        <v>23647</v>
      </c>
      <c r="J237" s="109" t="s">
        <v>24462</v>
      </c>
      <c r="K237" s="109" t="s">
        <v>23891</v>
      </c>
    </row>
    <row r="238" spans="1:11">
      <c r="A238" s="109" t="s">
        <v>909</v>
      </c>
      <c r="B238" s="109" t="s">
        <v>909</v>
      </c>
      <c r="C238" s="109" t="s">
        <v>1855</v>
      </c>
      <c r="D238" s="109" t="s">
        <v>23217</v>
      </c>
      <c r="E238" s="109" t="s">
        <v>24463</v>
      </c>
      <c r="F238" s="109" t="s">
        <v>24464</v>
      </c>
      <c r="G238" s="109" t="s">
        <v>24465</v>
      </c>
      <c r="H238" s="109" t="s">
        <v>24145</v>
      </c>
      <c r="I238" s="109" t="s">
        <v>23239</v>
      </c>
      <c r="J238" s="109" t="s">
        <v>24466</v>
      </c>
      <c r="K238" s="109" t="s">
        <v>23701</v>
      </c>
    </row>
    <row r="239" spans="1:11">
      <c r="A239" s="109" t="s">
        <v>909</v>
      </c>
      <c r="B239" s="109" t="s">
        <v>909</v>
      </c>
      <c r="C239" s="109" t="s">
        <v>1855</v>
      </c>
      <c r="D239" s="109" t="s">
        <v>23225</v>
      </c>
      <c r="E239" s="109" t="s">
        <v>24467</v>
      </c>
      <c r="F239" s="109" t="s">
        <v>24212</v>
      </c>
      <c r="G239" s="109" t="s">
        <v>24468</v>
      </c>
      <c r="H239" s="109" t="s">
        <v>24318</v>
      </c>
      <c r="I239" s="109" t="s">
        <v>23652</v>
      </c>
      <c r="J239" s="109" t="s">
        <v>23255</v>
      </c>
      <c r="K239" s="109" t="s">
        <v>23247</v>
      </c>
    </row>
    <row r="240" spans="1:11">
      <c r="A240" s="109" t="s">
        <v>909</v>
      </c>
      <c r="B240" s="109" t="s">
        <v>909</v>
      </c>
      <c r="C240" s="109" t="s">
        <v>1855</v>
      </c>
      <c r="D240" s="109" t="s">
        <v>23233</v>
      </c>
      <c r="E240" s="109" t="s">
        <v>24469</v>
      </c>
      <c r="F240" s="109" t="s">
        <v>24470</v>
      </c>
      <c r="G240" s="109" t="s">
        <v>24471</v>
      </c>
      <c r="H240" s="109" t="s">
        <v>23656</v>
      </c>
      <c r="I240" s="109" t="s">
        <v>23269</v>
      </c>
      <c r="J240" s="109" t="s">
        <v>23656</v>
      </c>
      <c r="K240" s="109" t="s">
        <v>23269</v>
      </c>
    </row>
    <row r="241" spans="1:11">
      <c r="A241" s="109" t="s">
        <v>909</v>
      </c>
      <c r="B241" s="109" t="s">
        <v>909</v>
      </c>
      <c r="C241" s="109" t="s">
        <v>1855</v>
      </c>
      <c r="D241" s="109" t="s">
        <v>23241</v>
      </c>
      <c r="E241" s="109" t="s">
        <v>24472</v>
      </c>
      <c r="F241" s="109" t="s">
        <v>24473</v>
      </c>
      <c r="G241" s="109" t="s">
        <v>23365</v>
      </c>
      <c r="H241" s="109" t="s">
        <v>23991</v>
      </c>
      <c r="I241" s="109" t="s">
        <v>23641</v>
      </c>
      <c r="J241" s="109" t="s">
        <v>23656</v>
      </c>
      <c r="K241" s="109" t="s">
        <v>23269</v>
      </c>
    </row>
    <row r="242" spans="1:11">
      <c r="A242" s="109" t="s">
        <v>909</v>
      </c>
      <c r="B242" s="109" t="s">
        <v>909</v>
      </c>
      <c r="C242" s="109" t="s">
        <v>1855</v>
      </c>
      <c r="D242" s="109" t="s">
        <v>23249</v>
      </c>
      <c r="E242" s="109" t="s">
        <v>24474</v>
      </c>
      <c r="F242" s="109" t="s">
        <v>23254</v>
      </c>
      <c r="G242" s="109" t="s">
        <v>23578</v>
      </c>
      <c r="H242" s="109" t="s">
        <v>23269</v>
      </c>
      <c r="I242" s="109" t="s">
        <v>23648</v>
      </c>
      <c r="J242" s="109" t="s">
        <v>23648</v>
      </c>
      <c r="K242" s="109" t="s">
        <v>23648</v>
      </c>
    </row>
    <row r="243" spans="1:11">
      <c r="A243" s="109" t="s">
        <v>909</v>
      </c>
      <c r="B243" s="109" t="s">
        <v>909</v>
      </c>
      <c r="C243" s="109" t="s">
        <v>1855</v>
      </c>
      <c r="D243" s="109" t="s">
        <v>23257</v>
      </c>
      <c r="E243" s="109" t="s">
        <v>24475</v>
      </c>
      <c r="F243" s="109" t="s">
        <v>23693</v>
      </c>
      <c r="G243" s="109" t="s">
        <v>23700</v>
      </c>
      <c r="H243" s="109" t="s">
        <v>23648</v>
      </c>
      <c r="I243" s="109" t="s">
        <v>23648</v>
      </c>
      <c r="J243" s="109" t="s">
        <v>23648</v>
      </c>
      <c r="K243" s="109" t="s">
        <v>23641</v>
      </c>
    </row>
    <row r="244" spans="1:11">
      <c r="A244" s="109" t="s">
        <v>909</v>
      </c>
      <c r="B244" s="109" t="s">
        <v>909</v>
      </c>
      <c r="C244" s="109" t="s">
        <v>1855</v>
      </c>
      <c r="D244" s="109" t="s">
        <v>23263</v>
      </c>
      <c r="E244" s="109" t="s">
        <v>24476</v>
      </c>
      <c r="F244" s="109" t="s">
        <v>23648</v>
      </c>
      <c r="G244" s="109" t="s">
        <v>23656</v>
      </c>
      <c r="H244" s="109" t="s">
        <v>23648</v>
      </c>
      <c r="I244" s="109" t="s">
        <v>23648</v>
      </c>
      <c r="J244" s="109" t="s">
        <v>23648</v>
      </c>
      <c r="K244" s="109" t="s">
        <v>23648</v>
      </c>
    </row>
    <row r="245" spans="1:11">
      <c r="A245" s="109" t="s">
        <v>909</v>
      </c>
      <c r="B245" s="109" t="s">
        <v>909</v>
      </c>
      <c r="C245" s="109" t="s">
        <v>1571</v>
      </c>
      <c r="D245" s="109" t="s">
        <v>23209</v>
      </c>
      <c r="E245" s="109" t="s">
        <v>24477</v>
      </c>
      <c r="F245" s="109" t="s">
        <v>24478</v>
      </c>
      <c r="G245" s="109" t="s">
        <v>24479</v>
      </c>
      <c r="H245" s="109" t="s">
        <v>24480</v>
      </c>
      <c r="I245" s="109" t="s">
        <v>23446</v>
      </c>
      <c r="J245" s="109" t="s">
        <v>24481</v>
      </c>
      <c r="K245" s="109" t="s">
        <v>24482</v>
      </c>
    </row>
    <row r="246" spans="1:11">
      <c r="A246" s="109" t="s">
        <v>909</v>
      </c>
      <c r="B246" s="109" t="s">
        <v>909</v>
      </c>
      <c r="C246" s="109" t="s">
        <v>1571</v>
      </c>
      <c r="D246" s="109" t="s">
        <v>23217</v>
      </c>
      <c r="E246" s="109" t="s">
        <v>24483</v>
      </c>
      <c r="F246" s="109" t="s">
        <v>24484</v>
      </c>
      <c r="G246" s="109" t="s">
        <v>24485</v>
      </c>
      <c r="H246" s="109" t="s">
        <v>24486</v>
      </c>
      <c r="I246" s="109" t="s">
        <v>24487</v>
      </c>
      <c r="J246" s="109" t="s">
        <v>24322</v>
      </c>
      <c r="K246" s="109" t="s">
        <v>23779</v>
      </c>
    </row>
    <row r="247" spans="1:11">
      <c r="A247" s="109" t="s">
        <v>909</v>
      </c>
      <c r="B247" s="109" t="s">
        <v>909</v>
      </c>
      <c r="C247" s="109" t="s">
        <v>1571</v>
      </c>
      <c r="D247" s="109" t="s">
        <v>23225</v>
      </c>
      <c r="E247" s="109" t="s">
        <v>24488</v>
      </c>
      <c r="F247" s="109" t="s">
        <v>24489</v>
      </c>
      <c r="G247" s="109" t="s">
        <v>24490</v>
      </c>
      <c r="H247" s="109" t="s">
        <v>24491</v>
      </c>
      <c r="I247" s="109" t="s">
        <v>24492</v>
      </c>
      <c r="J247" s="109" t="s">
        <v>24368</v>
      </c>
      <c r="K247" s="109" t="s">
        <v>23583</v>
      </c>
    </row>
    <row r="248" spans="1:11">
      <c r="A248" s="109" t="s">
        <v>909</v>
      </c>
      <c r="B248" s="109" t="s">
        <v>909</v>
      </c>
      <c r="C248" s="109" t="s">
        <v>1571</v>
      </c>
      <c r="D248" s="109" t="s">
        <v>23233</v>
      </c>
      <c r="E248" s="109" t="s">
        <v>24493</v>
      </c>
      <c r="F248" s="109" t="s">
        <v>23941</v>
      </c>
      <c r="G248" s="109" t="s">
        <v>24494</v>
      </c>
      <c r="H248" s="109" t="s">
        <v>23460</v>
      </c>
      <c r="I248" s="109" t="s">
        <v>24393</v>
      </c>
      <c r="J248" s="109" t="s">
        <v>23692</v>
      </c>
      <c r="K248" s="109" t="s">
        <v>23795</v>
      </c>
    </row>
    <row r="249" spans="1:11">
      <c r="A249" s="109" t="s">
        <v>909</v>
      </c>
      <c r="B249" s="109" t="s">
        <v>909</v>
      </c>
      <c r="C249" s="109" t="s">
        <v>1571</v>
      </c>
      <c r="D249" s="109" t="s">
        <v>23241</v>
      </c>
      <c r="E249" s="109" t="s">
        <v>24495</v>
      </c>
      <c r="F249" s="109" t="s">
        <v>24496</v>
      </c>
      <c r="G249" s="109" t="s">
        <v>24497</v>
      </c>
      <c r="H249" s="109" t="s">
        <v>23950</v>
      </c>
      <c r="I249" s="109" t="s">
        <v>23269</v>
      </c>
      <c r="J249" s="109" t="s">
        <v>23247</v>
      </c>
      <c r="K249" s="109" t="s">
        <v>23269</v>
      </c>
    </row>
    <row r="250" spans="1:11">
      <c r="A250" s="109" t="s">
        <v>909</v>
      </c>
      <c r="B250" s="109" t="s">
        <v>909</v>
      </c>
      <c r="C250" s="109" t="s">
        <v>1571</v>
      </c>
      <c r="D250" s="109" t="s">
        <v>23249</v>
      </c>
      <c r="E250" s="109" t="s">
        <v>24498</v>
      </c>
      <c r="F250" s="109" t="s">
        <v>23700</v>
      </c>
      <c r="G250" s="109" t="s">
        <v>23885</v>
      </c>
      <c r="H250" s="109" t="s">
        <v>23751</v>
      </c>
      <c r="I250" s="109" t="s">
        <v>23269</v>
      </c>
      <c r="J250" s="109" t="s">
        <v>23269</v>
      </c>
      <c r="K250" s="109" t="s">
        <v>23269</v>
      </c>
    </row>
    <row r="251" spans="1:11">
      <c r="A251" s="109" t="s">
        <v>909</v>
      </c>
      <c r="B251" s="109" t="s">
        <v>909</v>
      </c>
      <c r="C251" s="109" t="s">
        <v>1571</v>
      </c>
      <c r="D251" s="109" t="s">
        <v>23257</v>
      </c>
      <c r="E251" s="109" t="s">
        <v>24499</v>
      </c>
      <c r="F251" s="109" t="s">
        <v>23324</v>
      </c>
      <c r="G251" s="109" t="s">
        <v>23629</v>
      </c>
      <c r="H251" s="109" t="s">
        <v>23579</v>
      </c>
      <c r="I251" s="109" t="s">
        <v>23268</v>
      </c>
      <c r="J251" s="109" t="s">
        <v>23255</v>
      </c>
      <c r="K251" s="109" t="s">
        <v>23687</v>
      </c>
    </row>
    <row r="252" spans="1:11">
      <c r="A252" s="109" t="s">
        <v>909</v>
      </c>
      <c r="B252" s="109" t="s">
        <v>909</v>
      </c>
      <c r="C252" s="109" t="s">
        <v>1571</v>
      </c>
      <c r="D252" s="109" t="s">
        <v>23263</v>
      </c>
      <c r="E252" s="109" t="s">
        <v>24500</v>
      </c>
      <c r="F252" s="109" t="s">
        <v>23256</v>
      </c>
      <c r="G252" s="109" t="s">
        <v>23687</v>
      </c>
      <c r="H252" s="109" t="s">
        <v>23254</v>
      </c>
      <c r="I252" s="109" t="s">
        <v>23648</v>
      </c>
      <c r="J252" s="109" t="s">
        <v>23648</v>
      </c>
      <c r="K252" s="109" t="s">
        <v>23648</v>
      </c>
    </row>
    <row r="253" spans="1:11">
      <c r="A253" s="109" t="s">
        <v>909</v>
      </c>
      <c r="B253" s="109" t="s">
        <v>909</v>
      </c>
      <c r="C253" s="109" t="s">
        <v>1766</v>
      </c>
      <c r="D253" s="109" t="s">
        <v>23209</v>
      </c>
      <c r="E253" s="109" t="s">
        <v>24501</v>
      </c>
      <c r="F253" s="109" t="s">
        <v>24400</v>
      </c>
      <c r="G253" s="109" t="s">
        <v>23643</v>
      </c>
      <c r="H253" s="109" t="s">
        <v>24340</v>
      </c>
      <c r="I253" s="109" t="s">
        <v>24502</v>
      </c>
      <c r="J253" s="109" t="s">
        <v>24503</v>
      </c>
      <c r="K253" s="109" t="s">
        <v>24302</v>
      </c>
    </row>
    <row r="254" spans="1:11">
      <c r="A254" s="109" t="s">
        <v>909</v>
      </c>
      <c r="B254" s="109" t="s">
        <v>909</v>
      </c>
      <c r="C254" s="109" t="s">
        <v>1766</v>
      </c>
      <c r="D254" s="109" t="s">
        <v>23217</v>
      </c>
      <c r="E254" s="109" t="s">
        <v>24504</v>
      </c>
      <c r="F254" s="109" t="s">
        <v>24258</v>
      </c>
      <c r="G254" s="109" t="s">
        <v>24505</v>
      </c>
      <c r="H254" s="109" t="s">
        <v>23777</v>
      </c>
      <c r="I254" s="109" t="s">
        <v>24506</v>
      </c>
      <c r="J254" s="109" t="s">
        <v>24451</v>
      </c>
      <c r="K254" s="109" t="s">
        <v>24507</v>
      </c>
    </row>
    <row r="255" spans="1:11">
      <c r="A255" s="109" t="s">
        <v>909</v>
      </c>
      <c r="B255" s="109" t="s">
        <v>909</v>
      </c>
      <c r="C255" s="109" t="s">
        <v>1766</v>
      </c>
      <c r="D255" s="109" t="s">
        <v>23225</v>
      </c>
      <c r="E255" s="109" t="s">
        <v>24508</v>
      </c>
      <c r="F255" s="109" t="s">
        <v>24509</v>
      </c>
      <c r="G255" s="109" t="s">
        <v>23527</v>
      </c>
      <c r="H255" s="109" t="s">
        <v>24510</v>
      </c>
      <c r="I255" s="109" t="s">
        <v>24208</v>
      </c>
      <c r="J255" s="109" t="s">
        <v>23255</v>
      </c>
      <c r="K255" s="109" t="s">
        <v>23891</v>
      </c>
    </row>
    <row r="256" spans="1:11">
      <c r="A256" s="109" t="s">
        <v>909</v>
      </c>
      <c r="B256" s="109" t="s">
        <v>909</v>
      </c>
      <c r="C256" s="109" t="s">
        <v>1766</v>
      </c>
      <c r="D256" s="109" t="s">
        <v>23233</v>
      </c>
      <c r="E256" s="109" t="s">
        <v>24511</v>
      </c>
      <c r="F256" s="109" t="s">
        <v>24512</v>
      </c>
      <c r="G256" s="109" t="s">
        <v>24513</v>
      </c>
      <c r="H256" s="109" t="s">
        <v>24178</v>
      </c>
      <c r="I256" s="109" t="s">
        <v>23649</v>
      </c>
      <c r="J256" s="109" t="s">
        <v>23641</v>
      </c>
      <c r="K256" s="109" t="s">
        <v>23239</v>
      </c>
    </row>
    <row r="257" spans="1:11">
      <c r="A257" s="109" t="s">
        <v>909</v>
      </c>
      <c r="B257" s="109" t="s">
        <v>909</v>
      </c>
      <c r="C257" s="109" t="s">
        <v>1766</v>
      </c>
      <c r="D257" s="109" t="s">
        <v>23241</v>
      </c>
      <c r="E257" s="109" t="s">
        <v>24514</v>
      </c>
      <c r="F257" s="109" t="s">
        <v>23466</v>
      </c>
      <c r="G257" s="109" t="s">
        <v>24408</v>
      </c>
      <c r="H257" s="109" t="s">
        <v>23255</v>
      </c>
      <c r="I257" s="109" t="s">
        <v>23687</v>
      </c>
      <c r="J257" s="109" t="s">
        <v>23648</v>
      </c>
      <c r="K257" s="109" t="s">
        <v>23247</v>
      </c>
    </row>
    <row r="258" spans="1:11">
      <c r="A258" s="109" t="s">
        <v>909</v>
      </c>
      <c r="B258" s="109" t="s">
        <v>909</v>
      </c>
      <c r="C258" s="109" t="s">
        <v>1766</v>
      </c>
      <c r="D258" s="109" t="s">
        <v>23249</v>
      </c>
      <c r="E258" s="109" t="s">
        <v>24515</v>
      </c>
      <c r="F258" s="109" t="s">
        <v>23371</v>
      </c>
      <c r="G258" s="109" t="s">
        <v>24441</v>
      </c>
      <c r="H258" s="109" t="s">
        <v>23269</v>
      </c>
      <c r="I258" s="109" t="s">
        <v>23641</v>
      </c>
      <c r="J258" s="109" t="s">
        <v>23641</v>
      </c>
      <c r="K258" s="109" t="s">
        <v>23656</v>
      </c>
    </row>
    <row r="259" spans="1:11">
      <c r="A259" s="109" t="s">
        <v>909</v>
      </c>
      <c r="B259" s="109" t="s">
        <v>909</v>
      </c>
      <c r="C259" s="109" t="s">
        <v>1766</v>
      </c>
      <c r="D259" s="109" t="s">
        <v>23257</v>
      </c>
      <c r="E259" s="109" t="s">
        <v>24516</v>
      </c>
      <c r="F259" s="109" t="s">
        <v>23656</v>
      </c>
      <c r="G259" s="109" t="s">
        <v>23656</v>
      </c>
      <c r="H259" s="109" t="s">
        <v>23270</v>
      </c>
      <c r="I259" s="109" t="s">
        <v>23641</v>
      </c>
      <c r="J259" s="109" t="s">
        <v>23641</v>
      </c>
      <c r="K259" s="109" t="s">
        <v>23641</v>
      </c>
    </row>
    <row r="260" spans="1:11">
      <c r="A260" s="109" t="s">
        <v>909</v>
      </c>
      <c r="B260" s="109" t="s">
        <v>909</v>
      </c>
      <c r="C260" s="109" t="s">
        <v>1766</v>
      </c>
      <c r="D260" s="109" t="s">
        <v>23263</v>
      </c>
      <c r="E260" s="109" t="s">
        <v>24517</v>
      </c>
      <c r="F260" s="109" t="s">
        <v>23656</v>
      </c>
      <c r="G260" s="109" t="s">
        <v>23269</v>
      </c>
      <c r="H260" s="109" t="s">
        <v>23648</v>
      </c>
      <c r="I260" s="109" t="s">
        <v>23641</v>
      </c>
      <c r="J260" s="109" t="s">
        <v>23648</v>
      </c>
      <c r="K260" s="109" t="s">
        <v>23648</v>
      </c>
    </row>
    <row r="261" spans="1:11">
      <c r="A261" s="109" t="s">
        <v>909</v>
      </c>
      <c r="B261" s="109" t="s">
        <v>909</v>
      </c>
      <c r="C261" s="109" t="s">
        <v>1877</v>
      </c>
      <c r="D261" s="109" t="s">
        <v>23209</v>
      </c>
      <c r="E261" s="109" t="s">
        <v>24518</v>
      </c>
      <c r="F261" s="109" t="s">
        <v>23641</v>
      </c>
      <c r="G261" s="109" t="s">
        <v>23641</v>
      </c>
      <c r="H261" s="109" t="s">
        <v>23255</v>
      </c>
      <c r="I261" s="109" t="s">
        <v>23647</v>
      </c>
      <c r="J261" s="109" t="s">
        <v>23683</v>
      </c>
      <c r="K261" s="109" t="s">
        <v>23247</v>
      </c>
    </row>
    <row r="262" spans="1:11">
      <c r="A262" s="109" t="s">
        <v>909</v>
      </c>
      <c r="B262" s="109" t="s">
        <v>909</v>
      </c>
      <c r="C262" s="109" t="s">
        <v>1877</v>
      </c>
      <c r="D262" s="109" t="s">
        <v>23217</v>
      </c>
      <c r="E262" s="109" t="s">
        <v>24519</v>
      </c>
      <c r="F262" s="109" t="s">
        <v>24138</v>
      </c>
      <c r="G262" s="109" t="s">
        <v>24520</v>
      </c>
      <c r="H262" s="109" t="s">
        <v>24521</v>
      </c>
      <c r="I262" s="109" t="s">
        <v>24522</v>
      </c>
      <c r="J262" s="109" t="s">
        <v>24451</v>
      </c>
      <c r="K262" s="109" t="s">
        <v>24523</v>
      </c>
    </row>
    <row r="263" spans="1:11">
      <c r="A263" s="109" t="s">
        <v>909</v>
      </c>
      <c r="B263" s="109" t="s">
        <v>909</v>
      </c>
      <c r="C263" s="109" t="s">
        <v>1877</v>
      </c>
      <c r="D263" s="109" t="s">
        <v>23225</v>
      </c>
      <c r="E263" s="109" t="s">
        <v>24524</v>
      </c>
      <c r="F263" s="109" t="s">
        <v>24525</v>
      </c>
      <c r="G263" s="109" t="s">
        <v>24526</v>
      </c>
      <c r="H263" s="109" t="s">
        <v>24527</v>
      </c>
      <c r="I263" s="109" t="s">
        <v>24528</v>
      </c>
      <c r="J263" s="109" t="s">
        <v>24529</v>
      </c>
      <c r="K263" s="109" t="s">
        <v>23688</v>
      </c>
    </row>
    <row r="264" spans="1:11">
      <c r="A264" s="109" t="s">
        <v>909</v>
      </c>
      <c r="B264" s="109" t="s">
        <v>909</v>
      </c>
      <c r="C264" s="109" t="s">
        <v>1877</v>
      </c>
      <c r="D264" s="109" t="s">
        <v>23233</v>
      </c>
      <c r="E264" s="109" t="s">
        <v>24530</v>
      </c>
      <c r="F264" s="109" t="s">
        <v>24531</v>
      </c>
      <c r="G264" s="109" t="s">
        <v>24532</v>
      </c>
      <c r="H264" s="109" t="s">
        <v>24533</v>
      </c>
      <c r="I264" s="109" t="s">
        <v>24534</v>
      </c>
      <c r="J264" s="109" t="s">
        <v>24400</v>
      </c>
      <c r="K264" s="109" t="s">
        <v>23303</v>
      </c>
    </row>
    <row r="265" spans="1:11">
      <c r="A265" s="109" t="s">
        <v>909</v>
      </c>
      <c r="B265" s="109" t="s">
        <v>909</v>
      </c>
      <c r="C265" s="109" t="s">
        <v>1877</v>
      </c>
      <c r="D265" s="109" t="s">
        <v>23241</v>
      </c>
      <c r="E265" s="109" t="s">
        <v>24535</v>
      </c>
      <c r="F265" s="109" t="s">
        <v>24423</v>
      </c>
      <c r="G265" s="109" t="s">
        <v>24536</v>
      </c>
      <c r="H265" s="109" t="s">
        <v>24537</v>
      </c>
      <c r="I265" s="109" t="s">
        <v>24538</v>
      </c>
      <c r="J265" s="109" t="s">
        <v>23255</v>
      </c>
      <c r="K265" s="109" t="s">
        <v>23270</v>
      </c>
    </row>
    <row r="266" spans="1:11">
      <c r="A266" s="109" t="s">
        <v>909</v>
      </c>
      <c r="B266" s="109" t="s">
        <v>909</v>
      </c>
      <c r="C266" s="109" t="s">
        <v>1877</v>
      </c>
      <c r="D266" s="109" t="s">
        <v>23249</v>
      </c>
      <c r="E266" s="109" t="s">
        <v>24539</v>
      </c>
      <c r="F266" s="109" t="s">
        <v>23268</v>
      </c>
      <c r="G266" s="109" t="s">
        <v>24338</v>
      </c>
      <c r="H266" s="109" t="s">
        <v>23427</v>
      </c>
      <c r="I266" s="109" t="s">
        <v>23371</v>
      </c>
      <c r="J266" s="109" t="s">
        <v>23641</v>
      </c>
      <c r="K266" s="109" t="s">
        <v>23247</v>
      </c>
    </row>
    <row r="267" spans="1:11">
      <c r="A267" s="109" t="s">
        <v>909</v>
      </c>
      <c r="B267" s="109" t="s">
        <v>909</v>
      </c>
      <c r="C267" s="109" t="s">
        <v>1877</v>
      </c>
      <c r="D267" s="109" t="s">
        <v>23257</v>
      </c>
      <c r="E267" s="109" t="s">
        <v>24540</v>
      </c>
      <c r="F267" s="109" t="s">
        <v>24412</v>
      </c>
      <c r="G267" s="109" t="s">
        <v>23751</v>
      </c>
      <c r="H267" s="109" t="s">
        <v>23991</v>
      </c>
      <c r="I267" s="109" t="s">
        <v>24412</v>
      </c>
      <c r="J267" s="109" t="s">
        <v>23648</v>
      </c>
      <c r="K267" s="109" t="s">
        <v>23687</v>
      </c>
    </row>
    <row r="268" spans="1:11">
      <c r="A268" s="109" t="s">
        <v>909</v>
      </c>
      <c r="B268" s="109" t="s">
        <v>909</v>
      </c>
      <c r="C268" s="109" t="s">
        <v>1877</v>
      </c>
      <c r="D268" s="109" t="s">
        <v>23263</v>
      </c>
      <c r="E268" s="109" t="s">
        <v>24541</v>
      </c>
      <c r="F268" s="109" t="s">
        <v>23247</v>
      </c>
      <c r="G268" s="109" t="s">
        <v>23269</v>
      </c>
      <c r="H268" s="109" t="s">
        <v>23256</v>
      </c>
      <c r="I268" s="109" t="s">
        <v>23656</v>
      </c>
      <c r="J268" s="109" t="s">
        <v>23247</v>
      </c>
      <c r="K268" s="109" t="s">
        <v>23270</v>
      </c>
    </row>
    <row r="269" spans="1:11">
      <c r="A269" s="109" t="s">
        <v>909</v>
      </c>
      <c r="B269" s="109" t="s">
        <v>909</v>
      </c>
      <c r="C269" s="109" t="s">
        <v>1484</v>
      </c>
      <c r="D269" s="109" t="s">
        <v>23209</v>
      </c>
      <c r="E269" s="109" t="s">
        <v>24542</v>
      </c>
      <c r="F269" s="109" t="s">
        <v>24543</v>
      </c>
      <c r="G269" s="109" t="s">
        <v>24544</v>
      </c>
      <c r="H269" s="109" t="s">
        <v>24545</v>
      </c>
      <c r="I269" s="109" t="s">
        <v>24546</v>
      </c>
      <c r="J269" s="109" t="s">
        <v>24547</v>
      </c>
      <c r="K269" s="109" t="s">
        <v>24548</v>
      </c>
    </row>
    <row r="270" spans="1:11">
      <c r="A270" s="109" t="s">
        <v>909</v>
      </c>
      <c r="B270" s="109" t="s">
        <v>909</v>
      </c>
      <c r="C270" s="109" t="s">
        <v>1484</v>
      </c>
      <c r="D270" s="109" t="s">
        <v>23217</v>
      </c>
      <c r="E270" s="109" t="s">
        <v>24549</v>
      </c>
      <c r="F270" s="109" t="s">
        <v>24550</v>
      </c>
      <c r="G270" s="109" t="s">
        <v>24551</v>
      </c>
      <c r="H270" s="109" t="s">
        <v>24552</v>
      </c>
      <c r="I270" s="109" t="s">
        <v>24553</v>
      </c>
      <c r="J270" s="109" t="s">
        <v>23676</v>
      </c>
      <c r="K270" s="109" t="s">
        <v>24554</v>
      </c>
    </row>
    <row r="271" spans="1:11">
      <c r="A271" s="109" t="s">
        <v>909</v>
      </c>
      <c r="B271" s="109" t="s">
        <v>909</v>
      </c>
      <c r="C271" s="109" t="s">
        <v>1484</v>
      </c>
      <c r="D271" s="109" t="s">
        <v>23225</v>
      </c>
      <c r="E271" s="109" t="s">
        <v>24555</v>
      </c>
      <c r="F271" s="109" t="s">
        <v>23368</v>
      </c>
      <c r="G271" s="109" t="s">
        <v>24556</v>
      </c>
      <c r="H271" s="109" t="s">
        <v>24163</v>
      </c>
      <c r="I271" s="109" t="s">
        <v>23649</v>
      </c>
      <c r="J271" s="109" t="s">
        <v>23891</v>
      </c>
      <c r="K271" s="109" t="s">
        <v>23652</v>
      </c>
    </row>
    <row r="272" spans="1:11">
      <c r="A272" s="109" t="s">
        <v>909</v>
      </c>
      <c r="B272" s="109" t="s">
        <v>909</v>
      </c>
      <c r="C272" s="109" t="s">
        <v>1484</v>
      </c>
      <c r="D272" s="109" t="s">
        <v>23233</v>
      </c>
      <c r="E272" s="109" t="s">
        <v>24557</v>
      </c>
      <c r="F272" s="109" t="s">
        <v>23318</v>
      </c>
      <c r="G272" s="109" t="s">
        <v>24368</v>
      </c>
      <c r="H272" s="109" t="s">
        <v>24412</v>
      </c>
      <c r="I272" s="109" t="s">
        <v>23247</v>
      </c>
      <c r="J272" s="109" t="s">
        <v>23641</v>
      </c>
      <c r="K272" s="109" t="s">
        <v>23648</v>
      </c>
    </row>
    <row r="273" spans="1:11">
      <c r="A273" s="109" t="s">
        <v>909</v>
      </c>
      <c r="B273" s="109" t="s">
        <v>909</v>
      </c>
      <c r="C273" s="109" t="s">
        <v>1484</v>
      </c>
      <c r="D273" s="109" t="s">
        <v>23241</v>
      </c>
      <c r="E273" s="109" t="s">
        <v>24558</v>
      </c>
      <c r="F273" s="109" t="s">
        <v>23269</v>
      </c>
      <c r="G273" s="109" t="s">
        <v>23255</v>
      </c>
      <c r="H273" s="109" t="s">
        <v>23656</v>
      </c>
      <c r="I273" s="109" t="s">
        <v>23648</v>
      </c>
      <c r="J273" s="109" t="s">
        <v>23641</v>
      </c>
      <c r="K273" s="109" t="s">
        <v>23648</v>
      </c>
    </row>
    <row r="274" spans="1:11">
      <c r="A274" s="109" t="s">
        <v>909</v>
      </c>
      <c r="B274" s="109" t="s">
        <v>909</v>
      </c>
      <c r="C274" s="109" t="s">
        <v>1484</v>
      </c>
      <c r="D274" s="109" t="s">
        <v>23249</v>
      </c>
      <c r="E274" s="109" t="s">
        <v>24559</v>
      </c>
      <c r="F274" s="109" t="s">
        <v>23656</v>
      </c>
      <c r="G274" s="109" t="s">
        <v>23656</v>
      </c>
      <c r="H274" s="109" t="s">
        <v>23247</v>
      </c>
      <c r="I274" s="109" t="s">
        <v>23648</v>
      </c>
      <c r="J274" s="109" t="s">
        <v>23641</v>
      </c>
      <c r="K274" s="109" t="s">
        <v>23648</v>
      </c>
    </row>
    <row r="275" spans="1:11">
      <c r="A275" s="109" t="s">
        <v>909</v>
      </c>
      <c r="B275" s="109" t="s">
        <v>909</v>
      </c>
      <c r="C275" s="109" t="s">
        <v>1484</v>
      </c>
      <c r="D275" s="109" t="s">
        <v>23257</v>
      </c>
      <c r="E275" s="109" t="s">
        <v>24560</v>
      </c>
      <c r="F275" s="109" t="s">
        <v>23255</v>
      </c>
      <c r="G275" s="109" t="s">
        <v>23269</v>
      </c>
      <c r="H275" s="109" t="s">
        <v>23641</v>
      </c>
      <c r="I275" s="109" t="s">
        <v>23648</v>
      </c>
      <c r="J275" s="109" t="s">
        <v>23648</v>
      </c>
      <c r="K275" s="109" t="s">
        <v>23641</v>
      </c>
    </row>
    <row r="276" spans="1:11">
      <c r="A276" s="109" t="s">
        <v>909</v>
      </c>
      <c r="B276" s="109" t="s">
        <v>909</v>
      </c>
      <c r="C276" s="109" t="s">
        <v>1484</v>
      </c>
      <c r="D276" s="109" t="s">
        <v>23263</v>
      </c>
      <c r="E276" s="109" t="s">
        <v>24561</v>
      </c>
      <c r="F276" s="109" t="s">
        <v>23656</v>
      </c>
      <c r="G276" s="109" t="s">
        <v>23269</v>
      </c>
      <c r="H276" s="109" t="s">
        <v>23641</v>
      </c>
      <c r="I276" s="109" t="s">
        <v>23641</v>
      </c>
      <c r="J276" s="109" t="s">
        <v>23648</v>
      </c>
      <c r="K276" s="109" t="s">
        <v>23648</v>
      </c>
    </row>
    <row r="277" spans="1:11">
      <c r="A277" s="109" t="s">
        <v>909</v>
      </c>
      <c r="B277" s="109" t="s">
        <v>909</v>
      </c>
      <c r="C277" s="109" t="s">
        <v>1527</v>
      </c>
      <c r="D277" s="109" t="s">
        <v>23209</v>
      </c>
      <c r="E277" s="109" t="s">
        <v>24562</v>
      </c>
      <c r="F277" s="109" t="s">
        <v>23582</v>
      </c>
      <c r="G277" s="109" t="s">
        <v>24220</v>
      </c>
      <c r="H277" s="109" t="s">
        <v>23282</v>
      </c>
      <c r="I277" s="109" t="s">
        <v>24563</v>
      </c>
      <c r="J277" s="109" t="s">
        <v>24564</v>
      </c>
      <c r="K277" s="109" t="s">
        <v>24565</v>
      </c>
    </row>
    <row r="278" spans="1:11">
      <c r="A278" s="109" t="s">
        <v>909</v>
      </c>
      <c r="B278" s="109" t="s">
        <v>909</v>
      </c>
      <c r="C278" s="109" t="s">
        <v>1527</v>
      </c>
      <c r="D278" s="109" t="s">
        <v>23217</v>
      </c>
      <c r="E278" s="109" t="s">
        <v>24566</v>
      </c>
      <c r="F278" s="109" t="s">
        <v>24567</v>
      </c>
      <c r="G278" s="109" t="s">
        <v>24568</v>
      </c>
      <c r="H278" s="109" t="s">
        <v>24569</v>
      </c>
      <c r="I278" s="109" t="s">
        <v>24570</v>
      </c>
      <c r="J278" s="109" t="s">
        <v>24571</v>
      </c>
      <c r="K278" s="109" t="s">
        <v>24572</v>
      </c>
    </row>
    <row r="279" spans="1:11">
      <c r="A279" s="109" t="s">
        <v>909</v>
      </c>
      <c r="B279" s="109" t="s">
        <v>909</v>
      </c>
      <c r="C279" s="109" t="s">
        <v>1527</v>
      </c>
      <c r="D279" s="109" t="s">
        <v>23225</v>
      </c>
      <c r="E279" s="109" t="s">
        <v>24573</v>
      </c>
      <c r="F279" s="109" t="s">
        <v>24574</v>
      </c>
      <c r="G279" s="109" t="s">
        <v>24575</v>
      </c>
      <c r="H279" s="109" t="s">
        <v>24576</v>
      </c>
      <c r="I279" s="109" t="s">
        <v>23583</v>
      </c>
      <c r="J279" s="109" t="s">
        <v>24341</v>
      </c>
      <c r="K279" s="109" t="s">
        <v>23931</v>
      </c>
    </row>
    <row r="280" spans="1:11">
      <c r="A280" s="109" t="s">
        <v>909</v>
      </c>
      <c r="B280" s="109" t="s">
        <v>909</v>
      </c>
      <c r="C280" s="109" t="s">
        <v>1527</v>
      </c>
      <c r="D280" s="109" t="s">
        <v>23233</v>
      </c>
      <c r="E280" s="109" t="s">
        <v>24577</v>
      </c>
      <c r="F280" s="109" t="s">
        <v>24578</v>
      </c>
      <c r="G280" s="109" t="s">
        <v>23840</v>
      </c>
      <c r="H280" s="109" t="s">
        <v>24512</v>
      </c>
      <c r="I280" s="109" t="s">
        <v>23255</v>
      </c>
      <c r="J280" s="109" t="s">
        <v>23700</v>
      </c>
      <c r="K280" s="109" t="s">
        <v>24368</v>
      </c>
    </row>
    <row r="281" spans="1:11">
      <c r="A281" s="109" t="s">
        <v>909</v>
      </c>
      <c r="B281" s="109" t="s">
        <v>909</v>
      </c>
      <c r="C281" s="109" t="s">
        <v>1527</v>
      </c>
      <c r="D281" s="109" t="s">
        <v>23241</v>
      </c>
      <c r="E281" s="109" t="s">
        <v>24579</v>
      </c>
      <c r="F281" s="109" t="s">
        <v>24580</v>
      </c>
      <c r="G281" s="109" t="s">
        <v>24581</v>
      </c>
      <c r="H281" s="109" t="s">
        <v>23466</v>
      </c>
      <c r="I281" s="109" t="s">
        <v>23656</v>
      </c>
      <c r="J281" s="109" t="s">
        <v>23247</v>
      </c>
      <c r="K281" s="109" t="s">
        <v>23687</v>
      </c>
    </row>
    <row r="282" spans="1:11">
      <c r="A282" s="109" t="s">
        <v>909</v>
      </c>
      <c r="B282" s="109" t="s">
        <v>909</v>
      </c>
      <c r="C282" s="109" t="s">
        <v>1527</v>
      </c>
      <c r="D282" s="109" t="s">
        <v>23249</v>
      </c>
      <c r="E282" s="109" t="s">
        <v>24582</v>
      </c>
      <c r="F282" s="109" t="s">
        <v>24393</v>
      </c>
      <c r="G282" s="109" t="s">
        <v>23751</v>
      </c>
      <c r="H282" s="109" t="s">
        <v>23270</v>
      </c>
      <c r="I282" s="109" t="s">
        <v>23641</v>
      </c>
      <c r="J282" s="109" t="s">
        <v>23641</v>
      </c>
      <c r="K282" s="109" t="s">
        <v>23247</v>
      </c>
    </row>
    <row r="283" spans="1:11">
      <c r="A283" s="109" t="s">
        <v>909</v>
      </c>
      <c r="B283" s="109" t="s">
        <v>909</v>
      </c>
      <c r="C283" s="109" t="s">
        <v>1527</v>
      </c>
      <c r="D283" s="109" t="s">
        <v>23257</v>
      </c>
      <c r="E283" s="109" t="s">
        <v>24583</v>
      </c>
      <c r="F283" s="109" t="s">
        <v>23316</v>
      </c>
      <c r="G283" s="109" t="s">
        <v>23268</v>
      </c>
      <c r="H283" s="109" t="s">
        <v>23648</v>
      </c>
      <c r="I283" s="109" t="s">
        <v>23247</v>
      </c>
      <c r="J283" s="109" t="s">
        <v>23648</v>
      </c>
      <c r="K283" s="109" t="s">
        <v>23641</v>
      </c>
    </row>
    <row r="284" spans="1:11">
      <c r="A284" s="109" t="s">
        <v>909</v>
      </c>
      <c r="B284" s="109" t="s">
        <v>909</v>
      </c>
      <c r="C284" s="109" t="s">
        <v>1527</v>
      </c>
      <c r="D284" s="109" t="s">
        <v>23263</v>
      </c>
      <c r="E284" s="109" t="s">
        <v>24584</v>
      </c>
      <c r="F284" s="109" t="s">
        <v>23270</v>
      </c>
      <c r="G284" s="109" t="s">
        <v>23656</v>
      </c>
      <c r="H284" s="109" t="s">
        <v>23656</v>
      </c>
      <c r="I284" s="109" t="s">
        <v>23648</v>
      </c>
      <c r="J284" s="109" t="s">
        <v>23641</v>
      </c>
      <c r="K284" s="109" t="s">
        <v>23648</v>
      </c>
    </row>
    <row r="285" spans="1:11">
      <c r="A285" s="109" t="s">
        <v>909</v>
      </c>
      <c r="B285" s="109" t="s">
        <v>909</v>
      </c>
      <c r="C285" s="109" t="s">
        <v>1746</v>
      </c>
      <c r="D285" s="109" t="s">
        <v>23209</v>
      </c>
      <c r="E285" s="109" t="s">
        <v>24585</v>
      </c>
      <c r="F285" s="109" t="s">
        <v>24076</v>
      </c>
      <c r="G285" s="109" t="s">
        <v>24586</v>
      </c>
      <c r="H285" s="109" t="s">
        <v>24368</v>
      </c>
      <c r="I285" s="109" t="s">
        <v>23701</v>
      </c>
      <c r="J285" s="109" t="s">
        <v>24343</v>
      </c>
      <c r="K285" s="109" t="s">
        <v>23585</v>
      </c>
    </row>
    <row r="286" spans="1:11">
      <c r="A286" s="109" t="s">
        <v>909</v>
      </c>
      <c r="B286" s="109" t="s">
        <v>909</v>
      </c>
      <c r="C286" s="109" t="s">
        <v>1746</v>
      </c>
      <c r="D286" s="109" t="s">
        <v>23217</v>
      </c>
      <c r="E286" s="109" t="s">
        <v>24587</v>
      </c>
      <c r="F286" s="109" t="s">
        <v>24588</v>
      </c>
      <c r="G286" s="109" t="s">
        <v>24293</v>
      </c>
      <c r="H286" s="109" t="s">
        <v>24076</v>
      </c>
      <c r="I286" s="109" t="s">
        <v>24430</v>
      </c>
      <c r="J286" s="109" t="s">
        <v>23692</v>
      </c>
      <c r="K286" s="109" t="s">
        <v>24087</v>
      </c>
    </row>
    <row r="287" spans="1:11">
      <c r="A287" s="109" t="s">
        <v>909</v>
      </c>
      <c r="B287" s="109" t="s">
        <v>909</v>
      </c>
      <c r="C287" s="109" t="s">
        <v>1746</v>
      </c>
      <c r="D287" s="109" t="s">
        <v>23225</v>
      </c>
      <c r="E287" s="109" t="s">
        <v>24589</v>
      </c>
      <c r="F287" s="109" t="s">
        <v>24590</v>
      </c>
      <c r="G287" s="109" t="s">
        <v>24591</v>
      </c>
      <c r="H287" s="109" t="s">
        <v>23885</v>
      </c>
      <c r="I287" s="109" t="s">
        <v>23270</v>
      </c>
      <c r="J287" s="109" t="s">
        <v>23579</v>
      </c>
      <c r="K287" s="109" t="s">
        <v>23256</v>
      </c>
    </row>
    <row r="288" spans="1:11">
      <c r="A288" s="109" t="s">
        <v>909</v>
      </c>
      <c r="B288" s="109" t="s">
        <v>909</v>
      </c>
      <c r="C288" s="109" t="s">
        <v>1746</v>
      </c>
      <c r="D288" s="109" t="s">
        <v>23233</v>
      </c>
      <c r="E288" s="109" t="s">
        <v>24592</v>
      </c>
      <c r="F288" s="109" t="s">
        <v>24391</v>
      </c>
      <c r="G288" s="109" t="s">
        <v>24593</v>
      </c>
      <c r="H288" s="109" t="s">
        <v>23316</v>
      </c>
      <c r="I288" s="109" t="s">
        <v>23269</v>
      </c>
      <c r="J288" s="109" t="s">
        <v>23269</v>
      </c>
      <c r="K288" s="109" t="s">
        <v>23652</v>
      </c>
    </row>
    <row r="289" spans="1:11">
      <c r="A289" s="109" t="s">
        <v>909</v>
      </c>
      <c r="B289" s="109" t="s">
        <v>909</v>
      </c>
      <c r="C289" s="109" t="s">
        <v>1746</v>
      </c>
      <c r="D289" s="109" t="s">
        <v>23241</v>
      </c>
      <c r="E289" s="109" t="s">
        <v>24594</v>
      </c>
      <c r="F289" s="109" t="s">
        <v>24595</v>
      </c>
      <c r="G289" s="109" t="s">
        <v>23466</v>
      </c>
      <c r="H289" s="109" t="s">
        <v>23255</v>
      </c>
      <c r="I289" s="109" t="s">
        <v>23648</v>
      </c>
      <c r="J289" s="109" t="s">
        <v>23641</v>
      </c>
      <c r="K289" s="109" t="s">
        <v>23641</v>
      </c>
    </row>
    <row r="290" spans="1:11">
      <c r="A290" s="109" t="s">
        <v>909</v>
      </c>
      <c r="B290" s="109" t="s">
        <v>909</v>
      </c>
      <c r="C290" s="109" t="s">
        <v>1746</v>
      </c>
      <c r="D290" s="109" t="s">
        <v>23249</v>
      </c>
      <c r="E290" s="109" t="s">
        <v>24596</v>
      </c>
      <c r="F290" s="109" t="s">
        <v>24412</v>
      </c>
      <c r="G290" s="109" t="s">
        <v>23254</v>
      </c>
      <c r="H290" s="109" t="s">
        <v>23648</v>
      </c>
      <c r="I290" s="109" t="s">
        <v>23656</v>
      </c>
      <c r="J290" s="109" t="s">
        <v>23641</v>
      </c>
      <c r="K290" s="109" t="s">
        <v>23648</v>
      </c>
    </row>
    <row r="291" spans="1:11">
      <c r="A291" s="109" t="s">
        <v>909</v>
      </c>
      <c r="B291" s="109" t="s">
        <v>909</v>
      </c>
      <c r="C291" s="109" t="s">
        <v>1746</v>
      </c>
      <c r="D291" s="109" t="s">
        <v>23257</v>
      </c>
      <c r="E291" s="109" t="s">
        <v>24597</v>
      </c>
      <c r="F291" s="109" t="s">
        <v>23648</v>
      </c>
      <c r="G291" s="109" t="s">
        <v>23991</v>
      </c>
      <c r="H291" s="109" t="s">
        <v>23641</v>
      </c>
      <c r="I291" s="109" t="s">
        <v>23648</v>
      </c>
      <c r="J291" s="109" t="s">
        <v>23648</v>
      </c>
      <c r="K291" s="109" t="s">
        <v>23648</v>
      </c>
    </row>
    <row r="292" spans="1:11">
      <c r="A292" s="109" t="s">
        <v>909</v>
      </c>
      <c r="B292" s="109" t="s">
        <v>909</v>
      </c>
      <c r="C292" s="109" t="s">
        <v>1746</v>
      </c>
      <c r="D292" s="109" t="s">
        <v>23263</v>
      </c>
      <c r="E292" s="109" t="s">
        <v>24598</v>
      </c>
      <c r="F292" s="109" t="s">
        <v>23648</v>
      </c>
      <c r="G292" s="109" t="s">
        <v>23648</v>
      </c>
      <c r="H292" s="109" t="s">
        <v>23656</v>
      </c>
      <c r="I292" s="109" t="s">
        <v>23648</v>
      </c>
      <c r="J292" s="109" t="s">
        <v>23648</v>
      </c>
      <c r="K292" s="109" t="s">
        <v>23648</v>
      </c>
    </row>
    <row r="293" spans="1:11">
      <c r="A293" s="109" t="s">
        <v>909</v>
      </c>
      <c r="B293" s="109" t="s">
        <v>909</v>
      </c>
      <c r="C293" s="109" t="s">
        <v>2524</v>
      </c>
      <c r="D293" s="109" t="s">
        <v>23209</v>
      </c>
      <c r="E293" s="109" t="s">
        <v>24599</v>
      </c>
      <c r="F293" s="109" t="s">
        <v>24203</v>
      </c>
      <c r="G293" s="109" t="s">
        <v>24086</v>
      </c>
      <c r="H293" s="109" t="s">
        <v>24600</v>
      </c>
      <c r="I293" s="109" t="s">
        <v>23247</v>
      </c>
      <c r="J293" s="109" t="s">
        <v>23701</v>
      </c>
      <c r="K293" s="109" t="s">
        <v>23641</v>
      </c>
    </row>
    <row r="294" spans="1:11">
      <c r="A294" s="109" t="s">
        <v>909</v>
      </c>
      <c r="B294" s="109" t="s">
        <v>909</v>
      </c>
      <c r="C294" s="109" t="s">
        <v>2524</v>
      </c>
      <c r="D294" s="109" t="s">
        <v>23217</v>
      </c>
      <c r="E294" s="109" t="s">
        <v>24601</v>
      </c>
      <c r="F294" s="109" t="s">
        <v>24335</v>
      </c>
      <c r="G294" s="109" t="s">
        <v>24602</v>
      </c>
      <c r="H294" s="109" t="s">
        <v>23367</v>
      </c>
      <c r="I294" s="109" t="s">
        <v>23255</v>
      </c>
      <c r="J294" s="109" t="s">
        <v>23701</v>
      </c>
      <c r="K294" s="109" t="s">
        <v>23652</v>
      </c>
    </row>
    <row r="295" spans="1:11">
      <c r="A295" s="109" t="s">
        <v>909</v>
      </c>
      <c r="B295" s="109" t="s">
        <v>909</v>
      </c>
      <c r="C295" s="109" t="s">
        <v>2524</v>
      </c>
      <c r="D295" s="109" t="s">
        <v>23225</v>
      </c>
      <c r="E295" s="109" t="s">
        <v>24603</v>
      </c>
      <c r="F295" s="109" t="s">
        <v>24604</v>
      </c>
      <c r="G295" s="109" t="s">
        <v>24605</v>
      </c>
      <c r="H295" s="109" t="s">
        <v>24536</v>
      </c>
      <c r="I295" s="109" t="s">
        <v>23247</v>
      </c>
      <c r="J295" s="109" t="s">
        <v>23641</v>
      </c>
      <c r="K295" s="109" t="s">
        <v>23656</v>
      </c>
    </row>
    <row r="296" spans="1:11">
      <c r="A296" s="109" t="s">
        <v>909</v>
      </c>
      <c r="B296" s="109" t="s">
        <v>909</v>
      </c>
      <c r="C296" s="109" t="s">
        <v>2524</v>
      </c>
      <c r="D296" s="109" t="s">
        <v>23233</v>
      </c>
      <c r="E296" s="109" t="s">
        <v>24606</v>
      </c>
      <c r="F296" s="109" t="s">
        <v>23651</v>
      </c>
      <c r="G296" s="109" t="s">
        <v>24373</v>
      </c>
      <c r="H296" s="109" t="s">
        <v>24336</v>
      </c>
      <c r="I296" s="109" t="s">
        <v>23269</v>
      </c>
      <c r="J296" s="109" t="s">
        <v>23648</v>
      </c>
      <c r="K296" s="109" t="s">
        <v>23269</v>
      </c>
    </row>
    <row r="297" spans="1:11">
      <c r="A297" s="109" t="s">
        <v>909</v>
      </c>
      <c r="B297" s="109" t="s">
        <v>909</v>
      </c>
      <c r="C297" s="109" t="s">
        <v>2524</v>
      </c>
      <c r="D297" s="109" t="s">
        <v>23241</v>
      </c>
      <c r="E297" s="109" t="s">
        <v>24607</v>
      </c>
      <c r="F297" s="109" t="s">
        <v>24595</v>
      </c>
      <c r="G297" s="109" t="s">
        <v>24180</v>
      </c>
      <c r="H297" s="109" t="s">
        <v>24412</v>
      </c>
      <c r="I297" s="109" t="s">
        <v>23268</v>
      </c>
      <c r="J297" s="109" t="s">
        <v>23648</v>
      </c>
      <c r="K297" s="109" t="s">
        <v>24441</v>
      </c>
    </row>
    <row r="298" spans="1:11">
      <c r="A298" s="109" t="s">
        <v>909</v>
      </c>
      <c r="B298" s="109" t="s">
        <v>909</v>
      </c>
      <c r="C298" s="109" t="s">
        <v>2524</v>
      </c>
      <c r="D298" s="109" t="s">
        <v>23249</v>
      </c>
      <c r="E298" s="109" t="s">
        <v>24608</v>
      </c>
      <c r="F298" s="109" t="s">
        <v>24609</v>
      </c>
      <c r="G298" s="109" t="s">
        <v>23461</v>
      </c>
      <c r="H298" s="109" t="s">
        <v>23269</v>
      </c>
      <c r="I298" s="109" t="s">
        <v>23648</v>
      </c>
      <c r="J298" s="109" t="s">
        <v>23648</v>
      </c>
      <c r="K298" s="109" t="s">
        <v>23648</v>
      </c>
    </row>
    <row r="299" spans="1:11">
      <c r="A299" s="109" t="s">
        <v>909</v>
      </c>
      <c r="B299" s="109" t="s">
        <v>909</v>
      </c>
      <c r="C299" s="109" t="s">
        <v>2524</v>
      </c>
      <c r="D299" s="109" t="s">
        <v>23257</v>
      </c>
      <c r="E299" s="109" t="s">
        <v>24610</v>
      </c>
      <c r="F299" s="109" t="s">
        <v>23268</v>
      </c>
      <c r="G299" s="109" t="s">
        <v>23270</v>
      </c>
      <c r="H299" s="109" t="s">
        <v>23648</v>
      </c>
      <c r="I299" s="109" t="s">
        <v>23648</v>
      </c>
      <c r="J299" s="109" t="s">
        <v>23648</v>
      </c>
      <c r="K299" s="109" t="s">
        <v>23648</v>
      </c>
    </row>
    <row r="300" spans="1:11">
      <c r="A300" s="109" t="s">
        <v>909</v>
      </c>
      <c r="B300" s="109" t="s">
        <v>909</v>
      </c>
      <c r="C300" s="109" t="s">
        <v>2783</v>
      </c>
      <c r="D300" s="109" t="s">
        <v>23209</v>
      </c>
      <c r="E300" s="109" t="s">
        <v>24611</v>
      </c>
      <c r="F300" s="109" t="s">
        <v>23648</v>
      </c>
      <c r="G300" s="109" t="s">
        <v>23270</v>
      </c>
      <c r="H300" s="109" t="s">
        <v>24507</v>
      </c>
      <c r="I300" s="109" t="s">
        <v>23419</v>
      </c>
      <c r="J300" s="109" t="s">
        <v>23692</v>
      </c>
      <c r="K300" s="109" t="s">
        <v>23648</v>
      </c>
    </row>
    <row r="301" spans="1:11">
      <c r="A301" s="109" t="s">
        <v>909</v>
      </c>
      <c r="B301" s="109" t="s">
        <v>909</v>
      </c>
      <c r="C301" s="109" t="s">
        <v>2783</v>
      </c>
      <c r="D301" s="109" t="s">
        <v>23217</v>
      </c>
      <c r="E301" s="109" t="s">
        <v>24612</v>
      </c>
      <c r="F301" s="109" t="s">
        <v>24613</v>
      </c>
      <c r="G301" s="109" t="s">
        <v>24614</v>
      </c>
      <c r="H301" s="109" t="s">
        <v>24615</v>
      </c>
      <c r="I301" s="109" t="s">
        <v>23246</v>
      </c>
      <c r="J301" s="109" t="s">
        <v>23652</v>
      </c>
      <c r="K301" s="109" t="s">
        <v>24441</v>
      </c>
    </row>
    <row r="302" spans="1:11">
      <c r="A302" s="109" t="s">
        <v>909</v>
      </c>
      <c r="B302" s="109" t="s">
        <v>909</v>
      </c>
      <c r="C302" s="109" t="s">
        <v>2783</v>
      </c>
      <c r="D302" s="109" t="s">
        <v>23225</v>
      </c>
      <c r="E302" s="109" t="s">
        <v>24616</v>
      </c>
      <c r="F302" s="109" t="s">
        <v>23374</v>
      </c>
      <c r="G302" s="109" t="s">
        <v>23245</v>
      </c>
      <c r="H302" s="109" t="s">
        <v>24593</v>
      </c>
      <c r="I302" s="109" t="s">
        <v>23255</v>
      </c>
      <c r="J302" s="109" t="s">
        <v>23269</v>
      </c>
      <c r="K302" s="109" t="s">
        <v>23687</v>
      </c>
    </row>
    <row r="303" spans="1:11">
      <c r="A303" s="109" t="s">
        <v>909</v>
      </c>
      <c r="B303" s="109" t="s">
        <v>909</v>
      </c>
      <c r="C303" s="109" t="s">
        <v>2783</v>
      </c>
      <c r="D303" s="109" t="s">
        <v>23233</v>
      </c>
      <c r="E303" s="109" t="s">
        <v>24617</v>
      </c>
      <c r="F303" s="109" t="s">
        <v>24618</v>
      </c>
      <c r="G303" s="109" t="s">
        <v>24619</v>
      </c>
      <c r="H303" s="109" t="s">
        <v>24620</v>
      </c>
      <c r="I303" s="109" t="s">
        <v>23700</v>
      </c>
      <c r="J303" s="109" t="s">
        <v>23648</v>
      </c>
      <c r="K303" s="109" t="s">
        <v>23648</v>
      </c>
    </row>
    <row r="304" spans="1:11">
      <c r="A304" s="109" t="s">
        <v>909</v>
      </c>
      <c r="B304" s="109" t="s">
        <v>909</v>
      </c>
      <c r="C304" s="109" t="s">
        <v>2783</v>
      </c>
      <c r="D304" s="109" t="s">
        <v>23241</v>
      </c>
      <c r="E304" s="109" t="s">
        <v>24621</v>
      </c>
      <c r="F304" s="109" t="s">
        <v>23750</v>
      </c>
      <c r="G304" s="109" t="s">
        <v>24441</v>
      </c>
      <c r="H304" s="109" t="s">
        <v>23579</v>
      </c>
      <c r="I304" s="109" t="s">
        <v>23641</v>
      </c>
      <c r="J304" s="109" t="s">
        <v>23648</v>
      </c>
      <c r="K304" s="109" t="s">
        <v>23648</v>
      </c>
    </row>
    <row r="305" spans="1:11">
      <c r="A305" s="109" t="s">
        <v>909</v>
      </c>
      <c r="B305" s="109" t="s">
        <v>909</v>
      </c>
      <c r="C305" s="109" t="s">
        <v>2783</v>
      </c>
      <c r="D305" s="109" t="s">
        <v>23249</v>
      </c>
      <c r="E305" s="109" t="s">
        <v>24622</v>
      </c>
      <c r="F305" s="109" t="s">
        <v>23656</v>
      </c>
      <c r="G305" s="109" t="s">
        <v>23656</v>
      </c>
      <c r="H305" s="109" t="s">
        <v>23268</v>
      </c>
      <c r="I305" s="109" t="s">
        <v>23656</v>
      </c>
      <c r="J305" s="109" t="s">
        <v>23648</v>
      </c>
      <c r="K305" s="109" t="s">
        <v>23247</v>
      </c>
    </row>
    <row r="306" spans="1:11">
      <c r="A306" s="109" t="s">
        <v>909</v>
      </c>
      <c r="B306" s="109" t="s">
        <v>909</v>
      </c>
      <c r="C306" s="109" t="s">
        <v>2783</v>
      </c>
      <c r="D306" s="109" t="s">
        <v>23257</v>
      </c>
      <c r="E306" s="109" t="s">
        <v>24623</v>
      </c>
      <c r="F306" s="109" t="s">
        <v>23268</v>
      </c>
      <c r="G306" s="109" t="s">
        <v>23656</v>
      </c>
      <c r="H306" s="109" t="s">
        <v>23641</v>
      </c>
      <c r="I306" s="109" t="s">
        <v>23648</v>
      </c>
      <c r="J306" s="109" t="s">
        <v>23648</v>
      </c>
      <c r="K306" s="109" t="s">
        <v>23648</v>
      </c>
    </row>
    <row r="307" spans="1:11">
      <c r="A307" s="109" t="s">
        <v>909</v>
      </c>
      <c r="B307" s="109" t="s">
        <v>909</v>
      </c>
      <c r="C307" s="109" t="s">
        <v>1637</v>
      </c>
      <c r="D307" s="109" t="s">
        <v>23209</v>
      </c>
      <c r="E307" s="109" t="s">
        <v>24624</v>
      </c>
      <c r="F307" s="109" t="s">
        <v>24625</v>
      </c>
      <c r="G307" s="109" t="s">
        <v>24626</v>
      </c>
      <c r="H307" s="109" t="s">
        <v>24627</v>
      </c>
      <c r="I307" s="109" t="s">
        <v>24628</v>
      </c>
      <c r="J307" s="109" t="s">
        <v>24629</v>
      </c>
      <c r="K307" s="109" t="s">
        <v>23452</v>
      </c>
    </row>
    <row r="308" spans="1:11">
      <c r="A308" s="109" t="s">
        <v>909</v>
      </c>
      <c r="B308" s="109" t="s">
        <v>909</v>
      </c>
      <c r="C308" s="109" t="s">
        <v>1637</v>
      </c>
      <c r="D308" s="109" t="s">
        <v>23217</v>
      </c>
      <c r="E308" s="109" t="s">
        <v>24630</v>
      </c>
      <c r="F308" s="109" t="s">
        <v>24631</v>
      </c>
      <c r="G308" s="109" t="s">
        <v>24632</v>
      </c>
      <c r="H308" s="109" t="s">
        <v>24633</v>
      </c>
      <c r="I308" s="109" t="s">
        <v>24634</v>
      </c>
      <c r="J308" s="109" t="s">
        <v>24635</v>
      </c>
      <c r="K308" s="109" t="s">
        <v>24254</v>
      </c>
    </row>
    <row r="309" spans="1:11">
      <c r="A309" s="109" t="s">
        <v>909</v>
      </c>
      <c r="B309" s="109" t="s">
        <v>909</v>
      </c>
      <c r="C309" s="109" t="s">
        <v>1637</v>
      </c>
      <c r="D309" s="109" t="s">
        <v>23225</v>
      </c>
      <c r="E309" s="109" t="s">
        <v>24636</v>
      </c>
      <c r="F309" s="109" t="s">
        <v>23623</v>
      </c>
      <c r="G309" s="109" t="s">
        <v>24637</v>
      </c>
      <c r="H309" s="109" t="s">
        <v>24638</v>
      </c>
      <c r="I309" s="109" t="s">
        <v>24639</v>
      </c>
      <c r="J309" s="109" t="s">
        <v>23984</v>
      </c>
      <c r="K309" s="109" t="s">
        <v>23297</v>
      </c>
    </row>
    <row r="310" spans="1:11">
      <c r="A310" s="109" t="s">
        <v>909</v>
      </c>
      <c r="B310" s="109" t="s">
        <v>909</v>
      </c>
      <c r="C310" s="109" t="s">
        <v>1637</v>
      </c>
      <c r="D310" s="109" t="s">
        <v>23233</v>
      </c>
      <c r="E310" s="109" t="s">
        <v>24640</v>
      </c>
      <c r="F310" s="109" t="s">
        <v>24423</v>
      </c>
      <c r="G310" s="109" t="s">
        <v>24641</v>
      </c>
      <c r="H310" s="109" t="s">
        <v>23245</v>
      </c>
      <c r="I310" s="109" t="s">
        <v>24179</v>
      </c>
      <c r="J310" s="109" t="s">
        <v>23692</v>
      </c>
      <c r="K310" s="109" t="s">
        <v>23991</v>
      </c>
    </row>
    <row r="311" spans="1:11">
      <c r="A311" s="109" t="s">
        <v>909</v>
      </c>
      <c r="B311" s="109" t="s">
        <v>909</v>
      </c>
      <c r="C311" s="109" t="s">
        <v>1637</v>
      </c>
      <c r="D311" s="109" t="s">
        <v>23241</v>
      </c>
      <c r="E311" s="109" t="s">
        <v>24642</v>
      </c>
      <c r="F311" s="109" t="s">
        <v>23750</v>
      </c>
      <c r="G311" s="109" t="s">
        <v>24393</v>
      </c>
      <c r="H311" s="109" t="s">
        <v>23461</v>
      </c>
      <c r="I311" s="109" t="s">
        <v>23269</v>
      </c>
      <c r="J311" s="109" t="s">
        <v>23648</v>
      </c>
      <c r="K311" s="109" t="s">
        <v>23700</v>
      </c>
    </row>
    <row r="312" spans="1:11">
      <c r="A312" s="109" t="s">
        <v>909</v>
      </c>
      <c r="B312" s="109" t="s">
        <v>909</v>
      </c>
      <c r="C312" s="109" t="s">
        <v>1637</v>
      </c>
      <c r="D312" s="109" t="s">
        <v>23249</v>
      </c>
      <c r="E312" s="109" t="s">
        <v>24643</v>
      </c>
      <c r="F312" s="109" t="s">
        <v>23579</v>
      </c>
      <c r="G312" s="109" t="s">
        <v>23270</v>
      </c>
      <c r="H312" s="109" t="s">
        <v>23656</v>
      </c>
      <c r="I312" s="109" t="s">
        <v>23648</v>
      </c>
      <c r="J312" s="109" t="s">
        <v>23648</v>
      </c>
      <c r="K312" s="109" t="s">
        <v>23648</v>
      </c>
    </row>
    <row r="313" spans="1:11">
      <c r="A313" s="109" t="s">
        <v>909</v>
      </c>
      <c r="B313" s="109" t="s">
        <v>909</v>
      </c>
      <c r="C313" s="109" t="s">
        <v>1637</v>
      </c>
      <c r="D313" s="109" t="s">
        <v>23257</v>
      </c>
      <c r="E313" s="109" t="s">
        <v>24644</v>
      </c>
      <c r="F313" s="109" t="s">
        <v>23268</v>
      </c>
      <c r="G313" s="109" t="s">
        <v>23461</v>
      </c>
      <c r="H313" s="109" t="s">
        <v>23247</v>
      </c>
      <c r="I313" s="109" t="s">
        <v>23641</v>
      </c>
      <c r="J313" s="109" t="s">
        <v>23648</v>
      </c>
      <c r="K313" s="109" t="s">
        <v>23648</v>
      </c>
    </row>
    <row r="314" spans="1:11">
      <c r="A314" s="109" t="s">
        <v>909</v>
      </c>
      <c r="B314" s="109" t="s">
        <v>909</v>
      </c>
      <c r="C314" s="109" t="s">
        <v>1637</v>
      </c>
      <c r="D314" s="109" t="s">
        <v>23263</v>
      </c>
      <c r="E314" s="109" t="s">
        <v>24645</v>
      </c>
      <c r="F314" s="109" t="s">
        <v>23648</v>
      </c>
      <c r="G314" s="109" t="s">
        <v>23641</v>
      </c>
      <c r="H314" s="109" t="s">
        <v>23269</v>
      </c>
      <c r="I314" s="109" t="s">
        <v>23648</v>
      </c>
      <c r="J314" s="109" t="s">
        <v>23648</v>
      </c>
      <c r="K314" s="109" t="s">
        <v>23648</v>
      </c>
    </row>
    <row r="315" spans="1:11">
      <c r="A315" s="109" t="s">
        <v>909</v>
      </c>
      <c r="B315" s="109" t="s">
        <v>909</v>
      </c>
      <c r="C315" s="109" t="s">
        <v>1594</v>
      </c>
      <c r="D315" s="109" t="s">
        <v>23209</v>
      </c>
      <c r="E315" s="109" t="s">
        <v>24646</v>
      </c>
      <c r="F315" s="109" t="s">
        <v>24647</v>
      </c>
      <c r="G315" s="109" t="s">
        <v>24648</v>
      </c>
      <c r="H315" s="109" t="s">
        <v>24649</v>
      </c>
      <c r="I315" s="109" t="s">
        <v>24650</v>
      </c>
      <c r="J315" s="109" t="s">
        <v>24651</v>
      </c>
      <c r="K315" s="109" t="s">
        <v>24652</v>
      </c>
    </row>
    <row r="316" spans="1:11">
      <c r="A316" s="109" t="s">
        <v>909</v>
      </c>
      <c r="B316" s="109" t="s">
        <v>909</v>
      </c>
      <c r="C316" s="109" t="s">
        <v>1594</v>
      </c>
      <c r="D316" s="109" t="s">
        <v>23217</v>
      </c>
      <c r="E316" s="109" t="s">
        <v>24653</v>
      </c>
      <c r="F316" s="109" t="s">
        <v>24654</v>
      </c>
      <c r="G316" s="109" t="s">
        <v>24655</v>
      </c>
      <c r="H316" s="109" t="s">
        <v>24656</v>
      </c>
      <c r="I316" s="109" t="s">
        <v>24657</v>
      </c>
      <c r="J316" s="109" t="s">
        <v>24658</v>
      </c>
      <c r="K316" s="109" t="s">
        <v>24443</v>
      </c>
    </row>
    <row r="317" spans="1:11">
      <c r="A317" s="109" t="s">
        <v>909</v>
      </c>
      <c r="B317" s="109" t="s">
        <v>909</v>
      </c>
      <c r="C317" s="109" t="s">
        <v>1594</v>
      </c>
      <c r="D317" s="109" t="s">
        <v>23225</v>
      </c>
      <c r="E317" s="109" t="s">
        <v>24659</v>
      </c>
      <c r="F317" s="109" t="s">
        <v>24470</v>
      </c>
      <c r="G317" s="109" t="s">
        <v>24660</v>
      </c>
      <c r="H317" s="109" t="s">
        <v>24505</v>
      </c>
      <c r="I317" s="109" t="s">
        <v>24661</v>
      </c>
      <c r="J317" s="109" t="s">
        <v>24249</v>
      </c>
      <c r="K317" s="109" t="s">
        <v>23231</v>
      </c>
    </row>
    <row r="318" spans="1:11">
      <c r="A318" s="109" t="s">
        <v>909</v>
      </c>
      <c r="B318" s="109" t="s">
        <v>909</v>
      </c>
      <c r="C318" s="109" t="s">
        <v>1594</v>
      </c>
      <c r="D318" s="109" t="s">
        <v>23233</v>
      </c>
      <c r="E318" s="109" t="s">
        <v>24662</v>
      </c>
      <c r="F318" s="109" t="s">
        <v>24509</v>
      </c>
      <c r="G318" s="109" t="s">
        <v>24363</v>
      </c>
      <c r="H318" s="109" t="s">
        <v>24086</v>
      </c>
      <c r="I318" s="109" t="s">
        <v>23310</v>
      </c>
      <c r="J318" s="109" t="s">
        <v>23687</v>
      </c>
      <c r="K318" s="109" t="s">
        <v>23317</v>
      </c>
    </row>
    <row r="319" spans="1:11">
      <c r="A319" s="109" t="s">
        <v>909</v>
      </c>
      <c r="B319" s="109" t="s">
        <v>909</v>
      </c>
      <c r="C319" s="109" t="s">
        <v>1594</v>
      </c>
      <c r="D319" s="109" t="s">
        <v>23241</v>
      </c>
      <c r="E319" s="109" t="s">
        <v>24663</v>
      </c>
      <c r="F319" s="109" t="s">
        <v>24393</v>
      </c>
      <c r="G319" s="109" t="s">
        <v>23365</v>
      </c>
      <c r="H319" s="109" t="s">
        <v>23697</v>
      </c>
      <c r="I319" s="109" t="s">
        <v>23269</v>
      </c>
      <c r="J319" s="109" t="s">
        <v>23641</v>
      </c>
      <c r="K319" s="109" t="s">
        <v>23269</v>
      </c>
    </row>
    <row r="320" spans="1:11">
      <c r="A320" s="109" t="s">
        <v>909</v>
      </c>
      <c r="B320" s="109" t="s">
        <v>909</v>
      </c>
      <c r="C320" s="109" t="s">
        <v>1594</v>
      </c>
      <c r="D320" s="109" t="s">
        <v>23249</v>
      </c>
      <c r="E320" s="109" t="s">
        <v>24664</v>
      </c>
      <c r="F320" s="109" t="s">
        <v>23316</v>
      </c>
      <c r="G320" s="109" t="s">
        <v>23996</v>
      </c>
      <c r="H320" s="109" t="s">
        <v>23687</v>
      </c>
      <c r="I320" s="109" t="s">
        <v>23269</v>
      </c>
      <c r="J320" s="109" t="s">
        <v>23648</v>
      </c>
      <c r="K320" s="109" t="s">
        <v>23648</v>
      </c>
    </row>
    <row r="321" spans="1:11">
      <c r="A321" s="109" t="s">
        <v>909</v>
      </c>
      <c r="B321" s="109" t="s">
        <v>909</v>
      </c>
      <c r="C321" s="109" t="s">
        <v>1594</v>
      </c>
      <c r="D321" s="109" t="s">
        <v>23257</v>
      </c>
      <c r="E321" s="109" t="s">
        <v>24665</v>
      </c>
      <c r="F321" s="109" t="s">
        <v>23656</v>
      </c>
      <c r="G321" s="109" t="s">
        <v>23656</v>
      </c>
      <c r="H321" s="109" t="s">
        <v>23269</v>
      </c>
      <c r="I321" s="109" t="s">
        <v>23687</v>
      </c>
      <c r="J321" s="109" t="s">
        <v>23648</v>
      </c>
      <c r="K321" s="109" t="s">
        <v>23648</v>
      </c>
    </row>
    <row r="322" spans="1:11">
      <c r="A322" s="109" t="s">
        <v>909</v>
      </c>
      <c r="B322" s="109" t="s">
        <v>909</v>
      </c>
      <c r="C322" s="109" t="s">
        <v>1594</v>
      </c>
      <c r="D322" s="109" t="s">
        <v>23263</v>
      </c>
      <c r="E322" s="109" t="s">
        <v>24666</v>
      </c>
      <c r="F322" s="109" t="s">
        <v>23641</v>
      </c>
      <c r="G322" s="109" t="s">
        <v>23648</v>
      </c>
      <c r="H322" s="109" t="s">
        <v>23648</v>
      </c>
      <c r="I322" s="109" t="s">
        <v>23648</v>
      </c>
      <c r="J322" s="109" t="s">
        <v>23641</v>
      </c>
      <c r="K322" s="109" t="s">
        <v>23648</v>
      </c>
    </row>
    <row r="323" spans="1:11">
      <c r="A323" s="109" t="s">
        <v>909</v>
      </c>
      <c r="B323" s="109" t="s">
        <v>909</v>
      </c>
      <c r="C323" s="109" t="s">
        <v>1659</v>
      </c>
      <c r="D323" s="109" t="s">
        <v>23209</v>
      </c>
      <c r="E323" s="109" t="s">
        <v>24667</v>
      </c>
      <c r="F323" s="109" t="s">
        <v>24647</v>
      </c>
      <c r="G323" s="109" t="s">
        <v>23646</v>
      </c>
      <c r="H323" s="109" t="s">
        <v>24668</v>
      </c>
      <c r="I323" s="109" t="s">
        <v>24669</v>
      </c>
      <c r="J323" s="109" t="s">
        <v>24670</v>
      </c>
      <c r="K323" s="109" t="s">
        <v>24671</v>
      </c>
    </row>
    <row r="324" spans="1:11">
      <c r="A324" s="109" t="s">
        <v>909</v>
      </c>
      <c r="B324" s="109" t="s">
        <v>909</v>
      </c>
      <c r="C324" s="109" t="s">
        <v>1659</v>
      </c>
      <c r="D324" s="109" t="s">
        <v>23217</v>
      </c>
      <c r="E324" s="109" t="s">
        <v>24672</v>
      </c>
      <c r="F324" s="109" t="s">
        <v>24673</v>
      </c>
      <c r="G324" s="109" t="s">
        <v>24674</v>
      </c>
      <c r="H324" s="109" t="s">
        <v>24675</v>
      </c>
      <c r="I324" s="109" t="s">
        <v>24676</v>
      </c>
      <c r="J324" s="109" t="s">
        <v>24677</v>
      </c>
      <c r="K324" s="109" t="s">
        <v>23728</v>
      </c>
    </row>
    <row r="325" spans="1:11">
      <c r="A325" s="109" t="s">
        <v>909</v>
      </c>
      <c r="B325" s="109" t="s">
        <v>909</v>
      </c>
      <c r="C325" s="109" t="s">
        <v>1659</v>
      </c>
      <c r="D325" s="109" t="s">
        <v>23225</v>
      </c>
      <c r="E325" s="109" t="s">
        <v>24678</v>
      </c>
      <c r="F325" s="109" t="s">
        <v>24679</v>
      </c>
      <c r="G325" s="109" t="s">
        <v>24680</v>
      </c>
      <c r="H325" s="109" t="s">
        <v>24681</v>
      </c>
      <c r="I325" s="109" t="s">
        <v>24682</v>
      </c>
      <c r="J325" s="109" t="s">
        <v>24683</v>
      </c>
      <c r="K325" s="109" t="s">
        <v>23697</v>
      </c>
    </row>
    <row r="326" spans="1:11">
      <c r="A326" s="109" t="s">
        <v>909</v>
      </c>
      <c r="B326" s="109" t="s">
        <v>909</v>
      </c>
      <c r="C326" s="109" t="s">
        <v>1659</v>
      </c>
      <c r="D326" s="109" t="s">
        <v>23233</v>
      </c>
      <c r="E326" s="109" t="s">
        <v>24684</v>
      </c>
      <c r="F326" s="109" t="s">
        <v>24685</v>
      </c>
      <c r="G326" s="109" t="s">
        <v>24333</v>
      </c>
      <c r="H326" s="109" t="s">
        <v>24686</v>
      </c>
      <c r="I326" s="109" t="s">
        <v>23572</v>
      </c>
      <c r="J326" s="109" t="s">
        <v>23697</v>
      </c>
      <c r="K326" s="109" t="s">
        <v>24179</v>
      </c>
    </row>
    <row r="327" spans="1:11">
      <c r="A327" s="109" t="s">
        <v>909</v>
      </c>
      <c r="B327" s="109" t="s">
        <v>909</v>
      </c>
      <c r="C327" s="109" t="s">
        <v>1659</v>
      </c>
      <c r="D327" s="109" t="s">
        <v>23241</v>
      </c>
      <c r="E327" s="109" t="s">
        <v>24687</v>
      </c>
      <c r="F327" s="109" t="s">
        <v>24138</v>
      </c>
      <c r="G327" s="109" t="s">
        <v>23270</v>
      </c>
      <c r="H327" s="109" t="s">
        <v>24688</v>
      </c>
      <c r="I327" s="109" t="s">
        <v>24179</v>
      </c>
      <c r="J327" s="109" t="s">
        <v>23641</v>
      </c>
      <c r="K327" s="109" t="s">
        <v>23652</v>
      </c>
    </row>
    <row r="328" spans="1:11">
      <c r="A328" s="109" t="s">
        <v>909</v>
      </c>
      <c r="B328" s="109" t="s">
        <v>909</v>
      </c>
      <c r="C328" s="109" t="s">
        <v>1659</v>
      </c>
      <c r="D328" s="109" t="s">
        <v>23249</v>
      </c>
      <c r="E328" s="109" t="s">
        <v>24689</v>
      </c>
      <c r="F328" s="109" t="s">
        <v>23687</v>
      </c>
      <c r="G328" s="109" t="s">
        <v>23268</v>
      </c>
      <c r="H328" s="109" t="s">
        <v>23652</v>
      </c>
      <c r="I328" s="109" t="s">
        <v>23247</v>
      </c>
      <c r="J328" s="109" t="s">
        <v>23641</v>
      </c>
      <c r="K328" s="109" t="s">
        <v>23648</v>
      </c>
    </row>
    <row r="329" spans="1:11">
      <c r="A329" s="109" t="s">
        <v>909</v>
      </c>
      <c r="B329" s="109" t="s">
        <v>909</v>
      </c>
      <c r="C329" s="109" t="s">
        <v>1659</v>
      </c>
      <c r="D329" s="109" t="s">
        <v>23257</v>
      </c>
      <c r="E329" s="109" t="s">
        <v>24690</v>
      </c>
      <c r="F329" s="109" t="s">
        <v>23656</v>
      </c>
      <c r="G329" s="109" t="s">
        <v>23268</v>
      </c>
      <c r="H329" s="109" t="s">
        <v>23656</v>
      </c>
      <c r="I329" s="109" t="s">
        <v>23656</v>
      </c>
      <c r="J329" s="109" t="s">
        <v>23648</v>
      </c>
      <c r="K329" s="109" t="s">
        <v>23648</v>
      </c>
    </row>
    <row r="330" spans="1:11">
      <c r="A330" s="109" t="s">
        <v>909</v>
      </c>
      <c r="B330" s="109" t="s">
        <v>909</v>
      </c>
      <c r="C330" s="109" t="s">
        <v>1659</v>
      </c>
      <c r="D330" s="109" t="s">
        <v>23263</v>
      </c>
      <c r="E330" s="109" t="s">
        <v>24691</v>
      </c>
      <c r="F330" s="109" t="s">
        <v>23656</v>
      </c>
      <c r="G330" s="109" t="s">
        <v>23641</v>
      </c>
      <c r="H330" s="109" t="s">
        <v>23641</v>
      </c>
      <c r="I330" s="109" t="s">
        <v>23648</v>
      </c>
      <c r="J330" s="109" t="s">
        <v>23648</v>
      </c>
      <c r="K330" s="109" t="s">
        <v>23648</v>
      </c>
    </row>
    <row r="331" spans="1:11">
      <c r="A331" s="109" t="s">
        <v>909</v>
      </c>
      <c r="B331" s="109" t="s">
        <v>909</v>
      </c>
      <c r="C331" s="109" t="s">
        <v>1700</v>
      </c>
      <c r="D331" s="109" t="s">
        <v>23209</v>
      </c>
      <c r="E331" s="109" t="s">
        <v>24692</v>
      </c>
      <c r="F331" s="109" t="s">
        <v>24522</v>
      </c>
      <c r="G331" s="109" t="s">
        <v>24693</v>
      </c>
      <c r="H331" s="109" t="s">
        <v>24694</v>
      </c>
      <c r="I331" s="109" t="s">
        <v>24695</v>
      </c>
      <c r="J331" s="109" t="s">
        <v>24696</v>
      </c>
      <c r="K331" s="109" t="s">
        <v>23246</v>
      </c>
    </row>
    <row r="332" spans="1:11">
      <c r="A332" s="109" t="s">
        <v>909</v>
      </c>
      <c r="B332" s="109" t="s">
        <v>909</v>
      </c>
      <c r="C332" s="109" t="s">
        <v>1700</v>
      </c>
      <c r="D332" s="109" t="s">
        <v>23217</v>
      </c>
      <c r="E332" s="109" t="s">
        <v>24697</v>
      </c>
      <c r="F332" s="109" t="s">
        <v>24439</v>
      </c>
      <c r="G332" s="109" t="s">
        <v>24698</v>
      </c>
      <c r="H332" s="109" t="s">
        <v>24699</v>
      </c>
      <c r="I332" s="109" t="s">
        <v>24700</v>
      </c>
      <c r="J332" s="109" t="s">
        <v>24701</v>
      </c>
      <c r="K332" s="109" t="s">
        <v>23938</v>
      </c>
    </row>
    <row r="333" spans="1:11">
      <c r="A333" s="109" t="s">
        <v>909</v>
      </c>
      <c r="B333" s="109" t="s">
        <v>909</v>
      </c>
      <c r="C333" s="109" t="s">
        <v>1700</v>
      </c>
      <c r="D333" s="109" t="s">
        <v>23225</v>
      </c>
      <c r="E333" s="109" t="s">
        <v>24702</v>
      </c>
      <c r="F333" s="109" t="s">
        <v>23472</v>
      </c>
      <c r="G333" s="109" t="s">
        <v>24419</v>
      </c>
      <c r="H333" s="109" t="s">
        <v>24703</v>
      </c>
      <c r="I333" s="109" t="s">
        <v>24162</v>
      </c>
      <c r="J333" s="109" t="s">
        <v>23408</v>
      </c>
      <c r="K333" s="109" t="s">
        <v>24152</v>
      </c>
    </row>
    <row r="334" spans="1:11">
      <c r="A334" s="109" t="s">
        <v>909</v>
      </c>
      <c r="B334" s="109" t="s">
        <v>909</v>
      </c>
      <c r="C334" s="109" t="s">
        <v>1700</v>
      </c>
      <c r="D334" s="109" t="s">
        <v>23233</v>
      </c>
      <c r="E334" s="109" t="s">
        <v>24704</v>
      </c>
      <c r="F334" s="109" t="s">
        <v>23461</v>
      </c>
      <c r="G334" s="109" t="s">
        <v>23425</v>
      </c>
      <c r="H334" s="109" t="s">
        <v>24513</v>
      </c>
      <c r="I334" s="109" t="s">
        <v>23371</v>
      </c>
      <c r="J334" s="109" t="s">
        <v>23897</v>
      </c>
      <c r="K334" s="109" t="s">
        <v>23897</v>
      </c>
    </row>
    <row r="335" spans="1:11">
      <c r="A335" s="109" t="s">
        <v>909</v>
      </c>
      <c r="B335" s="109" t="s">
        <v>909</v>
      </c>
      <c r="C335" s="109" t="s">
        <v>1700</v>
      </c>
      <c r="D335" s="109" t="s">
        <v>23241</v>
      </c>
      <c r="E335" s="109" t="s">
        <v>24705</v>
      </c>
      <c r="F335" s="109" t="s">
        <v>23656</v>
      </c>
      <c r="G335" s="109" t="s">
        <v>24441</v>
      </c>
      <c r="H335" s="109" t="s">
        <v>23629</v>
      </c>
      <c r="I335" s="109" t="s">
        <v>23656</v>
      </c>
      <c r="J335" s="109" t="s">
        <v>23652</v>
      </c>
      <c r="K335" s="109" t="s">
        <v>23324</v>
      </c>
    </row>
    <row r="336" spans="1:11">
      <c r="A336" s="109" t="s">
        <v>909</v>
      </c>
      <c r="B336" s="109" t="s">
        <v>909</v>
      </c>
      <c r="C336" s="109" t="s">
        <v>1700</v>
      </c>
      <c r="D336" s="109" t="s">
        <v>23249</v>
      </c>
      <c r="E336" s="109" t="s">
        <v>24706</v>
      </c>
      <c r="F336" s="109" t="s">
        <v>23270</v>
      </c>
      <c r="G336" s="109" t="s">
        <v>23656</v>
      </c>
      <c r="H336" s="109" t="s">
        <v>23579</v>
      </c>
      <c r="I336" s="109" t="s">
        <v>23656</v>
      </c>
      <c r="J336" s="109" t="s">
        <v>23579</v>
      </c>
      <c r="K336" s="109" t="s">
        <v>23461</v>
      </c>
    </row>
    <row r="337" spans="1:11">
      <c r="A337" s="109" t="s">
        <v>909</v>
      </c>
      <c r="B337" s="109" t="s">
        <v>909</v>
      </c>
      <c r="C337" s="109" t="s">
        <v>1700</v>
      </c>
      <c r="D337" s="109" t="s">
        <v>23257</v>
      </c>
      <c r="E337" s="109" t="s">
        <v>24707</v>
      </c>
      <c r="F337" s="109" t="s">
        <v>23652</v>
      </c>
      <c r="G337" s="109" t="s">
        <v>23652</v>
      </c>
      <c r="H337" s="109" t="s">
        <v>23700</v>
      </c>
      <c r="I337" s="109" t="s">
        <v>23641</v>
      </c>
      <c r="J337" s="109" t="s">
        <v>23270</v>
      </c>
      <c r="K337" s="109" t="s">
        <v>23656</v>
      </c>
    </row>
    <row r="338" spans="1:11">
      <c r="A338" s="109" t="s">
        <v>909</v>
      </c>
      <c r="B338" s="109" t="s">
        <v>909</v>
      </c>
      <c r="C338" s="109" t="s">
        <v>1700</v>
      </c>
      <c r="D338" s="109" t="s">
        <v>23263</v>
      </c>
      <c r="E338" s="109" t="s">
        <v>24708</v>
      </c>
      <c r="F338" s="109" t="s">
        <v>23247</v>
      </c>
      <c r="G338" s="109" t="s">
        <v>23641</v>
      </c>
      <c r="H338" s="109" t="s">
        <v>23648</v>
      </c>
      <c r="I338" s="109" t="s">
        <v>23648</v>
      </c>
      <c r="J338" s="109" t="s">
        <v>23641</v>
      </c>
      <c r="K338" s="109" t="s">
        <v>23648</v>
      </c>
    </row>
    <row r="339" spans="1:11">
      <c r="A339" s="109" t="s">
        <v>909</v>
      </c>
      <c r="B339" s="109" t="s">
        <v>909</v>
      </c>
      <c r="C339" s="109" t="s">
        <v>1616</v>
      </c>
      <c r="D339" s="109" t="s">
        <v>23209</v>
      </c>
      <c r="E339" s="109" t="s">
        <v>24709</v>
      </c>
      <c r="F339" s="109" t="s">
        <v>24710</v>
      </c>
      <c r="G339" s="109" t="s">
        <v>24711</v>
      </c>
      <c r="H339" s="109" t="s">
        <v>24712</v>
      </c>
      <c r="I339" s="109" t="s">
        <v>24713</v>
      </c>
      <c r="J339" s="109" t="s">
        <v>24714</v>
      </c>
      <c r="K339" s="109" t="s">
        <v>24715</v>
      </c>
    </row>
    <row r="340" spans="1:11">
      <c r="A340" s="109" t="s">
        <v>909</v>
      </c>
      <c r="B340" s="109" t="s">
        <v>909</v>
      </c>
      <c r="C340" s="109" t="s">
        <v>1616</v>
      </c>
      <c r="D340" s="109" t="s">
        <v>23217</v>
      </c>
      <c r="E340" s="109" t="s">
        <v>24716</v>
      </c>
      <c r="F340" s="109" t="s">
        <v>23474</v>
      </c>
      <c r="G340" s="109" t="s">
        <v>24717</v>
      </c>
      <c r="H340" s="109" t="s">
        <v>24096</v>
      </c>
      <c r="I340" s="109" t="s">
        <v>23289</v>
      </c>
      <c r="J340" s="109" t="s">
        <v>24037</v>
      </c>
      <c r="K340" s="109" t="s">
        <v>23256</v>
      </c>
    </row>
    <row r="341" spans="1:11">
      <c r="A341" s="109" t="s">
        <v>909</v>
      </c>
      <c r="B341" s="109" t="s">
        <v>909</v>
      </c>
      <c r="C341" s="109" t="s">
        <v>1616</v>
      </c>
      <c r="D341" s="109" t="s">
        <v>23225</v>
      </c>
      <c r="E341" s="109" t="s">
        <v>24718</v>
      </c>
      <c r="F341" s="109" t="s">
        <v>24719</v>
      </c>
      <c r="G341" s="109" t="s">
        <v>24720</v>
      </c>
      <c r="H341" s="109" t="s">
        <v>24721</v>
      </c>
      <c r="I341" s="109" t="s">
        <v>23634</v>
      </c>
      <c r="J341" s="109" t="s">
        <v>23649</v>
      </c>
      <c r="K341" s="109" t="s">
        <v>23269</v>
      </c>
    </row>
    <row r="342" spans="1:11">
      <c r="A342" s="109" t="s">
        <v>909</v>
      </c>
      <c r="B342" s="109" t="s">
        <v>909</v>
      </c>
      <c r="C342" s="109" t="s">
        <v>1616</v>
      </c>
      <c r="D342" s="109" t="s">
        <v>23233</v>
      </c>
      <c r="E342" s="109" t="s">
        <v>24722</v>
      </c>
      <c r="F342" s="109" t="s">
        <v>24723</v>
      </c>
      <c r="G342" s="109" t="s">
        <v>24724</v>
      </c>
      <c r="H342" s="109" t="s">
        <v>23693</v>
      </c>
      <c r="I342" s="109" t="s">
        <v>23270</v>
      </c>
      <c r="J342" s="109" t="s">
        <v>23641</v>
      </c>
      <c r="K342" s="109" t="s">
        <v>23247</v>
      </c>
    </row>
    <row r="343" spans="1:11">
      <c r="A343" s="109" t="s">
        <v>909</v>
      </c>
      <c r="B343" s="109" t="s">
        <v>909</v>
      </c>
      <c r="C343" s="109" t="s">
        <v>1616</v>
      </c>
      <c r="D343" s="109" t="s">
        <v>23241</v>
      </c>
      <c r="E343" s="109" t="s">
        <v>24725</v>
      </c>
      <c r="F343" s="109" t="s">
        <v>24423</v>
      </c>
      <c r="G343" s="109" t="s">
        <v>23751</v>
      </c>
      <c r="H343" s="109" t="s">
        <v>24441</v>
      </c>
      <c r="I343" s="109" t="s">
        <v>23641</v>
      </c>
      <c r="J343" s="109" t="s">
        <v>23641</v>
      </c>
      <c r="K343" s="109" t="s">
        <v>23269</v>
      </c>
    </row>
    <row r="344" spans="1:11">
      <c r="A344" s="109" t="s">
        <v>909</v>
      </c>
      <c r="B344" s="109" t="s">
        <v>909</v>
      </c>
      <c r="C344" s="109" t="s">
        <v>1616</v>
      </c>
      <c r="D344" s="109" t="s">
        <v>23249</v>
      </c>
      <c r="E344" s="109" t="s">
        <v>24726</v>
      </c>
      <c r="F344" s="109" t="s">
        <v>23700</v>
      </c>
      <c r="G344" s="109" t="s">
        <v>23652</v>
      </c>
      <c r="H344" s="109" t="s">
        <v>23656</v>
      </c>
      <c r="I344" s="109" t="s">
        <v>23656</v>
      </c>
      <c r="J344" s="109" t="s">
        <v>23247</v>
      </c>
      <c r="K344" s="109" t="s">
        <v>23648</v>
      </c>
    </row>
    <row r="345" spans="1:11">
      <c r="A345" s="109" t="s">
        <v>909</v>
      </c>
      <c r="B345" s="109" t="s">
        <v>909</v>
      </c>
      <c r="C345" s="109" t="s">
        <v>1616</v>
      </c>
      <c r="D345" s="109" t="s">
        <v>23257</v>
      </c>
      <c r="E345" s="109" t="s">
        <v>24727</v>
      </c>
      <c r="F345" s="109" t="s">
        <v>23255</v>
      </c>
      <c r="G345" s="109" t="s">
        <v>23269</v>
      </c>
      <c r="H345" s="109" t="s">
        <v>23648</v>
      </c>
      <c r="I345" s="109" t="s">
        <v>23648</v>
      </c>
      <c r="J345" s="109" t="s">
        <v>23648</v>
      </c>
      <c r="K345" s="109" t="s">
        <v>23648</v>
      </c>
    </row>
    <row r="346" spans="1:11">
      <c r="A346" s="109" t="s">
        <v>909</v>
      </c>
      <c r="B346" s="109" t="s">
        <v>909</v>
      </c>
      <c r="C346" s="109" t="s">
        <v>1616</v>
      </c>
      <c r="D346" s="109" t="s">
        <v>23263</v>
      </c>
      <c r="E346" s="109" t="s">
        <v>24728</v>
      </c>
      <c r="F346" s="109" t="s">
        <v>23687</v>
      </c>
      <c r="G346" s="109" t="s">
        <v>23656</v>
      </c>
      <c r="H346" s="109" t="s">
        <v>23648</v>
      </c>
      <c r="I346" s="109" t="s">
        <v>23648</v>
      </c>
      <c r="J346" s="109" t="s">
        <v>23648</v>
      </c>
      <c r="K346" s="109" t="s">
        <v>23648</v>
      </c>
    </row>
    <row r="347" spans="1:11">
      <c r="A347" s="109" t="s">
        <v>909</v>
      </c>
      <c r="B347" s="109" t="s">
        <v>909</v>
      </c>
      <c r="C347" s="109" t="s">
        <v>2009</v>
      </c>
      <c r="D347" s="109" t="s">
        <v>23209</v>
      </c>
      <c r="E347" s="109" t="s">
        <v>24729</v>
      </c>
      <c r="F347" s="109" t="s">
        <v>24341</v>
      </c>
      <c r="G347" s="109" t="s">
        <v>24730</v>
      </c>
      <c r="H347" s="109" t="s">
        <v>23692</v>
      </c>
      <c r="I347" s="109" t="s">
        <v>23692</v>
      </c>
      <c r="J347" s="109" t="s">
        <v>24466</v>
      </c>
      <c r="K347" s="109" t="s">
        <v>23891</v>
      </c>
    </row>
    <row r="348" spans="1:11">
      <c r="A348" s="109" t="s">
        <v>909</v>
      </c>
      <c r="B348" s="109" t="s">
        <v>909</v>
      </c>
      <c r="C348" s="109" t="s">
        <v>2009</v>
      </c>
      <c r="D348" s="109" t="s">
        <v>23217</v>
      </c>
      <c r="E348" s="109" t="s">
        <v>24731</v>
      </c>
      <c r="F348" s="109" t="s">
        <v>24732</v>
      </c>
      <c r="G348" s="109" t="s">
        <v>24733</v>
      </c>
      <c r="H348" s="109" t="s">
        <v>24734</v>
      </c>
      <c r="I348" s="109" t="s">
        <v>23701</v>
      </c>
      <c r="J348" s="109" t="s">
        <v>23370</v>
      </c>
      <c r="K348" s="109" t="s">
        <v>23426</v>
      </c>
    </row>
    <row r="349" spans="1:11">
      <c r="A349" s="109" t="s">
        <v>909</v>
      </c>
      <c r="B349" s="109" t="s">
        <v>909</v>
      </c>
      <c r="C349" s="109" t="s">
        <v>2009</v>
      </c>
      <c r="D349" s="109" t="s">
        <v>23225</v>
      </c>
      <c r="E349" s="109" t="s">
        <v>24735</v>
      </c>
      <c r="F349" s="109" t="s">
        <v>24736</v>
      </c>
      <c r="G349" s="109" t="s">
        <v>24737</v>
      </c>
      <c r="H349" s="109" t="s">
        <v>24178</v>
      </c>
      <c r="I349" s="109" t="s">
        <v>23247</v>
      </c>
      <c r="J349" s="109" t="s">
        <v>23269</v>
      </c>
      <c r="K349" s="109" t="s">
        <v>23255</v>
      </c>
    </row>
    <row r="350" spans="1:11">
      <c r="A350" s="109" t="s">
        <v>909</v>
      </c>
      <c r="B350" s="109" t="s">
        <v>909</v>
      </c>
      <c r="C350" s="109" t="s">
        <v>2009</v>
      </c>
      <c r="D350" s="109" t="s">
        <v>23233</v>
      </c>
      <c r="E350" s="109" t="s">
        <v>24738</v>
      </c>
      <c r="F350" s="109" t="s">
        <v>24333</v>
      </c>
      <c r="G350" s="109" t="s">
        <v>24332</v>
      </c>
      <c r="H350" s="109" t="s">
        <v>23579</v>
      </c>
      <c r="I350" s="109" t="s">
        <v>23268</v>
      </c>
      <c r="J350" s="109" t="s">
        <v>23648</v>
      </c>
      <c r="K350" s="109" t="s">
        <v>23269</v>
      </c>
    </row>
    <row r="351" spans="1:11">
      <c r="A351" s="109" t="s">
        <v>909</v>
      </c>
      <c r="B351" s="109" t="s">
        <v>909</v>
      </c>
      <c r="C351" s="109" t="s">
        <v>2009</v>
      </c>
      <c r="D351" s="109" t="s">
        <v>23241</v>
      </c>
      <c r="E351" s="109" t="s">
        <v>24739</v>
      </c>
      <c r="F351" s="109" t="s">
        <v>23461</v>
      </c>
      <c r="G351" s="109" t="s">
        <v>23425</v>
      </c>
      <c r="H351" s="109" t="s">
        <v>23269</v>
      </c>
      <c r="I351" s="109" t="s">
        <v>23641</v>
      </c>
      <c r="J351" s="109" t="s">
        <v>23641</v>
      </c>
      <c r="K351" s="109" t="s">
        <v>23648</v>
      </c>
    </row>
    <row r="352" spans="1:11">
      <c r="A352" s="109" t="s">
        <v>909</v>
      </c>
      <c r="B352" s="109" t="s">
        <v>909</v>
      </c>
      <c r="C352" s="109" t="s">
        <v>2009</v>
      </c>
      <c r="D352" s="109" t="s">
        <v>23249</v>
      </c>
      <c r="E352" s="109" t="s">
        <v>24740</v>
      </c>
      <c r="F352" s="109" t="s">
        <v>23579</v>
      </c>
      <c r="G352" s="109" t="s">
        <v>23254</v>
      </c>
      <c r="H352" s="109" t="s">
        <v>23648</v>
      </c>
      <c r="I352" s="109" t="s">
        <v>23648</v>
      </c>
      <c r="J352" s="109" t="s">
        <v>23641</v>
      </c>
      <c r="K352" s="109" t="s">
        <v>23656</v>
      </c>
    </row>
    <row r="353" spans="1:11">
      <c r="A353" s="109" t="s">
        <v>909</v>
      </c>
      <c r="B353" s="109" t="s">
        <v>909</v>
      </c>
      <c r="C353" s="109" t="s">
        <v>2009</v>
      </c>
      <c r="D353" s="109" t="s">
        <v>23257</v>
      </c>
      <c r="E353" s="109" t="s">
        <v>24741</v>
      </c>
      <c r="F353" s="109" t="s">
        <v>23268</v>
      </c>
      <c r="G353" s="109" t="s">
        <v>23255</v>
      </c>
      <c r="H353" s="109" t="s">
        <v>23648</v>
      </c>
      <c r="I353" s="109" t="s">
        <v>23648</v>
      </c>
      <c r="J353" s="109" t="s">
        <v>23648</v>
      </c>
      <c r="K353" s="109" t="s">
        <v>23648</v>
      </c>
    </row>
    <row r="354" spans="1:11">
      <c r="A354" s="109" t="s">
        <v>909</v>
      </c>
      <c r="B354" s="109" t="s">
        <v>909</v>
      </c>
      <c r="C354" s="109" t="s">
        <v>2009</v>
      </c>
      <c r="D354" s="109" t="s">
        <v>23263</v>
      </c>
      <c r="E354" s="109" t="s">
        <v>24742</v>
      </c>
      <c r="F354" s="109" t="s">
        <v>23648</v>
      </c>
      <c r="G354" s="109" t="s">
        <v>23641</v>
      </c>
      <c r="H354" s="109" t="s">
        <v>23648</v>
      </c>
      <c r="I354" s="109" t="s">
        <v>23648</v>
      </c>
      <c r="J354" s="109" t="s">
        <v>23641</v>
      </c>
      <c r="K354" s="109" t="s">
        <v>23648</v>
      </c>
    </row>
    <row r="355" spans="1:11">
      <c r="A355" s="109" t="s">
        <v>909</v>
      </c>
      <c r="B355" s="109" t="s">
        <v>909</v>
      </c>
      <c r="C355" s="109" t="s">
        <v>1506</v>
      </c>
      <c r="D355" s="109" t="s">
        <v>23209</v>
      </c>
      <c r="E355" s="109" t="s">
        <v>24743</v>
      </c>
      <c r="F355" s="109" t="s">
        <v>24744</v>
      </c>
      <c r="G355" s="109" t="s">
        <v>24745</v>
      </c>
      <c r="H355" s="109" t="s">
        <v>24746</v>
      </c>
      <c r="I355" s="109" t="s">
        <v>24747</v>
      </c>
      <c r="J355" s="109" t="s">
        <v>24748</v>
      </c>
      <c r="K355" s="109" t="s">
        <v>24749</v>
      </c>
    </row>
    <row r="356" spans="1:11">
      <c r="A356" s="109" t="s">
        <v>909</v>
      </c>
      <c r="B356" s="109" t="s">
        <v>909</v>
      </c>
      <c r="C356" s="109" t="s">
        <v>1506</v>
      </c>
      <c r="D356" s="109" t="s">
        <v>23217</v>
      </c>
      <c r="E356" s="109" t="s">
        <v>24750</v>
      </c>
      <c r="F356" s="109" t="s">
        <v>24751</v>
      </c>
      <c r="G356" s="109" t="s">
        <v>24752</v>
      </c>
      <c r="H356" s="109" t="s">
        <v>24753</v>
      </c>
      <c r="I356" s="109" t="s">
        <v>24754</v>
      </c>
      <c r="J356" s="109" t="s">
        <v>24755</v>
      </c>
      <c r="K356" s="109" t="s">
        <v>24756</v>
      </c>
    </row>
    <row r="357" spans="1:11">
      <c r="A357" s="109" t="s">
        <v>909</v>
      </c>
      <c r="B357" s="109" t="s">
        <v>909</v>
      </c>
      <c r="C357" s="109" t="s">
        <v>1506</v>
      </c>
      <c r="D357" s="109" t="s">
        <v>23225</v>
      </c>
      <c r="E357" s="109" t="s">
        <v>24757</v>
      </c>
      <c r="F357" s="109" t="s">
        <v>24758</v>
      </c>
      <c r="G357" s="109" t="s">
        <v>24759</v>
      </c>
      <c r="H357" s="109" t="s">
        <v>24760</v>
      </c>
      <c r="I357" s="109" t="s">
        <v>24761</v>
      </c>
      <c r="J357" s="109" t="s">
        <v>23778</v>
      </c>
      <c r="K357" s="109" t="s">
        <v>23371</v>
      </c>
    </row>
    <row r="358" spans="1:11">
      <c r="A358" s="109" t="s">
        <v>909</v>
      </c>
      <c r="B358" s="109" t="s">
        <v>909</v>
      </c>
      <c r="C358" s="109" t="s">
        <v>1506</v>
      </c>
      <c r="D358" s="109" t="s">
        <v>23233</v>
      </c>
      <c r="E358" s="109" t="s">
        <v>24762</v>
      </c>
      <c r="F358" s="109" t="s">
        <v>24763</v>
      </c>
      <c r="G358" s="109" t="s">
        <v>24764</v>
      </c>
      <c r="H358" s="109" t="s">
        <v>24556</v>
      </c>
      <c r="I358" s="109" t="s">
        <v>23647</v>
      </c>
      <c r="J358" s="109" t="s">
        <v>23693</v>
      </c>
      <c r="K358" s="109" t="s">
        <v>24249</v>
      </c>
    </row>
    <row r="359" spans="1:11">
      <c r="A359" s="109" t="s">
        <v>909</v>
      </c>
      <c r="B359" s="109" t="s">
        <v>909</v>
      </c>
      <c r="C359" s="109" t="s">
        <v>1506</v>
      </c>
      <c r="D359" s="109" t="s">
        <v>23241</v>
      </c>
      <c r="E359" s="109" t="s">
        <v>24765</v>
      </c>
      <c r="F359" s="109" t="s">
        <v>24766</v>
      </c>
      <c r="G359" s="109" t="s">
        <v>24391</v>
      </c>
      <c r="H359" s="109" t="s">
        <v>24318</v>
      </c>
      <c r="I359" s="109" t="s">
        <v>23700</v>
      </c>
      <c r="J359" s="109" t="s">
        <v>23701</v>
      </c>
      <c r="K359" s="109" t="s">
        <v>23641</v>
      </c>
    </row>
    <row r="360" spans="1:11">
      <c r="A360" s="109" t="s">
        <v>909</v>
      </c>
      <c r="B360" s="109" t="s">
        <v>909</v>
      </c>
      <c r="C360" s="109" t="s">
        <v>1506</v>
      </c>
      <c r="D360" s="109" t="s">
        <v>23249</v>
      </c>
      <c r="E360" s="109" t="s">
        <v>24767</v>
      </c>
      <c r="F360" s="109" t="s">
        <v>23466</v>
      </c>
      <c r="G360" s="109" t="s">
        <v>24507</v>
      </c>
      <c r="H360" s="109" t="s">
        <v>24400</v>
      </c>
      <c r="I360" s="109" t="s">
        <v>23652</v>
      </c>
      <c r="J360" s="109" t="s">
        <v>23687</v>
      </c>
      <c r="K360" s="109" t="s">
        <v>23687</v>
      </c>
    </row>
    <row r="361" spans="1:11">
      <c r="A361" s="109" t="s">
        <v>909</v>
      </c>
      <c r="B361" s="109" t="s">
        <v>909</v>
      </c>
      <c r="C361" s="109" t="s">
        <v>1506</v>
      </c>
      <c r="D361" s="109" t="s">
        <v>23257</v>
      </c>
      <c r="E361" s="109" t="s">
        <v>24768</v>
      </c>
      <c r="F361" s="109" t="s">
        <v>23687</v>
      </c>
      <c r="G361" s="109" t="s">
        <v>23656</v>
      </c>
      <c r="H361" s="109" t="s">
        <v>23648</v>
      </c>
      <c r="I361" s="109" t="s">
        <v>23641</v>
      </c>
      <c r="J361" s="109" t="s">
        <v>23648</v>
      </c>
      <c r="K361" s="109" t="s">
        <v>23648</v>
      </c>
    </row>
    <row r="362" spans="1:11">
      <c r="A362" s="109" t="s">
        <v>909</v>
      </c>
      <c r="B362" s="109" t="s">
        <v>909</v>
      </c>
      <c r="C362" s="109" t="s">
        <v>1506</v>
      </c>
      <c r="D362" s="109" t="s">
        <v>23263</v>
      </c>
      <c r="E362" s="109" t="s">
        <v>24769</v>
      </c>
      <c r="F362" s="109" t="s">
        <v>23647</v>
      </c>
      <c r="G362" s="109" t="s">
        <v>23656</v>
      </c>
      <c r="H362" s="109" t="s">
        <v>23641</v>
      </c>
      <c r="I362" s="109" t="s">
        <v>23648</v>
      </c>
      <c r="J362" s="109" t="s">
        <v>23648</v>
      </c>
      <c r="K362" s="109" t="s">
        <v>23648</v>
      </c>
    </row>
    <row r="363" spans="1:11">
      <c r="A363" s="109" t="s">
        <v>909</v>
      </c>
      <c r="B363" s="109" t="s">
        <v>909</v>
      </c>
      <c r="C363" s="109" t="s">
        <v>1462</v>
      </c>
      <c r="D363" s="109" t="s">
        <v>23209</v>
      </c>
      <c r="E363" s="109" t="s">
        <v>24770</v>
      </c>
      <c r="F363" s="109" t="s">
        <v>24771</v>
      </c>
      <c r="G363" s="109" t="s">
        <v>24772</v>
      </c>
      <c r="H363" s="109" t="s">
        <v>24773</v>
      </c>
      <c r="I363" s="109" t="s">
        <v>24774</v>
      </c>
      <c r="J363" s="109" t="s">
        <v>24775</v>
      </c>
      <c r="K363" s="109" t="s">
        <v>24776</v>
      </c>
    </row>
    <row r="364" spans="1:11">
      <c r="A364" s="109" t="s">
        <v>909</v>
      </c>
      <c r="B364" s="109" t="s">
        <v>909</v>
      </c>
      <c r="C364" s="109" t="s">
        <v>1462</v>
      </c>
      <c r="D364" s="109" t="s">
        <v>23217</v>
      </c>
      <c r="E364" s="109" t="s">
        <v>24777</v>
      </c>
      <c r="F364" s="109" t="s">
        <v>24778</v>
      </c>
      <c r="G364" s="109" t="s">
        <v>24779</v>
      </c>
      <c r="H364" s="109" t="s">
        <v>24780</v>
      </c>
      <c r="I364" s="109" t="s">
        <v>24781</v>
      </c>
      <c r="J364" s="109" t="s">
        <v>24782</v>
      </c>
      <c r="K364" s="109" t="s">
        <v>24037</v>
      </c>
    </row>
    <row r="365" spans="1:11">
      <c r="A365" s="109" t="s">
        <v>909</v>
      </c>
      <c r="B365" s="109" t="s">
        <v>909</v>
      </c>
      <c r="C365" s="109" t="s">
        <v>1462</v>
      </c>
      <c r="D365" s="109" t="s">
        <v>23225</v>
      </c>
      <c r="E365" s="109" t="s">
        <v>24783</v>
      </c>
      <c r="F365" s="109" t="s">
        <v>24784</v>
      </c>
      <c r="G365" s="109" t="s">
        <v>24361</v>
      </c>
      <c r="H365" s="109" t="s">
        <v>24785</v>
      </c>
      <c r="I365" s="109" t="s">
        <v>24450</v>
      </c>
      <c r="J365" s="109" t="s">
        <v>24254</v>
      </c>
      <c r="K365" s="109" t="s">
        <v>23239</v>
      </c>
    </row>
    <row r="366" spans="1:11">
      <c r="A366" s="109" t="s">
        <v>909</v>
      </c>
      <c r="B366" s="109" t="s">
        <v>909</v>
      </c>
      <c r="C366" s="109" t="s">
        <v>1462</v>
      </c>
      <c r="D366" s="109" t="s">
        <v>23233</v>
      </c>
      <c r="E366" s="109" t="s">
        <v>24786</v>
      </c>
      <c r="F366" s="109" t="s">
        <v>24787</v>
      </c>
      <c r="G366" s="109" t="s">
        <v>23272</v>
      </c>
      <c r="H366" s="109" t="s">
        <v>24333</v>
      </c>
      <c r="I366" s="109" t="s">
        <v>23365</v>
      </c>
      <c r="J366" s="109" t="s">
        <v>23247</v>
      </c>
      <c r="K366" s="109" t="s">
        <v>23648</v>
      </c>
    </row>
    <row r="367" spans="1:11">
      <c r="A367" s="109" t="s">
        <v>909</v>
      </c>
      <c r="B367" s="109" t="s">
        <v>909</v>
      </c>
      <c r="C367" s="109" t="s">
        <v>1462</v>
      </c>
      <c r="D367" s="109" t="s">
        <v>23241</v>
      </c>
      <c r="E367" s="109" t="s">
        <v>24788</v>
      </c>
      <c r="F367" s="109" t="s">
        <v>23651</v>
      </c>
      <c r="G367" s="109" t="s">
        <v>24249</v>
      </c>
      <c r="H367" s="109" t="s">
        <v>23303</v>
      </c>
      <c r="I367" s="109" t="s">
        <v>23700</v>
      </c>
      <c r="J367" s="109" t="s">
        <v>23247</v>
      </c>
      <c r="K367" s="109" t="s">
        <v>23656</v>
      </c>
    </row>
    <row r="368" spans="1:11">
      <c r="A368" s="109" t="s">
        <v>909</v>
      </c>
      <c r="B368" s="109" t="s">
        <v>909</v>
      </c>
      <c r="C368" s="109" t="s">
        <v>1462</v>
      </c>
      <c r="D368" s="109" t="s">
        <v>23249</v>
      </c>
      <c r="E368" s="109" t="s">
        <v>24789</v>
      </c>
      <c r="F368" s="109" t="s">
        <v>23700</v>
      </c>
      <c r="G368" s="109" t="s">
        <v>23648</v>
      </c>
      <c r="H368" s="109" t="s">
        <v>23687</v>
      </c>
      <c r="I368" s="109" t="s">
        <v>23656</v>
      </c>
      <c r="J368" s="109" t="s">
        <v>23247</v>
      </c>
      <c r="K368" s="109" t="s">
        <v>23648</v>
      </c>
    </row>
    <row r="369" spans="1:11">
      <c r="A369" s="109" t="s">
        <v>909</v>
      </c>
      <c r="B369" s="109" t="s">
        <v>909</v>
      </c>
      <c r="C369" s="109" t="s">
        <v>1462</v>
      </c>
      <c r="D369" s="109" t="s">
        <v>23257</v>
      </c>
      <c r="E369" s="109" t="s">
        <v>24790</v>
      </c>
      <c r="F369" s="109" t="s">
        <v>23254</v>
      </c>
      <c r="G369" s="109" t="s">
        <v>23648</v>
      </c>
      <c r="H369" s="109" t="s">
        <v>23648</v>
      </c>
      <c r="I369" s="109" t="s">
        <v>23648</v>
      </c>
      <c r="J369" s="109" t="s">
        <v>23648</v>
      </c>
      <c r="K369" s="109" t="s">
        <v>23648</v>
      </c>
    </row>
    <row r="370" spans="1:11">
      <c r="A370" s="109" t="s">
        <v>909</v>
      </c>
      <c r="B370" s="109" t="s">
        <v>909</v>
      </c>
      <c r="C370" s="109" t="s">
        <v>1462</v>
      </c>
      <c r="D370" s="109" t="s">
        <v>23263</v>
      </c>
      <c r="E370" s="109" t="s">
        <v>24791</v>
      </c>
      <c r="F370" s="109" t="s">
        <v>23247</v>
      </c>
      <c r="G370" s="109" t="s">
        <v>23648</v>
      </c>
      <c r="H370" s="109" t="s">
        <v>23648</v>
      </c>
      <c r="I370" s="109" t="s">
        <v>23648</v>
      </c>
      <c r="J370" s="109" t="s">
        <v>23641</v>
      </c>
      <c r="K370" s="109" t="s">
        <v>23648</v>
      </c>
    </row>
    <row r="371" spans="1:11">
      <c r="A371" s="109" t="s">
        <v>909</v>
      </c>
      <c r="B371" s="109" t="s">
        <v>909</v>
      </c>
      <c r="C371" s="109" t="s">
        <v>1680</v>
      </c>
      <c r="D371" s="109" t="s">
        <v>23209</v>
      </c>
      <c r="E371" s="109" t="s">
        <v>24792</v>
      </c>
      <c r="F371" s="109" t="s">
        <v>23239</v>
      </c>
      <c r="G371" s="109" t="s">
        <v>23634</v>
      </c>
      <c r="H371" s="109" t="s">
        <v>24793</v>
      </c>
      <c r="I371" s="109" t="s">
        <v>23370</v>
      </c>
      <c r="J371" s="109" t="s">
        <v>24429</v>
      </c>
      <c r="K371" s="109" t="s">
        <v>23701</v>
      </c>
    </row>
    <row r="372" spans="1:11">
      <c r="A372" s="109" t="s">
        <v>909</v>
      </c>
      <c r="B372" s="109" t="s">
        <v>909</v>
      </c>
      <c r="C372" s="109" t="s">
        <v>1680</v>
      </c>
      <c r="D372" s="109" t="s">
        <v>23217</v>
      </c>
      <c r="E372" s="109" t="s">
        <v>24794</v>
      </c>
      <c r="F372" s="109" t="s">
        <v>24795</v>
      </c>
      <c r="G372" s="109" t="s">
        <v>24796</v>
      </c>
      <c r="H372" s="109" t="s">
        <v>24797</v>
      </c>
      <c r="I372" s="109" t="s">
        <v>24081</v>
      </c>
      <c r="J372" s="109" t="s">
        <v>24798</v>
      </c>
      <c r="K372" s="109" t="s">
        <v>23891</v>
      </c>
    </row>
    <row r="373" spans="1:11">
      <c r="A373" s="109" t="s">
        <v>909</v>
      </c>
      <c r="B373" s="109" t="s">
        <v>909</v>
      </c>
      <c r="C373" s="109" t="s">
        <v>1680</v>
      </c>
      <c r="D373" s="109" t="s">
        <v>23225</v>
      </c>
      <c r="E373" s="109" t="s">
        <v>24799</v>
      </c>
      <c r="F373" s="109" t="s">
        <v>23518</v>
      </c>
      <c r="G373" s="109" t="s">
        <v>23288</v>
      </c>
      <c r="H373" s="109" t="s">
        <v>23297</v>
      </c>
      <c r="I373" s="109" t="s">
        <v>23692</v>
      </c>
      <c r="J373" s="109" t="s">
        <v>23317</v>
      </c>
      <c r="K373" s="109" t="s">
        <v>24368</v>
      </c>
    </row>
    <row r="374" spans="1:11">
      <c r="A374" s="109" t="s">
        <v>909</v>
      </c>
      <c r="B374" s="109" t="s">
        <v>909</v>
      </c>
      <c r="C374" s="109" t="s">
        <v>1680</v>
      </c>
      <c r="D374" s="109" t="s">
        <v>23233</v>
      </c>
      <c r="E374" s="109" t="s">
        <v>24800</v>
      </c>
      <c r="F374" s="109" t="s">
        <v>23744</v>
      </c>
      <c r="G374" s="109" t="s">
        <v>24686</v>
      </c>
      <c r="H374" s="109" t="s">
        <v>23231</v>
      </c>
      <c r="I374" s="109" t="s">
        <v>23270</v>
      </c>
      <c r="J374" s="109" t="s">
        <v>23461</v>
      </c>
      <c r="K374" s="109" t="s">
        <v>23269</v>
      </c>
    </row>
    <row r="375" spans="1:11">
      <c r="A375" s="109" t="s">
        <v>909</v>
      </c>
      <c r="B375" s="109" t="s">
        <v>909</v>
      </c>
      <c r="C375" s="109" t="s">
        <v>1680</v>
      </c>
      <c r="D375" s="109" t="s">
        <v>23241</v>
      </c>
      <c r="E375" s="109" t="s">
        <v>24801</v>
      </c>
      <c r="F375" s="109" t="s">
        <v>24492</v>
      </c>
      <c r="G375" s="109" t="s">
        <v>23371</v>
      </c>
      <c r="H375" s="109" t="s">
        <v>23578</v>
      </c>
      <c r="I375" s="109" t="s">
        <v>23687</v>
      </c>
      <c r="J375" s="109" t="s">
        <v>23247</v>
      </c>
      <c r="K375" s="109" t="s">
        <v>23648</v>
      </c>
    </row>
    <row r="376" spans="1:11">
      <c r="A376" s="109" t="s">
        <v>909</v>
      </c>
      <c r="B376" s="109" t="s">
        <v>909</v>
      </c>
      <c r="C376" s="109" t="s">
        <v>1680</v>
      </c>
      <c r="D376" s="109" t="s">
        <v>23249</v>
      </c>
      <c r="E376" s="109" t="s">
        <v>24802</v>
      </c>
      <c r="F376" s="109" t="s">
        <v>23364</v>
      </c>
      <c r="G376" s="109" t="s">
        <v>23579</v>
      </c>
      <c r="H376" s="109" t="s">
        <v>23687</v>
      </c>
      <c r="I376" s="109" t="s">
        <v>23270</v>
      </c>
      <c r="J376" s="109" t="s">
        <v>23648</v>
      </c>
      <c r="K376" s="109" t="s">
        <v>23641</v>
      </c>
    </row>
    <row r="377" spans="1:11">
      <c r="A377" s="109" t="s">
        <v>909</v>
      </c>
      <c r="B377" s="109" t="s">
        <v>909</v>
      </c>
      <c r="C377" s="109" t="s">
        <v>1680</v>
      </c>
      <c r="D377" s="109" t="s">
        <v>23257</v>
      </c>
      <c r="E377" s="109" t="s">
        <v>24803</v>
      </c>
      <c r="F377" s="109" t="s">
        <v>24203</v>
      </c>
      <c r="G377" s="109" t="s">
        <v>23461</v>
      </c>
      <c r="H377" s="109" t="s">
        <v>23652</v>
      </c>
      <c r="I377" s="109" t="s">
        <v>23656</v>
      </c>
      <c r="J377" s="109" t="s">
        <v>23648</v>
      </c>
      <c r="K377" s="109" t="s">
        <v>23648</v>
      </c>
    </row>
    <row r="378" spans="1:11">
      <c r="A378" s="109" t="s">
        <v>909</v>
      </c>
      <c r="B378" s="109" t="s">
        <v>909</v>
      </c>
      <c r="C378" s="109" t="s">
        <v>1680</v>
      </c>
      <c r="D378" s="109" t="s">
        <v>23263</v>
      </c>
      <c r="E378" s="109" t="s">
        <v>24804</v>
      </c>
      <c r="F378" s="109" t="s">
        <v>23239</v>
      </c>
      <c r="G378" s="109" t="s">
        <v>23268</v>
      </c>
      <c r="H378" s="109" t="s">
        <v>23648</v>
      </c>
      <c r="I378" s="109" t="s">
        <v>23247</v>
      </c>
      <c r="J378" s="109" t="s">
        <v>23648</v>
      </c>
      <c r="K378" s="109" t="s">
        <v>23648</v>
      </c>
    </row>
    <row r="379" spans="1:11">
      <c r="A379" s="109" t="s">
        <v>909</v>
      </c>
      <c r="B379" s="109" t="s">
        <v>909</v>
      </c>
      <c r="C379" s="109" t="s">
        <v>1550</v>
      </c>
      <c r="D379" s="109" t="s">
        <v>23209</v>
      </c>
      <c r="E379" s="109" t="s">
        <v>24805</v>
      </c>
      <c r="F379" s="109" t="s">
        <v>24806</v>
      </c>
      <c r="G379" s="109" t="s">
        <v>24807</v>
      </c>
      <c r="H379" s="109" t="s">
        <v>24808</v>
      </c>
      <c r="I379" s="109" t="s">
        <v>24809</v>
      </c>
      <c r="J379" s="109" t="s">
        <v>24810</v>
      </c>
      <c r="K379" s="109" t="s">
        <v>24811</v>
      </c>
    </row>
    <row r="380" spans="1:11">
      <c r="A380" s="109" t="s">
        <v>909</v>
      </c>
      <c r="B380" s="109" t="s">
        <v>909</v>
      </c>
      <c r="C380" s="109" t="s">
        <v>1550</v>
      </c>
      <c r="D380" s="109" t="s">
        <v>23217</v>
      </c>
      <c r="E380" s="109" t="s">
        <v>24812</v>
      </c>
      <c r="F380" s="109" t="s">
        <v>24813</v>
      </c>
      <c r="G380" s="109" t="s">
        <v>24814</v>
      </c>
      <c r="H380" s="109" t="s">
        <v>24815</v>
      </c>
      <c r="I380" s="109" t="s">
        <v>24816</v>
      </c>
      <c r="J380" s="109" t="s">
        <v>24817</v>
      </c>
      <c r="K380" s="109" t="s">
        <v>24658</v>
      </c>
    </row>
    <row r="381" spans="1:11">
      <c r="A381" s="109" t="s">
        <v>909</v>
      </c>
      <c r="B381" s="109" t="s">
        <v>909</v>
      </c>
      <c r="C381" s="109" t="s">
        <v>1550</v>
      </c>
      <c r="D381" s="109" t="s">
        <v>23225</v>
      </c>
      <c r="E381" s="109" t="s">
        <v>24818</v>
      </c>
      <c r="F381" s="109" t="s">
        <v>24819</v>
      </c>
      <c r="G381" s="109" t="s">
        <v>24820</v>
      </c>
      <c r="H381" s="109" t="s">
        <v>24821</v>
      </c>
      <c r="I381" s="109" t="s">
        <v>23697</v>
      </c>
      <c r="J381" s="109" t="s">
        <v>23426</v>
      </c>
      <c r="K381" s="109" t="s">
        <v>24146</v>
      </c>
    </row>
    <row r="382" spans="1:11">
      <c r="A382" s="109" t="s">
        <v>909</v>
      </c>
      <c r="B382" s="109" t="s">
        <v>909</v>
      </c>
      <c r="C382" s="109" t="s">
        <v>1550</v>
      </c>
      <c r="D382" s="109" t="s">
        <v>23233</v>
      </c>
      <c r="E382" s="109" t="s">
        <v>24822</v>
      </c>
      <c r="F382" s="109" t="s">
        <v>24823</v>
      </c>
      <c r="G382" s="109" t="s">
        <v>24824</v>
      </c>
      <c r="H382" s="109" t="s">
        <v>24825</v>
      </c>
      <c r="I382" s="109" t="s">
        <v>23239</v>
      </c>
      <c r="J382" s="109" t="s">
        <v>23687</v>
      </c>
      <c r="K382" s="109" t="s">
        <v>23991</v>
      </c>
    </row>
    <row r="383" spans="1:11">
      <c r="A383" s="109" t="s">
        <v>909</v>
      </c>
      <c r="B383" s="109" t="s">
        <v>909</v>
      </c>
      <c r="C383" s="109" t="s">
        <v>1550</v>
      </c>
      <c r="D383" s="109" t="s">
        <v>23241</v>
      </c>
      <c r="E383" s="109" t="s">
        <v>24826</v>
      </c>
      <c r="F383" s="109" t="s">
        <v>23897</v>
      </c>
      <c r="G383" s="109" t="s">
        <v>24827</v>
      </c>
      <c r="H383" s="109" t="s">
        <v>24400</v>
      </c>
      <c r="I383" s="109" t="s">
        <v>23656</v>
      </c>
      <c r="J383" s="109" t="s">
        <v>23269</v>
      </c>
      <c r="K383" s="109" t="s">
        <v>23687</v>
      </c>
    </row>
    <row r="384" spans="1:11">
      <c r="A384" s="109" t="s">
        <v>909</v>
      </c>
      <c r="B384" s="109" t="s">
        <v>909</v>
      </c>
      <c r="C384" s="109" t="s">
        <v>1550</v>
      </c>
      <c r="D384" s="109" t="s">
        <v>23249</v>
      </c>
      <c r="E384" s="109" t="s">
        <v>24828</v>
      </c>
      <c r="F384" s="109" t="s">
        <v>23371</v>
      </c>
      <c r="G384" s="109" t="s">
        <v>24340</v>
      </c>
      <c r="H384" s="109" t="s">
        <v>23247</v>
      </c>
      <c r="I384" s="109" t="s">
        <v>23648</v>
      </c>
      <c r="J384" s="109" t="s">
        <v>23687</v>
      </c>
      <c r="K384" s="109" t="s">
        <v>23641</v>
      </c>
    </row>
    <row r="385" spans="1:11">
      <c r="A385" s="109" t="s">
        <v>909</v>
      </c>
      <c r="B385" s="109" t="s">
        <v>909</v>
      </c>
      <c r="C385" s="109" t="s">
        <v>1550</v>
      </c>
      <c r="D385" s="109" t="s">
        <v>23257</v>
      </c>
      <c r="E385" s="109" t="s">
        <v>24829</v>
      </c>
      <c r="F385" s="109" t="s">
        <v>23687</v>
      </c>
      <c r="G385" s="109" t="s">
        <v>23687</v>
      </c>
      <c r="H385" s="109" t="s">
        <v>23656</v>
      </c>
      <c r="I385" s="109" t="s">
        <v>23641</v>
      </c>
      <c r="J385" s="109" t="s">
        <v>23648</v>
      </c>
      <c r="K385" s="109" t="s">
        <v>23641</v>
      </c>
    </row>
    <row r="386" spans="1:11">
      <c r="A386" s="109" t="s">
        <v>909</v>
      </c>
      <c r="B386" s="109" t="s">
        <v>909</v>
      </c>
      <c r="C386" s="109" t="s">
        <v>1550</v>
      </c>
      <c r="D386" s="109" t="s">
        <v>23263</v>
      </c>
      <c r="E386" s="109" t="s">
        <v>24830</v>
      </c>
      <c r="F386" s="109" t="s">
        <v>23648</v>
      </c>
      <c r="G386" s="109" t="s">
        <v>23247</v>
      </c>
      <c r="H386" s="109" t="s">
        <v>23656</v>
      </c>
      <c r="I386" s="109" t="s">
        <v>23648</v>
      </c>
      <c r="J386" s="109" t="s">
        <v>23648</v>
      </c>
      <c r="K386" s="109" t="s">
        <v>23648</v>
      </c>
    </row>
    <row r="387" spans="1:11">
      <c r="A387" s="109" t="s">
        <v>909</v>
      </c>
      <c r="B387" s="109" t="s">
        <v>909</v>
      </c>
      <c r="C387" s="109" t="s">
        <v>2161</v>
      </c>
      <c r="D387" s="109" t="s">
        <v>23209</v>
      </c>
      <c r="E387" s="109" t="s">
        <v>24831</v>
      </c>
      <c r="F387" s="109" t="s">
        <v>24832</v>
      </c>
      <c r="G387" s="109" t="s">
        <v>24833</v>
      </c>
      <c r="H387" s="109" t="s">
        <v>24834</v>
      </c>
      <c r="I387" s="109" t="s">
        <v>24835</v>
      </c>
      <c r="J387" s="109" t="s">
        <v>24836</v>
      </c>
      <c r="K387" s="109" t="s">
        <v>23701</v>
      </c>
    </row>
    <row r="388" spans="1:11">
      <c r="A388" s="109" t="s">
        <v>909</v>
      </c>
      <c r="B388" s="109" t="s">
        <v>909</v>
      </c>
      <c r="C388" s="109" t="s">
        <v>2161</v>
      </c>
      <c r="D388" s="109" t="s">
        <v>23217</v>
      </c>
      <c r="E388" s="109" t="s">
        <v>24837</v>
      </c>
      <c r="F388" s="109" t="s">
        <v>23357</v>
      </c>
      <c r="G388" s="109" t="s">
        <v>23352</v>
      </c>
      <c r="H388" s="109" t="s">
        <v>24838</v>
      </c>
      <c r="I388" s="109" t="s">
        <v>23739</v>
      </c>
      <c r="J388" s="109" t="s">
        <v>23239</v>
      </c>
      <c r="K388" s="109" t="s">
        <v>23641</v>
      </c>
    </row>
    <row r="389" spans="1:11">
      <c r="A389" s="109" t="s">
        <v>909</v>
      </c>
      <c r="B389" s="109" t="s">
        <v>909</v>
      </c>
      <c r="C389" s="109" t="s">
        <v>2161</v>
      </c>
      <c r="D389" s="109" t="s">
        <v>23225</v>
      </c>
      <c r="E389" s="109" t="s">
        <v>24839</v>
      </c>
      <c r="F389" s="109" t="s">
        <v>24393</v>
      </c>
      <c r="G389" s="109" t="s">
        <v>24766</v>
      </c>
      <c r="H389" s="109" t="s">
        <v>24766</v>
      </c>
      <c r="I389" s="109" t="s">
        <v>23324</v>
      </c>
      <c r="J389" s="109" t="s">
        <v>23247</v>
      </c>
      <c r="K389" s="109" t="s">
        <v>23648</v>
      </c>
    </row>
    <row r="390" spans="1:11">
      <c r="A390" s="109" t="s">
        <v>909</v>
      </c>
      <c r="B390" s="109" t="s">
        <v>909</v>
      </c>
      <c r="C390" s="109" t="s">
        <v>2161</v>
      </c>
      <c r="D390" s="109" t="s">
        <v>23233</v>
      </c>
      <c r="E390" s="109" t="s">
        <v>24840</v>
      </c>
      <c r="F390" s="109" t="s">
        <v>23700</v>
      </c>
      <c r="G390" s="109" t="s">
        <v>23371</v>
      </c>
      <c r="H390" s="109" t="s">
        <v>23270</v>
      </c>
      <c r="I390" s="109" t="s">
        <v>23641</v>
      </c>
      <c r="J390" s="109" t="s">
        <v>23648</v>
      </c>
      <c r="K390" s="109" t="s">
        <v>23247</v>
      </c>
    </row>
    <row r="391" spans="1:11">
      <c r="A391" s="109" t="s">
        <v>909</v>
      </c>
      <c r="B391" s="109" t="s">
        <v>909</v>
      </c>
      <c r="C391" s="109" t="s">
        <v>2161</v>
      </c>
      <c r="D391" s="109" t="s">
        <v>23241</v>
      </c>
      <c r="E391" s="109" t="s">
        <v>24841</v>
      </c>
      <c r="F391" s="109" t="s">
        <v>23270</v>
      </c>
      <c r="G391" s="109" t="s">
        <v>23700</v>
      </c>
      <c r="H391" s="109" t="s">
        <v>23579</v>
      </c>
      <c r="I391" s="109" t="s">
        <v>23269</v>
      </c>
      <c r="J391" s="109" t="s">
        <v>23648</v>
      </c>
      <c r="K391" s="109" t="s">
        <v>23648</v>
      </c>
    </row>
    <row r="392" spans="1:11">
      <c r="A392" s="109" t="s">
        <v>909</v>
      </c>
      <c r="B392" s="109" t="s">
        <v>909</v>
      </c>
      <c r="C392" s="109" t="s">
        <v>2161</v>
      </c>
      <c r="D392" s="109" t="s">
        <v>23249</v>
      </c>
      <c r="E392" s="109" t="s">
        <v>24842</v>
      </c>
      <c r="F392" s="109" t="s">
        <v>23269</v>
      </c>
      <c r="G392" s="109" t="s">
        <v>23648</v>
      </c>
      <c r="H392" s="109" t="s">
        <v>23656</v>
      </c>
      <c r="I392" s="109" t="s">
        <v>23648</v>
      </c>
      <c r="J392" s="109" t="s">
        <v>23656</v>
      </c>
      <c r="K392" s="109" t="s">
        <v>23648</v>
      </c>
    </row>
    <row r="393" spans="1:11">
      <c r="A393" s="109" t="s">
        <v>909</v>
      </c>
      <c r="B393" s="109" t="s">
        <v>909</v>
      </c>
      <c r="C393" s="109" t="s">
        <v>2161</v>
      </c>
      <c r="D393" s="109" t="s">
        <v>23263</v>
      </c>
      <c r="E393" s="109" t="s">
        <v>24843</v>
      </c>
      <c r="F393" s="109" t="s">
        <v>23648</v>
      </c>
      <c r="G393" s="109" t="s">
        <v>23656</v>
      </c>
      <c r="H393" s="109" t="s">
        <v>23648</v>
      </c>
      <c r="I393" s="109" t="s">
        <v>23641</v>
      </c>
      <c r="J393" s="109" t="s">
        <v>23648</v>
      </c>
      <c r="K393" s="109" t="s">
        <v>23648</v>
      </c>
    </row>
    <row r="394" spans="1:11">
      <c r="A394" s="109"/>
      <c r="B394" s="109"/>
      <c r="C394" s="109"/>
      <c r="D394" s="109"/>
      <c r="E394" s="109"/>
      <c r="F394" s="109"/>
      <c r="G394" s="109"/>
      <c r="H394" s="109"/>
      <c r="I394" s="109"/>
      <c r="J394" s="109"/>
      <c r="K394" s="109"/>
    </row>
    <row r="395" spans="1:11">
      <c r="A395" s="109"/>
      <c r="B395" s="109"/>
      <c r="C395" s="109"/>
      <c r="D395" s="109"/>
      <c r="E395" s="109"/>
      <c r="F395" s="109"/>
      <c r="G395" s="109"/>
      <c r="H395" s="109"/>
      <c r="I395" s="109"/>
      <c r="J395" s="109"/>
      <c r="K395" s="109"/>
    </row>
    <row r="396" spans="1:11">
      <c r="A396" s="109"/>
      <c r="B396" s="109"/>
      <c r="C396" s="109"/>
      <c r="D396" s="109"/>
      <c r="E396" s="109"/>
      <c r="F396" s="109"/>
      <c r="G396" s="109"/>
      <c r="H396" s="109"/>
      <c r="I396" s="109"/>
      <c r="J396" s="109"/>
      <c r="K396" s="109"/>
    </row>
    <row r="397" spans="1:11">
      <c r="A397" s="109"/>
      <c r="B397" s="109"/>
      <c r="C397" s="109"/>
      <c r="D397" s="109"/>
      <c r="E397" s="109"/>
      <c r="F397" s="109"/>
      <c r="G397" s="109"/>
      <c r="H397" s="109"/>
      <c r="I397" s="109"/>
      <c r="J397" s="109"/>
      <c r="K397" s="109"/>
    </row>
    <row r="398" spans="1:11">
      <c r="A398" s="109"/>
      <c r="B398" s="109"/>
      <c r="C398" s="109"/>
      <c r="D398" s="109"/>
      <c r="E398" s="109"/>
      <c r="F398" s="109"/>
      <c r="G398" s="109"/>
      <c r="H398" s="109"/>
      <c r="I398" s="109"/>
      <c r="J398" s="109"/>
      <c r="K398" s="109"/>
    </row>
    <row r="399" spans="1:11">
      <c r="A399" s="109"/>
      <c r="B399" s="109"/>
      <c r="C399" s="109"/>
      <c r="D399" s="109"/>
      <c r="E399" s="109"/>
      <c r="F399" s="109"/>
      <c r="G399" s="109"/>
      <c r="H399" s="109"/>
      <c r="I399" s="109"/>
      <c r="J399" s="109"/>
      <c r="K399" s="109"/>
    </row>
    <row r="400" spans="1:11">
      <c r="A400" s="109"/>
      <c r="B400" s="109"/>
      <c r="C400" s="109"/>
      <c r="D400" s="109"/>
      <c r="E400" s="109"/>
      <c r="F400" s="109"/>
      <c r="G400" s="109"/>
      <c r="H400" s="109"/>
      <c r="I400" s="109"/>
      <c r="J400" s="109"/>
      <c r="K400" s="109"/>
    </row>
    <row r="401" spans="1:11">
      <c r="A401" s="109"/>
      <c r="B401" s="109"/>
      <c r="C401" s="109"/>
      <c r="D401" s="109"/>
      <c r="E401" s="109"/>
      <c r="F401" s="109"/>
      <c r="G401" s="109"/>
      <c r="H401" s="109"/>
      <c r="I401" s="109"/>
      <c r="J401" s="109"/>
      <c r="K401" s="109"/>
    </row>
    <row r="402" spans="1:11">
      <c r="A402" s="109"/>
      <c r="B402" s="109"/>
      <c r="C402" s="109"/>
      <c r="D402" s="109"/>
      <c r="E402" s="109"/>
      <c r="F402" s="109"/>
      <c r="G402" s="109"/>
      <c r="H402" s="109"/>
      <c r="I402" s="109"/>
      <c r="J402" s="109"/>
      <c r="K402" s="109"/>
    </row>
    <row r="403" spans="1:11">
      <c r="A403" s="109"/>
      <c r="B403" s="109"/>
      <c r="C403" s="109"/>
      <c r="D403" s="109"/>
      <c r="E403" s="109"/>
      <c r="F403" s="109"/>
      <c r="G403" s="109"/>
      <c r="H403" s="109"/>
      <c r="I403" s="109"/>
      <c r="J403" s="109"/>
      <c r="K403" s="109"/>
    </row>
    <row r="404" spans="1:11">
      <c r="A404" s="109"/>
      <c r="B404" s="109"/>
      <c r="C404" s="109"/>
      <c r="D404" s="109"/>
      <c r="E404" s="109"/>
      <c r="F404" s="109"/>
      <c r="G404" s="109"/>
      <c r="H404" s="109"/>
      <c r="I404" s="109"/>
      <c r="J404" s="109"/>
      <c r="K404" s="109"/>
    </row>
    <row r="405" spans="1:11">
      <c r="A405" s="109"/>
      <c r="B405" s="109"/>
      <c r="C405" s="109"/>
      <c r="D405" s="109"/>
      <c r="E405" s="109"/>
      <c r="F405" s="109"/>
      <c r="G405" s="109"/>
      <c r="H405" s="109"/>
      <c r="I405" s="109"/>
      <c r="J405" s="109"/>
      <c r="K405" s="109"/>
    </row>
    <row r="406" spans="1:11">
      <c r="A406" s="109"/>
      <c r="B406" s="109"/>
      <c r="C406" s="109"/>
      <c r="D406" s="109"/>
      <c r="E406" s="109"/>
      <c r="F406" s="109"/>
      <c r="G406" s="109"/>
      <c r="H406" s="109"/>
      <c r="I406" s="109"/>
      <c r="J406" s="109"/>
      <c r="K406" s="109"/>
    </row>
    <row r="407" spans="1:11">
      <c r="A407" s="109"/>
      <c r="B407" s="109"/>
      <c r="C407" s="109"/>
      <c r="D407" s="109"/>
      <c r="E407" s="109"/>
      <c r="F407" s="109"/>
      <c r="G407" s="109"/>
      <c r="H407" s="109"/>
      <c r="I407" s="109"/>
      <c r="J407" s="109"/>
      <c r="K407" s="109"/>
    </row>
    <row r="408" spans="1:11">
      <c r="A408" s="109"/>
      <c r="B408" s="109"/>
      <c r="C408" s="109"/>
      <c r="D408" s="109"/>
      <c r="E408" s="109"/>
      <c r="F408" s="109"/>
      <c r="G408" s="109"/>
      <c r="H408" s="109"/>
      <c r="I408" s="109"/>
      <c r="J408" s="109"/>
      <c r="K408" s="109"/>
    </row>
    <row r="409" spans="1:11">
      <c r="A409" s="109"/>
      <c r="B409" s="109"/>
      <c r="C409" s="109"/>
      <c r="D409" s="109"/>
      <c r="E409" s="109"/>
      <c r="F409" s="109"/>
      <c r="G409" s="109"/>
      <c r="H409" s="109"/>
      <c r="I409" s="109"/>
      <c r="J409" s="109"/>
      <c r="K409" s="109"/>
    </row>
    <row r="410" spans="1:11">
      <c r="A410" s="109"/>
      <c r="B410" s="109"/>
      <c r="C410" s="109"/>
      <c r="D410" s="109"/>
      <c r="E410" s="109"/>
      <c r="F410" s="109"/>
      <c r="G410" s="109"/>
      <c r="H410" s="109"/>
      <c r="I410" s="109"/>
      <c r="J410" s="109"/>
      <c r="K410" s="109"/>
    </row>
    <row r="411" spans="1:11">
      <c r="A411" s="109"/>
      <c r="B411" s="109"/>
      <c r="C411" s="109"/>
      <c r="D411" s="109"/>
      <c r="E411" s="109"/>
      <c r="F411" s="109"/>
      <c r="G411" s="109"/>
      <c r="H411" s="109"/>
      <c r="I411" s="109"/>
      <c r="J411" s="109"/>
      <c r="K411" s="109"/>
    </row>
    <row r="412" spans="1:11">
      <c r="A412" s="109"/>
      <c r="B412" s="109"/>
      <c r="C412" s="109"/>
      <c r="D412" s="109"/>
      <c r="E412" s="109"/>
      <c r="F412" s="109"/>
      <c r="G412" s="109"/>
      <c r="H412" s="109"/>
      <c r="I412" s="109"/>
      <c r="J412" s="109"/>
      <c r="K412" s="109"/>
    </row>
    <row r="413" spans="1:11">
      <c r="A413" s="109"/>
      <c r="B413" s="109"/>
      <c r="C413" s="109"/>
      <c r="D413" s="109"/>
      <c r="E413" s="109"/>
      <c r="F413" s="109"/>
      <c r="G413" s="109"/>
      <c r="H413" s="109"/>
      <c r="I413" s="109"/>
      <c r="J413" s="109"/>
      <c r="K413" s="109"/>
    </row>
    <row r="414" spans="1:11">
      <c r="A414" s="109"/>
      <c r="B414" s="109"/>
      <c r="C414" s="109"/>
      <c r="D414" s="109"/>
      <c r="E414" s="109"/>
      <c r="F414" s="109"/>
      <c r="G414" s="109"/>
      <c r="H414" s="109"/>
      <c r="I414" s="109"/>
      <c r="J414" s="109"/>
      <c r="K414" s="109"/>
    </row>
    <row r="415" spans="1:11">
      <c r="A415" s="109"/>
      <c r="B415" s="109"/>
      <c r="C415" s="109"/>
      <c r="D415" s="109"/>
      <c r="E415" s="109"/>
      <c r="F415" s="109"/>
      <c r="G415" s="109"/>
      <c r="H415" s="109"/>
      <c r="I415" s="109"/>
      <c r="J415" s="109"/>
      <c r="K415" s="109"/>
    </row>
    <row r="416" spans="1:11">
      <c r="A416" s="109"/>
      <c r="B416" s="109"/>
      <c r="C416" s="109"/>
      <c r="D416" s="109"/>
      <c r="E416" s="109"/>
      <c r="F416" s="109"/>
      <c r="G416" s="109"/>
      <c r="H416" s="109"/>
      <c r="I416" s="109"/>
      <c r="J416" s="109"/>
      <c r="K416" s="109"/>
    </row>
    <row r="417" spans="1:11">
      <c r="A417" s="109"/>
      <c r="B417" s="109"/>
      <c r="C417" s="109"/>
      <c r="D417" s="109"/>
      <c r="E417" s="109"/>
      <c r="F417" s="109"/>
      <c r="G417" s="109"/>
      <c r="H417" s="109"/>
      <c r="I417" s="109"/>
      <c r="J417" s="109"/>
      <c r="K417" s="109"/>
    </row>
    <row r="418" spans="1:11">
      <c r="A418" s="109"/>
      <c r="B418" s="109"/>
      <c r="C418" s="109"/>
      <c r="D418" s="109"/>
      <c r="E418" s="109"/>
      <c r="F418" s="109"/>
      <c r="G418" s="109"/>
      <c r="H418" s="109"/>
      <c r="I418" s="109"/>
      <c r="J418" s="109"/>
      <c r="K418" s="109"/>
    </row>
    <row r="419" spans="1:11">
      <c r="A419" s="109"/>
      <c r="B419" s="109"/>
      <c r="C419" s="109"/>
      <c r="D419" s="109"/>
      <c r="E419" s="109"/>
      <c r="F419" s="109"/>
      <c r="G419" s="109"/>
      <c r="H419" s="109"/>
      <c r="I419" s="109"/>
      <c r="J419" s="109"/>
      <c r="K419" s="109"/>
    </row>
    <row r="420" spans="1:11">
      <c r="A420" s="109"/>
      <c r="B420" s="109"/>
      <c r="C420" s="109"/>
      <c r="D420" s="109"/>
      <c r="E420" s="109"/>
      <c r="F420" s="109"/>
      <c r="G420" s="109"/>
      <c r="H420" s="109"/>
      <c r="I420" s="109"/>
      <c r="J420" s="109"/>
      <c r="K420" s="109"/>
    </row>
    <row r="421" spans="1:11">
      <c r="A421" s="109"/>
      <c r="B421" s="109"/>
      <c r="C421" s="109"/>
      <c r="D421" s="109"/>
      <c r="E421" s="109"/>
      <c r="F421" s="109"/>
      <c r="G421" s="109"/>
      <c r="H421" s="109"/>
      <c r="I421" s="109"/>
      <c r="J421" s="109"/>
      <c r="K421" s="109"/>
    </row>
    <row r="422" spans="1:11">
      <c r="A422" s="109"/>
      <c r="B422" s="109"/>
      <c r="C422" s="109"/>
      <c r="D422" s="109"/>
      <c r="E422" s="109"/>
      <c r="F422" s="109"/>
      <c r="G422" s="109"/>
      <c r="H422" s="109"/>
      <c r="I422" s="109"/>
      <c r="J422" s="109"/>
      <c r="K422" s="109"/>
    </row>
    <row r="423" spans="1:11">
      <c r="A423" s="109"/>
      <c r="B423" s="109"/>
      <c r="C423" s="109"/>
      <c r="D423" s="109"/>
      <c r="E423" s="109"/>
      <c r="F423" s="109"/>
      <c r="G423" s="109"/>
      <c r="H423" s="109"/>
      <c r="I423" s="109"/>
      <c r="J423" s="109"/>
      <c r="K423" s="109"/>
    </row>
    <row r="424" spans="1:11">
      <c r="A424" s="109"/>
      <c r="B424" s="109"/>
      <c r="C424" s="109"/>
      <c r="D424" s="109"/>
      <c r="E424" s="109"/>
      <c r="F424" s="109"/>
      <c r="G424" s="109"/>
      <c r="H424" s="109"/>
      <c r="I424" s="109"/>
      <c r="J424" s="109"/>
      <c r="K424" s="109"/>
    </row>
    <row r="425" spans="1:11">
      <c r="A425" s="109"/>
      <c r="B425" s="109"/>
      <c r="C425" s="109"/>
      <c r="D425" s="109"/>
      <c r="E425" s="109"/>
      <c r="F425" s="109"/>
      <c r="G425" s="109"/>
      <c r="H425" s="109"/>
      <c r="I425" s="109"/>
      <c r="J425" s="109"/>
      <c r="K425" s="109"/>
    </row>
    <row r="426" spans="1:11">
      <c r="A426" s="109"/>
      <c r="B426" s="109"/>
      <c r="C426" s="109"/>
      <c r="D426" s="109"/>
      <c r="E426" s="109"/>
      <c r="F426" s="109"/>
      <c r="G426" s="109"/>
      <c r="H426" s="109"/>
      <c r="I426" s="109"/>
      <c r="J426" s="109"/>
      <c r="K426" s="109"/>
    </row>
    <row r="427" spans="1:11">
      <c r="A427" s="109"/>
      <c r="B427" s="109"/>
      <c r="C427" s="109"/>
      <c r="D427" s="109"/>
      <c r="E427" s="109"/>
      <c r="F427" s="109"/>
      <c r="G427" s="109"/>
      <c r="H427" s="109"/>
      <c r="I427" s="109"/>
      <c r="J427" s="109"/>
      <c r="K427" s="109"/>
    </row>
    <row r="428" spans="1:11">
      <c r="A428" s="109"/>
      <c r="B428" s="109"/>
      <c r="C428" s="109"/>
      <c r="D428" s="109"/>
      <c r="E428" s="109"/>
      <c r="F428" s="109"/>
      <c r="G428" s="109"/>
      <c r="H428" s="109"/>
      <c r="I428" s="109"/>
      <c r="J428" s="109"/>
      <c r="K428" s="109"/>
    </row>
    <row r="429" spans="1:11">
      <c r="A429" s="109"/>
      <c r="B429" s="109"/>
      <c r="C429" s="109"/>
      <c r="D429" s="109"/>
      <c r="E429" s="109"/>
      <c r="F429" s="109"/>
      <c r="G429" s="109"/>
      <c r="H429" s="109"/>
      <c r="I429" s="109"/>
      <c r="J429" s="109"/>
      <c r="K429" s="109"/>
    </row>
    <row r="430" spans="1:11">
      <c r="A430" s="109"/>
      <c r="B430" s="109"/>
      <c r="C430" s="109"/>
      <c r="D430" s="109"/>
      <c r="E430" s="109"/>
      <c r="F430" s="109"/>
      <c r="G430" s="109"/>
      <c r="H430" s="109"/>
      <c r="I430" s="109"/>
      <c r="J430" s="109"/>
      <c r="K430" s="109"/>
    </row>
    <row r="431" spans="1:11">
      <c r="A431" s="109"/>
      <c r="B431" s="109"/>
      <c r="C431" s="109"/>
      <c r="D431" s="109"/>
      <c r="E431" s="109"/>
      <c r="F431" s="109"/>
      <c r="G431" s="109"/>
      <c r="H431" s="109"/>
      <c r="I431" s="109"/>
      <c r="J431" s="109"/>
      <c r="K431" s="109"/>
    </row>
    <row r="432" spans="1:11">
      <c r="A432" s="109"/>
      <c r="B432" s="109"/>
      <c r="C432" s="109"/>
      <c r="D432" s="109"/>
      <c r="E432" s="109"/>
      <c r="F432" s="109"/>
      <c r="G432" s="109"/>
      <c r="H432" s="109"/>
      <c r="I432" s="109"/>
      <c r="J432" s="109"/>
      <c r="K432" s="109"/>
    </row>
    <row r="433" spans="1:11">
      <c r="A433" s="109"/>
      <c r="B433" s="109"/>
      <c r="C433" s="109"/>
      <c r="D433" s="109"/>
      <c r="E433" s="109"/>
      <c r="F433" s="109"/>
      <c r="G433" s="109"/>
      <c r="H433" s="109"/>
      <c r="I433" s="109"/>
      <c r="J433" s="109"/>
      <c r="K433" s="109"/>
    </row>
    <row r="434" spans="1:11">
      <c r="A434" s="109"/>
      <c r="B434" s="109"/>
      <c r="C434" s="109"/>
      <c r="D434" s="109"/>
      <c r="E434" s="109"/>
      <c r="F434" s="109"/>
      <c r="G434" s="109"/>
      <c r="H434" s="109"/>
      <c r="I434" s="109"/>
      <c r="J434" s="109"/>
      <c r="K434" s="109"/>
    </row>
    <row r="435" spans="1:11">
      <c r="A435" s="109"/>
      <c r="B435" s="109"/>
      <c r="C435" s="109"/>
      <c r="D435" s="109"/>
      <c r="E435" s="109"/>
      <c r="F435" s="109"/>
      <c r="G435" s="109"/>
      <c r="H435" s="109"/>
      <c r="I435" s="109"/>
      <c r="J435" s="109"/>
      <c r="K435" s="109"/>
    </row>
    <row r="436" spans="1:11">
      <c r="A436" s="109"/>
      <c r="B436" s="109"/>
      <c r="C436" s="109"/>
      <c r="D436" s="109"/>
      <c r="E436" s="109"/>
      <c r="F436" s="109"/>
      <c r="G436" s="109"/>
      <c r="H436" s="109"/>
      <c r="I436" s="109"/>
      <c r="J436" s="109"/>
      <c r="K436" s="109"/>
    </row>
    <row r="437" spans="1:11">
      <c r="A437" s="109"/>
      <c r="B437" s="109"/>
      <c r="C437" s="109"/>
      <c r="D437" s="109"/>
      <c r="E437" s="109"/>
      <c r="F437" s="109"/>
      <c r="G437" s="109"/>
      <c r="H437" s="109"/>
      <c r="I437" s="109"/>
      <c r="J437" s="109"/>
      <c r="K437" s="109"/>
    </row>
    <row r="438" spans="1:11">
      <c r="A438" s="109"/>
      <c r="B438" s="109"/>
      <c r="C438" s="109"/>
      <c r="D438" s="109"/>
      <c r="E438" s="109"/>
      <c r="F438" s="109"/>
      <c r="G438" s="109"/>
      <c r="H438" s="109"/>
      <c r="I438" s="109"/>
      <c r="J438" s="109"/>
      <c r="K438" s="109"/>
    </row>
    <row r="439" spans="1:11">
      <c r="A439" s="109"/>
      <c r="B439" s="109"/>
      <c r="C439" s="109"/>
      <c r="D439" s="109"/>
      <c r="E439" s="109"/>
      <c r="F439" s="109"/>
      <c r="G439" s="109"/>
      <c r="H439" s="109"/>
      <c r="I439" s="109"/>
      <c r="J439" s="109"/>
      <c r="K439" s="109"/>
    </row>
    <row r="440" spans="1:11">
      <c r="A440" s="109"/>
      <c r="B440" s="109"/>
      <c r="C440" s="109"/>
      <c r="D440" s="109"/>
      <c r="E440" s="109"/>
      <c r="F440" s="109"/>
      <c r="G440" s="109"/>
      <c r="H440" s="109"/>
      <c r="I440" s="109"/>
      <c r="J440" s="109"/>
      <c r="K440" s="109"/>
    </row>
    <row r="441" spans="1:11">
      <c r="A441" s="109"/>
      <c r="B441" s="109"/>
      <c r="C441" s="109"/>
      <c r="D441" s="109"/>
      <c r="E441" s="109"/>
      <c r="F441" s="109"/>
      <c r="G441" s="109"/>
      <c r="H441" s="109"/>
      <c r="I441" s="109"/>
      <c r="J441" s="109"/>
      <c r="K441" s="109"/>
    </row>
    <row r="442" spans="1:11">
      <c r="A442" s="109"/>
      <c r="B442" s="109"/>
      <c r="C442" s="109"/>
      <c r="D442" s="109"/>
      <c r="E442" s="109"/>
      <c r="F442" s="109"/>
      <c r="G442" s="109"/>
      <c r="H442" s="109"/>
      <c r="I442" s="109"/>
      <c r="J442" s="109"/>
      <c r="K442" s="109"/>
    </row>
    <row r="443" spans="1:11">
      <c r="A443" s="109"/>
      <c r="B443" s="109"/>
      <c r="C443" s="109"/>
      <c r="D443" s="109"/>
      <c r="E443" s="109"/>
      <c r="F443" s="109"/>
      <c r="G443" s="109"/>
      <c r="H443" s="109"/>
      <c r="I443" s="109"/>
      <c r="J443" s="109"/>
      <c r="K443" s="109"/>
    </row>
    <row r="444" spans="1:11">
      <c r="A444" s="109"/>
      <c r="B444" s="109"/>
      <c r="C444" s="109"/>
      <c r="D444" s="109"/>
      <c r="E444" s="109"/>
      <c r="F444" s="109"/>
      <c r="G444" s="109"/>
      <c r="H444" s="109"/>
      <c r="I444" s="109"/>
      <c r="J444" s="109"/>
      <c r="K444" s="109"/>
    </row>
    <row r="445" spans="1:11">
      <c r="A445" s="109"/>
      <c r="B445" s="109"/>
      <c r="C445" s="109"/>
      <c r="D445" s="109"/>
      <c r="E445" s="109"/>
      <c r="F445" s="109"/>
      <c r="G445" s="109"/>
      <c r="H445" s="109"/>
      <c r="I445" s="109"/>
      <c r="J445" s="109"/>
      <c r="K445" s="109"/>
    </row>
    <row r="446" spans="1:11">
      <c r="A446" s="109"/>
      <c r="B446" s="109"/>
      <c r="C446" s="109"/>
      <c r="D446" s="109"/>
      <c r="E446" s="109"/>
      <c r="F446" s="109"/>
      <c r="G446" s="109"/>
      <c r="H446" s="109"/>
      <c r="I446" s="109"/>
      <c r="J446" s="109"/>
      <c r="K446" s="109"/>
    </row>
    <row r="447" spans="1:11">
      <c r="A447" s="109"/>
      <c r="B447" s="109"/>
      <c r="C447" s="109"/>
      <c r="D447" s="109"/>
      <c r="E447" s="109"/>
      <c r="F447" s="109"/>
      <c r="G447" s="109"/>
      <c r="H447" s="109"/>
      <c r="I447" s="109"/>
      <c r="J447" s="109"/>
      <c r="K447" s="109"/>
    </row>
    <row r="448" spans="1:11">
      <c r="A448" s="109"/>
      <c r="B448" s="109"/>
      <c r="C448" s="109"/>
      <c r="D448" s="109"/>
      <c r="E448" s="109"/>
      <c r="F448" s="109"/>
      <c r="G448" s="109"/>
      <c r="H448" s="109"/>
      <c r="I448" s="109"/>
      <c r="J448" s="109"/>
      <c r="K448" s="109"/>
    </row>
    <row r="449" spans="1:11">
      <c r="A449" s="109"/>
      <c r="B449" s="109"/>
      <c r="C449" s="109"/>
      <c r="D449" s="109"/>
      <c r="E449" s="109"/>
      <c r="F449" s="109"/>
      <c r="G449" s="109"/>
      <c r="H449" s="109"/>
      <c r="I449" s="109"/>
      <c r="J449" s="109"/>
      <c r="K449" s="109"/>
    </row>
    <row r="450" spans="1:11">
      <c r="A450" s="109"/>
      <c r="B450" s="109"/>
      <c r="C450" s="109"/>
      <c r="D450" s="109"/>
      <c r="E450" s="109"/>
      <c r="F450" s="109"/>
      <c r="G450" s="109"/>
      <c r="H450" s="109"/>
      <c r="I450" s="109"/>
      <c r="J450" s="109"/>
      <c r="K450" s="109"/>
    </row>
    <row r="451" spans="1:11">
      <c r="A451" s="109"/>
      <c r="B451" s="109"/>
      <c r="C451" s="109"/>
      <c r="D451" s="109"/>
      <c r="E451" s="109"/>
      <c r="F451" s="109"/>
      <c r="G451" s="109"/>
      <c r="H451" s="109"/>
      <c r="I451" s="109"/>
      <c r="J451" s="109"/>
      <c r="K451" s="109"/>
    </row>
    <row r="452" spans="1:11">
      <c r="A452" s="109"/>
      <c r="B452" s="109"/>
      <c r="C452" s="109"/>
      <c r="D452" s="109"/>
      <c r="E452" s="109"/>
      <c r="F452" s="109"/>
      <c r="G452" s="109"/>
      <c r="H452" s="109"/>
      <c r="I452" s="109"/>
      <c r="J452" s="109"/>
      <c r="K452" s="109"/>
    </row>
    <row r="453" spans="1:11">
      <c r="A453" s="109"/>
      <c r="B453" s="109"/>
      <c r="C453" s="109"/>
      <c r="D453" s="109"/>
      <c r="E453" s="109"/>
      <c r="F453" s="109"/>
      <c r="G453" s="109"/>
      <c r="H453" s="109"/>
      <c r="I453" s="109"/>
      <c r="J453" s="109"/>
      <c r="K453" s="109"/>
    </row>
    <row r="454" spans="1:11">
      <c r="A454" s="109"/>
      <c r="B454" s="109"/>
      <c r="C454" s="109"/>
      <c r="D454" s="109"/>
      <c r="E454" s="109"/>
      <c r="F454" s="109"/>
      <c r="G454" s="109"/>
      <c r="H454" s="109"/>
      <c r="I454" s="109"/>
      <c r="J454" s="109"/>
      <c r="K454" s="109"/>
    </row>
    <row r="455" spans="1:11">
      <c r="A455" s="109"/>
      <c r="B455" s="109"/>
      <c r="C455" s="109"/>
      <c r="D455" s="109"/>
      <c r="E455" s="109"/>
      <c r="F455" s="109"/>
      <c r="G455" s="109"/>
      <c r="H455" s="109"/>
      <c r="I455" s="109"/>
      <c r="J455" s="109"/>
      <c r="K455" s="109"/>
    </row>
    <row r="456" spans="1:11">
      <c r="A456" s="109"/>
      <c r="B456" s="109"/>
      <c r="C456" s="109"/>
      <c r="D456" s="109"/>
      <c r="E456" s="109"/>
      <c r="F456" s="109"/>
      <c r="G456" s="109"/>
      <c r="H456" s="109"/>
      <c r="I456" s="109"/>
      <c r="J456" s="109"/>
      <c r="K456" s="109"/>
    </row>
    <row r="457" spans="1:11">
      <c r="A457" s="109"/>
      <c r="B457" s="109"/>
      <c r="C457" s="109"/>
      <c r="D457" s="109"/>
      <c r="E457" s="109"/>
      <c r="F457" s="109"/>
      <c r="G457" s="109"/>
      <c r="H457" s="109"/>
      <c r="I457" s="109"/>
      <c r="J457" s="109"/>
      <c r="K457" s="109"/>
    </row>
    <row r="458" spans="1:11">
      <c r="A458" s="109"/>
      <c r="B458" s="109"/>
      <c r="C458" s="109"/>
      <c r="D458" s="109"/>
      <c r="E458" s="109"/>
      <c r="F458" s="109"/>
      <c r="G458" s="109"/>
      <c r="H458" s="109"/>
      <c r="I458" s="109"/>
      <c r="J458" s="109"/>
      <c r="K458" s="109"/>
    </row>
    <row r="459" spans="1:11">
      <c r="A459" s="109"/>
      <c r="B459" s="109"/>
      <c r="C459" s="109"/>
      <c r="D459" s="109"/>
      <c r="E459" s="109"/>
      <c r="F459" s="109"/>
      <c r="G459" s="109"/>
      <c r="H459" s="109"/>
      <c r="I459" s="109"/>
      <c r="J459" s="109"/>
      <c r="K459" s="109"/>
    </row>
    <row r="460" spans="1:11">
      <c r="A460" s="109"/>
      <c r="B460" s="109"/>
      <c r="C460" s="109"/>
      <c r="D460" s="109"/>
      <c r="E460" s="109"/>
      <c r="F460" s="109"/>
      <c r="G460" s="109"/>
      <c r="H460" s="109"/>
      <c r="I460" s="109"/>
      <c r="J460" s="109"/>
      <c r="K460" s="109"/>
    </row>
    <row r="461" spans="1:11">
      <c r="A461" s="109"/>
      <c r="B461" s="109"/>
      <c r="C461" s="109"/>
      <c r="D461" s="109"/>
      <c r="E461" s="109"/>
      <c r="F461" s="109"/>
      <c r="G461" s="109"/>
      <c r="H461" s="109"/>
      <c r="I461" s="109"/>
      <c r="J461" s="109"/>
      <c r="K461" s="109"/>
    </row>
    <row r="462" spans="1:11">
      <c r="A462" s="109"/>
      <c r="B462" s="109"/>
      <c r="C462" s="109"/>
      <c r="D462" s="109"/>
      <c r="E462" s="109"/>
      <c r="F462" s="109"/>
      <c r="G462" s="109"/>
      <c r="H462" s="109"/>
      <c r="I462" s="109"/>
      <c r="J462" s="109"/>
      <c r="K462" s="109"/>
    </row>
    <row r="463" spans="1:11">
      <c r="A463" s="109"/>
      <c r="B463" s="109"/>
      <c r="C463" s="109"/>
      <c r="D463" s="109"/>
      <c r="E463" s="109"/>
      <c r="F463" s="109"/>
      <c r="G463" s="109"/>
      <c r="H463" s="109"/>
      <c r="I463" s="109"/>
      <c r="J463" s="109"/>
      <c r="K463" s="109"/>
    </row>
    <row r="464" spans="1:11">
      <c r="A464" s="109"/>
      <c r="B464" s="109"/>
      <c r="C464" s="109"/>
      <c r="D464" s="109"/>
      <c r="E464" s="109"/>
      <c r="F464" s="109"/>
      <c r="G464" s="109"/>
      <c r="H464" s="109"/>
      <c r="I464" s="109"/>
      <c r="J464" s="109"/>
      <c r="K464" s="109"/>
    </row>
    <row r="465" spans="1:11">
      <c r="A465" s="109"/>
      <c r="B465" s="109"/>
      <c r="C465" s="109"/>
      <c r="D465" s="109"/>
      <c r="E465" s="109"/>
      <c r="F465" s="109"/>
      <c r="G465" s="109"/>
      <c r="H465" s="109"/>
      <c r="I465" s="109"/>
      <c r="J465" s="109"/>
      <c r="K465" s="109"/>
    </row>
    <row r="466" spans="1:11">
      <c r="A466" s="109"/>
      <c r="B466" s="109"/>
      <c r="C466" s="109"/>
      <c r="D466" s="109"/>
      <c r="E466" s="109"/>
      <c r="F466" s="109"/>
      <c r="G466" s="109"/>
      <c r="H466" s="109"/>
      <c r="I466" s="109"/>
      <c r="J466" s="109"/>
      <c r="K466" s="109"/>
    </row>
    <row r="467" spans="1:11">
      <c r="A467" s="109"/>
      <c r="B467" s="109"/>
      <c r="C467" s="109"/>
      <c r="D467" s="109"/>
      <c r="E467" s="109"/>
      <c r="F467" s="109"/>
      <c r="G467" s="109"/>
      <c r="H467" s="109"/>
      <c r="I467" s="109"/>
      <c r="J467" s="109"/>
      <c r="K467" s="109"/>
    </row>
    <row r="468" spans="1:11">
      <c r="A468" s="109"/>
      <c r="B468" s="109"/>
      <c r="C468" s="109"/>
      <c r="D468" s="109"/>
      <c r="E468" s="109"/>
      <c r="F468" s="109"/>
      <c r="G468" s="109"/>
      <c r="H468" s="109"/>
      <c r="I468" s="109"/>
      <c r="J468" s="109"/>
      <c r="K468" s="109"/>
    </row>
    <row r="469" spans="1:11">
      <c r="A469" s="109"/>
      <c r="B469" s="109"/>
      <c r="C469" s="109"/>
      <c r="D469" s="109"/>
      <c r="E469" s="109"/>
      <c r="F469" s="109"/>
      <c r="G469" s="109"/>
      <c r="H469" s="109"/>
      <c r="I469" s="109"/>
      <c r="J469" s="109"/>
      <c r="K469" s="109"/>
    </row>
    <row r="470" spans="1:11">
      <c r="A470" s="109"/>
      <c r="B470" s="109"/>
      <c r="C470" s="109"/>
      <c r="D470" s="109"/>
      <c r="E470" s="109"/>
      <c r="F470" s="109"/>
      <c r="G470" s="109"/>
      <c r="H470" s="109"/>
      <c r="I470" s="109"/>
      <c r="J470" s="109"/>
      <c r="K470" s="109"/>
    </row>
    <row r="471" spans="1:11">
      <c r="A471" s="109"/>
      <c r="B471" s="109"/>
      <c r="C471" s="109"/>
      <c r="D471" s="109"/>
      <c r="E471" s="109"/>
      <c r="F471" s="109"/>
      <c r="G471" s="109"/>
      <c r="H471" s="109"/>
      <c r="I471" s="109"/>
      <c r="J471" s="109"/>
      <c r="K471" s="109"/>
    </row>
    <row r="472" spans="1:11">
      <c r="A472" s="109"/>
      <c r="B472" s="109"/>
      <c r="C472" s="109"/>
      <c r="D472" s="109"/>
      <c r="E472" s="109"/>
      <c r="F472" s="109"/>
      <c r="G472" s="109"/>
      <c r="H472" s="109"/>
      <c r="I472" s="109"/>
      <c r="J472" s="109"/>
      <c r="K472" s="109"/>
    </row>
    <row r="473" spans="1:11">
      <c r="A473" s="109"/>
      <c r="B473" s="109"/>
      <c r="C473" s="109"/>
      <c r="D473" s="109"/>
      <c r="E473" s="109"/>
      <c r="F473" s="109"/>
      <c r="G473" s="109"/>
      <c r="H473" s="109"/>
      <c r="I473" s="109"/>
      <c r="J473" s="109"/>
      <c r="K473" s="109"/>
    </row>
    <row r="474" spans="1:11">
      <c r="A474" s="109"/>
      <c r="B474" s="109"/>
      <c r="C474" s="109"/>
      <c r="D474" s="109"/>
      <c r="E474" s="109"/>
      <c r="F474" s="109"/>
      <c r="G474" s="109"/>
      <c r="H474" s="109"/>
      <c r="I474" s="109"/>
      <c r="J474" s="109"/>
      <c r="K474" s="109"/>
    </row>
    <row r="475" spans="1:11">
      <c r="A475" s="109"/>
      <c r="B475" s="109"/>
      <c r="C475" s="109"/>
      <c r="D475" s="109"/>
      <c r="E475" s="109"/>
      <c r="F475" s="109"/>
      <c r="G475" s="109"/>
      <c r="H475" s="109"/>
      <c r="I475" s="109"/>
      <c r="J475" s="109"/>
      <c r="K475" s="109"/>
    </row>
    <row r="476" spans="1:11">
      <c r="A476" s="109"/>
      <c r="B476" s="109"/>
      <c r="C476" s="109"/>
      <c r="D476" s="109"/>
      <c r="E476" s="109"/>
      <c r="F476" s="109"/>
      <c r="G476" s="109"/>
      <c r="H476" s="109"/>
      <c r="I476" s="109"/>
      <c r="J476" s="109"/>
      <c r="K476" s="109"/>
    </row>
    <row r="477" spans="1:11">
      <c r="A477" s="109"/>
      <c r="B477" s="109"/>
      <c r="C477" s="109"/>
      <c r="D477" s="109"/>
      <c r="E477" s="109"/>
      <c r="F477" s="109"/>
      <c r="G477" s="109"/>
      <c r="H477" s="109"/>
      <c r="I477" s="109"/>
      <c r="J477" s="109"/>
      <c r="K477" s="109"/>
    </row>
    <row r="478" spans="1:11">
      <c r="A478" s="109"/>
      <c r="B478" s="109"/>
      <c r="C478" s="109"/>
      <c r="D478" s="109"/>
      <c r="E478" s="109"/>
      <c r="F478" s="109"/>
      <c r="G478" s="109"/>
      <c r="H478" s="109"/>
      <c r="I478" s="109"/>
      <c r="J478" s="109"/>
      <c r="K478" s="109"/>
    </row>
    <row r="479" spans="1:11">
      <c r="A479" s="109"/>
      <c r="B479" s="109"/>
      <c r="C479" s="109"/>
      <c r="D479" s="109"/>
      <c r="E479" s="109"/>
      <c r="F479" s="109"/>
      <c r="G479" s="109"/>
      <c r="H479" s="109"/>
      <c r="I479" s="109"/>
      <c r="J479" s="109"/>
      <c r="K479" s="109"/>
    </row>
    <row r="480" spans="1:11">
      <c r="A480" s="109"/>
      <c r="B480" s="109"/>
      <c r="C480" s="109"/>
      <c r="D480" s="109"/>
      <c r="E480" s="109"/>
      <c r="F480" s="109"/>
      <c r="G480" s="109"/>
      <c r="H480" s="109"/>
      <c r="I480" s="109"/>
      <c r="J480" s="109"/>
      <c r="K480" s="109"/>
    </row>
    <row r="481" spans="1:11">
      <c r="A481" s="109"/>
      <c r="B481" s="109"/>
      <c r="C481" s="109"/>
      <c r="D481" s="109"/>
      <c r="E481" s="109"/>
      <c r="F481" s="109"/>
      <c r="G481" s="109"/>
      <c r="H481" s="109"/>
      <c r="I481" s="109"/>
      <c r="J481" s="109"/>
      <c r="K481" s="109"/>
    </row>
    <row r="482" spans="1:11">
      <c r="A482" s="109"/>
      <c r="B482" s="109"/>
      <c r="C482" s="109"/>
      <c r="D482" s="109"/>
      <c r="E482" s="109"/>
      <c r="F482" s="109"/>
      <c r="G482" s="109"/>
      <c r="H482" s="109"/>
      <c r="I482" s="109"/>
      <c r="J482" s="109"/>
      <c r="K482" s="109"/>
    </row>
    <row r="483" spans="1:11">
      <c r="A483" s="109"/>
      <c r="B483" s="109"/>
      <c r="C483" s="109"/>
      <c r="D483" s="109"/>
      <c r="E483" s="109"/>
      <c r="F483" s="109"/>
      <c r="G483" s="109"/>
      <c r="H483" s="109"/>
      <c r="I483" s="109"/>
      <c r="J483" s="109"/>
      <c r="K483" s="109"/>
    </row>
    <row r="484" spans="1:11">
      <c r="A484" s="109"/>
      <c r="B484" s="109"/>
      <c r="C484" s="109"/>
      <c r="D484" s="109"/>
      <c r="E484" s="109"/>
      <c r="F484" s="109"/>
      <c r="G484" s="109"/>
      <c r="H484" s="109"/>
      <c r="I484" s="109"/>
      <c r="J484" s="109"/>
      <c r="K484" s="109"/>
    </row>
    <row r="485" spans="1:11">
      <c r="A485" s="109"/>
      <c r="B485" s="109"/>
      <c r="C485" s="109"/>
      <c r="D485" s="109"/>
      <c r="E485" s="109"/>
      <c r="F485" s="109"/>
      <c r="G485" s="109"/>
      <c r="H485" s="109"/>
      <c r="I485" s="109"/>
      <c r="J485" s="109"/>
      <c r="K485" s="109"/>
    </row>
    <row r="486" spans="1:11">
      <c r="A486" s="109"/>
      <c r="B486" s="109"/>
      <c r="C486" s="109"/>
      <c r="D486" s="109"/>
      <c r="E486" s="109"/>
      <c r="F486" s="109"/>
      <c r="G486" s="109"/>
      <c r="H486" s="109"/>
      <c r="I486" s="109"/>
      <c r="J486" s="109"/>
      <c r="K486" s="109"/>
    </row>
    <row r="487" spans="1:11">
      <c r="A487" s="109"/>
      <c r="B487" s="109"/>
      <c r="C487" s="109"/>
      <c r="D487" s="109"/>
      <c r="E487" s="109"/>
      <c r="F487" s="109"/>
      <c r="G487" s="109"/>
      <c r="H487" s="109"/>
      <c r="I487" s="109"/>
      <c r="J487" s="109"/>
      <c r="K487" s="109"/>
    </row>
    <row r="488" spans="1:11">
      <c r="A488" s="109"/>
      <c r="B488" s="109"/>
      <c r="C488" s="109"/>
      <c r="D488" s="109"/>
      <c r="E488" s="109"/>
      <c r="F488" s="109"/>
      <c r="G488" s="109"/>
      <c r="H488" s="109"/>
      <c r="I488" s="109"/>
      <c r="J488" s="109"/>
      <c r="K488" s="109"/>
    </row>
    <row r="489" spans="1:11">
      <c r="A489" s="109"/>
      <c r="B489" s="109"/>
      <c r="C489" s="109"/>
      <c r="D489" s="109"/>
      <c r="E489" s="109"/>
      <c r="F489" s="109"/>
      <c r="G489" s="109"/>
      <c r="H489" s="109"/>
      <c r="I489" s="109"/>
      <c r="J489" s="109"/>
      <c r="K489" s="109"/>
    </row>
    <row r="490" spans="1:11">
      <c r="A490" s="109"/>
      <c r="B490" s="109"/>
      <c r="C490" s="109"/>
      <c r="D490" s="109"/>
      <c r="E490" s="109"/>
      <c r="F490" s="109"/>
      <c r="G490" s="109"/>
      <c r="H490" s="109"/>
      <c r="I490" s="109"/>
      <c r="J490" s="109"/>
      <c r="K490" s="109"/>
    </row>
    <row r="491" spans="1:11">
      <c r="A491" s="109"/>
      <c r="B491" s="109"/>
      <c r="C491" s="109"/>
      <c r="D491" s="109"/>
      <c r="E491" s="109"/>
      <c r="F491" s="109"/>
      <c r="G491" s="109"/>
      <c r="H491" s="109"/>
      <c r="I491" s="109"/>
      <c r="J491" s="109"/>
      <c r="K491" s="109"/>
    </row>
    <row r="492" spans="1:11">
      <c r="A492" s="109"/>
      <c r="B492" s="109"/>
      <c r="C492" s="109"/>
      <c r="D492" s="109"/>
      <c r="E492" s="109"/>
      <c r="F492" s="109"/>
      <c r="G492" s="109"/>
      <c r="H492" s="109"/>
      <c r="I492" s="109"/>
      <c r="J492" s="109"/>
      <c r="K492" s="109"/>
    </row>
    <row r="493" spans="1:11">
      <c r="A493" s="109"/>
      <c r="B493" s="109"/>
      <c r="C493" s="109"/>
      <c r="D493" s="109"/>
      <c r="E493" s="109"/>
      <c r="F493" s="109"/>
      <c r="G493" s="109"/>
      <c r="H493" s="109"/>
      <c r="I493" s="109"/>
      <c r="J493" s="109"/>
      <c r="K493" s="109"/>
    </row>
    <row r="494" spans="1:11">
      <c r="A494" s="109"/>
      <c r="B494" s="109"/>
      <c r="C494" s="109"/>
      <c r="D494" s="109"/>
      <c r="E494" s="109"/>
      <c r="F494" s="109"/>
      <c r="G494" s="109"/>
      <c r="H494" s="109"/>
      <c r="I494" s="109"/>
      <c r="J494" s="109"/>
      <c r="K494" s="109"/>
    </row>
    <row r="495" spans="1:11">
      <c r="A495" s="109"/>
      <c r="B495" s="109"/>
      <c r="C495" s="109"/>
      <c r="D495" s="109"/>
      <c r="E495" s="109"/>
      <c r="F495" s="109"/>
      <c r="G495" s="109"/>
      <c r="H495" s="109"/>
      <c r="I495" s="109"/>
      <c r="J495" s="109"/>
      <c r="K495" s="109"/>
    </row>
    <row r="496" spans="1:11">
      <c r="A496" s="109"/>
      <c r="B496" s="109"/>
      <c r="C496" s="109"/>
      <c r="D496" s="109"/>
      <c r="E496" s="109"/>
      <c r="F496" s="109"/>
      <c r="G496" s="109"/>
      <c r="H496" s="109"/>
      <c r="I496" s="109"/>
      <c r="J496" s="109"/>
      <c r="K496" s="109"/>
    </row>
    <row r="497" spans="1:11">
      <c r="A497" s="109"/>
      <c r="B497" s="109"/>
      <c r="C497" s="109"/>
      <c r="D497" s="109"/>
      <c r="E497" s="109"/>
      <c r="F497" s="109"/>
      <c r="G497" s="109"/>
      <c r="H497" s="109"/>
      <c r="I497" s="109"/>
      <c r="J497" s="109"/>
      <c r="K497" s="109"/>
    </row>
    <row r="498" spans="1:11">
      <c r="A498" s="109"/>
      <c r="B498" s="109"/>
      <c r="C498" s="109"/>
      <c r="D498" s="109"/>
      <c r="E498" s="109"/>
      <c r="F498" s="109"/>
      <c r="G498" s="109"/>
      <c r="H498" s="109"/>
      <c r="I498" s="109"/>
      <c r="J498" s="109"/>
      <c r="K498" s="109"/>
    </row>
    <row r="499" spans="1:11">
      <c r="A499" s="109"/>
      <c r="B499" s="109"/>
      <c r="C499" s="109"/>
      <c r="D499" s="109"/>
      <c r="E499" s="109"/>
      <c r="F499" s="109"/>
      <c r="G499" s="109"/>
      <c r="H499" s="109"/>
      <c r="I499" s="109"/>
      <c r="J499" s="109"/>
      <c r="K499" s="109"/>
    </row>
    <row r="500" spans="1:11">
      <c r="A500" s="109"/>
      <c r="B500" s="109"/>
      <c r="C500" s="109"/>
      <c r="D500" s="109"/>
      <c r="E500" s="109"/>
      <c r="F500" s="109"/>
      <c r="G500" s="109"/>
      <c r="H500" s="109"/>
      <c r="I500" s="109"/>
      <c r="J500" s="109"/>
      <c r="K500" s="109"/>
    </row>
    <row r="501" spans="1:11">
      <c r="A501" s="109"/>
      <c r="B501" s="109"/>
      <c r="C501" s="109"/>
      <c r="D501" s="109"/>
      <c r="E501" s="109"/>
      <c r="F501" s="109"/>
      <c r="G501" s="109"/>
      <c r="H501" s="109"/>
      <c r="I501" s="109"/>
      <c r="J501" s="109"/>
      <c r="K501" s="109"/>
    </row>
    <row r="502" spans="1:11">
      <c r="A502" s="109"/>
      <c r="B502" s="109"/>
      <c r="C502" s="109"/>
      <c r="D502" s="109"/>
      <c r="E502" s="109"/>
      <c r="F502" s="109"/>
      <c r="G502" s="109"/>
      <c r="H502" s="109"/>
      <c r="I502" s="109"/>
      <c r="J502" s="109"/>
      <c r="K502" s="109"/>
    </row>
    <row r="503" spans="1:11">
      <c r="A503" s="109"/>
      <c r="B503" s="109"/>
      <c r="C503" s="109"/>
      <c r="D503" s="109"/>
      <c r="E503" s="109"/>
      <c r="F503" s="109"/>
      <c r="G503" s="109"/>
      <c r="H503" s="109"/>
      <c r="I503" s="109"/>
      <c r="J503" s="109"/>
      <c r="K503" s="109"/>
    </row>
    <row r="504" spans="1:11">
      <c r="A504" s="109"/>
      <c r="B504" s="109"/>
      <c r="C504" s="109"/>
      <c r="D504" s="109"/>
      <c r="E504" s="109"/>
      <c r="F504" s="109"/>
      <c r="G504" s="109"/>
      <c r="H504" s="109"/>
      <c r="I504" s="109"/>
      <c r="J504" s="109"/>
      <c r="K504" s="109"/>
    </row>
    <row r="505" spans="1:11">
      <c r="A505" s="109"/>
      <c r="B505" s="109"/>
      <c r="C505" s="109"/>
      <c r="D505" s="109"/>
      <c r="E505" s="109"/>
      <c r="F505" s="109"/>
      <c r="G505" s="109"/>
      <c r="H505" s="109"/>
      <c r="I505" s="109"/>
      <c r="J505" s="109"/>
      <c r="K505" s="109"/>
    </row>
    <row r="506" spans="1:11">
      <c r="A506" s="109"/>
      <c r="B506" s="109"/>
      <c r="C506" s="109"/>
      <c r="D506" s="109"/>
      <c r="E506" s="109"/>
      <c r="F506" s="109"/>
      <c r="G506" s="109"/>
      <c r="H506" s="109"/>
      <c r="I506" s="109"/>
      <c r="J506" s="109"/>
      <c r="K506" s="109"/>
    </row>
    <row r="507" spans="1:11">
      <c r="A507" s="109"/>
      <c r="B507" s="109"/>
      <c r="C507" s="109"/>
      <c r="D507" s="109"/>
      <c r="E507" s="109"/>
      <c r="F507" s="109"/>
      <c r="G507" s="109"/>
      <c r="H507" s="109"/>
      <c r="I507" s="109"/>
      <c r="J507" s="109"/>
      <c r="K507" s="109"/>
    </row>
    <row r="508" spans="1:11">
      <c r="A508" s="109"/>
      <c r="B508" s="109"/>
      <c r="C508" s="109"/>
      <c r="D508" s="109"/>
      <c r="E508" s="109"/>
      <c r="F508" s="109"/>
      <c r="G508" s="109"/>
      <c r="H508" s="109"/>
      <c r="I508" s="109"/>
      <c r="J508" s="109"/>
      <c r="K508" s="109"/>
    </row>
    <row r="509" spans="1:11">
      <c r="A509" s="109"/>
      <c r="B509" s="109"/>
      <c r="C509" s="109"/>
      <c r="D509" s="109"/>
      <c r="E509" s="109"/>
      <c r="F509" s="109"/>
      <c r="G509" s="109"/>
      <c r="H509" s="109"/>
      <c r="I509" s="109"/>
      <c r="J509" s="109"/>
      <c r="K509" s="109"/>
    </row>
    <row r="510" spans="1:11">
      <c r="A510" s="109"/>
      <c r="B510" s="109"/>
      <c r="C510" s="109"/>
      <c r="D510" s="109"/>
      <c r="E510" s="109"/>
      <c r="F510" s="109"/>
      <c r="G510" s="109"/>
      <c r="H510" s="109"/>
      <c r="I510" s="109"/>
      <c r="J510" s="109"/>
      <c r="K510" s="109"/>
    </row>
    <row r="511" spans="1:11">
      <c r="A511" s="109"/>
      <c r="B511" s="109"/>
      <c r="C511" s="109"/>
      <c r="D511" s="109"/>
      <c r="E511" s="109"/>
      <c r="F511" s="109"/>
      <c r="G511" s="109"/>
      <c r="H511" s="109"/>
      <c r="I511" s="109"/>
      <c r="J511" s="109"/>
      <c r="K511" s="109"/>
    </row>
    <row r="512" spans="1:11">
      <c r="A512" s="109"/>
      <c r="B512" s="109"/>
      <c r="C512" s="109"/>
      <c r="D512" s="109"/>
      <c r="E512" s="109"/>
      <c r="F512" s="109"/>
      <c r="G512" s="109"/>
      <c r="H512" s="109"/>
      <c r="I512" s="109"/>
      <c r="J512" s="109"/>
      <c r="K512" s="109"/>
    </row>
    <row r="513" spans="1:11">
      <c r="A513" s="109"/>
      <c r="B513" s="109"/>
      <c r="C513" s="109"/>
      <c r="D513" s="109"/>
      <c r="E513" s="109"/>
      <c r="F513" s="109"/>
      <c r="G513" s="109"/>
      <c r="H513" s="109"/>
      <c r="I513" s="109"/>
      <c r="J513" s="109"/>
      <c r="K513" s="109"/>
    </row>
    <row r="514" spans="1:11">
      <c r="A514" s="109"/>
      <c r="B514" s="109"/>
      <c r="C514" s="109"/>
      <c r="D514" s="109"/>
      <c r="E514" s="109"/>
      <c r="F514" s="109"/>
      <c r="G514" s="109"/>
      <c r="H514" s="109"/>
      <c r="I514" s="109"/>
      <c r="J514" s="109"/>
      <c r="K514" s="109"/>
    </row>
    <row r="515" spans="1:11">
      <c r="A515" s="109"/>
      <c r="B515" s="109"/>
      <c r="C515" s="109"/>
      <c r="D515" s="109"/>
      <c r="E515" s="109"/>
      <c r="F515" s="109"/>
      <c r="G515" s="109"/>
      <c r="H515" s="109"/>
      <c r="I515" s="109"/>
      <c r="J515" s="109"/>
      <c r="K515" s="109"/>
    </row>
    <row r="516" spans="1:11">
      <c r="A516" s="109"/>
      <c r="B516" s="109"/>
      <c r="C516" s="109"/>
      <c r="D516" s="109"/>
      <c r="E516" s="109"/>
      <c r="F516" s="109"/>
      <c r="G516" s="109"/>
      <c r="H516" s="109"/>
      <c r="I516" s="109"/>
      <c r="J516" s="109"/>
      <c r="K516" s="109"/>
    </row>
    <row r="517" spans="1:11">
      <c r="A517" s="109"/>
      <c r="B517" s="109"/>
      <c r="C517" s="109"/>
      <c r="D517" s="109"/>
      <c r="E517" s="109"/>
      <c r="F517" s="109"/>
      <c r="G517" s="109"/>
      <c r="H517" s="109"/>
      <c r="I517" s="109"/>
      <c r="J517" s="109"/>
      <c r="K517" s="109"/>
    </row>
    <row r="518" spans="1:11">
      <c r="A518" s="109"/>
      <c r="B518" s="109"/>
      <c r="C518" s="109"/>
      <c r="D518" s="109"/>
      <c r="E518" s="109"/>
      <c r="F518" s="109"/>
      <c r="G518" s="109"/>
      <c r="H518" s="109"/>
      <c r="I518" s="109"/>
      <c r="J518" s="109"/>
      <c r="K518" s="109"/>
    </row>
    <row r="519" spans="1:11">
      <c r="A519" s="109"/>
      <c r="B519" s="109"/>
      <c r="C519" s="109"/>
      <c r="D519" s="109"/>
      <c r="E519" s="109"/>
      <c r="F519" s="109"/>
      <c r="G519" s="109"/>
      <c r="H519" s="109"/>
      <c r="I519" s="109"/>
      <c r="J519" s="109"/>
      <c r="K519" s="109"/>
    </row>
    <row r="520" spans="1:11">
      <c r="A520" s="109"/>
      <c r="B520" s="109"/>
      <c r="C520" s="109"/>
      <c r="D520" s="109"/>
      <c r="E520" s="109"/>
      <c r="F520" s="109"/>
      <c r="G520" s="109"/>
      <c r="H520" s="109"/>
      <c r="I520" s="109"/>
      <c r="J520" s="109"/>
      <c r="K520" s="109"/>
    </row>
    <row r="521" spans="1:11">
      <c r="A521" s="109"/>
      <c r="B521" s="109"/>
      <c r="C521" s="109"/>
      <c r="D521" s="109"/>
      <c r="E521" s="109"/>
      <c r="F521" s="109"/>
      <c r="G521" s="109"/>
      <c r="H521" s="109"/>
      <c r="I521" s="109"/>
      <c r="J521" s="109"/>
      <c r="K521" s="109"/>
    </row>
    <row r="522" spans="1:11">
      <c r="A522" s="109"/>
      <c r="B522" s="109"/>
      <c r="C522" s="109"/>
      <c r="D522" s="109"/>
      <c r="E522" s="109"/>
      <c r="F522" s="109"/>
      <c r="G522" s="109"/>
      <c r="H522" s="109"/>
      <c r="I522" s="109"/>
      <c r="J522" s="109"/>
      <c r="K522" s="109"/>
    </row>
    <row r="523" spans="1:11">
      <c r="A523" s="109"/>
      <c r="B523" s="109"/>
      <c r="C523" s="109"/>
      <c r="D523" s="109"/>
      <c r="E523" s="109"/>
      <c r="F523" s="109"/>
      <c r="G523" s="109"/>
      <c r="H523" s="109"/>
      <c r="I523" s="109"/>
      <c r="J523" s="109"/>
      <c r="K523" s="109"/>
    </row>
    <row r="524" spans="1:11">
      <c r="A524" s="109"/>
      <c r="B524" s="109"/>
      <c r="C524" s="109"/>
      <c r="D524" s="109"/>
      <c r="E524" s="109"/>
      <c r="F524" s="109"/>
      <c r="G524" s="109"/>
      <c r="H524" s="109"/>
      <c r="I524" s="109"/>
      <c r="J524" s="109"/>
      <c r="K524" s="109"/>
    </row>
    <row r="525" spans="1:11">
      <c r="A525" s="109"/>
      <c r="B525" s="109"/>
      <c r="C525" s="109"/>
      <c r="D525" s="109"/>
      <c r="E525" s="109"/>
      <c r="F525" s="109"/>
      <c r="G525" s="109"/>
      <c r="H525" s="109"/>
      <c r="I525" s="109"/>
      <c r="J525" s="109"/>
      <c r="K525" s="109"/>
    </row>
    <row r="526" spans="1:11">
      <c r="A526" s="109"/>
      <c r="B526" s="109"/>
      <c r="C526" s="109"/>
      <c r="D526" s="109"/>
      <c r="E526" s="109"/>
      <c r="F526" s="109"/>
      <c r="G526" s="109"/>
      <c r="H526" s="109"/>
      <c r="I526" s="109"/>
      <c r="J526" s="109"/>
      <c r="K526" s="109"/>
    </row>
    <row r="527" spans="1:11">
      <c r="A527" s="109"/>
      <c r="B527" s="109"/>
      <c r="C527" s="109"/>
      <c r="D527" s="109"/>
      <c r="E527" s="109"/>
      <c r="F527" s="109"/>
      <c r="G527" s="109"/>
      <c r="H527" s="109"/>
      <c r="I527" s="109"/>
      <c r="J527" s="109"/>
      <c r="K527" s="109"/>
    </row>
    <row r="528" spans="1:11">
      <c r="A528" s="109"/>
      <c r="B528" s="109"/>
      <c r="C528" s="109"/>
      <c r="D528" s="109"/>
      <c r="E528" s="109"/>
      <c r="F528" s="109"/>
      <c r="G528" s="109"/>
      <c r="H528" s="109"/>
      <c r="I528" s="109"/>
      <c r="J528" s="109"/>
      <c r="K528" s="109"/>
    </row>
    <row r="529" spans="1:11">
      <c r="A529" s="109"/>
      <c r="B529" s="109"/>
      <c r="C529" s="109"/>
      <c r="D529" s="109"/>
      <c r="E529" s="109"/>
      <c r="F529" s="109"/>
      <c r="G529" s="109"/>
      <c r="H529" s="109"/>
      <c r="I529" s="109"/>
      <c r="J529" s="109"/>
      <c r="K529" s="109"/>
    </row>
    <row r="530" spans="1:11">
      <c r="A530" s="109"/>
      <c r="B530" s="109"/>
      <c r="C530" s="109"/>
      <c r="D530" s="109"/>
      <c r="E530" s="109"/>
      <c r="F530" s="109"/>
      <c r="G530" s="109"/>
      <c r="H530" s="109"/>
      <c r="I530" s="109"/>
      <c r="J530" s="109"/>
      <c r="K530" s="109"/>
    </row>
    <row r="531" spans="1:11">
      <c r="A531" s="109"/>
      <c r="B531" s="109"/>
      <c r="C531" s="109"/>
      <c r="D531" s="109"/>
      <c r="E531" s="109"/>
      <c r="F531" s="109"/>
      <c r="G531" s="109"/>
      <c r="H531" s="109"/>
      <c r="I531" s="109"/>
      <c r="J531" s="109"/>
      <c r="K531" s="109"/>
    </row>
    <row r="532" spans="1:11">
      <c r="A532" s="109"/>
      <c r="B532" s="109"/>
      <c r="C532" s="109"/>
      <c r="D532" s="109"/>
      <c r="E532" s="109"/>
      <c r="F532" s="109"/>
      <c r="G532" s="109"/>
      <c r="H532" s="109"/>
      <c r="I532" s="109"/>
      <c r="J532" s="109"/>
      <c r="K532" s="109"/>
    </row>
    <row r="533" spans="1:11">
      <c r="A533" s="109"/>
      <c r="B533" s="109"/>
      <c r="C533" s="109"/>
      <c r="D533" s="109"/>
      <c r="E533" s="109"/>
      <c r="F533" s="109"/>
      <c r="G533" s="109"/>
      <c r="H533" s="109"/>
      <c r="I533" s="109"/>
      <c r="J533" s="109"/>
      <c r="K533" s="109"/>
    </row>
    <row r="534" spans="1:11">
      <c r="A534" s="109"/>
      <c r="B534" s="109"/>
      <c r="C534" s="109"/>
      <c r="D534" s="109"/>
      <c r="E534" s="109"/>
      <c r="F534" s="109"/>
      <c r="G534" s="109"/>
      <c r="H534" s="109"/>
      <c r="I534" s="109"/>
      <c r="J534" s="109"/>
      <c r="K534" s="109"/>
    </row>
    <row r="535" spans="1:11">
      <c r="A535" s="109"/>
      <c r="B535" s="109"/>
      <c r="C535" s="109"/>
      <c r="D535" s="109"/>
      <c r="E535" s="109"/>
      <c r="F535" s="109"/>
      <c r="G535" s="109"/>
      <c r="H535" s="109"/>
      <c r="I535" s="109"/>
      <c r="J535" s="109"/>
      <c r="K535" s="109"/>
    </row>
    <row r="536" spans="1:11">
      <c r="A536" s="109"/>
      <c r="B536" s="109"/>
      <c r="C536" s="109"/>
      <c r="D536" s="109"/>
      <c r="E536" s="109"/>
      <c r="F536" s="109"/>
      <c r="G536" s="109"/>
      <c r="H536" s="109"/>
      <c r="I536" s="109"/>
      <c r="J536" s="109"/>
      <c r="K536" s="109"/>
    </row>
    <row r="537" spans="1:11">
      <c r="A537" s="109"/>
      <c r="B537" s="109"/>
      <c r="C537" s="109"/>
      <c r="D537" s="109"/>
      <c r="E537" s="109"/>
      <c r="F537" s="109"/>
      <c r="G537" s="109"/>
      <c r="H537" s="109"/>
      <c r="I537" s="109"/>
      <c r="J537" s="109"/>
      <c r="K537" s="109"/>
    </row>
    <row r="538" spans="1:11">
      <c r="A538" s="109"/>
      <c r="B538" s="109"/>
      <c r="C538" s="109"/>
      <c r="D538" s="109"/>
      <c r="E538" s="109"/>
      <c r="F538" s="109"/>
      <c r="G538" s="109"/>
      <c r="H538" s="109"/>
      <c r="I538" s="109"/>
      <c r="J538" s="109"/>
      <c r="K538" s="109"/>
    </row>
    <row r="539" spans="1:11">
      <c r="A539" s="109"/>
      <c r="B539" s="109"/>
      <c r="C539" s="109"/>
      <c r="D539" s="109"/>
      <c r="E539" s="109"/>
      <c r="F539" s="109"/>
      <c r="G539" s="109"/>
      <c r="H539" s="109"/>
      <c r="I539" s="109"/>
      <c r="J539" s="109"/>
      <c r="K539" s="109"/>
    </row>
    <row r="540" spans="1:11">
      <c r="A540" s="109"/>
      <c r="B540" s="109"/>
      <c r="C540" s="109"/>
      <c r="D540" s="109"/>
      <c r="E540" s="109"/>
      <c r="F540" s="109"/>
      <c r="G540" s="109"/>
      <c r="H540" s="109"/>
      <c r="I540" s="109"/>
      <c r="J540" s="109"/>
      <c r="K540" s="109"/>
    </row>
    <row r="541" spans="1:11">
      <c r="A541" s="109"/>
      <c r="B541" s="109"/>
      <c r="C541" s="109"/>
      <c r="D541" s="109"/>
      <c r="E541" s="109"/>
      <c r="F541" s="109"/>
      <c r="G541" s="109"/>
      <c r="H541" s="109"/>
      <c r="I541" s="109"/>
      <c r="J541" s="109"/>
      <c r="K541" s="109"/>
    </row>
    <row r="542" spans="1:11">
      <c r="A542" s="109"/>
      <c r="B542" s="109"/>
      <c r="C542" s="109"/>
      <c r="D542" s="109"/>
      <c r="E542" s="109"/>
      <c r="F542" s="109"/>
      <c r="G542" s="109"/>
      <c r="H542" s="109"/>
      <c r="I542" s="109"/>
      <c r="J542" s="109"/>
      <c r="K542" s="109"/>
    </row>
    <row r="543" spans="1:11">
      <c r="A543" s="109"/>
      <c r="B543" s="109"/>
      <c r="C543" s="109"/>
      <c r="D543" s="109"/>
      <c r="E543" s="109"/>
      <c r="F543" s="109"/>
      <c r="G543" s="109"/>
      <c r="H543" s="109"/>
      <c r="I543" s="109"/>
      <c r="J543" s="109"/>
      <c r="K543" s="109"/>
    </row>
    <row r="544" spans="1:11">
      <c r="A544" s="109"/>
      <c r="B544" s="109"/>
      <c r="C544" s="109"/>
      <c r="D544" s="109"/>
      <c r="E544" s="109"/>
      <c r="F544" s="109"/>
      <c r="G544" s="109"/>
      <c r="H544" s="109"/>
      <c r="I544" s="109"/>
      <c r="J544" s="109"/>
      <c r="K544" s="109"/>
    </row>
    <row r="545" spans="1:11">
      <c r="A545" s="109"/>
      <c r="B545" s="109"/>
      <c r="C545" s="109"/>
      <c r="D545" s="109"/>
      <c r="E545" s="109"/>
      <c r="F545" s="109"/>
      <c r="G545" s="109"/>
      <c r="H545" s="109"/>
      <c r="I545" s="109"/>
      <c r="J545" s="109"/>
      <c r="K545" s="109"/>
    </row>
    <row r="546" spans="1:11">
      <c r="A546" s="109"/>
      <c r="B546" s="109"/>
      <c r="C546" s="109"/>
      <c r="D546" s="109"/>
      <c r="E546" s="109"/>
      <c r="F546" s="109"/>
      <c r="G546" s="109"/>
      <c r="H546" s="109"/>
      <c r="I546" s="109"/>
      <c r="J546" s="109"/>
      <c r="K546" s="109"/>
    </row>
    <row r="547" spans="1:11">
      <c r="A547" s="109"/>
      <c r="B547" s="109"/>
      <c r="C547" s="109"/>
      <c r="D547" s="109"/>
      <c r="E547" s="109"/>
      <c r="F547" s="109"/>
      <c r="G547" s="109"/>
      <c r="H547" s="109"/>
      <c r="I547" s="109"/>
      <c r="J547" s="109"/>
      <c r="K547" s="109"/>
    </row>
    <row r="548" spans="1:11">
      <c r="A548" s="109"/>
      <c r="B548" s="109"/>
      <c r="C548" s="109"/>
      <c r="D548" s="109"/>
      <c r="E548" s="109"/>
      <c r="F548" s="109"/>
      <c r="G548" s="109"/>
      <c r="H548" s="109"/>
      <c r="I548" s="109"/>
      <c r="J548" s="109"/>
      <c r="K548" s="109"/>
    </row>
    <row r="549" spans="1:11">
      <c r="A549" s="109"/>
      <c r="B549" s="109"/>
      <c r="C549" s="109"/>
      <c r="D549" s="109"/>
      <c r="E549" s="109"/>
      <c r="F549" s="109"/>
      <c r="G549" s="109"/>
      <c r="H549" s="109"/>
      <c r="I549" s="109"/>
      <c r="J549" s="109"/>
      <c r="K549" s="109"/>
    </row>
    <row r="550" spans="1:11">
      <c r="A550" s="109"/>
      <c r="B550" s="109"/>
      <c r="C550" s="109"/>
      <c r="D550" s="109"/>
      <c r="E550" s="109"/>
      <c r="F550" s="109"/>
      <c r="G550" s="109"/>
      <c r="H550" s="109"/>
      <c r="I550" s="109"/>
      <c r="J550" s="109"/>
      <c r="K550" s="109"/>
    </row>
    <row r="551" spans="1:11">
      <c r="A551" s="109"/>
      <c r="B551" s="109"/>
      <c r="C551" s="109"/>
      <c r="D551" s="109"/>
      <c r="E551" s="109"/>
      <c r="F551" s="109"/>
      <c r="G551" s="109"/>
      <c r="H551" s="109"/>
      <c r="I551" s="109"/>
      <c r="J551" s="109"/>
      <c r="K551" s="109"/>
    </row>
    <row r="552" spans="1:11">
      <c r="A552" s="109"/>
      <c r="B552" s="109"/>
      <c r="C552" s="109"/>
      <c r="D552" s="109"/>
      <c r="E552" s="109"/>
      <c r="F552" s="109"/>
      <c r="G552" s="109"/>
      <c r="H552" s="109"/>
      <c r="I552" s="109"/>
      <c r="J552" s="109"/>
      <c r="K552" s="109"/>
    </row>
    <row r="553" spans="1:11">
      <c r="A553" s="109"/>
      <c r="B553" s="109"/>
      <c r="C553" s="109"/>
      <c r="D553" s="109"/>
      <c r="E553" s="109"/>
      <c r="F553" s="109"/>
      <c r="G553" s="109"/>
      <c r="H553" s="109"/>
      <c r="I553" s="109"/>
      <c r="J553" s="109"/>
      <c r="K553" s="109"/>
    </row>
    <row r="554" spans="1:11">
      <c r="A554" s="109"/>
      <c r="B554" s="109"/>
      <c r="C554" s="109"/>
      <c r="D554" s="109"/>
      <c r="E554" s="109"/>
      <c r="F554" s="109"/>
      <c r="G554" s="109"/>
      <c r="H554" s="109"/>
      <c r="I554" s="109"/>
      <c r="J554" s="109"/>
      <c r="K554" s="109"/>
    </row>
    <row r="555" spans="1:11">
      <c r="A555" s="109"/>
      <c r="B555" s="109"/>
      <c r="C555" s="109"/>
      <c r="D555" s="109"/>
      <c r="E555" s="109"/>
      <c r="F555" s="109"/>
      <c r="G555" s="109"/>
      <c r="H555" s="109"/>
      <c r="I555" s="109"/>
      <c r="J555" s="109"/>
      <c r="K555" s="109"/>
    </row>
    <row r="556" spans="1:11">
      <c r="A556" s="109"/>
      <c r="B556" s="109"/>
      <c r="C556" s="109"/>
      <c r="D556" s="109"/>
      <c r="E556" s="109"/>
      <c r="F556" s="109"/>
      <c r="G556" s="109"/>
      <c r="H556" s="109"/>
      <c r="I556" s="109"/>
      <c r="J556" s="109"/>
      <c r="K556" s="109"/>
    </row>
    <row r="557" spans="1:11">
      <c r="A557" s="109"/>
      <c r="B557" s="109"/>
      <c r="C557" s="109"/>
      <c r="D557" s="109"/>
      <c r="E557" s="109"/>
      <c r="F557" s="109"/>
      <c r="G557" s="109"/>
      <c r="H557" s="109"/>
      <c r="I557" s="109"/>
      <c r="J557" s="109"/>
      <c r="K557" s="109"/>
    </row>
    <row r="558" spans="1:11">
      <c r="A558" s="109"/>
      <c r="B558" s="109"/>
      <c r="C558" s="109"/>
      <c r="D558" s="109"/>
      <c r="E558" s="109"/>
      <c r="F558" s="109"/>
      <c r="G558" s="109"/>
      <c r="H558" s="109"/>
      <c r="I558" s="109"/>
      <c r="J558" s="109"/>
      <c r="K558" s="109"/>
    </row>
    <row r="559" spans="1:11">
      <c r="A559" s="109"/>
      <c r="B559" s="109"/>
      <c r="C559" s="109"/>
      <c r="D559" s="109"/>
      <c r="E559" s="109"/>
      <c r="F559" s="109"/>
      <c r="G559" s="109"/>
      <c r="H559" s="109"/>
      <c r="I559" s="109"/>
      <c r="J559" s="109"/>
      <c r="K559" s="109"/>
    </row>
    <row r="560" spans="1:11">
      <c r="A560" s="109"/>
      <c r="B560" s="109"/>
      <c r="C560" s="109"/>
      <c r="D560" s="109"/>
      <c r="E560" s="109"/>
      <c r="F560" s="109"/>
      <c r="G560" s="109"/>
      <c r="H560" s="109"/>
      <c r="I560" s="109"/>
      <c r="J560" s="109"/>
      <c r="K560" s="109"/>
    </row>
    <row r="561" spans="1:11">
      <c r="A561" s="109"/>
      <c r="B561" s="109"/>
      <c r="C561" s="109"/>
      <c r="D561" s="109"/>
      <c r="E561" s="109"/>
      <c r="F561" s="109"/>
      <c r="G561" s="109"/>
      <c r="H561" s="109"/>
      <c r="I561" s="109"/>
      <c r="J561" s="109"/>
      <c r="K561" s="109"/>
    </row>
    <row r="562" spans="1:11">
      <c r="A562" s="109"/>
      <c r="B562" s="109"/>
      <c r="C562" s="109"/>
      <c r="D562" s="109"/>
      <c r="E562" s="109"/>
      <c r="F562" s="109"/>
      <c r="G562" s="109"/>
      <c r="H562" s="109"/>
      <c r="I562" s="109"/>
      <c r="J562" s="109"/>
      <c r="K562" s="109"/>
    </row>
    <row r="563" spans="1:11">
      <c r="A563" s="109"/>
      <c r="B563" s="109"/>
      <c r="C563" s="109"/>
      <c r="D563" s="109"/>
      <c r="E563" s="109"/>
      <c r="F563" s="109"/>
      <c r="G563" s="109"/>
      <c r="H563" s="109"/>
      <c r="I563" s="109"/>
      <c r="J563" s="109"/>
      <c r="K563" s="109"/>
    </row>
    <row r="564" spans="1:11">
      <c r="A564" s="109"/>
      <c r="B564" s="109"/>
      <c r="C564" s="109"/>
      <c r="D564" s="109"/>
      <c r="E564" s="109"/>
      <c r="F564" s="109"/>
      <c r="G564" s="109"/>
      <c r="H564" s="109"/>
      <c r="I564" s="109"/>
      <c r="J564" s="109"/>
      <c r="K564" s="109"/>
    </row>
    <row r="565" spans="1:11">
      <c r="A565" s="109"/>
      <c r="B565" s="109"/>
      <c r="C565" s="109"/>
      <c r="D565" s="109"/>
      <c r="E565" s="109"/>
      <c r="F565" s="109"/>
      <c r="G565" s="109"/>
      <c r="H565" s="109"/>
      <c r="I565" s="109"/>
      <c r="J565" s="109"/>
      <c r="K565" s="109"/>
    </row>
    <row r="566" spans="1:11">
      <c r="A566" s="109"/>
      <c r="B566" s="109"/>
      <c r="C566" s="109"/>
      <c r="D566" s="109"/>
      <c r="E566" s="109"/>
      <c r="F566" s="109"/>
      <c r="G566" s="109"/>
      <c r="H566" s="109"/>
      <c r="I566" s="109"/>
      <c r="J566" s="109"/>
      <c r="K566" s="109"/>
    </row>
    <row r="567" spans="1:11">
      <c r="A567" s="109"/>
      <c r="B567" s="109"/>
      <c r="C567" s="109"/>
      <c r="D567" s="109"/>
      <c r="E567" s="109"/>
      <c r="F567" s="109"/>
      <c r="G567" s="109"/>
      <c r="H567" s="109"/>
      <c r="I567" s="109"/>
      <c r="J567" s="109"/>
      <c r="K567" s="109"/>
    </row>
    <row r="568" spans="1:11">
      <c r="A568" s="109"/>
      <c r="B568" s="109"/>
      <c r="C568" s="109"/>
      <c r="D568" s="109"/>
      <c r="E568" s="109"/>
      <c r="F568" s="109"/>
      <c r="G568" s="109"/>
      <c r="H568" s="109"/>
      <c r="I568" s="109"/>
      <c r="J568" s="109"/>
      <c r="K568" s="109"/>
    </row>
    <row r="569" spans="1:11">
      <c r="A569" s="109"/>
      <c r="B569" s="109"/>
      <c r="C569" s="109"/>
      <c r="D569" s="109"/>
      <c r="E569" s="109"/>
      <c r="F569" s="109"/>
      <c r="G569" s="109"/>
      <c r="H569" s="109"/>
      <c r="I569" s="109"/>
      <c r="J569" s="109"/>
      <c r="K569" s="109"/>
    </row>
    <row r="570" spans="1:11">
      <c r="A570" s="109"/>
      <c r="B570" s="109"/>
      <c r="C570" s="109"/>
      <c r="D570" s="109"/>
      <c r="E570" s="109"/>
      <c r="F570" s="109"/>
      <c r="G570" s="109"/>
      <c r="H570" s="109"/>
      <c r="I570" s="109"/>
      <c r="J570" s="109"/>
      <c r="K570" s="109"/>
    </row>
    <row r="571" spans="1:11">
      <c r="A571" s="109"/>
      <c r="B571" s="109"/>
      <c r="C571" s="109"/>
      <c r="D571" s="109"/>
      <c r="E571" s="109"/>
      <c r="F571" s="109"/>
      <c r="G571" s="109"/>
      <c r="H571" s="109"/>
      <c r="I571" s="109"/>
      <c r="J571" s="109"/>
      <c r="K571" s="109"/>
    </row>
    <row r="572" spans="1:11">
      <c r="A572" s="109"/>
      <c r="B572" s="109"/>
      <c r="C572" s="109"/>
      <c r="D572" s="109"/>
      <c r="E572" s="109"/>
      <c r="F572" s="109"/>
      <c r="G572" s="109"/>
      <c r="H572" s="109"/>
      <c r="I572" s="109"/>
      <c r="J572" s="109"/>
      <c r="K572" s="109"/>
    </row>
    <row r="573" spans="1:11">
      <c r="A573" s="109"/>
      <c r="B573" s="109"/>
      <c r="C573" s="109"/>
      <c r="D573" s="109"/>
      <c r="E573" s="109"/>
      <c r="F573" s="109"/>
      <c r="G573" s="109"/>
      <c r="H573" s="109"/>
      <c r="I573" s="109"/>
      <c r="J573" s="109"/>
      <c r="K573" s="109"/>
    </row>
    <row r="574" spans="1:11">
      <c r="A574" s="109"/>
      <c r="B574" s="109"/>
      <c r="C574" s="109"/>
      <c r="D574" s="109"/>
      <c r="E574" s="109"/>
      <c r="F574" s="109"/>
      <c r="G574" s="109"/>
      <c r="H574" s="109"/>
      <c r="I574" s="109"/>
      <c r="J574" s="109"/>
      <c r="K574" s="109"/>
    </row>
    <row r="575" spans="1:11">
      <c r="A575" s="109"/>
      <c r="B575" s="109"/>
      <c r="C575" s="109"/>
      <c r="D575" s="109"/>
      <c r="E575" s="109"/>
      <c r="F575" s="109"/>
      <c r="G575" s="109"/>
      <c r="H575" s="109"/>
      <c r="I575" s="109"/>
      <c r="J575" s="109"/>
      <c r="K575" s="109"/>
    </row>
    <row r="576" spans="1:11">
      <c r="A576" s="109"/>
      <c r="B576" s="109"/>
      <c r="C576" s="109"/>
      <c r="D576" s="109"/>
      <c r="E576" s="109"/>
      <c r="F576" s="109"/>
      <c r="G576" s="109"/>
      <c r="H576" s="109"/>
      <c r="I576" s="109"/>
      <c r="J576" s="109"/>
      <c r="K576" s="109"/>
    </row>
    <row r="577" spans="1:11">
      <c r="A577" s="109"/>
      <c r="B577" s="109"/>
      <c r="C577" s="109"/>
      <c r="D577" s="109"/>
      <c r="E577" s="109"/>
      <c r="F577" s="109"/>
      <c r="G577" s="109"/>
      <c r="H577" s="109"/>
      <c r="I577" s="109"/>
      <c r="J577" s="109"/>
      <c r="K577" s="109"/>
    </row>
    <row r="578" spans="1:11">
      <c r="A578" s="109"/>
      <c r="B578" s="109"/>
      <c r="C578" s="109"/>
      <c r="D578" s="109"/>
      <c r="E578" s="109"/>
      <c r="F578" s="109"/>
      <c r="G578" s="109"/>
      <c r="H578" s="109"/>
      <c r="I578" s="109"/>
      <c r="J578" s="109"/>
      <c r="K578" s="109"/>
    </row>
    <row r="579" spans="1:11">
      <c r="A579" s="109"/>
      <c r="B579" s="109"/>
      <c r="C579" s="109"/>
      <c r="D579" s="109"/>
      <c r="E579" s="109"/>
      <c r="F579" s="109"/>
      <c r="G579" s="109"/>
      <c r="H579" s="109"/>
      <c r="I579" s="109"/>
      <c r="J579" s="109"/>
      <c r="K579" s="109"/>
    </row>
    <row r="580" spans="1:11">
      <c r="A580" s="109"/>
      <c r="B580" s="109"/>
      <c r="C580" s="109"/>
      <c r="D580" s="109"/>
      <c r="E580" s="109"/>
      <c r="F580" s="109"/>
      <c r="G580" s="109"/>
      <c r="H580" s="109"/>
      <c r="I580" s="109"/>
      <c r="J580" s="109"/>
      <c r="K580" s="109"/>
    </row>
    <row r="581" spans="1:11">
      <c r="A581" s="109"/>
      <c r="B581" s="109"/>
      <c r="C581" s="109"/>
      <c r="D581" s="109"/>
      <c r="E581" s="109"/>
      <c r="F581" s="109"/>
      <c r="G581" s="109"/>
      <c r="H581" s="109"/>
      <c r="I581" s="109"/>
      <c r="J581" s="109"/>
      <c r="K581" s="109"/>
    </row>
    <row r="582" spans="1:11">
      <c r="A582" s="109"/>
      <c r="B582" s="109"/>
      <c r="C582" s="109"/>
      <c r="D582" s="109"/>
      <c r="E582" s="109"/>
      <c r="F582" s="109"/>
      <c r="G582" s="109"/>
      <c r="H582" s="109"/>
      <c r="I582" s="109"/>
      <c r="J582" s="109"/>
      <c r="K582" s="109"/>
    </row>
    <row r="583" spans="1:11">
      <c r="A583" s="109"/>
      <c r="B583" s="109"/>
      <c r="C583" s="109"/>
      <c r="D583" s="109"/>
      <c r="E583" s="109"/>
      <c r="F583" s="109"/>
      <c r="G583" s="109"/>
      <c r="H583" s="109"/>
      <c r="I583" s="109"/>
      <c r="J583" s="109"/>
      <c r="K583" s="109"/>
    </row>
    <row r="584" spans="1:11">
      <c r="A584" s="109"/>
      <c r="B584" s="109"/>
      <c r="C584" s="109"/>
      <c r="D584" s="109"/>
      <c r="E584" s="109"/>
      <c r="F584" s="109"/>
      <c r="G584" s="109"/>
      <c r="H584" s="109"/>
      <c r="I584" s="109"/>
      <c r="J584" s="109"/>
      <c r="K584" s="109"/>
    </row>
    <row r="585" spans="1:11">
      <c r="A585" s="109"/>
      <c r="B585" s="109"/>
      <c r="C585" s="109"/>
      <c r="D585" s="109"/>
      <c r="E585" s="109"/>
      <c r="F585" s="109"/>
      <c r="G585" s="109"/>
      <c r="H585" s="109"/>
      <c r="I585" s="109"/>
      <c r="J585" s="109"/>
      <c r="K585" s="109"/>
    </row>
    <row r="586" spans="1:11">
      <c r="A586" s="109"/>
      <c r="B586" s="109"/>
      <c r="C586" s="109"/>
      <c r="D586" s="109"/>
      <c r="E586" s="109"/>
      <c r="F586" s="109"/>
      <c r="G586" s="109"/>
      <c r="H586" s="109"/>
      <c r="I586" s="109"/>
      <c r="J586" s="109"/>
      <c r="K586" s="109"/>
    </row>
    <row r="587" spans="1:11">
      <c r="A587" s="109"/>
      <c r="B587" s="109"/>
      <c r="C587" s="109"/>
      <c r="D587" s="109"/>
      <c r="E587" s="109"/>
      <c r="F587" s="109"/>
      <c r="G587" s="109"/>
      <c r="H587" s="109"/>
      <c r="I587" s="109"/>
      <c r="J587" s="109"/>
      <c r="K587" s="109"/>
    </row>
    <row r="588" spans="1:11">
      <c r="A588" s="109"/>
      <c r="B588" s="109"/>
      <c r="C588" s="109"/>
      <c r="D588" s="109"/>
      <c r="E588" s="109"/>
      <c r="F588" s="109"/>
      <c r="G588" s="109"/>
      <c r="H588" s="109"/>
      <c r="I588" s="109"/>
      <c r="J588" s="109"/>
      <c r="K588" s="109"/>
    </row>
    <row r="589" spans="1:11">
      <c r="A589" s="109"/>
      <c r="B589" s="109"/>
      <c r="C589" s="109"/>
      <c r="D589" s="109"/>
      <c r="E589" s="109"/>
      <c r="F589" s="109"/>
      <c r="G589" s="109"/>
      <c r="H589" s="109"/>
      <c r="I589" s="109"/>
      <c r="J589" s="109"/>
      <c r="K589" s="109"/>
    </row>
    <row r="590" spans="1:11">
      <c r="A590" s="109"/>
      <c r="B590" s="109"/>
      <c r="C590" s="109"/>
      <c r="D590" s="109"/>
      <c r="E590" s="109"/>
      <c r="F590" s="109"/>
      <c r="G590" s="109"/>
      <c r="H590" s="109"/>
      <c r="I590" s="109"/>
      <c r="J590" s="109"/>
      <c r="K590" s="109"/>
    </row>
    <row r="591" spans="1:11">
      <c r="A591" s="109"/>
      <c r="B591" s="109"/>
      <c r="C591" s="109"/>
      <c r="D591" s="109"/>
      <c r="E591" s="109"/>
      <c r="F591" s="109"/>
      <c r="G591" s="109"/>
      <c r="H591" s="109"/>
      <c r="I591" s="109"/>
      <c r="J591" s="109"/>
      <c r="K591" s="109"/>
    </row>
    <row r="592" spans="1:11">
      <c r="A592" s="109"/>
      <c r="B592" s="109"/>
      <c r="C592" s="109"/>
      <c r="D592" s="109"/>
      <c r="E592" s="109"/>
      <c r="F592" s="109"/>
      <c r="G592" s="109"/>
      <c r="H592" s="109"/>
      <c r="I592" s="109"/>
      <c r="J592" s="109"/>
      <c r="K592" s="109"/>
    </row>
    <row r="593" spans="1:11">
      <c r="A593" s="109"/>
      <c r="B593" s="109"/>
      <c r="C593" s="109"/>
      <c r="D593" s="109"/>
      <c r="E593" s="109"/>
      <c r="F593" s="109"/>
      <c r="G593" s="109"/>
      <c r="H593" s="109"/>
      <c r="I593" s="109"/>
      <c r="J593" s="109"/>
      <c r="K593" s="109"/>
    </row>
    <row r="594" spans="1:11">
      <c r="A594" s="109"/>
      <c r="B594" s="109"/>
      <c r="C594" s="109"/>
      <c r="D594" s="109"/>
      <c r="E594" s="109"/>
      <c r="F594" s="109"/>
      <c r="G594" s="109"/>
      <c r="H594" s="109"/>
      <c r="I594" s="109"/>
      <c r="J594" s="109"/>
      <c r="K594" s="109"/>
    </row>
    <row r="595" spans="1:11">
      <c r="A595" s="109"/>
      <c r="B595" s="109"/>
      <c r="C595" s="109"/>
      <c r="D595" s="109"/>
      <c r="E595" s="109"/>
      <c r="F595" s="109"/>
      <c r="G595" s="109"/>
      <c r="H595" s="109"/>
      <c r="I595" s="109"/>
      <c r="J595" s="109"/>
      <c r="K595" s="109"/>
    </row>
    <row r="596" spans="1:11">
      <c r="A596" s="109"/>
      <c r="B596" s="109"/>
      <c r="C596" s="109"/>
      <c r="D596" s="109"/>
      <c r="E596" s="109"/>
      <c r="F596" s="109"/>
      <c r="G596" s="109"/>
      <c r="H596" s="109"/>
      <c r="I596" s="109"/>
      <c r="J596" s="109"/>
      <c r="K596" s="109"/>
    </row>
    <row r="597" spans="1:11">
      <c r="A597" s="109"/>
      <c r="B597" s="109"/>
      <c r="C597" s="109"/>
      <c r="D597" s="109"/>
      <c r="E597" s="109"/>
      <c r="F597" s="109"/>
      <c r="G597" s="109"/>
      <c r="H597" s="109"/>
      <c r="I597" s="109"/>
      <c r="J597" s="109"/>
      <c r="K597" s="109"/>
    </row>
    <row r="598" spans="1:11">
      <c r="A598" s="109"/>
      <c r="B598" s="109"/>
      <c r="C598" s="109"/>
      <c r="D598" s="109"/>
      <c r="E598" s="109"/>
      <c r="F598" s="109"/>
      <c r="G598" s="109"/>
      <c r="H598" s="109"/>
      <c r="I598" s="109"/>
      <c r="J598" s="109"/>
      <c r="K598" s="109"/>
    </row>
    <row r="599" spans="1:11">
      <c r="A599" s="109"/>
      <c r="B599" s="109"/>
      <c r="C599" s="109"/>
      <c r="D599" s="109"/>
      <c r="E599" s="109"/>
      <c r="F599" s="109"/>
      <c r="G599" s="109"/>
      <c r="H599" s="109"/>
      <c r="I599" s="109"/>
      <c r="J599" s="109"/>
      <c r="K599" s="109"/>
    </row>
    <row r="600" spans="1:11">
      <c r="A600" s="109"/>
      <c r="B600" s="109"/>
      <c r="C600" s="109"/>
      <c r="D600" s="109"/>
      <c r="E600" s="109"/>
      <c r="F600" s="109"/>
      <c r="G600" s="109"/>
      <c r="H600" s="109"/>
      <c r="I600" s="109"/>
      <c r="J600" s="109"/>
      <c r="K600" s="109"/>
    </row>
    <row r="601" spans="1:11">
      <c r="A601" s="109"/>
      <c r="B601" s="109"/>
      <c r="C601" s="109"/>
      <c r="D601" s="109"/>
      <c r="E601" s="109"/>
      <c r="F601" s="109"/>
      <c r="G601" s="109"/>
      <c r="H601" s="109"/>
      <c r="I601" s="109"/>
      <c r="J601" s="109"/>
      <c r="K601" s="109"/>
    </row>
    <row r="602" spans="1:11">
      <c r="A602" s="109"/>
      <c r="B602" s="109"/>
      <c r="C602" s="109"/>
      <c r="D602" s="109"/>
      <c r="E602" s="109"/>
      <c r="F602" s="109"/>
      <c r="G602" s="109"/>
      <c r="H602" s="109"/>
      <c r="I602" s="109"/>
      <c r="J602" s="109"/>
      <c r="K602" s="109"/>
    </row>
    <row r="603" spans="1:11">
      <c r="A603" s="109"/>
      <c r="B603" s="109"/>
      <c r="C603" s="109"/>
      <c r="D603" s="109"/>
      <c r="E603" s="109"/>
      <c r="F603" s="109"/>
      <c r="G603" s="109"/>
      <c r="H603" s="109"/>
      <c r="I603" s="109"/>
      <c r="J603" s="109"/>
      <c r="K603" s="109"/>
    </row>
    <row r="604" spans="1:11">
      <c r="A604" s="109"/>
      <c r="B604" s="109"/>
      <c r="C604" s="109"/>
      <c r="D604" s="109"/>
      <c r="E604" s="109"/>
      <c r="F604" s="109"/>
      <c r="G604" s="109"/>
      <c r="H604" s="109"/>
      <c r="I604" s="109"/>
      <c r="J604" s="109"/>
      <c r="K604" s="109"/>
    </row>
    <row r="605" spans="1:11">
      <c r="A605" s="109"/>
      <c r="B605" s="109"/>
      <c r="C605" s="109"/>
      <c r="D605" s="109"/>
      <c r="E605" s="109"/>
      <c r="F605" s="109"/>
      <c r="G605" s="109"/>
      <c r="H605" s="109"/>
      <c r="I605" s="109"/>
      <c r="J605" s="109"/>
      <c r="K605" s="109"/>
    </row>
    <row r="606" spans="1:11">
      <c r="A606" s="109"/>
      <c r="B606" s="109"/>
      <c r="C606" s="109"/>
      <c r="D606" s="109"/>
      <c r="E606" s="109"/>
      <c r="F606" s="109"/>
      <c r="G606" s="109"/>
      <c r="H606" s="109"/>
      <c r="I606" s="109"/>
      <c r="J606" s="109"/>
      <c r="K606" s="109"/>
    </row>
    <row r="607" spans="1:11">
      <c r="A607" s="109"/>
      <c r="B607" s="109"/>
      <c r="C607" s="109"/>
      <c r="D607" s="109"/>
      <c r="E607" s="109"/>
      <c r="F607" s="109"/>
      <c r="G607" s="109"/>
      <c r="H607" s="109"/>
      <c r="I607" s="109"/>
      <c r="J607" s="109"/>
      <c r="K607" s="109"/>
    </row>
    <row r="608" spans="1:11">
      <c r="A608" s="109"/>
      <c r="B608" s="109"/>
      <c r="C608" s="109"/>
      <c r="D608" s="109"/>
      <c r="E608" s="109"/>
      <c r="F608" s="109"/>
      <c r="G608" s="109"/>
      <c r="H608" s="109"/>
      <c r="I608" s="109"/>
      <c r="J608" s="109"/>
      <c r="K608" s="109"/>
    </row>
    <row r="609" spans="1:11">
      <c r="A609" s="109"/>
      <c r="B609" s="109"/>
      <c r="C609" s="109"/>
      <c r="D609" s="109"/>
      <c r="E609" s="109"/>
      <c r="F609" s="109"/>
      <c r="G609" s="109"/>
      <c r="H609" s="109"/>
      <c r="I609" s="109"/>
      <c r="J609" s="109"/>
      <c r="K609" s="109"/>
    </row>
    <row r="610" spans="1:11">
      <c r="A610" s="109"/>
      <c r="B610" s="109"/>
      <c r="C610" s="109"/>
      <c r="D610" s="109"/>
      <c r="E610" s="109"/>
      <c r="F610" s="109"/>
      <c r="G610" s="109"/>
      <c r="H610" s="109"/>
      <c r="I610" s="109"/>
      <c r="J610" s="109"/>
      <c r="K610" s="109"/>
    </row>
    <row r="611" spans="1:11">
      <c r="A611" s="109"/>
      <c r="B611" s="109"/>
      <c r="C611" s="109"/>
      <c r="D611" s="109"/>
      <c r="E611" s="109"/>
      <c r="F611" s="109"/>
      <c r="G611" s="109"/>
      <c r="H611" s="109"/>
      <c r="I611" s="109"/>
      <c r="J611" s="109"/>
      <c r="K611" s="109"/>
    </row>
    <row r="612" spans="1:11">
      <c r="A612" s="109"/>
      <c r="B612" s="109"/>
      <c r="C612" s="109"/>
      <c r="D612" s="109"/>
      <c r="E612" s="109"/>
      <c r="F612" s="109"/>
      <c r="G612" s="109"/>
      <c r="H612" s="109"/>
      <c r="I612" s="109"/>
      <c r="J612" s="109"/>
      <c r="K612" s="109"/>
    </row>
    <row r="613" spans="1:11">
      <c r="A613" s="109"/>
      <c r="B613" s="109"/>
      <c r="C613" s="109"/>
      <c r="D613" s="109"/>
      <c r="E613" s="109"/>
      <c r="F613" s="109"/>
      <c r="G613" s="109"/>
      <c r="H613" s="109"/>
      <c r="I613" s="109"/>
      <c r="J613" s="109"/>
      <c r="K613" s="109"/>
    </row>
    <row r="614" spans="1:11">
      <c r="A614" s="109"/>
      <c r="B614" s="109"/>
      <c r="C614" s="109"/>
      <c r="D614" s="109"/>
      <c r="E614" s="109"/>
      <c r="F614" s="109"/>
      <c r="G614" s="109"/>
      <c r="H614" s="109"/>
      <c r="I614" s="109"/>
      <c r="J614" s="109"/>
      <c r="K614" s="109"/>
    </row>
    <row r="615" spans="1:11">
      <c r="A615" s="109"/>
      <c r="B615" s="109"/>
      <c r="C615" s="109"/>
      <c r="D615" s="109"/>
      <c r="E615" s="109"/>
      <c r="F615" s="109"/>
      <c r="G615" s="109"/>
      <c r="H615" s="109"/>
      <c r="I615" s="109"/>
      <c r="J615" s="109"/>
      <c r="K615" s="109"/>
    </row>
    <row r="616" spans="1:11">
      <c r="A616" s="109"/>
      <c r="B616" s="109"/>
      <c r="C616" s="109"/>
      <c r="D616" s="109"/>
      <c r="E616" s="109"/>
      <c r="F616" s="109"/>
      <c r="G616" s="109"/>
      <c r="H616" s="109"/>
      <c r="I616" s="109"/>
      <c r="J616" s="109"/>
      <c r="K616" s="109"/>
    </row>
    <row r="617" spans="1:11">
      <c r="A617" s="109"/>
      <c r="B617" s="109"/>
      <c r="C617" s="109"/>
      <c r="D617" s="109"/>
      <c r="E617" s="109"/>
      <c r="F617" s="109"/>
      <c r="G617" s="109"/>
      <c r="H617" s="109"/>
      <c r="I617" s="109"/>
      <c r="J617" s="109"/>
      <c r="K617" s="109"/>
    </row>
    <row r="618" spans="1:11">
      <c r="A618" s="109"/>
      <c r="B618" s="109"/>
      <c r="C618" s="109"/>
      <c r="D618" s="109"/>
      <c r="E618" s="109"/>
      <c r="F618" s="109"/>
      <c r="G618" s="109"/>
      <c r="H618" s="109"/>
      <c r="I618" s="109"/>
      <c r="J618" s="109"/>
      <c r="K618" s="109"/>
    </row>
    <row r="619" spans="1:11">
      <c r="A619" s="109"/>
      <c r="B619" s="109"/>
      <c r="C619" s="109"/>
      <c r="D619" s="109"/>
      <c r="E619" s="109"/>
      <c r="F619" s="109"/>
      <c r="G619" s="109"/>
      <c r="H619" s="109"/>
      <c r="I619" s="109"/>
      <c r="J619" s="109"/>
      <c r="K619" s="109"/>
    </row>
    <row r="620" spans="1:11">
      <c r="A620" s="109"/>
      <c r="B620" s="109"/>
      <c r="C620" s="109"/>
      <c r="D620" s="109"/>
      <c r="E620" s="109"/>
      <c r="F620" s="109"/>
      <c r="G620" s="109"/>
      <c r="H620" s="109"/>
      <c r="I620" s="109"/>
      <c r="J620" s="109"/>
      <c r="K620" s="109"/>
    </row>
    <row r="621" spans="1:11">
      <c r="A621" s="109"/>
      <c r="B621" s="109"/>
      <c r="C621" s="109"/>
      <c r="D621" s="109"/>
      <c r="E621" s="109"/>
      <c r="F621" s="109"/>
      <c r="G621" s="109"/>
      <c r="H621" s="109"/>
      <c r="I621" s="109"/>
      <c r="J621" s="109"/>
      <c r="K621" s="109"/>
    </row>
    <row r="622" spans="1:11">
      <c r="A622" s="109"/>
      <c r="B622" s="109"/>
      <c r="C622" s="109"/>
      <c r="D622" s="109"/>
      <c r="E622" s="109"/>
      <c r="F622" s="109"/>
      <c r="G622" s="109"/>
      <c r="H622" s="109"/>
      <c r="I622" s="109"/>
      <c r="J622" s="109"/>
      <c r="K622" s="109"/>
    </row>
    <row r="623" spans="1:11">
      <c r="A623" s="109"/>
      <c r="B623" s="109"/>
      <c r="C623" s="109"/>
      <c r="D623" s="109"/>
      <c r="E623" s="109"/>
      <c r="F623" s="109"/>
      <c r="G623" s="109"/>
      <c r="H623" s="109"/>
      <c r="I623" s="109"/>
      <c r="J623" s="109"/>
      <c r="K623" s="109"/>
    </row>
    <row r="624" spans="1:11">
      <c r="A624" s="109"/>
      <c r="B624" s="109"/>
      <c r="C624" s="109"/>
      <c r="D624" s="109"/>
      <c r="E624" s="109"/>
      <c r="F624" s="109"/>
      <c r="G624" s="109"/>
      <c r="H624" s="109"/>
      <c r="I624" s="109"/>
      <c r="J624" s="109"/>
      <c r="K624" s="109"/>
    </row>
    <row r="625" spans="1:11">
      <c r="A625" s="109"/>
      <c r="B625" s="109"/>
      <c r="C625" s="109"/>
      <c r="D625" s="109"/>
      <c r="E625" s="109"/>
      <c r="F625" s="109"/>
      <c r="G625" s="109"/>
      <c r="H625" s="109"/>
      <c r="I625" s="109"/>
      <c r="J625" s="109"/>
      <c r="K625" s="109"/>
    </row>
    <row r="626" spans="1:11">
      <c r="A626" s="109"/>
      <c r="B626" s="109"/>
      <c r="C626" s="109"/>
      <c r="D626" s="109"/>
      <c r="E626" s="109"/>
      <c r="F626" s="109"/>
      <c r="G626" s="109"/>
      <c r="H626" s="109"/>
      <c r="I626" s="109"/>
      <c r="J626" s="109"/>
      <c r="K626" s="109"/>
    </row>
    <row r="627" spans="1:11">
      <c r="A627" s="109"/>
      <c r="B627" s="109"/>
      <c r="C627" s="109"/>
      <c r="D627" s="109"/>
      <c r="E627" s="109"/>
      <c r="F627" s="109"/>
      <c r="G627" s="109"/>
      <c r="H627" s="109"/>
      <c r="I627" s="109"/>
      <c r="J627" s="109"/>
      <c r="K627" s="109"/>
    </row>
    <row r="628" spans="1:11">
      <c r="A628" s="109"/>
      <c r="B628" s="109"/>
      <c r="C628" s="109"/>
      <c r="D628" s="109"/>
      <c r="E628" s="109"/>
      <c r="F628" s="109"/>
      <c r="G628" s="109"/>
      <c r="H628" s="109"/>
      <c r="I628" s="109"/>
      <c r="J628" s="109"/>
      <c r="K628" s="109"/>
    </row>
    <row r="629" spans="1:11">
      <c r="A629" s="109"/>
      <c r="B629" s="109"/>
      <c r="C629" s="109"/>
      <c r="D629" s="109"/>
      <c r="E629" s="109"/>
      <c r="F629" s="109"/>
      <c r="G629" s="109"/>
      <c r="H629" s="109"/>
      <c r="I629" s="109"/>
      <c r="J629" s="109"/>
      <c r="K629" s="109"/>
    </row>
    <row r="630" spans="1:11">
      <c r="A630" s="109"/>
      <c r="B630" s="109"/>
      <c r="C630" s="109"/>
      <c r="D630" s="109"/>
      <c r="E630" s="109"/>
      <c r="F630" s="109"/>
      <c r="G630" s="109"/>
      <c r="H630" s="109"/>
      <c r="I630" s="109"/>
      <c r="J630" s="109"/>
      <c r="K630" s="109"/>
    </row>
    <row r="631" spans="1:11">
      <c r="A631" s="109"/>
      <c r="B631" s="109"/>
      <c r="C631" s="109"/>
      <c r="D631" s="109"/>
      <c r="E631" s="109"/>
      <c r="F631" s="109"/>
      <c r="G631" s="109"/>
      <c r="H631" s="109"/>
      <c r="I631" s="109"/>
      <c r="J631" s="109"/>
      <c r="K631" s="109"/>
    </row>
    <row r="632" spans="1:11">
      <c r="A632" s="109"/>
      <c r="B632" s="109"/>
      <c r="C632" s="109"/>
      <c r="D632" s="109"/>
      <c r="E632" s="109"/>
      <c r="F632" s="109"/>
      <c r="G632" s="109"/>
      <c r="H632" s="109"/>
      <c r="I632" s="109"/>
      <c r="J632" s="109"/>
      <c r="K632" s="109"/>
    </row>
    <row r="633" spans="1:11">
      <c r="A633" s="109"/>
      <c r="B633" s="109"/>
      <c r="C633" s="109"/>
      <c r="D633" s="109"/>
      <c r="E633" s="109"/>
      <c r="F633" s="109"/>
      <c r="G633" s="109"/>
      <c r="H633" s="109"/>
      <c r="I633" s="109"/>
      <c r="J633" s="109"/>
      <c r="K633" s="109"/>
    </row>
    <row r="634" spans="1:11">
      <c r="A634" s="109"/>
      <c r="B634" s="109"/>
      <c r="C634" s="109"/>
      <c r="D634" s="109"/>
      <c r="E634" s="109"/>
      <c r="F634" s="109"/>
      <c r="G634" s="109"/>
      <c r="H634" s="109"/>
      <c r="I634" s="109"/>
      <c r="J634" s="109"/>
      <c r="K634" s="109"/>
    </row>
    <row r="635" spans="1:11">
      <c r="A635" s="109"/>
      <c r="B635" s="109"/>
      <c r="C635" s="109"/>
      <c r="D635" s="109"/>
      <c r="E635" s="109"/>
      <c r="F635" s="109"/>
      <c r="G635" s="109"/>
      <c r="H635" s="109"/>
      <c r="I635" s="109"/>
      <c r="J635" s="109"/>
      <c r="K635" s="109"/>
    </row>
    <row r="636" spans="1:11">
      <c r="A636" s="109"/>
      <c r="B636" s="109"/>
      <c r="C636" s="109"/>
      <c r="D636" s="109"/>
      <c r="E636" s="109"/>
      <c r="F636" s="109"/>
      <c r="G636" s="109"/>
      <c r="H636" s="109"/>
      <c r="I636" s="109"/>
      <c r="J636" s="109"/>
      <c r="K636" s="109"/>
    </row>
    <row r="637" spans="1:11">
      <c r="A637" s="109"/>
      <c r="B637" s="109"/>
      <c r="C637" s="109"/>
      <c r="D637" s="109"/>
      <c r="E637" s="109"/>
      <c r="F637" s="109"/>
      <c r="G637" s="109"/>
      <c r="H637" s="109"/>
      <c r="I637" s="109"/>
      <c r="J637" s="109"/>
      <c r="K637" s="109"/>
    </row>
    <row r="638" spans="1:11">
      <c r="A638" s="109"/>
      <c r="B638" s="109"/>
      <c r="C638" s="109"/>
      <c r="D638" s="109"/>
      <c r="E638" s="109"/>
      <c r="F638" s="109"/>
      <c r="G638" s="109"/>
      <c r="H638" s="109"/>
      <c r="I638" s="109"/>
      <c r="J638" s="109"/>
      <c r="K638" s="109"/>
    </row>
    <row r="639" spans="1:11">
      <c r="A639" s="109"/>
      <c r="B639" s="109"/>
      <c r="C639" s="109"/>
      <c r="D639" s="109"/>
      <c r="E639" s="109"/>
      <c r="F639" s="109"/>
      <c r="G639" s="109"/>
      <c r="H639" s="109"/>
      <c r="I639" s="109"/>
      <c r="J639" s="109"/>
      <c r="K639" s="109"/>
    </row>
    <row r="640" spans="1:11">
      <c r="A640" s="109"/>
      <c r="B640" s="109"/>
      <c r="C640" s="109"/>
      <c r="D640" s="109"/>
      <c r="E640" s="109"/>
      <c r="F640" s="109"/>
      <c r="G640" s="109"/>
      <c r="H640" s="109"/>
      <c r="I640" s="109"/>
      <c r="J640" s="109"/>
      <c r="K640" s="109"/>
    </row>
    <row r="641" spans="1:11">
      <c r="A641" s="109"/>
      <c r="B641" s="109"/>
      <c r="C641" s="109"/>
      <c r="D641" s="109"/>
      <c r="E641" s="109"/>
      <c r="F641" s="109"/>
      <c r="G641" s="109"/>
      <c r="H641" s="109"/>
      <c r="I641" s="109"/>
      <c r="J641" s="109"/>
      <c r="K641" s="109"/>
    </row>
    <row r="642" spans="1:11">
      <c r="A642" s="109"/>
      <c r="B642" s="109"/>
      <c r="C642" s="109"/>
      <c r="D642" s="109"/>
      <c r="E642" s="109"/>
      <c r="F642" s="109"/>
      <c r="G642" s="109"/>
      <c r="H642" s="109"/>
      <c r="I642" s="109"/>
      <c r="J642" s="109"/>
      <c r="K642" s="109"/>
    </row>
    <row r="643" spans="1:11">
      <c r="A643" s="109"/>
      <c r="B643" s="109"/>
      <c r="C643" s="109"/>
      <c r="D643" s="109"/>
      <c r="E643" s="109"/>
      <c r="F643" s="109"/>
      <c r="G643" s="109"/>
      <c r="H643" s="109"/>
      <c r="I643" s="109"/>
      <c r="J643" s="109"/>
      <c r="K643" s="109"/>
    </row>
    <row r="644" spans="1:11">
      <c r="A644" s="109"/>
      <c r="B644" s="109"/>
      <c r="C644" s="109"/>
      <c r="D644" s="109"/>
      <c r="E644" s="109"/>
      <c r="F644" s="109"/>
      <c r="G644" s="109"/>
      <c r="H644" s="109"/>
      <c r="I644" s="109"/>
      <c r="J644" s="109"/>
      <c r="K644" s="109"/>
    </row>
    <row r="645" spans="1:11">
      <c r="A645" s="109"/>
      <c r="B645" s="109"/>
      <c r="C645" s="109"/>
      <c r="D645" s="109"/>
      <c r="E645" s="109"/>
      <c r="F645" s="109"/>
      <c r="G645" s="109"/>
      <c r="H645" s="109"/>
      <c r="I645" s="109"/>
      <c r="J645" s="109"/>
      <c r="K645" s="109"/>
    </row>
    <row r="646" spans="1:11">
      <c r="A646" s="109"/>
      <c r="B646" s="109"/>
      <c r="C646" s="109"/>
      <c r="D646" s="109"/>
      <c r="E646" s="109"/>
      <c r="F646" s="109"/>
      <c r="G646" s="109"/>
      <c r="H646" s="109"/>
      <c r="I646" s="109"/>
      <c r="J646" s="109"/>
      <c r="K646" s="109"/>
    </row>
    <row r="647" spans="1:11">
      <c r="A647" s="109"/>
      <c r="B647" s="109"/>
      <c r="C647" s="109"/>
      <c r="D647" s="109"/>
      <c r="E647" s="109"/>
      <c r="F647" s="109"/>
      <c r="G647" s="109"/>
      <c r="H647" s="109"/>
      <c r="I647" s="109"/>
      <c r="J647" s="109"/>
      <c r="K647" s="109"/>
    </row>
    <row r="648" spans="1:11">
      <c r="A648" s="109"/>
      <c r="B648" s="109"/>
      <c r="C648" s="109"/>
      <c r="D648" s="109"/>
      <c r="E648" s="109"/>
      <c r="F648" s="109"/>
      <c r="G648" s="109"/>
      <c r="H648" s="109"/>
      <c r="I648" s="109"/>
      <c r="J648" s="109"/>
      <c r="K648" s="109"/>
    </row>
    <row r="649" spans="1:11">
      <c r="A649" s="109"/>
      <c r="B649" s="109"/>
      <c r="C649" s="109"/>
      <c r="D649" s="109"/>
      <c r="E649" s="109"/>
      <c r="F649" s="109"/>
      <c r="G649" s="109"/>
      <c r="H649" s="109"/>
      <c r="I649" s="109"/>
      <c r="J649" s="109"/>
      <c r="K649" s="109"/>
    </row>
    <row r="650" spans="1:11">
      <c r="A650" s="109"/>
      <c r="B650" s="109"/>
      <c r="C650" s="109"/>
      <c r="D650" s="109"/>
      <c r="E650" s="109"/>
      <c r="F650" s="109"/>
      <c r="G650" s="109"/>
      <c r="H650" s="109"/>
      <c r="I650" s="109"/>
      <c r="J650" s="109"/>
      <c r="K650" s="109"/>
    </row>
    <row r="651" spans="1:11">
      <c r="A651" s="109"/>
      <c r="B651" s="109"/>
      <c r="C651" s="109"/>
      <c r="D651" s="109"/>
      <c r="E651" s="109"/>
      <c r="F651" s="109"/>
      <c r="G651" s="109"/>
      <c r="H651" s="109"/>
      <c r="I651" s="109"/>
      <c r="J651" s="109"/>
      <c r="K651" s="109"/>
    </row>
    <row r="652" spans="1:11">
      <c r="A652" s="109"/>
      <c r="B652" s="109"/>
      <c r="C652" s="109"/>
      <c r="D652" s="109"/>
      <c r="E652" s="109"/>
      <c r="F652" s="109"/>
      <c r="G652" s="109"/>
      <c r="H652" s="109"/>
      <c r="I652" s="109"/>
      <c r="J652" s="109"/>
      <c r="K652" s="109"/>
    </row>
    <row r="653" spans="1:11">
      <c r="A653" s="109"/>
      <c r="B653" s="109"/>
      <c r="C653" s="109"/>
      <c r="D653" s="109"/>
      <c r="E653" s="109"/>
      <c r="F653" s="109"/>
      <c r="G653" s="109"/>
      <c r="H653" s="109"/>
      <c r="I653" s="109"/>
      <c r="J653" s="109"/>
      <c r="K653" s="109"/>
    </row>
    <row r="654" spans="1:11">
      <c r="A654" s="109"/>
      <c r="B654" s="109"/>
      <c r="C654" s="109"/>
      <c r="D654" s="109"/>
      <c r="E654" s="109"/>
      <c r="F654" s="109"/>
      <c r="G654" s="109"/>
      <c r="H654" s="109"/>
      <c r="I654" s="109"/>
      <c r="J654" s="109"/>
      <c r="K654" s="109"/>
    </row>
    <row r="655" spans="1:11">
      <c r="A655" s="109"/>
      <c r="B655" s="109"/>
      <c r="C655" s="109"/>
      <c r="D655" s="109"/>
      <c r="E655" s="109"/>
      <c r="F655" s="109"/>
      <c r="G655" s="109"/>
      <c r="H655" s="109"/>
      <c r="I655" s="109"/>
      <c r="J655" s="109"/>
      <c r="K655" s="109"/>
    </row>
    <row r="656" spans="1:11">
      <c r="A656" s="109"/>
      <c r="B656" s="109"/>
      <c r="C656" s="109"/>
      <c r="D656" s="109"/>
      <c r="E656" s="109"/>
      <c r="F656" s="109"/>
      <c r="G656" s="109"/>
      <c r="H656" s="109"/>
      <c r="I656" s="109"/>
      <c r="J656" s="109"/>
      <c r="K656" s="109"/>
    </row>
    <row r="657" spans="1:11">
      <c r="A657" s="109"/>
      <c r="B657" s="109"/>
      <c r="C657" s="109"/>
      <c r="D657" s="109"/>
      <c r="E657" s="109"/>
      <c r="F657" s="109"/>
      <c r="G657" s="109"/>
      <c r="H657" s="109"/>
      <c r="I657" s="109"/>
      <c r="J657" s="109"/>
      <c r="K657" s="109"/>
    </row>
    <row r="658" spans="1:11">
      <c r="A658" s="109"/>
      <c r="B658" s="109"/>
      <c r="C658" s="109"/>
      <c r="D658" s="109"/>
      <c r="E658" s="109"/>
      <c r="F658" s="109"/>
      <c r="G658" s="109"/>
      <c r="H658" s="109"/>
      <c r="I658" s="109"/>
      <c r="J658" s="109"/>
      <c r="K658" s="109"/>
    </row>
    <row r="659" spans="1:11">
      <c r="A659" s="109"/>
      <c r="B659" s="109"/>
      <c r="C659" s="109"/>
      <c r="D659" s="109"/>
      <c r="E659" s="109"/>
      <c r="F659" s="109"/>
      <c r="G659" s="109"/>
      <c r="H659" s="109"/>
      <c r="I659" s="109"/>
      <c r="J659" s="109"/>
      <c r="K659" s="109"/>
    </row>
    <row r="660" spans="1:11">
      <c r="A660" s="109"/>
      <c r="B660" s="109"/>
      <c r="C660" s="109"/>
      <c r="D660" s="109"/>
      <c r="E660" s="109"/>
      <c r="F660" s="109"/>
      <c r="G660" s="109"/>
      <c r="H660" s="109"/>
      <c r="I660" s="109"/>
      <c r="J660" s="109"/>
      <c r="K660" s="109"/>
    </row>
    <row r="661" spans="1:11">
      <c r="A661" s="109"/>
      <c r="B661" s="109"/>
      <c r="C661" s="109"/>
      <c r="D661" s="109"/>
      <c r="E661" s="109"/>
      <c r="F661" s="109"/>
      <c r="G661" s="109"/>
      <c r="H661" s="109"/>
      <c r="I661" s="109"/>
      <c r="J661" s="109"/>
      <c r="K661" s="109"/>
    </row>
    <row r="662" spans="1:11">
      <c r="A662" s="109"/>
      <c r="B662" s="109"/>
      <c r="C662" s="109"/>
      <c r="D662" s="109"/>
      <c r="E662" s="109"/>
      <c r="F662" s="109"/>
      <c r="G662" s="109"/>
      <c r="H662" s="109"/>
      <c r="I662" s="109"/>
      <c r="J662" s="109"/>
      <c r="K662" s="109"/>
    </row>
    <row r="663" spans="1:11">
      <c r="A663" s="109"/>
      <c r="B663" s="109"/>
      <c r="C663" s="109"/>
      <c r="D663" s="109"/>
      <c r="E663" s="109"/>
      <c r="F663" s="109"/>
      <c r="G663" s="109"/>
      <c r="H663" s="109"/>
      <c r="I663" s="109"/>
      <c r="J663" s="109"/>
      <c r="K663" s="109"/>
    </row>
    <row r="664" spans="1:11">
      <c r="A664" s="109"/>
      <c r="B664" s="109"/>
      <c r="C664" s="109"/>
      <c r="D664" s="109"/>
      <c r="E664" s="109"/>
      <c r="F664" s="109"/>
      <c r="G664" s="109"/>
      <c r="H664" s="109"/>
      <c r="I664" s="109"/>
      <c r="J664" s="109"/>
      <c r="K664" s="109"/>
    </row>
    <row r="665" spans="1:11">
      <c r="A665" s="109"/>
      <c r="B665" s="109"/>
      <c r="C665" s="109"/>
      <c r="D665" s="109"/>
      <c r="E665" s="109"/>
      <c r="F665" s="109"/>
      <c r="G665" s="109"/>
      <c r="H665" s="109"/>
      <c r="I665" s="109"/>
      <c r="J665" s="109"/>
      <c r="K665" s="109"/>
    </row>
    <row r="666" spans="1:11">
      <c r="A666" s="109"/>
      <c r="B666" s="109"/>
      <c r="C666" s="109"/>
      <c r="D666" s="109"/>
      <c r="E666" s="109"/>
      <c r="F666" s="109"/>
      <c r="G666" s="109"/>
      <c r="H666" s="109"/>
      <c r="I666" s="109"/>
      <c r="J666" s="109"/>
      <c r="K666" s="109"/>
    </row>
    <row r="667" spans="1:11">
      <c r="A667" s="109"/>
      <c r="B667" s="109"/>
      <c r="C667" s="109"/>
      <c r="D667" s="109"/>
      <c r="E667" s="109"/>
      <c r="F667" s="109"/>
      <c r="G667" s="109"/>
      <c r="H667" s="109"/>
      <c r="I667" s="109"/>
      <c r="J667" s="109"/>
      <c r="K667" s="109"/>
    </row>
    <row r="668" spans="1:11">
      <c r="A668" s="109"/>
      <c r="B668" s="109"/>
      <c r="C668" s="109"/>
      <c r="D668" s="109"/>
      <c r="E668" s="109"/>
      <c r="F668" s="109"/>
      <c r="G668" s="109"/>
      <c r="H668" s="109"/>
      <c r="I668" s="109"/>
      <c r="J668" s="109"/>
      <c r="K668" s="109"/>
    </row>
    <row r="669" spans="1:11">
      <c r="A669" s="109"/>
      <c r="B669" s="109"/>
      <c r="C669" s="109"/>
      <c r="D669" s="109"/>
      <c r="E669" s="109"/>
      <c r="F669" s="109"/>
      <c r="G669" s="109"/>
      <c r="H669" s="109"/>
      <c r="I669" s="109"/>
      <c r="J669" s="109"/>
      <c r="K669" s="109"/>
    </row>
    <row r="670" spans="1:11">
      <c r="A670" s="109"/>
      <c r="B670" s="109"/>
      <c r="C670" s="109"/>
      <c r="D670" s="109"/>
      <c r="E670" s="109"/>
      <c r="F670" s="109"/>
      <c r="G670" s="109"/>
      <c r="H670" s="109"/>
      <c r="I670" s="109"/>
      <c r="J670" s="109"/>
      <c r="K670" s="109"/>
    </row>
    <row r="671" spans="1:11">
      <c r="A671" s="109"/>
      <c r="B671" s="109"/>
      <c r="C671" s="109"/>
      <c r="D671" s="109"/>
      <c r="E671" s="109"/>
      <c r="F671" s="109"/>
      <c r="G671" s="109"/>
      <c r="H671" s="109"/>
      <c r="I671" s="109"/>
      <c r="J671" s="109"/>
      <c r="K671" s="109"/>
    </row>
    <row r="672" spans="1:11">
      <c r="A672" s="109"/>
      <c r="B672" s="109"/>
      <c r="C672" s="109"/>
      <c r="D672" s="109"/>
      <c r="E672" s="109"/>
      <c r="F672" s="109"/>
      <c r="G672" s="109"/>
      <c r="H672" s="109"/>
      <c r="I672" s="109"/>
      <c r="J672" s="109"/>
      <c r="K672" s="109"/>
    </row>
    <row r="673" spans="1:11">
      <c r="A673" s="109"/>
      <c r="B673" s="109"/>
      <c r="C673" s="109"/>
      <c r="D673" s="109"/>
      <c r="E673" s="109"/>
      <c r="F673" s="109"/>
      <c r="G673" s="109"/>
      <c r="H673" s="109"/>
      <c r="I673" s="109"/>
      <c r="J673" s="109"/>
      <c r="K673" s="109"/>
    </row>
    <row r="674" spans="1:11">
      <c r="A674" s="109"/>
      <c r="B674" s="109"/>
      <c r="C674" s="109"/>
      <c r="D674" s="109"/>
      <c r="E674" s="109"/>
      <c r="F674" s="109"/>
      <c r="G674" s="109"/>
      <c r="H674" s="109"/>
      <c r="I674" s="109"/>
      <c r="J674" s="109"/>
      <c r="K674" s="109"/>
    </row>
    <row r="675" spans="1:11">
      <c r="A675" s="109"/>
      <c r="B675" s="109"/>
      <c r="C675" s="109"/>
      <c r="D675" s="109"/>
      <c r="E675" s="109"/>
      <c r="F675" s="109"/>
      <c r="G675" s="109"/>
      <c r="H675" s="109"/>
      <c r="I675" s="109"/>
      <c r="J675" s="109"/>
      <c r="K675" s="109"/>
    </row>
    <row r="676" spans="1:11">
      <c r="A676" s="109"/>
      <c r="B676" s="109"/>
      <c r="C676" s="109"/>
      <c r="D676" s="109"/>
      <c r="E676" s="109"/>
      <c r="F676" s="109"/>
      <c r="G676" s="109"/>
      <c r="H676" s="109"/>
      <c r="I676" s="109"/>
      <c r="J676" s="109"/>
      <c r="K676" s="109"/>
    </row>
    <row r="677" spans="1:11">
      <c r="A677" s="109"/>
      <c r="B677" s="109"/>
      <c r="C677" s="109"/>
      <c r="D677" s="109"/>
      <c r="E677" s="109"/>
      <c r="F677" s="109"/>
      <c r="G677" s="109"/>
      <c r="H677" s="109"/>
      <c r="I677" s="109"/>
      <c r="J677" s="109"/>
      <c r="K677" s="109"/>
    </row>
    <row r="678" spans="1:11">
      <c r="A678" s="109"/>
      <c r="B678" s="109"/>
      <c r="C678" s="109"/>
      <c r="D678" s="109"/>
      <c r="E678" s="109"/>
      <c r="F678" s="109"/>
      <c r="G678" s="109"/>
      <c r="H678" s="109"/>
      <c r="I678" s="109"/>
      <c r="J678" s="109"/>
      <c r="K678" s="109"/>
    </row>
    <row r="679" spans="1:11">
      <c r="A679" s="109"/>
      <c r="B679" s="109"/>
      <c r="C679" s="109"/>
      <c r="D679" s="109"/>
      <c r="E679" s="109"/>
      <c r="F679" s="109"/>
      <c r="G679" s="109"/>
      <c r="H679" s="109"/>
      <c r="I679" s="109"/>
      <c r="J679" s="109"/>
      <c r="K679" s="109"/>
    </row>
    <row r="680" spans="1:11">
      <c r="A680" s="109"/>
      <c r="B680" s="109"/>
      <c r="C680" s="109"/>
      <c r="D680" s="109"/>
      <c r="E680" s="109"/>
      <c r="F680" s="109"/>
      <c r="G680" s="109"/>
      <c r="H680" s="109"/>
      <c r="I680" s="109"/>
      <c r="J680" s="109"/>
      <c r="K680" s="109"/>
    </row>
    <row r="681" spans="1:11">
      <c r="A681" s="109"/>
      <c r="B681" s="109"/>
      <c r="C681" s="109"/>
      <c r="D681" s="109"/>
      <c r="E681" s="109"/>
      <c r="F681" s="109"/>
      <c r="G681" s="109"/>
      <c r="H681" s="109"/>
      <c r="I681" s="109"/>
      <c r="J681" s="109"/>
      <c r="K681" s="109"/>
    </row>
    <row r="682" spans="1:11">
      <c r="A682" s="109"/>
      <c r="B682" s="109"/>
      <c r="C682" s="109"/>
      <c r="D682" s="109"/>
      <c r="E682" s="109"/>
      <c r="F682" s="109"/>
      <c r="G682" s="109"/>
      <c r="H682" s="109"/>
      <c r="I682" s="109"/>
      <c r="J682" s="109"/>
      <c r="K682" s="109"/>
    </row>
    <row r="683" spans="1:11">
      <c r="A683" s="109"/>
      <c r="B683" s="109"/>
      <c r="C683" s="109"/>
      <c r="D683" s="109"/>
      <c r="E683" s="109"/>
      <c r="F683" s="109"/>
      <c r="G683" s="109"/>
      <c r="H683" s="109"/>
      <c r="I683" s="109"/>
      <c r="J683" s="109"/>
      <c r="K683" s="109"/>
    </row>
    <row r="684" spans="1:11">
      <c r="A684" s="109"/>
      <c r="B684" s="109"/>
      <c r="C684" s="109"/>
      <c r="D684" s="109"/>
      <c r="E684" s="109"/>
      <c r="F684" s="109"/>
      <c r="G684" s="109"/>
      <c r="H684" s="109"/>
      <c r="I684" s="109"/>
      <c r="J684" s="109"/>
      <c r="K684" s="109"/>
    </row>
    <row r="685" spans="1:11">
      <c r="A685" s="109"/>
      <c r="B685" s="109"/>
      <c r="C685" s="109"/>
      <c r="D685" s="109"/>
      <c r="E685" s="109"/>
      <c r="F685" s="109"/>
      <c r="G685" s="109"/>
      <c r="H685" s="109"/>
      <c r="I685" s="109"/>
      <c r="J685" s="109"/>
      <c r="K685" s="109"/>
    </row>
    <row r="686" spans="1:11">
      <c r="A686" s="109"/>
      <c r="B686" s="109"/>
      <c r="C686" s="109"/>
      <c r="D686" s="109"/>
      <c r="E686" s="109"/>
      <c r="F686" s="109"/>
      <c r="G686" s="109"/>
      <c r="H686" s="109"/>
      <c r="I686" s="109"/>
      <c r="J686" s="109"/>
      <c r="K686" s="109"/>
    </row>
    <row r="687" spans="1:11">
      <c r="A687" s="109"/>
      <c r="B687" s="109"/>
      <c r="C687" s="109"/>
      <c r="D687" s="109"/>
      <c r="E687" s="109"/>
      <c r="F687" s="109"/>
      <c r="G687" s="109"/>
      <c r="H687" s="109"/>
      <c r="I687" s="109"/>
      <c r="J687" s="109"/>
      <c r="K687" s="109"/>
    </row>
    <row r="688" spans="1:11">
      <c r="A688" s="109"/>
      <c r="B688" s="109"/>
      <c r="C688" s="109"/>
      <c r="D688" s="109"/>
      <c r="E688" s="109"/>
      <c r="F688" s="109"/>
      <c r="G688" s="109"/>
      <c r="H688" s="109"/>
      <c r="I688" s="109"/>
      <c r="J688" s="109"/>
      <c r="K688" s="109"/>
    </row>
    <row r="689" spans="1:11">
      <c r="A689" s="109"/>
      <c r="B689" s="109"/>
      <c r="C689" s="109"/>
      <c r="D689" s="109"/>
      <c r="E689" s="109"/>
      <c r="F689" s="109"/>
      <c r="G689" s="109"/>
      <c r="H689" s="109"/>
      <c r="I689" s="109"/>
      <c r="J689" s="109"/>
      <c r="K689" s="109"/>
    </row>
    <row r="690" spans="1:11">
      <c r="A690" s="109"/>
      <c r="B690" s="109"/>
      <c r="C690" s="109"/>
      <c r="D690" s="109"/>
      <c r="E690" s="109"/>
      <c r="F690" s="109"/>
      <c r="G690" s="109"/>
      <c r="H690" s="109"/>
      <c r="I690" s="109"/>
      <c r="J690" s="109"/>
      <c r="K690" s="109"/>
    </row>
    <row r="691" spans="1:11">
      <c r="A691" s="109"/>
      <c r="B691" s="109"/>
      <c r="C691" s="109"/>
      <c r="D691" s="109"/>
      <c r="E691" s="109"/>
      <c r="F691" s="109"/>
      <c r="G691" s="109"/>
      <c r="H691" s="109"/>
      <c r="I691" s="109"/>
      <c r="J691" s="109"/>
      <c r="K691" s="109"/>
    </row>
    <row r="692" spans="1:11">
      <c r="A692" s="109"/>
      <c r="B692" s="109"/>
      <c r="C692" s="109"/>
      <c r="D692" s="109"/>
      <c r="E692" s="109"/>
      <c r="F692" s="109"/>
      <c r="G692" s="109"/>
      <c r="H692" s="109"/>
      <c r="I692" s="109"/>
      <c r="J692" s="109"/>
      <c r="K692" s="109"/>
    </row>
    <row r="693" spans="1:11">
      <c r="A693" s="109"/>
      <c r="B693" s="109"/>
      <c r="C693" s="109"/>
      <c r="D693" s="109"/>
      <c r="E693" s="109"/>
      <c r="F693" s="109"/>
      <c r="G693" s="109"/>
      <c r="H693" s="109"/>
      <c r="I693" s="109"/>
      <c r="J693" s="109"/>
      <c r="K693" s="109"/>
    </row>
    <row r="694" spans="1:11">
      <c r="A694" s="109"/>
      <c r="B694" s="109"/>
      <c r="C694" s="109"/>
      <c r="D694" s="109"/>
      <c r="E694" s="109"/>
      <c r="F694" s="109"/>
      <c r="G694" s="109"/>
      <c r="H694" s="109"/>
      <c r="I694" s="109"/>
      <c r="J694" s="109"/>
      <c r="K694" s="109"/>
    </row>
    <row r="695" spans="1:11">
      <c r="A695" s="109"/>
      <c r="B695" s="109"/>
      <c r="C695" s="109"/>
      <c r="D695" s="109"/>
      <c r="E695" s="109"/>
      <c r="F695" s="109"/>
      <c r="G695" s="109"/>
      <c r="H695" s="109"/>
      <c r="I695" s="109"/>
      <c r="J695" s="109"/>
      <c r="K695" s="109"/>
    </row>
    <row r="696" spans="1:11">
      <c r="A696" s="109"/>
      <c r="B696" s="109"/>
      <c r="C696" s="109"/>
      <c r="D696" s="109"/>
      <c r="E696" s="109"/>
      <c r="F696" s="109"/>
      <c r="G696" s="109"/>
      <c r="H696" s="109"/>
      <c r="I696" s="109"/>
      <c r="J696" s="109"/>
      <c r="K696" s="109"/>
    </row>
    <row r="697" spans="1:11">
      <c r="A697" s="109"/>
      <c r="B697" s="109"/>
      <c r="C697" s="109"/>
      <c r="D697" s="109"/>
      <c r="E697" s="109"/>
      <c r="F697" s="109"/>
      <c r="G697" s="109"/>
      <c r="H697" s="109"/>
      <c r="I697" s="109"/>
      <c r="J697" s="109"/>
      <c r="K697" s="109"/>
    </row>
    <row r="698" spans="1:11">
      <c r="A698" s="109"/>
      <c r="B698" s="109"/>
      <c r="C698" s="109"/>
      <c r="D698" s="109"/>
      <c r="E698" s="109"/>
      <c r="F698" s="109"/>
      <c r="G698" s="109"/>
      <c r="H698" s="109"/>
      <c r="I698" s="109"/>
      <c r="J698" s="109"/>
      <c r="K698" s="109"/>
    </row>
    <row r="699" spans="1:11">
      <c r="A699" s="109"/>
      <c r="B699" s="109"/>
      <c r="C699" s="109"/>
      <c r="D699" s="109"/>
      <c r="E699" s="109"/>
      <c r="F699" s="109"/>
      <c r="G699" s="109"/>
      <c r="H699" s="109"/>
      <c r="I699" s="109"/>
      <c r="J699" s="109"/>
      <c r="K699" s="109"/>
    </row>
    <row r="700" spans="1:11">
      <c r="A700" s="109"/>
      <c r="B700" s="109"/>
      <c r="C700" s="109"/>
      <c r="D700" s="109"/>
      <c r="E700" s="109"/>
      <c r="F700" s="109"/>
      <c r="G700" s="109"/>
      <c r="H700" s="109"/>
      <c r="I700" s="109"/>
      <c r="J700" s="109"/>
      <c r="K700" s="109"/>
    </row>
    <row r="701" spans="1:11">
      <c r="A701" s="109"/>
      <c r="B701" s="109"/>
      <c r="C701" s="109"/>
      <c r="D701" s="109"/>
      <c r="E701" s="109"/>
      <c r="F701" s="109"/>
      <c r="G701" s="109"/>
      <c r="H701" s="109"/>
      <c r="I701" s="109"/>
      <c r="J701" s="109"/>
      <c r="K701" s="109"/>
    </row>
    <row r="702" spans="1:11">
      <c r="A702" s="109"/>
      <c r="B702" s="109"/>
      <c r="C702" s="109"/>
      <c r="D702" s="109"/>
      <c r="E702" s="109"/>
      <c r="F702" s="109"/>
      <c r="G702" s="109"/>
      <c r="H702" s="109"/>
      <c r="I702" s="109"/>
      <c r="J702" s="109"/>
      <c r="K702" s="109"/>
    </row>
    <row r="703" spans="1:11">
      <c r="A703" s="109"/>
      <c r="B703" s="109"/>
      <c r="C703" s="109"/>
      <c r="D703" s="109"/>
      <c r="E703" s="109"/>
      <c r="F703" s="109"/>
      <c r="G703" s="109"/>
      <c r="H703" s="109"/>
      <c r="I703" s="109"/>
      <c r="J703" s="109"/>
      <c r="K703" s="109"/>
    </row>
    <row r="704" spans="1:11">
      <c r="A704" s="109"/>
      <c r="B704" s="109"/>
      <c r="C704" s="109"/>
      <c r="D704" s="109"/>
      <c r="E704" s="109"/>
      <c r="F704" s="109"/>
      <c r="G704" s="109"/>
      <c r="H704" s="109"/>
      <c r="I704" s="109"/>
      <c r="J704" s="109"/>
      <c r="K704" s="109"/>
    </row>
    <row r="705" spans="1:11">
      <c r="A705" s="109"/>
      <c r="B705" s="109"/>
      <c r="C705" s="109"/>
      <c r="D705" s="109"/>
      <c r="E705" s="109"/>
      <c r="F705" s="109"/>
      <c r="G705" s="109"/>
      <c r="H705" s="109"/>
      <c r="I705" s="109"/>
      <c r="J705" s="109"/>
      <c r="K705" s="109"/>
    </row>
    <row r="706" spans="1:11">
      <c r="A706" s="109"/>
      <c r="B706" s="109"/>
      <c r="C706" s="109"/>
      <c r="D706" s="109"/>
      <c r="E706" s="109"/>
      <c r="F706" s="109"/>
      <c r="G706" s="109"/>
      <c r="H706" s="109"/>
      <c r="I706" s="109"/>
      <c r="J706" s="109"/>
      <c r="K706" s="109"/>
    </row>
    <row r="707" spans="1:11">
      <c r="A707" s="109"/>
      <c r="B707" s="109"/>
      <c r="C707" s="109"/>
      <c r="D707" s="109"/>
      <c r="E707" s="109"/>
      <c r="F707" s="109"/>
      <c r="G707" s="109"/>
      <c r="H707" s="109"/>
      <c r="I707" s="109"/>
      <c r="J707" s="109"/>
      <c r="K707" s="109"/>
    </row>
    <row r="708" spans="1:11">
      <c r="A708" s="109"/>
      <c r="B708" s="109"/>
      <c r="C708" s="109"/>
      <c r="D708" s="109"/>
      <c r="E708" s="109"/>
      <c r="F708" s="109"/>
      <c r="G708" s="109"/>
      <c r="H708" s="109"/>
      <c r="I708" s="109"/>
      <c r="J708" s="109"/>
      <c r="K708" s="109"/>
    </row>
    <row r="709" spans="1:11">
      <c r="A709" s="109"/>
      <c r="B709" s="109"/>
      <c r="C709" s="109"/>
      <c r="D709" s="109"/>
      <c r="E709" s="109"/>
      <c r="F709" s="109"/>
      <c r="G709" s="109"/>
      <c r="H709" s="109"/>
      <c r="I709" s="109"/>
      <c r="J709" s="109"/>
      <c r="K709" s="109"/>
    </row>
    <row r="710" spans="1:11">
      <c r="A710" s="109"/>
      <c r="B710" s="109"/>
      <c r="C710" s="109"/>
      <c r="D710" s="109"/>
      <c r="E710" s="109"/>
      <c r="F710" s="109"/>
      <c r="G710" s="109"/>
      <c r="H710" s="109"/>
      <c r="I710" s="109"/>
      <c r="J710" s="109"/>
      <c r="K710" s="109"/>
    </row>
    <row r="711" spans="1:11">
      <c r="A711" s="109"/>
      <c r="B711" s="109"/>
      <c r="C711" s="109"/>
      <c r="D711" s="109"/>
      <c r="E711" s="109"/>
      <c r="F711" s="109"/>
      <c r="G711" s="109"/>
      <c r="H711" s="109"/>
      <c r="I711" s="109"/>
      <c r="J711" s="109"/>
      <c r="K711" s="109"/>
    </row>
    <row r="712" spans="1:11">
      <c r="A712" s="109"/>
      <c r="B712" s="109"/>
      <c r="C712" s="109"/>
      <c r="D712" s="109"/>
      <c r="E712" s="109"/>
      <c r="F712" s="109"/>
      <c r="G712" s="109"/>
      <c r="H712" s="109"/>
      <c r="I712" s="109"/>
      <c r="J712" s="109"/>
      <c r="K712" s="109"/>
    </row>
    <row r="713" spans="1:11">
      <c r="A713" s="109"/>
      <c r="B713" s="109"/>
      <c r="C713" s="109"/>
      <c r="D713" s="109"/>
      <c r="E713" s="109"/>
      <c r="F713" s="109"/>
      <c r="G713" s="109"/>
      <c r="H713" s="109"/>
      <c r="I713" s="109"/>
      <c r="J713" s="109"/>
      <c r="K713" s="109"/>
    </row>
    <row r="714" spans="1:11">
      <c r="A714" s="109"/>
      <c r="B714" s="109"/>
      <c r="C714" s="109"/>
      <c r="D714" s="109"/>
      <c r="E714" s="109"/>
      <c r="F714" s="109"/>
      <c r="G714" s="109"/>
      <c r="H714" s="109"/>
      <c r="I714" s="109"/>
      <c r="J714" s="109"/>
      <c r="K714" s="109"/>
    </row>
    <row r="715" spans="1:11">
      <c r="A715" s="109"/>
      <c r="B715" s="109"/>
      <c r="C715" s="109"/>
      <c r="D715" s="109"/>
      <c r="E715" s="109"/>
      <c r="F715" s="109"/>
      <c r="G715" s="109"/>
      <c r="H715" s="109"/>
      <c r="I715" s="109"/>
      <c r="J715" s="109"/>
      <c r="K715" s="109"/>
    </row>
    <row r="716" spans="1:11">
      <c r="A716" s="109"/>
      <c r="B716" s="109"/>
      <c r="C716" s="109"/>
      <c r="D716" s="109"/>
      <c r="E716" s="109"/>
      <c r="F716" s="109"/>
      <c r="G716" s="109"/>
      <c r="H716" s="109"/>
      <c r="I716" s="109"/>
      <c r="J716" s="109"/>
      <c r="K716" s="109"/>
    </row>
    <row r="717" spans="1:11">
      <c r="A717" s="109"/>
      <c r="B717" s="109"/>
      <c r="C717" s="109"/>
      <c r="D717" s="109"/>
      <c r="E717" s="109"/>
      <c r="F717" s="109"/>
      <c r="G717" s="109"/>
      <c r="H717" s="109"/>
      <c r="I717" s="109"/>
      <c r="J717" s="109"/>
      <c r="K717" s="109"/>
    </row>
    <row r="718" spans="1:11">
      <c r="A718" s="109"/>
      <c r="B718" s="109"/>
      <c r="C718" s="109"/>
      <c r="D718" s="109"/>
      <c r="E718" s="109"/>
      <c r="F718" s="109"/>
      <c r="G718" s="109"/>
      <c r="H718" s="109"/>
      <c r="I718" s="109"/>
      <c r="J718" s="109"/>
      <c r="K718" s="109"/>
    </row>
    <row r="719" spans="1:11">
      <c r="A719" s="109"/>
      <c r="B719" s="109"/>
      <c r="C719" s="109"/>
      <c r="D719" s="109"/>
      <c r="E719" s="109"/>
      <c r="F719" s="109"/>
      <c r="G719" s="109"/>
      <c r="H719" s="109"/>
      <c r="I719" s="109"/>
      <c r="J719" s="109"/>
      <c r="K719" s="109"/>
    </row>
    <row r="720" spans="1:11">
      <c r="A720" s="109"/>
      <c r="B720" s="109"/>
      <c r="C720" s="109"/>
      <c r="D720" s="109"/>
      <c r="E720" s="109"/>
      <c r="F720" s="109"/>
      <c r="G720" s="109"/>
      <c r="H720" s="109"/>
      <c r="I720" s="109"/>
      <c r="J720" s="109"/>
      <c r="K720" s="109"/>
    </row>
    <row r="721" spans="1:11">
      <c r="A721" s="109"/>
      <c r="B721" s="109"/>
      <c r="C721" s="109"/>
      <c r="D721" s="109"/>
      <c r="E721" s="109"/>
      <c r="F721" s="109"/>
      <c r="G721" s="109"/>
      <c r="H721" s="109"/>
      <c r="I721" s="109"/>
      <c r="J721" s="109"/>
      <c r="K721" s="109"/>
    </row>
    <row r="722" spans="1:11">
      <c r="A722" s="109"/>
      <c r="B722" s="109"/>
      <c r="C722" s="109"/>
      <c r="D722" s="109"/>
      <c r="E722" s="109"/>
      <c r="F722" s="109"/>
      <c r="G722" s="109"/>
      <c r="H722" s="109"/>
      <c r="I722" s="109"/>
      <c r="J722" s="109"/>
      <c r="K722" s="109"/>
    </row>
    <row r="723" spans="1:11">
      <c r="A723" s="109"/>
      <c r="B723" s="109"/>
      <c r="C723" s="109"/>
      <c r="D723" s="109"/>
      <c r="E723" s="109"/>
      <c r="F723" s="109"/>
      <c r="G723" s="109"/>
      <c r="H723" s="109"/>
      <c r="I723" s="109"/>
      <c r="J723" s="109"/>
      <c r="K723" s="109"/>
    </row>
    <row r="724" spans="1:11">
      <c r="A724" s="109"/>
      <c r="B724" s="109"/>
      <c r="C724" s="109"/>
      <c r="D724" s="109"/>
      <c r="E724" s="109"/>
      <c r="F724" s="109"/>
      <c r="G724" s="109"/>
      <c r="H724" s="109"/>
      <c r="I724" s="109"/>
      <c r="J724" s="109"/>
      <c r="K724" s="109"/>
    </row>
    <row r="725" spans="1:11">
      <c r="A725" s="109"/>
      <c r="B725" s="109"/>
      <c r="C725" s="109"/>
      <c r="D725" s="109"/>
      <c r="E725" s="109"/>
      <c r="F725" s="109"/>
      <c r="G725" s="109"/>
      <c r="H725" s="109"/>
      <c r="I725" s="109"/>
      <c r="J725" s="109"/>
      <c r="K725" s="109"/>
    </row>
    <row r="726" spans="1:11">
      <c r="A726" s="109"/>
      <c r="B726" s="109"/>
      <c r="C726" s="109"/>
      <c r="D726" s="109"/>
      <c r="E726" s="109"/>
      <c r="F726" s="109"/>
      <c r="G726" s="109"/>
      <c r="H726" s="109"/>
      <c r="I726" s="109"/>
      <c r="J726" s="109"/>
      <c r="K726" s="109"/>
    </row>
    <row r="727" spans="1:11">
      <c r="A727" s="109"/>
      <c r="B727" s="109"/>
      <c r="C727" s="109"/>
      <c r="D727" s="109"/>
      <c r="E727" s="109"/>
      <c r="F727" s="109"/>
      <c r="G727" s="109"/>
      <c r="H727" s="109"/>
      <c r="I727" s="109"/>
      <c r="J727" s="109"/>
      <c r="K727" s="109"/>
    </row>
    <row r="728" spans="1:11">
      <c r="A728" s="109"/>
      <c r="B728" s="109"/>
      <c r="C728" s="109"/>
      <c r="D728" s="109"/>
      <c r="E728" s="109"/>
      <c r="F728" s="109"/>
      <c r="G728" s="109"/>
      <c r="H728" s="109"/>
      <c r="I728" s="109"/>
      <c r="J728" s="109"/>
      <c r="K728" s="109"/>
    </row>
    <row r="729" spans="1:11">
      <c r="A729" s="109"/>
      <c r="B729" s="109"/>
      <c r="C729" s="109"/>
      <c r="D729" s="109"/>
      <c r="E729" s="109"/>
      <c r="F729" s="109"/>
      <c r="G729" s="109"/>
      <c r="H729" s="109"/>
      <c r="I729" s="109"/>
      <c r="J729" s="109"/>
      <c r="K729" s="109"/>
    </row>
    <row r="730" spans="1:11">
      <c r="A730" s="109"/>
      <c r="B730" s="109"/>
      <c r="C730" s="109"/>
      <c r="D730" s="109"/>
      <c r="E730" s="109"/>
      <c r="F730" s="109"/>
      <c r="G730" s="109"/>
      <c r="H730" s="109"/>
      <c r="I730" s="109"/>
      <c r="J730" s="109"/>
      <c r="K730" s="109"/>
    </row>
    <row r="731" spans="1:11">
      <c r="A731" s="109"/>
      <c r="B731" s="109"/>
      <c r="C731" s="109"/>
      <c r="D731" s="109"/>
      <c r="E731" s="109"/>
      <c r="F731" s="109"/>
      <c r="G731" s="109"/>
      <c r="H731" s="109"/>
      <c r="I731" s="109"/>
      <c r="J731" s="109"/>
      <c r="K731" s="109"/>
    </row>
    <row r="732" spans="1:11">
      <c r="A732" s="109"/>
      <c r="B732" s="109"/>
      <c r="C732" s="109"/>
      <c r="D732" s="109"/>
      <c r="E732" s="109"/>
      <c r="F732" s="109"/>
      <c r="G732" s="109"/>
      <c r="H732" s="109"/>
      <c r="I732" s="109"/>
      <c r="J732" s="109"/>
      <c r="K732" s="109"/>
    </row>
    <row r="733" spans="1:11">
      <c r="A733" s="109"/>
      <c r="B733" s="109"/>
      <c r="C733" s="109"/>
      <c r="D733" s="109"/>
      <c r="E733" s="109"/>
      <c r="F733" s="109"/>
      <c r="G733" s="109"/>
      <c r="H733" s="109"/>
      <c r="I733" s="109"/>
      <c r="J733" s="109"/>
      <c r="K733" s="109"/>
    </row>
    <row r="734" spans="1:11">
      <c r="A734" s="109"/>
      <c r="B734" s="109"/>
      <c r="C734" s="109"/>
      <c r="D734" s="109"/>
      <c r="E734" s="109"/>
      <c r="F734" s="109"/>
      <c r="G734" s="109"/>
      <c r="H734" s="109"/>
      <c r="I734" s="109"/>
      <c r="J734" s="109"/>
      <c r="K734" s="109"/>
    </row>
    <row r="735" spans="1:11">
      <c r="A735" s="109"/>
      <c r="B735" s="109"/>
      <c r="C735" s="109"/>
      <c r="D735" s="109"/>
      <c r="E735" s="109"/>
      <c r="F735" s="109"/>
      <c r="G735" s="109"/>
      <c r="H735" s="109"/>
      <c r="I735" s="109"/>
      <c r="J735" s="109"/>
      <c r="K735" s="109"/>
    </row>
    <row r="736" spans="1:11">
      <c r="A736" s="109"/>
      <c r="B736" s="109"/>
      <c r="C736" s="109"/>
      <c r="D736" s="109"/>
      <c r="E736" s="109"/>
      <c r="F736" s="109"/>
      <c r="G736" s="109"/>
      <c r="H736" s="109"/>
      <c r="I736" s="109"/>
      <c r="J736" s="109"/>
      <c r="K736" s="109"/>
    </row>
    <row r="737" spans="1:11">
      <c r="A737" s="109"/>
      <c r="B737" s="109"/>
      <c r="C737" s="109"/>
      <c r="D737" s="109"/>
      <c r="E737" s="109"/>
      <c r="F737" s="109"/>
      <c r="G737" s="109"/>
      <c r="H737" s="109"/>
      <c r="I737" s="109"/>
      <c r="J737" s="109"/>
      <c r="K737" s="109"/>
    </row>
    <row r="738" spans="1:11">
      <c r="A738" s="109"/>
      <c r="B738" s="109"/>
      <c r="C738" s="109"/>
      <c r="D738" s="109"/>
      <c r="E738" s="109"/>
      <c r="F738" s="109"/>
      <c r="G738" s="109"/>
      <c r="H738" s="109"/>
      <c r="I738" s="109"/>
      <c r="J738" s="109"/>
      <c r="K738" s="109"/>
    </row>
    <row r="739" spans="1:11">
      <c r="A739" s="109"/>
      <c r="B739" s="109"/>
      <c r="C739" s="109"/>
      <c r="D739" s="109"/>
      <c r="E739" s="109"/>
      <c r="F739" s="109"/>
      <c r="G739" s="109"/>
      <c r="H739" s="109"/>
      <c r="I739" s="109"/>
      <c r="J739" s="109"/>
      <c r="K739" s="109"/>
    </row>
    <row r="740" spans="1:11">
      <c r="A740" s="109"/>
      <c r="B740" s="109"/>
      <c r="C740" s="109"/>
      <c r="D740" s="109"/>
      <c r="E740" s="109"/>
      <c r="F740" s="109"/>
      <c r="G740" s="109"/>
      <c r="H740" s="109"/>
      <c r="I740" s="109"/>
      <c r="J740" s="109"/>
      <c r="K740" s="109"/>
    </row>
    <row r="741" spans="1:11">
      <c r="A741" s="109"/>
      <c r="B741" s="109"/>
      <c r="C741" s="109"/>
      <c r="D741" s="109"/>
      <c r="E741" s="109"/>
      <c r="F741" s="109"/>
      <c r="G741" s="109"/>
      <c r="H741" s="109"/>
      <c r="I741" s="109"/>
      <c r="J741" s="109"/>
      <c r="K741" s="109"/>
    </row>
    <row r="742" spans="1:11">
      <c r="A742" s="109"/>
      <c r="B742" s="109"/>
      <c r="C742" s="109"/>
      <c r="D742" s="109"/>
      <c r="E742" s="109"/>
      <c r="F742" s="109"/>
      <c r="G742" s="109"/>
      <c r="H742" s="109"/>
      <c r="I742" s="109"/>
      <c r="J742" s="109"/>
      <c r="K742" s="109"/>
    </row>
    <row r="743" spans="1:11">
      <c r="A743" s="109"/>
      <c r="B743" s="109"/>
      <c r="C743" s="109"/>
      <c r="D743" s="109"/>
      <c r="E743" s="109"/>
      <c r="F743" s="109"/>
      <c r="G743" s="109"/>
      <c r="H743" s="109"/>
      <c r="I743" s="109"/>
      <c r="J743" s="109"/>
      <c r="K743" s="109"/>
    </row>
    <row r="744" spans="1:11">
      <c r="A744" s="109"/>
      <c r="B744" s="109"/>
      <c r="C744" s="109"/>
      <c r="D744" s="109"/>
      <c r="E744" s="109"/>
      <c r="F744" s="109"/>
      <c r="G744" s="109"/>
      <c r="H744" s="109"/>
      <c r="I744" s="109"/>
      <c r="J744" s="109"/>
      <c r="K744" s="109"/>
    </row>
    <row r="745" spans="1:11">
      <c r="A745" s="109"/>
      <c r="B745" s="109"/>
      <c r="C745" s="109"/>
      <c r="D745" s="109"/>
      <c r="E745" s="109"/>
      <c r="F745" s="109"/>
      <c r="G745" s="109"/>
      <c r="H745" s="109"/>
      <c r="I745" s="109"/>
      <c r="J745" s="109"/>
      <c r="K745" s="109"/>
    </row>
    <row r="746" spans="1:11">
      <c r="A746" s="109"/>
      <c r="B746" s="109"/>
      <c r="C746" s="109"/>
      <c r="D746" s="109"/>
      <c r="E746" s="109"/>
      <c r="F746" s="109"/>
      <c r="G746" s="109"/>
      <c r="H746" s="109"/>
      <c r="I746" s="109"/>
      <c r="J746" s="109"/>
      <c r="K746" s="109"/>
    </row>
    <row r="747" spans="1:11">
      <c r="A747" s="109"/>
      <c r="B747" s="109"/>
      <c r="C747" s="109"/>
      <c r="D747" s="109"/>
      <c r="E747" s="109"/>
      <c r="F747" s="109"/>
      <c r="G747" s="109"/>
      <c r="H747" s="109"/>
      <c r="I747" s="109"/>
      <c r="J747" s="109"/>
      <c r="K747" s="109"/>
    </row>
    <row r="748" spans="1:11">
      <c r="A748" s="109"/>
      <c r="B748" s="109"/>
      <c r="C748" s="109"/>
      <c r="D748" s="109"/>
      <c r="E748" s="109"/>
      <c r="F748" s="109"/>
      <c r="G748" s="109"/>
      <c r="H748" s="109"/>
      <c r="I748" s="109"/>
      <c r="J748" s="109"/>
      <c r="K748" s="109"/>
    </row>
    <row r="749" spans="1:11">
      <c r="A749" s="109"/>
      <c r="B749" s="109"/>
      <c r="C749" s="109"/>
      <c r="D749" s="109"/>
      <c r="E749" s="109"/>
      <c r="F749" s="109"/>
      <c r="G749" s="109"/>
      <c r="H749" s="109"/>
      <c r="I749" s="109"/>
      <c r="J749" s="109"/>
      <c r="K749" s="109"/>
    </row>
    <row r="750" spans="1:11">
      <c r="A750" s="109"/>
      <c r="B750" s="109"/>
      <c r="C750" s="109"/>
      <c r="D750" s="109"/>
      <c r="E750" s="109"/>
      <c r="F750" s="109"/>
      <c r="G750" s="109"/>
      <c r="H750" s="109"/>
      <c r="I750" s="109"/>
      <c r="J750" s="109"/>
      <c r="K750" s="109"/>
    </row>
    <row r="751" spans="1:11">
      <c r="A751" s="109"/>
      <c r="B751" s="109"/>
      <c r="C751" s="109"/>
      <c r="D751" s="109"/>
      <c r="E751" s="109"/>
      <c r="F751" s="109"/>
      <c r="G751" s="109"/>
      <c r="H751" s="109"/>
      <c r="I751" s="109"/>
      <c r="J751" s="109"/>
      <c r="K751" s="109"/>
    </row>
    <row r="752" spans="1:11">
      <c r="A752" s="109"/>
      <c r="B752" s="109"/>
      <c r="C752" s="109"/>
      <c r="D752" s="109"/>
      <c r="E752" s="109"/>
      <c r="F752" s="109"/>
      <c r="G752" s="109"/>
      <c r="H752" s="109"/>
      <c r="I752" s="109"/>
      <c r="J752" s="109"/>
      <c r="K752" s="109"/>
    </row>
    <row r="753" spans="1:11">
      <c r="A753" s="109"/>
      <c r="B753" s="109"/>
      <c r="C753" s="109"/>
      <c r="D753" s="109"/>
      <c r="E753" s="109"/>
      <c r="F753" s="109"/>
      <c r="G753" s="109"/>
      <c r="H753" s="109"/>
      <c r="I753" s="109"/>
      <c r="J753" s="109"/>
      <c r="K753" s="109"/>
    </row>
    <row r="754" spans="1:11">
      <c r="A754" s="109"/>
      <c r="B754" s="109"/>
      <c r="C754" s="109"/>
      <c r="D754" s="109"/>
      <c r="E754" s="109"/>
      <c r="F754" s="109"/>
      <c r="G754" s="109"/>
      <c r="H754" s="109"/>
      <c r="I754" s="109"/>
      <c r="J754" s="109"/>
      <c r="K754" s="109"/>
    </row>
    <row r="755" spans="1:11">
      <c r="A755" s="109"/>
      <c r="B755" s="109"/>
      <c r="C755" s="109"/>
      <c r="D755" s="109"/>
      <c r="E755" s="109"/>
      <c r="F755" s="109"/>
      <c r="G755" s="109"/>
      <c r="H755" s="109"/>
      <c r="I755" s="109"/>
      <c r="J755" s="109"/>
      <c r="K755" s="109"/>
    </row>
    <row r="756" spans="1:11">
      <c r="A756" s="109"/>
      <c r="B756" s="109"/>
      <c r="C756" s="109"/>
      <c r="D756" s="109"/>
      <c r="E756" s="109"/>
      <c r="F756" s="109"/>
      <c r="G756" s="109"/>
      <c r="H756" s="109"/>
      <c r="I756" s="109"/>
      <c r="J756" s="109"/>
      <c r="K756" s="109"/>
    </row>
    <row r="757" spans="1:11">
      <c r="A757" s="109"/>
      <c r="B757" s="109"/>
      <c r="C757" s="109"/>
      <c r="D757" s="109"/>
      <c r="E757" s="109"/>
      <c r="F757" s="109"/>
      <c r="G757" s="109"/>
      <c r="H757" s="109"/>
      <c r="I757" s="109"/>
      <c r="J757" s="109"/>
      <c r="K757" s="109"/>
    </row>
    <row r="758" spans="1:11">
      <c r="A758" s="109"/>
      <c r="B758" s="109"/>
      <c r="C758" s="109"/>
      <c r="D758" s="109"/>
      <c r="E758" s="109"/>
      <c r="F758" s="109"/>
      <c r="G758" s="109"/>
      <c r="H758" s="109"/>
      <c r="I758" s="109"/>
      <c r="J758" s="109"/>
      <c r="K758" s="109"/>
    </row>
    <row r="759" spans="1:11">
      <c r="A759" s="109"/>
      <c r="B759" s="109"/>
      <c r="C759" s="109"/>
      <c r="D759" s="109"/>
      <c r="E759" s="109"/>
      <c r="F759" s="109"/>
      <c r="G759" s="109"/>
      <c r="H759" s="109"/>
      <c r="I759" s="109"/>
      <c r="J759" s="109"/>
      <c r="K759" s="109"/>
    </row>
    <row r="760" spans="1:11">
      <c r="A760" s="109"/>
      <c r="B760" s="109"/>
      <c r="C760" s="109"/>
      <c r="D760" s="109"/>
      <c r="E760" s="109"/>
      <c r="F760" s="109"/>
      <c r="G760" s="109"/>
      <c r="H760" s="109"/>
      <c r="I760" s="109"/>
      <c r="J760" s="109"/>
      <c r="K760" s="109"/>
    </row>
    <row r="761" spans="1:11">
      <c r="A761" s="109"/>
      <c r="B761" s="109"/>
      <c r="C761" s="109"/>
      <c r="D761" s="109"/>
      <c r="E761" s="109"/>
      <c r="F761" s="109"/>
      <c r="G761" s="109"/>
      <c r="H761" s="109"/>
      <c r="I761" s="109"/>
      <c r="J761" s="109"/>
      <c r="K761" s="109"/>
    </row>
    <row r="762" spans="1:11">
      <c r="A762" s="109"/>
      <c r="B762" s="109"/>
      <c r="C762" s="109"/>
      <c r="D762" s="109"/>
      <c r="E762" s="109"/>
      <c r="F762" s="109"/>
      <c r="G762" s="109"/>
      <c r="H762" s="109"/>
      <c r="I762" s="109"/>
      <c r="J762" s="109"/>
      <c r="K762" s="109"/>
    </row>
    <row r="763" spans="1:11">
      <c r="A763" s="109"/>
      <c r="B763" s="109"/>
      <c r="C763" s="109"/>
      <c r="D763" s="109"/>
      <c r="E763" s="109"/>
      <c r="F763" s="109"/>
      <c r="G763" s="109"/>
      <c r="H763" s="109"/>
      <c r="I763" s="109"/>
      <c r="J763" s="109"/>
      <c r="K763" s="109"/>
    </row>
    <row r="764" spans="1:11">
      <c r="A764" s="109"/>
      <c r="B764" s="109"/>
      <c r="C764" s="109"/>
      <c r="D764" s="109"/>
      <c r="E764" s="109"/>
      <c r="F764" s="109"/>
      <c r="G764" s="109"/>
      <c r="H764" s="109"/>
      <c r="I764" s="109"/>
      <c r="J764" s="109"/>
      <c r="K764" s="109"/>
    </row>
    <row r="765" spans="1:11">
      <c r="A765" s="109"/>
      <c r="B765" s="109"/>
      <c r="C765" s="109"/>
      <c r="D765" s="109"/>
      <c r="E765" s="109"/>
      <c r="F765" s="109"/>
      <c r="G765" s="109"/>
      <c r="H765" s="109"/>
      <c r="I765" s="109"/>
      <c r="J765" s="109"/>
      <c r="K765" s="109"/>
    </row>
    <row r="766" spans="1:11">
      <c r="A766" s="109"/>
      <c r="B766" s="109"/>
      <c r="C766" s="109"/>
      <c r="D766" s="109"/>
      <c r="E766" s="109"/>
      <c r="F766" s="109"/>
      <c r="G766" s="109"/>
      <c r="H766" s="109"/>
      <c r="I766" s="109"/>
      <c r="J766" s="109"/>
      <c r="K766" s="109"/>
    </row>
    <row r="767" spans="1:11">
      <c r="A767" s="109"/>
      <c r="B767" s="109"/>
      <c r="C767" s="109"/>
      <c r="D767" s="109"/>
      <c r="E767" s="109"/>
      <c r="F767" s="109"/>
      <c r="G767" s="109"/>
      <c r="H767" s="109"/>
      <c r="I767" s="109"/>
      <c r="J767" s="109"/>
      <c r="K767" s="109"/>
    </row>
    <row r="768" spans="1:11">
      <c r="A768" s="109"/>
      <c r="B768" s="109"/>
      <c r="C768" s="109"/>
      <c r="D768" s="109"/>
      <c r="E768" s="109"/>
      <c r="F768" s="109"/>
      <c r="G768" s="109"/>
      <c r="H768" s="109"/>
      <c r="I768" s="109"/>
      <c r="J768" s="109"/>
      <c r="K768" s="109"/>
    </row>
    <row r="769" spans="1:11">
      <c r="A769" s="109"/>
      <c r="B769" s="109"/>
      <c r="C769" s="109"/>
      <c r="D769" s="109"/>
      <c r="E769" s="109"/>
      <c r="F769" s="109"/>
      <c r="G769" s="109"/>
      <c r="H769" s="109"/>
      <c r="I769" s="109"/>
      <c r="J769" s="109"/>
      <c r="K769" s="109"/>
    </row>
    <row r="770" spans="1:11">
      <c r="A770" s="109"/>
      <c r="B770" s="109"/>
      <c r="C770" s="109"/>
      <c r="D770" s="109"/>
      <c r="E770" s="109"/>
      <c r="F770" s="109"/>
      <c r="G770" s="109"/>
      <c r="H770" s="109"/>
      <c r="I770" s="109"/>
      <c r="J770" s="109"/>
      <c r="K770" s="109"/>
    </row>
    <row r="771" spans="1:11">
      <c r="A771" s="109"/>
      <c r="B771" s="109"/>
      <c r="C771" s="109"/>
      <c r="D771" s="109"/>
      <c r="E771" s="109"/>
      <c r="F771" s="109"/>
      <c r="G771" s="109"/>
      <c r="H771" s="109"/>
      <c r="I771" s="109"/>
      <c r="J771" s="109"/>
      <c r="K771" s="109"/>
    </row>
    <row r="772" spans="1:11">
      <c r="A772" s="109"/>
      <c r="B772" s="109"/>
      <c r="C772" s="109"/>
      <c r="D772" s="109"/>
      <c r="E772" s="109"/>
      <c r="F772" s="109"/>
      <c r="G772" s="109"/>
      <c r="H772" s="109"/>
      <c r="I772" s="109"/>
      <c r="J772" s="109"/>
      <c r="K772" s="109"/>
    </row>
    <row r="773" spans="1:11">
      <c r="A773" s="109"/>
      <c r="B773" s="109"/>
      <c r="C773" s="109"/>
      <c r="D773" s="109"/>
      <c r="E773" s="109"/>
      <c r="F773" s="109"/>
      <c r="G773" s="109"/>
      <c r="H773" s="109"/>
      <c r="I773" s="109"/>
      <c r="J773" s="109"/>
      <c r="K773" s="109"/>
    </row>
    <row r="774" spans="1:11">
      <c r="A774" s="109"/>
      <c r="B774" s="109"/>
      <c r="C774" s="109"/>
      <c r="D774" s="109"/>
      <c r="E774" s="109"/>
      <c r="F774" s="109"/>
      <c r="G774" s="109"/>
      <c r="H774" s="109"/>
      <c r="I774" s="109"/>
      <c r="J774" s="109"/>
      <c r="K774" s="109"/>
    </row>
    <row r="775" spans="1:11">
      <c r="A775" s="109"/>
      <c r="B775" s="109"/>
      <c r="C775" s="109"/>
      <c r="D775" s="109"/>
      <c r="E775" s="109"/>
      <c r="F775" s="109"/>
      <c r="G775" s="109"/>
      <c r="H775" s="109"/>
      <c r="I775" s="109"/>
      <c r="J775" s="109"/>
      <c r="K775" s="109"/>
    </row>
    <row r="776" spans="1:11">
      <c r="A776" s="109"/>
      <c r="B776" s="109"/>
      <c r="C776" s="109"/>
      <c r="D776" s="109"/>
      <c r="E776" s="109"/>
      <c r="F776" s="109"/>
      <c r="G776" s="109"/>
      <c r="H776" s="109"/>
      <c r="I776" s="109"/>
      <c r="J776" s="109"/>
      <c r="K776" s="109"/>
    </row>
    <row r="777" spans="1:11">
      <c r="A777" s="109"/>
      <c r="B777" s="109"/>
      <c r="C777" s="109"/>
      <c r="D777" s="109"/>
      <c r="E777" s="109"/>
      <c r="F777" s="109"/>
      <c r="G777" s="109"/>
      <c r="H777" s="109"/>
      <c r="I777" s="109"/>
      <c r="J777" s="109"/>
      <c r="K777" s="109"/>
    </row>
    <row r="778" spans="1:11">
      <c r="A778" s="109"/>
      <c r="B778" s="109"/>
      <c r="C778" s="109"/>
      <c r="D778" s="109"/>
      <c r="E778" s="109"/>
      <c r="F778" s="109"/>
      <c r="G778" s="109"/>
      <c r="H778" s="109"/>
      <c r="I778" s="109"/>
      <c r="J778" s="109"/>
      <c r="K778" s="109"/>
    </row>
    <row r="779" spans="1:11">
      <c r="A779" s="109"/>
      <c r="B779" s="109"/>
      <c r="C779" s="109"/>
      <c r="D779" s="109"/>
      <c r="E779" s="109"/>
      <c r="F779" s="109"/>
      <c r="G779" s="109"/>
      <c r="H779" s="109"/>
      <c r="I779" s="109"/>
      <c r="J779" s="109"/>
      <c r="K779" s="109"/>
    </row>
    <row r="780" spans="1:11">
      <c r="A780" s="109"/>
      <c r="B780" s="109"/>
      <c r="C780" s="109"/>
      <c r="D780" s="109"/>
      <c r="E780" s="109"/>
      <c r="F780" s="109"/>
      <c r="G780" s="109"/>
      <c r="H780" s="109"/>
      <c r="I780" s="109"/>
      <c r="J780" s="109"/>
      <c r="K780" s="109"/>
    </row>
    <row r="781" spans="1:11">
      <c r="A781" s="109"/>
      <c r="B781" s="109"/>
      <c r="C781" s="109"/>
      <c r="D781" s="109"/>
      <c r="E781" s="109"/>
      <c r="F781" s="109"/>
      <c r="G781" s="109"/>
      <c r="H781" s="109"/>
      <c r="I781" s="109"/>
      <c r="J781" s="109"/>
      <c r="K781" s="109"/>
    </row>
    <row r="782" spans="1:11">
      <c r="A782" s="109"/>
      <c r="B782" s="109"/>
      <c r="C782" s="109"/>
      <c r="D782" s="109"/>
      <c r="E782" s="109"/>
      <c r="F782" s="109"/>
      <c r="G782" s="109"/>
      <c r="H782" s="109"/>
      <c r="I782" s="109"/>
      <c r="J782" s="109"/>
      <c r="K782" s="109"/>
    </row>
    <row r="783" spans="1:11">
      <c r="A783" s="109"/>
      <c r="B783" s="109"/>
      <c r="C783" s="109"/>
      <c r="D783" s="109"/>
      <c r="E783" s="109"/>
      <c r="F783" s="109"/>
      <c r="G783" s="109"/>
      <c r="H783" s="109"/>
      <c r="I783" s="109"/>
      <c r="J783" s="109"/>
      <c r="K783" s="109"/>
    </row>
    <row r="784" spans="1:11">
      <c r="A784" s="109"/>
      <c r="B784" s="109"/>
      <c r="C784" s="109"/>
      <c r="D784" s="109"/>
      <c r="E784" s="109"/>
      <c r="F784" s="109"/>
      <c r="G784" s="109"/>
      <c r="H784" s="109"/>
      <c r="I784" s="109"/>
      <c r="J784" s="109"/>
      <c r="K784" s="109"/>
    </row>
    <row r="785" spans="1:11">
      <c r="A785" s="109"/>
      <c r="B785" s="109"/>
      <c r="C785" s="109"/>
      <c r="D785" s="109"/>
      <c r="E785" s="109"/>
      <c r="F785" s="109"/>
      <c r="G785" s="109"/>
      <c r="H785" s="109"/>
      <c r="I785" s="109"/>
      <c r="J785" s="109"/>
      <c r="K785" s="109"/>
    </row>
    <row r="786" spans="1:11">
      <c r="A786" s="109"/>
      <c r="B786" s="109"/>
      <c r="C786" s="109"/>
      <c r="D786" s="109"/>
      <c r="E786" s="109"/>
      <c r="F786" s="109"/>
      <c r="G786" s="109"/>
      <c r="H786" s="109"/>
      <c r="I786" s="109"/>
      <c r="J786" s="109"/>
      <c r="K786" s="109"/>
    </row>
    <row r="787" spans="1:11">
      <c r="A787" s="109"/>
      <c r="B787" s="109"/>
      <c r="C787" s="109"/>
      <c r="D787" s="109"/>
      <c r="E787" s="109"/>
      <c r="F787" s="109"/>
      <c r="G787" s="109"/>
      <c r="H787" s="109"/>
      <c r="I787" s="109"/>
      <c r="J787" s="109"/>
      <c r="K787" s="109"/>
    </row>
    <row r="788" spans="1:11">
      <c r="A788" s="109"/>
      <c r="B788" s="109"/>
      <c r="C788" s="109"/>
      <c r="D788" s="109"/>
      <c r="E788" s="109"/>
      <c r="F788" s="109"/>
      <c r="G788" s="109"/>
      <c r="H788" s="109"/>
      <c r="I788" s="109"/>
      <c r="J788" s="109"/>
      <c r="K788" s="109"/>
    </row>
    <row r="789" spans="1:11">
      <c r="A789" s="109"/>
      <c r="B789" s="109"/>
      <c r="C789" s="109"/>
      <c r="D789" s="109"/>
      <c r="E789" s="109"/>
      <c r="F789" s="109"/>
      <c r="G789" s="109"/>
      <c r="H789" s="109"/>
      <c r="I789" s="109"/>
      <c r="J789" s="109"/>
      <c r="K789" s="109"/>
    </row>
    <row r="790" spans="1:11">
      <c r="A790" s="109"/>
      <c r="B790" s="109"/>
      <c r="C790" s="109"/>
      <c r="D790" s="109"/>
      <c r="E790" s="109"/>
      <c r="F790" s="109"/>
      <c r="G790" s="109"/>
      <c r="H790" s="109"/>
      <c r="I790" s="109"/>
      <c r="J790" s="109"/>
      <c r="K790" s="109"/>
    </row>
    <row r="791" spans="1:11">
      <c r="A791" s="109"/>
      <c r="B791" s="109"/>
      <c r="C791" s="109"/>
      <c r="D791" s="109"/>
      <c r="E791" s="109"/>
      <c r="F791" s="109"/>
      <c r="G791" s="109"/>
      <c r="H791" s="109"/>
      <c r="I791" s="109"/>
      <c r="J791" s="109"/>
      <c r="K791" s="109"/>
    </row>
    <row r="792" spans="1:11">
      <c r="A792" s="109"/>
      <c r="B792" s="109"/>
      <c r="C792" s="109"/>
      <c r="D792" s="109"/>
      <c r="E792" s="109"/>
      <c r="F792" s="109"/>
      <c r="G792" s="109"/>
      <c r="H792" s="109"/>
      <c r="I792" s="109"/>
      <c r="J792" s="109"/>
      <c r="K792" s="109"/>
    </row>
    <row r="793" spans="1:11">
      <c r="A793" s="109"/>
      <c r="B793" s="109"/>
      <c r="C793" s="109"/>
      <c r="D793" s="109"/>
      <c r="E793" s="109"/>
      <c r="F793" s="109"/>
      <c r="G793" s="109"/>
      <c r="H793" s="109"/>
      <c r="I793" s="109"/>
      <c r="J793" s="109"/>
      <c r="K793" s="109"/>
    </row>
    <row r="794" spans="1:11">
      <c r="A794" s="109"/>
      <c r="B794" s="109"/>
      <c r="C794" s="109"/>
      <c r="D794" s="109"/>
      <c r="E794" s="109"/>
      <c r="F794" s="109"/>
      <c r="G794" s="109"/>
      <c r="H794" s="109"/>
      <c r="I794" s="109"/>
      <c r="J794" s="109"/>
      <c r="K794" s="109"/>
    </row>
    <row r="795" spans="1:11">
      <c r="A795" s="109"/>
      <c r="B795" s="109"/>
      <c r="C795" s="109"/>
      <c r="D795" s="109"/>
      <c r="E795" s="109"/>
      <c r="F795" s="109"/>
      <c r="G795" s="109"/>
      <c r="H795" s="109"/>
      <c r="I795" s="109"/>
      <c r="J795" s="109"/>
      <c r="K795" s="109"/>
    </row>
    <row r="796" spans="1:11">
      <c r="A796" s="109"/>
      <c r="B796" s="109"/>
      <c r="C796" s="109"/>
      <c r="D796" s="109"/>
      <c r="E796" s="109"/>
      <c r="F796" s="109"/>
      <c r="G796" s="109"/>
      <c r="H796" s="109"/>
      <c r="I796" s="109"/>
      <c r="J796" s="109"/>
      <c r="K796" s="109"/>
    </row>
    <row r="797" spans="1:11">
      <c r="A797" s="109"/>
      <c r="B797" s="109"/>
      <c r="C797" s="109"/>
      <c r="D797" s="109"/>
      <c r="E797" s="109"/>
      <c r="F797" s="109"/>
      <c r="G797" s="109"/>
      <c r="H797" s="109"/>
      <c r="I797" s="109"/>
      <c r="J797" s="109"/>
      <c r="K797" s="109"/>
    </row>
    <row r="798" spans="1:11">
      <c r="A798" s="109"/>
      <c r="B798" s="109"/>
      <c r="C798" s="109"/>
      <c r="D798" s="109"/>
      <c r="E798" s="109"/>
      <c r="F798" s="109"/>
      <c r="G798" s="109"/>
      <c r="H798" s="109"/>
      <c r="I798" s="109"/>
      <c r="J798" s="109"/>
      <c r="K798" s="109"/>
    </row>
    <row r="799" spans="1:11">
      <c r="A799" s="109"/>
      <c r="B799" s="109"/>
      <c r="C799" s="109"/>
      <c r="D799" s="109"/>
      <c r="E799" s="109"/>
      <c r="F799" s="109"/>
      <c r="G799" s="109"/>
      <c r="H799" s="109"/>
      <c r="I799" s="109"/>
      <c r="J799" s="109"/>
      <c r="K799" s="109"/>
    </row>
    <row r="800" spans="1:11">
      <c r="A800" s="109"/>
      <c r="B800" s="109"/>
      <c r="C800" s="109"/>
      <c r="D800" s="109"/>
      <c r="E800" s="109"/>
      <c r="F800" s="109"/>
      <c r="G800" s="109"/>
      <c r="H800" s="109"/>
      <c r="I800" s="109"/>
      <c r="J800" s="109"/>
      <c r="K800" s="109"/>
    </row>
    <row r="801" spans="1:11">
      <c r="A801" s="109"/>
      <c r="B801" s="109"/>
      <c r="C801" s="109"/>
      <c r="D801" s="109"/>
      <c r="E801" s="109"/>
      <c r="F801" s="109"/>
      <c r="G801" s="109"/>
      <c r="H801" s="109"/>
      <c r="I801" s="109"/>
      <c r="J801" s="109"/>
      <c r="K801" s="109"/>
    </row>
    <row r="802" spans="1:11">
      <c r="A802" s="109"/>
      <c r="B802" s="109"/>
      <c r="C802" s="109"/>
      <c r="D802" s="109"/>
      <c r="E802" s="109"/>
      <c r="F802" s="109"/>
      <c r="G802" s="109"/>
      <c r="H802" s="109"/>
      <c r="I802" s="109"/>
      <c r="J802" s="109"/>
      <c r="K802" s="109"/>
    </row>
    <row r="803" spans="1:11">
      <c r="A803" s="109"/>
      <c r="B803" s="109"/>
      <c r="C803" s="109"/>
      <c r="D803" s="109"/>
      <c r="E803" s="109"/>
      <c r="F803" s="109"/>
      <c r="G803" s="109"/>
      <c r="H803" s="109"/>
      <c r="I803" s="109"/>
      <c r="J803" s="109"/>
      <c r="K803" s="109"/>
    </row>
    <row r="804" spans="1:11">
      <c r="A804" s="109"/>
      <c r="B804" s="109"/>
      <c r="C804" s="109"/>
      <c r="D804" s="109"/>
      <c r="E804" s="109"/>
      <c r="F804" s="109"/>
      <c r="G804" s="109"/>
      <c r="H804" s="109"/>
      <c r="I804" s="109"/>
      <c r="J804" s="109"/>
      <c r="K804" s="109"/>
    </row>
    <row r="805" spans="1:11">
      <c r="A805" s="109"/>
      <c r="B805" s="109"/>
      <c r="C805" s="109"/>
      <c r="D805" s="109"/>
      <c r="E805" s="109"/>
      <c r="F805" s="109"/>
      <c r="G805" s="109"/>
      <c r="H805" s="109"/>
      <c r="I805" s="109"/>
      <c r="J805" s="109"/>
      <c r="K805" s="109"/>
    </row>
    <row r="806" spans="1:11">
      <c r="A806" s="109"/>
      <c r="B806" s="109"/>
      <c r="C806" s="109"/>
      <c r="D806" s="109"/>
      <c r="E806" s="109"/>
      <c r="F806" s="109"/>
      <c r="G806" s="109"/>
      <c r="H806" s="109"/>
      <c r="I806" s="109"/>
      <c r="J806" s="109"/>
      <c r="K806" s="109"/>
    </row>
    <row r="807" spans="1:11">
      <c r="A807" s="109"/>
      <c r="B807" s="109"/>
      <c r="C807" s="109"/>
      <c r="D807" s="109"/>
      <c r="E807" s="109"/>
      <c r="F807" s="109"/>
      <c r="G807" s="109"/>
      <c r="H807" s="109"/>
      <c r="I807" s="109"/>
      <c r="J807" s="109"/>
      <c r="K807" s="109"/>
    </row>
    <row r="808" spans="1:11">
      <c r="A808" s="109"/>
      <c r="B808" s="109"/>
      <c r="C808" s="109"/>
      <c r="D808" s="109"/>
      <c r="E808" s="109"/>
      <c r="F808" s="109"/>
      <c r="G808" s="109"/>
      <c r="H808" s="109"/>
      <c r="I808" s="109"/>
      <c r="J808" s="109"/>
      <c r="K808" s="109"/>
    </row>
    <row r="809" spans="1:11">
      <c r="A809" s="109"/>
      <c r="B809" s="109"/>
      <c r="C809" s="109"/>
      <c r="D809" s="109"/>
      <c r="E809" s="109"/>
      <c r="F809" s="109"/>
      <c r="G809" s="109"/>
      <c r="H809" s="109"/>
      <c r="I809" s="109"/>
      <c r="J809" s="109"/>
      <c r="K809" s="109"/>
    </row>
    <row r="810" spans="1:11">
      <c r="A810" s="109"/>
      <c r="B810" s="109"/>
      <c r="C810" s="109"/>
      <c r="D810" s="109"/>
      <c r="E810" s="109"/>
      <c r="F810" s="109"/>
      <c r="G810" s="109"/>
      <c r="H810" s="109"/>
      <c r="I810" s="109"/>
      <c r="J810" s="109"/>
      <c r="K810" s="109"/>
    </row>
    <row r="811" spans="1:11">
      <c r="A811" s="109"/>
      <c r="B811" s="109"/>
      <c r="C811" s="109"/>
      <c r="D811" s="109"/>
      <c r="E811" s="109"/>
      <c r="F811" s="109"/>
      <c r="G811" s="109"/>
      <c r="H811" s="109"/>
      <c r="I811" s="109"/>
      <c r="J811" s="109"/>
      <c r="K811" s="109"/>
    </row>
    <row r="812" spans="1:11">
      <c r="A812" s="109"/>
      <c r="B812" s="109"/>
      <c r="C812" s="109"/>
      <c r="D812" s="109"/>
      <c r="E812" s="109"/>
      <c r="F812" s="109"/>
      <c r="G812" s="109"/>
      <c r="H812" s="109"/>
      <c r="I812" s="109"/>
      <c r="J812" s="109"/>
      <c r="K812" s="109"/>
    </row>
    <row r="813" spans="1:11">
      <c r="A813" s="109"/>
      <c r="B813" s="109"/>
      <c r="C813" s="109"/>
      <c r="D813" s="109"/>
      <c r="E813" s="109"/>
      <c r="F813" s="109"/>
      <c r="G813" s="109"/>
      <c r="H813" s="109"/>
      <c r="I813" s="109"/>
      <c r="J813" s="109"/>
      <c r="K813" s="109"/>
    </row>
    <row r="814" spans="1:11">
      <c r="A814" s="109"/>
      <c r="B814" s="109"/>
      <c r="C814" s="109"/>
      <c r="D814" s="109"/>
      <c r="E814" s="109"/>
      <c r="F814" s="109"/>
      <c r="G814" s="109"/>
      <c r="H814" s="109"/>
      <c r="I814" s="109"/>
      <c r="J814" s="109"/>
      <c r="K814" s="109"/>
    </row>
    <row r="815" spans="1:11">
      <c r="A815" s="109"/>
      <c r="B815" s="109"/>
      <c r="C815" s="109"/>
      <c r="D815" s="109"/>
      <c r="E815" s="109"/>
      <c r="F815" s="109"/>
      <c r="G815" s="109"/>
      <c r="H815" s="109"/>
      <c r="I815" s="109"/>
      <c r="J815" s="109"/>
      <c r="K815" s="109"/>
    </row>
    <row r="816" spans="1:11">
      <c r="A816" s="109"/>
      <c r="B816" s="109"/>
      <c r="C816" s="109"/>
      <c r="D816" s="109"/>
      <c r="E816" s="109"/>
      <c r="F816" s="109"/>
      <c r="G816" s="109"/>
      <c r="H816" s="109"/>
      <c r="I816" s="109"/>
      <c r="J816" s="109"/>
      <c r="K816" s="109"/>
    </row>
    <row r="817" spans="1:11">
      <c r="A817" s="109"/>
      <c r="B817" s="109"/>
      <c r="C817" s="109"/>
      <c r="D817" s="109"/>
      <c r="E817" s="109"/>
      <c r="F817" s="109"/>
      <c r="G817" s="109"/>
      <c r="H817" s="109"/>
      <c r="I817" s="109"/>
      <c r="J817" s="109"/>
      <c r="K817" s="109"/>
    </row>
    <row r="818" spans="1:11">
      <c r="A818" s="109"/>
      <c r="B818" s="109"/>
      <c r="C818" s="109"/>
      <c r="D818" s="109"/>
      <c r="E818" s="109"/>
      <c r="F818" s="109"/>
      <c r="G818" s="109"/>
      <c r="H818" s="109"/>
      <c r="I818" s="109"/>
      <c r="J818" s="109"/>
      <c r="K818" s="109"/>
    </row>
    <row r="819" spans="1:11">
      <c r="A819" s="109"/>
      <c r="B819" s="109"/>
      <c r="C819" s="109"/>
      <c r="D819" s="109"/>
      <c r="E819" s="109"/>
      <c r="F819" s="109"/>
      <c r="G819" s="109"/>
      <c r="H819" s="109"/>
      <c r="I819" s="109"/>
      <c r="J819" s="109"/>
      <c r="K819" s="109"/>
    </row>
    <row r="820" spans="1:11">
      <c r="A820" s="109"/>
      <c r="B820" s="109"/>
      <c r="C820" s="109"/>
      <c r="D820" s="109"/>
      <c r="E820" s="109"/>
      <c r="F820" s="109"/>
      <c r="G820" s="109"/>
      <c r="H820" s="109"/>
      <c r="I820" s="109"/>
      <c r="J820" s="109"/>
      <c r="K820" s="109"/>
    </row>
    <row r="821" spans="1:11">
      <c r="A821" s="109"/>
      <c r="B821" s="109"/>
      <c r="C821" s="109"/>
      <c r="D821" s="109"/>
      <c r="E821" s="109"/>
      <c r="F821" s="109"/>
      <c r="G821" s="109"/>
      <c r="H821" s="109"/>
      <c r="I821" s="109"/>
      <c r="J821" s="109"/>
      <c r="K821" s="109"/>
    </row>
    <row r="822" spans="1:11">
      <c r="A822" s="109"/>
      <c r="B822" s="109"/>
      <c r="C822" s="109"/>
      <c r="D822" s="109"/>
      <c r="E822" s="109"/>
      <c r="F822" s="109"/>
      <c r="G822" s="109"/>
      <c r="H822" s="109"/>
      <c r="I822" s="109"/>
      <c r="J822" s="109"/>
      <c r="K822" s="109"/>
    </row>
    <row r="823" spans="1:11">
      <c r="A823" s="109"/>
      <c r="B823" s="109"/>
      <c r="C823" s="109"/>
      <c r="D823" s="109"/>
      <c r="E823" s="109"/>
      <c r="F823" s="109"/>
      <c r="G823" s="109"/>
      <c r="H823" s="109"/>
      <c r="I823" s="109"/>
      <c r="J823" s="109"/>
      <c r="K823" s="109"/>
    </row>
    <row r="824" spans="1:11">
      <c r="A824" s="109"/>
      <c r="B824" s="109"/>
      <c r="C824" s="109"/>
      <c r="D824" s="109"/>
      <c r="E824" s="109"/>
      <c r="F824" s="109"/>
      <c r="G824" s="109"/>
      <c r="H824" s="109"/>
      <c r="I824" s="109"/>
      <c r="J824" s="109"/>
      <c r="K824" s="109"/>
    </row>
    <row r="825" spans="1:11">
      <c r="A825" s="109"/>
      <c r="B825" s="109"/>
      <c r="C825" s="109"/>
      <c r="D825" s="109"/>
      <c r="E825" s="109"/>
      <c r="F825" s="109"/>
      <c r="G825" s="109"/>
      <c r="H825" s="109"/>
      <c r="I825" s="109"/>
      <c r="J825" s="109"/>
      <c r="K825" s="109"/>
    </row>
    <row r="826" spans="1:11">
      <c r="A826" s="109"/>
      <c r="B826" s="109"/>
      <c r="C826" s="109"/>
      <c r="D826" s="109"/>
      <c r="E826" s="109"/>
      <c r="F826" s="109"/>
      <c r="G826" s="109"/>
      <c r="H826" s="109"/>
      <c r="I826" s="109"/>
      <c r="J826" s="109"/>
      <c r="K826" s="109"/>
    </row>
    <row r="827" spans="1:11">
      <c r="A827" s="109"/>
      <c r="B827" s="109"/>
      <c r="C827" s="109"/>
      <c r="D827" s="109"/>
      <c r="E827" s="109"/>
      <c r="F827" s="109"/>
      <c r="G827" s="109"/>
      <c r="H827" s="109"/>
      <c r="I827" s="109"/>
      <c r="J827" s="109"/>
      <c r="K827" s="109"/>
    </row>
    <row r="828" spans="1:11">
      <c r="A828" s="109"/>
      <c r="B828" s="109"/>
      <c r="C828" s="109"/>
      <c r="D828" s="109"/>
      <c r="E828" s="109"/>
      <c r="F828" s="109"/>
      <c r="G828" s="109"/>
      <c r="H828" s="109"/>
      <c r="I828" s="109"/>
      <c r="J828" s="109"/>
      <c r="K828" s="109"/>
    </row>
    <row r="829" spans="1:11">
      <c r="A829" s="109"/>
      <c r="B829" s="109"/>
      <c r="C829" s="109"/>
      <c r="D829" s="109"/>
      <c r="E829" s="109"/>
      <c r="F829" s="109"/>
      <c r="G829" s="109"/>
      <c r="H829" s="109"/>
      <c r="I829" s="109"/>
      <c r="J829" s="109"/>
      <c r="K829" s="109"/>
    </row>
    <row r="830" spans="1:11">
      <c r="A830" s="109"/>
      <c r="B830" s="109"/>
      <c r="C830" s="109"/>
      <c r="D830" s="109"/>
      <c r="E830" s="109"/>
      <c r="F830" s="109"/>
      <c r="G830" s="109"/>
      <c r="H830" s="109"/>
      <c r="I830" s="109"/>
      <c r="J830" s="109"/>
      <c r="K830" s="109"/>
    </row>
    <row r="831" spans="1:11">
      <c r="A831" s="109"/>
      <c r="B831" s="109"/>
      <c r="C831" s="109"/>
      <c r="D831" s="109"/>
      <c r="E831" s="109"/>
      <c r="F831" s="109"/>
      <c r="G831" s="109"/>
      <c r="H831" s="109"/>
      <c r="I831" s="109"/>
      <c r="J831" s="109"/>
      <c r="K831" s="109"/>
    </row>
    <row r="832" spans="1:11">
      <c r="A832" s="109"/>
      <c r="B832" s="109"/>
      <c r="C832" s="109"/>
      <c r="D832" s="109"/>
      <c r="E832" s="109"/>
      <c r="F832" s="109"/>
      <c r="G832" s="109"/>
      <c r="H832" s="109"/>
      <c r="I832" s="109"/>
      <c r="J832" s="109"/>
      <c r="K832" s="109"/>
    </row>
    <row r="833" spans="1:11">
      <c r="A833" s="109"/>
      <c r="B833" s="109"/>
      <c r="C833" s="109"/>
      <c r="D833" s="109"/>
      <c r="E833" s="109"/>
      <c r="F833" s="109"/>
      <c r="G833" s="109"/>
      <c r="H833" s="109"/>
      <c r="I833" s="109"/>
      <c r="J833" s="109"/>
      <c r="K833" s="109"/>
    </row>
    <row r="834" spans="1:11">
      <c r="A834" s="109"/>
      <c r="B834" s="109"/>
      <c r="C834" s="109"/>
      <c r="D834" s="109"/>
      <c r="E834" s="109"/>
      <c r="F834" s="109"/>
      <c r="G834" s="109"/>
      <c r="H834" s="109"/>
      <c r="I834" s="109"/>
      <c r="J834" s="109"/>
      <c r="K834" s="109"/>
    </row>
    <row r="835" spans="1:11">
      <c r="A835" s="109"/>
      <c r="B835" s="109"/>
      <c r="C835" s="109"/>
      <c r="D835" s="109"/>
      <c r="E835" s="109"/>
      <c r="F835" s="109"/>
      <c r="G835" s="109"/>
      <c r="H835" s="109"/>
      <c r="I835" s="109"/>
      <c r="J835" s="109"/>
      <c r="K835" s="109"/>
    </row>
    <row r="836" spans="1:11">
      <c r="A836" s="109"/>
      <c r="B836" s="109"/>
      <c r="C836" s="109"/>
      <c r="D836" s="109"/>
      <c r="E836" s="109"/>
      <c r="F836" s="109"/>
      <c r="G836" s="109"/>
      <c r="H836" s="109"/>
      <c r="I836" s="109"/>
      <c r="J836" s="109"/>
      <c r="K836" s="109"/>
    </row>
    <row r="837" spans="1:11">
      <c r="A837" s="109"/>
      <c r="B837" s="109"/>
      <c r="C837" s="109"/>
      <c r="D837" s="109"/>
      <c r="E837" s="109"/>
      <c r="F837" s="109"/>
      <c r="G837" s="109"/>
      <c r="H837" s="109"/>
      <c r="I837" s="109"/>
      <c r="J837" s="109"/>
      <c r="K837" s="109"/>
    </row>
    <row r="838" spans="1:11">
      <c r="A838" s="109"/>
      <c r="B838" s="109"/>
      <c r="C838" s="109"/>
      <c r="D838" s="109"/>
      <c r="E838" s="109"/>
      <c r="F838" s="109"/>
      <c r="G838" s="109"/>
      <c r="H838" s="109"/>
      <c r="I838" s="109"/>
      <c r="J838" s="109"/>
      <c r="K838" s="109"/>
    </row>
    <row r="839" spans="1:11">
      <c r="A839" s="109"/>
      <c r="B839" s="109"/>
      <c r="C839" s="109"/>
      <c r="D839" s="109"/>
      <c r="E839" s="109"/>
      <c r="F839" s="109"/>
      <c r="G839" s="109"/>
      <c r="H839" s="109"/>
      <c r="I839" s="109"/>
      <c r="J839" s="109"/>
      <c r="K839" s="109"/>
    </row>
    <row r="840" spans="1:11">
      <c r="A840" s="109"/>
      <c r="B840" s="109"/>
      <c r="C840" s="109"/>
      <c r="D840" s="109"/>
      <c r="E840" s="109"/>
      <c r="F840" s="109"/>
      <c r="G840" s="109"/>
      <c r="H840" s="109"/>
      <c r="I840" s="109"/>
      <c r="J840" s="109"/>
      <c r="K840" s="109"/>
    </row>
    <row r="841" spans="1:11">
      <c r="A841" s="109"/>
      <c r="B841" s="109"/>
      <c r="C841" s="109"/>
      <c r="D841" s="109"/>
      <c r="E841" s="109"/>
      <c r="F841" s="109"/>
      <c r="G841" s="109"/>
      <c r="H841" s="109"/>
      <c r="I841" s="109"/>
      <c r="J841" s="109"/>
      <c r="K841" s="109"/>
    </row>
    <row r="842" spans="1:11">
      <c r="A842" s="109"/>
      <c r="B842" s="109"/>
      <c r="C842" s="109"/>
      <c r="D842" s="109"/>
      <c r="E842" s="109"/>
      <c r="F842" s="109"/>
      <c r="G842" s="109"/>
      <c r="H842" s="109"/>
      <c r="I842" s="109"/>
      <c r="J842" s="109"/>
      <c r="K842" s="109"/>
    </row>
    <row r="843" spans="1:11">
      <c r="A843" s="109"/>
      <c r="B843" s="109"/>
      <c r="C843" s="109"/>
      <c r="D843" s="109"/>
      <c r="E843" s="109"/>
      <c r="F843" s="109"/>
      <c r="G843" s="109"/>
      <c r="H843" s="109"/>
      <c r="I843" s="109"/>
      <c r="J843" s="109"/>
      <c r="K843" s="109"/>
    </row>
    <row r="844" spans="1:11">
      <c r="A844" s="109"/>
      <c r="B844" s="109"/>
      <c r="C844" s="109"/>
      <c r="D844" s="109"/>
      <c r="E844" s="109"/>
      <c r="F844" s="109"/>
      <c r="G844" s="109"/>
      <c r="H844" s="109"/>
      <c r="I844" s="109"/>
      <c r="J844" s="109"/>
      <c r="K844" s="109"/>
    </row>
    <row r="845" spans="1:11">
      <c r="A845" s="109"/>
      <c r="B845" s="109"/>
      <c r="C845" s="109"/>
      <c r="D845" s="109"/>
      <c r="E845" s="109"/>
      <c r="F845" s="109"/>
      <c r="G845" s="109"/>
      <c r="H845" s="109"/>
      <c r="I845" s="109"/>
      <c r="J845" s="109"/>
      <c r="K845" s="109"/>
    </row>
    <row r="846" spans="1:11">
      <c r="A846" s="109"/>
      <c r="B846" s="109"/>
      <c r="C846" s="109"/>
      <c r="D846" s="109"/>
      <c r="E846" s="109"/>
      <c r="F846" s="109"/>
      <c r="G846" s="109"/>
      <c r="H846" s="109"/>
      <c r="I846" s="109"/>
      <c r="J846" s="109"/>
      <c r="K846" s="109"/>
    </row>
    <row r="847" spans="1:11">
      <c r="A847" s="109"/>
      <c r="B847" s="109"/>
      <c r="C847" s="109"/>
      <c r="D847" s="109"/>
      <c r="E847" s="109"/>
      <c r="F847" s="109"/>
      <c r="G847" s="109"/>
      <c r="H847" s="109"/>
      <c r="I847" s="109"/>
      <c r="J847" s="109"/>
      <c r="K847" s="109"/>
    </row>
    <row r="848" spans="1:11">
      <c r="A848" s="109"/>
      <c r="B848" s="109"/>
      <c r="C848" s="109"/>
      <c r="D848" s="109"/>
      <c r="E848" s="109"/>
      <c r="F848" s="109"/>
      <c r="G848" s="109"/>
      <c r="H848" s="109"/>
      <c r="I848" s="109"/>
      <c r="J848" s="109"/>
      <c r="K848" s="109"/>
    </row>
    <row r="849" spans="1:11">
      <c r="A849" s="109"/>
      <c r="B849" s="109"/>
      <c r="C849" s="109"/>
      <c r="D849" s="109"/>
      <c r="E849" s="109"/>
      <c r="F849" s="109"/>
      <c r="G849" s="109"/>
      <c r="H849" s="109"/>
      <c r="I849" s="109"/>
      <c r="J849" s="109"/>
      <c r="K849" s="109"/>
    </row>
    <row r="850" spans="1:11">
      <c r="A850" s="109"/>
      <c r="B850" s="109"/>
      <c r="C850" s="109"/>
      <c r="D850" s="109"/>
      <c r="E850" s="109"/>
      <c r="F850" s="109"/>
      <c r="G850" s="109"/>
      <c r="H850" s="109"/>
      <c r="I850" s="109"/>
      <c r="J850" s="109"/>
      <c r="K850" s="109"/>
    </row>
    <row r="851" spans="1:11">
      <c r="A851" s="109"/>
      <c r="B851" s="109"/>
      <c r="C851" s="109"/>
      <c r="D851" s="109"/>
      <c r="E851" s="109"/>
      <c r="F851" s="109"/>
      <c r="G851" s="109"/>
      <c r="H851" s="109"/>
      <c r="I851" s="109"/>
      <c r="J851" s="109"/>
      <c r="K851" s="109"/>
    </row>
    <row r="852" spans="1:11">
      <c r="A852" s="109"/>
      <c r="B852" s="109"/>
      <c r="C852" s="109"/>
      <c r="D852" s="109"/>
      <c r="E852" s="109"/>
      <c r="F852" s="109"/>
      <c r="G852" s="109"/>
      <c r="H852" s="109"/>
      <c r="I852" s="109"/>
      <c r="J852" s="109"/>
      <c r="K852" s="109"/>
    </row>
    <row r="853" spans="1:11">
      <c r="A853" s="109"/>
      <c r="B853" s="109"/>
      <c r="C853" s="109"/>
      <c r="D853" s="109"/>
      <c r="E853" s="109"/>
      <c r="F853" s="109"/>
      <c r="G853" s="109"/>
      <c r="H853" s="109"/>
      <c r="I853" s="109"/>
      <c r="J853" s="109"/>
      <c r="K853" s="109"/>
    </row>
    <row r="854" spans="1:11">
      <c r="A854" s="109"/>
      <c r="B854" s="109"/>
      <c r="C854" s="109"/>
      <c r="D854" s="109"/>
      <c r="E854" s="109"/>
      <c r="F854" s="109"/>
      <c r="G854" s="109"/>
      <c r="H854" s="109"/>
      <c r="I854" s="109"/>
      <c r="J854" s="109"/>
      <c r="K854" s="109"/>
    </row>
    <row r="855" spans="1:11">
      <c r="A855" s="109"/>
      <c r="B855" s="109"/>
      <c r="C855" s="109"/>
      <c r="D855" s="109"/>
      <c r="E855" s="109"/>
      <c r="F855" s="109"/>
      <c r="G855" s="109"/>
      <c r="H855" s="109"/>
      <c r="I855" s="109"/>
      <c r="J855" s="109"/>
      <c r="K855" s="109"/>
    </row>
    <row r="856" spans="1:11">
      <c r="A856" s="109"/>
      <c r="B856" s="109"/>
      <c r="C856" s="109"/>
      <c r="D856" s="109"/>
      <c r="E856" s="109"/>
      <c r="F856" s="109"/>
      <c r="G856" s="109"/>
      <c r="H856" s="109"/>
      <c r="I856" s="109"/>
      <c r="J856" s="109"/>
      <c r="K856" s="109"/>
    </row>
    <row r="857" spans="1:11">
      <c r="A857" s="109"/>
      <c r="B857" s="109"/>
      <c r="C857" s="109"/>
      <c r="D857" s="109"/>
      <c r="E857" s="109"/>
      <c r="F857" s="109"/>
      <c r="G857" s="109"/>
      <c r="H857" s="109"/>
      <c r="I857" s="109"/>
      <c r="J857" s="109"/>
      <c r="K857" s="109"/>
    </row>
    <row r="858" spans="1:11">
      <c r="A858" s="109"/>
      <c r="B858" s="109"/>
      <c r="C858" s="109"/>
      <c r="D858" s="109"/>
      <c r="E858" s="109"/>
      <c r="F858" s="109"/>
      <c r="G858" s="109"/>
      <c r="H858" s="109"/>
      <c r="I858" s="109"/>
      <c r="J858" s="109"/>
      <c r="K858" s="109"/>
    </row>
    <row r="859" spans="1:11">
      <c r="A859" s="109"/>
      <c r="B859" s="109"/>
      <c r="C859" s="109"/>
      <c r="D859" s="109"/>
      <c r="E859" s="109"/>
      <c r="F859" s="109"/>
      <c r="G859" s="109"/>
      <c r="H859" s="109"/>
      <c r="I859" s="109"/>
      <c r="J859" s="109"/>
      <c r="K859" s="109"/>
    </row>
    <row r="860" spans="1:11">
      <c r="A860" s="109"/>
      <c r="B860" s="109"/>
      <c r="C860" s="109"/>
      <c r="D860" s="109"/>
      <c r="E860" s="109"/>
      <c r="F860" s="109"/>
      <c r="G860" s="109"/>
      <c r="H860" s="109"/>
      <c r="I860" s="109"/>
      <c r="J860" s="109"/>
      <c r="K860" s="109"/>
    </row>
    <row r="861" spans="1:11">
      <c r="A861" s="109"/>
      <c r="B861" s="109"/>
      <c r="C861" s="109"/>
      <c r="D861" s="109"/>
      <c r="E861" s="109"/>
      <c r="F861" s="109"/>
      <c r="G861" s="109"/>
      <c r="H861" s="109"/>
      <c r="I861" s="109"/>
      <c r="J861" s="109"/>
      <c r="K861" s="109"/>
    </row>
    <row r="862" spans="1:11">
      <c r="A862" s="109"/>
      <c r="B862" s="109"/>
      <c r="C862" s="109"/>
      <c r="D862" s="109"/>
      <c r="E862" s="109"/>
      <c r="F862" s="109"/>
      <c r="G862" s="109"/>
      <c r="H862" s="109"/>
      <c r="I862" s="109"/>
      <c r="J862" s="109"/>
      <c r="K862" s="109"/>
    </row>
    <row r="863" spans="1:11">
      <c r="A863" s="109"/>
      <c r="B863" s="109"/>
      <c r="C863" s="109"/>
      <c r="D863" s="109"/>
      <c r="E863" s="109"/>
      <c r="F863" s="109"/>
      <c r="G863" s="109"/>
      <c r="H863" s="109"/>
      <c r="I863" s="109"/>
      <c r="J863" s="109"/>
      <c r="K863" s="109"/>
    </row>
    <row r="864" spans="1:11">
      <c r="A864" s="109"/>
      <c r="B864" s="109"/>
      <c r="C864" s="109"/>
      <c r="D864" s="109"/>
      <c r="E864" s="109"/>
      <c r="F864" s="109"/>
      <c r="G864" s="109"/>
      <c r="H864" s="109"/>
      <c r="I864" s="109"/>
      <c r="J864" s="109"/>
      <c r="K864" s="109"/>
    </row>
    <row r="865" spans="1:11">
      <c r="A865" s="109"/>
      <c r="B865" s="109"/>
      <c r="C865" s="109"/>
      <c r="D865" s="109"/>
      <c r="E865" s="109"/>
      <c r="F865" s="109"/>
      <c r="G865" s="109"/>
      <c r="H865" s="109"/>
      <c r="I865" s="109"/>
      <c r="J865" s="109"/>
      <c r="K865" s="109"/>
    </row>
    <row r="866" spans="1:11">
      <c r="A866" s="109"/>
      <c r="B866" s="109"/>
      <c r="C866" s="109"/>
      <c r="D866" s="109"/>
      <c r="E866" s="109"/>
      <c r="F866" s="109"/>
      <c r="G866" s="109"/>
      <c r="H866" s="109"/>
      <c r="I866" s="109"/>
      <c r="J866" s="109"/>
      <c r="K866" s="109"/>
    </row>
    <row r="867" spans="1:11">
      <c r="A867" s="109"/>
      <c r="B867" s="109"/>
      <c r="C867" s="109"/>
      <c r="D867" s="109"/>
      <c r="E867" s="109"/>
      <c r="F867" s="109"/>
      <c r="G867" s="109"/>
      <c r="H867" s="109"/>
      <c r="I867" s="109"/>
      <c r="J867" s="109"/>
      <c r="K867" s="109"/>
    </row>
    <row r="868" spans="1:11">
      <c r="A868" s="109"/>
      <c r="B868" s="109"/>
      <c r="C868" s="109"/>
      <c r="D868" s="109"/>
      <c r="E868" s="109"/>
      <c r="F868" s="109"/>
      <c r="G868" s="109"/>
      <c r="H868" s="109"/>
      <c r="I868" s="109"/>
      <c r="J868" s="109"/>
      <c r="K868" s="109"/>
    </row>
    <row r="869" spans="1:11">
      <c r="A869" s="109"/>
      <c r="B869" s="109"/>
      <c r="C869" s="109"/>
      <c r="D869" s="109"/>
      <c r="E869" s="109"/>
      <c r="F869" s="109"/>
      <c r="G869" s="109"/>
      <c r="H869" s="109"/>
      <c r="I869" s="109"/>
      <c r="J869" s="109"/>
      <c r="K869" s="109"/>
    </row>
    <row r="870" spans="1:11">
      <c r="A870" s="109"/>
      <c r="B870" s="109"/>
      <c r="C870" s="109"/>
      <c r="D870" s="109"/>
      <c r="E870" s="109"/>
      <c r="F870" s="109"/>
      <c r="G870" s="109"/>
      <c r="H870" s="109"/>
      <c r="I870" s="109"/>
      <c r="J870" s="109"/>
      <c r="K870" s="109"/>
    </row>
    <row r="871" spans="1:11">
      <c r="A871" s="109"/>
      <c r="B871" s="109"/>
      <c r="C871" s="109"/>
      <c r="D871" s="109"/>
      <c r="E871" s="109"/>
      <c r="F871" s="109"/>
      <c r="G871" s="109"/>
      <c r="H871" s="109"/>
      <c r="I871" s="109"/>
      <c r="J871" s="109"/>
      <c r="K871" s="109"/>
    </row>
    <row r="872" spans="1:11">
      <c r="A872" s="109"/>
      <c r="B872" s="109"/>
      <c r="C872" s="109"/>
      <c r="D872" s="109"/>
      <c r="E872" s="109"/>
      <c r="F872" s="109"/>
      <c r="G872" s="109"/>
      <c r="H872" s="109"/>
      <c r="I872" s="109"/>
      <c r="J872" s="109"/>
      <c r="K872" s="109"/>
    </row>
    <row r="873" spans="1:11">
      <c r="A873" s="109"/>
      <c r="B873" s="109"/>
      <c r="C873" s="109"/>
      <c r="D873" s="109"/>
      <c r="E873" s="109"/>
      <c r="F873" s="109"/>
      <c r="G873" s="109"/>
      <c r="H873" s="109"/>
      <c r="I873" s="109"/>
      <c r="J873" s="109"/>
      <c r="K873" s="109"/>
    </row>
    <row r="874" spans="1:11">
      <c r="A874" s="109"/>
      <c r="B874" s="109"/>
      <c r="C874" s="109"/>
      <c r="D874" s="109"/>
      <c r="E874" s="109"/>
      <c r="F874" s="109"/>
      <c r="G874" s="109"/>
      <c r="H874" s="109"/>
      <c r="I874" s="109"/>
      <c r="J874" s="109"/>
      <c r="K874" s="109"/>
    </row>
    <row r="875" spans="1:11">
      <c r="A875" s="109"/>
      <c r="B875" s="109"/>
      <c r="C875" s="109"/>
      <c r="D875" s="109"/>
      <c r="E875" s="109"/>
      <c r="F875" s="109"/>
      <c r="G875" s="109"/>
      <c r="H875" s="109"/>
      <c r="I875" s="109"/>
      <c r="J875" s="109"/>
      <c r="K875" s="109"/>
    </row>
    <row r="876" spans="1:11">
      <c r="A876" s="109"/>
      <c r="B876" s="109"/>
      <c r="C876" s="109"/>
      <c r="D876" s="109"/>
      <c r="E876" s="109"/>
      <c r="F876" s="109"/>
      <c r="G876" s="109"/>
      <c r="H876" s="109"/>
      <c r="I876" s="109"/>
      <c r="J876" s="109"/>
      <c r="K876" s="109"/>
    </row>
    <row r="877" spans="1:11">
      <c r="A877" s="109"/>
      <c r="B877" s="109"/>
      <c r="C877" s="109"/>
      <c r="D877" s="109"/>
      <c r="E877" s="109"/>
      <c r="F877" s="109"/>
      <c r="G877" s="109"/>
      <c r="H877" s="109"/>
      <c r="I877" s="109"/>
      <c r="J877" s="109"/>
      <c r="K877" s="109"/>
    </row>
    <row r="878" spans="1:11">
      <c r="A878" s="109"/>
      <c r="B878" s="109"/>
      <c r="C878" s="109"/>
      <c r="D878" s="109"/>
      <c r="E878" s="109"/>
      <c r="F878" s="109"/>
      <c r="G878" s="109"/>
      <c r="H878" s="109"/>
      <c r="I878" s="109"/>
      <c r="J878" s="109"/>
      <c r="K878" s="109"/>
    </row>
    <row r="879" spans="1:11">
      <c r="A879" s="109"/>
      <c r="B879" s="109"/>
      <c r="C879" s="109"/>
      <c r="D879" s="109"/>
      <c r="E879" s="109"/>
      <c r="F879" s="109"/>
      <c r="G879" s="109"/>
      <c r="H879" s="109"/>
      <c r="I879" s="109"/>
      <c r="J879" s="109"/>
      <c r="K879" s="109"/>
    </row>
    <row r="880" spans="1:11">
      <c r="A880" s="109"/>
      <c r="B880" s="109"/>
      <c r="C880" s="109"/>
      <c r="D880" s="109"/>
      <c r="E880" s="109"/>
      <c r="F880" s="109"/>
      <c r="G880" s="109"/>
      <c r="H880" s="109"/>
      <c r="I880" s="109"/>
      <c r="J880" s="109"/>
      <c r="K880" s="109"/>
    </row>
    <row r="881" spans="1:11">
      <c r="A881" s="109"/>
      <c r="B881" s="109"/>
      <c r="C881" s="109"/>
      <c r="D881" s="109"/>
      <c r="E881" s="109"/>
      <c r="F881" s="109"/>
      <c r="G881" s="109"/>
      <c r="H881" s="109"/>
      <c r="I881" s="109"/>
      <c r="J881" s="109"/>
      <c r="K881" s="109"/>
    </row>
    <row r="882" spans="1:11">
      <c r="A882" s="109"/>
      <c r="B882" s="109"/>
      <c r="C882" s="109"/>
      <c r="D882" s="109"/>
      <c r="E882" s="109"/>
      <c r="F882" s="109"/>
      <c r="G882" s="109"/>
      <c r="H882" s="109"/>
      <c r="I882" s="109"/>
      <c r="J882" s="109"/>
      <c r="K882" s="109"/>
    </row>
    <row r="883" spans="1:11">
      <c r="A883" s="109"/>
      <c r="B883" s="109"/>
      <c r="C883" s="109"/>
      <c r="D883" s="109"/>
      <c r="E883" s="109"/>
      <c r="F883" s="109"/>
      <c r="G883" s="109"/>
      <c r="H883" s="109"/>
      <c r="I883" s="109"/>
      <c r="J883" s="109"/>
      <c r="K883" s="109"/>
    </row>
    <row r="884" spans="1:11">
      <c r="A884" s="109"/>
      <c r="B884" s="109"/>
      <c r="C884" s="109"/>
      <c r="D884" s="109"/>
      <c r="E884" s="109"/>
      <c r="F884" s="109"/>
      <c r="G884" s="109"/>
      <c r="H884" s="109"/>
      <c r="I884" s="109"/>
      <c r="J884" s="109"/>
      <c r="K884" s="109"/>
    </row>
    <row r="885" spans="1:11">
      <c r="A885" s="109"/>
      <c r="B885" s="109"/>
      <c r="C885" s="109"/>
      <c r="D885" s="109"/>
      <c r="E885" s="109"/>
      <c r="F885" s="109"/>
      <c r="G885" s="109"/>
      <c r="H885" s="109"/>
      <c r="I885" s="109"/>
      <c r="J885" s="109"/>
      <c r="K885" s="109"/>
    </row>
    <row r="886" spans="1:11">
      <c r="A886" s="109"/>
      <c r="B886" s="109"/>
      <c r="C886" s="109"/>
      <c r="D886" s="109"/>
      <c r="E886" s="109"/>
      <c r="F886" s="109"/>
      <c r="G886" s="109"/>
      <c r="H886" s="109"/>
      <c r="I886" s="109"/>
      <c r="J886" s="109"/>
      <c r="K886" s="109"/>
    </row>
    <row r="887" spans="1:11">
      <c r="A887" s="109"/>
      <c r="B887" s="109"/>
      <c r="C887" s="109"/>
      <c r="D887" s="109"/>
      <c r="E887" s="109"/>
      <c r="F887" s="109"/>
      <c r="G887" s="109"/>
      <c r="H887" s="109"/>
      <c r="I887" s="109"/>
      <c r="J887" s="109"/>
      <c r="K887" s="109"/>
    </row>
    <row r="888" spans="1:11">
      <c r="A888" s="109"/>
      <c r="B888" s="109"/>
      <c r="C888" s="109"/>
      <c r="D888" s="109"/>
      <c r="E888" s="109"/>
      <c r="F888" s="109"/>
      <c r="G888" s="109"/>
      <c r="H888" s="109"/>
      <c r="I888" s="109"/>
      <c r="J888" s="109"/>
      <c r="K888" s="109"/>
    </row>
    <row r="889" spans="1:11">
      <c r="A889" s="109"/>
      <c r="B889" s="109"/>
      <c r="C889" s="109"/>
      <c r="D889" s="109"/>
      <c r="E889" s="109"/>
      <c r="F889" s="109"/>
      <c r="G889" s="109"/>
      <c r="H889" s="109"/>
      <c r="I889" s="109"/>
      <c r="J889" s="109"/>
      <c r="K889" s="109"/>
    </row>
    <row r="890" spans="1:11">
      <c r="A890" s="109"/>
      <c r="B890" s="109"/>
      <c r="C890" s="109"/>
      <c r="D890" s="109"/>
      <c r="E890" s="109"/>
      <c r="F890" s="109"/>
      <c r="G890" s="109"/>
      <c r="H890" s="109"/>
      <c r="I890" s="109"/>
      <c r="J890" s="109"/>
      <c r="K890" s="109"/>
    </row>
    <row r="891" spans="1:11">
      <c r="A891" s="109"/>
      <c r="B891" s="109"/>
      <c r="C891" s="109"/>
      <c r="D891" s="109"/>
      <c r="E891" s="109"/>
      <c r="F891" s="109"/>
      <c r="G891" s="109"/>
      <c r="H891" s="109"/>
      <c r="I891" s="109"/>
      <c r="J891" s="109"/>
      <c r="K891" s="109"/>
    </row>
    <row r="892" spans="1:11">
      <c r="A892" s="109"/>
      <c r="B892" s="109"/>
      <c r="C892" s="109"/>
      <c r="D892" s="109"/>
      <c r="E892" s="109"/>
      <c r="F892" s="109"/>
      <c r="G892" s="109"/>
      <c r="H892" s="109"/>
      <c r="I892" s="109"/>
      <c r="J892" s="109"/>
      <c r="K892" s="109"/>
    </row>
    <row r="893" spans="1:11">
      <c r="A893" s="109"/>
      <c r="B893" s="109"/>
      <c r="C893" s="109"/>
      <c r="D893" s="109"/>
      <c r="E893" s="109"/>
      <c r="F893" s="109"/>
      <c r="G893" s="109"/>
      <c r="H893" s="109"/>
      <c r="I893" s="109"/>
      <c r="J893" s="109"/>
      <c r="K893" s="109"/>
    </row>
    <row r="894" spans="1:11">
      <c r="A894" s="109"/>
      <c r="B894" s="109"/>
      <c r="C894" s="109"/>
      <c r="D894" s="109"/>
      <c r="E894" s="109"/>
      <c r="F894" s="109"/>
      <c r="G894" s="109"/>
      <c r="H894" s="109"/>
      <c r="I894" s="109"/>
      <c r="J894" s="109"/>
      <c r="K894" s="109"/>
    </row>
    <row r="895" spans="1:11">
      <c r="A895" s="109"/>
      <c r="B895" s="109"/>
      <c r="C895" s="109"/>
      <c r="D895" s="109"/>
      <c r="E895" s="109"/>
      <c r="F895" s="109"/>
      <c r="G895" s="109"/>
      <c r="H895" s="109"/>
      <c r="I895" s="109"/>
      <c r="J895" s="109"/>
      <c r="K895" s="109"/>
    </row>
    <row r="896" spans="1:11">
      <c r="A896" s="109"/>
      <c r="B896" s="109"/>
      <c r="C896" s="109"/>
      <c r="D896" s="109"/>
      <c r="E896" s="109"/>
      <c r="F896" s="109"/>
      <c r="G896" s="109"/>
      <c r="H896" s="109"/>
      <c r="I896" s="109"/>
      <c r="J896" s="109"/>
      <c r="K896" s="109"/>
    </row>
    <row r="897" spans="1:11">
      <c r="A897" s="109"/>
      <c r="B897" s="109"/>
      <c r="C897" s="109"/>
      <c r="D897" s="109"/>
      <c r="E897" s="109"/>
      <c r="F897" s="109"/>
      <c r="G897" s="109"/>
      <c r="H897" s="109"/>
      <c r="I897" s="109"/>
      <c r="J897" s="109"/>
      <c r="K897" s="109"/>
    </row>
    <row r="898" spans="1:11">
      <c r="A898" s="109"/>
      <c r="B898" s="109"/>
      <c r="C898" s="109"/>
      <c r="D898" s="109"/>
      <c r="E898" s="109"/>
      <c r="F898" s="109"/>
      <c r="G898" s="109"/>
      <c r="H898" s="109"/>
      <c r="I898" s="109"/>
      <c r="J898" s="109"/>
      <c r="K898" s="109"/>
    </row>
    <row r="899" spans="1:11">
      <c r="A899" s="109"/>
      <c r="B899" s="109"/>
      <c r="C899" s="109"/>
      <c r="D899" s="109"/>
      <c r="E899" s="109"/>
      <c r="F899" s="109"/>
      <c r="G899" s="109"/>
      <c r="H899" s="109"/>
      <c r="I899" s="109"/>
      <c r="J899" s="109"/>
      <c r="K899" s="109"/>
    </row>
    <row r="900" spans="1:11">
      <c r="A900" s="109"/>
      <c r="B900" s="109"/>
      <c r="C900" s="109"/>
      <c r="D900" s="109"/>
      <c r="E900" s="109"/>
      <c r="F900" s="109"/>
      <c r="G900" s="109"/>
      <c r="H900" s="109"/>
      <c r="I900" s="109"/>
      <c r="J900" s="109"/>
      <c r="K900" s="109"/>
    </row>
    <row r="901" spans="1:11">
      <c r="A901" s="109"/>
      <c r="B901" s="109"/>
      <c r="C901" s="109"/>
      <c r="D901" s="109"/>
      <c r="E901" s="109"/>
      <c r="F901" s="109"/>
      <c r="G901" s="109"/>
      <c r="H901" s="109"/>
      <c r="I901" s="109"/>
      <c r="J901" s="109"/>
      <c r="K901" s="109"/>
    </row>
    <row r="902" spans="1:11">
      <c r="A902" s="109"/>
      <c r="B902" s="109"/>
      <c r="C902" s="109"/>
      <c r="D902" s="109"/>
      <c r="E902" s="109"/>
      <c r="F902" s="109"/>
      <c r="G902" s="109"/>
      <c r="H902" s="109"/>
      <c r="I902" s="109"/>
      <c r="J902" s="109"/>
      <c r="K902" s="109"/>
    </row>
    <row r="903" spans="1:11">
      <c r="A903" s="109"/>
      <c r="B903" s="109"/>
      <c r="C903" s="109"/>
      <c r="D903" s="109"/>
      <c r="E903" s="109"/>
      <c r="F903" s="109"/>
      <c r="G903" s="109"/>
      <c r="H903" s="109"/>
      <c r="I903" s="109"/>
      <c r="J903" s="109"/>
      <c r="K903" s="109"/>
    </row>
    <row r="904" spans="1:11">
      <c r="A904" s="109"/>
      <c r="B904" s="109"/>
      <c r="C904" s="109"/>
      <c r="D904" s="109"/>
      <c r="E904" s="109"/>
      <c r="F904" s="109"/>
      <c r="G904" s="109"/>
      <c r="H904" s="109"/>
      <c r="I904" s="109"/>
      <c r="J904" s="109"/>
      <c r="K904" s="109"/>
    </row>
    <row r="905" spans="1:11">
      <c r="A905" s="109"/>
      <c r="B905" s="109"/>
      <c r="C905" s="109"/>
      <c r="D905" s="109"/>
      <c r="E905" s="109"/>
      <c r="F905" s="109"/>
      <c r="G905" s="109"/>
      <c r="H905" s="109"/>
      <c r="I905" s="109"/>
      <c r="J905" s="109"/>
      <c r="K905" s="109"/>
    </row>
    <row r="906" spans="1:11">
      <c r="A906" s="109"/>
      <c r="B906" s="109"/>
      <c r="C906" s="109"/>
      <c r="D906" s="109"/>
      <c r="E906" s="109"/>
      <c r="F906" s="109"/>
      <c r="G906" s="109"/>
      <c r="H906" s="109"/>
      <c r="I906" s="109"/>
      <c r="J906" s="109"/>
      <c r="K906" s="109"/>
    </row>
    <row r="907" spans="1:11">
      <c r="A907" s="109"/>
      <c r="B907" s="109"/>
      <c r="C907" s="109"/>
      <c r="D907" s="109"/>
      <c r="E907" s="109"/>
      <c r="F907" s="109"/>
      <c r="G907" s="109"/>
      <c r="H907" s="109"/>
      <c r="I907" s="109"/>
      <c r="J907" s="109"/>
      <c r="K907" s="109"/>
    </row>
    <row r="908" spans="1:11">
      <c r="A908" s="109"/>
      <c r="B908" s="109"/>
      <c r="C908" s="109"/>
      <c r="D908" s="109"/>
      <c r="E908" s="109"/>
      <c r="F908" s="109"/>
      <c r="G908" s="109"/>
      <c r="H908" s="109"/>
      <c r="I908" s="109"/>
      <c r="J908" s="109"/>
      <c r="K908" s="109"/>
    </row>
    <row r="909" spans="1:11">
      <c r="A909" s="109"/>
      <c r="B909" s="109"/>
      <c r="C909" s="109"/>
      <c r="D909" s="109"/>
      <c r="E909" s="109"/>
      <c r="F909" s="109"/>
      <c r="G909" s="109"/>
      <c r="H909" s="109"/>
      <c r="I909" s="109"/>
      <c r="J909" s="109"/>
      <c r="K909" s="109"/>
    </row>
    <row r="910" spans="1:11">
      <c r="A910" s="109"/>
      <c r="B910" s="109"/>
      <c r="C910" s="109"/>
      <c r="D910" s="109"/>
      <c r="E910" s="109"/>
      <c r="F910" s="109"/>
      <c r="G910" s="109"/>
      <c r="H910" s="109"/>
      <c r="I910" s="109"/>
      <c r="J910" s="109"/>
      <c r="K910" s="109"/>
    </row>
    <row r="911" spans="1:11">
      <c r="A911" s="109"/>
      <c r="B911" s="109"/>
      <c r="C911" s="109"/>
      <c r="D911" s="109"/>
      <c r="E911" s="109"/>
      <c r="F911" s="109"/>
      <c r="G911" s="109"/>
      <c r="H911" s="109"/>
      <c r="I911" s="109"/>
      <c r="J911" s="109"/>
      <c r="K911" s="109"/>
    </row>
    <row r="912" spans="1:11">
      <c r="A912" s="109"/>
      <c r="B912" s="109"/>
      <c r="C912" s="109"/>
      <c r="D912" s="109"/>
      <c r="E912" s="109"/>
      <c r="F912" s="109"/>
      <c r="G912" s="109"/>
      <c r="H912" s="109"/>
      <c r="I912" s="109"/>
      <c r="J912" s="109"/>
      <c r="K912" s="109"/>
    </row>
    <row r="913" spans="1:11">
      <c r="A913" s="109"/>
      <c r="B913" s="109"/>
      <c r="C913" s="109"/>
      <c r="D913" s="109"/>
      <c r="E913" s="109"/>
      <c r="F913" s="109"/>
      <c r="G913" s="109"/>
      <c r="H913" s="109"/>
      <c r="I913" s="109"/>
      <c r="J913" s="109"/>
      <c r="K913" s="109"/>
    </row>
    <row r="914" spans="1:11">
      <c r="A914" s="109"/>
      <c r="B914" s="109"/>
      <c r="C914" s="109"/>
      <c r="D914" s="109"/>
      <c r="E914" s="109"/>
      <c r="F914" s="109"/>
      <c r="G914" s="109"/>
      <c r="H914" s="109"/>
      <c r="I914" s="109"/>
      <c r="J914" s="109"/>
      <c r="K914" s="109"/>
    </row>
    <row r="915" spans="1:11">
      <c r="A915" s="109"/>
      <c r="B915" s="109"/>
      <c r="C915" s="109"/>
      <c r="D915" s="109"/>
      <c r="E915" s="109"/>
      <c r="F915" s="109"/>
      <c r="G915" s="109"/>
      <c r="H915" s="109"/>
      <c r="I915" s="109"/>
      <c r="J915" s="109"/>
      <c r="K915" s="109"/>
    </row>
    <row r="916" spans="1:11">
      <c r="A916" s="109"/>
      <c r="B916" s="109"/>
      <c r="C916" s="109"/>
      <c r="D916" s="109"/>
      <c r="E916" s="109"/>
      <c r="F916" s="109"/>
      <c r="G916" s="109"/>
      <c r="H916" s="109"/>
      <c r="I916" s="109"/>
      <c r="J916" s="109"/>
      <c r="K916" s="109"/>
    </row>
    <row r="917" spans="1:11">
      <c r="A917" s="109"/>
      <c r="B917" s="109"/>
      <c r="C917" s="109"/>
      <c r="D917" s="109"/>
      <c r="E917" s="109"/>
      <c r="F917" s="109"/>
      <c r="G917" s="109"/>
      <c r="H917" s="109"/>
      <c r="I917" s="109"/>
      <c r="J917" s="109"/>
      <c r="K917" s="109"/>
    </row>
    <row r="918" spans="1:11">
      <c r="A918" s="109"/>
      <c r="B918" s="109"/>
      <c r="C918" s="109"/>
      <c r="D918" s="109"/>
      <c r="E918" s="109"/>
      <c r="F918" s="109"/>
      <c r="G918" s="109"/>
      <c r="H918" s="109"/>
      <c r="I918" s="109"/>
      <c r="J918" s="109"/>
      <c r="K918" s="109"/>
    </row>
    <row r="919" spans="1:11">
      <c r="A919" s="109"/>
      <c r="B919" s="109"/>
      <c r="C919" s="109"/>
      <c r="D919" s="109"/>
      <c r="E919" s="109"/>
      <c r="F919" s="109"/>
      <c r="G919" s="109"/>
      <c r="H919" s="109"/>
      <c r="I919" s="109"/>
      <c r="J919" s="109"/>
      <c r="K919" s="109"/>
    </row>
    <row r="920" spans="1:11">
      <c r="A920" s="109"/>
      <c r="B920" s="109"/>
      <c r="C920" s="109"/>
      <c r="D920" s="109"/>
      <c r="E920" s="109"/>
      <c r="F920" s="109"/>
      <c r="G920" s="109"/>
      <c r="H920" s="109"/>
      <c r="I920" s="109"/>
      <c r="J920" s="109"/>
      <c r="K920" s="109"/>
    </row>
    <row r="921" spans="1:11">
      <c r="A921" s="109"/>
      <c r="B921" s="109"/>
      <c r="C921" s="109"/>
      <c r="D921" s="109"/>
      <c r="E921" s="109"/>
      <c r="F921" s="109"/>
      <c r="G921" s="109"/>
      <c r="H921" s="109"/>
      <c r="I921" s="109"/>
      <c r="J921" s="109"/>
      <c r="K921" s="109"/>
    </row>
    <row r="922" spans="1:11">
      <c r="A922" s="109"/>
      <c r="B922" s="109"/>
      <c r="C922" s="109"/>
      <c r="D922" s="109"/>
      <c r="E922" s="109"/>
      <c r="F922" s="109"/>
      <c r="G922" s="109"/>
      <c r="H922" s="109"/>
      <c r="I922" s="109"/>
      <c r="J922" s="109"/>
      <c r="K922" s="109"/>
    </row>
    <row r="923" spans="1:11">
      <c r="A923" s="109"/>
      <c r="B923" s="109"/>
      <c r="C923" s="109"/>
      <c r="D923" s="109"/>
      <c r="E923" s="109"/>
      <c r="F923" s="109"/>
      <c r="G923" s="109"/>
      <c r="H923" s="109"/>
      <c r="I923" s="109"/>
      <c r="J923" s="109"/>
      <c r="K923" s="109"/>
    </row>
    <row r="924" spans="1:11">
      <c r="A924" s="109"/>
      <c r="B924" s="109"/>
      <c r="C924" s="109"/>
      <c r="D924" s="109"/>
      <c r="E924" s="109"/>
      <c r="F924" s="109"/>
      <c r="G924" s="109"/>
      <c r="H924" s="109"/>
      <c r="I924" s="109"/>
      <c r="J924" s="109"/>
      <c r="K924" s="109"/>
    </row>
    <row r="925" spans="1:11">
      <c r="A925" s="109"/>
      <c r="B925" s="109"/>
      <c r="C925" s="109"/>
      <c r="D925" s="109"/>
      <c r="E925" s="109"/>
      <c r="F925" s="109"/>
      <c r="G925" s="109"/>
      <c r="H925" s="109"/>
      <c r="I925" s="109"/>
      <c r="J925" s="109"/>
      <c r="K925" s="109"/>
    </row>
    <row r="926" spans="1:11">
      <c r="A926" s="109"/>
      <c r="B926" s="109"/>
      <c r="C926" s="109"/>
      <c r="D926" s="109"/>
      <c r="E926" s="109"/>
      <c r="F926" s="109"/>
      <c r="G926" s="109"/>
      <c r="H926" s="109"/>
      <c r="I926" s="109"/>
      <c r="J926" s="109"/>
      <c r="K926" s="109"/>
    </row>
    <row r="927" spans="1:11">
      <c r="A927" s="109"/>
      <c r="B927" s="109"/>
      <c r="C927" s="109"/>
      <c r="D927" s="109"/>
      <c r="E927" s="109"/>
      <c r="F927" s="109"/>
      <c r="G927" s="109"/>
      <c r="H927" s="109"/>
      <c r="I927" s="109"/>
      <c r="J927" s="109"/>
      <c r="K927" s="109"/>
    </row>
    <row r="928" spans="1:11">
      <c r="A928" s="109"/>
      <c r="B928" s="109"/>
      <c r="C928" s="109"/>
      <c r="D928" s="109"/>
      <c r="E928" s="109"/>
      <c r="F928" s="109"/>
      <c r="G928" s="109"/>
      <c r="H928" s="109"/>
      <c r="I928" s="109"/>
      <c r="J928" s="109"/>
      <c r="K928" s="109"/>
    </row>
    <row r="929" spans="1:11">
      <c r="A929" s="109"/>
      <c r="B929" s="109"/>
      <c r="C929" s="109"/>
      <c r="D929" s="109"/>
      <c r="E929" s="109"/>
      <c r="F929" s="109"/>
      <c r="G929" s="109"/>
      <c r="H929" s="109"/>
      <c r="I929" s="109"/>
      <c r="J929" s="109"/>
      <c r="K929" s="109"/>
    </row>
    <row r="930" spans="1:11">
      <c r="A930" s="109"/>
      <c r="B930" s="109"/>
      <c r="C930" s="109"/>
      <c r="D930" s="109"/>
      <c r="E930" s="109"/>
      <c r="F930" s="109"/>
      <c r="G930" s="109"/>
      <c r="H930" s="109"/>
      <c r="I930" s="109"/>
      <c r="J930" s="109"/>
      <c r="K930" s="109"/>
    </row>
    <row r="931" spans="1:11">
      <c r="A931" s="109"/>
      <c r="B931" s="109"/>
      <c r="C931" s="109"/>
      <c r="D931" s="109"/>
      <c r="E931" s="109"/>
      <c r="F931" s="109"/>
      <c r="G931" s="109"/>
      <c r="H931" s="109"/>
      <c r="I931" s="109"/>
      <c r="J931" s="109"/>
      <c r="K931" s="109"/>
    </row>
    <row r="932" spans="1:11">
      <c r="A932" s="109"/>
      <c r="B932" s="109"/>
      <c r="C932" s="109"/>
      <c r="D932" s="109"/>
      <c r="E932" s="109"/>
      <c r="F932" s="109"/>
      <c r="G932" s="109"/>
      <c r="H932" s="109"/>
      <c r="I932" s="109"/>
      <c r="J932" s="109"/>
      <c r="K932" s="109"/>
    </row>
    <row r="933" spans="1:11">
      <c r="A933" s="109"/>
      <c r="B933" s="109"/>
      <c r="C933" s="109"/>
      <c r="D933" s="109"/>
      <c r="E933" s="109"/>
      <c r="F933" s="109"/>
      <c r="G933" s="109"/>
      <c r="H933" s="109"/>
      <c r="I933" s="109"/>
      <c r="J933" s="109"/>
      <c r="K933" s="109"/>
    </row>
    <row r="934" spans="1:11">
      <c r="A934" s="109"/>
      <c r="B934" s="109"/>
      <c r="C934" s="109"/>
      <c r="D934" s="109"/>
      <c r="E934" s="109"/>
      <c r="F934" s="109"/>
      <c r="G934" s="109"/>
      <c r="H934" s="109"/>
      <c r="I934" s="109"/>
      <c r="J934" s="109"/>
      <c r="K934" s="109"/>
    </row>
    <row r="935" spans="1:11">
      <c r="A935" s="109"/>
      <c r="B935" s="109"/>
      <c r="C935" s="109"/>
      <c r="D935" s="109"/>
      <c r="E935" s="109"/>
      <c r="F935" s="109"/>
      <c r="G935" s="109"/>
      <c r="H935" s="109"/>
      <c r="I935" s="109"/>
      <c r="J935" s="109"/>
      <c r="K935" s="109"/>
    </row>
    <row r="936" spans="1:11">
      <c r="A936" s="109"/>
      <c r="B936" s="109"/>
      <c r="C936" s="109"/>
      <c r="D936" s="109"/>
      <c r="E936" s="109"/>
      <c r="F936" s="109"/>
      <c r="G936" s="109"/>
      <c r="H936" s="109"/>
      <c r="I936" s="109"/>
      <c r="J936" s="109"/>
      <c r="K936" s="109"/>
    </row>
    <row r="937" spans="1:11">
      <c r="A937" s="109"/>
      <c r="B937" s="109"/>
      <c r="C937" s="109"/>
      <c r="D937" s="109"/>
      <c r="E937" s="109"/>
      <c r="F937" s="109"/>
      <c r="G937" s="109"/>
      <c r="H937" s="109"/>
      <c r="I937" s="109"/>
      <c r="J937" s="109"/>
      <c r="K937" s="109"/>
    </row>
    <row r="938" spans="1:11">
      <c r="A938" s="109"/>
      <c r="B938" s="109"/>
      <c r="C938" s="109"/>
      <c r="D938" s="109"/>
      <c r="E938" s="109"/>
      <c r="F938" s="109"/>
      <c r="G938" s="109"/>
      <c r="H938" s="109"/>
      <c r="I938" s="109"/>
      <c r="J938" s="109"/>
      <c r="K938" s="109"/>
    </row>
    <row r="939" spans="1:11">
      <c r="A939" s="109"/>
      <c r="B939" s="109"/>
      <c r="C939" s="109"/>
      <c r="D939" s="109"/>
      <c r="E939" s="109"/>
      <c r="F939" s="109"/>
      <c r="G939" s="109"/>
      <c r="H939" s="109"/>
      <c r="I939" s="109"/>
      <c r="J939" s="109"/>
      <c r="K939" s="109"/>
    </row>
    <row r="940" spans="1:11">
      <c r="A940" s="109"/>
      <c r="B940" s="109"/>
      <c r="C940" s="109"/>
      <c r="D940" s="109"/>
      <c r="E940" s="109"/>
      <c r="F940" s="109"/>
      <c r="G940" s="109"/>
      <c r="H940" s="109"/>
      <c r="I940" s="109"/>
      <c r="J940" s="109"/>
      <c r="K940" s="109"/>
    </row>
    <row r="941" spans="1:11">
      <c r="A941" s="109"/>
      <c r="B941" s="109"/>
      <c r="C941" s="109"/>
      <c r="D941" s="109"/>
      <c r="E941" s="109"/>
      <c r="F941" s="109"/>
      <c r="G941" s="109"/>
      <c r="H941" s="109"/>
      <c r="I941" s="109"/>
      <c r="J941" s="109"/>
      <c r="K941" s="109"/>
    </row>
    <row r="942" spans="1:11">
      <c r="A942" s="109"/>
      <c r="B942" s="109"/>
      <c r="C942" s="109"/>
      <c r="D942" s="109"/>
      <c r="E942" s="109"/>
      <c r="F942" s="109"/>
      <c r="G942" s="109"/>
      <c r="H942" s="109"/>
      <c r="I942" s="109"/>
      <c r="J942" s="109"/>
      <c r="K942" s="109"/>
    </row>
    <row r="943" spans="1:11">
      <c r="A943" s="109"/>
      <c r="B943" s="109"/>
      <c r="C943" s="109"/>
      <c r="D943" s="109"/>
      <c r="E943" s="109"/>
      <c r="F943" s="109"/>
      <c r="G943" s="109"/>
      <c r="H943" s="109"/>
      <c r="I943" s="109"/>
      <c r="J943" s="109"/>
      <c r="K943" s="109"/>
    </row>
    <row r="944" spans="1:11">
      <c r="A944" s="109"/>
      <c r="B944" s="109"/>
      <c r="C944" s="109"/>
      <c r="D944" s="109"/>
      <c r="E944" s="109"/>
      <c r="F944" s="109"/>
      <c r="G944" s="109"/>
      <c r="H944" s="109"/>
      <c r="I944" s="109"/>
      <c r="J944" s="109"/>
      <c r="K944" s="109"/>
    </row>
    <row r="945" spans="1:11">
      <c r="A945" s="109"/>
      <c r="B945" s="109"/>
      <c r="C945" s="109"/>
      <c r="D945" s="109"/>
      <c r="E945" s="109"/>
      <c r="F945" s="109"/>
      <c r="G945" s="109"/>
      <c r="H945" s="109"/>
      <c r="I945" s="109"/>
      <c r="J945" s="109"/>
      <c r="K945" s="109"/>
    </row>
    <row r="946" spans="1:11">
      <c r="A946" s="109"/>
      <c r="B946" s="109"/>
      <c r="C946" s="109"/>
      <c r="D946" s="109"/>
      <c r="E946" s="109"/>
      <c r="F946" s="109"/>
      <c r="G946" s="109"/>
      <c r="H946" s="109"/>
      <c r="I946" s="109"/>
      <c r="J946" s="109"/>
      <c r="K946" s="109"/>
    </row>
    <row r="947" spans="1:11">
      <c r="A947" s="109"/>
      <c r="B947" s="109"/>
      <c r="C947" s="109"/>
      <c r="D947" s="109"/>
      <c r="E947" s="109"/>
      <c r="F947" s="109"/>
      <c r="G947" s="109"/>
      <c r="H947" s="109"/>
      <c r="I947" s="109"/>
      <c r="J947" s="109"/>
      <c r="K947" s="109"/>
    </row>
    <row r="948" spans="1:11">
      <c r="A948" s="109"/>
      <c r="B948" s="109"/>
      <c r="C948" s="109"/>
      <c r="D948" s="109"/>
      <c r="E948" s="109"/>
      <c r="F948" s="109"/>
      <c r="G948" s="109"/>
      <c r="H948" s="109"/>
      <c r="I948" s="109"/>
      <c r="J948" s="109"/>
      <c r="K948" s="109"/>
    </row>
    <row r="949" spans="1:11">
      <c r="A949" s="109"/>
      <c r="B949" s="109"/>
      <c r="C949" s="109"/>
      <c r="D949" s="109"/>
      <c r="E949" s="109"/>
      <c r="F949" s="109"/>
      <c r="G949" s="109"/>
      <c r="H949" s="109"/>
      <c r="I949" s="109"/>
      <c r="J949" s="109"/>
      <c r="K949" s="109"/>
    </row>
    <row r="950" spans="1:11">
      <c r="A950" s="109"/>
      <c r="B950" s="109"/>
      <c r="C950" s="109"/>
      <c r="D950" s="109"/>
      <c r="E950" s="109"/>
      <c r="F950" s="109"/>
      <c r="G950" s="109"/>
      <c r="H950" s="109"/>
      <c r="I950" s="109"/>
      <c r="J950" s="109"/>
      <c r="K950" s="109"/>
    </row>
    <row r="951" spans="1:11">
      <c r="A951" s="109"/>
      <c r="B951" s="109"/>
      <c r="C951" s="109"/>
      <c r="D951" s="109"/>
      <c r="E951" s="109"/>
      <c r="F951" s="109"/>
      <c r="G951" s="109"/>
      <c r="H951" s="109"/>
      <c r="I951" s="109"/>
      <c r="J951" s="109"/>
      <c r="K951" s="109"/>
    </row>
    <row r="952" spans="1:11">
      <c r="A952" s="109"/>
      <c r="B952" s="109"/>
      <c r="C952" s="109"/>
      <c r="D952" s="109"/>
      <c r="E952" s="109"/>
      <c r="F952" s="109"/>
      <c r="G952" s="109"/>
      <c r="H952" s="109"/>
      <c r="I952" s="109"/>
      <c r="J952" s="109"/>
      <c r="K952" s="109"/>
    </row>
    <row r="953" spans="1:11">
      <c r="A953" s="109"/>
      <c r="B953" s="109"/>
      <c r="C953" s="109"/>
      <c r="D953" s="109"/>
      <c r="E953" s="109"/>
      <c r="F953" s="109"/>
      <c r="G953" s="109"/>
      <c r="H953" s="109"/>
      <c r="I953" s="109"/>
      <c r="J953" s="109"/>
      <c r="K953" s="109"/>
    </row>
    <row r="954" spans="1:11">
      <c r="A954" s="109"/>
      <c r="B954" s="109"/>
      <c r="C954" s="109"/>
      <c r="D954" s="109"/>
      <c r="E954" s="109"/>
      <c r="F954" s="109"/>
      <c r="G954" s="109"/>
      <c r="H954" s="109"/>
      <c r="I954" s="109"/>
      <c r="J954" s="109"/>
      <c r="K954" s="109"/>
    </row>
    <row r="955" spans="1:11">
      <c r="A955" s="109"/>
      <c r="B955" s="109"/>
      <c r="C955" s="109"/>
      <c r="D955" s="109"/>
      <c r="E955" s="109"/>
      <c r="F955" s="109"/>
      <c r="G955" s="109"/>
      <c r="H955" s="109"/>
      <c r="I955" s="109"/>
      <c r="J955" s="109"/>
      <c r="K955" s="109"/>
    </row>
    <row r="956" spans="1:11">
      <c r="A956" s="109"/>
      <c r="B956" s="109"/>
      <c r="C956" s="109"/>
      <c r="D956" s="109"/>
      <c r="E956" s="109"/>
      <c r="F956" s="109"/>
      <c r="G956" s="109"/>
      <c r="H956" s="109"/>
      <c r="I956" s="109"/>
      <c r="J956" s="109"/>
      <c r="K956" s="109"/>
    </row>
    <row r="957" spans="1:11">
      <c r="A957" s="109"/>
      <c r="B957" s="109"/>
      <c r="C957" s="109"/>
      <c r="D957" s="109"/>
      <c r="E957" s="109"/>
      <c r="F957" s="109"/>
      <c r="G957" s="109"/>
      <c r="H957" s="109"/>
      <c r="I957" s="109"/>
      <c r="J957" s="109"/>
      <c r="K957" s="109"/>
    </row>
    <row r="958" spans="1:11">
      <c r="A958" s="109"/>
      <c r="B958" s="109"/>
      <c r="C958" s="109"/>
      <c r="D958" s="109"/>
      <c r="E958" s="109"/>
      <c r="F958" s="109"/>
      <c r="G958" s="109"/>
      <c r="H958" s="109"/>
      <c r="I958" s="109"/>
      <c r="J958" s="109"/>
      <c r="K958" s="109"/>
    </row>
    <row r="959" spans="1:11">
      <c r="A959" s="109"/>
      <c r="B959" s="109"/>
      <c r="C959" s="109"/>
      <c r="D959" s="109"/>
      <c r="E959" s="109"/>
      <c r="F959" s="109"/>
      <c r="G959" s="109"/>
      <c r="H959" s="109"/>
      <c r="I959" s="109"/>
      <c r="J959" s="109"/>
      <c r="K959" s="109"/>
    </row>
    <row r="960" spans="1:11">
      <c r="A960" s="109"/>
      <c r="B960" s="109"/>
      <c r="C960" s="109"/>
      <c r="D960" s="109"/>
      <c r="E960" s="109"/>
      <c r="F960" s="109"/>
      <c r="G960" s="109"/>
      <c r="H960" s="109"/>
      <c r="I960" s="109"/>
      <c r="J960" s="109"/>
      <c r="K960" s="109"/>
    </row>
    <row r="961" spans="1:11">
      <c r="A961" s="109"/>
      <c r="B961" s="109"/>
      <c r="C961" s="109"/>
      <c r="D961" s="109"/>
      <c r="E961" s="109"/>
      <c r="F961" s="109"/>
      <c r="G961" s="109"/>
      <c r="H961" s="109"/>
      <c r="I961" s="109"/>
      <c r="J961" s="109"/>
      <c r="K961" s="109"/>
    </row>
    <row r="962" spans="1:11">
      <c r="A962" s="109"/>
      <c r="B962" s="109"/>
      <c r="C962" s="109"/>
      <c r="D962" s="109"/>
      <c r="E962" s="109"/>
      <c r="F962" s="109"/>
      <c r="G962" s="109"/>
      <c r="H962" s="109"/>
      <c r="I962" s="109"/>
      <c r="J962" s="109"/>
      <c r="K962" s="109"/>
    </row>
    <row r="963" spans="1:11">
      <c r="A963" s="109"/>
      <c r="B963" s="109"/>
      <c r="C963" s="109"/>
      <c r="D963" s="109"/>
      <c r="E963" s="109"/>
      <c r="F963" s="109"/>
      <c r="G963" s="109"/>
      <c r="H963" s="109"/>
      <c r="I963" s="109"/>
      <c r="J963" s="109"/>
      <c r="K963" s="109"/>
    </row>
    <row r="964" spans="1:11">
      <c r="A964" s="109"/>
      <c r="B964" s="109"/>
      <c r="C964" s="109"/>
      <c r="D964" s="109"/>
      <c r="E964" s="109"/>
      <c r="F964" s="109"/>
      <c r="G964" s="109"/>
      <c r="H964" s="109"/>
      <c r="I964" s="109"/>
      <c r="J964" s="109"/>
      <c r="K964" s="109"/>
    </row>
    <row r="965" spans="1:11">
      <c r="A965" s="109"/>
      <c r="B965" s="109"/>
      <c r="C965" s="109"/>
      <c r="D965" s="109"/>
      <c r="E965" s="109"/>
      <c r="F965" s="109"/>
      <c r="G965" s="109"/>
      <c r="H965" s="109"/>
      <c r="I965" s="109"/>
      <c r="J965" s="109"/>
      <c r="K965" s="109"/>
    </row>
    <row r="966" spans="1:11">
      <c r="A966" s="109"/>
      <c r="B966" s="109"/>
      <c r="C966" s="109"/>
      <c r="D966" s="109"/>
      <c r="E966" s="109"/>
      <c r="F966" s="109"/>
      <c r="G966" s="109"/>
      <c r="H966" s="109"/>
      <c r="I966" s="109"/>
      <c r="J966" s="109"/>
      <c r="K966" s="109"/>
    </row>
    <row r="967" spans="1:11">
      <c r="A967" s="109"/>
      <c r="B967" s="109"/>
      <c r="C967" s="109"/>
      <c r="D967" s="109"/>
      <c r="E967" s="109"/>
      <c r="F967" s="109"/>
      <c r="G967" s="109"/>
      <c r="H967" s="109"/>
      <c r="I967" s="109"/>
      <c r="J967" s="109"/>
      <c r="K967" s="109"/>
    </row>
    <row r="968" spans="1:11">
      <c r="A968" s="109"/>
      <c r="B968" s="109"/>
      <c r="C968" s="109"/>
      <c r="D968" s="109"/>
      <c r="E968" s="109"/>
      <c r="F968" s="109"/>
      <c r="G968" s="109"/>
      <c r="H968" s="109"/>
      <c r="I968" s="109"/>
      <c r="J968" s="109"/>
      <c r="K968" s="109"/>
    </row>
    <row r="969" spans="1:11">
      <c r="A969" s="109"/>
      <c r="B969" s="109"/>
      <c r="C969" s="109"/>
      <c r="D969" s="109"/>
      <c r="E969" s="109"/>
      <c r="F969" s="109"/>
      <c r="G969" s="109"/>
      <c r="H969" s="109"/>
      <c r="I969" s="109"/>
      <c r="J969" s="109"/>
      <c r="K969" s="109"/>
    </row>
    <row r="970" spans="1:11">
      <c r="A970" s="109"/>
      <c r="B970" s="109"/>
      <c r="C970" s="109"/>
      <c r="D970" s="109"/>
      <c r="E970" s="109"/>
      <c r="F970" s="109"/>
      <c r="G970" s="109"/>
      <c r="H970" s="109"/>
      <c r="I970" s="109"/>
      <c r="J970" s="109"/>
      <c r="K970" s="109"/>
    </row>
    <row r="971" spans="1:11">
      <c r="A971" s="109"/>
      <c r="B971" s="109"/>
      <c r="C971" s="109"/>
      <c r="D971" s="109"/>
      <c r="E971" s="109"/>
      <c r="F971" s="109"/>
      <c r="G971" s="109"/>
      <c r="H971" s="109"/>
      <c r="I971" s="109"/>
      <c r="J971" s="109"/>
      <c r="K971" s="109"/>
    </row>
    <row r="972" spans="1:11">
      <c r="A972" s="109"/>
      <c r="B972" s="109"/>
      <c r="C972" s="109"/>
      <c r="D972" s="109"/>
      <c r="E972" s="109"/>
      <c r="F972" s="109"/>
      <c r="G972" s="109"/>
      <c r="H972" s="109"/>
      <c r="I972" s="109"/>
      <c r="J972" s="109"/>
      <c r="K972" s="109"/>
    </row>
    <row r="973" spans="1:11">
      <c r="A973" s="109"/>
      <c r="B973" s="109"/>
      <c r="C973" s="109"/>
      <c r="D973" s="109"/>
      <c r="E973" s="109"/>
      <c r="F973" s="109"/>
      <c r="G973" s="109"/>
      <c r="H973" s="109"/>
      <c r="I973" s="109"/>
      <c r="J973" s="109"/>
      <c r="K973" s="109"/>
    </row>
    <row r="974" spans="1:11">
      <c r="A974" s="109"/>
      <c r="B974" s="109"/>
      <c r="C974" s="109"/>
      <c r="D974" s="109"/>
      <c r="E974" s="109"/>
      <c r="F974" s="109"/>
      <c r="G974" s="109"/>
      <c r="H974" s="109"/>
      <c r="I974" s="109"/>
      <c r="J974" s="109"/>
      <c r="K974" s="109"/>
    </row>
    <row r="975" spans="1:11">
      <c r="A975" s="109"/>
      <c r="B975" s="109"/>
      <c r="C975" s="109"/>
      <c r="D975" s="109"/>
      <c r="E975" s="109"/>
      <c r="F975" s="109"/>
      <c r="G975" s="109"/>
      <c r="H975" s="109"/>
      <c r="I975" s="109"/>
      <c r="J975" s="109"/>
      <c r="K975" s="109"/>
    </row>
    <row r="976" spans="1:11">
      <c r="A976" s="109"/>
      <c r="B976" s="109"/>
      <c r="C976" s="109"/>
      <c r="D976" s="109"/>
      <c r="E976" s="109"/>
      <c r="F976" s="109"/>
      <c r="G976" s="109"/>
      <c r="H976" s="109"/>
      <c r="I976" s="109"/>
      <c r="J976" s="109"/>
      <c r="K976" s="109"/>
    </row>
    <row r="977" spans="1:11">
      <c r="A977" s="109"/>
      <c r="B977" s="109"/>
      <c r="C977" s="109"/>
      <c r="D977" s="109"/>
      <c r="E977" s="109"/>
      <c r="F977" s="109"/>
      <c r="G977" s="109"/>
      <c r="H977" s="109"/>
      <c r="I977" s="109"/>
      <c r="J977" s="109"/>
      <c r="K977" s="109"/>
    </row>
    <row r="978" spans="1:11">
      <c r="A978" s="109"/>
      <c r="B978" s="109"/>
      <c r="C978" s="109"/>
      <c r="D978" s="109"/>
      <c r="E978" s="109"/>
      <c r="F978" s="109"/>
      <c r="G978" s="109"/>
      <c r="H978" s="109"/>
      <c r="I978" s="109"/>
      <c r="J978" s="109"/>
      <c r="K978" s="109"/>
    </row>
    <row r="979" spans="1:11">
      <c r="A979" s="109"/>
      <c r="B979" s="109"/>
      <c r="C979" s="109"/>
      <c r="D979" s="109"/>
      <c r="E979" s="109"/>
      <c r="F979" s="109"/>
      <c r="G979" s="109"/>
      <c r="H979" s="109"/>
      <c r="I979" s="109"/>
      <c r="J979" s="109"/>
      <c r="K979" s="109"/>
    </row>
    <row r="980" spans="1:11">
      <c r="A980" s="109"/>
      <c r="B980" s="109"/>
      <c r="C980" s="109"/>
      <c r="D980" s="109"/>
      <c r="E980" s="109"/>
      <c r="F980" s="109"/>
      <c r="G980" s="109"/>
      <c r="H980" s="109"/>
      <c r="I980" s="109"/>
      <c r="J980" s="109"/>
      <c r="K980" s="109"/>
    </row>
    <row r="981" spans="1:11">
      <c r="A981" s="109"/>
      <c r="B981" s="109"/>
      <c r="C981" s="109"/>
      <c r="D981" s="109"/>
      <c r="E981" s="109"/>
      <c r="F981" s="109"/>
      <c r="G981" s="109"/>
      <c r="H981" s="109"/>
      <c r="I981" s="109"/>
      <c r="J981" s="109"/>
      <c r="K981" s="109"/>
    </row>
    <row r="982" spans="1:11">
      <c r="A982" s="109"/>
      <c r="B982" s="109"/>
      <c r="C982" s="109"/>
      <c r="D982" s="109"/>
      <c r="E982" s="109"/>
      <c r="F982" s="109"/>
      <c r="G982" s="109"/>
      <c r="H982" s="109"/>
      <c r="I982" s="109"/>
      <c r="J982" s="109"/>
      <c r="K982" s="109"/>
    </row>
    <row r="983" spans="1:11">
      <c r="A983" s="109"/>
      <c r="B983" s="109"/>
      <c r="C983" s="109"/>
      <c r="D983" s="109"/>
      <c r="E983" s="109"/>
      <c r="F983" s="109"/>
      <c r="G983" s="109"/>
      <c r="H983" s="109"/>
      <c r="I983" s="109"/>
      <c r="J983" s="109"/>
      <c r="K983" s="109"/>
    </row>
    <row r="984" spans="1:11">
      <c r="A984" s="109"/>
      <c r="B984" s="109"/>
      <c r="C984" s="109"/>
      <c r="D984" s="109"/>
      <c r="E984" s="109"/>
      <c r="F984" s="109"/>
      <c r="G984" s="109"/>
      <c r="H984" s="109"/>
      <c r="I984" s="109"/>
      <c r="J984" s="109"/>
      <c r="K984" s="109"/>
    </row>
    <row r="985" spans="1:11">
      <c r="A985" s="109"/>
      <c r="B985" s="109"/>
      <c r="C985" s="109"/>
      <c r="D985" s="109"/>
      <c r="E985" s="109"/>
      <c r="F985" s="109"/>
      <c r="G985" s="109"/>
      <c r="H985" s="109"/>
      <c r="I985" s="109"/>
      <c r="J985" s="109"/>
      <c r="K985" s="109"/>
    </row>
    <row r="986" spans="1:11">
      <c r="A986" s="109"/>
      <c r="B986" s="109"/>
      <c r="C986" s="109"/>
      <c r="D986" s="109"/>
      <c r="E986" s="109"/>
      <c r="F986" s="109"/>
      <c r="G986" s="109"/>
      <c r="H986" s="109"/>
      <c r="I986" s="109"/>
      <c r="J986" s="109"/>
      <c r="K986" s="109"/>
    </row>
    <row r="987" spans="1:11">
      <c r="A987" s="109"/>
      <c r="B987" s="109"/>
      <c r="C987" s="109"/>
      <c r="D987" s="109"/>
      <c r="E987" s="109"/>
      <c r="F987" s="109"/>
      <c r="G987" s="109"/>
      <c r="H987" s="109"/>
      <c r="I987" s="109"/>
      <c r="J987" s="109"/>
      <c r="K987" s="109"/>
    </row>
    <row r="988" spans="1:11">
      <c r="A988" s="109"/>
      <c r="B988" s="109"/>
      <c r="C988" s="109"/>
      <c r="D988" s="109"/>
      <c r="E988" s="109"/>
      <c r="F988" s="109"/>
      <c r="G988" s="109"/>
      <c r="H988" s="109"/>
      <c r="I988" s="109"/>
      <c r="J988" s="109"/>
      <c r="K988" s="109"/>
    </row>
    <row r="989" spans="1:11">
      <c r="A989" s="109"/>
      <c r="B989" s="109"/>
      <c r="C989" s="109"/>
      <c r="D989" s="109"/>
      <c r="E989" s="109"/>
      <c r="F989" s="109"/>
      <c r="G989" s="109"/>
      <c r="H989" s="109"/>
      <c r="I989" s="109"/>
      <c r="J989" s="109"/>
      <c r="K989" s="109"/>
    </row>
    <row r="990" spans="1:11">
      <c r="A990" s="109"/>
      <c r="B990" s="109"/>
      <c r="C990" s="109"/>
      <c r="D990" s="109"/>
      <c r="E990" s="109"/>
      <c r="F990" s="109"/>
      <c r="G990" s="109"/>
      <c r="H990" s="109"/>
      <c r="I990" s="109"/>
      <c r="J990" s="109"/>
      <c r="K990" s="109"/>
    </row>
    <row r="991" spans="1:11">
      <c r="A991" s="109"/>
      <c r="B991" s="109"/>
      <c r="C991" s="109"/>
      <c r="D991" s="109"/>
      <c r="E991" s="109"/>
      <c r="F991" s="109"/>
      <c r="G991" s="109"/>
      <c r="H991" s="109"/>
      <c r="I991" s="109"/>
      <c r="J991" s="109"/>
      <c r="K991" s="109"/>
    </row>
    <row r="992" spans="1:11">
      <c r="A992" s="109"/>
      <c r="B992" s="109"/>
      <c r="C992" s="109"/>
      <c r="D992" s="109"/>
      <c r="E992" s="109"/>
      <c r="F992" s="109"/>
      <c r="G992" s="109"/>
      <c r="H992" s="109"/>
      <c r="I992" s="109"/>
      <c r="J992" s="109"/>
      <c r="K992" s="109"/>
    </row>
    <row r="993" spans="1:11">
      <c r="A993" s="109"/>
      <c r="B993" s="109"/>
      <c r="C993" s="109"/>
      <c r="D993" s="109"/>
      <c r="E993" s="109"/>
      <c r="F993" s="109"/>
      <c r="G993" s="109"/>
      <c r="H993" s="109"/>
      <c r="I993" s="109"/>
      <c r="J993" s="109"/>
      <c r="K993" s="109"/>
    </row>
    <row r="994" spans="1:11">
      <c r="A994" s="109"/>
      <c r="B994" s="109"/>
      <c r="C994" s="109"/>
      <c r="D994" s="109"/>
      <c r="E994" s="109"/>
      <c r="F994" s="109"/>
      <c r="G994" s="109"/>
      <c r="H994" s="109"/>
      <c r="I994" s="109"/>
      <c r="J994" s="109"/>
      <c r="K994" s="109"/>
    </row>
    <row r="995" spans="1:11">
      <c r="A995" s="109"/>
      <c r="B995" s="109"/>
      <c r="C995" s="109"/>
      <c r="D995" s="109"/>
      <c r="E995" s="109"/>
      <c r="F995" s="109"/>
      <c r="G995" s="109"/>
      <c r="H995" s="109"/>
      <c r="I995" s="109"/>
      <c r="J995" s="109"/>
      <c r="K995" s="109"/>
    </row>
    <row r="996" spans="1:11">
      <c r="A996" s="109"/>
      <c r="B996" s="109"/>
      <c r="C996" s="109"/>
      <c r="D996" s="109"/>
      <c r="E996" s="109"/>
      <c r="F996" s="109"/>
      <c r="G996" s="109"/>
      <c r="H996" s="109"/>
      <c r="I996" s="109"/>
      <c r="J996" s="109"/>
      <c r="K996" s="109"/>
    </row>
    <row r="997" spans="1:11">
      <c r="A997" s="109"/>
      <c r="B997" s="109"/>
      <c r="C997" s="109"/>
      <c r="D997" s="109"/>
      <c r="E997" s="109"/>
      <c r="F997" s="109"/>
      <c r="G997" s="109"/>
      <c r="H997" s="109"/>
      <c r="I997" s="109"/>
      <c r="J997" s="109"/>
      <c r="K997" s="109"/>
    </row>
    <row r="998" spans="1:11">
      <c r="A998" s="109"/>
      <c r="B998" s="109"/>
      <c r="C998" s="109"/>
      <c r="D998" s="109"/>
      <c r="E998" s="109"/>
      <c r="F998" s="109"/>
      <c r="G998" s="109"/>
      <c r="H998" s="109"/>
      <c r="I998" s="109"/>
      <c r="J998" s="109"/>
      <c r="K998" s="109"/>
    </row>
    <row r="999" spans="1:11">
      <c r="A999" s="109"/>
      <c r="B999" s="109"/>
      <c r="C999" s="109"/>
      <c r="D999" s="109"/>
      <c r="E999" s="109"/>
      <c r="F999" s="109"/>
      <c r="G999" s="109"/>
      <c r="H999" s="109"/>
      <c r="I999" s="109"/>
      <c r="J999" s="109"/>
      <c r="K999" s="109"/>
    </row>
    <row r="1000" spans="1:11">
      <c r="A1000" s="109"/>
      <c r="B1000" s="109"/>
      <c r="C1000" s="109"/>
      <c r="D1000" s="109"/>
      <c r="E1000" s="109"/>
      <c r="F1000" s="109"/>
      <c r="G1000" s="109"/>
      <c r="H1000" s="109"/>
      <c r="I1000" s="109"/>
      <c r="J1000" s="109"/>
      <c r="K1000" s="109"/>
    </row>
    <row r="1001" spans="1:11">
      <c r="A1001" s="109"/>
      <c r="B1001" s="109"/>
      <c r="C1001" s="109"/>
      <c r="D1001" s="109"/>
      <c r="E1001" s="109"/>
      <c r="F1001" s="109"/>
      <c r="G1001" s="109"/>
      <c r="H1001" s="109"/>
      <c r="I1001" s="109"/>
      <c r="J1001" s="109"/>
      <c r="K1001" s="109"/>
    </row>
    <row r="1002" spans="1:11">
      <c r="A1002" s="109"/>
      <c r="B1002" s="109"/>
      <c r="C1002" s="109"/>
      <c r="D1002" s="109"/>
      <c r="E1002" s="109"/>
      <c r="F1002" s="109"/>
      <c r="G1002" s="109"/>
      <c r="H1002" s="109"/>
      <c r="I1002" s="109"/>
      <c r="J1002" s="109"/>
      <c r="K1002" s="109"/>
    </row>
    <row r="1003" spans="1:11">
      <c r="A1003" s="109"/>
      <c r="B1003" s="109"/>
      <c r="C1003" s="109"/>
      <c r="D1003" s="109"/>
      <c r="E1003" s="109"/>
      <c r="F1003" s="109"/>
      <c r="G1003" s="109"/>
      <c r="H1003" s="109"/>
      <c r="I1003" s="109"/>
      <c r="J1003" s="109"/>
      <c r="K1003" s="109"/>
    </row>
    <row r="1004" spans="1:11">
      <c r="A1004" s="109"/>
      <c r="B1004" s="109"/>
      <c r="C1004" s="109"/>
      <c r="D1004" s="109"/>
      <c r="E1004" s="109"/>
      <c r="F1004" s="109"/>
      <c r="G1004" s="109"/>
      <c r="H1004" s="109"/>
      <c r="I1004" s="109"/>
      <c r="J1004" s="109"/>
      <c r="K1004" s="109"/>
    </row>
    <row r="1005" spans="1:11">
      <c r="A1005" s="109"/>
      <c r="B1005" s="109"/>
      <c r="C1005" s="109"/>
      <c r="D1005" s="109"/>
      <c r="E1005" s="109"/>
      <c r="F1005" s="109"/>
      <c r="G1005" s="109"/>
      <c r="H1005" s="109"/>
      <c r="I1005" s="109"/>
      <c r="J1005" s="109"/>
      <c r="K1005" s="109"/>
    </row>
    <row r="1006" spans="1:11">
      <c r="A1006" s="109"/>
      <c r="B1006" s="109"/>
      <c r="C1006" s="109"/>
      <c r="D1006" s="109"/>
      <c r="E1006" s="109"/>
      <c r="F1006" s="109"/>
      <c r="G1006" s="109"/>
      <c r="H1006" s="109"/>
      <c r="I1006" s="109"/>
      <c r="J1006" s="109"/>
      <c r="K1006" s="109"/>
    </row>
    <row r="1007" spans="1:11">
      <c r="A1007" s="109"/>
      <c r="B1007" s="109"/>
      <c r="C1007" s="109"/>
      <c r="D1007" s="109"/>
      <c r="E1007" s="109"/>
      <c r="F1007" s="109"/>
      <c r="G1007" s="109"/>
      <c r="H1007" s="109"/>
      <c r="I1007" s="109"/>
      <c r="J1007" s="109"/>
      <c r="K1007" s="109"/>
    </row>
    <row r="1008" spans="1:11">
      <c r="A1008" s="109"/>
      <c r="B1008" s="109"/>
      <c r="C1008" s="109"/>
      <c r="D1008" s="109"/>
      <c r="E1008" s="109"/>
      <c r="F1008" s="109"/>
      <c r="G1008" s="109"/>
      <c r="H1008" s="109"/>
      <c r="I1008" s="109"/>
      <c r="J1008" s="109"/>
      <c r="K1008" s="109"/>
    </row>
    <row r="1009" spans="1:11">
      <c r="A1009" s="109"/>
      <c r="B1009" s="109"/>
      <c r="C1009" s="109"/>
      <c r="D1009" s="109"/>
      <c r="E1009" s="109"/>
      <c r="F1009" s="109"/>
      <c r="G1009" s="109"/>
      <c r="H1009" s="109"/>
      <c r="I1009" s="109"/>
      <c r="J1009" s="109"/>
      <c r="K1009" s="109"/>
    </row>
    <row r="1010" spans="1:11">
      <c r="A1010" s="109"/>
      <c r="B1010" s="109"/>
      <c r="C1010" s="109"/>
      <c r="D1010" s="109"/>
      <c r="E1010" s="109"/>
      <c r="F1010" s="109"/>
      <c r="G1010" s="109"/>
      <c r="H1010" s="109"/>
      <c r="I1010" s="109"/>
      <c r="J1010" s="109"/>
      <c r="K1010" s="109"/>
    </row>
    <row r="1011" spans="1:11">
      <c r="A1011" s="109"/>
      <c r="B1011" s="109"/>
      <c r="C1011" s="109"/>
      <c r="D1011" s="109"/>
      <c r="E1011" s="109"/>
      <c r="F1011" s="109"/>
      <c r="G1011" s="109"/>
      <c r="H1011" s="109"/>
      <c r="I1011" s="109"/>
      <c r="J1011" s="109"/>
      <c r="K1011" s="109"/>
    </row>
    <row r="1012" spans="1:11">
      <c r="A1012" s="109"/>
      <c r="B1012" s="109"/>
      <c r="C1012" s="109"/>
      <c r="D1012" s="109"/>
      <c r="E1012" s="109"/>
      <c r="F1012" s="109"/>
      <c r="G1012" s="109"/>
      <c r="H1012" s="109"/>
      <c r="I1012" s="109"/>
      <c r="J1012" s="109"/>
      <c r="K1012" s="109"/>
    </row>
    <row r="1013" spans="1:11">
      <c r="A1013" s="109"/>
      <c r="B1013" s="109"/>
      <c r="C1013" s="109"/>
      <c r="D1013" s="109"/>
      <c r="E1013" s="109"/>
      <c r="F1013" s="109"/>
      <c r="G1013" s="109"/>
      <c r="H1013" s="109"/>
      <c r="I1013" s="109"/>
      <c r="J1013" s="109"/>
      <c r="K1013" s="109"/>
    </row>
    <row r="1014" spans="1:11">
      <c r="A1014" s="109"/>
      <c r="B1014" s="109"/>
      <c r="C1014" s="109"/>
      <c r="D1014" s="109"/>
      <c r="E1014" s="109"/>
      <c r="F1014" s="109"/>
      <c r="G1014" s="109"/>
      <c r="H1014" s="109"/>
      <c r="I1014" s="109"/>
      <c r="J1014" s="109"/>
      <c r="K1014" s="109"/>
    </row>
    <row r="1015" spans="1:11">
      <c r="A1015" s="109"/>
      <c r="B1015" s="109"/>
      <c r="C1015" s="109"/>
      <c r="D1015" s="109"/>
      <c r="E1015" s="109"/>
      <c r="F1015" s="109"/>
      <c r="G1015" s="109"/>
      <c r="H1015" s="109"/>
      <c r="I1015" s="109"/>
      <c r="J1015" s="109"/>
      <c r="K1015" s="109"/>
    </row>
    <row r="1016" spans="1:11">
      <c r="A1016" s="109"/>
      <c r="B1016" s="109"/>
      <c r="C1016" s="109"/>
      <c r="D1016" s="109"/>
      <c r="E1016" s="109"/>
      <c r="F1016" s="109"/>
      <c r="G1016" s="109"/>
      <c r="H1016" s="109"/>
      <c r="I1016" s="109"/>
      <c r="J1016" s="109"/>
      <c r="K1016" s="109"/>
    </row>
    <row r="1017" spans="1:11">
      <c r="A1017" s="109"/>
      <c r="B1017" s="109"/>
      <c r="C1017" s="109"/>
      <c r="D1017" s="109"/>
      <c r="E1017" s="109"/>
      <c r="F1017" s="109"/>
      <c r="G1017" s="109"/>
      <c r="H1017" s="109"/>
      <c r="I1017" s="109"/>
      <c r="J1017" s="109"/>
      <c r="K1017" s="109"/>
    </row>
    <row r="1018" spans="1:11">
      <c r="A1018" s="109"/>
      <c r="B1018" s="109"/>
      <c r="C1018" s="109"/>
      <c r="D1018" s="109"/>
      <c r="E1018" s="109"/>
      <c r="F1018" s="109"/>
      <c r="G1018" s="109"/>
      <c r="H1018" s="109"/>
      <c r="I1018" s="109"/>
      <c r="J1018" s="109"/>
      <c r="K1018" s="109"/>
    </row>
    <row r="1019" spans="1:11">
      <c r="A1019" s="109"/>
      <c r="B1019" s="109"/>
      <c r="C1019" s="109"/>
      <c r="D1019" s="109"/>
      <c r="E1019" s="109"/>
      <c r="F1019" s="109"/>
      <c r="G1019" s="109"/>
      <c r="H1019" s="109"/>
      <c r="I1019" s="109"/>
      <c r="J1019" s="109"/>
      <c r="K1019" s="109"/>
    </row>
    <row r="1020" spans="1:11">
      <c r="A1020" s="109"/>
      <c r="B1020" s="109"/>
      <c r="C1020" s="109"/>
      <c r="D1020" s="109"/>
      <c r="E1020" s="109"/>
      <c r="F1020" s="109"/>
      <c r="G1020" s="109"/>
      <c r="H1020" s="109"/>
      <c r="I1020" s="109"/>
      <c r="J1020" s="109"/>
      <c r="K1020" s="109"/>
    </row>
    <row r="1021" spans="1:11">
      <c r="A1021" s="109"/>
      <c r="B1021" s="109"/>
      <c r="C1021" s="109"/>
      <c r="D1021" s="109"/>
      <c r="E1021" s="109"/>
      <c r="F1021" s="109"/>
      <c r="G1021" s="109"/>
      <c r="H1021" s="109"/>
      <c r="I1021" s="109"/>
      <c r="J1021" s="109"/>
      <c r="K1021" s="109"/>
    </row>
    <row r="1022" spans="1:11">
      <c r="A1022" s="109"/>
      <c r="B1022" s="109"/>
      <c r="C1022" s="109"/>
      <c r="D1022" s="109"/>
      <c r="E1022" s="109"/>
      <c r="F1022" s="109"/>
      <c r="G1022" s="109"/>
      <c r="H1022" s="109"/>
      <c r="I1022" s="109"/>
      <c r="J1022" s="109"/>
      <c r="K1022" s="109"/>
    </row>
    <row r="1023" spans="1:11">
      <c r="A1023" s="109"/>
      <c r="B1023" s="109"/>
      <c r="C1023" s="109"/>
      <c r="D1023" s="109"/>
      <c r="E1023" s="109"/>
      <c r="F1023" s="109"/>
      <c r="G1023" s="109"/>
      <c r="H1023" s="109"/>
      <c r="I1023" s="109"/>
      <c r="J1023" s="109"/>
      <c r="K1023" s="109"/>
    </row>
    <row r="1024" spans="1:11">
      <c r="A1024" s="109"/>
      <c r="B1024" s="109"/>
      <c r="C1024" s="109"/>
      <c r="D1024" s="109"/>
      <c r="E1024" s="109"/>
      <c r="F1024" s="109"/>
      <c r="G1024" s="109"/>
      <c r="H1024" s="109"/>
      <c r="I1024" s="109"/>
      <c r="J1024" s="109"/>
      <c r="K1024" s="109"/>
    </row>
    <row r="1025" spans="1:11">
      <c r="A1025" s="109"/>
      <c r="B1025" s="109"/>
      <c r="C1025" s="109"/>
      <c r="D1025" s="109"/>
      <c r="E1025" s="109"/>
      <c r="F1025" s="109"/>
      <c r="G1025" s="109"/>
      <c r="H1025" s="109"/>
      <c r="I1025" s="109"/>
      <c r="J1025" s="109"/>
      <c r="K1025" s="109"/>
    </row>
    <row r="1026" spans="1:11">
      <c r="A1026" s="109"/>
      <c r="B1026" s="109"/>
      <c r="C1026" s="109"/>
      <c r="D1026" s="109"/>
      <c r="E1026" s="109"/>
      <c r="F1026" s="109"/>
      <c r="G1026" s="109"/>
      <c r="H1026" s="109"/>
      <c r="I1026" s="109"/>
      <c r="J1026" s="109"/>
      <c r="K1026" s="109"/>
    </row>
    <row r="1027" spans="1:11">
      <c r="A1027" s="109"/>
      <c r="B1027" s="109"/>
      <c r="C1027" s="109"/>
      <c r="D1027" s="109"/>
      <c r="E1027" s="109"/>
      <c r="F1027" s="109"/>
      <c r="G1027" s="109"/>
      <c r="H1027" s="109"/>
      <c r="I1027" s="109"/>
      <c r="J1027" s="109"/>
      <c r="K1027" s="109"/>
    </row>
    <row r="1028" spans="1:11">
      <c r="A1028" s="109"/>
      <c r="B1028" s="109"/>
      <c r="C1028" s="109"/>
      <c r="D1028" s="109"/>
      <c r="E1028" s="109"/>
      <c r="F1028" s="109"/>
      <c r="G1028" s="109"/>
      <c r="H1028" s="109"/>
      <c r="I1028" s="109"/>
      <c r="J1028" s="109"/>
      <c r="K1028" s="109"/>
    </row>
    <row r="1029" spans="1:11">
      <c r="A1029" s="109"/>
      <c r="B1029" s="109"/>
      <c r="C1029" s="109"/>
      <c r="D1029" s="109"/>
      <c r="E1029" s="109"/>
      <c r="F1029" s="109"/>
      <c r="G1029" s="109"/>
      <c r="H1029" s="109"/>
      <c r="I1029" s="109"/>
      <c r="J1029" s="109"/>
      <c r="K1029" s="109"/>
    </row>
    <row r="1030" spans="1:11">
      <c r="A1030" s="109"/>
      <c r="B1030" s="109"/>
      <c r="C1030" s="109"/>
      <c r="D1030" s="109"/>
      <c r="E1030" s="109"/>
      <c r="F1030" s="109"/>
      <c r="G1030" s="109"/>
      <c r="H1030" s="109"/>
      <c r="I1030" s="109"/>
      <c r="J1030" s="109"/>
      <c r="K1030" s="109"/>
    </row>
    <row r="1031" spans="1:11">
      <c r="A1031" s="109"/>
      <c r="B1031" s="109"/>
      <c r="C1031" s="109"/>
      <c r="D1031" s="109"/>
      <c r="E1031" s="109"/>
      <c r="F1031" s="109"/>
      <c r="G1031" s="109"/>
      <c r="H1031" s="109"/>
      <c r="I1031" s="109"/>
      <c r="J1031" s="109"/>
      <c r="K1031" s="109"/>
    </row>
    <row r="1032" spans="1:11">
      <c r="A1032" s="109"/>
      <c r="B1032" s="109"/>
      <c r="C1032" s="109"/>
      <c r="D1032" s="109"/>
      <c r="E1032" s="109"/>
      <c r="F1032" s="109"/>
      <c r="G1032" s="109"/>
      <c r="H1032" s="109"/>
      <c r="I1032" s="109"/>
      <c r="J1032" s="109"/>
      <c r="K1032" s="109"/>
    </row>
    <row r="1033" spans="1:11">
      <c r="A1033" s="109"/>
      <c r="B1033" s="109"/>
      <c r="C1033" s="109"/>
      <c r="D1033" s="109"/>
      <c r="E1033" s="109"/>
      <c r="F1033" s="109"/>
      <c r="G1033" s="109"/>
      <c r="H1033" s="109"/>
      <c r="I1033" s="109"/>
      <c r="J1033" s="109"/>
      <c r="K1033" s="109"/>
    </row>
    <row r="1034" spans="1:11">
      <c r="A1034" s="109"/>
      <c r="B1034" s="109"/>
      <c r="C1034" s="109"/>
      <c r="D1034" s="109"/>
      <c r="E1034" s="109"/>
      <c r="F1034" s="109"/>
      <c r="G1034" s="109"/>
      <c r="H1034" s="109"/>
      <c r="I1034" s="109"/>
      <c r="J1034" s="109"/>
      <c r="K1034" s="109"/>
    </row>
    <row r="1035" spans="1:11">
      <c r="A1035" s="109"/>
      <c r="B1035" s="109"/>
      <c r="C1035" s="109"/>
      <c r="D1035" s="109"/>
      <c r="E1035" s="109"/>
      <c r="F1035" s="109"/>
      <c r="G1035" s="109"/>
      <c r="H1035" s="109"/>
      <c r="I1035" s="109"/>
      <c r="J1035" s="109"/>
      <c r="K1035" s="109"/>
    </row>
    <row r="1036" spans="1:11">
      <c r="A1036" s="109"/>
      <c r="B1036" s="109"/>
      <c r="C1036" s="109"/>
      <c r="D1036" s="109"/>
      <c r="E1036" s="109"/>
      <c r="F1036" s="109"/>
      <c r="G1036" s="109"/>
      <c r="H1036" s="109"/>
      <c r="I1036" s="109"/>
      <c r="J1036" s="109"/>
      <c r="K1036" s="109"/>
    </row>
    <row r="1037" spans="1:11">
      <c r="A1037" s="109"/>
      <c r="B1037" s="109"/>
      <c r="C1037" s="109"/>
      <c r="D1037" s="109"/>
      <c r="E1037" s="109"/>
      <c r="F1037" s="109"/>
      <c r="G1037" s="109"/>
      <c r="H1037" s="109"/>
      <c r="I1037" s="109"/>
      <c r="J1037" s="109"/>
      <c r="K1037" s="109"/>
    </row>
    <row r="1038" spans="1:11">
      <c r="A1038" s="109"/>
      <c r="B1038" s="109"/>
      <c r="C1038" s="109"/>
      <c r="D1038" s="109"/>
      <c r="E1038" s="109"/>
      <c r="F1038" s="109"/>
      <c r="G1038" s="109"/>
      <c r="H1038" s="109"/>
      <c r="I1038" s="109"/>
      <c r="J1038" s="109"/>
      <c r="K1038" s="109"/>
    </row>
    <row r="1039" spans="1:11">
      <c r="A1039" s="109"/>
      <c r="B1039" s="109"/>
      <c r="C1039" s="109"/>
      <c r="D1039" s="109"/>
      <c r="E1039" s="109"/>
      <c r="F1039" s="109"/>
      <c r="G1039" s="109"/>
      <c r="H1039" s="109"/>
      <c r="I1039" s="109"/>
      <c r="J1039" s="109"/>
      <c r="K1039" s="109"/>
    </row>
    <row r="1040" spans="1:11">
      <c r="A1040" s="109"/>
      <c r="B1040" s="109"/>
      <c r="C1040" s="109"/>
      <c r="D1040" s="109"/>
      <c r="E1040" s="109"/>
      <c r="F1040" s="109"/>
      <c r="G1040" s="109"/>
      <c r="H1040" s="109"/>
      <c r="I1040" s="109"/>
      <c r="J1040" s="109"/>
      <c r="K1040" s="109"/>
    </row>
    <row r="1041" spans="1:11">
      <c r="A1041" s="109"/>
      <c r="B1041" s="109"/>
      <c r="C1041" s="109"/>
      <c r="D1041" s="109"/>
      <c r="E1041" s="109"/>
      <c r="F1041" s="109"/>
      <c r="G1041" s="109"/>
      <c r="H1041" s="109"/>
      <c r="I1041" s="109"/>
      <c r="J1041" s="109"/>
      <c r="K1041" s="109"/>
    </row>
    <row r="1042" spans="1:11">
      <c r="A1042" s="109"/>
      <c r="B1042" s="109"/>
      <c r="C1042" s="109"/>
      <c r="D1042" s="109"/>
      <c r="E1042" s="109"/>
      <c r="F1042" s="109"/>
      <c r="G1042" s="109"/>
      <c r="H1042" s="109"/>
      <c r="I1042" s="109"/>
      <c r="J1042" s="109"/>
      <c r="K1042" s="109"/>
    </row>
    <row r="1043" spans="1:11">
      <c r="A1043" s="109"/>
      <c r="B1043" s="109"/>
      <c r="C1043" s="109"/>
      <c r="D1043" s="109"/>
      <c r="E1043" s="109"/>
      <c r="F1043" s="109"/>
      <c r="G1043" s="109"/>
      <c r="H1043" s="109"/>
      <c r="I1043" s="109"/>
      <c r="J1043" s="109"/>
      <c r="K1043" s="109"/>
    </row>
    <row r="1044" spans="1:11">
      <c r="A1044" s="109"/>
      <c r="B1044" s="109"/>
      <c r="C1044" s="109"/>
      <c r="D1044" s="109"/>
      <c r="E1044" s="109"/>
      <c r="F1044" s="109"/>
      <c r="G1044" s="109"/>
      <c r="H1044" s="109"/>
      <c r="I1044" s="109"/>
      <c r="J1044" s="109"/>
      <c r="K1044" s="109"/>
    </row>
    <row r="1045" spans="1:11">
      <c r="A1045" s="109"/>
      <c r="B1045" s="109"/>
      <c r="C1045" s="109"/>
      <c r="D1045" s="109"/>
      <c r="E1045" s="109"/>
      <c r="F1045" s="109"/>
      <c r="G1045" s="109"/>
      <c r="H1045" s="109"/>
      <c r="I1045" s="109"/>
      <c r="J1045" s="109"/>
      <c r="K1045" s="109"/>
    </row>
    <row r="1046" spans="1:11">
      <c r="A1046" s="109"/>
      <c r="B1046" s="109"/>
      <c r="C1046" s="109"/>
      <c r="D1046" s="109"/>
      <c r="E1046" s="109"/>
      <c r="F1046" s="109"/>
      <c r="G1046" s="109"/>
      <c r="H1046" s="109"/>
      <c r="I1046" s="109"/>
      <c r="J1046" s="109"/>
      <c r="K1046" s="109"/>
    </row>
    <row r="1047" spans="1:11">
      <c r="A1047" s="109"/>
      <c r="B1047" s="109"/>
      <c r="C1047" s="109"/>
      <c r="D1047" s="109"/>
      <c r="E1047" s="109"/>
      <c r="F1047" s="109"/>
      <c r="G1047" s="109"/>
      <c r="H1047" s="109"/>
      <c r="I1047" s="109"/>
      <c r="J1047" s="109"/>
      <c r="K1047" s="109"/>
    </row>
    <row r="1048" spans="1:11">
      <c r="A1048" s="109"/>
      <c r="B1048" s="109"/>
      <c r="C1048" s="109"/>
      <c r="D1048" s="109"/>
      <c r="E1048" s="109"/>
      <c r="F1048" s="109"/>
      <c r="G1048" s="109"/>
      <c r="H1048" s="109"/>
      <c r="I1048" s="109"/>
      <c r="J1048" s="109"/>
      <c r="K1048" s="109"/>
    </row>
    <row r="1049" spans="1:11">
      <c r="A1049" s="109"/>
      <c r="B1049" s="109"/>
      <c r="C1049" s="109"/>
      <c r="D1049" s="109"/>
      <c r="E1049" s="109"/>
      <c r="F1049" s="109"/>
      <c r="G1049" s="109"/>
      <c r="H1049" s="109"/>
      <c r="I1049" s="109"/>
      <c r="J1049" s="109"/>
      <c r="K1049" s="109"/>
    </row>
    <row r="1050" spans="1:11">
      <c r="A1050" s="109"/>
      <c r="B1050" s="109"/>
      <c r="C1050" s="109"/>
      <c r="D1050" s="109"/>
      <c r="E1050" s="109"/>
      <c r="F1050" s="109"/>
      <c r="G1050" s="109"/>
      <c r="H1050" s="109"/>
      <c r="I1050" s="109"/>
      <c r="J1050" s="109"/>
      <c r="K1050" s="109"/>
    </row>
    <row r="1051" spans="1:11">
      <c r="A1051" s="109"/>
      <c r="B1051" s="109"/>
      <c r="C1051" s="109"/>
      <c r="D1051" s="109"/>
      <c r="E1051" s="109"/>
      <c r="F1051" s="109"/>
      <c r="G1051" s="109"/>
      <c r="H1051" s="109"/>
      <c r="I1051" s="109"/>
      <c r="J1051" s="109"/>
      <c r="K1051" s="109"/>
    </row>
    <row r="1052" spans="1:11">
      <c r="A1052" s="109"/>
      <c r="B1052" s="109"/>
      <c r="C1052" s="109"/>
      <c r="D1052" s="109"/>
      <c r="E1052" s="109"/>
      <c r="F1052" s="109"/>
      <c r="G1052" s="109"/>
      <c r="H1052" s="109"/>
      <c r="I1052" s="109"/>
      <c r="J1052" s="109"/>
      <c r="K1052" s="109"/>
    </row>
    <row r="1053" spans="1:11">
      <c r="A1053" s="109"/>
      <c r="B1053" s="109"/>
      <c r="C1053" s="109"/>
      <c r="D1053" s="109"/>
      <c r="E1053" s="109"/>
      <c r="F1053" s="109"/>
      <c r="G1053" s="109"/>
      <c r="H1053" s="109"/>
      <c r="I1053" s="109"/>
      <c r="J1053" s="109"/>
      <c r="K1053" s="109"/>
    </row>
    <row r="1054" spans="1:11">
      <c r="A1054" s="109"/>
      <c r="B1054" s="109"/>
      <c r="C1054" s="109"/>
      <c r="D1054" s="109"/>
      <c r="E1054" s="109"/>
      <c r="F1054" s="109"/>
      <c r="G1054" s="109"/>
      <c r="H1054" s="109"/>
      <c r="I1054" s="109"/>
      <c r="J1054" s="109"/>
      <c r="K1054" s="109"/>
    </row>
    <row r="1055" spans="1:11">
      <c r="A1055" s="109"/>
      <c r="B1055" s="109"/>
      <c r="C1055" s="109"/>
      <c r="D1055" s="109"/>
      <c r="E1055" s="109"/>
      <c r="F1055" s="109"/>
      <c r="G1055" s="109"/>
      <c r="H1055" s="109"/>
      <c r="I1055" s="109"/>
      <c r="J1055" s="109"/>
      <c r="K1055" s="109"/>
    </row>
    <row r="1056" spans="1:11">
      <c r="A1056" s="109"/>
      <c r="B1056" s="109"/>
      <c r="C1056" s="109"/>
      <c r="D1056" s="109"/>
      <c r="E1056" s="109"/>
      <c r="F1056" s="109"/>
      <c r="G1056" s="109"/>
      <c r="H1056" s="109"/>
      <c r="I1056" s="109"/>
      <c r="J1056" s="109"/>
      <c r="K1056" s="109"/>
    </row>
    <row r="1057" spans="1:11">
      <c r="A1057" s="109"/>
      <c r="B1057" s="109"/>
      <c r="C1057" s="109"/>
      <c r="D1057" s="109"/>
      <c r="E1057" s="109"/>
      <c r="F1057" s="109"/>
      <c r="G1057" s="109"/>
      <c r="H1057" s="109"/>
      <c r="I1057" s="109"/>
      <c r="J1057" s="109"/>
      <c r="K1057" s="109"/>
    </row>
    <row r="1058" spans="1:11">
      <c r="A1058" s="109"/>
      <c r="B1058" s="109"/>
      <c r="C1058" s="109"/>
      <c r="D1058" s="109"/>
      <c r="E1058" s="109"/>
      <c r="F1058" s="109"/>
      <c r="G1058" s="109"/>
      <c r="H1058" s="109"/>
      <c r="I1058" s="109"/>
      <c r="J1058" s="109"/>
      <c r="K1058" s="109"/>
    </row>
    <row r="1059" spans="1:11">
      <c r="A1059" s="109"/>
      <c r="B1059" s="109"/>
      <c r="C1059" s="109"/>
      <c r="D1059" s="109"/>
      <c r="E1059" s="109"/>
      <c r="F1059" s="109"/>
      <c r="G1059" s="109"/>
      <c r="H1059" s="109"/>
      <c r="I1059" s="109"/>
      <c r="J1059" s="109"/>
      <c r="K1059" s="109"/>
    </row>
    <row r="1060" spans="1:11">
      <c r="A1060" s="109"/>
      <c r="B1060" s="109"/>
      <c r="C1060" s="109"/>
      <c r="D1060" s="109"/>
      <c r="E1060" s="109"/>
      <c r="F1060" s="109"/>
      <c r="G1060" s="109"/>
      <c r="H1060" s="109"/>
      <c r="I1060" s="109"/>
      <c r="J1060" s="109"/>
      <c r="K1060" s="109"/>
    </row>
    <row r="1061" spans="1:11">
      <c r="A1061" s="109"/>
      <c r="B1061" s="109"/>
      <c r="C1061" s="109"/>
      <c r="D1061" s="109"/>
      <c r="E1061" s="109"/>
      <c r="F1061" s="109"/>
      <c r="G1061" s="109"/>
      <c r="H1061" s="109"/>
      <c r="I1061" s="109"/>
      <c r="J1061" s="109"/>
      <c r="K1061" s="109"/>
    </row>
    <row r="1062" spans="1:11">
      <c r="A1062" s="109"/>
      <c r="B1062" s="109"/>
      <c r="C1062" s="109"/>
      <c r="D1062" s="109"/>
      <c r="E1062" s="109"/>
      <c r="F1062" s="109"/>
      <c r="G1062" s="109"/>
      <c r="H1062" s="109"/>
      <c r="I1062" s="109"/>
      <c r="J1062" s="109"/>
      <c r="K1062" s="109"/>
    </row>
    <row r="1063" spans="1:11">
      <c r="A1063" s="109"/>
      <c r="B1063" s="109"/>
      <c r="C1063" s="109"/>
      <c r="D1063" s="109"/>
      <c r="E1063" s="109"/>
      <c r="F1063" s="109"/>
      <c r="G1063" s="109"/>
      <c r="H1063" s="109"/>
      <c r="I1063" s="109"/>
      <c r="J1063" s="109"/>
      <c r="K1063" s="109"/>
    </row>
    <row r="1064" spans="1:11">
      <c r="A1064" s="109"/>
      <c r="B1064" s="109"/>
      <c r="C1064" s="109"/>
      <c r="D1064" s="109"/>
      <c r="E1064" s="109"/>
      <c r="F1064" s="109"/>
      <c r="G1064" s="109"/>
      <c r="H1064" s="109"/>
      <c r="I1064" s="109"/>
      <c r="J1064" s="109"/>
      <c r="K1064" s="109"/>
    </row>
    <row r="1065" spans="1:11">
      <c r="A1065" s="109"/>
      <c r="B1065" s="109"/>
      <c r="C1065" s="109"/>
      <c r="D1065" s="109"/>
      <c r="E1065" s="109"/>
      <c r="F1065" s="109"/>
      <c r="G1065" s="109"/>
      <c r="H1065" s="109"/>
      <c r="I1065" s="109"/>
      <c r="J1065" s="109"/>
      <c r="K1065" s="109"/>
    </row>
    <row r="1066" spans="1:11">
      <c r="A1066" s="109"/>
      <c r="B1066" s="109"/>
      <c r="C1066" s="109"/>
      <c r="D1066" s="109"/>
      <c r="E1066" s="109"/>
      <c r="F1066" s="109"/>
      <c r="G1066" s="109"/>
      <c r="H1066" s="109"/>
      <c r="I1066" s="109"/>
      <c r="J1066" s="109"/>
      <c r="K1066" s="109"/>
    </row>
    <row r="1067" spans="1:11">
      <c r="A1067" s="109"/>
      <c r="B1067" s="109"/>
      <c r="C1067" s="109"/>
      <c r="D1067" s="109"/>
      <c r="E1067" s="109"/>
      <c r="F1067" s="109"/>
      <c r="G1067" s="109"/>
      <c r="H1067" s="109"/>
      <c r="I1067" s="109"/>
      <c r="J1067" s="109"/>
      <c r="K1067" s="109"/>
    </row>
    <row r="1068" spans="1:11">
      <c r="A1068" s="109"/>
      <c r="B1068" s="109"/>
      <c r="C1068" s="109"/>
      <c r="D1068" s="109"/>
      <c r="E1068" s="109"/>
      <c r="F1068" s="109"/>
      <c r="G1068" s="109"/>
      <c r="H1068" s="109"/>
      <c r="I1068" s="109"/>
      <c r="J1068" s="109"/>
      <c r="K1068" s="109"/>
    </row>
    <row r="1069" spans="1:11">
      <c r="A1069" s="109"/>
      <c r="B1069" s="109"/>
      <c r="C1069" s="109"/>
      <c r="D1069" s="109"/>
      <c r="E1069" s="109"/>
      <c r="F1069" s="109"/>
      <c r="G1069" s="109"/>
      <c r="H1069" s="109"/>
      <c r="I1069" s="109"/>
      <c r="J1069" s="109"/>
      <c r="K1069" s="109"/>
    </row>
    <row r="1070" spans="1:11">
      <c r="A1070" s="109"/>
      <c r="B1070" s="109"/>
      <c r="C1070" s="109"/>
      <c r="D1070" s="109"/>
      <c r="E1070" s="109"/>
      <c r="F1070" s="109"/>
      <c r="G1070" s="109"/>
      <c r="H1070" s="109"/>
      <c r="I1070" s="109"/>
      <c r="J1070" s="109"/>
      <c r="K1070" s="109"/>
    </row>
    <row r="1071" spans="1:11">
      <c r="A1071" s="109"/>
      <c r="B1071" s="109"/>
      <c r="C1071" s="109"/>
      <c r="D1071" s="109"/>
      <c r="E1071" s="109"/>
      <c r="F1071" s="109"/>
      <c r="G1071" s="109"/>
      <c r="H1071" s="109"/>
      <c r="I1071" s="109"/>
      <c r="J1071" s="109"/>
      <c r="K1071" s="109"/>
    </row>
    <row r="1072" spans="1:11">
      <c r="A1072" s="109"/>
      <c r="B1072" s="109"/>
      <c r="C1072" s="109"/>
      <c r="D1072" s="109"/>
      <c r="E1072" s="109"/>
      <c r="F1072" s="109"/>
      <c r="G1072" s="109"/>
      <c r="H1072" s="109"/>
      <c r="I1072" s="109"/>
      <c r="J1072" s="109"/>
      <c r="K1072" s="109"/>
    </row>
    <row r="1073" spans="1:11">
      <c r="A1073" s="109"/>
      <c r="B1073" s="109"/>
      <c r="C1073" s="109"/>
      <c r="D1073" s="109"/>
      <c r="E1073" s="109"/>
      <c r="F1073" s="109"/>
      <c r="G1073" s="109"/>
      <c r="H1073" s="109"/>
      <c r="I1073" s="109"/>
      <c r="J1073" s="109"/>
      <c r="K1073" s="109"/>
    </row>
    <row r="1074" spans="1:11">
      <c r="A1074" s="109"/>
      <c r="B1074" s="109"/>
      <c r="C1074" s="109"/>
      <c r="D1074" s="109"/>
      <c r="E1074" s="109"/>
      <c r="F1074" s="109"/>
      <c r="G1074" s="109"/>
      <c r="H1074" s="109"/>
      <c r="I1074" s="109"/>
      <c r="J1074" s="109"/>
      <c r="K1074" s="109"/>
    </row>
    <row r="1075" spans="1:11">
      <c r="A1075" s="109"/>
      <c r="B1075" s="109"/>
      <c r="C1075" s="109"/>
      <c r="D1075" s="109"/>
      <c r="E1075" s="109"/>
      <c r="F1075" s="109"/>
      <c r="G1075" s="109"/>
      <c r="H1075" s="109"/>
      <c r="I1075" s="109"/>
      <c r="J1075" s="109"/>
      <c r="K1075" s="109"/>
    </row>
    <row r="1076" spans="1:11">
      <c r="A1076" s="109"/>
      <c r="B1076" s="109"/>
      <c r="C1076" s="109"/>
      <c r="D1076" s="109"/>
      <c r="E1076" s="109"/>
      <c r="F1076" s="109"/>
      <c r="G1076" s="109"/>
      <c r="H1076" s="109"/>
      <c r="I1076" s="109"/>
      <c r="J1076" s="109"/>
      <c r="K1076" s="109"/>
    </row>
    <row r="1077" spans="1:11">
      <c r="A1077" s="109"/>
      <c r="B1077" s="109"/>
      <c r="C1077" s="109"/>
      <c r="D1077" s="109"/>
      <c r="E1077" s="109"/>
      <c r="F1077" s="109"/>
      <c r="G1077" s="109"/>
      <c r="H1077" s="109"/>
      <c r="I1077" s="109"/>
      <c r="J1077" s="109"/>
      <c r="K1077" s="109"/>
    </row>
    <row r="1078" spans="1:11">
      <c r="A1078" s="109"/>
      <c r="B1078" s="109"/>
      <c r="C1078" s="109"/>
      <c r="D1078" s="109"/>
      <c r="E1078" s="109"/>
      <c r="F1078" s="109"/>
      <c r="G1078" s="109"/>
      <c r="H1078" s="109"/>
      <c r="I1078" s="109"/>
      <c r="J1078" s="109"/>
      <c r="K1078" s="109"/>
    </row>
    <row r="1079" spans="1:11">
      <c r="A1079" s="109"/>
      <c r="B1079" s="109"/>
      <c r="C1079" s="109"/>
      <c r="D1079" s="109"/>
      <c r="E1079" s="109"/>
      <c r="F1079" s="109"/>
      <c r="G1079" s="109"/>
      <c r="H1079" s="109"/>
      <c r="I1079" s="109"/>
      <c r="J1079" s="109"/>
      <c r="K1079" s="109"/>
    </row>
    <row r="1080" spans="1:11">
      <c r="A1080" s="109"/>
      <c r="B1080" s="109"/>
      <c r="C1080" s="109"/>
      <c r="D1080" s="109"/>
      <c r="E1080" s="109"/>
      <c r="F1080" s="109"/>
      <c r="G1080" s="109"/>
      <c r="H1080" s="109"/>
      <c r="I1080" s="109"/>
      <c r="J1080" s="109"/>
      <c r="K1080" s="109"/>
    </row>
    <row r="1081" spans="1:11">
      <c r="A1081" s="109"/>
      <c r="B1081" s="109"/>
      <c r="C1081" s="109"/>
      <c r="D1081" s="109"/>
      <c r="E1081" s="109"/>
      <c r="F1081" s="109"/>
      <c r="G1081" s="109"/>
      <c r="H1081" s="109"/>
      <c r="I1081" s="109"/>
      <c r="J1081" s="109"/>
      <c r="K1081" s="109"/>
    </row>
    <row r="1082" spans="1:11">
      <c r="A1082" s="109"/>
      <c r="B1082" s="109"/>
      <c r="C1082" s="109"/>
      <c r="D1082" s="109"/>
      <c r="E1082" s="109"/>
      <c r="F1082" s="109"/>
      <c r="G1082" s="109"/>
      <c r="H1082" s="109"/>
      <c r="I1082" s="109"/>
      <c r="J1082" s="109"/>
      <c r="K1082" s="109"/>
    </row>
    <row r="1083" spans="1:11">
      <c r="A1083" s="109"/>
      <c r="B1083" s="109"/>
      <c r="C1083" s="109"/>
      <c r="D1083" s="109"/>
      <c r="E1083" s="109"/>
      <c r="F1083" s="109"/>
      <c r="G1083" s="109"/>
      <c r="H1083" s="109"/>
      <c r="I1083" s="109"/>
      <c r="J1083" s="109"/>
      <c r="K1083" s="109"/>
    </row>
    <row r="1084" spans="1:11">
      <c r="A1084" s="109"/>
      <c r="B1084" s="109"/>
      <c r="C1084" s="109"/>
      <c r="D1084" s="109"/>
      <c r="E1084" s="109"/>
      <c r="F1084" s="109"/>
      <c r="G1084" s="109"/>
      <c r="H1084" s="109"/>
      <c r="I1084" s="109"/>
      <c r="J1084" s="109"/>
      <c r="K1084" s="109"/>
    </row>
    <row r="1085" spans="1:11">
      <c r="A1085" s="109"/>
      <c r="B1085" s="109"/>
      <c r="C1085" s="109"/>
      <c r="D1085" s="109"/>
      <c r="E1085" s="109"/>
      <c r="F1085" s="109"/>
      <c r="G1085" s="109"/>
      <c r="H1085" s="109"/>
      <c r="I1085" s="109"/>
      <c r="J1085" s="109"/>
      <c r="K1085" s="109"/>
    </row>
    <row r="1086" spans="1:11">
      <c r="A1086" s="109"/>
      <c r="B1086" s="109"/>
      <c r="C1086" s="109"/>
      <c r="D1086" s="109"/>
      <c r="E1086" s="109"/>
      <c r="F1086" s="109"/>
      <c r="G1086" s="109"/>
      <c r="H1086" s="109"/>
      <c r="I1086" s="109"/>
      <c r="J1086" s="109"/>
      <c r="K1086" s="109"/>
    </row>
    <row r="1087" spans="1:11">
      <c r="A1087" s="109"/>
      <c r="B1087" s="109"/>
      <c r="C1087" s="109"/>
      <c r="D1087" s="109"/>
      <c r="E1087" s="109"/>
      <c r="F1087" s="109"/>
      <c r="G1087" s="109"/>
      <c r="H1087" s="109"/>
      <c r="I1087" s="109"/>
      <c r="J1087" s="109"/>
      <c r="K1087" s="109"/>
    </row>
    <row r="1088" spans="1:11">
      <c r="A1088" s="109"/>
      <c r="B1088" s="109"/>
      <c r="C1088" s="109"/>
      <c r="D1088" s="109"/>
      <c r="E1088" s="109"/>
      <c r="F1088" s="109"/>
      <c r="G1088" s="109"/>
      <c r="H1088" s="109"/>
      <c r="I1088" s="109"/>
      <c r="J1088" s="109"/>
      <c r="K1088" s="109"/>
    </row>
    <row r="1089" spans="1:11">
      <c r="A1089" s="109"/>
      <c r="B1089" s="109"/>
      <c r="C1089" s="109"/>
      <c r="D1089" s="109"/>
      <c r="E1089" s="109"/>
      <c r="F1089" s="109"/>
      <c r="G1089" s="109"/>
      <c r="H1089" s="109"/>
      <c r="I1089" s="109"/>
      <c r="J1089" s="109"/>
      <c r="K1089" s="109"/>
    </row>
    <row r="1090" spans="1:11">
      <c r="A1090" s="109"/>
      <c r="B1090" s="109"/>
      <c r="C1090" s="109"/>
      <c r="D1090" s="109"/>
      <c r="E1090" s="109"/>
      <c r="F1090" s="109"/>
      <c r="G1090" s="109"/>
      <c r="H1090" s="109"/>
      <c r="I1090" s="109"/>
      <c r="J1090" s="109"/>
      <c r="K1090" s="109"/>
    </row>
    <row r="1091" spans="1:11">
      <c r="A1091" s="109"/>
      <c r="B1091" s="109"/>
      <c r="C1091" s="109"/>
      <c r="D1091" s="109"/>
      <c r="E1091" s="109"/>
      <c r="F1091" s="109"/>
      <c r="G1091" s="109"/>
      <c r="H1091" s="109"/>
      <c r="I1091" s="109"/>
      <c r="J1091" s="109"/>
      <c r="K1091" s="109"/>
    </row>
    <row r="1092" spans="1:11">
      <c r="A1092" s="109"/>
      <c r="B1092" s="109"/>
      <c r="C1092" s="109"/>
      <c r="D1092" s="109"/>
      <c r="E1092" s="109"/>
      <c r="F1092" s="109"/>
      <c r="G1092" s="109"/>
      <c r="H1092" s="109"/>
      <c r="I1092" s="109"/>
      <c r="J1092" s="109"/>
      <c r="K1092" s="109"/>
    </row>
    <row r="1093" spans="1:11">
      <c r="A1093" s="109"/>
      <c r="B1093" s="109"/>
      <c r="C1093" s="109"/>
      <c r="D1093" s="109"/>
      <c r="E1093" s="109"/>
      <c r="F1093" s="109"/>
      <c r="G1093" s="109"/>
      <c r="H1093" s="109"/>
      <c r="I1093" s="109"/>
      <c r="J1093" s="109"/>
      <c r="K1093" s="109"/>
    </row>
    <row r="1094" spans="1:11">
      <c r="A1094" s="109"/>
      <c r="B1094" s="109"/>
      <c r="C1094" s="109"/>
      <c r="D1094" s="109"/>
      <c r="E1094" s="109"/>
      <c r="F1094" s="109"/>
      <c r="G1094" s="109"/>
      <c r="H1094" s="109"/>
      <c r="I1094" s="109"/>
      <c r="J1094" s="109"/>
      <c r="K1094" s="109"/>
    </row>
    <row r="1095" spans="1:11">
      <c r="A1095" s="109"/>
      <c r="B1095" s="109"/>
      <c r="C1095" s="109"/>
      <c r="D1095" s="109"/>
      <c r="E1095" s="109"/>
      <c r="F1095" s="109"/>
      <c r="G1095" s="109"/>
      <c r="H1095" s="109"/>
      <c r="I1095" s="109"/>
      <c r="J1095" s="109"/>
      <c r="K1095" s="109"/>
    </row>
    <row r="1096" spans="1:11">
      <c r="A1096" s="109"/>
      <c r="B1096" s="109"/>
      <c r="C1096" s="109"/>
      <c r="D1096" s="109"/>
      <c r="E1096" s="109"/>
      <c r="F1096" s="109"/>
      <c r="G1096" s="109"/>
      <c r="H1096" s="109"/>
      <c r="I1096" s="109"/>
      <c r="J1096" s="109"/>
      <c r="K1096" s="109"/>
    </row>
    <row r="1097" spans="1:11">
      <c r="A1097" s="109"/>
      <c r="B1097" s="109"/>
      <c r="C1097" s="109"/>
      <c r="D1097" s="109"/>
      <c r="E1097" s="109"/>
      <c r="F1097" s="109"/>
      <c r="G1097" s="109"/>
      <c r="H1097" s="109"/>
      <c r="I1097" s="109"/>
      <c r="J1097" s="109"/>
      <c r="K1097" s="109"/>
    </row>
    <row r="1098" spans="1:11">
      <c r="A1098" s="109"/>
      <c r="B1098" s="109"/>
      <c r="C1098" s="109"/>
      <c r="D1098" s="109"/>
      <c r="E1098" s="109"/>
      <c r="F1098" s="109"/>
      <c r="G1098" s="109"/>
      <c r="H1098" s="109"/>
      <c r="I1098" s="109"/>
      <c r="J1098" s="109"/>
      <c r="K1098" s="109"/>
    </row>
    <row r="1099" spans="1:11">
      <c r="A1099" s="109"/>
      <c r="B1099" s="109"/>
      <c r="C1099" s="109"/>
      <c r="D1099" s="109"/>
      <c r="E1099" s="109"/>
      <c r="F1099" s="109"/>
      <c r="G1099" s="109"/>
      <c r="H1099" s="109"/>
      <c r="I1099" s="109"/>
      <c r="J1099" s="109"/>
      <c r="K1099" s="109"/>
    </row>
    <row r="1100" spans="1:11">
      <c r="A1100" s="109"/>
      <c r="B1100" s="109"/>
      <c r="C1100" s="109"/>
      <c r="D1100" s="109"/>
      <c r="E1100" s="109"/>
      <c r="F1100" s="109"/>
      <c r="G1100" s="109"/>
      <c r="H1100" s="109"/>
      <c r="I1100" s="109"/>
      <c r="J1100" s="109"/>
      <c r="K1100" s="109"/>
    </row>
    <row r="1101" spans="1:11">
      <c r="A1101" s="109"/>
      <c r="B1101" s="109"/>
      <c r="C1101" s="109"/>
      <c r="D1101" s="109"/>
      <c r="E1101" s="109"/>
      <c r="F1101" s="109"/>
      <c r="G1101" s="109"/>
      <c r="H1101" s="109"/>
      <c r="I1101" s="109"/>
      <c r="J1101" s="109"/>
      <c r="K1101" s="109"/>
    </row>
    <row r="1102" spans="1:11">
      <c r="A1102" s="109"/>
      <c r="B1102" s="109"/>
      <c r="C1102" s="109"/>
      <c r="D1102" s="109"/>
      <c r="E1102" s="109"/>
      <c r="F1102" s="109"/>
      <c r="G1102" s="109"/>
      <c r="H1102" s="109"/>
      <c r="I1102" s="109"/>
      <c r="J1102" s="109"/>
      <c r="K1102" s="109"/>
    </row>
  </sheetData>
  <sheetProtection password="CC7A" sheet="1" objects="1" scenarios="1"/>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B1:AP71"/>
  <sheetViews>
    <sheetView showGridLines="0" showRowColHeaders="0" zoomScale="80" zoomScaleNormal="80" workbookViewId="0">
      <selection activeCell="B6" sqref="B6:B11"/>
    </sheetView>
  </sheetViews>
  <sheetFormatPr defaultColWidth="9.125" defaultRowHeight="14.25"/>
  <cols>
    <col min="1" max="1" width="2.125" style="3" customWidth="1"/>
    <col min="2" max="2" width="24.875" style="3" customWidth="1"/>
    <col min="3" max="3" width="2.125" style="47" customWidth="1"/>
    <col min="4" max="5" width="2.125" style="4" customWidth="1"/>
    <col min="6" max="12" width="14.25" style="3" customWidth="1"/>
    <col min="13" max="13" width="14" style="3" customWidth="1"/>
    <col min="14" max="14" width="9.125" style="3" customWidth="1"/>
    <col min="15" max="42" width="9.125" style="3" hidden="1" customWidth="1"/>
    <col min="43" max="45" width="9.125" style="3" customWidth="1"/>
    <col min="46" max="16384" width="9.125" style="3"/>
  </cols>
  <sheetData>
    <row r="1" spans="2:36" s="1" customFormat="1" ht="63" customHeight="1">
      <c r="C1" s="2"/>
      <c r="D1" s="2"/>
      <c r="E1" s="2"/>
    </row>
    <row r="2" spans="2:36" s="48" customFormat="1" ht="15.75" customHeight="1" thickBot="1"/>
    <row r="3" spans="2:36" ht="15" customHeight="1" thickBot="1"/>
    <row r="4" spans="2:36" ht="20.100000000000001" customHeight="1" thickBot="1">
      <c r="B4" s="45" t="s">
        <v>1</v>
      </c>
      <c r="F4" s="304" t="s">
        <v>31</v>
      </c>
      <c r="G4" s="305"/>
      <c r="H4" s="283" t="s">
        <v>177</v>
      </c>
      <c r="I4" s="284"/>
      <c r="J4" s="78" t="str">
        <f>IFERROR(IF($H$4="Undeclared","These were students who were undeclared while they were enrolled in the course",IF($H$4="","Please Select a Program Using the Dropdown at Right","")),"Please Select a Program Using the Dropdown at Right")</f>
        <v/>
      </c>
      <c r="V4" s="3" t="str">
        <f>SUBSTITUTE(SUBSTITUTE(SUBSTITUTE(SUBSTITUTE(SUBSTITUTE(SUBSTITUTE(SUBSTITUTE(H4," ","_"),"(","_"),")","_"),",","_"),"-","_"),"&amp;","_"),"/","_")</f>
        <v>Institution_Wide</v>
      </c>
    </row>
    <row r="5" spans="2:36" ht="15" customHeight="1" thickBot="1">
      <c r="V5" s="3" t="str">
        <f>SUBSTITUTE(V4,"'","_")</f>
        <v>Institution_Wide</v>
      </c>
    </row>
    <row r="6" spans="2:36" ht="20.100000000000001" customHeight="1" thickBot="1">
      <c r="B6" s="45" t="s">
        <v>56723</v>
      </c>
      <c r="F6" s="304" t="s">
        <v>72</v>
      </c>
      <c r="G6" s="334"/>
      <c r="H6" s="335" t="s">
        <v>1941</v>
      </c>
      <c r="I6" s="336"/>
      <c r="J6" s="78" t="str">
        <f>IFERROR(IF($H$6="","Please Select a Course Using the Dropdown at Right",""),"Please Select a Course Using the Dropdown at Right")</f>
        <v/>
      </c>
      <c r="V6" s="3" t="str">
        <f>IF(NOT(ISERROR(SEARCH("_",V5,LEN(V5)))),LEFT(V5,LEN(V5)-1),V5)</f>
        <v>Institution_Wide</v>
      </c>
    </row>
    <row r="7" spans="2:36" ht="20.100000000000001" customHeight="1" thickBot="1">
      <c r="B7" s="45" t="s">
        <v>56724</v>
      </c>
      <c r="M7" s="8"/>
      <c r="N7" s="8"/>
      <c r="O7" s="8"/>
      <c r="P7" s="8"/>
      <c r="Q7" s="8"/>
      <c r="R7" s="8"/>
      <c r="S7" s="8"/>
      <c r="T7" s="8"/>
      <c r="U7" s="8"/>
      <c r="V7" s="8"/>
      <c r="W7" s="8"/>
      <c r="X7" s="8"/>
      <c r="Y7" s="8"/>
      <c r="Z7" s="8"/>
      <c r="AA7" s="8"/>
      <c r="AB7" s="8"/>
      <c r="AC7" s="8"/>
      <c r="AD7" s="8"/>
      <c r="AE7" s="8"/>
    </row>
    <row r="8" spans="2:36" ht="37.9" customHeight="1" thickBot="1">
      <c r="B8" s="45" t="s">
        <v>56725</v>
      </c>
      <c r="F8" s="108" t="s">
        <v>24</v>
      </c>
      <c r="G8" s="331" t="s">
        <v>106</v>
      </c>
      <c r="H8" s="332"/>
      <c r="I8" s="332"/>
      <c r="J8" s="332"/>
      <c r="K8" s="332"/>
      <c r="L8" s="333"/>
      <c r="AB8" s="8">
        <v>2</v>
      </c>
      <c r="AC8" s="8">
        <v>3</v>
      </c>
      <c r="AD8" s="8">
        <v>4</v>
      </c>
      <c r="AE8" s="8">
        <v>5</v>
      </c>
      <c r="AF8" s="8">
        <v>6</v>
      </c>
      <c r="AG8" s="8">
        <v>7</v>
      </c>
    </row>
    <row r="9" spans="2:36" ht="20.100000000000001" customHeight="1" thickBot="1">
      <c r="B9" s="45" t="s">
        <v>56726</v>
      </c>
      <c r="G9" s="112" t="s">
        <v>3</v>
      </c>
      <c r="H9" s="113" t="s">
        <v>10</v>
      </c>
      <c r="I9" s="113" t="s">
        <v>2</v>
      </c>
      <c r="J9" s="113" t="s">
        <v>4</v>
      </c>
      <c r="K9" s="113" t="s">
        <v>11</v>
      </c>
      <c r="L9" s="118" t="s">
        <v>20</v>
      </c>
      <c r="M9" s="119" t="s">
        <v>68</v>
      </c>
      <c r="V9" s="3" t="s">
        <v>70</v>
      </c>
      <c r="AC9" s="3" t="s">
        <v>69</v>
      </c>
      <c r="AJ9" s="3" t="s">
        <v>71</v>
      </c>
    </row>
    <row r="10" spans="2:36" s="8" customFormat="1" ht="30" customHeight="1">
      <c r="B10" s="46" t="s">
        <v>56727</v>
      </c>
      <c r="C10" s="65"/>
      <c r="D10" s="66"/>
      <c r="E10" s="66"/>
      <c r="F10" s="110" t="s">
        <v>98</v>
      </c>
      <c r="G10" s="136">
        <f t="shared" ref="G10:L17" si="0">IFERROR(IF(NOT(ISERROR(FIND(" ",V10))),VALUE(LEFT(V10,(FIND(" ",V10)-1))),""),"")</f>
        <v>0.44900000000000001</v>
      </c>
      <c r="H10" s="137">
        <f t="shared" si="0"/>
        <v>0.38500000000000001</v>
      </c>
      <c r="I10" s="137">
        <f t="shared" si="0"/>
        <v>0.122</v>
      </c>
      <c r="J10" s="137">
        <f t="shared" si="0"/>
        <v>0.14899999999999999</v>
      </c>
      <c r="K10" s="137">
        <f t="shared" si="0"/>
        <v>3.5000000000000003E-2</v>
      </c>
      <c r="L10" s="138">
        <f t="shared" si="0"/>
        <v>0.13600000000000001</v>
      </c>
      <c r="M10" s="133">
        <f t="array" ref="M10">IFERROR(SUMPRODUCT(IF(NOT(ISERROR(G10:L10)),AC10:AH10),IF(NOT(ISERROR(G10:L10)),G10:L10))/SUM(AC10:AH10),"")</f>
        <v>0.2698584269662922</v>
      </c>
      <c r="N10" s="115"/>
      <c r="O10" s="115"/>
      <c r="P10" s="3">
        <v>2</v>
      </c>
      <c r="Q10" s="3">
        <v>1</v>
      </c>
      <c r="R10" s="3">
        <f>P10+0.5</f>
        <v>2.5</v>
      </c>
      <c r="S10" s="3">
        <f>Q10+0.5</f>
        <v>1.5</v>
      </c>
      <c r="T10" s="3" t="str">
        <f t="shared" ref="T10:T57" si="1">IFERROR(VLOOKUP($H$4&amp;$H$6&amp;Q10,Markers_By_Term_Data,P10,FALSE),"")</f>
        <v>44.90% (n=107)</v>
      </c>
      <c r="U10" s="3">
        <v>1</v>
      </c>
      <c r="V10" s="114" t="str">
        <f>IFERROR(VLOOKUP($H$4&amp;$H$6&amp;TEXT($U10,"#"),Markers_By_Term_Data,Course_By_Term!AB$8,FALSE),"")</f>
        <v>44.90% (n=107)</v>
      </c>
      <c r="W10" s="114" t="str">
        <f>IFERROR(VLOOKUP($H$4&amp;$H$6&amp;TEXT($U10,"#"),Markers_By_Term_Data,Course_By_Term!AC$8,FALSE),"")</f>
        <v>38.50% (n=130)</v>
      </c>
      <c r="X10" s="114" t="str">
        <f>IFERROR(VLOOKUP($H$4&amp;$H$6&amp;TEXT($U10,"#"),Markers_By_Term_Data,Course_By_Term!AD$8,FALSE),"")</f>
        <v>12.20% (n=82)</v>
      </c>
      <c r="Y10" s="114" t="str">
        <f>IFERROR(VLOOKUP($H$4&amp;$H$6&amp;TEXT($U10,"#"),Markers_By_Term_Data,Course_By_Term!AE$8,FALSE),"")</f>
        <v>14.90% (n=47)</v>
      </c>
      <c r="Z10" s="114" t="str">
        <f>IFERROR(VLOOKUP($H$4&amp;$H$6&amp;TEXT($U10,"#"),Markers_By_Term_Data,Course_By_Term!AF$8,FALSE),"")</f>
        <v>3.50% (n=57)</v>
      </c>
      <c r="AA10" s="114" t="str">
        <f>IFERROR(VLOOKUP($H$4&amp;$H$6&amp;TEXT($U10,"#"),Markers_By_Term_Data,Course_By_Term!AG$8,FALSE),"")</f>
        <v>13.60% (n=22)</v>
      </c>
      <c r="AC10" s="8">
        <f t="shared" ref="AC10:AH10" si="2">IF(NOT(ISERROR(FIND("n=",V10))),VALUE(MID(V10,(FIND("n=",V10))+2,LEN(V10)-(FIND("n=",V10)+2))),0)</f>
        <v>107</v>
      </c>
      <c r="AD10" s="8">
        <f t="shared" si="2"/>
        <v>130</v>
      </c>
      <c r="AE10" s="8">
        <f t="shared" si="2"/>
        <v>82</v>
      </c>
      <c r="AF10" s="8">
        <f t="shared" si="2"/>
        <v>47</v>
      </c>
      <c r="AG10" s="8">
        <f t="shared" si="2"/>
        <v>57</v>
      </c>
      <c r="AH10" s="8">
        <f t="shared" si="2"/>
        <v>22</v>
      </c>
      <c r="AJ10" s="8" t="str">
        <f>IFERROR(IF(SUM(AC10:AH10)=0,"",TEXT(M10,"0.00%")&amp;" (n="&amp;TEXT(SUM(AC10:AH10),"#,###")&amp;")"),"")</f>
        <v>26.99% (n=445)</v>
      </c>
    </row>
    <row r="11" spans="2:36" ht="30" customHeight="1">
      <c r="B11" s="45" t="s">
        <v>56728</v>
      </c>
      <c r="F11" s="111" t="s">
        <v>99</v>
      </c>
      <c r="G11" s="141">
        <f t="shared" si="0"/>
        <v>0.48199999999999998</v>
      </c>
      <c r="H11" s="139">
        <f t="shared" si="0"/>
        <v>0.45400000000000001</v>
      </c>
      <c r="I11" s="139">
        <f t="shared" si="0"/>
        <v>0.33600000000000002</v>
      </c>
      <c r="J11" s="139">
        <f t="shared" si="0"/>
        <v>0.26</v>
      </c>
      <c r="K11" s="139">
        <f t="shared" si="0"/>
        <v>6.7000000000000004E-2</v>
      </c>
      <c r="L11" s="140">
        <f t="shared" si="0"/>
        <v>0</v>
      </c>
      <c r="M11" s="133">
        <f t="array" ref="M11">IFERROR(SUMPRODUCT(IF(NOT(ISERROR(G11:L11)),AC11:AH11),IF(NOT(ISERROR(G11:L11)),G11:L11))/SUM(AC11:AH11),"")</f>
        <v>0.40461224489795916</v>
      </c>
      <c r="N11" s="115"/>
      <c r="O11" s="115"/>
      <c r="P11" s="3">
        <v>3</v>
      </c>
      <c r="Q11" s="3">
        <v>1</v>
      </c>
      <c r="R11" s="3">
        <f t="shared" ref="R11:S57" si="3">P11+0.5</f>
        <v>3.5</v>
      </c>
      <c r="S11" s="3">
        <f t="shared" si="3"/>
        <v>1.5</v>
      </c>
      <c r="T11" s="3" t="str">
        <f t="shared" si="1"/>
        <v>38.50% (n=130)</v>
      </c>
      <c r="U11" s="3">
        <v>2</v>
      </c>
      <c r="V11" s="114" t="str">
        <f>IFERROR(VLOOKUP($H$4&amp;$H$6&amp;TEXT($U11,"#"),Markers_By_Term_Data,Course_By_Term!AB$8,FALSE),"")</f>
        <v>48.20% (n=280)</v>
      </c>
      <c r="W11" s="114" t="str">
        <f>IFERROR(VLOOKUP($H$4&amp;$H$6&amp;TEXT($U11,"#"),Markers_By_Term_Data,Course_By_Term!AC$8,FALSE),"")</f>
        <v>45.40% (n=304)</v>
      </c>
      <c r="X11" s="114" t="str">
        <f>IFERROR(VLOOKUP($H$4&amp;$H$6&amp;TEXT($U11,"#"),Markers_By_Term_Data,Course_By_Term!AD$8,FALSE),"")</f>
        <v>33.60% (n=146)</v>
      </c>
      <c r="Y11" s="114" t="str">
        <f>IFERROR(VLOOKUP($H$4&amp;$H$6&amp;TEXT($U11,"#"),Markers_By_Term_Data,Course_By_Term!AE$8,FALSE),"")</f>
        <v>26.00% (n=50)</v>
      </c>
      <c r="Z11" s="114" t="str">
        <f>IFERROR(VLOOKUP($H$4&amp;$H$6&amp;TEXT($U11,"#"),Markers_By_Term_Data,Course_By_Term!AF$8,FALSE),"")</f>
        <v>6.70% (n=30)</v>
      </c>
      <c r="AA11" s="114" t="str">
        <f>IFERROR(VLOOKUP($H$4&amp;$H$6&amp;TEXT($U11,"#"),Markers_By_Term_Data,Course_By_Term!AG$8,FALSE),"")</f>
        <v>0.00% (n=23)</v>
      </c>
      <c r="AC11" s="8">
        <f t="shared" ref="AC11:AC17" si="4">IF(NOT(ISERROR(FIND("n=",V11))),VALUE(MID(V11,(FIND("n=",V11))+2,LEN(V11)-(FIND("n=",V11)+2))),0)</f>
        <v>280</v>
      </c>
      <c r="AD11" s="8">
        <f t="shared" ref="AD11:AD17" si="5">IF(NOT(ISERROR(FIND("n=",W11))),VALUE(MID(W11,(FIND("n=",W11))+2,LEN(W11)-(FIND("n=",W11)+2))),0)</f>
        <v>304</v>
      </c>
      <c r="AE11" s="8">
        <f t="shared" ref="AE11:AE17" si="6">IF(NOT(ISERROR(FIND("n=",X11))),VALUE(MID(X11,(FIND("n=",X11))+2,LEN(X11)-(FIND("n=",X11)+2))),0)</f>
        <v>146</v>
      </c>
      <c r="AF11" s="8">
        <f t="shared" ref="AF11:AF17" si="7">IF(NOT(ISERROR(FIND("n=",Y11))),VALUE(MID(Y11,(FIND("n=",Y11))+2,LEN(Y11)-(FIND("n=",Y11)+2))),0)</f>
        <v>50</v>
      </c>
      <c r="AG11" s="8">
        <f t="shared" ref="AG11:AG17" si="8">IF(NOT(ISERROR(FIND("n=",Z11))),VALUE(MID(Z11,(FIND("n=",Z11))+2,LEN(Z11)-(FIND("n=",Z11)+2))),0)</f>
        <v>30</v>
      </c>
      <c r="AH11" s="8">
        <f t="shared" ref="AH11:AH17" si="9">IF(NOT(ISERROR(FIND("n=",AA11))),VALUE(MID(AA11,(FIND("n=",AA11))+2,LEN(AA11)-(FIND("n=",AA11)+2))),0)</f>
        <v>23</v>
      </c>
      <c r="AJ11" s="8" t="str">
        <f t="shared" ref="AJ11:AJ17" si="10">IFERROR(IF(SUM(AC11:AH11)=0,"",TEXT(M11,"0.00%")&amp;" (n="&amp;TEXT(SUM(AC11:AH11),"#,###")&amp;")"),"")</f>
        <v>40.46% (n=833)</v>
      </c>
    </row>
    <row r="12" spans="2:36" ht="30" customHeight="1">
      <c r="B12" s="46"/>
      <c r="F12" s="111" t="s">
        <v>100</v>
      </c>
      <c r="G12" s="141">
        <f t="shared" si="0"/>
        <v>0.69099999999999995</v>
      </c>
      <c r="H12" s="139">
        <f t="shared" si="0"/>
        <v>0.56699999999999995</v>
      </c>
      <c r="I12" s="139">
        <f t="shared" si="0"/>
        <v>0.309</v>
      </c>
      <c r="J12" s="139">
        <f t="shared" si="0"/>
        <v>0.35</v>
      </c>
      <c r="K12" s="139">
        <f t="shared" si="0"/>
        <v>0.33300000000000002</v>
      </c>
      <c r="L12" s="140">
        <f t="shared" si="0"/>
        <v>0.1</v>
      </c>
      <c r="M12" s="133">
        <f t="array" ref="M12">IFERROR(SUMPRODUCT(IF(NOT(ISERROR(G12:L12)),AC12:AH12),IF(NOT(ISERROR(G12:L12)),G12:L12))/SUM(AC12:AH12),"")</f>
        <v>0.56925618631732167</v>
      </c>
      <c r="N12" s="115"/>
      <c r="O12" s="115"/>
      <c r="P12" s="3">
        <v>4</v>
      </c>
      <c r="Q12" s="3">
        <v>1</v>
      </c>
      <c r="R12" s="3">
        <f t="shared" si="3"/>
        <v>4.5</v>
      </c>
      <c r="S12" s="3">
        <f t="shared" si="3"/>
        <v>1.5</v>
      </c>
      <c r="T12" s="3" t="str">
        <f t="shared" si="1"/>
        <v>12.20% (n=82)</v>
      </c>
      <c r="U12" s="3">
        <v>3</v>
      </c>
      <c r="V12" s="114" t="str">
        <f>IFERROR(VLOOKUP($H$4&amp;$H$6&amp;TEXT($U12,"#"),Markers_By_Term_Data,Course_By_Term!AB$8,FALSE),"")</f>
        <v>69.10% (n=314)</v>
      </c>
      <c r="W12" s="114" t="str">
        <f>IFERROR(VLOOKUP($H$4&amp;$H$6&amp;TEXT($U12,"#"),Markers_By_Term_Data,Course_By_Term!AC$8,FALSE),"")</f>
        <v>56.70% (n=240)</v>
      </c>
      <c r="X12" s="114" t="str">
        <f>IFERROR(VLOOKUP($H$4&amp;$H$6&amp;TEXT($U12,"#"),Markers_By_Term_Data,Course_By_Term!AD$8,FALSE),"")</f>
        <v>30.90% (n=81)</v>
      </c>
      <c r="Y12" s="114" t="str">
        <f>IFERROR(VLOOKUP($H$4&amp;$H$6&amp;TEXT($U12,"#"),Markers_By_Term_Data,Course_By_Term!AE$8,FALSE),"")</f>
        <v>35.00% (n=20)</v>
      </c>
      <c r="Z12" s="114" t="str">
        <f>IFERROR(VLOOKUP($H$4&amp;$H$6&amp;TEXT($U12,"#"),Markers_By_Term_Data,Course_By_Term!AF$8,FALSE),"")</f>
        <v>33.30% (n=12)</v>
      </c>
      <c r="AA12" s="114" t="str">
        <f>IFERROR(VLOOKUP($H$4&amp;$H$6&amp;TEXT($U12,"#"),Markers_By_Term_Data,Course_By_Term!AG$8,FALSE),"")</f>
        <v>10.00% (n=20)</v>
      </c>
      <c r="AC12" s="8">
        <f t="shared" si="4"/>
        <v>314</v>
      </c>
      <c r="AD12" s="8">
        <f t="shared" si="5"/>
        <v>240</v>
      </c>
      <c r="AE12" s="8">
        <f t="shared" si="6"/>
        <v>81</v>
      </c>
      <c r="AF12" s="8">
        <f t="shared" si="7"/>
        <v>20</v>
      </c>
      <c r="AG12" s="8">
        <f t="shared" si="8"/>
        <v>12</v>
      </c>
      <c r="AH12" s="8">
        <f t="shared" si="9"/>
        <v>20</v>
      </c>
      <c r="AJ12" s="8" t="str">
        <f t="shared" si="10"/>
        <v>56.93% (n=687)</v>
      </c>
    </row>
    <row r="13" spans="2:36" ht="30" customHeight="1">
      <c r="B13" s="23"/>
      <c r="F13" s="111" t="s">
        <v>101</v>
      </c>
      <c r="G13" s="141">
        <f t="shared" si="0"/>
        <v>0.73199999999999998</v>
      </c>
      <c r="H13" s="139">
        <f t="shared" si="0"/>
        <v>0.63600000000000001</v>
      </c>
      <c r="I13" s="139">
        <f t="shared" si="0"/>
        <v>0.52400000000000002</v>
      </c>
      <c r="J13" s="139">
        <f t="shared" si="0"/>
        <v>0.26300000000000001</v>
      </c>
      <c r="K13" s="139">
        <f t="shared" si="0"/>
        <v>0.16700000000000001</v>
      </c>
      <c r="L13" s="140">
        <f t="shared" si="0"/>
        <v>0.5</v>
      </c>
      <c r="M13" s="133">
        <f t="array" ref="M13">IFERROR(SUMPRODUCT(IF(NOT(ISERROR(G13:L13)),AC13:AH13),IF(NOT(ISERROR(G13:L13)),G13:L13))/SUM(AC13:AH13),"")</f>
        <v>0.64523529411764713</v>
      </c>
      <c r="N13" s="115"/>
      <c r="O13" s="115"/>
      <c r="P13" s="23">
        <v>5</v>
      </c>
      <c r="Q13" s="23">
        <v>1</v>
      </c>
      <c r="R13" s="3">
        <f t="shared" si="3"/>
        <v>5.5</v>
      </c>
      <c r="S13" s="3">
        <f t="shared" si="3"/>
        <v>1.5</v>
      </c>
      <c r="T13" s="3" t="str">
        <f t="shared" si="1"/>
        <v>14.90% (n=47)</v>
      </c>
      <c r="U13" s="3">
        <v>4</v>
      </c>
      <c r="V13" s="114" t="str">
        <f>IFERROR(VLOOKUP($H$4&amp;$H$6&amp;TEXT($U13,"#"),Markers_By_Term_Data,Course_By_Term!AB$8,FALSE),"")</f>
        <v>73.20% (n=250)</v>
      </c>
      <c r="W13" s="114" t="str">
        <f>IFERROR(VLOOKUP($H$4&amp;$H$6&amp;TEXT($U13,"#"),Markers_By_Term_Data,Course_By_Term!AC$8,FALSE),"")</f>
        <v>63.60% (n=173)</v>
      </c>
      <c r="X13" s="114" t="str">
        <f>IFERROR(VLOOKUP($H$4&amp;$H$6&amp;TEXT($U13,"#"),Markers_By_Term_Data,Course_By_Term!AD$8,FALSE),"")</f>
        <v>52.40% (n=63)</v>
      </c>
      <c r="Y13" s="114" t="str">
        <f>IFERROR(VLOOKUP($H$4&amp;$H$6&amp;TEXT($U13,"#"),Markers_By_Term_Data,Course_By_Term!AE$8,FALSE),"")</f>
        <v>26.30% (n=19)</v>
      </c>
      <c r="Z13" s="114" t="str">
        <f>IFERROR(VLOOKUP($H$4&amp;$H$6&amp;TEXT($U13,"#"),Markers_By_Term_Data,Course_By_Term!AF$8,FALSE),"")</f>
        <v>16.70% (n=6)</v>
      </c>
      <c r="AA13" s="114" t="str">
        <f>IFERROR(VLOOKUP($H$4&amp;$H$6&amp;TEXT($U13,"#"),Markers_By_Term_Data,Course_By_Term!AG$8,FALSE),"")</f>
        <v>50.00% (n=16)</v>
      </c>
      <c r="AC13" s="8">
        <f t="shared" si="4"/>
        <v>250</v>
      </c>
      <c r="AD13" s="8">
        <f t="shared" si="5"/>
        <v>173</v>
      </c>
      <c r="AE13" s="8">
        <f t="shared" si="6"/>
        <v>63</v>
      </c>
      <c r="AF13" s="8">
        <f t="shared" si="7"/>
        <v>19</v>
      </c>
      <c r="AG13" s="8">
        <f t="shared" si="8"/>
        <v>6</v>
      </c>
      <c r="AH13" s="8">
        <f t="shared" si="9"/>
        <v>16</v>
      </c>
      <c r="AJ13" s="8" t="str">
        <f t="shared" si="10"/>
        <v>64.52% (n=527)</v>
      </c>
    </row>
    <row r="14" spans="2:36" s="23" customFormat="1" ht="30" customHeight="1">
      <c r="C14" s="49"/>
      <c r="D14" s="24"/>
      <c r="E14" s="24"/>
      <c r="F14" s="111" t="s">
        <v>102</v>
      </c>
      <c r="G14" s="141">
        <f t="shared" si="0"/>
        <v>0.74</v>
      </c>
      <c r="H14" s="139">
        <f t="shared" si="0"/>
        <v>0.64200000000000002</v>
      </c>
      <c r="I14" s="139">
        <f t="shared" si="0"/>
        <v>0.64300000000000002</v>
      </c>
      <c r="J14" s="139">
        <f t="shared" si="0"/>
        <v>0.27300000000000002</v>
      </c>
      <c r="K14" s="139">
        <f t="shared" si="0"/>
        <v>0</v>
      </c>
      <c r="L14" s="140">
        <f t="shared" si="0"/>
        <v>0.5</v>
      </c>
      <c r="M14" s="133">
        <f t="array" ref="M14">IFERROR(SUMPRODUCT(IF(NOT(ISERROR(G14:L14)),AC14:AH14),IF(NOT(ISERROR(G14:L14)),G14:L14))/SUM(AC14:AH14),"")</f>
        <v>0.67005757575757585</v>
      </c>
      <c r="N14" s="115"/>
      <c r="O14" s="115"/>
      <c r="P14" s="23">
        <v>6</v>
      </c>
      <c r="Q14" s="23">
        <v>1</v>
      </c>
      <c r="R14" s="3">
        <f t="shared" si="3"/>
        <v>6.5</v>
      </c>
      <c r="S14" s="3">
        <f t="shared" si="3"/>
        <v>1.5</v>
      </c>
      <c r="T14" s="3" t="str">
        <f t="shared" si="1"/>
        <v>3.50% (n=57)</v>
      </c>
      <c r="U14" s="3">
        <v>5</v>
      </c>
      <c r="V14" s="114" t="str">
        <f>IFERROR(VLOOKUP($H$4&amp;$H$6&amp;TEXT($U14,"#"),Markers_By_Term_Data,Course_By_Term!AB$8,FALSE),"")</f>
        <v>74.00% (n=169)</v>
      </c>
      <c r="W14" s="114" t="str">
        <f>IFERROR(VLOOKUP($H$4&amp;$H$6&amp;TEXT($U14,"#"),Markers_By_Term_Data,Course_By_Term!AC$8,FALSE),"")</f>
        <v>64.20% (n=106)</v>
      </c>
      <c r="X14" s="114" t="str">
        <f>IFERROR(VLOOKUP($H$4&amp;$H$6&amp;TEXT($U14,"#"),Markers_By_Term_Data,Course_By_Term!AD$8,FALSE),"")</f>
        <v>64.30% (n=28)</v>
      </c>
      <c r="Y14" s="114" t="str">
        <f>IFERROR(VLOOKUP($H$4&amp;$H$6&amp;TEXT($U14,"#"),Markers_By_Term_Data,Course_By_Term!AE$8,FALSE),"")</f>
        <v>27.30% (n=11)</v>
      </c>
      <c r="Z14" s="114" t="str">
        <f>IFERROR(VLOOKUP($H$4&amp;$H$6&amp;TEXT($U14,"#"),Markers_By_Term_Data,Course_By_Term!AF$8,FALSE),"")</f>
        <v>0.00% (n=2)</v>
      </c>
      <c r="AA14" s="114" t="str">
        <f>IFERROR(VLOOKUP($H$4&amp;$H$6&amp;TEXT($U14,"#"),Markers_By_Term_Data,Course_By_Term!AG$8,FALSE),"")</f>
        <v>50.00% (n=14)</v>
      </c>
      <c r="AC14" s="8">
        <f t="shared" si="4"/>
        <v>169</v>
      </c>
      <c r="AD14" s="8">
        <f t="shared" si="5"/>
        <v>106</v>
      </c>
      <c r="AE14" s="8">
        <f t="shared" si="6"/>
        <v>28</v>
      </c>
      <c r="AF14" s="8">
        <f t="shared" si="7"/>
        <v>11</v>
      </c>
      <c r="AG14" s="8">
        <f t="shared" si="8"/>
        <v>2</v>
      </c>
      <c r="AH14" s="8">
        <f t="shared" si="9"/>
        <v>14</v>
      </c>
      <c r="AJ14" s="8" t="str">
        <f t="shared" si="10"/>
        <v>67.01% (n=330)</v>
      </c>
    </row>
    <row r="15" spans="2:36" s="23" customFormat="1" ht="30" customHeight="1">
      <c r="C15" s="49"/>
      <c r="D15" s="24"/>
      <c r="E15" s="24"/>
      <c r="F15" s="111" t="s">
        <v>103</v>
      </c>
      <c r="G15" s="141">
        <f t="shared" si="0"/>
        <v>0.77700000000000002</v>
      </c>
      <c r="H15" s="139">
        <f t="shared" si="0"/>
        <v>0.67100000000000004</v>
      </c>
      <c r="I15" s="139">
        <f t="shared" si="0"/>
        <v>0.60699999999999998</v>
      </c>
      <c r="J15" s="139">
        <f t="shared" si="0"/>
        <v>0.66700000000000004</v>
      </c>
      <c r="K15" s="139">
        <f t="shared" si="0"/>
        <v>0.25</v>
      </c>
      <c r="L15" s="140">
        <f t="shared" si="0"/>
        <v>0.33300000000000002</v>
      </c>
      <c r="M15" s="133">
        <f t="array" ref="M15">IFERROR(SUMPRODUCT(IF(NOT(ISERROR(G15:L15)),AC15:AH15),IF(NOT(ISERROR(G15:L15)),G15:L15))/SUM(AC15:AH15),"")</f>
        <v>0.70440890688259106</v>
      </c>
      <c r="N15" s="115"/>
      <c r="O15" s="115"/>
      <c r="P15" s="23">
        <v>7</v>
      </c>
      <c r="Q15" s="23">
        <v>1</v>
      </c>
      <c r="R15" s="3">
        <f t="shared" si="3"/>
        <v>7.5</v>
      </c>
      <c r="S15" s="3">
        <f t="shared" si="3"/>
        <v>1.5</v>
      </c>
      <c r="T15" s="3" t="str">
        <f t="shared" si="1"/>
        <v>13.60% (n=22)</v>
      </c>
      <c r="U15" s="3">
        <v>6</v>
      </c>
      <c r="V15" s="114" t="str">
        <f>IFERROR(VLOOKUP($H$4&amp;$H$6&amp;TEXT($U15,"#"),Markers_By_Term_Data,Course_By_Term!AB$8,FALSE),"")</f>
        <v>77.70% (n=130)</v>
      </c>
      <c r="W15" s="114" t="str">
        <f>IFERROR(VLOOKUP($H$4&amp;$H$6&amp;TEXT($U15,"#"),Markers_By_Term_Data,Course_By_Term!AC$8,FALSE),"")</f>
        <v>67.10% (n=73)</v>
      </c>
      <c r="X15" s="114" t="str">
        <f>IFERROR(VLOOKUP($H$4&amp;$H$6&amp;TEXT($U15,"#"),Markers_By_Term_Data,Course_By_Term!AD$8,FALSE),"")</f>
        <v>60.70% (n=28)</v>
      </c>
      <c r="Y15" s="114" t="str">
        <f>IFERROR(VLOOKUP($H$4&amp;$H$6&amp;TEXT($U15,"#"),Markers_By_Term_Data,Course_By_Term!AE$8,FALSE),"")</f>
        <v>66.70% (n=6)</v>
      </c>
      <c r="Z15" s="114" t="str">
        <f>IFERROR(VLOOKUP($H$4&amp;$H$6&amp;TEXT($U15,"#"),Markers_By_Term_Data,Course_By_Term!AF$8,FALSE),"")</f>
        <v>25.00% (n=4)</v>
      </c>
      <c r="AA15" s="114" t="str">
        <f>IFERROR(VLOOKUP($H$4&amp;$H$6&amp;TEXT($U15,"#"),Markers_By_Term_Data,Course_By_Term!AG$8,FALSE),"")</f>
        <v>33.30% (n=6)</v>
      </c>
      <c r="AC15" s="8">
        <f t="shared" si="4"/>
        <v>130</v>
      </c>
      <c r="AD15" s="8">
        <f t="shared" si="5"/>
        <v>73</v>
      </c>
      <c r="AE15" s="8">
        <f t="shared" si="6"/>
        <v>28</v>
      </c>
      <c r="AF15" s="8">
        <f t="shared" si="7"/>
        <v>6</v>
      </c>
      <c r="AG15" s="8">
        <f t="shared" si="8"/>
        <v>4</v>
      </c>
      <c r="AH15" s="8">
        <f t="shared" si="9"/>
        <v>6</v>
      </c>
      <c r="AJ15" s="8" t="str">
        <f t="shared" si="10"/>
        <v>70.44% (n=247)</v>
      </c>
    </row>
    <row r="16" spans="2:36" s="23" customFormat="1" ht="30" customHeight="1">
      <c r="C16" s="49"/>
      <c r="D16" s="24"/>
      <c r="E16" s="24"/>
      <c r="F16" s="111" t="s">
        <v>104</v>
      </c>
      <c r="G16" s="141">
        <f t="shared" si="0"/>
        <v>0.82699999999999996</v>
      </c>
      <c r="H16" s="139">
        <f t="shared" si="0"/>
        <v>0.77600000000000002</v>
      </c>
      <c r="I16" s="139">
        <f t="shared" si="0"/>
        <v>0.66700000000000004</v>
      </c>
      <c r="J16" s="139">
        <f t="shared" si="0"/>
        <v>0</v>
      </c>
      <c r="K16" s="139">
        <f t="shared" si="0"/>
        <v>0</v>
      </c>
      <c r="L16" s="140">
        <f t="shared" si="0"/>
        <v>0.5</v>
      </c>
      <c r="M16" s="133">
        <f t="array" ref="M16">IFERROR(SUMPRODUCT(IF(NOT(ISERROR(G16:L16)),AC16:AH16),IF(NOT(ISERROR(G16:L16)),G16:L16))/SUM(AC16:AH16),"")</f>
        <v>0.75890954773869346</v>
      </c>
      <c r="N16" s="115"/>
      <c r="O16" s="115"/>
      <c r="P16" s="3">
        <v>2</v>
      </c>
      <c r="Q16" s="23">
        <v>2</v>
      </c>
      <c r="R16" s="3">
        <f t="shared" si="3"/>
        <v>2.5</v>
      </c>
      <c r="S16" s="3">
        <f t="shared" si="3"/>
        <v>2.5</v>
      </c>
      <c r="T16" s="3" t="str">
        <f t="shared" si="1"/>
        <v>48.20% (n=280)</v>
      </c>
      <c r="U16" s="3">
        <v>7</v>
      </c>
      <c r="V16" s="114" t="str">
        <f>IFERROR(VLOOKUP($H$4&amp;$H$6&amp;TEXT($U16,"#"),Markers_By_Term_Data,Course_By_Term!AB$8,FALSE),"")</f>
        <v>82.70% (n=104)</v>
      </c>
      <c r="W16" s="114" t="str">
        <f>IFERROR(VLOOKUP($H$4&amp;$H$6&amp;TEXT($U16,"#"),Markers_By_Term_Data,Course_By_Term!AC$8,FALSE),"")</f>
        <v>77.60% (n=58)</v>
      </c>
      <c r="X16" s="114" t="str">
        <f>IFERROR(VLOOKUP($H$4&amp;$H$6&amp;TEXT($U16,"#"),Markers_By_Term_Data,Course_By_Term!AD$8,FALSE),"")</f>
        <v>66.70% (n=21)</v>
      </c>
      <c r="Y16" s="114" t="str">
        <f>IFERROR(VLOOKUP($H$4&amp;$H$6&amp;TEXT($U16,"#"),Markers_By_Term_Data,Course_By_Term!AE$8,FALSE),"")</f>
        <v>0.00% (n=2)</v>
      </c>
      <c r="Z16" s="114" t="str">
        <f>IFERROR(VLOOKUP($H$4&amp;$H$6&amp;TEXT($U16,"#"),Markers_By_Term_Data,Course_By_Term!AF$8,FALSE),"")</f>
        <v>0.00% (n=2)</v>
      </c>
      <c r="AA16" s="114" t="str">
        <f>IFERROR(VLOOKUP($H$4&amp;$H$6&amp;TEXT($U16,"#"),Markers_By_Term_Data,Course_By_Term!AG$8,FALSE),"")</f>
        <v>50.00% (n=12)</v>
      </c>
      <c r="AC16" s="8">
        <f t="shared" si="4"/>
        <v>104</v>
      </c>
      <c r="AD16" s="8">
        <f t="shared" si="5"/>
        <v>58</v>
      </c>
      <c r="AE16" s="8">
        <f t="shared" si="6"/>
        <v>21</v>
      </c>
      <c r="AF16" s="8">
        <f t="shared" si="7"/>
        <v>2</v>
      </c>
      <c r="AG16" s="8">
        <f t="shared" si="8"/>
        <v>2</v>
      </c>
      <c r="AH16" s="8">
        <f t="shared" si="9"/>
        <v>12</v>
      </c>
      <c r="AJ16" s="8" t="str">
        <f t="shared" si="10"/>
        <v>75.89% (n=199)</v>
      </c>
    </row>
    <row r="17" spans="2:36" s="23" customFormat="1" ht="30" customHeight="1" thickBot="1">
      <c r="C17" s="49"/>
      <c r="D17" s="24"/>
      <c r="E17" s="24"/>
      <c r="F17" s="117" t="s">
        <v>105</v>
      </c>
      <c r="G17" s="142">
        <f t="shared" si="0"/>
        <v>0.85299999999999998</v>
      </c>
      <c r="H17" s="143">
        <f t="shared" si="0"/>
        <v>0.76900000000000002</v>
      </c>
      <c r="I17" s="143">
        <f t="shared" si="0"/>
        <v>1</v>
      </c>
      <c r="J17" s="143">
        <f t="shared" si="0"/>
        <v>1</v>
      </c>
      <c r="K17" s="143">
        <f t="shared" si="0"/>
        <v>0.5</v>
      </c>
      <c r="L17" s="144">
        <f t="shared" si="0"/>
        <v>0.66700000000000004</v>
      </c>
      <c r="M17" s="134">
        <f t="array" ref="M17">IFERROR(SUMPRODUCT(IF(NOT(ISERROR(G17:L17)),AC17:AH17),IF(NOT(ISERROR(G17:L17)),G17:L17))/SUM(AC17:AH17),"")</f>
        <v>0.82084328358208947</v>
      </c>
      <c r="N17" s="115"/>
      <c r="O17" s="115"/>
      <c r="P17" s="3">
        <v>3</v>
      </c>
      <c r="Q17" s="23">
        <v>2</v>
      </c>
      <c r="R17" s="3">
        <f t="shared" si="3"/>
        <v>3.5</v>
      </c>
      <c r="S17" s="3">
        <f t="shared" si="3"/>
        <v>2.5</v>
      </c>
      <c r="T17" s="3" t="str">
        <f t="shared" si="1"/>
        <v>45.40% (n=304)</v>
      </c>
      <c r="U17" s="3">
        <v>8</v>
      </c>
      <c r="V17" s="114" t="str">
        <f>IFERROR(VLOOKUP($H$4&amp;$H$6&amp;TEXT($U17,"#"),Markers_By_Term_Data,Course_By_Term!AB$8,FALSE),"")</f>
        <v>85.30% (n=68)</v>
      </c>
      <c r="W17" s="114" t="str">
        <f>IFERROR(VLOOKUP($H$4&amp;$H$6&amp;TEXT($U17,"#"),Markers_By_Term_Data,Course_By_Term!AC$8,FALSE),"")</f>
        <v>76.90% (n=52)</v>
      </c>
      <c r="X17" s="114" t="str">
        <f>IFERROR(VLOOKUP($H$4&amp;$H$6&amp;TEXT($U17,"#"),Markers_By_Term_Data,Course_By_Term!AD$8,FALSE),"")</f>
        <v>100.00% (n=7)</v>
      </c>
      <c r="Y17" s="114" t="str">
        <f>IFERROR(VLOOKUP($H$4&amp;$H$6&amp;TEXT($U17,"#"),Markers_By_Term_Data,Course_By_Term!AE$8,FALSE),"")</f>
        <v>100.00% (n=2)</v>
      </c>
      <c r="Z17" s="114" t="str">
        <f>IFERROR(VLOOKUP($H$4&amp;$H$6&amp;TEXT($U17,"#"),Markers_By_Term_Data,Course_By_Term!AF$8,FALSE),"")</f>
        <v>50.00% (n=2)</v>
      </c>
      <c r="AA17" s="114" t="str">
        <f>IFERROR(VLOOKUP($H$4&amp;$H$6&amp;TEXT($U17,"#"),Markers_By_Term_Data,Course_By_Term!AG$8,FALSE),"")</f>
        <v>66.70% (n=3)</v>
      </c>
      <c r="AC17" s="8">
        <f t="shared" si="4"/>
        <v>68</v>
      </c>
      <c r="AD17" s="8">
        <f t="shared" si="5"/>
        <v>52</v>
      </c>
      <c r="AE17" s="8">
        <f t="shared" si="6"/>
        <v>7</v>
      </c>
      <c r="AF17" s="8">
        <f t="shared" si="7"/>
        <v>2</v>
      </c>
      <c r="AG17" s="8">
        <f t="shared" si="8"/>
        <v>2</v>
      </c>
      <c r="AH17" s="8">
        <f t="shared" si="9"/>
        <v>3</v>
      </c>
      <c r="AJ17" s="8" t="str">
        <f t="shared" si="10"/>
        <v>82.08% (n=134)</v>
      </c>
    </row>
    <row r="18" spans="2:36" s="23" customFormat="1" ht="30" customHeight="1" thickTop="1" thickBot="1">
      <c r="B18" s="3"/>
      <c r="C18" s="49"/>
      <c r="D18" s="24"/>
      <c r="E18" s="24"/>
      <c r="F18" s="116" t="s">
        <v>68</v>
      </c>
      <c r="G18" s="132">
        <f t="array" ref="G18">IFERROR(SUMPRODUCT(IF(NOT(G10:G17=""),AC10:AC17),IF(NOT(G10:G17=""),(G10:G17))/SUM(AC10:AC17)),"")</f>
        <v>0.6702243319268637</v>
      </c>
      <c r="H18" s="132">
        <f t="array" ref="H18">IFERROR(SUMPRODUCT(IF(NOT(H10:H17=""),AD10:AD17),IF(NOT(H10:H17=""),(H10:H17))/SUM(AD10:AD17)),"")</f>
        <v>0.5600396126760564</v>
      </c>
      <c r="I18" s="132">
        <f t="array" ref="I18">IFERROR(SUMPRODUCT(IF(NOT(I10:I17=""),AE10:AE17),IF(NOT(I10:I17=""),(I10:I17))/SUM(AE10:AE17)),"")</f>
        <v>0.37962280701754386</v>
      </c>
      <c r="J18" s="132">
        <f t="array" ref="J18">IFERROR(SUMPRODUCT(IF(NOT(J10:J17=""),AF10:AF17),IF(NOT(J10:J17=""),(J10:J17))/SUM(AF10:AF17)),"")</f>
        <v>0.2611783439490446</v>
      </c>
      <c r="K18" s="132">
        <f t="array" ref="K18">IFERROR(SUMPRODUCT(IF(NOT(K10:K17=""),AG10:AG17),IF(NOT(K10:K17=""),(K10:K17))/SUM(AG10:AG17)),"")</f>
        <v>9.5678260869565226E-2</v>
      </c>
      <c r="L18" s="135">
        <f t="array" ref="L18">IFERROR(SUMPRODUCT(IF(NOT(L10:L17=""),AH10:AH17),IF(NOT(L10:L17=""),(L10:L17))/SUM(AH10:AH17)),"")</f>
        <v>0.25854310344827586</v>
      </c>
      <c r="M18" s="145"/>
      <c r="P18" s="3">
        <v>4</v>
      </c>
      <c r="Q18" s="23">
        <v>2</v>
      </c>
      <c r="R18" s="3">
        <f t="shared" si="3"/>
        <v>4.5</v>
      </c>
      <c r="S18" s="3">
        <f t="shared" si="3"/>
        <v>2.5</v>
      </c>
      <c r="T18" s="3" t="str">
        <f t="shared" si="1"/>
        <v>33.60% (n=146)</v>
      </c>
      <c r="U18" s="3"/>
      <c r="AC18" s="23" t="str">
        <f t="shared" ref="AC18:AH18" si="11">IFERROR(IF(SUM(AC10:AC17)=0,"",TEXT(G18,"0.00%")&amp;" (n="&amp;TEXT(SUM(AC10:AC17),"#,###")&amp;")"),"")</f>
        <v>67.02% (n=1,422)</v>
      </c>
      <c r="AD18" s="23" t="str">
        <f t="shared" si="11"/>
        <v>56.00% (n=1,136)</v>
      </c>
      <c r="AE18" s="23" t="str">
        <f t="shared" si="11"/>
        <v>37.96% (n=456)</v>
      </c>
      <c r="AF18" s="23" t="str">
        <f t="shared" si="11"/>
        <v>26.12% (n=157)</v>
      </c>
      <c r="AG18" s="23" t="str">
        <f t="shared" si="11"/>
        <v>9.57% (n=115)</v>
      </c>
      <c r="AH18" s="23" t="str">
        <f t="shared" si="11"/>
        <v>25.85% (n=116)</v>
      </c>
    </row>
    <row r="19" spans="2:36">
      <c r="P19" s="23">
        <v>5</v>
      </c>
      <c r="Q19" s="3">
        <v>2</v>
      </c>
      <c r="R19" s="3">
        <f t="shared" si="3"/>
        <v>5.5</v>
      </c>
      <c r="S19" s="3">
        <f t="shared" si="3"/>
        <v>2.5</v>
      </c>
      <c r="T19" s="3" t="str">
        <f t="shared" si="1"/>
        <v>26.00% (n=50)</v>
      </c>
    </row>
    <row r="20" spans="2:36">
      <c r="E20" s="3"/>
      <c r="F20" s="322" t="s">
        <v>80</v>
      </c>
      <c r="G20" s="322"/>
      <c r="H20" s="322"/>
      <c r="I20" s="322"/>
      <c r="J20" s="322"/>
      <c r="K20" s="322"/>
      <c r="L20" s="322"/>
      <c r="P20" s="23">
        <v>6</v>
      </c>
      <c r="Q20" s="3">
        <v>2</v>
      </c>
      <c r="R20" s="3">
        <f t="shared" si="3"/>
        <v>6.5</v>
      </c>
      <c r="S20" s="3">
        <f t="shared" si="3"/>
        <v>2.5</v>
      </c>
      <c r="T20" s="3" t="str">
        <f t="shared" si="1"/>
        <v>6.70% (n=30)</v>
      </c>
    </row>
    <row r="21" spans="2:36" ht="51" customHeight="1">
      <c r="E21" s="3"/>
      <c r="F21" s="322"/>
      <c r="G21" s="322"/>
      <c r="H21" s="322"/>
      <c r="I21" s="322"/>
      <c r="J21" s="322"/>
      <c r="K21" s="322"/>
      <c r="L21" s="322"/>
      <c r="P21" s="23">
        <v>7</v>
      </c>
      <c r="Q21" s="3">
        <v>2</v>
      </c>
      <c r="R21" s="3">
        <f t="shared" si="3"/>
        <v>7.5</v>
      </c>
      <c r="S21" s="3">
        <f t="shared" si="3"/>
        <v>2.5</v>
      </c>
      <c r="T21" s="3" t="str">
        <f t="shared" si="1"/>
        <v>0.00% (n=23)</v>
      </c>
    </row>
    <row r="22" spans="2:36">
      <c r="E22" s="3"/>
      <c r="F22" s="260"/>
      <c r="G22" s="260"/>
      <c r="H22" s="260"/>
      <c r="I22" s="260"/>
      <c r="J22" s="260"/>
      <c r="K22" s="260"/>
      <c r="L22" s="260"/>
      <c r="P22" s="3">
        <v>2</v>
      </c>
      <c r="Q22" s="3">
        <v>3</v>
      </c>
      <c r="R22" s="3">
        <f t="shared" si="3"/>
        <v>2.5</v>
      </c>
      <c r="S22" s="3">
        <f t="shared" si="3"/>
        <v>3.5</v>
      </c>
      <c r="T22" s="3" t="str">
        <f t="shared" si="1"/>
        <v>69.10% (n=314)</v>
      </c>
    </row>
    <row r="23" spans="2:36">
      <c r="E23" s="3"/>
      <c r="F23" s="260"/>
      <c r="G23" s="260"/>
      <c r="H23" s="260"/>
      <c r="I23" s="260"/>
      <c r="J23" s="260"/>
      <c r="K23" s="260"/>
      <c r="L23" s="260"/>
      <c r="P23" s="3">
        <v>3</v>
      </c>
      <c r="Q23" s="3">
        <v>3</v>
      </c>
      <c r="R23" s="3">
        <f t="shared" si="3"/>
        <v>3.5</v>
      </c>
      <c r="S23" s="3">
        <f t="shared" si="3"/>
        <v>3.5</v>
      </c>
      <c r="T23" s="3" t="str">
        <f t="shared" si="1"/>
        <v>56.70% (n=240)</v>
      </c>
    </row>
    <row r="24" spans="2:36">
      <c r="P24" s="3">
        <v>4</v>
      </c>
      <c r="Q24" s="3">
        <v>3</v>
      </c>
      <c r="R24" s="3">
        <f t="shared" si="3"/>
        <v>4.5</v>
      </c>
      <c r="S24" s="3">
        <f t="shared" si="3"/>
        <v>3.5</v>
      </c>
      <c r="T24" s="3" t="str">
        <f t="shared" si="1"/>
        <v>30.90% (n=81)</v>
      </c>
    </row>
    <row r="25" spans="2:36">
      <c r="P25" s="23">
        <v>5</v>
      </c>
      <c r="Q25" s="3">
        <v>3</v>
      </c>
      <c r="R25" s="3">
        <f t="shared" si="3"/>
        <v>5.5</v>
      </c>
      <c r="S25" s="3">
        <f t="shared" si="3"/>
        <v>3.5</v>
      </c>
      <c r="T25" s="3" t="str">
        <f t="shared" si="1"/>
        <v>35.00% (n=20)</v>
      </c>
    </row>
    <row r="26" spans="2:36">
      <c r="P26" s="23">
        <v>6</v>
      </c>
      <c r="Q26" s="3">
        <v>3</v>
      </c>
      <c r="R26" s="3">
        <f t="shared" si="3"/>
        <v>6.5</v>
      </c>
      <c r="S26" s="3">
        <f t="shared" si="3"/>
        <v>3.5</v>
      </c>
      <c r="T26" s="3" t="str">
        <f t="shared" si="1"/>
        <v>33.30% (n=12)</v>
      </c>
    </row>
    <row r="27" spans="2:36">
      <c r="P27" s="23">
        <v>7</v>
      </c>
      <c r="Q27" s="3">
        <v>3</v>
      </c>
      <c r="R27" s="3">
        <f t="shared" si="3"/>
        <v>7.5</v>
      </c>
      <c r="S27" s="3">
        <f t="shared" si="3"/>
        <v>3.5</v>
      </c>
      <c r="T27" s="3" t="str">
        <f t="shared" si="1"/>
        <v>10.00% (n=20)</v>
      </c>
    </row>
    <row r="28" spans="2:36">
      <c r="P28" s="3">
        <v>2</v>
      </c>
      <c r="Q28" s="3">
        <v>4</v>
      </c>
      <c r="R28" s="3">
        <f t="shared" si="3"/>
        <v>2.5</v>
      </c>
      <c r="S28" s="3">
        <f t="shared" si="3"/>
        <v>4.5</v>
      </c>
      <c r="T28" s="3" t="str">
        <f t="shared" si="1"/>
        <v>73.20% (n=250)</v>
      </c>
    </row>
    <row r="29" spans="2:36">
      <c r="P29" s="3">
        <v>3</v>
      </c>
      <c r="Q29" s="3">
        <v>4</v>
      </c>
      <c r="R29" s="3">
        <f t="shared" si="3"/>
        <v>3.5</v>
      </c>
      <c r="S29" s="3">
        <f t="shared" si="3"/>
        <v>4.5</v>
      </c>
      <c r="T29" s="3" t="str">
        <f t="shared" si="1"/>
        <v>63.60% (n=173)</v>
      </c>
    </row>
    <row r="30" spans="2:36">
      <c r="P30" s="3">
        <v>4</v>
      </c>
      <c r="Q30" s="3">
        <v>4</v>
      </c>
      <c r="R30" s="3">
        <f t="shared" si="3"/>
        <v>4.5</v>
      </c>
      <c r="S30" s="3">
        <f t="shared" si="3"/>
        <v>4.5</v>
      </c>
      <c r="T30" s="3" t="str">
        <f t="shared" si="1"/>
        <v>52.40% (n=63)</v>
      </c>
    </row>
    <row r="31" spans="2:36">
      <c r="P31" s="23">
        <v>5</v>
      </c>
      <c r="Q31" s="3">
        <v>4</v>
      </c>
      <c r="R31" s="3">
        <f t="shared" si="3"/>
        <v>5.5</v>
      </c>
      <c r="S31" s="3">
        <f t="shared" si="3"/>
        <v>4.5</v>
      </c>
      <c r="T31" s="3" t="str">
        <f t="shared" si="1"/>
        <v>26.30% (n=19)</v>
      </c>
    </row>
    <row r="32" spans="2:36">
      <c r="P32" s="23">
        <v>6</v>
      </c>
      <c r="Q32" s="3">
        <v>4</v>
      </c>
      <c r="R32" s="3">
        <f t="shared" si="3"/>
        <v>6.5</v>
      </c>
      <c r="S32" s="3">
        <f t="shared" si="3"/>
        <v>4.5</v>
      </c>
      <c r="T32" s="3" t="str">
        <f t="shared" si="1"/>
        <v>16.70% (n=6)</v>
      </c>
    </row>
    <row r="33" spans="16:20">
      <c r="P33" s="23">
        <v>7</v>
      </c>
      <c r="Q33" s="3">
        <v>4</v>
      </c>
      <c r="R33" s="3">
        <f t="shared" si="3"/>
        <v>7.5</v>
      </c>
      <c r="S33" s="3">
        <f t="shared" si="3"/>
        <v>4.5</v>
      </c>
      <c r="T33" s="3" t="str">
        <f t="shared" si="1"/>
        <v>50.00% (n=16)</v>
      </c>
    </row>
    <row r="34" spans="16:20">
      <c r="P34" s="3">
        <v>2</v>
      </c>
      <c r="Q34" s="3">
        <v>5</v>
      </c>
      <c r="R34" s="3">
        <f t="shared" si="3"/>
        <v>2.5</v>
      </c>
      <c r="S34" s="3">
        <f t="shared" si="3"/>
        <v>5.5</v>
      </c>
      <c r="T34" s="3" t="str">
        <f t="shared" si="1"/>
        <v>74.00% (n=169)</v>
      </c>
    </row>
    <row r="35" spans="16:20">
      <c r="P35" s="3">
        <v>3</v>
      </c>
      <c r="Q35" s="3">
        <v>5</v>
      </c>
      <c r="R35" s="3">
        <f t="shared" si="3"/>
        <v>3.5</v>
      </c>
      <c r="S35" s="3">
        <f t="shared" si="3"/>
        <v>5.5</v>
      </c>
      <c r="T35" s="3" t="str">
        <f t="shared" si="1"/>
        <v>64.20% (n=106)</v>
      </c>
    </row>
    <row r="36" spans="16:20">
      <c r="P36" s="3">
        <v>4</v>
      </c>
      <c r="Q36" s="3">
        <v>5</v>
      </c>
      <c r="R36" s="3">
        <f t="shared" si="3"/>
        <v>4.5</v>
      </c>
      <c r="S36" s="3">
        <f t="shared" si="3"/>
        <v>5.5</v>
      </c>
      <c r="T36" s="3" t="str">
        <f t="shared" si="1"/>
        <v>64.30% (n=28)</v>
      </c>
    </row>
    <row r="37" spans="16:20">
      <c r="P37" s="23">
        <v>5</v>
      </c>
      <c r="Q37" s="3">
        <v>5</v>
      </c>
      <c r="R37" s="3">
        <f t="shared" si="3"/>
        <v>5.5</v>
      </c>
      <c r="S37" s="3">
        <f t="shared" si="3"/>
        <v>5.5</v>
      </c>
      <c r="T37" s="3" t="str">
        <f t="shared" si="1"/>
        <v>27.30% (n=11)</v>
      </c>
    </row>
    <row r="38" spans="16:20">
      <c r="P38" s="23">
        <v>6</v>
      </c>
      <c r="Q38" s="3">
        <v>5</v>
      </c>
      <c r="R38" s="3">
        <f t="shared" si="3"/>
        <v>6.5</v>
      </c>
      <c r="S38" s="3">
        <f t="shared" si="3"/>
        <v>5.5</v>
      </c>
      <c r="T38" s="3" t="str">
        <f t="shared" si="1"/>
        <v>0.00% (n=2)</v>
      </c>
    </row>
    <row r="39" spans="16:20">
      <c r="P39" s="23">
        <v>7</v>
      </c>
      <c r="Q39" s="3">
        <v>5</v>
      </c>
      <c r="R39" s="3">
        <f t="shared" si="3"/>
        <v>7.5</v>
      </c>
      <c r="S39" s="3">
        <f t="shared" si="3"/>
        <v>5.5</v>
      </c>
      <c r="T39" s="3" t="str">
        <f t="shared" si="1"/>
        <v>50.00% (n=14)</v>
      </c>
    </row>
    <row r="40" spans="16:20">
      <c r="P40" s="3">
        <v>2</v>
      </c>
      <c r="Q40" s="3">
        <v>6</v>
      </c>
      <c r="R40" s="3">
        <f t="shared" si="3"/>
        <v>2.5</v>
      </c>
      <c r="S40" s="3">
        <f t="shared" si="3"/>
        <v>6.5</v>
      </c>
      <c r="T40" s="3" t="str">
        <f t="shared" si="1"/>
        <v>77.70% (n=130)</v>
      </c>
    </row>
    <row r="41" spans="16:20">
      <c r="P41" s="3">
        <v>3</v>
      </c>
      <c r="Q41" s="3">
        <v>6</v>
      </c>
      <c r="R41" s="3">
        <f t="shared" si="3"/>
        <v>3.5</v>
      </c>
      <c r="S41" s="3">
        <f t="shared" si="3"/>
        <v>6.5</v>
      </c>
      <c r="T41" s="3" t="str">
        <f t="shared" si="1"/>
        <v>67.10% (n=73)</v>
      </c>
    </row>
    <row r="42" spans="16:20">
      <c r="P42" s="3">
        <v>4</v>
      </c>
      <c r="Q42" s="3">
        <v>6</v>
      </c>
      <c r="R42" s="3">
        <f t="shared" si="3"/>
        <v>4.5</v>
      </c>
      <c r="S42" s="3">
        <f t="shared" si="3"/>
        <v>6.5</v>
      </c>
      <c r="T42" s="3" t="str">
        <f t="shared" si="1"/>
        <v>60.70% (n=28)</v>
      </c>
    </row>
    <row r="43" spans="16:20">
      <c r="P43" s="23">
        <v>5</v>
      </c>
      <c r="Q43" s="3">
        <v>6</v>
      </c>
      <c r="R43" s="3">
        <f t="shared" si="3"/>
        <v>5.5</v>
      </c>
      <c r="S43" s="3">
        <f t="shared" si="3"/>
        <v>6.5</v>
      </c>
      <c r="T43" s="3" t="str">
        <f t="shared" si="1"/>
        <v>66.70% (n=6)</v>
      </c>
    </row>
    <row r="44" spans="16:20">
      <c r="P44" s="23">
        <v>6</v>
      </c>
      <c r="Q44" s="3">
        <v>6</v>
      </c>
      <c r="R44" s="3">
        <f t="shared" si="3"/>
        <v>6.5</v>
      </c>
      <c r="S44" s="3">
        <f t="shared" si="3"/>
        <v>6.5</v>
      </c>
      <c r="T44" s="3" t="str">
        <f t="shared" si="1"/>
        <v>25.00% (n=4)</v>
      </c>
    </row>
    <row r="45" spans="16:20">
      <c r="P45" s="23">
        <v>7</v>
      </c>
      <c r="Q45" s="3">
        <v>6</v>
      </c>
      <c r="R45" s="3">
        <f t="shared" si="3"/>
        <v>7.5</v>
      </c>
      <c r="S45" s="3">
        <f t="shared" si="3"/>
        <v>6.5</v>
      </c>
      <c r="T45" s="3" t="str">
        <f t="shared" si="1"/>
        <v>33.30% (n=6)</v>
      </c>
    </row>
    <row r="46" spans="16:20">
      <c r="P46" s="3">
        <v>2</v>
      </c>
      <c r="Q46" s="3">
        <v>7</v>
      </c>
      <c r="R46" s="3">
        <f t="shared" si="3"/>
        <v>2.5</v>
      </c>
      <c r="S46" s="3">
        <f t="shared" si="3"/>
        <v>7.5</v>
      </c>
      <c r="T46" s="3" t="str">
        <f t="shared" si="1"/>
        <v>82.70% (n=104)</v>
      </c>
    </row>
    <row r="47" spans="16:20">
      <c r="P47" s="3">
        <v>3</v>
      </c>
      <c r="Q47" s="3">
        <v>7</v>
      </c>
      <c r="R47" s="3">
        <f t="shared" si="3"/>
        <v>3.5</v>
      </c>
      <c r="S47" s="3">
        <f t="shared" si="3"/>
        <v>7.5</v>
      </c>
      <c r="T47" s="3" t="str">
        <f t="shared" si="1"/>
        <v>77.60% (n=58)</v>
      </c>
    </row>
    <row r="48" spans="16:20">
      <c r="P48" s="3">
        <v>4</v>
      </c>
      <c r="Q48" s="3">
        <v>7</v>
      </c>
      <c r="R48" s="3">
        <f t="shared" si="3"/>
        <v>4.5</v>
      </c>
      <c r="S48" s="3">
        <f t="shared" si="3"/>
        <v>7.5</v>
      </c>
      <c r="T48" s="3" t="str">
        <f t="shared" si="1"/>
        <v>66.70% (n=21)</v>
      </c>
    </row>
    <row r="49" spans="16:22">
      <c r="P49" s="23">
        <v>5</v>
      </c>
      <c r="Q49" s="3">
        <v>7</v>
      </c>
      <c r="R49" s="3">
        <f t="shared" si="3"/>
        <v>5.5</v>
      </c>
      <c r="S49" s="3">
        <f t="shared" si="3"/>
        <v>7.5</v>
      </c>
      <c r="T49" s="3" t="str">
        <f t="shared" si="1"/>
        <v>0.00% (n=2)</v>
      </c>
    </row>
    <row r="50" spans="16:22">
      <c r="P50" s="23">
        <v>6</v>
      </c>
      <c r="Q50" s="3">
        <v>7</v>
      </c>
      <c r="R50" s="3">
        <f t="shared" si="3"/>
        <v>6.5</v>
      </c>
      <c r="S50" s="3">
        <f t="shared" si="3"/>
        <v>7.5</v>
      </c>
      <c r="T50" s="3" t="str">
        <f t="shared" si="1"/>
        <v>0.00% (n=2)</v>
      </c>
    </row>
    <row r="51" spans="16:22">
      <c r="P51" s="23">
        <v>7</v>
      </c>
      <c r="Q51" s="3">
        <v>7</v>
      </c>
      <c r="R51" s="3">
        <f t="shared" si="3"/>
        <v>7.5</v>
      </c>
      <c r="S51" s="3">
        <f t="shared" si="3"/>
        <v>7.5</v>
      </c>
      <c r="T51" s="3" t="str">
        <f t="shared" si="1"/>
        <v>50.00% (n=12)</v>
      </c>
    </row>
    <row r="52" spans="16:22">
      <c r="P52" s="3">
        <v>2</v>
      </c>
      <c r="Q52" s="3">
        <v>8</v>
      </c>
      <c r="R52" s="3">
        <f t="shared" si="3"/>
        <v>2.5</v>
      </c>
      <c r="S52" s="3">
        <f t="shared" si="3"/>
        <v>8.5</v>
      </c>
      <c r="T52" s="3" t="str">
        <f t="shared" si="1"/>
        <v>85.30% (n=68)</v>
      </c>
    </row>
    <row r="53" spans="16:22">
      <c r="P53" s="3">
        <v>3</v>
      </c>
      <c r="Q53" s="3">
        <v>8</v>
      </c>
      <c r="R53" s="3">
        <f t="shared" si="3"/>
        <v>3.5</v>
      </c>
      <c r="S53" s="3">
        <f t="shared" si="3"/>
        <v>8.5</v>
      </c>
      <c r="T53" s="3" t="str">
        <f t="shared" si="1"/>
        <v>76.90% (n=52)</v>
      </c>
    </row>
    <row r="54" spans="16:22">
      <c r="P54" s="3">
        <v>4</v>
      </c>
      <c r="Q54" s="3">
        <v>8</v>
      </c>
      <c r="R54" s="3">
        <f t="shared" si="3"/>
        <v>4.5</v>
      </c>
      <c r="S54" s="3">
        <f t="shared" si="3"/>
        <v>8.5</v>
      </c>
      <c r="T54" s="3" t="str">
        <f t="shared" si="1"/>
        <v>100.00% (n=7)</v>
      </c>
    </row>
    <row r="55" spans="16:22">
      <c r="P55" s="23">
        <v>5</v>
      </c>
      <c r="Q55" s="3">
        <v>8</v>
      </c>
      <c r="R55" s="3">
        <f t="shared" si="3"/>
        <v>5.5</v>
      </c>
      <c r="S55" s="3">
        <f t="shared" si="3"/>
        <v>8.5</v>
      </c>
      <c r="T55" s="3" t="str">
        <f t="shared" si="1"/>
        <v>100.00% (n=2)</v>
      </c>
    </row>
    <row r="56" spans="16:22">
      <c r="P56" s="23">
        <v>6</v>
      </c>
      <c r="Q56" s="3">
        <v>8</v>
      </c>
      <c r="R56" s="3">
        <f t="shared" si="3"/>
        <v>6.5</v>
      </c>
      <c r="S56" s="3">
        <f t="shared" si="3"/>
        <v>8.5</v>
      </c>
      <c r="T56" s="3" t="str">
        <f t="shared" si="1"/>
        <v>50.00% (n=2)</v>
      </c>
    </row>
    <row r="57" spans="16:22">
      <c r="P57" s="23">
        <v>7</v>
      </c>
      <c r="Q57" s="3">
        <v>8</v>
      </c>
      <c r="R57" s="3">
        <f t="shared" si="3"/>
        <v>7.5</v>
      </c>
      <c r="S57" s="3">
        <f t="shared" si="3"/>
        <v>8.5</v>
      </c>
      <c r="T57" s="3" t="str">
        <f t="shared" si="1"/>
        <v>66.70% (n=3)</v>
      </c>
    </row>
    <row r="58" spans="16:22">
      <c r="R58">
        <v>2.5</v>
      </c>
      <c r="S58">
        <v>9.5</v>
      </c>
      <c r="T58" s="3" t="str">
        <f>AC18</f>
        <v>67.02% (n=1,422)</v>
      </c>
      <c r="V58" s="3">
        <v>0</v>
      </c>
    </row>
    <row r="59" spans="16:22">
      <c r="R59">
        <v>3.5</v>
      </c>
      <c r="S59">
        <v>9.5</v>
      </c>
      <c r="T59" s="3" t="str">
        <f ca="1">OFFSET($AC$18,0,V59)</f>
        <v>56.00% (n=1,136)</v>
      </c>
      <c r="V59" s="3">
        <v>1</v>
      </c>
    </row>
    <row r="60" spans="16:22">
      <c r="R60">
        <v>4.5</v>
      </c>
      <c r="S60">
        <v>9.5</v>
      </c>
      <c r="T60" s="3" t="str">
        <f ca="1">OFFSET($AC$18,0,V60)</f>
        <v>37.96% (n=456)</v>
      </c>
      <c r="V60" s="3">
        <v>2</v>
      </c>
    </row>
    <row r="61" spans="16:22">
      <c r="R61">
        <v>5.5</v>
      </c>
      <c r="S61">
        <v>9.5</v>
      </c>
      <c r="T61" s="3" t="str">
        <f ca="1">OFFSET($AC$18,0,V61)</f>
        <v>26.12% (n=157)</v>
      </c>
      <c r="V61" s="3">
        <v>3</v>
      </c>
    </row>
    <row r="62" spans="16:22">
      <c r="R62">
        <v>6.5</v>
      </c>
      <c r="S62">
        <v>9.5</v>
      </c>
      <c r="T62" s="3" t="str">
        <f ca="1">OFFSET($AC$18,0,V62)</f>
        <v>9.57% (n=115)</v>
      </c>
      <c r="V62" s="3">
        <v>4</v>
      </c>
    </row>
    <row r="63" spans="16:22">
      <c r="R63">
        <v>7.5</v>
      </c>
      <c r="S63">
        <v>9.5</v>
      </c>
      <c r="T63" s="3" t="str">
        <f ca="1">OFFSET($AC$18,0,V63)</f>
        <v>25.85% (n=116)</v>
      </c>
      <c r="V63" s="3">
        <v>5</v>
      </c>
    </row>
    <row r="64" spans="16:22">
      <c r="R64">
        <v>8.5</v>
      </c>
      <c r="S64">
        <v>1.5</v>
      </c>
      <c r="T64" s="3" t="str">
        <f>AJ10</f>
        <v>26.99% (n=445)</v>
      </c>
    </row>
    <row r="65" spans="18:20">
      <c r="R65">
        <v>8.5</v>
      </c>
      <c r="S65">
        <v>2.5</v>
      </c>
      <c r="T65" s="3" t="str">
        <f t="shared" ref="T65:T71" si="12">AJ11</f>
        <v>40.46% (n=833)</v>
      </c>
    </row>
    <row r="66" spans="18:20">
      <c r="R66">
        <v>8.5</v>
      </c>
      <c r="S66">
        <v>3.5</v>
      </c>
      <c r="T66" s="3" t="str">
        <f t="shared" si="12"/>
        <v>56.93% (n=687)</v>
      </c>
    </row>
    <row r="67" spans="18:20">
      <c r="R67">
        <v>8.5</v>
      </c>
      <c r="S67">
        <v>4.5</v>
      </c>
      <c r="T67" s="3" t="str">
        <f t="shared" si="12"/>
        <v>64.52% (n=527)</v>
      </c>
    </row>
    <row r="68" spans="18:20">
      <c r="R68">
        <v>8.5</v>
      </c>
      <c r="S68">
        <v>5.5</v>
      </c>
      <c r="T68" s="3" t="str">
        <f t="shared" si="12"/>
        <v>67.01% (n=330)</v>
      </c>
    </row>
    <row r="69" spans="18:20">
      <c r="R69">
        <v>8.5</v>
      </c>
      <c r="S69">
        <v>6.5</v>
      </c>
      <c r="T69" s="3" t="str">
        <f t="shared" si="12"/>
        <v>70.44% (n=247)</v>
      </c>
    </row>
    <row r="70" spans="18:20">
      <c r="R70">
        <v>8.5</v>
      </c>
      <c r="S70">
        <v>7.5</v>
      </c>
      <c r="T70" s="3" t="str">
        <f t="shared" si="12"/>
        <v>75.89% (n=199)</v>
      </c>
    </row>
    <row r="71" spans="18:20">
      <c r="R71">
        <v>8.5</v>
      </c>
      <c r="S71">
        <v>8.5</v>
      </c>
      <c r="T71" s="3" t="str">
        <f t="shared" si="12"/>
        <v>82.08% (n=134)</v>
      </c>
    </row>
  </sheetData>
  <sheetProtection password="CC7A" sheet="1" objects="1" scenarios="1"/>
  <dataConsolidate/>
  <mergeCells count="7">
    <mergeCell ref="F4:G4"/>
    <mergeCell ref="H4:I4"/>
    <mergeCell ref="F22:L23"/>
    <mergeCell ref="G8:L8"/>
    <mergeCell ref="F6:G6"/>
    <mergeCell ref="F20:L21"/>
    <mergeCell ref="H6:I6"/>
  </mergeCells>
  <conditionalFormatting sqref="G10:M18">
    <cfRule type="colorScale" priority="56">
      <colorScale>
        <cfvo type="num" val="0"/>
        <cfvo type="num" val="0.5"/>
        <cfvo type="num" val="1"/>
        <color rgb="FFF8696B"/>
        <color rgb="FFFFEB84"/>
        <color rgb="FF63BE7B"/>
      </colorScale>
    </cfRule>
  </conditionalFormatting>
  <dataValidations count="15">
    <dataValidation allowBlank="1" showErrorMessage="1" prompt="_x000a_" sqref="G8"/>
    <dataValidation allowBlank="1" showInputMessage="1" showErrorMessage="1" prompt="Students who earned a W in this course" sqref="L9"/>
    <dataValidation allowBlank="1" showInputMessage="1" showErrorMessage="1" prompt="This table analyzes graduation with the grade received in a course by timing. Please note that the courses included in the heatmap does not include those transferred into the institution because their timing taken at another institution is often unknown." sqref="F8"/>
    <dataValidation allowBlank="1" showInputMessage="1" showErrorMessage="1" prompt="Students who earned an F in this course" sqref="K9"/>
    <dataValidation allowBlank="1" showInputMessage="1" showErrorMessage="1" prompt="Students who earned a D in this course" sqref="J9"/>
    <dataValidation allowBlank="1" showInputMessage="1" showErrorMessage="1" prompt="Students who earned a C in this course" sqref="I9"/>
    <dataValidation allowBlank="1" showInputMessage="1" showErrorMessage="1" prompt="Students who earned a B in this course" sqref="H9"/>
    <dataValidation allowBlank="1" showInputMessage="1" showErrorMessage="1" prompt="Students who earned an A in this course" sqref="G9"/>
    <dataValidation allowBlank="1" showInputMessage="1" showErrorMessage="1" prompt="Select a college or specific major for display." sqref="F4:G4"/>
    <dataValidation allowBlank="1" showInputMessage="1" showErrorMessage="1" prompt="Select one course from a set of predictive courses, taken by students in the selected major, and display data." sqref="F6:G6"/>
    <dataValidation allowBlank="1" showInputMessage="1" showErrorMessage="1" prompt="The graduation rates of students based on timing that this course was taken measured by lifetime credits earned, regardless of grade received." sqref="M9"/>
    <dataValidation allowBlank="1" showInputMessage="1" showErrorMessage="1" prompt="The graduation rates of students based on grade received, regardless of the number of credits the student had earned by the end of term when enrolled in the selected course." sqref="F18"/>
    <dataValidation allowBlank="1" showInputMessage="1" showErrorMessage="1" prompt="The credit grouping for a student is based on the lifetime earned credit total (institutional plus articulated transfer credits) by the end of the term they attempted the course." sqref="F16"/>
    <dataValidation type="list" allowBlank="1" showInputMessage="1" showErrorMessage="1" sqref="H6:I6">
      <formula1>INDIRECT($V$6)</formula1>
    </dataValidation>
    <dataValidation allowBlank="1" showInputMessage="1" showErrorMessage="1" prompt="The credit grouping for a student is based on the lifetime earned credit total (institutional plus articulated transfer credits) by the end of the term they attempted the course." sqref="F10 F11 F12 F13 F14 F15 F17"/>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Summary_Top_Courses!B7" tooltip="Click here to analyze and compare metrics across the top enrolled courses in a major" display="Summary of Top Courses"/>
    <hyperlink ref="B8" location="Analyze_Course!B8" tooltip="Click here to analyze a course" display="Analyze a Course"/>
    <hyperlink ref="B9" location="Course_2_Course!B9" tooltip="Click here to compare two courses" display="Compare 2 Courses"/>
    <hyperlink ref="B10" location="Course_By_Term!B10" tooltip="Click here to analyze course grade and timing as it relates to graduation" display="Graduation &amp; Course Timing"/>
    <hyperlink ref="B11" location="Course_By_Exam!B11" tooltip="Click here to analyze course grade and standardized exam scores" display="Courses &amp; Standardized Exams"/>
  </hyperlinks>
  <pageMargins left="0.7" right="0.7" top="0.75" bottom="0.75" header="0.3" footer="0.3"/>
  <pageSetup scale="76" orientation="landscape" r:id="rId1"/>
  <rowBreaks count="1" manualBreakCount="1">
    <brk id="10" max="11" man="1"/>
  </rowBreaks>
  <drawing r:id="rId2"/>
  <legacyDrawing r:id="rId3"/>
  <controls>
    <mc:AlternateContent xmlns:mc="http://schemas.openxmlformats.org/markup-compatibility/2006">
      <mc:Choice Requires="x14">
        <control shapeId="8195" r:id="rId4" name="ComboBox1">
          <controlPr defaultSize="0" autoLine="0" linkedCell="H4" listFillRange="Majors_List" r:id="rId5">
            <anchor moveWithCells="1">
              <from>
                <xdr:col>7</xdr:col>
                <xdr:colOff>19050</xdr:colOff>
                <xdr:row>3</xdr:row>
                <xdr:rowOff>9525</xdr:rowOff>
              </from>
              <to>
                <xdr:col>9</xdr:col>
                <xdr:colOff>9525</xdr:colOff>
                <xdr:row>3</xdr:row>
                <xdr:rowOff>238125</xdr:rowOff>
              </to>
            </anchor>
          </controlPr>
        </control>
      </mc:Choice>
      <mc:Fallback>
        <control shapeId="8195" r:id="rId4" name="ComboBox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B1:AI145"/>
  <sheetViews>
    <sheetView showGridLines="0" showRowColHeaders="0" zoomScale="80" zoomScaleNormal="80" workbookViewId="0">
      <selection activeCell="B6" sqref="B6:B11"/>
    </sheetView>
  </sheetViews>
  <sheetFormatPr defaultColWidth="9.125" defaultRowHeight="14.25"/>
  <cols>
    <col min="1" max="1" width="2.125" style="3" customWidth="1"/>
    <col min="2" max="2" width="24.875" style="3" customWidth="1"/>
    <col min="3" max="3" width="2.125" style="47" customWidth="1"/>
    <col min="4" max="5" width="2.125" style="4" customWidth="1"/>
    <col min="6" max="12" width="14.25" style="3" customWidth="1"/>
    <col min="13" max="13" width="14" style="3" customWidth="1"/>
    <col min="14" max="14" width="14" style="3" hidden="1" customWidth="1"/>
    <col min="15" max="18" width="14.25" style="3" hidden="1" customWidth="1"/>
    <col min="19" max="21" width="9.125" style="3" hidden="1" customWidth="1"/>
    <col min="22" max="22" width="12.25" style="3" hidden="1" customWidth="1"/>
    <col min="23" max="35" width="9.125" style="3" hidden="1" customWidth="1"/>
    <col min="36" max="16384" width="9.125" style="3"/>
  </cols>
  <sheetData>
    <row r="1" spans="2:20" s="1" customFormat="1" ht="63" customHeight="1">
      <c r="C1" s="2"/>
      <c r="D1" s="2"/>
      <c r="E1" s="2"/>
    </row>
    <row r="2" spans="2:20" s="48" customFormat="1" ht="15.75" customHeight="1" thickBot="1"/>
    <row r="3" spans="2:20" ht="15" customHeight="1" thickBot="1"/>
    <row r="4" spans="2:20" ht="20.100000000000001" customHeight="1" thickBot="1">
      <c r="B4" s="45" t="s">
        <v>1</v>
      </c>
      <c r="F4" s="304" t="s">
        <v>31</v>
      </c>
      <c r="G4" s="305"/>
      <c r="H4" s="283" t="s">
        <v>177</v>
      </c>
      <c r="I4" s="284"/>
      <c r="J4" s="78" t="str">
        <f>IFERROR(IF($H$4="Undeclared","These were students who were undeclared while they were enrolled in the course",IF($H$4="","Please Select a Program Using the Dropdown at Right","")),"Please Select a Program Using the Dropdown at Right")</f>
        <v/>
      </c>
      <c r="R4" s="3" t="str">
        <f>SUBSTITUTE(SUBSTITUTE(SUBSTITUTE(SUBSTITUTE(SUBSTITUTE(SUBSTITUTE(SUBSTITUTE(H4," ","_"),"(","_"),")","_"),",","_"),"-","_"),"&amp;","_"),"/","_")</f>
        <v>Institution_Wide</v>
      </c>
    </row>
    <row r="5" spans="2:20" ht="15" customHeight="1" thickBot="1">
      <c r="R5" s="3" t="str">
        <f>IF(NOT(ISERROR(SEARCH("_",R4,LEN(R4)))),LEFT(R4,LEN(R4)-1),R4)</f>
        <v>Institution_Wide</v>
      </c>
    </row>
    <row r="6" spans="2:20" ht="20.100000000000001" customHeight="1" thickBot="1">
      <c r="B6" s="45" t="s">
        <v>56723</v>
      </c>
      <c r="F6" s="304" t="s">
        <v>23</v>
      </c>
      <c r="G6" s="305"/>
      <c r="H6" s="335" t="s">
        <v>1941</v>
      </c>
      <c r="I6" s="336"/>
      <c r="J6" s="78" t="str">
        <f>IF($H$6="","Please Select a Course Using the Dropdown at Right","")</f>
        <v/>
      </c>
      <c r="K6" s="189"/>
    </row>
    <row r="7" spans="2:20" ht="20.100000000000001" customHeight="1" thickBot="1">
      <c r="B7" s="45" t="s">
        <v>56724</v>
      </c>
      <c r="E7" s="3"/>
      <c r="Q7" s="3" t="s">
        <v>119</v>
      </c>
      <c r="R7" s="3" t="s">
        <v>120</v>
      </c>
    </row>
    <row r="8" spans="2:20" ht="20.100000000000001" customHeight="1" thickBot="1">
      <c r="B8" s="45" t="s">
        <v>56725</v>
      </c>
      <c r="E8" s="3"/>
      <c r="F8" s="304" t="s">
        <v>121</v>
      </c>
      <c r="G8" s="305"/>
      <c r="H8" s="283" t="s">
        <v>150</v>
      </c>
      <c r="I8" s="284"/>
      <c r="J8" s="78" t="str">
        <f>IF($H$8="","Please Select an Exam Using the Dropdown at Right","")</f>
        <v/>
      </c>
      <c r="Q8" s="3" t="s">
        <v>122</v>
      </c>
      <c r="R8" s="3" t="s">
        <v>123</v>
      </c>
    </row>
    <row r="9" spans="2:20" ht="20.100000000000001" customHeight="1" thickBot="1">
      <c r="B9" s="45" t="s">
        <v>56726</v>
      </c>
      <c r="E9" s="3"/>
      <c r="Q9" s="3" t="s">
        <v>124</v>
      </c>
      <c r="R9" s="3" t="s">
        <v>125</v>
      </c>
    </row>
    <row r="10" spans="2:20" ht="20.100000000000001" customHeight="1" thickBot="1">
      <c r="B10" s="45" t="s">
        <v>56727</v>
      </c>
      <c r="E10" s="3"/>
      <c r="F10" s="304" t="s">
        <v>126</v>
      </c>
      <c r="G10" s="334"/>
      <c r="H10" s="283" t="s">
        <v>119</v>
      </c>
      <c r="I10" s="289"/>
      <c r="J10" s="284"/>
      <c r="K10" s="78" t="str">
        <f>IF($H$10="","Please Select an Exam Using the Dropdown at Right","")</f>
        <v/>
      </c>
      <c r="Q10" s="3" t="s">
        <v>127</v>
      </c>
      <c r="R10" s="3" t="s">
        <v>128</v>
      </c>
    </row>
    <row r="11" spans="2:20" ht="20.100000000000001" customHeight="1" thickBot="1">
      <c r="B11" s="46" t="s">
        <v>56728</v>
      </c>
      <c r="E11" s="3"/>
      <c r="Q11" s="3" t="s">
        <v>129</v>
      </c>
      <c r="R11" s="3" t="s">
        <v>130</v>
      </c>
    </row>
    <row r="12" spans="2:20" ht="20.100000000000001" customHeight="1">
      <c r="B12" s="45"/>
      <c r="E12" s="3"/>
      <c r="F12" s="339" t="s">
        <v>131</v>
      </c>
      <c r="G12" s="340"/>
      <c r="H12" s="345" t="str">
        <f>VLOOKUP($H$10,$Q$7:$R$12,2,FALSE)</f>
        <v>For the selected course, the total count of students who earned a particular graded earned and who's exam score fell in a particular exam quartile. For example, X number of students earned an A in the course, but only scored in the top quartile of the selected exam.</v>
      </c>
      <c r="I12" s="337"/>
      <c r="J12" s="337"/>
      <c r="K12" s="337"/>
      <c r="L12" s="346"/>
      <c r="Q12" s="3" t="s">
        <v>132</v>
      </c>
      <c r="R12" s="3" t="s">
        <v>133</v>
      </c>
    </row>
    <row r="13" spans="2:20" ht="20.100000000000001" customHeight="1">
      <c r="B13" s="45"/>
      <c r="E13" s="3"/>
      <c r="F13" s="341"/>
      <c r="G13" s="342"/>
      <c r="H13" s="347"/>
      <c r="I13" s="338"/>
      <c r="J13" s="338"/>
      <c r="K13" s="338"/>
      <c r="L13" s="348"/>
    </row>
    <row r="14" spans="2:20" ht="20.100000000000001" customHeight="1" thickBot="1">
      <c r="B14" s="45"/>
      <c r="E14" s="3"/>
      <c r="F14" s="343"/>
      <c r="G14" s="344"/>
      <c r="H14" s="349"/>
      <c r="I14" s="350"/>
      <c r="J14" s="350"/>
      <c r="K14" s="350"/>
      <c r="L14" s="351"/>
    </row>
    <row r="15" spans="2:20" ht="20.100000000000001" customHeight="1" thickBot="1">
      <c r="B15" s="45"/>
      <c r="E15" s="3"/>
      <c r="P15" s="62"/>
      <c r="S15" s="62"/>
      <c r="T15" s="62"/>
    </row>
    <row r="16" spans="2:20" ht="19.899999999999999" customHeight="1">
      <c r="B16" s="45"/>
      <c r="F16" s="259" t="s">
        <v>24</v>
      </c>
      <c r="G16" s="82"/>
      <c r="H16" s="82"/>
      <c r="I16" s="82"/>
      <c r="J16" s="82"/>
      <c r="K16" s="82"/>
      <c r="L16" s="225"/>
      <c r="O16" s="3" t="s">
        <v>134</v>
      </c>
      <c r="P16" s="3">
        <f>IF(NOT(ISERROR(FIND("Pct",$H$10))),0,7)</f>
        <v>7</v>
      </c>
    </row>
    <row r="17" spans="2:29" ht="19.899999999999999" customHeight="1">
      <c r="B17" s="45"/>
      <c r="F17" s="87"/>
      <c r="G17" s="9"/>
      <c r="H17" s="9"/>
      <c r="I17" s="9"/>
      <c r="J17" s="9"/>
      <c r="K17" s="9"/>
      <c r="L17" s="222"/>
      <c r="O17" s="69"/>
      <c r="P17" s="70" t="s">
        <v>3</v>
      </c>
      <c r="Q17" s="185" t="s">
        <v>10</v>
      </c>
      <c r="R17" s="185" t="s">
        <v>2</v>
      </c>
      <c r="S17" s="185" t="s">
        <v>4</v>
      </c>
      <c r="T17" s="185" t="s">
        <v>11</v>
      </c>
      <c r="U17" s="185" t="s">
        <v>20</v>
      </c>
      <c r="V17" s="3" t="s">
        <v>138</v>
      </c>
      <c r="W17" s="70" t="s">
        <v>3</v>
      </c>
      <c r="X17" s="185" t="s">
        <v>10</v>
      </c>
      <c r="Y17" s="185" t="s">
        <v>2</v>
      </c>
      <c r="Z17" s="185" t="s">
        <v>4</v>
      </c>
      <c r="AA17" s="185" t="s">
        <v>11</v>
      </c>
      <c r="AB17" s="185" t="s">
        <v>20</v>
      </c>
      <c r="AC17" s="3" t="s">
        <v>138</v>
      </c>
    </row>
    <row r="18" spans="2:29" ht="19.899999999999999" customHeight="1">
      <c r="B18" s="46"/>
      <c r="F18" s="87"/>
      <c r="G18" s="9"/>
      <c r="H18" s="9"/>
      <c r="I18" s="9"/>
      <c r="J18" s="9"/>
      <c r="K18" s="44" t="str">
        <f>IFERROR(IF(AND($H$4&lt;&gt;"",MIN($G$35:$L$35)&lt;10),"Attention: At least one student sample size (i.e., count) is fewer than ten.",""),"")</f>
        <v>Attention: At least one student sample size (i.e., count) is fewer than ten.</v>
      </c>
      <c r="L18" s="222"/>
      <c r="O18" s="185" t="str">
        <f ca="1">F35</f>
        <v>Top Quartile
Score: 24-33
(N=128)</v>
      </c>
      <c r="P18" s="190">
        <f t="shared" ref="P18:U21" si="0">IFERROR(VALUE(INDEX(Markers_By_Exam_Data,MATCH(P35,INDEX(Markers_By_Exam_Data,,1),0),$Q$33)),0)</f>
        <v>67</v>
      </c>
      <c r="Q18" s="190">
        <f t="shared" si="0"/>
        <v>42</v>
      </c>
      <c r="R18" s="190">
        <f t="shared" si="0"/>
        <v>12</v>
      </c>
      <c r="S18" s="190">
        <f t="shared" si="0"/>
        <v>1</v>
      </c>
      <c r="T18" s="190">
        <f t="shared" si="0"/>
        <v>3</v>
      </c>
      <c r="U18" s="190">
        <f t="shared" si="0"/>
        <v>3</v>
      </c>
      <c r="V18" s="63">
        <f t="array" ref="V18">IF(MAX(IF(NOT(ISERROR(P18:U18)),P18:U18))=0,1,0)</f>
        <v>0</v>
      </c>
      <c r="W18" s="191">
        <f>P18</f>
        <v>67</v>
      </c>
      <c r="X18" s="191">
        <f t="shared" ref="X18:AB21" si="1">Q18</f>
        <v>42</v>
      </c>
      <c r="Y18" s="191">
        <f t="shared" si="1"/>
        <v>12</v>
      </c>
      <c r="Z18" s="191">
        <f t="shared" si="1"/>
        <v>1</v>
      </c>
      <c r="AA18" s="191">
        <f t="shared" si="1"/>
        <v>3</v>
      </c>
      <c r="AB18" s="191">
        <f t="shared" si="1"/>
        <v>3</v>
      </c>
      <c r="AC18" s="3">
        <f t="array" ref="AC18">IF(MAX(IF(NOT(ISERROR(W18:AB18)),W18:AB18))=0,100,0)</f>
        <v>0</v>
      </c>
    </row>
    <row r="19" spans="2:29" ht="19.899999999999999" customHeight="1">
      <c r="B19" s="45"/>
      <c r="F19" s="87"/>
      <c r="G19" s="9"/>
      <c r="H19" s="9"/>
      <c r="I19" s="9"/>
      <c r="J19" s="9"/>
      <c r="K19" s="9"/>
      <c r="L19" s="222"/>
      <c r="O19" s="185" t="str">
        <f t="shared" ref="O19:O21" ca="1" si="2">F36</f>
        <v>2nd Quartile
Score: 21-23
(N=184)</v>
      </c>
      <c r="P19" s="190">
        <f t="shared" si="0"/>
        <v>73</v>
      </c>
      <c r="Q19" s="190">
        <f t="shared" si="0"/>
        <v>78</v>
      </c>
      <c r="R19" s="190">
        <f t="shared" si="0"/>
        <v>15</v>
      </c>
      <c r="S19" s="190">
        <f t="shared" si="0"/>
        <v>7</v>
      </c>
      <c r="T19" s="190">
        <f t="shared" si="0"/>
        <v>5</v>
      </c>
      <c r="U19" s="190">
        <f t="shared" si="0"/>
        <v>6</v>
      </c>
      <c r="V19" s="63">
        <f t="array" ref="V19">IF(MAX(IF(NOT(ISERROR(P19:U19)),P19:U19))=0,1,0)</f>
        <v>0</v>
      </c>
      <c r="W19" s="191">
        <f t="shared" ref="W19:W21" si="3">P19</f>
        <v>73</v>
      </c>
      <c r="X19" s="191">
        <f t="shared" si="1"/>
        <v>78</v>
      </c>
      <c r="Y19" s="191">
        <f t="shared" si="1"/>
        <v>15</v>
      </c>
      <c r="Z19" s="191">
        <f t="shared" si="1"/>
        <v>7</v>
      </c>
      <c r="AA19" s="191">
        <f t="shared" si="1"/>
        <v>5</v>
      </c>
      <c r="AB19" s="191">
        <f t="shared" si="1"/>
        <v>6</v>
      </c>
      <c r="AC19" s="3">
        <f t="array" ref="AC19">IF(MAX(IF(NOT(ISERROR(W19:AB19)),W19:AB19))=0,100,0)</f>
        <v>0</v>
      </c>
    </row>
    <row r="20" spans="2:29" ht="19.899999999999999" customHeight="1">
      <c r="B20" s="45"/>
      <c r="F20" s="87"/>
      <c r="G20" s="9"/>
      <c r="H20" s="9"/>
      <c r="I20" s="9"/>
      <c r="J20" s="9"/>
      <c r="K20" s="9"/>
      <c r="L20" s="222"/>
      <c r="O20" s="185" t="str">
        <f t="shared" ca="1" si="2"/>
        <v>3rd Quartile
Score: 18-20
(N=179)</v>
      </c>
      <c r="P20" s="190">
        <f t="shared" si="0"/>
        <v>54</v>
      </c>
      <c r="Q20" s="190">
        <f t="shared" si="0"/>
        <v>67</v>
      </c>
      <c r="R20" s="190">
        <f t="shared" si="0"/>
        <v>30</v>
      </c>
      <c r="S20" s="190">
        <f t="shared" si="0"/>
        <v>17</v>
      </c>
      <c r="T20" s="190">
        <f t="shared" si="0"/>
        <v>7</v>
      </c>
      <c r="U20" s="190">
        <f t="shared" si="0"/>
        <v>4</v>
      </c>
      <c r="V20" s="63">
        <f t="array" ref="V20">IF(MAX(IF(NOT(ISERROR(P20:U20)),P20:U20))=0,1,0)</f>
        <v>0</v>
      </c>
      <c r="W20" s="191">
        <f t="shared" si="3"/>
        <v>54</v>
      </c>
      <c r="X20" s="191">
        <f t="shared" si="1"/>
        <v>67</v>
      </c>
      <c r="Y20" s="191">
        <f t="shared" si="1"/>
        <v>30</v>
      </c>
      <c r="Z20" s="191">
        <f t="shared" si="1"/>
        <v>17</v>
      </c>
      <c r="AA20" s="191">
        <f t="shared" si="1"/>
        <v>7</v>
      </c>
      <c r="AB20" s="191">
        <f t="shared" si="1"/>
        <v>4</v>
      </c>
      <c r="AC20" s="3">
        <f t="array" ref="AC20">IF(MAX(IF(NOT(ISERROR(W20:AB20)),W20:AB20))=0,100,0)</f>
        <v>0</v>
      </c>
    </row>
    <row r="21" spans="2:29" ht="19.899999999999999" customHeight="1">
      <c r="B21" s="11"/>
      <c r="F21" s="87"/>
      <c r="G21" s="9" t="str">
        <f>$H$10&amp;CHAR(10)&amp;" by Grade Earned and Exam Score"</f>
        <v>Total Count
 by Grade Earned and Exam Score</v>
      </c>
      <c r="H21" s="9"/>
      <c r="I21" s="9"/>
      <c r="J21" s="9"/>
      <c r="K21" s="9"/>
      <c r="L21" s="222"/>
      <c r="O21" s="185" t="str">
        <f t="shared" ca="1" si="2"/>
        <v>Bottom Quartile
Score: 6-17
(N=158)</v>
      </c>
      <c r="P21" s="190">
        <f t="shared" si="0"/>
        <v>41</v>
      </c>
      <c r="Q21" s="190">
        <f t="shared" si="0"/>
        <v>45</v>
      </c>
      <c r="R21" s="190">
        <f t="shared" si="0"/>
        <v>43</v>
      </c>
      <c r="S21" s="190">
        <f t="shared" si="0"/>
        <v>13</v>
      </c>
      <c r="T21" s="190">
        <f t="shared" si="0"/>
        <v>11</v>
      </c>
      <c r="U21" s="190">
        <f t="shared" si="0"/>
        <v>5</v>
      </c>
      <c r="V21" s="63">
        <f t="array" ref="V21">IF(MAX(IF(NOT(ISERROR(P21:U21)),P21:U21))=0,1,0)</f>
        <v>0</v>
      </c>
      <c r="W21" s="191">
        <f t="shared" si="3"/>
        <v>41</v>
      </c>
      <c r="X21" s="191">
        <f t="shared" si="1"/>
        <v>45</v>
      </c>
      <c r="Y21" s="191">
        <f t="shared" si="1"/>
        <v>43</v>
      </c>
      <c r="Z21" s="191">
        <f t="shared" si="1"/>
        <v>13</v>
      </c>
      <c r="AA21" s="191">
        <f t="shared" si="1"/>
        <v>11</v>
      </c>
      <c r="AB21" s="191">
        <f t="shared" si="1"/>
        <v>5</v>
      </c>
      <c r="AC21" s="3">
        <f t="array" ref="AC21">IF(MAX(IF(NOT(ISERROR(W21:AB21)),W21:AB21))=0,100,0)</f>
        <v>0</v>
      </c>
    </row>
    <row r="22" spans="2:29" ht="19.899999999999999" customHeight="1">
      <c r="B22" s="5"/>
      <c r="F22" s="87"/>
      <c r="G22" s="9"/>
      <c r="H22" s="9"/>
      <c r="I22" s="9"/>
      <c r="J22" s="9"/>
      <c r="K22" s="9"/>
      <c r="L22" s="222"/>
    </row>
    <row r="23" spans="2:29" ht="19.899999999999999" customHeight="1">
      <c r="F23" s="87"/>
      <c r="G23" s="9"/>
      <c r="H23" s="9"/>
      <c r="I23" s="10"/>
      <c r="J23" s="10"/>
      <c r="K23" s="9"/>
      <c r="L23" s="222"/>
    </row>
    <row r="24" spans="2:29" ht="19.899999999999999" customHeight="1">
      <c r="B24" s="6"/>
      <c r="F24" s="87"/>
      <c r="G24" s="9"/>
      <c r="H24" s="9"/>
      <c r="I24" s="10"/>
      <c r="J24" s="10"/>
      <c r="K24" s="9"/>
      <c r="L24" s="222"/>
    </row>
    <row r="25" spans="2:29" ht="19.899999999999999" customHeight="1">
      <c r="F25" s="87"/>
      <c r="G25" s="9"/>
      <c r="H25" s="9"/>
      <c r="I25" s="10"/>
      <c r="J25" s="10"/>
      <c r="K25" s="9"/>
      <c r="L25" s="222"/>
    </row>
    <row r="26" spans="2:29" ht="19.899999999999999" customHeight="1">
      <c r="F26" s="87"/>
      <c r="G26" s="9"/>
      <c r="H26" s="9"/>
      <c r="I26" s="10"/>
      <c r="J26" s="10"/>
      <c r="K26" s="9"/>
      <c r="L26" s="222"/>
    </row>
    <row r="27" spans="2:29" ht="19.899999999999999" customHeight="1">
      <c r="F27" s="226"/>
      <c r="G27" s="43"/>
      <c r="H27" s="43"/>
      <c r="I27" s="43"/>
      <c r="J27" s="43"/>
      <c r="K27" s="43"/>
      <c r="L27" s="227"/>
    </row>
    <row r="28" spans="2:29" ht="19.899999999999999" customHeight="1">
      <c r="F28" s="226"/>
      <c r="G28" s="43"/>
      <c r="H28" s="43"/>
      <c r="I28" s="43"/>
      <c r="J28" s="43"/>
      <c r="K28" s="43"/>
      <c r="L28" s="227"/>
    </row>
    <row r="29" spans="2:29" ht="19.899999999999999" customHeight="1">
      <c r="F29" s="226"/>
      <c r="G29" s="4"/>
      <c r="H29" s="4"/>
      <c r="I29" s="4"/>
      <c r="J29" s="4"/>
      <c r="K29" s="4"/>
      <c r="L29" s="90"/>
      <c r="X29" s="63"/>
      <c r="Y29" s="63"/>
      <c r="Z29" s="63"/>
      <c r="AA29" s="63"/>
    </row>
    <row r="30" spans="2:29" ht="19.899999999999999" customHeight="1">
      <c r="F30" s="226"/>
      <c r="G30" s="4"/>
      <c r="H30" s="4"/>
      <c r="I30" s="4"/>
      <c r="J30" s="4"/>
      <c r="K30" s="4"/>
      <c r="L30" s="90"/>
      <c r="X30" s="63"/>
      <c r="Y30" s="63"/>
      <c r="Z30" s="63"/>
      <c r="AA30" s="63"/>
    </row>
    <row r="31" spans="2:29" ht="9" customHeight="1" thickBot="1">
      <c r="F31" s="228"/>
      <c r="G31" s="229">
        <v>25</v>
      </c>
      <c r="H31" s="229">
        <v>26</v>
      </c>
      <c r="I31" s="229">
        <v>27</v>
      </c>
      <c r="J31" s="229">
        <v>28</v>
      </c>
      <c r="K31" s="229">
        <v>29</v>
      </c>
      <c r="L31" s="230"/>
      <c r="X31" s="63"/>
      <c r="Y31" s="63"/>
      <c r="Z31" s="64"/>
      <c r="AA31" s="63"/>
    </row>
    <row r="32" spans="2:29" ht="10.15" customHeight="1" thickBot="1">
      <c r="B32" s="8"/>
      <c r="R32" s="192" t="s">
        <v>135</v>
      </c>
    </row>
    <row r="33" spans="2:34" ht="38.450000000000003" customHeight="1" thickBot="1">
      <c r="G33" s="352" t="str">
        <f>G21</f>
        <v>Total Count
 by Grade Earned and Exam Score</v>
      </c>
      <c r="H33" s="353"/>
      <c r="I33" s="353"/>
      <c r="J33" s="353"/>
      <c r="K33" s="353"/>
      <c r="L33" s="354"/>
      <c r="P33" s="193" t="s">
        <v>136</v>
      </c>
      <c r="Q33" s="194">
        <f>MATCH($H$10,INDEX(Markers_By_Exam_Data,1,),0)</f>
        <v>2</v>
      </c>
      <c r="R33" s="195">
        <v>1</v>
      </c>
    </row>
    <row r="34" spans="2:34" ht="20.100000000000001" customHeight="1" thickBot="1">
      <c r="G34" s="196" t="s">
        <v>3</v>
      </c>
      <c r="H34" s="197" t="s">
        <v>10</v>
      </c>
      <c r="I34" s="197" t="s">
        <v>2</v>
      </c>
      <c r="J34" s="197" t="s">
        <v>4</v>
      </c>
      <c r="K34" s="197" t="s">
        <v>11</v>
      </c>
      <c r="L34" s="198" t="s">
        <v>20</v>
      </c>
      <c r="Y34" s="70" t="s">
        <v>3</v>
      </c>
      <c r="Z34" s="185" t="s">
        <v>10</v>
      </c>
      <c r="AA34" s="185" t="s">
        <v>2</v>
      </c>
      <c r="AB34" s="185" t="s">
        <v>4</v>
      </c>
      <c r="AC34" s="185" t="s">
        <v>11</v>
      </c>
      <c r="AD34" s="185" t="s">
        <v>20</v>
      </c>
      <c r="AE34" s="3" t="s">
        <v>137</v>
      </c>
    </row>
    <row r="35" spans="2:34" ht="44.45" customHeight="1">
      <c r="B35" s="23"/>
      <c r="F35" s="199" t="str">
        <f ca="1">"Top Quartile"&amp;CHAR(10)&amp;"Score: "&amp;N35&amp;CHAR(10)&amp;"(N="&amp;TEXT(AE35,"#,##0")&amp;")"</f>
        <v>Top Quartile
Score: 24-33
(N=128)</v>
      </c>
      <c r="G35" s="200" t="str">
        <f>IF(NOT(ISERROR(FIND("Pct",$H$10))),TEXT(P18,"0%"),TEXT(P18,"#,##0"))</f>
        <v>67</v>
      </c>
      <c r="H35" s="201" t="str">
        <f t="shared" ref="H35:L38" si="4">IF(NOT(ISERROR(FIND("Pct",$H$10))),TEXT(Q18,"0%"),TEXT(Q18,"#,##0"))</f>
        <v>42</v>
      </c>
      <c r="I35" s="201" t="str">
        <f t="shared" si="4"/>
        <v>12</v>
      </c>
      <c r="J35" s="201" t="str">
        <f t="shared" si="4"/>
        <v>1</v>
      </c>
      <c r="K35" s="201" t="str">
        <f t="shared" si="4"/>
        <v>3</v>
      </c>
      <c r="L35" s="202" t="str">
        <f t="shared" si="4"/>
        <v>3</v>
      </c>
      <c r="N35" s="69" t="str">
        <f>IFERROR(VLOOKUP($H$8,Exams_List,O35+1,FALSE),"N/A")</f>
        <v>24-33</v>
      </c>
      <c r="O35" s="187">
        <v>4</v>
      </c>
      <c r="P35" s="183" t="str">
        <f>$H$4&amp;$H$6&amp;$H$8&amp;$O35&amp;P$17</f>
        <v>Institution-WideART214ACT Combined English/Writing4A</v>
      </c>
      <c r="Q35" s="183" t="str">
        <f t="shared" ref="Q35:U38" si="5">$H$4&amp;$H$6&amp;$H$8&amp;$O35&amp;Q$17</f>
        <v>Institution-WideART214ACT Combined English/Writing4B</v>
      </c>
      <c r="R35" s="183" t="str">
        <f t="shared" si="5"/>
        <v>Institution-WideART214ACT Combined English/Writing4C</v>
      </c>
      <c r="S35" s="183" t="str">
        <f t="shared" si="5"/>
        <v>Institution-WideART214ACT Combined English/Writing4D</v>
      </c>
      <c r="T35" s="183" t="str">
        <f t="shared" si="5"/>
        <v>Institution-WideART214ACT Combined English/Writing4F</v>
      </c>
      <c r="U35" s="184" t="str">
        <f t="shared" si="5"/>
        <v>Institution-WideART214ACT Combined English/Writing4W</v>
      </c>
      <c r="Y35" s="3">
        <f t="shared" ref="Y35:AD38" ca="1" si="6">VALUE(OFFSET(INDEX(Markers_By_Exam_Data,MATCH(P35,INDEX(Markers_By_Exam_Data,,1),0),1),0,$R$33))</f>
        <v>67</v>
      </c>
      <c r="Z35" s="3">
        <f t="shared" ca="1" si="6"/>
        <v>42</v>
      </c>
      <c r="AA35" s="3">
        <f t="shared" ca="1" si="6"/>
        <v>12</v>
      </c>
      <c r="AB35" s="3">
        <f t="shared" ca="1" si="6"/>
        <v>1</v>
      </c>
      <c r="AC35" s="3">
        <f t="shared" ca="1" si="6"/>
        <v>3</v>
      </c>
      <c r="AD35" s="3">
        <f t="shared" ca="1" si="6"/>
        <v>3</v>
      </c>
      <c r="AE35" s="3">
        <f t="array" aca="1" ref="AE35" ca="1">SUM(IF(ISNUMBER(Y35:AD35),Y35:AD35))</f>
        <v>128</v>
      </c>
    </row>
    <row r="36" spans="2:34" s="23" customFormat="1" ht="44.45" customHeight="1">
      <c r="C36" s="49"/>
      <c r="D36" s="24"/>
      <c r="E36" s="24"/>
      <c r="F36" s="203" t="str">
        <f ca="1">"2nd Quartile"&amp;CHAR(10)&amp;"Score: "&amp;N36&amp;CHAR(10)&amp;"(N="&amp;TEXT(AE36,"#,##0")&amp;")"</f>
        <v>2nd Quartile
Score: 21-23
(N=184)</v>
      </c>
      <c r="G36" s="204" t="str">
        <f t="shared" ref="G36:G38" si="7">IF(NOT(ISERROR(FIND("Pct",$H$10))),TEXT(P19,"0%"),TEXT(P19,"#,##0"))</f>
        <v>73</v>
      </c>
      <c r="H36" s="205" t="str">
        <f t="shared" si="4"/>
        <v>78</v>
      </c>
      <c r="I36" s="205" t="str">
        <f t="shared" si="4"/>
        <v>15</v>
      </c>
      <c r="J36" s="205" t="str">
        <f t="shared" si="4"/>
        <v>7</v>
      </c>
      <c r="K36" s="205" t="str">
        <f t="shared" si="4"/>
        <v>5</v>
      </c>
      <c r="L36" s="206" t="str">
        <f t="shared" si="4"/>
        <v>6</v>
      </c>
      <c r="M36" s="3"/>
      <c r="N36" s="69" t="str">
        <f>IFERROR(VLOOKUP($H$8,Exams_List,O36+1,FALSE),"N/A")</f>
        <v>21-23</v>
      </c>
      <c r="O36" s="17">
        <v>3</v>
      </c>
      <c r="P36" s="185" t="str">
        <f t="shared" ref="P36:P38" si="8">$H$4&amp;$H$6&amp;$H$8&amp;$O36&amp;P$17</f>
        <v>Institution-WideART214ACT Combined English/Writing3A</v>
      </c>
      <c r="Q36" s="185" t="str">
        <f t="shared" si="5"/>
        <v>Institution-WideART214ACT Combined English/Writing3B</v>
      </c>
      <c r="R36" s="185" t="str">
        <f t="shared" si="5"/>
        <v>Institution-WideART214ACT Combined English/Writing3C</v>
      </c>
      <c r="S36" s="185" t="str">
        <f t="shared" si="5"/>
        <v>Institution-WideART214ACT Combined English/Writing3D</v>
      </c>
      <c r="T36" s="185" t="str">
        <f t="shared" si="5"/>
        <v>Institution-WideART214ACT Combined English/Writing3F</v>
      </c>
      <c r="U36" s="18" t="str">
        <f t="shared" si="5"/>
        <v>Institution-WideART214ACT Combined English/Writing3W</v>
      </c>
      <c r="V36" s="3"/>
      <c r="W36" s="3"/>
      <c r="X36" s="3"/>
      <c r="Y36" s="3">
        <f t="shared" ca="1" si="6"/>
        <v>73</v>
      </c>
      <c r="Z36" s="3">
        <f t="shared" ca="1" si="6"/>
        <v>78</v>
      </c>
      <c r="AA36" s="3">
        <f t="shared" ca="1" si="6"/>
        <v>15</v>
      </c>
      <c r="AB36" s="3">
        <f t="shared" ca="1" si="6"/>
        <v>7</v>
      </c>
      <c r="AC36" s="3">
        <f t="shared" ca="1" si="6"/>
        <v>5</v>
      </c>
      <c r="AD36" s="3">
        <f t="shared" ca="1" si="6"/>
        <v>6</v>
      </c>
      <c r="AE36" s="3">
        <f t="array" aca="1" ref="AE36" ca="1">SUM(IF(ISNUMBER(Y36:AD36),Y36:AD36))</f>
        <v>184</v>
      </c>
      <c r="AF36" s="3"/>
      <c r="AG36" s="3"/>
      <c r="AH36" s="3"/>
    </row>
    <row r="37" spans="2:34" s="23" customFormat="1" ht="44.45" customHeight="1">
      <c r="C37" s="49"/>
      <c r="D37" s="24"/>
      <c r="E37" s="24"/>
      <c r="F37" s="203" t="str">
        <f ca="1">"3rd Quartile"&amp;CHAR(10)&amp;"Score: "&amp;N37&amp;CHAR(10)&amp;"(N="&amp;TEXT(AE37,"#,##0")&amp;")"</f>
        <v>3rd Quartile
Score: 18-20
(N=179)</v>
      </c>
      <c r="G37" s="204" t="str">
        <f t="shared" si="7"/>
        <v>54</v>
      </c>
      <c r="H37" s="205" t="str">
        <f t="shared" si="4"/>
        <v>67</v>
      </c>
      <c r="I37" s="205" t="str">
        <f t="shared" si="4"/>
        <v>30</v>
      </c>
      <c r="J37" s="205" t="str">
        <f t="shared" si="4"/>
        <v>17</v>
      </c>
      <c r="K37" s="205" t="str">
        <f t="shared" si="4"/>
        <v>7</v>
      </c>
      <c r="L37" s="206" t="str">
        <f t="shared" si="4"/>
        <v>4</v>
      </c>
      <c r="M37" s="3"/>
      <c r="N37" s="69" t="str">
        <f>IFERROR(VLOOKUP($H$8,Exams_List,O37+1,FALSE),"N/A")</f>
        <v>18-20</v>
      </c>
      <c r="O37" s="17">
        <v>2</v>
      </c>
      <c r="P37" s="185" t="str">
        <f t="shared" si="8"/>
        <v>Institution-WideART214ACT Combined English/Writing2A</v>
      </c>
      <c r="Q37" s="185" t="str">
        <f t="shared" si="5"/>
        <v>Institution-WideART214ACT Combined English/Writing2B</v>
      </c>
      <c r="R37" s="185" t="str">
        <f t="shared" si="5"/>
        <v>Institution-WideART214ACT Combined English/Writing2C</v>
      </c>
      <c r="S37" s="185" t="str">
        <f t="shared" si="5"/>
        <v>Institution-WideART214ACT Combined English/Writing2D</v>
      </c>
      <c r="T37" s="185" t="str">
        <f t="shared" si="5"/>
        <v>Institution-WideART214ACT Combined English/Writing2F</v>
      </c>
      <c r="U37" s="18" t="str">
        <f t="shared" si="5"/>
        <v>Institution-WideART214ACT Combined English/Writing2W</v>
      </c>
      <c r="V37" s="3"/>
      <c r="W37" s="3"/>
      <c r="X37" s="3"/>
      <c r="Y37" s="3">
        <f t="shared" ca="1" si="6"/>
        <v>54</v>
      </c>
      <c r="Z37" s="3">
        <f t="shared" ca="1" si="6"/>
        <v>67</v>
      </c>
      <c r="AA37" s="3">
        <f t="shared" ca="1" si="6"/>
        <v>30</v>
      </c>
      <c r="AB37" s="3">
        <f t="shared" ca="1" si="6"/>
        <v>17</v>
      </c>
      <c r="AC37" s="3">
        <f t="shared" ca="1" si="6"/>
        <v>7</v>
      </c>
      <c r="AD37" s="3">
        <f t="shared" ca="1" si="6"/>
        <v>4</v>
      </c>
      <c r="AE37" s="3">
        <f t="array" aca="1" ref="AE37" ca="1">SUM(IF(ISNUMBER(Y37:AD37),Y37:AD37))</f>
        <v>179</v>
      </c>
      <c r="AF37" s="3"/>
    </row>
    <row r="38" spans="2:34" s="23" customFormat="1" ht="44.45" customHeight="1" thickBot="1">
      <c r="B38" s="3"/>
      <c r="C38" s="49"/>
      <c r="D38" s="24"/>
      <c r="E38" s="24"/>
      <c r="F38" s="207" t="str">
        <f ca="1">"Bottom Quartile"&amp;CHAR(10)&amp;"Score: "&amp;N38&amp;CHAR(10)&amp;"(N="&amp;TEXT(AE38,"#,##0")&amp;")"</f>
        <v>Bottom Quartile
Score: 6-17
(N=158)</v>
      </c>
      <c r="G38" s="208" t="str">
        <f t="shared" si="7"/>
        <v>41</v>
      </c>
      <c r="H38" s="209" t="str">
        <f t="shared" si="4"/>
        <v>45</v>
      </c>
      <c r="I38" s="209" t="str">
        <f t="shared" si="4"/>
        <v>43</v>
      </c>
      <c r="J38" s="209" t="str">
        <f t="shared" si="4"/>
        <v>13</v>
      </c>
      <c r="K38" s="209" t="str">
        <f t="shared" si="4"/>
        <v>11</v>
      </c>
      <c r="L38" s="210" t="str">
        <f t="shared" si="4"/>
        <v>5</v>
      </c>
      <c r="N38" s="69" t="str">
        <f>IFERROR(VLOOKUP($H$8,Exams_List,O38+1,FALSE),"N/A")</f>
        <v>6-17</v>
      </c>
      <c r="O38" s="211">
        <v>1</v>
      </c>
      <c r="P38" s="212" t="str">
        <f t="shared" si="8"/>
        <v>Institution-WideART214ACT Combined English/Writing1A</v>
      </c>
      <c r="Q38" s="212" t="str">
        <f t="shared" si="5"/>
        <v>Institution-WideART214ACT Combined English/Writing1B</v>
      </c>
      <c r="R38" s="212" t="str">
        <f t="shared" si="5"/>
        <v>Institution-WideART214ACT Combined English/Writing1C</v>
      </c>
      <c r="S38" s="212" t="str">
        <f t="shared" si="5"/>
        <v>Institution-WideART214ACT Combined English/Writing1D</v>
      </c>
      <c r="T38" s="212" t="str">
        <f t="shared" si="5"/>
        <v>Institution-WideART214ACT Combined English/Writing1F</v>
      </c>
      <c r="U38" s="213" t="str">
        <f t="shared" si="5"/>
        <v>Institution-WideART214ACT Combined English/Writing1W</v>
      </c>
      <c r="V38" s="3"/>
      <c r="W38" s="3"/>
      <c r="Y38" s="3">
        <f t="shared" ca="1" si="6"/>
        <v>41</v>
      </c>
      <c r="Z38" s="3">
        <f t="shared" ca="1" si="6"/>
        <v>45</v>
      </c>
      <c r="AA38" s="3">
        <f t="shared" ca="1" si="6"/>
        <v>43</v>
      </c>
      <c r="AB38" s="3">
        <f t="shared" ca="1" si="6"/>
        <v>13</v>
      </c>
      <c r="AC38" s="3">
        <f t="shared" ca="1" si="6"/>
        <v>11</v>
      </c>
      <c r="AD38" s="3">
        <f t="shared" ca="1" si="6"/>
        <v>5</v>
      </c>
      <c r="AE38" s="3">
        <f t="array" aca="1" ref="AE38" ca="1">SUM(IF(ISNUMBER(Y38:AD38),Y38:AD38))</f>
        <v>158</v>
      </c>
    </row>
    <row r="39" spans="2:34" s="214" customFormat="1" ht="27" customHeight="1">
      <c r="C39" s="215"/>
      <c r="D39" s="216"/>
      <c r="E39" s="216"/>
      <c r="F39" s="337" t="str">
        <f>IF($H$10="Pct the Grade Occurs across Exam Quartiles","*Note: Each column sums to 100%",IF($H$10="Pct of All Graduated Students","*Note: The sum of all equals 100% (all graduated students)",IF($H$10="Pct the Grade Occurs within Exam Quartile","*Note: Each row sums to 100%",IF($H$10="Pct of All Students","*Note: The sum of all equals 100% (all students)",""))))</f>
        <v/>
      </c>
      <c r="G39" s="338"/>
      <c r="H39" s="338"/>
      <c r="I39" s="338"/>
      <c r="J39" s="338"/>
      <c r="K39" s="338"/>
      <c r="L39" s="338"/>
      <c r="M39" s="186"/>
      <c r="N39" s="186"/>
      <c r="O39" s="186"/>
      <c r="X39" s="186"/>
      <c r="Y39" s="186"/>
      <c r="Z39" s="186"/>
      <c r="AA39" s="186"/>
      <c r="AB39" s="186"/>
      <c r="AC39" s="186"/>
      <c r="AD39" s="186"/>
      <c r="AE39" s="186"/>
      <c r="AF39" s="186"/>
      <c r="AG39" s="186"/>
      <c r="AH39" s="186"/>
    </row>
    <row r="40" spans="2:34" ht="20.45" customHeight="1">
      <c r="F40" s="217"/>
      <c r="G40" s="217"/>
      <c r="H40" s="217"/>
      <c r="I40" s="217"/>
      <c r="J40" s="217"/>
      <c r="K40" s="217"/>
      <c r="L40" s="217"/>
      <c r="M40" s="23"/>
      <c r="N40" s="23"/>
      <c r="O40" s="23"/>
      <c r="P40" s="23"/>
      <c r="W40" s="23"/>
      <c r="X40" s="23"/>
      <c r="Y40" s="23"/>
      <c r="Z40" s="23"/>
      <c r="AA40" s="23"/>
      <c r="AB40" s="23"/>
      <c r="AC40" s="23"/>
      <c r="AD40" s="23"/>
      <c r="AE40" s="23"/>
      <c r="AF40" s="23"/>
    </row>
    <row r="41" spans="2:34" ht="20.100000000000001" customHeight="1">
      <c r="F41" s="61"/>
      <c r="G41" s="61"/>
      <c r="H41" s="61"/>
      <c r="I41" s="61"/>
      <c r="J41" s="61"/>
      <c r="K41" s="61"/>
      <c r="L41" s="61"/>
      <c r="M41" s="23"/>
      <c r="N41" s="23"/>
      <c r="O41" s="23"/>
      <c r="P41" s="23"/>
      <c r="W41" s="23"/>
      <c r="X41" s="23"/>
      <c r="Y41" s="23"/>
      <c r="Z41" s="23"/>
      <c r="AA41" s="23"/>
      <c r="AB41" s="23"/>
      <c r="AC41" s="23"/>
      <c r="AD41" s="23"/>
      <c r="AE41" s="23"/>
      <c r="AF41" s="23"/>
    </row>
    <row r="42" spans="2:34">
      <c r="F42" s="59"/>
      <c r="G42" s="59"/>
      <c r="H42" s="59"/>
      <c r="I42" s="59"/>
      <c r="J42" s="59"/>
      <c r="K42" s="59"/>
      <c r="L42" s="59"/>
    </row>
    <row r="43" spans="2:34">
      <c r="F43" s="59"/>
      <c r="G43" s="59"/>
      <c r="H43" s="59"/>
      <c r="I43" s="59"/>
      <c r="J43" s="59"/>
      <c r="K43" s="59"/>
      <c r="L43" s="59"/>
    </row>
    <row r="44" spans="2:34">
      <c r="Q44" s="60"/>
    </row>
    <row r="45" spans="2:34">
      <c r="P45" s="60"/>
      <c r="Q45" s="60"/>
    </row>
    <row r="46" spans="2:34">
      <c r="P46" s="60"/>
      <c r="Q46" s="60"/>
    </row>
    <row r="47" spans="2:34">
      <c r="P47" s="60"/>
      <c r="R47" s="60"/>
    </row>
    <row r="48" spans="2:34">
      <c r="P48" s="60"/>
      <c r="R48" s="60"/>
    </row>
    <row r="49" spans="5:22">
      <c r="P49" s="60"/>
      <c r="R49" s="60"/>
    </row>
    <row r="50" spans="5:22">
      <c r="E50" s="3"/>
      <c r="P50" s="60"/>
      <c r="S50" s="60"/>
    </row>
    <row r="51" spans="5:22">
      <c r="E51" s="3"/>
      <c r="P51" s="60"/>
      <c r="S51" s="60"/>
    </row>
    <row r="52" spans="5:22">
      <c r="E52" s="3"/>
      <c r="P52" s="60"/>
      <c r="S52" s="60"/>
    </row>
    <row r="53" spans="5:22">
      <c r="E53" s="3"/>
      <c r="P53" s="60"/>
      <c r="T53" s="60"/>
    </row>
    <row r="54" spans="5:22">
      <c r="E54" s="3"/>
      <c r="P54" s="60"/>
      <c r="T54" s="60"/>
    </row>
    <row r="55" spans="5:22">
      <c r="E55" s="3"/>
      <c r="P55" s="60"/>
      <c r="T55" s="60"/>
    </row>
    <row r="56" spans="5:22">
      <c r="E56" s="3"/>
      <c r="P56" s="60"/>
      <c r="U56" s="60"/>
    </row>
    <row r="57" spans="5:22">
      <c r="E57" s="3"/>
      <c r="P57" s="60"/>
      <c r="U57" s="60"/>
    </row>
    <row r="58" spans="5:22">
      <c r="E58" s="3"/>
      <c r="P58" s="60"/>
      <c r="U58" s="60"/>
    </row>
    <row r="59" spans="5:22">
      <c r="E59" s="3"/>
      <c r="P59" s="60"/>
      <c r="V59" s="60"/>
    </row>
    <row r="60" spans="5:22">
      <c r="E60" s="3"/>
      <c r="P60" s="60"/>
      <c r="V60" s="60"/>
    </row>
    <row r="61" spans="5:22">
      <c r="E61" s="3"/>
      <c r="P61" s="60"/>
      <c r="V61" s="60"/>
    </row>
    <row r="62" spans="5:22">
      <c r="E62" s="3"/>
      <c r="P62" s="60"/>
    </row>
    <row r="63" spans="5:22">
      <c r="E63" s="3"/>
    </row>
    <row r="64" spans="5:22">
      <c r="E64" s="3"/>
    </row>
    <row r="65" spans="5:5">
      <c r="E65" s="3"/>
    </row>
    <row r="66" spans="5:5">
      <c r="E66" s="3"/>
    </row>
    <row r="67" spans="5:5">
      <c r="E67" s="3"/>
    </row>
    <row r="68" spans="5:5">
      <c r="E68" s="3"/>
    </row>
    <row r="69" spans="5:5">
      <c r="E69" s="3"/>
    </row>
    <row r="70" spans="5:5">
      <c r="E70" s="3"/>
    </row>
    <row r="71" spans="5:5">
      <c r="E71" s="3"/>
    </row>
    <row r="72" spans="5:5">
      <c r="E72" s="3"/>
    </row>
    <row r="73" spans="5:5">
      <c r="E73" s="3"/>
    </row>
    <row r="74" spans="5:5">
      <c r="E74" s="3"/>
    </row>
    <row r="75" spans="5:5">
      <c r="E75" s="3"/>
    </row>
    <row r="76" spans="5:5">
      <c r="E76" s="3"/>
    </row>
    <row r="77" spans="5:5">
      <c r="E77" s="3"/>
    </row>
    <row r="78" spans="5:5">
      <c r="E78" s="3"/>
    </row>
    <row r="79" spans="5:5">
      <c r="E79" s="3"/>
    </row>
    <row r="80" spans="5:5">
      <c r="E80" s="3"/>
    </row>
    <row r="81" spans="5:5">
      <c r="E81" s="3"/>
    </row>
    <row r="82" spans="5:5">
      <c r="E82" s="3"/>
    </row>
    <row r="83" spans="5:5">
      <c r="E83" s="3"/>
    </row>
    <row r="84" spans="5:5">
      <c r="E84" s="3"/>
    </row>
    <row r="85" spans="5:5">
      <c r="E85" s="3"/>
    </row>
    <row r="86" spans="5:5">
      <c r="E86" s="3"/>
    </row>
    <row r="87" spans="5:5">
      <c r="E87" s="3"/>
    </row>
    <row r="88" spans="5:5">
      <c r="E88" s="3"/>
    </row>
    <row r="89" spans="5:5">
      <c r="E89" s="3"/>
    </row>
    <row r="90" spans="5:5">
      <c r="E90" s="3"/>
    </row>
    <row r="91" spans="5:5">
      <c r="E91" s="3"/>
    </row>
    <row r="92" spans="5:5">
      <c r="E92" s="3"/>
    </row>
    <row r="93" spans="5:5">
      <c r="E93" s="3"/>
    </row>
    <row r="94" spans="5:5">
      <c r="E94" s="3"/>
    </row>
    <row r="95" spans="5:5">
      <c r="E95" s="3"/>
    </row>
    <row r="96" spans="5:5">
      <c r="E96" s="3"/>
    </row>
    <row r="97" spans="5:5">
      <c r="E97" s="3"/>
    </row>
    <row r="98" spans="5:5">
      <c r="E98" s="3"/>
    </row>
    <row r="99" spans="5:5">
      <c r="E99" s="3"/>
    </row>
    <row r="100" spans="5:5">
      <c r="E100" s="3"/>
    </row>
    <row r="101" spans="5:5">
      <c r="E101" s="3"/>
    </row>
    <row r="102" spans="5:5">
      <c r="E102" s="3"/>
    </row>
    <row r="103" spans="5:5">
      <c r="E103" s="3"/>
    </row>
    <row r="104" spans="5:5">
      <c r="E104" s="3"/>
    </row>
    <row r="105" spans="5:5">
      <c r="E105" s="3"/>
    </row>
    <row r="106" spans="5:5">
      <c r="E106" s="3"/>
    </row>
    <row r="107" spans="5:5">
      <c r="E107" s="3"/>
    </row>
    <row r="108" spans="5:5">
      <c r="E108" s="3"/>
    </row>
    <row r="109" spans="5:5">
      <c r="E109" s="3"/>
    </row>
    <row r="110" spans="5:5">
      <c r="E110" s="3"/>
    </row>
    <row r="111" spans="5:5">
      <c r="E111" s="3"/>
    </row>
    <row r="112" spans="5:5">
      <c r="E112" s="3"/>
    </row>
    <row r="113" spans="5:5">
      <c r="E113" s="3"/>
    </row>
    <row r="114" spans="5:5">
      <c r="E114" s="3"/>
    </row>
    <row r="115" spans="5:5">
      <c r="E115" s="3"/>
    </row>
    <row r="116" spans="5:5">
      <c r="E116" s="3"/>
    </row>
    <row r="117" spans="5:5">
      <c r="E117" s="3"/>
    </row>
    <row r="118" spans="5:5">
      <c r="E118" s="3"/>
    </row>
    <row r="119" spans="5:5">
      <c r="E119" s="3"/>
    </row>
    <row r="120" spans="5:5">
      <c r="E120" s="3"/>
    </row>
    <row r="121" spans="5:5">
      <c r="E121" s="3"/>
    </row>
    <row r="122" spans="5:5">
      <c r="E122" s="3"/>
    </row>
    <row r="123" spans="5:5">
      <c r="E123" s="3"/>
    </row>
    <row r="124" spans="5:5">
      <c r="E124" s="3"/>
    </row>
    <row r="125" spans="5:5">
      <c r="E125" s="3"/>
    </row>
    <row r="126" spans="5:5">
      <c r="E126" s="3"/>
    </row>
    <row r="127" spans="5:5">
      <c r="E127" s="3"/>
    </row>
    <row r="128" spans="5:5">
      <c r="E128" s="3"/>
    </row>
    <row r="129" spans="5:5">
      <c r="E129" s="3"/>
    </row>
    <row r="130" spans="5:5">
      <c r="E130" s="3"/>
    </row>
    <row r="131" spans="5:5">
      <c r="E131" s="3"/>
    </row>
    <row r="132" spans="5:5">
      <c r="E132" s="3"/>
    </row>
    <row r="133" spans="5:5">
      <c r="E133" s="3"/>
    </row>
    <row r="134" spans="5:5">
      <c r="E134" s="3"/>
    </row>
    <row r="135" spans="5:5">
      <c r="E135" s="3"/>
    </row>
    <row r="136" spans="5:5">
      <c r="E136" s="3"/>
    </row>
    <row r="137" spans="5:5">
      <c r="E137" s="3"/>
    </row>
    <row r="138" spans="5:5">
      <c r="E138" s="3"/>
    </row>
    <row r="139" spans="5:5">
      <c r="E139" s="3"/>
    </row>
    <row r="140" spans="5:5">
      <c r="E140" s="3"/>
    </row>
    <row r="141" spans="5:5">
      <c r="E141" s="3"/>
    </row>
    <row r="142" spans="5:5">
      <c r="E142" s="3"/>
    </row>
    <row r="143" spans="5:5">
      <c r="E143" s="3"/>
    </row>
    <row r="144" spans="5:5">
      <c r="E144" s="3"/>
    </row>
    <row r="145" spans="5:5">
      <c r="E145" s="3"/>
    </row>
  </sheetData>
  <sheetProtection password="CC7A" sheet="1" objects="1" scenarios="1"/>
  <dataConsolidate/>
  <mergeCells count="12">
    <mergeCell ref="F39:L39"/>
    <mergeCell ref="F4:G4"/>
    <mergeCell ref="H4:I4"/>
    <mergeCell ref="F6:G6"/>
    <mergeCell ref="H6:I6"/>
    <mergeCell ref="F8:G8"/>
    <mergeCell ref="H8:I8"/>
    <mergeCell ref="F10:G10"/>
    <mergeCell ref="H10:J10"/>
    <mergeCell ref="F12:G14"/>
    <mergeCell ref="H12:L14"/>
    <mergeCell ref="G33:L33"/>
  </mergeCells>
  <dataValidations count="30">
    <dataValidation allowBlank="1" showInputMessage="1" showErrorMessage="1" prompt="Students who scored in the 3rd institution quartile on the selected exam." sqref="F37"/>
    <dataValidation allowBlank="1" showInputMessage="1" showErrorMessage="1" prompt="Students who scored in the 2nd institution quartile on the selected exam." sqref="F36"/>
    <dataValidation allowBlank="1" showInputMessage="1" showErrorMessage="1" prompt="Students who scored in the 1st institution quartile on the selected exam." sqref="F35"/>
    <dataValidation allowBlank="1" showInputMessage="1" showErrorMessage="1" prompt="The difference betwen the strong agreement level at your organization and the strong agreement level for the benchmarking group. " sqref="L74"/>
    <dataValidation allowBlank="1" showInputMessage="1" showErrorMessage="1" prompt="The percentage of respondents Strongly Agreeing with with the survey item." sqref="J73:L73"/>
    <dataValidation allowBlank="1" showInputMessage="1" showErrorMessage="1" prompt="The level of strong agreement with the survey item in the benchmarking group against which your organization's data are being compared." sqref="K74"/>
    <dataValidation allowBlank="1" showInputMessage="1" showErrorMessage="1" prompt="The level of strong agreement with the survey item in this group at your organization." sqref="J74"/>
    <dataValidation allowBlank="1" showInputMessage="1" showErrorMessage="1" prompt="The difference betwen the agreement level at your organization and the agreement level for the benchmarking group. Statistically significant gaps are highlighted green (better performance at your org.) and red (poorer performance at your org.)." sqref="I74"/>
    <dataValidation allowBlank="1" showInputMessage="1" showErrorMessage="1" prompt="The level of agreement or strong agreement with the survey item in the benchmarking group against which your organization's data are being compared." sqref="H74"/>
    <dataValidation allowBlank="1" showInputMessage="1" showErrorMessage="1" prompt="The level of agreement or strong agreement with the survey item in this group at your organization." sqref="G74"/>
    <dataValidation allowBlank="1" showInputMessage="1" showErrorMessage="1" prompt="The percentage of respondents either Agreeing or Strongly Agreeing with the survey item." sqref="G73:I73"/>
    <dataValidation allowBlank="1" showInputMessage="1" showErrorMessage="1" prompt="The 49 survey items that respondents answered. The possible responses to each item are Strongly Disagree, Disagree, Tend to Disagree, Tend to Agree, Agree, and Strongly Agree." sqref="F73:F74"/>
    <dataValidation allowBlank="1" showInputMessage="1" showErrorMessage="1" prompt="The number of responses from the benchmarking group against which your organization's data is being compared." sqref="L54"/>
    <dataValidation allowBlank="1" showInputMessage="1" showErrorMessage="1" prompt="The benchmarking group from our database whose information is being compared to your organization's data." sqref="J54:K54"/>
    <dataValidation allowBlank="1" showInputMessage="1" showErrorMessage="1" prompt="The response rate for this group as calculated using the count to the left and the number of employees in this group provided during survey setup." sqref="I54"/>
    <dataValidation allowBlank="1" showInputMessage="1" showErrorMessage="1" prompt="The number of responses received from this group at your organization." sqref="H54"/>
    <dataValidation allowBlank="1" showInputMessage="1" showErrorMessage="1" prompt="The group from your organization whose data are currently displayed." sqref="F54:G54"/>
    <dataValidation allowBlank="1" showInputMessage="1" showErrorMessage="1" prompt="This chart displays the percentage of respondents from this group that fall into each of four engagement categories: Engaged, Content, Ambivalent, and Disengaged. Aim for higher levels in the former two categories and lower levels in the latter two." sqref="F56"/>
    <dataValidation allowBlank="1" showInputMessage="1" showErrorMessage="1" prompt="Students who earned an A in this course" sqref="G34"/>
    <dataValidation allowBlank="1" showInputMessage="1" showErrorMessage="1" prompt="Students who earned a B in this course" sqref="H34"/>
    <dataValidation allowBlank="1" showInputMessage="1" showErrorMessage="1" prompt="Students who earned a C in this course" sqref="I34"/>
    <dataValidation allowBlank="1" showInputMessage="1" showErrorMessage="1" prompt="Students who earned a D in this course" sqref="J34"/>
    <dataValidation allowBlank="1" showInputMessage="1" showErrorMessage="1" prompt="Students who earned an F in this course" sqref="K34"/>
    <dataValidation allowBlank="1" showInputMessage="1" showErrorMessage="1" prompt="Select a course, taken by students in the selected major, and display data." sqref="F6:G6"/>
    <dataValidation allowBlank="1" showInputMessage="1" showErrorMessage="1" prompt="This chart compares the grade earned in a course, while pursuing the selected major,with a student's standardized exam scores falling within a certain quartile determined by the institution's distribution of scores." sqref="F16"/>
    <dataValidation allowBlank="1" showInputMessage="1" showErrorMessage="1" prompt="Students who earned a W in this course" sqref="L34"/>
    <dataValidation allowBlank="1" showInputMessage="1" showErrorMessage="1" prompt="Students who scored in the 4th institution quartile on the selected exam." sqref="F38"/>
    <dataValidation allowBlank="1" showErrorMessage="1" prompt="_x000a_" sqref="G33"/>
    <dataValidation allowBlank="1" showInputMessage="1" showErrorMessage="1" prompt="Select a college or specific major for display." sqref="F4:G4 F8:G8 F10:G10 F12"/>
    <dataValidation type="list" allowBlank="1" showInputMessage="1" showErrorMessage="1" sqref="H6:I6">
      <formula1>INDIRECT("A_"&amp;$R$5)</formula1>
    </dataValidation>
  </dataValidations>
  <hyperlinks>
    <hyperlink ref="B4" location="Intro!F4" tooltip="Click here to view the introduction" display="INTRODUCTION"/>
    <hyperlink ref="B6" location="Groups!B6" tooltip="Click here to analyze graduation by various students by attribute" display="Graduation By Student Attribute"/>
    <hyperlink ref="B7" location="Summary_Top_Courses!B7" tooltip="Click here to analyze and compare metrics across the top enrolled courses in a major" display="Summary of Top Courses"/>
    <hyperlink ref="B8" location="Analyze_Course!B8" tooltip="Click here to analyze a course" display="Analyze a Course"/>
    <hyperlink ref="B9" location="Course_2_Course!B9" tooltip="Click here to compare two courses" display="Compare 2 Courses"/>
    <hyperlink ref="B10" location="Course_By_Term!B10" tooltip="Click here to analyze course grade and timing as it relates to graduation" display="Graduation &amp; Course Timing"/>
    <hyperlink ref="B11" location="Course_By_Exam!B11" tooltip="Click here to analyze course grade and standardized exam scores" display="Courses &amp; Standardized Exams"/>
  </hyperlinks>
  <pageMargins left="0.7" right="0.7" top="0.75" bottom="0.75" header="0.3" footer="0.3"/>
  <pageSetup scale="76" orientation="landscape" r:id="rId1"/>
  <rowBreaks count="1" manualBreakCount="1">
    <brk id="32" max="11" man="1"/>
  </rowBreaks>
  <drawing r:id="rId2"/>
  <legacyDrawing r:id="rId3"/>
  <controls>
    <mc:AlternateContent xmlns:mc="http://schemas.openxmlformats.org/markup-compatibility/2006">
      <mc:Choice Requires="x14">
        <control shapeId="9219" r:id="rId4" name="ComboBox1">
          <controlPr defaultSize="0" autoLine="0" linkedCell="H4" listFillRange="Majors_List" r:id="rId5">
            <anchor moveWithCells="1">
              <from>
                <xdr:col>7</xdr:col>
                <xdr:colOff>19050</xdr:colOff>
                <xdr:row>3</xdr:row>
                <xdr:rowOff>9525</xdr:rowOff>
              </from>
              <to>
                <xdr:col>9</xdr:col>
                <xdr:colOff>0</xdr:colOff>
                <xdr:row>3</xdr:row>
                <xdr:rowOff>238125</xdr:rowOff>
              </to>
            </anchor>
          </controlPr>
        </control>
      </mc:Choice>
      <mc:Fallback>
        <control shapeId="9219" r:id="rId4" name="ComboBox1"/>
      </mc:Fallback>
    </mc:AlternateContent>
    <mc:AlternateContent xmlns:mc="http://schemas.openxmlformats.org/markup-compatibility/2006">
      <mc:Choice Requires="x14">
        <control shapeId="9221" r:id="rId6" name="ComboBox2">
          <controlPr defaultSize="0" autoLine="0" linkedCell="H8" listFillRange="Exams_Dropdown_List" r:id="rId7">
            <anchor moveWithCells="1">
              <from>
                <xdr:col>7</xdr:col>
                <xdr:colOff>19050</xdr:colOff>
                <xdr:row>7</xdr:row>
                <xdr:rowOff>9525</xdr:rowOff>
              </from>
              <to>
                <xdr:col>9</xdr:col>
                <xdr:colOff>0</xdr:colOff>
                <xdr:row>7</xdr:row>
                <xdr:rowOff>238125</xdr:rowOff>
              </to>
            </anchor>
          </controlPr>
        </control>
      </mc:Choice>
      <mc:Fallback>
        <control shapeId="9221" r:id="rId6" name="ComboBox2"/>
      </mc:Fallback>
    </mc:AlternateContent>
    <mc:AlternateContent xmlns:mc="http://schemas.openxmlformats.org/markup-compatibility/2006">
      <mc:Choice Requires="x14">
        <control shapeId="9222" r:id="rId8" name="ComboBox3">
          <controlPr defaultSize="0" autoLine="0" linkedCell="H10" listFillRange="Course_Exam_Metrics_List" r:id="rId9">
            <anchor moveWithCells="1">
              <from>
                <xdr:col>7</xdr:col>
                <xdr:colOff>19050</xdr:colOff>
                <xdr:row>9</xdr:row>
                <xdr:rowOff>9525</xdr:rowOff>
              </from>
              <to>
                <xdr:col>10</xdr:col>
                <xdr:colOff>0</xdr:colOff>
                <xdr:row>9</xdr:row>
                <xdr:rowOff>238125</xdr:rowOff>
              </to>
            </anchor>
          </controlPr>
        </control>
      </mc:Choice>
      <mc:Fallback>
        <control shapeId="9222" r:id="rId8" name="ComboBox3"/>
      </mc:Fallback>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
  <sheetViews>
    <sheetView zoomScale="80" zoomScaleNormal="80" workbookViewId="0"/>
  </sheetViews>
  <sheetFormatPr defaultRowHeight="14.25"/>
  <sheetData/>
  <sheetProtection password="CC7A"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
  <sheetViews>
    <sheetView zoomScale="80" zoomScaleNormal="80" workbookViewId="0"/>
  </sheetViews>
  <sheetFormatPr defaultRowHeight="14.25"/>
  <cols>
    <col min="1" max="1" width="10.375" style="107" customWidth="1"/>
  </cols>
  <sheetData/>
  <sheetProtection password="CC7A"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1"/>
  <dimension ref="A1:K190"/>
  <sheetViews>
    <sheetView zoomScale="80" zoomScaleNormal="80" workbookViewId="0">
      <selection sqref="A1:K190"/>
    </sheetView>
  </sheetViews>
  <sheetFormatPr defaultColWidth="9.125" defaultRowHeight="14.25"/>
  <cols>
    <col min="1" max="16384" width="9.125" style="12"/>
  </cols>
  <sheetData>
    <row r="1" spans="1:11">
      <c r="A1" s="12" t="s">
        <v>167</v>
      </c>
      <c r="B1" s="12" t="s">
        <v>168</v>
      </c>
      <c r="C1" s="12" t="s">
        <v>149</v>
      </c>
      <c r="D1" s="12" t="s">
        <v>169</v>
      </c>
      <c r="E1" s="12" t="s">
        <v>170</v>
      </c>
      <c r="F1" s="12" t="s">
        <v>5</v>
      </c>
      <c r="G1" s="12" t="s">
        <v>171</v>
      </c>
      <c r="H1" s="12" t="s">
        <v>172</v>
      </c>
      <c r="I1" s="12" t="s">
        <v>173</v>
      </c>
      <c r="J1" s="12" t="s">
        <v>174</v>
      </c>
      <c r="K1" s="12" t="s">
        <v>175</v>
      </c>
    </row>
    <row r="2" spans="1:11">
      <c r="A2" s="12" t="s">
        <v>176</v>
      </c>
      <c r="B2" s="12" t="s">
        <v>177</v>
      </c>
      <c r="C2" s="12" t="s">
        <v>150</v>
      </c>
      <c r="D2" s="12" t="s">
        <v>178</v>
      </c>
      <c r="E2" s="12" t="s">
        <v>179</v>
      </c>
      <c r="F2" s="12" t="s">
        <v>180</v>
      </c>
      <c r="G2" s="12" t="s">
        <v>181</v>
      </c>
      <c r="H2" s="12" t="s">
        <v>182</v>
      </c>
      <c r="I2" s="12" t="s">
        <v>183</v>
      </c>
      <c r="J2" s="12" t="s">
        <v>184</v>
      </c>
      <c r="K2" s="12" t="s">
        <v>185</v>
      </c>
    </row>
    <row r="3" spans="1:11">
      <c r="A3" s="12" t="s">
        <v>186</v>
      </c>
      <c r="B3" s="12" t="s">
        <v>177</v>
      </c>
      <c r="C3" s="12" t="s">
        <v>150</v>
      </c>
      <c r="D3" s="12" t="s">
        <v>187</v>
      </c>
      <c r="E3" s="12" t="s">
        <v>188</v>
      </c>
      <c r="F3" s="12" t="s">
        <v>189</v>
      </c>
      <c r="G3" s="12" t="s">
        <v>190</v>
      </c>
      <c r="H3" s="12" t="s">
        <v>191</v>
      </c>
      <c r="I3" s="12" t="s">
        <v>192</v>
      </c>
      <c r="J3" s="12" t="s">
        <v>193</v>
      </c>
      <c r="K3" s="12" t="s">
        <v>194</v>
      </c>
    </row>
    <row r="4" spans="1:11">
      <c r="A4" s="12" t="s">
        <v>195</v>
      </c>
      <c r="B4" s="12" t="s">
        <v>177</v>
      </c>
      <c r="C4" s="12" t="s">
        <v>150</v>
      </c>
      <c r="D4" s="12" t="s">
        <v>196</v>
      </c>
      <c r="E4" s="12" t="s">
        <v>197</v>
      </c>
      <c r="F4" s="12" t="s">
        <v>198</v>
      </c>
      <c r="G4" s="12" t="s">
        <v>199</v>
      </c>
      <c r="H4" s="12" t="s">
        <v>200</v>
      </c>
      <c r="I4" s="12" t="s">
        <v>201</v>
      </c>
      <c r="J4" s="12" t="s">
        <v>202</v>
      </c>
      <c r="K4" s="12" t="s">
        <v>203</v>
      </c>
    </row>
    <row r="5" spans="1:11">
      <c r="A5" s="12" t="s">
        <v>204</v>
      </c>
      <c r="B5" s="12" t="s">
        <v>177</v>
      </c>
      <c r="C5" s="12" t="s">
        <v>150</v>
      </c>
      <c r="D5" s="12" t="s">
        <v>205</v>
      </c>
      <c r="E5" s="12" t="s">
        <v>206</v>
      </c>
      <c r="F5" s="12" t="s">
        <v>207</v>
      </c>
      <c r="G5" s="12" t="s">
        <v>208</v>
      </c>
      <c r="H5" s="12" t="s">
        <v>209</v>
      </c>
      <c r="I5" s="12" t="s">
        <v>210</v>
      </c>
      <c r="J5" s="12" t="s">
        <v>211</v>
      </c>
      <c r="K5" s="12" t="s">
        <v>212</v>
      </c>
    </row>
    <row r="6" spans="1:11">
      <c r="A6" s="12" t="s">
        <v>213</v>
      </c>
      <c r="B6" s="12" t="s">
        <v>177</v>
      </c>
      <c r="C6" s="12" t="s">
        <v>151</v>
      </c>
      <c r="D6" s="12" t="s">
        <v>178</v>
      </c>
      <c r="E6" s="12" t="s">
        <v>214</v>
      </c>
      <c r="F6" s="12" t="s">
        <v>215</v>
      </c>
      <c r="G6" s="12" t="s">
        <v>216</v>
      </c>
      <c r="H6" s="12" t="s">
        <v>217</v>
      </c>
      <c r="I6" s="12" t="s">
        <v>218</v>
      </c>
      <c r="J6" s="12" t="s">
        <v>219</v>
      </c>
      <c r="K6" s="12" t="s">
        <v>220</v>
      </c>
    </row>
    <row r="7" spans="1:11">
      <c r="A7" s="12" t="s">
        <v>221</v>
      </c>
      <c r="B7" s="12" t="s">
        <v>177</v>
      </c>
      <c r="C7" s="12" t="s">
        <v>151</v>
      </c>
      <c r="D7" s="12" t="s">
        <v>187</v>
      </c>
      <c r="E7" s="12" t="s">
        <v>222</v>
      </c>
      <c r="F7" s="12" t="s">
        <v>223</v>
      </c>
      <c r="G7" s="12" t="s">
        <v>224</v>
      </c>
      <c r="H7" s="12" t="s">
        <v>225</v>
      </c>
      <c r="I7" s="12" t="s">
        <v>226</v>
      </c>
      <c r="J7" s="12" t="s">
        <v>227</v>
      </c>
      <c r="K7" s="12" t="s">
        <v>228</v>
      </c>
    </row>
    <row r="8" spans="1:11">
      <c r="A8" s="12" t="s">
        <v>229</v>
      </c>
      <c r="B8" s="12" t="s">
        <v>177</v>
      </c>
      <c r="C8" s="12" t="s">
        <v>151</v>
      </c>
      <c r="D8" s="12" t="s">
        <v>196</v>
      </c>
      <c r="E8" s="12" t="s">
        <v>230</v>
      </c>
      <c r="F8" s="12" t="s">
        <v>231</v>
      </c>
      <c r="G8" s="12" t="s">
        <v>232</v>
      </c>
      <c r="H8" s="12" t="s">
        <v>233</v>
      </c>
      <c r="I8" s="12" t="s">
        <v>234</v>
      </c>
      <c r="J8" s="12" t="s">
        <v>235</v>
      </c>
      <c r="K8" s="12" t="s">
        <v>236</v>
      </c>
    </row>
    <row r="9" spans="1:11">
      <c r="A9" s="12" t="s">
        <v>237</v>
      </c>
      <c r="B9" s="12" t="s">
        <v>177</v>
      </c>
      <c r="C9" s="12" t="s">
        <v>151</v>
      </c>
      <c r="D9" s="12" t="s">
        <v>205</v>
      </c>
      <c r="E9" s="12" t="s">
        <v>238</v>
      </c>
      <c r="F9" s="12" t="s">
        <v>239</v>
      </c>
      <c r="G9" s="12" t="s">
        <v>240</v>
      </c>
      <c r="H9" s="12" t="s">
        <v>241</v>
      </c>
      <c r="I9" s="12" t="s">
        <v>242</v>
      </c>
      <c r="J9" s="12" t="s">
        <v>243</v>
      </c>
      <c r="K9" s="12" t="s">
        <v>244</v>
      </c>
    </row>
    <row r="10" spans="1:11">
      <c r="A10" s="12" t="s">
        <v>245</v>
      </c>
      <c r="B10" s="12" t="s">
        <v>177</v>
      </c>
      <c r="C10" s="12" t="s">
        <v>152</v>
      </c>
      <c r="D10" s="12" t="s">
        <v>178</v>
      </c>
      <c r="E10" s="12" t="s">
        <v>246</v>
      </c>
      <c r="F10" s="12" t="s">
        <v>247</v>
      </c>
      <c r="G10" s="12" t="s">
        <v>248</v>
      </c>
      <c r="H10" s="12" t="s">
        <v>249</v>
      </c>
      <c r="I10" s="12" t="s">
        <v>250</v>
      </c>
      <c r="J10" s="12" t="s">
        <v>251</v>
      </c>
      <c r="K10" s="12" t="s">
        <v>252</v>
      </c>
    </row>
    <row r="11" spans="1:11">
      <c r="A11" s="12" t="s">
        <v>253</v>
      </c>
      <c r="B11" s="12" t="s">
        <v>177</v>
      </c>
      <c r="C11" s="12" t="s">
        <v>152</v>
      </c>
      <c r="D11" s="12" t="s">
        <v>187</v>
      </c>
      <c r="E11" s="12" t="s">
        <v>254</v>
      </c>
      <c r="F11" s="12" t="s">
        <v>255</v>
      </c>
      <c r="G11" s="12" t="s">
        <v>256</v>
      </c>
      <c r="H11" s="12" t="s">
        <v>257</v>
      </c>
      <c r="I11" s="12" t="s">
        <v>258</v>
      </c>
      <c r="J11" s="12" t="s">
        <v>259</v>
      </c>
      <c r="K11" s="12" t="s">
        <v>260</v>
      </c>
    </row>
    <row r="12" spans="1:11">
      <c r="A12" s="12" t="s">
        <v>261</v>
      </c>
      <c r="B12" s="12" t="s">
        <v>177</v>
      </c>
      <c r="C12" s="12" t="s">
        <v>152</v>
      </c>
      <c r="D12" s="12" t="s">
        <v>196</v>
      </c>
      <c r="E12" s="12" t="s">
        <v>197</v>
      </c>
      <c r="F12" s="12" t="s">
        <v>262</v>
      </c>
      <c r="G12" s="12" t="s">
        <v>263</v>
      </c>
      <c r="H12" s="12" t="s">
        <v>264</v>
      </c>
      <c r="I12" s="12" t="s">
        <v>265</v>
      </c>
      <c r="J12" s="12" t="s">
        <v>266</v>
      </c>
      <c r="K12" s="12" t="s">
        <v>267</v>
      </c>
    </row>
    <row r="13" spans="1:11">
      <c r="A13" s="12" t="s">
        <v>268</v>
      </c>
      <c r="B13" s="12" t="s">
        <v>177</v>
      </c>
      <c r="C13" s="12" t="s">
        <v>152</v>
      </c>
      <c r="D13" s="12" t="s">
        <v>205</v>
      </c>
      <c r="E13" s="12" t="s">
        <v>269</v>
      </c>
      <c r="F13" s="12" t="s">
        <v>270</v>
      </c>
      <c r="G13" s="12" t="s">
        <v>271</v>
      </c>
      <c r="H13" s="12" t="s">
        <v>272</v>
      </c>
      <c r="I13" s="12" t="s">
        <v>273</v>
      </c>
      <c r="J13" s="12" t="s">
        <v>274</v>
      </c>
      <c r="K13" s="12" t="s">
        <v>275</v>
      </c>
    </row>
    <row r="14" spans="1:11">
      <c r="A14" s="12" t="s">
        <v>276</v>
      </c>
      <c r="B14" s="12" t="s">
        <v>177</v>
      </c>
      <c r="C14" s="12" t="s">
        <v>153</v>
      </c>
      <c r="D14" s="12" t="s">
        <v>178</v>
      </c>
      <c r="E14" s="12" t="s">
        <v>277</v>
      </c>
      <c r="F14" s="12" t="s">
        <v>278</v>
      </c>
      <c r="G14" s="12" t="s">
        <v>279</v>
      </c>
      <c r="H14" s="12" t="s">
        <v>280</v>
      </c>
      <c r="I14" s="12" t="s">
        <v>281</v>
      </c>
      <c r="J14" s="12" t="s">
        <v>282</v>
      </c>
      <c r="K14" s="12" t="s">
        <v>283</v>
      </c>
    </row>
    <row r="15" spans="1:11">
      <c r="A15" s="12" t="s">
        <v>284</v>
      </c>
      <c r="B15" s="12" t="s">
        <v>177</v>
      </c>
      <c r="C15" s="12" t="s">
        <v>153</v>
      </c>
      <c r="D15" s="12" t="s">
        <v>187</v>
      </c>
      <c r="E15" s="12" t="s">
        <v>188</v>
      </c>
      <c r="F15" s="12" t="s">
        <v>285</v>
      </c>
      <c r="G15" s="12" t="s">
        <v>286</v>
      </c>
      <c r="H15" s="12" t="s">
        <v>287</v>
      </c>
      <c r="I15" s="12" t="s">
        <v>288</v>
      </c>
      <c r="J15" s="12" t="s">
        <v>289</v>
      </c>
      <c r="K15" s="12" t="s">
        <v>290</v>
      </c>
    </row>
    <row r="16" spans="1:11">
      <c r="A16" s="12" t="s">
        <v>291</v>
      </c>
      <c r="B16" s="12" t="s">
        <v>177</v>
      </c>
      <c r="C16" s="12" t="s">
        <v>153</v>
      </c>
      <c r="D16" s="12" t="s">
        <v>196</v>
      </c>
      <c r="E16" s="12" t="s">
        <v>292</v>
      </c>
      <c r="F16" s="12" t="s">
        <v>293</v>
      </c>
      <c r="G16" s="12" t="s">
        <v>294</v>
      </c>
      <c r="H16" s="12" t="s">
        <v>295</v>
      </c>
      <c r="I16" s="12" t="s">
        <v>296</v>
      </c>
      <c r="J16" s="12" t="s">
        <v>297</v>
      </c>
      <c r="K16" s="12" t="s">
        <v>298</v>
      </c>
    </row>
    <row r="17" spans="1:11">
      <c r="A17" s="12" t="s">
        <v>299</v>
      </c>
      <c r="B17" s="12" t="s">
        <v>177</v>
      </c>
      <c r="C17" s="12" t="s">
        <v>153</v>
      </c>
      <c r="D17" s="12" t="s">
        <v>205</v>
      </c>
      <c r="E17" s="12" t="s">
        <v>300</v>
      </c>
      <c r="F17" s="12" t="s">
        <v>301</v>
      </c>
      <c r="G17" s="12" t="s">
        <v>302</v>
      </c>
      <c r="H17" s="12" t="s">
        <v>303</v>
      </c>
      <c r="I17" s="12" t="s">
        <v>304</v>
      </c>
      <c r="J17" s="12" t="s">
        <v>305</v>
      </c>
      <c r="K17" s="12" t="s">
        <v>306</v>
      </c>
    </row>
    <row r="18" spans="1:11">
      <c r="A18" s="12" t="s">
        <v>307</v>
      </c>
      <c r="B18" s="12" t="s">
        <v>177</v>
      </c>
      <c r="C18" s="12" t="s">
        <v>154</v>
      </c>
      <c r="D18" s="12" t="s">
        <v>178</v>
      </c>
      <c r="E18" s="12" t="s">
        <v>277</v>
      </c>
      <c r="F18" s="12" t="s">
        <v>308</v>
      </c>
      <c r="G18" s="12" t="s">
        <v>309</v>
      </c>
      <c r="H18" s="12" t="s">
        <v>310</v>
      </c>
      <c r="I18" s="12" t="s">
        <v>311</v>
      </c>
      <c r="J18" s="12" t="s">
        <v>312</v>
      </c>
      <c r="K18" s="12" t="s">
        <v>313</v>
      </c>
    </row>
    <row r="19" spans="1:11">
      <c r="A19" s="12" t="s">
        <v>314</v>
      </c>
      <c r="B19" s="12" t="s">
        <v>177</v>
      </c>
      <c r="C19" s="12" t="s">
        <v>154</v>
      </c>
      <c r="D19" s="12" t="s">
        <v>187</v>
      </c>
      <c r="E19" s="12" t="s">
        <v>315</v>
      </c>
      <c r="F19" s="12" t="s">
        <v>316</v>
      </c>
      <c r="G19" s="12" t="s">
        <v>317</v>
      </c>
      <c r="H19" s="12" t="s">
        <v>318</v>
      </c>
      <c r="I19" s="12" t="s">
        <v>319</v>
      </c>
      <c r="J19" s="12" t="s">
        <v>320</v>
      </c>
      <c r="K19" s="12" t="s">
        <v>321</v>
      </c>
    </row>
    <row r="20" spans="1:11">
      <c r="A20" s="12" t="s">
        <v>322</v>
      </c>
      <c r="B20" s="12" t="s">
        <v>177</v>
      </c>
      <c r="C20" s="12" t="s">
        <v>154</v>
      </c>
      <c r="D20" s="12" t="s">
        <v>196</v>
      </c>
      <c r="E20" s="12" t="s">
        <v>323</v>
      </c>
      <c r="F20" s="12" t="s">
        <v>324</v>
      </c>
      <c r="G20" s="12" t="s">
        <v>325</v>
      </c>
      <c r="H20" s="12" t="s">
        <v>326</v>
      </c>
      <c r="I20" s="12" t="s">
        <v>327</v>
      </c>
      <c r="J20" s="12" t="s">
        <v>328</v>
      </c>
      <c r="K20" s="12" t="s">
        <v>329</v>
      </c>
    </row>
    <row r="21" spans="1:11">
      <c r="A21" s="12" t="s">
        <v>330</v>
      </c>
      <c r="B21" s="12" t="s">
        <v>177</v>
      </c>
      <c r="C21" s="12" t="s">
        <v>154</v>
      </c>
      <c r="D21" s="12" t="s">
        <v>205</v>
      </c>
      <c r="E21" s="12" t="s">
        <v>331</v>
      </c>
      <c r="F21" s="12" t="s">
        <v>332</v>
      </c>
      <c r="G21" s="12" t="s">
        <v>333</v>
      </c>
      <c r="H21" s="12" t="s">
        <v>334</v>
      </c>
      <c r="I21" s="12" t="s">
        <v>335</v>
      </c>
      <c r="J21" s="12" t="s">
        <v>336</v>
      </c>
      <c r="K21" s="12" t="s">
        <v>337</v>
      </c>
    </row>
    <row r="22" spans="1:11">
      <c r="A22" s="12" t="s">
        <v>338</v>
      </c>
      <c r="B22" s="12" t="s">
        <v>177</v>
      </c>
      <c r="C22" s="12" t="s">
        <v>155</v>
      </c>
      <c r="D22" s="12" t="s">
        <v>178</v>
      </c>
      <c r="E22" s="12" t="s">
        <v>339</v>
      </c>
      <c r="F22" s="12" t="s">
        <v>340</v>
      </c>
      <c r="G22" s="12" t="s">
        <v>341</v>
      </c>
      <c r="H22" s="12" t="s">
        <v>342</v>
      </c>
      <c r="I22" s="12" t="s">
        <v>343</v>
      </c>
      <c r="J22" s="12" t="s">
        <v>344</v>
      </c>
      <c r="K22" s="12" t="s">
        <v>345</v>
      </c>
    </row>
    <row r="23" spans="1:11">
      <c r="A23" s="12" t="s">
        <v>346</v>
      </c>
      <c r="B23" s="12" t="s">
        <v>177</v>
      </c>
      <c r="C23" s="12" t="s">
        <v>155</v>
      </c>
      <c r="D23" s="12" t="s">
        <v>187</v>
      </c>
      <c r="E23" s="12" t="s">
        <v>347</v>
      </c>
      <c r="F23" s="12" t="s">
        <v>348</v>
      </c>
      <c r="G23" s="12" t="s">
        <v>349</v>
      </c>
      <c r="H23" s="12" t="s">
        <v>350</v>
      </c>
      <c r="I23" s="12" t="s">
        <v>351</v>
      </c>
      <c r="J23" s="12" t="s">
        <v>352</v>
      </c>
      <c r="K23" s="12" t="s">
        <v>353</v>
      </c>
    </row>
    <row r="24" spans="1:11">
      <c r="A24" s="12" t="s">
        <v>354</v>
      </c>
      <c r="B24" s="12" t="s">
        <v>177</v>
      </c>
      <c r="C24" s="12" t="s">
        <v>155</v>
      </c>
      <c r="D24" s="12" t="s">
        <v>196</v>
      </c>
      <c r="E24" s="12" t="s">
        <v>230</v>
      </c>
      <c r="F24" s="12" t="s">
        <v>355</v>
      </c>
      <c r="G24" s="12" t="s">
        <v>356</v>
      </c>
      <c r="H24" s="12" t="s">
        <v>357</v>
      </c>
      <c r="I24" s="12" t="s">
        <v>358</v>
      </c>
      <c r="J24" s="12" t="s">
        <v>359</v>
      </c>
      <c r="K24" s="12" t="s">
        <v>360</v>
      </c>
    </row>
    <row r="25" spans="1:11">
      <c r="A25" s="12" t="s">
        <v>361</v>
      </c>
      <c r="B25" s="12" t="s">
        <v>177</v>
      </c>
      <c r="C25" s="12" t="s">
        <v>155</v>
      </c>
      <c r="D25" s="12" t="s">
        <v>205</v>
      </c>
      <c r="E25" s="12" t="s">
        <v>300</v>
      </c>
      <c r="F25" s="12" t="s">
        <v>362</v>
      </c>
      <c r="G25" s="12" t="s">
        <v>363</v>
      </c>
      <c r="H25" s="12" t="s">
        <v>364</v>
      </c>
      <c r="I25" s="12" t="s">
        <v>365</v>
      </c>
      <c r="J25" s="12" t="s">
        <v>366</v>
      </c>
      <c r="K25" s="12" t="s">
        <v>367</v>
      </c>
    </row>
    <row r="26" spans="1:11">
      <c r="A26" s="12" t="s">
        <v>368</v>
      </c>
      <c r="B26" s="12" t="s">
        <v>177</v>
      </c>
      <c r="C26" s="12" t="s">
        <v>156</v>
      </c>
      <c r="D26" s="12" t="s">
        <v>178</v>
      </c>
      <c r="E26" s="12" t="s">
        <v>369</v>
      </c>
      <c r="F26" s="12" t="s">
        <v>370</v>
      </c>
      <c r="G26" s="12" t="s">
        <v>371</v>
      </c>
      <c r="H26" s="12" t="s">
        <v>372</v>
      </c>
      <c r="I26" s="12" t="s">
        <v>373</v>
      </c>
      <c r="J26" s="12" t="s">
        <v>374</v>
      </c>
      <c r="K26" s="12" t="s">
        <v>375</v>
      </c>
    </row>
    <row r="27" spans="1:11">
      <c r="A27" s="12" t="s">
        <v>376</v>
      </c>
      <c r="B27" s="12" t="s">
        <v>177</v>
      </c>
      <c r="C27" s="12" t="s">
        <v>156</v>
      </c>
      <c r="D27" s="12" t="s">
        <v>187</v>
      </c>
      <c r="E27" s="12" t="s">
        <v>377</v>
      </c>
      <c r="F27" s="12" t="s">
        <v>378</v>
      </c>
      <c r="G27" s="12" t="s">
        <v>371</v>
      </c>
      <c r="H27" s="12" t="s">
        <v>372</v>
      </c>
      <c r="I27" s="12" t="s">
        <v>372</v>
      </c>
      <c r="J27" s="12" t="s">
        <v>379</v>
      </c>
      <c r="K27" s="12" t="s">
        <v>371</v>
      </c>
    </row>
    <row r="28" spans="1:11">
      <c r="A28" s="12" t="s">
        <v>380</v>
      </c>
      <c r="B28" s="12" t="s">
        <v>177</v>
      </c>
      <c r="C28" s="12" t="s">
        <v>156</v>
      </c>
      <c r="D28" s="12" t="s">
        <v>196</v>
      </c>
      <c r="E28" s="12" t="s">
        <v>381</v>
      </c>
      <c r="F28" s="12" t="s">
        <v>378</v>
      </c>
      <c r="G28" s="12" t="s">
        <v>371</v>
      </c>
      <c r="H28" s="12" t="s">
        <v>372</v>
      </c>
      <c r="I28" s="12" t="s">
        <v>372</v>
      </c>
      <c r="J28" s="12" t="s">
        <v>379</v>
      </c>
      <c r="K28" s="12" t="s">
        <v>371</v>
      </c>
    </row>
    <row r="29" spans="1:11">
      <c r="A29" s="12" t="s">
        <v>382</v>
      </c>
      <c r="B29" s="12" t="s">
        <v>177</v>
      </c>
      <c r="C29" s="12" t="s">
        <v>156</v>
      </c>
      <c r="D29" s="12" t="s">
        <v>205</v>
      </c>
      <c r="E29" s="12" t="s">
        <v>383</v>
      </c>
      <c r="F29" s="12" t="s">
        <v>370</v>
      </c>
      <c r="G29" s="12" t="s">
        <v>371</v>
      </c>
      <c r="H29" s="12" t="s">
        <v>372</v>
      </c>
      <c r="I29" s="12" t="s">
        <v>372</v>
      </c>
      <c r="J29" s="12" t="s">
        <v>379</v>
      </c>
      <c r="K29" s="12" t="s">
        <v>371</v>
      </c>
    </row>
    <row r="30" spans="1:11">
      <c r="A30" s="12" t="s">
        <v>384</v>
      </c>
      <c r="B30" s="12" t="s">
        <v>177</v>
      </c>
      <c r="C30" s="12" t="s">
        <v>157</v>
      </c>
      <c r="D30" s="12" t="s">
        <v>178</v>
      </c>
      <c r="E30" s="12" t="s">
        <v>385</v>
      </c>
      <c r="F30" s="12" t="s">
        <v>386</v>
      </c>
      <c r="G30" s="12" t="s">
        <v>387</v>
      </c>
      <c r="H30" s="12" t="s">
        <v>388</v>
      </c>
      <c r="I30" s="12" t="s">
        <v>389</v>
      </c>
      <c r="J30" s="12" t="s">
        <v>390</v>
      </c>
      <c r="K30" s="12" t="s">
        <v>391</v>
      </c>
    </row>
    <row r="31" spans="1:11">
      <c r="A31" s="12" t="s">
        <v>392</v>
      </c>
      <c r="B31" s="12" t="s">
        <v>177</v>
      </c>
      <c r="C31" s="12" t="s">
        <v>157</v>
      </c>
      <c r="D31" s="12" t="s">
        <v>187</v>
      </c>
      <c r="E31" s="12" t="s">
        <v>393</v>
      </c>
      <c r="F31" s="12" t="s">
        <v>394</v>
      </c>
      <c r="G31" s="12" t="s">
        <v>395</v>
      </c>
      <c r="H31" s="12" t="s">
        <v>396</v>
      </c>
      <c r="I31" s="12" t="s">
        <v>397</v>
      </c>
      <c r="J31" s="12" t="s">
        <v>398</v>
      </c>
      <c r="K31" s="12" t="s">
        <v>399</v>
      </c>
    </row>
    <row r="32" spans="1:11">
      <c r="A32" s="12" t="s">
        <v>400</v>
      </c>
      <c r="B32" s="12" t="s">
        <v>177</v>
      </c>
      <c r="C32" s="12" t="s">
        <v>157</v>
      </c>
      <c r="D32" s="12" t="s">
        <v>196</v>
      </c>
      <c r="E32" s="12" t="s">
        <v>401</v>
      </c>
      <c r="F32" s="12" t="s">
        <v>402</v>
      </c>
      <c r="G32" s="12" t="s">
        <v>403</v>
      </c>
      <c r="H32" s="12" t="s">
        <v>404</v>
      </c>
      <c r="I32" s="12" t="s">
        <v>405</v>
      </c>
      <c r="J32" s="12" t="s">
        <v>406</v>
      </c>
      <c r="K32" s="12" t="s">
        <v>407</v>
      </c>
    </row>
    <row r="33" spans="1:11">
      <c r="A33" s="12" t="s">
        <v>408</v>
      </c>
      <c r="B33" s="12" t="s">
        <v>177</v>
      </c>
      <c r="C33" s="12" t="s">
        <v>157</v>
      </c>
      <c r="D33" s="12" t="s">
        <v>205</v>
      </c>
      <c r="E33" s="12" t="s">
        <v>409</v>
      </c>
      <c r="F33" s="12" t="s">
        <v>410</v>
      </c>
      <c r="G33" s="12" t="s">
        <v>411</v>
      </c>
      <c r="H33" s="12" t="s">
        <v>412</v>
      </c>
      <c r="I33" s="12" t="s">
        <v>413</v>
      </c>
      <c r="J33" s="12" t="s">
        <v>414</v>
      </c>
      <c r="K33" s="12" t="s">
        <v>415</v>
      </c>
    </row>
    <row r="34" spans="1:11">
      <c r="A34" s="12" t="s">
        <v>416</v>
      </c>
      <c r="B34" s="12" t="s">
        <v>177</v>
      </c>
      <c r="C34" s="12" t="s">
        <v>157</v>
      </c>
      <c r="D34" s="12" t="s">
        <v>417</v>
      </c>
      <c r="E34" s="12" t="s">
        <v>418</v>
      </c>
      <c r="F34" s="12" t="s">
        <v>419</v>
      </c>
      <c r="G34" s="12" t="s">
        <v>420</v>
      </c>
      <c r="H34" s="12" t="s">
        <v>421</v>
      </c>
      <c r="I34" s="12" t="s">
        <v>422</v>
      </c>
      <c r="J34" s="12" t="s">
        <v>423</v>
      </c>
      <c r="K34" s="12" t="s">
        <v>424</v>
      </c>
    </row>
    <row r="35" spans="1:11">
      <c r="A35" s="12" t="s">
        <v>425</v>
      </c>
      <c r="B35" s="12" t="s">
        <v>177</v>
      </c>
      <c r="C35" s="12" t="s">
        <v>157</v>
      </c>
      <c r="D35" s="12" t="s">
        <v>426</v>
      </c>
      <c r="E35" s="12" t="s">
        <v>427</v>
      </c>
      <c r="F35" s="12" t="s">
        <v>428</v>
      </c>
      <c r="G35" s="12" t="s">
        <v>371</v>
      </c>
      <c r="H35" s="12" t="s">
        <v>429</v>
      </c>
      <c r="I35" s="12" t="s">
        <v>429</v>
      </c>
      <c r="J35" s="12" t="s">
        <v>430</v>
      </c>
      <c r="K35" s="12" t="s">
        <v>431</v>
      </c>
    </row>
    <row r="36" spans="1:11">
      <c r="A36" s="12" t="s">
        <v>432</v>
      </c>
      <c r="B36" s="12" t="s">
        <v>177</v>
      </c>
      <c r="C36" s="12" t="s">
        <v>158</v>
      </c>
      <c r="D36" s="12" t="s">
        <v>178</v>
      </c>
      <c r="E36" s="12" t="s">
        <v>385</v>
      </c>
      <c r="F36" s="12" t="s">
        <v>433</v>
      </c>
      <c r="G36" s="12" t="s">
        <v>434</v>
      </c>
      <c r="H36" s="12" t="s">
        <v>435</v>
      </c>
      <c r="I36" s="12" t="s">
        <v>436</v>
      </c>
      <c r="J36" s="12" t="s">
        <v>437</v>
      </c>
      <c r="K36" s="12" t="s">
        <v>438</v>
      </c>
    </row>
    <row r="37" spans="1:11">
      <c r="A37" s="12" t="s">
        <v>439</v>
      </c>
      <c r="B37" s="12" t="s">
        <v>177</v>
      </c>
      <c r="C37" s="12" t="s">
        <v>158</v>
      </c>
      <c r="D37" s="12" t="s">
        <v>187</v>
      </c>
      <c r="E37" s="12" t="s">
        <v>393</v>
      </c>
      <c r="F37" s="12" t="s">
        <v>440</v>
      </c>
      <c r="G37" s="12" t="s">
        <v>441</v>
      </c>
      <c r="H37" s="12" t="s">
        <v>442</v>
      </c>
      <c r="I37" s="12" t="s">
        <v>443</v>
      </c>
      <c r="J37" s="12" t="s">
        <v>444</v>
      </c>
      <c r="K37" s="12" t="s">
        <v>445</v>
      </c>
    </row>
    <row r="38" spans="1:11">
      <c r="A38" s="12" t="s">
        <v>446</v>
      </c>
      <c r="B38" s="12" t="s">
        <v>177</v>
      </c>
      <c r="C38" s="12" t="s">
        <v>158</v>
      </c>
      <c r="D38" s="12" t="s">
        <v>196</v>
      </c>
      <c r="E38" s="12" t="s">
        <v>401</v>
      </c>
      <c r="F38" s="12" t="s">
        <v>447</v>
      </c>
      <c r="G38" s="12" t="s">
        <v>448</v>
      </c>
      <c r="H38" s="12" t="s">
        <v>449</v>
      </c>
      <c r="I38" s="12" t="s">
        <v>450</v>
      </c>
      <c r="J38" s="12" t="s">
        <v>451</v>
      </c>
      <c r="K38" s="12" t="s">
        <v>452</v>
      </c>
    </row>
    <row r="39" spans="1:11">
      <c r="A39" s="12" t="s">
        <v>453</v>
      </c>
      <c r="B39" s="12" t="s">
        <v>177</v>
      </c>
      <c r="C39" s="12" t="s">
        <v>158</v>
      </c>
      <c r="D39" s="12" t="s">
        <v>205</v>
      </c>
      <c r="E39" s="12" t="s">
        <v>409</v>
      </c>
      <c r="F39" s="12" t="s">
        <v>454</v>
      </c>
      <c r="G39" s="12" t="s">
        <v>455</v>
      </c>
      <c r="H39" s="12" t="s">
        <v>456</v>
      </c>
      <c r="I39" s="12" t="s">
        <v>457</v>
      </c>
      <c r="J39" s="12" t="s">
        <v>458</v>
      </c>
      <c r="K39" s="12" t="s">
        <v>459</v>
      </c>
    </row>
    <row r="40" spans="1:11">
      <c r="A40" s="12" t="s">
        <v>460</v>
      </c>
      <c r="B40" s="12" t="s">
        <v>177</v>
      </c>
      <c r="C40" s="12" t="s">
        <v>158</v>
      </c>
      <c r="D40" s="12" t="s">
        <v>417</v>
      </c>
      <c r="E40" s="12" t="s">
        <v>418</v>
      </c>
      <c r="F40" s="12" t="s">
        <v>461</v>
      </c>
      <c r="G40" s="12" t="s">
        <v>462</v>
      </c>
      <c r="H40" s="12" t="s">
        <v>463</v>
      </c>
      <c r="I40" s="12" t="s">
        <v>464</v>
      </c>
      <c r="J40" s="12" t="s">
        <v>465</v>
      </c>
      <c r="K40" s="12" t="s">
        <v>466</v>
      </c>
    </row>
    <row r="41" spans="1:11">
      <c r="A41" s="12" t="s">
        <v>467</v>
      </c>
      <c r="B41" s="12" t="s">
        <v>177</v>
      </c>
      <c r="C41" s="12" t="s">
        <v>158</v>
      </c>
      <c r="D41" s="12" t="s">
        <v>426</v>
      </c>
      <c r="E41" s="12" t="s">
        <v>427</v>
      </c>
      <c r="F41" s="12" t="s">
        <v>468</v>
      </c>
      <c r="G41" s="12" t="s">
        <v>371</v>
      </c>
      <c r="H41" s="12" t="s">
        <v>372</v>
      </c>
      <c r="I41" s="12" t="s">
        <v>469</v>
      </c>
      <c r="J41" s="12" t="s">
        <v>470</v>
      </c>
      <c r="K41" s="12" t="s">
        <v>471</v>
      </c>
    </row>
    <row r="42" spans="1:11">
      <c r="A42" s="12" t="s">
        <v>472</v>
      </c>
      <c r="B42" s="12" t="s">
        <v>177</v>
      </c>
      <c r="C42" s="12" t="s">
        <v>159</v>
      </c>
      <c r="D42" s="12" t="s">
        <v>178</v>
      </c>
      <c r="E42" s="12" t="s">
        <v>473</v>
      </c>
      <c r="F42" s="12" t="s">
        <v>474</v>
      </c>
      <c r="G42" s="12" t="s">
        <v>475</v>
      </c>
      <c r="H42" s="12" t="s">
        <v>476</v>
      </c>
      <c r="I42" s="12" t="s">
        <v>477</v>
      </c>
      <c r="J42" s="12" t="s">
        <v>478</v>
      </c>
      <c r="K42" s="12" t="s">
        <v>479</v>
      </c>
    </row>
    <row r="43" spans="1:11">
      <c r="A43" s="12" t="s">
        <v>480</v>
      </c>
      <c r="B43" s="12" t="s">
        <v>177</v>
      </c>
      <c r="C43" s="12" t="s">
        <v>159</v>
      </c>
      <c r="D43" s="12" t="s">
        <v>187</v>
      </c>
      <c r="E43" s="12" t="s">
        <v>481</v>
      </c>
      <c r="F43" s="12" t="s">
        <v>482</v>
      </c>
      <c r="G43" s="12" t="s">
        <v>483</v>
      </c>
      <c r="H43" s="12" t="s">
        <v>484</v>
      </c>
      <c r="I43" s="12" t="s">
        <v>485</v>
      </c>
      <c r="J43" s="12" t="s">
        <v>486</v>
      </c>
      <c r="K43" s="12" t="s">
        <v>487</v>
      </c>
    </row>
    <row r="44" spans="1:11">
      <c r="A44" s="12" t="s">
        <v>488</v>
      </c>
      <c r="B44" s="12" t="s">
        <v>177</v>
      </c>
      <c r="C44" s="12" t="s">
        <v>159</v>
      </c>
      <c r="D44" s="12" t="s">
        <v>196</v>
      </c>
      <c r="E44" s="12" t="s">
        <v>489</v>
      </c>
      <c r="F44" s="12" t="s">
        <v>490</v>
      </c>
      <c r="G44" s="12" t="s">
        <v>491</v>
      </c>
      <c r="H44" s="12" t="s">
        <v>492</v>
      </c>
      <c r="I44" s="12" t="s">
        <v>493</v>
      </c>
      <c r="J44" s="12" t="s">
        <v>494</v>
      </c>
      <c r="K44" s="12" t="s">
        <v>495</v>
      </c>
    </row>
    <row r="45" spans="1:11">
      <c r="A45" s="12" t="s">
        <v>496</v>
      </c>
      <c r="B45" s="12" t="s">
        <v>177</v>
      </c>
      <c r="C45" s="12" t="s">
        <v>159</v>
      </c>
      <c r="D45" s="12" t="s">
        <v>205</v>
      </c>
      <c r="E45" s="12" t="s">
        <v>497</v>
      </c>
      <c r="F45" s="12" t="s">
        <v>498</v>
      </c>
      <c r="G45" s="12" t="s">
        <v>499</v>
      </c>
      <c r="H45" s="12" t="s">
        <v>500</v>
      </c>
      <c r="I45" s="12" t="s">
        <v>501</v>
      </c>
      <c r="J45" s="12" t="s">
        <v>502</v>
      </c>
      <c r="K45" s="12" t="s">
        <v>503</v>
      </c>
    </row>
    <row r="46" spans="1:11">
      <c r="A46" s="12" t="s">
        <v>504</v>
      </c>
      <c r="B46" s="12" t="s">
        <v>177</v>
      </c>
      <c r="C46" s="12" t="s">
        <v>159</v>
      </c>
      <c r="D46" s="12" t="s">
        <v>417</v>
      </c>
      <c r="E46" s="12" t="s">
        <v>505</v>
      </c>
      <c r="F46" s="12" t="s">
        <v>506</v>
      </c>
      <c r="G46" s="12" t="s">
        <v>507</v>
      </c>
      <c r="H46" s="12" t="s">
        <v>508</v>
      </c>
      <c r="I46" s="12" t="s">
        <v>509</v>
      </c>
      <c r="J46" s="12" t="s">
        <v>510</v>
      </c>
      <c r="K46" s="12" t="s">
        <v>511</v>
      </c>
    </row>
    <row r="47" spans="1:11">
      <c r="A47" s="12" t="s">
        <v>512</v>
      </c>
      <c r="B47" s="12" t="s">
        <v>177</v>
      </c>
      <c r="C47" s="12" t="s">
        <v>159</v>
      </c>
      <c r="D47" s="12" t="s">
        <v>426</v>
      </c>
      <c r="E47" s="12" t="s">
        <v>513</v>
      </c>
      <c r="F47" s="12" t="s">
        <v>514</v>
      </c>
      <c r="G47" s="12" t="s">
        <v>515</v>
      </c>
      <c r="H47" s="12" t="s">
        <v>516</v>
      </c>
      <c r="I47" s="12" t="s">
        <v>517</v>
      </c>
      <c r="J47" s="12" t="s">
        <v>518</v>
      </c>
      <c r="K47" s="12" t="s">
        <v>519</v>
      </c>
    </row>
    <row r="48" spans="1:11">
      <c r="A48" s="12" t="s">
        <v>520</v>
      </c>
      <c r="B48" s="12" t="s">
        <v>177</v>
      </c>
      <c r="C48" s="12" t="s">
        <v>159</v>
      </c>
      <c r="D48" s="12" t="s">
        <v>521</v>
      </c>
      <c r="E48" s="12" t="s">
        <v>522</v>
      </c>
      <c r="F48" s="12" t="s">
        <v>523</v>
      </c>
      <c r="G48" s="12" t="s">
        <v>524</v>
      </c>
      <c r="H48" s="12" t="s">
        <v>525</v>
      </c>
      <c r="I48" s="12" t="s">
        <v>526</v>
      </c>
      <c r="J48" s="12" t="s">
        <v>527</v>
      </c>
      <c r="K48" s="12" t="s">
        <v>528</v>
      </c>
    </row>
    <row r="49" spans="1:11">
      <c r="A49" s="12" t="s">
        <v>529</v>
      </c>
      <c r="B49" s="12" t="s">
        <v>177</v>
      </c>
      <c r="C49" s="12" t="s">
        <v>159</v>
      </c>
      <c r="D49" s="12" t="s">
        <v>530</v>
      </c>
      <c r="E49" s="12" t="s">
        <v>531</v>
      </c>
      <c r="F49" s="12" t="s">
        <v>532</v>
      </c>
      <c r="G49" s="12" t="s">
        <v>533</v>
      </c>
      <c r="H49" s="12" t="s">
        <v>534</v>
      </c>
      <c r="I49" s="12" t="s">
        <v>535</v>
      </c>
      <c r="J49" s="12" t="s">
        <v>536</v>
      </c>
      <c r="K49" s="12" t="s">
        <v>537</v>
      </c>
    </row>
    <row r="50" spans="1:11">
      <c r="A50" s="12" t="s">
        <v>538</v>
      </c>
      <c r="B50" s="12" t="s">
        <v>177</v>
      </c>
      <c r="C50" s="12" t="s">
        <v>159</v>
      </c>
      <c r="D50" s="12" t="s">
        <v>539</v>
      </c>
      <c r="E50" s="12" t="s">
        <v>540</v>
      </c>
      <c r="F50" s="12" t="s">
        <v>541</v>
      </c>
      <c r="G50" s="12" t="s">
        <v>542</v>
      </c>
      <c r="H50" s="12" t="s">
        <v>543</v>
      </c>
      <c r="I50" s="12" t="s">
        <v>544</v>
      </c>
      <c r="J50" s="12" t="s">
        <v>545</v>
      </c>
      <c r="K50" s="12" t="s">
        <v>546</v>
      </c>
    </row>
    <row r="51" spans="1:11">
      <c r="A51" s="12" t="s">
        <v>547</v>
      </c>
      <c r="B51" s="12" t="s">
        <v>177</v>
      </c>
      <c r="C51" s="12" t="s">
        <v>159</v>
      </c>
      <c r="D51" s="12" t="s">
        <v>548</v>
      </c>
      <c r="E51" s="12" t="s">
        <v>549</v>
      </c>
      <c r="F51" s="12" t="s">
        <v>550</v>
      </c>
      <c r="G51" s="12" t="s">
        <v>551</v>
      </c>
      <c r="H51" s="12" t="s">
        <v>552</v>
      </c>
      <c r="I51" s="12" t="s">
        <v>553</v>
      </c>
      <c r="J51" s="12" t="s">
        <v>554</v>
      </c>
      <c r="K51" s="12" t="s">
        <v>555</v>
      </c>
    </row>
    <row r="52" spans="1:11">
      <c r="A52" s="12" t="s">
        <v>556</v>
      </c>
      <c r="B52" s="12" t="s">
        <v>177</v>
      </c>
      <c r="C52" s="12" t="s">
        <v>159</v>
      </c>
      <c r="D52" s="12" t="s">
        <v>557</v>
      </c>
      <c r="E52" s="12" t="s">
        <v>558</v>
      </c>
      <c r="F52" s="12" t="s">
        <v>559</v>
      </c>
      <c r="G52" s="12" t="s">
        <v>560</v>
      </c>
      <c r="H52" s="12" t="s">
        <v>561</v>
      </c>
      <c r="I52" s="12" t="s">
        <v>562</v>
      </c>
      <c r="J52" s="12" t="s">
        <v>563</v>
      </c>
      <c r="K52" s="12" t="s">
        <v>564</v>
      </c>
    </row>
    <row r="53" spans="1:11">
      <c r="A53" s="12" t="s">
        <v>565</v>
      </c>
      <c r="B53" s="12" t="s">
        <v>177</v>
      </c>
      <c r="C53" s="12" t="s">
        <v>160</v>
      </c>
      <c r="D53" s="12" t="s">
        <v>178</v>
      </c>
      <c r="E53" s="12" t="s">
        <v>566</v>
      </c>
      <c r="F53" s="12" t="s">
        <v>567</v>
      </c>
      <c r="G53" s="12" t="s">
        <v>568</v>
      </c>
      <c r="H53" s="12" t="s">
        <v>569</v>
      </c>
      <c r="I53" s="12" t="s">
        <v>570</v>
      </c>
      <c r="J53" s="12" t="s">
        <v>571</v>
      </c>
      <c r="K53" s="12" t="s">
        <v>572</v>
      </c>
    </row>
    <row r="54" spans="1:11">
      <c r="A54" s="12" t="s">
        <v>573</v>
      </c>
      <c r="B54" s="12" t="s">
        <v>177</v>
      </c>
      <c r="C54" s="12" t="s">
        <v>160</v>
      </c>
      <c r="D54" s="12" t="s">
        <v>187</v>
      </c>
      <c r="E54" s="12" t="s">
        <v>574</v>
      </c>
      <c r="F54" s="12" t="s">
        <v>575</v>
      </c>
      <c r="G54" s="12" t="s">
        <v>576</v>
      </c>
      <c r="H54" s="12" t="s">
        <v>577</v>
      </c>
      <c r="I54" s="12" t="s">
        <v>578</v>
      </c>
      <c r="J54" s="12" t="s">
        <v>579</v>
      </c>
      <c r="K54" s="12" t="s">
        <v>580</v>
      </c>
    </row>
    <row r="55" spans="1:11">
      <c r="A55" s="12" t="s">
        <v>581</v>
      </c>
      <c r="B55" s="12" t="s">
        <v>177</v>
      </c>
      <c r="C55" s="12" t="s">
        <v>160</v>
      </c>
      <c r="D55" s="12" t="s">
        <v>196</v>
      </c>
      <c r="E55" s="12" t="s">
        <v>582</v>
      </c>
      <c r="F55" s="12" t="s">
        <v>583</v>
      </c>
      <c r="G55" s="12" t="s">
        <v>584</v>
      </c>
      <c r="H55" s="12" t="s">
        <v>585</v>
      </c>
      <c r="I55" s="12" t="s">
        <v>586</v>
      </c>
      <c r="J55" s="12" t="s">
        <v>587</v>
      </c>
      <c r="K55" s="12" t="s">
        <v>588</v>
      </c>
    </row>
    <row r="56" spans="1:11">
      <c r="A56" s="12" t="s">
        <v>589</v>
      </c>
      <c r="B56" s="12" t="s">
        <v>177</v>
      </c>
      <c r="C56" s="12" t="s">
        <v>160</v>
      </c>
      <c r="D56" s="12" t="s">
        <v>205</v>
      </c>
      <c r="E56" s="12" t="s">
        <v>590</v>
      </c>
      <c r="F56" s="12" t="s">
        <v>591</v>
      </c>
      <c r="G56" s="12" t="s">
        <v>592</v>
      </c>
      <c r="H56" s="12" t="s">
        <v>593</v>
      </c>
      <c r="I56" s="12" t="s">
        <v>594</v>
      </c>
      <c r="J56" s="12" t="s">
        <v>595</v>
      </c>
      <c r="K56" s="12" t="s">
        <v>596</v>
      </c>
    </row>
    <row r="57" spans="1:11">
      <c r="A57" s="12" t="s">
        <v>597</v>
      </c>
      <c r="B57" s="12" t="s">
        <v>177</v>
      </c>
      <c r="C57" s="12" t="s">
        <v>160</v>
      </c>
      <c r="D57" s="12" t="s">
        <v>417</v>
      </c>
      <c r="E57" s="12" t="s">
        <v>598</v>
      </c>
      <c r="F57" s="12" t="s">
        <v>599</v>
      </c>
      <c r="G57" s="12" t="s">
        <v>387</v>
      </c>
      <c r="H57" s="12" t="s">
        <v>600</v>
      </c>
      <c r="I57" s="12" t="s">
        <v>601</v>
      </c>
      <c r="J57" s="12" t="s">
        <v>602</v>
      </c>
      <c r="K57" s="12" t="s">
        <v>603</v>
      </c>
    </row>
    <row r="58" spans="1:11">
      <c r="A58" s="12" t="s">
        <v>604</v>
      </c>
      <c r="B58" s="12" t="s">
        <v>177</v>
      </c>
      <c r="C58" s="12" t="s">
        <v>160</v>
      </c>
      <c r="D58" s="12" t="s">
        <v>426</v>
      </c>
      <c r="E58" s="12" t="s">
        <v>605</v>
      </c>
      <c r="F58" s="12" t="s">
        <v>606</v>
      </c>
      <c r="G58" s="12" t="s">
        <v>607</v>
      </c>
      <c r="H58" s="12" t="s">
        <v>608</v>
      </c>
      <c r="I58" s="12" t="s">
        <v>609</v>
      </c>
      <c r="J58" s="12" t="s">
        <v>610</v>
      </c>
      <c r="K58" s="12" t="s">
        <v>611</v>
      </c>
    </row>
    <row r="59" spans="1:11">
      <c r="A59" s="12" t="s">
        <v>612</v>
      </c>
      <c r="B59" s="12" t="s">
        <v>177</v>
      </c>
      <c r="C59" s="12" t="s">
        <v>19</v>
      </c>
      <c r="D59" s="12" t="s">
        <v>178</v>
      </c>
      <c r="E59" s="12" t="s">
        <v>473</v>
      </c>
      <c r="F59" s="12" t="s">
        <v>613</v>
      </c>
      <c r="G59" s="12" t="s">
        <v>614</v>
      </c>
      <c r="H59" s="12" t="s">
        <v>615</v>
      </c>
      <c r="I59" s="12" t="s">
        <v>616</v>
      </c>
      <c r="J59" s="12" t="s">
        <v>617</v>
      </c>
      <c r="K59" s="12" t="s">
        <v>618</v>
      </c>
    </row>
    <row r="60" spans="1:11">
      <c r="A60" s="12" t="s">
        <v>619</v>
      </c>
      <c r="B60" s="12" t="s">
        <v>177</v>
      </c>
      <c r="C60" s="12" t="s">
        <v>19</v>
      </c>
      <c r="D60" s="12" t="s">
        <v>187</v>
      </c>
      <c r="E60" s="12" t="s">
        <v>481</v>
      </c>
      <c r="F60" s="12" t="s">
        <v>620</v>
      </c>
      <c r="G60" s="12" t="s">
        <v>621</v>
      </c>
      <c r="H60" s="12" t="s">
        <v>622</v>
      </c>
      <c r="I60" s="12" t="s">
        <v>623</v>
      </c>
      <c r="J60" s="12" t="s">
        <v>624</v>
      </c>
      <c r="K60" s="12" t="s">
        <v>625</v>
      </c>
    </row>
    <row r="61" spans="1:11">
      <c r="A61" s="12" t="s">
        <v>626</v>
      </c>
      <c r="B61" s="12" t="s">
        <v>177</v>
      </c>
      <c r="C61" s="12" t="s">
        <v>19</v>
      </c>
      <c r="D61" s="12" t="s">
        <v>196</v>
      </c>
      <c r="E61" s="12" t="s">
        <v>489</v>
      </c>
      <c r="F61" s="12" t="s">
        <v>627</v>
      </c>
      <c r="G61" s="12" t="s">
        <v>628</v>
      </c>
      <c r="H61" s="12" t="s">
        <v>629</v>
      </c>
      <c r="I61" s="12" t="s">
        <v>630</v>
      </c>
      <c r="J61" s="12" t="s">
        <v>631</v>
      </c>
      <c r="K61" s="12" t="s">
        <v>632</v>
      </c>
    </row>
    <row r="62" spans="1:11">
      <c r="A62" s="12" t="s">
        <v>633</v>
      </c>
      <c r="B62" s="12" t="s">
        <v>177</v>
      </c>
      <c r="C62" s="12" t="s">
        <v>19</v>
      </c>
      <c r="D62" s="12" t="s">
        <v>205</v>
      </c>
      <c r="E62" s="12" t="s">
        <v>497</v>
      </c>
      <c r="F62" s="12" t="s">
        <v>634</v>
      </c>
      <c r="G62" s="12" t="s">
        <v>635</v>
      </c>
      <c r="H62" s="12" t="s">
        <v>636</v>
      </c>
      <c r="I62" s="12" t="s">
        <v>637</v>
      </c>
      <c r="J62" s="12" t="s">
        <v>638</v>
      </c>
      <c r="K62" s="12" t="s">
        <v>639</v>
      </c>
    </row>
    <row r="63" spans="1:11">
      <c r="A63" s="12" t="s">
        <v>640</v>
      </c>
      <c r="B63" s="12" t="s">
        <v>177</v>
      </c>
      <c r="C63" s="12" t="s">
        <v>19</v>
      </c>
      <c r="D63" s="12" t="s">
        <v>417</v>
      </c>
      <c r="E63" s="12" t="s">
        <v>505</v>
      </c>
      <c r="F63" s="12" t="s">
        <v>641</v>
      </c>
      <c r="G63" s="12" t="s">
        <v>642</v>
      </c>
      <c r="H63" s="12" t="s">
        <v>643</v>
      </c>
      <c r="I63" s="12" t="s">
        <v>644</v>
      </c>
      <c r="J63" s="12" t="s">
        <v>645</v>
      </c>
      <c r="K63" s="12" t="s">
        <v>646</v>
      </c>
    </row>
    <row r="64" spans="1:11">
      <c r="A64" s="12" t="s">
        <v>647</v>
      </c>
      <c r="B64" s="12" t="s">
        <v>177</v>
      </c>
      <c r="C64" s="12" t="s">
        <v>19</v>
      </c>
      <c r="D64" s="12" t="s">
        <v>426</v>
      </c>
      <c r="E64" s="12" t="s">
        <v>513</v>
      </c>
      <c r="F64" s="12" t="s">
        <v>648</v>
      </c>
      <c r="G64" s="12" t="s">
        <v>649</v>
      </c>
      <c r="H64" s="12" t="s">
        <v>650</v>
      </c>
      <c r="I64" s="12" t="s">
        <v>651</v>
      </c>
      <c r="J64" s="12" t="s">
        <v>652</v>
      </c>
      <c r="K64" s="12" t="s">
        <v>653</v>
      </c>
    </row>
    <row r="65" spans="1:11">
      <c r="A65" s="12" t="s">
        <v>654</v>
      </c>
      <c r="B65" s="12" t="s">
        <v>177</v>
      </c>
      <c r="C65" s="12" t="s">
        <v>19</v>
      </c>
      <c r="D65" s="12" t="s">
        <v>521</v>
      </c>
      <c r="E65" s="12" t="s">
        <v>522</v>
      </c>
      <c r="F65" s="12" t="s">
        <v>655</v>
      </c>
      <c r="G65" s="12" t="s">
        <v>656</v>
      </c>
      <c r="H65" s="12" t="s">
        <v>657</v>
      </c>
      <c r="I65" s="12" t="s">
        <v>658</v>
      </c>
      <c r="J65" s="12" t="s">
        <v>659</v>
      </c>
      <c r="K65" s="12" t="s">
        <v>660</v>
      </c>
    </row>
    <row r="66" spans="1:11">
      <c r="A66" s="12" t="s">
        <v>661</v>
      </c>
      <c r="B66" s="12" t="s">
        <v>177</v>
      </c>
      <c r="C66" s="12" t="s">
        <v>19</v>
      </c>
      <c r="D66" s="12" t="s">
        <v>530</v>
      </c>
      <c r="E66" s="12" t="s">
        <v>531</v>
      </c>
      <c r="F66" s="12" t="s">
        <v>662</v>
      </c>
      <c r="G66" s="12" t="s">
        <v>663</v>
      </c>
      <c r="H66" s="12" t="s">
        <v>664</v>
      </c>
      <c r="I66" s="12" t="s">
        <v>665</v>
      </c>
      <c r="J66" s="12" t="s">
        <v>666</v>
      </c>
      <c r="K66" s="12" t="s">
        <v>667</v>
      </c>
    </row>
    <row r="67" spans="1:11">
      <c r="A67" s="12" t="s">
        <v>668</v>
      </c>
      <c r="B67" s="12" t="s">
        <v>177</v>
      </c>
      <c r="C67" s="12" t="s">
        <v>19</v>
      </c>
      <c r="D67" s="12" t="s">
        <v>539</v>
      </c>
      <c r="E67" s="12" t="s">
        <v>540</v>
      </c>
      <c r="F67" s="12" t="s">
        <v>669</v>
      </c>
      <c r="G67" s="12" t="s">
        <v>670</v>
      </c>
      <c r="H67" s="12" t="s">
        <v>671</v>
      </c>
      <c r="I67" s="12" t="s">
        <v>672</v>
      </c>
      <c r="J67" s="12" t="s">
        <v>673</v>
      </c>
      <c r="K67" s="12" t="s">
        <v>674</v>
      </c>
    </row>
    <row r="68" spans="1:11">
      <c r="A68" s="12" t="s">
        <v>675</v>
      </c>
      <c r="B68" s="12" t="s">
        <v>177</v>
      </c>
      <c r="C68" s="12" t="s">
        <v>19</v>
      </c>
      <c r="D68" s="12" t="s">
        <v>548</v>
      </c>
      <c r="E68" s="12" t="s">
        <v>549</v>
      </c>
      <c r="F68" s="12" t="s">
        <v>676</v>
      </c>
      <c r="G68" s="12" t="s">
        <v>677</v>
      </c>
      <c r="H68" s="12" t="s">
        <v>678</v>
      </c>
      <c r="I68" s="12" t="s">
        <v>679</v>
      </c>
      <c r="J68" s="12" t="s">
        <v>680</v>
      </c>
      <c r="K68" s="12" t="s">
        <v>681</v>
      </c>
    </row>
    <row r="69" spans="1:11">
      <c r="A69" s="12" t="s">
        <v>682</v>
      </c>
      <c r="B69" s="12" t="s">
        <v>177</v>
      </c>
      <c r="C69" s="12" t="s">
        <v>19</v>
      </c>
      <c r="D69" s="12" t="s">
        <v>557</v>
      </c>
      <c r="E69" s="12" t="s">
        <v>558</v>
      </c>
      <c r="F69" s="12" t="s">
        <v>683</v>
      </c>
      <c r="G69" s="12" t="s">
        <v>684</v>
      </c>
      <c r="H69" s="12" t="s">
        <v>685</v>
      </c>
      <c r="I69" s="12" t="s">
        <v>686</v>
      </c>
      <c r="J69" s="12" t="s">
        <v>687</v>
      </c>
      <c r="K69" s="12" t="s">
        <v>688</v>
      </c>
    </row>
    <row r="70" spans="1:11">
      <c r="A70" s="12" t="s">
        <v>689</v>
      </c>
      <c r="B70" s="12" t="s">
        <v>177</v>
      </c>
      <c r="C70" s="12" t="s">
        <v>161</v>
      </c>
      <c r="D70" s="12" t="s">
        <v>178</v>
      </c>
      <c r="E70" s="12" t="s">
        <v>690</v>
      </c>
      <c r="F70" s="12" t="s">
        <v>691</v>
      </c>
      <c r="G70" s="12" t="s">
        <v>692</v>
      </c>
      <c r="H70" s="12" t="s">
        <v>693</v>
      </c>
      <c r="I70" s="12" t="s">
        <v>694</v>
      </c>
      <c r="J70" s="12" t="s">
        <v>695</v>
      </c>
      <c r="K70" s="12" t="s">
        <v>696</v>
      </c>
    </row>
    <row r="71" spans="1:11">
      <c r="A71" s="12" t="s">
        <v>697</v>
      </c>
      <c r="B71" s="12" t="s">
        <v>177</v>
      </c>
      <c r="C71" s="12" t="s">
        <v>161</v>
      </c>
      <c r="D71" s="12" t="s">
        <v>187</v>
      </c>
      <c r="E71" s="12" t="s">
        <v>698</v>
      </c>
      <c r="F71" s="12" t="s">
        <v>699</v>
      </c>
      <c r="G71" s="12" t="s">
        <v>700</v>
      </c>
      <c r="H71" s="12" t="s">
        <v>701</v>
      </c>
      <c r="I71" s="12" t="s">
        <v>702</v>
      </c>
      <c r="J71" s="12" t="s">
        <v>703</v>
      </c>
      <c r="K71" s="12" t="s">
        <v>704</v>
      </c>
    </row>
    <row r="72" spans="1:11">
      <c r="A72" s="12" t="s">
        <v>705</v>
      </c>
      <c r="B72" s="12" t="s">
        <v>177</v>
      </c>
      <c r="C72" s="12" t="s">
        <v>161</v>
      </c>
      <c r="D72" s="12" t="s">
        <v>196</v>
      </c>
      <c r="E72" s="12" t="s">
        <v>706</v>
      </c>
      <c r="F72" s="12" t="s">
        <v>707</v>
      </c>
      <c r="G72" s="12" t="s">
        <v>708</v>
      </c>
      <c r="H72" s="12" t="s">
        <v>709</v>
      </c>
      <c r="I72" s="12" t="s">
        <v>710</v>
      </c>
      <c r="J72" s="12" t="s">
        <v>711</v>
      </c>
      <c r="K72" s="12" t="s">
        <v>712</v>
      </c>
    </row>
    <row r="73" spans="1:11">
      <c r="A73" s="12" t="s">
        <v>713</v>
      </c>
      <c r="B73" s="12" t="s">
        <v>177</v>
      </c>
      <c r="C73" s="12" t="s">
        <v>161</v>
      </c>
      <c r="D73" s="12" t="s">
        <v>205</v>
      </c>
      <c r="E73" s="12" t="s">
        <v>714</v>
      </c>
      <c r="F73" s="12" t="s">
        <v>715</v>
      </c>
      <c r="G73" s="12" t="s">
        <v>716</v>
      </c>
      <c r="H73" s="12" t="s">
        <v>717</v>
      </c>
      <c r="I73" s="12" t="s">
        <v>718</v>
      </c>
      <c r="J73" s="12" t="s">
        <v>719</v>
      </c>
      <c r="K73" s="12" t="s">
        <v>720</v>
      </c>
    </row>
    <row r="74" spans="1:11">
      <c r="A74" s="12" t="s">
        <v>721</v>
      </c>
      <c r="B74" s="12" t="s">
        <v>177</v>
      </c>
      <c r="C74" s="12" t="s">
        <v>162</v>
      </c>
      <c r="D74" s="12" t="s">
        <v>178</v>
      </c>
      <c r="E74" s="12" t="s">
        <v>722</v>
      </c>
      <c r="F74" s="12" t="s">
        <v>723</v>
      </c>
      <c r="G74" s="12" t="s">
        <v>724</v>
      </c>
      <c r="H74" s="12" t="s">
        <v>725</v>
      </c>
      <c r="I74" s="12" t="s">
        <v>726</v>
      </c>
      <c r="J74" s="12" t="s">
        <v>727</v>
      </c>
      <c r="K74" s="12" t="s">
        <v>728</v>
      </c>
    </row>
    <row r="75" spans="1:11">
      <c r="A75" s="12" t="s">
        <v>729</v>
      </c>
      <c r="B75" s="12" t="s">
        <v>177</v>
      </c>
      <c r="C75" s="12" t="s">
        <v>162</v>
      </c>
      <c r="D75" s="12" t="s">
        <v>187</v>
      </c>
      <c r="E75" s="12" t="s">
        <v>730</v>
      </c>
      <c r="F75" s="12" t="s">
        <v>731</v>
      </c>
      <c r="G75" s="12" t="s">
        <v>732</v>
      </c>
      <c r="H75" s="12" t="s">
        <v>733</v>
      </c>
      <c r="I75" s="12" t="s">
        <v>734</v>
      </c>
      <c r="J75" s="12" t="s">
        <v>735</v>
      </c>
      <c r="K75" s="12" t="s">
        <v>736</v>
      </c>
    </row>
    <row r="76" spans="1:11">
      <c r="A76" s="12" t="s">
        <v>737</v>
      </c>
      <c r="B76" s="12" t="s">
        <v>177</v>
      </c>
      <c r="C76" s="12" t="s">
        <v>162</v>
      </c>
      <c r="D76" s="12" t="s">
        <v>196</v>
      </c>
      <c r="E76" s="12" t="s">
        <v>738</v>
      </c>
      <c r="F76" s="12" t="s">
        <v>739</v>
      </c>
      <c r="G76" s="12" t="s">
        <v>740</v>
      </c>
      <c r="H76" s="12" t="s">
        <v>741</v>
      </c>
      <c r="I76" s="12" t="s">
        <v>742</v>
      </c>
      <c r="J76" s="12" t="s">
        <v>743</v>
      </c>
      <c r="K76" s="12" t="s">
        <v>744</v>
      </c>
    </row>
    <row r="77" spans="1:11">
      <c r="A77" s="12" t="s">
        <v>745</v>
      </c>
      <c r="B77" s="12" t="s">
        <v>177</v>
      </c>
      <c r="C77" s="12" t="s">
        <v>162</v>
      </c>
      <c r="D77" s="12" t="s">
        <v>205</v>
      </c>
      <c r="E77" s="12" t="s">
        <v>746</v>
      </c>
      <c r="F77" s="12" t="s">
        <v>747</v>
      </c>
      <c r="G77" s="12" t="s">
        <v>748</v>
      </c>
      <c r="H77" s="12" t="s">
        <v>749</v>
      </c>
      <c r="I77" s="12" t="s">
        <v>750</v>
      </c>
      <c r="J77" s="12" t="s">
        <v>751</v>
      </c>
      <c r="K77" s="12" t="s">
        <v>752</v>
      </c>
    </row>
    <row r="78" spans="1:11">
      <c r="A78" s="12" t="s">
        <v>753</v>
      </c>
      <c r="B78" s="12" t="s">
        <v>177</v>
      </c>
      <c r="C78" s="12" t="s">
        <v>163</v>
      </c>
      <c r="D78" s="12" t="s">
        <v>178</v>
      </c>
      <c r="E78" s="12" t="s">
        <v>754</v>
      </c>
      <c r="F78" s="12" t="s">
        <v>755</v>
      </c>
      <c r="G78" s="12" t="s">
        <v>756</v>
      </c>
      <c r="H78" s="12" t="s">
        <v>757</v>
      </c>
      <c r="I78" s="12" t="s">
        <v>758</v>
      </c>
      <c r="J78" s="12" t="s">
        <v>759</v>
      </c>
      <c r="K78" s="12" t="s">
        <v>760</v>
      </c>
    </row>
    <row r="79" spans="1:11">
      <c r="A79" s="12" t="s">
        <v>761</v>
      </c>
      <c r="B79" s="12" t="s">
        <v>177</v>
      </c>
      <c r="C79" s="12" t="s">
        <v>163</v>
      </c>
      <c r="D79" s="12" t="s">
        <v>187</v>
      </c>
      <c r="E79" s="12" t="s">
        <v>762</v>
      </c>
      <c r="F79" s="12" t="s">
        <v>763</v>
      </c>
      <c r="G79" s="12" t="s">
        <v>764</v>
      </c>
      <c r="H79" s="12" t="s">
        <v>765</v>
      </c>
      <c r="I79" s="12" t="s">
        <v>766</v>
      </c>
      <c r="J79" s="12" t="s">
        <v>767</v>
      </c>
      <c r="K79" s="12" t="s">
        <v>768</v>
      </c>
    </row>
    <row r="80" spans="1:11">
      <c r="A80" s="12" t="s">
        <v>769</v>
      </c>
      <c r="B80" s="12" t="s">
        <v>177</v>
      </c>
      <c r="C80" s="12" t="s">
        <v>163</v>
      </c>
      <c r="D80" s="12" t="s">
        <v>196</v>
      </c>
      <c r="E80" s="12" t="s">
        <v>770</v>
      </c>
      <c r="F80" s="12" t="s">
        <v>771</v>
      </c>
      <c r="G80" s="12" t="s">
        <v>772</v>
      </c>
      <c r="H80" s="12" t="s">
        <v>773</v>
      </c>
      <c r="I80" s="12" t="s">
        <v>774</v>
      </c>
      <c r="J80" s="12" t="s">
        <v>775</v>
      </c>
      <c r="K80" s="12" t="s">
        <v>776</v>
      </c>
    </row>
    <row r="81" spans="1:11">
      <c r="A81" s="12" t="s">
        <v>777</v>
      </c>
      <c r="B81" s="12" t="s">
        <v>177</v>
      </c>
      <c r="C81" s="12" t="s">
        <v>163</v>
      </c>
      <c r="D81" s="12" t="s">
        <v>205</v>
      </c>
      <c r="E81" s="12" t="s">
        <v>778</v>
      </c>
      <c r="F81" s="12" t="s">
        <v>779</v>
      </c>
      <c r="G81" s="12" t="s">
        <v>780</v>
      </c>
      <c r="H81" s="12" t="s">
        <v>781</v>
      </c>
      <c r="I81" s="12" t="s">
        <v>781</v>
      </c>
      <c r="J81" s="12" t="s">
        <v>782</v>
      </c>
      <c r="K81" s="12" t="s">
        <v>783</v>
      </c>
    </row>
    <row r="82" spans="1:11">
      <c r="A82" s="12" t="s">
        <v>784</v>
      </c>
      <c r="B82" s="12" t="s">
        <v>177</v>
      </c>
      <c r="C82" s="12" t="s">
        <v>164</v>
      </c>
      <c r="D82" s="12" t="s">
        <v>178</v>
      </c>
      <c r="E82" s="12" t="s">
        <v>785</v>
      </c>
      <c r="F82" s="12" t="s">
        <v>786</v>
      </c>
      <c r="G82" s="12" t="s">
        <v>787</v>
      </c>
      <c r="H82" s="12" t="s">
        <v>788</v>
      </c>
      <c r="I82" s="12" t="s">
        <v>789</v>
      </c>
      <c r="J82" s="12" t="s">
        <v>790</v>
      </c>
      <c r="K82" s="12" t="s">
        <v>791</v>
      </c>
    </row>
    <row r="83" spans="1:11">
      <c r="A83" s="12" t="s">
        <v>792</v>
      </c>
      <c r="B83" s="12" t="s">
        <v>177</v>
      </c>
      <c r="C83" s="12" t="s">
        <v>164</v>
      </c>
      <c r="D83" s="12" t="s">
        <v>187</v>
      </c>
      <c r="E83" s="12" t="s">
        <v>793</v>
      </c>
      <c r="F83" s="12" t="s">
        <v>794</v>
      </c>
      <c r="G83" s="12" t="s">
        <v>795</v>
      </c>
      <c r="H83" s="12" t="s">
        <v>796</v>
      </c>
      <c r="I83" s="12" t="s">
        <v>797</v>
      </c>
      <c r="J83" s="12" t="s">
        <v>798</v>
      </c>
      <c r="K83" s="12" t="s">
        <v>799</v>
      </c>
    </row>
    <row r="84" spans="1:11">
      <c r="A84" s="12" t="s">
        <v>800</v>
      </c>
      <c r="B84" s="12" t="s">
        <v>177</v>
      </c>
      <c r="C84" s="12" t="s">
        <v>164</v>
      </c>
      <c r="D84" s="12" t="s">
        <v>196</v>
      </c>
      <c r="E84" s="12" t="s">
        <v>801</v>
      </c>
      <c r="F84" s="12" t="s">
        <v>802</v>
      </c>
      <c r="G84" s="12" t="s">
        <v>803</v>
      </c>
      <c r="H84" s="12" t="s">
        <v>804</v>
      </c>
      <c r="I84" s="12" t="s">
        <v>805</v>
      </c>
      <c r="J84" s="12" t="s">
        <v>806</v>
      </c>
      <c r="K84" s="12" t="s">
        <v>807</v>
      </c>
    </row>
    <row r="85" spans="1:11">
      <c r="A85" s="12" t="s">
        <v>808</v>
      </c>
      <c r="B85" s="12" t="s">
        <v>177</v>
      </c>
      <c r="C85" s="12" t="s">
        <v>164</v>
      </c>
      <c r="D85" s="12" t="s">
        <v>205</v>
      </c>
      <c r="E85" s="12" t="s">
        <v>809</v>
      </c>
      <c r="F85" s="12" t="s">
        <v>810</v>
      </c>
      <c r="G85" s="12" t="s">
        <v>811</v>
      </c>
      <c r="H85" s="12" t="s">
        <v>812</v>
      </c>
      <c r="I85" s="12" t="s">
        <v>813</v>
      </c>
      <c r="J85" s="12" t="s">
        <v>814</v>
      </c>
      <c r="K85" s="12" t="s">
        <v>815</v>
      </c>
    </row>
    <row r="86" spans="1:11">
      <c r="A86" s="12" t="s">
        <v>816</v>
      </c>
      <c r="B86" s="12" t="s">
        <v>177</v>
      </c>
      <c r="C86" s="12" t="s">
        <v>165</v>
      </c>
      <c r="D86" s="12" t="s">
        <v>178</v>
      </c>
      <c r="E86" s="12" t="s">
        <v>473</v>
      </c>
      <c r="F86" s="12" t="s">
        <v>817</v>
      </c>
      <c r="G86" s="12" t="s">
        <v>818</v>
      </c>
      <c r="H86" s="12" t="s">
        <v>819</v>
      </c>
      <c r="I86" s="12" t="s">
        <v>820</v>
      </c>
      <c r="J86" s="12" t="s">
        <v>821</v>
      </c>
      <c r="K86" s="12" t="s">
        <v>822</v>
      </c>
    </row>
    <row r="87" spans="1:11">
      <c r="A87" s="12" t="s">
        <v>823</v>
      </c>
      <c r="B87" s="12" t="s">
        <v>177</v>
      </c>
      <c r="C87" s="12" t="s">
        <v>165</v>
      </c>
      <c r="D87" s="12" t="s">
        <v>187</v>
      </c>
      <c r="E87" s="12" t="s">
        <v>481</v>
      </c>
      <c r="F87" s="12" t="s">
        <v>824</v>
      </c>
      <c r="G87" s="12" t="s">
        <v>825</v>
      </c>
      <c r="H87" s="12" t="s">
        <v>826</v>
      </c>
      <c r="I87" s="12" t="s">
        <v>827</v>
      </c>
      <c r="J87" s="12" t="s">
        <v>828</v>
      </c>
      <c r="K87" s="12" t="s">
        <v>829</v>
      </c>
    </row>
    <row r="88" spans="1:11">
      <c r="A88" s="12" t="s">
        <v>830</v>
      </c>
      <c r="B88" s="12" t="s">
        <v>177</v>
      </c>
      <c r="C88" s="12" t="s">
        <v>165</v>
      </c>
      <c r="D88" s="12" t="s">
        <v>196</v>
      </c>
      <c r="E88" s="12" t="s">
        <v>489</v>
      </c>
      <c r="F88" s="12" t="s">
        <v>831</v>
      </c>
      <c r="G88" s="12" t="s">
        <v>832</v>
      </c>
      <c r="H88" s="12" t="s">
        <v>833</v>
      </c>
      <c r="I88" s="12" t="s">
        <v>834</v>
      </c>
      <c r="J88" s="12" t="s">
        <v>835</v>
      </c>
      <c r="K88" s="12" t="s">
        <v>836</v>
      </c>
    </row>
    <row r="89" spans="1:11">
      <c r="A89" s="12" t="s">
        <v>837</v>
      </c>
      <c r="B89" s="12" t="s">
        <v>177</v>
      </c>
      <c r="C89" s="12" t="s">
        <v>165</v>
      </c>
      <c r="D89" s="12" t="s">
        <v>205</v>
      </c>
      <c r="E89" s="12" t="s">
        <v>497</v>
      </c>
      <c r="F89" s="12" t="s">
        <v>838</v>
      </c>
      <c r="G89" s="12" t="s">
        <v>839</v>
      </c>
      <c r="H89" s="12" t="s">
        <v>840</v>
      </c>
      <c r="I89" s="12" t="s">
        <v>841</v>
      </c>
      <c r="J89" s="12" t="s">
        <v>842</v>
      </c>
      <c r="K89" s="12" t="s">
        <v>843</v>
      </c>
    </row>
    <row r="90" spans="1:11">
      <c r="A90" s="12" t="s">
        <v>844</v>
      </c>
      <c r="B90" s="12" t="s">
        <v>177</v>
      </c>
      <c r="C90" s="12" t="s">
        <v>165</v>
      </c>
      <c r="D90" s="12" t="s">
        <v>417</v>
      </c>
      <c r="E90" s="12" t="s">
        <v>505</v>
      </c>
      <c r="F90" s="12" t="s">
        <v>845</v>
      </c>
      <c r="G90" s="12" t="s">
        <v>846</v>
      </c>
      <c r="H90" s="12" t="s">
        <v>847</v>
      </c>
      <c r="I90" s="12" t="s">
        <v>848</v>
      </c>
      <c r="J90" s="12" t="s">
        <v>849</v>
      </c>
      <c r="K90" s="12" t="s">
        <v>850</v>
      </c>
    </row>
    <row r="91" spans="1:11">
      <c r="A91" s="12" t="s">
        <v>851</v>
      </c>
      <c r="B91" s="12" t="s">
        <v>177</v>
      </c>
      <c r="C91" s="12" t="s">
        <v>165</v>
      </c>
      <c r="D91" s="12" t="s">
        <v>426</v>
      </c>
      <c r="E91" s="12" t="s">
        <v>513</v>
      </c>
      <c r="F91" s="12" t="s">
        <v>852</v>
      </c>
      <c r="G91" s="12" t="s">
        <v>853</v>
      </c>
      <c r="H91" s="12" t="s">
        <v>854</v>
      </c>
      <c r="I91" s="12" t="s">
        <v>855</v>
      </c>
      <c r="J91" s="12" t="s">
        <v>856</v>
      </c>
      <c r="K91" s="12" t="s">
        <v>857</v>
      </c>
    </row>
    <row r="92" spans="1:11">
      <c r="A92" s="12" t="s">
        <v>858</v>
      </c>
      <c r="B92" s="12" t="s">
        <v>177</v>
      </c>
      <c r="C92" s="12" t="s">
        <v>165</v>
      </c>
      <c r="D92" s="12" t="s">
        <v>521</v>
      </c>
      <c r="E92" s="12" t="s">
        <v>522</v>
      </c>
      <c r="F92" s="12" t="s">
        <v>641</v>
      </c>
      <c r="G92" s="12" t="s">
        <v>859</v>
      </c>
      <c r="H92" s="12" t="s">
        <v>860</v>
      </c>
      <c r="I92" s="12" t="s">
        <v>861</v>
      </c>
      <c r="J92" s="12" t="s">
        <v>862</v>
      </c>
      <c r="K92" s="12" t="s">
        <v>863</v>
      </c>
    </row>
    <row r="93" spans="1:11">
      <c r="A93" s="12" t="s">
        <v>864</v>
      </c>
      <c r="B93" s="12" t="s">
        <v>177</v>
      </c>
      <c r="C93" s="12" t="s">
        <v>165</v>
      </c>
      <c r="D93" s="12" t="s">
        <v>530</v>
      </c>
      <c r="E93" s="12" t="s">
        <v>531</v>
      </c>
      <c r="F93" s="12" t="s">
        <v>865</v>
      </c>
      <c r="G93" s="12" t="s">
        <v>866</v>
      </c>
      <c r="H93" s="12" t="s">
        <v>867</v>
      </c>
      <c r="I93" s="12" t="s">
        <v>868</v>
      </c>
      <c r="J93" s="12" t="s">
        <v>869</v>
      </c>
      <c r="K93" s="12" t="s">
        <v>870</v>
      </c>
    </row>
    <row r="94" spans="1:11">
      <c r="A94" s="12" t="s">
        <v>871</v>
      </c>
      <c r="B94" s="12" t="s">
        <v>177</v>
      </c>
      <c r="C94" s="12" t="s">
        <v>165</v>
      </c>
      <c r="D94" s="12" t="s">
        <v>539</v>
      </c>
      <c r="E94" s="12" t="s">
        <v>540</v>
      </c>
      <c r="F94" s="12" t="s">
        <v>872</v>
      </c>
      <c r="G94" s="12" t="s">
        <v>873</v>
      </c>
      <c r="H94" s="12" t="s">
        <v>874</v>
      </c>
      <c r="I94" s="12" t="s">
        <v>875</v>
      </c>
      <c r="J94" s="12" t="s">
        <v>876</v>
      </c>
      <c r="K94" s="12" t="s">
        <v>877</v>
      </c>
    </row>
    <row r="95" spans="1:11">
      <c r="A95" s="12" t="s">
        <v>878</v>
      </c>
      <c r="B95" s="12" t="s">
        <v>177</v>
      </c>
      <c r="C95" s="12" t="s">
        <v>165</v>
      </c>
      <c r="D95" s="12" t="s">
        <v>548</v>
      </c>
      <c r="E95" s="12" t="s">
        <v>549</v>
      </c>
      <c r="F95" s="12" t="s">
        <v>879</v>
      </c>
      <c r="G95" s="12" t="s">
        <v>880</v>
      </c>
      <c r="H95" s="12" t="s">
        <v>881</v>
      </c>
      <c r="I95" s="12" t="s">
        <v>882</v>
      </c>
      <c r="J95" s="12" t="s">
        <v>883</v>
      </c>
      <c r="K95" s="12" t="s">
        <v>884</v>
      </c>
    </row>
    <row r="96" spans="1:11">
      <c r="A96" s="12" t="s">
        <v>885</v>
      </c>
      <c r="B96" s="12" t="s">
        <v>177</v>
      </c>
      <c r="C96" s="12" t="s">
        <v>165</v>
      </c>
      <c r="D96" s="12" t="s">
        <v>557</v>
      </c>
      <c r="E96" s="12" t="s">
        <v>558</v>
      </c>
      <c r="F96" s="12" t="s">
        <v>886</v>
      </c>
      <c r="G96" s="12" t="s">
        <v>887</v>
      </c>
      <c r="H96" s="12" t="s">
        <v>888</v>
      </c>
      <c r="I96" s="12" t="s">
        <v>889</v>
      </c>
      <c r="J96" s="12" t="s">
        <v>890</v>
      </c>
      <c r="K96" s="12" t="s">
        <v>891</v>
      </c>
    </row>
    <row r="97" spans="1:11">
      <c r="A97" s="12" t="s">
        <v>892</v>
      </c>
      <c r="B97" s="12" t="s">
        <v>177</v>
      </c>
      <c r="C97" s="12" t="s">
        <v>166</v>
      </c>
      <c r="D97" s="12" t="s">
        <v>178</v>
      </c>
      <c r="E97" s="12" t="s">
        <v>893</v>
      </c>
      <c r="F97" s="12" t="s">
        <v>894</v>
      </c>
      <c r="G97" s="12" t="s">
        <v>895</v>
      </c>
      <c r="H97" s="12" t="s">
        <v>896</v>
      </c>
      <c r="I97" s="12" t="s">
        <v>897</v>
      </c>
      <c r="J97" s="12" t="s">
        <v>898</v>
      </c>
      <c r="K97" s="12" t="s">
        <v>899</v>
      </c>
    </row>
    <row r="98" spans="1:11">
      <c r="A98" s="12" t="s">
        <v>900</v>
      </c>
      <c r="B98" s="12" t="s">
        <v>177</v>
      </c>
      <c r="C98" s="12" t="s">
        <v>166</v>
      </c>
      <c r="D98" s="12" t="s">
        <v>187</v>
      </c>
      <c r="E98" s="12" t="s">
        <v>901</v>
      </c>
      <c r="F98" s="12" t="s">
        <v>902</v>
      </c>
      <c r="G98" s="12" t="s">
        <v>903</v>
      </c>
      <c r="H98" s="12" t="s">
        <v>904</v>
      </c>
      <c r="I98" s="12" t="s">
        <v>905</v>
      </c>
      <c r="J98" s="12" t="s">
        <v>906</v>
      </c>
      <c r="K98" s="12" t="s">
        <v>907</v>
      </c>
    </row>
    <row r="99" spans="1:11">
      <c r="A99" s="12" t="s">
        <v>908</v>
      </c>
      <c r="B99" s="12" t="s">
        <v>909</v>
      </c>
      <c r="C99" s="12" t="s">
        <v>150</v>
      </c>
      <c r="D99" s="12" t="s">
        <v>178</v>
      </c>
      <c r="E99" s="12" t="s">
        <v>179</v>
      </c>
      <c r="F99" s="12" t="s">
        <v>910</v>
      </c>
      <c r="G99" s="12" t="s">
        <v>911</v>
      </c>
      <c r="H99" s="12" t="s">
        <v>912</v>
      </c>
      <c r="I99" s="12" t="s">
        <v>913</v>
      </c>
      <c r="J99" s="12" t="s">
        <v>914</v>
      </c>
      <c r="K99" s="12" t="s">
        <v>185</v>
      </c>
    </row>
    <row r="100" spans="1:11">
      <c r="A100" s="12" t="s">
        <v>915</v>
      </c>
      <c r="B100" s="12" t="s">
        <v>909</v>
      </c>
      <c r="C100" s="12" t="s">
        <v>150</v>
      </c>
      <c r="D100" s="12" t="s">
        <v>187</v>
      </c>
      <c r="E100" s="12" t="s">
        <v>188</v>
      </c>
      <c r="F100" s="12" t="s">
        <v>916</v>
      </c>
      <c r="G100" s="12" t="s">
        <v>917</v>
      </c>
      <c r="H100" s="12" t="s">
        <v>918</v>
      </c>
      <c r="I100" s="12" t="s">
        <v>918</v>
      </c>
      <c r="J100" s="12" t="s">
        <v>919</v>
      </c>
      <c r="K100" s="12" t="s">
        <v>194</v>
      </c>
    </row>
    <row r="101" spans="1:11">
      <c r="A101" s="12" t="s">
        <v>920</v>
      </c>
      <c r="B101" s="12" t="s">
        <v>909</v>
      </c>
      <c r="C101" s="12" t="s">
        <v>150</v>
      </c>
      <c r="D101" s="12" t="s">
        <v>196</v>
      </c>
      <c r="E101" s="12" t="s">
        <v>197</v>
      </c>
      <c r="F101" s="12" t="s">
        <v>921</v>
      </c>
      <c r="G101" s="12" t="s">
        <v>922</v>
      </c>
      <c r="H101" s="12" t="s">
        <v>923</v>
      </c>
      <c r="I101" s="12" t="s">
        <v>924</v>
      </c>
      <c r="J101" s="12" t="s">
        <v>430</v>
      </c>
      <c r="K101" s="12" t="s">
        <v>203</v>
      </c>
    </row>
    <row r="102" spans="1:11">
      <c r="A102" s="12" t="s">
        <v>925</v>
      </c>
      <c r="B102" s="12" t="s">
        <v>909</v>
      </c>
      <c r="C102" s="12" t="s">
        <v>150</v>
      </c>
      <c r="D102" s="12" t="s">
        <v>205</v>
      </c>
      <c r="E102" s="12" t="s">
        <v>206</v>
      </c>
      <c r="F102" s="12" t="s">
        <v>926</v>
      </c>
      <c r="G102" s="12" t="s">
        <v>927</v>
      </c>
      <c r="H102" s="12" t="s">
        <v>928</v>
      </c>
      <c r="I102" s="12" t="s">
        <v>928</v>
      </c>
      <c r="J102" s="12" t="s">
        <v>929</v>
      </c>
      <c r="K102" s="12" t="s">
        <v>212</v>
      </c>
    </row>
    <row r="103" spans="1:11">
      <c r="A103" s="12" t="s">
        <v>930</v>
      </c>
      <c r="B103" s="12" t="s">
        <v>909</v>
      </c>
      <c r="C103" s="12" t="s">
        <v>151</v>
      </c>
      <c r="D103" s="12" t="s">
        <v>178</v>
      </c>
      <c r="E103" s="12" t="s">
        <v>214</v>
      </c>
      <c r="F103" s="12" t="s">
        <v>931</v>
      </c>
      <c r="G103" s="12" t="s">
        <v>932</v>
      </c>
      <c r="H103" s="12" t="s">
        <v>933</v>
      </c>
      <c r="I103" s="12" t="s">
        <v>934</v>
      </c>
      <c r="J103" s="12" t="s">
        <v>935</v>
      </c>
      <c r="K103" s="12" t="s">
        <v>220</v>
      </c>
    </row>
    <row r="104" spans="1:11">
      <c r="A104" s="12" t="s">
        <v>936</v>
      </c>
      <c r="B104" s="12" t="s">
        <v>909</v>
      </c>
      <c r="C104" s="12" t="s">
        <v>151</v>
      </c>
      <c r="D104" s="12" t="s">
        <v>187</v>
      </c>
      <c r="E104" s="12" t="s">
        <v>222</v>
      </c>
      <c r="F104" s="12" t="s">
        <v>937</v>
      </c>
      <c r="G104" s="12" t="s">
        <v>938</v>
      </c>
      <c r="H104" s="12" t="s">
        <v>939</v>
      </c>
      <c r="I104" s="12" t="s">
        <v>940</v>
      </c>
      <c r="J104" s="12" t="s">
        <v>941</v>
      </c>
      <c r="K104" s="12" t="s">
        <v>228</v>
      </c>
    </row>
    <row r="105" spans="1:11">
      <c r="A105" s="12" t="s">
        <v>942</v>
      </c>
      <c r="B105" s="12" t="s">
        <v>909</v>
      </c>
      <c r="C105" s="12" t="s">
        <v>151</v>
      </c>
      <c r="D105" s="12" t="s">
        <v>196</v>
      </c>
      <c r="E105" s="12" t="s">
        <v>230</v>
      </c>
      <c r="F105" s="12" t="s">
        <v>943</v>
      </c>
      <c r="G105" s="12" t="s">
        <v>944</v>
      </c>
      <c r="H105" s="12" t="s">
        <v>945</v>
      </c>
      <c r="I105" s="12" t="s">
        <v>946</v>
      </c>
      <c r="J105" s="12" t="s">
        <v>947</v>
      </c>
      <c r="K105" s="12" t="s">
        <v>236</v>
      </c>
    </row>
    <row r="106" spans="1:11">
      <c r="A106" s="12" t="s">
        <v>948</v>
      </c>
      <c r="B106" s="12" t="s">
        <v>909</v>
      </c>
      <c r="C106" s="12" t="s">
        <v>151</v>
      </c>
      <c r="D106" s="12" t="s">
        <v>205</v>
      </c>
      <c r="E106" s="12" t="s">
        <v>238</v>
      </c>
      <c r="F106" s="12" t="s">
        <v>949</v>
      </c>
      <c r="G106" s="12" t="s">
        <v>950</v>
      </c>
      <c r="H106" s="12" t="s">
        <v>951</v>
      </c>
      <c r="I106" s="12" t="s">
        <v>952</v>
      </c>
      <c r="J106" s="12" t="s">
        <v>953</v>
      </c>
      <c r="K106" s="12" t="s">
        <v>244</v>
      </c>
    </row>
    <row r="107" spans="1:11">
      <c r="A107" s="12" t="s">
        <v>954</v>
      </c>
      <c r="B107" s="12" t="s">
        <v>909</v>
      </c>
      <c r="C107" s="12" t="s">
        <v>152</v>
      </c>
      <c r="D107" s="12" t="s">
        <v>178</v>
      </c>
      <c r="E107" s="12" t="s">
        <v>246</v>
      </c>
      <c r="F107" s="12" t="s">
        <v>955</v>
      </c>
      <c r="G107" s="12" t="s">
        <v>956</v>
      </c>
      <c r="H107" s="12" t="s">
        <v>957</v>
      </c>
      <c r="I107" s="12" t="s">
        <v>958</v>
      </c>
      <c r="J107" s="12" t="s">
        <v>959</v>
      </c>
      <c r="K107" s="12" t="s">
        <v>252</v>
      </c>
    </row>
    <row r="108" spans="1:11">
      <c r="A108" s="12" t="s">
        <v>960</v>
      </c>
      <c r="B108" s="12" t="s">
        <v>909</v>
      </c>
      <c r="C108" s="12" t="s">
        <v>152</v>
      </c>
      <c r="D108" s="12" t="s">
        <v>187</v>
      </c>
      <c r="E108" s="12" t="s">
        <v>254</v>
      </c>
      <c r="F108" s="12" t="s">
        <v>961</v>
      </c>
      <c r="G108" s="12" t="s">
        <v>962</v>
      </c>
      <c r="H108" s="12" t="s">
        <v>963</v>
      </c>
      <c r="I108" s="12" t="s">
        <v>964</v>
      </c>
      <c r="J108" s="12" t="s">
        <v>965</v>
      </c>
      <c r="K108" s="12" t="s">
        <v>260</v>
      </c>
    </row>
    <row r="109" spans="1:11">
      <c r="A109" s="12" t="s">
        <v>966</v>
      </c>
      <c r="B109" s="12" t="s">
        <v>909</v>
      </c>
      <c r="C109" s="12" t="s">
        <v>152</v>
      </c>
      <c r="D109" s="12" t="s">
        <v>196</v>
      </c>
      <c r="E109" s="12" t="s">
        <v>197</v>
      </c>
      <c r="F109" s="12" t="s">
        <v>967</v>
      </c>
      <c r="G109" s="12" t="s">
        <v>968</v>
      </c>
      <c r="H109" s="12" t="s">
        <v>969</v>
      </c>
      <c r="I109" s="12" t="s">
        <v>970</v>
      </c>
      <c r="J109" s="12" t="s">
        <v>971</v>
      </c>
      <c r="K109" s="12" t="s">
        <v>267</v>
      </c>
    </row>
    <row r="110" spans="1:11">
      <c r="A110" s="12" t="s">
        <v>972</v>
      </c>
      <c r="B110" s="12" t="s">
        <v>909</v>
      </c>
      <c r="C110" s="12" t="s">
        <v>152</v>
      </c>
      <c r="D110" s="12" t="s">
        <v>205</v>
      </c>
      <c r="E110" s="12" t="s">
        <v>269</v>
      </c>
      <c r="F110" s="12" t="s">
        <v>973</v>
      </c>
      <c r="G110" s="12" t="s">
        <v>974</v>
      </c>
      <c r="H110" s="12" t="s">
        <v>975</v>
      </c>
      <c r="I110" s="12" t="s">
        <v>976</v>
      </c>
      <c r="J110" s="12" t="s">
        <v>977</v>
      </c>
      <c r="K110" s="12" t="s">
        <v>275</v>
      </c>
    </row>
    <row r="111" spans="1:11">
      <c r="A111" s="12" t="s">
        <v>978</v>
      </c>
      <c r="B111" s="12" t="s">
        <v>909</v>
      </c>
      <c r="C111" s="12" t="s">
        <v>153</v>
      </c>
      <c r="D111" s="12" t="s">
        <v>178</v>
      </c>
      <c r="E111" s="12" t="s">
        <v>277</v>
      </c>
      <c r="F111" s="12" t="s">
        <v>979</v>
      </c>
      <c r="G111" s="12" t="s">
        <v>980</v>
      </c>
      <c r="H111" s="12" t="s">
        <v>981</v>
      </c>
      <c r="I111" s="12" t="s">
        <v>982</v>
      </c>
      <c r="J111" s="12" t="s">
        <v>983</v>
      </c>
      <c r="K111" s="12" t="s">
        <v>283</v>
      </c>
    </row>
    <row r="112" spans="1:11">
      <c r="A112" s="12" t="s">
        <v>984</v>
      </c>
      <c r="B112" s="12" t="s">
        <v>909</v>
      </c>
      <c r="C112" s="12" t="s">
        <v>153</v>
      </c>
      <c r="D112" s="12" t="s">
        <v>187</v>
      </c>
      <c r="E112" s="12" t="s">
        <v>188</v>
      </c>
      <c r="F112" s="12" t="s">
        <v>985</v>
      </c>
      <c r="G112" s="12" t="s">
        <v>986</v>
      </c>
      <c r="H112" s="12" t="s">
        <v>987</v>
      </c>
      <c r="I112" s="12" t="s">
        <v>988</v>
      </c>
      <c r="J112" s="12" t="s">
        <v>989</v>
      </c>
      <c r="K112" s="12" t="s">
        <v>290</v>
      </c>
    </row>
    <row r="113" spans="1:11">
      <c r="A113" s="12" t="s">
        <v>990</v>
      </c>
      <c r="B113" s="12" t="s">
        <v>909</v>
      </c>
      <c r="C113" s="12" t="s">
        <v>153</v>
      </c>
      <c r="D113" s="12" t="s">
        <v>196</v>
      </c>
      <c r="E113" s="12" t="s">
        <v>292</v>
      </c>
      <c r="F113" s="12" t="s">
        <v>991</v>
      </c>
      <c r="G113" s="12" t="s">
        <v>992</v>
      </c>
      <c r="H113" s="12" t="s">
        <v>993</v>
      </c>
      <c r="I113" s="12" t="s">
        <v>994</v>
      </c>
      <c r="J113" s="12" t="s">
        <v>995</v>
      </c>
      <c r="K113" s="12" t="s">
        <v>298</v>
      </c>
    </row>
    <row r="114" spans="1:11">
      <c r="A114" s="12" t="s">
        <v>996</v>
      </c>
      <c r="B114" s="12" t="s">
        <v>909</v>
      </c>
      <c r="C114" s="12" t="s">
        <v>153</v>
      </c>
      <c r="D114" s="12" t="s">
        <v>205</v>
      </c>
      <c r="E114" s="12" t="s">
        <v>300</v>
      </c>
      <c r="F114" s="12" t="s">
        <v>997</v>
      </c>
      <c r="G114" s="12" t="s">
        <v>998</v>
      </c>
      <c r="H114" s="12" t="s">
        <v>999</v>
      </c>
      <c r="I114" s="12" t="s">
        <v>1000</v>
      </c>
      <c r="J114" s="12" t="s">
        <v>1001</v>
      </c>
      <c r="K114" s="12" t="s">
        <v>306</v>
      </c>
    </row>
    <row r="115" spans="1:11">
      <c r="A115" s="12" t="s">
        <v>1002</v>
      </c>
      <c r="B115" s="12" t="s">
        <v>909</v>
      </c>
      <c r="C115" s="12" t="s">
        <v>154</v>
      </c>
      <c r="D115" s="12" t="s">
        <v>178</v>
      </c>
      <c r="E115" s="12" t="s">
        <v>277</v>
      </c>
      <c r="F115" s="12" t="s">
        <v>1003</v>
      </c>
      <c r="G115" s="12" t="s">
        <v>1004</v>
      </c>
      <c r="H115" s="12" t="s">
        <v>1005</v>
      </c>
      <c r="I115" s="12" t="s">
        <v>1006</v>
      </c>
      <c r="J115" s="12" t="s">
        <v>1007</v>
      </c>
      <c r="K115" s="12" t="s">
        <v>313</v>
      </c>
    </row>
    <row r="116" spans="1:11">
      <c r="A116" s="12" t="s">
        <v>1008</v>
      </c>
      <c r="B116" s="12" t="s">
        <v>909</v>
      </c>
      <c r="C116" s="12" t="s">
        <v>154</v>
      </c>
      <c r="D116" s="12" t="s">
        <v>187</v>
      </c>
      <c r="E116" s="12" t="s">
        <v>315</v>
      </c>
      <c r="F116" s="12" t="s">
        <v>1009</v>
      </c>
      <c r="G116" s="12" t="s">
        <v>1010</v>
      </c>
      <c r="H116" s="12" t="s">
        <v>1011</v>
      </c>
      <c r="I116" s="12" t="s">
        <v>1012</v>
      </c>
      <c r="J116" s="12" t="s">
        <v>1013</v>
      </c>
      <c r="K116" s="12" t="s">
        <v>321</v>
      </c>
    </row>
    <row r="117" spans="1:11">
      <c r="A117" s="12" t="s">
        <v>1014</v>
      </c>
      <c r="B117" s="12" t="s">
        <v>909</v>
      </c>
      <c r="C117" s="12" t="s">
        <v>154</v>
      </c>
      <c r="D117" s="12" t="s">
        <v>196</v>
      </c>
      <c r="E117" s="12" t="s">
        <v>323</v>
      </c>
      <c r="F117" s="12" t="s">
        <v>1015</v>
      </c>
      <c r="G117" s="12" t="s">
        <v>1016</v>
      </c>
      <c r="H117" s="12" t="s">
        <v>1017</v>
      </c>
      <c r="I117" s="12" t="s">
        <v>1018</v>
      </c>
      <c r="J117" s="12" t="s">
        <v>1019</v>
      </c>
      <c r="K117" s="12" t="s">
        <v>329</v>
      </c>
    </row>
    <row r="118" spans="1:11">
      <c r="A118" s="12" t="s">
        <v>1020</v>
      </c>
      <c r="B118" s="12" t="s">
        <v>909</v>
      </c>
      <c r="C118" s="12" t="s">
        <v>154</v>
      </c>
      <c r="D118" s="12" t="s">
        <v>205</v>
      </c>
      <c r="E118" s="12" t="s">
        <v>331</v>
      </c>
      <c r="F118" s="12" t="s">
        <v>1021</v>
      </c>
      <c r="G118" s="12" t="s">
        <v>1022</v>
      </c>
      <c r="H118" s="12" t="s">
        <v>1023</v>
      </c>
      <c r="I118" s="12" t="s">
        <v>1024</v>
      </c>
      <c r="J118" s="12" t="s">
        <v>1025</v>
      </c>
      <c r="K118" s="12" t="s">
        <v>337</v>
      </c>
    </row>
    <row r="119" spans="1:11">
      <c r="A119" s="12" t="s">
        <v>1026</v>
      </c>
      <c r="B119" s="12" t="s">
        <v>909</v>
      </c>
      <c r="C119" s="12" t="s">
        <v>155</v>
      </c>
      <c r="D119" s="12" t="s">
        <v>178</v>
      </c>
      <c r="E119" s="12" t="s">
        <v>339</v>
      </c>
      <c r="F119" s="12" t="s">
        <v>1027</v>
      </c>
      <c r="G119" s="12" t="s">
        <v>1028</v>
      </c>
      <c r="H119" s="12" t="s">
        <v>1029</v>
      </c>
      <c r="I119" s="12" t="s">
        <v>1030</v>
      </c>
      <c r="J119" s="12" t="s">
        <v>1031</v>
      </c>
      <c r="K119" s="12" t="s">
        <v>345</v>
      </c>
    </row>
    <row r="120" spans="1:11">
      <c r="A120" s="12" t="s">
        <v>1032</v>
      </c>
      <c r="B120" s="12" t="s">
        <v>909</v>
      </c>
      <c r="C120" s="12" t="s">
        <v>155</v>
      </c>
      <c r="D120" s="12" t="s">
        <v>187</v>
      </c>
      <c r="E120" s="12" t="s">
        <v>347</v>
      </c>
      <c r="F120" s="12" t="s">
        <v>1033</v>
      </c>
      <c r="G120" s="12" t="s">
        <v>1034</v>
      </c>
      <c r="H120" s="12" t="s">
        <v>1035</v>
      </c>
      <c r="I120" s="12" t="s">
        <v>1036</v>
      </c>
      <c r="J120" s="12" t="s">
        <v>1037</v>
      </c>
      <c r="K120" s="12" t="s">
        <v>353</v>
      </c>
    </row>
    <row r="121" spans="1:11">
      <c r="A121" s="12" t="s">
        <v>1038</v>
      </c>
      <c r="B121" s="12" t="s">
        <v>909</v>
      </c>
      <c r="C121" s="12" t="s">
        <v>155</v>
      </c>
      <c r="D121" s="12" t="s">
        <v>196</v>
      </c>
      <c r="E121" s="12" t="s">
        <v>230</v>
      </c>
      <c r="F121" s="12" t="s">
        <v>1039</v>
      </c>
      <c r="G121" s="12" t="s">
        <v>1040</v>
      </c>
      <c r="H121" s="12" t="s">
        <v>1041</v>
      </c>
      <c r="I121" s="12" t="s">
        <v>1042</v>
      </c>
      <c r="J121" s="12" t="s">
        <v>1043</v>
      </c>
      <c r="K121" s="12" t="s">
        <v>360</v>
      </c>
    </row>
    <row r="122" spans="1:11">
      <c r="A122" s="12" t="s">
        <v>1044</v>
      </c>
      <c r="B122" s="12" t="s">
        <v>909</v>
      </c>
      <c r="C122" s="12" t="s">
        <v>155</v>
      </c>
      <c r="D122" s="12" t="s">
        <v>205</v>
      </c>
      <c r="E122" s="12" t="s">
        <v>300</v>
      </c>
      <c r="F122" s="12" t="s">
        <v>1045</v>
      </c>
      <c r="G122" s="12" t="s">
        <v>1046</v>
      </c>
      <c r="H122" s="12" t="s">
        <v>1047</v>
      </c>
      <c r="I122" s="12" t="s">
        <v>1048</v>
      </c>
      <c r="J122" s="12" t="s">
        <v>1049</v>
      </c>
      <c r="K122" s="12" t="s">
        <v>367</v>
      </c>
    </row>
    <row r="123" spans="1:11">
      <c r="A123" s="12" t="s">
        <v>1050</v>
      </c>
      <c r="B123" s="12" t="s">
        <v>909</v>
      </c>
      <c r="C123" s="12" t="s">
        <v>156</v>
      </c>
      <c r="D123" s="12" t="s">
        <v>205</v>
      </c>
      <c r="E123" s="12" t="s">
        <v>383</v>
      </c>
      <c r="F123" s="12" t="s">
        <v>1051</v>
      </c>
      <c r="G123" s="12" t="s">
        <v>371</v>
      </c>
      <c r="H123" s="12" t="s">
        <v>372</v>
      </c>
      <c r="I123" s="12" t="s">
        <v>372</v>
      </c>
      <c r="J123" s="12" t="s">
        <v>379</v>
      </c>
      <c r="K123" s="12" t="s">
        <v>371</v>
      </c>
    </row>
    <row r="124" spans="1:11">
      <c r="A124" s="12" t="s">
        <v>1052</v>
      </c>
      <c r="B124" s="12" t="s">
        <v>909</v>
      </c>
      <c r="C124" s="12" t="s">
        <v>157</v>
      </c>
      <c r="D124" s="12" t="s">
        <v>178</v>
      </c>
      <c r="E124" s="12" t="s">
        <v>385</v>
      </c>
      <c r="F124" s="12" t="s">
        <v>1053</v>
      </c>
      <c r="G124" s="12" t="s">
        <v>1054</v>
      </c>
      <c r="H124" s="12" t="s">
        <v>372</v>
      </c>
      <c r="I124" s="12" t="s">
        <v>372</v>
      </c>
      <c r="J124" s="12" t="s">
        <v>1055</v>
      </c>
      <c r="K124" s="12" t="s">
        <v>391</v>
      </c>
    </row>
    <row r="125" spans="1:11">
      <c r="A125" s="12" t="s">
        <v>1056</v>
      </c>
      <c r="B125" s="12" t="s">
        <v>909</v>
      </c>
      <c r="C125" s="12" t="s">
        <v>157</v>
      </c>
      <c r="D125" s="12" t="s">
        <v>187</v>
      </c>
      <c r="E125" s="12" t="s">
        <v>393</v>
      </c>
      <c r="F125" s="12" t="s">
        <v>1057</v>
      </c>
      <c r="G125" s="12" t="s">
        <v>1058</v>
      </c>
      <c r="H125" s="12" t="s">
        <v>1059</v>
      </c>
      <c r="I125" s="12" t="s">
        <v>1060</v>
      </c>
      <c r="J125" s="12" t="s">
        <v>1061</v>
      </c>
      <c r="K125" s="12" t="s">
        <v>399</v>
      </c>
    </row>
    <row r="126" spans="1:11">
      <c r="A126" s="12" t="s">
        <v>1062</v>
      </c>
      <c r="B126" s="12" t="s">
        <v>909</v>
      </c>
      <c r="C126" s="12" t="s">
        <v>157</v>
      </c>
      <c r="D126" s="12" t="s">
        <v>196</v>
      </c>
      <c r="E126" s="12" t="s">
        <v>401</v>
      </c>
      <c r="F126" s="12" t="s">
        <v>1063</v>
      </c>
      <c r="G126" s="12" t="s">
        <v>1064</v>
      </c>
      <c r="H126" s="12" t="s">
        <v>1065</v>
      </c>
      <c r="I126" s="12" t="s">
        <v>1066</v>
      </c>
      <c r="J126" s="12" t="s">
        <v>1067</v>
      </c>
      <c r="K126" s="12" t="s">
        <v>407</v>
      </c>
    </row>
    <row r="127" spans="1:11">
      <c r="A127" s="12" t="s">
        <v>1068</v>
      </c>
      <c r="B127" s="12" t="s">
        <v>909</v>
      </c>
      <c r="C127" s="12" t="s">
        <v>157</v>
      </c>
      <c r="D127" s="12" t="s">
        <v>205</v>
      </c>
      <c r="E127" s="12" t="s">
        <v>409</v>
      </c>
      <c r="F127" s="12" t="s">
        <v>1069</v>
      </c>
      <c r="G127" s="12" t="s">
        <v>1070</v>
      </c>
      <c r="H127" s="12" t="s">
        <v>1071</v>
      </c>
      <c r="I127" s="12" t="s">
        <v>1072</v>
      </c>
      <c r="J127" s="12" t="s">
        <v>1073</v>
      </c>
      <c r="K127" s="12" t="s">
        <v>415</v>
      </c>
    </row>
    <row r="128" spans="1:11">
      <c r="A128" s="12" t="s">
        <v>1074</v>
      </c>
      <c r="B128" s="12" t="s">
        <v>909</v>
      </c>
      <c r="C128" s="12" t="s">
        <v>157</v>
      </c>
      <c r="D128" s="12" t="s">
        <v>417</v>
      </c>
      <c r="E128" s="12" t="s">
        <v>418</v>
      </c>
      <c r="F128" s="12" t="s">
        <v>1075</v>
      </c>
      <c r="G128" s="12" t="s">
        <v>1076</v>
      </c>
      <c r="H128" s="12" t="s">
        <v>1077</v>
      </c>
      <c r="I128" s="12" t="s">
        <v>1078</v>
      </c>
      <c r="J128" s="12" t="s">
        <v>1079</v>
      </c>
      <c r="K128" s="12" t="s">
        <v>424</v>
      </c>
    </row>
    <row r="129" spans="1:11">
      <c r="A129" s="12" t="s">
        <v>1080</v>
      </c>
      <c r="B129" s="12" t="s">
        <v>909</v>
      </c>
      <c r="C129" s="12" t="s">
        <v>158</v>
      </c>
      <c r="D129" s="12" t="s">
        <v>178</v>
      </c>
      <c r="E129" s="12" t="s">
        <v>385</v>
      </c>
      <c r="F129" s="12" t="s">
        <v>1081</v>
      </c>
      <c r="G129" s="12" t="s">
        <v>1082</v>
      </c>
      <c r="H129" s="12" t="s">
        <v>1083</v>
      </c>
      <c r="I129" s="12" t="s">
        <v>1083</v>
      </c>
      <c r="J129" s="12" t="s">
        <v>1084</v>
      </c>
      <c r="K129" s="12" t="s">
        <v>438</v>
      </c>
    </row>
    <row r="130" spans="1:11">
      <c r="A130" s="12" t="s">
        <v>1085</v>
      </c>
      <c r="B130" s="12" t="s">
        <v>909</v>
      </c>
      <c r="C130" s="12" t="s">
        <v>158</v>
      </c>
      <c r="D130" s="12" t="s">
        <v>187</v>
      </c>
      <c r="E130" s="12" t="s">
        <v>393</v>
      </c>
      <c r="F130" s="12" t="s">
        <v>1086</v>
      </c>
      <c r="G130" s="12" t="s">
        <v>1087</v>
      </c>
      <c r="H130" s="12" t="s">
        <v>1088</v>
      </c>
      <c r="I130" s="12" t="s">
        <v>1089</v>
      </c>
      <c r="J130" s="12" t="s">
        <v>1090</v>
      </c>
      <c r="K130" s="12" t="s">
        <v>445</v>
      </c>
    </row>
    <row r="131" spans="1:11">
      <c r="A131" s="12" t="s">
        <v>1091</v>
      </c>
      <c r="B131" s="12" t="s">
        <v>909</v>
      </c>
      <c r="C131" s="12" t="s">
        <v>158</v>
      </c>
      <c r="D131" s="12" t="s">
        <v>196</v>
      </c>
      <c r="E131" s="12" t="s">
        <v>401</v>
      </c>
      <c r="F131" s="12" t="s">
        <v>1092</v>
      </c>
      <c r="G131" s="12" t="s">
        <v>1093</v>
      </c>
      <c r="H131" s="12" t="s">
        <v>1094</v>
      </c>
      <c r="I131" s="12" t="s">
        <v>1095</v>
      </c>
      <c r="J131" s="12" t="s">
        <v>1096</v>
      </c>
      <c r="K131" s="12" t="s">
        <v>452</v>
      </c>
    </row>
    <row r="132" spans="1:11">
      <c r="A132" s="12" t="s">
        <v>1097</v>
      </c>
      <c r="B132" s="12" t="s">
        <v>909</v>
      </c>
      <c r="C132" s="12" t="s">
        <v>158</v>
      </c>
      <c r="D132" s="12" t="s">
        <v>205</v>
      </c>
      <c r="E132" s="12" t="s">
        <v>409</v>
      </c>
      <c r="F132" s="12" t="s">
        <v>1098</v>
      </c>
      <c r="G132" s="12" t="s">
        <v>1099</v>
      </c>
      <c r="H132" s="12" t="s">
        <v>1100</v>
      </c>
      <c r="I132" s="12" t="s">
        <v>1101</v>
      </c>
      <c r="J132" s="12" t="s">
        <v>1102</v>
      </c>
      <c r="K132" s="12" t="s">
        <v>459</v>
      </c>
    </row>
    <row r="133" spans="1:11">
      <c r="A133" s="12" t="s">
        <v>1103</v>
      </c>
      <c r="B133" s="12" t="s">
        <v>909</v>
      </c>
      <c r="C133" s="12" t="s">
        <v>158</v>
      </c>
      <c r="D133" s="12" t="s">
        <v>417</v>
      </c>
      <c r="E133" s="12" t="s">
        <v>418</v>
      </c>
      <c r="F133" s="12" t="s">
        <v>1104</v>
      </c>
      <c r="G133" s="12" t="s">
        <v>1105</v>
      </c>
      <c r="H133" s="12" t="s">
        <v>1106</v>
      </c>
      <c r="I133" s="12" t="s">
        <v>1107</v>
      </c>
      <c r="J133" s="12" t="s">
        <v>1108</v>
      </c>
      <c r="K133" s="12" t="s">
        <v>466</v>
      </c>
    </row>
    <row r="134" spans="1:11">
      <c r="A134" s="12" t="s">
        <v>1109</v>
      </c>
      <c r="B134" s="12" t="s">
        <v>909</v>
      </c>
      <c r="C134" s="12" t="s">
        <v>159</v>
      </c>
      <c r="D134" s="12" t="s">
        <v>178</v>
      </c>
      <c r="E134" s="12" t="s">
        <v>473</v>
      </c>
      <c r="F134" s="12" t="s">
        <v>1110</v>
      </c>
      <c r="G134" s="12" t="s">
        <v>1111</v>
      </c>
      <c r="H134" s="12" t="s">
        <v>1112</v>
      </c>
      <c r="I134" s="12" t="s">
        <v>1113</v>
      </c>
      <c r="J134" s="12" t="s">
        <v>1114</v>
      </c>
      <c r="K134" s="12" t="s">
        <v>479</v>
      </c>
    </row>
    <row r="135" spans="1:11">
      <c r="A135" s="12" t="s">
        <v>1115</v>
      </c>
      <c r="B135" s="12" t="s">
        <v>909</v>
      </c>
      <c r="C135" s="12" t="s">
        <v>159</v>
      </c>
      <c r="D135" s="12" t="s">
        <v>187</v>
      </c>
      <c r="E135" s="12" t="s">
        <v>481</v>
      </c>
      <c r="F135" s="12" t="s">
        <v>1021</v>
      </c>
      <c r="G135" s="12" t="s">
        <v>1116</v>
      </c>
      <c r="H135" s="12" t="s">
        <v>1117</v>
      </c>
      <c r="I135" s="12" t="s">
        <v>1118</v>
      </c>
      <c r="J135" s="12" t="s">
        <v>430</v>
      </c>
      <c r="K135" s="12" t="s">
        <v>487</v>
      </c>
    </row>
    <row r="136" spans="1:11">
      <c r="A136" s="12" t="s">
        <v>1119</v>
      </c>
      <c r="B136" s="12" t="s">
        <v>909</v>
      </c>
      <c r="C136" s="12" t="s">
        <v>159</v>
      </c>
      <c r="D136" s="12" t="s">
        <v>196</v>
      </c>
      <c r="E136" s="12" t="s">
        <v>489</v>
      </c>
      <c r="F136" s="12" t="s">
        <v>1120</v>
      </c>
      <c r="G136" s="12" t="s">
        <v>1121</v>
      </c>
      <c r="H136" s="12" t="s">
        <v>1122</v>
      </c>
      <c r="I136" s="12" t="s">
        <v>1123</v>
      </c>
      <c r="J136" s="12" t="s">
        <v>1124</v>
      </c>
      <c r="K136" s="12" t="s">
        <v>495</v>
      </c>
    </row>
    <row r="137" spans="1:11">
      <c r="A137" s="12" t="s">
        <v>1125</v>
      </c>
      <c r="B137" s="12" t="s">
        <v>909</v>
      </c>
      <c r="C137" s="12" t="s">
        <v>159</v>
      </c>
      <c r="D137" s="12" t="s">
        <v>205</v>
      </c>
      <c r="E137" s="12" t="s">
        <v>497</v>
      </c>
      <c r="F137" s="12" t="s">
        <v>1126</v>
      </c>
      <c r="G137" s="12" t="s">
        <v>1127</v>
      </c>
      <c r="H137" s="12" t="s">
        <v>1128</v>
      </c>
      <c r="I137" s="12" t="s">
        <v>1129</v>
      </c>
      <c r="J137" s="12" t="s">
        <v>1130</v>
      </c>
      <c r="K137" s="12" t="s">
        <v>503</v>
      </c>
    </row>
    <row r="138" spans="1:11">
      <c r="A138" s="12" t="s">
        <v>1131</v>
      </c>
      <c r="B138" s="12" t="s">
        <v>909</v>
      </c>
      <c r="C138" s="12" t="s">
        <v>159</v>
      </c>
      <c r="D138" s="12" t="s">
        <v>417</v>
      </c>
      <c r="E138" s="12" t="s">
        <v>505</v>
      </c>
      <c r="F138" s="12" t="s">
        <v>1132</v>
      </c>
      <c r="G138" s="12" t="s">
        <v>1133</v>
      </c>
      <c r="H138" s="12" t="s">
        <v>1134</v>
      </c>
      <c r="I138" s="12" t="s">
        <v>1134</v>
      </c>
      <c r="J138" s="12" t="s">
        <v>1135</v>
      </c>
      <c r="K138" s="12" t="s">
        <v>511</v>
      </c>
    </row>
    <row r="139" spans="1:11">
      <c r="A139" s="12" t="s">
        <v>1136</v>
      </c>
      <c r="B139" s="12" t="s">
        <v>909</v>
      </c>
      <c r="C139" s="12" t="s">
        <v>159</v>
      </c>
      <c r="D139" s="12" t="s">
        <v>426</v>
      </c>
      <c r="E139" s="12" t="s">
        <v>513</v>
      </c>
      <c r="F139" s="12" t="s">
        <v>1137</v>
      </c>
      <c r="G139" s="12" t="s">
        <v>1138</v>
      </c>
      <c r="H139" s="12" t="s">
        <v>1139</v>
      </c>
      <c r="I139" s="12" t="s">
        <v>1140</v>
      </c>
      <c r="J139" s="12" t="s">
        <v>1141</v>
      </c>
      <c r="K139" s="12" t="s">
        <v>519</v>
      </c>
    </row>
    <row r="140" spans="1:11">
      <c r="A140" s="12" t="s">
        <v>1142</v>
      </c>
      <c r="B140" s="12" t="s">
        <v>909</v>
      </c>
      <c r="C140" s="12" t="s">
        <v>159</v>
      </c>
      <c r="D140" s="12" t="s">
        <v>521</v>
      </c>
      <c r="E140" s="12" t="s">
        <v>522</v>
      </c>
      <c r="F140" s="12" t="s">
        <v>1143</v>
      </c>
      <c r="G140" s="12" t="s">
        <v>1144</v>
      </c>
      <c r="H140" s="12" t="s">
        <v>1145</v>
      </c>
      <c r="I140" s="12" t="s">
        <v>1146</v>
      </c>
      <c r="J140" s="12" t="s">
        <v>1147</v>
      </c>
      <c r="K140" s="12" t="s">
        <v>528</v>
      </c>
    </row>
    <row r="141" spans="1:11">
      <c r="A141" s="12" t="s">
        <v>1148</v>
      </c>
      <c r="B141" s="12" t="s">
        <v>909</v>
      </c>
      <c r="C141" s="12" t="s">
        <v>159</v>
      </c>
      <c r="D141" s="12" t="s">
        <v>530</v>
      </c>
      <c r="E141" s="12" t="s">
        <v>531</v>
      </c>
      <c r="F141" s="12" t="s">
        <v>1149</v>
      </c>
      <c r="G141" s="12" t="s">
        <v>1150</v>
      </c>
      <c r="H141" s="12" t="s">
        <v>1151</v>
      </c>
      <c r="I141" s="12" t="s">
        <v>1152</v>
      </c>
      <c r="J141" s="12" t="s">
        <v>1153</v>
      </c>
      <c r="K141" s="12" t="s">
        <v>537</v>
      </c>
    </row>
    <row r="142" spans="1:11">
      <c r="A142" s="12" t="s">
        <v>1154</v>
      </c>
      <c r="B142" s="12" t="s">
        <v>909</v>
      </c>
      <c r="C142" s="12" t="s">
        <v>159</v>
      </c>
      <c r="D142" s="12" t="s">
        <v>539</v>
      </c>
      <c r="E142" s="12" t="s">
        <v>540</v>
      </c>
      <c r="F142" s="12" t="s">
        <v>1155</v>
      </c>
      <c r="G142" s="12" t="s">
        <v>1156</v>
      </c>
      <c r="H142" s="12" t="s">
        <v>1157</v>
      </c>
      <c r="I142" s="12" t="s">
        <v>1158</v>
      </c>
      <c r="J142" s="12" t="s">
        <v>1159</v>
      </c>
      <c r="K142" s="12" t="s">
        <v>546</v>
      </c>
    </row>
    <row r="143" spans="1:11">
      <c r="A143" s="12" t="s">
        <v>1160</v>
      </c>
      <c r="B143" s="12" t="s">
        <v>909</v>
      </c>
      <c r="C143" s="12" t="s">
        <v>159</v>
      </c>
      <c r="D143" s="12" t="s">
        <v>548</v>
      </c>
      <c r="E143" s="12" t="s">
        <v>549</v>
      </c>
      <c r="F143" s="12" t="s">
        <v>1161</v>
      </c>
      <c r="G143" s="12" t="s">
        <v>1162</v>
      </c>
      <c r="H143" s="12" t="s">
        <v>1163</v>
      </c>
      <c r="I143" s="12" t="s">
        <v>1164</v>
      </c>
      <c r="J143" s="12" t="s">
        <v>374</v>
      </c>
      <c r="K143" s="12" t="s">
        <v>555</v>
      </c>
    </row>
    <row r="144" spans="1:11">
      <c r="A144" s="12" t="s">
        <v>1165</v>
      </c>
      <c r="B144" s="12" t="s">
        <v>909</v>
      </c>
      <c r="C144" s="12" t="s">
        <v>159</v>
      </c>
      <c r="D144" s="12" t="s">
        <v>557</v>
      </c>
      <c r="E144" s="12" t="s">
        <v>558</v>
      </c>
      <c r="F144" s="12" t="s">
        <v>1166</v>
      </c>
      <c r="G144" s="12" t="s">
        <v>1167</v>
      </c>
      <c r="H144" s="12" t="s">
        <v>1168</v>
      </c>
      <c r="I144" s="12" t="s">
        <v>1169</v>
      </c>
      <c r="J144" s="12" t="s">
        <v>1170</v>
      </c>
      <c r="K144" s="12" t="s">
        <v>564</v>
      </c>
    </row>
    <row r="145" spans="1:11">
      <c r="A145" s="12" t="s">
        <v>1171</v>
      </c>
      <c r="B145" s="12" t="s">
        <v>909</v>
      </c>
      <c r="C145" s="12" t="s">
        <v>160</v>
      </c>
      <c r="D145" s="12" t="s">
        <v>178</v>
      </c>
      <c r="E145" s="12" t="s">
        <v>566</v>
      </c>
      <c r="F145" s="12" t="s">
        <v>1172</v>
      </c>
      <c r="G145" s="12" t="s">
        <v>1173</v>
      </c>
      <c r="H145" s="12" t="s">
        <v>1174</v>
      </c>
      <c r="I145" s="12" t="s">
        <v>1175</v>
      </c>
      <c r="J145" s="12" t="s">
        <v>1176</v>
      </c>
      <c r="K145" s="12" t="s">
        <v>572</v>
      </c>
    </row>
    <row r="146" spans="1:11">
      <c r="A146" s="12" t="s">
        <v>1177</v>
      </c>
      <c r="B146" s="12" t="s">
        <v>909</v>
      </c>
      <c r="C146" s="12" t="s">
        <v>160</v>
      </c>
      <c r="D146" s="12" t="s">
        <v>187</v>
      </c>
      <c r="E146" s="12" t="s">
        <v>574</v>
      </c>
      <c r="F146" s="12" t="s">
        <v>1178</v>
      </c>
      <c r="G146" s="12" t="s">
        <v>1179</v>
      </c>
      <c r="H146" s="12" t="s">
        <v>1180</v>
      </c>
      <c r="I146" s="12" t="s">
        <v>1181</v>
      </c>
      <c r="J146" s="12" t="s">
        <v>1182</v>
      </c>
      <c r="K146" s="12" t="s">
        <v>580</v>
      </c>
    </row>
    <row r="147" spans="1:11">
      <c r="A147" s="12" t="s">
        <v>1183</v>
      </c>
      <c r="B147" s="12" t="s">
        <v>909</v>
      </c>
      <c r="C147" s="12" t="s">
        <v>160</v>
      </c>
      <c r="D147" s="12" t="s">
        <v>196</v>
      </c>
      <c r="E147" s="12" t="s">
        <v>582</v>
      </c>
      <c r="F147" s="12" t="s">
        <v>1184</v>
      </c>
      <c r="G147" s="12" t="s">
        <v>1185</v>
      </c>
      <c r="H147" s="12" t="s">
        <v>1186</v>
      </c>
      <c r="I147" s="12" t="s">
        <v>1187</v>
      </c>
      <c r="J147" s="12" t="s">
        <v>1188</v>
      </c>
      <c r="K147" s="12" t="s">
        <v>588</v>
      </c>
    </row>
    <row r="148" spans="1:11">
      <c r="A148" s="12" t="s">
        <v>1189</v>
      </c>
      <c r="B148" s="12" t="s">
        <v>909</v>
      </c>
      <c r="C148" s="12" t="s">
        <v>160</v>
      </c>
      <c r="D148" s="12" t="s">
        <v>205</v>
      </c>
      <c r="E148" s="12" t="s">
        <v>590</v>
      </c>
      <c r="F148" s="12" t="s">
        <v>1190</v>
      </c>
      <c r="G148" s="12" t="s">
        <v>1191</v>
      </c>
      <c r="H148" s="12" t="s">
        <v>1192</v>
      </c>
      <c r="I148" s="12" t="s">
        <v>1193</v>
      </c>
      <c r="J148" s="12" t="s">
        <v>1194</v>
      </c>
      <c r="K148" s="12" t="s">
        <v>596</v>
      </c>
    </row>
    <row r="149" spans="1:11">
      <c r="A149" s="12" t="s">
        <v>1195</v>
      </c>
      <c r="B149" s="12" t="s">
        <v>909</v>
      </c>
      <c r="C149" s="12" t="s">
        <v>160</v>
      </c>
      <c r="D149" s="12" t="s">
        <v>417</v>
      </c>
      <c r="E149" s="12" t="s">
        <v>598</v>
      </c>
      <c r="F149" s="12" t="s">
        <v>1196</v>
      </c>
      <c r="G149" s="12" t="s">
        <v>1197</v>
      </c>
      <c r="H149" s="12" t="s">
        <v>1198</v>
      </c>
      <c r="I149" s="12" t="s">
        <v>1199</v>
      </c>
      <c r="J149" s="12" t="s">
        <v>1200</v>
      </c>
      <c r="K149" s="12" t="s">
        <v>603</v>
      </c>
    </row>
    <row r="150" spans="1:11">
      <c r="A150" s="12" t="s">
        <v>1201</v>
      </c>
      <c r="B150" s="12" t="s">
        <v>909</v>
      </c>
      <c r="C150" s="12" t="s">
        <v>160</v>
      </c>
      <c r="D150" s="12" t="s">
        <v>426</v>
      </c>
      <c r="E150" s="12" t="s">
        <v>605</v>
      </c>
      <c r="F150" s="12" t="s">
        <v>1202</v>
      </c>
      <c r="G150" s="12" t="s">
        <v>1203</v>
      </c>
      <c r="H150" s="12" t="s">
        <v>1204</v>
      </c>
      <c r="I150" s="12" t="s">
        <v>1205</v>
      </c>
      <c r="J150" s="12" t="s">
        <v>1206</v>
      </c>
      <c r="K150" s="12" t="s">
        <v>611</v>
      </c>
    </row>
    <row r="151" spans="1:11">
      <c r="A151" s="12" t="s">
        <v>1207</v>
      </c>
      <c r="B151" s="12" t="s">
        <v>909</v>
      </c>
      <c r="C151" s="12" t="s">
        <v>19</v>
      </c>
      <c r="D151" s="12" t="s">
        <v>178</v>
      </c>
      <c r="E151" s="12" t="s">
        <v>473</v>
      </c>
      <c r="F151" s="12" t="s">
        <v>1208</v>
      </c>
      <c r="G151" s="12" t="s">
        <v>1209</v>
      </c>
      <c r="H151" s="12" t="s">
        <v>1210</v>
      </c>
      <c r="I151" s="12" t="s">
        <v>1211</v>
      </c>
      <c r="J151" s="12" t="s">
        <v>1212</v>
      </c>
      <c r="K151" s="12" t="s">
        <v>618</v>
      </c>
    </row>
    <row r="152" spans="1:11">
      <c r="A152" s="12" t="s">
        <v>1213</v>
      </c>
      <c r="B152" s="12" t="s">
        <v>909</v>
      </c>
      <c r="C152" s="12" t="s">
        <v>19</v>
      </c>
      <c r="D152" s="12" t="s">
        <v>187</v>
      </c>
      <c r="E152" s="12" t="s">
        <v>481</v>
      </c>
      <c r="F152" s="12" t="s">
        <v>1214</v>
      </c>
      <c r="G152" s="12" t="s">
        <v>1215</v>
      </c>
      <c r="H152" s="12" t="s">
        <v>1216</v>
      </c>
      <c r="I152" s="12" t="s">
        <v>1217</v>
      </c>
      <c r="J152" s="12" t="s">
        <v>1218</v>
      </c>
      <c r="K152" s="12" t="s">
        <v>625</v>
      </c>
    </row>
    <row r="153" spans="1:11">
      <c r="A153" s="12" t="s">
        <v>1219</v>
      </c>
      <c r="B153" s="12" t="s">
        <v>909</v>
      </c>
      <c r="C153" s="12" t="s">
        <v>19</v>
      </c>
      <c r="D153" s="12" t="s">
        <v>196</v>
      </c>
      <c r="E153" s="12" t="s">
        <v>489</v>
      </c>
      <c r="F153" s="12" t="s">
        <v>1220</v>
      </c>
      <c r="G153" s="12" t="s">
        <v>1221</v>
      </c>
      <c r="H153" s="12" t="s">
        <v>1222</v>
      </c>
      <c r="I153" s="12" t="s">
        <v>1223</v>
      </c>
      <c r="J153" s="12" t="s">
        <v>1224</v>
      </c>
      <c r="K153" s="12" t="s">
        <v>632</v>
      </c>
    </row>
    <row r="154" spans="1:11">
      <c r="A154" s="12" t="s">
        <v>1225</v>
      </c>
      <c r="B154" s="12" t="s">
        <v>909</v>
      </c>
      <c r="C154" s="12" t="s">
        <v>19</v>
      </c>
      <c r="D154" s="12" t="s">
        <v>205</v>
      </c>
      <c r="E154" s="12" t="s">
        <v>497</v>
      </c>
      <c r="F154" s="12" t="s">
        <v>1226</v>
      </c>
      <c r="G154" s="12" t="s">
        <v>1227</v>
      </c>
      <c r="H154" s="12" t="s">
        <v>1228</v>
      </c>
      <c r="I154" s="12" t="s">
        <v>1229</v>
      </c>
      <c r="J154" s="12" t="s">
        <v>1230</v>
      </c>
      <c r="K154" s="12" t="s">
        <v>639</v>
      </c>
    </row>
    <row r="155" spans="1:11">
      <c r="A155" s="12" t="s">
        <v>1231</v>
      </c>
      <c r="B155" s="12" t="s">
        <v>909</v>
      </c>
      <c r="C155" s="12" t="s">
        <v>19</v>
      </c>
      <c r="D155" s="12" t="s">
        <v>417</v>
      </c>
      <c r="E155" s="12" t="s">
        <v>505</v>
      </c>
      <c r="F155" s="12" t="s">
        <v>1232</v>
      </c>
      <c r="G155" s="12" t="s">
        <v>1233</v>
      </c>
      <c r="H155" s="12" t="s">
        <v>1234</v>
      </c>
      <c r="I155" s="12" t="s">
        <v>1235</v>
      </c>
      <c r="J155" s="12" t="s">
        <v>1236</v>
      </c>
      <c r="K155" s="12" t="s">
        <v>646</v>
      </c>
    </row>
    <row r="156" spans="1:11">
      <c r="A156" s="12" t="s">
        <v>1237</v>
      </c>
      <c r="B156" s="12" t="s">
        <v>909</v>
      </c>
      <c r="C156" s="12" t="s">
        <v>19</v>
      </c>
      <c r="D156" s="12" t="s">
        <v>426</v>
      </c>
      <c r="E156" s="12" t="s">
        <v>513</v>
      </c>
      <c r="F156" s="12" t="s">
        <v>1238</v>
      </c>
      <c r="G156" s="12" t="s">
        <v>1239</v>
      </c>
      <c r="H156" s="12" t="s">
        <v>1240</v>
      </c>
      <c r="I156" s="12" t="s">
        <v>1241</v>
      </c>
      <c r="J156" s="12" t="s">
        <v>1242</v>
      </c>
      <c r="K156" s="12" t="s">
        <v>653</v>
      </c>
    </row>
    <row r="157" spans="1:11">
      <c r="A157" s="12" t="s">
        <v>1243</v>
      </c>
      <c r="B157" s="12" t="s">
        <v>909</v>
      </c>
      <c r="C157" s="12" t="s">
        <v>19</v>
      </c>
      <c r="D157" s="12" t="s">
        <v>521</v>
      </c>
      <c r="E157" s="12" t="s">
        <v>522</v>
      </c>
      <c r="F157" s="12" t="s">
        <v>1244</v>
      </c>
      <c r="G157" s="12" t="s">
        <v>1245</v>
      </c>
      <c r="H157" s="12" t="s">
        <v>1246</v>
      </c>
      <c r="I157" s="12" t="s">
        <v>1247</v>
      </c>
      <c r="J157" s="12" t="s">
        <v>1248</v>
      </c>
      <c r="K157" s="12" t="s">
        <v>660</v>
      </c>
    </row>
    <row r="158" spans="1:11">
      <c r="A158" s="12" t="s">
        <v>1249</v>
      </c>
      <c r="B158" s="12" t="s">
        <v>909</v>
      </c>
      <c r="C158" s="12" t="s">
        <v>19</v>
      </c>
      <c r="D158" s="12" t="s">
        <v>530</v>
      </c>
      <c r="E158" s="12" t="s">
        <v>531</v>
      </c>
      <c r="F158" s="12" t="s">
        <v>1250</v>
      </c>
      <c r="G158" s="12" t="s">
        <v>1251</v>
      </c>
      <c r="H158" s="12" t="s">
        <v>1252</v>
      </c>
      <c r="I158" s="12" t="s">
        <v>1253</v>
      </c>
      <c r="J158" s="12" t="s">
        <v>1254</v>
      </c>
      <c r="K158" s="12" t="s">
        <v>667</v>
      </c>
    </row>
    <row r="159" spans="1:11">
      <c r="A159" s="12" t="s">
        <v>1255</v>
      </c>
      <c r="B159" s="12" t="s">
        <v>909</v>
      </c>
      <c r="C159" s="12" t="s">
        <v>19</v>
      </c>
      <c r="D159" s="12" t="s">
        <v>539</v>
      </c>
      <c r="E159" s="12" t="s">
        <v>540</v>
      </c>
      <c r="F159" s="12" t="s">
        <v>1256</v>
      </c>
      <c r="G159" s="12" t="s">
        <v>1257</v>
      </c>
      <c r="H159" s="12" t="s">
        <v>1258</v>
      </c>
      <c r="I159" s="12" t="s">
        <v>1258</v>
      </c>
      <c r="J159" s="12" t="s">
        <v>1259</v>
      </c>
      <c r="K159" s="12" t="s">
        <v>674</v>
      </c>
    </row>
    <row r="160" spans="1:11">
      <c r="A160" s="12" t="s">
        <v>1260</v>
      </c>
      <c r="B160" s="12" t="s">
        <v>909</v>
      </c>
      <c r="C160" s="12" t="s">
        <v>19</v>
      </c>
      <c r="D160" s="12" t="s">
        <v>548</v>
      </c>
      <c r="E160" s="12" t="s">
        <v>549</v>
      </c>
      <c r="F160" s="12" t="s">
        <v>1261</v>
      </c>
      <c r="G160" s="12" t="s">
        <v>1262</v>
      </c>
      <c r="H160" s="12" t="s">
        <v>1263</v>
      </c>
      <c r="I160" s="12" t="s">
        <v>1264</v>
      </c>
      <c r="J160" s="12" t="s">
        <v>1265</v>
      </c>
      <c r="K160" s="12" t="s">
        <v>681</v>
      </c>
    </row>
    <row r="161" spans="1:11">
      <c r="A161" s="12" t="s">
        <v>1266</v>
      </c>
      <c r="B161" s="12" t="s">
        <v>909</v>
      </c>
      <c r="C161" s="12" t="s">
        <v>19</v>
      </c>
      <c r="D161" s="12" t="s">
        <v>557</v>
      </c>
      <c r="E161" s="12" t="s">
        <v>558</v>
      </c>
      <c r="F161" s="12" t="s">
        <v>1267</v>
      </c>
      <c r="G161" s="12" t="s">
        <v>1268</v>
      </c>
      <c r="H161" s="12" t="s">
        <v>1269</v>
      </c>
      <c r="I161" s="12" t="s">
        <v>1270</v>
      </c>
      <c r="J161" s="12" t="s">
        <v>1271</v>
      </c>
      <c r="K161" s="12" t="s">
        <v>688</v>
      </c>
    </row>
    <row r="162" spans="1:11">
      <c r="A162" s="12" t="s">
        <v>1272</v>
      </c>
      <c r="B162" s="12" t="s">
        <v>909</v>
      </c>
      <c r="C162" s="12" t="s">
        <v>161</v>
      </c>
      <c r="D162" s="12" t="s">
        <v>178</v>
      </c>
      <c r="E162" s="12" t="s">
        <v>690</v>
      </c>
      <c r="F162" s="12" t="s">
        <v>1273</v>
      </c>
      <c r="G162" s="12" t="s">
        <v>1274</v>
      </c>
      <c r="H162" s="12" t="s">
        <v>1275</v>
      </c>
      <c r="I162" s="12" t="s">
        <v>1276</v>
      </c>
      <c r="J162" s="12" t="s">
        <v>1277</v>
      </c>
      <c r="K162" s="12" t="s">
        <v>696</v>
      </c>
    </row>
    <row r="163" spans="1:11">
      <c r="A163" s="12" t="s">
        <v>1278</v>
      </c>
      <c r="B163" s="12" t="s">
        <v>909</v>
      </c>
      <c r="C163" s="12" t="s">
        <v>161</v>
      </c>
      <c r="D163" s="12" t="s">
        <v>187</v>
      </c>
      <c r="E163" s="12" t="s">
        <v>698</v>
      </c>
      <c r="F163" s="12" t="s">
        <v>1279</v>
      </c>
      <c r="G163" s="12" t="s">
        <v>1280</v>
      </c>
      <c r="H163" s="12" t="s">
        <v>1281</v>
      </c>
      <c r="I163" s="12" t="s">
        <v>1282</v>
      </c>
      <c r="J163" s="12" t="s">
        <v>1283</v>
      </c>
      <c r="K163" s="12" t="s">
        <v>704</v>
      </c>
    </row>
    <row r="164" spans="1:11">
      <c r="A164" s="12" t="s">
        <v>1284</v>
      </c>
      <c r="B164" s="12" t="s">
        <v>909</v>
      </c>
      <c r="C164" s="12" t="s">
        <v>161</v>
      </c>
      <c r="D164" s="12" t="s">
        <v>196</v>
      </c>
      <c r="E164" s="12" t="s">
        <v>706</v>
      </c>
      <c r="F164" s="12" t="s">
        <v>1285</v>
      </c>
      <c r="G164" s="12" t="s">
        <v>1286</v>
      </c>
      <c r="H164" s="12" t="s">
        <v>1287</v>
      </c>
      <c r="I164" s="12" t="s">
        <v>1288</v>
      </c>
      <c r="J164" s="12" t="s">
        <v>1289</v>
      </c>
      <c r="K164" s="12" t="s">
        <v>712</v>
      </c>
    </row>
    <row r="165" spans="1:11">
      <c r="A165" s="12" t="s">
        <v>1290</v>
      </c>
      <c r="B165" s="12" t="s">
        <v>909</v>
      </c>
      <c r="C165" s="12" t="s">
        <v>161</v>
      </c>
      <c r="D165" s="12" t="s">
        <v>205</v>
      </c>
      <c r="E165" s="12" t="s">
        <v>714</v>
      </c>
      <c r="F165" s="12" t="s">
        <v>1291</v>
      </c>
      <c r="G165" s="12" t="s">
        <v>1292</v>
      </c>
      <c r="H165" s="12" t="s">
        <v>1293</v>
      </c>
      <c r="I165" s="12" t="s">
        <v>1294</v>
      </c>
      <c r="J165" s="12" t="s">
        <v>1295</v>
      </c>
      <c r="K165" s="12" t="s">
        <v>720</v>
      </c>
    </row>
    <row r="166" spans="1:11">
      <c r="A166" s="12" t="s">
        <v>1296</v>
      </c>
      <c r="B166" s="12" t="s">
        <v>909</v>
      </c>
      <c r="C166" s="12" t="s">
        <v>162</v>
      </c>
      <c r="D166" s="12" t="s">
        <v>178</v>
      </c>
      <c r="E166" s="12" t="s">
        <v>722</v>
      </c>
      <c r="F166" s="12" t="s">
        <v>1297</v>
      </c>
      <c r="G166" s="12" t="s">
        <v>1298</v>
      </c>
      <c r="H166" s="12" t="s">
        <v>1299</v>
      </c>
      <c r="I166" s="12" t="s">
        <v>1300</v>
      </c>
      <c r="J166" s="12" t="s">
        <v>1301</v>
      </c>
      <c r="K166" s="12" t="s">
        <v>728</v>
      </c>
    </row>
    <row r="167" spans="1:11">
      <c r="A167" s="12" t="s">
        <v>1302</v>
      </c>
      <c r="B167" s="12" t="s">
        <v>909</v>
      </c>
      <c r="C167" s="12" t="s">
        <v>162</v>
      </c>
      <c r="D167" s="12" t="s">
        <v>187</v>
      </c>
      <c r="E167" s="12" t="s">
        <v>730</v>
      </c>
      <c r="F167" s="12" t="s">
        <v>1303</v>
      </c>
      <c r="G167" s="12" t="s">
        <v>1304</v>
      </c>
      <c r="H167" s="12" t="s">
        <v>1305</v>
      </c>
      <c r="I167" s="12" t="s">
        <v>1306</v>
      </c>
      <c r="J167" s="12" t="s">
        <v>1307</v>
      </c>
      <c r="K167" s="12" t="s">
        <v>736</v>
      </c>
    </row>
    <row r="168" spans="1:11">
      <c r="A168" s="12" t="s">
        <v>1308</v>
      </c>
      <c r="B168" s="12" t="s">
        <v>909</v>
      </c>
      <c r="C168" s="12" t="s">
        <v>162</v>
      </c>
      <c r="D168" s="12" t="s">
        <v>196</v>
      </c>
      <c r="E168" s="12" t="s">
        <v>738</v>
      </c>
      <c r="F168" s="12" t="s">
        <v>1309</v>
      </c>
      <c r="G168" s="12" t="s">
        <v>1310</v>
      </c>
      <c r="H168" s="12" t="s">
        <v>1311</v>
      </c>
      <c r="I168" s="12" t="s">
        <v>1312</v>
      </c>
      <c r="J168" s="12" t="s">
        <v>1313</v>
      </c>
      <c r="K168" s="12" t="s">
        <v>744</v>
      </c>
    </row>
    <row r="169" spans="1:11">
      <c r="A169" s="12" t="s">
        <v>1314</v>
      </c>
      <c r="B169" s="12" t="s">
        <v>909</v>
      </c>
      <c r="C169" s="12" t="s">
        <v>162</v>
      </c>
      <c r="D169" s="12" t="s">
        <v>205</v>
      </c>
      <c r="E169" s="12" t="s">
        <v>746</v>
      </c>
      <c r="F169" s="12" t="s">
        <v>1315</v>
      </c>
      <c r="G169" s="12" t="s">
        <v>1316</v>
      </c>
      <c r="H169" s="12" t="s">
        <v>964</v>
      </c>
      <c r="I169" s="12" t="s">
        <v>1317</v>
      </c>
      <c r="J169" s="12" t="s">
        <v>1318</v>
      </c>
      <c r="K169" s="12" t="s">
        <v>752</v>
      </c>
    </row>
    <row r="170" spans="1:11">
      <c r="A170" s="12" t="s">
        <v>1319</v>
      </c>
      <c r="B170" s="12" t="s">
        <v>909</v>
      </c>
      <c r="C170" s="12" t="s">
        <v>163</v>
      </c>
      <c r="D170" s="12" t="s">
        <v>178</v>
      </c>
      <c r="E170" s="12" t="s">
        <v>754</v>
      </c>
      <c r="F170" s="12" t="s">
        <v>1320</v>
      </c>
      <c r="G170" s="12" t="s">
        <v>1321</v>
      </c>
      <c r="H170" s="12" t="s">
        <v>1322</v>
      </c>
      <c r="I170" s="12" t="s">
        <v>1323</v>
      </c>
      <c r="J170" s="12" t="s">
        <v>1324</v>
      </c>
      <c r="K170" s="12" t="s">
        <v>760</v>
      </c>
    </row>
    <row r="171" spans="1:11">
      <c r="A171" s="12" t="s">
        <v>1325</v>
      </c>
      <c r="B171" s="12" t="s">
        <v>909</v>
      </c>
      <c r="C171" s="12" t="s">
        <v>163</v>
      </c>
      <c r="D171" s="12" t="s">
        <v>187</v>
      </c>
      <c r="E171" s="12" t="s">
        <v>762</v>
      </c>
      <c r="F171" s="12" t="s">
        <v>1326</v>
      </c>
      <c r="G171" s="12" t="s">
        <v>1327</v>
      </c>
      <c r="H171" s="12" t="s">
        <v>1328</v>
      </c>
      <c r="I171" s="12" t="s">
        <v>1329</v>
      </c>
      <c r="J171" s="12" t="s">
        <v>1330</v>
      </c>
      <c r="K171" s="12" t="s">
        <v>768</v>
      </c>
    </row>
    <row r="172" spans="1:11">
      <c r="A172" s="12" t="s">
        <v>1331</v>
      </c>
      <c r="B172" s="12" t="s">
        <v>909</v>
      </c>
      <c r="C172" s="12" t="s">
        <v>163</v>
      </c>
      <c r="D172" s="12" t="s">
        <v>196</v>
      </c>
      <c r="E172" s="12" t="s">
        <v>770</v>
      </c>
      <c r="F172" s="12" t="s">
        <v>1332</v>
      </c>
      <c r="G172" s="12" t="s">
        <v>1333</v>
      </c>
      <c r="H172" s="12" t="s">
        <v>1334</v>
      </c>
      <c r="I172" s="12" t="s">
        <v>1334</v>
      </c>
      <c r="J172" s="12" t="s">
        <v>1335</v>
      </c>
      <c r="K172" s="12" t="s">
        <v>776</v>
      </c>
    </row>
    <row r="173" spans="1:11">
      <c r="A173" s="12" t="s">
        <v>1336</v>
      </c>
      <c r="B173" s="12" t="s">
        <v>909</v>
      </c>
      <c r="C173" s="12" t="s">
        <v>163</v>
      </c>
      <c r="D173" s="12" t="s">
        <v>205</v>
      </c>
      <c r="E173" s="12" t="s">
        <v>778</v>
      </c>
      <c r="F173" s="12" t="s">
        <v>1337</v>
      </c>
      <c r="G173" s="12" t="s">
        <v>1338</v>
      </c>
      <c r="H173" s="12" t="s">
        <v>1339</v>
      </c>
      <c r="I173" s="12" t="s">
        <v>1340</v>
      </c>
      <c r="J173" s="12" t="s">
        <v>1341</v>
      </c>
      <c r="K173" s="12" t="s">
        <v>783</v>
      </c>
    </row>
    <row r="174" spans="1:11">
      <c r="A174" s="12" t="s">
        <v>1342</v>
      </c>
      <c r="B174" s="12" t="s">
        <v>909</v>
      </c>
      <c r="C174" s="12" t="s">
        <v>164</v>
      </c>
      <c r="D174" s="12" t="s">
        <v>178</v>
      </c>
      <c r="E174" s="12" t="s">
        <v>785</v>
      </c>
      <c r="F174" s="12" t="s">
        <v>1343</v>
      </c>
      <c r="G174" s="12" t="s">
        <v>1344</v>
      </c>
      <c r="H174" s="12" t="s">
        <v>1345</v>
      </c>
      <c r="I174" s="12" t="s">
        <v>789</v>
      </c>
      <c r="J174" s="12" t="s">
        <v>1346</v>
      </c>
      <c r="K174" s="12" t="s">
        <v>791</v>
      </c>
    </row>
    <row r="175" spans="1:11">
      <c r="A175" s="12" t="s">
        <v>1347</v>
      </c>
      <c r="B175" s="12" t="s">
        <v>909</v>
      </c>
      <c r="C175" s="12" t="s">
        <v>164</v>
      </c>
      <c r="D175" s="12" t="s">
        <v>187</v>
      </c>
      <c r="E175" s="12" t="s">
        <v>793</v>
      </c>
      <c r="F175" s="12" t="s">
        <v>1348</v>
      </c>
      <c r="G175" s="12" t="s">
        <v>1349</v>
      </c>
      <c r="H175" s="12" t="s">
        <v>1350</v>
      </c>
      <c r="I175" s="12" t="s">
        <v>1351</v>
      </c>
      <c r="J175" s="12" t="s">
        <v>1352</v>
      </c>
      <c r="K175" s="12" t="s">
        <v>799</v>
      </c>
    </row>
    <row r="176" spans="1:11">
      <c r="A176" s="12" t="s">
        <v>1353</v>
      </c>
      <c r="B176" s="12" t="s">
        <v>909</v>
      </c>
      <c r="C176" s="12" t="s">
        <v>164</v>
      </c>
      <c r="D176" s="12" t="s">
        <v>196</v>
      </c>
      <c r="E176" s="12" t="s">
        <v>801</v>
      </c>
      <c r="F176" s="12" t="s">
        <v>1354</v>
      </c>
      <c r="G176" s="12" t="s">
        <v>1355</v>
      </c>
      <c r="H176" s="12" t="s">
        <v>1356</v>
      </c>
      <c r="I176" s="12" t="s">
        <v>1357</v>
      </c>
      <c r="J176" s="12" t="s">
        <v>1358</v>
      </c>
      <c r="K176" s="12" t="s">
        <v>807</v>
      </c>
    </row>
    <row r="177" spans="1:11">
      <c r="A177" s="12" t="s">
        <v>1359</v>
      </c>
      <c r="B177" s="12" t="s">
        <v>909</v>
      </c>
      <c r="C177" s="12" t="s">
        <v>164</v>
      </c>
      <c r="D177" s="12" t="s">
        <v>205</v>
      </c>
      <c r="E177" s="12" t="s">
        <v>809</v>
      </c>
      <c r="F177" s="12" t="s">
        <v>1360</v>
      </c>
      <c r="G177" s="12" t="s">
        <v>1361</v>
      </c>
      <c r="H177" s="12" t="s">
        <v>970</v>
      </c>
      <c r="I177" s="12" t="s">
        <v>1362</v>
      </c>
      <c r="J177" s="12" t="s">
        <v>1363</v>
      </c>
      <c r="K177" s="12" t="s">
        <v>815</v>
      </c>
    </row>
    <row r="178" spans="1:11">
      <c r="A178" s="12" t="s">
        <v>1364</v>
      </c>
      <c r="B178" s="12" t="s">
        <v>909</v>
      </c>
      <c r="C178" s="12" t="s">
        <v>165</v>
      </c>
      <c r="D178" s="12" t="s">
        <v>178</v>
      </c>
      <c r="E178" s="12" t="s">
        <v>473</v>
      </c>
      <c r="F178" s="12" t="s">
        <v>1365</v>
      </c>
      <c r="G178" s="12" t="s">
        <v>1366</v>
      </c>
      <c r="H178" s="12" t="s">
        <v>1367</v>
      </c>
      <c r="I178" s="12" t="s">
        <v>1368</v>
      </c>
      <c r="J178" s="12" t="s">
        <v>1369</v>
      </c>
      <c r="K178" s="12" t="s">
        <v>822</v>
      </c>
    </row>
    <row r="179" spans="1:11">
      <c r="A179" s="12" t="s">
        <v>1370</v>
      </c>
      <c r="B179" s="12" t="s">
        <v>909</v>
      </c>
      <c r="C179" s="12" t="s">
        <v>165</v>
      </c>
      <c r="D179" s="12" t="s">
        <v>187</v>
      </c>
      <c r="E179" s="12" t="s">
        <v>481</v>
      </c>
      <c r="F179" s="12" t="s">
        <v>1371</v>
      </c>
      <c r="G179" s="12" t="s">
        <v>1372</v>
      </c>
      <c r="H179" s="12" t="s">
        <v>1373</v>
      </c>
      <c r="I179" s="12" t="s">
        <v>1374</v>
      </c>
      <c r="J179" s="12" t="s">
        <v>1375</v>
      </c>
      <c r="K179" s="12" t="s">
        <v>829</v>
      </c>
    </row>
    <row r="180" spans="1:11">
      <c r="A180" s="12" t="s">
        <v>1376</v>
      </c>
      <c r="B180" s="12" t="s">
        <v>909</v>
      </c>
      <c r="C180" s="12" t="s">
        <v>165</v>
      </c>
      <c r="D180" s="12" t="s">
        <v>196</v>
      </c>
      <c r="E180" s="12" t="s">
        <v>489</v>
      </c>
      <c r="F180" s="12" t="s">
        <v>1377</v>
      </c>
      <c r="G180" s="12" t="s">
        <v>1378</v>
      </c>
      <c r="H180" s="12" t="s">
        <v>1379</v>
      </c>
      <c r="I180" s="12" t="s">
        <v>1380</v>
      </c>
      <c r="J180" s="12" t="s">
        <v>1381</v>
      </c>
      <c r="K180" s="12" t="s">
        <v>836</v>
      </c>
    </row>
    <row r="181" spans="1:11">
      <c r="A181" s="12" t="s">
        <v>1382</v>
      </c>
      <c r="B181" s="12" t="s">
        <v>909</v>
      </c>
      <c r="C181" s="12" t="s">
        <v>165</v>
      </c>
      <c r="D181" s="12" t="s">
        <v>205</v>
      </c>
      <c r="E181" s="12" t="s">
        <v>497</v>
      </c>
      <c r="F181" s="12" t="s">
        <v>1383</v>
      </c>
      <c r="G181" s="12" t="s">
        <v>1384</v>
      </c>
      <c r="H181" s="12" t="s">
        <v>1385</v>
      </c>
      <c r="I181" s="12" t="s">
        <v>1386</v>
      </c>
      <c r="J181" s="12" t="s">
        <v>1387</v>
      </c>
      <c r="K181" s="12" t="s">
        <v>843</v>
      </c>
    </row>
    <row r="182" spans="1:11">
      <c r="A182" s="12" t="s">
        <v>1388</v>
      </c>
      <c r="B182" s="12" t="s">
        <v>909</v>
      </c>
      <c r="C182" s="12" t="s">
        <v>165</v>
      </c>
      <c r="D182" s="12" t="s">
        <v>417</v>
      </c>
      <c r="E182" s="12" t="s">
        <v>505</v>
      </c>
      <c r="F182" s="12" t="s">
        <v>1389</v>
      </c>
      <c r="G182" s="12" t="s">
        <v>1390</v>
      </c>
      <c r="H182" s="12" t="s">
        <v>1391</v>
      </c>
      <c r="I182" s="12" t="s">
        <v>1392</v>
      </c>
      <c r="J182" s="12" t="s">
        <v>1393</v>
      </c>
      <c r="K182" s="12" t="s">
        <v>850</v>
      </c>
    </row>
    <row r="183" spans="1:11">
      <c r="A183" s="12" t="s">
        <v>1394</v>
      </c>
      <c r="B183" s="12" t="s">
        <v>909</v>
      </c>
      <c r="C183" s="12" t="s">
        <v>165</v>
      </c>
      <c r="D183" s="12" t="s">
        <v>426</v>
      </c>
      <c r="E183" s="12" t="s">
        <v>513</v>
      </c>
      <c r="F183" s="12" t="s">
        <v>1395</v>
      </c>
      <c r="G183" s="12" t="s">
        <v>1396</v>
      </c>
      <c r="H183" s="12" t="s">
        <v>1397</v>
      </c>
      <c r="I183" s="12" t="s">
        <v>1398</v>
      </c>
      <c r="J183" s="12" t="s">
        <v>1399</v>
      </c>
      <c r="K183" s="12" t="s">
        <v>857</v>
      </c>
    </row>
    <row r="184" spans="1:11">
      <c r="A184" s="12" t="s">
        <v>1400</v>
      </c>
      <c r="B184" s="12" t="s">
        <v>909</v>
      </c>
      <c r="C184" s="12" t="s">
        <v>165</v>
      </c>
      <c r="D184" s="12" t="s">
        <v>521</v>
      </c>
      <c r="E184" s="12" t="s">
        <v>522</v>
      </c>
      <c r="F184" s="12" t="s">
        <v>1401</v>
      </c>
      <c r="G184" s="12" t="s">
        <v>1402</v>
      </c>
      <c r="H184" s="12" t="s">
        <v>1403</v>
      </c>
      <c r="I184" s="12" t="s">
        <v>1404</v>
      </c>
      <c r="J184" s="12" t="s">
        <v>1405</v>
      </c>
      <c r="K184" s="12" t="s">
        <v>863</v>
      </c>
    </row>
    <row r="185" spans="1:11">
      <c r="A185" s="12" t="s">
        <v>1406</v>
      </c>
      <c r="B185" s="12" t="s">
        <v>909</v>
      </c>
      <c r="C185" s="12" t="s">
        <v>165</v>
      </c>
      <c r="D185" s="12" t="s">
        <v>530</v>
      </c>
      <c r="E185" s="12" t="s">
        <v>531</v>
      </c>
      <c r="F185" s="12" t="s">
        <v>1407</v>
      </c>
      <c r="G185" s="12" t="s">
        <v>1408</v>
      </c>
      <c r="H185" s="12" t="s">
        <v>1409</v>
      </c>
      <c r="I185" s="12" t="s">
        <v>1410</v>
      </c>
      <c r="J185" s="12" t="s">
        <v>1411</v>
      </c>
      <c r="K185" s="12" t="s">
        <v>870</v>
      </c>
    </row>
    <row r="186" spans="1:11">
      <c r="A186" s="12" t="s">
        <v>1412</v>
      </c>
      <c r="B186" s="12" t="s">
        <v>909</v>
      </c>
      <c r="C186" s="12" t="s">
        <v>165</v>
      </c>
      <c r="D186" s="12" t="s">
        <v>539</v>
      </c>
      <c r="E186" s="12" t="s">
        <v>540</v>
      </c>
      <c r="F186" s="12" t="s">
        <v>1413</v>
      </c>
      <c r="G186" s="12" t="s">
        <v>1414</v>
      </c>
      <c r="H186" s="12" t="s">
        <v>1415</v>
      </c>
      <c r="I186" s="12" t="s">
        <v>1416</v>
      </c>
      <c r="J186" s="12" t="s">
        <v>1417</v>
      </c>
      <c r="K186" s="12" t="s">
        <v>877</v>
      </c>
    </row>
    <row r="187" spans="1:11">
      <c r="A187" s="12" t="s">
        <v>1418</v>
      </c>
      <c r="B187" s="12" t="s">
        <v>909</v>
      </c>
      <c r="C187" s="12" t="s">
        <v>165</v>
      </c>
      <c r="D187" s="12" t="s">
        <v>548</v>
      </c>
      <c r="E187" s="12" t="s">
        <v>549</v>
      </c>
      <c r="F187" s="12" t="s">
        <v>1419</v>
      </c>
      <c r="G187" s="12" t="s">
        <v>1420</v>
      </c>
      <c r="H187" s="12" t="s">
        <v>1421</v>
      </c>
      <c r="I187" s="12" t="s">
        <v>1422</v>
      </c>
      <c r="J187" s="12" t="s">
        <v>1423</v>
      </c>
      <c r="K187" s="12" t="s">
        <v>884</v>
      </c>
    </row>
    <row r="188" spans="1:11">
      <c r="A188" s="12" t="s">
        <v>1424</v>
      </c>
      <c r="B188" s="12" t="s">
        <v>909</v>
      </c>
      <c r="C188" s="12" t="s">
        <v>165</v>
      </c>
      <c r="D188" s="12" t="s">
        <v>557</v>
      </c>
      <c r="E188" s="12" t="s">
        <v>558</v>
      </c>
      <c r="F188" s="12" t="s">
        <v>1425</v>
      </c>
      <c r="G188" s="12" t="s">
        <v>1426</v>
      </c>
      <c r="H188" s="12" t="s">
        <v>1427</v>
      </c>
      <c r="I188" s="12" t="s">
        <v>1428</v>
      </c>
      <c r="J188" s="12" t="s">
        <v>1429</v>
      </c>
      <c r="K188" s="12" t="s">
        <v>891</v>
      </c>
    </row>
    <row r="189" spans="1:11">
      <c r="A189" s="12" t="s">
        <v>1430</v>
      </c>
      <c r="B189" s="12" t="s">
        <v>909</v>
      </c>
      <c r="C189" s="12" t="s">
        <v>166</v>
      </c>
      <c r="D189" s="12" t="s">
        <v>178</v>
      </c>
      <c r="E189" s="12" t="s">
        <v>893</v>
      </c>
      <c r="F189" s="12" t="s">
        <v>1431</v>
      </c>
      <c r="G189" s="12" t="s">
        <v>1432</v>
      </c>
      <c r="H189" s="12" t="s">
        <v>1433</v>
      </c>
      <c r="I189" s="12" t="s">
        <v>1434</v>
      </c>
      <c r="J189" s="12" t="s">
        <v>1435</v>
      </c>
      <c r="K189" s="12" t="s">
        <v>899</v>
      </c>
    </row>
    <row r="190" spans="1:11">
      <c r="A190" s="12" t="s">
        <v>1436</v>
      </c>
      <c r="B190" s="12" t="s">
        <v>909</v>
      </c>
      <c r="C190" s="12" t="s">
        <v>166</v>
      </c>
      <c r="D190" s="12" t="s">
        <v>187</v>
      </c>
      <c r="E190" s="12" t="s">
        <v>901</v>
      </c>
      <c r="F190" s="12" t="s">
        <v>1437</v>
      </c>
      <c r="G190" s="12" t="s">
        <v>1438</v>
      </c>
      <c r="H190" s="12" t="s">
        <v>1439</v>
      </c>
      <c r="I190" s="12" t="s">
        <v>1440</v>
      </c>
      <c r="J190" s="12" t="s">
        <v>1441</v>
      </c>
      <c r="K190" s="12" t="s">
        <v>907</v>
      </c>
    </row>
  </sheetData>
  <sheetProtection password="CC7A" sheet="1" objects="1" scenarios="1" selectLockedCells="1" selectUnlockedCells="1"/>
  <conditionalFormatting sqref="G3:AG3">
    <cfRule type="expression" dxfId="23" priority="3" stopIfTrue="1">
      <formula>G157="NO"</formula>
    </cfRule>
  </conditionalFormatting>
  <conditionalFormatting sqref="AI3:AM3 AO3:AQ3 AS3:AW3">
    <cfRule type="expression" dxfId="22" priority="2" stopIfTrue="1">
      <formula>AI3&lt;30</formula>
    </cfRule>
  </conditionalFormatting>
  <conditionalFormatting sqref="G15">
    <cfRule type="expression" dxfId="21" priority="1" stopIfTrue="1">
      <formula>G169="NO"</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Z2989"/>
  <sheetViews>
    <sheetView zoomScale="80" zoomScaleNormal="80" workbookViewId="0">
      <selection sqref="A1:Z2989"/>
    </sheetView>
  </sheetViews>
  <sheetFormatPr defaultColWidth="9.125" defaultRowHeight="14.25"/>
  <cols>
    <col min="1" max="16384" width="9.125" style="12"/>
  </cols>
  <sheetData>
    <row r="1" spans="1:26">
      <c r="A1" s="12" t="s">
        <v>1442</v>
      </c>
      <c r="B1" s="12" t="s">
        <v>1443</v>
      </c>
      <c r="C1" s="12" t="s">
        <v>1444</v>
      </c>
      <c r="D1" s="12" t="s">
        <v>1445</v>
      </c>
      <c r="E1" s="12" t="s">
        <v>0</v>
      </c>
      <c r="F1" s="12" t="s">
        <v>3</v>
      </c>
      <c r="G1" s="12" t="s">
        <v>10</v>
      </c>
      <c r="H1" s="12" t="s">
        <v>2</v>
      </c>
      <c r="I1" s="12" t="s">
        <v>4</v>
      </c>
      <c r="J1" s="12" t="s">
        <v>11</v>
      </c>
      <c r="K1" s="12" t="s">
        <v>20</v>
      </c>
      <c r="L1" s="12" t="s">
        <v>1446</v>
      </c>
      <c r="M1" s="12" t="s">
        <v>1447</v>
      </c>
      <c r="N1" s="12" t="s">
        <v>1448</v>
      </c>
      <c r="O1" s="12" t="s">
        <v>1449</v>
      </c>
      <c r="P1" s="12" t="s">
        <v>1450</v>
      </c>
      <c r="Q1" s="12" t="s">
        <v>1451</v>
      </c>
      <c r="R1" s="12" t="s">
        <v>1452</v>
      </c>
      <c r="S1" s="12" t="s">
        <v>1453</v>
      </c>
      <c r="T1" s="12" t="s">
        <v>1454</v>
      </c>
      <c r="U1" s="12" t="s">
        <v>1455</v>
      </c>
      <c r="V1" s="12" t="s">
        <v>1456</v>
      </c>
      <c r="W1" s="12" t="s">
        <v>1457</v>
      </c>
      <c r="X1" s="12" t="s">
        <v>1458</v>
      </c>
      <c r="Y1" s="12" t="s">
        <v>1459</v>
      </c>
      <c r="Z1" s="12" t="s">
        <v>1460</v>
      </c>
    </row>
    <row r="2" spans="1:26">
      <c r="A2" s="12" t="s">
        <v>177</v>
      </c>
      <c r="B2" s="12" t="s">
        <v>1051</v>
      </c>
      <c r="C2" s="12" t="s">
        <v>1461</v>
      </c>
      <c r="D2" s="12" t="s">
        <v>1462</v>
      </c>
      <c r="E2" s="12" t="s">
        <v>1463</v>
      </c>
      <c r="F2" s="12" t="s">
        <v>1464</v>
      </c>
      <c r="G2" s="12" t="s">
        <v>1465</v>
      </c>
      <c r="H2" s="12" t="s">
        <v>1466</v>
      </c>
      <c r="I2" s="12" t="s">
        <v>1467</v>
      </c>
      <c r="J2" s="12" t="s">
        <v>1468</v>
      </c>
      <c r="K2" s="12" t="s">
        <v>1469</v>
      </c>
      <c r="L2" s="12" t="s">
        <v>1470</v>
      </c>
      <c r="M2" s="12" t="s">
        <v>1471</v>
      </c>
      <c r="N2" s="12" t="s">
        <v>1472</v>
      </c>
      <c r="O2" s="12" t="s">
        <v>1473</v>
      </c>
      <c r="P2" s="12" t="s">
        <v>1474</v>
      </c>
      <c r="Q2" s="12" t="s">
        <v>1475</v>
      </c>
      <c r="R2" s="12" t="s">
        <v>1476</v>
      </c>
      <c r="S2" s="12" t="s">
        <v>1477</v>
      </c>
      <c r="T2" s="12" t="s">
        <v>1478</v>
      </c>
      <c r="U2" s="12" t="s">
        <v>1479</v>
      </c>
      <c r="V2" s="12" t="s">
        <v>1480</v>
      </c>
      <c r="W2" s="12" t="s">
        <v>3</v>
      </c>
      <c r="X2" s="12" t="s">
        <v>1051</v>
      </c>
      <c r="Y2" s="12" t="s">
        <v>1051</v>
      </c>
      <c r="Z2" s="12" t="s">
        <v>1481</v>
      </c>
    </row>
    <row r="3" spans="1:26">
      <c r="A3" s="12" t="s">
        <v>177</v>
      </c>
      <c r="B3" s="12" t="s">
        <v>1482</v>
      </c>
      <c r="C3" s="12" t="s">
        <v>1483</v>
      </c>
      <c r="D3" s="12" t="s">
        <v>1484</v>
      </c>
      <c r="E3" s="12" t="s">
        <v>1485</v>
      </c>
      <c r="F3" s="12" t="s">
        <v>1486</v>
      </c>
      <c r="G3" s="12" t="s">
        <v>1487</v>
      </c>
      <c r="H3" s="12" t="s">
        <v>1488</v>
      </c>
      <c r="I3" s="12" t="s">
        <v>1489</v>
      </c>
      <c r="J3" s="12" t="s">
        <v>1178</v>
      </c>
      <c r="K3" s="12" t="s">
        <v>1490</v>
      </c>
      <c r="L3" s="12" t="s">
        <v>1491</v>
      </c>
      <c r="M3" s="12" t="s">
        <v>1492</v>
      </c>
      <c r="N3" s="12" t="s">
        <v>1493</v>
      </c>
      <c r="O3" s="12" t="s">
        <v>1494</v>
      </c>
      <c r="P3" s="12" t="s">
        <v>1495</v>
      </c>
      <c r="Q3" s="12" t="s">
        <v>1496</v>
      </c>
      <c r="R3" s="12" t="s">
        <v>1497</v>
      </c>
      <c r="S3" s="12" t="s">
        <v>1498</v>
      </c>
      <c r="T3" s="12" t="s">
        <v>1499</v>
      </c>
      <c r="U3" s="12" t="s">
        <v>1500</v>
      </c>
      <c r="V3" s="12" t="s">
        <v>1501</v>
      </c>
      <c r="W3" s="12" t="s">
        <v>3</v>
      </c>
      <c r="X3" s="12" t="s">
        <v>1502</v>
      </c>
      <c r="Y3" s="12" t="s">
        <v>1502</v>
      </c>
      <c r="Z3" s="12" t="s">
        <v>1503</v>
      </c>
    </row>
    <row r="4" spans="1:26">
      <c r="A4" s="12" t="s">
        <v>177</v>
      </c>
      <c r="B4" s="12" t="s">
        <v>1504</v>
      </c>
      <c r="C4" s="12" t="s">
        <v>1505</v>
      </c>
      <c r="D4" s="12" t="s">
        <v>1506</v>
      </c>
      <c r="E4" s="12" t="s">
        <v>1507</v>
      </c>
      <c r="F4" s="12" t="s">
        <v>1508</v>
      </c>
      <c r="G4" s="12" t="s">
        <v>1509</v>
      </c>
      <c r="H4" s="12" t="s">
        <v>1510</v>
      </c>
      <c r="I4" s="12" t="s">
        <v>1511</v>
      </c>
      <c r="J4" s="12" t="s">
        <v>1512</v>
      </c>
      <c r="K4" s="12" t="s">
        <v>1513</v>
      </c>
      <c r="L4" s="12" t="s">
        <v>1514</v>
      </c>
      <c r="M4" s="12" t="s">
        <v>1515</v>
      </c>
      <c r="N4" s="12" t="s">
        <v>1516</v>
      </c>
      <c r="O4" s="12" t="s">
        <v>1517</v>
      </c>
      <c r="P4" s="12" t="s">
        <v>1518</v>
      </c>
      <c r="Q4" s="12" t="s">
        <v>1519</v>
      </c>
      <c r="R4" s="12" t="s">
        <v>1520</v>
      </c>
      <c r="S4" s="12" t="s">
        <v>1521</v>
      </c>
      <c r="T4" s="12" t="s">
        <v>1522</v>
      </c>
      <c r="U4" s="12" t="s">
        <v>1523</v>
      </c>
      <c r="V4" s="12" t="s">
        <v>1524</v>
      </c>
      <c r="W4" s="12" t="s">
        <v>10</v>
      </c>
      <c r="X4" s="12" t="s">
        <v>1482</v>
      </c>
      <c r="Y4" s="12" t="s">
        <v>1482</v>
      </c>
      <c r="Z4" s="12" t="s">
        <v>1525</v>
      </c>
    </row>
    <row r="5" spans="1:26">
      <c r="A5" s="12" t="s">
        <v>177</v>
      </c>
      <c r="B5" s="12" t="s">
        <v>1502</v>
      </c>
      <c r="C5" s="12" t="s">
        <v>1526</v>
      </c>
      <c r="D5" s="12" t="s">
        <v>1527</v>
      </c>
      <c r="E5" s="12" t="s">
        <v>1528</v>
      </c>
      <c r="F5" s="12" t="s">
        <v>1529</v>
      </c>
      <c r="G5" s="12" t="s">
        <v>1530</v>
      </c>
      <c r="H5" s="12" t="s">
        <v>1531</v>
      </c>
      <c r="I5" s="12" t="s">
        <v>1532</v>
      </c>
      <c r="J5" s="12" t="s">
        <v>1533</v>
      </c>
      <c r="K5" s="12" t="s">
        <v>1534</v>
      </c>
      <c r="L5" s="12" t="s">
        <v>1535</v>
      </c>
      <c r="M5" s="12" t="s">
        <v>1536</v>
      </c>
      <c r="N5" s="12" t="s">
        <v>1537</v>
      </c>
      <c r="O5" s="12" t="s">
        <v>1538</v>
      </c>
      <c r="P5" s="12" t="s">
        <v>1539</v>
      </c>
      <c r="Q5" s="12" t="s">
        <v>1540</v>
      </c>
      <c r="R5" s="12" t="s">
        <v>1541</v>
      </c>
      <c r="S5" s="12" t="s">
        <v>1542</v>
      </c>
      <c r="T5" s="12" t="s">
        <v>1543</v>
      </c>
      <c r="U5" s="12" t="s">
        <v>1544</v>
      </c>
      <c r="V5" s="12" t="s">
        <v>1545</v>
      </c>
      <c r="W5" s="12" t="s">
        <v>3</v>
      </c>
      <c r="X5" s="12" t="s">
        <v>1546</v>
      </c>
      <c r="Y5" s="12" t="s">
        <v>1547</v>
      </c>
      <c r="Z5" s="12" t="s">
        <v>1548</v>
      </c>
    </row>
    <row r="6" spans="1:26">
      <c r="A6" s="12" t="s">
        <v>177</v>
      </c>
      <c r="B6" s="12" t="s">
        <v>1547</v>
      </c>
      <c r="C6" s="12" t="s">
        <v>1549</v>
      </c>
      <c r="D6" s="12" t="s">
        <v>1550</v>
      </c>
      <c r="E6" s="12" t="s">
        <v>1551</v>
      </c>
      <c r="F6" s="12" t="s">
        <v>1552</v>
      </c>
      <c r="G6" s="12" t="s">
        <v>1553</v>
      </c>
      <c r="H6" s="12" t="s">
        <v>1554</v>
      </c>
      <c r="I6" s="12" t="s">
        <v>1555</v>
      </c>
      <c r="J6" s="12" t="s">
        <v>1556</v>
      </c>
      <c r="K6" s="12" t="s">
        <v>1557</v>
      </c>
      <c r="L6" s="12" t="s">
        <v>1558</v>
      </c>
      <c r="M6" s="12" t="s">
        <v>1559</v>
      </c>
      <c r="N6" s="12" t="s">
        <v>1560</v>
      </c>
      <c r="O6" s="12" t="s">
        <v>1561</v>
      </c>
      <c r="P6" s="12" t="s">
        <v>1562</v>
      </c>
      <c r="Q6" s="12" t="s">
        <v>1563</v>
      </c>
      <c r="R6" s="12" t="s">
        <v>1564</v>
      </c>
      <c r="S6" s="12" t="s">
        <v>1565</v>
      </c>
      <c r="T6" s="12" t="s">
        <v>1566</v>
      </c>
      <c r="U6" s="12" t="s">
        <v>1567</v>
      </c>
      <c r="V6" s="12" t="s">
        <v>1568</v>
      </c>
      <c r="W6" s="12" t="s">
        <v>10</v>
      </c>
      <c r="X6" s="12" t="s">
        <v>1504</v>
      </c>
      <c r="Y6" s="12" t="s">
        <v>1504</v>
      </c>
      <c r="Z6" s="12" t="s">
        <v>1569</v>
      </c>
    </row>
    <row r="7" spans="1:26">
      <c r="A7" s="12" t="s">
        <v>177</v>
      </c>
      <c r="B7" s="12" t="s">
        <v>1546</v>
      </c>
      <c r="C7" s="12" t="s">
        <v>1570</v>
      </c>
      <c r="D7" s="12" t="s">
        <v>1571</v>
      </c>
      <c r="E7" s="12" t="s">
        <v>1572</v>
      </c>
      <c r="F7" s="12" t="s">
        <v>1573</v>
      </c>
      <c r="G7" s="12" t="s">
        <v>1574</v>
      </c>
      <c r="H7" s="12" t="s">
        <v>1575</v>
      </c>
      <c r="I7" s="12" t="s">
        <v>1576</v>
      </c>
      <c r="J7" s="12" t="s">
        <v>1577</v>
      </c>
      <c r="K7" s="12" t="s">
        <v>1578</v>
      </c>
      <c r="L7" s="12" t="s">
        <v>1579</v>
      </c>
      <c r="M7" s="12" t="s">
        <v>1580</v>
      </c>
      <c r="N7" s="12" t="s">
        <v>1581</v>
      </c>
      <c r="O7" s="12" t="s">
        <v>1582</v>
      </c>
      <c r="P7" s="12" t="s">
        <v>1583</v>
      </c>
      <c r="Q7" s="12" t="s">
        <v>1584</v>
      </c>
      <c r="R7" s="12" t="s">
        <v>1585</v>
      </c>
      <c r="S7" s="12" t="s">
        <v>1586</v>
      </c>
      <c r="T7" s="12" t="s">
        <v>1587</v>
      </c>
      <c r="U7" s="12" t="s">
        <v>1588</v>
      </c>
      <c r="V7" s="12" t="s">
        <v>1589</v>
      </c>
      <c r="W7" s="12" t="s">
        <v>2</v>
      </c>
      <c r="X7" s="12" t="s">
        <v>1590</v>
      </c>
      <c r="Y7" s="12" t="s">
        <v>1590</v>
      </c>
      <c r="Z7" s="12" t="s">
        <v>1591</v>
      </c>
    </row>
    <row r="8" spans="1:26">
      <c r="A8" s="12" t="s">
        <v>177</v>
      </c>
      <c r="B8" s="12" t="s">
        <v>1592</v>
      </c>
      <c r="C8" s="12" t="s">
        <v>1593</v>
      </c>
      <c r="D8" s="12" t="s">
        <v>1594</v>
      </c>
      <c r="E8" s="12" t="s">
        <v>1595</v>
      </c>
      <c r="F8" s="12" t="s">
        <v>1596</v>
      </c>
      <c r="G8" s="12" t="s">
        <v>1597</v>
      </c>
      <c r="H8" s="12" t="s">
        <v>1598</v>
      </c>
      <c r="I8" s="12" t="s">
        <v>1599</v>
      </c>
      <c r="J8" s="12" t="s">
        <v>1600</v>
      </c>
      <c r="K8" s="12" t="s">
        <v>1601</v>
      </c>
      <c r="L8" s="12" t="s">
        <v>1602</v>
      </c>
      <c r="M8" s="12" t="s">
        <v>1603</v>
      </c>
      <c r="N8" s="12" t="s">
        <v>1604</v>
      </c>
      <c r="O8" s="12" t="s">
        <v>1605</v>
      </c>
      <c r="P8" s="12" t="s">
        <v>1606</v>
      </c>
      <c r="Q8" s="12" t="s">
        <v>1607</v>
      </c>
      <c r="R8" s="12" t="s">
        <v>1608</v>
      </c>
      <c r="S8" s="12" t="s">
        <v>1609</v>
      </c>
      <c r="T8" s="12" t="s">
        <v>1610</v>
      </c>
      <c r="U8" s="12" t="s">
        <v>1611</v>
      </c>
      <c r="V8" s="12" t="s">
        <v>1612</v>
      </c>
      <c r="W8" s="12" t="s">
        <v>10</v>
      </c>
      <c r="X8" s="12" t="s">
        <v>1613</v>
      </c>
      <c r="Y8" s="12" t="s">
        <v>1613</v>
      </c>
      <c r="Z8" s="12" t="s">
        <v>1614</v>
      </c>
    </row>
    <row r="9" spans="1:26">
      <c r="A9" s="12" t="s">
        <v>177</v>
      </c>
      <c r="B9" s="12" t="s">
        <v>1613</v>
      </c>
      <c r="C9" s="12" t="s">
        <v>1615</v>
      </c>
      <c r="D9" s="12" t="s">
        <v>1616</v>
      </c>
      <c r="E9" s="12" t="s">
        <v>1617</v>
      </c>
      <c r="F9" s="12" t="s">
        <v>1618</v>
      </c>
      <c r="G9" s="12" t="s">
        <v>1619</v>
      </c>
      <c r="H9" s="12" t="s">
        <v>1620</v>
      </c>
      <c r="I9" s="12" t="s">
        <v>1621</v>
      </c>
      <c r="J9" s="12" t="s">
        <v>1622</v>
      </c>
      <c r="K9" s="12" t="s">
        <v>1623</v>
      </c>
      <c r="L9" s="12" t="s">
        <v>1624</v>
      </c>
      <c r="M9" s="12" t="s">
        <v>1625</v>
      </c>
      <c r="N9" s="12" t="s">
        <v>1626</v>
      </c>
      <c r="O9" s="12" t="s">
        <v>1627</v>
      </c>
      <c r="P9" s="12" t="s">
        <v>1628</v>
      </c>
      <c r="Q9" s="12" t="s">
        <v>1629</v>
      </c>
      <c r="R9" s="12" t="s">
        <v>1630</v>
      </c>
      <c r="S9" s="12" t="s">
        <v>1631</v>
      </c>
      <c r="T9" s="12" t="s">
        <v>1632</v>
      </c>
      <c r="U9" s="12" t="s">
        <v>1633</v>
      </c>
      <c r="V9" s="12" t="s">
        <v>1634</v>
      </c>
      <c r="W9" s="12" t="s">
        <v>3</v>
      </c>
      <c r="X9" s="12" t="s">
        <v>1547</v>
      </c>
      <c r="Y9" s="12" t="s">
        <v>1546</v>
      </c>
      <c r="Z9" s="12" t="s">
        <v>1635</v>
      </c>
    </row>
    <row r="10" spans="1:26">
      <c r="A10" s="12" t="s">
        <v>177</v>
      </c>
      <c r="B10" s="12" t="s">
        <v>1053</v>
      </c>
      <c r="C10" s="12" t="s">
        <v>1636</v>
      </c>
      <c r="D10" s="12" t="s">
        <v>1637</v>
      </c>
      <c r="E10" s="12" t="s">
        <v>1638</v>
      </c>
      <c r="F10" s="12" t="s">
        <v>1639</v>
      </c>
      <c r="G10" s="12" t="s">
        <v>1640</v>
      </c>
      <c r="H10" s="12" t="s">
        <v>1641</v>
      </c>
      <c r="I10" s="12" t="s">
        <v>1642</v>
      </c>
      <c r="J10" s="12" t="s">
        <v>1643</v>
      </c>
      <c r="K10" s="12" t="s">
        <v>1644</v>
      </c>
      <c r="L10" s="12" t="s">
        <v>1645</v>
      </c>
      <c r="M10" s="12" t="s">
        <v>1646</v>
      </c>
      <c r="N10" s="12" t="s">
        <v>1647</v>
      </c>
      <c r="O10" s="12" t="s">
        <v>1648</v>
      </c>
      <c r="P10" s="12" t="s">
        <v>1649</v>
      </c>
      <c r="Q10" s="12" t="s">
        <v>1650</v>
      </c>
      <c r="R10" s="12" t="s">
        <v>1651</v>
      </c>
      <c r="S10" s="12" t="s">
        <v>1652</v>
      </c>
      <c r="T10" s="12" t="s">
        <v>1653</v>
      </c>
      <c r="U10" s="12" t="s">
        <v>1654</v>
      </c>
      <c r="V10" s="12" t="s">
        <v>1655</v>
      </c>
      <c r="W10" s="12" t="s">
        <v>10</v>
      </c>
      <c r="X10" s="12" t="s">
        <v>1592</v>
      </c>
      <c r="Y10" s="12" t="s">
        <v>1592</v>
      </c>
      <c r="Z10" s="12" t="s">
        <v>1656</v>
      </c>
    </row>
    <row r="11" spans="1:26">
      <c r="A11" s="12" t="s">
        <v>177</v>
      </c>
      <c r="B11" s="12" t="s">
        <v>1657</v>
      </c>
      <c r="C11" s="12" t="s">
        <v>1658</v>
      </c>
      <c r="D11" s="12" t="s">
        <v>1659</v>
      </c>
      <c r="E11" s="12" t="s">
        <v>1660</v>
      </c>
      <c r="F11" s="12" t="s">
        <v>1661</v>
      </c>
      <c r="G11" s="12" t="s">
        <v>1662</v>
      </c>
      <c r="H11" s="12" t="s">
        <v>1663</v>
      </c>
      <c r="I11" s="12" t="s">
        <v>1664</v>
      </c>
      <c r="J11" s="12" t="s">
        <v>1665</v>
      </c>
      <c r="K11" s="12" t="s">
        <v>1666</v>
      </c>
      <c r="L11" s="12" t="s">
        <v>1667</v>
      </c>
      <c r="M11" s="12" t="s">
        <v>1668</v>
      </c>
      <c r="N11" s="12" t="s">
        <v>1669</v>
      </c>
      <c r="O11" s="12" t="s">
        <v>1670</v>
      </c>
      <c r="P11" s="12" t="s">
        <v>1671</v>
      </c>
      <c r="Q11" s="12" t="s">
        <v>1672</v>
      </c>
      <c r="R11" s="12" t="s">
        <v>1673</v>
      </c>
      <c r="S11" s="12" t="s">
        <v>1674</v>
      </c>
      <c r="T11" s="12" t="s">
        <v>1675</v>
      </c>
      <c r="U11" s="12" t="s">
        <v>1676</v>
      </c>
      <c r="V11" s="12" t="s">
        <v>1677</v>
      </c>
      <c r="W11" s="12" t="s">
        <v>2</v>
      </c>
      <c r="X11" s="12" t="s">
        <v>1657</v>
      </c>
      <c r="Y11" s="12" t="s">
        <v>1657</v>
      </c>
      <c r="Z11" s="12" t="s">
        <v>1678</v>
      </c>
    </row>
    <row r="12" spans="1:26">
      <c r="A12" s="12" t="s">
        <v>177</v>
      </c>
      <c r="B12" s="12" t="s">
        <v>1590</v>
      </c>
      <c r="C12" s="12" t="s">
        <v>1679</v>
      </c>
      <c r="D12" s="12" t="s">
        <v>1680</v>
      </c>
      <c r="E12" s="12" t="s">
        <v>1681</v>
      </c>
      <c r="F12" s="12" t="s">
        <v>1682</v>
      </c>
      <c r="G12" s="12" t="s">
        <v>1683</v>
      </c>
      <c r="H12" s="12" t="s">
        <v>1684</v>
      </c>
      <c r="I12" s="12" t="s">
        <v>1232</v>
      </c>
      <c r="J12" s="12" t="s">
        <v>1685</v>
      </c>
      <c r="K12" s="12" t="s">
        <v>1057</v>
      </c>
      <c r="L12" s="12" t="s">
        <v>1686</v>
      </c>
      <c r="M12" s="12" t="s">
        <v>1687</v>
      </c>
      <c r="N12" s="12" t="s">
        <v>1688</v>
      </c>
      <c r="O12" s="12" t="s">
        <v>1689</v>
      </c>
      <c r="P12" s="12" t="s">
        <v>1690</v>
      </c>
      <c r="Q12" s="12" t="s">
        <v>1691</v>
      </c>
      <c r="R12" s="12" t="s">
        <v>1692</v>
      </c>
      <c r="S12" s="12" t="s">
        <v>1693</v>
      </c>
      <c r="T12" s="12" t="s">
        <v>1694</v>
      </c>
      <c r="U12" s="12" t="s">
        <v>1695</v>
      </c>
      <c r="V12" s="12" t="s">
        <v>1696</v>
      </c>
      <c r="W12" s="12" t="s">
        <v>3</v>
      </c>
      <c r="X12" s="12" t="s">
        <v>1053</v>
      </c>
      <c r="Y12" s="12" t="s">
        <v>1053</v>
      </c>
      <c r="Z12" s="12" t="s">
        <v>1697</v>
      </c>
    </row>
    <row r="13" spans="1:26">
      <c r="A13" s="12" t="s">
        <v>177</v>
      </c>
      <c r="B13" s="12" t="s">
        <v>1698</v>
      </c>
      <c r="C13" s="12" t="s">
        <v>1699</v>
      </c>
      <c r="D13" s="12" t="s">
        <v>1700</v>
      </c>
      <c r="E13" s="12" t="s">
        <v>1701</v>
      </c>
      <c r="F13" s="12" t="s">
        <v>1702</v>
      </c>
      <c r="G13" s="12" t="s">
        <v>1703</v>
      </c>
      <c r="H13" s="12" t="s">
        <v>1704</v>
      </c>
      <c r="I13" s="12" t="s">
        <v>1705</v>
      </c>
      <c r="J13" s="12" t="s">
        <v>1706</v>
      </c>
      <c r="K13" s="12" t="s">
        <v>1707</v>
      </c>
      <c r="L13" s="12" t="s">
        <v>1708</v>
      </c>
      <c r="M13" s="12" t="s">
        <v>1709</v>
      </c>
      <c r="N13" s="12" t="s">
        <v>1710</v>
      </c>
      <c r="O13" s="12" t="s">
        <v>1711</v>
      </c>
      <c r="P13" s="12" t="s">
        <v>1712</v>
      </c>
      <c r="Q13" s="12" t="s">
        <v>1713</v>
      </c>
      <c r="R13" s="12" t="s">
        <v>1714</v>
      </c>
      <c r="S13" s="12" t="s">
        <v>1715</v>
      </c>
      <c r="T13" s="12" t="s">
        <v>1716</v>
      </c>
      <c r="U13" s="12" t="s">
        <v>1717</v>
      </c>
      <c r="V13" s="12" t="s">
        <v>1718</v>
      </c>
      <c r="W13" s="12" t="s">
        <v>10</v>
      </c>
      <c r="X13" s="12" t="s">
        <v>1719</v>
      </c>
      <c r="Y13" s="12" t="s">
        <v>1719</v>
      </c>
      <c r="Z13" s="12" t="s">
        <v>1720</v>
      </c>
    </row>
    <row r="14" spans="1:26">
      <c r="A14" s="12" t="s">
        <v>177</v>
      </c>
      <c r="B14" s="12" t="s">
        <v>1721</v>
      </c>
      <c r="C14" s="12" t="s">
        <v>1722</v>
      </c>
      <c r="D14" s="12" t="s">
        <v>1723</v>
      </c>
      <c r="E14" s="12" t="s">
        <v>1724</v>
      </c>
      <c r="F14" s="12" t="s">
        <v>1725</v>
      </c>
      <c r="G14" s="12" t="s">
        <v>1726</v>
      </c>
      <c r="H14" s="12" t="s">
        <v>1727</v>
      </c>
      <c r="I14" s="12" t="s">
        <v>1728</v>
      </c>
      <c r="J14" s="12" t="s">
        <v>1729</v>
      </c>
      <c r="K14" s="12" t="s">
        <v>1730</v>
      </c>
      <c r="L14" s="12" t="s">
        <v>1731</v>
      </c>
      <c r="M14" s="12" t="s">
        <v>1732</v>
      </c>
      <c r="N14" s="12" t="s">
        <v>1733</v>
      </c>
      <c r="O14" s="12" t="s">
        <v>1734</v>
      </c>
      <c r="P14" s="12" t="s">
        <v>1735</v>
      </c>
      <c r="Q14" s="12" t="s">
        <v>1736</v>
      </c>
      <c r="R14" s="12" t="s">
        <v>1737</v>
      </c>
      <c r="S14" s="12" t="s">
        <v>1738</v>
      </c>
      <c r="T14" s="12" t="s">
        <v>1739</v>
      </c>
      <c r="U14" s="12" t="s">
        <v>1740</v>
      </c>
      <c r="V14" s="12" t="s">
        <v>1741</v>
      </c>
      <c r="W14" s="12" t="s">
        <v>4</v>
      </c>
      <c r="X14" s="12" t="s">
        <v>1742</v>
      </c>
      <c r="Y14" s="12" t="s">
        <v>1742</v>
      </c>
      <c r="Z14" s="12" t="s">
        <v>1743</v>
      </c>
    </row>
    <row r="15" spans="1:26">
      <c r="A15" s="12" t="s">
        <v>177</v>
      </c>
      <c r="B15" s="12" t="s">
        <v>1744</v>
      </c>
      <c r="C15" s="12" t="s">
        <v>1745</v>
      </c>
      <c r="D15" s="12" t="s">
        <v>1746</v>
      </c>
      <c r="E15" s="12" t="s">
        <v>1747</v>
      </c>
      <c r="F15" s="12" t="s">
        <v>1748</v>
      </c>
      <c r="G15" s="12" t="s">
        <v>1749</v>
      </c>
      <c r="H15" s="12" t="s">
        <v>1750</v>
      </c>
      <c r="I15" s="12" t="s">
        <v>1309</v>
      </c>
      <c r="J15" s="12" t="s">
        <v>1751</v>
      </c>
      <c r="K15" s="12" t="s">
        <v>1752</v>
      </c>
      <c r="L15" s="12" t="s">
        <v>1753</v>
      </c>
      <c r="M15" s="12" t="s">
        <v>1754</v>
      </c>
      <c r="N15" s="12" t="s">
        <v>1755</v>
      </c>
      <c r="O15" s="12" t="s">
        <v>1310</v>
      </c>
      <c r="P15" s="12" t="s">
        <v>1756</v>
      </c>
      <c r="Q15" s="12" t="s">
        <v>1757</v>
      </c>
      <c r="R15" s="12" t="s">
        <v>1758</v>
      </c>
      <c r="S15" s="12" t="s">
        <v>1759</v>
      </c>
      <c r="T15" s="12" t="s">
        <v>1760</v>
      </c>
      <c r="U15" s="12" t="s">
        <v>1761</v>
      </c>
      <c r="V15" s="12" t="s">
        <v>1762</v>
      </c>
      <c r="W15" s="12" t="s">
        <v>10</v>
      </c>
      <c r="X15" s="12" t="s">
        <v>1698</v>
      </c>
      <c r="Y15" s="12" t="s">
        <v>1721</v>
      </c>
      <c r="Z15" s="12" t="s">
        <v>1763</v>
      </c>
    </row>
    <row r="16" spans="1:26">
      <c r="A16" s="12" t="s">
        <v>177</v>
      </c>
      <c r="B16" s="12" t="s">
        <v>1764</v>
      </c>
      <c r="C16" s="12" t="s">
        <v>1765</v>
      </c>
      <c r="D16" s="12" t="s">
        <v>1766</v>
      </c>
      <c r="E16" s="12" t="s">
        <v>1767</v>
      </c>
      <c r="F16" s="12" t="s">
        <v>1768</v>
      </c>
      <c r="G16" s="12" t="s">
        <v>1769</v>
      </c>
      <c r="H16" s="12" t="s">
        <v>1770</v>
      </c>
      <c r="I16" s="12" t="s">
        <v>1771</v>
      </c>
      <c r="J16" s="12" t="s">
        <v>1772</v>
      </c>
      <c r="K16" s="12" t="s">
        <v>1773</v>
      </c>
      <c r="L16" s="12" t="s">
        <v>1774</v>
      </c>
      <c r="M16" s="12" t="s">
        <v>1775</v>
      </c>
      <c r="N16" s="12" t="s">
        <v>1776</v>
      </c>
      <c r="O16" s="12" t="s">
        <v>1777</v>
      </c>
      <c r="P16" s="12" t="s">
        <v>1778</v>
      </c>
      <c r="Q16" s="12" t="s">
        <v>1779</v>
      </c>
      <c r="R16" s="12" t="s">
        <v>1780</v>
      </c>
      <c r="S16" s="12" t="s">
        <v>1781</v>
      </c>
      <c r="T16" s="12" t="s">
        <v>1782</v>
      </c>
      <c r="U16" s="12" t="s">
        <v>1783</v>
      </c>
      <c r="V16" s="12" t="s">
        <v>1784</v>
      </c>
      <c r="W16" s="12" t="s">
        <v>10</v>
      </c>
      <c r="X16" s="12" t="s">
        <v>1744</v>
      </c>
      <c r="Y16" s="12" t="s">
        <v>1698</v>
      </c>
      <c r="Z16" s="12" t="s">
        <v>1785</v>
      </c>
    </row>
    <row r="17" spans="1:26">
      <c r="A17" s="12" t="s">
        <v>177</v>
      </c>
      <c r="B17" s="12" t="s">
        <v>1786</v>
      </c>
      <c r="C17" s="12" t="s">
        <v>1787</v>
      </c>
      <c r="D17" s="12" t="s">
        <v>1788</v>
      </c>
      <c r="E17" s="12" t="s">
        <v>1789</v>
      </c>
      <c r="F17" s="12" t="s">
        <v>1790</v>
      </c>
      <c r="G17" s="12" t="s">
        <v>1791</v>
      </c>
      <c r="H17" s="12" t="s">
        <v>1792</v>
      </c>
      <c r="I17" s="12" t="s">
        <v>1793</v>
      </c>
      <c r="J17" s="12" t="s">
        <v>1794</v>
      </c>
      <c r="K17" s="12" t="s">
        <v>1795</v>
      </c>
      <c r="L17" s="12" t="s">
        <v>1796</v>
      </c>
      <c r="M17" s="12" t="s">
        <v>1797</v>
      </c>
      <c r="N17" s="12" t="s">
        <v>1798</v>
      </c>
      <c r="O17" s="12" t="s">
        <v>1799</v>
      </c>
      <c r="P17" s="12" t="s">
        <v>1800</v>
      </c>
      <c r="Q17" s="12" t="s">
        <v>1801</v>
      </c>
      <c r="R17" s="12" t="s">
        <v>1802</v>
      </c>
      <c r="S17" s="12" t="s">
        <v>1803</v>
      </c>
      <c r="T17" s="12" t="s">
        <v>1804</v>
      </c>
      <c r="U17" s="12" t="s">
        <v>1805</v>
      </c>
      <c r="V17" s="12" t="s">
        <v>1806</v>
      </c>
      <c r="W17" s="12" t="s">
        <v>4</v>
      </c>
      <c r="X17" s="12" t="s">
        <v>1807</v>
      </c>
      <c r="Y17" s="12" t="s">
        <v>1808</v>
      </c>
      <c r="Z17" s="12" t="s">
        <v>1809</v>
      </c>
    </row>
    <row r="18" spans="1:26">
      <c r="A18" s="12" t="s">
        <v>177</v>
      </c>
      <c r="B18" s="12" t="s">
        <v>1810</v>
      </c>
      <c r="C18" s="12" t="s">
        <v>1811</v>
      </c>
      <c r="D18" s="12" t="s">
        <v>1812</v>
      </c>
      <c r="E18" s="12" t="s">
        <v>1813</v>
      </c>
      <c r="F18" s="12" t="s">
        <v>1814</v>
      </c>
      <c r="G18" s="12" t="s">
        <v>1815</v>
      </c>
      <c r="H18" s="12" t="s">
        <v>1816</v>
      </c>
      <c r="I18" s="12" t="s">
        <v>1817</v>
      </c>
      <c r="J18" s="12" t="s">
        <v>1256</v>
      </c>
      <c r="K18" s="12" t="s">
        <v>1818</v>
      </c>
      <c r="L18" s="12" t="s">
        <v>1819</v>
      </c>
      <c r="M18" s="12" t="s">
        <v>1820</v>
      </c>
      <c r="N18" s="12" t="s">
        <v>1821</v>
      </c>
      <c r="O18" s="12" t="s">
        <v>1822</v>
      </c>
      <c r="P18" s="12" t="s">
        <v>1823</v>
      </c>
      <c r="Q18" s="12" t="s">
        <v>1824</v>
      </c>
      <c r="R18" s="12" t="s">
        <v>1825</v>
      </c>
      <c r="S18" s="12" t="s">
        <v>1826</v>
      </c>
      <c r="T18" s="12" t="s">
        <v>1827</v>
      </c>
      <c r="U18" s="12" t="s">
        <v>1828</v>
      </c>
      <c r="V18" s="12" t="s">
        <v>1829</v>
      </c>
      <c r="W18" s="12" t="s">
        <v>2</v>
      </c>
      <c r="X18" s="12" t="s">
        <v>1786</v>
      </c>
      <c r="Y18" s="12" t="s">
        <v>1810</v>
      </c>
      <c r="Z18" s="12" t="s">
        <v>1830</v>
      </c>
    </row>
    <row r="19" spans="1:26">
      <c r="A19" s="12" t="s">
        <v>177</v>
      </c>
      <c r="B19" s="12" t="s">
        <v>1831</v>
      </c>
      <c r="C19" s="12" t="s">
        <v>1832</v>
      </c>
      <c r="D19" s="12" t="s">
        <v>1833</v>
      </c>
      <c r="E19" s="12" t="s">
        <v>1834</v>
      </c>
      <c r="F19" s="12" t="s">
        <v>1835</v>
      </c>
      <c r="G19" s="12" t="s">
        <v>1836</v>
      </c>
      <c r="H19" s="12" t="s">
        <v>1837</v>
      </c>
      <c r="I19" s="12" t="s">
        <v>1838</v>
      </c>
      <c r="J19" s="12" t="s">
        <v>1839</v>
      </c>
      <c r="K19" s="12" t="s">
        <v>1840</v>
      </c>
      <c r="L19" s="12" t="s">
        <v>1841</v>
      </c>
      <c r="M19" s="12" t="s">
        <v>1842</v>
      </c>
      <c r="N19" s="12" t="s">
        <v>1843</v>
      </c>
      <c r="O19" s="12" t="s">
        <v>1844</v>
      </c>
      <c r="P19" s="12" t="s">
        <v>1845</v>
      </c>
      <c r="Q19" s="12" t="s">
        <v>1846</v>
      </c>
      <c r="R19" s="12" t="s">
        <v>1847</v>
      </c>
      <c r="S19" s="12" t="s">
        <v>1848</v>
      </c>
      <c r="T19" s="12" t="s">
        <v>1849</v>
      </c>
      <c r="U19" s="12" t="s">
        <v>1850</v>
      </c>
      <c r="V19" s="12" t="s">
        <v>1851</v>
      </c>
      <c r="W19" s="12" t="s">
        <v>10</v>
      </c>
      <c r="X19" s="12" t="s">
        <v>1764</v>
      </c>
      <c r="Y19" s="12" t="s">
        <v>1764</v>
      </c>
      <c r="Z19" s="12" t="s">
        <v>1852</v>
      </c>
    </row>
    <row r="20" spans="1:26">
      <c r="A20" s="12" t="s">
        <v>177</v>
      </c>
      <c r="B20" s="12" t="s">
        <v>1853</v>
      </c>
      <c r="C20" s="12" t="s">
        <v>1854</v>
      </c>
      <c r="D20" s="12" t="s">
        <v>1855</v>
      </c>
      <c r="E20" s="12" t="s">
        <v>1856</v>
      </c>
      <c r="F20" s="12" t="s">
        <v>1857</v>
      </c>
      <c r="G20" s="12" t="s">
        <v>1858</v>
      </c>
      <c r="H20" s="12" t="s">
        <v>1859</v>
      </c>
      <c r="I20" s="12" t="s">
        <v>1860</v>
      </c>
      <c r="J20" s="12" t="s">
        <v>1861</v>
      </c>
      <c r="K20" s="12" t="s">
        <v>1862</v>
      </c>
      <c r="L20" s="12" t="s">
        <v>1863</v>
      </c>
      <c r="M20" s="12" t="s">
        <v>1864</v>
      </c>
      <c r="N20" s="12" t="s">
        <v>1865</v>
      </c>
      <c r="O20" s="12" t="s">
        <v>1866</v>
      </c>
      <c r="P20" s="12" t="s">
        <v>1867</v>
      </c>
      <c r="Q20" s="12" t="s">
        <v>1868</v>
      </c>
      <c r="R20" s="12" t="s">
        <v>1869</v>
      </c>
      <c r="S20" s="12" t="s">
        <v>1870</v>
      </c>
      <c r="T20" s="12" t="s">
        <v>1871</v>
      </c>
      <c r="U20" s="12" t="s">
        <v>1872</v>
      </c>
      <c r="V20" s="12" t="s">
        <v>1873</v>
      </c>
      <c r="W20" s="12" t="s">
        <v>10</v>
      </c>
      <c r="X20" s="12" t="s">
        <v>1810</v>
      </c>
      <c r="Y20" s="12" t="s">
        <v>1786</v>
      </c>
      <c r="Z20" s="12" t="s">
        <v>1874</v>
      </c>
    </row>
    <row r="21" spans="1:26">
      <c r="A21" s="12" t="s">
        <v>177</v>
      </c>
      <c r="B21" s="12" t="s">
        <v>1875</v>
      </c>
      <c r="C21" s="12" t="s">
        <v>1876</v>
      </c>
      <c r="D21" s="12" t="s">
        <v>1877</v>
      </c>
      <c r="E21" s="12" t="s">
        <v>1878</v>
      </c>
      <c r="F21" s="12" t="s">
        <v>1879</v>
      </c>
      <c r="G21" s="12" t="s">
        <v>1880</v>
      </c>
      <c r="H21" s="12" t="s">
        <v>1881</v>
      </c>
      <c r="I21" s="12" t="s">
        <v>1882</v>
      </c>
      <c r="J21" s="12" t="s">
        <v>1883</v>
      </c>
      <c r="K21" s="12" t="s">
        <v>1884</v>
      </c>
      <c r="L21" s="12" t="s">
        <v>1885</v>
      </c>
      <c r="M21" s="12" t="s">
        <v>1886</v>
      </c>
      <c r="N21" s="12" t="s">
        <v>1887</v>
      </c>
      <c r="O21" s="12" t="s">
        <v>1888</v>
      </c>
      <c r="P21" s="12" t="s">
        <v>1889</v>
      </c>
      <c r="Q21" s="12" t="s">
        <v>1890</v>
      </c>
      <c r="R21" s="12" t="s">
        <v>1891</v>
      </c>
      <c r="S21" s="12" t="s">
        <v>1892</v>
      </c>
      <c r="T21" s="12" t="s">
        <v>1893</v>
      </c>
      <c r="U21" s="12" t="s">
        <v>1894</v>
      </c>
      <c r="V21" s="12" t="s">
        <v>1895</v>
      </c>
      <c r="W21" s="12" t="s">
        <v>4</v>
      </c>
      <c r="X21" s="12" t="s">
        <v>1875</v>
      </c>
      <c r="Y21" s="12" t="s">
        <v>1875</v>
      </c>
      <c r="Z21" s="12" t="s">
        <v>1896</v>
      </c>
    </row>
    <row r="22" spans="1:26">
      <c r="A22" s="12" t="s">
        <v>177</v>
      </c>
      <c r="B22" s="12" t="s">
        <v>1897</v>
      </c>
      <c r="C22" s="12" t="s">
        <v>1898</v>
      </c>
      <c r="D22" s="12" t="s">
        <v>1899</v>
      </c>
      <c r="E22" s="12" t="s">
        <v>1900</v>
      </c>
      <c r="F22" s="12" t="s">
        <v>1881</v>
      </c>
      <c r="G22" s="12" t="s">
        <v>1901</v>
      </c>
      <c r="H22" s="12" t="s">
        <v>1902</v>
      </c>
      <c r="I22" s="12" t="s">
        <v>1903</v>
      </c>
      <c r="J22" s="12" t="s">
        <v>1904</v>
      </c>
      <c r="K22" s="12" t="s">
        <v>1905</v>
      </c>
      <c r="L22" s="12" t="s">
        <v>1906</v>
      </c>
      <c r="M22" s="12" t="s">
        <v>1907</v>
      </c>
      <c r="N22" s="12" t="s">
        <v>1908</v>
      </c>
      <c r="O22" s="12" t="s">
        <v>1909</v>
      </c>
      <c r="P22" s="12" t="s">
        <v>1910</v>
      </c>
      <c r="Q22" s="12" t="s">
        <v>1911</v>
      </c>
      <c r="R22" s="12" t="s">
        <v>1912</v>
      </c>
      <c r="S22" s="12" t="s">
        <v>1913</v>
      </c>
      <c r="T22" s="12" t="s">
        <v>1914</v>
      </c>
      <c r="U22" s="12" t="s">
        <v>1915</v>
      </c>
      <c r="V22" s="12" t="s">
        <v>1916</v>
      </c>
      <c r="W22" s="12" t="s">
        <v>10</v>
      </c>
      <c r="X22" s="12" t="s">
        <v>1721</v>
      </c>
      <c r="Y22" s="12" t="s">
        <v>1744</v>
      </c>
      <c r="Z22" s="12" t="s">
        <v>1917</v>
      </c>
    </row>
    <row r="23" spans="1:26">
      <c r="A23" s="12" t="s">
        <v>177</v>
      </c>
      <c r="B23" s="12" t="s">
        <v>1918</v>
      </c>
      <c r="C23" s="12" t="s">
        <v>1919</v>
      </c>
      <c r="D23" s="12" t="s">
        <v>1920</v>
      </c>
      <c r="E23" s="12" t="s">
        <v>1921</v>
      </c>
      <c r="F23" s="12" t="s">
        <v>1922</v>
      </c>
      <c r="G23" s="12" t="s">
        <v>1923</v>
      </c>
      <c r="H23" s="12" t="s">
        <v>1924</v>
      </c>
      <c r="I23" s="12" t="s">
        <v>1859</v>
      </c>
      <c r="J23" s="12" t="s">
        <v>949</v>
      </c>
      <c r="K23" s="12" t="s">
        <v>1902</v>
      </c>
      <c r="L23" s="12" t="s">
        <v>1925</v>
      </c>
      <c r="M23" s="12" t="s">
        <v>1926</v>
      </c>
      <c r="N23" s="12" t="s">
        <v>1927</v>
      </c>
      <c r="O23" s="12" t="s">
        <v>1928</v>
      </c>
      <c r="P23" s="12" t="s">
        <v>1929</v>
      </c>
      <c r="Q23" s="12" t="s">
        <v>1930</v>
      </c>
      <c r="R23" s="12" t="s">
        <v>1931</v>
      </c>
      <c r="S23" s="12" t="s">
        <v>1932</v>
      </c>
      <c r="T23" s="12" t="s">
        <v>1933</v>
      </c>
      <c r="U23" s="12" t="s">
        <v>1934</v>
      </c>
      <c r="V23" s="12" t="s">
        <v>1935</v>
      </c>
      <c r="W23" s="12" t="s">
        <v>11</v>
      </c>
      <c r="X23" s="12" t="s">
        <v>1936</v>
      </c>
      <c r="Y23" s="12" t="s">
        <v>1937</v>
      </c>
      <c r="Z23" s="12" t="s">
        <v>1938</v>
      </c>
    </row>
    <row r="24" spans="1:26">
      <c r="A24" s="12" t="s">
        <v>177</v>
      </c>
      <c r="B24" s="12" t="s">
        <v>1939</v>
      </c>
      <c r="C24" s="12" t="s">
        <v>1940</v>
      </c>
      <c r="D24" s="12" t="s">
        <v>1941</v>
      </c>
      <c r="E24" s="12" t="s">
        <v>1942</v>
      </c>
      <c r="F24" s="12" t="s">
        <v>1943</v>
      </c>
      <c r="G24" s="12" t="s">
        <v>1944</v>
      </c>
      <c r="H24" s="12" t="s">
        <v>1945</v>
      </c>
      <c r="I24" s="12" t="s">
        <v>1946</v>
      </c>
      <c r="J24" s="12" t="s">
        <v>1947</v>
      </c>
      <c r="K24" s="12" t="s">
        <v>1948</v>
      </c>
      <c r="L24" s="12" t="s">
        <v>1949</v>
      </c>
      <c r="M24" s="12" t="s">
        <v>1950</v>
      </c>
      <c r="N24" s="12" t="s">
        <v>1951</v>
      </c>
      <c r="O24" s="12" t="s">
        <v>1952</v>
      </c>
      <c r="P24" s="12" t="s">
        <v>1953</v>
      </c>
      <c r="Q24" s="12" t="s">
        <v>1954</v>
      </c>
      <c r="R24" s="12" t="s">
        <v>1955</v>
      </c>
      <c r="S24" s="12" t="s">
        <v>1956</v>
      </c>
      <c r="T24" s="12" t="s">
        <v>1957</v>
      </c>
      <c r="U24" s="12" t="s">
        <v>1958</v>
      </c>
      <c r="V24" s="12" t="s">
        <v>1959</v>
      </c>
      <c r="W24" s="12" t="s">
        <v>10</v>
      </c>
      <c r="X24" s="12" t="s">
        <v>1831</v>
      </c>
      <c r="Y24" s="12" t="s">
        <v>1831</v>
      </c>
      <c r="Z24" s="12" t="s">
        <v>1960</v>
      </c>
    </row>
    <row r="25" spans="1:26">
      <c r="A25" s="12" t="s">
        <v>177</v>
      </c>
      <c r="B25" s="12" t="s">
        <v>1961</v>
      </c>
      <c r="C25" s="12" t="s">
        <v>1962</v>
      </c>
      <c r="D25" s="12" t="s">
        <v>1963</v>
      </c>
      <c r="E25" s="12" t="s">
        <v>1964</v>
      </c>
      <c r="F25" s="12" t="s">
        <v>1965</v>
      </c>
      <c r="G25" s="12" t="s">
        <v>1966</v>
      </c>
      <c r="H25" s="12" t="s">
        <v>1967</v>
      </c>
      <c r="I25" s="12" t="s">
        <v>1968</v>
      </c>
      <c r="J25" s="12" t="s">
        <v>1808</v>
      </c>
      <c r="K25" s="12" t="s">
        <v>1969</v>
      </c>
      <c r="L25" s="12" t="s">
        <v>1970</v>
      </c>
      <c r="M25" s="12" t="s">
        <v>1971</v>
      </c>
      <c r="N25" s="12" t="s">
        <v>1972</v>
      </c>
      <c r="O25" s="12" t="s">
        <v>1973</v>
      </c>
      <c r="P25" s="12" t="s">
        <v>1974</v>
      </c>
      <c r="Q25" s="12" t="s">
        <v>1975</v>
      </c>
      <c r="R25" s="12" t="s">
        <v>1976</v>
      </c>
      <c r="S25" s="12" t="s">
        <v>1977</v>
      </c>
      <c r="T25" s="12" t="s">
        <v>1978</v>
      </c>
      <c r="U25" s="12" t="s">
        <v>1979</v>
      </c>
      <c r="V25" s="12" t="s">
        <v>1980</v>
      </c>
      <c r="W25" s="12" t="s">
        <v>4</v>
      </c>
      <c r="X25" s="12" t="s">
        <v>1981</v>
      </c>
      <c r="Y25" s="12" t="s">
        <v>1982</v>
      </c>
      <c r="Z25" s="12" t="s">
        <v>1983</v>
      </c>
    </row>
    <row r="26" spans="1:26">
      <c r="A26" s="12" t="s">
        <v>177</v>
      </c>
      <c r="B26" s="12" t="s">
        <v>1984</v>
      </c>
      <c r="C26" s="12" t="s">
        <v>1985</v>
      </c>
      <c r="D26" s="12" t="s">
        <v>1986</v>
      </c>
      <c r="E26" s="12" t="s">
        <v>419</v>
      </c>
      <c r="F26" s="12" t="s">
        <v>1987</v>
      </c>
      <c r="G26" s="12" t="s">
        <v>1988</v>
      </c>
      <c r="H26" s="12" t="s">
        <v>1989</v>
      </c>
      <c r="I26" s="12" t="s">
        <v>1990</v>
      </c>
      <c r="J26" s="12" t="s">
        <v>1991</v>
      </c>
      <c r="K26" s="12" t="s">
        <v>1992</v>
      </c>
      <c r="L26" s="12" t="s">
        <v>1993</v>
      </c>
      <c r="M26" s="12" t="s">
        <v>1994</v>
      </c>
      <c r="N26" s="12" t="s">
        <v>1995</v>
      </c>
      <c r="O26" s="12" t="s">
        <v>1996</v>
      </c>
      <c r="P26" s="12" t="s">
        <v>1997</v>
      </c>
      <c r="Q26" s="12" t="s">
        <v>1998</v>
      </c>
      <c r="R26" s="12" t="s">
        <v>1999</v>
      </c>
      <c r="S26" s="12" t="s">
        <v>2000</v>
      </c>
      <c r="T26" s="12" t="s">
        <v>2001</v>
      </c>
      <c r="U26" s="12" t="s">
        <v>2002</v>
      </c>
      <c r="V26" s="12" t="s">
        <v>2003</v>
      </c>
      <c r="W26" s="12" t="s">
        <v>11</v>
      </c>
      <c r="X26" s="12" t="s">
        <v>2004</v>
      </c>
      <c r="Y26" s="12" t="s">
        <v>2005</v>
      </c>
      <c r="Z26" s="12" t="s">
        <v>2006</v>
      </c>
    </row>
    <row r="27" spans="1:26">
      <c r="A27" s="12" t="s">
        <v>177</v>
      </c>
      <c r="B27" s="12" t="s">
        <v>2007</v>
      </c>
      <c r="C27" s="12" t="s">
        <v>2008</v>
      </c>
      <c r="D27" s="12" t="s">
        <v>2009</v>
      </c>
      <c r="E27" s="12" t="s">
        <v>2010</v>
      </c>
      <c r="F27" s="12" t="s">
        <v>2011</v>
      </c>
      <c r="G27" s="12" t="s">
        <v>2012</v>
      </c>
      <c r="H27" s="12" t="s">
        <v>2013</v>
      </c>
      <c r="I27" s="12" t="s">
        <v>2014</v>
      </c>
      <c r="J27" s="12" t="s">
        <v>2015</v>
      </c>
      <c r="K27" s="12" t="s">
        <v>1817</v>
      </c>
      <c r="L27" s="12" t="s">
        <v>2016</v>
      </c>
      <c r="M27" s="12" t="s">
        <v>2017</v>
      </c>
      <c r="N27" s="12" t="s">
        <v>2018</v>
      </c>
      <c r="O27" s="12" t="s">
        <v>2019</v>
      </c>
      <c r="P27" s="12" t="s">
        <v>2020</v>
      </c>
      <c r="Q27" s="12" t="s">
        <v>2021</v>
      </c>
      <c r="R27" s="12" t="s">
        <v>2022</v>
      </c>
      <c r="S27" s="12" t="s">
        <v>2023</v>
      </c>
      <c r="T27" s="12" t="s">
        <v>2024</v>
      </c>
      <c r="U27" s="12" t="s">
        <v>2025</v>
      </c>
      <c r="V27" s="12" t="s">
        <v>2026</v>
      </c>
      <c r="W27" s="12" t="s">
        <v>10</v>
      </c>
      <c r="X27" s="12" t="s">
        <v>2027</v>
      </c>
      <c r="Y27" s="12" t="s">
        <v>2027</v>
      </c>
      <c r="Z27" s="12" t="s">
        <v>2028</v>
      </c>
    </row>
    <row r="28" spans="1:26">
      <c r="A28" s="12" t="s">
        <v>177</v>
      </c>
      <c r="B28" s="12" t="s">
        <v>2029</v>
      </c>
      <c r="C28" s="12" t="s">
        <v>2030</v>
      </c>
      <c r="D28" s="12" t="s">
        <v>2031</v>
      </c>
      <c r="E28" s="12" t="s">
        <v>2032</v>
      </c>
      <c r="F28" s="12" t="s">
        <v>2033</v>
      </c>
      <c r="G28" s="12" t="s">
        <v>2034</v>
      </c>
      <c r="H28" s="12" t="s">
        <v>2035</v>
      </c>
      <c r="I28" s="12" t="s">
        <v>1750</v>
      </c>
      <c r="J28" s="12" t="s">
        <v>2036</v>
      </c>
      <c r="K28" s="12" t="s">
        <v>2037</v>
      </c>
      <c r="L28" s="12" t="s">
        <v>2038</v>
      </c>
      <c r="M28" s="12" t="s">
        <v>2039</v>
      </c>
      <c r="N28" s="12" t="s">
        <v>2040</v>
      </c>
      <c r="O28" s="12" t="s">
        <v>2041</v>
      </c>
      <c r="P28" s="12" t="s">
        <v>2042</v>
      </c>
      <c r="Q28" s="12" t="s">
        <v>2043</v>
      </c>
      <c r="R28" s="12" t="s">
        <v>2044</v>
      </c>
      <c r="S28" s="12" t="s">
        <v>2045</v>
      </c>
      <c r="T28" s="12" t="s">
        <v>2046</v>
      </c>
      <c r="U28" s="12" t="s">
        <v>2047</v>
      </c>
      <c r="V28" s="12" t="s">
        <v>2048</v>
      </c>
      <c r="W28" s="12" t="s">
        <v>10</v>
      </c>
      <c r="X28" s="12" t="s">
        <v>2049</v>
      </c>
      <c r="Y28" s="12" t="s">
        <v>2050</v>
      </c>
      <c r="Z28" s="12" t="s">
        <v>2051</v>
      </c>
    </row>
    <row r="29" spans="1:26">
      <c r="A29" s="12" t="s">
        <v>177</v>
      </c>
      <c r="B29" s="12" t="s">
        <v>2052</v>
      </c>
      <c r="C29" s="12" t="s">
        <v>2053</v>
      </c>
      <c r="D29" s="12" t="s">
        <v>2054</v>
      </c>
      <c r="E29" s="12" t="s">
        <v>2055</v>
      </c>
      <c r="F29" s="12" t="s">
        <v>2056</v>
      </c>
      <c r="G29" s="12" t="s">
        <v>2057</v>
      </c>
      <c r="H29" s="12" t="s">
        <v>1922</v>
      </c>
      <c r="I29" s="12" t="s">
        <v>2058</v>
      </c>
      <c r="J29" s="12" t="s">
        <v>2059</v>
      </c>
      <c r="K29" s="12" t="s">
        <v>2060</v>
      </c>
      <c r="L29" s="12" t="s">
        <v>2061</v>
      </c>
      <c r="M29" s="12" t="s">
        <v>2062</v>
      </c>
      <c r="N29" s="12" t="s">
        <v>2063</v>
      </c>
      <c r="O29" s="12" t="s">
        <v>2064</v>
      </c>
      <c r="P29" s="12" t="s">
        <v>375</v>
      </c>
      <c r="Q29" s="12" t="s">
        <v>2065</v>
      </c>
      <c r="R29" s="12" t="s">
        <v>2066</v>
      </c>
      <c r="S29" s="12" t="s">
        <v>2067</v>
      </c>
      <c r="T29" s="12" t="s">
        <v>2068</v>
      </c>
      <c r="U29" s="12" t="s">
        <v>2069</v>
      </c>
      <c r="V29" s="12" t="s">
        <v>2070</v>
      </c>
      <c r="W29" s="12" t="s">
        <v>4</v>
      </c>
      <c r="X29" s="12" t="s">
        <v>2071</v>
      </c>
      <c r="Y29" s="12" t="s">
        <v>2072</v>
      </c>
      <c r="Z29" s="12" t="s">
        <v>2073</v>
      </c>
    </row>
    <row r="30" spans="1:26">
      <c r="A30" s="12" t="s">
        <v>177</v>
      </c>
      <c r="B30" s="12" t="s">
        <v>2074</v>
      </c>
      <c r="C30" s="12" t="s">
        <v>2075</v>
      </c>
      <c r="D30" s="12" t="s">
        <v>2076</v>
      </c>
      <c r="E30" s="12" t="s">
        <v>2077</v>
      </c>
      <c r="F30" s="12" t="s">
        <v>2078</v>
      </c>
      <c r="G30" s="12" t="s">
        <v>2079</v>
      </c>
      <c r="H30" s="12" t="s">
        <v>2080</v>
      </c>
      <c r="I30" s="12" t="s">
        <v>2013</v>
      </c>
      <c r="J30" s="12" t="s">
        <v>2081</v>
      </c>
      <c r="K30" s="12" t="s">
        <v>2082</v>
      </c>
      <c r="L30" s="12" t="s">
        <v>2083</v>
      </c>
      <c r="M30" s="12" t="s">
        <v>2084</v>
      </c>
      <c r="N30" s="12" t="s">
        <v>2085</v>
      </c>
      <c r="O30" s="12" t="s">
        <v>2086</v>
      </c>
      <c r="P30" s="12" t="s">
        <v>2087</v>
      </c>
      <c r="Q30" s="12" t="s">
        <v>2088</v>
      </c>
      <c r="R30" s="12" t="s">
        <v>2089</v>
      </c>
      <c r="S30" s="12" t="s">
        <v>2090</v>
      </c>
      <c r="T30" s="12" t="s">
        <v>2091</v>
      </c>
      <c r="U30" s="12" t="s">
        <v>2092</v>
      </c>
      <c r="V30" s="12" t="s">
        <v>2093</v>
      </c>
      <c r="W30" s="12" t="s">
        <v>2</v>
      </c>
      <c r="X30" s="12" t="s">
        <v>1918</v>
      </c>
      <c r="Y30" s="12" t="s">
        <v>1897</v>
      </c>
      <c r="Z30" s="12" t="s">
        <v>2094</v>
      </c>
    </row>
    <row r="31" spans="1:26">
      <c r="A31" s="12" t="s">
        <v>177</v>
      </c>
      <c r="B31" s="12" t="s">
        <v>2027</v>
      </c>
      <c r="C31" s="12" t="s">
        <v>2095</v>
      </c>
      <c r="D31" s="12" t="s">
        <v>2096</v>
      </c>
      <c r="E31" s="12" t="s">
        <v>2097</v>
      </c>
      <c r="F31" s="12" t="s">
        <v>2098</v>
      </c>
      <c r="G31" s="12" t="s">
        <v>2099</v>
      </c>
      <c r="H31" s="12" t="s">
        <v>2100</v>
      </c>
      <c r="I31" s="12" t="s">
        <v>1946</v>
      </c>
      <c r="J31" s="12" t="s">
        <v>2101</v>
      </c>
      <c r="K31" s="12" t="s">
        <v>1982</v>
      </c>
      <c r="L31" s="12" t="s">
        <v>2102</v>
      </c>
      <c r="M31" s="12" t="s">
        <v>2103</v>
      </c>
      <c r="N31" s="12" t="s">
        <v>2104</v>
      </c>
      <c r="O31" s="12" t="s">
        <v>2105</v>
      </c>
      <c r="P31" s="12" t="s">
        <v>2106</v>
      </c>
      <c r="Q31" s="12" t="s">
        <v>2107</v>
      </c>
      <c r="R31" s="12" t="s">
        <v>2108</v>
      </c>
      <c r="S31" s="12" t="s">
        <v>2109</v>
      </c>
      <c r="T31" s="12" t="s">
        <v>2110</v>
      </c>
      <c r="U31" s="12" t="s">
        <v>2111</v>
      </c>
      <c r="V31" s="12" t="s">
        <v>2112</v>
      </c>
      <c r="W31" s="12" t="s">
        <v>2</v>
      </c>
      <c r="X31" s="12" t="s">
        <v>2029</v>
      </c>
      <c r="Y31" s="12" t="s">
        <v>2052</v>
      </c>
      <c r="Z31" s="12" t="s">
        <v>2113</v>
      </c>
    </row>
    <row r="32" spans="1:26">
      <c r="A32" s="12" t="s">
        <v>177</v>
      </c>
      <c r="B32" s="12" t="s">
        <v>2114</v>
      </c>
      <c r="C32" s="12" t="s">
        <v>2115</v>
      </c>
      <c r="D32" s="12" t="s">
        <v>2116</v>
      </c>
      <c r="E32" s="12" t="s">
        <v>2117</v>
      </c>
      <c r="F32" s="12" t="s">
        <v>2118</v>
      </c>
      <c r="G32" s="12" t="s">
        <v>2119</v>
      </c>
      <c r="H32" s="12" t="s">
        <v>2120</v>
      </c>
      <c r="I32" s="12" t="s">
        <v>2121</v>
      </c>
      <c r="J32" s="12" t="s">
        <v>1419</v>
      </c>
      <c r="K32" s="12" t="s">
        <v>2122</v>
      </c>
      <c r="L32" s="12" t="s">
        <v>2123</v>
      </c>
      <c r="M32" s="12" t="s">
        <v>2124</v>
      </c>
      <c r="N32" s="12" t="s">
        <v>2125</v>
      </c>
      <c r="O32" s="12" t="s">
        <v>2126</v>
      </c>
      <c r="P32" s="12" t="s">
        <v>2127</v>
      </c>
      <c r="Q32" s="12" t="s">
        <v>2128</v>
      </c>
      <c r="R32" s="12" t="s">
        <v>2129</v>
      </c>
      <c r="S32" s="12" t="s">
        <v>2130</v>
      </c>
      <c r="T32" s="12" t="s">
        <v>2131</v>
      </c>
      <c r="U32" s="12" t="s">
        <v>2132</v>
      </c>
      <c r="V32" s="12" t="s">
        <v>2133</v>
      </c>
      <c r="W32" s="12" t="s">
        <v>4</v>
      </c>
      <c r="X32" s="12" t="s">
        <v>2134</v>
      </c>
      <c r="Y32" s="12" t="s">
        <v>2135</v>
      </c>
      <c r="Z32" s="12" t="s">
        <v>2136</v>
      </c>
    </row>
    <row r="33" spans="1:26">
      <c r="A33" s="12" t="s">
        <v>177</v>
      </c>
      <c r="B33" s="12" t="s">
        <v>2137</v>
      </c>
      <c r="C33" s="12" t="s">
        <v>2138</v>
      </c>
      <c r="D33" s="12" t="s">
        <v>2139</v>
      </c>
      <c r="E33" s="12" t="s">
        <v>2140</v>
      </c>
      <c r="F33" s="12" t="s">
        <v>2141</v>
      </c>
      <c r="G33" s="12" t="s">
        <v>2142</v>
      </c>
      <c r="H33" s="12" t="s">
        <v>2143</v>
      </c>
      <c r="I33" s="12" t="s">
        <v>2144</v>
      </c>
      <c r="J33" s="12" t="s">
        <v>1990</v>
      </c>
      <c r="K33" s="12" t="s">
        <v>2145</v>
      </c>
      <c r="L33" s="12" t="s">
        <v>2146</v>
      </c>
      <c r="M33" s="12" t="s">
        <v>2147</v>
      </c>
      <c r="N33" s="12" t="s">
        <v>2148</v>
      </c>
      <c r="O33" s="12" t="s">
        <v>2149</v>
      </c>
      <c r="P33" s="12" t="s">
        <v>2150</v>
      </c>
      <c r="Q33" s="12" t="s">
        <v>2151</v>
      </c>
      <c r="R33" s="12" t="s">
        <v>2152</v>
      </c>
      <c r="S33" s="12" t="s">
        <v>2153</v>
      </c>
      <c r="T33" s="12" t="s">
        <v>2154</v>
      </c>
      <c r="U33" s="12" t="s">
        <v>2155</v>
      </c>
      <c r="V33" s="12" t="s">
        <v>2156</v>
      </c>
      <c r="W33" s="12" t="s">
        <v>4</v>
      </c>
      <c r="X33" s="12" t="s">
        <v>2157</v>
      </c>
      <c r="Y33" s="12" t="s">
        <v>2014</v>
      </c>
      <c r="Z33" s="12" t="s">
        <v>2158</v>
      </c>
    </row>
    <row r="34" spans="1:26">
      <c r="A34" s="12" t="s">
        <v>177</v>
      </c>
      <c r="B34" s="12" t="s">
        <v>2159</v>
      </c>
      <c r="C34" s="12" t="s">
        <v>2160</v>
      </c>
      <c r="D34" s="12" t="s">
        <v>2161</v>
      </c>
      <c r="E34" s="12" t="s">
        <v>2162</v>
      </c>
      <c r="F34" s="12" t="s">
        <v>2163</v>
      </c>
      <c r="G34" s="12" t="s">
        <v>2164</v>
      </c>
      <c r="H34" s="12" t="s">
        <v>2165</v>
      </c>
      <c r="I34" s="12" t="s">
        <v>1244</v>
      </c>
      <c r="J34" s="12" t="s">
        <v>2166</v>
      </c>
      <c r="K34" s="12" t="s">
        <v>2135</v>
      </c>
      <c r="L34" s="12" t="s">
        <v>2167</v>
      </c>
      <c r="M34" s="12" t="s">
        <v>2168</v>
      </c>
      <c r="N34" s="12" t="s">
        <v>2169</v>
      </c>
      <c r="O34" s="12" t="s">
        <v>2170</v>
      </c>
      <c r="P34" s="12" t="s">
        <v>2171</v>
      </c>
      <c r="Q34" s="12" t="s">
        <v>2172</v>
      </c>
      <c r="R34" s="12" t="s">
        <v>2173</v>
      </c>
      <c r="S34" s="12" t="s">
        <v>2174</v>
      </c>
      <c r="T34" s="12" t="s">
        <v>2175</v>
      </c>
      <c r="U34" s="12" t="s">
        <v>2176</v>
      </c>
      <c r="V34" s="12" t="s">
        <v>2177</v>
      </c>
      <c r="W34" s="12" t="s">
        <v>10</v>
      </c>
      <c r="X34" s="12" t="s">
        <v>1853</v>
      </c>
      <c r="Y34" s="12" t="s">
        <v>1853</v>
      </c>
      <c r="Z34" s="12" t="s">
        <v>2178</v>
      </c>
    </row>
    <row r="35" spans="1:26">
      <c r="A35" s="12" t="s">
        <v>177</v>
      </c>
      <c r="B35" s="12" t="s">
        <v>1719</v>
      </c>
      <c r="C35" s="12" t="s">
        <v>2179</v>
      </c>
      <c r="D35" s="12" t="s">
        <v>2180</v>
      </c>
      <c r="E35" s="12" t="s">
        <v>2181</v>
      </c>
      <c r="F35" s="12" t="s">
        <v>2182</v>
      </c>
      <c r="G35" s="12" t="s">
        <v>2183</v>
      </c>
      <c r="H35" s="12" t="s">
        <v>2184</v>
      </c>
      <c r="I35" s="12" t="s">
        <v>2185</v>
      </c>
      <c r="J35" s="12" t="s">
        <v>2186</v>
      </c>
      <c r="K35" s="12" t="s">
        <v>2187</v>
      </c>
      <c r="L35" s="12" t="s">
        <v>2188</v>
      </c>
      <c r="M35" s="12" t="s">
        <v>2189</v>
      </c>
      <c r="N35" s="12" t="s">
        <v>2190</v>
      </c>
      <c r="O35" s="12" t="s">
        <v>2191</v>
      </c>
      <c r="P35" s="12" t="s">
        <v>2192</v>
      </c>
      <c r="Q35" s="12" t="s">
        <v>2193</v>
      </c>
      <c r="R35" s="12" t="s">
        <v>2194</v>
      </c>
      <c r="S35" s="12" t="s">
        <v>2195</v>
      </c>
      <c r="T35" s="12" t="s">
        <v>2196</v>
      </c>
      <c r="U35" s="12" t="s">
        <v>2197</v>
      </c>
      <c r="V35" s="12" t="s">
        <v>2198</v>
      </c>
      <c r="W35" s="12" t="s">
        <v>2</v>
      </c>
      <c r="X35" s="12" t="s">
        <v>2007</v>
      </c>
      <c r="Y35" s="12" t="s">
        <v>1984</v>
      </c>
      <c r="Z35" s="12" t="s">
        <v>2199</v>
      </c>
    </row>
    <row r="36" spans="1:26">
      <c r="A36" s="12" t="s">
        <v>177</v>
      </c>
      <c r="B36" s="12" t="s">
        <v>2050</v>
      </c>
      <c r="C36" s="12" t="s">
        <v>2200</v>
      </c>
      <c r="D36" s="12" t="s">
        <v>2201</v>
      </c>
      <c r="E36" s="12" t="s">
        <v>2202</v>
      </c>
      <c r="F36" s="12" t="s">
        <v>2203</v>
      </c>
      <c r="G36" s="12" t="s">
        <v>2204</v>
      </c>
      <c r="H36" s="12" t="s">
        <v>1576</v>
      </c>
      <c r="I36" s="12" t="s">
        <v>2205</v>
      </c>
      <c r="J36" s="12" t="s">
        <v>2206</v>
      </c>
      <c r="K36" s="12" t="s">
        <v>1884</v>
      </c>
      <c r="L36" s="12" t="s">
        <v>2207</v>
      </c>
      <c r="M36" s="12" t="s">
        <v>2208</v>
      </c>
      <c r="N36" s="12" t="s">
        <v>2209</v>
      </c>
      <c r="O36" s="12" t="s">
        <v>2210</v>
      </c>
      <c r="P36" s="12" t="s">
        <v>2211</v>
      </c>
      <c r="Q36" s="12" t="s">
        <v>2212</v>
      </c>
      <c r="R36" s="12" t="s">
        <v>2213</v>
      </c>
      <c r="S36" s="12" t="s">
        <v>2214</v>
      </c>
      <c r="T36" s="12" t="s">
        <v>2215</v>
      </c>
      <c r="U36" s="12" t="s">
        <v>2216</v>
      </c>
      <c r="V36" s="12" t="s">
        <v>2217</v>
      </c>
      <c r="W36" s="12" t="s">
        <v>2</v>
      </c>
      <c r="X36" s="12" t="s">
        <v>2159</v>
      </c>
      <c r="Y36" s="12" t="s">
        <v>2137</v>
      </c>
      <c r="Z36" s="12" t="s">
        <v>2218</v>
      </c>
    </row>
    <row r="37" spans="1:26">
      <c r="A37" s="12" t="s">
        <v>177</v>
      </c>
      <c r="B37" s="12" t="s">
        <v>2049</v>
      </c>
      <c r="C37" s="12" t="s">
        <v>2219</v>
      </c>
      <c r="D37" s="12" t="s">
        <v>2220</v>
      </c>
      <c r="E37" s="12" t="s">
        <v>2221</v>
      </c>
      <c r="F37" s="12" t="s">
        <v>2222</v>
      </c>
      <c r="G37" s="12" t="s">
        <v>2223</v>
      </c>
      <c r="H37" s="12" t="s">
        <v>2224</v>
      </c>
      <c r="I37" s="12" t="s">
        <v>2225</v>
      </c>
      <c r="J37" s="12" t="s">
        <v>2226</v>
      </c>
      <c r="K37" s="12" t="s">
        <v>1818</v>
      </c>
      <c r="L37" s="12" t="s">
        <v>2227</v>
      </c>
      <c r="M37" s="12" t="s">
        <v>2228</v>
      </c>
      <c r="N37" s="12" t="s">
        <v>2229</v>
      </c>
      <c r="O37" s="12" t="s">
        <v>2230</v>
      </c>
      <c r="P37" s="12" t="s">
        <v>2231</v>
      </c>
      <c r="Q37" s="12" t="s">
        <v>2232</v>
      </c>
      <c r="R37" s="12" t="s">
        <v>2233</v>
      </c>
      <c r="S37" s="12" t="s">
        <v>2234</v>
      </c>
      <c r="T37" s="12" t="s">
        <v>2235</v>
      </c>
      <c r="U37" s="12" t="s">
        <v>2236</v>
      </c>
      <c r="V37" s="12" t="s">
        <v>2237</v>
      </c>
      <c r="W37" s="12" t="s">
        <v>2</v>
      </c>
      <c r="X37" s="12" t="s">
        <v>1984</v>
      </c>
      <c r="Y37" s="12" t="s">
        <v>1939</v>
      </c>
      <c r="Z37" s="12" t="s">
        <v>2238</v>
      </c>
    </row>
    <row r="38" spans="1:26">
      <c r="A38" s="12" t="s">
        <v>177</v>
      </c>
      <c r="B38" s="12" t="s">
        <v>2239</v>
      </c>
      <c r="C38" s="12" t="s">
        <v>2240</v>
      </c>
      <c r="D38" s="12" t="s">
        <v>2241</v>
      </c>
      <c r="E38" s="12" t="s">
        <v>2242</v>
      </c>
      <c r="F38" s="12" t="s">
        <v>2243</v>
      </c>
      <c r="G38" s="12" t="s">
        <v>2244</v>
      </c>
      <c r="H38" s="12" t="s">
        <v>2245</v>
      </c>
      <c r="I38" s="12" t="s">
        <v>2246</v>
      </c>
      <c r="J38" s="12" t="s">
        <v>1982</v>
      </c>
      <c r="K38" s="12" t="s">
        <v>2247</v>
      </c>
      <c r="L38" s="12" t="s">
        <v>2248</v>
      </c>
      <c r="M38" s="12" t="s">
        <v>2249</v>
      </c>
      <c r="N38" s="12" t="s">
        <v>2250</v>
      </c>
      <c r="O38" s="12" t="s">
        <v>2251</v>
      </c>
      <c r="P38" s="12" t="s">
        <v>2252</v>
      </c>
      <c r="Q38" s="12" t="s">
        <v>2253</v>
      </c>
      <c r="R38" s="12" t="s">
        <v>2254</v>
      </c>
      <c r="S38" s="12" t="s">
        <v>2255</v>
      </c>
      <c r="T38" s="12" t="s">
        <v>2256</v>
      </c>
      <c r="U38" s="12" t="s">
        <v>2257</v>
      </c>
      <c r="V38" s="12" t="s">
        <v>2258</v>
      </c>
      <c r="W38" s="12" t="s">
        <v>2</v>
      </c>
      <c r="X38" s="12" t="s">
        <v>1897</v>
      </c>
      <c r="Y38" s="12" t="s">
        <v>1918</v>
      </c>
      <c r="Z38" s="12" t="s">
        <v>2259</v>
      </c>
    </row>
    <row r="39" spans="1:26">
      <c r="A39" s="12" t="s">
        <v>177</v>
      </c>
      <c r="B39" s="12" t="s">
        <v>1742</v>
      </c>
      <c r="C39" s="12" t="s">
        <v>2260</v>
      </c>
      <c r="D39" s="12" t="s">
        <v>2261</v>
      </c>
      <c r="E39" s="12" t="s">
        <v>2262</v>
      </c>
      <c r="F39" s="12" t="s">
        <v>2263</v>
      </c>
      <c r="G39" s="12" t="s">
        <v>2264</v>
      </c>
      <c r="H39" s="12" t="s">
        <v>2265</v>
      </c>
      <c r="I39" s="12" t="s">
        <v>1250</v>
      </c>
      <c r="J39" s="12" t="s">
        <v>916</v>
      </c>
      <c r="K39" s="12" t="s">
        <v>2266</v>
      </c>
      <c r="L39" s="12" t="s">
        <v>2267</v>
      </c>
      <c r="M39" s="12" t="s">
        <v>2268</v>
      </c>
      <c r="N39" s="12" t="s">
        <v>2269</v>
      </c>
      <c r="O39" s="12" t="s">
        <v>2270</v>
      </c>
      <c r="P39" s="12" t="s">
        <v>2271</v>
      </c>
      <c r="Q39" s="12" t="s">
        <v>2272</v>
      </c>
      <c r="R39" s="12" t="s">
        <v>2273</v>
      </c>
      <c r="S39" s="12" t="s">
        <v>2274</v>
      </c>
      <c r="T39" s="12" t="s">
        <v>2275</v>
      </c>
      <c r="U39" s="12" t="s">
        <v>2276</v>
      </c>
      <c r="V39" s="12" t="s">
        <v>2277</v>
      </c>
      <c r="W39" s="12" t="s">
        <v>2</v>
      </c>
      <c r="X39" s="12" t="s">
        <v>2278</v>
      </c>
      <c r="Y39" s="12" t="s">
        <v>2279</v>
      </c>
      <c r="Z39" s="12" t="s">
        <v>2280</v>
      </c>
    </row>
    <row r="40" spans="1:26">
      <c r="A40" s="12" t="s">
        <v>177</v>
      </c>
      <c r="B40" s="12" t="s">
        <v>2281</v>
      </c>
      <c r="C40" s="12" t="s">
        <v>2282</v>
      </c>
      <c r="D40" s="12" t="s">
        <v>2283</v>
      </c>
      <c r="E40" s="12" t="s">
        <v>2284</v>
      </c>
      <c r="F40" s="12" t="s">
        <v>2035</v>
      </c>
      <c r="G40" s="12" t="s">
        <v>2285</v>
      </c>
      <c r="H40" s="12" t="s">
        <v>2286</v>
      </c>
      <c r="I40" s="12" t="s">
        <v>2287</v>
      </c>
      <c r="J40" s="12" t="s">
        <v>2288</v>
      </c>
      <c r="K40" s="12" t="s">
        <v>2005</v>
      </c>
      <c r="L40" s="12" t="s">
        <v>2289</v>
      </c>
      <c r="M40" s="12" t="s">
        <v>2290</v>
      </c>
      <c r="N40" s="12" t="s">
        <v>2291</v>
      </c>
      <c r="O40" s="12" t="s">
        <v>2292</v>
      </c>
      <c r="P40" s="12" t="s">
        <v>2293</v>
      </c>
      <c r="Q40" s="12" t="s">
        <v>2294</v>
      </c>
      <c r="R40" s="12" t="s">
        <v>2295</v>
      </c>
      <c r="S40" s="12" t="s">
        <v>2296</v>
      </c>
      <c r="T40" s="12" t="s">
        <v>2297</v>
      </c>
      <c r="U40" s="12" t="s">
        <v>2298</v>
      </c>
      <c r="V40" s="12" t="s">
        <v>2299</v>
      </c>
      <c r="W40" s="12" t="s">
        <v>10</v>
      </c>
      <c r="X40" s="12" t="s">
        <v>2050</v>
      </c>
      <c r="Y40" s="12" t="s">
        <v>2049</v>
      </c>
      <c r="Z40" s="12" t="s">
        <v>2300</v>
      </c>
    </row>
    <row r="41" spans="1:26">
      <c r="A41" s="12" t="s">
        <v>177</v>
      </c>
      <c r="B41" s="12" t="s">
        <v>2301</v>
      </c>
      <c r="C41" s="12" t="s">
        <v>2302</v>
      </c>
      <c r="D41" s="12" t="s">
        <v>2303</v>
      </c>
      <c r="E41" s="12" t="s">
        <v>2304</v>
      </c>
      <c r="F41" s="12" t="s">
        <v>2305</v>
      </c>
      <c r="G41" s="12" t="s">
        <v>2306</v>
      </c>
      <c r="H41" s="12" t="s">
        <v>2307</v>
      </c>
      <c r="I41" s="12" t="s">
        <v>2308</v>
      </c>
      <c r="J41" s="12" t="s">
        <v>2309</v>
      </c>
      <c r="K41" s="12" t="s">
        <v>2310</v>
      </c>
      <c r="L41" s="12" t="s">
        <v>2311</v>
      </c>
      <c r="M41" s="12" t="s">
        <v>2312</v>
      </c>
      <c r="N41" s="12" t="s">
        <v>2313</v>
      </c>
      <c r="O41" s="12" t="s">
        <v>2314</v>
      </c>
      <c r="P41" s="12" t="s">
        <v>2315</v>
      </c>
      <c r="Q41" s="12" t="s">
        <v>2316</v>
      </c>
      <c r="R41" s="12" t="s">
        <v>2317</v>
      </c>
      <c r="S41" s="12" t="s">
        <v>2318</v>
      </c>
      <c r="T41" s="12" t="s">
        <v>2319</v>
      </c>
      <c r="U41" s="12" t="s">
        <v>2320</v>
      </c>
      <c r="V41" s="12" t="s">
        <v>2321</v>
      </c>
      <c r="W41" s="12" t="s">
        <v>11</v>
      </c>
      <c r="X41" s="12" t="s">
        <v>2322</v>
      </c>
      <c r="Y41" s="12" t="s">
        <v>2082</v>
      </c>
      <c r="Z41" s="12" t="s">
        <v>2323</v>
      </c>
    </row>
    <row r="42" spans="1:26">
      <c r="A42" s="12" t="s">
        <v>177</v>
      </c>
      <c r="B42" s="12" t="s">
        <v>2324</v>
      </c>
      <c r="C42" s="12" t="s">
        <v>2325</v>
      </c>
      <c r="D42" s="12" t="s">
        <v>2326</v>
      </c>
      <c r="E42" s="12" t="s">
        <v>2327</v>
      </c>
      <c r="F42" s="12" t="s">
        <v>2328</v>
      </c>
      <c r="G42" s="12" t="s">
        <v>2329</v>
      </c>
      <c r="H42" s="12" t="s">
        <v>1665</v>
      </c>
      <c r="I42" s="12" t="s">
        <v>1644</v>
      </c>
      <c r="J42" s="12" t="s">
        <v>2330</v>
      </c>
      <c r="K42" s="12" t="s">
        <v>2331</v>
      </c>
      <c r="L42" s="12" t="s">
        <v>2332</v>
      </c>
      <c r="M42" s="12" t="s">
        <v>2333</v>
      </c>
      <c r="N42" s="12" t="s">
        <v>2334</v>
      </c>
      <c r="O42" s="12" t="s">
        <v>2335</v>
      </c>
      <c r="P42" s="12" t="s">
        <v>2336</v>
      </c>
      <c r="Q42" s="12" t="s">
        <v>2337</v>
      </c>
      <c r="R42" s="12" t="s">
        <v>2338</v>
      </c>
      <c r="S42" s="12" t="s">
        <v>2339</v>
      </c>
      <c r="T42" s="12" t="s">
        <v>2340</v>
      </c>
      <c r="U42" s="12" t="s">
        <v>2341</v>
      </c>
      <c r="V42" s="12" t="s">
        <v>2342</v>
      </c>
      <c r="W42" s="12" t="s">
        <v>11</v>
      </c>
      <c r="X42" s="12" t="s">
        <v>2343</v>
      </c>
      <c r="Y42" s="12" t="s">
        <v>1220</v>
      </c>
      <c r="Z42" s="12" t="s">
        <v>2344</v>
      </c>
    </row>
    <row r="43" spans="1:26">
      <c r="A43" s="12" t="s">
        <v>177</v>
      </c>
      <c r="B43" s="12" t="s">
        <v>2134</v>
      </c>
      <c r="C43" s="12" t="s">
        <v>2345</v>
      </c>
      <c r="D43" s="12" t="s">
        <v>2346</v>
      </c>
      <c r="E43" s="12" t="s">
        <v>2347</v>
      </c>
      <c r="F43" s="12" t="s">
        <v>2348</v>
      </c>
      <c r="G43" s="12" t="s">
        <v>2349</v>
      </c>
      <c r="H43" s="12" t="s">
        <v>1557</v>
      </c>
      <c r="I43" s="12" t="s">
        <v>2350</v>
      </c>
      <c r="J43" s="12" t="s">
        <v>2351</v>
      </c>
      <c r="K43" s="12" t="s">
        <v>2352</v>
      </c>
      <c r="L43" s="12" t="s">
        <v>2353</v>
      </c>
      <c r="M43" s="12" t="s">
        <v>2354</v>
      </c>
      <c r="N43" s="12" t="s">
        <v>2355</v>
      </c>
      <c r="O43" s="12" t="s">
        <v>2356</v>
      </c>
      <c r="P43" s="12" t="s">
        <v>2357</v>
      </c>
      <c r="Q43" s="12" t="s">
        <v>2358</v>
      </c>
      <c r="R43" s="12" t="s">
        <v>2359</v>
      </c>
      <c r="S43" s="12" t="s">
        <v>2360</v>
      </c>
      <c r="T43" s="12" t="s">
        <v>2361</v>
      </c>
      <c r="U43" s="12" t="s">
        <v>2362</v>
      </c>
      <c r="V43" s="12" t="s">
        <v>2363</v>
      </c>
      <c r="W43" s="12" t="s">
        <v>11</v>
      </c>
      <c r="X43" s="12" t="s">
        <v>2364</v>
      </c>
      <c r="Y43" s="12" t="s">
        <v>1729</v>
      </c>
      <c r="Z43" s="12" t="s">
        <v>2365</v>
      </c>
    </row>
    <row r="44" spans="1:26">
      <c r="A44" s="12" t="s">
        <v>177</v>
      </c>
      <c r="B44" s="12" t="s">
        <v>1360</v>
      </c>
      <c r="C44" s="12" t="s">
        <v>2366</v>
      </c>
      <c r="D44" s="12" t="s">
        <v>2367</v>
      </c>
      <c r="E44" s="12" t="s">
        <v>2368</v>
      </c>
      <c r="F44" s="12" t="s">
        <v>2369</v>
      </c>
      <c r="G44" s="12" t="s">
        <v>2370</v>
      </c>
      <c r="H44" s="12" t="s">
        <v>2371</v>
      </c>
      <c r="I44" s="12" t="s">
        <v>2247</v>
      </c>
      <c r="J44" s="12" t="s">
        <v>1875</v>
      </c>
      <c r="K44" s="12" t="s">
        <v>2159</v>
      </c>
      <c r="L44" s="12" t="s">
        <v>2372</v>
      </c>
      <c r="M44" s="12" t="s">
        <v>2373</v>
      </c>
      <c r="N44" s="12" t="s">
        <v>2374</v>
      </c>
      <c r="O44" s="12" t="s">
        <v>2375</v>
      </c>
      <c r="P44" s="12" t="s">
        <v>375</v>
      </c>
      <c r="Q44" s="12" t="s">
        <v>2315</v>
      </c>
      <c r="R44" s="12" t="s">
        <v>2376</v>
      </c>
      <c r="S44" s="12" t="s">
        <v>2377</v>
      </c>
      <c r="T44" s="12" t="s">
        <v>2378</v>
      </c>
      <c r="U44" s="12" t="s">
        <v>2379</v>
      </c>
      <c r="V44" s="12" t="s">
        <v>2380</v>
      </c>
      <c r="W44" s="12" t="s">
        <v>4</v>
      </c>
      <c r="X44" s="12" t="s">
        <v>2381</v>
      </c>
      <c r="Y44" s="12" t="s">
        <v>2382</v>
      </c>
      <c r="Z44" s="12" t="s">
        <v>2383</v>
      </c>
    </row>
    <row r="45" spans="1:26">
      <c r="A45" s="12" t="s">
        <v>177</v>
      </c>
      <c r="B45" s="12" t="s">
        <v>2384</v>
      </c>
      <c r="C45" s="12" t="s">
        <v>2385</v>
      </c>
      <c r="D45" s="12" t="s">
        <v>2386</v>
      </c>
      <c r="E45" s="12" t="s">
        <v>2387</v>
      </c>
      <c r="F45" s="12" t="s">
        <v>1838</v>
      </c>
      <c r="G45" s="12" t="s">
        <v>2388</v>
      </c>
      <c r="H45" s="12" t="s">
        <v>2389</v>
      </c>
      <c r="I45" s="12" t="s">
        <v>2286</v>
      </c>
      <c r="J45" s="12" t="s">
        <v>2390</v>
      </c>
      <c r="K45" s="12" t="s">
        <v>1817</v>
      </c>
      <c r="L45" s="12" t="s">
        <v>2391</v>
      </c>
      <c r="M45" s="12" t="s">
        <v>2392</v>
      </c>
      <c r="N45" s="12" t="s">
        <v>2393</v>
      </c>
      <c r="O45" s="12" t="s">
        <v>2394</v>
      </c>
      <c r="P45" s="12" t="s">
        <v>2395</v>
      </c>
      <c r="Q45" s="12" t="s">
        <v>2396</v>
      </c>
      <c r="R45" s="12" t="s">
        <v>2397</v>
      </c>
      <c r="S45" s="12" t="s">
        <v>2398</v>
      </c>
      <c r="T45" s="12" t="s">
        <v>2399</v>
      </c>
      <c r="U45" s="12" t="s">
        <v>2400</v>
      </c>
      <c r="V45" s="12" t="s">
        <v>2401</v>
      </c>
      <c r="W45" s="12" t="s">
        <v>11</v>
      </c>
      <c r="X45" s="12" t="s">
        <v>2402</v>
      </c>
      <c r="Y45" s="12" t="s">
        <v>1773</v>
      </c>
      <c r="Z45" s="12" t="s">
        <v>2403</v>
      </c>
    </row>
    <row r="46" spans="1:26">
      <c r="A46" s="12" t="s">
        <v>177</v>
      </c>
      <c r="B46" s="12" t="s">
        <v>2404</v>
      </c>
      <c r="C46" s="12" t="s">
        <v>2405</v>
      </c>
      <c r="D46" s="12" t="s">
        <v>2406</v>
      </c>
      <c r="E46" s="12" t="s">
        <v>2407</v>
      </c>
      <c r="F46" s="12" t="s">
        <v>2408</v>
      </c>
      <c r="G46" s="12" t="s">
        <v>2409</v>
      </c>
      <c r="H46" s="12" t="s">
        <v>2410</v>
      </c>
      <c r="I46" s="12" t="s">
        <v>2411</v>
      </c>
      <c r="J46" s="12" t="s">
        <v>2412</v>
      </c>
      <c r="K46" s="12" t="s">
        <v>2004</v>
      </c>
      <c r="L46" s="12" t="s">
        <v>2413</v>
      </c>
      <c r="M46" s="12" t="s">
        <v>2414</v>
      </c>
      <c r="N46" s="12" t="s">
        <v>2415</v>
      </c>
      <c r="O46" s="12" t="s">
        <v>2416</v>
      </c>
      <c r="P46" s="12" t="s">
        <v>2417</v>
      </c>
      <c r="Q46" s="12" t="s">
        <v>2418</v>
      </c>
      <c r="R46" s="12" t="s">
        <v>2419</v>
      </c>
      <c r="S46" s="12" t="s">
        <v>2420</v>
      </c>
      <c r="T46" s="12" t="s">
        <v>2421</v>
      </c>
      <c r="U46" s="12" t="s">
        <v>2422</v>
      </c>
      <c r="V46" s="12" t="s">
        <v>2423</v>
      </c>
      <c r="W46" s="12" t="s">
        <v>2</v>
      </c>
      <c r="X46" s="12" t="s">
        <v>2052</v>
      </c>
      <c r="Y46" s="12" t="s">
        <v>2074</v>
      </c>
      <c r="Z46" s="12" t="s">
        <v>2424</v>
      </c>
    </row>
    <row r="47" spans="1:26">
      <c r="A47" s="12" t="s">
        <v>177</v>
      </c>
      <c r="B47" s="12" t="s">
        <v>2279</v>
      </c>
      <c r="C47" s="12" t="s">
        <v>2425</v>
      </c>
      <c r="D47" s="12" t="s">
        <v>2426</v>
      </c>
      <c r="E47" s="12" t="s">
        <v>2427</v>
      </c>
      <c r="F47" s="12" t="s">
        <v>2308</v>
      </c>
      <c r="G47" s="12" t="s">
        <v>2428</v>
      </c>
      <c r="H47" s="12" t="s">
        <v>2410</v>
      </c>
      <c r="I47" s="12" t="s">
        <v>2429</v>
      </c>
      <c r="J47" s="12" t="s">
        <v>2430</v>
      </c>
      <c r="K47" s="12" t="s">
        <v>2431</v>
      </c>
      <c r="L47" s="12" t="s">
        <v>2432</v>
      </c>
      <c r="M47" s="12" t="s">
        <v>2433</v>
      </c>
      <c r="N47" s="12" t="s">
        <v>2434</v>
      </c>
      <c r="O47" s="12" t="s">
        <v>2435</v>
      </c>
      <c r="P47" s="12" t="s">
        <v>2436</v>
      </c>
      <c r="Q47" s="12" t="s">
        <v>2172</v>
      </c>
      <c r="R47" s="12" t="s">
        <v>2437</v>
      </c>
      <c r="S47" s="12" t="s">
        <v>2438</v>
      </c>
      <c r="T47" s="12" t="s">
        <v>2439</v>
      </c>
      <c r="U47" s="12" t="s">
        <v>2440</v>
      </c>
      <c r="V47" s="12" t="s">
        <v>2441</v>
      </c>
      <c r="W47" s="12" t="s">
        <v>4</v>
      </c>
      <c r="X47" s="12" t="s">
        <v>2442</v>
      </c>
      <c r="Y47" s="12" t="s">
        <v>1343</v>
      </c>
      <c r="Z47" s="12" t="s">
        <v>2443</v>
      </c>
    </row>
    <row r="48" spans="1:26">
      <c r="A48" s="12" t="s">
        <v>177</v>
      </c>
      <c r="B48" s="12" t="s">
        <v>2278</v>
      </c>
      <c r="C48" s="12" t="s">
        <v>2444</v>
      </c>
      <c r="D48" s="12" t="s">
        <v>2445</v>
      </c>
      <c r="E48" s="12" t="s">
        <v>2446</v>
      </c>
      <c r="F48" s="12" t="s">
        <v>2447</v>
      </c>
      <c r="G48" s="12" t="s">
        <v>2448</v>
      </c>
      <c r="H48" s="12" t="s">
        <v>2449</v>
      </c>
      <c r="I48" s="12" t="s">
        <v>1818</v>
      </c>
      <c r="J48" s="12" t="s">
        <v>1968</v>
      </c>
      <c r="K48" s="12" t="s">
        <v>2450</v>
      </c>
      <c r="L48" s="12" t="s">
        <v>2451</v>
      </c>
      <c r="M48" s="12" t="s">
        <v>2452</v>
      </c>
      <c r="N48" s="12" t="s">
        <v>2453</v>
      </c>
      <c r="O48" s="12" t="s">
        <v>2454</v>
      </c>
      <c r="P48" s="12" t="s">
        <v>1286</v>
      </c>
      <c r="Q48" s="12" t="s">
        <v>2455</v>
      </c>
      <c r="R48" s="12" t="s">
        <v>2456</v>
      </c>
      <c r="S48" s="12" t="s">
        <v>2457</v>
      </c>
      <c r="T48" s="12" t="s">
        <v>2458</v>
      </c>
      <c r="U48" s="12" t="s">
        <v>2459</v>
      </c>
      <c r="V48" s="12" t="s">
        <v>2460</v>
      </c>
      <c r="W48" s="12" t="s">
        <v>4</v>
      </c>
      <c r="X48" s="12" t="s">
        <v>2461</v>
      </c>
      <c r="Y48" s="12" t="s">
        <v>2288</v>
      </c>
      <c r="Z48" s="12" t="s">
        <v>2462</v>
      </c>
    </row>
    <row r="49" spans="1:26">
      <c r="A49" s="12" t="s">
        <v>177</v>
      </c>
      <c r="B49" s="12" t="s">
        <v>2463</v>
      </c>
      <c r="C49" s="12" t="s">
        <v>2464</v>
      </c>
      <c r="D49" s="12" t="s">
        <v>2465</v>
      </c>
      <c r="E49" s="12" t="s">
        <v>2466</v>
      </c>
      <c r="F49" s="12" t="s">
        <v>2467</v>
      </c>
      <c r="G49" s="12" t="s">
        <v>1622</v>
      </c>
      <c r="H49" s="12" t="s">
        <v>2468</v>
      </c>
      <c r="I49" s="12" t="s">
        <v>2469</v>
      </c>
      <c r="J49" s="12" t="s">
        <v>2246</v>
      </c>
      <c r="K49" s="12" t="s">
        <v>1903</v>
      </c>
      <c r="L49" s="12" t="s">
        <v>2470</v>
      </c>
      <c r="M49" s="12" t="s">
        <v>2471</v>
      </c>
      <c r="N49" s="12" t="s">
        <v>2472</v>
      </c>
      <c r="O49" s="12" t="s">
        <v>2473</v>
      </c>
      <c r="P49" s="12" t="s">
        <v>471</v>
      </c>
      <c r="Q49" s="12" t="s">
        <v>2474</v>
      </c>
      <c r="R49" s="12" t="s">
        <v>2475</v>
      </c>
      <c r="S49" s="12" t="s">
        <v>2476</v>
      </c>
      <c r="T49" s="12" t="s">
        <v>2477</v>
      </c>
      <c r="U49" s="12" t="s">
        <v>2478</v>
      </c>
      <c r="V49" s="12" t="s">
        <v>2479</v>
      </c>
      <c r="W49" s="12" t="s">
        <v>10</v>
      </c>
      <c r="X49" s="12" t="s">
        <v>2404</v>
      </c>
      <c r="Y49" s="12" t="s">
        <v>2324</v>
      </c>
      <c r="Z49" s="12" t="s">
        <v>2480</v>
      </c>
    </row>
    <row r="50" spans="1:26">
      <c r="A50" s="12" t="s">
        <v>177</v>
      </c>
      <c r="B50" s="12" t="s">
        <v>2481</v>
      </c>
      <c r="C50" s="12" t="s">
        <v>2482</v>
      </c>
      <c r="D50" s="12" t="s">
        <v>2483</v>
      </c>
      <c r="E50" s="12" t="s">
        <v>2484</v>
      </c>
      <c r="F50" s="12" t="s">
        <v>2485</v>
      </c>
      <c r="G50" s="12" t="s">
        <v>2486</v>
      </c>
      <c r="H50" s="12" t="s">
        <v>2037</v>
      </c>
      <c r="I50" s="12" t="s">
        <v>1742</v>
      </c>
      <c r="J50" s="12" t="s">
        <v>1786</v>
      </c>
      <c r="K50" s="12" t="s">
        <v>2487</v>
      </c>
      <c r="L50" s="12" t="s">
        <v>2488</v>
      </c>
      <c r="M50" s="12" t="s">
        <v>2489</v>
      </c>
      <c r="N50" s="12" t="s">
        <v>2490</v>
      </c>
      <c r="O50" s="12" t="s">
        <v>2491</v>
      </c>
      <c r="P50" s="12" t="s">
        <v>2492</v>
      </c>
      <c r="Q50" s="12" t="s">
        <v>2493</v>
      </c>
      <c r="R50" s="12" t="s">
        <v>2494</v>
      </c>
      <c r="S50" s="12" t="s">
        <v>2495</v>
      </c>
      <c r="T50" s="12" t="s">
        <v>2496</v>
      </c>
      <c r="U50" s="12" t="s">
        <v>2497</v>
      </c>
      <c r="V50" s="12" t="s">
        <v>2498</v>
      </c>
      <c r="W50" s="12" t="s">
        <v>4</v>
      </c>
      <c r="X50" s="12" t="s">
        <v>2499</v>
      </c>
      <c r="Y50" s="12" t="s">
        <v>2500</v>
      </c>
      <c r="Z50" s="12" t="s">
        <v>2501</v>
      </c>
    </row>
    <row r="51" spans="1:26">
      <c r="A51" s="12" t="s">
        <v>177</v>
      </c>
      <c r="B51" s="12" t="s">
        <v>2502</v>
      </c>
      <c r="C51" s="12" t="s">
        <v>2503</v>
      </c>
      <c r="D51" s="12" t="s">
        <v>2504</v>
      </c>
      <c r="E51" s="12" t="s">
        <v>2505</v>
      </c>
      <c r="F51" s="12" t="s">
        <v>2506</v>
      </c>
      <c r="G51" s="12" t="s">
        <v>2507</v>
      </c>
      <c r="H51" s="12" t="s">
        <v>2508</v>
      </c>
      <c r="I51" s="12" t="s">
        <v>2509</v>
      </c>
      <c r="J51" s="12" t="s">
        <v>1267</v>
      </c>
      <c r="K51" s="12" t="s">
        <v>2510</v>
      </c>
      <c r="L51" s="12" t="s">
        <v>2511</v>
      </c>
      <c r="M51" s="12" t="s">
        <v>2512</v>
      </c>
      <c r="N51" s="12" t="s">
        <v>2513</v>
      </c>
      <c r="O51" s="12" t="s">
        <v>2514</v>
      </c>
      <c r="P51" s="12" t="s">
        <v>2515</v>
      </c>
      <c r="Q51" s="12" t="s">
        <v>2516</v>
      </c>
      <c r="R51" s="12" t="s">
        <v>2517</v>
      </c>
      <c r="S51" s="12" t="s">
        <v>2518</v>
      </c>
      <c r="T51" s="12" t="s">
        <v>2519</v>
      </c>
      <c r="U51" s="12" t="s">
        <v>2520</v>
      </c>
      <c r="V51" s="12" t="s">
        <v>2521</v>
      </c>
      <c r="W51" s="12" t="s">
        <v>10</v>
      </c>
      <c r="X51" s="12" t="s">
        <v>2114</v>
      </c>
      <c r="Y51" s="12" t="s">
        <v>2114</v>
      </c>
      <c r="Z51" s="12" t="s">
        <v>2522</v>
      </c>
    </row>
    <row r="52" spans="1:26">
      <c r="A52" s="12" t="s">
        <v>177</v>
      </c>
      <c r="B52" s="12" t="s">
        <v>2135</v>
      </c>
      <c r="C52" s="12" t="s">
        <v>2523</v>
      </c>
      <c r="D52" s="12" t="s">
        <v>2524</v>
      </c>
      <c r="E52" s="12" t="s">
        <v>2525</v>
      </c>
      <c r="F52" s="12" t="s">
        <v>2526</v>
      </c>
      <c r="G52" s="12" t="s">
        <v>2527</v>
      </c>
      <c r="H52" s="12" t="s">
        <v>2528</v>
      </c>
      <c r="I52" s="12" t="s">
        <v>2529</v>
      </c>
      <c r="J52" s="12" t="s">
        <v>2530</v>
      </c>
      <c r="K52" s="12" t="s">
        <v>1808</v>
      </c>
      <c r="L52" s="12" t="s">
        <v>2531</v>
      </c>
      <c r="M52" s="12" t="s">
        <v>2532</v>
      </c>
      <c r="N52" s="12" t="s">
        <v>2533</v>
      </c>
      <c r="O52" s="12" t="s">
        <v>2534</v>
      </c>
      <c r="P52" s="12" t="s">
        <v>2172</v>
      </c>
      <c r="Q52" s="12" t="s">
        <v>2535</v>
      </c>
      <c r="R52" s="12" t="s">
        <v>2536</v>
      </c>
      <c r="S52" s="12" t="s">
        <v>2537</v>
      </c>
      <c r="T52" s="12" t="s">
        <v>2538</v>
      </c>
      <c r="U52" s="12" t="s">
        <v>2539</v>
      </c>
      <c r="V52" s="12" t="s">
        <v>2540</v>
      </c>
      <c r="W52" s="12" t="s">
        <v>2</v>
      </c>
      <c r="X52" s="12" t="s">
        <v>2541</v>
      </c>
      <c r="Y52" s="12" t="s">
        <v>2542</v>
      </c>
      <c r="Z52" s="12" t="s">
        <v>2543</v>
      </c>
    </row>
    <row r="53" spans="1:26">
      <c r="A53" s="12" t="s">
        <v>177</v>
      </c>
      <c r="B53" s="12" t="s">
        <v>2544</v>
      </c>
      <c r="C53" s="12" t="s">
        <v>2545</v>
      </c>
      <c r="D53" s="12" t="s">
        <v>2546</v>
      </c>
      <c r="E53" s="12" t="s">
        <v>2547</v>
      </c>
      <c r="F53" s="12" t="s">
        <v>2548</v>
      </c>
      <c r="G53" s="12" t="s">
        <v>2549</v>
      </c>
      <c r="H53" s="12" t="s">
        <v>1859</v>
      </c>
      <c r="I53" s="12" t="s">
        <v>2550</v>
      </c>
      <c r="J53" s="12" t="s">
        <v>2551</v>
      </c>
      <c r="K53" s="12" t="s">
        <v>1120</v>
      </c>
      <c r="L53" s="12" t="s">
        <v>2552</v>
      </c>
      <c r="M53" s="12" t="s">
        <v>2553</v>
      </c>
      <c r="N53" s="12" t="s">
        <v>2554</v>
      </c>
      <c r="O53" s="12" t="s">
        <v>2555</v>
      </c>
      <c r="P53" s="12" t="s">
        <v>2556</v>
      </c>
      <c r="Q53" s="12" t="s">
        <v>2557</v>
      </c>
      <c r="R53" s="12" t="s">
        <v>2558</v>
      </c>
      <c r="S53" s="12" t="s">
        <v>2559</v>
      </c>
      <c r="T53" s="12" t="s">
        <v>2560</v>
      </c>
      <c r="U53" s="12" t="s">
        <v>2561</v>
      </c>
      <c r="V53" s="12" t="s">
        <v>2562</v>
      </c>
      <c r="W53" s="12" t="s">
        <v>4</v>
      </c>
      <c r="X53" s="12" t="s">
        <v>2563</v>
      </c>
      <c r="Y53" s="12" t="s">
        <v>2564</v>
      </c>
      <c r="Z53" s="12" t="s">
        <v>2565</v>
      </c>
    </row>
    <row r="54" spans="1:26">
      <c r="A54" s="12" t="s">
        <v>177</v>
      </c>
      <c r="B54" s="12" t="s">
        <v>2566</v>
      </c>
      <c r="C54" s="12" t="s">
        <v>2567</v>
      </c>
      <c r="D54" s="12" t="s">
        <v>2568</v>
      </c>
      <c r="E54" s="12" t="s">
        <v>2569</v>
      </c>
      <c r="F54" s="12" t="s">
        <v>2570</v>
      </c>
      <c r="G54" s="12" t="s">
        <v>1033</v>
      </c>
      <c r="H54" s="12" t="s">
        <v>2571</v>
      </c>
      <c r="I54" s="12" t="s">
        <v>2572</v>
      </c>
      <c r="J54" s="12" t="s">
        <v>2573</v>
      </c>
      <c r="K54" s="12" t="s">
        <v>2574</v>
      </c>
      <c r="L54" s="12" t="s">
        <v>2575</v>
      </c>
      <c r="M54" s="12" t="s">
        <v>2576</v>
      </c>
      <c r="N54" s="12" t="s">
        <v>2577</v>
      </c>
      <c r="O54" s="12" t="s">
        <v>2578</v>
      </c>
      <c r="P54" s="12" t="s">
        <v>2579</v>
      </c>
      <c r="Q54" s="12" t="s">
        <v>2580</v>
      </c>
      <c r="R54" s="12" t="s">
        <v>2581</v>
      </c>
      <c r="S54" s="12" t="s">
        <v>2582</v>
      </c>
      <c r="T54" s="12" t="s">
        <v>2583</v>
      </c>
      <c r="U54" s="12" t="s">
        <v>2584</v>
      </c>
      <c r="V54" s="12" t="s">
        <v>2585</v>
      </c>
      <c r="W54" s="12" t="s">
        <v>2</v>
      </c>
      <c r="X54" s="12" t="s">
        <v>2384</v>
      </c>
      <c r="Y54" s="12" t="s">
        <v>2384</v>
      </c>
      <c r="Z54" s="12" t="s">
        <v>2586</v>
      </c>
    </row>
    <row r="55" spans="1:26">
      <c r="A55" s="12" t="s">
        <v>177</v>
      </c>
      <c r="B55" s="12" t="s">
        <v>2587</v>
      </c>
      <c r="C55" s="12" t="s">
        <v>2588</v>
      </c>
      <c r="D55" s="12" t="s">
        <v>2589</v>
      </c>
      <c r="E55" s="12" t="s">
        <v>2590</v>
      </c>
      <c r="F55" s="12" t="s">
        <v>2591</v>
      </c>
      <c r="G55" s="12" t="s">
        <v>2592</v>
      </c>
      <c r="H55" s="12" t="s">
        <v>2593</v>
      </c>
      <c r="I55" s="12" t="s">
        <v>2594</v>
      </c>
      <c r="J55" s="12" t="s">
        <v>2595</v>
      </c>
      <c r="K55" s="12" t="s">
        <v>2596</v>
      </c>
      <c r="L55" s="12" t="s">
        <v>2597</v>
      </c>
      <c r="M55" s="12" t="s">
        <v>2598</v>
      </c>
      <c r="N55" s="12" t="s">
        <v>2599</v>
      </c>
      <c r="O55" s="12" t="s">
        <v>2600</v>
      </c>
      <c r="P55" s="12" t="s">
        <v>2601</v>
      </c>
      <c r="Q55" s="12" t="s">
        <v>2602</v>
      </c>
      <c r="R55" s="12" t="s">
        <v>2603</v>
      </c>
      <c r="S55" s="12" t="s">
        <v>2604</v>
      </c>
      <c r="T55" s="12" t="s">
        <v>2605</v>
      </c>
      <c r="U55" s="12" t="s">
        <v>2606</v>
      </c>
      <c r="V55" s="12" t="s">
        <v>2607</v>
      </c>
      <c r="W55" s="12" t="s">
        <v>4</v>
      </c>
      <c r="X55" s="12" t="s">
        <v>2608</v>
      </c>
      <c r="Y55" s="12" t="s">
        <v>2608</v>
      </c>
      <c r="Z55" s="12" t="s">
        <v>2609</v>
      </c>
    </row>
    <row r="56" spans="1:26">
      <c r="A56" s="12" t="s">
        <v>177</v>
      </c>
      <c r="B56" s="12" t="s">
        <v>1807</v>
      </c>
      <c r="C56" s="12" t="s">
        <v>2610</v>
      </c>
      <c r="D56" s="12" t="s">
        <v>2611</v>
      </c>
      <c r="E56" s="12" t="s">
        <v>662</v>
      </c>
      <c r="F56" s="12" t="s">
        <v>2612</v>
      </c>
      <c r="G56" s="12" t="s">
        <v>1469</v>
      </c>
      <c r="H56" s="12" t="s">
        <v>2613</v>
      </c>
      <c r="I56" s="12" t="s">
        <v>2608</v>
      </c>
      <c r="J56" s="12" t="s">
        <v>2614</v>
      </c>
      <c r="K56" s="12" t="s">
        <v>2615</v>
      </c>
      <c r="L56" s="12" t="s">
        <v>2616</v>
      </c>
      <c r="M56" s="12" t="s">
        <v>2617</v>
      </c>
      <c r="N56" s="12" t="s">
        <v>2618</v>
      </c>
      <c r="O56" s="12" t="s">
        <v>2619</v>
      </c>
      <c r="P56" s="12" t="s">
        <v>2620</v>
      </c>
      <c r="Q56" s="12" t="s">
        <v>1361</v>
      </c>
      <c r="R56" s="12" t="s">
        <v>2621</v>
      </c>
      <c r="S56" s="12" t="s">
        <v>2622</v>
      </c>
      <c r="T56" s="12" t="s">
        <v>2623</v>
      </c>
      <c r="U56" s="12" t="s">
        <v>2624</v>
      </c>
      <c r="V56" s="12" t="s">
        <v>2625</v>
      </c>
      <c r="W56" s="12" t="s">
        <v>10</v>
      </c>
      <c r="X56" s="12" t="s">
        <v>2301</v>
      </c>
      <c r="Y56" s="12" t="s">
        <v>2281</v>
      </c>
      <c r="Z56" s="12" t="s">
        <v>2626</v>
      </c>
    </row>
    <row r="57" spans="1:26">
      <c r="A57" s="12" t="s">
        <v>177</v>
      </c>
      <c r="B57" s="12" t="s">
        <v>1354</v>
      </c>
      <c r="C57" s="12" t="s">
        <v>2627</v>
      </c>
      <c r="D57" s="12" t="s">
        <v>2628</v>
      </c>
      <c r="E57" s="12" t="s">
        <v>2629</v>
      </c>
      <c r="F57" s="12" t="s">
        <v>2630</v>
      </c>
      <c r="G57" s="12" t="s">
        <v>2631</v>
      </c>
      <c r="H57" s="12" t="s">
        <v>2632</v>
      </c>
      <c r="I57" s="12" t="s">
        <v>1232</v>
      </c>
      <c r="J57" s="12" t="s">
        <v>2633</v>
      </c>
      <c r="K57" s="12" t="s">
        <v>2634</v>
      </c>
      <c r="L57" s="12" t="s">
        <v>2635</v>
      </c>
      <c r="M57" s="12" t="s">
        <v>2636</v>
      </c>
      <c r="N57" s="12" t="s">
        <v>2637</v>
      </c>
      <c r="O57" s="12" t="s">
        <v>2638</v>
      </c>
      <c r="P57" s="12" t="s">
        <v>2639</v>
      </c>
      <c r="Q57" s="12" t="s">
        <v>2640</v>
      </c>
      <c r="R57" s="12" t="s">
        <v>2641</v>
      </c>
      <c r="S57" s="12" t="s">
        <v>2642</v>
      </c>
      <c r="T57" s="12" t="s">
        <v>2643</v>
      </c>
      <c r="U57" s="12" t="s">
        <v>2644</v>
      </c>
      <c r="V57" s="12" t="s">
        <v>2645</v>
      </c>
      <c r="W57" s="12" t="s">
        <v>10</v>
      </c>
      <c r="X57" s="12" t="s">
        <v>2646</v>
      </c>
      <c r="Y57" s="12" t="s">
        <v>2530</v>
      </c>
      <c r="Z57" s="12" t="s">
        <v>2647</v>
      </c>
    </row>
    <row r="58" spans="1:26">
      <c r="A58" s="12" t="s">
        <v>177</v>
      </c>
      <c r="B58" s="12" t="s">
        <v>2530</v>
      </c>
      <c r="C58" s="12" t="s">
        <v>2648</v>
      </c>
      <c r="D58" s="12" t="s">
        <v>2649</v>
      </c>
      <c r="E58" s="12" t="s">
        <v>2650</v>
      </c>
      <c r="F58" s="12" t="s">
        <v>2651</v>
      </c>
      <c r="G58" s="12" t="s">
        <v>2652</v>
      </c>
      <c r="H58" s="12" t="s">
        <v>2653</v>
      </c>
      <c r="I58" s="12" t="s">
        <v>2654</v>
      </c>
      <c r="J58" s="12" t="s">
        <v>2330</v>
      </c>
      <c r="K58" s="12" t="s">
        <v>2655</v>
      </c>
      <c r="L58" s="12" t="s">
        <v>2656</v>
      </c>
      <c r="M58" s="12" t="s">
        <v>2657</v>
      </c>
      <c r="N58" s="12" t="s">
        <v>2658</v>
      </c>
      <c r="O58" s="12" t="s">
        <v>2659</v>
      </c>
      <c r="P58" s="12" t="s">
        <v>2660</v>
      </c>
      <c r="Q58" s="12" t="s">
        <v>2661</v>
      </c>
      <c r="R58" s="12" t="s">
        <v>2662</v>
      </c>
      <c r="S58" s="12" t="s">
        <v>2663</v>
      </c>
      <c r="T58" s="12" t="s">
        <v>2664</v>
      </c>
      <c r="U58" s="12" t="s">
        <v>2665</v>
      </c>
      <c r="V58" s="12" t="s">
        <v>2666</v>
      </c>
      <c r="W58" s="12" t="s">
        <v>2</v>
      </c>
      <c r="X58" s="12" t="s">
        <v>1939</v>
      </c>
      <c r="Y58" s="12" t="s">
        <v>1961</v>
      </c>
      <c r="Z58" s="12" t="s">
        <v>2667</v>
      </c>
    </row>
    <row r="59" spans="1:26">
      <c r="A59" s="12" t="s">
        <v>177</v>
      </c>
      <c r="B59" s="12" t="s">
        <v>1808</v>
      </c>
      <c r="C59" s="12" t="s">
        <v>2668</v>
      </c>
      <c r="D59" s="12" t="s">
        <v>2669</v>
      </c>
      <c r="E59" s="12" t="s">
        <v>2670</v>
      </c>
      <c r="F59" s="12" t="s">
        <v>2671</v>
      </c>
      <c r="G59" s="12" t="s">
        <v>2672</v>
      </c>
      <c r="H59" s="12" t="s">
        <v>2673</v>
      </c>
      <c r="I59" s="12" t="s">
        <v>2529</v>
      </c>
      <c r="J59" s="12" t="s">
        <v>2674</v>
      </c>
      <c r="K59" s="12" t="s">
        <v>2071</v>
      </c>
      <c r="L59" s="12" t="s">
        <v>2675</v>
      </c>
      <c r="M59" s="12" t="s">
        <v>2676</v>
      </c>
      <c r="N59" s="12" t="s">
        <v>2677</v>
      </c>
      <c r="O59" s="12" t="s">
        <v>2678</v>
      </c>
      <c r="P59" s="12" t="s">
        <v>2679</v>
      </c>
      <c r="Q59" s="12" t="s">
        <v>2250</v>
      </c>
      <c r="R59" s="12" t="s">
        <v>2680</v>
      </c>
      <c r="S59" s="12" t="s">
        <v>2681</v>
      </c>
      <c r="T59" s="12" t="s">
        <v>2682</v>
      </c>
      <c r="U59" s="12" t="s">
        <v>2683</v>
      </c>
      <c r="V59" s="12" t="s">
        <v>2684</v>
      </c>
      <c r="W59" s="12" t="s">
        <v>4</v>
      </c>
      <c r="X59" s="12" t="s">
        <v>1256</v>
      </c>
      <c r="Y59" s="12" t="s">
        <v>2685</v>
      </c>
      <c r="Z59" s="12" t="s">
        <v>2686</v>
      </c>
    </row>
    <row r="60" spans="1:26">
      <c r="A60" s="12" t="s">
        <v>177</v>
      </c>
      <c r="B60" s="12" t="s">
        <v>2687</v>
      </c>
      <c r="C60" s="12" t="s">
        <v>2688</v>
      </c>
      <c r="D60" s="12" t="s">
        <v>2689</v>
      </c>
      <c r="E60" s="12" t="s">
        <v>2690</v>
      </c>
      <c r="F60" s="12" t="s">
        <v>2691</v>
      </c>
      <c r="G60" s="12" t="s">
        <v>937</v>
      </c>
      <c r="H60" s="12" t="s">
        <v>2692</v>
      </c>
      <c r="I60" s="12" t="s">
        <v>1613</v>
      </c>
      <c r="J60" s="12" t="s">
        <v>1698</v>
      </c>
      <c r="K60" s="12" t="s">
        <v>2281</v>
      </c>
      <c r="L60" s="12" t="s">
        <v>2693</v>
      </c>
      <c r="M60" s="12" t="s">
        <v>2694</v>
      </c>
      <c r="N60" s="12" t="s">
        <v>2695</v>
      </c>
      <c r="O60" s="12" t="s">
        <v>2696</v>
      </c>
      <c r="P60" s="12" t="s">
        <v>2697</v>
      </c>
      <c r="Q60" s="12" t="s">
        <v>2698</v>
      </c>
      <c r="R60" s="12" t="s">
        <v>2699</v>
      </c>
      <c r="S60" s="12" t="s">
        <v>2700</v>
      </c>
      <c r="T60" s="12" t="s">
        <v>2701</v>
      </c>
      <c r="U60" s="12" t="s">
        <v>2702</v>
      </c>
      <c r="V60" s="12" t="s">
        <v>2703</v>
      </c>
      <c r="W60" s="12" t="s">
        <v>4</v>
      </c>
      <c r="X60" s="12" t="s">
        <v>1425</v>
      </c>
      <c r="Y60" s="12" t="s">
        <v>2704</v>
      </c>
      <c r="Z60" s="12" t="s">
        <v>2705</v>
      </c>
    </row>
    <row r="61" spans="1:26">
      <c r="A61" s="12" t="s">
        <v>177</v>
      </c>
      <c r="B61" s="12" t="s">
        <v>2646</v>
      </c>
      <c r="C61" s="12" t="s">
        <v>2706</v>
      </c>
      <c r="D61" s="12" t="s">
        <v>2707</v>
      </c>
      <c r="E61" s="12" t="s">
        <v>2708</v>
      </c>
      <c r="F61" s="12" t="s">
        <v>2709</v>
      </c>
      <c r="G61" s="12" t="s">
        <v>1555</v>
      </c>
      <c r="H61" s="12" t="s">
        <v>2710</v>
      </c>
      <c r="I61" s="12" t="s">
        <v>2014</v>
      </c>
      <c r="J61" s="12" t="s">
        <v>2442</v>
      </c>
      <c r="K61" s="12" t="s">
        <v>1291</v>
      </c>
      <c r="L61" s="12" t="s">
        <v>2711</v>
      </c>
      <c r="M61" s="12" t="s">
        <v>2712</v>
      </c>
      <c r="N61" s="12" t="s">
        <v>2713</v>
      </c>
      <c r="O61" s="12" t="s">
        <v>2714</v>
      </c>
      <c r="P61" s="12" t="s">
        <v>471</v>
      </c>
      <c r="Q61" s="12" t="s">
        <v>2715</v>
      </c>
      <c r="R61" s="12" t="s">
        <v>2716</v>
      </c>
      <c r="S61" s="12" t="s">
        <v>2717</v>
      </c>
      <c r="T61" s="12" t="s">
        <v>2718</v>
      </c>
      <c r="U61" s="12" t="s">
        <v>2719</v>
      </c>
      <c r="V61" s="12" t="s">
        <v>2720</v>
      </c>
      <c r="W61" s="12" t="s">
        <v>4</v>
      </c>
      <c r="X61" s="12" t="s">
        <v>2324</v>
      </c>
      <c r="Y61" s="12" t="s">
        <v>2134</v>
      </c>
      <c r="Z61" s="12" t="s">
        <v>2721</v>
      </c>
    </row>
    <row r="62" spans="1:26">
      <c r="A62" s="12" t="s">
        <v>177</v>
      </c>
      <c r="B62" s="12" t="s">
        <v>2608</v>
      </c>
      <c r="C62" s="12" t="s">
        <v>2722</v>
      </c>
      <c r="D62" s="12" t="s">
        <v>2723</v>
      </c>
      <c r="E62" s="12" t="s">
        <v>2724</v>
      </c>
      <c r="F62" s="12" t="s">
        <v>2725</v>
      </c>
      <c r="G62" s="12" t="s">
        <v>2726</v>
      </c>
      <c r="H62" s="12" t="s">
        <v>2499</v>
      </c>
      <c r="I62" s="12" t="s">
        <v>1053</v>
      </c>
      <c r="J62" s="12" t="s">
        <v>1504</v>
      </c>
      <c r="K62" s="12" t="s">
        <v>2007</v>
      </c>
      <c r="L62" s="12" t="s">
        <v>2727</v>
      </c>
      <c r="M62" s="12" t="s">
        <v>2728</v>
      </c>
      <c r="N62" s="12" t="s">
        <v>2729</v>
      </c>
      <c r="O62" s="12" t="s">
        <v>2730</v>
      </c>
      <c r="P62" s="12" t="s">
        <v>371</v>
      </c>
      <c r="Q62" s="12" t="s">
        <v>2731</v>
      </c>
      <c r="R62" s="12" t="s">
        <v>2732</v>
      </c>
      <c r="S62" s="12" t="s">
        <v>2733</v>
      </c>
      <c r="T62" s="12" t="s">
        <v>2734</v>
      </c>
      <c r="U62" s="12" t="s">
        <v>2735</v>
      </c>
      <c r="V62" s="12" t="s">
        <v>2736</v>
      </c>
      <c r="W62" s="12" t="s">
        <v>4</v>
      </c>
      <c r="X62" s="12" t="s">
        <v>910</v>
      </c>
      <c r="Y62" s="12" t="s">
        <v>2737</v>
      </c>
      <c r="Z62" s="12" t="s">
        <v>2738</v>
      </c>
    </row>
    <row r="63" spans="1:26">
      <c r="A63" s="12" t="s">
        <v>177</v>
      </c>
      <c r="B63" s="12" t="s">
        <v>2461</v>
      </c>
      <c r="C63" s="12" t="s">
        <v>2739</v>
      </c>
      <c r="D63" s="12" t="s">
        <v>2740</v>
      </c>
      <c r="E63" s="12" t="s">
        <v>2741</v>
      </c>
      <c r="F63" s="12" t="s">
        <v>2742</v>
      </c>
      <c r="G63" s="12" t="s">
        <v>2743</v>
      </c>
      <c r="H63" s="12" t="s">
        <v>2744</v>
      </c>
      <c r="I63" s="12" t="s">
        <v>2745</v>
      </c>
      <c r="J63" s="12" t="s">
        <v>2746</v>
      </c>
      <c r="K63" s="12" t="s">
        <v>1132</v>
      </c>
      <c r="L63" s="12" t="s">
        <v>2747</v>
      </c>
      <c r="M63" s="12" t="s">
        <v>2748</v>
      </c>
      <c r="N63" s="12" t="s">
        <v>2749</v>
      </c>
      <c r="O63" s="12" t="s">
        <v>2750</v>
      </c>
      <c r="P63" s="12" t="s">
        <v>2751</v>
      </c>
      <c r="Q63" s="12" t="s">
        <v>2752</v>
      </c>
      <c r="R63" s="12" t="s">
        <v>2753</v>
      </c>
      <c r="S63" s="12" t="s">
        <v>2754</v>
      </c>
      <c r="T63" s="12" t="s">
        <v>2755</v>
      </c>
      <c r="U63" s="12" t="s">
        <v>2756</v>
      </c>
      <c r="V63" s="12" t="s">
        <v>2757</v>
      </c>
      <c r="W63" s="12" t="s">
        <v>10</v>
      </c>
      <c r="X63" s="12" t="s">
        <v>2758</v>
      </c>
      <c r="Y63" s="12" t="s">
        <v>2759</v>
      </c>
      <c r="Z63" s="12" t="s">
        <v>2760</v>
      </c>
    </row>
    <row r="64" spans="1:26">
      <c r="A64" s="12" t="s">
        <v>177</v>
      </c>
      <c r="B64" s="12" t="s">
        <v>926</v>
      </c>
      <c r="C64" s="12" t="s">
        <v>2761</v>
      </c>
      <c r="D64" s="12" t="s">
        <v>2762</v>
      </c>
      <c r="E64" s="12" t="s">
        <v>2763</v>
      </c>
      <c r="F64" s="12" t="s">
        <v>2764</v>
      </c>
      <c r="G64" s="12" t="s">
        <v>2765</v>
      </c>
      <c r="H64" s="12" t="s">
        <v>2766</v>
      </c>
      <c r="I64" s="12" t="s">
        <v>2767</v>
      </c>
      <c r="J64" s="12" t="s">
        <v>1126</v>
      </c>
      <c r="K64" s="12" t="s">
        <v>1861</v>
      </c>
      <c r="L64" s="12" t="s">
        <v>2768</v>
      </c>
      <c r="M64" s="12" t="s">
        <v>2769</v>
      </c>
      <c r="N64" s="12" t="s">
        <v>2770</v>
      </c>
      <c r="O64" s="12" t="s">
        <v>2771</v>
      </c>
      <c r="P64" s="12" t="s">
        <v>2772</v>
      </c>
      <c r="Q64" s="12" t="s">
        <v>2773</v>
      </c>
      <c r="R64" s="12" t="s">
        <v>2774</v>
      </c>
      <c r="S64" s="12" t="s">
        <v>2775</v>
      </c>
      <c r="T64" s="12" t="s">
        <v>2776</v>
      </c>
      <c r="U64" s="12" t="s">
        <v>2777</v>
      </c>
      <c r="V64" s="12" t="s">
        <v>2778</v>
      </c>
      <c r="W64" s="12" t="s">
        <v>4</v>
      </c>
      <c r="X64" s="12" t="s">
        <v>2450</v>
      </c>
      <c r="Y64" s="12" t="s">
        <v>2779</v>
      </c>
      <c r="Z64" s="12" t="s">
        <v>2780</v>
      </c>
    </row>
    <row r="65" spans="1:26">
      <c r="A65" s="12" t="s">
        <v>177</v>
      </c>
      <c r="B65" s="12" t="s">
        <v>2781</v>
      </c>
      <c r="C65" s="12" t="s">
        <v>2782</v>
      </c>
      <c r="D65" s="12" t="s">
        <v>2783</v>
      </c>
      <c r="E65" s="12" t="s">
        <v>2784</v>
      </c>
      <c r="F65" s="12" t="s">
        <v>2785</v>
      </c>
      <c r="G65" s="12" t="s">
        <v>2786</v>
      </c>
      <c r="H65" s="12" t="s">
        <v>2787</v>
      </c>
      <c r="I65" s="12" t="s">
        <v>2442</v>
      </c>
      <c r="J65" s="12" t="s">
        <v>1360</v>
      </c>
      <c r="K65" s="12" t="s">
        <v>2544</v>
      </c>
      <c r="L65" s="12" t="s">
        <v>2788</v>
      </c>
      <c r="M65" s="12" t="s">
        <v>2789</v>
      </c>
      <c r="N65" s="12" t="s">
        <v>2790</v>
      </c>
      <c r="O65" s="12" t="s">
        <v>2791</v>
      </c>
      <c r="P65" s="12" t="s">
        <v>2515</v>
      </c>
      <c r="Q65" s="12" t="s">
        <v>2792</v>
      </c>
      <c r="R65" s="12" t="s">
        <v>2793</v>
      </c>
      <c r="S65" s="12" t="s">
        <v>2794</v>
      </c>
      <c r="T65" s="12" t="s">
        <v>2795</v>
      </c>
      <c r="U65" s="12" t="s">
        <v>2796</v>
      </c>
      <c r="V65" s="12" t="s">
        <v>2797</v>
      </c>
      <c r="W65" s="12" t="s">
        <v>2</v>
      </c>
      <c r="X65" s="12" t="s">
        <v>1360</v>
      </c>
      <c r="Y65" s="12" t="s">
        <v>2404</v>
      </c>
      <c r="Z65" s="12" t="s">
        <v>2798</v>
      </c>
    </row>
    <row r="66" spans="1:26">
      <c r="A66" s="12" t="s">
        <v>177</v>
      </c>
      <c r="B66" s="12" t="s">
        <v>1981</v>
      </c>
      <c r="C66" s="12" t="s">
        <v>2799</v>
      </c>
      <c r="D66" s="12" t="s">
        <v>2800</v>
      </c>
      <c r="E66" s="12" t="s">
        <v>2801</v>
      </c>
      <c r="F66" s="12" t="s">
        <v>2802</v>
      </c>
      <c r="G66" s="12" t="s">
        <v>2803</v>
      </c>
      <c r="H66" s="12" t="s">
        <v>2804</v>
      </c>
      <c r="I66" s="12" t="s">
        <v>2805</v>
      </c>
      <c r="J66" s="12" t="s">
        <v>2633</v>
      </c>
      <c r="K66" s="12" t="s">
        <v>2806</v>
      </c>
      <c r="L66" s="12" t="s">
        <v>2807</v>
      </c>
      <c r="M66" s="12" t="s">
        <v>2808</v>
      </c>
      <c r="N66" s="12" t="s">
        <v>2809</v>
      </c>
      <c r="O66" s="12" t="s">
        <v>2810</v>
      </c>
      <c r="P66" s="12" t="s">
        <v>2811</v>
      </c>
      <c r="Q66" s="12" t="s">
        <v>2812</v>
      </c>
      <c r="R66" s="12" t="s">
        <v>2813</v>
      </c>
      <c r="S66" s="12" t="s">
        <v>2814</v>
      </c>
      <c r="T66" s="12" t="s">
        <v>2815</v>
      </c>
      <c r="U66" s="12" t="s">
        <v>2816</v>
      </c>
      <c r="V66" s="12" t="s">
        <v>2817</v>
      </c>
      <c r="W66" s="12" t="s">
        <v>4</v>
      </c>
      <c r="X66" s="12" t="s">
        <v>2060</v>
      </c>
      <c r="Y66" s="12" t="s">
        <v>2818</v>
      </c>
      <c r="Z66" s="12" t="s">
        <v>2819</v>
      </c>
    </row>
    <row r="67" spans="1:26">
      <c r="A67" s="12" t="s">
        <v>177</v>
      </c>
      <c r="B67" s="12" t="s">
        <v>1348</v>
      </c>
      <c r="C67" s="12" t="s">
        <v>2820</v>
      </c>
      <c r="D67" s="12" t="s">
        <v>2821</v>
      </c>
      <c r="E67" s="12" t="s">
        <v>2822</v>
      </c>
      <c r="F67" s="12" t="s">
        <v>2823</v>
      </c>
      <c r="G67" s="12" t="s">
        <v>1178</v>
      </c>
      <c r="H67" s="12" t="s">
        <v>2824</v>
      </c>
      <c r="I67" s="12" t="s">
        <v>2247</v>
      </c>
      <c r="J67" s="12" t="s">
        <v>1808</v>
      </c>
      <c r="K67" s="12" t="s">
        <v>1343</v>
      </c>
      <c r="L67" s="12" t="s">
        <v>2825</v>
      </c>
      <c r="M67" s="12" t="s">
        <v>2826</v>
      </c>
      <c r="N67" s="12" t="s">
        <v>2827</v>
      </c>
      <c r="O67" s="12" t="s">
        <v>2828</v>
      </c>
      <c r="P67" s="12" t="s">
        <v>2829</v>
      </c>
      <c r="Q67" s="12" t="s">
        <v>2830</v>
      </c>
      <c r="R67" s="12" t="s">
        <v>2831</v>
      </c>
      <c r="S67" s="12" t="s">
        <v>2832</v>
      </c>
      <c r="T67" s="12" t="s">
        <v>2833</v>
      </c>
      <c r="U67" s="12" t="s">
        <v>2834</v>
      </c>
      <c r="V67" s="12" t="s">
        <v>2835</v>
      </c>
      <c r="W67" s="12" t="s">
        <v>2</v>
      </c>
      <c r="X67" s="12" t="s">
        <v>2781</v>
      </c>
      <c r="Y67" s="12" t="s">
        <v>2646</v>
      </c>
      <c r="Z67" s="12" t="s">
        <v>2836</v>
      </c>
    </row>
    <row r="68" spans="1:26">
      <c r="A68" s="12" t="s">
        <v>177</v>
      </c>
      <c r="B68" s="12" t="s">
        <v>1137</v>
      </c>
      <c r="C68" s="12" t="s">
        <v>2837</v>
      </c>
      <c r="D68" s="12" t="s">
        <v>2838</v>
      </c>
      <c r="E68" s="12" t="s">
        <v>2839</v>
      </c>
      <c r="F68" s="12" t="s">
        <v>2840</v>
      </c>
      <c r="G68" s="12" t="s">
        <v>2428</v>
      </c>
      <c r="H68" s="12" t="s">
        <v>2841</v>
      </c>
      <c r="I68" s="12" t="s">
        <v>1309</v>
      </c>
      <c r="J68" s="12" t="s">
        <v>2487</v>
      </c>
      <c r="K68" s="12" t="s">
        <v>2071</v>
      </c>
      <c r="L68" s="12" t="s">
        <v>2842</v>
      </c>
      <c r="M68" s="12" t="s">
        <v>2843</v>
      </c>
      <c r="N68" s="12" t="s">
        <v>2844</v>
      </c>
      <c r="O68" s="12" t="s">
        <v>391</v>
      </c>
      <c r="P68" s="12" t="s">
        <v>2845</v>
      </c>
      <c r="Q68" s="12" t="s">
        <v>2846</v>
      </c>
      <c r="R68" s="12" t="s">
        <v>2847</v>
      </c>
      <c r="S68" s="12" t="s">
        <v>2848</v>
      </c>
      <c r="T68" s="12" t="s">
        <v>2849</v>
      </c>
      <c r="U68" s="12" t="s">
        <v>2850</v>
      </c>
      <c r="V68" s="12" t="s">
        <v>2851</v>
      </c>
      <c r="W68" s="12" t="s">
        <v>2</v>
      </c>
      <c r="X68" s="12" t="s">
        <v>2101</v>
      </c>
      <c r="Y68" s="12" t="s">
        <v>2059</v>
      </c>
      <c r="Z68" s="12" t="s">
        <v>2852</v>
      </c>
    </row>
    <row r="69" spans="1:26">
      <c r="A69" s="12" t="s">
        <v>177</v>
      </c>
      <c r="B69" s="12" t="s">
        <v>2853</v>
      </c>
      <c r="C69" s="12" t="s">
        <v>2854</v>
      </c>
      <c r="D69" s="12" t="s">
        <v>2855</v>
      </c>
      <c r="E69" s="12" t="s">
        <v>2856</v>
      </c>
      <c r="F69" s="12" t="s">
        <v>2410</v>
      </c>
      <c r="G69" s="12" t="s">
        <v>2857</v>
      </c>
      <c r="H69" s="12" t="s">
        <v>2858</v>
      </c>
      <c r="I69" s="12" t="s">
        <v>921</v>
      </c>
      <c r="J69" s="12" t="s">
        <v>2541</v>
      </c>
      <c r="K69" s="12" t="s">
        <v>2551</v>
      </c>
      <c r="L69" s="12" t="s">
        <v>2859</v>
      </c>
      <c r="M69" s="12" t="s">
        <v>2860</v>
      </c>
      <c r="N69" s="12" t="s">
        <v>2861</v>
      </c>
      <c r="O69" s="12" t="s">
        <v>2862</v>
      </c>
      <c r="P69" s="12" t="s">
        <v>2863</v>
      </c>
      <c r="Q69" s="12" t="s">
        <v>2864</v>
      </c>
      <c r="R69" s="12" t="s">
        <v>2865</v>
      </c>
      <c r="S69" s="12" t="s">
        <v>2866</v>
      </c>
      <c r="T69" s="12" t="s">
        <v>2867</v>
      </c>
      <c r="U69" s="12" t="s">
        <v>2868</v>
      </c>
      <c r="V69" s="12" t="s">
        <v>2869</v>
      </c>
      <c r="W69" s="12" t="s">
        <v>4</v>
      </c>
      <c r="X69" s="12" t="s">
        <v>2685</v>
      </c>
      <c r="Y69" s="12" t="s">
        <v>1860</v>
      </c>
      <c r="Z69" s="12" t="s">
        <v>2870</v>
      </c>
    </row>
    <row r="70" spans="1:26">
      <c r="A70" s="12" t="s">
        <v>177</v>
      </c>
      <c r="B70" s="12" t="s">
        <v>1968</v>
      </c>
      <c r="C70" s="12" t="s">
        <v>2871</v>
      </c>
      <c r="D70" s="12" t="s">
        <v>2872</v>
      </c>
      <c r="E70" s="12" t="s">
        <v>2873</v>
      </c>
      <c r="F70" s="12" t="s">
        <v>2874</v>
      </c>
      <c r="G70" s="12" t="s">
        <v>2875</v>
      </c>
      <c r="H70" s="12" t="s">
        <v>2876</v>
      </c>
      <c r="I70" s="12" t="s">
        <v>2595</v>
      </c>
      <c r="J70" s="12" t="s">
        <v>2877</v>
      </c>
      <c r="K70" s="12" t="s">
        <v>2878</v>
      </c>
      <c r="L70" s="12" t="s">
        <v>2879</v>
      </c>
      <c r="M70" s="12" t="s">
        <v>2880</v>
      </c>
      <c r="N70" s="12" t="s">
        <v>2881</v>
      </c>
      <c r="O70" s="12" t="s">
        <v>2882</v>
      </c>
      <c r="P70" s="12" t="s">
        <v>2883</v>
      </c>
      <c r="Q70" s="12" t="s">
        <v>2884</v>
      </c>
      <c r="R70" s="12" t="s">
        <v>2885</v>
      </c>
      <c r="S70" s="12" t="s">
        <v>2886</v>
      </c>
      <c r="T70" s="12" t="s">
        <v>2887</v>
      </c>
      <c r="U70" s="12" t="s">
        <v>2888</v>
      </c>
      <c r="V70" s="12" t="s">
        <v>2889</v>
      </c>
      <c r="W70" s="12" t="s">
        <v>4</v>
      </c>
      <c r="X70" s="12" t="s">
        <v>1137</v>
      </c>
      <c r="Y70" s="12" t="s">
        <v>1137</v>
      </c>
      <c r="Z70" s="12" t="s">
        <v>2890</v>
      </c>
    </row>
    <row r="71" spans="1:26">
      <c r="A71" s="12" t="s">
        <v>177</v>
      </c>
      <c r="B71" s="12" t="s">
        <v>2059</v>
      </c>
      <c r="C71" s="12" t="s">
        <v>2891</v>
      </c>
      <c r="D71" s="12" t="s">
        <v>2892</v>
      </c>
      <c r="E71" s="12" t="s">
        <v>2893</v>
      </c>
      <c r="F71" s="12" t="s">
        <v>1202</v>
      </c>
      <c r="G71" s="12" t="s">
        <v>2894</v>
      </c>
      <c r="H71" s="12" t="s">
        <v>2895</v>
      </c>
      <c r="I71" s="12" t="s">
        <v>2487</v>
      </c>
      <c r="J71" s="12" t="s">
        <v>2049</v>
      </c>
      <c r="K71" s="12" t="s">
        <v>1354</v>
      </c>
      <c r="L71" s="12" t="s">
        <v>2896</v>
      </c>
      <c r="M71" s="12" t="s">
        <v>2897</v>
      </c>
      <c r="N71" s="12" t="s">
        <v>2898</v>
      </c>
      <c r="O71" s="12" t="s">
        <v>2899</v>
      </c>
      <c r="P71" s="12" t="s">
        <v>2900</v>
      </c>
      <c r="Q71" s="12" t="s">
        <v>2901</v>
      </c>
      <c r="R71" s="12" t="s">
        <v>2902</v>
      </c>
      <c r="S71" s="12" t="s">
        <v>2903</v>
      </c>
      <c r="T71" s="12" t="s">
        <v>2904</v>
      </c>
      <c r="U71" s="12" t="s">
        <v>2905</v>
      </c>
      <c r="V71" s="12" t="s">
        <v>2906</v>
      </c>
      <c r="W71" s="12" t="s">
        <v>11</v>
      </c>
      <c r="X71" s="12" t="s">
        <v>2907</v>
      </c>
      <c r="Y71" s="12" t="s">
        <v>1303</v>
      </c>
      <c r="Z71" s="12" t="s">
        <v>2908</v>
      </c>
    </row>
    <row r="72" spans="1:26">
      <c r="A72" s="12" t="s">
        <v>177</v>
      </c>
      <c r="B72" s="12" t="s">
        <v>2288</v>
      </c>
      <c r="C72" s="12" t="s">
        <v>2909</v>
      </c>
      <c r="D72" s="12" t="s">
        <v>2910</v>
      </c>
      <c r="E72" s="12" t="s">
        <v>2911</v>
      </c>
      <c r="F72" s="12" t="s">
        <v>2572</v>
      </c>
      <c r="G72" s="12" t="s">
        <v>1172</v>
      </c>
      <c r="H72" s="12" t="s">
        <v>2912</v>
      </c>
      <c r="I72" s="12" t="s">
        <v>2913</v>
      </c>
      <c r="J72" s="12" t="s">
        <v>2914</v>
      </c>
      <c r="K72" s="12" t="s">
        <v>1419</v>
      </c>
      <c r="L72" s="12" t="s">
        <v>2915</v>
      </c>
      <c r="M72" s="12" t="s">
        <v>2916</v>
      </c>
      <c r="N72" s="12" t="s">
        <v>2917</v>
      </c>
      <c r="O72" s="12" t="s">
        <v>2292</v>
      </c>
      <c r="P72" s="12" t="s">
        <v>2918</v>
      </c>
      <c r="Q72" s="12" t="s">
        <v>2919</v>
      </c>
      <c r="R72" s="12" t="s">
        <v>2920</v>
      </c>
      <c r="S72" s="12" t="s">
        <v>2921</v>
      </c>
      <c r="T72" s="12" t="s">
        <v>2922</v>
      </c>
      <c r="U72" s="12" t="s">
        <v>2923</v>
      </c>
      <c r="V72" s="12" t="s">
        <v>2924</v>
      </c>
      <c r="W72" s="12" t="s">
        <v>2</v>
      </c>
      <c r="X72" s="12" t="s">
        <v>2074</v>
      </c>
      <c r="Y72" s="12" t="s">
        <v>2029</v>
      </c>
      <c r="Z72" s="12" t="s">
        <v>2925</v>
      </c>
    </row>
    <row r="73" spans="1:26">
      <c r="A73" s="12" t="s">
        <v>177</v>
      </c>
      <c r="B73" s="12" t="s">
        <v>2101</v>
      </c>
      <c r="C73" s="12" t="s">
        <v>2926</v>
      </c>
      <c r="D73" s="12" t="s">
        <v>2927</v>
      </c>
      <c r="E73" s="12" t="s">
        <v>2928</v>
      </c>
      <c r="F73" s="12" t="s">
        <v>2929</v>
      </c>
      <c r="G73" s="12" t="s">
        <v>2651</v>
      </c>
      <c r="H73" s="12" t="s">
        <v>2570</v>
      </c>
      <c r="I73" s="12" t="s">
        <v>2573</v>
      </c>
      <c r="J73" s="12" t="s">
        <v>1981</v>
      </c>
      <c r="K73" s="12" t="s">
        <v>2608</v>
      </c>
      <c r="L73" s="12" t="s">
        <v>2930</v>
      </c>
      <c r="M73" s="12" t="s">
        <v>2931</v>
      </c>
      <c r="N73" s="12" t="s">
        <v>2932</v>
      </c>
      <c r="O73" s="12" t="s">
        <v>2933</v>
      </c>
      <c r="P73" s="12" t="s">
        <v>2934</v>
      </c>
      <c r="Q73" s="12" t="s">
        <v>2935</v>
      </c>
      <c r="R73" s="12" t="s">
        <v>2936</v>
      </c>
      <c r="S73" s="12" t="s">
        <v>2937</v>
      </c>
      <c r="T73" s="12" t="s">
        <v>2938</v>
      </c>
      <c r="U73" s="12" t="s">
        <v>2939</v>
      </c>
      <c r="V73" s="12" t="s">
        <v>2940</v>
      </c>
      <c r="W73" s="12" t="s">
        <v>4</v>
      </c>
      <c r="X73" s="12" t="s">
        <v>2226</v>
      </c>
      <c r="Y73" s="12" t="s">
        <v>2941</v>
      </c>
      <c r="Z73" s="12" t="s">
        <v>2942</v>
      </c>
    </row>
    <row r="74" spans="1:26">
      <c r="A74" s="12" t="s">
        <v>177</v>
      </c>
      <c r="B74" s="12" t="s">
        <v>1936</v>
      </c>
      <c r="C74" s="12" t="s">
        <v>2943</v>
      </c>
      <c r="D74" s="12" t="s">
        <v>2944</v>
      </c>
      <c r="E74" s="12" t="s">
        <v>2945</v>
      </c>
      <c r="F74" s="12" t="s">
        <v>2946</v>
      </c>
      <c r="G74" s="12" t="s">
        <v>2947</v>
      </c>
      <c r="H74" s="12" t="s">
        <v>1132</v>
      </c>
      <c r="I74" s="12" t="s">
        <v>2608</v>
      </c>
      <c r="J74" s="12" t="s">
        <v>2566</v>
      </c>
      <c r="K74" s="12" t="s">
        <v>1354</v>
      </c>
      <c r="L74" s="12" t="s">
        <v>2948</v>
      </c>
      <c r="M74" s="12" t="s">
        <v>2949</v>
      </c>
      <c r="N74" s="12" t="s">
        <v>2950</v>
      </c>
      <c r="O74" s="12" t="s">
        <v>2951</v>
      </c>
      <c r="P74" s="12" t="s">
        <v>2952</v>
      </c>
      <c r="Q74" s="12" t="s">
        <v>2953</v>
      </c>
      <c r="R74" s="12" t="s">
        <v>2954</v>
      </c>
      <c r="S74" s="12" t="s">
        <v>2955</v>
      </c>
      <c r="T74" s="12" t="s">
        <v>2956</v>
      </c>
      <c r="U74" s="12" t="s">
        <v>2957</v>
      </c>
      <c r="V74" s="12" t="s">
        <v>2958</v>
      </c>
      <c r="W74" s="12" t="s">
        <v>2</v>
      </c>
      <c r="X74" s="12" t="s">
        <v>2530</v>
      </c>
      <c r="Y74" s="12" t="s">
        <v>926</v>
      </c>
      <c r="Z74" s="12" t="s">
        <v>2959</v>
      </c>
    </row>
    <row r="75" spans="1:26">
      <c r="A75" s="12" t="s">
        <v>177</v>
      </c>
      <c r="B75" s="12" t="s">
        <v>2529</v>
      </c>
      <c r="C75" s="12" t="s">
        <v>2960</v>
      </c>
      <c r="D75" s="12" t="s">
        <v>2961</v>
      </c>
      <c r="E75" s="12" t="s">
        <v>2962</v>
      </c>
      <c r="F75" s="12" t="s">
        <v>1773</v>
      </c>
      <c r="G75" s="12" t="s">
        <v>2963</v>
      </c>
      <c r="H75" s="12" t="s">
        <v>997</v>
      </c>
      <c r="I75" s="12" t="s">
        <v>1291</v>
      </c>
      <c r="J75" s="12" t="s">
        <v>2004</v>
      </c>
      <c r="K75" s="12" t="s">
        <v>1419</v>
      </c>
      <c r="L75" s="12" t="s">
        <v>2964</v>
      </c>
      <c r="M75" s="12" t="s">
        <v>2965</v>
      </c>
      <c r="N75" s="12" t="s">
        <v>2966</v>
      </c>
      <c r="O75" s="12" t="s">
        <v>2967</v>
      </c>
      <c r="P75" s="12" t="s">
        <v>2968</v>
      </c>
      <c r="Q75" s="12" t="s">
        <v>2969</v>
      </c>
      <c r="R75" s="12" t="s">
        <v>2970</v>
      </c>
      <c r="S75" s="12" t="s">
        <v>2971</v>
      </c>
      <c r="T75" s="12" t="s">
        <v>2972</v>
      </c>
      <c r="U75" s="12" t="s">
        <v>2973</v>
      </c>
      <c r="V75" s="12" t="s">
        <v>2974</v>
      </c>
      <c r="W75" s="12" t="s">
        <v>2</v>
      </c>
      <c r="X75" s="12" t="s">
        <v>2279</v>
      </c>
      <c r="Y75" s="12" t="s">
        <v>1360</v>
      </c>
      <c r="Z75" s="12" t="s">
        <v>2975</v>
      </c>
    </row>
    <row r="76" spans="1:26">
      <c r="A76" s="12" t="s">
        <v>177</v>
      </c>
      <c r="B76" s="12" t="s">
        <v>2976</v>
      </c>
      <c r="C76" s="12" t="s">
        <v>2977</v>
      </c>
      <c r="D76" s="12" t="s">
        <v>2978</v>
      </c>
      <c r="E76" s="12" t="s">
        <v>2979</v>
      </c>
      <c r="F76" s="12" t="s">
        <v>2980</v>
      </c>
      <c r="G76" s="12" t="s">
        <v>2981</v>
      </c>
      <c r="H76" s="12" t="s">
        <v>2428</v>
      </c>
      <c r="I76" s="12" t="s">
        <v>2982</v>
      </c>
      <c r="J76" s="12" t="s">
        <v>2502</v>
      </c>
      <c r="K76" s="12" t="s">
        <v>2239</v>
      </c>
      <c r="L76" s="12" t="s">
        <v>2983</v>
      </c>
      <c r="M76" s="12" t="s">
        <v>2984</v>
      </c>
      <c r="N76" s="12" t="s">
        <v>2985</v>
      </c>
      <c r="O76" s="12" t="s">
        <v>2986</v>
      </c>
      <c r="P76" s="12" t="s">
        <v>2987</v>
      </c>
      <c r="Q76" s="12" t="s">
        <v>2988</v>
      </c>
      <c r="R76" s="12" t="s">
        <v>2989</v>
      </c>
      <c r="S76" s="12" t="s">
        <v>2990</v>
      </c>
      <c r="T76" s="12" t="s">
        <v>2991</v>
      </c>
      <c r="U76" s="12" t="s">
        <v>2992</v>
      </c>
      <c r="V76" s="12" t="s">
        <v>2993</v>
      </c>
      <c r="W76" s="12" t="s">
        <v>2</v>
      </c>
      <c r="X76" s="12" t="s">
        <v>2994</v>
      </c>
      <c r="Y76" s="12" t="s">
        <v>2247</v>
      </c>
      <c r="Z76" s="12" t="s">
        <v>2995</v>
      </c>
    </row>
    <row r="77" spans="1:26">
      <c r="A77" s="12" t="s">
        <v>177</v>
      </c>
      <c r="B77" s="12" t="s">
        <v>2247</v>
      </c>
      <c r="C77" s="12" t="s">
        <v>2996</v>
      </c>
      <c r="D77" s="12" t="s">
        <v>2997</v>
      </c>
      <c r="E77" s="12" t="s">
        <v>2998</v>
      </c>
      <c r="F77" s="12" t="s">
        <v>2999</v>
      </c>
      <c r="G77" s="12" t="s">
        <v>3000</v>
      </c>
      <c r="H77" s="12" t="s">
        <v>3001</v>
      </c>
      <c r="I77" s="12" t="s">
        <v>2818</v>
      </c>
      <c r="J77" s="12" t="s">
        <v>2404</v>
      </c>
      <c r="K77" s="12" t="s">
        <v>2687</v>
      </c>
      <c r="L77" s="12" t="s">
        <v>3002</v>
      </c>
      <c r="M77" s="12" t="s">
        <v>3003</v>
      </c>
      <c r="N77" s="12" t="s">
        <v>3004</v>
      </c>
      <c r="O77" s="12" t="s">
        <v>3005</v>
      </c>
      <c r="P77" s="12" t="s">
        <v>3006</v>
      </c>
      <c r="Q77" s="12" t="s">
        <v>3007</v>
      </c>
      <c r="R77" s="12" t="s">
        <v>3008</v>
      </c>
      <c r="S77" s="12" t="s">
        <v>3009</v>
      </c>
      <c r="T77" s="12" t="s">
        <v>3010</v>
      </c>
      <c r="U77" s="12" t="s">
        <v>3011</v>
      </c>
      <c r="V77" s="12" t="s">
        <v>3012</v>
      </c>
      <c r="W77" s="12" t="s">
        <v>2</v>
      </c>
      <c r="X77" s="12" t="s">
        <v>3013</v>
      </c>
      <c r="Y77" s="12" t="s">
        <v>2982</v>
      </c>
      <c r="Z77" s="12" t="s">
        <v>3014</v>
      </c>
    </row>
    <row r="78" spans="1:26">
      <c r="A78" s="12" t="s">
        <v>177</v>
      </c>
      <c r="B78" s="12" t="s">
        <v>2564</v>
      </c>
      <c r="C78" s="12" t="s">
        <v>3015</v>
      </c>
      <c r="D78" s="12" t="s">
        <v>3016</v>
      </c>
      <c r="E78" s="12" t="s">
        <v>3017</v>
      </c>
      <c r="F78" s="12" t="s">
        <v>3018</v>
      </c>
      <c r="G78" s="12" t="s">
        <v>3019</v>
      </c>
      <c r="H78" s="12" t="s">
        <v>1279</v>
      </c>
      <c r="I78" s="12" t="s">
        <v>2542</v>
      </c>
      <c r="J78" s="12" t="s">
        <v>2390</v>
      </c>
      <c r="K78" s="12" t="s">
        <v>2982</v>
      </c>
      <c r="L78" s="12" t="s">
        <v>3020</v>
      </c>
      <c r="M78" s="12" t="s">
        <v>3021</v>
      </c>
      <c r="N78" s="12" t="s">
        <v>3022</v>
      </c>
      <c r="O78" s="12" t="s">
        <v>3023</v>
      </c>
      <c r="P78" s="12" t="s">
        <v>3024</v>
      </c>
      <c r="Q78" s="12" t="s">
        <v>3025</v>
      </c>
      <c r="R78" s="12" t="s">
        <v>3026</v>
      </c>
      <c r="S78" s="12" t="s">
        <v>3027</v>
      </c>
      <c r="T78" s="12" t="s">
        <v>3028</v>
      </c>
      <c r="U78" s="12" t="s">
        <v>3029</v>
      </c>
      <c r="V78" s="12" t="s">
        <v>3030</v>
      </c>
      <c r="W78" s="12" t="s">
        <v>10</v>
      </c>
      <c r="X78" s="12" t="s">
        <v>2239</v>
      </c>
      <c r="Y78" s="12" t="s">
        <v>2239</v>
      </c>
      <c r="Z78" s="12" t="s">
        <v>3031</v>
      </c>
    </row>
    <row r="79" spans="1:26">
      <c r="A79" s="12" t="s">
        <v>177</v>
      </c>
      <c r="B79" s="12" t="s">
        <v>2994</v>
      </c>
      <c r="C79" s="12" t="s">
        <v>3032</v>
      </c>
      <c r="D79" s="12" t="s">
        <v>3033</v>
      </c>
      <c r="E79" s="12" t="s">
        <v>3034</v>
      </c>
      <c r="F79" s="12" t="s">
        <v>3035</v>
      </c>
      <c r="G79" s="12" t="s">
        <v>3036</v>
      </c>
      <c r="H79" s="12" t="s">
        <v>2570</v>
      </c>
      <c r="I79" s="12" t="s">
        <v>2544</v>
      </c>
      <c r="J79" s="12" t="s">
        <v>1360</v>
      </c>
      <c r="K79" s="12" t="s">
        <v>2541</v>
      </c>
      <c r="L79" s="12" t="s">
        <v>3037</v>
      </c>
      <c r="M79" s="12" t="s">
        <v>3038</v>
      </c>
      <c r="N79" s="12" t="s">
        <v>2556</v>
      </c>
      <c r="O79" s="12" t="s">
        <v>3039</v>
      </c>
      <c r="P79" s="12" t="s">
        <v>3040</v>
      </c>
      <c r="Q79" s="12" t="s">
        <v>3041</v>
      </c>
      <c r="R79" s="12" t="s">
        <v>3042</v>
      </c>
      <c r="S79" s="12" t="s">
        <v>3043</v>
      </c>
      <c r="T79" s="12" t="s">
        <v>3044</v>
      </c>
      <c r="U79" s="12" t="s">
        <v>3045</v>
      </c>
      <c r="V79" s="12" t="s">
        <v>3046</v>
      </c>
      <c r="W79" s="12" t="s">
        <v>3</v>
      </c>
      <c r="X79" s="12" t="s">
        <v>2135</v>
      </c>
      <c r="Y79" s="12" t="s">
        <v>2502</v>
      </c>
      <c r="Z79" s="12" t="s">
        <v>3047</v>
      </c>
    </row>
    <row r="80" spans="1:26">
      <c r="A80" s="12" t="s">
        <v>177</v>
      </c>
      <c r="B80" s="12" t="s">
        <v>1937</v>
      </c>
      <c r="C80" s="12" t="s">
        <v>3048</v>
      </c>
      <c r="D80" s="12" t="s">
        <v>3049</v>
      </c>
      <c r="E80" s="12" t="s">
        <v>3050</v>
      </c>
      <c r="F80" s="12" t="s">
        <v>3051</v>
      </c>
      <c r="G80" s="12" t="s">
        <v>3052</v>
      </c>
      <c r="H80" s="12" t="s">
        <v>3053</v>
      </c>
      <c r="I80" s="12" t="s">
        <v>3054</v>
      </c>
      <c r="J80" s="12" t="s">
        <v>3055</v>
      </c>
      <c r="K80" s="12" t="s">
        <v>3056</v>
      </c>
      <c r="L80" s="12" t="s">
        <v>3057</v>
      </c>
      <c r="M80" s="12" t="s">
        <v>3058</v>
      </c>
      <c r="N80" s="12" t="s">
        <v>3059</v>
      </c>
      <c r="O80" s="12" t="s">
        <v>3060</v>
      </c>
      <c r="P80" s="12" t="s">
        <v>3061</v>
      </c>
      <c r="Q80" s="12" t="s">
        <v>3062</v>
      </c>
      <c r="R80" s="12" t="s">
        <v>3063</v>
      </c>
      <c r="S80" s="12" t="s">
        <v>3064</v>
      </c>
      <c r="T80" s="12" t="s">
        <v>3065</v>
      </c>
      <c r="U80" s="12" t="s">
        <v>3066</v>
      </c>
      <c r="V80" s="12" t="s">
        <v>3067</v>
      </c>
      <c r="W80" s="12" t="s">
        <v>10</v>
      </c>
      <c r="X80" s="12" t="s">
        <v>2654</v>
      </c>
      <c r="Y80" s="12" t="s">
        <v>2487</v>
      </c>
      <c r="Z80" s="12" t="s">
        <v>3068</v>
      </c>
    </row>
    <row r="81" spans="1:26">
      <c r="A81" s="12" t="s">
        <v>177</v>
      </c>
      <c r="B81" s="12" t="s">
        <v>2287</v>
      </c>
      <c r="C81" s="12" t="s">
        <v>3069</v>
      </c>
      <c r="D81" s="12" t="s">
        <v>3070</v>
      </c>
      <c r="E81" s="12" t="s">
        <v>3071</v>
      </c>
      <c r="F81" s="12" t="s">
        <v>1840</v>
      </c>
      <c r="G81" s="12" t="s">
        <v>3072</v>
      </c>
      <c r="H81" s="12" t="s">
        <v>2310</v>
      </c>
      <c r="I81" s="12" t="s">
        <v>3073</v>
      </c>
      <c r="J81" s="12" t="s">
        <v>2853</v>
      </c>
      <c r="K81" s="12" t="s">
        <v>1946</v>
      </c>
      <c r="L81" s="12" t="s">
        <v>3074</v>
      </c>
      <c r="M81" s="12" t="s">
        <v>3075</v>
      </c>
      <c r="N81" s="12" t="s">
        <v>3076</v>
      </c>
      <c r="O81" s="12" t="s">
        <v>3077</v>
      </c>
      <c r="P81" s="12" t="s">
        <v>3078</v>
      </c>
      <c r="Q81" s="12" t="s">
        <v>3079</v>
      </c>
      <c r="R81" s="12" t="s">
        <v>3080</v>
      </c>
      <c r="S81" s="12" t="s">
        <v>3081</v>
      </c>
      <c r="T81" s="12" t="s">
        <v>3082</v>
      </c>
      <c r="U81" s="12" t="s">
        <v>3083</v>
      </c>
      <c r="V81" s="12" t="s">
        <v>3084</v>
      </c>
      <c r="W81" s="12" t="s">
        <v>10</v>
      </c>
      <c r="X81" s="12" t="s">
        <v>2687</v>
      </c>
      <c r="Y81" s="12" t="s">
        <v>1807</v>
      </c>
      <c r="Z81" s="12" t="s">
        <v>3085</v>
      </c>
    </row>
    <row r="82" spans="1:26">
      <c r="A82" s="12" t="s">
        <v>177</v>
      </c>
      <c r="B82" s="12" t="s">
        <v>2541</v>
      </c>
      <c r="C82" s="12" t="s">
        <v>3086</v>
      </c>
      <c r="D82" s="12" t="s">
        <v>3087</v>
      </c>
      <c r="E82" s="12" t="s">
        <v>3088</v>
      </c>
      <c r="F82" s="12" t="s">
        <v>3089</v>
      </c>
      <c r="G82" s="12" t="s">
        <v>3090</v>
      </c>
      <c r="H82" s="12" t="s">
        <v>3091</v>
      </c>
      <c r="I82" s="12" t="s">
        <v>1315</v>
      </c>
      <c r="J82" s="12" t="s">
        <v>2529</v>
      </c>
      <c r="K82" s="12" t="s">
        <v>1937</v>
      </c>
      <c r="L82" s="12" t="s">
        <v>3092</v>
      </c>
      <c r="M82" s="12" t="s">
        <v>3093</v>
      </c>
      <c r="N82" s="12" t="s">
        <v>3094</v>
      </c>
      <c r="O82" s="12" t="s">
        <v>3095</v>
      </c>
      <c r="P82" s="12" t="s">
        <v>3096</v>
      </c>
      <c r="Q82" s="12" t="s">
        <v>3097</v>
      </c>
      <c r="R82" s="12" t="s">
        <v>3098</v>
      </c>
      <c r="S82" s="12" t="s">
        <v>3099</v>
      </c>
      <c r="T82" s="12" t="s">
        <v>3100</v>
      </c>
      <c r="U82" s="12" t="s">
        <v>3101</v>
      </c>
      <c r="V82" s="12" t="s">
        <v>3102</v>
      </c>
      <c r="W82" s="12" t="s">
        <v>2</v>
      </c>
      <c r="X82" s="12" t="s">
        <v>2502</v>
      </c>
      <c r="Y82" s="12" t="s">
        <v>2481</v>
      </c>
      <c r="Z82" s="12" t="s">
        <v>3103</v>
      </c>
    </row>
    <row r="83" spans="1:26">
      <c r="A83" s="12" t="s">
        <v>177</v>
      </c>
      <c r="B83" s="12" t="s">
        <v>3104</v>
      </c>
      <c r="C83" s="12" t="s">
        <v>3105</v>
      </c>
      <c r="D83" s="12" t="s">
        <v>3106</v>
      </c>
      <c r="E83" s="12" t="s">
        <v>3107</v>
      </c>
      <c r="F83" s="12" t="s">
        <v>1883</v>
      </c>
      <c r="G83" s="12" t="s">
        <v>1184</v>
      </c>
      <c r="H83" s="12" t="s">
        <v>3108</v>
      </c>
      <c r="I83" s="12" t="s">
        <v>3109</v>
      </c>
      <c r="J83" s="12" t="s">
        <v>2135</v>
      </c>
      <c r="K83" s="12" t="s">
        <v>1968</v>
      </c>
      <c r="L83" s="12" t="s">
        <v>3110</v>
      </c>
      <c r="M83" s="12" t="s">
        <v>3111</v>
      </c>
      <c r="N83" s="12" t="s">
        <v>3112</v>
      </c>
      <c r="O83" s="12" t="s">
        <v>3113</v>
      </c>
      <c r="P83" s="12" t="s">
        <v>3114</v>
      </c>
      <c r="Q83" s="12" t="s">
        <v>1286</v>
      </c>
      <c r="R83" s="12" t="s">
        <v>3115</v>
      </c>
      <c r="S83" s="12" t="s">
        <v>3116</v>
      </c>
      <c r="T83" s="12" t="s">
        <v>3117</v>
      </c>
      <c r="U83" s="12" t="s">
        <v>3118</v>
      </c>
      <c r="V83" s="12" t="s">
        <v>3119</v>
      </c>
      <c r="W83" s="12" t="s">
        <v>2</v>
      </c>
      <c r="X83" s="12" t="s">
        <v>2544</v>
      </c>
      <c r="Y83" s="12" t="s">
        <v>2544</v>
      </c>
      <c r="Z83" s="12" t="s">
        <v>3120</v>
      </c>
    </row>
    <row r="84" spans="1:26">
      <c r="A84" s="12" t="s">
        <v>177</v>
      </c>
      <c r="B84" s="12" t="s">
        <v>2487</v>
      </c>
      <c r="C84" s="12" t="s">
        <v>3121</v>
      </c>
      <c r="D84" s="12" t="s">
        <v>3122</v>
      </c>
      <c r="E84" s="12" t="s">
        <v>3123</v>
      </c>
      <c r="F84" s="12" t="s">
        <v>3124</v>
      </c>
      <c r="G84" s="12" t="s">
        <v>3125</v>
      </c>
      <c r="H84" s="12" t="s">
        <v>1808</v>
      </c>
      <c r="I84" s="12" t="s">
        <v>1590</v>
      </c>
      <c r="J84" s="12" t="s">
        <v>2049</v>
      </c>
      <c r="K84" s="12" t="s">
        <v>1961</v>
      </c>
      <c r="L84" s="12" t="s">
        <v>3126</v>
      </c>
      <c r="M84" s="12" t="s">
        <v>3127</v>
      </c>
      <c r="N84" s="12" t="s">
        <v>3128</v>
      </c>
      <c r="O84" s="12" t="s">
        <v>3129</v>
      </c>
      <c r="P84" s="12" t="s">
        <v>3130</v>
      </c>
      <c r="Q84" s="12" t="s">
        <v>375</v>
      </c>
      <c r="R84" s="12" t="s">
        <v>3131</v>
      </c>
      <c r="S84" s="12" t="s">
        <v>3132</v>
      </c>
      <c r="T84" s="12" t="s">
        <v>3133</v>
      </c>
      <c r="U84" s="12" t="s">
        <v>3134</v>
      </c>
      <c r="V84" s="12" t="s">
        <v>3135</v>
      </c>
      <c r="W84" s="12" t="s">
        <v>2</v>
      </c>
      <c r="X84" s="12" t="s">
        <v>2287</v>
      </c>
      <c r="Y84" s="12" t="s">
        <v>2287</v>
      </c>
      <c r="Z84" s="12" t="s">
        <v>3136</v>
      </c>
    </row>
    <row r="85" spans="1:26">
      <c r="A85" s="12" t="s">
        <v>177</v>
      </c>
      <c r="B85" s="12" t="s">
        <v>2542</v>
      </c>
      <c r="C85" s="12" t="s">
        <v>3137</v>
      </c>
      <c r="D85" s="12" t="s">
        <v>3138</v>
      </c>
      <c r="E85" s="12" t="s">
        <v>3123</v>
      </c>
      <c r="F85" s="12" t="s">
        <v>3139</v>
      </c>
      <c r="G85" s="12" t="s">
        <v>2548</v>
      </c>
      <c r="H85" s="12" t="s">
        <v>2895</v>
      </c>
      <c r="I85" s="12" t="s">
        <v>2994</v>
      </c>
      <c r="J85" s="12" t="s">
        <v>2384</v>
      </c>
      <c r="K85" s="12" t="s">
        <v>2288</v>
      </c>
      <c r="L85" s="12" t="s">
        <v>3140</v>
      </c>
      <c r="M85" s="12" t="s">
        <v>3141</v>
      </c>
      <c r="N85" s="12" t="s">
        <v>3142</v>
      </c>
      <c r="O85" s="12" t="s">
        <v>3143</v>
      </c>
      <c r="P85" s="12" t="s">
        <v>431</v>
      </c>
      <c r="Q85" s="12" t="s">
        <v>3144</v>
      </c>
      <c r="R85" s="12" t="s">
        <v>3145</v>
      </c>
      <c r="S85" s="12" t="s">
        <v>3146</v>
      </c>
      <c r="T85" s="12" t="s">
        <v>3147</v>
      </c>
      <c r="U85" s="12" t="s">
        <v>3148</v>
      </c>
      <c r="V85" s="12" t="s">
        <v>3149</v>
      </c>
      <c r="W85" s="12" t="s">
        <v>4</v>
      </c>
      <c r="X85" s="12" t="s">
        <v>1947</v>
      </c>
      <c r="Y85" s="12" t="s">
        <v>2390</v>
      </c>
      <c r="Z85" s="12" t="s">
        <v>3150</v>
      </c>
    </row>
    <row r="86" spans="1:26">
      <c r="A86" s="12" t="s">
        <v>177</v>
      </c>
      <c r="B86" s="12" t="s">
        <v>2563</v>
      </c>
      <c r="C86" s="12" t="s">
        <v>3151</v>
      </c>
      <c r="D86" s="12" t="s">
        <v>3152</v>
      </c>
      <c r="E86" s="12" t="s">
        <v>3153</v>
      </c>
      <c r="F86" s="12" t="s">
        <v>3154</v>
      </c>
      <c r="G86" s="12" t="s">
        <v>3155</v>
      </c>
      <c r="H86" s="12" t="s">
        <v>3156</v>
      </c>
      <c r="I86" s="12" t="s">
        <v>2286</v>
      </c>
      <c r="J86" s="12" t="s">
        <v>3157</v>
      </c>
      <c r="K86" s="12" t="s">
        <v>3158</v>
      </c>
      <c r="L86" s="12" t="s">
        <v>3159</v>
      </c>
      <c r="M86" s="12" t="s">
        <v>3160</v>
      </c>
      <c r="N86" s="12" t="s">
        <v>3161</v>
      </c>
      <c r="O86" s="12" t="s">
        <v>3162</v>
      </c>
      <c r="P86" s="12" t="s">
        <v>3163</v>
      </c>
      <c r="Q86" s="12" t="s">
        <v>3164</v>
      </c>
      <c r="R86" s="12" t="s">
        <v>3165</v>
      </c>
      <c r="S86" s="12" t="s">
        <v>3166</v>
      </c>
      <c r="T86" s="12" t="s">
        <v>3167</v>
      </c>
      <c r="U86" s="12" t="s">
        <v>3168</v>
      </c>
      <c r="V86" s="12" t="s">
        <v>3169</v>
      </c>
      <c r="W86" s="12" t="s">
        <v>4</v>
      </c>
      <c r="X86" s="12" t="s">
        <v>3056</v>
      </c>
      <c r="Y86" s="12" t="s">
        <v>2015</v>
      </c>
      <c r="Z86" s="12" t="s">
        <v>3170</v>
      </c>
    </row>
    <row r="87" spans="1:26">
      <c r="A87" s="12" t="s">
        <v>177</v>
      </c>
      <c r="B87" s="12" t="s">
        <v>2615</v>
      </c>
      <c r="C87" s="12" t="s">
        <v>3171</v>
      </c>
      <c r="D87" s="12" t="s">
        <v>3172</v>
      </c>
      <c r="E87" s="12" t="s">
        <v>3173</v>
      </c>
      <c r="F87" s="12" t="s">
        <v>2744</v>
      </c>
      <c r="G87" s="12" t="s">
        <v>3174</v>
      </c>
      <c r="H87" s="12" t="s">
        <v>2506</v>
      </c>
      <c r="I87" s="12" t="s">
        <v>1315</v>
      </c>
      <c r="J87" s="12" t="s">
        <v>2544</v>
      </c>
      <c r="K87" s="12" t="s">
        <v>2595</v>
      </c>
      <c r="L87" s="12" t="s">
        <v>3175</v>
      </c>
      <c r="M87" s="12" t="s">
        <v>3176</v>
      </c>
      <c r="N87" s="12" t="s">
        <v>3177</v>
      </c>
      <c r="O87" s="12" t="s">
        <v>3178</v>
      </c>
      <c r="P87" s="12" t="s">
        <v>375</v>
      </c>
      <c r="Q87" s="12" t="s">
        <v>3179</v>
      </c>
      <c r="R87" s="12" t="s">
        <v>3180</v>
      </c>
      <c r="S87" s="12" t="s">
        <v>3181</v>
      </c>
      <c r="T87" s="12" t="s">
        <v>3182</v>
      </c>
      <c r="U87" s="12" t="s">
        <v>3183</v>
      </c>
      <c r="V87" s="12" t="s">
        <v>3184</v>
      </c>
      <c r="W87" s="12" t="s">
        <v>4</v>
      </c>
      <c r="X87" s="12" t="s">
        <v>3185</v>
      </c>
      <c r="Y87" s="12" t="s">
        <v>2037</v>
      </c>
      <c r="Z87" s="12" t="s">
        <v>3186</v>
      </c>
    </row>
    <row r="88" spans="1:26">
      <c r="A88" s="12" t="s">
        <v>177</v>
      </c>
      <c r="B88" s="12" t="s">
        <v>2818</v>
      </c>
      <c r="C88" s="12" t="s">
        <v>3187</v>
      </c>
      <c r="D88" s="12" t="s">
        <v>3188</v>
      </c>
      <c r="E88" s="12" t="s">
        <v>3189</v>
      </c>
      <c r="F88" s="12" t="s">
        <v>2350</v>
      </c>
      <c r="G88" s="12" t="s">
        <v>3190</v>
      </c>
      <c r="H88" s="12" t="s">
        <v>1730</v>
      </c>
      <c r="I88" s="12" t="s">
        <v>2166</v>
      </c>
      <c r="J88" s="12" t="s">
        <v>3054</v>
      </c>
      <c r="K88" s="12" t="s">
        <v>3191</v>
      </c>
      <c r="L88" s="12" t="s">
        <v>3192</v>
      </c>
      <c r="M88" s="12" t="s">
        <v>3193</v>
      </c>
      <c r="N88" s="12" t="s">
        <v>3194</v>
      </c>
      <c r="O88" s="12" t="s">
        <v>3195</v>
      </c>
      <c r="P88" s="12" t="s">
        <v>3196</v>
      </c>
      <c r="Q88" s="12" t="s">
        <v>3197</v>
      </c>
      <c r="R88" s="12" t="s">
        <v>3198</v>
      </c>
      <c r="S88" s="12" t="s">
        <v>3199</v>
      </c>
      <c r="T88" s="12" t="s">
        <v>3200</v>
      </c>
      <c r="U88" s="12" t="s">
        <v>3201</v>
      </c>
      <c r="V88" s="12" t="s">
        <v>3202</v>
      </c>
      <c r="W88" s="12" t="s">
        <v>2</v>
      </c>
      <c r="X88" s="12" t="s">
        <v>2059</v>
      </c>
      <c r="Y88" s="12" t="s">
        <v>1981</v>
      </c>
      <c r="Z88" s="12" t="s">
        <v>3203</v>
      </c>
    </row>
    <row r="89" spans="1:26">
      <c r="A89" s="12" t="s">
        <v>177</v>
      </c>
      <c r="B89" s="12" t="s">
        <v>2759</v>
      </c>
      <c r="C89" s="12" t="s">
        <v>3204</v>
      </c>
      <c r="D89" s="12" t="s">
        <v>3205</v>
      </c>
      <c r="E89" s="12" t="s">
        <v>3206</v>
      </c>
      <c r="F89" s="12" t="s">
        <v>3207</v>
      </c>
      <c r="G89" s="12" t="s">
        <v>3208</v>
      </c>
      <c r="H89" s="12" t="s">
        <v>2205</v>
      </c>
      <c r="I89" s="12" t="s">
        <v>1961</v>
      </c>
      <c r="J89" s="12" t="s">
        <v>1810</v>
      </c>
      <c r="K89" s="12" t="s">
        <v>1808</v>
      </c>
      <c r="L89" s="12" t="s">
        <v>3209</v>
      </c>
      <c r="M89" s="12" t="s">
        <v>3210</v>
      </c>
      <c r="N89" s="12" t="s">
        <v>3211</v>
      </c>
      <c r="O89" s="12" t="s">
        <v>3212</v>
      </c>
      <c r="P89" s="12" t="s">
        <v>1909</v>
      </c>
      <c r="Q89" s="12" t="s">
        <v>3213</v>
      </c>
      <c r="R89" s="12" t="s">
        <v>3214</v>
      </c>
      <c r="S89" s="12" t="s">
        <v>3215</v>
      </c>
      <c r="T89" s="12" t="s">
        <v>3216</v>
      </c>
      <c r="U89" s="12" t="s">
        <v>3217</v>
      </c>
      <c r="V89" s="12" t="s">
        <v>3218</v>
      </c>
      <c r="W89" s="12" t="s">
        <v>4</v>
      </c>
      <c r="X89" s="12" t="s">
        <v>3219</v>
      </c>
      <c r="Y89" s="12" t="s">
        <v>2058</v>
      </c>
      <c r="Z89" s="12" t="s">
        <v>3220</v>
      </c>
    </row>
    <row r="90" spans="1:26">
      <c r="A90" s="12" t="s">
        <v>177</v>
      </c>
      <c r="B90" s="12" t="s">
        <v>3221</v>
      </c>
      <c r="C90" s="12" t="s">
        <v>3222</v>
      </c>
      <c r="D90" s="12" t="s">
        <v>3223</v>
      </c>
      <c r="E90" s="12" t="s">
        <v>3224</v>
      </c>
      <c r="F90" s="12" t="s">
        <v>3018</v>
      </c>
      <c r="G90" s="12" t="s">
        <v>3225</v>
      </c>
      <c r="H90" s="12" t="s">
        <v>2704</v>
      </c>
      <c r="I90" s="12" t="s">
        <v>2994</v>
      </c>
      <c r="J90" s="12" t="s">
        <v>1831</v>
      </c>
      <c r="K90" s="12" t="s">
        <v>2544</v>
      </c>
      <c r="L90" s="12" t="s">
        <v>3226</v>
      </c>
      <c r="M90" s="12" t="s">
        <v>3227</v>
      </c>
      <c r="N90" s="12" t="s">
        <v>3228</v>
      </c>
      <c r="O90" s="12" t="s">
        <v>3229</v>
      </c>
      <c r="P90" s="12" t="s">
        <v>3230</v>
      </c>
      <c r="Q90" s="12" t="s">
        <v>3231</v>
      </c>
      <c r="R90" s="12" t="s">
        <v>3232</v>
      </c>
      <c r="S90" s="12" t="s">
        <v>3233</v>
      </c>
      <c r="T90" s="12" t="s">
        <v>3234</v>
      </c>
      <c r="U90" s="12" t="s">
        <v>3235</v>
      </c>
      <c r="V90" s="12" t="s">
        <v>3236</v>
      </c>
      <c r="W90" s="12" t="s">
        <v>11</v>
      </c>
      <c r="X90" s="12" t="s">
        <v>3237</v>
      </c>
      <c r="Y90" s="12" t="s">
        <v>2858</v>
      </c>
      <c r="Z90" s="12" t="s">
        <v>3238</v>
      </c>
    </row>
    <row r="91" spans="1:26">
      <c r="A91" s="12" t="s">
        <v>177</v>
      </c>
      <c r="B91" s="12" t="s">
        <v>2779</v>
      </c>
      <c r="C91" s="12" t="s">
        <v>3239</v>
      </c>
      <c r="D91" s="12" t="s">
        <v>3240</v>
      </c>
      <c r="E91" s="12" t="s">
        <v>3241</v>
      </c>
      <c r="F91" s="12" t="s">
        <v>3242</v>
      </c>
      <c r="G91" s="12" t="s">
        <v>3243</v>
      </c>
      <c r="H91" s="12" t="s">
        <v>1261</v>
      </c>
      <c r="I91" s="12" t="s">
        <v>1764</v>
      </c>
      <c r="J91" s="12" t="s">
        <v>2052</v>
      </c>
      <c r="K91" s="12" t="s">
        <v>1961</v>
      </c>
      <c r="L91" s="12" t="s">
        <v>3244</v>
      </c>
      <c r="M91" s="12" t="s">
        <v>555</v>
      </c>
      <c r="N91" s="12" t="s">
        <v>3245</v>
      </c>
      <c r="O91" s="12" t="s">
        <v>263</v>
      </c>
      <c r="P91" s="12" t="s">
        <v>431</v>
      </c>
      <c r="Q91" s="12" t="s">
        <v>3246</v>
      </c>
      <c r="R91" s="12" t="s">
        <v>3247</v>
      </c>
      <c r="S91" s="12" t="s">
        <v>3248</v>
      </c>
      <c r="T91" s="12" t="s">
        <v>3249</v>
      </c>
      <c r="U91" s="12" t="s">
        <v>3250</v>
      </c>
      <c r="V91" s="12" t="s">
        <v>3251</v>
      </c>
      <c r="W91" s="12" t="s">
        <v>10</v>
      </c>
      <c r="X91" s="12" t="s">
        <v>2566</v>
      </c>
      <c r="Y91" s="12" t="s">
        <v>2566</v>
      </c>
      <c r="Z91" s="12" t="s">
        <v>3252</v>
      </c>
    </row>
    <row r="92" spans="1:26">
      <c r="A92" s="12" t="s">
        <v>177</v>
      </c>
      <c r="B92" s="12" t="s">
        <v>3253</v>
      </c>
      <c r="C92" s="12" t="s">
        <v>3254</v>
      </c>
      <c r="D92" s="12" t="s">
        <v>3255</v>
      </c>
      <c r="E92" s="12" t="s">
        <v>3241</v>
      </c>
      <c r="F92" s="12" t="s">
        <v>1839</v>
      </c>
      <c r="G92" s="12" t="s">
        <v>3256</v>
      </c>
      <c r="H92" s="12" t="s">
        <v>3257</v>
      </c>
      <c r="I92" s="12" t="s">
        <v>3258</v>
      </c>
      <c r="J92" s="12" t="s">
        <v>1719</v>
      </c>
      <c r="K92" s="12" t="s">
        <v>3104</v>
      </c>
      <c r="L92" s="12" t="s">
        <v>3259</v>
      </c>
      <c r="M92" s="12" t="s">
        <v>3260</v>
      </c>
      <c r="N92" s="12" t="s">
        <v>3261</v>
      </c>
      <c r="O92" s="12" t="s">
        <v>3262</v>
      </c>
      <c r="P92" s="12" t="s">
        <v>375</v>
      </c>
      <c r="Q92" s="12" t="s">
        <v>3263</v>
      </c>
      <c r="R92" s="12" t="s">
        <v>3264</v>
      </c>
      <c r="S92" s="12" t="s">
        <v>3265</v>
      </c>
      <c r="T92" s="12" t="s">
        <v>3266</v>
      </c>
      <c r="U92" s="12" t="s">
        <v>3267</v>
      </c>
      <c r="V92" s="12" t="s">
        <v>3268</v>
      </c>
      <c r="W92" s="12" t="s">
        <v>4</v>
      </c>
      <c r="X92" s="12" t="s">
        <v>2245</v>
      </c>
      <c r="Y92" s="12" t="s">
        <v>3269</v>
      </c>
      <c r="Z92" s="12" t="s">
        <v>3270</v>
      </c>
    </row>
    <row r="93" spans="1:26">
      <c r="A93" s="12" t="s">
        <v>177</v>
      </c>
      <c r="B93" s="12" t="s">
        <v>3271</v>
      </c>
      <c r="C93" s="12" t="s">
        <v>3272</v>
      </c>
      <c r="D93" s="12" t="s">
        <v>3273</v>
      </c>
      <c r="E93" s="12" t="s">
        <v>3274</v>
      </c>
      <c r="F93" s="12" t="s">
        <v>3275</v>
      </c>
      <c r="G93" s="12" t="s">
        <v>3276</v>
      </c>
      <c r="H93" s="12" t="s">
        <v>3001</v>
      </c>
      <c r="I93" s="12" t="s">
        <v>3109</v>
      </c>
      <c r="J93" s="12" t="s">
        <v>2206</v>
      </c>
      <c r="K93" s="12" t="s">
        <v>3219</v>
      </c>
      <c r="L93" s="12" t="s">
        <v>3277</v>
      </c>
      <c r="M93" s="12" t="s">
        <v>3278</v>
      </c>
      <c r="N93" s="12" t="s">
        <v>3279</v>
      </c>
      <c r="O93" s="12" t="s">
        <v>3280</v>
      </c>
      <c r="P93" s="12" t="s">
        <v>3281</v>
      </c>
      <c r="Q93" s="12" t="s">
        <v>3282</v>
      </c>
      <c r="R93" s="12" t="s">
        <v>3283</v>
      </c>
      <c r="S93" s="12" t="s">
        <v>3284</v>
      </c>
      <c r="T93" s="12" t="s">
        <v>3285</v>
      </c>
      <c r="U93" s="12" t="s">
        <v>3286</v>
      </c>
      <c r="V93" s="12" t="s">
        <v>3287</v>
      </c>
      <c r="W93" s="12" t="s">
        <v>4</v>
      </c>
      <c r="X93" s="12" t="s">
        <v>1808</v>
      </c>
      <c r="Y93" s="12" t="s">
        <v>2781</v>
      </c>
      <c r="Z93" s="12" t="s">
        <v>3288</v>
      </c>
    </row>
    <row r="94" spans="1:26">
      <c r="A94" s="12" t="s">
        <v>177</v>
      </c>
      <c r="B94" s="12" t="s">
        <v>3289</v>
      </c>
      <c r="C94" s="12" t="s">
        <v>3290</v>
      </c>
      <c r="D94" s="12" t="s">
        <v>3291</v>
      </c>
      <c r="E94" s="12" t="s">
        <v>3292</v>
      </c>
      <c r="F94" s="12" t="s">
        <v>2468</v>
      </c>
      <c r="G94" s="12" t="s">
        <v>3293</v>
      </c>
      <c r="H94" s="12" t="s">
        <v>2767</v>
      </c>
      <c r="I94" s="12" t="s">
        <v>2614</v>
      </c>
      <c r="J94" s="12" t="s">
        <v>2994</v>
      </c>
      <c r="K94" s="12" t="s">
        <v>2014</v>
      </c>
      <c r="L94" s="12" t="s">
        <v>3294</v>
      </c>
      <c r="M94" s="12" t="s">
        <v>3295</v>
      </c>
      <c r="N94" s="12" t="s">
        <v>3296</v>
      </c>
      <c r="O94" s="12" t="s">
        <v>3297</v>
      </c>
      <c r="P94" s="12" t="s">
        <v>3298</v>
      </c>
      <c r="Q94" s="12" t="s">
        <v>3299</v>
      </c>
      <c r="R94" s="12" t="s">
        <v>3300</v>
      </c>
      <c r="S94" s="12" t="s">
        <v>3301</v>
      </c>
      <c r="T94" s="12" t="s">
        <v>3302</v>
      </c>
      <c r="U94" s="12" t="s">
        <v>3303</v>
      </c>
      <c r="V94" s="12" t="s">
        <v>3304</v>
      </c>
      <c r="W94" s="12" t="s">
        <v>2</v>
      </c>
      <c r="X94" s="12" t="s">
        <v>926</v>
      </c>
      <c r="Y94" s="12" t="s">
        <v>2687</v>
      </c>
      <c r="Z94" s="12" t="s">
        <v>3305</v>
      </c>
    </row>
    <row r="95" spans="1:26">
      <c r="A95" s="12" t="s">
        <v>177</v>
      </c>
      <c r="B95" s="12" t="s">
        <v>2654</v>
      </c>
      <c r="C95" s="12" t="s">
        <v>3306</v>
      </c>
      <c r="D95" s="12" t="s">
        <v>3307</v>
      </c>
      <c r="E95" s="12" t="s">
        <v>3308</v>
      </c>
      <c r="F95" s="12" t="s">
        <v>2805</v>
      </c>
      <c r="G95" s="12" t="s">
        <v>3309</v>
      </c>
      <c r="H95" s="12" t="s">
        <v>3310</v>
      </c>
      <c r="I95" s="12" t="s">
        <v>2005</v>
      </c>
      <c r="J95" s="12" t="s">
        <v>1875</v>
      </c>
      <c r="K95" s="12" t="s">
        <v>1742</v>
      </c>
      <c r="L95" s="12" t="s">
        <v>3311</v>
      </c>
      <c r="M95" s="12" t="s">
        <v>3312</v>
      </c>
      <c r="N95" s="12" t="s">
        <v>3313</v>
      </c>
      <c r="O95" s="12" t="s">
        <v>3314</v>
      </c>
      <c r="P95" s="12" t="s">
        <v>2292</v>
      </c>
      <c r="Q95" s="12" t="s">
        <v>3315</v>
      </c>
      <c r="R95" s="12" t="s">
        <v>3316</v>
      </c>
      <c r="S95" s="12" t="s">
        <v>3317</v>
      </c>
      <c r="T95" s="12" t="s">
        <v>3318</v>
      </c>
      <c r="U95" s="12" t="s">
        <v>3319</v>
      </c>
      <c r="V95" s="12" t="s">
        <v>3320</v>
      </c>
      <c r="W95" s="12" t="s">
        <v>4</v>
      </c>
      <c r="X95" s="12" t="s">
        <v>3321</v>
      </c>
      <c r="Y95" s="12" t="s">
        <v>3322</v>
      </c>
      <c r="Z95" s="12" t="s">
        <v>3323</v>
      </c>
    </row>
    <row r="96" spans="1:26">
      <c r="A96" s="12" t="s">
        <v>177</v>
      </c>
      <c r="B96" s="12" t="s">
        <v>2071</v>
      </c>
      <c r="C96" s="12" t="s">
        <v>3324</v>
      </c>
      <c r="D96" s="12" t="s">
        <v>3325</v>
      </c>
      <c r="E96" s="12" t="s">
        <v>3326</v>
      </c>
      <c r="F96" s="12" t="s">
        <v>3327</v>
      </c>
      <c r="G96" s="12" t="s">
        <v>3328</v>
      </c>
      <c r="H96" s="12" t="s">
        <v>2566</v>
      </c>
      <c r="I96" s="12" t="s">
        <v>1053</v>
      </c>
      <c r="J96" s="12" t="s">
        <v>2502</v>
      </c>
      <c r="K96" s="12" t="s">
        <v>2404</v>
      </c>
      <c r="L96" s="12" t="s">
        <v>3329</v>
      </c>
      <c r="M96" s="12" t="s">
        <v>3330</v>
      </c>
      <c r="N96" s="12" t="s">
        <v>3331</v>
      </c>
      <c r="O96" s="12" t="s">
        <v>1054</v>
      </c>
      <c r="P96" s="12" t="s">
        <v>3332</v>
      </c>
      <c r="Q96" s="12" t="s">
        <v>471</v>
      </c>
      <c r="R96" s="12" t="s">
        <v>3333</v>
      </c>
      <c r="S96" s="12" t="s">
        <v>3334</v>
      </c>
      <c r="T96" s="12" t="s">
        <v>3335</v>
      </c>
      <c r="U96" s="12" t="s">
        <v>3336</v>
      </c>
      <c r="V96" s="12" t="s">
        <v>3337</v>
      </c>
      <c r="W96" s="12" t="s">
        <v>10</v>
      </c>
      <c r="X96" s="12" t="s">
        <v>2463</v>
      </c>
      <c r="Y96" s="12" t="s">
        <v>2463</v>
      </c>
      <c r="Z96" s="12" t="s">
        <v>3338</v>
      </c>
    </row>
    <row r="97" spans="1:26">
      <c r="A97" s="12" t="s">
        <v>177</v>
      </c>
      <c r="B97" s="12" t="s">
        <v>1343</v>
      </c>
      <c r="C97" s="12" t="s">
        <v>3339</v>
      </c>
      <c r="D97" s="12" t="s">
        <v>3340</v>
      </c>
      <c r="E97" s="12" t="s">
        <v>3341</v>
      </c>
      <c r="F97" s="12" t="s">
        <v>3342</v>
      </c>
      <c r="G97" s="12" t="s">
        <v>2509</v>
      </c>
      <c r="H97" s="12" t="s">
        <v>2071</v>
      </c>
      <c r="I97" s="12" t="s">
        <v>1810</v>
      </c>
      <c r="J97" s="12" t="s">
        <v>1831</v>
      </c>
      <c r="K97" s="12" t="s">
        <v>1360</v>
      </c>
      <c r="L97" s="12" t="s">
        <v>3343</v>
      </c>
      <c r="M97" s="12" t="s">
        <v>3344</v>
      </c>
      <c r="N97" s="12" t="s">
        <v>3345</v>
      </c>
      <c r="O97" s="12" t="s">
        <v>3346</v>
      </c>
      <c r="P97" s="12" t="s">
        <v>2900</v>
      </c>
      <c r="Q97" s="12" t="s">
        <v>3347</v>
      </c>
      <c r="R97" s="12" t="s">
        <v>3348</v>
      </c>
      <c r="S97" s="12" t="s">
        <v>3349</v>
      </c>
      <c r="T97" s="12" t="s">
        <v>3350</v>
      </c>
      <c r="U97" s="12" t="s">
        <v>3351</v>
      </c>
      <c r="V97" s="12" t="s">
        <v>3352</v>
      </c>
      <c r="W97" s="12" t="s">
        <v>11</v>
      </c>
      <c r="X97" s="12" t="s">
        <v>3353</v>
      </c>
      <c r="Y97" s="12" t="s">
        <v>1576</v>
      </c>
      <c r="Z97" s="12" t="s">
        <v>3354</v>
      </c>
    </row>
    <row r="98" spans="1:26">
      <c r="A98" s="12" t="s">
        <v>177</v>
      </c>
      <c r="B98" s="12" t="s">
        <v>2450</v>
      </c>
      <c r="C98" s="12" t="s">
        <v>3355</v>
      </c>
      <c r="D98" s="12" t="s">
        <v>3356</v>
      </c>
      <c r="E98" s="12" t="s">
        <v>3357</v>
      </c>
      <c r="F98" s="12" t="s">
        <v>3358</v>
      </c>
      <c r="G98" s="12" t="s">
        <v>1389</v>
      </c>
      <c r="H98" s="12" t="s">
        <v>2687</v>
      </c>
      <c r="I98" s="12" t="s">
        <v>1590</v>
      </c>
      <c r="J98" s="12" t="s">
        <v>1613</v>
      </c>
      <c r="K98" s="12" t="s">
        <v>2137</v>
      </c>
      <c r="L98" s="12" t="s">
        <v>3359</v>
      </c>
      <c r="M98" s="12" t="s">
        <v>3360</v>
      </c>
      <c r="N98" s="12" t="s">
        <v>3361</v>
      </c>
      <c r="O98" s="12" t="s">
        <v>3362</v>
      </c>
      <c r="P98" s="12" t="s">
        <v>3363</v>
      </c>
      <c r="Q98" s="12" t="s">
        <v>3364</v>
      </c>
      <c r="R98" s="12" t="s">
        <v>3365</v>
      </c>
      <c r="S98" s="12" t="s">
        <v>3366</v>
      </c>
      <c r="T98" s="12" t="s">
        <v>3367</v>
      </c>
      <c r="U98" s="12" t="s">
        <v>3368</v>
      </c>
      <c r="V98" s="12" t="s">
        <v>3369</v>
      </c>
      <c r="W98" s="12" t="s">
        <v>4</v>
      </c>
      <c r="X98" s="12" t="s">
        <v>3370</v>
      </c>
      <c r="Y98" s="12" t="s">
        <v>2286</v>
      </c>
      <c r="Z98" s="12" t="s">
        <v>3371</v>
      </c>
    </row>
    <row r="99" spans="1:26">
      <c r="A99" s="12" t="s">
        <v>177</v>
      </c>
      <c r="B99" s="12" t="s">
        <v>2014</v>
      </c>
      <c r="C99" s="12" t="s">
        <v>3372</v>
      </c>
      <c r="D99" s="12" t="s">
        <v>3373</v>
      </c>
      <c r="E99" s="12" t="s">
        <v>3374</v>
      </c>
      <c r="F99" s="12" t="s">
        <v>3375</v>
      </c>
      <c r="G99" s="12" t="s">
        <v>3376</v>
      </c>
      <c r="H99" s="12" t="s">
        <v>2145</v>
      </c>
      <c r="I99" s="12" t="s">
        <v>3375</v>
      </c>
      <c r="J99" s="12" t="s">
        <v>3377</v>
      </c>
      <c r="K99" s="12" t="s">
        <v>1256</v>
      </c>
      <c r="L99" s="12" t="s">
        <v>3378</v>
      </c>
      <c r="M99" s="12" t="s">
        <v>3379</v>
      </c>
      <c r="N99" s="12" t="s">
        <v>3380</v>
      </c>
      <c r="O99" s="12" t="s">
        <v>3381</v>
      </c>
      <c r="P99" s="12" t="s">
        <v>3382</v>
      </c>
      <c r="Q99" s="12" t="s">
        <v>3383</v>
      </c>
      <c r="R99" s="12" t="s">
        <v>3384</v>
      </c>
      <c r="S99" s="12" t="s">
        <v>3385</v>
      </c>
      <c r="T99" s="12" t="s">
        <v>3386</v>
      </c>
      <c r="U99" s="12" t="s">
        <v>3387</v>
      </c>
      <c r="V99" s="12" t="s">
        <v>3388</v>
      </c>
      <c r="W99" s="12" t="s">
        <v>4</v>
      </c>
      <c r="X99" s="12" t="s">
        <v>2014</v>
      </c>
      <c r="Y99" s="12" t="s">
        <v>3389</v>
      </c>
      <c r="Z99" s="12" t="s">
        <v>3390</v>
      </c>
    </row>
    <row r="100" spans="1:26">
      <c r="A100" s="12" t="s">
        <v>177</v>
      </c>
      <c r="B100" s="12" t="s">
        <v>2060</v>
      </c>
      <c r="C100" s="12" t="s">
        <v>3391</v>
      </c>
      <c r="D100" s="12" t="s">
        <v>3392</v>
      </c>
      <c r="E100" s="12" t="s">
        <v>3393</v>
      </c>
      <c r="F100" s="12" t="s">
        <v>3394</v>
      </c>
      <c r="G100" s="12" t="s">
        <v>3395</v>
      </c>
      <c r="H100" s="12" t="s">
        <v>3396</v>
      </c>
      <c r="I100" s="12" t="s">
        <v>2461</v>
      </c>
      <c r="J100" s="12" t="s">
        <v>1831</v>
      </c>
      <c r="K100" s="12" t="s">
        <v>2687</v>
      </c>
      <c r="L100" s="12" t="s">
        <v>3397</v>
      </c>
      <c r="M100" s="12" t="s">
        <v>3398</v>
      </c>
      <c r="N100" s="12" t="s">
        <v>3399</v>
      </c>
      <c r="O100" s="12" t="s">
        <v>3400</v>
      </c>
      <c r="P100" s="12" t="s">
        <v>1054</v>
      </c>
      <c r="Q100" s="12" t="s">
        <v>3401</v>
      </c>
      <c r="R100" s="12" t="s">
        <v>3230</v>
      </c>
      <c r="S100" s="12" t="s">
        <v>3402</v>
      </c>
      <c r="T100" s="12" t="s">
        <v>3403</v>
      </c>
      <c r="U100" s="12" t="s">
        <v>3404</v>
      </c>
      <c r="V100" s="12" t="s">
        <v>3405</v>
      </c>
      <c r="W100" s="12" t="s">
        <v>2</v>
      </c>
      <c r="X100" s="12" t="s">
        <v>2487</v>
      </c>
      <c r="Y100" s="12" t="s">
        <v>2563</v>
      </c>
      <c r="Z100" s="12" t="s">
        <v>3406</v>
      </c>
    </row>
    <row r="101" spans="1:26">
      <c r="A101" s="12" t="s">
        <v>177</v>
      </c>
      <c r="B101" s="12" t="s">
        <v>3191</v>
      </c>
      <c r="C101" s="12" t="s">
        <v>3407</v>
      </c>
      <c r="D101" s="12" t="s">
        <v>3408</v>
      </c>
      <c r="E101" s="12" t="s">
        <v>3409</v>
      </c>
      <c r="F101" s="12" t="s">
        <v>3410</v>
      </c>
      <c r="G101" s="12" t="s">
        <v>949</v>
      </c>
      <c r="H101" s="12" t="s">
        <v>2060</v>
      </c>
      <c r="I101" s="12" t="s">
        <v>1786</v>
      </c>
      <c r="J101" s="12" t="s">
        <v>1897</v>
      </c>
      <c r="K101" s="12" t="s">
        <v>1875</v>
      </c>
      <c r="L101" s="12" t="s">
        <v>3411</v>
      </c>
      <c r="M101" s="12" t="s">
        <v>3412</v>
      </c>
      <c r="N101" s="12" t="s">
        <v>2900</v>
      </c>
      <c r="O101" s="12" t="s">
        <v>3413</v>
      </c>
      <c r="P101" s="12" t="s">
        <v>1355</v>
      </c>
      <c r="Q101" s="12" t="s">
        <v>2292</v>
      </c>
      <c r="R101" s="12" t="s">
        <v>3414</v>
      </c>
      <c r="S101" s="12" t="s">
        <v>3415</v>
      </c>
      <c r="T101" s="12" t="s">
        <v>3416</v>
      </c>
      <c r="U101" s="12" t="s">
        <v>3417</v>
      </c>
      <c r="V101" s="12" t="s">
        <v>3418</v>
      </c>
      <c r="W101" s="12" t="s">
        <v>4</v>
      </c>
      <c r="X101" s="12" t="s">
        <v>2615</v>
      </c>
      <c r="Y101" s="12" t="s">
        <v>3253</v>
      </c>
      <c r="Z101" s="12" t="s">
        <v>3419</v>
      </c>
    </row>
    <row r="102" spans="1:26">
      <c r="A102" s="12" t="s">
        <v>177</v>
      </c>
      <c r="B102" s="12" t="s">
        <v>1982</v>
      </c>
      <c r="C102" s="12" t="s">
        <v>3420</v>
      </c>
      <c r="D102" s="12" t="s">
        <v>3421</v>
      </c>
      <c r="E102" s="12" t="s">
        <v>707</v>
      </c>
      <c r="F102" s="12" t="s">
        <v>3422</v>
      </c>
      <c r="G102" s="12" t="s">
        <v>3423</v>
      </c>
      <c r="H102" s="12" t="s">
        <v>2608</v>
      </c>
      <c r="I102" s="12" t="s">
        <v>1053</v>
      </c>
      <c r="J102" s="12" t="s">
        <v>1947</v>
      </c>
      <c r="K102" s="12" t="s">
        <v>1354</v>
      </c>
      <c r="L102" s="12" t="s">
        <v>3424</v>
      </c>
      <c r="M102" s="12" t="s">
        <v>2697</v>
      </c>
      <c r="N102" s="12" t="s">
        <v>3425</v>
      </c>
      <c r="O102" s="12" t="s">
        <v>1054</v>
      </c>
      <c r="P102" s="12" t="s">
        <v>3426</v>
      </c>
      <c r="Q102" s="12" t="s">
        <v>3427</v>
      </c>
      <c r="R102" s="12" t="s">
        <v>3428</v>
      </c>
      <c r="S102" s="12" t="s">
        <v>3429</v>
      </c>
      <c r="T102" s="12" t="s">
        <v>3430</v>
      </c>
      <c r="U102" s="12" t="s">
        <v>3431</v>
      </c>
      <c r="V102" s="12" t="s">
        <v>3432</v>
      </c>
      <c r="W102" s="12" t="s">
        <v>3</v>
      </c>
      <c r="X102" s="12" t="s">
        <v>1961</v>
      </c>
      <c r="Y102" s="12" t="s">
        <v>2007</v>
      </c>
      <c r="Z102" s="12" t="s">
        <v>3433</v>
      </c>
    </row>
    <row r="103" spans="1:26">
      <c r="A103" s="12" t="s">
        <v>177</v>
      </c>
      <c r="B103" s="12" t="s">
        <v>2982</v>
      </c>
      <c r="C103" s="12" t="s">
        <v>3434</v>
      </c>
      <c r="D103" s="12" t="s">
        <v>3435</v>
      </c>
      <c r="E103" s="12" t="s">
        <v>3436</v>
      </c>
      <c r="F103" s="12" t="s">
        <v>3437</v>
      </c>
      <c r="G103" s="12" t="s">
        <v>1883</v>
      </c>
      <c r="H103" s="12" t="s">
        <v>3438</v>
      </c>
      <c r="I103" s="12" t="s">
        <v>2052</v>
      </c>
      <c r="J103" s="12" t="s">
        <v>2687</v>
      </c>
      <c r="K103" s="12" t="s">
        <v>921</v>
      </c>
      <c r="L103" s="12" t="s">
        <v>3439</v>
      </c>
      <c r="M103" s="12" t="s">
        <v>3440</v>
      </c>
      <c r="N103" s="12" t="s">
        <v>3441</v>
      </c>
      <c r="O103" s="12" t="s">
        <v>3442</v>
      </c>
      <c r="P103" s="12" t="s">
        <v>3443</v>
      </c>
      <c r="Q103" s="12" t="s">
        <v>3444</v>
      </c>
      <c r="R103" s="12" t="s">
        <v>3445</v>
      </c>
      <c r="S103" s="12" t="s">
        <v>3446</v>
      </c>
      <c r="T103" s="12" t="s">
        <v>3447</v>
      </c>
      <c r="U103" s="12" t="s">
        <v>3448</v>
      </c>
      <c r="V103" s="12" t="s">
        <v>3449</v>
      </c>
      <c r="W103" s="12" t="s">
        <v>2</v>
      </c>
      <c r="X103" s="12" t="s">
        <v>1937</v>
      </c>
      <c r="Y103" s="12" t="s">
        <v>2976</v>
      </c>
      <c r="Z103" s="12" t="s">
        <v>3450</v>
      </c>
    </row>
    <row r="104" spans="1:26">
      <c r="A104" s="12" t="s">
        <v>177</v>
      </c>
      <c r="B104" s="12" t="s">
        <v>3389</v>
      </c>
      <c r="C104" s="12" t="s">
        <v>3451</v>
      </c>
      <c r="D104" s="12" t="s">
        <v>3452</v>
      </c>
      <c r="E104" s="12" t="s">
        <v>3453</v>
      </c>
      <c r="F104" s="12" t="s">
        <v>3454</v>
      </c>
      <c r="G104" s="12" t="s">
        <v>3455</v>
      </c>
      <c r="H104" s="12" t="s">
        <v>3456</v>
      </c>
      <c r="I104" s="12" t="s">
        <v>1982</v>
      </c>
      <c r="J104" s="12" t="s">
        <v>921</v>
      </c>
      <c r="K104" s="12" t="s">
        <v>2692</v>
      </c>
      <c r="L104" s="12" t="s">
        <v>3457</v>
      </c>
      <c r="M104" s="12" t="s">
        <v>3458</v>
      </c>
      <c r="N104" s="12" t="s">
        <v>3459</v>
      </c>
      <c r="O104" s="12" t="s">
        <v>3460</v>
      </c>
      <c r="P104" s="12" t="s">
        <v>3078</v>
      </c>
      <c r="Q104" s="12" t="s">
        <v>3461</v>
      </c>
      <c r="R104" s="12" t="s">
        <v>3462</v>
      </c>
      <c r="S104" s="12" t="s">
        <v>3463</v>
      </c>
      <c r="T104" s="12" t="s">
        <v>3464</v>
      </c>
      <c r="U104" s="12" t="s">
        <v>3465</v>
      </c>
      <c r="V104" s="12" t="s">
        <v>3466</v>
      </c>
      <c r="W104" s="12" t="s">
        <v>10</v>
      </c>
      <c r="X104" s="12" t="s">
        <v>2481</v>
      </c>
      <c r="Y104" s="12" t="s">
        <v>2278</v>
      </c>
      <c r="Z104" s="12" t="s">
        <v>3467</v>
      </c>
    </row>
    <row r="105" spans="1:26">
      <c r="A105" s="12" t="s">
        <v>177</v>
      </c>
      <c r="B105" s="12" t="s">
        <v>2758</v>
      </c>
      <c r="C105" s="12" t="s">
        <v>3468</v>
      </c>
      <c r="D105" s="12" t="s">
        <v>3469</v>
      </c>
      <c r="E105" s="12" t="s">
        <v>3470</v>
      </c>
      <c r="F105" s="12" t="s">
        <v>2364</v>
      </c>
      <c r="G105" s="12" t="s">
        <v>3471</v>
      </c>
      <c r="H105" s="12" t="s">
        <v>3472</v>
      </c>
      <c r="I105" s="12" t="s">
        <v>3056</v>
      </c>
      <c r="J105" s="12" t="s">
        <v>3473</v>
      </c>
      <c r="K105" s="12" t="s">
        <v>3221</v>
      </c>
      <c r="L105" s="12" t="s">
        <v>3474</v>
      </c>
      <c r="M105" s="12" t="s">
        <v>3475</v>
      </c>
      <c r="N105" s="12" t="s">
        <v>3476</v>
      </c>
      <c r="O105" s="12" t="s">
        <v>2292</v>
      </c>
      <c r="P105" s="12" t="s">
        <v>3246</v>
      </c>
      <c r="Q105" s="12" t="s">
        <v>3477</v>
      </c>
      <c r="R105" s="12" t="s">
        <v>3478</v>
      </c>
      <c r="S105" s="12" t="s">
        <v>3479</v>
      </c>
      <c r="T105" s="12" t="s">
        <v>3480</v>
      </c>
      <c r="U105" s="12" t="s">
        <v>3481</v>
      </c>
      <c r="V105" s="12" t="s">
        <v>3482</v>
      </c>
      <c r="W105" s="12" t="s">
        <v>2</v>
      </c>
      <c r="X105" s="12" t="s">
        <v>2137</v>
      </c>
      <c r="Y105" s="12" t="s">
        <v>2159</v>
      </c>
      <c r="Z105" s="12" t="s">
        <v>3483</v>
      </c>
    </row>
    <row r="106" spans="1:26">
      <c r="A106" s="12" t="s">
        <v>177</v>
      </c>
      <c r="B106" s="12" t="s">
        <v>2614</v>
      </c>
      <c r="C106" s="12" t="s">
        <v>3484</v>
      </c>
      <c r="D106" s="12" t="s">
        <v>3485</v>
      </c>
      <c r="E106" s="12" t="s">
        <v>3486</v>
      </c>
      <c r="F106" s="12" t="s">
        <v>2876</v>
      </c>
      <c r="G106" s="12" t="s">
        <v>3487</v>
      </c>
      <c r="H106" s="12" t="s">
        <v>2710</v>
      </c>
      <c r="I106" s="12" t="s">
        <v>2654</v>
      </c>
      <c r="J106" s="12" t="s">
        <v>1592</v>
      </c>
      <c r="K106" s="12" t="s">
        <v>1807</v>
      </c>
      <c r="L106" s="12" t="s">
        <v>3488</v>
      </c>
      <c r="M106" s="12" t="s">
        <v>3489</v>
      </c>
      <c r="N106" s="12" t="s">
        <v>3490</v>
      </c>
      <c r="O106" s="12" t="s">
        <v>3491</v>
      </c>
      <c r="P106" s="12" t="s">
        <v>3492</v>
      </c>
      <c r="Q106" s="12" t="s">
        <v>3493</v>
      </c>
      <c r="R106" s="12" t="s">
        <v>3494</v>
      </c>
      <c r="S106" s="12" t="s">
        <v>3495</v>
      </c>
      <c r="T106" s="12" t="s">
        <v>3496</v>
      </c>
      <c r="U106" s="12" t="s">
        <v>3497</v>
      </c>
      <c r="V106" s="12" t="s">
        <v>3498</v>
      </c>
      <c r="W106" s="12" t="s">
        <v>11</v>
      </c>
      <c r="X106" s="12" t="s">
        <v>3376</v>
      </c>
      <c r="Y106" s="12" t="s">
        <v>1902</v>
      </c>
      <c r="Z106" s="12" t="s">
        <v>3499</v>
      </c>
    </row>
    <row r="107" spans="1:26">
      <c r="A107" s="12" t="s">
        <v>177</v>
      </c>
      <c r="B107" s="12" t="s">
        <v>3500</v>
      </c>
      <c r="C107" s="12" t="s">
        <v>3501</v>
      </c>
      <c r="D107" s="12" t="s">
        <v>3502</v>
      </c>
      <c r="E107" s="12" t="s">
        <v>3503</v>
      </c>
      <c r="F107" s="12" t="s">
        <v>1285</v>
      </c>
      <c r="G107" s="12" t="s">
        <v>3504</v>
      </c>
      <c r="H107" s="12" t="s">
        <v>3505</v>
      </c>
      <c r="I107" s="12" t="s">
        <v>2015</v>
      </c>
      <c r="J107" s="12" t="s">
        <v>2442</v>
      </c>
      <c r="K107" s="12" t="s">
        <v>2014</v>
      </c>
      <c r="L107" s="12" t="s">
        <v>3506</v>
      </c>
      <c r="M107" s="12" t="s">
        <v>3507</v>
      </c>
      <c r="N107" s="12" t="s">
        <v>3508</v>
      </c>
      <c r="O107" s="12" t="s">
        <v>3509</v>
      </c>
      <c r="P107" s="12" t="s">
        <v>3510</v>
      </c>
      <c r="Q107" s="12" t="s">
        <v>3511</v>
      </c>
      <c r="R107" s="12" t="s">
        <v>3512</v>
      </c>
      <c r="S107" s="12" t="s">
        <v>3513</v>
      </c>
      <c r="T107" s="12" t="s">
        <v>3514</v>
      </c>
      <c r="U107" s="12" t="s">
        <v>3515</v>
      </c>
      <c r="V107" s="12" t="s">
        <v>1163</v>
      </c>
      <c r="W107" s="12" t="s">
        <v>4</v>
      </c>
      <c r="X107" s="12" t="s">
        <v>2288</v>
      </c>
      <c r="Y107" s="12" t="s">
        <v>1968</v>
      </c>
      <c r="Z107" s="12" t="s">
        <v>3516</v>
      </c>
    </row>
    <row r="108" spans="1:26">
      <c r="A108" s="12" t="s">
        <v>177</v>
      </c>
      <c r="B108" s="12" t="s">
        <v>2914</v>
      </c>
      <c r="C108" s="12" t="s">
        <v>3517</v>
      </c>
      <c r="D108" s="12" t="s">
        <v>3518</v>
      </c>
      <c r="E108" s="12" t="s">
        <v>3519</v>
      </c>
      <c r="F108" s="12" t="s">
        <v>1880</v>
      </c>
      <c r="G108" s="12" t="s">
        <v>2058</v>
      </c>
      <c r="H108" s="12" t="s">
        <v>1592</v>
      </c>
      <c r="I108" s="12" t="s">
        <v>1482</v>
      </c>
      <c r="J108" s="12" t="s">
        <v>1504</v>
      </c>
      <c r="K108" s="12" t="s">
        <v>1590</v>
      </c>
      <c r="L108" s="12" t="s">
        <v>3520</v>
      </c>
      <c r="M108" s="12" t="s">
        <v>3521</v>
      </c>
      <c r="N108" s="12" t="s">
        <v>3442</v>
      </c>
      <c r="O108" s="12" t="s">
        <v>3522</v>
      </c>
      <c r="P108" s="12" t="s">
        <v>2172</v>
      </c>
      <c r="Q108" s="12" t="s">
        <v>3523</v>
      </c>
      <c r="R108" s="12" t="s">
        <v>3524</v>
      </c>
      <c r="S108" s="12" t="s">
        <v>3525</v>
      </c>
      <c r="T108" s="12" t="s">
        <v>3526</v>
      </c>
      <c r="U108" s="12" t="s">
        <v>3527</v>
      </c>
      <c r="V108" s="12" t="s">
        <v>3528</v>
      </c>
      <c r="W108" s="12" t="s">
        <v>4</v>
      </c>
      <c r="X108" s="12" t="s">
        <v>1904</v>
      </c>
      <c r="Y108" s="12" t="s">
        <v>1320</v>
      </c>
      <c r="Z108" s="12" t="s">
        <v>3529</v>
      </c>
    </row>
    <row r="109" spans="1:26">
      <c r="A109" s="12" t="s">
        <v>177</v>
      </c>
      <c r="B109" s="12" t="s">
        <v>2878</v>
      </c>
      <c r="C109" s="12" t="s">
        <v>3530</v>
      </c>
      <c r="D109" s="12" t="s">
        <v>3531</v>
      </c>
      <c r="E109" s="12" t="s">
        <v>3532</v>
      </c>
      <c r="F109" s="12" t="s">
        <v>3328</v>
      </c>
      <c r="G109" s="12" t="s">
        <v>1220</v>
      </c>
      <c r="H109" s="12" t="s">
        <v>3533</v>
      </c>
      <c r="I109" s="12" t="s">
        <v>2004</v>
      </c>
      <c r="J109" s="12" t="s">
        <v>2907</v>
      </c>
      <c r="K109" s="12" t="s">
        <v>2758</v>
      </c>
      <c r="L109" s="12" t="s">
        <v>3534</v>
      </c>
      <c r="M109" s="12" t="s">
        <v>3535</v>
      </c>
      <c r="N109" s="12" t="s">
        <v>3536</v>
      </c>
      <c r="O109" s="12" t="s">
        <v>3512</v>
      </c>
      <c r="P109" s="12" t="s">
        <v>3537</v>
      </c>
      <c r="Q109" s="12" t="s">
        <v>3538</v>
      </c>
      <c r="R109" s="12" t="s">
        <v>3539</v>
      </c>
      <c r="S109" s="12" t="s">
        <v>3540</v>
      </c>
      <c r="T109" s="12" t="s">
        <v>3541</v>
      </c>
      <c r="U109" s="12" t="s">
        <v>3542</v>
      </c>
      <c r="V109" s="12" t="s">
        <v>3543</v>
      </c>
      <c r="W109" s="12" t="s">
        <v>4</v>
      </c>
      <c r="X109" s="12" t="s">
        <v>1982</v>
      </c>
      <c r="Y109" s="12" t="s">
        <v>3289</v>
      </c>
      <c r="Z109" s="12" t="s">
        <v>3544</v>
      </c>
    </row>
    <row r="110" spans="1:26">
      <c r="A110" s="12" t="s">
        <v>177</v>
      </c>
      <c r="B110" s="12" t="s">
        <v>3013</v>
      </c>
      <c r="C110" s="12" t="s">
        <v>3545</v>
      </c>
      <c r="D110" s="12" t="s">
        <v>3546</v>
      </c>
      <c r="E110" s="12" t="s">
        <v>3547</v>
      </c>
      <c r="F110" s="12" t="s">
        <v>3548</v>
      </c>
      <c r="G110" s="12" t="s">
        <v>2767</v>
      </c>
      <c r="H110" s="12" t="s">
        <v>2563</v>
      </c>
      <c r="I110" s="12" t="s">
        <v>1831</v>
      </c>
      <c r="J110" s="12" t="s">
        <v>2027</v>
      </c>
      <c r="K110" s="12" t="s">
        <v>2137</v>
      </c>
      <c r="L110" s="12" t="s">
        <v>3549</v>
      </c>
      <c r="M110" s="12" t="s">
        <v>3550</v>
      </c>
      <c r="N110" s="12" t="s">
        <v>3551</v>
      </c>
      <c r="O110" s="12" t="s">
        <v>3230</v>
      </c>
      <c r="P110" s="12" t="s">
        <v>3552</v>
      </c>
      <c r="Q110" s="12" t="s">
        <v>3553</v>
      </c>
      <c r="R110" s="12" t="s">
        <v>3554</v>
      </c>
      <c r="S110" s="12" t="s">
        <v>3555</v>
      </c>
      <c r="T110" s="12" t="s">
        <v>3556</v>
      </c>
      <c r="U110" s="12" t="s">
        <v>3557</v>
      </c>
      <c r="V110" s="12" t="s">
        <v>3558</v>
      </c>
      <c r="W110" s="12" t="s">
        <v>4</v>
      </c>
      <c r="X110" s="12" t="s">
        <v>2166</v>
      </c>
      <c r="Y110" s="12" t="s">
        <v>3559</v>
      </c>
      <c r="Z110" s="12" t="s">
        <v>3560</v>
      </c>
    </row>
    <row r="111" spans="1:26">
      <c r="A111" s="12" t="s">
        <v>177</v>
      </c>
      <c r="B111" s="12" t="s">
        <v>2442</v>
      </c>
      <c r="C111" s="12" t="s">
        <v>3561</v>
      </c>
      <c r="D111" s="12" t="s">
        <v>3562</v>
      </c>
      <c r="E111" s="12" t="s">
        <v>3563</v>
      </c>
      <c r="F111" s="12" t="s">
        <v>3564</v>
      </c>
      <c r="G111" s="12" t="s">
        <v>1773</v>
      </c>
      <c r="H111" s="12" t="s">
        <v>3370</v>
      </c>
      <c r="I111" s="12" t="s">
        <v>2573</v>
      </c>
      <c r="J111" s="12" t="s">
        <v>2878</v>
      </c>
      <c r="K111" s="12" t="s">
        <v>3157</v>
      </c>
      <c r="L111" s="12" t="s">
        <v>3565</v>
      </c>
      <c r="M111" s="12" t="s">
        <v>3566</v>
      </c>
      <c r="N111" s="12" t="s">
        <v>3567</v>
      </c>
      <c r="O111" s="12" t="s">
        <v>3568</v>
      </c>
      <c r="P111" s="12" t="s">
        <v>2884</v>
      </c>
      <c r="Q111" s="12" t="s">
        <v>375</v>
      </c>
      <c r="R111" s="12" t="s">
        <v>3569</v>
      </c>
      <c r="S111" s="12" t="s">
        <v>3570</v>
      </c>
      <c r="T111" s="12" t="s">
        <v>3571</v>
      </c>
      <c r="U111" s="12" t="s">
        <v>3572</v>
      </c>
      <c r="V111" s="12" t="s">
        <v>3573</v>
      </c>
      <c r="W111" s="12" t="s">
        <v>4</v>
      </c>
      <c r="X111" s="12" t="s">
        <v>3574</v>
      </c>
      <c r="Y111" s="12" t="s">
        <v>2551</v>
      </c>
      <c r="Z111" s="12" t="s">
        <v>3575</v>
      </c>
    </row>
    <row r="112" spans="1:26">
      <c r="A112" s="12" t="s">
        <v>177</v>
      </c>
      <c r="B112" s="12" t="s">
        <v>2674</v>
      </c>
      <c r="C112" s="12" t="s">
        <v>3576</v>
      </c>
      <c r="D112" s="12" t="s">
        <v>3577</v>
      </c>
      <c r="E112" s="12" t="s">
        <v>3578</v>
      </c>
      <c r="F112" s="12" t="s">
        <v>3504</v>
      </c>
      <c r="G112" s="12" t="s">
        <v>1383</v>
      </c>
      <c r="H112" s="12" t="s">
        <v>1401</v>
      </c>
      <c r="I112" s="12" t="s">
        <v>2499</v>
      </c>
      <c r="J112" s="12" t="s">
        <v>2646</v>
      </c>
      <c r="K112" s="12" t="s">
        <v>2542</v>
      </c>
      <c r="L112" s="12" t="s">
        <v>3579</v>
      </c>
      <c r="M112" s="12" t="s">
        <v>3580</v>
      </c>
      <c r="N112" s="12" t="s">
        <v>3581</v>
      </c>
      <c r="O112" s="12" t="s">
        <v>3582</v>
      </c>
      <c r="P112" s="12" t="s">
        <v>2292</v>
      </c>
      <c r="Q112" s="12" t="s">
        <v>3583</v>
      </c>
      <c r="R112" s="12" t="s">
        <v>3584</v>
      </c>
      <c r="S112" s="12" t="s">
        <v>3585</v>
      </c>
      <c r="T112" s="12" t="s">
        <v>3586</v>
      </c>
      <c r="U112" s="12" t="s">
        <v>3587</v>
      </c>
      <c r="V112" s="12" t="s">
        <v>3588</v>
      </c>
      <c r="W112" s="12" t="s">
        <v>2</v>
      </c>
      <c r="X112" s="12" t="s">
        <v>3589</v>
      </c>
      <c r="Y112" s="12" t="s">
        <v>1948</v>
      </c>
      <c r="Z112" s="12" t="s">
        <v>3590</v>
      </c>
    </row>
    <row r="113" spans="1:26">
      <c r="A113" s="12" t="s">
        <v>177</v>
      </c>
      <c r="B113" s="12" t="s">
        <v>2157</v>
      </c>
      <c r="C113" s="12" t="s">
        <v>3591</v>
      </c>
      <c r="D113" s="12" t="s">
        <v>3592</v>
      </c>
      <c r="E113" s="12" t="s">
        <v>3593</v>
      </c>
      <c r="F113" s="12" t="s">
        <v>2894</v>
      </c>
      <c r="G113" s="12" t="s">
        <v>2806</v>
      </c>
      <c r="H113" s="12" t="s">
        <v>2563</v>
      </c>
      <c r="I113" s="12" t="s">
        <v>2050</v>
      </c>
      <c r="J113" s="12" t="s">
        <v>1360</v>
      </c>
      <c r="K113" s="12" t="s">
        <v>2461</v>
      </c>
      <c r="L113" s="12" t="s">
        <v>3594</v>
      </c>
      <c r="M113" s="12" t="s">
        <v>3595</v>
      </c>
      <c r="N113" s="12" t="s">
        <v>3596</v>
      </c>
      <c r="O113" s="12" t="s">
        <v>3597</v>
      </c>
      <c r="P113" s="12" t="s">
        <v>3598</v>
      </c>
      <c r="Q113" s="12" t="s">
        <v>3599</v>
      </c>
      <c r="R113" s="12" t="s">
        <v>3600</v>
      </c>
      <c r="S113" s="12" t="s">
        <v>3601</v>
      </c>
      <c r="T113" s="12" t="s">
        <v>3602</v>
      </c>
      <c r="U113" s="12" t="s">
        <v>3603</v>
      </c>
      <c r="V113" s="12" t="s">
        <v>3604</v>
      </c>
      <c r="W113" s="12" t="s">
        <v>4</v>
      </c>
      <c r="X113" s="12" t="s">
        <v>3073</v>
      </c>
      <c r="Y113" s="12" t="s">
        <v>1947</v>
      </c>
      <c r="Z113" s="12" t="s">
        <v>3605</v>
      </c>
    </row>
    <row r="114" spans="1:26">
      <c r="A114" s="12" t="s">
        <v>177</v>
      </c>
      <c r="B114" s="12" t="s">
        <v>2390</v>
      </c>
      <c r="C114" s="12" t="s">
        <v>3606</v>
      </c>
      <c r="D114" s="12" t="s">
        <v>3607</v>
      </c>
      <c r="E114" s="12" t="s">
        <v>3608</v>
      </c>
      <c r="F114" s="12" t="s">
        <v>1902</v>
      </c>
      <c r="G114" s="12" t="s">
        <v>3609</v>
      </c>
      <c r="H114" s="12" t="s">
        <v>1261</v>
      </c>
      <c r="I114" s="12" t="s">
        <v>1939</v>
      </c>
      <c r="J114" s="12" t="s">
        <v>1592</v>
      </c>
      <c r="K114" s="12" t="s">
        <v>2114</v>
      </c>
      <c r="L114" s="12" t="s">
        <v>3610</v>
      </c>
      <c r="M114" s="12" t="s">
        <v>3611</v>
      </c>
      <c r="N114" s="12" t="s">
        <v>3612</v>
      </c>
      <c r="O114" s="12" t="s">
        <v>3613</v>
      </c>
      <c r="P114" s="12" t="s">
        <v>3583</v>
      </c>
      <c r="Q114" s="12" t="s">
        <v>3614</v>
      </c>
      <c r="R114" s="12" t="s">
        <v>3615</v>
      </c>
      <c r="S114" s="12" t="s">
        <v>3616</v>
      </c>
      <c r="T114" s="12" t="s">
        <v>3617</v>
      </c>
      <c r="U114" s="12" t="s">
        <v>3618</v>
      </c>
      <c r="V114" s="12" t="s">
        <v>3619</v>
      </c>
      <c r="W114" s="12" t="s">
        <v>2</v>
      </c>
      <c r="X114" s="12" t="s">
        <v>3620</v>
      </c>
      <c r="Y114" s="12" t="s">
        <v>3621</v>
      </c>
      <c r="Z114" s="12" t="s">
        <v>3622</v>
      </c>
    </row>
    <row r="115" spans="1:26">
      <c r="A115" s="12" t="s">
        <v>177</v>
      </c>
      <c r="B115" s="12" t="s">
        <v>3623</v>
      </c>
      <c r="C115" s="12" t="s">
        <v>3624</v>
      </c>
      <c r="D115" s="12" t="s">
        <v>3625</v>
      </c>
      <c r="E115" s="12" t="s">
        <v>3626</v>
      </c>
      <c r="F115" s="12" t="s">
        <v>3627</v>
      </c>
      <c r="G115" s="12" t="s">
        <v>2509</v>
      </c>
      <c r="H115" s="12" t="s">
        <v>2330</v>
      </c>
      <c r="I115" s="12" t="s">
        <v>2301</v>
      </c>
      <c r="J115" s="12" t="s">
        <v>2758</v>
      </c>
      <c r="K115" s="12" t="s">
        <v>3628</v>
      </c>
      <c r="L115" s="12" t="s">
        <v>3629</v>
      </c>
      <c r="M115" s="12" t="s">
        <v>3630</v>
      </c>
      <c r="N115" s="12" t="s">
        <v>3631</v>
      </c>
      <c r="O115" s="12" t="s">
        <v>3632</v>
      </c>
      <c r="P115" s="12" t="s">
        <v>3633</v>
      </c>
      <c r="Q115" s="12" t="s">
        <v>3634</v>
      </c>
      <c r="R115" s="12" t="s">
        <v>3635</v>
      </c>
      <c r="S115" s="12" t="s">
        <v>3636</v>
      </c>
      <c r="T115" s="12" t="s">
        <v>3637</v>
      </c>
      <c r="U115" s="12" t="s">
        <v>3638</v>
      </c>
      <c r="V115" s="12" t="s">
        <v>3639</v>
      </c>
      <c r="W115" s="12" t="s">
        <v>10</v>
      </c>
      <c r="X115" s="12" t="s">
        <v>3253</v>
      </c>
      <c r="Y115" s="12" t="s">
        <v>3104</v>
      </c>
      <c r="Z115" s="12" t="s">
        <v>3640</v>
      </c>
    </row>
    <row r="116" spans="1:26">
      <c r="A116" s="12" t="s">
        <v>177</v>
      </c>
      <c r="B116" s="12" t="s">
        <v>3073</v>
      </c>
      <c r="C116" s="12" t="s">
        <v>3641</v>
      </c>
      <c r="D116" s="12" t="s">
        <v>3642</v>
      </c>
      <c r="E116" s="12" t="s">
        <v>3643</v>
      </c>
      <c r="F116" s="12" t="s">
        <v>2308</v>
      </c>
      <c r="G116" s="12" t="s">
        <v>3644</v>
      </c>
      <c r="H116" s="12" t="s">
        <v>3158</v>
      </c>
      <c r="I116" s="12" t="s">
        <v>2994</v>
      </c>
      <c r="J116" s="12" t="s">
        <v>2450</v>
      </c>
      <c r="K116" s="12" t="s">
        <v>2114</v>
      </c>
      <c r="L116" s="12" t="s">
        <v>2865</v>
      </c>
      <c r="M116" s="12" t="s">
        <v>3645</v>
      </c>
      <c r="N116" s="12" t="s">
        <v>3646</v>
      </c>
      <c r="O116" s="12" t="s">
        <v>3647</v>
      </c>
      <c r="P116" s="12" t="s">
        <v>3648</v>
      </c>
      <c r="Q116" s="12" t="s">
        <v>3649</v>
      </c>
      <c r="R116" s="12" t="s">
        <v>3650</v>
      </c>
      <c r="S116" s="12" t="s">
        <v>3651</v>
      </c>
      <c r="T116" s="12" t="s">
        <v>3652</v>
      </c>
      <c r="U116" s="12" t="s">
        <v>3653</v>
      </c>
      <c r="V116" s="12" t="s">
        <v>3654</v>
      </c>
      <c r="W116" s="12" t="s">
        <v>2</v>
      </c>
      <c r="X116" s="12" t="s">
        <v>1348</v>
      </c>
      <c r="Y116" s="12" t="s">
        <v>2461</v>
      </c>
      <c r="Z116" s="12" t="s">
        <v>3655</v>
      </c>
    </row>
    <row r="117" spans="1:26">
      <c r="A117" s="12" t="s">
        <v>177</v>
      </c>
      <c r="B117" s="12" t="s">
        <v>1947</v>
      </c>
      <c r="C117" s="12" t="s">
        <v>3656</v>
      </c>
      <c r="D117" s="12" t="s">
        <v>3657</v>
      </c>
      <c r="E117" s="12" t="s">
        <v>3658</v>
      </c>
      <c r="F117" s="12" t="s">
        <v>3207</v>
      </c>
      <c r="G117" s="12" t="s">
        <v>3659</v>
      </c>
      <c r="H117" s="12" t="s">
        <v>2487</v>
      </c>
      <c r="I117" s="12" t="s">
        <v>1592</v>
      </c>
      <c r="J117" s="12" t="s">
        <v>1547</v>
      </c>
      <c r="K117" s="12" t="s">
        <v>1698</v>
      </c>
      <c r="L117" s="12" t="s">
        <v>3660</v>
      </c>
      <c r="M117" s="12" t="s">
        <v>3661</v>
      </c>
      <c r="N117" s="12" t="s">
        <v>3662</v>
      </c>
      <c r="O117" s="12" t="s">
        <v>3442</v>
      </c>
      <c r="P117" s="12" t="s">
        <v>3663</v>
      </c>
      <c r="Q117" s="12" t="s">
        <v>3664</v>
      </c>
      <c r="R117" s="12" t="s">
        <v>3665</v>
      </c>
      <c r="S117" s="12" t="s">
        <v>3666</v>
      </c>
      <c r="T117" s="12" t="s">
        <v>3667</v>
      </c>
      <c r="U117" s="12" t="s">
        <v>3668</v>
      </c>
      <c r="V117" s="12" t="s">
        <v>3669</v>
      </c>
      <c r="W117" s="12" t="s">
        <v>11</v>
      </c>
      <c r="X117" s="12" t="s">
        <v>2742</v>
      </c>
      <c r="Y117" s="12" t="s">
        <v>3670</v>
      </c>
      <c r="Z117" s="12" t="s">
        <v>3671</v>
      </c>
    </row>
    <row r="118" spans="1:26">
      <c r="A118" s="12" t="s">
        <v>177</v>
      </c>
      <c r="B118" s="12" t="s">
        <v>2877</v>
      </c>
      <c r="C118" s="12" t="s">
        <v>3672</v>
      </c>
      <c r="D118" s="12" t="s">
        <v>3673</v>
      </c>
      <c r="E118" s="12" t="s">
        <v>3674</v>
      </c>
      <c r="F118" s="12" t="s">
        <v>2014</v>
      </c>
      <c r="G118" s="12" t="s">
        <v>3675</v>
      </c>
      <c r="H118" s="12" t="s">
        <v>2570</v>
      </c>
      <c r="I118" s="12" t="s">
        <v>3237</v>
      </c>
      <c r="J118" s="12" t="s">
        <v>2564</v>
      </c>
      <c r="K118" s="12" t="s">
        <v>1623</v>
      </c>
      <c r="L118" s="12" t="s">
        <v>3676</v>
      </c>
      <c r="M118" s="12" t="s">
        <v>3677</v>
      </c>
      <c r="N118" s="12" t="s">
        <v>3678</v>
      </c>
      <c r="O118" s="12" t="s">
        <v>3679</v>
      </c>
      <c r="P118" s="12" t="s">
        <v>3112</v>
      </c>
      <c r="Q118" s="12" t="s">
        <v>3680</v>
      </c>
      <c r="R118" s="12" t="s">
        <v>3681</v>
      </c>
      <c r="S118" s="12" t="s">
        <v>3682</v>
      </c>
      <c r="T118" s="12" t="s">
        <v>3683</v>
      </c>
      <c r="U118" s="12" t="s">
        <v>3684</v>
      </c>
      <c r="V118" s="12" t="s">
        <v>3685</v>
      </c>
      <c r="W118" s="12" t="s">
        <v>11</v>
      </c>
      <c r="X118" s="12" t="s">
        <v>1337</v>
      </c>
      <c r="Y118" s="12" t="s">
        <v>3237</v>
      </c>
      <c r="Z118" s="12" t="s">
        <v>3686</v>
      </c>
    </row>
    <row r="119" spans="1:26">
      <c r="A119" s="12" t="s">
        <v>177</v>
      </c>
      <c r="B119" s="12" t="s">
        <v>2595</v>
      </c>
      <c r="C119" s="12" t="s">
        <v>3687</v>
      </c>
      <c r="D119" s="12" t="s">
        <v>3688</v>
      </c>
      <c r="E119" s="12" t="s">
        <v>3689</v>
      </c>
      <c r="F119" s="12" t="s">
        <v>3690</v>
      </c>
      <c r="G119" s="12" t="s">
        <v>3691</v>
      </c>
      <c r="H119" s="12" t="s">
        <v>2050</v>
      </c>
      <c r="I119" s="12" t="s">
        <v>1482</v>
      </c>
      <c r="J119" s="12" t="s">
        <v>1547</v>
      </c>
      <c r="K119" s="12" t="s">
        <v>1592</v>
      </c>
      <c r="L119" s="12" t="s">
        <v>3692</v>
      </c>
      <c r="M119" s="12" t="s">
        <v>3693</v>
      </c>
      <c r="N119" s="12" t="s">
        <v>3694</v>
      </c>
      <c r="O119" s="12" t="s">
        <v>375</v>
      </c>
      <c r="P119" s="12" t="s">
        <v>471</v>
      </c>
      <c r="Q119" s="12" t="s">
        <v>3583</v>
      </c>
      <c r="R119" s="12" t="s">
        <v>3695</v>
      </c>
      <c r="S119" s="12" t="s">
        <v>3696</v>
      </c>
      <c r="T119" s="12" t="s">
        <v>3697</v>
      </c>
      <c r="U119" s="12" t="s">
        <v>3698</v>
      </c>
      <c r="V119" s="12" t="s">
        <v>3699</v>
      </c>
      <c r="W119" s="12" t="s">
        <v>2</v>
      </c>
      <c r="X119" s="12" t="s">
        <v>3700</v>
      </c>
      <c r="Y119" s="12" t="s">
        <v>3701</v>
      </c>
      <c r="Z119" s="12" t="s">
        <v>3702</v>
      </c>
    </row>
    <row r="120" spans="1:26">
      <c r="A120" s="12" t="s">
        <v>177</v>
      </c>
      <c r="B120" s="12" t="s">
        <v>1948</v>
      </c>
      <c r="C120" s="12" t="s">
        <v>3703</v>
      </c>
      <c r="D120" s="12" t="s">
        <v>3704</v>
      </c>
      <c r="E120" s="12" t="s">
        <v>3705</v>
      </c>
      <c r="F120" s="12" t="s">
        <v>2596</v>
      </c>
      <c r="G120" s="12" t="s">
        <v>1730</v>
      </c>
      <c r="H120" s="12" t="s">
        <v>3706</v>
      </c>
      <c r="I120" s="12" t="s">
        <v>2351</v>
      </c>
      <c r="J120" s="12" t="s">
        <v>2994</v>
      </c>
      <c r="K120" s="12" t="s">
        <v>2059</v>
      </c>
      <c r="L120" s="12" t="s">
        <v>3707</v>
      </c>
      <c r="M120" s="12" t="s">
        <v>3708</v>
      </c>
      <c r="N120" s="12" t="s">
        <v>3709</v>
      </c>
      <c r="O120" s="12" t="s">
        <v>3710</v>
      </c>
      <c r="P120" s="12" t="s">
        <v>3647</v>
      </c>
      <c r="Q120" s="12" t="s">
        <v>3583</v>
      </c>
      <c r="R120" s="12" t="s">
        <v>3711</v>
      </c>
      <c r="S120" s="12" t="s">
        <v>3712</v>
      </c>
      <c r="T120" s="12" t="s">
        <v>3713</v>
      </c>
      <c r="U120" s="12" t="s">
        <v>3714</v>
      </c>
      <c r="V120" s="12" t="s">
        <v>3715</v>
      </c>
      <c r="W120" s="12" t="s">
        <v>2</v>
      </c>
      <c r="X120" s="12" t="s">
        <v>3258</v>
      </c>
      <c r="Y120" s="12" t="s">
        <v>2877</v>
      </c>
      <c r="Z120" s="12" t="s">
        <v>3716</v>
      </c>
    </row>
    <row r="121" spans="1:26">
      <c r="A121" s="12" t="s">
        <v>177</v>
      </c>
      <c r="B121" s="12" t="s">
        <v>3574</v>
      </c>
      <c r="C121" s="12" t="s">
        <v>3717</v>
      </c>
      <c r="D121" s="12" t="s">
        <v>3718</v>
      </c>
      <c r="E121" s="12" t="s">
        <v>3719</v>
      </c>
      <c r="F121" s="12" t="s">
        <v>1267</v>
      </c>
      <c r="G121" s="12" t="s">
        <v>2876</v>
      </c>
      <c r="H121" s="12" t="s">
        <v>3370</v>
      </c>
      <c r="I121" s="12" t="s">
        <v>3720</v>
      </c>
      <c r="J121" s="12" t="s">
        <v>3289</v>
      </c>
      <c r="K121" s="12" t="s">
        <v>2187</v>
      </c>
      <c r="L121" s="12" t="s">
        <v>3721</v>
      </c>
      <c r="M121" s="12" t="s">
        <v>3722</v>
      </c>
      <c r="N121" s="12" t="s">
        <v>3723</v>
      </c>
      <c r="O121" s="12" t="s">
        <v>3724</v>
      </c>
      <c r="P121" s="12" t="s">
        <v>3725</v>
      </c>
      <c r="Q121" s="12" t="s">
        <v>3726</v>
      </c>
      <c r="R121" s="12" t="s">
        <v>3727</v>
      </c>
      <c r="S121" s="12" t="s">
        <v>3728</v>
      </c>
      <c r="T121" s="12" t="s">
        <v>3729</v>
      </c>
      <c r="U121" s="12" t="s">
        <v>3730</v>
      </c>
      <c r="V121" s="12" t="s">
        <v>774</v>
      </c>
      <c r="W121" s="12" t="s">
        <v>4</v>
      </c>
      <c r="X121" s="12" t="s">
        <v>3731</v>
      </c>
      <c r="Y121" s="12" t="s">
        <v>3054</v>
      </c>
      <c r="Z121" s="12" t="s">
        <v>3732</v>
      </c>
    </row>
    <row r="122" spans="1:26">
      <c r="A122" s="12" t="s">
        <v>177</v>
      </c>
      <c r="B122" s="12" t="s">
        <v>1969</v>
      </c>
      <c r="C122" s="12" t="s">
        <v>3733</v>
      </c>
      <c r="D122" s="12" t="s">
        <v>3734</v>
      </c>
      <c r="E122" s="12" t="s">
        <v>3735</v>
      </c>
      <c r="F122" s="12" t="s">
        <v>1202</v>
      </c>
      <c r="G122" s="12" t="s">
        <v>3736</v>
      </c>
      <c r="H122" s="12" t="s">
        <v>3253</v>
      </c>
      <c r="I122" s="12" t="s">
        <v>1939</v>
      </c>
      <c r="J122" s="12" t="s">
        <v>2050</v>
      </c>
      <c r="K122" s="12" t="s">
        <v>1937</v>
      </c>
      <c r="L122" s="12" t="s">
        <v>3737</v>
      </c>
      <c r="M122" s="12" t="s">
        <v>3738</v>
      </c>
      <c r="N122" s="12" t="s">
        <v>3739</v>
      </c>
      <c r="O122" s="12" t="s">
        <v>3740</v>
      </c>
      <c r="P122" s="12" t="s">
        <v>3741</v>
      </c>
      <c r="Q122" s="12" t="s">
        <v>3742</v>
      </c>
      <c r="R122" s="12" t="s">
        <v>3743</v>
      </c>
      <c r="S122" s="12" t="s">
        <v>3744</v>
      </c>
      <c r="T122" s="12" t="s">
        <v>3745</v>
      </c>
      <c r="U122" s="12" t="s">
        <v>3746</v>
      </c>
      <c r="V122" s="12" t="s">
        <v>3747</v>
      </c>
      <c r="W122" s="12" t="s">
        <v>4</v>
      </c>
      <c r="X122" s="12" t="s">
        <v>1413</v>
      </c>
      <c r="Y122" s="12" t="s">
        <v>2309</v>
      </c>
      <c r="Z122" s="12" t="s">
        <v>3748</v>
      </c>
    </row>
    <row r="123" spans="1:26">
      <c r="A123" s="12" t="s">
        <v>177</v>
      </c>
      <c r="B123" s="12" t="s">
        <v>3377</v>
      </c>
      <c r="C123" s="12" t="s">
        <v>3749</v>
      </c>
      <c r="D123" s="12" t="s">
        <v>3750</v>
      </c>
      <c r="E123" s="12" t="s">
        <v>3751</v>
      </c>
      <c r="F123" s="12" t="s">
        <v>3752</v>
      </c>
      <c r="G123" s="12" t="s">
        <v>1838</v>
      </c>
      <c r="H123" s="12" t="s">
        <v>3375</v>
      </c>
      <c r="I123" s="12" t="s">
        <v>2029</v>
      </c>
      <c r="J123" s="12" t="s">
        <v>1853</v>
      </c>
      <c r="K123" s="12" t="s">
        <v>1744</v>
      </c>
      <c r="L123" s="12" t="s">
        <v>3753</v>
      </c>
      <c r="M123" s="12" t="s">
        <v>3754</v>
      </c>
      <c r="N123" s="12" t="s">
        <v>3755</v>
      </c>
      <c r="O123" s="12" t="s">
        <v>3756</v>
      </c>
      <c r="P123" s="12" t="s">
        <v>3757</v>
      </c>
      <c r="Q123" s="12" t="s">
        <v>3442</v>
      </c>
      <c r="R123" s="12" t="s">
        <v>3758</v>
      </c>
      <c r="S123" s="12" t="s">
        <v>3759</v>
      </c>
      <c r="T123" s="12" t="s">
        <v>3760</v>
      </c>
      <c r="U123" s="12" t="s">
        <v>3761</v>
      </c>
      <c r="V123" s="12" t="s">
        <v>3762</v>
      </c>
      <c r="W123" s="12" t="s">
        <v>4</v>
      </c>
      <c r="X123" s="12" t="s">
        <v>1794</v>
      </c>
      <c r="Y123" s="12" t="s">
        <v>2805</v>
      </c>
      <c r="Z123" s="12" t="s">
        <v>3763</v>
      </c>
    </row>
    <row r="124" spans="1:26">
      <c r="A124" s="12" t="s">
        <v>177</v>
      </c>
      <c r="B124" s="12" t="s">
        <v>2499</v>
      </c>
      <c r="C124" s="12" t="s">
        <v>3764</v>
      </c>
      <c r="D124" s="12" t="s">
        <v>3765</v>
      </c>
      <c r="E124" s="12" t="s">
        <v>3766</v>
      </c>
      <c r="F124" s="12" t="s">
        <v>3767</v>
      </c>
      <c r="G124" s="12" t="s">
        <v>3768</v>
      </c>
      <c r="H124" s="12" t="s">
        <v>2060</v>
      </c>
      <c r="I124" s="12" t="s">
        <v>1831</v>
      </c>
      <c r="J124" s="12" t="s">
        <v>1875</v>
      </c>
      <c r="K124" s="12" t="s">
        <v>1657</v>
      </c>
      <c r="L124" s="12" t="s">
        <v>3769</v>
      </c>
      <c r="M124" s="12" t="s">
        <v>3770</v>
      </c>
      <c r="N124" s="12" t="s">
        <v>3771</v>
      </c>
      <c r="O124" s="12" t="s">
        <v>3772</v>
      </c>
      <c r="P124" s="12" t="s">
        <v>375</v>
      </c>
      <c r="Q124" s="12" t="s">
        <v>471</v>
      </c>
      <c r="R124" s="12" t="s">
        <v>3773</v>
      </c>
      <c r="S124" s="12" t="s">
        <v>3774</v>
      </c>
      <c r="T124" s="12" t="s">
        <v>3775</v>
      </c>
      <c r="U124" s="12" t="s">
        <v>3776</v>
      </c>
      <c r="V124" s="12" t="s">
        <v>3777</v>
      </c>
      <c r="W124" s="12" t="s">
        <v>4</v>
      </c>
      <c r="X124" s="12" t="s">
        <v>1120</v>
      </c>
      <c r="Y124" s="12" t="s">
        <v>3778</v>
      </c>
      <c r="Z124" s="12" t="s">
        <v>3779</v>
      </c>
    </row>
    <row r="125" spans="1:26">
      <c r="A125" s="12" t="s">
        <v>177</v>
      </c>
      <c r="B125" s="12" t="s">
        <v>2692</v>
      </c>
      <c r="C125" s="12" t="s">
        <v>3780</v>
      </c>
      <c r="D125" s="12" t="s">
        <v>3781</v>
      </c>
      <c r="E125" s="12" t="s">
        <v>3782</v>
      </c>
      <c r="F125" s="12" t="s">
        <v>2550</v>
      </c>
      <c r="G125" s="12" t="s">
        <v>3783</v>
      </c>
      <c r="H125" s="12" t="s">
        <v>3784</v>
      </c>
      <c r="I125" s="12" t="s">
        <v>3438</v>
      </c>
      <c r="J125" s="12" t="s">
        <v>1937</v>
      </c>
      <c r="K125" s="12" t="s">
        <v>2014</v>
      </c>
      <c r="L125" s="12" t="s">
        <v>3785</v>
      </c>
      <c r="M125" s="12" t="s">
        <v>3786</v>
      </c>
      <c r="N125" s="12" t="s">
        <v>3787</v>
      </c>
      <c r="O125" s="12" t="s">
        <v>3441</v>
      </c>
      <c r="P125" s="12" t="s">
        <v>3788</v>
      </c>
      <c r="Q125" s="12" t="s">
        <v>3789</v>
      </c>
      <c r="R125" s="12" t="s">
        <v>3790</v>
      </c>
      <c r="S125" s="12" t="s">
        <v>3791</v>
      </c>
      <c r="T125" s="12" t="s">
        <v>3792</v>
      </c>
      <c r="U125" s="12" t="s">
        <v>3793</v>
      </c>
      <c r="V125" s="12" t="s">
        <v>3794</v>
      </c>
      <c r="W125" s="12" t="s">
        <v>4</v>
      </c>
      <c r="X125" s="12" t="s">
        <v>2542</v>
      </c>
      <c r="Y125" s="12" t="s">
        <v>2071</v>
      </c>
      <c r="Z125" s="12" t="s">
        <v>3795</v>
      </c>
    </row>
    <row r="126" spans="1:26">
      <c r="A126" s="12" t="s">
        <v>177</v>
      </c>
      <c r="B126" s="12" t="s">
        <v>2246</v>
      </c>
      <c r="C126" s="12" t="s">
        <v>3796</v>
      </c>
      <c r="D126" s="12" t="s">
        <v>3797</v>
      </c>
      <c r="E126" s="12" t="s">
        <v>3798</v>
      </c>
      <c r="F126" s="12" t="s">
        <v>3799</v>
      </c>
      <c r="G126" s="12" t="s">
        <v>2343</v>
      </c>
      <c r="H126" s="12" t="s">
        <v>1764</v>
      </c>
      <c r="I126" s="12" t="s">
        <v>3800</v>
      </c>
      <c r="J126" s="12" t="s">
        <v>3800</v>
      </c>
      <c r="K126" s="12" t="s">
        <v>1590</v>
      </c>
      <c r="L126" s="12" t="s">
        <v>3801</v>
      </c>
      <c r="M126" s="12" t="s">
        <v>3802</v>
      </c>
      <c r="N126" s="12" t="s">
        <v>3803</v>
      </c>
      <c r="O126" s="12" t="s">
        <v>91</v>
      </c>
      <c r="P126" s="12" t="s">
        <v>91</v>
      </c>
      <c r="Q126" s="12" t="s">
        <v>3804</v>
      </c>
      <c r="R126" s="12" t="s">
        <v>3805</v>
      </c>
      <c r="S126" s="12" t="s">
        <v>3806</v>
      </c>
      <c r="T126" s="12" t="s">
        <v>3807</v>
      </c>
      <c r="U126" s="12" t="s">
        <v>3808</v>
      </c>
      <c r="V126" s="12" t="s">
        <v>3809</v>
      </c>
      <c r="W126" s="12" t="s">
        <v>10</v>
      </c>
      <c r="X126" s="12" t="s">
        <v>3810</v>
      </c>
      <c r="Y126" s="12" t="s">
        <v>2874</v>
      </c>
      <c r="Z126" s="12" t="s">
        <v>3811</v>
      </c>
    </row>
    <row r="127" spans="1:26">
      <c r="A127" s="12" t="s">
        <v>177</v>
      </c>
      <c r="B127" s="12" t="s">
        <v>2551</v>
      </c>
      <c r="C127" s="12" t="s">
        <v>3812</v>
      </c>
      <c r="D127" s="12" t="s">
        <v>3813</v>
      </c>
      <c r="E127" s="12" t="s">
        <v>3814</v>
      </c>
      <c r="F127" s="12" t="s">
        <v>3815</v>
      </c>
      <c r="G127" s="12" t="s">
        <v>2509</v>
      </c>
      <c r="H127" s="12" t="s">
        <v>2225</v>
      </c>
      <c r="I127" s="12" t="s">
        <v>2818</v>
      </c>
      <c r="J127" s="12" t="s">
        <v>2481</v>
      </c>
      <c r="K127" s="12" t="s">
        <v>2563</v>
      </c>
      <c r="L127" s="12" t="s">
        <v>3816</v>
      </c>
      <c r="M127" s="12" t="s">
        <v>3817</v>
      </c>
      <c r="N127" s="12" t="s">
        <v>3818</v>
      </c>
      <c r="O127" s="12" t="s">
        <v>3819</v>
      </c>
      <c r="P127" s="12" t="s">
        <v>3820</v>
      </c>
      <c r="Q127" s="12" t="s">
        <v>3821</v>
      </c>
      <c r="R127" s="12" t="s">
        <v>3822</v>
      </c>
      <c r="S127" s="12" t="s">
        <v>3823</v>
      </c>
      <c r="T127" s="12" t="s">
        <v>3824</v>
      </c>
      <c r="U127" s="12" t="s">
        <v>3825</v>
      </c>
      <c r="V127" s="12" t="s">
        <v>3826</v>
      </c>
      <c r="W127" s="12" t="s">
        <v>3</v>
      </c>
      <c r="X127" s="12" t="s">
        <v>3289</v>
      </c>
      <c r="Y127" s="12" t="s">
        <v>3191</v>
      </c>
      <c r="Z127" s="12" t="s">
        <v>3827</v>
      </c>
    </row>
    <row r="128" spans="1:26">
      <c r="A128" s="12" t="s">
        <v>177</v>
      </c>
      <c r="B128" s="12" t="s">
        <v>2015</v>
      </c>
      <c r="C128" s="12" t="s">
        <v>3828</v>
      </c>
      <c r="D128" s="12" t="s">
        <v>3829</v>
      </c>
      <c r="E128" s="12" t="s">
        <v>3830</v>
      </c>
      <c r="F128" s="12" t="s">
        <v>3831</v>
      </c>
      <c r="G128" s="12" t="s">
        <v>3832</v>
      </c>
      <c r="H128" s="12" t="s">
        <v>3289</v>
      </c>
      <c r="I128" s="12" t="s">
        <v>1698</v>
      </c>
      <c r="J128" s="12" t="s">
        <v>1360</v>
      </c>
      <c r="K128" s="12" t="s">
        <v>2994</v>
      </c>
      <c r="L128" s="12" t="s">
        <v>3833</v>
      </c>
      <c r="M128" s="12" t="s">
        <v>3834</v>
      </c>
      <c r="N128" s="12" t="s">
        <v>3835</v>
      </c>
      <c r="O128" s="12" t="s">
        <v>375</v>
      </c>
      <c r="P128" s="12" t="s">
        <v>2515</v>
      </c>
      <c r="Q128" s="12" t="s">
        <v>3836</v>
      </c>
      <c r="R128" s="12" t="s">
        <v>3837</v>
      </c>
      <c r="S128" s="12" t="s">
        <v>3838</v>
      </c>
      <c r="T128" s="12" t="s">
        <v>3839</v>
      </c>
      <c r="U128" s="12" t="s">
        <v>3840</v>
      </c>
      <c r="V128" s="12" t="s">
        <v>3841</v>
      </c>
      <c r="W128" s="12" t="s">
        <v>2</v>
      </c>
      <c r="X128" s="12" t="s">
        <v>2692</v>
      </c>
      <c r="Y128" s="12" t="s">
        <v>1969</v>
      </c>
      <c r="Z128" s="12" t="s">
        <v>3842</v>
      </c>
    </row>
    <row r="129" spans="1:26">
      <c r="A129" s="12" t="s">
        <v>177</v>
      </c>
      <c r="B129" s="12" t="s">
        <v>2187</v>
      </c>
      <c r="C129" s="12" t="s">
        <v>3843</v>
      </c>
      <c r="D129" s="12" t="s">
        <v>3844</v>
      </c>
      <c r="E129" s="12" t="s">
        <v>3845</v>
      </c>
      <c r="F129" s="12" t="s">
        <v>2895</v>
      </c>
      <c r="G129" s="12" t="s">
        <v>3846</v>
      </c>
      <c r="H129" s="12" t="s">
        <v>2767</v>
      </c>
      <c r="I129" s="12" t="s">
        <v>2239</v>
      </c>
      <c r="J129" s="12" t="s">
        <v>2324</v>
      </c>
      <c r="K129" s="12" t="s">
        <v>2134</v>
      </c>
      <c r="L129" s="12" t="s">
        <v>3847</v>
      </c>
      <c r="M129" s="12" t="s">
        <v>3848</v>
      </c>
      <c r="N129" s="12" t="s">
        <v>3849</v>
      </c>
      <c r="O129" s="12" t="s">
        <v>2988</v>
      </c>
      <c r="P129" s="12" t="s">
        <v>3850</v>
      </c>
      <c r="Q129" s="12" t="s">
        <v>3851</v>
      </c>
      <c r="R129" s="12" t="s">
        <v>3852</v>
      </c>
      <c r="S129" s="12" t="s">
        <v>3853</v>
      </c>
      <c r="T129" s="12" t="s">
        <v>3854</v>
      </c>
      <c r="U129" s="12" t="s">
        <v>3855</v>
      </c>
      <c r="V129" s="12" t="s">
        <v>3856</v>
      </c>
      <c r="W129" s="12" t="s">
        <v>2</v>
      </c>
      <c r="X129" s="12" t="s">
        <v>2878</v>
      </c>
      <c r="Y129" s="12" t="s">
        <v>3013</v>
      </c>
      <c r="Z129" s="12" t="s">
        <v>3857</v>
      </c>
    </row>
    <row r="130" spans="1:26">
      <c r="A130" s="12" t="s">
        <v>177</v>
      </c>
      <c r="B130" s="12" t="s">
        <v>3628</v>
      </c>
      <c r="C130" s="12" t="s">
        <v>3858</v>
      </c>
      <c r="D130" s="12" t="s">
        <v>3859</v>
      </c>
      <c r="E130" s="12" t="s">
        <v>3860</v>
      </c>
      <c r="F130" s="12" t="s">
        <v>3861</v>
      </c>
      <c r="G130" s="12" t="s">
        <v>2509</v>
      </c>
      <c r="H130" s="12" t="s">
        <v>1261</v>
      </c>
      <c r="I130" s="12" t="s">
        <v>2502</v>
      </c>
      <c r="J130" s="12" t="s">
        <v>2007</v>
      </c>
      <c r="K130" s="12" t="s">
        <v>1360</v>
      </c>
      <c r="L130" s="12" t="s">
        <v>3862</v>
      </c>
      <c r="M130" s="12" t="s">
        <v>3863</v>
      </c>
      <c r="N130" s="12" t="s">
        <v>3864</v>
      </c>
      <c r="O130" s="12" t="s">
        <v>2773</v>
      </c>
      <c r="P130" s="12" t="s">
        <v>3865</v>
      </c>
      <c r="Q130" s="12" t="s">
        <v>3866</v>
      </c>
      <c r="R130" s="12" t="s">
        <v>3867</v>
      </c>
      <c r="S130" s="12" t="s">
        <v>3868</v>
      </c>
      <c r="T130" s="12" t="s">
        <v>3869</v>
      </c>
      <c r="U130" s="12" t="s">
        <v>3870</v>
      </c>
      <c r="V130" s="12" t="s">
        <v>3871</v>
      </c>
      <c r="W130" s="12" t="s">
        <v>10</v>
      </c>
      <c r="X130" s="12" t="s">
        <v>2529</v>
      </c>
      <c r="Y130" s="12" t="s">
        <v>2101</v>
      </c>
      <c r="Z130" s="12" t="s">
        <v>3872</v>
      </c>
    </row>
    <row r="131" spans="1:26">
      <c r="A131" s="12" t="s">
        <v>177</v>
      </c>
      <c r="B131" s="12" t="s">
        <v>3056</v>
      </c>
      <c r="C131" s="12" t="s">
        <v>3873</v>
      </c>
      <c r="D131" s="12" t="s">
        <v>3874</v>
      </c>
      <c r="E131" s="12" t="s">
        <v>3875</v>
      </c>
      <c r="F131" s="12" t="s">
        <v>3876</v>
      </c>
      <c r="G131" s="12" t="s">
        <v>2382</v>
      </c>
      <c r="H131" s="12" t="s">
        <v>3559</v>
      </c>
      <c r="I131" s="12" t="s">
        <v>2287</v>
      </c>
      <c r="J131" s="12" t="s">
        <v>2114</v>
      </c>
      <c r="K131" s="12" t="s">
        <v>1360</v>
      </c>
      <c r="L131" s="12" t="s">
        <v>3877</v>
      </c>
      <c r="M131" s="12" t="s">
        <v>3878</v>
      </c>
      <c r="N131" s="12" t="s">
        <v>3879</v>
      </c>
      <c r="O131" s="12" t="s">
        <v>3880</v>
      </c>
      <c r="P131" s="12" t="s">
        <v>3881</v>
      </c>
      <c r="Q131" s="12" t="s">
        <v>3882</v>
      </c>
      <c r="R131" s="12" t="s">
        <v>3883</v>
      </c>
      <c r="S131" s="12" t="s">
        <v>3884</v>
      </c>
      <c r="T131" s="12" t="s">
        <v>3885</v>
      </c>
      <c r="U131" s="12" t="s">
        <v>3886</v>
      </c>
      <c r="V131" s="12" t="s">
        <v>3887</v>
      </c>
      <c r="W131" s="12" t="s">
        <v>4</v>
      </c>
      <c r="X131" s="12" t="s">
        <v>1343</v>
      </c>
      <c r="Y131" s="12" t="s">
        <v>2674</v>
      </c>
      <c r="Z131" s="12" t="s">
        <v>3888</v>
      </c>
    </row>
    <row r="132" spans="1:26">
      <c r="A132" s="12" t="s">
        <v>177</v>
      </c>
      <c r="B132" s="12" t="s">
        <v>2907</v>
      </c>
      <c r="C132" s="12" t="s">
        <v>3889</v>
      </c>
      <c r="D132" s="12" t="s">
        <v>3890</v>
      </c>
      <c r="E132" s="12" t="s">
        <v>3891</v>
      </c>
      <c r="F132" s="12" t="s">
        <v>3892</v>
      </c>
      <c r="G132" s="12" t="s">
        <v>2005</v>
      </c>
      <c r="H132" s="12" t="s">
        <v>1744</v>
      </c>
      <c r="I132" s="12" t="s">
        <v>3800</v>
      </c>
      <c r="J132" s="12" t="s">
        <v>3800</v>
      </c>
      <c r="K132" s="12" t="s">
        <v>1546</v>
      </c>
      <c r="L132" s="12" t="s">
        <v>3893</v>
      </c>
      <c r="M132" s="12" t="s">
        <v>3894</v>
      </c>
      <c r="N132" s="12" t="s">
        <v>3522</v>
      </c>
      <c r="O132" s="12" t="s">
        <v>91</v>
      </c>
      <c r="P132" s="12" t="s">
        <v>91</v>
      </c>
      <c r="Q132" s="12" t="s">
        <v>2315</v>
      </c>
      <c r="R132" s="12" t="s">
        <v>3895</v>
      </c>
      <c r="S132" s="12" t="s">
        <v>3896</v>
      </c>
      <c r="T132" s="12" t="s">
        <v>3897</v>
      </c>
      <c r="U132" s="12" t="s">
        <v>3808</v>
      </c>
      <c r="V132" s="12" t="s">
        <v>3898</v>
      </c>
      <c r="W132" s="12" t="s">
        <v>2</v>
      </c>
      <c r="X132" s="12" t="s">
        <v>3899</v>
      </c>
      <c r="Y132" s="12" t="s">
        <v>3900</v>
      </c>
      <c r="Z132" s="12" t="s">
        <v>3901</v>
      </c>
    </row>
    <row r="133" spans="1:26">
      <c r="A133" s="12" t="s">
        <v>177</v>
      </c>
      <c r="B133" s="12" t="s">
        <v>3589</v>
      </c>
      <c r="C133" s="12" t="s">
        <v>3902</v>
      </c>
      <c r="D133" s="12" t="s">
        <v>3903</v>
      </c>
      <c r="E133" s="12" t="s">
        <v>3904</v>
      </c>
      <c r="F133" s="12" t="s">
        <v>2500</v>
      </c>
      <c r="G133" s="12" t="s">
        <v>2286</v>
      </c>
      <c r="H133" s="12" t="s">
        <v>3158</v>
      </c>
      <c r="I133" s="12" t="s">
        <v>1948</v>
      </c>
      <c r="J133" s="12" t="s">
        <v>3905</v>
      </c>
      <c r="K133" s="12" t="s">
        <v>3073</v>
      </c>
      <c r="L133" s="12" t="s">
        <v>3906</v>
      </c>
      <c r="M133" s="12" t="s">
        <v>3907</v>
      </c>
      <c r="N133" s="12" t="s">
        <v>3908</v>
      </c>
      <c r="O133" s="12" t="s">
        <v>3442</v>
      </c>
      <c r="P133" s="12" t="s">
        <v>3909</v>
      </c>
      <c r="Q133" s="12" t="s">
        <v>3910</v>
      </c>
      <c r="R133" s="12" t="s">
        <v>3911</v>
      </c>
      <c r="S133" s="12" t="s">
        <v>3912</v>
      </c>
      <c r="T133" s="12" t="s">
        <v>3913</v>
      </c>
      <c r="U133" s="12" t="s">
        <v>3914</v>
      </c>
      <c r="V133" s="12" t="s">
        <v>3915</v>
      </c>
      <c r="W133" s="12" t="s">
        <v>10</v>
      </c>
      <c r="X133" s="12" t="s">
        <v>1354</v>
      </c>
      <c r="Y133" s="12" t="s">
        <v>2587</v>
      </c>
      <c r="Z133" s="12" t="s">
        <v>3916</v>
      </c>
    </row>
    <row r="134" spans="1:26">
      <c r="A134" s="12" t="s">
        <v>177</v>
      </c>
      <c r="B134" s="12" t="s">
        <v>3917</v>
      </c>
      <c r="C134" s="12" t="s">
        <v>3918</v>
      </c>
      <c r="D134" s="12" t="s">
        <v>3919</v>
      </c>
      <c r="E134" s="12" t="s">
        <v>3920</v>
      </c>
      <c r="F134" s="12" t="s">
        <v>2744</v>
      </c>
      <c r="G134" s="12" t="s">
        <v>3921</v>
      </c>
      <c r="H134" s="12" t="s">
        <v>1947</v>
      </c>
      <c r="I134" s="12" t="s">
        <v>1961</v>
      </c>
      <c r="J134" s="12" t="s">
        <v>1853</v>
      </c>
      <c r="K134" s="12" t="s">
        <v>1053</v>
      </c>
      <c r="L134" s="12" t="s">
        <v>3922</v>
      </c>
      <c r="M134" s="12" t="s">
        <v>3923</v>
      </c>
      <c r="N134" s="12" t="s">
        <v>3924</v>
      </c>
      <c r="O134" s="12" t="s">
        <v>3925</v>
      </c>
      <c r="P134" s="12" t="s">
        <v>3926</v>
      </c>
      <c r="Q134" s="12" t="s">
        <v>2884</v>
      </c>
      <c r="R134" s="12" t="s">
        <v>3927</v>
      </c>
      <c r="S134" s="12" t="s">
        <v>3928</v>
      </c>
      <c r="T134" s="12" t="s">
        <v>3929</v>
      </c>
      <c r="U134" s="12" t="s">
        <v>3930</v>
      </c>
      <c r="V134" s="12" t="s">
        <v>3931</v>
      </c>
      <c r="W134" s="12" t="s">
        <v>4</v>
      </c>
      <c r="X134" s="12" t="s">
        <v>3932</v>
      </c>
      <c r="Y134" s="12" t="s">
        <v>3321</v>
      </c>
      <c r="Z134" s="12" t="s">
        <v>3933</v>
      </c>
    </row>
    <row r="135" spans="1:26">
      <c r="A135" s="12" t="s">
        <v>177</v>
      </c>
      <c r="B135" s="12" t="s">
        <v>3258</v>
      </c>
      <c r="C135" s="12" t="s">
        <v>3934</v>
      </c>
      <c r="D135" s="12" t="s">
        <v>3935</v>
      </c>
      <c r="E135" s="12" t="s">
        <v>3936</v>
      </c>
      <c r="F135" s="12" t="s">
        <v>1818</v>
      </c>
      <c r="G135" s="12" t="s">
        <v>3937</v>
      </c>
      <c r="H135" s="12" t="s">
        <v>1840</v>
      </c>
      <c r="I135" s="12" t="s">
        <v>2781</v>
      </c>
      <c r="J135" s="12" t="s">
        <v>2324</v>
      </c>
      <c r="K135" s="12" t="s">
        <v>2687</v>
      </c>
      <c r="L135" s="12" t="s">
        <v>3938</v>
      </c>
      <c r="M135" s="12" t="s">
        <v>3939</v>
      </c>
      <c r="N135" s="12" t="s">
        <v>3940</v>
      </c>
      <c r="O135" s="12" t="s">
        <v>3941</v>
      </c>
      <c r="P135" s="12" t="s">
        <v>3942</v>
      </c>
      <c r="Q135" s="12" t="s">
        <v>3401</v>
      </c>
      <c r="R135" s="12" t="s">
        <v>3943</v>
      </c>
      <c r="S135" s="12" t="s">
        <v>3944</v>
      </c>
      <c r="T135" s="12" t="s">
        <v>3945</v>
      </c>
      <c r="U135" s="12" t="s">
        <v>3946</v>
      </c>
      <c r="V135" s="12" t="s">
        <v>3947</v>
      </c>
      <c r="W135" s="12" t="s">
        <v>4</v>
      </c>
      <c r="X135" s="12" t="s">
        <v>3271</v>
      </c>
      <c r="Y135" s="12" t="s">
        <v>2692</v>
      </c>
      <c r="Z135" s="12" t="s">
        <v>3948</v>
      </c>
    </row>
    <row r="136" spans="1:26">
      <c r="A136" s="12" t="s">
        <v>177</v>
      </c>
      <c r="B136" s="12" t="s">
        <v>2573</v>
      </c>
      <c r="C136" s="12" t="s">
        <v>3949</v>
      </c>
      <c r="D136" s="12" t="s">
        <v>3950</v>
      </c>
      <c r="E136" s="12" t="s">
        <v>3951</v>
      </c>
      <c r="F136" s="12" t="s">
        <v>2946</v>
      </c>
      <c r="G136" s="12" t="s">
        <v>1309</v>
      </c>
      <c r="H136" s="12" t="s">
        <v>1053</v>
      </c>
      <c r="I136" s="12" t="s">
        <v>3800</v>
      </c>
      <c r="J136" s="12" t="s">
        <v>1051</v>
      </c>
      <c r="K136" s="12" t="s">
        <v>1482</v>
      </c>
      <c r="L136" s="12" t="s">
        <v>3952</v>
      </c>
      <c r="M136" s="12" t="s">
        <v>3953</v>
      </c>
      <c r="N136" s="12" t="s">
        <v>3522</v>
      </c>
      <c r="O136" s="12" t="s">
        <v>91</v>
      </c>
      <c r="P136" s="12" t="s">
        <v>3522</v>
      </c>
      <c r="Q136" s="12" t="s">
        <v>375</v>
      </c>
      <c r="R136" s="12" t="s">
        <v>3954</v>
      </c>
      <c r="S136" s="12" t="s">
        <v>3955</v>
      </c>
      <c r="T136" s="12" t="s">
        <v>3956</v>
      </c>
      <c r="U136" s="12" t="s">
        <v>3957</v>
      </c>
      <c r="V136" s="12" t="s">
        <v>3958</v>
      </c>
      <c r="W136" s="12" t="s">
        <v>11</v>
      </c>
      <c r="X136" s="12" t="s">
        <v>3959</v>
      </c>
      <c r="Y136" s="12" t="s">
        <v>3960</v>
      </c>
      <c r="Z136" s="12" t="s">
        <v>3961</v>
      </c>
    </row>
    <row r="137" spans="1:26">
      <c r="A137" s="12" t="s">
        <v>177</v>
      </c>
      <c r="B137" s="12" t="s">
        <v>921</v>
      </c>
      <c r="C137" s="12" t="s">
        <v>3962</v>
      </c>
      <c r="D137" s="12" t="s">
        <v>3963</v>
      </c>
      <c r="E137" s="12" t="s">
        <v>3964</v>
      </c>
      <c r="F137" s="12" t="s">
        <v>3965</v>
      </c>
      <c r="G137" s="12" t="s">
        <v>2509</v>
      </c>
      <c r="H137" s="12" t="s">
        <v>2759</v>
      </c>
      <c r="I137" s="12" t="s">
        <v>1744</v>
      </c>
      <c r="J137" s="12" t="s">
        <v>1721</v>
      </c>
      <c r="K137" s="12" t="s">
        <v>1981</v>
      </c>
      <c r="L137" s="12" t="s">
        <v>3966</v>
      </c>
      <c r="M137" s="12" t="s">
        <v>3967</v>
      </c>
      <c r="N137" s="12" t="s">
        <v>3968</v>
      </c>
      <c r="O137" s="12" t="s">
        <v>3969</v>
      </c>
      <c r="P137" s="12" t="s">
        <v>3970</v>
      </c>
      <c r="Q137" s="12" t="s">
        <v>2191</v>
      </c>
      <c r="R137" s="12" t="s">
        <v>3971</v>
      </c>
      <c r="S137" s="12" t="s">
        <v>3972</v>
      </c>
      <c r="T137" s="12" t="s">
        <v>3973</v>
      </c>
      <c r="U137" s="12" t="s">
        <v>3974</v>
      </c>
      <c r="V137" s="12" t="s">
        <v>3975</v>
      </c>
      <c r="W137" s="12" t="s">
        <v>4</v>
      </c>
      <c r="X137" s="12" t="s">
        <v>1884</v>
      </c>
      <c r="Y137" s="12" t="s">
        <v>2913</v>
      </c>
      <c r="Z137" s="12" t="s">
        <v>3976</v>
      </c>
    </row>
    <row r="138" spans="1:26">
      <c r="A138" s="12" t="s">
        <v>177</v>
      </c>
      <c r="B138" s="12" t="s">
        <v>1860</v>
      </c>
      <c r="C138" s="12" t="s">
        <v>3977</v>
      </c>
      <c r="D138" s="12" t="s">
        <v>3978</v>
      </c>
      <c r="E138" s="12" t="s">
        <v>3979</v>
      </c>
      <c r="F138" s="12" t="s">
        <v>3980</v>
      </c>
      <c r="G138" s="12" t="s">
        <v>3389</v>
      </c>
      <c r="H138" s="12" t="s">
        <v>1786</v>
      </c>
      <c r="I138" s="12" t="s">
        <v>1504</v>
      </c>
      <c r="J138" s="12" t="s">
        <v>1053</v>
      </c>
      <c r="K138" s="12" t="s">
        <v>1502</v>
      </c>
      <c r="L138" s="12" t="s">
        <v>3981</v>
      </c>
      <c r="M138" s="12" t="s">
        <v>3982</v>
      </c>
      <c r="N138" s="12" t="s">
        <v>3413</v>
      </c>
      <c r="O138" s="12" t="s">
        <v>2172</v>
      </c>
      <c r="P138" s="12" t="s">
        <v>2900</v>
      </c>
      <c r="Q138" s="12" t="s">
        <v>431</v>
      </c>
      <c r="R138" s="12" t="s">
        <v>3983</v>
      </c>
      <c r="S138" s="12" t="s">
        <v>3984</v>
      </c>
      <c r="T138" s="12" t="s">
        <v>3985</v>
      </c>
      <c r="U138" s="12" t="s">
        <v>3986</v>
      </c>
      <c r="V138" s="12" t="s">
        <v>3987</v>
      </c>
      <c r="W138" s="12" t="s">
        <v>2</v>
      </c>
      <c r="X138" s="12" t="s">
        <v>2746</v>
      </c>
      <c r="Y138" s="12" t="s">
        <v>3988</v>
      </c>
      <c r="Z138" s="12" t="s">
        <v>3989</v>
      </c>
    </row>
    <row r="139" spans="1:26">
      <c r="A139" s="12" t="s">
        <v>177</v>
      </c>
      <c r="B139" s="12" t="s">
        <v>3990</v>
      </c>
      <c r="C139" s="12" t="s">
        <v>3991</v>
      </c>
      <c r="D139" s="12" t="s">
        <v>3992</v>
      </c>
      <c r="E139" s="12" t="s">
        <v>3993</v>
      </c>
      <c r="F139" s="12" t="s">
        <v>949</v>
      </c>
      <c r="G139" s="12" t="s">
        <v>3994</v>
      </c>
      <c r="H139" s="12" t="s">
        <v>2781</v>
      </c>
      <c r="I139" s="12" t="s">
        <v>3800</v>
      </c>
      <c r="J139" s="12" t="s">
        <v>1482</v>
      </c>
      <c r="K139" s="12" t="s">
        <v>1053</v>
      </c>
      <c r="L139" s="12" t="s">
        <v>3995</v>
      </c>
      <c r="M139" s="12" t="s">
        <v>3996</v>
      </c>
      <c r="N139" s="12" t="s">
        <v>3997</v>
      </c>
      <c r="O139" s="12" t="s">
        <v>91</v>
      </c>
      <c r="P139" s="12" t="s">
        <v>371</v>
      </c>
      <c r="Q139" s="12" t="s">
        <v>3998</v>
      </c>
      <c r="R139" s="12" t="s">
        <v>3999</v>
      </c>
      <c r="S139" s="12" t="s">
        <v>4000</v>
      </c>
      <c r="T139" s="12" t="s">
        <v>4001</v>
      </c>
      <c r="U139" s="12" t="s">
        <v>4002</v>
      </c>
      <c r="V139" s="12" t="s">
        <v>4003</v>
      </c>
      <c r="W139" s="12" t="s">
        <v>2</v>
      </c>
      <c r="X139" s="12" t="s">
        <v>3053</v>
      </c>
      <c r="Y139" s="12" t="s">
        <v>4004</v>
      </c>
      <c r="Z139" s="12" t="s">
        <v>4005</v>
      </c>
    </row>
    <row r="140" spans="1:26">
      <c r="A140" s="12" t="s">
        <v>177</v>
      </c>
      <c r="B140" s="12" t="s">
        <v>2574</v>
      </c>
      <c r="C140" s="12" t="s">
        <v>4006</v>
      </c>
      <c r="D140" s="12" t="s">
        <v>4007</v>
      </c>
      <c r="E140" s="12" t="s">
        <v>4008</v>
      </c>
      <c r="F140" s="12" t="s">
        <v>2033</v>
      </c>
      <c r="G140" s="12" t="s">
        <v>4009</v>
      </c>
      <c r="H140" s="12" t="s">
        <v>916</v>
      </c>
      <c r="I140" s="12" t="s">
        <v>2481</v>
      </c>
      <c r="J140" s="12" t="s">
        <v>1343</v>
      </c>
      <c r="K140" s="12" t="s">
        <v>3473</v>
      </c>
      <c r="L140" s="12" t="s">
        <v>2696</v>
      </c>
      <c r="M140" s="12" t="s">
        <v>4010</v>
      </c>
      <c r="N140" s="12" t="s">
        <v>4011</v>
      </c>
      <c r="O140" s="12" t="s">
        <v>4012</v>
      </c>
      <c r="P140" s="12" t="s">
        <v>3363</v>
      </c>
      <c r="Q140" s="12" t="s">
        <v>4013</v>
      </c>
      <c r="R140" s="12" t="s">
        <v>4014</v>
      </c>
      <c r="S140" s="12" t="s">
        <v>4015</v>
      </c>
      <c r="T140" s="12" t="s">
        <v>4016</v>
      </c>
      <c r="U140" s="12" t="s">
        <v>4017</v>
      </c>
      <c r="V140" s="12" t="s">
        <v>4018</v>
      </c>
      <c r="W140" s="12" t="s">
        <v>4</v>
      </c>
      <c r="X140" s="12" t="s">
        <v>1332</v>
      </c>
      <c r="Y140" s="12" t="s">
        <v>1337</v>
      </c>
      <c r="Z140" s="12" t="s">
        <v>4019</v>
      </c>
    </row>
    <row r="141" spans="1:26">
      <c r="A141" s="12" t="s">
        <v>177</v>
      </c>
      <c r="B141" s="12" t="s">
        <v>2330</v>
      </c>
      <c r="C141" s="12" t="s">
        <v>4020</v>
      </c>
      <c r="D141" s="12" t="s">
        <v>4021</v>
      </c>
      <c r="E141" s="12" t="s">
        <v>4022</v>
      </c>
      <c r="F141" s="12" t="s">
        <v>4023</v>
      </c>
      <c r="G141" s="12" t="s">
        <v>3155</v>
      </c>
      <c r="H141" s="12" t="s">
        <v>2550</v>
      </c>
      <c r="I141" s="12" t="s">
        <v>2247</v>
      </c>
      <c r="J141" s="12" t="s">
        <v>1348</v>
      </c>
      <c r="K141" s="12" t="s">
        <v>2687</v>
      </c>
      <c r="L141" s="12" t="s">
        <v>4024</v>
      </c>
      <c r="M141" s="12" t="s">
        <v>4025</v>
      </c>
      <c r="N141" s="12" t="s">
        <v>4026</v>
      </c>
      <c r="O141" s="12" t="s">
        <v>4027</v>
      </c>
      <c r="P141" s="12" t="s">
        <v>1349</v>
      </c>
      <c r="Q141" s="12" t="s">
        <v>4028</v>
      </c>
      <c r="R141" s="12" t="s">
        <v>4029</v>
      </c>
      <c r="S141" s="12" t="s">
        <v>4030</v>
      </c>
      <c r="T141" s="12" t="s">
        <v>4031</v>
      </c>
      <c r="U141" s="12" t="s">
        <v>4032</v>
      </c>
      <c r="V141" s="12" t="s">
        <v>4033</v>
      </c>
      <c r="W141" s="12" t="s">
        <v>2</v>
      </c>
      <c r="X141" s="12" t="s">
        <v>3389</v>
      </c>
      <c r="Y141" s="12" t="s">
        <v>3271</v>
      </c>
      <c r="Z141" s="12" t="s">
        <v>4034</v>
      </c>
    </row>
    <row r="142" spans="1:26">
      <c r="A142" s="12" t="s">
        <v>177</v>
      </c>
      <c r="B142" s="12" t="s">
        <v>3109</v>
      </c>
      <c r="C142" s="12" t="s">
        <v>4035</v>
      </c>
      <c r="D142" s="12" t="s">
        <v>4036</v>
      </c>
      <c r="E142" s="12" t="s">
        <v>4037</v>
      </c>
      <c r="F142" s="12" t="s">
        <v>4038</v>
      </c>
      <c r="G142" s="12" t="s">
        <v>3035</v>
      </c>
      <c r="H142" s="12" t="s">
        <v>3932</v>
      </c>
      <c r="I142" s="12" t="s">
        <v>2279</v>
      </c>
      <c r="J142" s="12" t="s">
        <v>1808</v>
      </c>
      <c r="K142" s="12" t="s">
        <v>2818</v>
      </c>
      <c r="L142" s="12" t="s">
        <v>4039</v>
      </c>
      <c r="M142" s="12" t="s">
        <v>4040</v>
      </c>
      <c r="N142" s="12" t="s">
        <v>4041</v>
      </c>
      <c r="O142" s="12" t="s">
        <v>4042</v>
      </c>
      <c r="P142" s="12" t="s">
        <v>3128</v>
      </c>
      <c r="Q142" s="12" t="s">
        <v>4043</v>
      </c>
      <c r="R142" s="12" t="s">
        <v>4044</v>
      </c>
      <c r="S142" s="12" t="s">
        <v>4045</v>
      </c>
      <c r="T142" s="12" t="s">
        <v>4046</v>
      </c>
      <c r="U142" s="12" t="s">
        <v>4047</v>
      </c>
      <c r="V142" s="12" t="s">
        <v>4048</v>
      </c>
      <c r="W142" s="12" t="s">
        <v>11</v>
      </c>
      <c r="X142" s="12" t="s">
        <v>2550</v>
      </c>
      <c r="Y142" s="12" t="s">
        <v>2594</v>
      </c>
      <c r="Z142" s="12" t="s">
        <v>4049</v>
      </c>
    </row>
    <row r="143" spans="1:26">
      <c r="A143" s="12" t="s">
        <v>177</v>
      </c>
      <c r="B143" s="12" t="s">
        <v>3054</v>
      </c>
      <c r="C143" s="12" t="s">
        <v>4050</v>
      </c>
      <c r="D143" s="12" t="s">
        <v>4051</v>
      </c>
      <c r="E143" s="12" t="s">
        <v>4052</v>
      </c>
      <c r="F143" s="12" t="s">
        <v>4053</v>
      </c>
      <c r="G143" s="12" t="s">
        <v>2806</v>
      </c>
      <c r="H143" s="12" t="s">
        <v>2876</v>
      </c>
      <c r="I143" s="12" t="s">
        <v>2982</v>
      </c>
      <c r="J143" s="12" t="s">
        <v>2049</v>
      </c>
      <c r="K143" s="12" t="s">
        <v>2134</v>
      </c>
      <c r="L143" s="12" t="s">
        <v>4054</v>
      </c>
      <c r="M143" s="12" t="s">
        <v>4055</v>
      </c>
      <c r="N143" s="12" t="s">
        <v>4056</v>
      </c>
      <c r="O143" s="12" t="s">
        <v>4057</v>
      </c>
      <c r="P143" s="12" t="s">
        <v>1054</v>
      </c>
      <c r="Q143" s="12" t="s">
        <v>3442</v>
      </c>
      <c r="R143" s="12" t="s">
        <v>4058</v>
      </c>
      <c r="S143" s="12" t="s">
        <v>4059</v>
      </c>
      <c r="T143" s="12" t="s">
        <v>4060</v>
      </c>
      <c r="U143" s="12" t="s">
        <v>4061</v>
      </c>
      <c r="V143" s="12" t="s">
        <v>4062</v>
      </c>
      <c r="W143" s="12" t="s">
        <v>4</v>
      </c>
      <c r="X143" s="12" t="s">
        <v>2976</v>
      </c>
      <c r="Y143" s="12" t="s">
        <v>3221</v>
      </c>
      <c r="Z143" s="12" t="s">
        <v>4063</v>
      </c>
    </row>
    <row r="144" spans="1:26">
      <c r="A144" s="12" t="s">
        <v>177</v>
      </c>
      <c r="B144" s="12" t="s">
        <v>1315</v>
      </c>
      <c r="C144" s="12" t="s">
        <v>4064</v>
      </c>
      <c r="D144" s="12" t="s">
        <v>4065</v>
      </c>
      <c r="E144" s="12" t="s">
        <v>4066</v>
      </c>
      <c r="F144" s="12" t="s">
        <v>1120</v>
      </c>
      <c r="G144" s="12" t="s">
        <v>2895</v>
      </c>
      <c r="H144" s="12" t="s">
        <v>4067</v>
      </c>
      <c r="I144" s="12" t="s">
        <v>1936</v>
      </c>
      <c r="J144" s="12" t="s">
        <v>2481</v>
      </c>
      <c r="K144" s="12" t="s">
        <v>2502</v>
      </c>
      <c r="L144" s="12" t="s">
        <v>4068</v>
      </c>
      <c r="M144" s="12" t="s">
        <v>4069</v>
      </c>
      <c r="N144" s="12" t="s">
        <v>4070</v>
      </c>
      <c r="O144" s="12" t="s">
        <v>4071</v>
      </c>
      <c r="P144" s="12" t="s">
        <v>4072</v>
      </c>
      <c r="Q144" s="12" t="s">
        <v>4073</v>
      </c>
      <c r="R144" s="12" t="s">
        <v>4074</v>
      </c>
      <c r="S144" s="12" t="s">
        <v>4075</v>
      </c>
      <c r="T144" s="12" t="s">
        <v>4076</v>
      </c>
      <c r="U144" s="12" t="s">
        <v>4077</v>
      </c>
      <c r="V144" s="12" t="s">
        <v>4078</v>
      </c>
      <c r="W144" s="12" t="s">
        <v>2</v>
      </c>
      <c r="X144" s="12" t="s">
        <v>4079</v>
      </c>
      <c r="Y144" s="12" t="s">
        <v>3917</v>
      </c>
      <c r="Z144" s="12" t="s">
        <v>4080</v>
      </c>
    </row>
    <row r="145" spans="1:26">
      <c r="A145" s="12" t="s">
        <v>177</v>
      </c>
      <c r="B145" s="12" t="s">
        <v>3473</v>
      </c>
      <c r="C145" s="12" t="s">
        <v>4081</v>
      </c>
      <c r="D145" s="12" t="s">
        <v>4082</v>
      </c>
      <c r="E145" s="12" t="s">
        <v>4083</v>
      </c>
      <c r="F145" s="12" t="s">
        <v>3937</v>
      </c>
      <c r="G145" s="12" t="s">
        <v>2037</v>
      </c>
      <c r="H145" s="12" t="s">
        <v>1407</v>
      </c>
      <c r="I145" s="12" t="s">
        <v>2608</v>
      </c>
      <c r="J145" s="12" t="s">
        <v>2049</v>
      </c>
      <c r="K145" s="12" t="s">
        <v>1939</v>
      </c>
      <c r="L145" s="12" t="s">
        <v>4084</v>
      </c>
      <c r="M145" s="12" t="s">
        <v>4085</v>
      </c>
      <c r="N145" s="12" t="s">
        <v>4086</v>
      </c>
      <c r="O145" s="12" t="s">
        <v>4087</v>
      </c>
      <c r="P145" s="12" t="s">
        <v>4088</v>
      </c>
      <c r="Q145" s="12" t="s">
        <v>3613</v>
      </c>
      <c r="R145" s="12" t="s">
        <v>4089</v>
      </c>
      <c r="S145" s="12" t="s">
        <v>4090</v>
      </c>
      <c r="T145" s="12" t="s">
        <v>4091</v>
      </c>
      <c r="U145" s="12" t="s">
        <v>4092</v>
      </c>
      <c r="V145" s="12" t="s">
        <v>4093</v>
      </c>
      <c r="W145" s="12" t="s">
        <v>10</v>
      </c>
      <c r="X145" s="12" t="s">
        <v>3104</v>
      </c>
      <c r="Y145" s="12" t="s">
        <v>2529</v>
      </c>
      <c r="Z145" s="12" t="s">
        <v>4094</v>
      </c>
    </row>
    <row r="146" spans="1:26">
      <c r="A146" s="12" t="s">
        <v>177</v>
      </c>
      <c r="B146" s="12" t="s">
        <v>1291</v>
      </c>
      <c r="C146" s="12" t="s">
        <v>4095</v>
      </c>
      <c r="D146" s="12" t="s">
        <v>4096</v>
      </c>
      <c r="E146" s="12" t="s">
        <v>4097</v>
      </c>
      <c r="F146" s="12" t="s">
        <v>4098</v>
      </c>
      <c r="G146" s="12" t="s">
        <v>4099</v>
      </c>
      <c r="H146" s="12" t="s">
        <v>4100</v>
      </c>
      <c r="I146" s="12" t="s">
        <v>1961</v>
      </c>
      <c r="J146" s="12" t="s">
        <v>1764</v>
      </c>
      <c r="K146" s="12" t="s">
        <v>2502</v>
      </c>
      <c r="L146" s="12" t="s">
        <v>4101</v>
      </c>
      <c r="M146" s="12" t="s">
        <v>4102</v>
      </c>
      <c r="N146" s="12" t="s">
        <v>4103</v>
      </c>
      <c r="O146" s="12" t="s">
        <v>4104</v>
      </c>
      <c r="P146" s="12" t="s">
        <v>4105</v>
      </c>
      <c r="Q146" s="12" t="s">
        <v>3738</v>
      </c>
      <c r="R146" s="12" t="s">
        <v>4106</v>
      </c>
      <c r="S146" s="12" t="s">
        <v>4107</v>
      </c>
      <c r="T146" s="12" t="s">
        <v>4108</v>
      </c>
      <c r="U146" s="12" t="s">
        <v>4109</v>
      </c>
      <c r="V146" s="12" t="s">
        <v>4110</v>
      </c>
      <c r="W146" s="12" t="s">
        <v>11</v>
      </c>
      <c r="X146" s="12" t="s">
        <v>1905</v>
      </c>
      <c r="Y146" s="12" t="s">
        <v>2144</v>
      </c>
      <c r="Z146" s="12" t="s">
        <v>4111</v>
      </c>
    </row>
    <row r="147" spans="1:26">
      <c r="A147" s="12" t="s">
        <v>177</v>
      </c>
      <c r="B147" s="12" t="s">
        <v>2005</v>
      </c>
      <c r="C147" s="12" t="s">
        <v>4112</v>
      </c>
      <c r="D147" s="12" t="s">
        <v>4113</v>
      </c>
      <c r="E147" s="12" t="s">
        <v>4114</v>
      </c>
      <c r="F147" s="12" t="s">
        <v>4115</v>
      </c>
      <c r="G147" s="12" t="s">
        <v>3157</v>
      </c>
      <c r="H147" s="12" t="s">
        <v>1991</v>
      </c>
      <c r="I147" s="12" t="s">
        <v>2330</v>
      </c>
      <c r="J147" s="12" t="s">
        <v>2278</v>
      </c>
      <c r="K147" s="12" t="s">
        <v>2499</v>
      </c>
      <c r="L147" s="12" t="s">
        <v>4116</v>
      </c>
      <c r="M147" s="12" t="s">
        <v>4117</v>
      </c>
      <c r="N147" s="12" t="s">
        <v>4118</v>
      </c>
      <c r="O147" s="12" t="s">
        <v>4119</v>
      </c>
      <c r="P147" s="12" t="s">
        <v>4120</v>
      </c>
      <c r="Q147" s="12" t="s">
        <v>4121</v>
      </c>
      <c r="R147" s="12" t="s">
        <v>4122</v>
      </c>
      <c r="S147" s="12" t="s">
        <v>4123</v>
      </c>
      <c r="T147" s="12" t="s">
        <v>4124</v>
      </c>
      <c r="U147" s="12" t="s">
        <v>4125</v>
      </c>
      <c r="V147" s="12" t="s">
        <v>4126</v>
      </c>
      <c r="W147" s="12" t="s">
        <v>4</v>
      </c>
      <c r="X147" s="12" t="s">
        <v>2246</v>
      </c>
      <c r="Y147" s="12" t="s">
        <v>1413</v>
      </c>
      <c r="Z147" s="12" t="s">
        <v>4127</v>
      </c>
    </row>
    <row r="148" spans="1:26">
      <c r="A148" s="12" t="s">
        <v>177</v>
      </c>
      <c r="B148" s="12" t="s">
        <v>2685</v>
      </c>
      <c r="C148" s="12" t="s">
        <v>4128</v>
      </c>
      <c r="D148" s="12" t="s">
        <v>4129</v>
      </c>
      <c r="E148" s="12" t="s">
        <v>4130</v>
      </c>
      <c r="F148" s="12" t="s">
        <v>1685</v>
      </c>
      <c r="G148" s="12" t="s">
        <v>4131</v>
      </c>
      <c r="H148" s="12" t="s">
        <v>2595</v>
      </c>
      <c r="I148" s="12" t="s">
        <v>1897</v>
      </c>
      <c r="J148" s="12" t="s">
        <v>2384</v>
      </c>
      <c r="K148" s="12" t="s">
        <v>1719</v>
      </c>
      <c r="L148" s="12" t="s">
        <v>4132</v>
      </c>
      <c r="M148" s="12" t="s">
        <v>4133</v>
      </c>
      <c r="N148" s="12" t="s">
        <v>4134</v>
      </c>
      <c r="O148" s="12" t="s">
        <v>4135</v>
      </c>
      <c r="P148" s="12" t="s">
        <v>4136</v>
      </c>
      <c r="Q148" s="12" t="s">
        <v>4137</v>
      </c>
      <c r="R148" s="12" t="s">
        <v>4138</v>
      </c>
      <c r="S148" s="12" t="s">
        <v>4139</v>
      </c>
      <c r="T148" s="12" t="s">
        <v>4140</v>
      </c>
      <c r="U148" s="12" t="s">
        <v>4141</v>
      </c>
      <c r="V148" s="12" t="s">
        <v>4142</v>
      </c>
      <c r="W148" s="12" t="s">
        <v>4</v>
      </c>
      <c r="X148" s="12" t="s">
        <v>2759</v>
      </c>
      <c r="Y148" s="12" t="s">
        <v>2442</v>
      </c>
      <c r="Z148" s="12" t="s">
        <v>4143</v>
      </c>
    </row>
    <row r="149" spans="1:26">
      <c r="A149" s="12" t="s">
        <v>177</v>
      </c>
      <c r="B149" s="12" t="s">
        <v>2655</v>
      </c>
      <c r="C149" s="12" t="s">
        <v>4144</v>
      </c>
      <c r="D149" s="12" t="s">
        <v>4145</v>
      </c>
      <c r="E149" s="12" t="s">
        <v>4146</v>
      </c>
      <c r="F149" s="12" t="s">
        <v>3700</v>
      </c>
      <c r="G149" s="12" t="s">
        <v>3783</v>
      </c>
      <c r="H149" s="12" t="s">
        <v>1250</v>
      </c>
      <c r="I149" s="12" t="s">
        <v>2614</v>
      </c>
      <c r="J149" s="12" t="s">
        <v>2976</v>
      </c>
      <c r="K149" s="12" t="s">
        <v>2101</v>
      </c>
      <c r="L149" s="12" t="s">
        <v>4147</v>
      </c>
      <c r="M149" s="12" t="s">
        <v>4148</v>
      </c>
      <c r="N149" s="12" t="s">
        <v>4149</v>
      </c>
      <c r="O149" s="12" t="s">
        <v>4150</v>
      </c>
      <c r="P149" s="12" t="s">
        <v>3428</v>
      </c>
      <c r="Q149" s="12" t="s">
        <v>4151</v>
      </c>
      <c r="R149" s="12" t="s">
        <v>4152</v>
      </c>
      <c r="S149" s="12" t="s">
        <v>4153</v>
      </c>
      <c r="T149" s="12" t="s">
        <v>4154</v>
      </c>
      <c r="U149" s="12" t="s">
        <v>4155</v>
      </c>
      <c r="V149" s="12" t="s">
        <v>4156</v>
      </c>
      <c r="W149" s="12" t="s">
        <v>11</v>
      </c>
      <c r="X149" s="12" t="s">
        <v>2351</v>
      </c>
      <c r="Y149" s="12" t="s">
        <v>2206</v>
      </c>
      <c r="Z149" s="12" t="s">
        <v>4157</v>
      </c>
    </row>
    <row r="150" spans="1:26">
      <c r="A150" s="12" t="s">
        <v>177</v>
      </c>
      <c r="B150" s="12" t="s">
        <v>2596</v>
      </c>
      <c r="C150" s="12" t="s">
        <v>4158</v>
      </c>
      <c r="D150" s="12" t="s">
        <v>4159</v>
      </c>
      <c r="E150" s="12" t="s">
        <v>4160</v>
      </c>
      <c r="F150" s="12" t="s">
        <v>4161</v>
      </c>
      <c r="G150" s="12" t="s">
        <v>2745</v>
      </c>
      <c r="H150" s="12" t="s">
        <v>2646</v>
      </c>
      <c r="I150" s="12" t="s">
        <v>1546</v>
      </c>
      <c r="J150" s="12" t="s">
        <v>1721</v>
      </c>
      <c r="K150" s="12" t="s">
        <v>2050</v>
      </c>
      <c r="L150" s="12" t="s">
        <v>4162</v>
      </c>
      <c r="M150" s="12" t="s">
        <v>4163</v>
      </c>
      <c r="N150" s="12" t="s">
        <v>4164</v>
      </c>
      <c r="O150" s="12" t="s">
        <v>2315</v>
      </c>
      <c r="P150" s="12" t="s">
        <v>4165</v>
      </c>
      <c r="Q150" s="12" t="s">
        <v>4166</v>
      </c>
      <c r="R150" s="12" t="s">
        <v>4167</v>
      </c>
      <c r="S150" s="12" t="s">
        <v>4168</v>
      </c>
      <c r="T150" s="12" t="s">
        <v>4169</v>
      </c>
      <c r="U150" s="12" t="s">
        <v>4170</v>
      </c>
      <c r="V150" s="12" t="s">
        <v>4171</v>
      </c>
      <c r="W150" s="12" t="s">
        <v>4</v>
      </c>
      <c r="X150" s="12" t="s">
        <v>4172</v>
      </c>
      <c r="Y150" s="12" t="s">
        <v>1862</v>
      </c>
      <c r="Z150" s="12" t="s">
        <v>4173</v>
      </c>
    </row>
    <row r="151" spans="1:26">
      <c r="A151" s="12" t="s">
        <v>177</v>
      </c>
      <c r="B151" s="12" t="s">
        <v>2072</v>
      </c>
      <c r="C151" s="12" t="s">
        <v>4174</v>
      </c>
      <c r="D151" s="12" t="s">
        <v>4175</v>
      </c>
      <c r="E151" s="12" t="s">
        <v>4176</v>
      </c>
      <c r="F151" s="12" t="s">
        <v>2587</v>
      </c>
      <c r="G151" s="12" t="s">
        <v>1698</v>
      </c>
      <c r="H151" s="12" t="s">
        <v>3800</v>
      </c>
      <c r="I151" s="12" t="s">
        <v>1482</v>
      </c>
      <c r="J151" s="12" t="s">
        <v>3800</v>
      </c>
      <c r="K151" s="12" t="s">
        <v>4177</v>
      </c>
      <c r="L151" s="12" t="s">
        <v>4178</v>
      </c>
      <c r="M151" s="12" t="s">
        <v>2696</v>
      </c>
      <c r="N151" s="12" t="s">
        <v>91</v>
      </c>
      <c r="O151" s="12" t="s">
        <v>375</v>
      </c>
      <c r="P151" s="12" t="s">
        <v>91</v>
      </c>
      <c r="Q151" s="12" t="s">
        <v>4179</v>
      </c>
      <c r="R151" s="12" t="s">
        <v>4180</v>
      </c>
      <c r="S151" s="12" t="s">
        <v>4181</v>
      </c>
      <c r="T151" s="12" t="s">
        <v>4182</v>
      </c>
      <c r="U151" s="12" t="s">
        <v>4183</v>
      </c>
      <c r="V151" s="12" t="s">
        <v>4184</v>
      </c>
      <c r="W151" s="12" t="s">
        <v>10</v>
      </c>
      <c r="X151" s="12" t="s">
        <v>4185</v>
      </c>
      <c r="Y151" s="12" t="s">
        <v>4186</v>
      </c>
      <c r="Z151" s="12" t="s">
        <v>4187</v>
      </c>
    </row>
    <row r="152" spans="1:26">
      <c r="A152" s="12" t="s">
        <v>177</v>
      </c>
      <c r="B152" s="12" t="s">
        <v>1419</v>
      </c>
      <c r="C152" s="12" t="s">
        <v>4188</v>
      </c>
      <c r="D152" s="12" t="s">
        <v>4189</v>
      </c>
      <c r="E152" s="12" t="s">
        <v>4176</v>
      </c>
      <c r="F152" s="12" t="s">
        <v>4190</v>
      </c>
      <c r="G152" s="12" t="s">
        <v>2343</v>
      </c>
      <c r="H152" s="12" t="s">
        <v>1360</v>
      </c>
      <c r="I152" s="12" t="s">
        <v>1502</v>
      </c>
      <c r="J152" s="12" t="s">
        <v>3800</v>
      </c>
      <c r="K152" s="12" t="s">
        <v>1051</v>
      </c>
      <c r="L152" s="12" t="s">
        <v>4191</v>
      </c>
      <c r="M152" s="12" t="s">
        <v>4192</v>
      </c>
      <c r="N152" s="12" t="s">
        <v>4193</v>
      </c>
      <c r="O152" s="12" t="s">
        <v>431</v>
      </c>
      <c r="P152" s="12" t="s">
        <v>91</v>
      </c>
      <c r="Q152" s="12" t="s">
        <v>371</v>
      </c>
      <c r="R152" s="12" t="s">
        <v>4194</v>
      </c>
      <c r="S152" s="12" t="s">
        <v>4195</v>
      </c>
      <c r="T152" s="12" t="s">
        <v>4196</v>
      </c>
      <c r="U152" s="12" t="s">
        <v>4197</v>
      </c>
      <c r="V152" s="12" t="s">
        <v>4198</v>
      </c>
      <c r="W152" s="12" t="s">
        <v>2</v>
      </c>
      <c r="X152" s="12" t="s">
        <v>2308</v>
      </c>
      <c r="Y152" s="12" t="s">
        <v>3691</v>
      </c>
      <c r="Z152" s="12" t="s">
        <v>4199</v>
      </c>
    </row>
    <row r="153" spans="1:26">
      <c r="A153" s="12" t="s">
        <v>177</v>
      </c>
      <c r="B153" s="12" t="s">
        <v>3731</v>
      </c>
      <c r="C153" s="12" t="s">
        <v>4200</v>
      </c>
      <c r="D153" s="12" t="s">
        <v>4201</v>
      </c>
      <c r="E153" s="12" t="s">
        <v>4202</v>
      </c>
      <c r="F153" s="12" t="s">
        <v>3564</v>
      </c>
      <c r="G153" s="12" t="s">
        <v>4203</v>
      </c>
      <c r="H153" s="12" t="s">
        <v>2572</v>
      </c>
      <c r="I153" s="12" t="s">
        <v>1291</v>
      </c>
      <c r="J153" s="12" t="s">
        <v>2461</v>
      </c>
      <c r="K153" s="12" t="s">
        <v>2587</v>
      </c>
      <c r="L153" s="12" t="s">
        <v>4204</v>
      </c>
      <c r="M153" s="12" t="s">
        <v>4205</v>
      </c>
      <c r="N153" s="12" t="s">
        <v>4206</v>
      </c>
      <c r="O153" s="12" t="s">
        <v>2581</v>
      </c>
      <c r="P153" s="12" t="s">
        <v>4207</v>
      </c>
      <c r="Q153" s="12" t="s">
        <v>2884</v>
      </c>
      <c r="R153" s="12" t="s">
        <v>4208</v>
      </c>
      <c r="S153" s="12" t="s">
        <v>4209</v>
      </c>
      <c r="T153" s="12" t="s">
        <v>4210</v>
      </c>
      <c r="U153" s="12" t="s">
        <v>4211</v>
      </c>
      <c r="V153" s="12" t="s">
        <v>4212</v>
      </c>
      <c r="W153" s="12" t="s">
        <v>4</v>
      </c>
      <c r="X153" s="12" t="s">
        <v>3990</v>
      </c>
      <c r="Y153" s="12" t="s">
        <v>1315</v>
      </c>
      <c r="Z153" s="12" t="s">
        <v>4213</v>
      </c>
    </row>
    <row r="154" spans="1:26">
      <c r="A154" s="12" t="s">
        <v>177</v>
      </c>
      <c r="B154" s="12" t="s">
        <v>1337</v>
      </c>
      <c r="C154" s="12" t="s">
        <v>4214</v>
      </c>
      <c r="D154" s="12" t="s">
        <v>4215</v>
      </c>
      <c r="E154" s="12" t="s">
        <v>4202</v>
      </c>
      <c r="F154" s="12" t="s">
        <v>3876</v>
      </c>
      <c r="G154" s="12" t="s">
        <v>2895</v>
      </c>
      <c r="H154" s="12" t="s">
        <v>3054</v>
      </c>
      <c r="I154" s="12" t="s">
        <v>1354</v>
      </c>
      <c r="J154" s="12" t="s">
        <v>1807</v>
      </c>
      <c r="K154" s="12" t="s">
        <v>2134</v>
      </c>
      <c r="L154" s="12" t="s">
        <v>4216</v>
      </c>
      <c r="M154" s="12" t="s">
        <v>4217</v>
      </c>
      <c r="N154" s="12" t="s">
        <v>4218</v>
      </c>
      <c r="O154" s="12" t="s">
        <v>2696</v>
      </c>
      <c r="P154" s="12" t="s">
        <v>4219</v>
      </c>
      <c r="Q154" s="12" t="s">
        <v>4220</v>
      </c>
      <c r="R154" s="12" t="s">
        <v>4221</v>
      </c>
      <c r="S154" s="12" t="s">
        <v>4222</v>
      </c>
      <c r="T154" s="12" t="s">
        <v>3745</v>
      </c>
      <c r="U154" s="12" t="s">
        <v>4223</v>
      </c>
      <c r="V154" s="12" t="s">
        <v>4224</v>
      </c>
      <c r="W154" s="12" t="s">
        <v>4</v>
      </c>
      <c r="X154" s="12" t="s">
        <v>2187</v>
      </c>
      <c r="Y154" s="12" t="s">
        <v>2351</v>
      </c>
      <c r="Z154" s="12" t="s">
        <v>4225</v>
      </c>
    </row>
    <row r="155" spans="1:26">
      <c r="A155" s="12" t="s">
        <v>177</v>
      </c>
      <c r="B155" s="12" t="s">
        <v>2004</v>
      </c>
      <c r="C155" s="12" t="s">
        <v>4226</v>
      </c>
      <c r="D155" s="12" t="s">
        <v>4227</v>
      </c>
      <c r="E155" s="12" t="s">
        <v>4228</v>
      </c>
      <c r="F155" s="12" t="s">
        <v>4229</v>
      </c>
      <c r="G155" s="12" t="s">
        <v>1969</v>
      </c>
      <c r="H155" s="12" t="s">
        <v>2301</v>
      </c>
      <c r="I155" s="12" t="s">
        <v>1502</v>
      </c>
      <c r="J155" s="12" t="s">
        <v>2029</v>
      </c>
      <c r="K155" s="12" t="s">
        <v>1590</v>
      </c>
      <c r="L155" s="12" t="s">
        <v>4230</v>
      </c>
      <c r="M155" s="12" t="s">
        <v>4231</v>
      </c>
      <c r="N155" s="12" t="s">
        <v>2773</v>
      </c>
      <c r="O155" s="12" t="s">
        <v>431</v>
      </c>
      <c r="P155" s="12" t="s">
        <v>4232</v>
      </c>
      <c r="Q155" s="12" t="s">
        <v>3804</v>
      </c>
      <c r="R155" s="12" t="s">
        <v>4233</v>
      </c>
      <c r="S155" s="12" t="s">
        <v>4234</v>
      </c>
      <c r="T155" s="12" t="s">
        <v>4235</v>
      </c>
      <c r="U155" s="12" t="s">
        <v>4236</v>
      </c>
      <c r="V155" s="12" t="s">
        <v>4237</v>
      </c>
      <c r="W155" s="12" t="s">
        <v>3</v>
      </c>
      <c r="X155" s="12" t="s">
        <v>1752</v>
      </c>
      <c r="Y155" s="12" t="s">
        <v>4238</v>
      </c>
      <c r="Z155" s="12" t="s">
        <v>4239</v>
      </c>
    </row>
    <row r="156" spans="1:26">
      <c r="A156" s="12" t="s">
        <v>177</v>
      </c>
      <c r="B156" s="12" t="s">
        <v>2186</v>
      </c>
      <c r="C156" s="12" t="s">
        <v>4240</v>
      </c>
      <c r="D156" s="12" t="s">
        <v>4241</v>
      </c>
      <c r="E156" s="12" t="s">
        <v>4242</v>
      </c>
      <c r="F156" s="12" t="s">
        <v>4243</v>
      </c>
      <c r="G156" s="12" t="s">
        <v>3158</v>
      </c>
      <c r="H156" s="12" t="s">
        <v>2687</v>
      </c>
      <c r="I156" s="12" t="s">
        <v>1592</v>
      </c>
      <c r="J156" s="12" t="s">
        <v>2239</v>
      </c>
      <c r="K156" s="12" t="s">
        <v>1354</v>
      </c>
      <c r="L156" s="12" t="s">
        <v>4244</v>
      </c>
      <c r="M156" s="12" t="s">
        <v>4245</v>
      </c>
      <c r="N156" s="12" t="s">
        <v>4246</v>
      </c>
      <c r="O156" s="12" t="s">
        <v>3583</v>
      </c>
      <c r="P156" s="12" t="s">
        <v>4247</v>
      </c>
      <c r="Q156" s="12" t="s">
        <v>3363</v>
      </c>
      <c r="R156" s="12" t="s">
        <v>4248</v>
      </c>
      <c r="S156" s="12" t="s">
        <v>4249</v>
      </c>
      <c r="T156" s="12" t="s">
        <v>4250</v>
      </c>
      <c r="U156" s="12" t="s">
        <v>4251</v>
      </c>
      <c r="V156" s="12" t="s">
        <v>4252</v>
      </c>
      <c r="W156" s="12" t="s">
        <v>2</v>
      </c>
      <c r="X156" s="12" t="s">
        <v>2596</v>
      </c>
      <c r="Y156" s="12" t="s">
        <v>3056</v>
      </c>
      <c r="Z156" s="12" t="s">
        <v>4253</v>
      </c>
    </row>
    <row r="157" spans="1:26">
      <c r="A157" s="12" t="s">
        <v>177</v>
      </c>
      <c r="B157" s="12" t="s">
        <v>4079</v>
      </c>
      <c r="C157" s="12" t="s">
        <v>4254</v>
      </c>
      <c r="D157" s="12" t="s">
        <v>4255</v>
      </c>
      <c r="E157" s="12" t="s">
        <v>4256</v>
      </c>
      <c r="F157" s="12" t="s">
        <v>2245</v>
      </c>
      <c r="G157" s="12" t="s">
        <v>4257</v>
      </c>
      <c r="H157" s="12" t="s">
        <v>3073</v>
      </c>
      <c r="I157" s="12" t="s">
        <v>2301</v>
      </c>
      <c r="J157" s="12" t="s">
        <v>2818</v>
      </c>
      <c r="K157" s="12" t="s">
        <v>2541</v>
      </c>
      <c r="L157" s="12" t="s">
        <v>4258</v>
      </c>
      <c r="M157" s="12" t="s">
        <v>4259</v>
      </c>
      <c r="N157" s="12" t="s">
        <v>4260</v>
      </c>
      <c r="O157" s="12" t="s">
        <v>4261</v>
      </c>
      <c r="P157" s="12" t="s">
        <v>4262</v>
      </c>
      <c r="Q157" s="12" t="s">
        <v>4263</v>
      </c>
      <c r="R157" s="12" t="s">
        <v>4264</v>
      </c>
      <c r="S157" s="12" t="s">
        <v>4265</v>
      </c>
      <c r="T157" s="12" t="s">
        <v>4266</v>
      </c>
      <c r="U157" s="12" t="s">
        <v>4267</v>
      </c>
      <c r="V157" s="12" t="s">
        <v>4268</v>
      </c>
      <c r="W157" s="12" t="s">
        <v>4</v>
      </c>
      <c r="X157" s="12" t="s">
        <v>1968</v>
      </c>
      <c r="Y157" s="12" t="s">
        <v>2853</v>
      </c>
      <c r="Z157" s="12" t="s">
        <v>4269</v>
      </c>
    </row>
    <row r="158" spans="1:26">
      <c r="A158" s="12" t="s">
        <v>177</v>
      </c>
      <c r="B158" s="12" t="s">
        <v>3055</v>
      </c>
      <c r="C158" s="12" t="s">
        <v>4270</v>
      </c>
      <c r="D158" s="12" t="s">
        <v>4271</v>
      </c>
      <c r="E158" s="12" t="s">
        <v>4272</v>
      </c>
      <c r="F158" s="12" t="s">
        <v>2329</v>
      </c>
      <c r="G158" s="12" t="s">
        <v>1903</v>
      </c>
      <c r="H158" s="12" t="s">
        <v>2301</v>
      </c>
      <c r="I158" s="12" t="s">
        <v>1547</v>
      </c>
      <c r="J158" s="12" t="s">
        <v>1546</v>
      </c>
      <c r="K158" s="12" t="s">
        <v>1875</v>
      </c>
      <c r="L158" s="12" t="s">
        <v>4273</v>
      </c>
      <c r="M158" s="12" t="s">
        <v>4274</v>
      </c>
      <c r="N158" s="12" t="s">
        <v>4261</v>
      </c>
      <c r="O158" s="12" t="s">
        <v>2773</v>
      </c>
      <c r="P158" s="12" t="s">
        <v>4088</v>
      </c>
      <c r="Q158" s="12" t="s">
        <v>375</v>
      </c>
      <c r="R158" s="12" t="s">
        <v>4275</v>
      </c>
      <c r="S158" s="12" t="s">
        <v>4276</v>
      </c>
      <c r="T158" s="12" t="s">
        <v>4277</v>
      </c>
      <c r="U158" s="12" t="s">
        <v>4278</v>
      </c>
      <c r="V158" s="12" t="s">
        <v>4279</v>
      </c>
      <c r="W158" s="12" t="s">
        <v>2</v>
      </c>
      <c r="X158" s="12" t="s">
        <v>3621</v>
      </c>
      <c r="Y158" s="12" t="s">
        <v>4257</v>
      </c>
      <c r="Z158" s="12" t="s">
        <v>4280</v>
      </c>
    </row>
    <row r="159" spans="1:26">
      <c r="A159" s="12" t="s">
        <v>177</v>
      </c>
      <c r="B159" s="12" t="s">
        <v>3932</v>
      </c>
      <c r="C159" s="12" t="s">
        <v>4281</v>
      </c>
      <c r="D159" s="12" t="s">
        <v>4282</v>
      </c>
      <c r="E159" s="12" t="s">
        <v>4272</v>
      </c>
      <c r="F159" s="12" t="s">
        <v>2100</v>
      </c>
      <c r="G159" s="12" t="s">
        <v>1903</v>
      </c>
      <c r="H159" s="12" t="s">
        <v>2781</v>
      </c>
      <c r="I159" s="12" t="s">
        <v>1721</v>
      </c>
      <c r="J159" s="12" t="s">
        <v>1984</v>
      </c>
      <c r="K159" s="12" t="s">
        <v>1875</v>
      </c>
      <c r="L159" s="12" t="s">
        <v>4283</v>
      </c>
      <c r="M159" s="12" t="s">
        <v>4284</v>
      </c>
      <c r="N159" s="12" t="s">
        <v>4285</v>
      </c>
      <c r="O159" s="12" t="s">
        <v>4286</v>
      </c>
      <c r="P159" s="12" t="s">
        <v>4287</v>
      </c>
      <c r="Q159" s="12" t="s">
        <v>4164</v>
      </c>
      <c r="R159" s="12" t="s">
        <v>4288</v>
      </c>
      <c r="S159" s="12" t="s">
        <v>4289</v>
      </c>
      <c r="T159" s="12" t="s">
        <v>4290</v>
      </c>
      <c r="U159" s="12" t="s">
        <v>4291</v>
      </c>
      <c r="V159" s="12" t="s">
        <v>4279</v>
      </c>
      <c r="W159" s="12" t="s">
        <v>11</v>
      </c>
      <c r="X159" s="12" t="s">
        <v>4038</v>
      </c>
      <c r="Y159" s="12" t="s">
        <v>2036</v>
      </c>
      <c r="Z159" s="12" t="s">
        <v>4292</v>
      </c>
    </row>
    <row r="160" spans="1:26">
      <c r="A160" s="12" t="s">
        <v>177</v>
      </c>
      <c r="B160" s="12" t="s">
        <v>3438</v>
      </c>
      <c r="C160" s="12" t="s">
        <v>4293</v>
      </c>
      <c r="D160" s="12" t="s">
        <v>4294</v>
      </c>
      <c r="E160" s="12" t="s">
        <v>4295</v>
      </c>
      <c r="F160" s="12" t="s">
        <v>2857</v>
      </c>
      <c r="G160" s="12" t="s">
        <v>4296</v>
      </c>
      <c r="H160" s="12" t="s">
        <v>2587</v>
      </c>
      <c r="I160" s="12" t="s">
        <v>1853</v>
      </c>
      <c r="J160" s="12" t="s">
        <v>1744</v>
      </c>
      <c r="K160" s="12" t="s">
        <v>2029</v>
      </c>
      <c r="L160" s="12" t="s">
        <v>4297</v>
      </c>
      <c r="M160" s="12" t="s">
        <v>4298</v>
      </c>
      <c r="N160" s="12" t="s">
        <v>4299</v>
      </c>
      <c r="O160" s="12" t="s">
        <v>4300</v>
      </c>
      <c r="P160" s="12" t="s">
        <v>4301</v>
      </c>
      <c r="Q160" s="12" t="s">
        <v>2900</v>
      </c>
      <c r="R160" s="12" t="s">
        <v>4302</v>
      </c>
      <c r="S160" s="12" t="s">
        <v>4303</v>
      </c>
      <c r="T160" s="12" t="s">
        <v>4304</v>
      </c>
      <c r="U160" s="12" t="s">
        <v>4305</v>
      </c>
      <c r="V160" s="12" t="s">
        <v>4306</v>
      </c>
      <c r="W160" s="12" t="s">
        <v>4</v>
      </c>
      <c r="X160" s="12" t="s">
        <v>1818</v>
      </c>
      <c r="Y160" s="12" t="s">
        <v>4307</v>
      </c>
      <c r="Z160" s="12" t="s">
        <v>4308</v>
      </c>
    </row>
    <row r="161" spans="1:26">
      <c r="A161" s="12" t="s">
        <v>177</v>
      </c>
      <c r="B161" s="12" t="s">
        <v>1261</v>
      </c>
      <c r="C161" s="12" t="s">
        <v>4309</v>
      </c>
      <c r="D161" s="12" t="s">
        <v>4310</v>
      </c>
      <c r="E161" s="12" t="s">
        <v>4311</v>
      </c>
      <c r="F161" s="12" t="s">
        <v>1297</v>
      </c>
      <c r="G161" s="12" t="s">
        <v>1273</v>
      </c>
      <c r="H161" s="12" t="s">
        <v>2412</v>
      </c>
      <c r="I161" s="12" t="s">
        <v>2759</v>
      </c>
      <c r="J161" s="12" t="s">
        <v>1936</v>
      </c>
      <c r="K161" s="12" t="s">
        <v>2976</v>
      </c>
      <c r="L161" s="12" t="s">
        <v>4312</v>
      </c>
      <c r="M161" s="12" t="s">
        <v>4313</v>
      </c>
      <c r="N161" s="12" t="s">
        <v>4314</v>
      </c>
      <c r="O161" s="12" t="s">
        <v>4315</v>
      </c>
      <c r="P161" s="12" t="s">
        <v>4316</v>
      </c>
      <c r="Q161" s="12" t="s">
        <v>4317</v>
      </c>
      <c r="R161" s="12" t="s">
        <v>4318</v>
      </c>
      <c r="S161" s="12" t="s">
        <v>4319</v>
      </c>
      <c r="T161" s="12" t="s">
        <v>4320</v>
      </c>
      <c r="U161" s="12" t="s">
        <v>4321</v>
      </c>
      <c r="V161" s="12" t="s">
        <v>4322</v>
      </c>
      <c r="W161" s="12" t="s">
        <v>11</v>
      </c>
      <c r="X161" s="12" t="s">
        <v>4323</v>
      </c>
      <c r="Y161" s="12" t="s">
        <v>1751</v>
      </c>
      <c r="Z161" s="12" t="s">
        <v>4324</v>
      </c>
    </row>
    <row r="162" spans="1:26">
      <c r="A162" s="12" t="s">
        <v>177</v>
      </c>
      <c r="B162" s="12" t="s">
        <v>4325</v>
      </c>
      <c r="C162" s="12" t="s">
        <v>4326</v>
      </c>
      <c r="D162" s="12" t="s">
        <v>4327</v>
      </c>
      <c r="E162" s="12" t="s">
        <v>4328</v>
      </c>
      <c r="F162" s="12" t="s">
        <v>4329</v>
      </c>
      <c r="G162" s="12" t="s">
        <v>4330</v>
      </c>
      <c r="H162" s="12" t="s">
        <v>2781</v>
      </c>
      <c r="I162" s="12" t="s">
        <v>1698</v>
      </c>
      <c r="J162" s="12" t="s">
        <v>1961</v>
      </c>
      <c r="K162" s="12" t="s">
        <v>2049</v>
      </c>
      <c r="L162" s="12" t="s">
        <v>4331</v>
      </c>
      <c r="M162" s="12" t="s">
        <v>4332</v>
      </c>
      <c r="N162" s="12" t="s">
        <v>4333</v>
      </c>
      <c r="O162" s="12" t="s">
        <v>2172</v>
      </c>
      <c r="P162" s="12" t="s">
        <v>2172</v>
      </c>
      <c r="Q162" s="12" t="s">
        <v>4334</v>
      </c>
      <c r="R162" s="12" t="s">
        <v>4335</v>
      </c>
      <c r="S162" s="12" t="s">
        <v>4336</v>
      </c>
      <c r="T162" s="12" t="s">
        <v>4337</v>
      </c>
      <c r="U162" s="12" t="s">
        <v>4338</v>
      </c>
      <c r="V162" s="12" t="s">
        <v>4339</v>
      </c>
      <c r="W162" s="12" t="s">
        <v>2</v>
      </c>
      <c r="X162" s="12" t="s">
        <v>3533</v>
      </c>
      <c r="Y162" s="12" t="s">
        <v>3158</v>
      </c>
      <c r="Z162" s="12" t="s">
        <v>4340</v>
      </c>
    </row>
    <row r="163" spans="1:26">
      <c r="A163" s="12" t="s">
        <v>177</v>
      </c>
      <c r="B163" s="12" t="s">
        <v>2351</v>
      </c>
      <c r="C163" s="12" t="s">
        <v>4341</v>
      </c>
      <c r="D163" s="12" t="s">
        <v>4342</v>
      </c>
      <c r="E163" s="12" t="s">
        <v>4343</v>
      </c>
      <c r="F163" s="12" t="s">
        <v>1256</v>
      </c>
      <c r="G163" s="12" t="s">
        <v>3456</v>
      </c>
      <c r="H163" s="12" t="s">
        <v>4344</v>
      </c>
      <c r="I163" s="12" t="s">
        <v>2994</v>
      </c>
      <c r="J163" s="12" t="s">
        <v>1137</v>
      </c>
      <c r="K163" s="12" t="s">
        <v>2279</v>
      </c>
      <c r="L163" s="12" t="s">
        <v>4345</v>
      </c>
      <c r="M163" s="12" t="s">
        <v>4346</v>
      </c>
      <c r="N163" s="12" t="s">
        <v>4347</v>
      </c>
      <c r="O163" s="12" t="s">
        <v>4348</v>
      </c>
      <c r="P163" s="12" t="s">
        <v>4349</v>
      </c>
      <c r="Q163" s="12" t="s">
        <v>4350</v>
      </c>
      <c r="R163" s="12" t="s">
        <v>4351</v>
      </c>
      <c r="S163" s="12" t="s">
        <v>4352</v>
      </c>
      <c r="T163" s="12" t="s">
        <v>4353</v>
      </c>
      <c r="U163" s="12" t="s">
        <v>4354</v>
      </c>
      <c r="V163" s="12" t="s">
        <v>4355</v>
      </c>
      <c r="W163" s="12" t="s">
        <v>4</v>
      </c>
      <c r="X163" s="12" t="s">
        <v>3917</v>
      </c>
      <c r="Y163" s="12" t="s">
        <v>3574</v>
      </c>
      <c r="Z163" s="12" t="s">
        <v>4356</v>
      </c>
    </row>
    <row r="164" spans="1:26">
      <c r="A164" s="12" t="s">
        <v>177</v>
      </c>
      <c r="B164" s="12" t="s">
        <v>1256</v>
      </c>
      <c r="C164" s="12" t="s">
        <v>4357</v>
      </c>
      <c r="D164" s="12" t="s">
        <v>4358</v>
      </c>
      <c r="E164" s="12" t="s">
        <v>4359</v>
      </c>
      <c r="F164" s="12" t="s">
        <v>1120</v>
      </c>
      <c r="G164" s="12" t="s">
        <v>4360</v>
      </c>
      <c r="H164" s="12" t="s">
        <v>3500</v>
      </c>
      <c r="I164" s="12" t="s">
        <v>2781</v>
      </c>
      <c r="J164" s="12" t="s">
        <v>1751</v>
      </c>
      <c r="K164" s="12" t="s">
        <v>1137</v>
      </c>
      <c r="L164" s="12" t="s">
        <v>4361</v>
      </c>
      <c r="M164" s="12" t="s">
        <v>4362</v>
      </c>
      <c r="N164" s="12" t="s">
        <v>4363</v>
      </c>
      <c r="O164" s="12" t="s">
        <v>4364</v>
      </c>
      <c r="P164" s="12" t="s">
        <v>4365</v>
      </c>
      <c r="Q164" s="12" t="s">
        <v>4366</v>
      </c>
      <c r="R164" s="12" t="s">
        <v>4367</v>
      </c>
      <c r="S164" s="12" t="s">
        <v>4368</v>
      </c>
      <c r="T164" s="12" t="s">
        <v>4369</v>
      </c>
      <c r="U164" s="12" t="s">
        <v>4370</v>
      </c>
      <c r="V164" s="12" t="s">
        <v>4371</v>
      </c>
      <c r="W164" s="12" t="s">
        <v>3</v>
      </c>
      <c r="X164" s="12" t="s">
        <v>2914</v>
      </c>
      <c r="Y164" s="12" t="s">
        <v>3500</v>
      </c>
      <c r="Z164" s="12" t="s">
        <v>4372</v>
      </c>
    </row>
    <row r="165" spans="1:26">
      <c r="A165" s="12" t="s">
        <v>177</v>
      </c>
      <c r="B165" s="12" t="s">
        <v>3720</v>
      </c>
      <c r="C165" s="12" t="s">
        <v>4373</v>
      </c>
      <c r="D165" s="12" t="s">
        <v>4374</v>
      </c>
      <c r="E165" s="12" t="s">
        <v>4359</v>
      </c>
      <c r="F165" s="12" t="s">
        <v>2411</v>
      </c>
      <c r="G165" s="12" t="s">
        <v>2632</v>
      </c>
      <c r="H165" s="12" t="s">
        <v>2157</v>
      </c>
      <c r="I165" s="12" t="s">
        <v>1504</v>
      </c>
      <c r="J165" s="12" t="s">
        <v>1698</v>
      </c>
      <c r="K165" s="12" t="s">
        <v>2029</v>
      </c>
      <c r="L165" s="12" t="s">
        <v>4375</v>
      </c>
      <c r="M165" s="12" t="s">
        <v>4376</v>
      </c>
      <c r="N165" s="12" t="s">
        <v>4377</v>
      </c>
      <c r="O165" s="12" t="s">
        <v>2172</v>
      </c>
      <c r="P165" s="12" t="s">
        <v>3664</v>
      </c>
      <c r="Q165" s="12" t="s">
        <v>2900</v>
      </c>
      <c r="R165" s="12" t="s">
        <v>4378</v>
      </c>
      <c r="S165" s="12" t="s">
        <v>4379</v>
      </c>
      <c r="T165" s="12" t="s">
        <v>4380</v>
      </c>
      <c r="U165" s="12" t="s">
        <v>4381</v>
      </c>
      <c r="V165" s="12" t="s">
        <v>4382</v>
      </c>
      <c r="W165" s="12" t="s">
        <v>11</v>
      </c>
      <c r="X165" s="12" t="s">
        <v>2431</v>
      </c>
      <c r="Y165" s="12" t="s">
        <v>1383</v>
      </c>
      <c r="Z165" s="12" t="s">
        <v>4383</v>
      </c>
    </row>
    <row r="166" spans="1:26">
      <c r="A166" s="12" t="s">
        <v>177</v>
      </c>
      <c r="B166" s="12" t="s">
        <v>1946</v>
      </c>
      <c r="C166" s="12" t="s">
        <v>4384</v>
      </c>
      <c r="D166" s="12" t="s">
        <v>4385</v>
      </c>
      <c r="E166" s="12" t="s">
        <v>4359</v>
      </c>
      <c r="F166" s="12" t="s">
        <v>2412</v>
      </c>
      <c r="G166" s="12" t="s">
        <v>4386</v>
      </c>
      <c r="H166" s="12" t="s">
        <v>3701</v>
      </c>
      <c r="I166" s="12" t="s">
        <v>2157</v>
      </c>
      <c r="J166" s="12" t="s">
        <v>2853</v>
      </c>
      <c r="K166" s="12" t="s">
        <v>2157</v>
      </c>
      <c r="L166" s="12" t="s">
        <v>4387</v>
      </c>
      <c r="M166" s="12" t="s">
        <v>4388</v>
      </c>
      <c r="N166" s="12" t="s">
        <v>4389</v>
      </c>
      <c r="O166" s="12" t="s">
        <v>4333</v>
      </c>
      <c r="P166" s="12" t="s">
        <v>4390</v>
      </c>
      <c r="Q166" s="12" t="s">
        <v>4391</v>
      </c>
      <c r="R166" s="12" t="s">
        <v>4392</v>
      </c>
      <c r="S166" s="12" t="s">
        <v>4393</v>
      </c>
      <c r="T166" s="12" t="s">
        <v>4394</v>
      </c>
      <c r="U166" s="12" t="s">
        <v>4395</v>
      </c>
      <c r="V166" s="12" t="s">
        <v>4396</v>
      </c>
      <c r="W166" s="12" t="s">
        <v>4</v>
      </c>
      <c r="X166" s="12" t="s">
        <v>2005</v>
      </c>
      <c r="Y166" s="12" t="s">
        <v>2655</v>
      </c>
      <c r="Z166" s="12" t="s">
        <v>4397</v>
      </c>
    </row>
    <row r="167" spans="1:26">
      <c r="A167" s="12" t="s">
        <v>177</v>
      </c>
      <c r="B167" s="12" t="s">
        <v>2226</v>
      </c>
      <c r="C167" s="12" t="s">
        <v>4398</v>
      </c>
      <c r="D167" s="12" t="s">
        <v>4399</v>
      </c>
      <c r="E167" s="12" t="s">
        <v>4400</v>
      </c>
      <c r="F167" s="12" t="s">
        <v>4257</v>
      </c>
      <c r="G167" s="12" t="s">
        <v>3533</v>
      </c>
      <c r="H167" s="12" t="s">
        <v>3375</v>
      </c>
      <c r="I167" s="12" t="s">
        <v>2450</v>
      </c>
      <c r="J167" s="12" t="s">
        <v>2541</v>
      </c>
      <c r="K167" s="12" t="s">
        <v>2544</v>
      </c>
      <c r="L167" s="12" t="s">
        <v>4401</v>
      </c>
      <c r="M167" s="12" t="s">
        <v>4402</v>
      </c>
      <c r="N167" s="12" t="s">
        <v>4403</v>
      </c>
      <c r="O167" s="12" t="s">
        <v>4404</v>
      </c>
      <c r="P167" s="12" t="s">
        <v>4405</v>
      </c>
      <c r="Q167" s="12" t="s">
        <v>4406</v>
      </c>
      <c r="R167" s="12" t="s">
        <v>4407</v>
      </c>
      <c r="S167" s="12" t="s">
        <v>4408</v>
      </c>
      <c r="T167" s="12" t="s">
        <v>4409</v>
      </c>
      <c r="U167" s="12" t="s">
        <v>4410</v>
      </c>
      <c r="V167" s="12" t="s">
        <v>4411</v>
      </c>
      <c r="W167" s="12" t="s">
        <v>10</v>
      </c>
      <c r="X167" s="12" t="s">
        <v>2281</v>
      </c>
      <c r="Y167" s="12" t="s">
        <v>2301</v>
      </c>
      <c r="Z167" s="12" t="s">
        <v>4412</v>
      </c>
    </row>
    <row r="168" spans="1:26">
      <c r="A168" s="12" t="s">
        <v>177</v>
      </c>
      <c r="B168" s="12" t="s">
        <v>2510</v>
      </c>
      <c r="C168" s="12" t="s">
        <v>4413</v>
      </c>
      <c r="D168" s="12" t="s">
        <v>4414</v>
      </c>
      <c r="E168" s="12" t="s">
        <v>4415</v>
      </c>
      <c r="F168" s="12" t="s">
        <v>4416</v>
      </c>
      <c r="G168" s="12" t="s">
        <v>2364</v>
      </c>
      <c r="H168" s="12" t="s">
        <v>4417</v>
      </c>
      <c r="I168" s="12" t="s">
        <v>2247</v>
      </c>
      <c r="J168" s="12" t="s">
        <v>2301</v>
      </c>
      <c r="K168" s="12" t="s">
        <v>2529</v>
      </c>
      <c r="L168" s="12" t="s">
        <v>4418</v>
      </c>
      <c r="M168" s="12" t="s">
        <v>4419</v>
      </c>
      <c r="N168" s="12" t="s">
        <v>4420</v>
      </c>
      <c r="O168" s="12" t="s">
        <v>4421</v>
      </c>
      <c r="P168" s="12" t="s">
        <v>2773</v>
      </c>
      <c r="Q168" s="12" t="s">
        <v>4422</v>
      </c>
      <c r="R168" s="12" t="s">
        <v>4423</v>
      </c>
      <c r="S168" s="12" t="s">
        <v>4424</v>
      </c>
      <c r="T168" s="12" t="s">
        <v>4425</v>
      </c>
      <c r="U168" s="12" t="s">
        <v>4426</v>
      </c>
      <c r="V168" s="12" t="s">
        <v>4427</v>
      </c>
      <c r="W168" s="12" t="s">
        <v>4</v>
      </c>
      <c r="X168" s="12" t="s">
        <v>1155</v>
      </c>
      <c r="Y168" s="12" t="s">
        <v>4428</v>
      </c>
      <c r="Z168" s="12" t="s">
        <v>4429</v>
      </c>
    </row>
    <row r="169" spans="1:26">
      <c r="A169" s="12" t="s">
        <v>177</v>
      </c>
      <c r="B169" s="12" t="s">
        <v>2309</v>
      </c>
      <c r="C169" s="12" t="s">
        <v>4430</v>
      </c>
      <c r="D169" s="12" t="s">
        <v>4431</v>
      </c>
      <c r="E169" s="12" t="s">
        <v>4432</v>
      </c>
      <c r="F169" s="12" t="s">
        <v>4386</v>
      </c>
      <c r="G169" s="12" t="s">
        <v>4433</v>
      </c>
      <c r="H169" s="12" t="s">
        <v>1861</v>
      </c>
      <c r="I169" s="12" t="s">
        <v>1853</v>
      </c>
      <c r="J169" s="12" t="s">
        <v>1590</v>
      </c>
      <c r="K169" s="12" t="s">
        <v>1721</v>
      </c>
      <c r="L169" s="12" t="s">
        <v>4434</v>
      </c>
      <c r="M169" s="12" t="s">
        <v>4435</v>
      </c>
      <c r="N169" s="12" t="s">
        <v>4436</v>
      </c>
      <c r="O169" s="12" t="s">
        <v>4300</v>
      </c>
      <c r="P169" s="12" t="s">
        <v>3362</v>
      </c>
      <c r="Q169" s="12" t="s">
        <v>2698</v>
      </c>
      <c r="R169" s="12" t="s">
        <v>4437</v>
      </c>
      <c r="S169" s="12" t="s">
        <v>4438</v>
      </c>
      <c r="T169" s="12" t="s">
        <v>4439</v>
      </c>
      <c r="U169" s="12" t="s">
        <v>4440</v>
      </c>
      <c r="V169" s="12" t="s">
        <v>4441</v>
      </c>
      <c r="W169" s="12" t="s">
        <v>11</v>
      </c>
      <c r="X169" s="12" t="s">
        <v>4442</v>
      </c>
      <c r="Y169" s="12" t="s">
        <v>1622</v>
      </c>
      <c r="Z169" s="12" t="s">
        <v>4443</v>
      </c>
    </row>
    <row r="170" spans="1:26">
      <c r="A170" s="12" t="s">
        <v>177</v>
      </c>
      <c r="B170" s="12" t="s">
        <v>1413</v>
      </c>
      <c r="C170" s="12" t="s">
        <v>4444</v>
      </c>
      <c r="D170" s="12" t="s">
        <v>4445</v>
      </c>
      <c r="E170" s="12" t="s">
        <v>4446</v>
      </c>
      <c r="F170" s="12" t="s">
        <v>2382</v>
      </c>
      <c r="G170" s="12" t="s">
        <v>4447</v>
      </c>
      <c r="H170" s="12" t="s">
        <v>2450</v>
      </c>
      <c r="I170" s="12" t="s">
        <v>1547</v>
      </c>
      <c r="J170" s="12" t="s">
        <v>1547</v>
      </c>
      <c r="K170" s="12" t="s">
        <v>1831</v>
      </c>
      <c r="L170" s="12" t="s">
        <v>4448</v>
      </c>
      <c r="M170" s="12" t="s">
        <v>4449</v>
      </c>
      <c r="N170" s="12" t="s">
        <v>4450</v>
      </c>
      <c r="O170" s="12" t="s">
        <v>3522</v>
      </c>
      <c r="P170" s="12" t="s">
        <v>3522</v>
      </c>
      <c r="Q170" s="12" t="s">
        <v>3230</v>
      </c>
      <c r="R170" s="12" t="s">
        <v>4451</v>
      </c>
      <c r="S170" s="12" t="s">
        <v>4452</v>
      </c>
      <c r="T170" s="12" t="s">
        <v>4453</v>
      </c>
      <c r="U170" s="12" t="s">
        <v>4454</v>
      </c>
      <c r="V170" s="12" t="s">
        <v>4455</v>
      </c>
      <c r="W170" s="12" t="s">
        <v>11</v>
      </c>
      <c r="X170" s="12" t="s">
        <v>4456</v>
      </c>
      <c r="Y170" s="12" t="s">
        <v>4457</v>
      </c>
      <c r="Z170" s="12" t="s">
        <v>4458</v>
      </c>
    </row>
    <row r="171" spans="1:26">
      <c r="A171" s="12" t="s">
        <v>177</v>
      </c>
      <c r="B171" s="12" t="s">
        <v>916</v>
      </c>
      <c r="C171" s="12" t="s">
        <v>4459</v>
      </c>
      <c r="D171" s="12" t="s">
        <v>4460</v>
      </c>
      <c r="E171" s="12" t="s">
        <v>4461</v>
      </c>
      <c r="F171" s="12" t="s">
        <v>1309</v>
      </c>
      <c r="G171" s="12" t="s">
        <v>2411</v>
      </c>
      <c r="H171" s="12" t="s">
        <v>4462</v>
      </c>
      <c r="I171" s="12" t="s">
        <v>2615</v>
      </c>
      <c r="J171" s="12" t="s">
        <v>2007</v>
      </c>
      <c r="K171" s="12" t="s">
        <v>2301</v>
      </c>
      <c r="L171" s="12" t="s">
        <v>4463</v>
      </c>
      <c r="M171" s="12" t="s">
        <v>4464</v>
      </c>
      <c r="N171" s="12" t="s">
        <v>4465</v>
      </c>
      <c r="O171" s="12" t="s">
        <v>3347</v>
      </c>
      <c r="P171" s="12" t="s">
        <v>3970</v>
      </c>
      <c r="Q171" s="12" t="s">
        <v>4466</v>
      </c>
      <c r="R171" s="12" t="s">
        <v>4467</v>
      </c>
      <c r="S171" s="12" t="s">
        <v>4468</v>
      </c>
      <c r="T171" s="12" t="s">
        <v>4469</v>
      </c>
      <c r="U171" s="12" t="s">
        <v>4470</v>
      </c>
      <c r="V171" s="12" t="s">
        <v>4471</v>
      </c>
      <c r="W171" s="12" t="s">
        <v>4</v>
      </c>
      <c r="X171" s="12" t="s">
        <v>3473</v>
      </c>
      <c r="Y171" s="12" t="s">
        <v>921</v>
      </c>
      <c r="Z171" s="12" t="s">
        <v>4472</v>
      </c>
    </row>
    <row r="172" spans="1:26">
      <c r="A172" s="12" t="s">
        <v>177</v>
      </c>
      <c r="B172" s="12" t="s">
        <v>3905</v>
      </c>
      <c r="C172" s="12" t="s">
        <v>4473</v>
      </c>
      <c r="D172" s="12" t="s">
        <v>4474</v>
      </c>
      <c r="E172" s="12" t="s">
        <v>4475</v>
      </c>
      <c r="F172" s="12" t="s">
        <v>4476</v>
      </c>
      <c r="G172" s="12" t="s">
        <v>3370</v>
      </c>
      <c r="H172" s="12" t="s">
        <v>2551</v>
      </c>
      <c r="I172" s="12" t="s">
        <v>1984</v>
      </c>
      <c r="J172" s="12" t="s">
        <v>1961</v>
      </c>
      <c r="K172" s="12" t="s">
        <v>2052</v>
      </c>
      <c r="L172" s="12" t="s">
        <v>4477</v>
      </c>
      <c r="M172" s="12" t="s">
        <v>4478</v>
      </c>
      <c r="N172" s="12" t="s">
        <v>4479</v>
      </c>
      <c r="O172" s="12" t="s">
        <v>4480</v>
      </c>
      <c r="P172" s="12" t="s">
        <v>4481</v>
      </c>
      <c r="Q172" s="12" t="s">
        <v>3442</v>
      </c>
      <c r="R172" s="12" t="s">
        <v>4482</v>
      </c>
      <c r="S172" s="12" t="s">
        <v>4483</v>
      </c>
      <c r="T172" s="12" t="s">
        <v>4484</v>
      </c>
      <c r="U172" s="12" t="s">
        <v>4485</v>
      </c>
      <c r="V172" s="12" t="s">
        <v>4486</v>
      </c>
      <c r="W172" s="12" t="s">
        <v>4</v>
      </c>
      <c r="X172" s="12" t="s">
        <v>2779</v>
      </c>
      <c r="Y172" s="12" t="s">
        <v>2157</v>
      </c>
      <c r="Z172" s="12" t="s">
        <v>4487</v>
      </c>
    </row>
    <row r="173" spans="1:26">
      <c r="A173" s="12" t="s">
        <v>177</v>
      </c>
      <c r="B173" s="12" t="s">
        <v>1818</v>
      </c>
      <c r="C173" s="12" t="s">
        <v>4488</v>
      </c>
      <c r="D173" s="12" t="s">
        <v>4489</v>
      </c>
      <c r="E173" s="12" t="s">
        <v>4490</v>
      </c>
      <c r="F173" s="12" t="s">
        <v>4491</v>
      </c>
      <c r="G173" s="12" t="s">
        <v>2004</v>
      </c>
      <c r="H173" s="12" t="s">
        <v>2029</v>
      </c>
      <c r="I173" s="12" t="s">
        <v>1721</v>
      </c>
      <c r="J173" s="12" t="s">
        <v>1810</v>
      </c>
      <c r="K173" s="12" t="s">
        <v>2007</v>
      </c>
      <c r="L173" s="12" t="s">
        <v>4492</v>
      </c>
      <c r="M173" s="12" t="s">
        <v>4493</v>
      </c>
      <c r="N173" s="12" t="s">
        <v>4494</v>
      </c>
      <c r="O173" s="12" t="s">
        <v>2191</v>
      </c>
      <c r="P173" s="12" t="s">
        <v>4495</v>
      </c>
      <c r="Q173" s="12" t="s">
        <v>375</v>
      </c>
      <c r="R173" s="12" t="s">
        <v>4496</v>
      </c>
      <c r="S173" s="12" t="s">
        <v>4497</v>
      </c>
      <c r="T173" s="12" t="s">
        <v>4498</v>
      </c>
      <c r="U173" s="12" t="s">
        <v>4499</v>
      </c>
      <c r="V173" s="12" t="s">
        <v>4500</v>
      </c>
      <c r="W173" s="12" t="s">
        <v>2</v>
      </c>
      <c r="X173" s="12" t="s">
        <v>2309</v>
      </c>
      <c r="Y173" s="12" t="s">
        <v>910</v>
      </c>
      <c r="Z173" s="12" t="s">
        <v>4501</v>
      </c>
    </row>
    <row r="174" spans="1:26">
      <c r="A174" s="12" t="s">
        <v>177</v>
      </c>
      <c r="B174" s="12" t="s">
        <v>1332</v>
      </c>
      <c r="C174" s="12" t="s">
        <v>4502</v>
      </c>
      <c r="D174" s="12" t="s">
        <v>4503</v>
      </c>
      <c r="E174" s="12" t="s">
        <v>4504</v>
      </c>
      <c r="F174" s="12" t="s">
        <v>2541</v>
      </c>
      <c r="G174" s="12" t="s">
        <v>4505</v>
      </c>
      <c r="H174" s="12" t="s">
        <v>2310</v>
      </c>
      <c r="I174" s="12" t="s">
        <v>1482</v>
      </c>
      <c r="J174" s="12" t="s">
        <v>2608</v>
      </c>
      <c r="K174" s="12" t="s">
        <v>1721</v>
      </c>
      <c r="L174" s="12" t="s">
        <v>3522</v>
      </c>
      <c r="M174" s="12" t="s">
        <v>4506</v>
      </c>
      <c r="N174" s="12" t="s">
        <v>4507</v>
      </c>
      <c r="O174" s="12" t="s">
        <v>375</v>
      </c>
      <c r="P174" s="12" t="s">
        <v>4508</v>
      </c>
      <c r="Q174" s="12" t="s">
        <v>2731</v>
      </c>
      <c r="R174" s="12" t="s">
        <v>4509</v>
      </c>
      <c r="S174" s="12" t="s">
        <v>4510</v>
      </c>
      <c r="T174" s="12" t="s">
        <v>4511</v>
      </c>
      <c r="U174" s="12" t="s">
        <v>4512</v>
      </c>
      <c r="V174" s="12" t="s">
        <v>4513</v>
      </c>
      <c r="W174" s="12" t="s">
        <v>11</v>
      </c>
      <c r="X174" s="12" t="s">
        <v>1057</v>
      </c>
      <c r="Y174" s="12" t="s">
        <v>4505</v>
      </c>
      <c r="Z174" s="12" t="s">
        <v>4514</v>
      </c>
    </row>
    <row r="175" spans="1:26">
      <c r="A175" s="12" t="s">
        <v>177</v>
      </c>
      <c r="B175" s="12" t="s">
        <v>2941</v>
      </c>
      <c r="C175" s="12" t="s">
        <v>4515</v>
      </c>
      <c r="D175" s="12" t="s">
        <v>4516</v>
      </c>
      <c r="E175" s="12" t="s">
        <v>4517</v>
      </c>
      <c r="F175" s="12" t="s">
        <v>4518</v>
      </c>
      <c r="G175" s="12" t="s">
        <v>4519</v>
      </c>
      <c r="H175" s="12" t="s">
        <v>3158</v>
      </c>
      <c r="I175" s="12" t="s">
        <v>2404</v>
      </c>
      <c r="J175" s="12" t="s">
        <v>1984</v>
      </c>
      <c r="K175" s="12" t="s">
        <v>1831</v>
      </c>
      <c r="L175" s="12" t="s">
        <v>4520</v>
      </c>
      <c r="M175" s="12" t="s">
        <v>4521</v>
      </c>
      <c r="N175" s="12" t="s">
        <v>4522</v>
      </c>
      <c r="O175" s="12" t="s">
        <v>4523</v>
      </c>
      <c r="P175" s="12" t="s">
        <v>4524</v>
      </c>
      <c r="Q175" s="12" t="s">
        <v>1054</v>
      </c>
      <c r="R175" s="12" t="s">
        <v>4525</v>
      </c>
      <c r="S175" s="12" t="s">
        <v>4526</v>
      </c>
      <c r="T175" s="12" t="s">
        <v>4527</v>
      </c>
      <c r="U175" s="12" t="s">
        <v>4528</v>
      </c>
      <c r="V175" s="12" t="s">
        <v>4529</v>
      </c>
      <c r="W175" s="12" t="s">
        <v>2</v>
      </c>
      <c r="X175" s="12" t="s">
        <v>2247</v>
      </c>
      <c r="Y175" s="12" t="s">
        <v>2541</v>
      </c>
      <c r="Z175" s="12" t="s">
        <v>4530</v>
      </c>
    </row>
    <row r="176" spans="1:26">
      <c r="A176" s="12" t="s">
        <v>177</v>
      </c>
      <c r="B176" s="12" t="s">
        <v>2402</v>
      </c>
      <c r="C176" s="12" t="s">
        <v>4531</v>
      </c>
      <c r="D176" s="12" t="s">
        <v>4532</v>
      </c>
      <c r="E176" s="12" t="s">
        <v>4533</v>
      </c>
      <c r="F176" s="12" t="s">
        <v>3394</v>
      </c>
      <c r="G176" s="12" t="s">
        <v>2653</v>
      </c>
      <c r="H176" s="12" t="s">
        <v>1947</v>
      </c>
      <c r="I176" s="12" t="s">
        <v>2052</v>
      </c>
      <c r="J176" s="12" t="s">
        <v>1744</v>
      </c>
      <c r="K176" s="12" t="s">
        <v>2027</v>
      </c>
      <c r="L176" s="12" t="s">
        <v>4534</v>
      </c>
      <c r="M176" s="12" t="s">
        <v>4535</v>
      </c>
      <c r="N176" s="12" t="s">
        <v>4536</v>
      </c>
      <c r="O176" s="12" t="s">
        <v>3492</v>
      </c>
      <c r="P176" s="12" t="s">
        <v>3583</v>
      </c>
      <c r="Q176" s="12" t="s">
        <v>2773</v>
      </c>
      <c r="R176" s="12" t="s">
        <v>4537</v>
      </c>
      <c r="S176" s="12" t="s">
        <v>4538</v>
      </c>
      <c r="T176" s="12" t="s">
        <v>4539</v>
      </c>
      <c r="U176" s="12" t="s">
        <v>4540</v>
      </c>
      <c r="V176" s="12" t="s">
        <v>4541</v>
      </c>
      <c r="W176" s="12" t="s">
        <v>4</v>
      </c>
      <c r="X176" s="12" t="s">
        <v>1383</v>
      </c>
      <c r="Y176" s="12" t="s">
        <v>3155</v>
      </c>
      <c r="Z176" s="12" t="s">
        <v>4542</v>
      </c>
    </row>
    <row r="177" spans="1:26">
      <c r="A177" s="12" t="s">
        <v>177</v>
      </c>
      <c r="B177" s="12" t="s">
        <v>4543</v>
      </c>
      <c r="C177" s="12" t="s">
        <v>4544</v>
      </c>
      <c r="D177" s="12" t="s">
        <v>4545</v>
      </c>
      <c r="E177" s="12" t="s">
        <v>4546</v>
      </c>
      <c r="F177" s="12" t="s">
        <v>2331</v>
      </c>
      <c r="G177" s="12" t="s">
        <v>1320</v>
      </c>
      <c r="H177" s="12" t="s">
        <v>1623</v>
      </c>
      <c r="I177" s="12" t="s">
        <v>2101</v>
      </c>
      <c r="J177" s="12" t="s">
        <v>2007</v>
      </c>
      <c r="K177" s="12" t="s">
        <v>2074</v>
      </c>
      <c r="L177" s="12" t="s">
        <v>4547</v>
      </c>
      <c r="M177" s="12" t="s">
        <v>4548</v>
      </c>
      <c r="N177" s="12" t="s">
        <v>4549</v>
      </c>
      <c r="O177" s="12" t="s">
        <v>2315</v>
      </c>
      <c r="P177" s="12" t="s">
        <v>4550</v>
      </c>
      <c r="Q177" s="12" t="s">
        <v>4551</v>
      </c>
      <c r="R177" s="12" t="s">
        <v>4552</v>
      </c>
      <c r="S177" s="12" t="s">
        <v>4553</v>
      </c>
      <c r="T177" s="12" t="s">
        <v>4554</v>
      </c>
      <c r="U177" s="12" t="s">
        <v>4555</v>
      </c>
      <c r="V177" s="12" t="s">
        <v>4556</v>
      </c>
      <c r="W177" s="12" t="s">
        <v>4</v>
      </c>
      <c r="X177" s="12" t="s">
        <v>3158</v>
      </c>
      <c r="Y177" s="12" t="s">
        <v>1120</v>
      </c>
      <c r="Z177" s="12" t="s">
        <v>4557</v>
      </c>
    </row>
    <row r="178" spans="1:26">
      <c r="A178" s="12" t="s">
        <v>177</v>
      </c>
      <c r="B178" s="12" t="s">
        <v>4428</v>
      </c>
      <c r="C178" s="12" t="s">
        <v>4558</v>
      </c>
      <c r="D178" s="12" t="s">
        <v>4559</v>
      </c>
      <c r="E178" s="12" t="s">
        <v>4560</v>
      </c>
      <c r="F178" s="12" t="s">
        <v>997</v>
      </c>
      <c r="G178" s="12" t="s">
        <v>4561</v>
      </c>
      <c r="H178" s="12" t="s">
        <v>2014</v>
      </c>
      <c r="I178" s="12" t="s">
        <v>1810</v>
      </c>
      <c r="J178" s="12" t="s">
        <v>1984</v>
      </c>
      <c r="K178" s="12" t="s">
        <v>2050</v>
      </c>
      <c r="L178" s="12" t="s">
        <v>4562</v>
      </c>
      <c r="M178" s="12" t="s">
        <v>4563</v>
      </c>
      <c r="N178" s="12" t="s">
        <v>3003</v>
      </c>
      <c r="O178" s="12" t="s">
        <v>4564</v>
      </c>
      <c r="P178" s="12" t="s">
        <v>4524</v>
      </c>
      <c r="Q178" s="12" t="s">
        <v>3442</v>
      </c>
      <c r="R178" s="12" t="s">
        <v>4565</v>
      </c>
      <c r="S178" s="12" t="s">
        <v>4566</v>
      </c>
      <c r="T178" s="12" t="s">
        <v>4567</v>
      </c>
      <c r="U178" s="12" t="s">
        <v>4568</v>
      </c>
      <c r="V178" s="12" t="s">
        <v>4569</v>
      </c>
      <c r="W178" s="12" t="s">
        <v>4</v>
      </c>
      <c r="X178" s="12" t="s">
        <v>4053</v>
      </c>
      <c r="Y178" s="12" t="s">
        <v>1155</v>
      </c>
      <c r="Z178" s="12" t="s">
        <v>4570</v>
      </c>
    </row>
    <row r="179" spans="1:26">
      <c r="A179" s="12" t="s">
        <v>177</v>
      </c>
      <c r="B179" s="12" t="s">
        <v>3219</v>
      </c>
      <c r="C179" s="12" t="s">
        <v>4571</v>
      </c>
      <c r="D179" s="12" t="s">
        <v>4572</v>
      </c>
      <c r="E179" s="12" t="s">
        <v>4573</v>
      </c>
      <c r="F179" s="12" t="s">
        <v>3861</v>
      </c>
      <c r="G179" s="12" t="s">
        <v>2805</v>
      </c>
      <c r="H179" s="12" t="s">
        <v>2278</v>
      </c>
      <c r="I179" s="12" t="s">
        <v>1698</v>
      </c>
      <c r="J179" s="12" t="s">
        <v>1053</v>
      </c>
      <c r="K179" s="12" t="s">
        <v>2029</v>
      </c>
      <c r="L179" s="12" t="s">
        <v>4574</v>
      </c>
      <c r="M179" s="12" t="s">
        <v>4575</v>
      </c>
      <c r="N179" s="12" t="s">
        <v>4576</v>
      </c>
      <c r="O179" s="12" t="s">
        <v>2172</v>
      </c>
      <c r="P179" s="12" t="s">
        <v>1054</v>
      </c>
      <c r="Q179" s="12" t="s">
        <v>1054</v>
      </c>
      <c r="R179" s="12" t="s">
        <v>4577</v>
      </c>
      <c r="S179" s="12" t="s">
        <v>4578</v>
      </c>
      <c r="T179" s="12" t="s">
        <v>4579</v>
      </c>
      <c r="U179" s="12" t="s">
        <v>4580</v>
      </c>
      <c r="V179" s="12" t="s">
        <v>4581</v>
      </c>
      <c r="W179" s="12" t="s">
        <v>2</v>
      </c>
      <c r="X179" s="12" t="s">
        <v>4582</v>
      </c>
      <c r="Y179" s="12" t="s">
        <v>4519</v>
      </c>
      <c r="Z179" s="12" t="s">
        <v>4583</v>
      </c>
    </row>
    <row r="180" spans="1:26">
      <c r="A180" s="12" t="s">
        <v>177</v>
      </c>
      <c r="B180" s="12" t="s">
        <v>2550</v>
      </c>
      <c r="C180" s="12" t="s">
        <v>4584</v>
      </c>
      <c r="D180" s="12" t="s">
        <v>4585</v>
      </c>
      <c r="E180" s="12" t="s">
        <v>4586</v>
      </c>
      <c r="F180" s="12" t="s">
        <v>1161</v>
      </c>
      <c r="G180" s="12" t="s">
        <v>3185</v>
      </c>
      <c r="H180" s="12" t="s">
        <v>4587</v>
      </c>
      <c r="I180" s="12" t="s">
        <v>1808</v>
      </c>
      <c r="J180" s="12" t="s">
        <v>2049</v>
      </c>
      <c r="K180" s="12" t="s">
        <v>1936</v>
      </c>
      <c r="L180" s="12" t="s">
        <v>2065</v>
      </c>
      <c r="M180" s="12" t="s">
        <v>4588</v>
      </c>
      <c r="N180" s="12" t="s">
        <v>4589</v>
      </c>
      <c r="O180" s="12" t="s">
        <v>2715</v>
      </c>
      <c r="P180" s="12" t="s">
        <v>4590</v>
      </c>
      <c r="Q180" s="12" t="s">
        <v>4591</v>
      </c>
      <c r="R180" s="12" t="s">
        <v>4592</v>
      </c>
      <c r="S180" s="12" t="s">
        <v>4593</v>
      </c>
      <c r="T180" s="12" t="s">
        <v>4594</v>
      </c>
      <c r="U180" s="12" t="s">
        <v>4595</v>
      </c>
      <c r="V180" s="12" t="s">
        <v>4596</v>
      </c>
      <c r="W180" s="12" t="s">
        <v>10</v>
      </c>
      <c r="X180" s="12" t="s">
        <v>2205</v>
      </c>
      <c r="Y180" s="12" t="s">
        <v>2596</v>
      </c>
      <c r="Z180" s="12" t="s">
        <v>4597</v>
      </c>
    </row>
    <row r="181" spans="1:26">
      <c r="A181" s="12" t="s">
        <v>177</v>
      </c>
      <c r="B181" s="12" t="s">
        <v>2205</v>
      </c>
      <c r="C181" s="12" t="s">
        <v>4598</v>
      </c>
      <c r="D181" s="12" t="s">
        <v>4599</v>
      </c>
      <c r="E181" s="12" t="s">
        <v>4600</v>
      </c>
      <c r="F181" s="12" t="s">
        <v>910</v>
      </c>
      <c r="G181" s="12" t="s">
        <v>2766</v>
      </c>
      <c r="H181" s="12" t="s">
        <v>2982</v>
      </c>
      <c r="I181" s="12" t="s">
        <v>1051</v>
      </c>
      <c r="J181" s="12" t="s">
        <v>1939</v>
      </c>
      <c r="K181" s="12" t="s">
        <v>2114</v>
      </c>
      <c r="L181" s="12" t="s">
        <v>3522</v>
      </c>
      <c r="M181" s="12" t="s">
        <v>4601</v>
      </c>
      <c r="N181" s="12" t="s">
        <v>4602</v>
      </c>
      <c r="O181" s="12" t="s">
        <v>3522</v>
      </c>
      <c r="P181" s="12" t="s">
        <v>3740</v>
      </c>
      <c r="Q181" s="12" t="s">
        <v>3599</v>
      </c>
      <c r="R181" s="12" t="s">
        <v>4603</v>
      </c>
      <c r="S181" s="12" t="s">
        <v>4604</v>
      </c>
      <c r="T181" s="12" t="s">
        <v>4605</v>
      </c>
      <c r="U181" s="12" t="s">
        <v>4606</v>
      </c>
      <c r="V181" s="12" t="s">
        <v>4607</v>
      </c>
      <c r="W181" s="12" t="s">
        <v>11</v>
      </c>
      <c r="X181" s="12" t="s">
        <v>3109</v>
      </c>
      <c r="Y181" s="12" t="s">
        <v>3736</v>
      </c>
      <c r="Z181" s="12" t="s">
        <v>4608</v>
      </c>
    </row>
    <row r="182" spans="1:26">
      <c r="A182" s="12" t="s">
        <v>177</v>
      </c>
      <c r="B182" s="12" t="s">
        <v>910</v>
      </c>
      <c r="C182" s="12" t="s">
        <v>4609</v>
      </c>
      <c r="D182" s="12" t="s">
        <v>4610</v>
      </c>
      <c r="E182" s="12" t="s">
        <v>4611</v>
      </c>
      <c r="F182" s="12" t="s">
        <v>3623</v>
      </c>
      <c r="G182" s="12" t="s">
        <v>2058</v>
      </c>
      <c r="H182" s="12" t="s">
        <v>4612</v>
      </c>
      <c r="I182" s="12" t="s">
        <v>2907</v>
      </c>
      <c r="J182" s="12" t="s">
        <v>2502</v>
      </c>
      <c r="K182" s="12" t="s">
        <v>2442</v>
      </c>
      <c r="L182" s="12" t="s">
        <v>4613</v>
      </c>
      <c r="M182" s="12" t="s">
        <v>4614</v>
      </c>
      <c r="N182" s="12" t="s">
        <v>4615</v>
      </c>
      <c r="O182" s="12" t="s">
        <v>4616</v>
      </c>
      <c r="P182" s="12" t="s">
        <v>4617</v>
      </c>
      <c r="Q182" s="12" t="s">
        <v>4618</v>
      </c>
      <c r="R182" s="12" t="s">
        <v>4619</v>
      </c>
      <c r="S182" s="12" t="s">
        <v>4620</v>
      </c>
      <c r="T182" s="12" t="s">
        <v>4621</v>
      </c>
      <c r="U182" s="12" t="s">
        <v>4622</v>
      </c>
      <c r="V182" s="12" t="s">
        <v>4623</v>
      </c>
      <c r="W182" s="12" t="s">
        <v>11</v>
      </c>
      <c r="X182" s="12" t="s">
        <v>4624</v>
      </c>
      <c r="Y182" s="12" t="s">
        <v>4625</v>
      </c>
      <c r="Z182" s="12" t="s">
        <v>4626</v>
      </c>
    </row>
    <row r="183" spans="1:26">
      <c r="A183" s="12" t="s">
        <v>177</v>
      </c>
      <c r="B183" s="12" t="s">
        <v>1155</v>
      </c>
      <c r="C183" s="12" t="s">
        <v>4627</v>
      </c>
      <c r="D183" s="12" t="s">
        <v>4628</v>
      </c>
      <c r="E183" s="12" t="s">
        <v>4629</v>
      </c>
      <c r="F183" s="12" t="s">
        <v>3932</v>
      </c>
      <c r="G183" s="12" t="s">
        <v>2286</v>
      </c>
      <c r="H183" s="12" t="s">
        <v>4630</v>
      </c>
      <c r="I183" s="12" t="s">
        <v>3574</v>
      </c>
      <c r="J183" s="12" t="s">
        <v>1807</v>
      </c>
      <c r="K183" s="12" t="s">
        <v>2384</v>
      </c>
      <c r="L183" s="12" t="s">
        <v>4631</v>
      </c>
      <c r="M183" s="12" t="s">
        <v>4632</v>
      </c>
      <c r="N183" s="12" t="s">
        <v>4633</v>
      </c>
      <c r="O183" s="12" t="s">
        <v>2292</v>
      </c>
      <c r="P183" s="12" t="s">
        <v>2105</v>
      </c>
      <c r="Q183" s="12" t="s">
        <v>431</v>
      </c>
      <c r="R183" s="12" t="s">
        <v>4634</v>
      </c>
      <c r="S183" s="12" t="s">
        <v>4635</v>
      </c>
      <c r="T183" s="12" t="s">
        <v>4636</v>
      </c>
      <c r="U183" s="12" t="s">
        <v>4637</v>
      </c>
      <c r="V183" s="12" t="s">
        <v>4638</v>
      </c>
      <c r="W183" s="12" t="s">
        <v>10</v>
      </c>
      <c r="X183" s="12" t="s">
        <v>2853</v>
      </c>
      <c r="Y183" s="12" t="s">
        <v>1348</v>
      </c>
      <c r="Z183" s="12" t="s">
        <v>4639</v>
      </c>
    </row>
    <row r="184" spans="1:26">
      <c r="A184" s="12" t="s">
        <v>177</v>
      </c>
      <c r="B184" s="12" t="s">
        <v>4587</v>
      </c>
      <c r="C184" s="12" t="s">
        <v>4640</v>
      </c>
      <c r="D184" s="12" t="s">
        <v>4641</v>
      </c>
      <c r="E184" s="12" t="s">
        <v>4642</v>
      </c>
      <c r="F184" s="12" t="s">
        <v>4643</v>
      </c>
      <c r="G184" s="12" t="s">
        <v>2913</v>
      </c>
      <c r="H184" s="12" t="s">
        <v>3054</v>
      </c>
      <c r="I184" s="12" t="s">
        <v>2279</v>
      </c>
      <c r="J184" s="12" t="s">
        <v>1936</v>
      </c>
      <c r="K184" s="12" t="s">
        <v>3377</v>
      </c>
      <c r="L184" s="12" t="s">
        <v>4644</v>
      </c>
      <c r="M184" s="12" t="s">
        <v>4645</v>
      </c>
      <c r="N184" s="12" t="s">
        <v>4646</v>
      </c>
      <c r="O184" s="12" t="s">
        <v>4647</v>
      </c>
      <c r="P184" s="12" t="s">
        <v>4648</v>
      </c>
      <c r="Q184" s="12" t="s">
        <v>4649</v>
      </c>
      <c r="R184" s="12" t="s">
        <v>4650</v>
      </c>
      <c r="S184" s="12" t="s">
        <v>4651</v>
      </c>
      <c r="T184" s="12" t="s">
        <v>4652</v>
      </c>
      <c r="U184" s="12" t="s">
        <v>4653</v>
      </c>
      <c r="V184" s="12" t="s">
        <v>4654</v>
      </c>
      <c r="W184" s="12" t="s">
        <v>2</v>
      </c>
      <c r="X184" s="12" t="s">
        <v>2614</v>
      </c>
      <c r="Y184" s="12" t="s">
        <v>2060</v>
      </c>
      <c r="Z184" s="12" t="s">
        <v>4655</v>
      </c>
    </row>
    <row r="185" spans="1:26">
      <c r="A185" s="12" t="s">
        <v>177</v>
      </c>
      <c r="B185" s="12" t="s">
        <v>1425</v>
      </c>
      <c r="C185" s="12" t="s">
        <v>4656</v>
      </c>
      <c r="D185" s="12" t="s">
        <v>4657</v>
      </c>
      <c r="E185" s="12" t="s">
        <v>4658</v>
      </c>
      <c r="F185" s="12" t="s">
        <v>3621</v>
      </c>
      <c r="G185" s="12" t="s">
        <v>2431</v>
      </c>
      <c r="H185" s="12" t="s">
        <v>1946</v>
      </c>
      <c r="I185" s="12" t="s">
        <v>2101</v>
      </c>
      <c r="J185" s="12" t="s">
        <v>2071</v>
      </c>
      <c r="K185" s="12" t="s">
        <v>2301</v>
      </c>
      <c r="L185" s="12" t="s">
        <v>4659</v>
      </c>
      <c r="M185" s="12" t="s">
        <v>4660</v>
      </c>
      <c r="N185" s="12" t="s">
        <v>4661</v>
      </c>
      <c r="O185" s="12" t="s">
        <v>2884</v>
      </c>
      <c r="P185" s="12" t="s">
        <v>4662</v>
      </c>
      <c r="Q185" s="12" t="s">
        <v>431</v>
      </c>
      <c r="R185" s="12" t="s">
        <v>4663</v>
      </c>
      <c r="S185" s="12" t="s">
        <v>4664</v>
      </c>
      <c r="T185" s="12" t="s">
        <v>4665</v>
      </c>
      <c r="U185" s="12" t="s">
        <v>4666</v>
      </c>
      <c r="V185" s="12" t="s">
        <v>4667</v>
      </c>
      <c r="W185" s="12" t="s">
        <v>2</v>
      </c>
      <c r="X185" s="12" t="s">
        <v>3623</v>
      </c>
      <c r="Y185" s="12" t="s">
        <v>2614</v>
      </c>
      <c r="Z185" s="12" t="s">
        <v>4668</v>
      </c>
    </row>
    <row r="186" spans="1:26">
      <c r="A186" s="12" t="s">
        <v>177</v>
      </c>
      <c r="B186" s="12" t="s">
        <v>3321</v>
      </c>
      <c r="C186" s="12" t="s">
        <v>4669</v>
      </c>
      <c r="D186" s="12" t="s">
        <v>4670</v>
      </c>
      <c r="E186" s="12" t="s">
        <v>4671</v>
      </c>
      <c r="F186" s="12" t="s">
        <v>3422</v>
      </c>
      <c r="G186" s="12" t="s">
        <v>2324</v>
      </c>
      <c r="H186" s="12" t="s">
        <v>1590</v>
      </c>
      <c r="I186" s="12" t="s">
        <v>1502</v>
      </c>
      <c r="J186" s="12" t="s">
        <v>1053</v>
      </c>
      <c r="K186" s="12" t="s">
        <v>1810</v>
      </c>
      <c r="L186" s="12" t="s">
        <v>4672</v>
      </c>
      <c r="M186" s="12" t="s">
        <v>4673</v>
      </c>
      <c r="N186" s="12" t="s">
        <v>371</v>
      </c>
      <c r="O186" s="12" t="s">
        <v>371</v>
      </c>
      <c r="P186" s="12" t="s">
        <v>4674</v>
      </c>
      <c r="Q186" s="12" t="s">
        <v>4675</v>
      </c>
      <c r="R186" s="12" t="s">
        <v>4676</v>
      </c>
      <c r="S186" s="12" t="s">
        <v>4677</v>
      </c>
      <c r="T186" s="12" t="s">
        <v>4678</v>
      </c>
      <c r="U186" s="12" t="s">
        <v>4679</v>
      </c>
      <c r="V186" s="12" t="s">
        <v>4680</v>
      </c>
      <c r="W186" s="12" t="s">
        <v>3</v>
      </c>
      <c r="X186" s="12" t="s">
        <v>4630</v>
      </c>
      <c r="Y186" s="12" t="s">
        <v>4681</v>
      </c>
      <c r="Z186" s="12" t="s">
        <v>4682</v>
      </c>
    </row>
    <row r="187" spans="1:26">
      <c r="A187" s="12" t="s">
        <v>177</v>
      </c>
      <c r="B187" s="12" t="s">
        <v>1817</v>
      </c>
      <c r="C187" s="12" t="s">
        <v>4683</v>
      </c>
      <c r="D187" s="12" t="s">
        <v>4684</v>
      </c>
      <c r="E187" s="12" t="s">
        <v>4685</v>
      </c>
      <c r="F187" s="12" t="s">
        <v>1309</v>
      </c>
      <c r="G187" s="12" t="s">
        <v>3620</v>
      </c>
      <c r="H187" s="12" t="s">
        <v>1332</v>
      </c>
      <c r="I187" s="12" t="s">
        <v>3271</v>
      </c>
      <c r="J187" s="12" t="s">
        <v>2541</v>
      </c>
      <c r="K187" s="12" t="s">
        <v>2781</v>
      </c>
      <c r="L187" s="12" t="s">
        <v>4686</v>
      </c>
      <c r="M187" s="12" t="s">
        <v>4687</v>
      </c>
      <c r="N187" s="12" t="s">
        <v>4688</v>
      </c>
      <c r="O187" s="12" t="s">
        <v>4689</v>
      </c>
      <c r="P187" s="12" t="s">
        <v>4232</v>
      </c>
      <c r="Q187" s="12" t="s">
        <v>4690</v>
      </c>
      <c r="R187" s="12" t="s">
        <v>4691</v>
      </c>
      <c r="S187" s="12" t="s">
        <v>4692</v>
      </c>
      <c r="T187" s="12" t="s">
        <v>4693</v>
      </c>
      <c r="U187" s="12" t="s">
        <v>4694</v>
      </c>
      <c r="V187" s="12" t="s">
        <v>4695</v>
      </c>
      <c r="W187" s="12" t="s">
        <v>2</v>
      </c>
      <c r="X187" s="12" t="s">
        <v>2390</v>
      </c>
      <c r="Y187" s="12" t="s">
        <v>2758</v>
      </c>
      <c r="Z187" s="12" t="s">
        <v>4696</v>
      </c>
    </row>
    <row r="188" spans="1:26">
      <c r="A188" s="12" t="s">
        <v>177</v>
      </c>
      <c r="B188" s="12" t="s">
        <v>1407</v>
      </c>
      <c r="C188" s="12" t="s">
        <v>4697</v>
      </c>
      <c r="D188" s="12" t="s">
        <v>4698</v>
      </c>
      <c r="E188" s="12" t="s">
        <v>4699</v>
      </c>
      <c r="F188" s="12" t="s">
        <v>4067</v>
      </c>
      <c r="G188" s="12" t="s">
        <v>3768</v>
      </c>
      <c r="H188" s="12" t="s">
        <v>4587</v>
      </c>
      <c r="I188" s="12" t="s">
        <v>2982</v>
      </c>
      <c r="J188" s="12" t="s">
        <v>2114</v>
      </c>
      <c r="K188" s="12" t="s">
        <v>2074</v>
      </c>
      <c r="L188" s="12" t="s">
        <v>4700</v>
      </c>
      <c r="M188" s="12" t="s">
        <v>4701</v>
      </c>
      <c r="N188" s="12" t="s">
        <v>4702</v>
      </c>
      <c r="O188" s="12" t="s">
        <v>4703</v>
      </c>
      <c r="P188" s="12" t="s">
        <v>3599</v>
      </c>
      <c r="Q188" s="12" t="s">
        <v>4704</v>
      </c>
      <c r="R188" s="12" t="s">
        <v>4705</v>
      </c>
      <c r="S188" s="12" t="s">
        <v>4706</v>
      </c>
      <c r="T188" s="12" t="s">
        <v>4707</v>
      </c>
      <c r="U188" s="12" t="s">
        <v>4708</v>
      </c>
      <c r="V188" s="12" t="s">
        <v>4709</v>
      </c>
      <c r="W188" s="12" t="s">
        <v>4</v>
      </c>
      <c r="X188" s="12" t="s">
        <v>4518</v>
      </c>
      <c r="Y188" s="12" t="s">
        <v>4710</v>
      </c>
      <c r="Z188" s="12" t="s">
        <v>4711</v>
      </c>
    </row>
    <row r="189" spans="1:26">
      <c r="A189" s="12" t="s">
        <v>177</v>
      </c>
      <c r="B189" s="12" t="s">
        <v>4115</v>
      </c>
      <c r="C189" s="12" t="s">
        <v>4712</v>
      </c>
      <c r="D189" s="12" t="s">
        <v>4713</v>
      </c>
      <c r="E189" s="12" t="s">
        <v>4714</v>
      </c>
      <c r="F189" s="12" t="s">
        <v>2759</v>
      </c>
      <c r="G189" s="12" t="s">
        <v>2222</v>
      </c>
      <c r="H189" s="12" t="s">
        <v>2033</v>
      </c>
      <c r="I189" s="12" t="s">
        <v>1051</v>
      </c>
      <c r="J189" s="12" t="s">
        <v>1897</v>
      </c>
      <c r="K189" s="12" t="s">
        <v>1657</v>
      </c>
      <c r="L189" s="12" t="s">
        <v>3522</v>
      </c>
      <c r="M189" s="12" t="s">
        <v>4715</v>
      </c>
      <c r="N189" s="12" t="s">
        <v>4716</v>
      </c>
      <c r="O189" s="12" t="s">
        <v>371</v>
      </c>
      <c r="P189" s="12" t="s">
        <v>3492</v>
      </c>
      <c r="Q189" s="12" t="s">
        <v>3663</v>
      </c>
      <c r="R189" s="12" t="s">
        <v>4717</v>
      </c>
      <c r="S189" s="12" t="s">
        <v>4718</v>
      </c>
      <c r="T189" s="12" t="s">
        <v>4719</v>
      </c>
      <c r="U189" s="12" t="s">
        <v>4720</v>
      </c>
      <c r="V189" s="12" t="s">
        <v>4721</v>
      </c>
      <c r="W189" s="12" t="s">
        <v>11</v>
      </c>
      <c r="X189" s="12" t="s">
        <v>4360</v>
      </c>
      <c r="Y189" s="12" t="s">
        <v>4722</v>
      </c>
      <c r="Z189" s="12" t="s">
        <v>4723</v>
      </c>
    </row>
    <row r="190" spans="1:26">
      <c r="A190" s="12" t="s">
        <v>177</v>
      </c>
      <c r="B190" s="12" t="s">
        <v>2206</v>
      </c>
      <c r="C190" s="12" t="s">
        <v>4724</v>
      </c>
      <c r="D190" s="12" t="s">
        <v>4725</v>
      </c>
      <c r="E190" s="12" t="s">
        <v>4714</v>
      </c>
      <c r="F190" s="12" t="s">
        <v>2429</v>
      </c>
      <c r="G190" s="12" t="s">
        <v>3089</v>
      </c>
      <c r="H190" s="12" t="s">
        <v>3917</v>
      </c>
      <c r="I190" s="12" t="s">
        <v>1360</v>
      </c>
      <c r="J190" s="12" t="s">
        <v>1939</v>
      </c>
      <c r="K190" s="12" t="s">
        <v>1918</v>
      </c>
      <c r="L190" s="12" t="s">
        <v>4726</v>
      </c>
      <c r="M190" s="12" t="s">
        <v>4727</v>
      </c>
      <c r="N190" s="12" t="s">
        <v>4728</v>
      </c>
      <c r="O190" s="12" t="s">
        <v>4729</v>
      </c>
      <c r="P190" s="12" t="s">
        <v>4730</v>
      </c>
      <c r="Q190" s="12" t="s">
        <v>3804</v>
      </c>
      <c r="R190" s="12" t="s">
        <v>4731</v>
      </c>
      <c r="S190" s="12" t="s">
        <v>4732</v>
      </c>
      <c r="T190" s="12" t="s">
        <v>4733</v>
      </c>
      <c r="U190" s="12" t="s">
        <v>4734</v>
      </c>
      <c r="V190" s="12" t="s">
        <v>4735</v>
      </c>
      <c r="W190" s="12" t="s">
        <v>2</v>
      </c>
      <c r="X190" s="12" t="s">
        <v>4238</v>
      </c>
      <c r="Y190" s="12" t="s">
        <v>3219</v>
      </c>
      <c r="Z190" s="12" t="s">
        <v>4736</v>
      </c>
    </row>
    <row r="191" spans="1:26">
      <c r="A191" s="12" t="s">
        <v>177</v>
      </c>
      <c r="B191" s="12" t="s">
        <v>1057</v>
      </c>
      <c r="C191" s="12" t="s">
        <v>4737</v>
      </c>
      <c r="D191" s="12" t="s">
        <v>4738</v>
      </c>
      <c r="E191" s="12" t="s">
        <v>4739</v>
      </c>
      <c r="F191" s="12" t="s">
        <v>2672</v>
      </c>
      <c r="G191" s="12" t="s">
        <v>2308</v>
      </c>
      <c r="H191" s="12" t="s">
        <v>1764</v>
      </c>
      <c r="I191" s="12" t="s">
        <v>1051</v>
      </c>
      <c r="J191" s="12" t="s">
        <v>3800</v>
      </c>
      <c r="K191" s="12" t="s">
        <v>1504</v>
      </c>
      <c r="L191" s="12" t="s">
        <v>4740</v>
      </c>
      <c r="M191" s="12" t="s">
        <v>4741</v>
      </c>
      <c r="N191" s="12" t="s">
        <v>4742</v>
      </c>
      <c r="O191" s="12" t="s">
        <v>371</v>
      </c>
      <c r="P191" s="12" t="s">
        <v>91</v>
      </c>
      <c r="Q191" s="12" t="s">
        <v>3522</v>
      </c>
      <c r="R191" s="12" t="s">
        <v>4743</v>
      </c>
      <c r="S191" s="12" t="s">
        <v>4744</v>
      </c>
      <c r="T191" s="12" t="s">
        <v>4745</v>
      </c>
      <c r="U191" s="12" t="s">
        <v>4746</v>
      </c>
      <c r="V191" s="12" t="s">
        <v>4747</v>
      </c>
      <c r="W191" s="12" t="s">
        <v>2</v>
      </c>
      <c r="X191" s="12" t="s">
        <v>2352</v>
      </c>
      <c r="Y191" s="12" t="s">
        <v>4748</v>
      </c>
      <c r="Z191" s="12" t="s">
        <v>4749</v>
      </c>
    </row>
    <row r="192" spans="1:26">
      <c r="A192" s="12" t="s">
        <v>177</v>
      </c>
      <c r="B192" s="12" t="s">
        <v>2166</v>
      </c>
      <c r="C192" s="12" t="s">
        <v>4750</v>
      </c>
      <c r="D192" s="12" t="s">
        <v>4751</v>
      </c>
      <c r="E192" s="12" t="s">
        <v>4752</v>
      </c>
      <c r="F192" s="12" t="s">
        <v>2506</v>
      </c>
      <c r="G192" s="12" t="s">
        <v>3219</v>
      </c>
      <c r="H192" s="12" t="s">
        <v>3377</v>
      </c>
      <c r="I192" s="12" t="s">
        <v>2324</v>
      </c>
      <c r="J192" s="12" t="s">
        <v>2994</v>
      </c>
      <c r="K192" s="12" t="s">
        <v>1360</v>
      </c>
      <c r="L192" s="12" t="s">
        <v>3424</v>
      </c>
      <c r="M192" s="12" t="s">
        <v>4753</v>
      </c>
      <c r="N192" s="12" t="s">
        <v>4754</v>
      </c>
      <c r="O192" s="12" t="s">
        <v>4403</v>
      </c>
      <c r="P192" s="12" t="s">
        <v>4755</v>
      </c>
      <c r="Q192" s="12" t="s">
        <v>829</v>
      </c>
      <c r="R192" s="12" t="s">
        <v>4756</v>
      </c>
      <c r="S192" s="12" t="s">
        <v>4757</v>
      </c>
      <c r="T192" s="12" t="s">
        <v>4758</v>
      </c>
      <c r="U192" s="12" t="s">
        <v>4759</v>
      </c>
      <c r="V192" s="12" t="s">
        <v>4760</v>
      </c>
      <c r="W192" s="12" t="s">
        <v>10</v>
      </c>
      <c r="X192" s="12" t="s">
        <v>1948</v>
      </c>
      <c r="Y192" s="12" t="s">
        <v>2878</v>
      </c>
      <c r="Z192" s="12" t="s">
        <v>4761</v>
      </c>
    </row>
    <row r="193" spans="1:26">
      <c r="A193" s="12" t="s">
        <v>177</v>
      </c>
      <c r="B193" s="12" t="s">
        <v>2500</v>
      </c>
      <c r="C193" s="12" t="s">
        <v>4762</v>
      </c>
      <c r="D193" s="12" t="s">
        <v>4763</v>
      </c>
      <c r="E193" s="12" t="s">
        <v>4764</v>
      </c>
      <c r="F193" s="12" t="s">
        <v>2542</v>
      </c>
      <c r="G193" s="12" t="s">
        <v>4765</v>
      </c>
      <c r="H193" s="12" t="s">
        <v>3237</v>
      </c>
      <c r="I193" s="12" t="s">
        <v>1051</v>
      </c>
      <c r="J193" s="12" t="s">
        <v>1592</v>
      </c>
      <c r="K193" s="12" t="s">
        <v>1502</v>
      </c>
      <c r="L193" s="12" t="s">
        <v>4766</v>
      </c>
      <c r="M193" s="12" t="s">
        <v>4767</v>
      </c>
      <c r="N193" s="12" t="s">
        <v>4768</v>
      </c>
      <c r="O193" s="12" t="s">
        <v>3522</v>
      </c>
      <c r="P193" s="12" t="s">
        <v>4769</v>
      </c>
      <c r="Q193" s="12" t="s">
        <v>2696</v>
      </c>
      <c r="R193" s="12" t="s">
        <v>4770</v>
      </c>
      <c r="S193" s="12" t="s">
        <v>4771</v>
      </c>
      <c r="T193" s="12" t="s">
        <v>4772</v>
      </c>
      <c r="U193" s="12" t="s">
        <v>4773</v>
      </c>
      <c r="V193" s="12" t="s">
        <v>4774</v>
      </c>
      <c r="W193" s="12" t="s">
        <v>11</v>
      </c>
      <c r="X193" s="12" t="s">
        <v>4775</v>
      </c>
      <c r="Y193" s="12" t="s">
        <v>4776</v>
      </c>
      <c r="Z193" s="12" t="s">
        <v>4777</v>
      </c>
    </row>
    <row r="194" spans="1:26">
      <c r="A194" s="12" t="s">
        <v>177</v>
      </c>
      <c r="B194" s="12" t="s">
        <v>2412</v>
      </c>
      <c r="C194" s="12" t="s">
        <v>4778</v>
      </c>
      <c r="D194" s="12" t="s">
        <v>4779</v>
      </c>
      <c r="E194" s="12" t="s">
        <v>4764</v>
      </c>
      <c r="F194" s="12" t="s">
        <v>2802</v>
      </c>
      <c r="G194" s="12" t="s">
        <v>3001</v>
      </c>
      <c r="H194" s="12" t="s">
        <v>1155</v>
      </c>
      <c r="I194" s="12" t="s">
        <v>1719</v>
      </c>
      <c r="J194" s="12" t="s">
        <v>2137</v>
      </c>
      <c r="K194" s="12" t="s">
        <v>1939</v>
      </c>
      <c r="L194" s="12" t="s">
        <v>4780</v>
      </c>
      <c r="M194" s="12" t="s">
        <v>4781</v>
      </c>
      <c r="N194" s="12" t="s">
        <v>4782</v>
      </c>
      <c r="O194" s="12" t="s">
        <v>4783</v>
      </c>
      <c r="P194" s="12" t="s">
        <v>431</v>
      </c>
      <c r="Q194" s="12" t="s">
        <v>4689</v>
      </c>
      <c r="R194" s="12" t="s">
        <v>4784</v>
      </c>
      <c r="S194" s="12" t="s">
        <v>4785</v>
      </c>
      <c r="T194" s="12" t="s">
        <v>4786</v>
      </c>
      <c r="U194" s="12" t="s">
        <v>4787</v>
      </c>
      <c r="V194" s="12" t="s">
        <v>4788</v>
      </c>
      <c r="W194" s="12" t="s">
        <v>4</v>
      </c>
      <c r="X194" s="12" t="s">
        <v>921</v>
      </c>
      <c r="Y194" s="12" t="s">
        <v>3473</v>
      </c>
      <c r="Z194" s="12" t="s">
        <v>4789</v>
      </c>
    </row>
    <row r="195" spans="1:26">
      <c r="A195" s="12" t="s">
        <v>177</v>
      </c>
      <c r="B195" s="12" t="s">
        <v>2594</v>
      </c>
      <c r="C195" s="12" t="s">
        <v>4790</v>
      </c>
      <c r="D195" s="12" t="s">
        <v>4791</v>
      </c>
      <c r="E195" s="12" t="s">
        <v>4792</v>
      </c>
      <c r="F195" s="12" t="s">
        <v>3375</v>
      </c>
      <c r="G195" s="12" t="s">
        <v>2122</v>
      </c>
      <c r="H195" s="12" t="s">
        <v>2015</v>
      </c>
      <c r="I195" s="12" t="s">
        <v>2976</v>
      </c>
      <c r="J195" s="12" t="s">
        <v>3271</v>
      </c>
      <c r="K195" s="12" t="s">
        <v>2288</v>
      </c>
      <c r="L195" s="12" t="s">
        <v>4793</v>
      </c>
      <c r="M195" s="12" t="s">
        <v>4794</v>
      </c>
      <c r="N195" s="12" t="s">
        <v>4795</v>
      </c>
      <c r="O195" s="12" t="s">
        <v>4796</v>
      </c>
      <c r="P195" s="12" t="s">
        <v>4797</v>
      </c>
      <c r="Q195" s="12" t="s">
        <v>3060</v>
      </c>
      <c r="R195" s="12" t="s">
        <v>4798</v>
      </c>
      <c r="S195" s="12" t="s">
        <v>4799</v>
      </c>
      <c r="T195" s="12" t="s">
        <v>4800</v>
      </c>
      <c r="U195" s="12" t="s">
        <v>4801</v>
      </c>
      <c r="V195" s="12" t="s">
        <v>4802</v>
      </c>
      <c r="W195" s="12" t="s">
        <v>2</v>
      </c>
      <c r="X195" s="12" t="s">
        <v>2818</v>
      </c>
      <c r="Y195" s="12" t="s">
        <v>2994</v>
      </c>
      <c r="Z195" s="12" t="s">
        <v>4803</v>
      </c>
    </row>
    <row r="196" spans="1:26">
      <c r="A196" s="12" t="s">
        <v>177</v>
      </c>
      <c r="B196" s="12" t="s">
        <v>2322</v>
      </c>
      <c r="C196" s="12" t="s">
        <v>4804</v>
      </c>
      <c r="D196" s="12" t="s">
        <v>4805</v>
      </c>
      <c r="E196" s="12" t="s">
        <v>4806</v>
      </c>
      <c r="F196" s="12" t="s">
        <v>1905</v>
      </c>
      <c r="G196" s="12" t="s">
        <v>4807</v>
      </c>
      <c r="H196" s="12" t="s">
        <v>1137</v>
      </c>
      <c r="I196" s="12" t="s">
        <v>3800</v>
      </c>
      <c r="J196" s="12" t="s">
        <v>1504</v>
      </c>
      <c r="K196" s="12" t="s">
        <v>1547</v>
      </c>
      <c r="L196" s="12" t="s">
        <v>4808</v>
      </c>
      <c r="M196" s="12" t="s">
        <v>4809</v>
      </c>
      <c r="N196" s="12" t="s">
        <v>4810</v>
      </c>
      <c r="O196" s="12" t="s">
        <v>91</v>
      </c>
      <c r="P196" s="12" t="s">
        <v>2315</v>
      </c>
      <c r="Q196" s="12" t="s">
        <v>2038</v>
      </c>
      <c r="R196" s="12" t="s">
        <v>4811</v>
      </c>
      <c r="S196" s="12" t="s">
        <v>4812</v>
      </c>
      <c r="T196" s="12" t="s">
        <v>4813</v>
      </c>
      <c r="U196" s="12" t="s">
        <v>4814</v>
      </c>
      <c r="V196" s="12" t="s">
        <v>4815</v>
      </c>
      <c r="W196" s="12" t="s">
        <v>11</v>
      </c>
      <c r="X196" s="12" t="s">
        <v>4816</v>
      </c>
      <c r="Y196" s="12" t="s">
        <v>1208</v>
      </c>
      <c r="Z196" s="12" t="s">
        <v>4817</v>
      </c>
    </row>
    <row r="197" spans="1:26">
      <c r="A197" s="12" t="s">
        <v>177</v>
      </c>
      <c r="B197" s="12" t="s">
        <v>2266</v>
      </c>
      <c r="C197" s="12" t="s">
        <v>4818</v>
      </c>
      <c r="D197" s="12" t="s">
        <v>4819</v>
      </c>
      <c r="E197" s="12" t="s">
        <v>4820</v>
      </c>
      <c r="F197" s="12" t="s">
        <v>3191</v>
      </c>
      <c r="G197" s="12" t="s">
        <v>4821</v>
      </c>
      <c r="H197" s="12" t="s">
        <v>4038</v>
      </c>
      <c r="I197" s="12" t="s">
        <v>2877</v>
      </c>
      <c r="J197" s="12" t="s">
        <v>2301</v>
      </c>
      <c r="K197" s="12" t="s">
        <v>2301</v>
      </c>
      <c r="L197" s="12" t="s">
        <v>4822</v>
      </c>
      <c r="M197" s="12" t="s">
        <v>4823</v>
      </c>
      <c r="N197" s="12" t="s">
        <v>4824</v>
      </c>
      <c r="O197" s="12" t="s">
        <v>4825</v>
      </c>
      <c r="P197" s="12" t="s">
        <v>3880</v>
      </c>
      <c r="Q197" s="12" t="s">
        <v>4826</v>
      </c>
      <c r="R197" s="12" t="s">
        <v>4827</v>
      </c>
      <c r="S197" s="12" t="s">
        <v>4828</v>
      </c>
      <c r="T197" s="12" t="s">
        <v>4829</v>
      </c>
      <c r="U197" s="12" t="s">
        <v>4830</v>
      </c>
      <c r="V197" s="12" t="s">
        <v>4831</v>
      </c>
      <c r="W197" s="12" t="s">
        <v>11</v>
      </c>
      <c r="X197" s="12" t="s">
        <v>1419</v>
      </c>
      <c r="Y197" s="12" t="s">
        <v>1250</v>
      </c>
      <c r="Z197" s="12" t="s">
        <v>4832</v>
      </c>
    </row>
    <row r="198" spans="1:26">
      <c r="A198" s="12" t="s">
        <v>177</v>
      </c>
      <c r="B198" s="12" t="s">
        <v>3322</v>
      </c>
      <c r="C198" s="12" t="s">
        <v>4833</v>
      </c>
      <c r="D198" s="12" t="s">
        <v>4834</v>
      </c>
      <c r="E198" s="12" t="s">
        <v>4835</v>
      </c>
      <c r="F198" s="12" t="s">
        <v>4836</v>
      </c>
      <c r="G198" s="12" t="s">
        <v>1137</v>
      </c>
      <c r="H198" s="12" t="s">
        <v>1547</v>
      </c>
      <c r="I198" s="12" t="s">
        <v>3800</v>
      </c>
      <c r="J198" s="12" t="s">
        <v>1547</v>
      </c>
      <c r="K198" s="12" t="s">
        <v>1053</v>
      </c>
      <c r="L198" s="12" t="s">
        <v>4837</v>
      </c>
      <c r="M198" s="12" t="s">
        <v>4054</v>
      </c>
      <c r="N198" s="12" t="s">
        <v>3522</v>
      </c>
      <c r="O198" s="12" t="s">
        <v>91</v>
      </c>
      <c r="P198" s="12" t="s">
        <v>371</v>
      </c>
      <c r="Q198" s="12" t="s">
        <v>2315</v>
      </c>
      <c r="R198" s="12" t="s">
        <v>4838</v>
      </c>
      <c r="S198" s="12" t="s">
        <v>4839</v>
      </c>
      <c r="T198" s="12" t="s">
        <v>4840</v>
      </c>
      <c r="U198" s="12" t="s">
        <v>4841</v>
      </c>
      <c r="V198" s="12" t="s">
        <v>4842</v>
      </c>
      <c r="W198" s="12" t="s">
        <v>2</v>
      </c>
      <c r="X198" s="12" t="s">
        <v>2033</v>
      </c>
      <c r="Y198" s="12" t="s">
        <v>2840</v>
      </c>
      <c r="Z198" s="12" t="s">
        <v>4843</v>
      </c>
    </row>
    <row r="199" spans="1:26">
      <c r="A199" s="12" t="s">
        <v>177</v>
      </c>
      <c r="B199" s="12" t="s">
        <v>1161</v>
      </c>
      <c r="C199" s="12" t="s">
        <v>4844</v>
      </c>
      <c r="D199" s="12" t="s">
        <v>4845</v>
      </c>
      <c r="E199" s="12" t="s">
        <v>4846</v>
      </c>
      <c r="F199" s="12" t="s">
        <v>3628</v>
      </c>
      <c r="G199" s="12" t="s">
        <v>4038</v>
      </c>
      <c r="H199" s="12" t="s">
        <v>2033</v>
      </c>
      <c r="I199" s="12" t="s">
        <v>3221</v>
      </c>
      <c r="J199" s="12" t="s">
        <v>1613</v>
      </c>
      <c r="K199" s="12" t="s">
        <v>1984</v>
      </c>
      <c r="L199" s="12" t="s">
        <v>4847</v>
      </c>
      <c r="M199" s="12" t="s">
        <v>4848</v>
      </c>
      <c r="N199" s="12" t="s">
        <v>4849</v>
      </c>
      <c r="O199" s="12" t="s">
        <v>4850</v>
      </c>
      <c r="P199" s="12" t="s">
        <v>375</v>
      </c>
      <c r="Q199" s="12" t="s">
        <v>4073</v>
      </c>
      <c r="R199" s="12" t="s">
        <v>4851</v>
      </c>
      <c r="S199" s="12" t="s">
        <v>4852</v>
      </c>
      <c r="T199" s="12" t="s">
        <v>4853</v>
      </c>
      <c r="U199" s="12" t="s">
        <v>4854</v>
      </c>
      <c r="V199" s="12" t="s">
        <v>4855</v>
      </c>
      <c r="W199" s="12" t="s">
        <v>2</v>
      </c>
      <c r="X199" s="12" t="s">
        <v>3054</v>
      </c>
      <c r="Y199" s="12" t="s">
        <v>1291</v>
      </c>
      <c r="Z199" s="12" t="s">
        <v>4856</v>
      </c>
    </row>
    <row r="200" spans="1:26">
      <c r="A200" s="12" t="s">
        <v>177</v>
      </c>
      <c r="B200" s="12" t="s">
        <v>3237</v>
      </c>
      <c r="C200" s="12" t="s">
        <v>4857</v>
      </c>
      <c r="D200" s="12" t="s">
        <v>4858</v>
      </c>
      <c r="E200" s="12" t="s">
        <v>4846</v>
      </c>
      <c r="F200" s="12" t="s">
        <v>1161</v>
      </c>
      <c r="G200" s="12" t="s">
        <v>2550</v>
      </c>
      <c r="H200" s="12" t="s">
        <v>3932</v>
      </c>
      <c r="I200" s="12" t="s">
        <v>2060</v>
      </c>
      <c r="J200" s="12" t="s">
        <v>2654</v>
      </c>
      <c r="K200" s="12" t="s">
        <v>2157</v>
      </c>
      <c r="L200" s="12" t="s">
        <v>4859</v>
      </c>
      <c r="M200" s="12" t="s">
        <v>4860</v>
      </c>
      <c r="N200" s="12" t="s">
        <v>4861</v>
      </c>
      <c r="O200" s="12" t="s">
        <v>4862</v>
      </c>
      <c r="P200" s="12" t="s">
        <v>4863</v>
      </c>
      <c r="Q200" s="12" t="s">
        <v>4864</v>
      </c>
      <c r="R200" s="12" t="s">
        <v>3279</v>
      </c>
      <c r="S200" s="12" t="s">
        <v>4865</v>
      </c>
      <c r="T200" s="12" t="s">
        <v>4866</v>
      </c>
      <c r="U200" s="12" t="s">
        <v>4867</v>
      </c>
      <c r="V200" s="12" t="s">
        <v>4868</v>
      </c>
      <c r="W200" s="12" t="s">
        <v>4</v>
      </c>
      <c r="X200" s="12" t="s">
        <v>2573</v>
      </c>
      <c r="Y200" s="12" t="s">
        <v>2907</v>
      </c>
      <c r="Z200" s="12" t="s">
        <v>4869</v>
      </c>
    </row>
    <row r="201" spans="1:26">
      <c r="A201" s="12" t="s">
        <v>177</v>
      </c>
      <c r="B201" s="12" t="s">
        <v>4238</v>
      </c>
      <c r="C201" s="12" t="s">
        <v>4870</v>
      </c>
      <c r="D201" s="12" t="s">
        <v>4871</v>
      </c>
      <c r="E201" s="12" t="s">
        <v>4872</v>
      </c>
      <c r="F201" s="12" t="s">
        <v>3471</v>
      </c>
      <c r="G201" s="12" t="s">
        <v>1751</v>
      </c>
      <c r="H201" s="12" t="s">
        <v>2157</v>
      </c>
      <c r="I201" s="12" t="s">
        <v>2137</v>
      </c>
      <c r="J201" s="12" t="s">
        <v>2384</v>
      </c>
      <c r="K201" s="12" t="s">
        <v>1968</v>
      </c>
      <c r="L201" s="12" t="s">
        <v>4873</v>
      </c>
      <c r="M201" s="12" t="s">
        <v>4874</v>
      </c>
      <c r="N201" s="12" t="s">
        <v>4875</v>
      </c>
      <c r="O201" s="12" t="s">
        <v>431</v>
      </c>
      <c r="P201" s="12" t="s">
        <v>4876</v>
      </c>
      <c r="Q201" s="12" t="s">
        <v>4877</v>
      </c>
      <c r="R201" s="12" t="s">
        <v>4878</v>
      </c>
      <c r="S201" s="12" t="s">
        <v>4879</v>
      </c>
      <c r="T201" s="12" t="s">
        <v>4880</v>
      </c>
      <c r="U201" s="12" t="s">
        <v>4881</v>
      </c>
      <c r="V201" s="12" t="s">
        <v>4882</v>
      </c>
      <c r="W201" s="12" t="s">
        <v>10</v>
      </c>
      <c r="X201" s="12" t="s">
        <v>3500</v>
      </c>
      <c r="Y201" s="12" t="s">
        <v>2654</v>
      </c>
      <c r="Z201" s="12" t="s">
        <v>4883</v>
      </c>
    </row>
    <row r="202" spans="1:26">
      <c r="A202" s="12" t="s">
        <v>177</v>
      </c>
      <c r="B202" s="12" t="s">
        <v>4053</v>
      </c>
      <c r="C202" s="12" t="s">
        <v>4884</v>
      </c>
      <c r="D202" s="12" t="s">
        <v>4885</v>
      </c>
      <c r="E202" s="12" t="s">
        <v>4886</v>
      </c>
      <c r="F202" s="12" t="s">
        <v>3932</v>
      </c>
      <c r="G202" s="12" t="s">
        <v>2166</v>
      </c>
      <c r="H202" s="12" t="s">
        <v>4053</v>
      </c>
      <c r="I202" s="12" t="s">
        <v>3574</v>
      </c>
      <c r="J202" s="12" t="s">
        <v>2759</v>
      </c>
      <c r="K202" s="12" t="s">
        <v>1937</v>
      </c>
      <c r="L202" s="12" t="s">
        <v>4887</v>
      </c>
      <c r="M202" s="12" t="s">
        <v>4888</v>
      </c>
      <c r="N202" s="12" t="s">
        <v>4889</v>
      </c>
      <c r="O202" s="12" t="s">
        <v>4890</v>
      </c>
      <c r="P202" s="12" t="s">
        <v>4891</v>
      </c>
      <c r="Q202" s="12" t="s">
        <v>4892</v>
      </c>
      <c r="R202" s="12" t="s">
        <v>4893</v>
      </c>
      <c r="S202" s="12" t="s">
        <v>4894</v>
      </c>
      <c r="T202" s="12" t="s">
        <v>4895</v>
      </c>
      <c r="U202" s="12" t="s">
        <v>4896</v>
      </c>
      <c r="V202" s="12" t="s">
        <v>4897</v>
      </c>
      <c r="W202" s="12" t="s">
        <v>11</v>
      </c>
      <c r="X202" s="12" t="s">
        <v>3559</v>
      </c>
      <c r="Y202" s="12" t="s">
        <v>1752</v>
      </c>
      <c r="Z202" s="12" t="s">
        <v>4898</v>
      </c>
    </row>
    <row r="203" spans="1:26">
      <c r="A203" s="12" t="s">
        <v>177</v>
      </c>
      <c r="B203" s="12" t="s">
        <v>1862</v>
      </c>
      <c r="C203" s="12" t="s">
        <v>4899</v>
      </c>
      <c r="D203" s="12" t="s">
        <v>4900</v>
      </c>
      <c r="E203" s="12" t="s">
        <v>4886</v>
      </c>
      <c r="F203" s="12" t="s">
        <v>3109</v>
      </c>
      <c r="G203" s="12" t="s">
        <v>3670</v>
      </c>
      <c r="H203" s="12" t="s">
        <v>3157</v>
      </c>
      <c r="I203" s="12" t="s">
        <v>1504</v>
      </c>
      <c r="J203" s="12" t="s">
        <v>1810</v>
      </c>
      <c r="K203" s="12" t="s">
        <v>1482</v>
      </c>
      <c r="L203" s="12" t="s">
        <v>3522</v>
      </c>
      <c r="M203" s="12" t="s">
        <v>4901</v>
      </c>
      <c r="N203" s="12" t="s">
        <v>4902</v>
      </c>
      <c r="O203" s="12" t="s">
        <v>3522</v>
      </c>
      <c r="P203" s="12" t="s">
        <v>3551</v>
      </c>
      <c r="Q203" s="12" t="s">
        <v>3522</v>
      </c>
      <c r="R203" s="12" t="s">
        <v>4903</v>
      </c>
      <c r="S203" s="12" t="s">
        <v>4904</v>
      </c>
      <c r="T203" s="12" t="s">
        <v>4905</v>
      </c>
      <c r="U203" s="12" t="s">
        <v>4906</v>
      </c>
      <c r="V203" s="12" t="s">
        <v>4907</v>
      </c>
      <c r="W203" s="12" t="s">
        <v>11</v>
      </c>
      <c r="X203" s="12" t="s">
        <v>1840</v>
      </c>
      <c r="Y203" s="12" t="s">
        <v>4908</v>
      </c>
      <c r="Z203" s="12" t="s">
        <v>4909</v>
      </c>
    </row>
    <row r="204" spans="1:26">
      <c r="A204" s="12" t="s">
        <v>177</v>
      </c>
      <c r="B204" s="12" t="s">
        <v>1309</v>
      </c>
      <c r="C204" s="12" t="s">
        <v>4910</v>
      </c>
      <c r="D204" s="12" t="s">
        <v>4911</v>
      </c>
      <c r="E204" s="12" t="s">
        <v>4912</v>
      </c>
      <c r="F204" s="12" t="s">
        <v>4913</v>
      </c>
      <c r="G204" s="12" t="s">
        <v>4587</v>
      </c>
      <c r="H204" s="12" t="s">
        <v>2384</v>
      </c>
      <c r="I204" s="12" t="s">
        <v>1053</v>
      </c>
      <c r="J204" s="12" t="s">
        <v>1961</v>
      </c>
      <c r="K204" s="12" t="s">
        <v>2027</v>
      </c>
      <c r="L204" s="12" t="s">
        <v>4914</v>
      </c>
      <c r="M204" s="12" t="s">
        <v>4915</v>
      </c>
      <c r="N204" s="12" t="s">
        <v>4315</v>
      </c>
      <c r="O204" s="12" t="s">
        <v>2315</v>
      </c>
      <c r="P204" s="12" t="s">
        <v>431</v>
      </c>
      <c r="Q204" s="12" t="s">
        <v>375</v>
      </c>
      <c r="R204" s="12" t="s">
        <v>4916</v>
      </c>
      <c r="S204" s="12" t="s">
        <v>4917</v>
      </c>
      <c r="T204" s="12" t="s">
        <v>4918</v>
      </c>
      <c r="U204" s="12" t="s">
        <v>4919</v>
      </c>
      <c r="V204" s="12" t="s">
        <v>4920</v>
      </c>
      <c r="W204" s="12" t="s">
        <v>4</v>
      </c>
      <c r="X204" s="12" t="s">
        <v>4921</v>
      </c>
      <c r="Y204" s="12" t="s">
        <v>1991</v>
      </c>
      <c r="Z204" s="12" t="s">
        <v>4922</v>
      </c>
    </row>
    <row r="205" spans="1:26">
      <c r="A205" s="12" t="s">
        <v>177</v>
      </c>
      <c r="B205" s="12" t="s">
        <v>4386</v>
      </c>
      <c r="C205" s="12" t="s">
        <v>4923</v>
      </c>
      <c r="D205" s="12" t="s">
        <v>4924</v>
      </c>
      <c r="E205" s="12" t="s">
        <v>4925</v>
      </c>
      <c r="F205" s="12" t="s">
        <v>1967</v>
      </c>
      <c r="G205" s="12" t="s">
        <v>1905</v>
      </c>
      <c r="H205" s="12" t="s">
        <v>2818</v>
      </c>
      <c r="I205" s="12" t="s">
        <v>2052</v>
      </c>
      <c r="J205" s="12" t="s">
        <v>1810</v>
      </c>
      <c r="K205" s="12" t="s">
        <v>2007</v>
      </c>
      <c r="L205" s="12" t="s">
        <v>4926</v>
      </c>
      <c r="M205" s="12" t="s">
        <v>4781</v>
      </c>
      <c r="N205" s="12" t="s">
        <v>4927</v>
      </c>
      <c r="O205" s="12" t="s">
        <v>3969</v>
      </c>
      <c r="P205" s="12" t="s">
        <v>2474</v>
      </c>
      <c r="Q205" s="12" t="s">
        <v>4928</v>
      </c>
      <c r="R205" s="12" t="s">
        <v>4929</v>
      </c>
      <c r="S205" s="12" t="s">
        <v>4930</v>
      </c>
      <c r="T205" s="12" t="s">
        <v>4931</v>
      </c>
      <c r="U205" s="12" t="s">
        <v>4932</v>
      </c>
      <c r="V205" s="12" t="s">
        <v>4933</v>
      </c>
      <c r="W205" s="12" t="s">
        <v>4</v>
      </c>
      <c r="X205" s="12" t="s">
        <v>3815</v>
      </c>
      <c r="Y205" s="12" t="s">
        <v>4934</v>
      </c>
      <c r="Z205" s="12" t="s">
        <v>4935</v>
      </c>
    </row>
    <row r="206" spans="1:26">
      <c r="A206" s="12" t="s">
        <v>177</v>
      </c>
      <c r="B206" s="12" t="s">
        <v>3375</v>
      </c>
      <c r="C206" s="12" t="s">
        <v>4936</v>
      </c>
      <c r="D206" s="12" t="s">
        <v>4937</v>
      </c>
      <c r="E206" s="12" t="s">
        <v>4938</v>
      </c>
      <c r="F206" s="12" t="s">
        <v>4939</v>
      </c>
      <c r="G206" s="12" t="s">
        <v>4940</v>
      </c>
      <c r="H206" s="12" t="s">
        <v>1354</v>
      </c>
      <c r="I206" s="12" t="s">
        <v>2052</v>
      </c>
      <c r="J206" s="12" t="s">
        <v>2544</v>
      </c>
      <c r="K206" s="12" t="s">
        <v>1354</v>
      </c>
      <c r="L206" s="12" t="s">
        <v>4941</v>
      </c>
      <c r="M206" s="12" t="s">
        <v>4942</v>
      </c>
      <c r="N206" s="12" t="s">
        <v>4943</v>
      </c>
      <c r="O206" s="12" t="s">
        <v>4875</v>
      </c>
      <c r="P206" s="12" t="s">
        <v>431</v>
      </c>
      <c r="Q206" s="12" t="s">
        <v>4944</v>
      </c>
      <c r="R206" s="12" t="s">
        <v>4945</v>
      </c>
      <c r="S206" s="12" t="s">
        <v>4946</v>
      </c>
      <c r="T206" s="12" t="s">
        <v>4947</v>
      </c>
      <c r="U206" s="12" t="s">
        <v>4948</v>
      </c>
      <c r="V206" s="12" t="s">
        <v>4949</v>
      </c>
      <c r="W206" s="12" t="s">
        <v>2</v>
      </c>
      <c r="X206" s="12" t="s">
        <v>2655</v>
      </c>
      <c r="Y206" s="12" t="s">
        <v>3589</v>
      </c>
      <c r="Z206" s="12" t="s">
        <v>4950</v>
      </c>
    </row>
    <row r="207" spans="1:26">
      <c r="A207" s="12" t="s">
        <v>177</v>
      </c>
      <c r="B207" s="12" t="s">
        <v>3157</v>
      </c>
      <c r="C207" s="12" t="s">
        <v>4951</v>
      </c>
      <c r="D207" s="12" t="s">
        <v>4952</v>
      </c>
      <c r="E207" s="12" t="s">
        <v>4953</v>
      </c>
      <c r="F207" s="12" t="s">
        <v>3504</v>
      </c>
      <c r="G207" s="12" t="s">
        <v>4954</v>
      </c>
      <c r="H207" s="12" t="s">
        <v>3271</v>
      </c>
      <c r="I207" s="12" t="s">
        <v>1810</v>
      </c>
      <c r="J207" s="12" t="s">
        <v>1482</v>
      </c>
      <c r="K207" s="12" t="s">
        <v>1592</v>
      </c>
      <c r="L207" s="12" t="s">
        <v>4955</v>
      </c>
      <c r="M207" s="12" t="s">
        <v>4956</v>
      </c>
      <c r="N207" s="12" t="s">
        <v>4957</v>
      </c>
      <c r="O207" s="12" t="s">
        <v>4958</v>
      </c>
      <c r="P207" s="12" t="s">
        <v>375</v>
      </c>
      <c r="Q207" s="12" t="s">
        <v>4769</v>
      </c>
      <c r="R207" s="12" t="s">
        <v>4959</v>
      </c>
      <c r="S207" s="12" t="s">
        <v>4960</v>
      </c>
      <c r="T207" s="12" t="s">
        <v>4961</v>
      </c>
      <c r="U207" s="12" t="s">
        <v>4962</v>
      </c>
      <c r="V207" s="12" t="s">
        <v>4963</v>
      </c>
      <c r="W207" s="12" t="s">
        <v>4</v>
      </c>
      <c r="X207" s="12" t="s">
        <v>1578</v>
      </c>
      <c r="Y207" s="12" t="s">
        <v>4964</v>
      </c>
      <c r="Z207" s="12" t="s">
        <v>4965</v>
      </c>
    </row>
    <row r="208" spans="1:26">
      <c r="A208" s="12" t="s">
        <v>177</v>
      </c>
      <c r="B208" s="12" t="s">
        <v>1285</v>
      </c>
      <c r="C208" s="12" t="s">
        <v>4966</v>
      </c>
      <c r="D208" s="12" t="s">
        <v>4967</v>
      </c>
      <c r="E208" s="12" t="s">
        <v>4968</v>
      </c>
      <c r="F208" s="12" t="s">
        <v>4969</v>
      </c>
      <c r="G208" s="12" t="s">
        <v>2185</v>
      </c>
      <c r="H208" s="12" t="s">
        <v>2759</v>
      </c>
      <c r="I208" s="12" t="s">
        <v>1786</v>
      </c>
      <c r="J208" s="12" t="s">
        <v>1547</v>
      </c>
      <c r="K208" s="12" t="s">
        <v>1875</v>
      </c>
      <c r="L208" s="12" t="s">
        <v>4970</v>
      </c>
      <c r="M208" s="12" t="s">
        <v>4971</v>
      </c>
      <c r="N208" s="12" t="s">
        <v>2696</v>
      </c>
      <c r="O208" s="12" t="s">
        <v>4261</v>
      </c>
      <c r="P208" s="12" t="s">
        <v>471</v>
      </c>
      <c r="Q208" s="12" t="s">
        <v>3074</v>
      </c>
      <c r="R208" s="12" t="s">
        <v>4972</v>
      </c>
      <c r="S208" s="12" t="s">
        <v>4973</v>
      </c>
      <c r="T208" s="12" t="s">
        <v>4974</v>
      </c>
      <c r="U208" s="12" t="s">
        <v>4975</v>
      </c>
      <c r="V208" s="12" t="s">
        <v>4976</v>
      </c>
      <c r="W208" s="12" t="s">
        <v>4</v>
      </c>
      <c r="X208" s="12" t="s">
        <v>4307</v>
      </c>
      <c r="Y208" s="12" t="s">
        <v>3370</v>
      </c>
      <c r="Z208" s="12" t="s">
        <v>4977</v>
      </c>
    </row>
    <row r="209" spans="1:26">
      <c r="A209" s="12" t="s">
        <v>177</v>
      </c>
      <c r="B209" s="12" t="s">
        <v>4172</v>
      </c>
      <c r="C209" s="12" t="s">
        <v>4978</v>
      </c>
      <c r="D209" s="12" t="s">
        <v>4979</v>
      </c>
      <c r="E209" s="12" t="s">
        <v>4980</v>
      </c>
      <c r="F209" s="12" t="s">
        <v>2402</v>
      </c>
      <c r="G209" s="12" t="s">
        <v>2185</v>
      </c>
      <c r="H209" s="12" t="s">
        <v>2613</v>
      </c>
      <c r="I209" s="12" t="s">
        <v>3271</v>
      </c>
      <c r="J209" s="12" t="s">
        <v>2074</v>
      </c>
      <c r="K209" s="12" t="s">
        <v>1807</v>
      </c>
      <c r="L209" s="12" t="s">
        <v>4981</v>
      </c>
      <c r="M209" s="12" t="s">
        <v>4982</v>
      </c>
      <c r="N209" s="12" t="s">
        <v>4983</v>
      </c>
      <c r="O209" s="12" t="s">
        <v>4984</v>
      </c>
      <c r="P209" s="12" t="s">
        <v>4927</v>
      </c>
      <c r="Q209" s="12" t="s">
        <v>4985</v>
      </c>
      <c r="R209" s="12" t="s">
        <v>4986</v>
      </c>
      <c r="S209" s="12" t="s">
        <v>4987</v>
      </c>
      <c r="T209" s="12" t="s">
        <v>4988</v>
      </c>
      <c r="U209" s="12" t="s">
        <v>4989</v>
      </c>
      <c r="V209" s="12" t="s">
        <v>4990</v>
      </c>
      <c r="W209" s="12" t="s">
        <v>11</v>
      </c>
      <c r="X209" s="12" t="s">
        <v>2767</v>
      </c>
      <c r="Y209" s="12" t="s">
        <v>4991</v>
      </c>
      <c r="Z209" s="12" t="s">
        <v>4992</v>
      </c>
    </row>
    <row r="210" spans="1:26">
      <c r="A210" s="12" t="s">
        <v>177</v>
      </c>
      <c r="B210" s="12" t="s">
        <v>1238</v>
      </c>
      <c r="C210" s="12" t="s">
        <v>4993</v>
      </c>
      <c r="D210" s="12" t="s">
        <v>4994</v>
      </c>
      <c r="E210" s="12" t="s">
        <v>4995</v>
      </c>
      <c r="F210" s="12" t="s">
        <v>2692</v>
      </c>
      <c r="G210" s="12" t="s">
        <v>3293</v>
      </c>
      <c r="H210" s="12" t="s">
        <v>3628</v>
      </c>
      <c r="I210" s="12" t="s">
        <v>3800</v>
      </c>
      <c r="J210" s="12" t="s">
        <v>1502</v>
      </c>
      <c r="K210" s="12" t="s">
        <v>1502</v>
      </c>
      <c r="L210" s="12" t="s">
        <v>3522</v>
      </c>
      <c r="M210" s="12" t="s">
        <v>4996</v>
      </c>
      <c r="N210" s="12" t="s">
        <v>4997</v>
      </c>
      <c r="O210" s="12" t="s">
        <v>91</v>
      </c>
      <c r="P210" s="12" t="s">
        <v>375</v>
      </c>
      <c r="Q210" s="12" t="s">
        <v>431</v>
      </c>
      <c r="R210" s="12" t="s">
        <v>4998</v>
      </c>
      <c r="S210" s="12" t="s">
        <v>4999</v>
      </c>
      <c r="T210" s="12" t="s">
        <v>5000</v>
      </c>
      <c r="U210" s="12" t="s">
        <v>5001</v>
      </c>
      <c r="V210" s="12" t="s">
        <v>5002</v>
      </c>
      <c r="W210" s="12" t="s">
        <v>2</v>
      </c>
      <c r="X210" s="12" t="s">
        <v>2630</v>
      </c>
      <c r="Y210" s="12" t="s">
        <v>5003</v>
      </c>
      <c r="Z210" s="12" t="s">
        <v>5004</v>
      </c>
    </row>
    <row r="211" spans="1:26">
      <c r="A211" s="12" t="s">
        <v>177</v>
      </c>
      <c r="B211" s="12" t="s">
        <v>4100</v>
      </c>
      <c r="C211" s="12" t="s">
        <v>5005</v>
      </c>
      <c r="D211" s="12" t="s">
        <v>5006</v>
      </c>
      <c r="E211" s="12" t="s">
        <v>5007</v>
      </c>
      <c r="F211" s="12" t="s">
        <v>5008</v>
      </c>
      <c r="G211" s="12" t="s">
        <v>5009</v>
      </c>
      <c r="H211" s="12" t="s">
        <v>1354</v>
      </c>
      <c r="I211" s="12" t="s">
        <v>1853</v>
      </c>
      <c r="J211" s="12" t="s">
        <v>2050</v>
      </c>
      <c r="K211" s="12" t="s">
        <v>2052</v>
      </c>
      <c r="L211" s="12" t="s">
        <v>5010</v>
      </c>
      <c r="M211" s="12" t="s">
        <v>5011</v>
      </c>
      <c r="N211" s="12" t="s">
        <v>5012</v>
      </c>
      <c r="O211" s="12" t="s">
        <v>5013</v>
      </c>
      <c r="P211" s="12" t="s">
        <v>5014</v>
      </c>
      <c r="Q211" s="12" t="s">
        <v>4875</v>
      </c>
      <c r="R211" s="12" t="s">
        <v>5015</v>
      </c>
      <c r="S211" s="12" t="s">
        <v>5016</v>
      </c>
      <c r="T211" s="12" t="s">
        <v>5017</v>
      </c>
      <c r="U211" s="12" t="s">
        <v>5018</v>
      </c>
      <c r="V211" s="12" t="s">
        <v>5019</v>
      </c>
      <c r="W211" s="12" t="s">
        <v>10</v>
      </c>
      <c r="X211" s="12" t="s">
        <v>2587</v>
      </c>
      <c r="Y211" s="12" t="s">
        <v>1354</v>
      </c>
      <c r="Z211" s="12" t="s">
        <v>5020</v>
      </c>
    </row>
    <row r="212" spans="1:26">
      <c r="A212" s="12" t="s">
        <v>177</v>
      </c>
      <c r="B212" s="12" t="s">
        <v>4417</v>
      </c>
      <c r="C212" s="12" t="s">
        <v>5021</v>
      </c>
      <c r="D212" s="12" t="s">
        <v>5022</v>
      </c>
      <c r="E212" s="12" t="s">
        <v>5023</v>
      </c>
      <c r="F212" s="12" t="s">
        <v>4386</v>
      </c>
      <c r="G212" s="12" t="s">
        <v>4360</v>
      </c>
      <c r="H212" s="12" t="s">
        <v>1903</v>
      </c>
      <c r="I212" s="12" t="s">
        <v>2542</v>
      </c>
      <c r="J212" s="12" t="s">
        <v>2029</v>
      </c>
      <c r="K212" s="12" t="s">
        <v>1590</v>
      </c>
      <c r="L212" s="12" t="s">
        <v>4781</v>
      </c>
      <c r="M212" s="12" t="s">
        <v>5024</v>
      </c>
      <c r="N212" s="12" t="s">
        <v>5025</v>
      </c>
      <c r="O212" s="12" t="s">
        <v>5026</v>
      </c>
      <c r="P212" s="12" t="s">
        <v>4232</v>
      </c>
      <c r="Q212" s="12" t="s">
        <v>3523</v>
      </c>
      <c r="R212" s="12" t="s">
        <v>3772</v>
      </c>
      <c r="S212" s="12" t="s">
        <v>5027</v>
      </c>
      <c r="T212" s="12" t="s">
        <v>5028</v>
      </c>
      <c r="U212" s="12" t="s">
        <v>5029</v>
      </c>
      <c r="V212" s="12" t="s">
        <v>5030</v>
      </c>
      <c r="W212" s="12" t="s">
        <v>2</v>
      </c>
      <c r="X212" s="12" t="s">
        <v>2564</v>
      </c>
      <c r="Y212" s="12" t="s">
        <v>1936</v>
      </c>
      <c r="Z212" s="12" t="s">
        <v>5031</v>
      </c>
    </row>
    <row r="213" spans="1:26">
      <c r="A213" s="12" t="s">
        <v>177</v>
      </c>
      <c r="B213" s="12" t="s">
        <v>2673</v>
      </c>
      <c r="C213" s="12" t="s">
        <v>5032</v>
      </c>
      <c r="D213" s="12" t="s">
        <v>5033</v>
      </c>
      <c r="E213" s="12" t="s">
        <v>5034</v>
      </c>
      <c r="F213" s="12" t="s">
        <v>2742</v>
      </c>
      <c r="G213" s="12" t="s">
        <v>2767</v>
      </c>
      <c r="H213" s="12" t="s">
        <v>3473</v>
      </c>
      <c r="I213" s="12" t="s">
        <v>2027</v>
      </c>
      <c r="J213" s="12" t="s">
        <v>1897</v>
      </c>
      <c r="K213" s="12" t="s">
        <v>2530</v>
      </c>
      <c r="L213" s="12" t="s">
        <v>5035</v>
      </c>
      <c r="M213" s="12" t="s">
        <v>5036</v>
      </c>
      <c r="N213" s="12" t="s">
        <v>5037</v>
      </c>
      <c r="O213" s="12" t="s">
        <v>5038</v>
      </c>
      <c r="P213" s="12" t="s">
        <v>4135</v>
      </c>
      <c r="Q213" s="12" t="s">
        <v>3757</v>
      </c>
      <c r="R213" s="12" t="s">
        <v>5039</v>
      </c>
      <c r="S213" s="12" t="s">
        <v>5040</v>
      </c>
      <c r="T213" s="12" t="s">
        <v>5041</v>
      </c>
      <c r="U213" s="12" t="s">
        <v>5042</v>
      </c>
      <c r="V213" s="12" t="s">
        <v>5043</v>
      </c>
      <c r="W213" s="12" t="s">
        <v>11</v>
      </c>
      <c r="X213" s="12" t="s">
        <v>1623</v>
      </c>
      <c r="Y213" s="12" t="s">
        <v>2331</v>
      </c>
      <c r="Z213" s="12" t="s">
        <v>5044</v>
      </c>
    </row>
    <row r="214" spans="1:26">
      <c r="A214" s="12" t="s">
        <v>177</v>
      </c>
      <c r="B214" s="12" t="s">
        <v>1623</v>
      </c>
      <c r="C214" s="12" t="s">
        <v>5045</v>
      </c>
      <c r="D214" s="12" t="s">
        <v>5046</v>
      </c>
      <c r="E214" s="12" t="s">
        <v>5047</v>
      </c>
      <c r="F214" s="12" t="s">
        <v>5048</v>
      </c>
      <c r="G214" s="12" t="s">
        <v>2563</v>
      </c>
      <c r="H214" s="12" t="s">
        <v>1810</v>
      </c>
      <c r="I214" s="12" t="s">
        <v>1482</v>
      </c>
      <c r="J214" s="12" t="s">
        <v>1786</v>
      </c>
      <c r="K214" s="12" t="s">
        <v>2007</v>
      </c>
      <c r="L214" s="12" t="s">
        <v>5049</v>
      </c>
      <c r="M214" s="12" t="s">
        <v>5050</v>
      </c>
      <c r="N214" s="12" t="s">
        <v>4675</v>
      </c>
      <c r="O214" s="12" t="s">
        <v>375</v>
      </c>
      <c r="P214" s="12" t="s">
        <v>4481</v>
      </c>
      <c r="Q214" s="12" t="s">
        <v>3647</v>
      </c>
      <c r="R214" s="12" t="s">
        <v>5051</v>
      </c>
      <c r="S214" s="12" t="s">
        <v>5052</v>
      </c>
      <c r="T214" s="12" t="s">
        <v>5053</v>
      </c>
      <c r="U214" s="12" t="s">
        <v>5054</v>
      </c>
      <c r="V214" s="12" t="s">
        <v>5055</v>
      </c>
      <c r="W214" s="12" t="s">
        <v>3</v>
      </c>
      <c r="X214" s="12" t="s">
        <v>5056</v>
      </c>
      <c r="Y214" s="12" t="s">
        <v>4587</v>
      </c>
      <c r="Z214" s="12" t="s">
        <v>5057</v>
      </c>
    </row>
    <row r="215" spans="1:26">
      <c r="A215" s="12" t="s">
        <v>177</v>
      </c>
      <c r="B215" s="12" t="s">
        <v>2469</v>
      </c>
      <c r="C215" s="12" t="s">
        <v>5058</v>
      </c>
      <c r="D215" s="12" t="s">
        <v>5059</v>
      </c>
      <c r="E215" s="12" t="s">
        <v>5060</v>
      </c>
      <c r="F215" s="12" t="s">
        <v>921</v>
      </c>
      <c r="G215" s="12" t="s">
        <v>1729</v>
      </c>
      <c r="H215" s="12" t="s">
        <v>2572</v>
      </c>
      <c r="I215" s="12" t="s">
        <v>2059</v>
      </c>
      <c r="J215" s="12" t="s">
        <v>2029</v>
      </c>
      <c r="K215" s="12" t="s">
        <v>2074</v>
      </c>
      <c r="L215" s="12" t="s">
        <v>5061</v>
      </c>
      <c r="M215" s="12" t="s">
        <v>5062</v>
      </c>
      <c r="N215" s="12" t="s">
        <v>5063</v>
      </c>
      <c r="O215" s="12" t="s">
        <v>5064</v>
      </c>
      <c r="P215" s="12" t="s">
        <v>4674</v>
      </c>
      <c r="Q215" s="12" t="s">
        <v>5065</v>
      </c>
      <c r="R215" s="12" t="s">
        <v>5066</v>
      </c>
      <c r="S215" s="12" t="s">
        <v>5067</v>
      </c>
      <c r="T215" s="12" t="s">
        <v>5068</v>
      </c>
      <c r="U215" s="12" t="s">
        <v>5069</v>
      </c>
      <c r="V215" s="12" t="s">
        <v>5070</v>
      </c>
      <c r="W215" s="12" t="s">
        <v>2</v>
      </c>
      <c r="X215" s="12" t="s">
        <v>4587</v>
      </c>
      <c r="Y215" s="12" t="s">
        <v>3438</v>
      </c>
      <c r="Z215" s="12" t="s">
        <v>5071</v>
      </c>
    </row>
    <row r="216" spans="1:26">
      <c r="A216" s="12" t="s">
        <v>177</v>
      </c>
      <c r="B216" s="12" t="s">
        <v>1267</v>
      </c>
      <c r="C216" s="12" t="s">
        <v>5072</v>
      </c>
      <c r="D216" s="12" t="s">
        <v>5073</v>
      </c>
      <c r="E216" s="12" t="s">
        <v>5074</v>
      </c>
      <c r="F216" s="12" t="s">
        <v>3644</v>
      </c>
      <c r="G216" s="12" t="s">
        <v>2205</v>
      </c>
      <c r="H216" s="12" t="s">
        <v>2687</v>
      </c>
      <c r="I216" s="12" t="s">
        <v>1053</v>
      </c>
      <c r="J216" s="12" t="s">
        <v>1939</v>
      </c>
      <c r="K216" s="12" t="s">
        <v>2049</v>
      </c>
      <c r="L216" s="12" t="s">
        <v>5075</v>
      </c>
      <c r="M216" s="12" t="s">
        <v>5076</v>
      </c>
      <c r="N216" s="12" t="s">
        <v>5077</v>
      </c>
      <c r="O216" s="12" t="s">
        <v>2900</v>
      </c>
      <c r="P216" s="12" t="s">
        <v>5078</v>
      </c>
      <c r="Q216" s="12" t="s">
        <v>2172</v>
      </c>
      <c r="R216" s="12" t="s">
        <v>5079</v>
      </c>
      <c r="S216" s="12" t="s">
        <v>5080</v>
      </c>
      <c r="T216" s="12" t="s">
        <v>5081</v>
      </c>
      <c r="U216" s="12" t="s">
        <v>5082</v>
      </c>
      <c r="V216" s="12" t="s">
        <v>5083</v>
      </c>
      <c r="W216" s="12" t="s">
        <v>4</v>
      </c>
      <c r="X216" s="12" t="s">
        <v>1946</v>
      </c>
      <c r="Y216" s="12" t="s">
        <v>4079</v>
      </c>
      <c r="Z216" s="12" t="s">
        <v>5084</v>
      </c>
    </row>
    <row r="217" spans="1:26">
      <c r="A217" s="12" t="s">
        <v>177</v>
      </c>
      <c r="B217" s="12" t="s">
        <v>3700</v>
      </c>
      <c r="C217" s="12" t="s">
        <v>5085</v>
      </c>
      <c r="D217" s="12" t="s">
        <v>5086</v>
      </c>
      <c r="E217" s="12" t="s">
        <v>5087</v>
      </c>
      <c r="F217" s="12" t="s">
        <v>1991</v>
      </c>
      <c r="G217" s="12" t="s">
        <v>1232</v>
      </c>
      <c r="H217" s="12" t="s">
        <v>2994</v>
      </c>
      <c r="I217" s="12" t="s">
        <v>1590</v>
      </c>
      <c r="J217" s="12" t="s">
        <v>1810</v>
      </c>
      <c r="K217" s="12" t="s">
        <v>1053</v>
      </c>
      <c r="L217" s="12" t="s">
        <v>5088</v>
      </c>
      <c r="M217" s="12" t="s">
        <v>5089</v>
      </c>
      <c r="N217" s="12" t="s">
        <v>3143</v>
      </c>
      <c r="O217" s="12" t="s">
        <v>3129</v>
      </c>
      <c r="P217" s="12" t="s">
        <v>4675</v>
      </c>
      <c r="Q217" s="12" t="s">
        <v>2884</v>
      </c>
      <c r="R217" s="12" t="s">
        <v>2065</v>
      </c>
      <c r="S217" s="12" t="s">
        <v>5090</v>
      </c>
      <c r="T217" s="12" t="s">
        <v>5091</v>
      </c>
      <c r="U217" s="12" t="s">
        <v>5092</v>
      </c>
      <c r="V217" s="12" t="s">
        <v>5093</v>
      </c>
      <c r="W217" s="12" t="s">
        <v>2</v>
      </c>
      <c r="X217" s="12" t="s">
        <v>1407</v>
      </c>
      <c r="Y217" s="12" t="s">
        <v>2510</v>
      </c>
      <c r="Z217" s="12" t="s">
        <v>5094</v>
      </c>
    </row>
    <row r="218" spans="1:26">
      <c r="A218" s="12" t="s">
        <v>177</v>
      </c>
      <c r="B218" s="12" t="s">
        <v>4323</v>
      </c>
      <c r="C218" s="12" t="s">
        <v>5095</v>
      </c>
      <c r="D218" s="12" t="s">
        <v>5096</v>
      </c>
      <c r="E218" s="12" t="s">
        <v>5097</v>
      </c>
      <c r="F218" s="12" t="s">
        <v>5098</v>
      </c>
      <c r="G218" s="12" t="s">
        <v>2941</v>
      </c>
      <c r="H218" s="12" t="s">
        <v>2279</v>
      </c>
      <c r="I218" s="12" t="s">
        <v>1897</v>
      </c>
      <c r="J218" s="12" t="s">
        <v>2014</v>
      </c>
      <c r="K218" s="12" t="s">
        <v>1981</v>
      </c>
      <c r="L218" s="12" t="s">
        <v>5099</v>
      </c>
      <c r="M218" s="12" t="s">
        <v>5100</v>
      </c>
      <c r="N218" s="12" t="s">
        <v>1908</v>
      </c>
      <c r="O218" s="12" t="s">
        <v>3583</v>
      </c>
      <c r="P218" s="12" t="s">
        <v>4072</v>
      </c>
      <c r="Q218" s="12" t="s">
        <v>5101</v>
      </c>
      <c r="R218" s="12" t="s">
        <v>2900</v>
      </c>
      <c r="S218" s="12" t="s">
        <v>5102</v>
      </c>
      <c r="T218" s="12" t="s">
        <v>5103</v>
      </c>
      <c r="U218" s="12" t="s">
        <v>5104</v>
      </c>
      <c r="V218" s="12" t="s">
        <v>5105</v>
      </c>
      <c r="W218" s="12" t="s">
        <v>10</v>
      </c>
      <c r="X218" s="12" t="s">
        <v>2595</v>
      </c>
      <c r="Y218" s="12" t="s">
        <v>2914</v>
      </c>
      <c r="Z218" s="12" t="s">
        <v>5106</v>
      </c>
    </row>
    <row r="219" spans="1:26">
      <c r="A219" s="12" t="s">
        <v>177</v>
      </c>
      <c r="B219" s="12" t="s">
        <v>1751</v>
      </c>
      <c r="C219" s="12" t="s">
        <v>5107</v>
      </c>
      <c r="D219" s="12" t="s">
        <v>5108</v>
      </c>
      <c r="E219" s="12" t="s">
        <v>5109</v>
      </c>
      <c r="F219" s="12" t="s">
        <v>1285</v>
      </c>
      <c r="G219" s="12" t="s">
        <v>4630</v>
      </c>
      <c r="H219" s="12" t="s">
        <v>2343</v>
      </c>
      <c r="I219" s="12" t="s">
        <v>1348</v>
      </c>
      <c r="J219" s="12" t="s">
        <v>1657</v>
      </c>
      <c r="K219" s="12" t="s">
        <v>2114</v>
      </c>
      <c r="L219" s="12" t="s">
        <v>5110</v>
      </c>
      <c r="M219" s="12" t="s">
        <v>5111</v>
      </c>
      <c r="N219" s="12" t="s">
        <v>5112</v>
      </c>
      <c r="O219" s="12" t="s">
        <v>4862</v>
      </c>
      <c r="P219" s="12" t="s">
        <v>2773</v>
      </c>
      <c r="Q219" s="12" t="s">
        <v>5113</v>
      </c>
      <c r="R219" s="12" t="s">
        <v>5114</v>
      </c>
      <c r="S219" s="12" t="s">
        <v>5115</v>
      </c>
      <c r="T219" s="12" t="s">
        <v>5116</v>
      </c>
      <c r="U219" s="12" t="s">
        <v>5117</v>
      </c>
      <c r="V219" s="12" t="s">
        <v>5118</v>
      </c>
      <c r="W219" s="12" t="s">
        <v>4</v>
      </c>
      <c r="X219" s="12" t="s">
        <v>2411</v>
      </c>
      <c r="Y219" s="12" t="s">
        <v>2308</v>
      </c>
      <c r="Z219" s="12" t="s">
        <v>5119</v>
      </c>
    </row>
    <row r="220" spans="1:26">
      <c r="A220" s="12" t="s">
        <v>177</v>
      </c>
      <c r="B220" s="12" t="s">
        <v>3154</v>
      </c>
      <c r="C220" s="12" t="s">
        <v>5120</v>
      </c>
      <c r="D220" s="12" t="s">
        <v>5121</v>
      </c>
      <c r="E220" s="12" t="s">
        <v>5109</v>
      </c>
      <c r="F220" s="12" t="s">
        <v>2653</v>
      </c>
      <c r="G220" s="12" t="s">
        <v>1884</v>
      </c>
      <c r="H220" s="12" t="s">
        <v>2907</v>
      </c>
      <c r="I220" s="12" t="s">
        <v>1897</v>
      </c>
      <c r="J220" s="12" t="s">
        <v>1657</v>
      </c>
      <c r="K220" s="12" t="s">
        <v>1657</v>
      </c>
      <c r="L220" s="12" t="s">
        <v>2396</v>
      </c>
      <c r="M220" s="12" t="s">
        <v>5122</v>
      </c>
      <c r="N220" s="12" t="s">
        <v>5123</v>
      </c>
      <c r="O220" s="12" t="s">
        <v>2172</v>
      </c>
      <c r="P220" s="12" t="s">
        <v>3332</v>
      </c>
      <c r="Q220" s="12" t="s">
        <v>471</v>
      </c>
      <c r="R220" s="12" t="s">
        <v>5124</v>
      </c>
      <c r="S220" s="12" t="s">
        <v>5125</v>
      </c>
      <c r="T220" s="12" t="s">
        <v>5126</v>
      </c>
      <c r="U220" s="12" t="s">
        <v>5127</v>
      </c>
      <c r="V220" s="12" t="s">
        <v>5128</v>
      </c>
      <c r="W220" s="12" t="s">
        <v>2</v>
      </c>
      <c r="X220" s="12" t="s">
        <v>2185</v>
      </c>
      <c r="Y220" s="12" t="s">
        <v>4053</v>
      </c>
      <c r="Z220" s="12" t="s">
        <v>5129</v>
      </c>
    </row>
    <row r="221" spans="1:26">
      <c r="A221" s="12" t="s">
        <v>177</v>
      </c>
      <c r="B221" s="12" t="s">
        <v>2343</v>
      </c>
      <c r="C221" s="12" t="s">
        <v>5130</v>
      </c>
      <c r="D221" s="12" t="s">
        <v>5131</v>
      </c>
      <c r="E221" s="12" t="s">
        <v>5132</v>
      </c>
      <c r="F221" s="12" t="s">
        <v>2246</v>
      </c>
      <c r="G221" s="12" t="s">
        <v>1267</v>
      </c>
      <c r="H221" s="12" t="s">
        <v>2286</v>
      </c>
      <c r="I221" s="12" t="s">
        <v>2566</v>
      </c>
      <c r="J221" s="12" t="s">
        <v>2687</v>
      </c>
      <c r="K221" s="12" t="s">
        <v>2646</v>
      </c>
      <c r="L221" s="12" t="s">
        <v>5133</v>
      </c>
      <c r="M221" s="12" t="s">
        <v>5134</v>
      </c>
      <c r="N221" s="12" t="s">
        <v>5135</v>
      </c>
      <c r="O221" s="12" t="s">
        <v>5136</v>
      </c>
      <c r="P221" s="12" t="s">
        <v>5137</v>
      </c>
      <c r="Q221" s="12" t="s">
        <v>2315</v>
      </c>
      <c r="R221" s="12" t="s">
        <v>5138</v>
      </c>
      <c r="S221" s="12" t="s">
        <v>5139</v>
      </c>
      <c r="T221" s="12" t="s">
        <v>5140</v>
      </c>
      <c r="U221" s="12" t="s">
        <v>5141</v>
      </c>
      <c r="V221" s="12" t="s">
        <v>5142</v>
      </c>
      <c r="W221" s="12" t="s">
        <v>2</v>
      </c>
      <c r="X221" s="12" t="s">
        <v>3377</v>
      </c>
      <c r="Y221" s="12" t="s">
        <v>3377</v>
      </c>
      <c r="Z221" s="12" t="s">
        <v>5143</v>
      </c>
    </row>
    <row r="222" spans="1:26">
      <c r="A222" s="12" t="s">
        <v>177</v>
      </c>
      <c r="B222" s="12" t="s">
        <v>1903</v>
      </c>
      <c r="C222" s="12" t="s">
        <v>5144</v>
      </c>
      <c r="D222" s="12" t="s">
        <v>5145</v>
      </c>
      <c r="E222" s="12" t="s">
        <v>5146</v>
      </c>
      <c r="F222" s="12" t="s">
        <v>921</v>
      </c>
      <c r="G222" s="12" t="s">
        <v>2004</v>
      </c>
      <c r="H222" s="12" t="s">
        <v>3438</v>
      </c>
      <c r="I222" s="12" t="s">
        <v>2330</v>
      </c>
      <c r="J222" s="12" t="s">
        <v>2541</v>
      </c>
      <c r="K222" s="12" t="s">
        <v>3191</v>
      </c>
      <c r="L222" s="12" t="s">
        <v>5147</v>
      </c>
      <c r="M222" s="12" t="s">
        <v>5148</v>
      </c>
      <c r="N222" s="12" t="s">
        <v>5149</v>
      </c>
      <c r="O222" s="12" t="s">
        <v>5150</v>
      </c>
      <c r="P222" s="12" t="s">
        <v>5151</v>
      </c>
      <c r="Q222" s="12" t="s">
        <v>4617</v>
      </c>
      <c r="R222" s="12" t="s">
        <v>5152</v>
      </c>
      <c r="S222" s="12" t="s">
        <v>5153</v>
      </c>
      <c r="T222" s="12" t="s">
        <v>5154</v>
      </c>
      <c r="U222" s="12" t="s">
        <v>5155</v>
      </c>
      <c r="V222" s="12" t="s">
        <v>5156</v>
      </c>
      <c r="W222" s="12" t="s">
        <v>11</v>
      </c>
      <c r="X222" s="12" t="s">
        <v>1172</v>
      </c>
      <c r="Y222" s="12" t="s">
        <v>5157</v>
      </c>
      <c r="Z222" s="12" t="s">
        <v>5158</v>
      </c>
    </row>
    <row r="223" spans="1:26">
      <c r="A223" s="12" t="s">
        <v>177</v>
      </c>
      <c r="B223" s="12" t="s">
        <v>5056</v>
      </c>
      <c r="C223" s="12" t="s">
        <v>5159</v>
      </c>
      <c r="D223" s="12" t="s">
        <v>5160</v>
      </c>
      <c r="E223" s="12" t="s">
        <v>5161</v>
      </c>
      <c r="F223" s="12" t="s">
        <v>4934</v>
      </c>
      <c r="G223" s="12" t="s">
        <v>4710</v>
      </c>
      <c r="H223" s="12" t="s">
        <v>2614</v>
      </c>
      <c r="I223" s="12" t="s">
        <v>2050</v>
      </c>
      <c r="J223" s="12" t="s">
        <v>1984</v>
      </c>
      <c r="K223" s="12" t="s">
        <v>2288</v>
      </c>
      <c r="L223" s="12" t="s">
        <v>5162</v>
      </c>
      <c r="M223" s="12" t="s">
        <v>5163</v>
      </c>
      <c r="N223" s="12" t="s">
        <v>3583</v>
      </c>
      <c r="O223" s="12" t="s">
        <v>5014</v>
      </c>
      <c r="P223" s="12" t="s">
        <v>5164</v>
      </c>
      <c r="Q223" s="12" t="s">
        <v>5165</v>
      </c>
      <c r="R223" s="12" t="s">
        <v>5166</v>
      </c>
      <c r="S223" s="12" t="s">
        <v>5167</v>
      </c>
      <c r="T223" s="12" t="s">
        <v>5168</v>
      </c>
      <c r="U223" s="12" t="s">
        <v>5169</v>
      </c>
      <c r="V223" s="12" t="s">
        <v>5170</v>
      </c>
      <c r="W223" s="12" t="s">
        <v>3</v>
      </c>
      <c r="X223" s="12" t="s">
        <v>2574</v>
      </c>
      <c r="Y223" s="12" t="s">
        <v>3628</v>
      </c>
      <c r="Z223" s="12" t="s">
        <v>5171</v>
      </c>
    </row>
    <row r="224" spans="1:26">
      <c r="A224" s="12" t="s">
        <v>177</v>
      </c>
      <c r="B224" s="12" t="s">
        <v>4681</v>
      </c>
      <c r="C224" s="12" t="s">
        <v>5172</v>
      </c>
      <c r="D224" s="12" t="s">
        <v>5173</v>
      </c>
      <c r="E224" s="12" t="s">
        <v>5174</v>
      </c>
      <c r="F224" s="12" t="s">
        <v>4172</v>
      </c>
      <c r="G224" s="12" t="s">
        <v>4954</v>
      </c>
      <c r="H224" s="12" t="s">
        <v>4325</v>
      </c>
      <c r="I224" s="12" t="s">
        <v>2007</v>
      </c>
      <c r="J224" s="12" t="s">
        <v>2007</v>
      </c>
      <c r="K224" s="12" t="s">
        <v>1831</v>
      </c>
      <c r="L224" s="12" t="s">
        <v>2698</v>
      </c>
      <c r="M224" s="12" t="s">
        <v>5175</v>
      </c>
      <c r="N224" s="12" t="s">
        <v>5176</v>
      </c>
      <c r="O224" s="12" t="s">
        <v>3143</v>
      </c>
      <c r="P224" s="12" t="s">
        <v>4550</v>
      </c>
      <c r="Q224" s="12" t="s">
        <v>3772</v>
      </c>
      <c r="R224" s="12" t="s">
        <v>5177</v>
      </c>
      <c r="S224" s="12" t="s">
        <v>5178</v>
      </c>
      <c r="T224" s="12" t="s">
        <v>5179</v>
      </c>
      <c r="U224" s="12" t="s">
        <v>5180</v>
      </c>
      <c r="V224" s="12" t="s">
        <v>5181</v>
      </c>
      <c r="W224" s="12" t="s">
        <v>4</v>
      </c>
      <c r="X224" s="12" t="s">
        <v>2634</v>
      </c>
      <c r="Y224" s="12" t="s">
        <v>4067</v>
      </c>
      <c r="Z224" s="12" t="s">
        <v>5182</v>
      </c>
    </row>
    <row r="225" spans="1:26">
      <c r="A225" s="12" t="s">
        <v>177</v>
      </c>
      <c r="B225" s="12" t="s">
        <v>2058</v>
      </c>
      <c r="C225" s="12" t="s">
        <v>5183</v>
      </c>
      <c r="D225" s="12" t="s">
        <v>5184</v>
      </c>
      <c r="E225" s="12" t="s">
        <v>5185</v>
      </c>
      <c r="F225" s="12" t="s">
        <v>5186</v>
      </c>
      <c r="G225" s="12" t="s">
        <v>1862</v>
      </c>
      <c r="H225" s="12" t="s">
        <v>2544</v>
      </c>
      <c r="I225" s="12" t="s">
        <v>1764</v>
      </c>
      <c r="J225" s="12" t="s">
        <v>1051</v>
      </c>
      <c r="K225" s="12" t="s">
        <v>1918</v>
      </c>
      <c r="L225" s="12" t="s">
        <v>5187</v>
      </c>
      <c r="M225" s="12" t="s">
        <v>5188</v>
      </c>
      <c r="N225" s="12" t="s">
        <v>5189</v>
      </c>
      <c r="O225" s="12" t="s">
        <v>4742</v>
      </c>
      <c r="P225" s="12" t="s">
        <v>371</v>
      </c>
      <c r="Q225" s="12" t="s">
        <v>5190</v>
      </c>
      <c r="R225" s="12" t="s">
        <v>5191</v>
      </c>
      <c r="S225" s="12" t="s">
        <v>5192</v>
      </c>
      <c r="T225" s="12" t="s">
        <v>5193</v>
      </c>
      <c r="U225" s="12" t="s">
        <v>5194</v>
      </c>
      <c r="V225" s="12" t="s">
        <v>5195</v>
      </c>
      <c r="W225" s="12" t="s">
        <v>4</v>
      </c>
      <c r="X225" s="12" t="s">
        <v>5196</v>
      </c>
      <c r="Y225" s="12" t="s">
        <v>5197</v>
      </c>
      <c r="Z225" s="12" t="s">
        <v>5198</v>
      </c>
    </row>
    <row r="226" spans="1:26">
      <c r="A226" s="12" t="s">
        <v>177</v>
      </c>
      <c r="B226" s="12" t="s">
        <v>5009</v>
      </c>
      <c r="C226" s="12" t="s">
        <v>5199</v>
      </c>
      <c r="D226" s="12" t="s">
        <v>5200</v>
      </c>
      <c r="E226" s="12" t="s">
        <v>5201</v>
      </c>
      <c r="F226" s="12" t="s">
        <v>5202</v>
      </c>
      <c r="G226" s="12" t="s">
        <v>4296</v>
      </c>
      <c r="H226" s="12" t="s">
        <v>2608</v>
      </c>
      <c r="I226" s="12" t="s">
        <v>1744</v>
      </c>
      <c r="J226" s="12" t="s">
        <v>2114</v>
      </c>
      <c r="K226" s="12" t="s">
        <v>2278</v>
      </c>
      <c r="L226" s="12" t="s">
        <v>5203</v>
      </c>
      <c r="M226" s="12" t="s">
        <v>5204</v>
      </c>
      <c r="N226" s="12" t="s">
        <v>2951</v>
      </c>
      <c r="O226" s="12" t="s">
        <v>3023</v>
      </c>
      <c r="P226" s="12" t="s">
        <v>5205</v>
      </c>
      <c r="Q226" s="12" t="s">
        <v>5206</v>
      </c>
      <c r="R226" s="12" t="s">
        <v>5207</v>
      </c>
      <c r="S226" s="12" t="s">
        <v>5208</v>
      </c>
      <c r="T226" s="12" t="s">
        <v>5209</v>
      </c>
      <c r="U226" s="12" t="s">
        <v>5210</v>
      </c>
      <c r="V226" s="12" t="s">
        <v>5211</v>
      </c>
      <c r="W226" s="12" t="s">
        <v>10</v>
      </c>
      <c r="X226" s="12" t="s">
        <v>4115</v>
      </c>
      <c r="Y226" s="12" t="s">
        <v>4325</v>
      </c>
      <c r="Z226" s="12" t="s">
        <v>5212</v>
      </c>
    </row>
    <row r="227" spans="1:26">
      <c r="A227" s="12" t="s">
        <v>177</v>
      </c>
      <c r="B227" s="12" t="s">
        <v>1250</v>
      </c>
      <c r="C227" s="12" t="s">
        <v>5213</v>
      </c>
      <c r="D227" s="12" t="s">
        <v>5214</v>
      </c>
      <c r="E227" s="12" t="s">
        <v>5215</v>
      </c>
      <c r="F227" s="12" t="s">
        <v>2941</v>
      </c>
      <c r="G227" s="12" t="s">
        <v>2185</v>
      </c>
      <c r="H227" s="12" t="s">
        <v>3675</v>
      </c>
      <c r="I227" s="12" t="s">
        <v>2463</v>
      </c>
      <c r="J227" s="12" t="s">
        <v>1810</v>
      </c>
      <c r="K227" s="12" t="s">
        <v>2544</v>
      </c>
      <c r="L227" s="12" t="s">
        <v>5216</v>
      </c>
      <c r="M227" s="12" t="s">
        <v>5217</v>
      </c>
      <c r="N227" s="12" t="s">
        <v>5218</v>
      </c>
      <c r="O227" s="12" t="s">
        <v>5219</v>
      </c>
      <c r="P227" s="12" t="s">
        <v>2474</v>
      </c>
      <c r="Q227" s="12" t="s">
        <v>5220</v>
      </c>
      <c r="R227" s="12" t="s">
        <v>5221</v>
      </c>
      <c r="S227" s="12" t="s">
        <v>5222</v>
      </c>
      <c r="T227" s="12" t="s">
        <v>5223</v>
      </c>
      <c r="U227" s="12" t="s">
        <v>5224</v>
      </c>
      <c r="V227" s="12" t="s">
        <v>5225</v>
      </c>
      <c r="W227" s="12" t="s">
        <v>2</v>
      </c>
      <c r="X227" s="12" t="s">
        <v>3055</v>
      </c>
      <c r="Y227" s="12" t="s">
        <v>2004</v>
      </c>
      <c r="Z227" s="12" t="s">
        <v>5226</v>
      </c>
    </row>
    <row r="228" spans="1:26">
      <c r="A228" s="12" t="s">
        <v>177</v>
      </c>
      <c r="B228" s="12" t="s">
        <v>4307</v>
      </c>
      <c r="C228" s="12" t="s">
        <v>5227</v>
      </c>
      <c r="D228" s="12" t="s">
        <v>5228</v>
      </c>
      <c r="E228" s="12" t="s">
        <v>5229</v>
      </c>
      <c r="F228" s="12" t="s">
        <v>3243</v>
      </c>
      <c r="G228" s="12" t="s">
        <v>3109</v>
      </c>
      <c r="H228" s="12" t="s">
        <v>2137</v>
      </c>
      <c r="I228" s="12" t="s">
        <v>1053</v>
      </c>
      <c r="J228" s="12" t="s">
        <v>1764</v>
      </c>
      <c r="K228" s="12" t="s">
        <v>1853</v>
      </c>
      <c r="L228" s="12" t="s">
        <v>5230</v>
      </c>
      <c r="M228" s="12" t="s">
        <v>5231</v>
      </c>
      <c r="N228" s="12" t="s">
        <v>3413</v>
      </c>
      <c r="O228" s="12" t="s">
        <v>2172</v>
      </c>
      <c r="P228" s="12" t="s">
        <v>5232</v>
      </c>
      <c r="Q228" s="12" t="s">
        <v>2828</v>
      </c>
      <c r="R228" s="12" t="s">
        <v>5233</v>
      </c>
      <c r="S228" s="12" t="s">
        <v>5234</v>
      </c>
      <c r="T228" s="12" t="s">
        <v>5235</v>
      </c>
      <c r="U228" s="12" t="s">
        <v>5236</v>
      </c>
      <c r="V228" s="12" t="s">
        <v>5237</v>
      </c>
      <c r="W228" s="12" t="s">
        <v>2</v>
      </c>
      <c r="X228" s="12" t="s">
        <v>2895</v>
      </c>
      <c r="Y228" s="12" t="s">
        <v>2364</v>
      </c>
      <c r="Z228" s="12" t="s">
        <v>5238</v>
      </c>
    </row>
    <row r="229" spans="1:26">
      <c r="A229" s="12" t="s">
        <v>177</v>
      </c>
      <c r="B229" s="12" t="s">
        <v>3675</v>
      </c>
      <c r="C229" s="12" t="s">
        <v>5239</v>
      </c>
      <c r="D229" s="12" t="s">
        <v>5240</v>
      </c>
      <c r="E229" s="12" t="s">
        <v>5241</v>
      </c>
      <c r="F229" s="12" t="s">
        <v>2322</v>
      </c>
      <c r="G229" s="12" t="s">
        <v>4325</v>
      </c>
      <c r="H229" s="12" t="s">
        <v>2692</v>
      </c>
      <c r="I229" s="12" t="s">
        <v>2450</v>
      </c>
      <c r="J229" s="12" t="s">
        <v>2541</v>
      </c>
      <c r="K229" s="12" t="s">
        <v>2542</v>
      </c>
      <c r="L229" s="12" t="s">
        <v>3805</v>
      </c>
      <c r="M229" s="12" t="s">
        <v>5242</v>
      </c>
      <c r="N229" s="12" t="s">
        <v>5243</v>
      </c>
      <c r="O229" s="12" t="s">
        <v>5244</v>
      </c>
      <c r="P229" s="12" t="s">
        <v>5245</v>
      </c>
      <c r="Q229" s="12" t="s">
        <v>5246</v>
      </c>
      <c r="R229" s="12" t="s">
        <v>5247</v>
      </c>
      <c r="S229" s="12" t="s">
        <v>5248</v>
      </c>
      <c r="T229" s="12" t="s">
        <v>5249</v>
      </c>
      <c r="U229" s="12" t="s">
        <v>5250</v>
      </c>
      <c r="V229" s="12" t="s">
        <v>2778</v>
      </c>
      <c r="W229" s="12" t="s">
        <v>11</v>
      </c>
      <c r="X229" s="12" t="s">
        <v>5251</v>
      </c>
      <c r="Y229" s="12" t="s">
        <v>1790</v>
      </c>
      <c r="Z229" s="12" t="s">
        <v>5252</v>
      </c>
    </row>
    <row r="230" spans="1:26">
      <c r="A230" s="12" t="s">
        <v>177</v>
      </c>
      <c r="B230" s="12" t="s">
        <v>2572</v>
      </c>
      <c r="C230" s="12" t="s">
        <v>5253</v>
      </c>
      <c r="D230" s="12" t="s">
        <v>5254</v>
      </c>
      <c r="E230" s="12" t="s">
        <v>5255</v>
      </c>
      <c r="F230" s="12" t="s">
        <v>2206</v>
      </c>
      <c r="G230" s="12" t="s">
        <v>1903</v>
      </c>
      <c r="H230" s="12" t="s">
        <v>2941</v>
      </c>
      <c r="I230" s="12" t="s">
        <v>2278</v>
      </c>
      <c r="J230" s="12" t="s">
        <v>2027</v>
      </c>
      <c r="K230" s="12" t="s">
        <v>2287</v>
      </c>
      <c r="L230" s="12" t="s">
        <v>5256</v>
      </c>
      <c r="M230" s="12" t="s">
        <v>5257</v>
      </c>
      <c r="N230" s="12" t="s">
        <v>5258</v>
      </c>
      <c r="O230" s="12" t="s">
        <v>5259</v>
      </c>
      <c r="P230" s="12" t="s">
        <v>263</v>
      </c>
      <c r="Q230" s="12" t="s">
        <v>3363</v>
      </c>
      <c r="R230" s="12" t="s">
        <v>5260</v>
      </c>
      <c r="S230" s="12" t="s">
        <v>5261</v>
      </c>
      <c r="T230" s="12" t="s">
        <v>5262</v>
      </c>
      <c r="U230" s="12" t="s">
        <v>5263</v>
      </c>
      <c r="V230" s="12" t="s">
        <v>5264</v>
      </c>
      <c r="W230" s="12" t="s">
        <v>2</v>
      </c>
      <c r="X230" s="12" t="s">
        <v>3154</v>
      </c>
      <c r="Y230" s="12" t="s">
        <v>4115</v>
      </c>
      <c r="Z230" s="12" t="s">
        <v>5265</v>
      </c>
    </row>
    <row r="231" spans="1:26">
      <c r="A231" s="12" t="s">
        <v>177</v>
      </c>
      <c r="B231" s="12" t="s">
        <v>3559</v>
      </c>
      <c r="C231" s="12" t="s">
        <v>5266</v>
      </c>
      <c r="D231" s="12" t="s">
        <v>5267</v>
      </c>
      <c r="E231" s="12" t="s">
        <v>5268</v>
      </c>
      <c r="F231" s="12" t="s">
        <v>1903</v>
      </c>
      <c r="G231" s="12" t="s">
        <v>1883</v>
      </c>
      <c r="H231" s="12" t="s">
        <v>2072</v>
      </c>
      <c r="I231" s="12" t="s">
        <v>1853</v>
      </c>
      <c r="J231" s="12" t="s">
        <v>1546</v>
      </c>
      <c r="K231" s="12" t="s">
        <v>1657</v>
      </c>
      <c r="L231" s="12" t="s">
        <v>5269</v>
      </c>
      <c r="M231" s="12" t="s">
        <v>5270</v>
      </c>
      <c r="N231" s="12" t="s">
        <v>5271</v>
      </c>
      <c r="O231" s="12" t="s">
        <v>2491</v>
      </c>
      <c r="P231" s="12" t="s">
        <v>375</v>
      </c>
      <c r="Q231" s="12" t="s">
        <v>3074</v>
      </c>
      <c r="R231" s="12" t="s">
        <v>5272</v>
      </c>
      <c r="S231" s="12" t="s">
        <v>5273</v>
      </c>
      <c r="T231" s="12" t="s">
        <v>5274</v>
      </c>
      <c r="U231" s="12" t="s">
        <v>5275</v>
      </c>
      <c r="V231" s="12" t="s">
        <v>5276</v>
      </c>
      <c r="W231" s="12" t="s">
        <v>4</v>
      </c>
      <c r="X231" s="12" t="s">
        <v>2806</v>
      </c>
      <c r="Y231" s="12" t="s">
        <v>2349</v>
      </c>
      <c r="Z231" s="12" t="s">
        <v>5277</v>
      </c>
    </row>
    <row r="232" spans="1:26">
      <c r="A232" s="12" t="s">
        <v>177</v>
      </c>
      <c r="B232" s="12" t="s">
        <v>4098</v>
      </c>
      <c r="C232" s="12" t="s">
        <v>5278</v>
      </c>
      <c r="D232" s="12" t="s">
        <v>5279</v>
      </c>
      <c r="E232" s="12" t="s">
        <v>5280</v>
      </c>
      <c r="F232" s="12" t="s">
        <v>1371</v>
      </c>
      <c r="G232" s="12" t="s">
        <v>3473</v>
      </c>
      <c r="H232" s="12" t="s">
        <v>1947</v>
      </c>
      <c r="I232" s="12" t="s">
        <v>1808</v>
      </c>
      <c r="J232" s="12" t="s">
        <v>1984</v>
      </c>
      <c r="K232" s="12" t="s">
        <v>2137</v>
      </c>
      <c r="L232" s="12" t="s">
        <v>5281</v>
      </c>
      <c r="M232" s="12" t="s">
        <v>4333</v>
      </c>
      <c r="N232" s="12" t="s">
        <v>375</v>
      </c>
      <c r="O232" s="12" t="s">
        <v>387</v>
      </c>
      <c r="P232" s="12" t="s">
        <v>5282</v>
      </c>
      <c r="Q232" s="12" t="s">
        <v>5283</v>
      </c>
      <c r="R232" s="12" t="s">
        <v>5284</v>
      </c>
      <c r="S232" s="12" t="s">
        <v>5285</v>
      </c>
      <c r="T232" s="12" t="s">
        <v>5286</v>
      </c>
      <c r="U232" s="12" t="s">
        <v>5287</v>
      </c>
      <c r="V232" s="12" t="s">
        <v>5288</v>
      </c>
      <c r="W232" s="12" t="s">
        <v>10</v>
      </c>
      <c r="X232" s="12" t="s">
        <v>3221</v>
      </c>
      <c r="Y232" s="12" t="s">
        <v>2615</v>
      </c>
      <c r="Z232" s="12" t="s">
        <v>5289</v>
      </c>
    </row>
    <row r="233" spans="1:26">
      <c r="A233" s="12" t="s">
        <v>177</v>
      </c>
      <c r="B233" s="12" t="s">
        <v>1395</v>
      </c>
      <c r="C233" s="12" t="s">
        <v>5290</v>
      </c>
      <c r="D233" s="12" t="s">
        <v>5291</v>
      </c>
      <c r="E233" s="12" t="s">
        <v>5292</v>
      </c>
      <c r="F233" s="12" t="s">
        <v>2033</v>
      </c>
      <c r="G233" s="12" t="s">
        <v>2411</v>
      </c>
      <c r="H233" s="12" t="s">
        <v>2614</v>
      </c>
      <c r="I233" s="12" t="s">
        <v>1764</v>
      </c>
      <c r="J233" s="12" t="s">
        <v>1918</v>
      </c>
      <c r="K233" s="12" t="s">
        <v>2301</v>
      </c>
      <c r="L233" s="12" t="s">
        <v>5293</v>
      </c>
      <c r="M233" s="12" t="s">
        <v>5294</v>
      </c>
      <c r="N233" s="12" t="s">
        <v>3492</v>
      </c>
      <c r="O233" s="12" t="s">
        <v>2315</v>
      </c>
      <c r="P233" s="12" t="s">
        <v>2418</v>
      </c>
      <c r="Q233" s="12" t="s">
        <v>5295</v>
      </c>
      <c r="R233" s="12" t="s">
        <v>5296</v>
      </c>
      <c r="S233" s="12" t="s">
        <v>5297</v>
      </c>
      <c r="T233" s="12" t="s">
        <v>5298</v>
      </c>
      <c r="U233" s="12" t="s">
        <v>5299</v>
      </c>
      <c r="V233" s="12" t="s">
        <v>5300</v>
      </c>
      <c r="W233" s="12" t="s">
        <v>4</v>
      </c>
      <c r="X233" s="12" t="s">
        <v>3832</v>
      </c>
      <c r="Y233" s="12" t="s">
        <v>2352</v>
      </c>
      <c r="Z233" s="12" t="s">
        <v>5301</v>
      </c>
    </row>
    <row r="234" spans="1:26">
      <c r="A234" s="12" t="s">
        <v>177</v>
      </c>
      <c r="B234" s="12" t="s">
        <v>3621</v>
      </c>
      <c r="C234" s="12" t="s">
        <v>5302</v>
      </c>
      <c r="D234" s="12" t="s">
        <v>5303</v>
      </c>
      <c r="E234" s="12" t="s">
        <v>5304</v>
      </c>
      <c r="F234" s="12" t="s">
        <v>1256</v>
      </c>
      <c r="G234" s="12" t="s">
        <v>3155</v>
      </c>
      <c r="H234" s="12" t="s">
        <v>4587</v>
      </c>
      <c r="I234" s="12" t="s">
        <v>1831</v>
      </c>
      <c r="J234" s="12" t="s">
        <v>1810</v>
      </c>
      <c r="K234" s="12" t="s">
        <v>1939</v>
      </c>
      <c r="L234" s="12" t="s">
        <v>5305</v>
      </c>
      <c r="M234" s="12" t="s">
        <v>5306</v>
      </c>
      <c r="N234" s="12" t="s">
        <v>5307</v>
      </c>
      <c r="O234" s="12" t="s">
        <v>2315</v>
      </c>
      <c r="P234" s="12" t="s">
        <v>2474</v>
      </c>
      <c r="Q234" s="12" t="s">
        <v>4350</v>
      </c>
      <c r="R234" s="12" t="s">
        <v>5308</v>
      </c>
      <c r="S234" s="12" t="s">
        <v>5309</v>
      </c>
      <c r="T234" s="12" t="s">
        <v>5310</v>
      </c>
      <c r="U234" s="12" t="s">
        <v>5311</v>
      </c>
      <c r="V234" s="12" t="s">
        <v>5312</v>
      </c>
      <c r="W234" s="12" t="s">
        <v>4</v>
      </c>
      <c r="X234" s="12" t="s">
        <v>1862</v>
      </c>
      <c r="Y234" s="12" t="s">
        <v>4417</v>
      </c>
      <c r="Z234" s="12" t="s">
        <v>5313</v>
      </c>
    </row>
    <row r="235" spans="1:26">
      <c r="A235" s="12" t="s">
        <v>177</v>
      </c>
      <c r="B235" s="12" t="s">
        <v>2185</v>
      </c>
      <c r="C235" s="12" t="s">
        <v>5314</v>
      </c>
      <c r="D235" s="12" t="s">
        <v>5315</v>
      </c>
      <c r="E235" s="12" t="s">
        <v>5316</v>
      </c>
      <c r="F235" s="12" t="s">
        <v>4587</v>
      </c>
      <c r="G235" s="12" t="s">
        <v>4360</v>
      </c>
      <c r="H235" s="12" t="s">
        <v>3219</v>
      </c>
      <c r="I235" s="12" t="s">
        <v>2463</v>
      </c>
      <c r="J235" s="12" t="s">
        <v>2114</v>
      </c>
      <c r="K235" s="12" t="s">
        <v>2074</v>
      </c>
      <c r="L235" s="12" t="s">
        <v>4702</v>
      </c>
      <c r="M235" s="12" t="s">
        <v>5317</v>
      </c>
      <c r="N235" s="12" t="s">
        <v>5318</v>
      </c>
      <c r="O235" s="12" t="s">
        <v>5319</v>
      </c>
      <c r="P235" s="12" t="s">
        <v>5320</v>
      </c>
      <c r="Q235" s="12" t="s">
        <v>5065</v>
      </c>
      <c r="R235" s="12" t="s">
        <v>5321</v>
      </c>
      <c r="S235" s="12" t="s">
        <v>5322</v>
      </c>
      <c r="T235" s="12" t="s">
        <v>5323</v>
      </c>
      <c r="U235" s="12" t="s">
        <v>5324</v>
      </c>
      <c r="V235" s="12" t="s">
        <v>5325</v>
      </c>
      <c r="W235" s="12" t="s">
        <v>2</v>
      </c>
      <c r="X235" s="12" t="s">
        <v>4325</v>
      </c>
      <c r="Y235" s="12" t="s">
        <v>2330</v>
      </c>
      <c r="Z235" s="12" t="s">
        <v>5326</v>
      </c>
    </row>
    <row r="236" spans="1:26">
      <c r="A236" s="12" t="s">
        <v>177</v>
      </c>
      <c r="B236" s="12" t="s">
        <v>2613</v>
      </c>
      <c r="C236" s="12" t="s">
        <v>5327</v>
      </c>
      <c r="D236" s="12" t="s">
        <v>5328</v>
      </c>
      <c r="E236" s="12" t="s">
        <v>5329</v>
      </c>
      <c r="F236" s="12" t="s">
        <v>1057</v>
      </c>
      <c r="G236" s="12" t="s">
        <v>1751</v>
      </c>
      <c r="H236" s="12" t="s">
        <v>1419</v>
      </c>
      <c r="I236" s="12" t="s">
        <v>926</v>
      </c>
      <c r="J236" s="12" t="s">
        <v>1360</v>
      </c>
      <c r="K236" s="12" t="s">
        <v>2544</v>
      </c>
      <c r="L236" s="12" t="s">
        <v>5330</v>
      </c>
      <c r="M236" s="12" t="s">
        <v>5331</v>
      </c>
      <c r="N236" s="12" t="s">
        <v>5332</v>
      </c>
      <c r="O236" s="12" t="s">
        <v>3998</v>
      </c>
      <c r="P236" s="12" t="s">
        <v>5333</v>
      </c>
      <c r="Q236" s="12" t="s">
        <v>5220</v>
      </c>
      <c r="R236" s="12" t="s">
        <v>5334</v>
      </c>
      <c r="S236" s="12" t="s">
        <v>5335</v>
      </c>
      <c r="T236" s="12" t="s">
        <v>5336</v>
      </c>
      <c r="U236" s="12" t="s">
        <v>5337</v>
      </c>
      <c r="V236" s="12" t="s">
        <v>5338</v>
      </c>
      <c r="W236" s="12" t="s">
        <v>11</v>
      </c>
      <c r="X236" s="12" t="s">
        <v>1285</v>
      </c>
      <c r="Y236" s="12" t="s">
        <v>4561</v>
      </c>
      <c r="Z236" s="12" t="s">
        <v>5339</v>
      </c>
    </row>
    <row r="237" spans="1:26">
      <c r="A237" s="12" t="s">
        <v>177</v>
      </c>
      <c r="B237" s="12" t="s">
        <v>5340</v>
      </c>
      <c r="C237" s="12" t="s">
        <v>5341</v>
      </c>
      <c r="D237" s="12" t="s">
        <v>5342</v>
      </c>
      <c r="E237" s="12" t="s">
        <v>5343</v>
      </c>
      <c r="F237" s="12" t="s">
        <v>1623</v>
      </c>
      <c r="G237" s="12" t="s">
        <v>3736</v>
      </c>
      <c r="H237" s="12" t="s">
        <v>2758</v>
      </c>
      <c r="I237" s="12" t="s">
        <v>1939</v>
      </c>
      <c r="J237" s="12" t="s">
        <v>2027</v>
      </c>
      <c r="K237" s="12" t="s">
        <v>1360</v>
      </c>
      <c r="L237" s="12" t="s">
        <v>5344</v>
      </c>
      <c r="M237" s="12" t="s">
        <v>5345</v>
      </c>
      <c r="N237" s="12" t="s">
        <v>5346</v>
      </c>
      <c r="O237" s="12" t="s">
        <v>4689</v>
      </c>
      <c r="P237" s="12" t="s">
        <v>2292</v>
      </c>
      <c r="Q237" s="12" t="s">
        <v>3866</v>
      </c>
      <c r="R237" s="12" t="s">
        <v>5347</v>
      </c>
      <c r="S237" s="12" t="s">
        <v>5348</v>
      </c>
      <c r="T237" s="12" t="s">
        <v>5349</v>
      </c>
      <c r="U237" s="12" t="s">
        <v>5350</v>
      </c>
      <c r="V237" s="12" t="s">
        <v>5351</v>
      </c>
      <c r="W237" s="12" t="s">
        <v>2</v>
      </c>
      <c r="X237" s="12" t="s">
        <v>2266</v>
      </c>
      <c r="Y237" s="12" t="s">
        <v>2402</v>
      </c>
      <c r="Z237" s="12" t="s">
        <v>5352</v>
      </c>
    </row>
    <row r="238" spans="1:26">
      <c r="A238" s="12" t="s">
        <v>177</v>
      </c>
      <c r="B238" s="12" t="s">
        <v>3158</v>
      </c>
      <c r="C238" s="12" t="s">
        <v>5353</v>
      </c>
      <c r="D238" s="12" t="s">
        <v>5354</v>
      </c>
      <c r="E238" s="12" t="s">
        <v>5355</v>
      </c>
      <c r="F238" s="12" t="s">
        <v>1905</v>
      </c>
      <c r="G238" s="12" t="s">
        <v>4172</v>
      </c>
      <c r="H238" s="12" t="s">
        <v>2390</v>
      </c>
      <c r="I238" s="12" t="s">
        <v>1810</v>
      </c>
      <c r="J238" s="12" t="s">
        <v>1853</v>
      </c>
      <c r="K238" s="12" t="s">
        <v>1360</v>
      </c>
      <c r="L238" s="12" t="s">
        <v>3231</v>
      </c>
      <c r="M238" s="12" t="s">
        <v>5356</v>
      </c>
      <c r="N238" s="12" t="s">
        <v>5357</v>
      </c>
      <c r="O238" s="12" t="s">
        <v>5358</v>
      </c>
      <c r="P238" s="12" t="s">
        <v>5359</v>
      </c>
      <c r="Q238" s="12" t="s">
        <v>5360</v>
      </c>
      <c r="R238" s="12" t="s">
        <v>5361</v>
      </c>
      <c r="S238" s="12" t="s">
        <v>5362</v>
      </c>
      <c r="T238" s="12" t="s">
        <v>5363</v>
      </c>
      <c r="U238" s="12" t="s">
        <v>5364</v>
      </c>
      <c r="V238" s="12" t="s">
        <v>5365</v>
      </c>
      <c r="W238" s="12" t="s">
        <v>4</v>
      </c>
      <c r="X238" s="12" t="s">
        <v>2802</v>
      </c>
      <c r="Y238" s="12" t="s">
        <v>1623</v>
      </c>
      <c r="Z238" s="12" t="s">
        <v>5366</v>
      </c>
    </row>
    <row r="239" spans="1:26">
      <c r="A239" s="12" t="s">
        <v>177</v>
      </c>
      <c r="B239" s="12" t="s">
        <v>5367</v>
      </c>
      <c r="C239" s="12" t="s">
        <v>5368</v>
      </c>
      <c r="D239" s="12" t="s">
        <v>5369</v>
      </c>
      <c r="E239" s="12" t="s">
        <v>5355</v>
      </c>
      <c r="F239" s="12" t="s">
        <v>2613</v>
      </c>
      <c r="G239" s="12" t="s">
        <v>3157</v>
      </c>
      <c r="H239" s="12" t="s">
        <v>2907</v>
      </c>
      <c r="I239" s="12" t="s">
        <v>2278</v>
      </c>
      <c r="J239" s="12" t="s">
        <v>2027</v>
      </c>
      <c r="K239" s="12" t="s">
        <v>926</v>
      </c>
      <c r="L239" s="12" t="s">
        <v>5370</v>
      </c>
      <c r="M239" s="12" t="s">
        <v>5371</v>
      </c>
      <c r="N239" s="12" t="s">
        <v>5372</v>
      </c>
      <c r="O239" s="12" t="s">
        <v>5373</v>
      </c>
      <c r="P239" s="12" t="s">
        <v>5232</v>
      </c>
      <c r="Q239" s="12" t="s">
        <v>5374</v>
      </c>
      <c r="R239" s="12" t="s">
        <v>5375</v>
      </c>
      <c r="S239" s="12" t="s">
        <v>5376</v>
      </c>
      <c r="T239" s="12" t="s">
        <v>5377</v>
      </c>
      <c r="U239" s="12" t="s">
        <v>5378</v>
      </c>
      <c r="V239" s="12" t="s">
        <v>5379</v>
      </c>
      <c r="W239" s="12" t="s">
        <v>2</v>
      </c>
      <c r="X239" s="12" t="s">
        <v>1969</v>
      </c>
      <c r="Y239" s="12" t="s">
        <v>3623</v>
      </c>
      <c r="Z239" s="12" t="s">
        <v>5380</v>
      </c>
    </row>
    <row r="240" spans="1:26">
      <c r="A240" s="12" t="s">
        <v>177</v>
      </c>
      <c r="B240" s="12" t="s">
        <v>4296</v>
      </c>
      <c r="C240" s="12" t="s">
        <v>5381</v>
      </c>
      <c r="D240" s="12" t="s">
        <v>5382</v>
      </c>
      <c r="E240" s="12" t="s">
        <v>5383</v>
      </c>
      <c r="F240" s="12" t="s">
        <v>5384</v>
      </c>
      <c r="G240" s="12" t="s">
        <v>3917</v>
      </c>
      <c r="H240" s="12" t="s">
        <v>2654</v>
      </c>
      <c r="I240" s="12" t="s">
        <v>2052</v>
      </c>
      <c r="J240" s="12" t="s">
        <v>2288</v>
      </c>
      <c r="K240" s="12" t="s">
        <v>2687</v>
      </c>
      <c r="L240" s="12" t="s">
        <v>5385</v>
      </c>
      <c r="M240" s="12" t="s">
        <v>4728</v>
      </c>
      <c r="N240" s="12" t="s">
        <v>4120</v>
      </c>
      <c r="O240" s="12" t="s">
        <v>375</v>
      </c>
      <c r="P240" s="12" t="s">
        <v>5386</v>
      </c>
      <c r="Q240" s="12" t="s">
        <v>5137</v>
      </c>
      <c r="R240" s="12" t="s">
        <v>3756</v>
      </c>
      <c r="S240" s="12" t="s">
        <v>5387</v>
      </c>
      <c r="T240" s="12" t="s">
        <v>5388</v>
      </c>
      <c r="U240" s="12" t="s">
        <v>5389</v>
      </c>
      <c r="V240" s="12" t="s">
        <v>5390</v>
      </c>
      <c r="W240" s="12" t="s">
        <v>10</v>
      </c>
      <c r="X240" s="12" t="s">
        <v>1315</v>
      </c>
      <c r="Y240" s="12" t="s">
        <v>2246</v>
      </c>
      <c r="Z240" s="12" t="s">
        <v>5391</v>
      </c>
    </row>
    <row r="241" spans="1:26">
      <c r="A241" s="12" t="s">
        <v>177</v>
      </c>
      <c r="B241" s="12" t="s">
        <v>1861</v>
      </c>
      <c r="C241" s="12" t="s">
        <v>5392</v>
      </c>
      <c r="D241" s="12" t="s">
        <v>5393</v>
      </c>
      <c r="E241" s="12" t="s">
        <v>5394</v>
      </c>
      <c r="F241" s="12" t="s">
        <v>2222</v>
      </c>
      <c r="G241" s="12" t="s">
        <v>2551</v>
      </c>
      <c r="H241" s="12" t="s">
        <v>1742</v>
      </c>
      <c r="I241" s="12" t="s">
        <v>1875</v>
      </c>
      <c r="J241" s="12" t="s">
        <v>2007</v>
      </c>
      <c r="K241" s="12" t="s">
        <v>2074</v>
      </c>
      <c r="L241" s="12" t="s">
        <v>5395</v>
      </c>
      <c r="M241" s="12" t="s">
        <v>5396</v>
      </c>
      <c r="N241" s="12" t="s">
        <v>5397</v>
      </c>
      <c r="O241" s="12" t="s">
        <v>5398</v>
      </c>
      <c r="P241" s="12" t="s">
        <v>3970</v>
      </c>
      <c r="Q241" s="12" t="s">
        <v>2715</v>
      </c>
      <c r="R241" s="12" t="s">
        <v>5399</v>
      </c>
      <c r="S241" s="12" t="s">
        <v>5400</v>
      </c>
      <c r="T241" s="12" t="s">
        <v>5401</v>
      </c>
      <c r="U241" s="12" t="s">
        <v>5402</v>
      </c>
      <c r="V241" s="12" t="s">
        <v>5403</v>
      </c>
      <c r="W241" s="12" t="s">
        <v>3</v>
      </c>
      <c r="X241" s="12" t="s">
        <v>3157</v>
      </c>
      <c r="Y241" s="12" t="s">
        <v>1818</v>
      </c>
      <c r="Z241" s="12" t="s">
        <v>5404</v>
      </c>
    </row>
    <row r="242" spans="1:26">
      <c r="A242" s="12" t="s">
        <v>177</v>
      </c>
      <c r="B242" s="12" t="s">
        <v>5405</v>
      </c>
      <c r="C242" s="12" t="s">
        <v>5406</v>
      </c>
      <c r="D242" s="12" t="s">
        <v>5407</v>
      </c>
      <c r="E242" s="12" t="s">
        <v>5408</v>
      </c>
      <c r="F242" s="12" t="s">
        <v>5056</v>
      </c>
      <c r="G242" s="12" t="s">
        <v>4257</v>
      </c>
      <c r="H242" s="12" t="s">
        <v>2442</v>
      </c>
      <c r="I242" s="12" t="s">
        <v>1742</v>
      </c>
      <c r="J242" s="12" t="s">
        <v>2404</v>
      </c>
      <c r="K242" s="12" t="s">
        <v>1742</v>
      </c>
      <c r="L242" s="12" t="s">
        <v>5409</v>
      </c>
      <c r="M242" s="12" t="s">
        <v>5410</v>
      </c>
      <c r="N242" s="12" t="s">
        <v>2791</v>
      </c>
      <c r="O242" s="12" t="s">
        <v>5397</v>
      </c>
      <c r="P242" s="12" t="s">
        <v>5232</v>
      </c>
      <c r="Q242" s="12" t="s">
        <v>4662</v>
      </c>
      <c r="R242" s="12" t="s">
        <v>5411</v>
      </c>
      <c r="S242" s="12" t="s">
        <v>5412</v>
      </c>
      <c r="T242" s="12" t="s">
        <v>5413</v>
      </c>
      <c r="U242" s="12" t="s">
        <v>5414</v>
      </c>
      <c r="V242" s="12" t="s">
        <v>5415</v>
      </c>
      <c r="W242" s="12" t="s">
        <v>10</v>
      </c>
      <c r="X242" s="12" t="s">
        <v>2982</v>
      </c>
      <c r="Y242" s="12" t="s">
        <v>2450</v>
      </c>
      <c r="Z242" s="12" t="s">
        <v>5416</v>
      </c>
    </row>
    <row r="243" spans="1:26">
      <c r="A243" s="12" t="s">
        <v>177</v>
      </c>
      <c r="B243" s="12" t="s">
        <v>4821</v>
      </c>
      <c r="C243" s="12" t="s">
        <v>5417</v>
      </c>
      <c r="D243" s="12" t="s">
        <v>5418</v>
      </c>
      <c r="E243" s="12" t="s">
        <v>5419</v>
      </c>
      <c r="F243" s="12" t="s">
        <v>3621</v>
      </c>
      <c r="G243" s="12" t="s">
        <v>4038</v>
      </c>
      <c r="H243" s="12" t="s">
        <v>2187</v>
      </c>
      <c r="I243" s="12" t="s">
        <v>1786</v>
      </c>
      <c r="J243" s="12" t="s">
        <v>1504</v>
      </c>
      <c r="K243" s="12" t="s">
        <v>1592</v>
      </c>
      <c r="L243" s="12" t="s">
        <v>5420</v>
      </c>
      <c r="M243" s="12" t="s">
        <v>5421</v>
      </c>
      <c r="N243" s="12" t="s">
        <v>5422</v>
      </c>
      <c r="O243" s="12" t="s">
        <v>3413</v>
      </c>
      <c r="P243" s="12" t="s">
        <v>2172</v>
      </c>
      <c r="Q243" s="12" t="s">
        <v>4769</v>
      </c>
      <c r="R243" s="12" t="s">
        <v>5423</v>
      </c>
      <c r="S243" s="12" t="s">
        <v>5424</v>
      </c>
      <c r="T243" s="12" t="s">
        <v>5425</v>
      </c>
      <c r="U243" s="12" t="s">
        <v>5426</v>
      </c>
      <c r="V243" s="12" t="s">
        <v>5427</v>
      </c>
      <c r="W243" s="12" t="s">
        <v>4</v>
      </c>
      <c r="X243" s="12" t="s">
        <v>5428</v>
      </c>
      <c r="Y243" s="12" t="s">
        <v>3139</v>
      </c>
      <c r="Z243" s="12" t="s">
        <v>5429</v>
      </c>
    </row>
    <row r="244" spans="1:26">
      <c r="A244" s="12" t="s">
        <v>177</v>
      </c>
      <c r="B244" s="12" t="s">
        <v>2082</v>
      </c>
      <c r="C244" s="12" t="s">
        <v>5430</v>
      </c>
      <c r="D244" s="12" t="s">
        <v>5431</v>
      </c>
      <c r="E244" s="12" t="s">
        <v>5432</v>
      </c>
      <c r="F244" s="12" t="s">
        <v>2331</v>
      </c>
      <c r="G244" s="12" t="s">
        <v>3370</v>
      </c>
      <c r="H244" s="12" t="s">
        <v>2541</v>
      </c>
      <c r="I244" s="12" t="s">
        <v>1918</v>
      </c>
      <c r="J244" s="12" t="s">
        <v>1875</v>
      </c>
      <c r="K244" s="12" t="s">
        <v>1897</v>
      </c>
      <c r="L244" s="12" t="s">
        <v>5433</v>
      </c>
      <c r="M244" s="12" t="s">
        <v>5434</v>
      </c>
      <c r="N244" s="12" t="s">
        <v>5435</v>
      </c>
      <c r="O244" s="12" t="s">
        <v>5436</v>
      </c>
      <c r="P244" s="12" t="s">
        <v>4164</v>
      </c>
      <c r="Q244" s="12" t="s">
        <v>5256</v>
      </c>
      <c r="R244" s="12" t="s">
        <v>5437</v>
      </c>
      <c r="S244" s="12" t="s">
        <v>5438</v>
      </c>
      <c r="T244" s="12" t="s">
        <v>5439</v>
      </c>
      <c r="U244" s="12" t="s">
        <v>5440</v>
      </c>
      <c r="V244" s="12" t="s">
        <v>5441</v>
      </c>
      <c r="W244" s="12" t="s">
        <v>11</v>
      </c>
      <c r="X244" s="12" t="s">
        <v>2787</v>
      </c>
      <c r="Y244" s="12" t="s">
        <v>5442</v>
      </c>
      <c r="Z244" s="12" t="s">
        <v>5443</v>
      </c>
    </row>
    <row r="245" spans="1:26">
      <c r="A245" s="12" t="s">
        <v>177</v>
      </c>
      <c r="B245" s="12" t="s">
        <v>1149</v>
      </c>
      <c r="C245" s="12" t="s">
        <v>5444</v>
      </c>
      <c r="D245" s="12" t="s">
        <v>5445</v>
      </c>
      <c r="E245" s="12" t="s">
        <v>5446</v>
      </c>
      <c r="F245" s="12" t="s">
        <v>3219</v>
      </c>
      <c r="G245" s="12" t="s">
        <v>3768</v>
      </c>
      <c r="H245" s="12" t="s">
        <v>2573</v>
      </c>
      <c r="I245" s="12" t="s">
        <v>2137</v>
      </c>
      <c r="J245" s="12" t="s">
        <v>2301</v>
      </c>
      <c r="K245" s="12" t="s">
        <v>2324</v>
      </c>
      <c r="L245" s="12" t="s">
        <v>5447</v>
      </c>
      <c r="M245" s="12" t="s">
        <v>5448</v>
      </c>
      <c r="N245" s="12" t="s">
        <v>5449</v>
      </c>
      <c r="O245" s="12" t="s">
        <v>5450</v>
      </c>
      <c r="P245" s="12" t="s">
        <v>3363</v>
      </c>
      <c r="Q245" s="12" t="s">
        <v>2917</v>
      </c>
      <c r="R245" s="12" t="s">
        <v>5451</v>
      </c>
      <c r="S245" s="12" t="s">
        <v>5452</v>
      </c>
      <c r="T245" s="12" t="s">
        <v>5453</v>
      </c>
      <c r="U245" s="12" t="s">
        <v>5454</v>
      </c>
      <c r="V245" s="12" t="s">
        <v>5455</v>
      </c>
      <c r="W245" s="12" t="s">
        <v>4</v>
      </c>
      <c r="X245" s="12" t="s">
        <v>3628</v>
      </c>
      <c r="Y245" s="12" t="s">
        <v>3720</v>
      </c>
      <c r="Z245" s="12" t="s">
        <v>5456</v>
      </c>
    </row>
    <row r="246" spans="1:26">
      <c r="A246" s="12" t="s">
        <v>177</v>
      </c>
      <c r="B246" s="12" t="s">
        <v>4257</v>
      </c>
      <c r="C246" s="12" t="s">
        <v>5457</v>
      </c>
      <c r="D246" s="12" t="s">
        <v>5458</v>
      </c>
      <c r="E246" s="12" t="s">
        <v>5446</v>
      </c>
      <c r="F246" s="12" t="s">
        <v>5459</v>
      </c>
      <c r="G246" s="12" t="s">
        <v>1810</v>
      </c>
      <c r="H246" s="12" t="s">
        <v>1482</v>
      </c>
      <c r="I246" s="12" t="s">
        <v>1504</v>
      </c>
      <c r="J246" s="12" t="s">
        <v>2137</v>
      </c>
      <c r="K246" s="12" t="s">
        <v>1984</v>
      </c>
      <c r="L246" s="12" t="s">
        <v>5460</v>
      </c>
      <c r="M246" s="12" t="s">
        <v>1909</v>
      </c>
      <c r="N246" s="12" t="s">
        <v>371</v>
      </c>
      <c r="O246" s="12" t="s">
        <v>2172</v>
      </c>
      <c r="P246" s="12" t="s">
        <v>5283</v>
      </c>
      <c r="Q246" s="12" t="s">
        <v>2773</v>
      </c>
      <c r="R246" s="12" t="s">
        <v>5461</v>
      </c>
      <c r="S246" s="12" t="s">
        <v>5462</v>
      </c>
      <c r="T246" s="12" t="s">
        <v>5463</v>
      </c>
      <c r="U246" s="12" t="s">
        <v>5464</v>
      </c>
      <c r="V246" s="12" t="s">
        <v>5465</v>
      </c>
      <c r="W246" s="12" t="s">
        <v>3</v>
      </c>
      <c r="X246" s="12" t="s">
        <v>5466</v>
      </c>
      <c r="Y246" s="12" t="s">
        <v>997</v>
      </c>
      <c r="Z246" s="12" t="s">
        <v>5467</v>
      </c>
    </row>
    <row r="247" spans="1:26">
      <c r="A247" s="12" t="s">
        <v>177</v>
      </c>
      <c r="B247" s="12" t="s">
        <v>4630</v>
      </c>
      <c r="C247" s="12" t="s">
        <v>5468</v>
      </c>
      <c r="D247" s="12" t="s">
        <v>5469</v>
      </c>
      <c r="E247" s="12" t="s">
        <v>5470</v>
      </c>
      <c r="F247" s="12" t="s">
        <v>2287</v>
      </c>
      <c r="G247" s="12" t="s">
        <v>4172</v>
      </c>
      <c r="H247" s="12" t="s">
        <v>5405</v>
      </c>
      <c r="I247" s="12" t="s">
        <v>2487</v>
      </c>
      <c r="J247" s="12" t="s">
        <v>2029</v>
      </c>
      <c r="K247" s="12" t="s">
        <v>2384</v>
      </c>
      <c r="L247" s="12" t="s">
        <v>5471</v>
      </c>
      <c r="M247" s="12" t="s">
        <v>5472</v>
      </c>
      <c r="N247" s="12" t="s">
        <v>5473</v>
      </c>
      <c r="O247" s="12" t="s">
        <v>5474</v>
      </c>
      <c r="P247" s="12" t="s">
        <v>2933</v>
      </c>
      <c r="Q247" s="12" t="s">
        <v>4985</v>
      </c>
      <c r="R247" s="12" t="s">
        <v>5475</v>
      </c>
      <c r="S247" s="12" t="s">
        <v>5476</v>
      </c>
      <c r="T247" s="12" t="s">
        <v>5477</v>
      </c>
      <c r="U247" s="12" t="s">
        <v>5478</v>
      </c>
      <c r="V247" s="12" t="s">
        <v>5479</v>
      </c>
      <c r="W247" s="12" t="s">
        <v>11</v>
      </c>
      <c r="X247" s="12" t="s">
        <v>1991</v>
      </c>
      <c r="Y247" s="12" t="s">
        <v>3108</v>
      </c>
      <c r="Z247" s="12" t="s">
        <v>5480</v>
      </c>
    </row>
    <row r="248" spans="1:26">
      <c r="A248" s="12" t="s">
        <v>177</v>
      </c>
      <c r="B248" s="12" t="s">
        <v>1120</v>
      </c>
      <c r="C248" s="12" t="s">
        <v>5481</v>
      </c>
      <c r="D248" s="12" t="s">
        <v>5482</v>
      </c>
      <c r="E248" s="12" t="s">
        <v>5483</v>
      </c>
      <c r="F248" s="12" t="s">
        <v>3394</v>
      </c>
      <c r="G248" s="12" t="s">
        <v>3917</v>
      </c>
      <c r="H248" s="12" t="s">
        <v>2781</v>
      </c>
      <c r="I248" s="12" t="s">
        <v>1875</v>
      </c>
      <c r="J248" s="12" t="s">
        <v>2137</v>
      </c>
      <c r="K248" s="12" t="s">
        <v>1875</v>
      </c>
      <c r="L248" s="12" t="s">
        <v>5484</v>
      </c>
      <c r="M248" s="12" t="s">
        <v>5485</v>
      </c>
      <c r="N248" s="12" t="s">
        <v>5486</v>
      </c>
      <c r="O248" s="12" t="s">
        <v>3332</v>
      </c>
      <c r="P248" s="12" t="s">
        <v>371</v>
      </c>
      <c r="Q248" s="12" t="s">
        <v>5398</v>
      </c>
      <c r="R248" s="12" t="s">
        <v>5487</v>
      </c>
      <c r="S248" s="12" t="s">
        <v>5488</v>
      </c>
      <c r="T248" s="12" t="s">
        <v>5489</v>
      </c>
      <c r="U248" s="12" t="s">
        <v>5490</v>
      </c>
      <c r="V248" s="12" t="s">
        <v>5491</v>
      </c>
      <c r="W248" s="12" t="s">
        <v>3</v>
      </c>
      <c r="X248" s="12" t="s">
        <v>1291</v>
      </c>
      <c r="Y248" s="12" t="s">
        <v>3731</v>
      </c>
      <c r="Z248" s="12" t="s">
        <v>5492</v>
      </c>
    </row>
    <row r="249" spans="1:26">
      <c r="A249" s="12" t="s">
        <v>177</v>
      </c>
      <c r="B249" s="12" t="s">
        <v>2802</v>
      </c>
      <c r="C249" s="12" t="s">
        <v>5493</v>
      </c>
      <c r="D249" s="12" t="s">
        <v>5494</v>
      </c>
      <c r="E249" s="12" t="s">
        <v>5483</v>
      </c>
      <c r="F249" s="12" t="s">
        <v>1149</v>
      </c>
      <c r="G249" s="12" t="s">
        <v>3620</v>
      </c>
      <c r="H249" s="12" t="s">
        <v>2005</v>
      </c>
      <c r="I249" s="12" t="s">
        <v>1918</v>
      </c>
      <c r="J249" s="12" t="s">
        <v>1504</v>
      </c>
      <c r="K249" s="12" t="s">
        <v>1721</v>
      </c>
      <c r="L249" s="12" t="s">
        <v>5495</v>
      </c>
      <c r="M249" s="12" t="s">
        <v>5496</v>
      </c>
      <c r="N249" s="12" t="s">
        <v>5497</v>
      </c>
      <c r="O249" s="12" t="s">
        <v>5498</v>
      </c>
      <c r="P249" s="12" t="s">
        <v>2172</v>
      </c>
      <c r="Q249" s="12" t="s">
        <v>4286</v>
      </c>
      <c r="R249" s="12" t="s">
        <v>5499</v>
      </c>
      <c r="S249" s="12" t="s">
        <v>5500</v>
      </c>
      <c r="T249" s="12" t="s">
        <v>5501</v>
      </c>
      <c r="U249" s="12" t="s">
        <v>5502</v>
      </c>
      <c r="V249" s="12" t="s">
        <v>5503</v>
      </c>
      <c r="W249" s="12" t="s">
        <v>4</v>
      </c>
      <c r="X249" s="12" t="s">
        <v>1489</v>
      </c>
      <c r="Y249" s="12" t="s">
        <v>2203</v>
      </c>
      <c r="Z249" s="12" t="s">
        <v>5504</v>
      </c>
    </row>
    <row r="250" spans="1:26">
      <c r="A250" s="12" t="s">
        <v>177</v>
      </c>
      <c r="B250" s="12" t="s">
        <v>4934</v>
      </c>
      <c r="C250" s="12" t="s">
        <v>5505</v>
      </c>
      <c r="D250" s="12" t="s">
        <v>5506</v>
      </c>
      <c r="E250" s="12" t="s">
        <v>5507</v>
      </c>
      <c r="F250" s="12" t="s">
        <v>2653</v>
      </c>
      <c r="G250" s="12" t="s">
        <v>2572</v>
      </c>
      <c r="H250" s="12" t="s">
        <v>2287</v>
      </c>
      <c r="I250" s="12" t="s">
        <v>1810</v>
      </c>
      <c r="J250" s="12" t="s">
        <v>1984</v>
      </c>
      <c r="K250" s="12" t="s">
        <v>1810</v>
      </c>
      <c r="L250" s="12" t="s">
        <v>5508</v>
      </c>
      <c r="M250" s="12" t="s">
        <v>5509</v>
      </c>
      <c r="N250" s="12" t="s">
        <v>5510</v>
      </c>
      <c r="O250" s="12" t="s">
        <v>5511</v>
      </c>
      <c r="P250" s="12" t="s">
        <v>4524</v>
      </c>
      <c r="Q250" s="12" t="s">
        <v>5512</v>
      </c>
      <c r="R250" s="12" t="s">
        <v>5513</v>
      </c>
      <c r="S250" s="12" t="s">
        <v>5514</v>
      </c>
      <c r="T250" s="12" t="s">
        <v>5515</v>
      </c>
      <c r="U250" s="12" t="s">
        <v>5516</v>
      </c>
      <c r="V250" s="12" t="s">
        <v>5517</v>
      </c>
      <c r="W250" s="12" t="s">
        <v>2</v>
      </c>
      <c r="X250" s="12" t="s">
        <v>2510</v>
      </c>
      <c r="Y250" s="12" t="s">
        <v>2186</v>
      </c>
      <c r="Z250" s="12" t="s">
        <v>5518</v>
      </c>
    </row>
    <row r="251" spans="1:26">
      <c r="A251" s="12" t="s">
        <v>177</v>
      </c>
      <c r="B251" s="12" t="s">
        <v>2913</v>
      </c>
      <c r="C251" s="12" t="s">
        <v>5519</v>
      </c>
      <c r="D251" s="12" t="s">
        <v>5520</v>
      </c>
      <c r="E251" s="12" t="s">
        <v>5521</v>
      </c>
      <c r="F251" s="12" t="s">
        <v>1945</v>
      </c>
      <c r="G251" s="12" t="s">
        <v>3917</v>
      </c>
      <c r="H251" s="12" t="s">
        <v>2278</v>
      </c>
      <c r="I251" s="12" t="s">
        <v>1547</v>
      </c>
      <c r="J251" s="12" t="s">
        <v>1547</v>
      </c>
      <c r="K251" s="12" t="s">
        <v>1810</v>
      </c>
      <c r="L251" s="12" t="s">
        <v>5522</v>
      </c>
      <c r="M251" s="12" t="s">
        <v>5523</v>
      </c>
      <c r="N251" s="12" t="s">
        <v>5524</v>
      </c>
      <c r="O251" s="12" t="s">
        <v>2038</v>
      </c>
      <c r="P251" s="12" t="s">
        <v>2038</v>
      </c>
      <c r="Q251" s="12" t="s">
        <v>2474</v>
      </c>
      <c r="R251" s="12" t="s">
        <v>5525</v>
      </c>
      <c r="S251" s="12" t="s">
        <v>5526</v>
      </c>
      <c r="T251" s="12" t="s">
        <v>5527</v>
      </c>
      <c r="U251" s="12" t="s">
        <v>5528</v>
      </c>
      <c r="V251" s="12" t="s">
        <v>5529</v>
      </c>
      <c r="W251" s="12" t="s">
        <v>11</v>
      </c>
      <c r="X251" s="12" t="s">
        <v>1992</v>
      </c>
      <c r="Y251" s="12" t="s">
        <v>3190</v>
      </c>
      <c r="Z251" s="12" t="s">
        <v>5530</v>
      </c>
    </row>
    <row r="252" spans="1:26">
      <c r="A252" s="12" t="s">
        <v>177</v>
      </c>
      <c r="B252" s="12" t="s">
        <v>4643</v>
      </c>
      <c r="C252" s="12" t="s">
        <v>5531</v>
      </c>
      <c r="D252" s="12" t="s">
        <v>5532</v>
      </c>
      <c r="E252" s="12" t="s">
        <v>5533</v>
      </c>
      <c r="F252" s="12" t="s">
        <v>2692</v>
      </c>
      <c r="G252" s="12" t="s">
        <v>3783</v>
      </c>
      <c r="H252" s="12" t="s">
        <v>1332</v>
      </c>
      <c r="I252" s="12" t="s">
        <v>2239</v>
      </c>
      <c r="J252" s="12" t="s">
        <v>1657</v>
      </c>
      <c r="K252" s="12" t="s">
        <v>1698</v>
      </c>
      <c r="L252" s="12" t="s">
        <v>5534</v>
      </c>
      <c r="M252" s="12" t="s">
        <v>5535</v>
      </c>
      <c r="N252" s="12" t="s">
        <v>5536</v>
      </c>
      <c r="O252" s="12" t="s">
        <v>5537</v>
      </c>
      <c r="P252" s="12" t="s">
        <v>2038</v>
      </c>
      <c r="Q252" s="12" t="s">
        <v>5538</v>
      </c>
      <c r="R252" s="12" t="s">
        <v>5539</v>
      </c>
      <c r="S252" s="12" t="s">
        <v>5540</v>
      </c>
      <c r="T252" s="12" t="s">
        <v>5541</v>
      </c>
      <c r="U252" s="12" t="s">
        <v>5542</v>
      </c>
      <c r="V252" s="12" t="s">
        <v>5543</v>
      </c>
      <c r="W252" s="12" t="s">
        <v>11</v>
      </c>
      <c r="X252" s="12" t="s">
        <v>5544</v>
      </c>
      <c r="Y252" s="12" t="s">
        <v>5545</v>
      </c>
      <c r="Z252" s="12" t="s">
        <v>5546</v>
      </c>
    </row>
    <row r="253" spans="1:26">
      <c r="A253" s="12" t="s">
        <v>177</v>
      </c>
      <c r="B253" s="12" t="s">
        <v>1273</v>
      </c>
      <c r="C253" s="12" t="s">
        <v>5547</v>
      </c>
      <c r="D253" s="12" t="s">
        <v>5548</v>
      </c>
      <c r="E253" s="12" t="s">
        <v>5549</v>
      </c>
      <c r="F253" s="12" t="s">
        <v>5550</v>
      </c>
      <c r="G253" s="12" t="s">
        <v>2595</v>
      </c>
      <c r="H253" s="12" t="s">
        <v>1853</v>
      </c>
      <c r="I253" s="12" t="s">
        <v>1592</v>
      </c>
      <c r="J253" s="12" t="s">
        <v>1810</v>
      </c>
      <c r="K253" s="12" t="s">
        <v>1721</v>
      </c>
      <c r="L253" s="12" t="s">
        <v>5551</v>
      </c>
      <c r="M253" s="12" t="s">
        <v>5552</v>
      </c>
      <c r="N253" s="12" t="s">
        <v>5553</v>
      </c>
      <c r="O253" s="12" t="s">
        <v>4012</v>
      </c>
      <c r="P253" s="12" t="s">
        <v>2474</v>
      </c>
      <c r="Q253" s="12" t="s">
        <v>3143</v>
      </c>
      <c r="R253" s="12" t="s">
        <v>5554</v>
      </c>
      <c r="S253" s="12" t="s">
        <v>5555</v>
      </c>
      <c r="T253" s="12" t="s">
        <v>5556</v>
      </c>
      <c r="U253" s="12" t="s">
        <v>5557</v>
      </c>
      <c r="V253" s="12" t="s">
        <v>5558</v>
      </c>
      <c r="W253" s="12" t="s">
        <v>10</v>
      </c>
      <c r="X253" s="12" t="s">
        <v>1104</v>
      </c>
      <c r="Y253" s="12" t="s">
        <v>5056</v>
      </c>
      <c r="Z253" s="12" t="s">
        <v>5559</v>
      </c>
    </row>
    <row r="254" spans="1:26">
      <c r="A254" s="12" t="s">
        <v>177</v>
      </c>
      <c r="B254" s="12" t="s">
        <v>3620</v>
      </c>
      <c r="C254" s="12" t="s">
        <v>5560</v>
      </c>
      <c r="D254" s="12" t="s">
        <v>5561</v>
      </c>
      <c r="E254" s="12" t="s">
        <v>5562</v>
      </c>
      <c r="F254" s="12" t="s">
        <v>2878</v>
      </c>
      <c r="G254" s="12" t="s">
        <v>4428</v>
      </c>
      <c r="H254" s="12" t="s">
        <v>2412</v>
      </c>
      <c r="I254" s="12" t="s">
        <v>1348</v>
      </c>
      <c r="J254" s="12" t="s">
        <v>2324</v>
      </c>
      <c r="K254" s="12" t="s">
        <v>2288</v>
      </c>
      <c r="L254" s="12" t="s">
        <v>5563</v>
      </c>
      <c r="M254" s="12" t="s">
        <v>5564</v>
      </c>
      <c r="N254" s="12" t="s">
        <v>5565</v>
      </c>
      <c r="O254" s="12" t="s">
        <v>3804</v>
      </c>
      <c r="P254" s="12" t="s">
        <v>5566</v>
      </c>
      <c r="Q254" s="12" t="s">
        <v>3144</v>
      </c>
      <c r="R254" s="12" t="s">
        <v>5567</v>
      </c>
      <c r="S254" s="12" t="s">
        <v>5568</v>
      </c>
      <c r="T254" s="12" t="s">
        <v>5569</v>
      </c>
      <c r="U254" s="12" t="s">
        <v>5570</v>
      </c>
      <c r="V254" s="12" t="s">
        <v>5571</v>
      </c>
      <c r="W254" s="12" t="s">
        <v>2</v>
      </c>
      <c r="X254" s="12" t="s">
        <v>2330</v>
      </c>
      <c r="Y254" s="12" t="s">
        <v>2187</v>
      </c>
      <c r="Z254" s="12" t="s">
        <v>5572</v>
      </c>
    </row>
    <row r="255" spans="1:26">
      <c r="A255" s="12" t="s">
        <v>177</v>
      </c>
      <c r="B255" s="12" t="s">
        <v>2767</v>
      </c>
      <c r="C255" s="12" t="s">
        <v>5573</v>
      </c>
      <c r="D255" s="12" t="s">
        <v>5574</v>
      </c>
      <c r="E255" s="12" t="s">
        <v>5575</v>
      </c>
      <c r="F255" s="12" t="s">
        <v>1267</v>
      </c>
      <c r="G255" s="12" t="s">
        <v>2412</v>
      </c>
      <c r="H255" s="12" t="s">
        <v>1982</v>
      </c>
      <c r="I255" s="12" t="s">
        <v>2027</v>
      </c>
      <c r="J255" s="12" t="s">
        <v>2135</v>
      </c>
      <c r="K255" s="12" t="s">
        <v>926</v>
      </c>
      <c r="L255" s="12" t="s">
        <v>3721</v>
      </c>
      <c r="M255" s="12" t="s">
        <v>5576</v>
      </c>
      <c r="N255" s="12" t="s">
        <v>5577</v>
      </c>
      <c r="O255" s="12" t="s">
        <v>4105</v>
      </c>
      <c r="P255" s="12" t="s">
        <v>2474</v>
      </c>
      <c r="Q255" s="12" t="s">
        <v>3583</v>
      </c>
      <c r="R255" s="12" t="s">
        <v>5578</v>
      </c>
      <c r="S255" s="12" t="s">
        <v>5579</v>
      </c>
      <c r="T255" s="12" t="s">
        <v>5580</v>
      </c>
      <c r="U255" s="12" t="s">
        <v>5581</v>
      </c>
      <c r="V255" s="12" t="s">
        <v>5582</v>
      </c>
      <c r="W255" s="12" t="s">
        <v>4</v>
      </c>
      <c r="X255" s="12" t="s">
        <v>2015</v>
      </c>
      <c r="Y255" s="12" t="s">
        <v>2499</v>
      </c>
      <c r="Z255" s="12" t="s">
        <v>5583</v>
      </c>
    </row>
    <row r="256" spans="1:26">
      <c r="A256" s="12" t="s">
        <v>177</v>
      </c>
      <c r="B256" s="12" t="s">
        <v>4067</v>
      </c>
      <c r="C256" s="12" t="s">
        <v>5584</v>
      </c>
      <c r="D256" s="12" t="s">
        <v>5585</v>
      </c>
      <c r="E256" s="12" t="s">
        <v>5586</v>
      </c>
      <c r="F256" s="12" t="s">
        <v>2101</v>
      </c>
      <c r="G256" s="12" t="s">
        <v>2802</v>
      </c>
      <c r="H256" s="12" t="s">
        <v>1425</v>
      </c>
      <c r="I256" s="12" t="s">
        <v>2608</v>
      </c>
      <c r="J256" s="12" t="s">
        <v>2461</v>
      </c>
      <c r="K256" s="12" t="s">
        <v>1939</v>
      </c>
      <c r="L256" s="12" t="s">
        <v>2900</v>
      </c>
      <c r="M256" s="12" t="s">
        <v>5587</v>
      </c>
      <c r="N256" s="12" t="s">
        <v>5588</v>
      </c>
      <c r="O256" s="12" t="s">
        <v>3425</v>
      </c>
      <c r="P256" s="12" t="s">
        <v>5589</v>
      </c>
      <c r="Q256" s="12" t="s">
        <v>4730</v>
      </c>
      <c r="R256" s="12" t="s">
        <v>5590</v>
      </c>
      <c r="S256" s="12" t="s">
        <v>5591</v>
      </c>
      <c r="T256" s="12" t="s">
        <v>5592</v>
      </c>
      <c r="U256" s="12" t="s">
        <v>5593</v>
      </c>
      <c r="V256" s="12" t="s">
        <v>5594</v>
      </c>
      <c r="W256" s="12" t="s">
        <v>3</v>
      </c>
      <c r="X256" s="12" t="s">
        <v>3375</v>
      </c>
      <c r="Y256" s="12" t="s">
        <v>1425</v>
      </c>
      <c r="Z256" s="12" t="s">
        <v>5595</v>
      </c>
    </row>
    <row r="257" spans="1:26">
      <c r="A257" s="12" t="s">
        <v>177</v>
      </c>
      <c r="B257" s="12" t="s">
        <v>1104</v>
      </c>
      <c r="C257" s="12" t="s">
        <v>5596</v>
      </c>
      <c r="D257" s="12" t="s">
        <v>5597</v>
      </c>
      <c r="E257" s="12" t="s">
        <v>5598</v>
      </c>
      <c r="F257" s="12" t="s">
        <v>4630</v>
      </c>
      <c r="G257" s="12" t="s">
        <v>3768</v>
      </c>
      <c r="H257" s="12" t="s">
        <v>1343</v>
      </c>
      <c r="I257" s="12" t="s">
        <v>1698</v>
      </c>
      <c r="J257" s="12" t="s">
        <v>1546</v>
      </c>
      <c r="K257" s="12" t="s">
        <v>1897</v>
      </c>
      <c r="L257" s="12" t="s">
        <v>5599</v>
      </c>
      <c r="M257" s="12" t="s">
        <v>5600</v>
      </c>
      <c r="N257" s="12" t="s">
        <v>5601</v>
      </c>
      <c r="O257" s="12" t="s">
        <v>4781</v>
      </c>
      <c r="P257" s="12" t="s">
        <v>375</v>
      </c>
      <c r="Q257" s="12" t="s">
        <v>4135</v>
      </c>
      <c r="R257" s="12" t="s">
        <v>5602</v>
      </c>
      <c r="S257" s="12" t="s">
        <v>5603</v>
      </c>
      <c r="T257" s="12" t="s">
        <v>5604</v>
      </c>
      <c r="U257" s="12" t="s">
        <v>5605</v>
      </c>
      <c r="V257" s="12" t="s">
        <v>5606</v>
      </c>
      <c r="W257" s="12" t="s">
        <v>4</v>
      </c>
      <c r="X257" s="12" t="s">
        <v>5607</v>
      </c>
      <c r="Y257" s="12" t="s">
        <v>5608</v>
      </c>
      <c r="Z257" s="12" t="s">
        <v>5609</v>
      </c>
    </row>
    <row r="258" spans="1:26">
      <c r="A258" s="12" t="s">
        <v>177</v>
      </c>
      <c r="B258" s="12" t="s">
        <v>4203</v>
      </c>
      <c r="C258" s="12" t="s">
        <v>5610</v>
      </c>
      <c r="D258" s="12" t="s">
        <v>5611</v>
      </c>
      <c r="E258" s="12" t="s">
        <v>5612</v>
      </c>
      <c r="F258" s="12" t="s">
        <v>4630</v>
      </c>
      <c r="G258" s="12" t="s">
        <v>2225</v>
      </c>
      <c r="H258" s="12" t="s">
        <v>3271</v>
      </c>
      <c r="I258" s="12" t="s">
        <v>1053</v>
      </c>
      <c r="J258" s="12" t="s">
        <v>1482</v>
      </c>
      <c r="K258" s="12" t="s">
        <v>1053</v>
      </c>
      <c r="L258" s="12" t="s">
        <v>5613</v>
      </c>
      <c r="M258" s="12" t="s">
        <v>5614</v>
      </c>
      <c r="N258" s="12" t="s">
        <v>5615</v>
      </c>
      <c r="O258" s="12" t="s">
        <v>2730</v>
      </c>
      <c r="P258" s="12" t="s">
        <v>3522</v>
      </c>
      <c r="Q258" s="12" t="s">
        <v>3998</v>
      </c>
      <c r="R258" s="12" t="s">
        <v>5616</v>
      </c>
      <c r="S258" s="12" t="s">
        <v>5617</v>
      </c>
      <c r="T258" s="12" t="s">
        <v>5618</v>
      </c>
      <c r="U258" s="12" t="s">
        <v>5619</v>
      </c>
      <c r="V258" s="12" t="s">
        <v>5620</v>
      </c>
      <c r="W258" s="12" t="s">
        <v>11</v>
      </c>
      <c r="X258" s="12" t="s">
        <v>5621</v>
      </c>
      <c r="Y258" s="12" t="s">
        <v>5622</v>
      </c>
      <c r="Z258" s="12" t="s">
        <v>5623</v>
      </c>
    </row>
    <row r="259" spans="1:26">
      <c r="A259" s="12" t="s">
        <v>177</v>
      </c>
      <c r="B259" s="12" t="s">
        <v>2331</v>
      </c>
      <c r="C259" s="12" t="s">
        <v>5624</v>
      </c>
      <c r="D259" s="12" t="s">
        <v>5625</v>
      </c>
      <c r="E259" s="12" t="s">
        <v>5626</v>
      </c>
      <c r="F259" s="12" t="s">
        <v>4428</v>
      </c>
      <c r="G259" s="12" t="s">
        <v>4386</v>
      </c>
      <c r="H259" s="12" t="s">
        <v>3389</v>
      </c>
      <c r="I259" s="12" t="s">
        <v>2279</v>
      </c>
      <c r="J259" s="12" t="s">
        <v>2384</v>
      </c>
      <c r="K259" s="12" t="s">
        <v>1348</v>
      </c>
      <c r="L259" s="12" t="s">
        <v>3179</v>
      </c>
      <c r="M259" s="12" t="s">
        <v>5627</v>
      </c>
      <c r="N259" s="12" t="s">
        <v>5628</v>
      </c>
      <c r="O259" s="12" t="s">
        <v>5629</v>
      </c>
      <c r="P259" s="12" t="s">
        <v>431</v>
      </c>
      <c r="Q259" s="12" t="s">
        <v>3129</v>
      </c>
      <c r="R259" s="12" t="s">
        <v>5630</v>
      </c>
      <c r="S259" s="12" t="s">
        <v>5631</v>
      </c>
      <c r="T259" s="12" t="s">
        <v>5632</v>
      </c>
      <c r="U259" s="12" t="s">
        <v>5633</v>
      </c>
      <c r="V259" s="12" t="s">
        <v>5634</v>
      </c>
      <c r="W259" s="12" t="s">
        <v>10</v>
      </c>
      <c r="X259" s="12" t="s">
        <v>2858</v>
      </c>
      <c r="Y259" s="12" t="s">
        <v>4009</v>
      </c>
      <c r="Z259" s="12" t="s">
        <v>5635</v>
      </c>
    </row>
    <row r="260" spans="1:26">
      <c r="A260" s="12" t="s">
        <v>177</v>
      </c>
      <c r="B260" s="12" t="s">
        <v>3564</v>
      </c>
      <c r="C260" s="12" t="s">
        <v>5636</v>
      </c>
      <c r="D260" s="12" t="s">
        <v>5637</v>
      </c>
      <c r="E260" s="12" t="s">
        <v>5626</v>
      </c>
      <c r="F260" s="12" t="s">
        <v>4323</v>
      </c>
      <c r="G260" s="12" t="s">
        <v>2266</v>
      </c>
      <c r="H260" s="12" t="s">
        <v>2499</v>
      </c>
      <c r="I260" s="12" t="s">
        <v>2134</v>
      </c>
      <c r="J260" s="12" t="s">
        <v>2074</v>
      </c>
      <c r="K260" s="12" t="s">
        <v>2159</v>
      </c>
      <c r="L260" s="12" t="s">
        <v>5638</v>
      </c>
      <c r="M260" s="12" t="s">
        <v>5639</v>
      </c>
      <c r="N260" s="12" t="s">
        <v>5640</v>
      </c>
      <c r="O260" s="12" t="s">
        <v>3492</v>
      </c>
      <c r="P260" s="12" t="s">
        <v>391</v>
      </c>
      <c r="Q260" s="12" t="s">
        <v>5641</v>
      </c>
      <c r="R260" s="12" t="s">
        <v>5642</v>
      </c>
      <c r="S260" s="12" t="s">
        <v>5643</v>
      </c>
      <c r="T260" s="12" t="s">
        <v>5644</v>
      </c>
      <c r="U260" s="12" t="s">
        <v>5645</v>
      </c>
      <c r="V260" s="12" t="s">
        <v>5646</v>
      </c>
      <c r="W260" s="12" t="s">
        <v>4</v>
      </c>
      <c r="X260" s="12" t="s">
        <v>2913</v>
      </c>
      <c r="Y260" s="12" t="s">
        <v>1326</v>
      </c>
      <c r="Z260" s="12" t="s">
        <v>5647</v>
      </c>
    </row>
    <row r="261" spans="1:26">
      <c r="A261" s="12" t="s">
        <v>177</v>
      </c>
      <c r="B261" s="12" t="s">
        <v>1752</v>
      </c>
      <c r="C261" s="12" t="s">
        <v>5648</v>
      </c>
      <c r="D261" s="12" t="s">
        <v>5649</v>
      </c>
      <c r="E261" s="12" t="s">
        <v>5650</v>
      </c>
      <c r="F261" s="12" t="s">
        <v>3620</v>
      </c>
      <c r="G261" s="12" t="s">
        <v>3157</v>
      </c>
      <c r="H261" s="12" t="s">
        <v>3013</v>
      </c>
      <c r="I261" s="12" t="s">
        <v>1853</v>
      </c>
      <c r="J261" s="12" t="s">
        <v>1590</v>
      </c>
      <c r="K261" s="12" t="s">
        <v>2159</v>
      </c>
      <c r="L261" s="12" t="s">
        <v>5651</v>
      </c>
      <c r="M261" s="12" t="s">
        <v>5652</v>
      </c>
      <c r="N261" s="12" t="s">
        <v>5653</v>
      </c>
      <c r="O261" s="12" t="s">
        <v>4421</v>
      </c>
      <c r="P261" s="12" t="s">
        <v>3523</v>
      </c>
      <c r="Q261" s="12" t="s">
        <v>2418</v>
      </c>
      <c r="R261" s="12" t="s">
        <v>5654</v>
      </c>
      <c r="S261" s="12" t="s">
        <v>5655</v>
      </c>
      <c r="T261" s="12" t="s">
        <v>5656</v>
      </c>
      <c r="U261" s="12" t="s">
        <v>5657</v>
      </c>
      <c r="V261" s="12" t="s">
        <v>5658</v>
      </c>
      <c r="W261" s="12" t="s">
        <v>4</v>
      </c>
      <c r="X261" s="12" t="s">
        <v>3937</v>
      </c>
      <c r="Y261" s="12" t="s">
        <v>3783</v>
      </c>
      <c r="Z261" s="12" t="s">
        <v>5659</v>
      </c>
    </row>
    <row r="262" spans="1:26">
      <c r="A262" s="12" t="s">
        <v>177</v>
      </c>
      <c r="B262" s="12" t="s">
        <v>3768</v>
      </c>
      <c r="C262" s="12" t="s">
        <v>5660</v>
      </c>
      <c r="D262" s="12" t="s">
        <v>5661</v>
      </c>
      <c r="E262" s="12" t="s">
        <v>5662</v>
      </c>
      <c r="F262" s="12" t="s">
        <v>1261</v>
      </c>
      <c r="G262" s="12" t="s">
        <v>2322</v>
      </c>
      <c r="H262" s="12" t="s">
        <v>1948</v>
      </c>
      <c r="I262" s="12" t="s">
        <v>1968</v>
      </c>
      <c r="J262" s="12" t="s">
        <v>2324</v>
      </c>
      <c r="K262" s="12" t="s">
        <v>2324</v>
      </c>
      <c r="L262" s="12" t="s">
        <v>5663</v>
      </c>
      <c r="M262" s="12" t="s">
        <v>5664</v>
      </c>
      <c r="N262" s="12" t="s">
        <v>5665</v>
      </c>
      <c r="O262" s="12" t="s">
        <v>5666</v>
      </c>
      <c r="P262" s="12" t="s">
        <v>5667</v>
      </c>
      <c r="Q262" s="12" t="s">
        <v>5668</v>
      </c>
      <c r="R262" s="12" t="s">
        <v>5669</v>
      </c>
      <c r="S262" s="12" t="s">
        <v>5670</v>
      </c>
      <c r="T262" s="12" t="s">
        <v>5671</v>
      </c>
      <c r="U262" s="12" t="s">
        <v>5672</v>
      </c>
      <c r="V262" s="12" t="s">
        <v>5673</v>
      </c>
      <c r="W262" s="12" t="s">
        <v>4</v>
      </c>
      <c r="X262" s="12" t="s">
        <v>2572</v>
      </c>
      <c r="Y262" s="12" t="s">
        <v>4296</v>
      </c>
      <c r="Z262" s="12" t="s">
        <v>5674</v>
      </c>
    </row>
    <row r="263" spans="1:26">
      <c r="A263" s="12" t="s">
        <v>177</v>
      </c>
      <c r="B263" s="12" t="s">
        <v>2286</v>
      </c>
      <c r="C263" s="12" t="s">
        <v>5675</v>
      </c>
      <c r="D263" s="12" t="s">
        <v>5676</v>
      </c>
      <c r="E263" s="12" t="s">
        <v>5677</v>
      </c>
      <c r="F263" s="12" t="s">
        <v>4172</v>
      </c>
      <c r="G263" s="12" t="s">
        <v>5340</v>
      </c>
      <c r="H263" s="12" t="s">
        <v>2818</v>
      </c>
      <c r="I263" s="12" t="s">
        <v>2074</v>
      </c>
      <c r="J263" s="12" t="s">
        <v>2007</v>
      </c>
      <c r="K263" s="12" t="s">
        <v>2239</v>
      </c>
      <c r="L263" s="12" t="s">
        <v>5678</v>
      </c>
      <c r="M263" s="12" t="s">
        <v>5679</v>
      </c>
      <c r="N263" s="12" t="s">
        <v>5680</v>
      </c>
      <c r="O263" s="12" t="s">
        <v>5681</v>
      </c>
      <c r="P263" s="12" t="s">
        <v>3143</v>
      </c>
      <c r="Q263" s="12" t="s">
        <v>5682</v>
      </c>
      <c r="R263" s="12" t="s">
        <v>4769</v>
      </c>
      <c r="S263" s="12" t="s">
        <v>5683</v>
      </c>
      <c r="T263" s="12" t="s">
        <v>5684</v>
      </c>
      <c r="U263" s="12" t="s">
        <v>5685</v>
      </c>
      <c r="V263" s="12" t="s">
        <v>5686</v>
      </c>
      <c r="W263" s="12" t="s">
        <v>11</v>
      </c>
      <c r="X263" s="12" t="s">
        <v>4009</v>
      </c>
      <c r="Y263" s="12" t="s">
        <v>2013</v>
      </c>
      <c r="Z263" s="12" t="s">
        <v>5687</v>
      </c>
    </row>
    <row r="264" spans="1:26">
      <c r="A264" s="12" t="s">
        <v>177</v>
      </c>
      <c r="B264" s="12" t="s">
        <v>4360</v>
      </c>
      <c r="C264" s="12" t="s">
        <v>5688</v>
      </c>
      <c r="D264" s="12" t="s">
        <v>5689</v>
      </c>
      <c r="E264" s="12" t="s">
        <v>5690</v>
      </c>
      <c r="F264" s="12" t="s">
        <v>3720</v>
      </c>
      <c r="G264" s="12" t="s">
        <v>3158</v>
      </c>
      <c r="H264" s="12" t="s">
        <v>3628</v>
      </c>
      <c r="I264" s="12" t="s">
        <v>2404</v>
      </c>
      <c r="J264" s="12" t="s">
        <v>1786</v>
      </c>
      <c r="K264" s="12" t="s">
        <v>2074</v>
      </c>
      <c r="L264" s="12" t="s">
        <v>5691</v>
      </c>
      <c r="M264" s="12" t="s">
        <v>5692</v>
      </c>
      <c r="N264" s="12" t="s">
        <v>5693</v>
      </c>
      <c r="O264" s="12" t="s">
        <v>3803</v>
      </c>
      <c r="P264" s="12" t="s">
        <v>2492</v>
      </c>
      <c r="Q264" s="12" t="s">
        <v>4704</v>
      </c>
      <c r="R264" s="12" t="s">
        <v>5694</v>
      </c>
      <c r="S264" s="12" t="s">
        <v>5695</v>
      </c>
      <c r="T264" s="12" t="s">
        <v>5696</v>
      </c>
      <c r="U264" s="12" t="s">
        <v>5697</v>
      </c>
      <c r="V264" s="12" t="s">
        <v>5698</v>
      </c>
      <c r="W264" s="12" t="s">
        <v>2</v>
      </c>
      <c r="X264" s="12" t="s">
        <v>4428</v>
      </c>
      <c r="Y264" s="12" t="s">
        <v>4543</v>
      </c>
      <c r="Z264" s="12" t="s">
        <v>5699</v>
      </c>
    </row>
    <row r="265" spans="1:26">
      <c r="A265" s="12" t="s">
        <v>177</v>
      </c>
      <c r="B265" s="12" t="s">
        <v>1401</v>
      </c>
      <c r="C265" s="12" t="s">
        <v>5700</v>
      </c>
      <c r="D265" s="12" t="s">
        <v>5701</v>
      </c>
      <c r="E265" s="12" t="s">
        <v>5702</v>
      </c>
      <c r="F265" s="12" t="s">
        <v>2371</v>
      </c>
      <c r="G265" s="12" t="s">
        <v>3389</v>
      </c>
      <c r="H265" s="12" t="s">
        <v>2137</v>
      </c>
      <c r="I265" s="12" t="s">
        <v>1592</v>
      </c>
      <c r="J265" s="12" t="s">
        <v>1657</v>
      </c>
      <c r="K265" s="12" t="s">
        <v>1786</v>
      </c>
      <c r="L265" s="12" t="s">
        <v>5703</v>
      </c>
      <c r="M265" s="12" t="s">
        <v>5704</v>
      </c>
      <c r="N265" s="12" t="s">
        <v>2636</v>
      </c>
      <c r="O265" s="12" t="s">
        <v>4012</v>
      </c>
      <c r="P265" s="12" t="s">
        <v>2292</v>
      </c>
      <c r="Q265" s="12" t="s">
        <v>5283</v>
      </c>
      <c r="R265" s="12" t="s">
        <v>5705</v>
      </c>
      <c r="S265" s="12" t="s">
        <v>5706</v>
      </c>
      <c r="T265" s="12" t="s">
        <v>5707</v>
      </c>
      <c r="U265" s="12" t="s">
        <v>5708</v>
      </c>
      <c r="V265" s="12" t="s">
        <v>5709</v>
      </c>
      <c r="W265" s="12" t="s">
        <v>4</v>
      </c>
      <c r="X265" s="12" t="s">
        <v>2331</v>
      </c>
      <c r="Y265" s="12" t="s">
        <v>1104</v>
      </c>
      <c r="Z265" s="12" t="s">
        <v>5710</v>
      </c>
    </row>
    <row r="266" spans="1:26">
      <c r="A266" s="12" t="s">
        <v>177</v>
      </c>
      <c r="B266" s="12" t="s">
        <v>3456</v>
      </c>
      <c r="C266" s="12" t="s">
        <v>5711</v>
      </c>
      <c r="D266" s="12" t="s">
        <v>5712</v>
      </c>
      <c r="E266" s="12" t="s">
        <v>5713</v>
      </c>
      <c r="F266" s="12" t="s">
        <v>3257</v>
      </c>
      <c r="G266" s="12" t="s">
        <v>3219</v>
      </c>
      <c r="H266" s="12" t="s">
        <v>2324</v>
      </c>
      <c r="I266" s="12" t="s">
        <v>1546</v>
      </c>
      <c r="J266" s="12" t="s">
        <v>1051</v>
      </c>
      <c r="K266" s="12" t="s">
        <v>1613</v>
      </c>
      <c r="L266" s="12" t="s">
        <v>5714</v>
      </c>
      <c r="M266" s="12" t="s">
        <v>5715</v>
      </c>
      <c r="N266" s="12" t="s">
        <v>5716</v>
      </c>
      <c r="O266" s="12" t="s">
        <v>4781</v>
      </c>
      <c r="P266" s="12" t="s">
        <v>371</v>
      </c>
      <c r="Q266" s="12" t="s">
        <v>4104</v>
      </c>
      <c r="R266" s="12" t="s">
        <v>5717</v>
      </c>
      <c r="S266" s="12" t="s">
        <v>5718</v>
      </c>
      <c r="T266" s="12" t="s">
        <v>5719</v>
      </c>
      <c r="U266" s="12" t="s">
        <v>5720</v>
      </c>
      <c r="V266" s="12" t="s">
        <v>5721</v>
      </c>
      <c r="W266" s="12" t="s">
        <v>4</v>
      </c>
      <c r="X266" s="12" t="s">
        <v>2824</v>
      </c>
      <c r="Y266" s="12" t="s">
        <v>2164</v>
      </c>
      <c r="Z266" s="12" t="s">
        <v>5722</v>
      </c>
    </row>
    <row r="267" spans="1:26">
      <c r="A267" s="12" t="s">
        <v>177</v>
      </c>
      <c r="B267" s="12" t="s">
        <v>2745</v>
      </c>
      <c r="C267" s="12" t="s">
        <v>5723</v>
      </c>
      <c r="D267" s="12" t="s">
        <v>5724</v>
      </c>
      <c r="E267" s="12" t="s">
        <v>5725</v>
      </c>
      <c r="F267" s="12" t="s">
        <v>5726</v>
      </c>
      <c r="G267" s="12" t="s">
        <v>2281</v>
      </c>
      <c r="H267" s="12" t="s">
        <v>1547</v>
      </c>
      <c r="I267" s="12" t="s">
        <v>1051</v>
      </c>
      <c r="J267" s="12" t="s">
        <v>3800</v>
      </c>
      <c r="K267" s="12" t="s">
        <v>1053</v>
      </c>
      <c r="L267" s="12" t="s">
        <v>5727</v>
      </c>
      <c r="M267" s="12" t="s">
        <v>3143</v>
      </c>
      <c r="N267" s="12" t="s">
        <v>2773</v>
      </c>
      <c r="O267" s="12" t="s">
        <v>3522</v>
      </c>
      <c r="P267" s="12" t="s">
        <v>91</v>
      </c>
      <c r="Q267" s="12" t="s">
        <v>2884</v>
      </c>
      <c r="R267" s="12" t="s">
        <v>5728</v>
      </c>
      <c r="S267" s="12" t="s">
        <v>5729</v>
      </c>
      <c r="T267" s="12" t="s">
        <v>5730</v>
      </c>
      <c r="U267" s="12" t="s">
        <v>5731</v>
      </c>
      <c r="V267" s="12" t="s">
        <v>5732</v>
      </c>
      <c r="W267" s="12" t="s">
        <v>10</v>
      </c>
      <c r="X267" s="12" t="s">
        <v>1469</v>
      </c>
      <c r="Y267" s="12" t="s">
        <v>2305</v>
      </c>
      <c r="Z267" s="12" t="s">
        <v>5733</v>
      </c>
    </row>
    <row r="268" spans="1:26">
      <c r="A268" s="12" t="s">
        <v>177</v>
      </c>
      <c r="B268" s="12" t="s">
        <v>2431</v>
      </c>
      <c r="C268" s="12" t="s">
        <v>5734</v>
      </c>
      <c r="D268" s="12" t="s">
        <v>5735</v>
      </c>
      <c r="E268" s="12" t="s">
        <v>5736</v>
      </c>
      <c r="F268" s="12" t="s">
        <v>4079</v>
      </c>
      <c r="G268" s="12" t="s">
        <v>916</v>
      </c>
      <c r="H268" s="12" t="s">
        <v>1419</v>
      </c>
      <c r="I268" s="12" t="s">
        <v>2781</v>
      </c>
      <c r="J268" s="12" t="s">
        <v>1719</v>
      </c>
      <c r="K268" s="12" t="s">
        <v>2159</v>
      </c>
      <c r="L268" s="12" t="s">
        <v>5737</v>
      </c>
      <c r="M268" s="12" t="s">
        <v>5738</v>
      </c>
      <c r="N268" s="12" t="s">
        <v>5739</v>
      </c>
      <c r="O268" s="12" t="s">
        <v>2696</v>
      </c>
      <c r="P268" s="12" t="s">
        <v>5512</v>
      </c>
      <c r="Q268" s="12" t="s">
        <v>3804</v>
      </c>
      <c r="R268" s="12" t="s">
        <v>5740</v>
      </c>
      <c r="S268" s="12" t="s">
        <v>5741</v>
      </c>
      <c r="T268" s="12" t="s">
        <v>5742</v>
      </c>
      <c r="U268" s="12" t="s">
        <v>5743</v>
      </c>
      <c r="V268" s="12" t="s">
        <v>5744</v>
      </c>
      <c r="W268" s="12" t="s">
        <v>4</v>
      </c>
      <c r="X268" s="12" t="s">
        <v>4417</v>
      </c>
      <c r="Y268" s="12" t="s">
        <v>3564</v>
      </c>
      <c r="Z268" s="12" t="s">
        <v>5745</v>
      </c>
    </row>
    <row r="269" spans="1:26">
      <c r="A269" s="12" t="s">
        <v>177</v>
      </c>
      <c r="B269" s="12" t="s">
        <v>1303</v>
      </c>
      <c r="C269" s="12" t="s">
        <v>5746</v>
      </c>
      <c r="D269" s="12" t="s">
        <v>5747</v>
      </c>
      <c r="E269" s="12" t="s">
        <v>5748</v>
      </c>
      <c r="F269" s="12" t="s">
        <v>4954</v>
      </c>
      <c r="G269" s="12" t="s">
        <v>916</v>
      </c>
      <c r="H269" s="12" t="s">
        <v>2608</v>
      </c>
      <c r="I269" s="12" t="s">
        <v>1810</v>
      </c>
      <c r="J269" s="12" t="s">
        <v>1721</v>
      </c>
      <c r="K269" s="12" t="s">
        <v>1831</v>
      </c>
      <c r="L269" s="12" t="s">
        <v>5749</v>
      </c>
      <c r="M269" s="12" t="s">
        <v>2038</v>
      </c>
      <c r="N269" s="12" t="s">
        <v>5750</v>
      </c>
      <c r="O269" s="12" t="s">
        <v>2474</v>
      </c>
      <c r="P269" s="12" t="s">
        <v>4165</v>
      </c>
      <c r="Q269" s="12" t="s">
        <v>1054</v>
      </c>
      <c r="R269" s="12" t="s">
        <v>5751</v>
      </c>
      <c r="S269" s="12" t="s">
        <v>5752</v>
      </c>
      <c r="T269" s="12" t="s">
        <v>5753</v>
      </c>
      <c r="U269" s="12" t="s">
        <v>5754</v>
      </c>
      <c r="V269" s="12" t="s">
        <v>5755</v>
      </c>
      <c r="W269" s="12" t="s">
        <v>10</v>
      </c>
      <c r="X269" s="12" t="s">
        <v>1261</v>
      </c>
      <c r="Y269" s="12" t="s">
        <v>3990</v>
      </c>
      <c r="Z269" s="12" t="s">
        <v>5756</v>
      </c>
    </row>
    <row r="270" spans="1:26">
      <c r="A270" s="12" t="s">
        <v>177</v>
      </c>
      <c r="B270" s="12" t="s">
        <v>1326</v>
      </c>
      <c r="C270" s="12" t="s">
        <v>5757</v>
      </c>
      <c r="D270" s="12" t="s">
        <v>5758</v>
      </c>
      <c r="E270" s="12" t="s">
        <v>5759</v>
      </c>
      <c r="F270" s="12" t="s">
        <v>3876</v>
      </c>
      <c r="G270" s="12" t="s">
        <v>1413</v>
      </c>
      <c r="H270" s="12" t="s">
        <v>1808</v>
      </c>
      <c r="I270" s="12" t="s">
        <v>1546</v>
      </c>
      <c r="J270" s="12" t="s">
        <v>1504</v>
      </c>
      <c r="K270" s="12" t="s">
        <v>1657</v>
      </c>
      <c r="L270" s="12" t="s">
        <v>5760</v>
      </c>
      <c r="M270" s="12" t="s">
        <v>5761</v>
      </c>
      <c r="N270" s="12" t="s">
        <v>4927</v>
      </c>
      <c r="O270" s="12" t="s">
        <v>2315</v>
      </c>
      <c r="P270" s="12" t="s">
        <v>371</v>
      </c>
      <c r="Q270" s="12" t="s">
        <v>2038</v>
      </c>
      <c r="R270" s="12" t="s">
        <v>5762</v>
      </c>
      <c r="S270" s="12" t="s">
        <v>5763</v>
      </c>
      <c r="T270" s="12" t="s">
        <v>5764</v>
      </c>
      <c r="U270" s="12" t="s">
        <v>5765</v>
      </c>
      <c r="V270" s="12" t="s">
        <v>5766</v>
      </c>
      <c r="W270" s="12" t="s">
        <v>4</v>
      </c>
      <c r="X270" s="12" t="s">
        <v>3001</v>
      </c>
      <c r="Y270" s="12" t="s">
        <v>2141</v>
      </c>
      <c r="Z270" s="12" t="s">
        <v>5767</v>
      </c>
    </row>
    <row r="271" spans="1:26">
      <c r="A271" s="12" t="s">
        <v>177</v>
      </c>
      <c r="B271" s="12" t="s">
        <v>4612</v>
      </c>
      <c r="C271" s="12" t="s">
        <v>5768</v>
      </c>
      <c r="D271" s="12" t="s">
        <v>5769</v>
      </c>
      <c r="E271" s="12" t="s">
        <v>5770</v>
      </c>
      <c r="F271" s="12" t="s">
        <v>1126</v>
      </c>
      <c r="G271" s="12" t="s">
        <v>1751</v>
      </c>
      <c r="H271" s="12" t="s">
        <v>2059</v>
      </c>
      <c r="I271" s="12" t="s">
        <v>1547</v>
      </c>
      <c r="J271" s="12" t="s">
        <v>1053</v>
      </c>
      <c r="K271" s="12" t="s">
        <v>1053</v>
      </c>
      <c r="L271" s="12" t="s">
        <v>5771</v>
      </c>
      <c r="M271" s="12" t="s">
        <v>5772</v>
      </c>
      <c r="N271" s="12" t="s">
        <v>5773</v>
      </c>
      <c r="O271" s="12" t="s">
        <v>3663</v>
      </c>
      <c r="P271" s="12" t="s">
        <v>2900</v>
      </c>
      <c r="Q271" s="12" t="s">
        <v>2900</v>
      </c>
      <c r="R271" s="12" t="s">
        <v>5774</v>
      </c>
      <c r="S271" s="12" t="s">
        <v>5775</v>
      </c>
      <c r="T271" s="12" t="s">
        <v>5776</v>
      </c>
      <c r="U271" s="12" t="s">
        <v>5777</v>
      </c>
      <c r="V271" s="12" t="s">
        <v>5778</v>
      </c>
      <c r="W271" s="12" t="s">
        <v>11</v>
      </c>
      <c r="X271" s="12" t="s">
        <v>5779</v>
      </c>
      <c r="Y271" s="12" t="s">
        <v>5780</v>
      </c>
      <c r="Z271" s="12" t="s">
        <v>5781</v>
      </c>
    </row>
    <row r="272" spans="1:26">
      <c r="A272" s="12" t="s">
        <v>177</v>
      </c>
      <c r="B272" s="12" t="s">
        <v>4416</v>
      </c>
      <c r="C272" s="12" t="s">
        <v>5782</v>
      </c>
      <c r="D272" s="12" t="s">
        <v>5783</v>
      </c>
      <c r="E272" s="12" t="s">
        <v>5784</v>
      </c>
      <c r="F272" s="12" t="s">
        <v>1057</v>
      </c>
      <c r="G272" s="12" t="s">
        <v>5785</v>
      </c>
      <c r="H272" s="12" t="s">
        <v>2461</v>
      </c>
      <c r="I272" s="12" t="s">
        <v>1482</v>
      </c>
      <c r="J272" s="12" t="s">
        <v>3800</v>
      </c>
      <c r="K272" s="12" t="s">
        <v>1546</v>
      </c>
      <c r="L272" s="12" t="s">
        <v>5786</v>
      </c>
      <c r="M272" s="12" t="s">
        <v>5787</v>
      </c>
      <c r="N272" s="12" t="s">
        <v>5788</v>
      </c>
      <c r="O272" s="12" t="s">
        <v>3522</v>
      </c>
      <c r="P272" s="12" t="s">
        <v>91</v>
      </c>
      <c r="Q272" s="12" t="s">
        <v>2315</v>
      </c>
      <c r="R272" s="12" t="s">
        <v>5789</v>
      </c>
      <c r="S272" s="12" t="s">
        <v>5790</v>
      </c>
      <c r="T272" s="12" t="s">
        <v>5791</v>
      </c>
      <c r="U272" s="12" t="s">
        <v>5792</v>
      </c>
      <c r="V272" s="12" t="s">
        <v>5793</v>
      </c>
      <c r="W272" s="12" t="s">
        <v>4</v>
      </c>
      <c r="X272" s="12" t="s">
        <v>5794</v>
      </c>
      <c r="Y272" s="12" t="s">
        <v>5795</v>
      </c>
      <c r="Z272" s="12" t="s">
        <v>5796</v>
      </c>
    </row>
    <row r="273" spans="1:26">
      <c r="A273" s="12" t="s">
        <v>177</v>
      </c>
      <c r="B273" s="12" t="s">
        <v>2381</v>
      </c>
      <c r="C273" s="12" t="s">
        <v>5797</v>
      </c>
      <c r="D273" s="12" t="s">
        <v>5798</v>
      </c>
      <c r="E273" s="12" t="s">
        <v>5799</v>
      </c>
      <c r="F273" s="12" t="s">
        <v>3155</v>
      </c>
      <c r="G273" s="12" t="s">
        <v>1425</v>
      </c>
      <c r="H273" s="12" t="s">
        <v>2502</v>
      </c>
      <c r="I273" s="12" t="s">
        <v>1590</v>
      </c>
      <c r="J273" s="12" t="s">
        <v>1592</v>
      </c>
      <c r="K273" s="12" t="s">
        <v>1698</v>
      </c>
      <c r="L273" s="12" t="s">
        <v>5800</v>
      </c>
      <c r="M273" s="12" t="s">
        <v>5801</v>
      </c>
      <c r="N273" s="12" t="s">
        <v>2038</v>
      </c>
      <c r="O273" s="12" t="s">
        <v>5802</v>
      </c>
      <c r="P273" s="12" t="s">
        <v>3442</v>
      </c>
      <c r="Q273" s="12" t="s">
        <v>375</v>
      </c>
      <c r="R273" s="12" t="s">
        <v>2315</v>
      </c>
      <c r="S273" s="12" t="s">
        <v>5803</v>
      </c>
      <c r="T273" s="12" t="s">
        <v>5804</v>
      </c>
      <c r="U273" s="12" t="s">
        <v>5805</v>
      </c>
      <c r="V273" s="12" t="s">
        <v>5806</v>
      </c>
      <c r="W273" s="12" t="s">
        <v>2</v>
      </c>
      <c r="X273" s="12" t="s">
        <v>2409</v>
      </c>
      <c r="Y273" s="12" t="s">
        <v>3831</v>
      </c>
      <c r="Z273" s="12" t="s">
        <v>5807</v>
      </c>
    </row>
    <row r="274" spans="1:26">
      <c r="A274" s="12" t="s">
        <v>177</v>
      </c>
      <c r="B274" s="12" t="s">
        <v>2411</v>
      </c>
      <c r="C274" s="12" t="s">
        <v>5808</v>
      </c>
      <c r="D274" s="12" t="s">
        <v>5809</v>
      </c>
      <c r="E274" s="12" t="s">
        <v>5799</v>
      </c>
      <c r="F274" s="12" t="s">
        <v>921</v>
      </c>
      <c r="G274" s="12" t="s">
        <v>4098</v>
      </c>
      <c r="H274" s="12" t="s">
        <v>2574</v>
      </c>
      <c r="I274" s="12" t="s">
        <v>2239</v>
      </c>
      <c r="J274" s="12" t="s">
        <v>1939</v>
      </c>
      <c r="K274" s="12" t="s">
        <v>2052</v>
      </c>
      <c r="L274" s="12" t="s">
        <v>4104</v>
      </c>
      <c r="M274" s="12" t="s">
        <v>5810</v>
      </c>
      <c r="N274" s="12" t="s">
        <v>5811</v>
      </c>
      <c r="O274" s="12" t="s">
        <v>5812</v>
      </c>
      <c r="P274" s="12" t="s">
        <v>4730</v>
      </c>
      <c r="Q274" s="12" t="s">
        <v>4875</v>
      </c>
      <c r="R274" s="12" t="s">
        <v>5813</v>
      </c>
      <c r="S274" s="12" t="s">
        <v>5814</v>
      </c>
      <c r="T274" s="12" t="s">
        <v>5815</v>
      </c>
      <c r="U274" s="12" t="s">
        <v>5816</v>
      </c>
      <c r="V274" s="12" t="s">
        <v>5817</v>
      </c>
      <c r="W274" s="12" t="s">
        <v>4</v>
      </c>
      <c r="X274" s="12" t="s">
        <v>3720</v>
      </c>
      <c r="Y274" s="12" t="s">
        <v>3932</v>
      </c>
      <c r="Z274" s="12" t="s">
        <v>5818</v>
      </c>
    </row>
    <row r="275" spans="1:26">
      <c r="A275" s="12" t="s">
        <v>177</v>
      </c>
      <c r="B275" s="12" t="s">
        <v>2634</v>
      </c>
      <c r="C275" s="12" t="s">
        <v>5819</v>
      </c>
      <c r="D275" s="12" t="s">
        <v>5820</v>
      </c>
      <c r="E275" s="12" t="s">
        <v>5821</v>
      </c>
      <c r="F275" s="12" t="s">
        <v>2574</v>
      </c>
      <c r="G275" s="12" t="s">
        <v>1285</v>
      </c>
      <c r="H275" s="12" t="s">
        <v>2071</v>
      </c>
      <c r="I275" s="12" t="s">
        <v>2281</v>
      </c>
      <c r="J275" s="12" t="s">
        <v>926</v>
      </c>
      <c r="K275" s="12" t="s">
        <v>2279</v>
      </c>
      <c r="L275" s="12" t="s">
        <v>5822</v>
      </c>
      <c r="M275" s="12" t="s">
        <v>5823</v>
      </c>
      <c r="N275" s="12" t="s">
        <v>5824</v>
      </c>
      <c r="O275" s="12" t="s">
        <v>5825</v>
      </c>
      <c r="P275" s="12" t="s">
        <v>5826</v>
      </c>
      <c r="Q275" s="12" t="s">
        <v>4730</v>
      </c>
      <c r="R275" s="12" t="s">
        <v>5827</v>
      </c>
      <c r="S275" s="12" t="s">
        <v>5828</v>
      </c>
      <c r="T275" s="12" t="s">
        <v>5829</v>
      </c>
      <c r="U275" s="12" t="s">
        <v>5830</v>
      </c>
      <c r="V275" s="12" t="s">
        <v>5831</v>
      </c>
      <c r="W275" s="12" t="s">
        <v>10</v>
      </c>
      <c r="X275" s="12" t="s">
        <v>2673</v>
      </c>
      <c r="Y275" s="12" t="s">
        <v>2550</v>
      </c>
      <c r="Z275" s="12" t="s">
        <v>5832</v>
      </c>
    </row>
    <row r="276" spans="1:26">
      <c r="A276" s="12" t="s">
        <v>177</v>
      </c>
      <c r="B276" s="12" t="s">
        <v>3815</v>
      </c>
      <c r="C276" s="12" t="s">
        <v>5833</v>
      </c>
      <c r="D276" s="12" t="s">
        <v>5834</v>
      </c>
      <c r="E276" s="12" t="s">
        <v>5835</v>
      </c>
      <c r="F276" s="12" t="s">
        <v>910</v>
      </c>
      <c r="G276" s="12" t="s">
        <v>2500</v>
      </c>
      <c r="H276" s="12" t="s">
        <v>2060</v>
      </c>
      <c r="I276" s="12" t="s">
        <v>2279</v>
      </c>
      <c r="J276" s="12" t="s">
        <v>2027</v>
      </c>
      <c r="K276" s="12" t="s">
        <v>2301</v>
      </c>
      <c r="L276" s="12" t="s">
        <v>5836</v>
      </c>
      <c r="M276" s="12" t="s">
        <v>5837</v>
      </c>
      <c r="N276" s="12" t="s">
        <v>5035</v>
      </c>
      <c r="O276" s="12" t="s">
        <v>5242</v>
      </c>
      <c r="P276" s="12" t="s">
        <v>3803</v>
      </c>
      <c r="Q276" s="12" t="s">
        <v>4849</v>
      </c>
      <c r="R276" s="12" t="s">
        <v>5838</v>
      </c>
      <c r="S276" s="12" t="s">
        <v>5839</v>
      </c>
      <c r="T276" s="12" t="s">
        <v>5840</v>
      </c>
      <c r="U276" s="12" t="s">
        <v>5841</v>
      </c>
      <c r="V276" s="12" t="s">
        <v>5842</v>
      </c>
      <c r="W276" s="12" t="s">
        <v>4</v>
      </c>
      <c r="X276" s="12" t="s">
        <v>4203</v>
      </c>
      <c r="Y276" s="12" t="s">
        <v>1389</v>
      </c>
      <c r="Z276" s="12" t="s">
        <v>5843</v>
      </c>
    </row>
    <row r="277" spans="1:26">
      <c r="A277" s="12" t="s">
        <v>177</v>
      </c>
      <c r="B277" s="12" t="s">
        <v>3701</v>
      </c>
      <c r="C277" s="12" t="s">
        <v>5844</v>
      </c>
      <c r="D277" s="12" t="s">
        <v>5845</v>
      </c>
      <c r="E277" s="12" t="s">
        <v>5846</v>
      </c>
      <c r="F277" s="12" t="s">
        <v>3376</v>
      </c>
      <c r="G277" s="12" t="s">
        <v>1407</v>
      </c>
      <c r="H277" s="12" t="s">
        <v>2301</v>
      </c>
      <c r="I277" s="12" t="s">
        <v>1698</v>
      </c>
      <c r="J277" s="12" t="s">
        <v>1547</v>
      </c>
      <c r="K277" s="12" t="s">
        <v>1698</v>
      </c>
      <c r="L277" s="12" t="s">
        <v>5847</v>
      </c>
      <c r="M277" s="12" t="s">
        <v>5848</v>
      </c>
      <c r="N277" s="12" t="s">
        <v>5849</v>
      </c>
      <c r="O277" s="12" t="s">
        <v>3522</v>
      </c>
      <c r="P277" s="12" t="s">
        <v>2773</v>
      </c>
      <c r="Q277" s="12" t="s">
        <v>5538</v>
      </c>
      <c r="R277" s="12" t="s">
        <v>5850</v>
      </c>
      <c r="S277" s="12" t="s">
        <v>5851</v>
      </c>
      <c r="T277" s="12" t="s">
        <v>5852</v>
      </c>
      <c r="U277" s="12" t="s">
        <v>5853</v>
      </c>
      <c r="V277" s="12" t="s">
        <v>5854</v>
      </c>
      <c r="W277" s="12" t="s">
        <v>4</v>
      </c>
      <c r="X277" s="12" t="s">
        <v>2350</v>
      </c>
      <c r="Y277" s="12" t="s">
        <v>5855</v>
      </c>
      <c r="Z277" s="12" t="s">
        <v>5856</v>
      </c>
    </row>
    <row r="278" spans="1:26">
      <c r="A278" s="12" t="s">
        <v>177</v>
      </c>
      <c r="B278" s="12" t="s">
        <v>5857</v>
      </c>
      <c r="C278" s="12" t="s">
        <v>5858</v>
      </c>
      <c r="D278" s="12" t="s">
        <v>5859</v>
      </c>
      <c r="E278" s="12" t="s">
        <v>5846</v>
      </c>
      <c r="F278" s="12" t="s">
        <v>1413</v>
      </c>
      <c r="G278" s="12" t="s">
        <v>4821</v>
      </c>
      <c r="H278" s="12" t="s">
        <v>2541</v>
      </c>
      <c r="I278" s="12" t="s">
        <v>2007</v>
      </c>
      <c r="J278" s="12" t="s">
        <v>1918</v>
      </c>
      <c r="K278" s="12" t="s">
        <v>2278</v>
      </c>
      <c r="L278" s="12" t="s">
        <v>5860</v>
      </c>
      <c r="M278" s="12" t="s">
        <v>5861</v>
      </c>
      <c r="N278" s="12" t="s">
        <v>5862</v>
      </c>
      <c r="O278" s="12" t="s">
        <v>5189</v>
      </c>
      <c r="P278" s="12" t="s">
        <v>5802</v>
      </c>
      <c r="Q278" s="12" t="s">
        <v>5863</v>
      </c>
      <c r="R278" s="12" t="s">
        <v>5864</v>
      </c>
      <c r="S278" s="12" t="s">
        <v>5865</v>
      </c>
      <c r="T278" s="12" t="s">
        <v>5866</v>
      </c>
      <c r="U278" s="12" t="s">
        <v>5867</v>
      </c>
      <c r="V278" s="12" t="s">
        <v>5868</v>
      </c>
      <c r="W278" s="12" t="s">
        <v>4</v>
      </c>
      <c r="X278" s="12" t="s">
        <v>5367</v>
      </c>
      <c r="Y278" s="12" t="s">
        <v>5009</v>
      </c>
      <c r="Z278" s="12" t="s">
        <v>5869</v>
      </c>
    </row>
    <row r="279" spans="1:26">
      <c r="A279" s="12" t="s">
        <v>177</v>
      </c>
      <c r="B279" s="12" t="s">
        <v>1904</v>
      </c>
      <c r="C279" s="12" t="s">
        <v>5870</v>
      </c>
      <c r="D279" s="12" t="s">
        <v>5871</v>
      </c>
      <c r="E279" s="12" t="s">
        <v>5872</v>
      </c>
      <c r="F279" s="12" t="s">
        <v>2330</v>
      </c>
      <c r="G279" s="12" t="s">
        <v>3219</v>
      </c>
      <c r="H279" s="12" t="s">
        <v>916</v>
      </c>
      <c r="I279" s="12" t="s">
        <v>2481</v>
      </c>
      <c r="J279" s="12" t="s">
        <v>1744</v>
      </c>
      <c r="K279" s="12" t="s">
        <v>1719</v>
      </c>
      <c r="L279" s="12" t="s">
        <v>5873</v>
      </c>
      <c r="M279" s="12" t="s">
        <v>5874</v>
      </c>
      <c r="N279" s="12" t="s">
        <v>5875</v>
      </c>
      <c r="O279" s="12" t="s">
        <v>3442</v>
      </c>
      <c r="P279" s="12" t="s">
        <v>4301</v>
      </c>
      <c r="Q279" s="12" t="s">
        <v>5512</v>
      </c>
      <c r="R279" s="12" t="s">
        <v>3998</v>
      </c>
      <c r="S279" s="12" t="s">
        <v>5876</v>
      </c>
      <c r="T279" s="12" t="s">
        <v>5877</v>
      </c>
      <c r="U279" s="12" t="s">
        <v>5878</v>
      </c>
      <c r="V279" s="12" t="s">
        <v>5879</v>
      </c>
      <c r="W279" s="12" t="s">
        <v>2</v>
      </c>
      <c r="X279" s="12" t="s">
        <v>2674</v>
      </c>
      <c r="Y279" s="12" t="s">
        <v>2573</v>
      </c>
      <c r="Z279" s="12" t="s">
        <v>5880</v>
      </c>
    </row>
    <row r="280" spans="1:26">
      <c r="A280" s="12" t="s">
        <v>177</v>
      </c>
      <c r="B280" s="12" t="s">
        <v>3533</v>
      </c>
      <c r="C280" s="12" t="s">
        <v>5881</v>
      </c>
      <c r="D280" s="12" t="s">
        <v>5882</v>
      </c>
      <c r="E280" s="12" t="s">
        <v>5883</v>
      </c>
      <c r="F280" s="12" t="s">
        <v>2442</v>
      </c>
      <c r="G280" s="12" t="s">
        <v>2072</v>
      </c>
      <c r="H280" s="12" t="s">
        <v>2685</v>
      </c>
      <c r="I280" s="12" t="s">
        <v>1968</v>
      </c>
      <c r="J280" s="12" t="s">
        <v>2687</v>
      </c>
      <c r="K280" s="12" t="s">
        <v>2481</v>
      </c>
      <c r="L280" s="12" t="s">
        <v>5884</v>
      </c>
      <c r="M280" s="12" t="s">
        <v>4781</v>
      </c>
      <c r="N280" s="12" t="s">
        <v>2575</v>
      </c>
      <c r="O280" s="12" t="s">
        <v>5885</v>
      </c>
      <c r="P280" s="12" t="s">
        <v>5886</v>
      </c>
      <c r="Q280" s="12" t="s">
        <v>5887</v>
      </c>
      <c r="R280" s="12" t="s">
        <v>5888</v>
      </c>
      <c r="S280" s="12" t="s">
        <v>5889</v>
      </c>
      <c r="T280" s="12" t="s">
        <v>5890</v>
      </c>
      <c r="U280" s="12" t="s">
        <v>5891</v>
      </c>
      <c r="V280" s="12" t="s">
        <v>5892</v>
      </c>
      <c r="W280" s="12" t="s">
        <v>11</v>
      </c>
      <c r="X280" s="12" t="s">
        <v>1389</v>
      </c>
      <c r="Y280" s="12" t="s">
        <v>1279</v>
      </c>
      <c r="Z280" s="12" t="s">
        <v>5893</v>
      </c>
    </row>
    <row r="281" spans="1:26">
      <c r="A281" s="12" t="s">
        <v>177</v>
      </c>
      <c r="B281" s="12" t="s">
        <v>2033</v>
      </c>
      <c r="C281" s="12" t="s">
        <v>5894</v>
      </c>
      <c r="D281" s="12" t="s">
        <v>5895</v>
      </c>
      <c r="E281" s="12" t="s">
        <v>5896</v>
      </c>
      <c r="F281" s="12" t="s">
        <v>1057</v>
      </c>
      <c r="G281" s="12" t="s">
        <v>1817</v>
      </c>
      <c r="H281" s="12" t="s">
        <v>2563</v>
      </c>
      <c r="I281" s="12" t="s">
        <v>2301</v>
      </c>
      <c r="J281" s="12" t="s">
        <v>2404</v>
      </c>
      <c r="K281" s="12" t="s">
        <v>2137</v>
      </c>
      <c r="L281" s="12" t="s">
        <v>5897</v>
      </c>
      <c r="M281" s="12" t="s">
        <v>5898</v>
      </c>
      <c r="N281" s="12" t="s">
        <v>5899</v>
      </c>
      <c r="O281" s="12" t="s">
        <v>3632</v>
      </c>
      <c r="P281" s="12" t="s">
        <v>1054</v>
      </c>
      <c r="Q281" s="12" t="s">
        <v>5283</v>
      </c>
      <c r="R281" s="12" t="s">
        <v>375</v>
      </c>
      <c r="S281" s="12" t="s">
        <v>5900</v>
      </c>
      <c r="T281" s="12" t="s">
        <v>5901</v>
      </c>
      <c r="U281" s="12" t="s">
        <v>5902</v>
      </c>
      <c r="V281" s="12" t="s">
        <v>5903</v>
      </c>
      <c r="W281" s="12" t="s">
        <v>10</v>
      </c>
      <c r="X281" s="12" t="s">
        <v>3701</v>
      </c>
      <c r="Y281" s="12" t="s">
        <v>3700</v>
      </c>
      <c r="Z281" s="12" t="s">
        <v>5904</v>
      </c>
    </row>
    <row r="282" spans="1:26">
      <c r="A282" s="12" t="s">
        <v>177</v>
      </c>
      <c r="B282" s="12" t="s">
        <v>4710</v>
      </c>
      <c r="C282" s="12" t="s">
        <v>5905</v>
      </c>
      <c r="D282" s="12" t="s">
        <v>5906</v>
      </c>
      <c r="E282" s="12" t="s">
        <v>5896</v>
      </c>
      <c r="F282" s="12" t="s">
        <v>4587</v>
      </c>
      <c r="G282" s="12" t="s">
        <v>2322</v>
      </c>
      <c r="H282" s="12" t="s">
        <v>3389</v>
      </c>
      <c r="I282" s="12" t="s">
        <v>2239</v>
      </c>
      <c r="J282" s="12" t="s">
        <v>1764</v>
      </c>
      <c r="K282" s="12" t="s">
        <v>2404</v>
      </c>
      <c r="L282" s="12" t="s">
        <v>5907</v>
      </c>
      <c r="M282" s="12" t="s">
        <v>5908</v>
      </c>
      <c r="N282" s="12" t="s">
        <v>5909</v>
      </c>
      <c r="O282" s="12" t="s">
        <v>5910</v>
      </c>
      <c r="P282" s="12" t="s">
        <v>4105</v>
      </c>
      <c r="Q282" s="12" t="s">
        <v>2315</v>
      </c>
      <c r="R282" s="12" t="s">
        <v>5911</v>
      </c>
      <c r="S282" s="12" t="s">
        <v>5912</v>
      </c>
      <c r="T282" s="12" t="s">
        <v>5913</v>
      </c>
      <c r="U282" s="12" t="s">
        <v>5914</v>
      </c>
      <c r="V282" s="12" t="s">
        <v>5915</v>
      </c>
      <c r="W282" s="12" t="s">
        <v>11</v>
      </c>
      <c r="X282" s="12" t="s">
        <v>1009</v>
      </c>
      <c r="Y282" s="12" t="s">
        <v>2163</v>
      </c>
      <c r="Z282" s="12" t="s">
        <v>5916</v>
      </c>
    </row>
    <row r="283" spans="1:26">
      <c r="A283" s="12" t="s">
        <v>177</v>
      </c>
      <c r="B283" s="12" t="s">
        <v>2352</v>
      </c>
      <c r="C283" s="12" t="s">
        <v>5917</v>
      </c>
      <c r="D283" s="12" t="s">
        <v>5918</v>
      </c>
      <c r="E283" s="12" t="s">
        <v>786</v>
      </c>
      <c r="F283" s="12" t="s">
        <v>2804</v>
      </c>
      <c r="G283" s="12" t="s">
        <v>2287</v>
      </c>
      <c r="H283" s="12" t="s">
        <v>1961</v>
      </c>
      <c r="I283" s="12" t="s">
        <v>1592</v>
      </c>
      <c r="J283" s="12" t="s">
        <v>1547</v>
      </c>
      <c r="K283" s="12" t="s">
        <v>1546</v>
      </c>
      <c r="L283" s="12" t="s">
        <v>5919</v>
      </c>
      <c r="M283" s="12" t="s">
        <v>2773</v>
      </c>
      <c r="N283" s="12" t="s">
        <v>2172</v>
      </c>
      <c r="O283" s="12" t="s">
        <v>3442</v>
      </c>
      <c r="P283" s="12" t="s">
        <v>371</v>
      </c>
      <c r="Q283" s="12" t="s">
        <v>371</v>
      </c>
      <c r="R283" s="12" t="s">
        <v>5920</v>
      </c>
      <c r="S283" s="12" t="s">
        <v>5921</v>
      </c>
      <c r="T283" s="12" t="s">
        <v>5922</v>
      </c>
      <c r="U283" s="12" t="s">
        <v>5923</v>
      </c>
      <c r="V283" s="12" t="s">
        <v>5924</v>
      </c>
      <c r="W283" s="12" t="s">
        <v>3</v>
      </c>
      <c r="X283" s="12" t="s">
        <v>1817</v>
      </c>
      <c r="Y283" s="12" t="s">
        <v>1256</v>
      </c>
      <c r="Z283" s="12" t="s">
        <v>5925</v>
      </c>
    </row>
    <row r="284" spans="1:26">
      <c r="A284" s="12" t="s">
        <v>177</v>
      </c>
      <c r="B284" s="12" t="s">
        <v>2225</v>
      </c>
      <c r="C284" s="12" t="s">
        <v>5926</v>
      </c>
      <c r="D284" s="12" t="s">
        <v>5927</v>
      </c>
      <c r="E284" s="12" t="s">
        <v>5928</v>
      </c>
      <c r="F284" s="12" t="s">
        <v>2758</v>
      </c>
      <c r="G284" s="12" t="s">
        <v>2343</v>
      </c>
      <c r="H284" s="12" t="s">
        <v>1860</v>
      </c>
      <c r="I284" s="12" t="s">
        <v>2029</v>
      </c>
      <c r="J284" s="12" t="s">
        <v>2027</v>
      </c>
      <c r="K284" s="12" t="s">
        <v>2530</v>
      </c>
      <c r="L284" s="12" t="s">
        <v>5929</v>
      </c>
      <c r="M284" s="12" t="s">
        <v>5930</v>
      </c>
      <c r="N284" s="12" t="s">
        <v>5931</v>
      </c>
      <c r="O284" s="12" t="s">
        <v>5932</v>
      </c>
      <c r="P284" s="12" t="s">
        <v>2292</v>
      </c>
      <c r="Q284" s="12" t="s">
        <v>5933</v>
      </c>
      <c r="R284" s="12" t="s">
        <v>5934</v>
      </c>
      <c r="S284" s="12" t="s">
        <v>5935</v>
      </c>
      <c r="T284" s="12" t="s">
        <v>5936</v>
      </c>
      <c r="U284" s="12" t="s">
        <v>5937</v>
      </c>
      <c r="V284" s="12" t="s">
        <v>5938</v>
      </c>
      <c r="W284" s="12" t="s">
        <v>4</v>
      </c>
      <c r="X284" s="12" t="s">
        <v>5340</v>
      </c>
      <c r="Y284" s="12" t="s">
        <v>1267</v>
      </c>
      <c r="Z284" s="12" t="s">
        <v>5939</v>
      </c>
    </row>
    <row r="285" spans="1:26">
      <c r="A285" s="12" t="s">
        <v>177</v>
      </c>
      <c r="B285" s="12" t="s">
        <v>2122</v>
      </c>
      <c r="C285" s="12" t="s">
        <v>5940</v>
      </c>
      <c r="D285" s="12" t="s">
        <v>5941</v>
      </c>
      <c r="E285" s="12" t="s">
        <v>5942</v>
      </c>
      <c r="F285" s="12" t="s">
        <v>2767</v>
      </c>
      <c r="G285" s="12" t="s">
        <v>1407</v>
      </c>
      <c r="H285" s="12" t="s">
        <v>1354</v>
      </c>
      <c r="I285" s="12" t="s">
        <v>1853</v>
      </c>
      <c r="J285" s="12" t="s">
        <v>2052</v>
      </c>
      <c r="K285" s="12" t="s">
        <v>2052</v>
      </c>
      <c r="L285" s="12" t="s">
        <v>5943</v>
      </c>
      <c r="M285" s="12" t="s">
        <v>5944</v>
      </c>
      <c r="N285" s="12" t="s">
        <v>2953</v>
      </c>
      <c r="O285" s="12" t="s">
        <v>5553</v>
      </c>
      <c r="P285" s="12" t="s">
        <v>431</v>
      </c>
      <c r="Q285" s="12" t="s">
        <v>5945</v>
      </c>
      <c r="R285" s="12" t="s">
        <v>5946</v>
      </c>
      <c r="S285" s="12" t="s">
        <v>5947</v>
      </c>
      <c r="T285" s="12" t="s">
        <v>5948</v>
      </c>
      <c r="U285" s="12" t="s">
        <v>5949</v>
      </c>
      <c r="V285" s="12" t="s">
        <v>5950</v>
      </c>
      <c r="W285" s="12" t="s">
        <v>10</v>
      </c>
      <c r="X285" s="12" t="s">
        <v>3456</v>
      </c>
      <c r="Y285" s="12" t="s">
        <v>3375</v>
      </c>
      <c r="Z285" s="12" t="s">
        <v>5951</v>
      </c>
    </row>
    <row r="286" spans="1:26">
      <c r="A286" s="12" t="s">
        <v>177</v>
      </c>
      <c r="B286" s="12" t="s">
        <v>2364</v>
      </c>
      <c r="C286" s="12" t="s">
        <v>5952</v>
      </c>
      <c r="D286" s="12" t="s">
        <v>5953</v>
      </c>
      <c r="E286" s="12" t="s">
        <v>5954</v>
      </c>
      <c r="F286" s="12" t="s">
        <v>3455</v>
      </c>
      <c r="G286" s="12" t="s">
        <v>2351</v>
      </c>
      <c r="H286" s="12" t="s">
        <v>2114</v>
      </c>
      <c r="I286" s="12" t="s">
        <v>1502</v>
      </c>
      <c r="J286" s="12" t="s">
        <v>1504</v>
      </c>
      <c r="K286" s="12" t="s">
        <v>1547</v>
      </c>
      <c r="L286" s="12" t="s">
        <v>5955</v>
      </c>
      <c r="M286" s="12" t="s">
        <v>5956</v>
      </c>
      <c r="N286" s="12" t="s">
        <v>5534</v>
      </c>
      <c r="O286" s="12" t="s">
        <v>3522</v>
      </c>
      <c r="P286" s="12" t="s">
        <v>2315</v>
      </c>
      <c r="Q286" s="12" t="s">
        <v>3663</v>
      </c>
      <c r="R286" s="12" t="s">
        <v>4955</v>
      </c>
      <c r="S286" s="12" t="s">
        <v>5957</v>
      </c>
      <c r="T286" s="12" t="s">
        <v>5958</v>
      </c>
      <c r="U286" s="12" t="s">
        <v>5959</v>
      </c>
      <c r="V286" s="12" t="s">
        <v>5960</v>
      </c>
      <c r="W286" s="12" t="s">
        <v>11</v>
      </c>
      <c r="X286" s="12" t="s">
        <v>5961</v>
      </c>
      <c r="Y286" s="12" t="s">
        <v>5962</v>
      </c>
      <c r="Z286" s="12" t="s">
        <v>5963</v>
      </c>
    </row>
    <row r="287" spans="1:26">
      <c r="A287" s="12" t="s">
        <v>177</v>
      </c>
      <c r="B287" s="12" t="s">
        <v>4131</v>
      </c>
      <c r="C287" s="12" t="s">
        <v>5964</v>
      </c>
      <c r="D287" s="12" t="s">
        <v>5965</v>
      </c>
      <c r="E287" s="12" t="s">
        <v>5966</v>
      </c>
      <c r="F287" s="12" t="s">
        <v>4681</v>
      </c>
      <c r="G287" s="12" t="s">
        <v>1161</v>
      </c>
      <c r="H287" s="12" t="s">
        <v>1968</v>
      </c>
      <c r="I287" s="12" t="s">
        <v>1875</v>
      </c>
      <c r="J287" s="12" t="s">
        <v>1810</v>
      </c>
      <c r="K287" s="12" t="s">
        <v>2239</v>
      </c>
      <c r="L287" s="12" t="s">
        <v>5967</v>
      </c>
      <c r="M287" s="12" t="s">
        <v>5968</v>
      </c>
      <c r="N287" s="12" t="s">
        <v>5885</v>
      </c>
      <c r="O287" s="12" t="s">
        <v>4164</v>
      </c>
      <c r="P287" s="12" t="s">
        <v>5511</v>
      </c>
      <c r="Q287" s="12" t="s">
        <v>5969</v>
      </c>
      <c r="R287" s="12" t="s">
        <v>5970</v>
      </c>
      <c r="S287" s="12" t="s">
        <v>5971</v>
      </c>
      <c r="T287" s="12" t="s">
        <v>5972</v>
      </c>
      <c r="U287" s="12" t="s">
        <v>5973</v>
      </c>
      <c r="V287" s="12" t="s">
        <v>5974</v>
      </c>
      <c r="W287" s="12" t="s">
        <v>4</v>
      </c>
      <c r="X287" s="12" t="s">
        <v>3155</v>
      </c>
      <c r="Y287" s="12" t="s">
        <v>3001</v>
      </c>
      <c r="Z287" s="12" t="s">
        <v>5975</v>
      </c>
    </row>
    <row r="288" spans="1:26">
      <c r="A288" s="12" t="s">
        <v>177</v>
      </c>
      <c r="B288" s="12" t="s">
        <v>4561</v>
      </c>
      <c r="C288" s="12" t="s">
        <v>5976</v>
      </c>
      <c r="D288" s="12" t="s">
        <v>5977</v>
      </c>
      <c r="E288" s="12" t="s">
        <v>5978</v>
      </c>
      <c r="F288" s="12" t="s">
        <v>3752</v>
      </c>
      <c r="G288" s="12" t="s">
        <v>2059</v>
      </c>
      <c r="H288" s="12" t="s">
        <v>1810</v>
      </c>
      <c r="I288" s="12" t="s">
        <v>1482</v>
      </c>
      <c r="J288" s="12" t="s">
        <v>1547</v>
      </c>
      <c r="K288" s="12" t="s">
        <v>1613</v>
      </c>
      <c r="L288" s="12" t="s">
        <v>5979</v>
      </c>
      <c r="M288" s="12" t="s">
        <v>5980</v>
      </c>
      <c r="N288" s="12" t="s">
        <v>5358</v>
      </c>
      <c r="O288" s="12" t="s">
        <v>375</v>
      </c>
      <c r="P288" s="12" t="s">
        <v>2773</v>
      </c>
      <c r="Q288" s="12" t="s">
        <v>431</v>
      </c>
      <c r="R288" s="12" t="s">
        <v>5981</v>
      </c>
      <c r="S288" s="12" t="s">
        <v>5982</v>
      </c>
      <c r="T288" s="12" t="s">
        <v>5983</v>
      </c>
      <c r="U288" s="12" t="s">
        <v>5984</v>
      </c>
      <c r="V288" s="12" t="s">
        <v>5985</v>
      </c>
      <c r="W288" s="12" t="s">
        <v>2</v>
      </c>
      <c r="X288" s="12" t="s">
        <v>5986</v>
      </c>
      <c r="Y288" s="12" t="s">
        <v>5987</v>
      </c>
      <c r="Z288" s="12" t="s">
        <v>5988</v>
      </c>
    </row>
    <row r="289" spans="1:26">
      <c r="A289" s="12" t="s">
        <v>177</v>
      </c>
      <c r="B289" s="12" t="s">
        <v>4519</v>
      </c>
      <c r="C289" s="12" t="s">
        <v>5989</v>
      </c>
      <c r="D289" s="12" t="s">
        <v>5990</v>
      </c>
      <c r="E289" s="12" t="s">
        <v>5991</v>
      </c>
      <c r="F289" s="12" t="s">
        <v>1389</v>
      </c>
      <c r="G289" s="12" t="s">
        <v>1946</v>
      </c>
      <c r="H289" s="12" t="s">
        <v>1137</v>
      </c>
      <c r="I289" s="12" t="s">
        <v>1592</v>
      </c>
      <c r="J289" s="12" t="s">
        <v>1657</v>
      </c>
      <c r="K289" s="12" t="s">
        <v>1810</v>
      </c>
      <c r="L289" s="12" t="s">
        <v>2678</v>
      </c>
      <c r="M289" s="12" t="s">
        <v>2038</v>
      </c>
      <c r="N289" s="12" t="s">
        <v>2295</v>
      </c>
      <c r="O289" s="12" t="s">
        <v>3583</v>
      </c>
      <c r="P289" s="12" t="s">
        <v>371</v>
      </c>
      <c r="Q289" s="12" t="s">
        <v>5512</v>
      </c>
      <c r="R289" s="12" t="s">
        <v>5992</v>
      </c>
      <c r="S289" s="12" t="s">
        <v>5993</v>
      </c>
      <c r="T289" s="12" t="s">
        <v>5994</v>
      </c>
      <c r="U289" s="12" t="s">
        <v>5995</v>
      </c>
      <c r="V289" s="12" t="s">
        <v>5996</v>
      </c>
      <c r="W289" s="12" t="s">
        <v>2</v>
      </c>
      <c r="X289" s="12" t="s">
        <v>3455</v>
      </c>
      <c r="Y289" s="12" t="s">
        <v>2764</v>
      </c>
      <c r="Z289" s="12" t="s">
        <v>5997</v>
      </c>
    </row>
    <row r="290" spans="1:26">
      <c r="A290" s="12" t="s">
        <v>177</v>
      </c>
      <c r="B290" s="12" t="s">
        <v>3370</v>
      </c>
      <c r="C290" s="12" t="s">
        <v>5998</v>
      </c>
      <c r="D290" s="12" t="s">
        <v>5999</v>
      </c>
      <c r="E290" s="12" t="s">
        <v>6000</v>
      </c>
      <c r="F290" s="12" t="s">
        <v>2034</v>
      </c>
      <c r="G290" s="12" t="s">
        <v>1807</v>
      </c>
      <c r="H290" s="12" t="s">
        <v>1592</v>
      </c>
      <c r="I290" s="12" t="s">
        <v>3800</v>
      </c>
      <c r="J290" s="12" t="s">
        <v>1482</v>
      </c>
      <c r="K290" s="12" t="s">
        <v>1504</v>
      </c>
      <c r="L290" s="12" t="s">
        <v>6001</v>
      </c>
      <c r="M290" s="12" t="s">
        <v>6002</v>
      </c>
      <c r="N290" s="12" t="s">
        <v>4769</v>
      </c>
      <c r="O290" s="12" t="s">
        <v>91</v>
      </c>
      <c r="P290" s="12" t="s">
        <v>375</v>
      </c>
      <c r="Q290" s="12" t="s">
        <v>2172</v>
      </c>
      <c r="R290" s="12" t="s">
        <v>6003</v>
      </c>
      <c r="S290" s="12" t="s">
        <v>6004</v>
      </c>
      <c r="T290" s="12" t="s">
        <v>6005</v>
      </c>
      <c r="U290" s="12" t="s">
        <v>6006</v>
      </c>
      <c r="V290" s="12" t="s">
        <v>6007</v>
      </c>
      <c r="W290" s="12" t="s">
        <v>2</v>
      </c>
      <c r="X290" s="12" t="s">
        <v>3670</v>
      </c>
      <c r="Y290" s="12" t="s">
        <v>6008</v>
      </c>
      <c r="Z290" s="12" t="s">
        <v>6009</v>
      </c>
    </row>
    <row r="291" spans="1:26">
      <c r="A291" s="12" t="s">
        <v>177</v>
      </c>
      <c r="B291" s="12" t="s">
        <v>1126</v>
      </c>
      <c r="C291" s="12" t="s">
        <v>6010</v>
      </c>
      <c r="D291" s="12" t="s">
        <v>6011</v>
      </c>
      <c r="E291" s="12" t="s">
        <v>6012</v>
      </c>
      <c r="F291" s="12" t="s">
        <v>2564</v>
      </c>
      <c r="G291" s="12" t="s">
        <v>3321</v>
      </c>
      <c r="H291" s="12" t="s">
        <v>1818</v>
      </c>
      <c r="I291" s="12" t="s">
        <v>2566</v>
      </c>
      <c r="J291" s="12" t="s">
        <v>2050</v>
      </c>
      <c r="K291" s="12" t="s">
        <v>2050</v>
      </c>
      <c r="L291" s="12" t="s">
        <v>4985</v>
      </c>
      <c r="M291" s="12" t="s">
        <v>6013</v>
      </c>
      <c r="N291" s="12" t="s">
        <v>6014</v>
      </c>
      <c r="O291" s="12" t="s">
        <v>6015</v>
      </c>
      <c r="P291" s="12" t="s">
        <v>471</v>
      </c>
      <c r="Q291" s="12" t="s">
        <v>6016</v>
      </c>
      <c r="R291" s="12" t="s">
        <v>6017</v>
      </c>
      <c r="S291" s="12" t="s">
        <v>4635</v>
      </c>
      <c r="T291" s="12" t="s">
        <v>6018</v>
      </c>
      <c r="U291" s="12" t="s">
        <v>6019</v>
      </c>
      <c r="V291" s="12" t="s">
        <v>6020</v>
      </c>
      <c r="W291" s="12" t="s">
        <v>2</v>
      </c>
      <c r="X291" s="12" t="s">
        <v>3768</v>
      </c>
      <c r="Y291" s="12" t="s">
        <v>4386</v>
      </c>
      <c r="Z291" s="12" t="s">
        <v>6021</v>
      </c>
    </row>
    <row r="292" spans="1:26">
      <c r="A292" s="12" t="s">
        <v>177</v>
      </c>
      <c r="B292" s="12" t="s">
        <v>1132</v>
      </c>
      <c r="C292" s="12" t="s">
        <v>6022</v>
      </c>
      <c r="D292" s="12" t="s">
        <v>6023</v>
      </c>
      <c r="E292" s="12" t="s">
        <v>6024</v>
      </c>
      <c r="F292" s="12" t="s">
        <v>3423</v>
      </c>
      <c r="G292" s="12" t="s">
        <v>2654</v>
      </c>
      <c r="H292" s="12" t="s">
        <v>1764</v>
      </c>
      <c r="I292" s="12" t="s">
        <v>1504</v>
      </c>
      <c r="J292" s="12" t="s">
        <v>1053</v>
      </c>
      <c r="K292" s="12" t="s">
        <v>1744</v>
      </c>
      <c r="L292" s="12" t="s">
        <v>4436</v>
      </c>
      <c r="M292" s="12" t="s">
        <v>6025</v>
      </c>
      <c r="N292" s="12" t="s">
        <v>2038</v>
      </c>
      <c r="O292" s="12" t="s">
        <v>2172</v>
      </c>
      <c r="P292" s="12" t="s">
        <v>4674</v>
      </c>
      <c r="Q292" s="12" t="s">
        <v>3442</v>
      </c>
      <c r="R292" s="12" t="s">
        <v>6026</v>
      </c>
      <c r="S292" s="12" t="s">
        <v>6027</v>
      </c>
      <c r="T292" s="12" t="s">
        <v>6028</v>
      </c>
      <c r="U292" s="12" t="s">
        <v>6029</v>
      </c>
      <c r="V292" s="12" t="s">
        <v>6030</v>
      </c>
      <c r="W292" s="12" t="s">
        <v>2</v>
      </c>
      <c r="X292" s="12" t="s">
        <v>1161</v>
      </c>
      <c r="Y292" s="12" t="s">
        <v>2572</v>
      </c>
      <c r="Z292" s="12" t="s">
        <v>6031</v>
      </c>
    </row>
    <row r="293" spans="1:26">
      <c r="A293" s="12" t="s">
        <v>177</v>
      </c>
      <c r="B293" s="12" t="s">
        <v>1297</v>
      </c>
      <c r="C293" s="12" t="s">
        <v>6032</v>
      </c>
      <c r="D293" s="12" t="s">
        <v>6033</v>
      </c>
      <c r="E293" s="12" t="s">
        <v>6034</v>
      </c>
      <c r="F293" s="12" t="s">
        <v>6035</v>
      </c>
      <c r="G293" s="12" t="s">
        <v>3221</v>
      </c>
      <c r="H293" s="12" t="s">
        <v>1831</v>
      </c>
      <c r="I293" s="12" t="s">
        <v>1504</v>
      </c>
      <c r="J293" s="12" t="s">
        <v>1547</v>
      </c>
      <c r="K293" s="12" t="s">
        <v>1051</v>
      </c>
      <c r="L293" s="12" t="s">
        <v>6036</v>
      </c>
      <c r="M293" s="12" t="s">
        <v>6037</v>
      </c>
      <c r="N293" s="12" t="s">
        <v>2315</v>
      </c>
      <c r="O293" s="12" t="s">
        <v>2315</v>
      </c>
      <c r="P293" s="12" t="s">
        <v>371</v>
      </c>
      <c r="Q293" s="12" t="s">
        <v>3522</v>
      </c>
      <c r="R293" s="12" t="s">
        <v>6038</v>
      </c>
      <c r="S293" s="12" t="s">
        <v>6039</v>
      </c>
      <c r="T293" s="12" t="s">
        <v>6040</v>
      </c>
      <c r="U293" s="12" t="s">
        <v>6041</v>
      </c>
      <c r="V293" s="12" t="s">
        <v>6042</v>
      </c>
      <c r="W293" s="12" t="s">
        <v>4</v>
      </c>
      <c r="X293" s="12" t="s">
        <v>1303</v>
      </c>
      <c r="Y293" s="12" t="s">
        <v>1905</v>
      </c>
      <c r="Z293" s="12" t="s">
        <v>6043</v>
      </c>
    </row>
    <row r="294" spans="1:26">
      <c r="A294" s="12" t="s">
        <v>177</v>
      </c>
      <c r="B294" s="12" t="s">
        <v>4624</v>
      </c>
      <c r="C294" s="12" t="s">
        <v>6044</v>
      </c>
      <c r="D294" s="12" t="s">
        <v>6045</v>
      </c>
      <c r="E294" s="12" t="s">
        <v>6034</v>
      </c>
      <c r="F294" s="12" t="s">
        <v>1250</v>
      </c>
      <c r="G294" s="12" t="s">
        <v>5340</v>
      </c>
      <c r="H294" s="12" t="s">
        <v>2994</v>
      </c>
      <c r="I294" s="12" t="s">
        <v>1547</v>
      </c>
      <c r="J294" s="12" t="s">
        <v>1504</v>
      </c>
      <c r="K294" s="12" t="s">
        <v>1547</v>
      </c>
      <c r="L294" s="12" t="s">
        <v>6046</v>
      </c>
      <c r="M294" s="12" t="s">
        <v>6047</v>
      </c>
      <c r="N294" s="12" t="s">
        <v>4982</v>
      </c>
      <c r="O294" s="12" t="s">
        <v>3663</v>
      </c>
      <c r="P294" s="12" t="s">
        <v>2172</v>
      </c>
      <c r="Q294" s="12" t="s">
        <v>2773</v>
      </c>
      <c r="R294" s="12" t="s">
        <v>6048</v>
      </c>
      <c r="S294" s="12" t="s">
        <v>6049</v>
      </c>
      <c r="T294" s="12" t="s">
        <v>6050</v>
      </c>
      <c r="U294" s="12" t="s">
        <v>6041</v>
      </c>
      <c r="V294" s="12" t="s">
        <v>6051</v>
      </c>
      <c r="W294" s="12" t="s">
        <v>4</v>
      </c>
      <c r="X294" s="12" t="s">
        <v>6052</v>
      </c>
      <c r="Y294" s="12" t="s">
        <v>3980</v>
      </c>
      <c r="Z294" s="12" t="s">
        <v>6053</v>
      </c>
    </row>
    <row r="295" spans="1:26">
      <c r="A295" s="12" t="s">
        <v>177</v>
      </c>
      <c r="B295" s="12" t="s">
        <v>4940</v>
      </c>
      <c r="C295" s="12" t="s">
        <v>6054</v>
      </c>
      <c r="D295" s="12" t="s">
        <v>6055</v>
      </c>
      <c r="E295" s="12" t="s">
        <v>6056</v>
      </c>
      <c r="F295" s="12" t="s">
        <v>3054</v>
      </c>
      <c r="G295" s="12" t="s">
        <v>1161</v>
      </c>
      <c r="H295" s="12" t="s">
        <v>2853</v>
      </c>
      <c r="I295" s="12" t="s">
        <v>1853</v>
      </c>
      <c r="J295" s="12" t="s">
        <v>2281</v>
      </c>
      <c r="K295" s="12" t="s">
        <v>2615</v>
      </c>
      <c r="L295" s="12" t="s">
        <v>6057</v>
      </c>
      <c r="M295" s="12" t="s">
        <v>4025</v>
      </c>
      <c r="N295" s="12" t="s">
        <v>6058</v>
      </c>
      <c r="O295" s="12" t="s">
        <v>4421</v>
      </c>
      <c r="P295" s="12" t="s">
        <v>6059</v>
      </c>
      <c r="Q295" s="12" t="s">
        <v>2232</v>
      </c>
      <c r="R295" s="12" t="s">
        <v>6060</v>
      </c>
      <c r="S295" s="12" t="s">
        <v>6061</v>
      </c>
      <c r="T295" s="12" t="s">
        <v>6062</v>
      </c>
      <c r="U295" s="12" t="s">
        <v>6063</v>
      </c>
      <c r="V295" s="12" t="s">
        <v>6064</v>
      </c>
      <c r="W295" s="12" t="s">
        <v>4</v>
      </c>
      <c r="X295" s="12" t="s">
        <v>2058</v>
      </c>
      <c r="Y295" s="12" t="s">
        <v>1407</v>
      </c>
      <c r="Z295" s="12" t="s">
        <v>6065</v>
      </c>
    </row>
    <row r="296" spans="1:26">
      <c r="A296" s="12" t="s">
        <v>177</v>
      </c>
      <c r="B296" s="12" t="s">
        <v>3089</v>
      </c>
      <c r="C296" s="12" t="s">
        <v>6066</v>
      </c>
      <c r="D296" s="12" t="s">
        <v>6067</v>
      </c>
      <c r="E296" s="12" t="s">
        <v>6068</v>
      </c>
      <c r="F296" s="12" t="s">
        <v>3269</v>
      </c>
      <c r="G296" s="12" t="s">
        <v>1947</v>
      </c>
      <c r="H296" s="12" t="s">
        <v>1698</v>
      </c>
      <c r="I296" s="12" t="s">
        <v>1504</v>
      </c>
      <c r="J296" s="12" t="s">
        <v>1504</v>
      </c>
      <c r="K296" s="12" t="s">
        <v>1698</v>
      </c>
      <c r="L296" s="12" t="s">
        <v>6069</v>
      </c>
      <c r="M296" s="12" t="s">
        <v>6070</v>
      </c>
      <c r="N296" s="12" t="s">
        <v>2696</v>
      </c>
      <c r="O296" s="12" t="s">
        <v>371</v>
      </c>
      <c r="P296" s="12" t="s">
        <v>371</v>
      </c>
      <c r="Q296" s="12" t="s">
        <v>2315</v>
      </c>
      <c r="R296" s="12" t="s">
        <v>6071</v>
      </c>
      <c r="S296" s="12" t="s">
        <v>6072</v>
      </c>
      <c r="T296" s="12" t="s">
        <v>6073</v>
      </c>
      <c r="U296" s="12" t="s">
        <v>6074</v>
      </c>
      <c r="V296" s="12" t="s">
        <v>6075</v>
      </c>
      <c r="W296" s="12" t="s">
        <v>2</v>
      </c>
      <c r="X296" s="12" t="s">
        <v>4643</v>
      </c>
      <c r="Y296" s="12" t="s">
        <v>2411</v>
      </c>
      <c r="Z296" s="12" t="s">
        <v>6076</v>
      </c>
    </row>
    <row r="297" spans="1:26">
      <c r="A297" s="12" t="s">
        <v>177</v>
      </c>
      <c r="B297" s="12" t="s">
        <v>1389</v>
      </c>
      <c r="C297" s="12" t="s">
        <v>6077</v>
      </c>
      <c r="D297" s="12" t="s">
        <v>6078</v>
      </c>
      <c r="E297" s="12" t="s">
        <v>6068</v>
      </c>
      <c r="F297" s="12" t="s">
        <v>2907</v>
      </c>
      <c r="G297" s="12" t="s">
        <v>2551</v>
      </c>
      <c r="H297" s="12" t="s">
        <v>2877</v>
      </c>
      <c r="I297" s="12" t="s">
        <v>2564</v>
      </c>
      <c r="J297" s="12" t="s">
        <v>2463</v>
      </c>
      <c r="K297" s="12" t="s">
        <v>2463</v>
      </c>
      <c r="L297" s="12" t="s">
        <v>6079</v>
      </c>
      <c r="M297" s="12" t="s">
        <v>6080</v>
      </c>
      <c r="N297" s="12" t="s">
        <v>6081</v>
      </c>
      <c r="O297" s="12" t="s">
        <v>6082</v>
      </c>
      <c r="P297" s="12" t="s">
        <v>6083</v>
      </c>
      <c r="Q297" s="12" t="s">
        <v>6084</v>
      </c>
      <c r="R297" s="12" t="s">
        <v>6085</v>
      </c>
      <c r="S297" s="12" t="s">
        <v>6086</v>
      </c>
      <c r="T297" s="12" t="s">
        <v>6087</v>
      </c>
      <c r="U297" s="12" t="s">
        <v>6088</v>
      </c>
      <c r="V297" s="12" t="s">
        <v>6089</v>
      </c>
      <c r="W297" s="12" t="s">
        <v>11</v>
      </c>
      <c r="X297" s="12" t="s">
        <v>2631</v>
      </c>
      <c r="Y297" s="12" t="s">
        <v>2350</v>
      </c>
      <c r="Z297" s="12" t="s">
        <v>6090</v>
      </c>
    </row>
    <row r="298" spans="1:26">
      <c r="A298" s="12" t="s">
        <v>177</v>
      </c>
      <c r="B298" s="12" t="s">
        <v>2742</v>
      </c>
      <c r="C298" s="12" t="s">
        <v>6091</v>
      </c>
      <c r="D298" s="12" t="s">
        <v>6092</v>
      </c>
      <c r="E298" s="12" t="s">
        <v>6093</v>
      </c>
      <c r="F298" s="12" t="s">
        <v>4681</v>
      </c>
      <c r="G298" s="12" t="s">
        <v>4386</v>
      </c>
      <c r="H298" s="12" t="s">
        <v>1354</v>
      </c>
      <c r="I298" s="12" t="s">
        <v>1875</v>
      </c>
      <c r="J298" s="12" t="s">
        <v>1744</v>
      </c>
      <c r="K298" s="12" t="s">
        <v>1984</v>
      </c>
      <c r="L298" s="12" t="s">
        <v>6094</v>
      </c>
      <c r="M298" s="12" t="s">
        <v>6095</v>
      </c>
      <c r="N298" s="12" t="s">
        <v>3492</v>
      </c>
      <c r="O298" s="12" t="s">
        <v>375</v>
      </c>
      <c r="P298" s="12" t="s">
        <v>4301</v>
      </c>
      <c r="Q298" s="12" t="s">
        <v>2038</v>
      </c>
      <c r="R298" s="12" t="s">
        <v>6096</v>
      </c>
      <c r="S298" s="12" t="s">
        <v>6097</v>
      </c>
      <c r="T298" s="12" t="s">
        <v>6098</v>
      </c>
      <c r="U298" s="12" t="s">
        <v>6099</v>
      </c>
      <c r="V298" s="12" t="s">
        <v>6100</v>
      </c>
      <c r="W298" s="12" t="s">
        <v>2</v>
      </c>
      <c r="X298" s="12" t="s">
        <v>1861</v>
      </c>
      <c r="Y298" s="12" t="s">
        <v>1395</v>
      </c>
      <c r="Z298" s="12" t="s">
        <v>6101</v>
      </c>
    </row>
    <row r="299" spans="1:26">
      <c r="A299" s="12" t="s">
        <v>177</v>
      </c>
      <c r="B299" s="12" t="s">
        <v>1884</v>
      </c>
      <c r="C299" s="12" t="s">
        <v>6102</v>
      </c>
      <c r="D299" s="12" t="s">
        <v>6103</v>
      </c>
      <c r="E299" s="12" t="s">
        <v>6104</v>
      </c>
      <c r="F299" s="12" t="s">
        <v>4428</v>
      </c>
      <c r="G299" s="12" t="s">
        <v>3322</v>
      </c>
      <c r="H299" s="12" t="s">
        <v>2692</v>
      </c>
      <c r="I299" s="12" t="s">
        <v>2029</v>
      </c>
      <c r="J299" s="12" t="s">
        <v>1613</v>
      </c>
      <c r="K299" s="12" t="s">
        <v>1546</v>
      </c>
      <c r="L299" s="12" t="s">
        <v>6105</v>
      </c>
      <c r="M299" s="12" t="s">
        <v>6106</v>
      </c>
      <c r="N299" s="12" t="s">
        <v>6107</v>
      </c>
      <c r="O299" s="12" t="s">
        <v>2900</v>
      </c>
      <c r="P299" s="12" t="s">
        <v>4261</v>
      </c>
      <c r="Q299" s="12" t="s">
        <v>2172</v>
      </c>
      <c r="R299" s="12" t="s">
        <v>6108</v>
      </c>
      <c r="S299" s="12" t="s">
        <v>6109</v>
      </c>
      <c r="T299" s="12" t="s">
        <v>6110</v>
      </c>
      <c r="U299" s="12" t="s">
        <v>6111</v>
      </c>
      <c r="V299" s="12" t="s">
        <v>6112</v>
      </c>
      <c r="W299" s="12" t="s">
        <v>11</v>
      </c>
      <c r="X299" s="12" t="s">
        <v>6113</v>
      </c>
      <c r="Y299" s="12" t="s">
        <v>6114</v>
      </c>
      <c r="Z299" s="12" t="s">
        <v>6115</v>
      </c>
    </row>
    <row r="300" spans="1:26">
      <c r="A300" s="12" t="s">
        <v>177</v>
      </c>
      <c r="B300" s="12" t="s">
        <v>4518</v>
      </c>
      <c r="C300" s="12" t="s">
        <v>6116</v>
      </c>
      <c r="D300" s="12" t="s">
        <v>6117</v>
      </c>
      <c r="E300" s="12" t="s">
        <v>6104</v>
      </c>
      <c r="F300" s="12" t="s">
        <v>3073</v>
      </c>
      <c r="G300" s="12" t="s">
        <v>3675</v>
      </c>
      <c r="H300" s="12" t="s">
        <v>3271</v>
      </c>
      <c r="I300" s="12" t="s">
        <v>1897</v>
      </c>
      <c r="J300" s="12" t="s">
        <v>2052</v>
      </c>
      <c r="K300" s="12" t="s">
        <v>1807</v>
      </c>
      <c r="L300" s="12" t="s">
        <v>6118</v>
      </c>
      <c r="M300" s="12" t="s">
        <v>6119</v>
      </c>
      <c r="N300" s="12" t="s">
        <v>5801</v>
      </c>
      <c r="O300" s="12" t="s">
        <v>3583</v>
      </c>
      <c r="P300" s="12" t="s">
        <v>4301</v>
      </c>
      <c r="Q300" s="12" t="s">
        <v>6120</v>
      </c>
      <c r="R300" s="12" t="s">
        <v>6121</v>
      </c>
      <c r="S300" s="12" t="s">
        <v>6122</v>
      </c>
      <c r="T300" s="12" t="s">
        <v>6123</v>
      </c>
      <c r="U300" s="12" t="s">
        <v>6124</v>
      </c>
      <c r="V300" s="12" t="s">
        <v>6125</v>
      </c>
      <c r="W300" s="12" t="s">
        <v>2</v>
      </c>
      <c r="X300" s="12" t="s">
        <v>2206</v>
      </c>
      <c r="Y300" s="12" t="s">
        <v>2226</v>
      </c>
      <c r="Z300" s="12" t="s">
        <v>6126</v>
      </c>
    </row>
    <row r="301" spans="1:26">
      <c r="A301" s="12" t="s">
        <v>177</v>
      </c>
      <c r="B301" s="12" t="s">
        <v>3736</v>
      </c>
      <c r="C301" s="12" t="s">
        <v>6127</v>
      </c>
      <c r="D301" s="12" t="s">
        <v>6128</v>
      </c>
      <c r="E301" s="12" t="s">
        <v>6129</v>
      </c>
      <c r="F301" s="12" t="s">
        <v>2685</v>
      </c>
      <c r="G301" s="12" t="s">
        <v>1413</v>
      </c>
      <c r="H301" s="12" t="s">
        <v>2246</v>
      </c>
      <c r="I301" s="12" t="s">
        <v>1831</v>
      </c>
      <c r="J301" s="12" t="s">
        <v>2137</v>
      </c>
      <c r="K301" s="12" t="s">
        <v>2324</v>
      </c>
      <c r="L301" s="12" t="s">
        <v>6130</v>
      </c>
      <c r="M301" s="12" t="s">
        <v>6131</v>
      </c>
      <c r="N301" s="12" t="s">
        <v>6132</v>
      </c>
      <c r="O301" s="12" t="s">
        <v>375</v>
      </c>
      <c r="P301" s="12" t="s">
        <v>431</v>
      </c>
      <c r="Q301" s="12" t="s">
        <v>6133</v>
      </c>
      <c r="R301" s="12" t="s">
        <v>2491</v>
      </c>
      <c r="S301" s="12" t="s">
        <v>6134</v>
      </c>
      <c r="T301" s="12" t="s">
        <v>6135</v>
      </c>
      <c r="U301" s="12" t="s">
        <v>6136</v>
      </c>
      <c r="V301" s="12" t="s">
        <v>6137</v>
      </c>
      <c r="W301" s="12" t="s">
        <v>2</v>
      </c>
      <c r="X301" s="12" t="s">
        <v>1751</v>
      </c>
      <c r="Y301" s="12" t="s">
        <v>1057</v>
      </c>
      <c r="Z301" s="12" t="s">
        <v>6138</v>
      </c>
    </row>
    <row r="302" spans="1:26">
      <c r="A302" s="12" t="s">
        <v>177</v>
      </c>
      <c r="B302" s="12" t="s">
        <v>2328</v>
      </c>
      <c r="C302" s="12" t="s">
        <v>6139</v>
      </c>
      <c r="D302" s="12" t="s">
        <v>6140</v>
      </c>
      <c r="E302" s="12" t="s">
        <v>6141</v>
      </c>
      <c r="F302" s="12" t="s">
        <v>2402</v>
      </c>
      <c r="G302" s="12" t="s">
        <v>1149</v>
      </c>
      <c r="H302" s="12" t="s">
        <v>2247</v>
      </c>
      <c r="I302" s="12" t="s">
        <v>1721</v>
      </c>
      <c r="J302" s="12" t="s">
        <v>1053</v>
      </c>
      <c r="K302" s="12" t="s">
        <v>1721</v>
      </c>
      <c r="L302" s="12" t="s">
        <v>6142</v>
      </c>
      <c r="M302" s="12" t="s">
        <v>6143</v>
      </c>
      <c r="N302" s="12" t="s">
        <v>6144</v>
      </c>
      <c r="O302" s="12" t="s">
        <v>2731</v>
      </c>
      <c r="P302" s="12" t="s">
        <v>2884</v>
      </c>
      <c r="Q302" s="12" t="s">
        <v>3647</v>
      </c>
      <c r="R302" s="12" t="s">
        <v>5149</v>
      </c>
      <c r="S302" s="12" t="s">
        <v>6145</v>
      </c>
      <c r="T302" s="12" t="s">
        <v>6146</v>
      </c>
      <c r="U302" s="12" t="s">
        <v>6147</v>
      </c>
      <c r="V302" s="12" t="s">
        <v>6148</v>
      </c>
      <c r="W302" s="12" t="s">
        <v>4</v>
      </c>
      <c r="X302" s="12" t="s">
        <v>3487</v>
      </c>
      <c r="Y302" s="12" t="s">
        <v>1750</v>
      </c>
      <c r="Z302" s="12" t="s">
        <v>6149</v>
      </c>
    </row>
    <row r="303" spans="1:26">
      <c r="A303" s="12" t="s">
        <v>177</v>
      </c>
      <c r="B303" s="12" t="s">
        <v>1279</v>
      </c>
      <c r="C303" s="12" t="s">
        <v>6150</v>
      </c>
      <c r="D303" s="12" t="s">
        <v>6151</v>
      </c>
      <c r="E303" s="12" t="s">
        <v>6152</v>
      </c>
      <c r="F303" s="12" t="s">
        <v>3917</v>
      </c>
      <c r="G303" s="12" t="s">
        <v>4098</v>
      </c>
      <c r="H303" s="12" t="s">
        <v>2060</v>
      </c>
      <c r="I303" s="12" t="s">
        <v>2159</v>
      </c>
      <c r="J303" s="12" t="s">
        <v>1786</v>
      </c>
      <c r="K303" s="12" t="s">
        <v>1810</v>
      </c>
      <c r="L303" s="12" t="s">
        <v>6153</v>
      </c>
      <c r="M303" s="12" t="s">
        <v>6154</v>
      </c>
      <c r="N303" s="12" t="s">
        <v>6155</v>
      </c>
      <c r="O303" s="12" t="s">
        <v>3160</v>
      </c>
      <c r="P303" s="12" t="s">
        <v>3413</v>
      </c>
      <c r="Q303" s="12" t="s">
        <v>3551</v>
      </c>
      <c r="R303" s="12" t="s">
        <v>6156</v>
      </c>
      <c r="S303" s="12" t="s">
        <v>6157</v>
      </c>
      <c r="T303" s="12" t="s">
        <v>6158</v>
      </c>
      <c r="U303" s="12" t="s">
        <v>6159</v>
      </c>
      <c r="V303" s="12" t="s">
        <v>6160</v>
      </c>
      <c r="W303" s="12" t="s">
        <v>11</v>
      </c>
      <c r="X303" s="12" t="s">
        <v>973</v>
      </c>
      <c r="Y303" s="12" t="s">
        <v>6161</v>
      </c>
      <c r="Z303" s="12" t="s">
        <v>6162</v>
      </c>
    </row>
    <row r="304" spans="1:26">
      <c r="A304" s="12" t="s">
        <v>177</v>
      </c>
      <c r="B304" s="12" t="s">
        <v>2633</v>
      </c>
      <c r="C304" s="12" t="s">
        <v>6163</v>
      </c>
      <c r="D304" s="12" t="s">
        <v>6164</v>
      </c>
      <c r="E304" s="12" t="s">
        <v>6165</v>
      </c>
      <c r="F304" s="12" t="s">
        <v>2506</v>
      </c>
      <c r="G304" s="12" t="s">
        <v>3389</v>
      </c>
      <c r="H304" s="12" t="s">
        <v>1786</v>
      </c>
      <c r="I304" s="12" t="s">
        <v>1504</v>
      </c>
      <c r="J304" s="12" t="s">
        <v>1482</v>
      </c>
      <c r="K304" s="12" t="s">
        <v>1613</v>
      </c>
      <c r="L304" s="12" t="s">
        <v>6166</v>
      </c>
      <c r="M304" s="12" t="s">
        <v>3244</v>
      </c>
      <c r="N304" s="12" t="s">
        <v>4333</v>
      </c>
      <c r="O304" s="12" t="s">
        <v>2315</v>
      </c>
      <c r="P304" s="12" t="s">
        <v>371</v>
      </c>
      <c r="Q304" s="12" t="s">
        <v>375</v>
      </c>
      <c r="R304" s="12" t="s">
        <v>6167</v>
      </c>
      <c r="S304" s="12" t="s">
        <v>6168</v>
      </c>
      <c r="T304" s="12" t="s">
        <v>6169</v>
      </c>
      <c r="U304" s="12" t="s">
        <v>6170</v>
      </c>
      <c r="V304" s="12" t="s">
        <v>6171</v>
      </c>
      <c r="W304" s="12" t="s">
        <v>4</v>
      </c>
      <c r="X304" s="12" t="s">
        <v>3784</v>
      </c>
      <c r="Y304" s="12" t="s">
        <v>3156</v>
      </c>
      <c r="Z304" s="12" t="s">
        <v>6172</v>
      </c>
    </row>
    <row r="305" spans="1:26">
      <c r="A305" s="12" t="s">
        <v>177</v>
      </c>
      <c r="B305" s="12" t="s">
        <v>3832</v>
      </c>
      <c r="C305" s="12" t="s">
        <v>6173</v>
      </c>
      <c r="D305" s="12" t="s">
        <v>6174</v>
      </c>
      <c r="E305" s="12" t="s">
        <v>6165</v>
      </c>
      <c r="F305" s="12" t="s">
        <v>2402</v>
      </c>
      <c r="G305" s="12" t="s">
        <v>1413</v>
      </c>
      <c r="H305" s="12" t="s">
        <v>2187</v>
      </c>
      <c r="I305" s="12" t="s">
        <v>1984</v>
      </c>
      <c r="J305" s="12" t="s">
        <v>1053</v>
      </c>
      <c r="K305" s="12" t="s">
        <v>1875</v>
      </c>
      <c r="L305" s="12" t="s">
        <v>6175</v>
      </c>
      <c r="M305" s="12" t="s">
        <v>6176</v>
      </c>
      <c r="N305" s="12" t="s">
        <v>3566</v>
      </c>
      <c r="O305" s="12" t="s">
        <v>3663</v>
      </c>
      <c r="P305" s="12" t="s">
        <v>1054</v>
      </c>
      <c r="Q305" s="12" t="s">
        <v>375</v>
      </c>
      <c r="R305" s="12" t="s">
        <v>6177</v>
      </c>
      <c r="S305" s="12" t="s">
        <v>6178</v>
      </c>
      <c r="T305" s="12" t="s">
        <v>6179</v>
      </c>
      <c r="U305" s="12" t="s">
        <v>6180</v>
      </c>
      <c r="V305" s="12" t="s">
        <v>6181</v>
      </c>
      <c r="W305" s="12" t="s">
        <v>4</v>
      </c>
      <c r="X305" s="12" t="s">
        <v>1902</v>
      </c>
      <c r="Y305" s="12" t="s">
        <v>6182</v>
      </c>
      <c r="Z305" s="12" t="s">
        <v>6183</v>
      </c>
    </row>
    <row r="306" spans="1:26">
      <c r="A306" s="12" t="s">
        <v>177</v>
      </c>
      <c r="B306" s="12" t="s">
        <v>2630</v>
      </c>
      <c r="C306" s="12" t="s">
        <v>6184</v>
      </c>
      <c r="D306" s="12" t="s">
        <v>6185</v>
      </c>
      <c r="E306" s="12" t="s">
        <v>802</v>
      </c>
      <c r="F306" s="12" t="s">
        <v>3472</v>
      </c>
      <c r="G306" s="12" t="s">
        <v>2877</v>
      </c>
      <c r="H306" s="12" t="s">
        <v>1786</v>
      </c>
      <c r="I306" s="12" t="s">
        <v>1482</v>
      </c>
      <c r="J306" s="12" t="s">
        <v>3800</v>
      </c>
      <c r="K306" s="12" t="s">
        <v>1502</v>
      </c>
      <c r="L306" s="12" t="s">
        <v>6186</v>
      </c>
      <c r="M306" s="12" t="s">
        <v>6187</v>
      </c>
      <c r="N306" s="12" t="s">
        <v>6188</v>
      </c>
      <c r="O306" s="12" t="s">
        <v>3522</v>
      </c>
      <c r="P306" s="12" t="s">
        <v>91</v>
      </c>
      <c r="Q306" s="12" t="s">
        <v>2696</v>
      </c>
      <c r="R306" s="12" t="s">
        <v>6189</v>
      </c>
      <c r="S306" s="12" t="s">
        <v>6190</v>
      </c>
      <c r="T306" s="12" t="s">
        <v>6191</v>
      </c>
      <c r="U306" s="12" t="s">
        <v>6192</v>
      </c>
      <c r="V306" s="12" t="s">
        <v>6193</v>
      </c>
      <c r="W306" s="12" t="s">
        <v>4</v>
      </c>
      <c r="X306" s="12" t="s">
        <v>6194</v>
      </c>
      <c r="Y306" s="12" t="s">
        <v>6195</v>
      </c>
      <c r="Z306" s="12" t="s">
        <v>6196</v>
      </c>
    </row>
    <row r="307" spans="1:26">
      <c r="A307" s="12" t="s">
        <v>177</v>
      </c>
      <c r="B307" s="12" t="s">
        <v>4442</v>
      </c>
      <c r="C307" s="12" t="s">
        <v>6197</v>
      </c>
      <c r="D307" s="12" t="s">
        <v>6198</v>
      </c>
      <c r="E307" s="12" t="s">
        <v>802</v>
      </c>
      <c r="F307" s="12" t="s">
        <v>2615</v>
      </c>
      <c r="G307" s="12" t="s">
        <v>1303</v>
      </c>
      <c r="H307" s="12" t="s">
        <v>2072</v>
      </c>
      <c r="I307" s="12" t="s">
        <v>1721</v>
      </c>
      <c r="J307" s="12" t="s">
        <v>1502</v>
      </c>
      <c r="K307" s="12" t="s">
        <v>1482</v>
      </c>
      <c r="L307" s="12" t="s">
        <v>6199</v>
      </c>
      <c r="M307" s="12" t="s">
        <v>6200</v>
      </c>
      <c r="N307" s="12" t="s">
        <v>2897</v>
      </c>
      <c r="O307" s="12" t="s">
        <v>4286</v>
      </c>
      <c r="P307" s="12" t="s">
        <v>3522</v>
      </c>
      <c r="Q307" s="12" t="s">
        <v>3522</v>
      </c>
      <c r="R307" s="12" t="s">
        <v>6201</v>
      </c>
      <c r="S307" s="12" t="s">
        <v>6202</v>
      </c>
      <c r="T307" s="12" t="s">
        <v>6203</v>
      </c>
      <c r="U307" s="12" t="s">
        <v>6204</v>
      </c>
      <c r="V307" s="12" t="s">
        <v>6205</v>
      </c>
      <c r="W307" s="12" t="s">
        <v>11</v>
      </c>
      <c r="X307" s="12" t="s">
        <v>6206</v>
      </c>
      <c r="Y307" s="12" t="s">
        <v>6207</v>
      </c>
      <c r="Z307" s="12" t="s">
        <v>6208</v>
      </c>
    </row>
    <row r="308" spans="1:26">
      <c r="A308" s="12" t="s">
        <v>177</v>
      </c>
      <c r="B308" s="12" t="s">
        <v>4462</v>
      </c>
      <c r="C308" s="12" t="s">
        <v>6209</v>
      </c>
      <c r="D308" s="12" t="s">
        <v>6210</v>
      </c>
      <c r="E308" s="12" t="s">
        <v>6211</v>
      </c>
      <c r="F308" s="12" t="s">
        <v>3073</v>
      </c>
      <c r="G308" s="12" t="s">
        <v>2058</v>
      </c>
      <c r="H308" s="12" t="s">
        <v>2060</v>
      </c>
      <c r="I308" s="12" t="s">
        <v>2027</v>
      </c>
      <c r="J308" s="12" t="s">
        <v>2029</v>
      </c>
      <c r="K308" s="12" t="s">
        <v>1961</v>
      </c>
      <c r="L308" s="12" t="s">
        <v>6212</v>
      </c>
      <c r="M308" s="12" t="s">
        <v>6213</v>
      </c>
      <c r="N308" s="12" t="s">
        <v>6214</v>
      </c>
      <c r="O308" s="12" t="s">
        <v>4105</v>
      </c>
      <c r="P308" s="12" t="s">
        <v>6215</v>
      </c>
      <c r="Q308" s="12" t="s">
        <v>431</v>
      </c>
      <c r="R308" s="12" t="s">
        <v>6216</v>
      </c>
      <c r="S308" s="12" t="s">
        <v>6217</v>
      </c>
      <c r="T308" s="12" t="s">
        <v>6218</v>
      </c>
      <c r="U308" s="12" t="s">
        <v>6219</v>
      </c>
      <c r="V308" s="12" t="s">
        <v>6220</v>
      </c>
      <c r="W308" s="12" t="s">
        <v>4</v>
      </c>
      <c r="X308" s="12" t="s">
        <v>3191</v>
      </c>
      <c r="Y308" s="12" t="s">
        <v>2595</v>
      </c>
      <c r="Z308" s="12" t="s">
        <v>6221</v>
      </c>
    </row>
    <row r="309" spans="1:26">
      <c r="A309" s="12" t="s">
        <v>177</v>
      </c>
      <c r="B309" s="12" t="s">
        <v>1729</v>
      </c>
      <c r="C309" s="12" t="s">
        <v>6222</v>
      </c>
      <c r="D309" s="12" t="s">
        <v>6223</v>
      </c>
      <c r="E309" s="12" t="s">
        <v>6224</v>
      </c>
      <c r="F309" s="12" t="s">
        <v>4940</v>
      </c>
      <c r="G309" s="12" t="s">
        <v>2692</v>
      </c>
      <c r="H309" s="12" t="s">
        <v>2502</v>
      </c>
      <c r="I309" s="12" t="s">
        <v>1590</v>
      </c>
      <c r="J309" s="12" t="s">
        <v>1918</v>
      </c>
      <c r="K309" s="12" t="s">
        <v>1810</v>
      </c>
      <c r="L309" s="12" t="s">
        <v>6225</v>
      </c>
      <c r="M309" s="12" t="s">
        <v>6226</v>
      </c>
      <c r="N309" s="12" t="s">
        <v>6227</v>
      </c>
      <c r="O309" s="12" t="s">
        <v>3804</v>
      </c>
      <c r="P309" s="12" t="s">
        <v>6228</v>
      </c>
      <c r="Q309" s="12" t="s">
        <v>4495</v>
      </c>
      <c r="R309" s="12" t="s">
        <v>6229</v>
      </c>
      <c r="S309" s="12" t="s">
        <v>6230</v>
      </c>
      <c r="T309" s="12" t="s">
        <v>6231</v>
      </c>
      <c r="U309" s="12" t="s">
        <v>6232</v>
      </c>
      <c r="V309" s="12" t="s">
        <v>6233</v>
      </c>
      <c r="W309" s="12" t="s">
        <v>10</v>
      </c>
      <c r="X309" s="12" t="s">
        <v>3396</v>
      </c>
      <c r="Y309" s="12" t="s">
        <v>3768</v>
      </c>
      <c r="Z309" s="12" t="s">
        <v>6234</v>
      </c>
    </row>
    <row r="310" spans="1:26">
      <c r="A310" s="12" t="s">
        <v>177</v>
      </c>
      <c r="B310" s="12" t="s">
        <v>4038</v>
      </c>
      <c r="C310" s="12" t="s">
        <v>6235</v>
      </c>
      <c r="D310" s="12" t="s">
        <v>6236</v>
      </c>
      <c r="E310" s="12" t="s">
        <v>6237</v>
      </c>
      <c r="F310" s="12" t="s">
        <v>3720</v>
      </c>
      <c r="G310" s="12" t="s">
        <v>2352</v>
      </c>
      <c r="H310" s="12" t="s">
        <v>2135</v>
      </c>
      <c r="I310" s="12" t="s">
        <v>1502</v>
      </c>
      <c r="J310" s="12" t="s">
        <v>1053</v>
      </c>
      <c r="K310" s="12" t="s">
        <v>1592</v>
      </c>
      <c r="L310" s="12" t="s">
        <v>6238</v>
      </c>
      <c r="M310" s="12" t="s">
        <v>6239</v>
      </c>
      <c r="N310" s="12" t="s">
        <v>6240</v>
      </c>
      <c r="O310" s="12" t="s">
        <v>2696</v>
      </c>
      <c r="P310" s="12" t="s">
        <v>2884</v>
      </c>
      <c r="Q310" s="12" t="s">
        <v>4012</v>
      </c>
      <c r="R310" s="12" t="s">
        <v>6025</v>
      </c>
      <c r="S310" s="12" t="s">
        <v>6241</v>
      </c>
      <c r="T310" s="12" t="s">
        <v>6242</v>
      </c>
      <c r="U310" s="12" t="s">
        <v>6243</v>
      </c>
      <c r="V310" s="12" t="s">
        <v>6244</v>
      </c>
      <c r="W310" s="12" t="s">
        <v>4</v>
      </c>
      <c r="X310" s="12" t="s">
        <v>1771</v>
      </c>
      <c r="Y310" s="12" t="s">
        <v>1469</v>
      </c>
      <c r="Z310" s="12" t="s">
        <v>6245</v>
      </c>
    </row>
    <row r="311" spans="1:26">
      <c r="A311" s="12" t="s">
        <v>177</v>
      </c>
      <c r="B311" s="12" t="s">
        <v>2653</v>
      </c>
      <c r="C311" s="12" t="s">
        <v>6246</v>
      </c>
      <c r="D311" s="12" t="s">
        <v>6247</v>
      </c>
      <c r="E311" s="12" t="s">
        <v>6237</v>
      </c>
      <c r="F311" s="12" t="s">
        <v>2081</v>
      </c>
      <c r="G311" s="12" t="s">
        <v>2674</v>
      </c>
      <c r="H311" s="12" t="s">
        <v>1053</v>
      </c>
      <c r="I311" s="12" t="s">
        <v>3800</v>
      </c>
      <c r="J311" s="12" t="s">
        <v>1051</v>
      </c>
      <c r="K311" s="12" t="s">
        <v>1504</v>
      </c>
      <c r="L311" s="12" t="s">
        <v>6248</v>
      </c>
      <c r="M311" s="12" t="s">
        <v>6249</v>
      </c>
      <c r="N311" s="12" t="s">
        <v>3522</v>
      </c>
      <c r="O311" s="12" t="s">
        <v>91</v>
      </c>
      <c r="P311" s="12" t="s">
        <v>3522</v>
      </c>
      <c r="Q311" s="12" t="s">
        <v>2315</v>
      </c>
      <c r="R311" s="12" t="s">
        <v>6250</v>
      </c>
      <c r="S311" s="12" t="s">
        <v>6251</v>
      </c>
      <c r="T311" s="12" t="s">
        <v>6252</v>
      </c>
      <c r="U311" s="12" t="s">
        <v>6253</v>
      </c>
      <c r="V311" s="12" t="s">
        <v>6254</v>
      </c>
      <c r="W311" s="12" t="s">
        <v>11</v>
      </c>
      <c r="X311" s="12" t="s">
        <v>6255</v>
      </c>
      <c r="Y311" s="12" t="s">
        <v>6256</v>
      </c>
      <c r="Z311" s="12" t="s">
        <v>6257</v>
      </c>
    </row>
    <row r="312" spans="1:26">
      <c r="A312" s="12" t="s">
        <v>177</v>
      </c>
      <c r="B312" s="12" t="s">
        <v>1320</v>
      </c>
      <c r="C312" s="12" t="s">
        <v>6258</v>
      </c>
      <c r="D312" s="12" t="s">
        <v>6259</v>
      </c>
      <c r="E312" s="12" t="s">
        <v>6237</v>
      </c>
      <c r="F312" s="12" t="s">
        <v>1794</v>
      </c>
      <c r="G312" s="12" t="s">
        <v>2510</v>
      </c>
      <c r="H312" s="12" t="s">
        <v>1810</v>
      </c>
      <c r="I312" s="12" t="s">
        <v>1482</v>
      </c>
      <c r="J312" s="12" t="s">
        <v>1504</v>
      </c>
      <c r="K312" s="12" t="s">
        <v>1502</v>
      </c>
      <c r="L312" s="12" t="s">
        <v>3230</v>
      </c>
      <c r="M312" s="12" t="s">
        <v>6260</v>
      </c>
      <c r="N312" s="12" t="s">
        <v>5512</v>
      </c>
      <c r="O312" s="12" t="s">
        <v>371</v>
      </c>
      <c r="P312" s="12" t="s">
        <v>2172</v>
      </c>
      <c r="Q312" s="12" t="s">
        <v>431</v>
      </c>
      <c r="R312" s="12" t="s">
        <v>6261</v>
      </c>
      <c r="S312" s="12" t="s">
        <v>6262</v>
      </c>
      <c r="T312" s="12" t="s">
        <v>6263</v>
      </c>
      <c r="U312" s="12" t="s">
        <v>6264</v>
      </c>
      <c r="V312" s="12" t="s">
        <v>6265</v>
      </c>
      <c r="W312" s="12" t="s">
        <v>10</v>
      </c>
      <c r="X312" s="12" t="s">
        <v>6266</v>
      </c>
      <c r="Y312" s="12" t="s">
        <v>6267</v>
      </c>
      <c r="Z312" s="12" t="s">
        <v>6268</v>
      </c>
    </row>
    <row r="313" spans="1:26">
      <c r="A313" s="12" t="s">
        <v>177</v>
      </c>
      <c r="B313" s="12" t="s">
        <v>1905</v>
      </c>
      <c r="C313" s="12" t="s">
        <v>6269</v>
      </c>
      <c r="D313" s="12" t="s">
        <v>6270</v>
      </c>
      <c r="E313" s="12" t="s">
        <v>6271</v>
      </c>
      <c r="F313" s="12" t="s">
        <v>2746</v>
      </c>
      <c r="G313" s="12" t="s">
        <v>3221</v>
      </c>
      <c r="H313" s="12" t="s">
        <v>1939</v>
      </c>
      <c r="I313" s="12" t="s">
        <v>1482</v>
      </c>
      <c r="J313" s="12" t="s">
        <v>1051</v>
      </c>
      <c r="K313" s="12" t="s">
        <v>1051</v>
      </c>
      <c r="L313" s="12" t="s">
        <v>6272</v>
      </c>
      <c r="M313" s="12" t="s">
        <v>6273</v>
      </c>
      <c r="N313" s="12" t="s">
        <v>5615</v>
      </c>
      <c r="O313" s="12" t="s">
        <v>3522</v>
      </c>
      <c r="P313" s="12" t="s">
        <v>371</v>
      </c>
      <c r="Q313" s="12" t="s">
        <v>371</v>
      </c>
      <c r="R313" s="12" t="s">
        <v>6274</v>
      </c>
      <c r="S313" s="12" t="s">
        <v>6275</v>
      </c>
      <c r="T313" s="12" t="s">
        <v>6276</v>
      </c>
      <c r="U313" s="12" t="s">
        <v>6277</v>
      </c>
      <c r="V313" s="12" t="s">
        <v>6278</v>
      </c>
      <c r="W313" s="12" t="s">
        <v>4</v>
      </c>
      <c r="X313" s="12" t="s">
        <v>6279</v>
      </c>
      <c r="Y313" s="12" t="s">
        <v>1944</v>
      </c>
      <c r="Z313" s="12" t="s">
        <v>6280</v>
      </c>
    </row>
    <row r="314" spans="1:26">
      <c r="A314" s="12" t="s">
        <v>177</v>
      </c>
      <c r="B314" s="12" t="s">
        <v>1991</v>
      </c>
      <c r="C314" s="12" t="s">
        <v>6281</v>
      </c>
      <c r="D314" s="12" t="s">
        <v>6282</v>
      </c>
      <c r="E314" s="12" t="s">
        <v>6271</v>
      </c>
      <c r="F314" s="12" t="s">
        <v>2765</v>
      </c>
      <c r="G314" s="12" t="s">
        <v>2502</v>
      </c>
      <c r="H314" s="12" t="s">
        <v>1502</v>
      </c>
      <c r="I314" s="12" t="s">
        <v>1051</v>
      </c>
      <c r="J314" s="12" t="s">
        <v>1482</v>
      </c>
      <c r="K314" s="12" t="s">
        <v>3800</v>
      </c>
      <c r="L314" s="12" t="s">
        <v>6283</v>
      </c>
      <c r="M314" s="12" t="s">
        <v>6284</v>
      </c>
      <c r="N314" s="12" t="s">
        <v>2696</v>
      </c>
      <c r="O314" s="12" t="s">
        <v>371</v>
      </c>
      <c r="P314" s="12" t="s">
        <v>371</v>
      </c>
      <c r="Q314" s="12" t="s">
        <v>91</v>
      </c>
      <c r="R314" s="12" t="s">
        <v>6285</v>
      </c>
      <c r="S314" s="12" t="s">
        <v>6286</v>
      </c>
      <c r="T314" s="12" t="s">
        <v>6287</v>
      </c>
      <c r="U314" s="12" t="s">
        <v>6277</v>
      </c>
      <c r="V314" s="12" t="s">
        <v>372</v>
      </c>
      <c r="W314" s="12" t="s">
        <v>2</v>
      </c>
      <c r="X314" s="12" t="s">
        <v>6288</v>
      </c>
      <c r="Y314" s="12" t="s">
        <v>2265</v>
      </c>
      <c r="Z314" s="12" t="s">
        <v>6289</v>
      </c>
    </row>
    <row r="315" spans="1:26">
      <c r="A315" s="12" t="s">
        <v>177</v>
      </c>
      <c r="B315" s="12" t="s">
        <v>6290</v>
      </c>
      <c r="C315" s="12" t="s">
        <v>6291</v>
      </c>
      <c r="D315" s="12" t="s">
        <v>6292</v>
      </c>
      <c r="E315" s="12" t="s">
        <v>6293</v>
      </c>
      <c r="F315" s="12" t="s">
        <v>2402</v>
      </c>
      <c r="G315" s="12" t="s">
        <v>4307</v>
      </c>
      <c r="H315" s="12" t="s">
        <v>2853</v>
      </c>
      <c r="I315" s="12" t="s">
        <v>1657</v>
      </c>
      <c r="J315" s="12" t="s">
        <v>1875</v>
      </c>
      <c r="K315" s="12" t="s">
        <v>1721</v>
      </c>
      <c r="L315" s="12" t="s">
        <v>6294</v>
      </c>
      <c r="M315" s="12" t="s">
        <v>6295</v>
      </c>
      <c r="N315" s="12" t="s">
        <v>5061</v>
      </c>
      <c r="O315" s="12" t="s">
        <v>3074</v>
      </c>
      <c r="P315" s="12" t="s">
        <v>471</v>
      </c>
      <c r="Q315" s="12" t="s">
        <v>2792</v>
      </c>
      <c r="R315" s="12" t="s">
        <v>6296</v>
      </c>
      <c r="S315" s="12" t="s">
        <v>6297</v>
      </c>
      <c r="T315" s="12" t="s">
        <v>6298</v>
      </c>
      <c r="U315" s="12" t="s">
        <v>6299</v>
      </c>
      <c r="V315" s="12" t="s">
        <v>6300</v>
      </c>
      <c r="W315" s="12" t="s">
        <v>4</v>
      </c>
      <c r="X315" s="12" t="s">
        <v>4821</v>
      </c>
      <c r="Y315" s="12" t="s">
        <v>1903</v>
      </c>
      <c r="Z315" s="12" t="s">
        <v>6301</v>
      </c>
    </row>
    <row r="316" spans="1:26">
      <c r="A316" s="12" t="s">
        <v>177</v>
      </c>
      <c r="B316" s="12" t="s">
        <v>2764</v>
      </c>
      <c r="C316" s="12" t="s">
        <v>6302</v>
      </c>
      <c r="D316" s="12" t="s">
        <v>6303</v>
      </c>
      <c r="E316" s="12" t="s">
        <v>6304</v>
      </c>
      <c r="F316" s="12" t="s">
        <v>2574</v>
      </c>
      <c r="G316" s="12" t="s">
        <v>4325</v>
      </c>
      <c r="H316" s="12" t="s">
        <v>2450</v>
      </c>
      <c r="I316" s="12" t="s">
        <v>1719</v>
      </c>
      <c r="J316" s="12" t="s">
        <v>2159</v>
      </c>
      <c r="K316" s="12" t="s">
        <v>2278</v>
      </c>
      <c r="L316" s="12" t="s">
        <v>6305</v>
      </c>
      <c r="M316" s="12" t="s">
        <v>6306</v>
      </c>
      <c r="N316" s="12" t="s">
        <v>6307</v>
      </c>
      <c r="O316" s="12" t="s">
        <v>6308</v>
      </c>
      <c r="P316" s="12" t="s">
        <v>6309</v>
      </c>
      <c r="Q316" s="12" t="s">
        <v>6310</v>
      </c>
      <c r="R316" s="12" t="s">
        <v>6311</v>
      </c>
      <c r="S316" s="12" t="s">
        <v>6312</v>
      </c>
      <c r="T316" s="12" t="s">
        <v>6313</v>
      </c>
      <c r="U316" s="12" t="s">
        <v>6314</v>
      </c>
      <c r="V316" s="12" t="s">
        <v>6315</v>
      </c>
      <c r="W316" s="12" t="s">
        <v>10</v>
      </c>
      <c r="X316" s="12" t="s">
        <v>2072</v>
      </c>
      <c r="Y316" s="12" t="s">
        <v>3258</v>
      </c>
      <c r="Z316" s="12" t="s">
        <v>6316</v>
      </c>
    </row>
    <row r="317" spans="1:26">
      <c r="A317" s="12" t="s">
        <v>177</v>
      </c>
      <c r="B317" s="12" t="s">
        <v>3125</v>
      </c>
      <c r="C317" s="12" t="s">
        <v>6317</v>
      </c>
      <c r="D317" s="12" t="s">
        <v>6318</v>
      </c>
      <c r="E317" s="12" t="s">
        <v>6304</v>
      </c>
      <c r="F317" s="12" t="s">
        <v>1261</v>
      </c>
      <c r="G317" s="12" t="s">
        <v>1413</v>
      </c>
      <c r="H317" s="12" t="s">
        <v>3013</v>
      </c>
      <c r="I317" s="12" t="s">
        <v>2239</v>
      </c>
      <c r="J317" s="12" t="s">
        <v>1918</v>
      </c>
      <c r="K317" s="12" t="s">
        <v>1744</v>
      </c>
      <c r="L317" s="12" t="s">
        <v>3522</v>
      </c>
      <c r="M317" s="12" t="s">
        <v>6319</v>
      </c>
      <c r="N317" s="12" t="s">
        <v>6320</v>
      </c>
      <c r="O317" s="12" t="s">
        <v>4204</v>
      </c>
      <c r="P317" s="12" t="s">
        <v>5968</v>
      </c>
      <c r="Q317" s="12" t="s">
        <v>3969</v>
      </c>
      <c r="R317" s="12" t="s">
        <v>6321</v>
      </c>
      <c r="S317" s="12" t="s">
        <v>6322</v>
      </c>
      <c r="T317" s="12" t="s">
        <v>6323</v>
      </c>
      <c r="U317" s="12" t="s">
        <v>6324</v>
      </c>
      <c r="V317" s="12" t="s">
        <v>6325</v>
      </c>
      <c r="W317" s="12" t="s">
        <v>11</v>
      </c>
      <c r="X317" s="12" t="s">
        <v>4344</v>
      </c>
      <c r="Y317" s="12" t="s">
        <v>6326</v>
      </c>
      <c r="Z317" s="12" t="s">
        <v>6327</v>
      </c>
    </row>
    <row r="318" spans="1:26">
      <c r="A318" s="12" t="s">
        <v>177</v>
      </c>
      <c r="B318" s="12" t="s">
        <v>5384</v>
      </c>
      <c r="C318" s="12" t="s">
        <v>6328</v>
      </c>
      <c r="D318" s="12" t="s">
        <v>6329</v>
      </c>
      <c r="E318" s="12" t="s">
        <v>6330</v>
      </c>
      <c r="F318" s="12" t="s">
        <v>1081</v>
      </c>
      <c r="G318" s="12" t="s">
        <v>2074</v>
      </c>
      <c r="H318" s="12" t="s">
        <v>1482</v>
      </c>
      <c r="I318" s="12" t="s">
        <v>3800</v>
      </c>
      <c r="J318" s="12" t="s">
        <v>3800</v>
      </c>
      <c r="K318" s="12" t="s">
        <v>3800</v>
      </c>
      <c r="L318" s="12" t="s">
        <v>6331</v>
      </c>
      <c r="M318" s="12" t="s">
        <v>6332</v>
      </c>
      <c r="N318" s="12" t="s">
        <v>3522</v>
      </c>
      <c r="O318" s="12" t="s">
        <v>91</v>
      </c>
      <c r="P318" s="12" t="s">
        <v>91</v>
      </c>
      <c r="Q318" s="12" t="s">
        <v>91</v>
      </c>
      <c r="R318" s="12" t="s">
        <v>6283</v>
      </c>
      <c r="S318" s="12" t="s">
        <v>6333</v>
      </c>
      <c r="T318" s="12" t="s">
        <v>6334</v>
      </c>
      <c r="U318" s="12" t="s">
        <v>3808</v>
      </c>
      <c r="V318" s="12" t="s">
        <v>372</v>
      </c>
      <c r="W318" s="12" t="s">
        <v>2</v>
      </c>
      <c r="X318" s="12" t="s">
        <v>6335</v>
      </c>
      <c r="Y318" s="12" t="s">
        <v>6336</v>
      </c>
      <c r="Z318" s="12" t="s">
        <v>6337</v>
      </c>
    </row>
    <row r="319" spans="1:26">
      <c r="A319" s="12" t="s">
        <v>177</v>
      </c>
      <c r="B319" s="12" t="s">
        <v>3778</v>
      </c>
      <c r="C319" s="12" t="s">
        <v>6338</v>
      </c>
      <c r="D319" s="12" t="s">
        <v>6339</v>
      </c>
      <c r="E319" s="12" t="s">
        <v>6340</v>
      </c>
      <c r="F319" s="12" t="s">
        <v>3055</v>
      </c>
      <c r="G319" s="12" t="s">
        <v>2206</v>
      </c>
      <c r="H319" s="12" t="s">
        <v>2654</v>
      </c>
      <c r="I319" s="12" t="s">
        <v>2007</v>
      </c>
      <c r="J319" s="12" t="s">
        <v>1984</v>
      </c>
      <c r="K319" s="12" t="s">
        <v>1810</v>
      </c>
      <c r="L319" s="12" t="s">
        <v>6341</v>
      </c>
      <c r="M319" s="12" t="s">
        <v>6342</v>
      </c>
      <c r="N319" s="12" t="s">
        <v>6343</v>
      </c>
      <c r="O319" s="12" t="s">
        <v>375</v>
      </c>
      <c r="P319" s="12" t="s">
        <v>6344</v>
      </c>
      <c r="Q319" s="12" t="s">
        <v>5512</v>
      </c>
      <c r="R319" s="12" t="s">
        <v>6345</v>
      </c>
      <c r="S319" s="12" t="s">
        <v>6346</v>
      </c>
      <c r="T319" s="12" t="s">
        <v>6347</v>
      </c>
      <c r="U319" s="12" t="s">
        <v>6348</v>
      </c>
      <c r="V319" s="12" t="s">
        <v>4142</v>
      </c>
      <c r="W319" s="12" t="s">
        <v>10</v>
      </c>
      <c r="X319" s="12" t="s">
        <v>2877</v>
      </c>
      <c r="Y319" s="12" t="s">
        <v>3073</v>
      </c>
      <c r="Z319" s="12" t="s">
        <v>6349</v>
      </c>
    </row>
    <row r="320" spans="1:26">
      <c r="A320" s="12" t="s">
        <v>177</v>
      </c>
      <c r="B320" s="12" t="s">
        <v>3783</v>
      </c>
      <c r="C320" s="12" t="s">
        <v>6350</v>
      </c>
      <c r="D320" s="12" t="s">
        <v>6351</v>
      </c>
      <c r="E320" s="12" t="s">
        <v>6352</v>
      </c>
      <c r="F320" s="12" t="s">
        <v>3053</v>
      </c>
      <c r="G320" s="12" t="s">
        <v>2541</v>
      </c>
      <c r="H320" s="12" t="s">
        <v>1721</v>
      </c>
      <c r="I320" s="12" t="s">
        <v>1051</v>
      </c>
      <c r="J320" s="12" t="s">
        <v>1504</v>
      </c>
      <c r="K320" s="12" t="s">
        <v>1504</v>
      </c>
      <c r="L320" s="12" t="s">
        <v>6353</v>
      </c>
      <c r="M320" s="12" t="s">
        <v>5151</v>
      </c>
      <c r="N320" s="12" t="s">
        <v>3143</v>
      </c>
      <c r="O320" s="12" t="s">
        <v>3522</v>
      </c>
      <c r="P320" s="12" t="s">
        <v>2172</v>
      </c>
      <c r="Q320" s="12" t="s">
        <v>2315</v>
      </c>
      <c r="R320" s="12" t="s">
        <v>6354</v>
      </c>
      <c r="S320" s="12" t="s">
        <v>6355</v>
      </c>
      <c r="T320" s="12" t="s">
        <v>6356</v>
      </c>
      <c r="U320" s="12" t="s">
        <v>6357</v>
      </c>
      <c r="V320" s="12" t="s">
        <v>6358</v>
      </c>
      <c r="W320" s="12" t="s">
        <v>4</v>
      </c>
      <c r="X320" s="12" t="s">
        <v>6359</v>
      </c>
      <c r="Y320" s="12" t="s">
        <v>6360</v>
      </c>
      <c r="Z320" s="12" t="s">
        <v>6361</v>
      </c>
    </row>
    <row r="321" spans="1:26">
      <c r="A321" s="12" t="s">
        <v>177</v>
      </c>
      <c r="B321" s="12" t="s">
        <v>1773</v>
      </c>
      <c r="C321" s="12" t="s">
        <v>6362</v>
      </c>
      <c r="D321" s="12" t="s">
        <v>6363</v>
      </c>
      <c r="E321" s="12" t="s">
        <v>6364</v>
      </c>
      <c r="F321" s="12" t="s">
        <v>2447</v>
      </c>
      <c r="G321" s="12" t="s">
        <v>2059</v>
      </c>
      <c r="H321" s="12" t="s">
        <v>1547</v>
      </c>
      <c r="I321" s="12" t="s">
        <v>3800</v>
      </c>
      <c r="J321" s="12" t="s">
        <v>3800</v>
      </c>
      <c r="K321" s="12" t="s">
        <v>1482</v>
      </c>
      <c r="L321" s="12" t="s">
        <v>6365</v>
      </c>
      <c r="M321" s="12" t="s">
        <v>6366</v>
      </c>
      <c r="N321" s="12" t="s">
        <v>3522</v>
      </c>
      <c r="O321" s="12" t="s">
        <v>91</v>
      </c>
      <c r="P321" s="12" t="s">
        <v>91</v>
      </c>
      <c r="Q321" s="12" t="s">
        <v>375</v>
      </c>
      <c r="R321" s="12" t="s">
        <v>6367</v>
      </c>
      <c r="S321" s="12" t="s">
        <v>6368</v>
      </c>
      <c r="T321" s="12" t="s">
        <v>6369</v>
      </c>
      <c r="U321" s="12" t="s">
        <v>3808</v>
      </c>
      <c r="V321" s="12" t="s">
        <v>6370</v>
      </c>
      <c r="W321" s="12" t="s">
        <v>2</v>
      </c>
      <c r="X321" s="12" t="s">
        <v>6371</v>
      </c>
      <c r="Y321" s="12" t="s">
        <v>6372</v>
      </c>
      <c r="Z321" s="12" t="s">
        <v>6373</v>
      </c>
    </row>
    <row r="322" spans="1:26">
      <c r="A322" s="12" t="s">
        <v>177</v>
      </c>
      <c r="B322" s="12" t="s">
        <v>2805</v>
      </c>
      <c r="C322" s="12" t="s">
        <v>6374</v>
      </c>
      <c r="D322" s="12" t="s">
        <v>6375</v>
      </c>
      <c r="E322" s="12" t="s">
        <v>6364</v>
      </c>
      <c r="F322" s="12" t="s">
        <v>4476</v>
      </c>
      <c r="G322" s="12" t="s">
        <v>2687</v>
      </c>
      <c r="H322" s="12" t="s">
        <v>1546</v>
      </c>
      <c r="I322" s="12" t="s">
        <v>3800</v>
      </c>
      <c r="J322" s="12" t="s">
        <v>3800</v>
      </c>
      <c r="K322" s="12" t="s">
        <v>1482</v>
      </c>
      <c r="L322" s="12" t="s">
        <v>6376</v>
      </c>
      <c r="M322" s="12" t="s">
        <v>3522</v>
      </c>
      <c r="N322" s="12" t="s">
        <v>3522</v>
      </c>
      <c r="O322" s="12" t="s">
        <v>91</v>
      </c>
      <c r="P322" s="12" t="s">
        <v>91</v>
      </c>
      <c r="Q322" s="12" t="s">
        <v>371</v>
      </c>
      <c r="R322" s="12" t="s">
        <v>6377</v>
      </c>
      <c r="S322" s="12" t="s">
        <v>6378</v>
      </c>
      <c r="T322" s="12" t="s">
        <v>6379</v>
      </c>
      <c r="U322" s="12" t="s">
        <v>3808</v>
      </c>
      <c r="V322" s="12" t="s">
        <v>6370</v>
      </c>
      <c r="W322" s="12" t="s">
        <v>2</v>
      </c>
      <c r="X322" s="12" t="s">
        <v>6380</v>
      </c>
      <c r="Y322" s="12" t="s">
        <v>6381</v>
      </c>
      <c r="Z322" s="12" t="s">
        <v>6382</v>
      </c>
    </row>
    <row r="323" spans="1:26">
      <c r="A323" s="12" t="s">
        <v>177</v>
      </c>
      <c r="B323" s="12" t="s">
        <v>1244</v>
      </c>
      <c r="C323" s="12" t="s">
        <v>6383</v>
      </c>
      <c r="D323" s="12" t="s">
        <v>6384</v>
      </c>
      <c r="E323" s="12" t="s">
        <v>6385</v>
      </c>
      <c r="F323" s="12" t="s">
        <v>3574</v>
      </c>
      <c r="G323" s="12" t="s">
        <v>2655</v>
      </c>
      <c r="H323" s="12" t="s">
        <v>4428</v>
      </c>
      <c r="I323" s="12" t="s">
        <v>1744</v>
      </c>
      <c r="J323" s="12" t="s">
        <v>3800</v>
      </c>
      <c r="K323" s="12" t="s">
        <v>2384</v>
      </c>
      <c r="L323" s="12" t="s">
        <v>6386</v>
      </c>
      <c r="M323" s="12" t="s">
        <v>6387</v>
      </c>
      <c r="N323" s="12" t="s">
        <v>6388</v>
      </c>
      <c r="O323" s="12" t="s">
        <v>3442</v>
      </c>
      <c r="P323" s="12" t="s">
        <v>91</v>
      </c>
      <c r="Q323" s="12" t="s">
        <v>6389</v>
      </c>
      <c r="R323" s="12" t="s">
        <v>6390</v>
      </c>
      <c r="S323" s="12" t="s">
        <v>6391</v>
      </c>
      <c r="T323" s="12" t="s">
        <v>6392</v>
      </c>
      <c r="U323" s="12" t="s">
        <v>6393</v>
      </c>
      <c r="V323" s="12" t="s">
        <v>6394</v>
      </c>
      <c r="W323" s="12" t="s">
        <v>2</v>
      </c>
      <c r="X323" s="12" t="s">
        <v>6395</v>
      </c>
      <c r="Y323" s="12" t="s">
        <v>1081</v>
      </c>
      <c r="Z323" s="12" t="s">
        <v>6396</v>
      </c>
    </row>
    <row r="324" spans="1:26">
      <c r="A324" s="12" t="s">
        <v>177</v>
      </c>
      <c r="B324" s="12" t="s">
        <v>3396</v>
      </c>
      <c r="C324" s="12" t="s">
        <v>6397</v>
      </c>
      <c r="D324" s="12" t="s">
        <v>6398</v>
      </c>
      <c r="E324" s="12" t="s">
        <v>6399</v>
      </c>
      <c r="F324" s="12" t="s">
        <v>3832</v>
      </c>
      <c r="G324" s="12" t="s">
        <v>2015</v>
      </c>
      <c r="H324" s="12" t="s">
        <v>2134</v>
      </c>
      <c r="I324" s="12" t="s">
        <v>1504</v>
      </c>
      <c r="J324" s="12" t="s">
        <v>1698</v>
      </c>
      <c r="K324" s="12" t="s">
        <v>1698</v>
      </c>
      <c r="L324" s="12" t="s">
        <v>6400</v>
      </c>
      <c r="M324" s="12" t="s">
        <v>6401</v>
      </c>
      <c r="N324" s="12" t="s">
        <v>6402</v>
      </c>
      <c r="O324" s="12" t="s">
        <v>3522</v>
      </c>
      <c r="P324" s="12" t="s">
        <v>4781</v>
      </c>
      <c r="Q324" s="12" t="s">
        <v>2315</v>
      </c>
      <c r="R324" s="12" t="s">
        <v>6403</v>
      </c>
      <c r="S324" s="12" t="s">
        <v>6404</v>
      </c>
      <c r="T324" s="12" t="s">
        <v>6405</v>
      </c>
      <c r="U324" s="12" t="s">
        <v>6406</v>
      </c>
      <c r="V324" s="12" t="s">
        <v>6407</v>
      </c>
      <c r="W324" s="12" t="s">
        <v>11</v>
      </c>
      <c r="X324" s="12" t="s">
        <v>6408</v>
      </c>
      <c r="Y324" s="12" t="s">
        <v>6409</v>
      </c>
      <c r="Z324" s="12" t="s">
        <v>6410</v>
      </c>
    </row>
    <row r="325" spans="1:26">
      <c r="A325" s="12" t="s">
        <v>177</v>
      </c>
      <c r="B325" s="12" t="s">
        <v>1794</v>
      </c>
      <c r="C325" s="12" t="s">
        <v>6411</v>
      </c>
      <c r="D325" s="12" t="s">
        <v>6412</v>
      </c>
      <c r="E325" s="12" t="s">
        <v>6413</v>
      </c>
      <c r="F325" s="12" t="s">
        <v>2101</v>
      </c>
      <c r="G325" s="12" t="s">
        <v>1419</v>
      </c>
      <c r="H325" s="12" t="s">
        <v>3917</v>
      </c>
      <c r="I325" s="12" t="s">
        <v>2502</v>
      </c>
      <c r="J325" s="12" t="s">
        <v>2566</v>
      </c>
      <c r="K325" s="12" t="s">
        <v>2301</v>
      </c>
      <c r="L325" s="12" t="s">
        <v>6414</v>
      </c>
      <c r="M325" s="12" t="s">
        <v>6415</v>
      </c>
      <c r="N325" s="12" t="s">
        <v>6416</v>
      </c>
      <c r="O325" s="12" t="s">
        <v>3074</v>
      </c>
      <c r="P325" s="12" t="s">
        <v>6417</v>
      </c>
      <c r="Q325" s="12" t="s">
        <v>5295</v>
      </c>
      <c r="R325" s="12" t="s">
        <v>6418</v>
      </c>
      <c r="S325" s="12" t="s">
        <v>6419</v>
      </c>
      <c r="T325" s="12" t="s">
        <v>6420</v>
      </c>
      <c r="U325" s="12" t="s">
        <v>6421</v>
      </c>
      <c r="V325" s="12" t="s">
        <v>6422</v>
      </c>
      <c r="W325" s="12" t="s">
        <v>4</v>
      </c>
      <c r="X325" s="12" t="s">
        <v>2551</v>
      </c>
      <c r="Y325" s="12" t="s">
        <v>3055</v>
      </c>
      <c r="Z325" s="12" t="s">
        <v>6423</v>
      </c>
    </row>
    <row r="326" spans="1:26">
      <c r="A326" s="12" t="s">
        <v>177</v>
      </c>
      <c r="B326" s="12" t="s">
        <v>4009</v>
      </c>
      <c r="C326" s="12" t="s">
        <v>6424</v>
      </c>
      <c r="D326" s="12" t="s">
        <v>6425</v>
      </c>
      <c r="E326" s="12" t="s">
        <v>6426</v>
      </c>
      <c r="F326" s="12" t="s">
        <v>1371</v>
      </c>
      <c r="G326" s="12" t="s">
        <v>3271</v>
      </c>
      <c r="H326" s="12" t="s">
        <v>2007</v>
      </c>
      <c r="I326" s="12" t="s">
        <v>1592</v>
      </c>
      <c r="J326" s="12" t="s">
        <v>1502</v>
      </c>
      <c r="K326" s="12" t="s">
        <v>1546</v>
      </c>
      <c r="L326" s="12" t="s">
        <v>6427</v>
      </c>
      <c r="M326" s="12" t="s">
        <v>5242</v>
      </c>
      <c r="N326" s="12" t="s">
        <v>3143</v>
      </c>
      <c r="O326" s="12" t="s">
        <v>4769</v>
      </c>
      <c r="P326" s="12" t="s">
        <v>375</v>
      </c>
      <c r="Q326" s="12" t="s">
        <v>3522</v>
      </c>
      <c r="R326" s="12" t="s">
        <v>6428</v>
      </c>
      <c r="S326" s="12" t="s">
        <v>6429</v>
      </c>
      <c r="T326" s="12" t="s">
        <v>6430</v>
      </c>
      <c r="U326" s="12" t="s">
        <v>6431</v>
      </c>
      <c r="V326" s="12" t="s">
        <v>6432</v>
      </c>
      <c r="W326" s="12" t="s">
        <v>4</v>
      </c>
      <c r="X326" s="12" t="s">
        <v>1220</v>
      </c>
      <c r="Y326" s="12" t="s">
        <v>949</v>
      </c>
      <c r="Z326" s="12" t="s">
        <v>6433</v>
      </c>
    </row>
    <row r="327" spans="1:26">
      <c r="A327" s="12" t="s">
        <v>177</v>
      </c>
      <c r="B327" s="12" t="s">
        <v>4954</v>
      </c>
      <c r="C327" s="12" t="s">
        <v>6434</v>
      </c>
      <c r="D327" s="12" t="s">
        <v>6435</v>
      </c>
      <c r="E327" s="12" t="s">
        <v>6436</v>
      </c>
      <c r="F327" s="12" t="s">
        <v>6437</v>
      </c>
      <c r="G327" s="12" t="s">
        <v>2247</v>
      </c>
      <c r="H327" s="12" t="s">
        <v>1961</v>
      </c>
      <c r="I327" s="12" t="s">
        <v>1051</v>
      </c>
      <c r="J327" s="12" t="s">
        <v>1051</v>
      </c>
      <c r="K327" s="12" t="s">
        <v>3800</v>
      </c>
      <c r="L327" s="12" t="s">
        <v>6438</v>
      </c>
      <c r="M327" s="12" t="s">
        <v>3522</v>
      </c>
      <c r="N327" s="12" t="s">
        <v>3522</v>
      </c>
      <c r="O327" s="12" t="s">
        <v>3522</v>
      </c>
      <c r="P327" s="12" t="s">
        <v>371</v>
      </c>
      <c r="Q327" s="12" t="s">
        <v>91</v>
      </c>
      <c r="R327" s="12" t="s">
        <v>6439</v>
      </c>
      <c r="S327" s="12" t="s">
        <v>6440</v>
      </c>
      <c r="T327" s="12" t="s">
        <v>6441</v>
      </c>
      <c r="U327" s="12" t="s">
        <v>6442</v>
      </c>
      <c r="V327" s="12" t="s">
        <v>372</v>
      </c>
      <c r="W327" s="12" t="s">
        <v>4</v>
      </c>
      <c r="X327" s="12" t="s">
        <v>2204</v>
      </c>
      <c r="Y327" s="12" t="s">
        <v>6443</v>
      </c>
      <c r="Z327" s="12" t="s">
        <v>6444</v>
      </c>
    </row>
    <row r="328" spans="1:26">
      <c r="A328" s="12" t="s">
        <v>177</v>
      </c>
      <c r="B328" s="12" t="s">
        <v>2876</v>
      </c>
      <c r="C328" s="12" t="s">
        <v>6445</v>
      </c>
      <c r="D328" s="12" t="s">
        <v>6446</v>
      </c>
      <c r="E328" s="12" t="s">
        <v>6447</v>
      </c>
      <c r="F328" s="12" t="s">
        <v>4476</v>
      </c>
      <c r="G328" s="12" t="s">
        <v>2279</v>
      </c>
      <c r="H328" s="12" t="s">
        <v>1546</v>
      </c>
      <c r="I328" s="12" t="s">
        <v>1051</v>
      </c>
      <c r="J328" s="12" t="s">
        <v>3800</v>
      </c>
      <c r="K328" s="12" t="s">
        <v>3800</v>
      </c>
      <c r="L328" s="12" t="s">
        <v>6448</v>
      </c>
      <c r="M328" s="12" t="s">
        <v>3522</v>
      </c>
      <c r="N328" s="12" t="s">
        <v>3522</v>
      </c>
      <c r="O328" s="12" t="s">
        <v>3522</v>
      </c>
      <c r="P328" s="12" t="s">
        <v>91</v>
      </c>
      <c r="Q328" s="12" t="s">
        <v>91</v>
      </c>
      <c r="R328" s="12" t="s">
        <v>6449</v>
      </c>
      <c r="S328" s="12" t="s">
        <v>6450</v>
      </c>
      <c r="T328" s="12" t="s">
        <v>6451</v>
      </c>
      <c r="U328" s="12" t="s">
        <v>6452</v>
      </c>
      <c r="V328" s="12" t="s">
        <v>372</v>
      </c>
      <c r="W328" s="12" t="s">
        <v>4</v>
      </c>
      <c r="X328" s="12" t="s">
        <v>6453</v>
      </c>
      <c r="Y328" s="12" t="s">
        <v>6454</v>
      </c>
      <c r="Z328" s="12" t="s">
        <v>6455</v>
      </c>
    </row>
    <row r="329" spans="1:26">
      <c r="A329" s="12" t="s">
        <v>177</v>
      </c>
      <c r="B329" s="12" t="s">
        <v>2037</v>
      </c>
      <c r="C329" s="12" t="s">
        <v>6456</v>
      </c>
      <c r="D329" s="12" t="s">
        <v>6457</v>
      </c>
      <c r="E329" s="12" t="s">
        <v>6447</v>
      </c>
      <c r="F329" s="12" t="s">
        <v>2744</v>
      </c>
      <c r="G329" s="12" t="s">
        <v>1360</v>
      </c>
      <c r="H329" s="12" t="s">
        <v>3800</v>
      </c>
      <c r="I329" s="12" t="s">
        <v>3800</v>
      </c>
      <c r="J329" s="12" t="s">
        <v>1482</v>
      </c>
      <c r="K329" s="12" t="s">
        <v>1051</v>
      </c>
      <c r="L329" s="12" t="s">
        <v>6458</v>
      </c>
      <c r="M329" s="12" t="s">
        <v>3522</v>
      </c>
      <c r="N329" s="12" t="s">
        <v>91</v>
      </c>
      <c r="O329" s="12" t="s">
        <v>91</v>
      </c>
      <c r="P329" s="12" t="s">
        <v>3522</v>
      </c>
      <c r="Q329" s="12" t="s">
        <v>3522</v>
      </c>
      <c r="R329" s="12" t="s">
        <v>6449</v>
      </c>
      <c r="S329" s="12" t="s">
        <v>6459</v>
      </c>
      <c r="T329" s="12" t="s">
        <v>6460</v>
      </c>
      <c r="U329" s="12" t="s">
        <v>6461</v>
      </c>
      <c r="V329" s="12" t="s">
        <v>6462</v>
      </c>
      <c r="W329" s="12" t="s">
        <v>11</v>
      </c>
      <c r="X329" s="12" t="s">
        <v>6463</v>
      </c>
      <c r="Y329" s="12" t="s">
        <v>6464</v>
      </c>
      <c r="Z329" s="12" t="s">
        <v>6465</v>
      </c>
    </row>
    <row r="330" spans="1:26">
      <c r="A330" s="12" t="s">
        <v>177</v>
      </c>
      <c r="B330" s="12" t="s">
        <v>2430</v>
      </c>
      <c r="C330" s="12" t="s">
        <v>6466</v>
      </c>
      <c r="D330" s="12" t="s">
        <v>6467</v>
      </c>
      <c r="E330" s="12" t="s">
        <v>6468</v>
      </c>
      <c r="F330" s="12" t="s">
        <v>1401</v>
      </c>
      <c r="G330" s="12" t="s">
        <v>3054</v>
      </c>
      <c r="H330" s="12" t="s">
        <v>926</v>
      </c>
      <c r="I330" s="12" t="s">
        <v>1502</v>
      </c>
      <c r="J330" s="12" t="s">
        <v>1547</v>
      </c>
      <c r="K330" s="12" t="s">
        <v>1721</v>
      </c>
      <c r="L330" s="12" t="s">
        <v>6469</v>
      </c>
      <c r="M330" s="12" t="s">
        <v>6470</v>
      </c>
      <c r="N330" s="12" t="s">
        <v>3492</v>
      </c>
      <c r="O330" s="12" t="s">
        <v>3522</v>
      </c>
      <c r="P330" s="12" t="s">
        <v>471</v>
      </c>
      <c r="Q330" s="12" t="s">
        <v>2792</v>
      </c>
      <c r="R330" s="12" t="s">
        <v>6471</v>
      </c>
      <c r="S330" s="12" t="s">
        <v>6472</v>
      </c>
      <c r="T330" s="12" t="s">
        <v>6473</v>
      </c>
      <c r="U330" s="12" t="s">
        <v>6474</v>
      </c>
      <c r="V330" s="12" t="s">
        <v>6475</v>
      </c>
      <c r="W330" s="12" t="s">
        <v>4</v>
      </c>
      <c r="X330" s="12" t="s">
        <v>3965</v>
      </c>
      <c r="Y330" s="12" t="s">
        <v>3243</v>
      </c>
      <c r="Z330" s="12" t="s">
        <v>6476</v>
      </c>
    </row>
    <row r="331" spans="1:26">
      <c r="A331" s="12" t="s">
        <v>177</v>
      </c>
      <c r="B331" s="12" t="s">
        <v>3155</v>
      </c>
      <c r="C331" s="12" t="s">
        <v>6477</v>
      </c>
      <c r="D331" s="12" t="s">
        <v>6478</v>
      </c>
      <c r="E331" s="12" t="s">
        <v>794</v>
      </c>
      <c r="F331" s="12" t="s">
        <v>2506</v>
      </c>
      <c r="G331" s="12" t="s">
        <v>2288</v>
      </c>
      <c r="H331" s="12" t="s">
        <v>1592</v>
      </c>
      <c r="I331" s="12" t="s">
        <v>1482</v>
      </c>
      <c r="J331" s="12" t="s">
        <v>1482</v>
      </c>
      <c r="K331" s="12" t="s">
        <v>1744</v>
      </c>
      <c r="L331" s="12" t="s">
        <v>6479</v>
      </c>
      <c r="M331" s="12" t="s">
        <v>6480</v>
      </c>
      <c r="N331" s="12" t="s">
        <v>3442</v>
      </c>
      <c r="O331" s="12" t="s">
        <v>371</v>
      </c>
      <c r="P331" s="12" t="s">
        <v>375</v>
      </c>
      <c r="Q331" s="12" t="s">
        <v>2901</v>
      </c>
      <c r="R331" s="12" t="s">
        <v>6481</v>
      </c>
      <c r="S331" s="12" t="s">
        <v>6482</v>
      </c>
      <c r="T331" s="12" t="s">
        <v>6483</v>
      </c>
      <c r="U331" s="12" t="s">
        <v>6484</v>
      </c>
      <c r="V331" s="12" t="s">
        <v>6485</v>
      </c>
      <c r="W331" s="12" t="s">
        <v>10</v>
      </c>
      <c r="X331" s="12" t="s">
        <v>3139</v>
      </c>
      <c r="Y331" s="12" t="s">
        <v>6486</v>
      </c>
      <c r="Z331" s="12" t="s">
        <v>6487</v>
      </c>
    </row>
    <row r="332" spans="1:26">
      <c r="A332" s="12" t="s">
        <v>177</v>
      </c>
      <c r="B332" s="12" t="s">
        <v>3376</v>
      </c>
      <c r="C332" s="12" t="s">
        <v>6488</v>
      </c>
      <c r="D332" s="12" t="s">
        <v>6489</v>
      </c>
      <c r="E332" s="12" t="s">
        <v>6490</v>
      </c>
      <c r="F332" s="12" t="s">
        <v>4462</v>
      </c>
      <c r="G332" s="12" t="s">
        <v>3628</v>
      </c>
      <c r="H332" s="12" t="s">
        <v>1897</v>
      </c>
      <c r="I332" s="12" t="s">
        <v>1592</v>
      </c>
      <c r="J332" s="12" t="s">
        <v>1764</v>
      </c>
      <c r="K332" s="12" t="s">
        <v>1053</v>
      </c>
      <c r="L332" s="12" t="s">
        <v>6491</v>
      </c>
      <c r="M332" s="12" t="s">
        <v>2337</v>
      </c>
      <c r="N332" s="12" t="s">
        <v>6492</v>
      </c>
      <c r="O332" s="12" t="s">
        <v>3442</v>
      </c>
      <c r="P332" s="12" t="s">
        <v>5232</v>
      </c>
      <c r="Q332" s="12" t="s">
        <v>2172</v>
      </c>
      <c r="R332" s="12" t="s">
        <v>6493</v>
      </c>
      <c r="S332" s="12" t="s">
        <v>6494</v>
      </c>
      <c r="T332" s="12" t="s">
        <v>6495</v>
      </c>
      <c r="U332" s="12" t="s">
        <v>6496</v>
      </c>
      <c r="V332" s="12" t="s">
        <v>6497</v>
      </c>
      <c r="W332" s="12" t="s">
        <v>10</v>
      </c>
      <c r="X332" s="12" t="s">
        <v>4543</v>
      </c>
      <c r="Y332" s="12" t="s">
        <v>3905</v>
      </c>
      <c r="Z332" s="12" t="s">
        <v>6498</v>
      </c>
    </row>
    <row r="333" spans="1:26">
      <c r="A333" s="12" t="s">
        <v>177</v>
      </c>
      <c r="B333" s="12" t="s">
        <v>1883</v>
      </c>
      <c r="C333" s="12" t="s">
        <v>6499</v>
      </c>
      <c r="D333" s="12" t="s">
        <v>6500</v>
      </c>
      <c r="E333" s="12" t="s">
        <v>6501</v>
      </c>
      <c r="F333" s="12" t="s">
        <v>1937</v>
      </c>
      <c r="G333" s="12" t="s">
        <v>2004</v>
      </c>
      <c r="H333" s="12" t="s">
        <v>3628</v>
      </c>
      <c r="I333" s="12" t="s">
        <v>1807</v>
      </c>
      <c r="J333" s="12" t="s">
        <v>2052</v>
      </c>
      <c r="K333" s="12" t="s">
        <v>2134</v>
      </c>
      <c r="L333" s="12" t="s">
        <v>6502</v>
      </c>
      <c r="M333" s="12" t="s">
        <v>6503</v>
      </c>
      <c r="N333" s="12" t="s">
        <v>6285</v>
      </c>
      <c r="O333" s="12" t="s">
        <v>6504</v>
      </c>
      <c r="P333" s="12" t="s">
        <v>6505</v>
      </c>
      <c r="Q333" s="12" t="s">
        <v>4781</v>
      </c>
      <c r="R333" s="12" t="s">
        <v>6506</v>
      </c>
      <c r="S333" s="12" t="s">
        <v>6507</v>
      </c>
      <c r="T333" s="12" t="s">
        <v>6508</v>
      </c>
      <c r="U333" s="12" t="s">
        <v>6509</v>
      </c>
      <c r="V333" s="12" t="s">
        <v>6510</v>
      </c>
      <c r="W333" s="12" t="s">
        <v>11</v>
      </c>
      <c r="X333" s="12" t="s">
        <v>3328</v>
      </c>
      <c r="Y333" s="12" t="s">
        <v>2651</v>
      </c>
      <c r="Z333" s="12" t="s">
        <v>6511</v>
      </c>
    </row>
    <row r="334" spans="1:26">
      <c r="A334" s="12" t="s">
        <v>177</v>
      </c>
      <c r="B334" s="12" t="s">
        <v>4330</v>
      </c>
      <c r="C334" s="12" t="s">
        <v>6512</v>
      </c>
      <c r="D334" s="12" t="s">
        <v>6513</v>
      </c>
      <c r="E334" s="12" t="s">
        <v>6514</v>
      </c>
      <c r="F334" s="12" t="s">
        <v>1337</v>
      </c>
      <c r="G334" s="12" t="s">
        <v>2072</v>
      </c>
      <c r="H334" s="12" t="s">
        <v>1937</v>
      </c>
      <c r="I334" s="12" t="s">
        <v>2074</v>
      </c>
      <c r="J334" s="12" t="s">
        <v>2281</v>
      </c>
      <c r="K334" s="12" t="s">
        <v>2049</v>
      </c>
      <c r="L334" s="12" t="s">
        <v>6515</v>
      </c>
      <c r="M334" s="12" t="s">
        <v>6516</v>
      </c>
      <c r="N334" s="12" t="s">
        <v>6517</v>
      </c>
      <c r="O334" s="12" t="s">
        <v>5258</v>
      </c>
      <c r="P334" s="12" t="s">
        <v>2191</v>
      </c>
      <c r="Q334" s="12" t="s">
        <v>375</v>
      </c>
      <c r="R334" s="12" t="s">
        <v>6518</v>
      </c>
      <c r="S334" s="12" t="s">
        <v>6519</v>
      </c>
      <c r="T334" s="12" t="s">
        <v>6520</v>
      </c>
      <c r="U334" s="12" t="s">
        <v>6521</v>
      </c>
      <c r="V334" s="12" t="s">
        <v>6522</v>
      </c>
      <c r="W334" s="12" t="s">
        <v>4</v>
      </c>
      <c r="X334" s="12" t="s">
        <v>2941</v>
      </c>
      <c r="Y334" s="12" t="s">
        <v>1817</v>
      </c>
      <c r="Z334" s="12" t="s">
        <v>6523</v>
      </c>
    </row>
    <row r="335" spans="1:26">
      <c r="A335" s="12" t="s">
        <v>177</v>
      </c>
      <c r="B335" s="12" t="s">
        <v>6524</v>
      </c>
      <c r="C335" s="12" t="s">
        <v>6525</v>
      </c>
      <c r="D335" s="12" t="s">
        <v>6526</v>
      </c>
      <c r="E335" s="12" t="s">
        <v>6527</v>
      </c>
      <c r="F335" s="12" t="s">
        <v>2287</v>
      </c>
      <c r="G335" s="12" t="s">
        <v>1285</v>
      </c>
      <c r="H335" s="12" t="s">
        <v>2309</v>
      </c>
      <c r="I335" s="12" t="s">
        <v>1744</v>
      </c>
      <c r="J335" s="12" t="s">
        <v>1504</v>
      </c>
      <c r="K335" s="12" t="s">
        <v>1698</v>
      </c>
      <c r="L335" s="12" t="s">
        <v>3522</v>
      </c>
      <c r="M335" s="12" t="s">
        <v>6528</v>
      </c>
      <c r="N335" s="12" t="s">
        <v>6529</v>
      </c>
      <c r="O335" s="12" t="s">
        <v>3522</v>
      </c>
      <c r="P335" s="12" t="s">
        <v>2172</v>
      </c>
      <c r="Q335" s="12" t="s">
        <v>5538</v>
      </c>
      <c r="R335" s="12" t="s">
        <v>6530</v>
      </c>
      <c r="S335" s="12" t="s">
        <v>6531</v>
      </c>
      <c r="T335" s="12" t="s">
        <v>6532</v>
      </c>
      <c r="U335" s="12" t="s">
        <v>6533</v>
      </c>
      <c r="V335" s="12" t="s">
        <v>6534</v>
      </c>
      <c r="W335" s="12" t="s">
        <v>4</v>
      </c>
      <c r="X335" s="12" t="s">
        <v>6535</v>
      </c>
      <c r="Y335" s="12" t="s">
        <v>6536</v>
      </c>
      <c r="Z335" s="12" t="s">
        <v>6537</v>
      </c>
    </row>
    <row r="336" spans="1:26">
      <c r="A336" s="12" t="s">
        <v>177</v>
      </c>
      <c r="B336" s="12" t="s">
        <v>1772</v>
      </c>
      <c r="C336" s="12" t="s">
        <v>6538</v>
      </c>
      <c r="D336" s="12" t="s">
        <v>6539</v>
      </c>
      <c r="E336" s="12" t="s">
        <v>6527</v>
      </c>
      <c r="F336" s="12" t="s">
        <v>2037</v>
      </c>
      <c r="G336" s="12" t="s">
        <v>2450</v>
      </c>
      <c r="H336" s="12" t="s">
        <v>2301</v>
      </c>
      <c r="I336" s="12" t="s">
        <v>1546</v>
      </c>
      <c r="J336" s="12" t="s">
        <v>1546</v>
      </c>
      <c r="K336" s="12" t="s">
        <v>1592</v>
      </c>
      <c r="L336" s="12" t="s">
        <v>2490</v>
      </c>
      <c r="M336" s="12" t="s">
        <v>6540</v>
      </c>
      <c r="N336" s="12" t="s">
        <v>4826</v>
      </c>
      <c r="O336" s="12" t="s">
        <v>375</v>
      </c>
      <c r="P336" s="12" t="s">
        <v>375</v>
      </c>
      <c r="Q336" s="12" t="s">
        <v>1355</v>
      </c>
      <c r="R336" s="12" t="s">
        <v>6541</v>
      </c>
      <c r="S336" s="12" t="s">
        <v>6542</v>
      </c>
      <c r="T336" s="12" t="s">
        <v>6543</v>
      </c>
      <c r="U336" s="12" t="s">
        <v>6544</v>
      </c>
      <c r="V336" s="12" t="s">
        <v>6545</v>
      </c>
      <c r="W336" s="12" t="s">
        <v>2</v>
      </c>
      <c r="X336" s="12" t="s">
        <v>2486</v>
      </c>
      <c r="Y336" s="12" t="s">
        <v>6546</v>
      </c>
      <c r="Z336" s="12" t="s">
        <v>6547</v>
      </c>
    </row>
    <row r="337" spans="1:26">
      <c r="A337" s="12" t="s">
        <v>177</v>
      </c>
      <c r="B337" s="12" t="s">
        <v>3001</v>
      </c>
      <c r="C337" s="12" t="s">
        <v>6548</v>
      </c>
      <c r="D337" s="12" t="s">
        <v>6549</v>
      </c>
      <c r="E337" s="12" t="s">
        <v>6550</v>
      </c>
      <c r="F337" s="12" t="s">
        <v>1840</v>
      </c>
      <c r="G337" s="12" t="s">
        <v>3289</v>
      </c>
      <c r="H337" s="12" t="s">
        <v>2029</v>
      </c>
      <c r="I337" s="12" t="s">
        <v>1051</v>
      </c>
      <c r="J337" s="12" t="s">
        <v>1482</v>
      </c>
      <c r="K337" s="12" t="s">
        <v>3800</v>
      </c>
      <c r="L337" s="12" t="s">
        <v>6551</v>
      </c>
      <c r="M337" s="12" t="s">
        <v>3522</v>
      </c>
      <c r="N337" s="12" t="s">
        <v>5956</v>
      </c>
      <c r="O337" s="12" t="s">
        <v>3522</v>
      </c>
      <c r="P337" s="12" t="s">
        <v>3522</v>
      </c>
      <c r="Q337" s="12" t="s">
        <v>91</v>
      </c>
      <c r="R337" s="12" t="s">
        <v>6552</v>
      </c>
      <c r="S337" s="12" t="s">
        <v>6553</v>
      </c>
      <c r="T337" s="12" t="s">
        <v>6554</v>
      </c>
      <c r="U337" s="12" t="s">
        <v>6555</v>
      </c>
      <c r="V337" s="12" t="s">
        <v>372</v>
      </c>
      <c r="W337" s="12" t="s">
        <v>11</v>
      </c>
      <c r="X337" s="12" t="s">
        <v>6556</v>
      </c>
      <c r="Y337" s="12" t="s">
        <v>6557</v>
      </c>
      <c r="Z337" s="12" t="s">
        <v>6558</v>
      </c>
    </row>
    <row r="338" spans="1:26">
      <c r="A338" s="12" t="s">
        <v>177</v>
      </c>
      <c r="B338" s="12" t="s">
        <v>3353</v>
      </c>
      <c r="C338" s="12" t="s">
        <v>6559</v>
      </c>
      <c r="D338" s="12" t="s">
        <v>6560</v>
      </c>
      <c r="E338" s="12" t="s">
        <v>6561</v>
      </c>
      <c r="F338" s="12" t="s">
        <v>2551</v>
      </c>
      <c r="G338" s="12" t="s">
        <v>5009</v>
      </c>
      <c r="H338" s="12" t="s">
        <v>2914</v>
      </c>
      <c r="I338" s="12" t="s">
        <v>1786</v>
      </c>
      <c r="J338" s="12" t="s">
        <v>1051</v>
      </c>
      <c r="K338" s="12" t="s">
        <v>1592</v>
      </c>
      <c r="L338" s="12" t="s">
        <v>6562</v>
      </c>
      <c r="M338" s="12" t="s">
        <v>6563</v>
      </c>
      <c r="N338" s="12" t="s">
        <v>6564</v>
      </c>
      <c r="O338" s="12" t="s">
        <v>3522</v>
      </c>
      <c r="P338" s="12" t="s">
        <v>3522</v>
      </c>
      <c r="Q338" s="12" t="s">
        <v>3492</v>
      </c>
      <c r="R338" s="12" t="s">
        <v>6565</v>
      </c>
      <c r="S338" s="12" t="s">
        <v>6566</v>
      </c>
      <c r="T338" s="12" t="s">
        <v>6567</v>
      </c>
      <c r="U338" s="12" t="s">
        <v>6568</v>
      </c>
      <c r="V338" s="12" t="s">
        <v>6569</v>
      </c>
      <c r="W338" s="12" t="s">
        <v>11</v>
      </c>
      <c r="X338" s="12" t="s">
        <v>6570</v>
      </c>
      <c r="Y338" s="12" t="s">
        <v>6571</v>
      </c>
      <c r="Z338" s="12" t="s">
        <v>6572</v>
      </c>
    </row>
    <row r="339" spans="1:26">
      <c r="A339" s="12" t="s">
        <v>177</v>
      </c>
      <c r="B339" s="12" t="s">
        <v>5785</v>
      </c>
      <c r="C339" s="12" t="s">
        <v>6573</v>
      </c>
      <c r="D339" s="12" t="s">
        <v>6574</v>
      </c>
      <c r="E339" s="12" t="s">
        <v>6575</v>
      </c>
      <c r="F339" s="12" t="s">
        <v>1818</v>
      </c>
      <c r="G339" s="12" t="s">
        <v>1623</v>
      </c>
      <c r="H339" s="12" t="s">
        <v>2529</v>
      </c>
      <c r="I339" s="12" t="s">
        <v>1592</v>
      </c>
      <c r="J339" s="12" t="s">
        <v>1502</v>
      </c>
      <c r="K339" s="12" t="s">
        <v>1657</v>
      </c>
      <c r="L339" s="12" t="s">
        <v>6576</v>
      </c>
      <c r="M339" s="12" t="s">
        <v>6577</v>
      </c>
      <c r="N339" s="12" t="s">
        <v>6578</v>
      </c>
      <c r="O339" s="12" t="s">
        <v>4769</v>
      </c>
      <c r="P339" s="12" t="s">
        <v>375</v>
      </c>
      <c r="Q339" s="12" t="s">
        <v>3074</v>
      </c>
      <c r="R339" s="12" t="s">
        <v>6579</v>
      </c>
      <c r="S339" s="12" t="s">
        <v>6580</v>
      </c>
      <c r="T339" s="12" t="s">
        <v>6581</v>
      </c>
      <c r="U339" s="12" t="s">
        <v>6582</v>
      </c>
      <c r="V339" s="12" t="s">
        <v>6583</v>
      </c>
      <c r="W339" s="12" t="s">
        <v>4</v>
      </c>
      <c r="X339" s="12" t="s">
        <v>991</v>
      </c>
      <c r="Y339" s="12" t="s">
        <v>6584</v>
      </c>
      <c r="Z339" s="12" t="s">
        <v>6585</v>
      </c>
    </row>
    <row r="340" spans="1:26">
      <c r="A340" s="12" t="s">
        <v>177</v>
      </c>
      <c r="B340" s="12" t="s">
        <v>1166</v>
      </c>
      <c r="C340" s="12" t="s">
        <v>6586</v>
      </c>
      <c r="D340" s="12" t="s">
        <v>6587</v>
      </c>
      <c r="E340" s="12" t="s">
        <v>6588</v>
      </c>
      <c r="F340" s="12" t="s">
        <v>3276</v>
      </c>
      <c r="G340" s="12" t="s">
        <v>2461</v>
      </c>
      <c r="H340" s="12" t="s">
        <v>1918</v>
      </c>
      <c r="I340" s="12" t="s">
        <v>3800</v>
      </c>
      <c r="J340" s="12" t="s">
        <v>1504</v>
      </c>
      <c r="K340" s="12" t="s">
        <v>1546</v>
      </c>
      <c r="L340" s="12" t="s">
        <v>6589</v>
      </c>
      <c r="M340" s="12" t="s">
        <v>6590</v>
      </c>
      <c r="N340" s="12" t="s">
        <v>3804</v>
      </c>
      <c r="O340" s="12" t="s">
        <v>91</v>
      </c>
      <c r="P340" s="12" t="s">
        <v>2172</v>
      </c>
      <c r="Q340" s="12" t="s">
        <v>4088</v>
      </c>
      <c r="R340" s="12" t="s">
        <v>6591</v>
      </c>
      <c r="S340" s="12" t="s">
        <v>6592</v>
      </c>
      <c r="T340" s="12" t="s">
        <v>6593</v>
      </c>
      <c r="U340" s="12" t="s">
        <v>6594</v>
      </c>
      <c r="V340" s="12" t="s">
        <v>6595</v>
      </c>
      <c r="W340" s="12" t="s">
        <v>10</v>
      </c>
      <c r="X340" s="12" t="s">
        <v>6596</v>
      </c>
      <c r="Y340" s="12" t="s">
        <v>6290</v>
      </c>
      <c r="Z340" s="12" t="s">
        <v>6597</v>
      </c>
    </row>
    <row r="341" spans="1:26">
      <c r="A341" s="12" t="s">
        <v>177</v>
      </c>
      <c r="B341" s="12" t="s">
        <v>4939</v>
      </c>
      <c r="C341" s="12" t="s">
        <v>6598</v>
      </c>
      <c r="D341" s="12" t="s">
        <v>6599</v>
      </c>
      <c r="E341" s="12" t="s">
        <v>6600</v>
      </c>
      <c r="F341" s="12" t="s">
        <v>3056</v>
      </c>
      <c r="G341" s="12" t="s">
        <v>2331</v>
      </c>
      <c r="H341" s="12" t="s">
        <v>2279</v>
      </c>
      <c r="I341" s="12" t="s">
        <v>1657</v>
      </c>
      <c r="J341" s="12" t="s">
        <v>1613</v>
      </c>
      <c r="K341" s="12" t="s">
        <v>1875</v>
      </c>
      <c r="L341" s="12" t="s">
        <v>6601</v>
      </c>
      <c r="M341" s="12" t="s">
        <v>6602</v>
      </c>
      <c r="N341" s="12" t="s">
        <v>1908</v>
      </c>
      <c r="O341" s="12" t="s">
        <v>2773</v>
      </c>
      <c r="P341" s="12" t="s">
        <v>431</v>
      </c>
      <c r="Q341" s="12" t="s">
        <v>6603</v>
      </c>
      <c r="R341" s="12" t="s">
        <v>6604</v>
      </c>
      <c r="S341" s="12" t="s">
        <v>6605</v>
      </c>
      <c r="T341" s="12" t="s">
        <v>6606</v>
      </c>
      <c r="U341" s="12" t="s">
        <v>6607</v>
      </c>
      <c r="V341" s="12" t="s">
        <v>6608</v>
      </c>
      <c r="W341" s="12" t="s">
        <v>10</v>
      </c>
      <c r="X341" s="12" t="s">
        <v>1883</v>
      </c>
      <c r="Y341" s="12" t="s">
        <v>2634</v>
      </c>
      <c r="Z341" s="12" t="s">
        <v>6609</v>
      </c>
    </row>
    <row r="342" spans="1:26">
      <c r="A342" s="12" t="s">
        <v>177</v>
      </c>
      <c r="B342" s="12" t="s">
        <v>1220</v>
      </c>
      <c r="C342" s="12" t="s">
        <v>6610</v>
      </c>
      <c r="D342" s="12" t="s">
        <v>6611</v>
      </c>
      <c r="E342" s="12" t="s">
        <v>6600</v>
      </c>
      <c r="F342" s="12" t="s">
        <v>2071</v>
      </c>
      <c r="G342" s="12" t="s">
        <v>2500</v>
      </c>
      <c r="H342" s="12" t="s">
        <v>1982</v>
      </c>
      <c r="I342" s="12" t="s">
        <v>1939</v>
      </c>
      <c r="J342" s="12" t="s">
        <v>2049</v>
      </c>
      <c r="K342" s="12" t="s">
        <v>1984</v>
      </c>
      <c r="L342" s="12" t="s">
        <v>6612</v>
      </c>
      <c r="M342" s="12" t="s">
        <v>6613</v>
      </c>
      <c r="N342" s="12" t="s">
        <v>6614</v>
      </c>
      <c r="O342" s="12" t="s">
        <v>6615</v>
      </c>
      <c r="P342" s="12" t="s">
        <v>4674</v>
      </c>
      <c r="Q342" s="12" t="s">
        <v>4524</v>
      </c>
      <c r="R342" s="12" t="s">
        <v>6616</v>
      </c>
      <c r="S342" s="12" t="s">
        <v>6617</v>
      </c>
      <c r="T342" s="12" t="s">
        <v>6618</v>
      </c>
      <c r="U342" s="12" t="s">
        <v>6619</v>
      </c>
      <c r="V342" s="12" t="s">
        <v>6620</v>
      </c>
      <c r="W342" s="12" t="s">
        <v>2</v>
      </c>
      <c r="X342" s="12" t="s">
        <v>3905</v>
      </c>
      <c r="Y342" s="12" t="s">
        <v>1419</v>
      </c>
      <c r="Z342" s="12" t="s">
        <v>6621</v>
      </c>
    </row>
    <row r="343" spans="1:26">
      <c r="A343" s="12" t="s">
        <v>177</v>
      </c>
      <c r="B343" s="12" t="s">
        <v>6596</v>
      </c>
      <c r="C343" s="12" t="s">
        <v>6622</v>
      </c>
      <c r="D343" s="12" t="s">
        <v>6623</v>
      </c>
      <c r="E343" s="12" t="s">
        <v>6624</v>
      </c>
      <c r="F343" s="12" t="s">
        <v>5008</v>
      </c>
      <c r="G343" s="12" t="s">
        <v>1875</v>
      </c>
      <c r="H343" s="12" t="s">
        <v>3800</v>
      </c>
      <c r="I343" s="12" t="s">
        <v>3800</v>
      </c>
      <c r="J343" s="12" t="s">
        <v>1051</v>
      </c>
      <c r="K343" s="12" t="s">
        <v>3800</v>
      </c>
      <c r="L343" s="12" t="s">
        <v>3522</v>
      </c>
      <c r="M343" s="12" t="s">
        <v>3522</v>
      </c>
      <c r="N343" s="12" t="s">
        <v>91</v>
      </c>
      <c r="O343" s="12" t="s">
        <v>91</v>
      </c>
      <c r="P343" s="12" t="s">
        <v>371</v>
      </c>
      <c r="Q343" s="12" t="s">
        <v>91</v>
      </c>
      <c r="R343" s="12" t="s">
        <v>6625</v>
      </c>
      <c r="S343" s="12" t="s">
        <v>6626</v>
      </c>
      <c r="T343" s="12" t="s">
        <v>6627</v>
      </c>
      <c r="U343" s="12" t="s">
        <v>6628</v>
      </c>
      <c r="V343" s="12" t="s">
        <v>372</v>
      </c>
      <c r="W343" s="12" t="s">
        <v>10</v>
      </c>
      <c r="X343" s="12" t="s">
        <v>6629</v>
      </c>
      <c r="Y343" s="12" t="s">
        <v>6630</v>
      </c>
      <c r="Z343" s="12" t="s">
        <v>6631</v>
      </c>
    </row>
    <row r="344" spans="1:26">
      <c r="A344" s="12" t="s">
        <v>177</v>
      </c>
      <c r="B344" s="12" t="s">
        <v>2806</v>
      </c>
      <c r="C344" s="12" t="s">
        <v>6632</v>
      </c>
      <c r="D344" s="12" t="s">
        <v>6633</v>
      </c>
      <c r="E344" s="12" t="s">
        <v>6634</v>
      </c>
      <c r="F344" s="12" t="s">
        <v>4323</v>
      </c>
      <c r="G344" s="12" t="s">
        <v>2907</v>
      </c>
      <c r="H344" s="12" t="s">
        <v>2279</v>
      </c>
      <c r="I344" s="12" t="s">
        <v>1961</v>
      </c>
      <c r="J344" s="12" t="s">
        <v>1984</v>
      </c>
      <c r="K344" s="12" t="s">
        <v>1961</v>
      </c>
      <c r="L344" s="12" t="s">
        <v>6635</v>
      </c>
      <c r="M344" s="12" t="s">
        <v>3162</v>
      </c>
      <c r="N344" s="12" t="s">
        <v>6636</v>
      </c>
      <c r="O344" s="12" t="s">
        <v>2172</v>
      </c>
      <c r="P344" s="12" t="s">
        <v>2987</v>
      </c>
      <c r="Q344" s="12" t="s">
        <v>375</v>
      </c>
      <c r="R344" s="12" t="s">
        <v>6637</v>
      </c>
      <c r="S344" s="12" t="s">
        <v>6638</v>
      </c>
      <c r="T344" s="12" t="s">
        <v>6639</v>
      </c>
      <c r="U344" s="12" t="s">
        <v>6640</v>
      </c>
      <c r="V344" s="12" t="s">
        <v>6641</v>
      </c>
      <c r="W344" s="12" t="s">
        <v>2</v>
      </c>
      <c r="X344" s="12" t="s">
        <v>2613</v>
      </c>
      <c r="Y344" s="12" t="s">
        <v>2166</v>
      </c>
      <c r="Z344" s="12" t="s">
        <v>6642</v>
      </c>
    </row>
    <row r="345" spans="1:26">
      <c r="A345" s="12" t="s">
        <v>177</v>
      </c>
      <c r="B345" s="12" t="s">
        <v>2429</v>
      </c>
      <c r="C345" s="12" t="s">
        <v>6643</v>
      </c>
      <c r="D345" s="12" t="s">
        <v>6644</v>
      </c>
      <c r="E345" s="12" t="s">
        <v>6645</v>
      </c>
      <c r="F345" s="12" t="s">
        <v>4238</v>
      </c>
      <c r="G345" s="12" t="s">
        <v>3438</v>
      </c>
      <c r="H345" s="12" t="s">
        <v>2566</v>
      </c>
      <c r="I345" s="12" t="s">
        <v>1786</v>
      </c>
      <c r="J345" s="12" t="s">
        <v>1744</v>
      </c>
      <c r="K345" s="12" t="s">
        <v>1918</v>
      </c>
      <c r="L345" s="12" t="s">
        <v>6646</v>
      </c>
      <c r="M345" s="12" t="s">
        <v>6647</v>
      </c>
      <c r="N345" s="12" t="s">
        <v>5149</v>
      </c>
      <c r="O345" s="12" t="s">
        <v>3413</v>
      </c>
      <c r="P345" s="12" t="s">
        <v>3023</v>
      </c>
      <c r="Q345" s="12" t="s">
        <v>375</v>
      </c>
      <c r="R345" s="12" t="s">
        <v>6648</v>
      </c>
      <c r="S345" s="12" t="s">
        <v>6649</v>
      </c>
      <c r="T345" s="12" t="s">
        <v>6650</v>
      </c>
      <c r="U345" s="12" t="s">
        <v>6651</v>
      </c>
      <c r="V345" s="12" t="s">
        <v>6652</v>
      </c>
      <c r="W345" s="12" t="s">
        <v>4</v>
      </c>
      <c r="X345" s="12" t="s">
        <v>2805</v>
      </c>
      <c r="Y345" s="12" t="s">
        <v>2430</v>
      </c>
      <c r="Z345" s="12" t="s">
        <v>6653</v>
      </c>
    </row>
    <row r="346" spans="1:26">
      <c r="A346" s="12" t="s">
        <v>177</v>
      </c>
      <c r="B346" s="12" t="s">
        <v>4582</v>
      </c>
      <c r="C346" s="12" t="s">
        <v>6654</v>
      </c>
      <c r="D346" s="12" t="s">
        <v>6655</v>
      </c>
      <c r="E346" s="12" t="s">
        <v>6656</v>
      </c>
      <c r="F346" s="12" t="s">
        <v>4172</v>
      </c>
      <c r="G346" s="12" t="s">
        <v>3258</v>
      </c>
      <c r="H346" s="12" t="s">
        <v>2530</v>
      </c>
      <c r="I346" s="12" t="s">
        <v>1592</v>
      </c>
      <c r="J346" s="12" t="s">
        <v>1875</v>
      </c>
      <c r="K346" s="12" t="s">
        <v>2137</v>
      </c>
      <c r="L346" s="12" t="s">
        <v>6657</v>
      </c>
      <c r="M346" s="12" t="s">
        <v>6658</v>
      </c>
      <c r="N346" s="12" t="s">
        <v>3926</v>
      </c>
      <c r="O346" s="12" t="s">
        <v>3583</v>
      </c>
      <c r="P346" s="12" t="s">
        <v>5398</v>
      </c>
      <c r="Q346" s="12" t="s">
        <v>6659</v>
      </c>
      <c r="R346" s="12" t="s">
        <v>6660</v>
      </c>
      <c r="S346" s="12" t="s">
        <v>6661</v>
      </c>
      <c r="T346" s="12" t="s">
        <v>6662</v>
      </c>
      <c r="U346" s="12" t="s">
        <v>6663</v>
      </c>
      <c r="V346" s="12" t="s">
        <v>6664</v>
      </c>
      <c r="W346" s="12" t="s">
        <v>10</v>
      </c>
      <c r="X346" s="12" t="s">
        <v>2186</v>
      </c>
      <c r="Y346" s="12" t="s">
        <v>2574</v>
      </c>
      <c r="Z346" s="12" t="s">
        <v>6665</v>
      </c>
    </row>
    <row r="347" spans="1:26">
      <c r="A347" s="12" t="s">
        <v>177</v>
      </c>
      <c r="B347" s="12" t="s">
        <v>3784</v>
      </c>
      <c r="C347" s="12" t="s">
        <v>6666</v>
      </c>
      <c r="D347" s="12" t="s">
        <v>6667</v>
      </c>
      <c r="E347" s="12" t="s">
        <v>6668</v>
      </c>
      <c r="F347" s="12" t="s">
        <v>2431</v>
      </c>
      <c r="G347" s="12" t="s">
        <v>2390</v>
      </c>
      <c r="H347" s="12" t="s">
        <v>2049</v>
      </c>
      <c r="I347" s="12" t="s">
        <v>1764</v>
      </c>
      <c r="J347" s="12" t="s">
        <v>1744</v>
      </c>
      <c r="K347" s="12" t="s">
        <v>1698</v>
      </c>
      <c r="L347" s="12" t="s">
        <v>6669</v>
      </c>
      <c r="M347" s="12" t="s">
        <v>6670</v>
      </c>
      <c r="N347" s="12" t="s">
        <v>6671</v>
      </c>
      <c r="O347" s="12" t="s">
        <v>6672</v>
      </c>
      <c r="P347" s="12" t="s">
        <v>4301</v>
      </c>
      <c r="Q347" s="12" t="s">
        <v>2697</v>
      </c>
      <c r="R347" s="12" t="s">
        <v>6673</v>
      </c>
      <c r="S347" s="12" t="s">
        <v>6674</v>
      </c>
      <c r="T347" s="12" t="s">
        <v>6675</v>
      </c>
      <c r="U347" s="12" t="s">
        <v>6676</v>
      </c>
      <c r="V347" s="12" t="s">
        <v>6677</v>
      </c>
      <c r="W347" s="12" t="s">
        <v>4</v>
      </c>
      <c r="X347" s="12" t="s">
        <v>3125</v>
      </c>
      <c r="Y347" s="12" t="s">
        <v>1884</v>
      </c>
      <c r="Z347" s="12" t="s">
        <v>6678</v>
      </c>
    </row>
    <row r="348" spans="1:26">
      <c r="A348" s="12" t="s">
        <v>177</v>
      </c>
      <c r="B348" s="12" t="s">
        <v>4344</v>
      </c>
      <c r="C348" s="12" t="s">
        <v>6679</v>
      </c>
      <c r="D348" s="12" t="s">
        <v>6680</v>
      </c>
      <c r="E348" s="12" t="s">
        <v>6681</v>
      </c>
      <c r="F348" s="12" t="s">
        <v>2758</v>
      </c>
      <c r="G348" s="12" t="s">
        <v>1425</v>
      </c>
      <c r="H348" s="12" t="s">
        <v>2551</v>
      </c>
      <c r="I348" s="12" t="s">
        <v>1810</v>
      </c>
      <c r="J348" s="12" t="s">
        <v>1744</v>
      </c>
      <c r="K348" s="12" t="s">
        <v>1657</v>
      </c>
      <c r="L348" s="12" t="s">
        <v>3522</v>
      </c>
      <c r="M348" s="12" t="s">
        <v>6682</v>
      </c>
      <c r="N348" s="12" t="s">
        <v>6683</v>
      </c>
      <c r="O348" s="12" t="s">
        <v>4958</v>
      </c>
      <c r="P348" s="12" t="s">
        <v>3442</v>
      </c>
      <c r="Q348" s="12" t="s">
        <v>3074</v>
      </c>
      <c r="R348" s="12" t="s">
        <v>6684</v>
      </c>
      <c r="S348" s="12" t="s">
        <v>6685</v>
      </c>
      <c r="T348" s="12" t="s">
        <v>6686</v>
      </c>
      <c r="U348" s="12" t="s">
        <v>6687</v>
      </c>
      <c r="V348" s="12" t="s">
        <v>6688</v>
      </c>
      <c r="W348" s="12" t="s">
        <v>4</v>
      </c>
      <c r="X348" s="12" t="s">
        <v>2500</v>
      </c>
      <c r="Y348" s="12" t="s">
        <v>1232</v>
      </c>
      <c r="Z348" s="12" t="s">
        <v>6689</v>
      </c>
    </row>
    <row r="349" spans="1:26">
      <c r="A349" s="12" t="s">
        <v>177</v>
      </c>
      <c r="B349" s="12" t="s">
        <v>3328</v>
      </c>
      <c r="C349" s="12" t="s">
        <v>6690</v>
      </c>
      <c r="D349" s="12" t="s">
        <v>6691</v>
      </c>
      <c r="E349" s="12" t="s">
        <v>6692</v>
      </c>
      <c r="F349" s="12" t="s">
        <v>1413</v>
      </c>
      <c r="G349" s="12" t="s">
        <v>2673</v>
      </c>
      <c r="H349" s="12" t="s">
        <v>926</v>
      </c>
      <c r="I349" s="12" t="s">
        <v>1504</v>
      </c>
      <c r="J349" s="12" t="s">
        <v>3800</v>
      </c>
      <c r="K349" s="12" t="s">
        <v>1482</v>
      </c>
      <c r="L349" s="12" t="s">
        <v>6693</v>
      </c>
      <c r="M349" s="12" t="s">
        <v>6694</v>
      </c>
      <c r="N349" s="12" t="s">
        <v>6695</v>
      </c>
      <c r="O349" s="12" t="s">
        <v>3522</v>
      </c>
      <c r="P349" s="12" t="s">
        <v>91</v>
      </c>
      <c r="Q349" s="12" t="s">
        <v>3522</v>
      </c>
      <c r="R349" s="12" t="s">
        <v>6696</v>
      </c>
      <c r="S349" s="12" t="s">
        <v>6697</v>
      </c>
      <c r="T349" s="12" t="s">
        <v>6698</v>
      </c>
      <c r="U349" s="12" t="s">
        <v>6699</v>
      </c>
      <c r="V349" s="12" t="s">
        <v>6700</v>
      </c>
      <c r="W349" s="12" t="s">
        <v>4</v>
      </c>
      <c r="X349" s="12" t="s">
        <v>6701</v>
      </c>
      <c r="Y349" s="12" t="s">
        <v>1749</v>
      </c>
      <c r="Z349" s="12" t="s">
        <v>6702</v>
      </c>
    </row>
    <row r="350" spans="1:26">
      <c r="A350" s="12" t="s">
        <v>177</v>
      </c>
      <c r="B350" s="12" t="s">
        <v>1377</v>
      </c>
      <c r="C350" s="12" t="s">
        <v>6703</v>
      </c>
      <c r="D350" s="12" t="s">
        <v>6704</v>
      </c>
      <c r="E350" s="12" t="s">
        <v>6705</v>
      </c>
      <c r="F350" s="12" t="s">
        <v>1161</v>
      </c>
      <c r="G350" s="12" t="s">
        <v>2058</v>
      </c>
      <c r="H350" s="12" t="s">
        <v>1897</v>
      </c>
      <c r="I350" s="12" t="s">
        <v>3800</v>
      </c>
      <c r="J350" s="12" t="s">
        <v>1502</v>
      </c>
      <c r="K350" s="12" t="s">
        <v>1051</v>
      </c>
      <c r="L350" s="12" t="s">
        <v>6706</v>
      </c>
      <c r="M350" s="12" t="s">
        <v>6707</v>
      </c>
      <c r="N350" s="12" t="s">
        <v>2575</v>
      </c>
      <c r="O350" s="12" t="s">
        <v>91</v>
      </c>
      <c r="P350" s="12" t="s">
        <v>371</v>
      </c>
      <c r="Q350" s="12" t="s">
        <v>3522</v>
      </c>
      <c r="R350" s="12" t="s">
        <v>6708</v>
      </c>
      <c r="S350" s="12" t="s">
        <v>6709</v>
      </c>
      <c r="T350" s="12" t="s">
        <v>6710</v>
      </c>
      <c r="U350" s="12" t="s">
        <v>6711</v>
      </c>
      <c r="V350" s="12" t="s">
        <v>6712</v>
      </c>
      <c r="W350" s="12" t="s">
        <v>2</v>
      </c>
      <c r="X350" s="12" t="s">
        <v>4386</v>
      </c>
      <c r="Y350" s="12" t="s">
        <v>1377</v>
      </c>
      <c r="Z350" s="12" t="s">
        <v>6713</v>
      </c>
    </row>
    <row r="351" spans="1:26">
      <c r="A351" s="12" t="s">
        <v>177</v>
      </c>
      <c r="B351" s="12" t="s">
        <v>3275</v>
      </c>
      <c r="C351" s="12" t="s">
        <v>6714</v>
      </c>
      <c r="D351" s="12" t="s">
        <v>6715</v>
      </c>
      <c r="E351" s="12" t="s">
        <v>6716</v>
      </c>
      <c r="F351" s="12" t="s">
        <v>3353</v>
      </c>
      <c r="G351" s="12" t="s">
        <v>2853</v>
      </c>
      <c r="H351" s="12" t="s">
        <v>1853</v>
      </c>
      <c r="I351" s="12" t="s">
        <v>1590</v>
      </c>
      <c r="J351" s="12" t="s">
        <v>1592</v>
      </c>
      <c r="K351" s="12" t="s">
        <v>1547</v>
      </c>
      <c r="L351" s="12" t="s">
        <v>6717</v>
      </c>
      <c r="M351" s="12" t="s">
        <v>6718</v>
      </c>
      <c r="N351" s="12" t="s">
        <v>6719</v>
      </c>
      <c r="O351" s="12" t="s">
        <v>4192</v>
      </c>
      <c r="P351" s="12" t="s">
        <v>1355</v>
      </c>
      <c r="Q351" s="12" t="s">
        <v>471</v>
      </c>
      <c r="R351" s="12" t="s">
        <v>6720</v>
      </c>
      <c r="S351" s="12" t="s">
        <v>6721</v>
      </c>
      <c r="T351" s="12" t="s">
        <v>6722</v>
      </c>
      <c r="U351" s="12" t="s">
        <v>6723</v>
      </c>
      <c r="V351" s="12" t="s">
        <v>6724</v>
      </c>
      <c r="W351" s="12" t="s">
        <v>4</v>
      </c>
      <c r="X351" s="12" t="s">
        <v>4243</v>
      </c>
      <c r="Y351" s="12" t="s">
        <v>6725</v>
      </c>
      <c r="Z351" s="12" t="s">
        <v>6726</v>
      </c>
    </row>
    <row r="352" spans="1:26">
      <c r="A352" s="12" t="s">
        <v>177</v>
      </c>
      <c r="B352" s="12" t="s">
        <v>5607</v>
      </c>
      <c r="C352" s="12" t="s">
        <v>6727</v>
      </c>
      <c r="D352" s="12" t="s">
        <v>6728</v>
      </c>
      <c r="E352" s="12" t="s">
        <v>6729</v>
      </c>
      <c r="F352" s="12" t="s">
        <v>2655</v>
      </c>
      <c r="G352" s="12" t="s">
        <v>1315</v>
      </c>
      <c r="H352" s="12" t="s">
        <v>2101</v>
      </c>
      <c r="I352" s="12" t="s">
        <v>2027</v>
      </c>
      <c r="J352" s="12" t="s">
        <v>2114</v>
      </c>
      <c r="K352" s="12" t="s">
        <v>1918</v>
      </c>
      <c r="L352" s="12" t="s">
        <v>6026</v>
      </c>
      <c r="M352" s="12" t="s">
        <v>4192</v>
      </c>
      <c r="N352" s="12" t="s">
        <v>6730</v>
      </c>
      <c r="O352" s="12" t="s">
        <v>2315</v>
      </c>
      <c r="P352" s="12" t="s">
        <v>3614</v>
      </c>
      <c r="Q352" s="12" t="s">
        <v>375</v>
      </c>
      <c r="R352" s="12" t="s">
        <v>6731</v>
      </c>
      <c r="S352" s="12" t="s">
        <v>6732</v>
      </c>
      <c r="T352" s="12" t="s">
        <v>6733</v>
      </c>
      <c r="U352" s="12" t="s">
        <v>6734</v>
      </c>
      <c r="V352" s="12" t="s">
        <v>6735</v>
      </c>
      <c r="W352" s="12" t="s">
        <v>4</v>
      </c>
      <c r="X352" s="12" t="s">
        <v>4257</v>
      </c>
      <c r="Y352" s="12" t="s">
        <v>5367</v>
      </c>
      <c r="Z352" s="12" t="s">
        <v>6736</v>
      </c>
    </row>
    <row r="353" spans="1:26">
      <c r="A353" s="12" t="s">
        <v>177</v>
      </c>
      <c r="B353" s="12" t="s">
        <v>2308</v>
      </c>
      <c r="C353" s="12" t="s">
        <v>6737</v>
      </c>
      <c r="D353" s="12" t="s">
        <v>6738</v>
      </c>
      <c r="E353" s="12" t="s">
        <v>6739</v>
      </c>
      <c r="F353" s="12" t="s">
        <v>1884</v>
      </c>
      <c r="G353" s="12" t="s">
        <v>2982</v>
      </c>
      <c r="H353" s="12" t="s">
        <v>1939</v>
      </c>
      <c r="I353" s="12" t="s">
        <v>1547</v>
      </c>
      <c r="J353" s="12" t="s">
        <v>1546</v>
      </c>
      <c r="K353" s="12" t="s">
        <v>1546</v>
      </c>
      <c r="L353" s="12" t="s">
        <v>6740</v>
      </c>
      <c r="M353" s="12" t="s">
        <v>6741</v>
      </c>
      <c r="N353" s="12" t="s">
        <v>4520</v>
      </c>
      <c r="O353" s="12" t="s">
        <v>3663</v>
      </c>
      <c r="P353" s="12" t="s">
        <v>2315</v>
      </c>
      <c r="Q353" s="12" t="s">
        <v>375</v>
      </c>
      <c r="R353" s="12" t="s">
        <v>6742</v>
      </c>
      <c r="S353" s="12" t="s">
        <v>6743</v>
      </c>
      <c r="T353" s="12" t="s">
        <v>6744</v>
      </c>
      <c r="U353" s="12" t="s">
        <v>6745</v>
      </c>
      <c r="V353" s="12" t="s">
        <v>6746</v>
      </c>
      <c r="W353" s="12" t="s">
        <v>11</v>
      </c>
      <c r="X353" s="12" t="s">
        <v>1726</v>
      </c>
      <c r="Y353" s="12" t="s">
        <v>6747</v>
      </c>
      <c r="Z353" s="12" t="s">
        <v>6748</v>
      </c>
    </row>
    <row r="354" spans="1:26">
      <c r="A354" s="12" t="s">
        <v>177</v>
      </c>
      <c r="B354" s="12" t="s">
        <v>4023</v>
      </c>
      <c r="C354" s="12" t="s">
        <v>6749</v>
      </c>
      <c r="D354" s="12" t="s">
        <v>6750</v>
      </c>
      <c r="E354" s="12" t="s">
        <v>6751</v>
      </c>
      <c r="F354" s="12" t="s">
        <v>3533</v>
      </c>
      <c r="G354" s="12" t="s">
        <v>1947</v>
      </c>
      <c r="H354" s="12" t="s">
        <v>2074</v>
      </c>
      <c r="I354" s="12" t="s">
        <v>1546</v>
      </c>
      <c r="J354" s="12" t="s">
        <v>1504</v>
      </c>
      <c r="K354" s="12" t="s">
        <v>1546</v>
      </c>
      <c r="L354" s="12" t="s">
        <v>6752</v>
      </c>
      <c r="M354" s="12" t="s">
        <v>5258</v>
      </c>
      <c r="N354" s="12" t="s">
        <v>6753</v>
      </c>
      <c r="O354" s="12" t="s">
        <v>2315</v>
      </c>
      <c r="P354" s="12" t="s">
        <v>2315</v>
      </c>
      <c r="Q354" s="12" t="s">
        <v>375</v>
      </c>
      <c r="R354" s="12" t="s">
        <v>6754</v>
      </c>
      <c r="S354" s="12" t="s">
        <v>6755</v>
      </c>
      <c r="T354" s="12" t="s">
        <v>6756</v>
      </c>
      <c r="U354" s="12" t="s">
        <v>6757</v>
      </c>
      <c r="V354" s="12" t="s">
        <v>6758</v>
      </c>
      <c r="W354" s="12" t="s">
        <v>11</v>
      </c>
      <c r="X354" s="12" t="s">
        <v>6759</v>
      </c>
      <c r="Y354" s="12" t="s">
        <v>3410</v>
      </c>
      <c r="Z354" s="12" t="s">
        <v>6760</v>
      </c>
    </row>
    <row r="355" spans="1:26">
      <c r="A355" s="12" t="s">
        <v>177</v>
      </c>
      <c r="B355" s="12" t="s">
        <v>2895</v>
      </c>
      <c r="C355" s="12" t="s">
        <v>6761</v>
      </c>
      <c r="D355" s="12" t="s">
        <v>6762</v>
      </c>
      <c r="E355" s="12" t="s">
        <v>6763</v>
      </c>
      <c r="F355" s="12" t="s">
        <v>2390</v>
      </c>
      <c r="G355" s="12" t="s">
        <v>3055</v>
      </c>
      <c r="H355" s="12" t="s">
        <v>2563</v>
      </c>
      <c r="I355" s="12" t="s">
        <v>2239</v>
      </c>
      <c r="J355" s="12" t="s">
        <v>1853</v>
      </c>
      <c r="K355" s="12" t="s">
        <v>1984</v>
      </c>
      <c r="L355" s="12" t="s">
        <v>6764</v>
      </c>
      <c r="M355" s="12" t="s">
        <v>6765</v>
      </c>
      <c r="N355" s="12" t="s">
        <v>6766</v>
      </c>
      <c r="O355" s="12" t="s">
        <v>4422</v>
      </c>
      <c r="P355" s="12" t="s">
        <v>4662</v>
      </c>
      <c r="Q355" s="12" t="s">
        <v>471</v>
      </c>
      <c r="R355" s="12" t="s">
        <v>6767</v>
      </c>
      <c r="S355" s="12" t="s">
        <v>6768</v>
      </c>
      <c r="T355" s="12" t="s">
        <v>6769</v>
      </c>
      <c r="U355" s="12" t="s">
        <v>6770</v>
      </c>
      <c r="V355" s="12" t="s">
        <v>6771</v>
      </c>
      <c r="W355" s="12" t="s">
        <v>2</v>
      </c>
      <c r="X355" s="12" t="s">
        <v>4710</v>
      </c>
      <c r="Y355" s="12" t="s">
        <v>4098</v>
      </c>
      <c r="Z355" s="12" t="s">
        <v>6772</v>
      </c>
    </row>
    <row r="356" spans="1:26">
      <c r="A356" s="12" t="s">
        <v>177</v>
      </c>
      <c r="B356" s="12" t="s">
        <v>2840</v>
      </c>
      <c r="C356" s="12" t="s">
        <v>6773</v>
      </c>
      <c r="D356" s="12" t="s">
        <v>6774</v>
      </c>
      <c r="E356" s="12" t="s">
        <v>6775</v>
      </c>
      <c r="F356" s="12" t="s">
        <v>2004</v>
      </c>
      <c r="G356" s="12" t="s">
        <v>921</v>
      </c>
      <c r="H356" s="12" t="s">
        <v>2564</v>
      </c>
      <c r="I356" s="12" t="s">
        <v>1875</v>
      </c>
      <c r="J356" s="12" t="s">
        <v>1918</v>
      </c>
      <c r="K356" s="12" t="s">
        <v>1984</v>
      </c>
      <c r="L356" s="12" t="s">
        <v>6776</v>
      </c>
      <c r="M356" s="12" t="s">
        <v>6777</v>
      </c>
      <c r="N356" s="12" t="s">
        <v>6778</v>
      </c>
      <c r="O356" s="12" t="s">
        <v>375</v>
      </c>
      <c r="P356" s="12" t="s">
        <v>6779</v>
      </c>
      <c r="Q356" s="12" t="s">
        <v>2751</v>
      </c>
      <c r="R356" s="12" t="s">
        <v>6780</v>
      </c>
      <c r="S356" s="12" t="s">
        <v>6781</v>
      </c>
      <c r="T356" s="12" t="s">
        <v>6782</v>
      </c>
      <c r="U356" s="12" t="s">
        <v>6783</v>
      </c>
      <c r="V356" s="12" t="s">
        <v>6784</v>
      </c>
      <c r="W356" s="12" t="s">
        <v>2</v>
      </c>
      <c r="X356" s="12" t="s">
        <v>4681</v>
      </c>
      <c r="Y356" s="12" t="s">
        <v>2266</v>
      </c>
      <c r="Z356" s="12" t="s">
        <v>6785</v>
      </c>
    </row>
    <row r="357" spans="1:26">
      <c r="A357" s="12" t="s">
        <v>177</v>
      </c>
      <c r="B357" s="12" t="s">
        <v>3185</v>
      </c>
      <c r="C357" s="12" t="s">
        <v>6786</v>
      </c>
      <c r="D357" s="12" t="s">
        <v>6787</v>
      </c>
      <c r="E357" s="12" t="s">
        <v>6788</v>
      </c>
      <c r="F357" s="12" t="s">
        <v>2245</v>
      </c>
      <c r="G357" s="12" t="s">
        <v>1590</v>
      </c>
      <c r="H357" s="12" t="s">
        <v>1482</v>
      </c>
      <c r="I357" s="12" t="s">
        <v>3800</v>
      </c>
      <c r="J357" s="12" t="s">
        <v>1051</v>
      </c>
      <c r="K357" s="12" t="s">
        <v>1051</v>
      </c>
      <c r="L357" s="12" t="s">
        <v>6789</v>
      </c>
      <c r="M357" s="12" t="s">
        <v>3522</v>
      </c>
      <c r="N357" s="12" t="s">
        <v>3522</v>
      </c>
      <c r="O357" s="12" t="s">
        <v>91</v>
      </c>
      <c r="P357" s="12" t="s">
        <v>371</v>
      </c>
      <c r="Q357" s="12" t="s">
        <v>3522</v>
      </c>
      <c r="R357" s="12" t="s">
        <v>6790</v>
      </c>
      <c r="S357" s="12" t="s">
        <v>6791</v>
      </c>
      <c r="T357" s="12" t="s">
        <v>6792</v>
      </c>
      <c r="U357" s="12" t="s">
        <v>6793</v>
      </c>
      <c r="V357" s="12" t="s">
        <v>6794</v>
      </c>
      <c r="W357" s="12" t="s">
        <v>2</v>
      </c>
      <c r="X357" s="12" t="s">
        <v>6795</v>
      </c>
      <c r="Y357" s="12" t="s">
        <v>6796</v>
      </c>
      <c r="Z357" s="12" t="s">
        <v>6797</v>
      </c>
    </row>
    <row r="358" spans="1:26">
      <c r="A358" s="12" t="s">
        <v>177</v>
      </c>
      <c r="B358" s="12" t="s">
        <v>3876</v>
      </c>
      <c r="C358" s="12" t="s">
        <v>6798</v>
      </c>
      <c r="D358" s="12" t="s">
        <v>6799</v>
      </c>
      <c r="E358" s="12" t="s">
        <v>6800</v>
      </c>
      <c r="F358" s="12" t="s">
        <v>2351</v>
      </c>
      <c r="G358" s="12" t="s">
        <v>2185</v>
      </c>
      <c r="H358" s="12" t="s">
        <v>2027</v>
      </c>
      <c r="I358" s="12" t="s">
        <v>1504</v>
      </c>
      <c r="J358" s="12" t="s">
        <v>3800</v>
      </c>
      <c r="K358" s="12" t="s">
        <v>1504</v>
      </c>
      <c r="L358" s="12" t="s">
        <v>3522</v>
      </c>
      <c r="M358" s="12" t="s">
        <v>6801</v>
      </c>
      <c r="N358" s="12" t="s">
        <v>6802</v>
      </c>
      <c r="O358" s="12" t="s">
        <v>2315</v>
      </c>
      <c r="P358" s="12" t="s">
        <v>91</v>
      </c>
      <c r="Q358" s="12" t="s">
        <v>2315</v>
      </c>
      <c r="R358" s="12" t="s">
        <v>6803</v>
      </c>
      <c r="S358" s="12" t="s">
        <v>6804</v>
      </c>
      <c r="T358" s="12" t="s">
        <v>6805</v>
      </c>
      <c r="U358" s="12" t="s">
        <v>6806</v>
      </c>
      <c r="V358" s="12" t="s">
        <v>6807</v>
      </c>
      <c r="W358" s="12" t="s">
        <v>4</v>
      </c>
      <c r="X358" s="12" t="s">
        <v>1790</v>
      </c>
      <c r="Y358" s="12" t="s">
        <v>6808</v>
      </c>
      <c r="Z358" s="12" t="s">
        <v>6809</v>
      </c>
    </row>
    <row r="359" spans="1:26">
      <c r="A359" s="12" t="s">
        <v>177</v>
      </c>
      <c r="B359" s="12" t="s">
        <v>2310</v>
      </c>
      <c r="C359" s="12" t="s">
        <v>6810</v>
      </c>
      <c r="D359" s="12" t="s">
        <v>6811</v>
      </c>
      <c r="E359" s="12" t="s">
        <v>6812</v>
      </c>
      <c r="F359" s="12" t="s">
        <v>2246</v>
      </c>
      <c r="G359" s="12" t="s">
        <v>2187</v>
      </c>
      <c r="H359" s="12" t="s">
        <v>2487</v>
      </c>
      <c r="I359" s="12" t="s">
        <v>2137</v>
      </c>
      <c r="J359" s="12" t="s">
        <v>1984</v>
      </c>
      <c r="K359" s="12" t="s">
        <v>2239</v>
      </c>
      <c r="L359" s="12" t="s">
        <v>6813</v>
      </c>
      <c r="M359" s="12" t="s">
        <v>6814</v>
      </c>
      <c r="N359" s="12" t="s">
        <v>6815</v>
      </c>
      <c r="O359" s="12" t="s">
        <v>3553</v>
      </c>
      <c r="P359" s="12" t="s">
        <v>471</v>
      </c>
      <c r="Q359" s="12" t="s">
        <v>6816</v>
      </c>
      <c r="R359" s="12" t="s">
        <v>6817</v>
      </c>
      <c r="S359" s="12" t="s">
        <v>6818</v>
      </c>
      <c r="T359" s="12" t="s">
        <v>6819</v>
      </c>
      <c r="U359" s="12" t="s">
        <v>6820</v>
      </c>
      <c r="V359" s="12" t="s">
        <v>6821</v>
      </c>
      <c r="W359" s="12" t="s">
        <v>4</v>
      </c>
      <c r="X359" s="12" t="s">
        <v>2412</v>
      </c>
      <c r="Y359" s="12" t="s">
        <v>2205</v>
      </c>
      <c r="Z359" s="12" t="s">
        <v>6822</v>
      </c>
    </row>
    <row r="360" spans="1:26">
      <c r="A360" s="12" t="s">
        <v>177</v>
      </c>
      <c r="B360" s="12" t="s">
        <v>1967</v>
      </c>
      <c r="C360" s="12" t="s">
        <v>6823</v>
      </c>
      <c r="D360" s="12" t="s">
        <v>6824</v>
      </c>
      <c r="E360" s="12" t="s">
        <v>6825</v>
      </c>
      <c r="F360" s="12" t="s">
        <v>2631</v>
      </c>
      <c r="G360" s="12" t="s">
        <v>1053</v>
      </c>
      <c r="H360" s="12" t="s">
        <v>3800</v>
      </c>
      <c r="I360" s="12" t="s">
        <v>3800</v>
      </c>
      <c r="J360" s="12" t="s">
        <v>1051</v>
      </c>
      <c r="K360" s="12" t="s">
        <v>1482</v>
      </c>
      <c r="L360" s="12" t="s">
        <v>6826</v>
      </c>
      <c r="M360" s="12" t="s">
        <v>3522</v>
      </c>
      <c r="N360" s="12" t="s">
        <v>91</v>
      </c>
      <c r="O360" s="12" t="s">
        <v>91</v>
      </c>
      <c r="P360" s="12" t="s">
        <v>3522</v>
      </c>
      <c r="Q360" s="12" t="s">
        <v>375</v>
      </c>
      <c r="R360" s="12" t="s">
        <v>6827</v>
      </c>
      <c r="S360" s="12" t="s">
        <v>6828</v>
      </c>
      <c r="T360" s="12" t="s">
        <v>6829</v>
      </c>
      <c r="U360" s="12" t="s">
        <v>6830</v>
      </c>
      <c r="V360" s="12" t="s">
        <v>6831</v>
      </c>
      <c r="W360" s="12" t="s">
        <v>11</v>
      </c>
      <c r="X360" s="12" t="s">
        <v>6832</v>
      </c>
      <c r="Y360" s="12" t="s">
        <v>6833</v>
      </c>
      <c r="Z360" s="12" t="s">
        <v>6834</v>
      </c>
    </row>
    <row r="361" spans="1:26">
      <c r="A361" s="12" t="s">
        <v>177</v>
      </c>
      <c r="B361" s="12" t="s">
        <v>1840</v>
      </c>
      <c r="C361" s="12" t="s">
        <v>6835</v>
      </c>
      <c r="D361" s="12" t="s">
        <v>6836</v>
      </c>
      <c r="E361" s="12" t="s">
        <v>6837</v>
      </c>
      <c r="F361" s="12" t="s">
        <v>3800</v>
      </c>
      <c r="G361" s="12" t="s">
        <v>3800</v>
      </c>
      <c r="H361" s="12" t="s">
        <v>3800</v>
      </c>
      <c r="I361" s="12" t="s">
        <v>3800</v>
      </c>
      <c r="J361" s="12" t="s">
        <v>3800</v>
      </c>
      <c r="K361" s="12" t="s">
        <v>6838</v>
      </c>
      <c r="L361" s="12" t="s">
        <v>91</v>
      </c>
      <c r="M361" s="12" t="s">
        <v>91</v>
      </c>
      <c r="N361" s="12" t="s">
        <v>91</v>
      </c>
      <c r="O361" s="12" t="s">
        <v>91</v>
      </c>
      <c r="P361" s="12" t="s">
        <v>91</v>
      </c>
      <c r="Q361" s="12" t="s">
        <v>6839</v>
      </c>
      <c r="R361" s="12" t="s">
        <v>6839</v>
      </c>
      <c r="S361" s="12" t="s">
        <v>91</v>
      </c>
      <c r="T361" s="12" t="s">
        <v>6840</v>
      </c>
      <c r="U361" s="12" t="s">
        <v>3808</v>
      </c>
      <c r="V361" s="12" t="s">
        <v>6841</v>
      </c>
      <c r="W361" s="12" t="s">
        <v>91</v>
      </c>
      <c r="X361" s="12" t="s">
        <v>6842</v>
      </c>
      <c r="Y361" s="12" t="s">
        <v>6842</v>
      </c>
      <c r="Z361" s="12" t="s">
        <v>91</v>
      </c>
    </row>
    <row r="362" spans="1:26">
      <c r="A362" s="12" t="s">
        <v>177</v>
      </c>
      <c r="B362" s="12" t="s">
        <v>2141</v>
      </c>
      <c r="C362" s="12" t="s">
        <v>6843</v>
      </c>
      <c r="D362" s="12" t="s">
        <v>6844</v>
      </c>
      <c r="E362" s="12" t="s">
        <v>6845</v>
      </c>
      <c r="F362" s="12" t="s">
        <v>2060</v>
      </c>
      <c r="G362" s="12" t="s">
        <v>3990</v>
      </c>
      <c r="H362" s="12" t="s">
        <v>3191</v>
      </c>
      <c r="I362" s="12" t="s">
        <v>2324</v>
      </c>
      <c r="J362" s="12" t="s">
        <v>1961</v>
      </c>
      <c r="K362" s="12" t="s">
        <v>1961</v>
      </c>
      <c r="L362" s="12" t="s">
        <v>6846</v>
      </c>
      <c r="M362" s="12" t="s">
        <v>6847</v>
      </c>
      <c r="N362" s="12" t="s">
        <v>3738</v>
      </c>
      <c r="O362" s="12" t="s">
        <v>6848</v>
      </c>
      <c r="P362" s="12" t="s">
        <v>1995</v>
      </c>
      <c r="Q362" s="12" t="s">
        <v>3925</v>
      </c>
      <c r="R362" s="12" t="s">
        <v>5344</v>
      </c>
      <c r="S362" s="12" t="s">
        <v>6849</v>
      </c>
      <c r="T362" s="12" t="s">
        <v>6850</v>
      </c>
      <c r="U362" s="12" t="s">
        <v>6851</v>
      </c>
      <c r="V362" s="12" t="s">
        <v>6852</v>
      </c>
      <c r="W362" s="12" t="s">
        <v>11</v>
      </c>
      <c r="X362" s="12" t="s">
        <v>2371</v>
      </c>
      <c r="Y362" s="12" t="s">
        <v>6535</v>
      </c>
      <c r="Z362" s="12" t="s">
        <v>6853</v>
      </c>
    </row>
    <row r="363" spans="1:26">
      <c r="A363" s="12" t="s">
        <v>177</v>
      </c>
      <c r="B363" s="12" t="s">
        <v>1371</v>
      </c>
      <c r="C363" s="12" t="s">
        <v>6854</v>
      </c>
      <c r="D363" s="12" t="s">
        <v>6855</v>
      </c>
      <c r="E363" s="12" t="s">
        <v>6845</v>
      </c>
      <c r="F363" s="12" t="s">
        <v>1315</v>
      </c>
      <c r="G363" s="12" t="s">
        <v>2072</v>
      </c>
      <c r="H363" s="12" t="s">
        <v>2646</v>
      </c>
      <c r="I363" s="12" t="s">
        <v>1897</v>
      </c>
      <c r="J363" s="12" t="s">
        <v>1657</v>
      </c>
      <c r="K363" s="12" t="s">
        <v>2134</v>
      </c>
      <c r="L363" s="12" t="s">
        <v>6856</v>
      </c>
      <c r="M363" s="12" t="s">
        <v>4287</v>
      </c>
      <c r="N363" s="12" t="s">
        <v>5295</v>
      </c>
      <c r="O363" s="12" t="s">
        <v>6857</v>
      </c>
      <c r="P363" s="12" t="s">
        <v>2773</v>
      </c>
      <c r="Q363" s="12" t="s">
        <v>3583</v>
      </c>
      <c r="R363" s="12" t="s">
        <v>6858</v>
      </c>
      <c r="S363" s="12" t="s">
        <v>6859</v>
      </c>
      <c r="T363" s="12" t="s">
        <v>6860</v>
      </c>
      <c r="U363" s="12" t="s">
        <v>6861</v>
      </c>
      <c r="V363" s="12" t="s">
        <v>6862</v>
      </c>
      <c r="W363" s="12" t="s">
        <v>4</v>
      </c>
      <c r="X363" s="12" t="s">
        <v>6863</v>
      </c>
      <c r="Y363" s="12" t="s">
        <v>1685</v>
      </c>
      <c r="Z363" s="12" t="s">
        <v>6864</v>
      </c>
    </row>
    <row r="364" spans="1:26">
      <c r="A364" s="12" t="s">
        <v>177</v>
      </c>
      <c r="B364" s="12" t="s">
        <v>3471</v>
      </c>
      <c r="C364" s="12" t="s">
        <v>6865</v>
      </c>
      <c r="D364" s="12" t="s">
        <v>6866</v>
      </c>
      <c r="E364" s="12" t="s">
        <v>6867</v>
      </c>
      <c r="F364" s="12" t="s">
        <v>2594</v>
      </c>
      <c r="G364" s="12" t="s">
        <v>2309</v>
      </c>
      <c r="H364" s="12" t="s">
        <v>1875</v>
      </c>
      <c r="I364" s="12" t="s">
        <v>1613</v>
      </c>
      <c r="J364" s="12" t="s">
        <v>1897</v>
      </c>
      <c r="K364" s="12" t="s">
        <v>1721</v>
      </c>
      <c r="L364" s="12" t="s">
        <v>6868</v>
      </c>
      <c r="M364" s="12" t="s">
        <v>6869</v>
      </c>
      <c r="N364" s="12" t="s">
        <v>3074</v>
      </c>
      <c r="O364" s="12" t="s">
        <v>431</v>
      </c>
      <c r="P364" s="12" t="s">
        <v>1355</v>
      </c>
      <c r="Q364" s="12" t="s">
        <v>2191</v>
      </c>
      <c r="R364" s="12" t="s">
        <v>6870</v>
      </c>
      <c r="S364" s="12" t="s">
        <v>6871</v>
      </c>
      <c r="T364" s="12" t="s">
        <v>6872</v>
      </c>
      <c r="U364" s="12" t="s">
        <v>6873</v>
      </c>
      <c r="V364" s="12" t="s">
        <v>6874</v>
      </c>
      <c r="W364" s="12" t="s">
        <v>2</v>
      </c>
      <c r="X364" s="12" t="s">
        <v>4934</v>
      </c>
      <c r="Y364" s="12" t="s">
        <v>3157</v>
      </c>
      <c r="Z364" s="12" t="s">
        <v>6875</v>
      </c>
    </row>
    <row r="365" spans="1:26">
      <c r="A365" s="12" t="s">
        <v>177</v>
      </c>
      <c r="B365" s="12" t="s">
        <v>1232</v>
      </c>
      <c r="C365" s="12" t="s">
        <v>6876</v>
      </c>
      <c r="D365" s="12" t="s">
        <v>6877</v>
      </c>
      <c r="E365" s="12" t="s">
        <v>6878</v>
      </c>
      <c r="F365" s="12" t="s">
        <v>3623</v>
      </c>
      <c r="G365" s="12" t="s">
        <v>2574</v>
      </c>
      <c r="H365" s="12" t="s">
        <v>2288</v>
      </c>
      <c r="I365" s="12" t="s">
        <v>1719</v>
      </c>
      <c r="J365" s="12" t="s">
        <v>2159</v>
      </c>
      <c r="K365" s="12" t="s">
        <v>2074</v>
      </c>
      <c r="L365" s="12" t="s">
        <v>5218</v>
      </c>
      <c r="M365" s="12" t="s">
        <v>6879</v>
      </c>
      <c r="N365" s="12" t="s">
        <v>6880</v>
      </c>
      <c r="O365" s="12" t="s">
        <v>2474</v>
      </c>
      <c r="P365" s="12" t="s">
        <v>1349</v>
      </c>
      <c r="Q365" s="12" t="s">
        <v>6881</v>
      </c>
      <c r="R365" s="12" t="s">
        <v>6882</v>
      </c>
      <c r="S365" s="12" t="s">
        <v>6883</v>
      </c>
      <c r="T365" s="12" t="s">
        <v>6884</v>
      </c>
      <c r="U365" s="12" t="s">
        <v>6885</v>
      </c>
      <c r="V365" s="12" t="s">
        <v>6886</v>
      </c>
      <c r="W365" s="12" t="s">
        <v>2</v>
      </c>
      <c r="X365" s="12" t="s">
        <v>1309</v>
      </c>
      <c r="Y365" s="12" t="s">
        <v>1332</v>
      </c>
      <c r="Z365" s="12" t="s">
        <v>6887</v>
      </c>
    </row>
    <row r="366" spans="1:26">
      <c r="A366" s="12" t="s">
        <v>177</v>
      </c>
      <c r="B366" s="12" t="s">
        <v>3455</v>
      </c>
      <c r="C366" s="12" t="s">
        <v>6888</v>
      </c>
      <c r="D366" s="12" t="s">
        <v>6889</v>
      </c>
      <c r="E366" s="12" t="s">
        <v>6878</v>
      </c>
      <c r="F366" s="12" t="s">
        <v>3574</v>
      </c>
      <c r="G366" s="12" t="s">
        <v>2206</v>
      </c>
      <c r="H366" s="12" t="s">
        <v>2976</v>
      </c>
      <c r="I366" s="12" t="s">
        <v>1502</v>
      </c>
      <c r="J366" s="12" t="s">
        <v>1504</v>
      </c>
      <c r="K366" s="12" t="s">
        <v>2074</v>
      </c>
      <c r="L366" s="12" t="s">
        <v>6386</v>
      </c>
      <c r="M366" s="12" t="s">
        <v>6890</v>
      </c>
      <c r="N366" s="12" t="s">
        <v>6891</v>
      </c>
      <c r="O366" s="12" t="s">
        <v>2696</v>
      </c>
      <c r="P366" s="12" t="s">
        <v>2315</v>
      </c>
      <c r="Q366" s="12" t="s">
        <v>5100</v>
      </c>
      <c r="R366" s="12" t="s">
        <v>6892</v>
      </c>
      <c r="S366" s="12" t="s">
        <v>6893</v>
      </c>
      <c r="T366" s="12" t="s">
        <v>6894</v>
      </c>
      <c r="U366" s="12" t="s">
        <v>6895</v>
      </c>
      <c r="V366" s="12" t="s">
        <v>6886</v>
      </c>
      <c r="W366" s="12" t="s">
        <v>11</v>
      </c>
      <c r="X366" s="12" t="s">
        <v>2672</v>
      </c>
      <c r="Y366" s="12" t="s">
        <v>6896</v>
      </c>
      <c r="Z366" s="12" t="s">
        <v>6897</v>
      </c>
    </row>
    <row r="367" spans="1:26">
      <c r="A367" s="12" t="s">
        <v>177</v>
      </c>
      <c r="B367" s="12" t="s">
        <v>6288</v>
      </c>
      <c r="C367" s="12" t="s">
        <v>6898</v>
      </c>
      <c r="D367" s="12" t="s">
        <v>6899</v>
      </c>
      <c r="E367" s="12" t="s">
        <v>6900</v>
      </c>
      <c r="F367" s="12" t="s">
        <v>2013</v>
      </c>
      <c r="G367" s="12" t="s">
        <v>1810</v>
      </c>
      <c r="H367" s="12" t="s">
        <v>1051</v>
      </c>
      <c r="I367" s="12" t="s">
        <v>3800</v>
      </c>
      <c r="J367" s="12" t="s">
        <v>1482</v>
      </c>
      <c r="K367" s="12" t="s">
        <v>1613</v>
      </c>
      <c r="L367" s="12" t="s">
        <v>6901</v>
      </c>
      <c r="M367" s="12" t="s">
        <v>4675</v>
      </c>
      <c r="N367" s="12" t="s">
        <v>371</v>
      </c>
      <c r="O367" s="12" t="s">
        <v>91</v>
      </c>
      <c r="P367" s="12" t="s">
        <v>375</v>
      </c>
      <c r="Q367" s="12" t="s">
        <v>375</v>
      </c>
      <c r="R367" s="12" t="s">
        <v>6902</v>
      </c>
      <c r="S367" s="12" t="s">
        <v>6903</v>
      </c>
      <c r="T367" s="12" t="s">
        <v>6904</v>
      </c>
      <c r="U367" s="12" t="s">
        <v>6905</v>
      </c>
      <c r="V367" s="12" t="s">
        <v>6906</v>
      </c>
      <c r="W367" s="12" t="s">
        <v>3</v>
      </c>
      <c r="X367" s="12" t="s">
        <v>6907</v>
      </c>
      <c r="Y367" s="12" t="s">
        <v>6908</v>
      </c>
      <c r="Z367" s="12" t="s">
        <v>6909</v>
      </c>
    </row>
    <row r="368" spans="1:26">
      <c r="A368" s="12" t="s">
        <v>177</v>
      </c>
      <c r="B368" s="12" t="s">
        <v>5202</v>
      </c>
      <c r="C368" s="12" t="s">
        <v>6910</v>
      </c>
      <c r="D368" s="12" t="s">
        <v>6911</v>
      </c>
      <c r="E368" s="12" t="s">
        <v>6900</v>
      </c>
      <c r="F368" s="12" t="s">
        <v>3589</v>
      </c>
      <c r="G368" s="12" t="s">
        <v>2157</v>
      </c>
      <c r="H368" s="12" t="s">
        <v>2818</v>
      </c>
      <c r="I368" s="12" t="s">
        <v>2050</v>
      </c>
      <c r="J368" s="12" t="s">
        <v>1831</v>
      </c>
      <c r="K368" s="12" t="s">
        <v>2159</v>
      </c>
      <c r="L368" s="12" t="s">
        <v>4781</v>
      </c>
      <c r="M368" s="12" t="s">
        <v>6912</v>
      </c>
      <c r="N368" s="12" t="s">
        <v>3534</v>
      </c>
      <c r="O368" s="12" t="s">
        <v>3694</v>
      </c>
      <c r="P368" s="12" t="s">
        <v>2884</v>
      </c>
      <c r="Q368" s="12" t="s">
        <v>4315</v>
      </c>
      <c r="R368" s="12" t="s">
        <v>6913</v>
      </c>
      <c r="S368" s="12" t="s">
        <v>6914</v>
      </c>
      <c r="T368" s="12" t="s">
        <v>6915</v>
      </c>
      <c r="U368" s="12" t="s">
        <v>6916</v>
      </c>
      <c r="V368" s="12" t="s">
        <v>6917</v>
      </c>
      <c r="W368" s="12" t="s">
        <v>4</v>
      </c>
      <c r="X368" s="12" t="s">
        <v>1728</v>
      </c>
      <c r="Y368" s="12" t="s">
        <v>3487</v>
      </c>
      <c r="Z368" s="12" t="s">
        <v>6918</v>
      </c>
    </row>
    <row r="369" spans="1:26">
      <c r="A369" s="12" t="s">
        <v>177</v>
      </c>
      <c r="B369" s="12" t="s">
        <v>2382</v>
      </c>
      <c r="C369" s="12" t="s">
        <v>6919</v>
      </c>
      <c r="D369" s="12" t="s">
        <v>6920</v>
      </c>
      <c r="E369" s="12" t="s">
        <v>6921</v>
      </c>
      <c r="F369" s="12" t="s">
        <v>4462</v>
      </c>
      <c r="G369" s="12" t="s">
        <v>2994</v>
      </c>
      <c r="H369" s="12" t="s">
        <v>1875</v>
      </c>
      <c r="I369" s="12" t="s">
        <v>1502</v>
      </c>
      <c r="J369" s="12" t="s">
        <v>1504</v>
      </c>
      <c r="K369" s="12" t="s">
        <v>1502</v>
      </c>
      <c r="L369" s="12" t="s">
        <v>6922</v>
      </c>
      <c r="M369" s="12" t="s">
        <v>6923</v>
      </c>
      <c r="N369" s="12" t="s">
        <v>3663</v>
      </c>
      <c r="O369" s="12" t="s">
        <v>3522</v>
      </c>
      <c r="P369" s="12" t="s">
        <v>2172</v>
      </c>
      <c r="Q369" s="12" t="s">
        <v>2696</v>
      </c>
      <c r="R369" s="12" t="s">
        <v>6924</v>
      </c>
      <c r="S369" s="12" t="s">
        <v>6925</v>
      </c>
      <c r="T369" s="12" t="s">
        <v>6926</v>
      </c>
      <c r="U369" s="12" t="s">
        <v>6927</v>
      </c>
      <c r="V369" s="12" t="s">
        <v>6928</v>
      </c>
      <c r="W369" s="12" t="s">
        <v>4</v>
      </c>
      <c r="X369" s="12" t="s">
        <v>6929</v>
      </c>
      <c r="Y369" s="12" t="s">
        <v>6930</v>
      </c>
      <c r="Z369" s="12" t="s">
        <v>6931</v>
      </c>
    </row>
    <row r="370" spans="1:26">
      <c r="A370" s="12" t="s">
        <v>177</v>
      </c>
      <c r="B370" s="12" t="s">
        <v>2509</v>
      </c>
      <c r="C370" s="12" t="s">
        <v>6932</v>
      </c>
      <c r="D370" s="12" t="s">
        <v>6933</v>
      </c>
      <c r="E370" s="12" t="s">
        <v>6921</v>
      </c>
      <c r="F370" s="12" t="s">
        <v>1947</v>
      </c>
      <c r="G370" s="12" t="s">
        <v>3473</v>
      </c>
      <c r="H370" s="12" t="s">
        <v>3221</v>
      </c>
      <c r="I370" s="12" t="s">
        <v>2137</v>
      </c>
      <c r="J370" s="12" t="s">
        <v>1657</v>
      </c>
      <c r="K370" s="12" t="s">
        <v>1984</v>
      </c>
      <c r="L370" s="12" t="s">
        <v>6934</v>
      </c>
      <c r="M370" s="12" t="s">
        <v>6935</v>
      </c>
      <c r="N370" s="12" t="s">
        <v>6936</v>
      </c>
      <c r="O370" s="12" t="s">
        <v>6659</v>
      </c>
      <c r="P370" s="12" t="s">
        <v>2773</v>
      </c>
      <c r="Q370" s="12" t="s">
        <v>2987</v>
      </c>
      <c r="R370" s="12" t="s">
        <v>6937</v>
      </c>
      <c r="S370" s="12" t="s">
        <v>6938</v>
      </c>
      <c r="T370" s="12" t="s">
        <v>6939</v>
      </c>
      <c r="U370" s="12" t="s">
        <v>6940</v>
      </c>
      <c r="V370" s="12" t="s">
        <v>6941</v>
      </c>
      <c r="W370" s="12" t="s">
        <v>2</v>
      </c>
      <c r="X370" s="12" t="s">
        <v>4913</v>
      </c>
      <c r="Y370" s="12" t="s">
        <v>2348</v>
      </c>
      <c r="Z370" s="12" t="s">
        <v>6942</v>
      </c>
    </row>
    <row r="371" spans="1:26">
      <c r="A371" s="12" t="s">
        <v>177</v>
      </c>
      <c r="B371" s="12" t="s">
        <v>2704</v>
      </c>
      <c r="C371" s="12" t="s">
        <v>6943</v>
      </c>
      <c r="D371" s="12" t="s">
        <v>6944</v>
      </c>
      <c r="E371" s="12" t="s">
        <v>6945</v>
      </c>
      <c r="F371" s="12" t="s">
        <v>2390</v>
      </c>
      <c r="G371" s="12" t="s">
        <v>2573</v>
      </c>
      <c r="H371" s="12" t="s">
        <v>2615</v>
      </c>
      <c r="I371" s="12" t="s">
        <v>1810</v>
      </c>
      <c r="J371" s="12" t="s">
        <v>2050</v>
      </c>
      <c r="K371" s="12" t="s">
        <v>2074</v>
      </c>
      <c r="L371" s="12" t="s">
        <v>6946</v>
      </c>
      <c r="M371" s="12" t="s">
        <v>6947</v>
      </c>
      <c r="N371" s="12" t="s">
        <v>6948</v>
      </c>
      <c r="O371" s="12" t="s">
        <v>6949</v>
      </c>
      <c r="P371" s="12" t="s">
        <v>3741</v>
      </c>
      <c r="Q371" s="12" t="s">
        <v>6753</v>
      </c>
      <c r="R371" s="12" t="s">
        <v>6950</v>
      </c>
      <c r="S371" s="12" t="s">
        <v>6951</v>
      </c>
      <c r="T371" s="12" t="s">
        <v>6952</v>
      </c>
      <c r="U371" s="12" t="s">
        <v>6953</v>
      </c>
      <c r="V371" s="12" t="s">
        <v>6954</v>
      </c>
      <c r="W371" s="12" t="s">
        <v>4</v>
      </c>
      <c r="X371" s="12" t="s">
        <v>2469</v>
      </c>
      <c r="Y371" s="12" t="s">
        <v>1309</v>
      </c>
      <c r="Z371" s="12" t="s">
        <v>6955</v>
      </c>
    </row>
    <row r="372" spans="1:26">
      <c r="A372" s="12" t="s">
        <v>177</v>
      </c>
      <c r="B372" s="12" t="s">
        <v>1226</v>
      </c>
      <c r="C372" s="12" t="s">
        <v>6956</v>
      </c>
      <c r="D372" s="12" t="s">
        <v>6957</v>
      </c>
      <c r="E372" s="12" t="s">
        <v>6958</v>
      </c>
      <c r="F372" s="12" t="s">
        <v>1621</v>
      </c>
      <c r="G372" s="12" t="s">
        <v>1590</v>
      </c>
      <c r="H372" s="12" t="s">
        <v>1547</v>
      </c>
      <c r="I372" s="12" t="s">
        <v>3800</v>
      </c>
      <c r="J372" s="12" t="s">
        <v>1547</v>
      </c>
      <c r="K372" s="12" t="s">
        <v>1502</v>
      </c>
      <c r="L372" s="12" t="s">
        <v>6959</v>
      </c>
      <c r="M372" s="12" t="s">
        <v>3804</v>
      </c>
      <c r="N372" s="12" t="s">
        <v>471</v>
      </c>
      <c r="O372" s="12" t="s">
        <v>91</v>
      </c>
      <c r="P372" s="12" t="s">
        <v>471</v>
      </c>
      <c r="Q372" s="12" t="s">
        <v>431</v>
      </c>
      <c r="R372" s="12" t="s">
        <v>5371</v>
      </c>
      <c r="S372" s="12" t="s">
        <v>6960</v>
      </c>
      <c r="T372" s="12" t="s">
        <v>6961</v>
      </c>
      <c r="U372" s="12" t="s">
        <v>6962</v>
      </c>
      <c r="V372" s="12" t="s">
        <v>6963</v>
      </c>
      <c r="W372" s="12" t="s">
        <v>3</v>
      </c>
      <c r="X372" s="12" t="s">
        <v>6964</v>
      </c>
      <c r="Y372" s="12" t="s">
        <v>6965</v>
      </c>
      <c r="Z372" s="12" t="s">
        <v>6966</v>
      </c>
    </row>
    <row r="373" spans="1:26">
      <c r="A373" s="12" t="s">
        <v>177</v>
      </c>
      <c r="B373" s="12" t="s">
        <v>3051</v>
      </c>
      <c r="C373" s="12" t="s">
        <v>6967</v>
      </c>
      <c r="D373" s="12" t="s">
        <v>6968</v>
      </c>
      <c r="E373" s="12" t="s">
        <v>6958</v>
      </c>
      <c r="F373" s="12" t="s">
        <v>3623</v>
      </c>
      <c r="G373" s="12" t="s">
        <v>2655</v>
      </c>
      <c r="H373" s="12" t="s">
        <v>2779</v>
      </c>
      <c r="I373" s="12" t="s">
        <v>2027</v>
      </c>
      <c r="J373" s="12" t="s">
        <v>1810</v>
      </c>
      <c r="K373" s="12" t="s">
        <v>1721</v>
      </c>
      <c r="L373" s="12" t="s">
        <v>6969</v>
      </c>
      <c r="M373" s="12" t="s">
        <v>6970</v>
      </c>
      <c r="N373" s="12" t="s">
        <v>4436</v>
      </c>
      <c r="O373" s="12" t="s">
        <v>4781</v>
      </c>
      <c r="P373" s="12" t="s">
        <v>5358</v>
      </c>
      <c r="Q373" s="12" t="s">
        <v>3647</v>
      </c>
      <c r="R373" s="12" t="s">
        <v>6971</v>
      </c>
      <c r="S373" s="12" t="s">
        <v>6972</v>
      </c>
      <c r="T373" s="12" t="s">
        <v>6973</v>
      </c>
      <c r="U373" s="12" t="s">
        <v>6974</v>
      </c>
      <c r="V373" s="12" t="s">
        <v>6975</v>
      </c>
      <c r="W373" s="12" t="s">
        <v>11</v>
      </c>
      <c r="X373" s="12" t="s">
        <v>1729</v>
      </c>
      <c r="Y373" s="12" t="s">
        <v>6976</v>
      </c>
      <c r="Z373" s="12" t="s">
        <v>6977</v>
      </c>
    </row>
    <row r="374" spans="1:26">
      <c r="A374" s="12" t="s">
        <v>177</v>
      </c>
      <c r="B374" s="12" t="s">
        <v>2823</v>
      </c>
      <c r="C374" s="12" t="s">
        <v>6978</v>
      </c>
      <c r="D374" s="12" t="s">
        <v>6979</v>
      </c>
      <c r="E374" s="12" t="s">
        <v>6980</v>
      </c>
      <c r="F374" s="12" t="s">
        <v>2529</v>
      </c>
      <c r="G374" s="12" t="s">
        <v>2309</v>
      </c>
      <c r="H374" s="12" t="s">
        <v>2060</v>
      </c>
      <c r="I374" s="12" t="s">
        <v>1764</v>
      </c>
      <c r="J374" s="12" t="s">
        <v>1875</v>
      </c>
      <c r="K374" s="12" t="s">
        <v>2050</v>
      </c>
      <c r="L374" s="12" t="s">
        <v>6981</v>
      </c>
      <c r="M374" s="12" t="s">
        <v>6982</v>
      </c>
      <c r="N374" s="12" t="s">
        <v>6983</v>
      </c>
      <c r="O374" s="12" t="s">
        <v>4742</v>
      </c>
      <c r="P374" s="12" t="s">
        <v>6603</v>
      </c>
      <c r="Q374" s="12" t="s">
        <v>6016</v>
      </c>
      <c r="R374" s="12" t="s">
        <v>6984</v>
      </c>
      <c r="S374" s="12" t="s">
        <v>6985</v>
      </c>
      <c r="T374" s="12" t="s">
        <v>6986</v>
      </c>
      <c r="U374" s="12" t="s">
        <v>6987</v>
      </c>
      <c r="V374" s="12" t="s">
        <v>6988</v>
      </c>
      <c r="W374" s="12" t="s">
        <v>4</v>
      </c>
      <c r="X374" s="12" t="s">
        <v>1021</v>
      </c>
      <c r="Y374" s="12" t="s">
        <v>6989</v>
      </c>
      <c r="Z374" s="12" t="s">
        <v>6990</v>
      </c>
    </row>
    <row r="375" spans="1:26">
      <c r="A375" s="12" t="s">
        <v>177</v>
      </c>
      <c r="B375" s="12" t="s">
        <v>6991</v>
      </c>
      <c r="C375" s="12" t="s">
        <v>6992</v>
      </c>
      <c r="D375" s="12" t="s">
        <v>6993</v>
      </c>
      <c r="E375" s="12" t="s">
        <v>6980</v>
      </c>
      <c r="F375" s="12" t="s">
        <v>3800</v>
      </c>
      <c r="G375" s="12" t="s">
        <v>3800</v>
      </c>
      <c r="H375" s="12" t="s">
        <v>3800</v>
      </c>
      <c r="I375" s="12" t="s">
        <v>3800</v>
      </c>
      <c r="J375" s="12" t="s">
        <v>3800</v>
      </c>
      <c r="K375" s="12" t="s">
        <v>2803</v>
      </c>
      <c r="L375" s="12" t="s">
        <v>91</v>
      </c>
      <c r="M375" s="12" t="s">
        <v>91</v>
      </c>
      <c r="N375" s="12" t="s">
        <v>91</v>
      </c>
      <c r="O375" s="12" t="s">
        <v>91</v>
      </c>
      <c r="P375" s="12" t="s">
        <v>91</v>
      </c>
      <c r="Q375" s="12" t="s">
        <v>6994</v>
      </c>
      <c r="R375" s="12" t="s">
        <v>6994</v>
      </c>
      <c r="S375" s="12" t="s">
        <v>91</v>
      </c>
      <c r="T375" s="12" t="s">
        <v>6995</v>
      </c>
      <c r="U375" s="12" t="s">
        <v>3808</v>
      </c>
      <c r="V375" s="12" t="s">
        <v>6841</v>
      </c>
      <c r="W375" s="12" t="s">
        <v>91</v>
      </c>
      <c r="X375" s="12" t="s">
        <v>6996</v>
      </c>
      <c r="Y375" s="12" t="s">
        <v>6996</v>
      </c>
      <c r="Z375" s="12" t="s">
        <v>91</v>
      </c>
    </row>
    <row r="376" spans="1:26">
      <c r="A376" s="12" t="s">
        <v>177</v>
      </c>
      <c r="B376" s="12" t="s">
        <v>1730</v>
      </c>
      <c r="C376" s="12" t="s">
        <v>6997</v>
      </c>
      <c r="D376" s="12" t="s">
        <v>6998</v>
      </c>
      <c r="E376" s="12" t="s">
        <v>6999</v>
      </c>
      <c r="F376" s="12" t="s">
        <v>3275</v>
      </c>
      <c r="G376" s="12" t="s">
        <v>2301</v>
      </c>
      <c r="H376" s="12" t="s">
        <v>1053</v>
      </c>
      <c r="I376" s="12" t="s">
        <v>1051</v>
      </c>
      <c r="J376" s="12" t="s">
        <v>1546</v>
      </c>
      <c r="K376" s="12" t="s">
        <v>1502</v>
      </c>
      <c r="L376" s="12" t="s">
        <v>7000</v>
      </c>
      <c r="M376" s="12" t="s">
        <v>6802</v>
      </c>
      <c r="N376" s="12" t="s">
        <v>3522</v>
      </c>
      <c r="O376" s="12" t="s">
        <v>3522</v>
      </c>
      <c r="P376" s="12" t="s">
        <v>2172</v>
      </c>
      <c r="Q376" s="12" t="s">
        <v>375</v>
      </c>
      <c r="R376" s="12" t="s">
        <v>7001</v>
      </c>
      <c r="S376" s="12" t="s">
        <v>7002</v>
      </c>
      <c r="T376" s="12" t="s">
        <v>7003</v>
      </c>
      <c r="U376" s="12" t="s">
        <v>7004</v>
      </c>
      <c r="V376" s="12" t="s">
        <v>7005</v>
      </c>
      <c r="W376" s="12" t="s">
        <v>4</v>
      </c>
      <c r="X376" s="12" t="s">
        <v>1601</v>
      </c>
      <c r="Y376" s="12" t="s">
        <v>7006</v>
      </c>
      <c r="Z376" s="12" t="s">
        <v>7007</v>
      </c>
    </row>
    <row r="377" spans="1:26">
      <c r="A377" s="12" t="s">
        <v>177</v>
      </c>
      <c r="B377" s="12" t="s">
        <v>7008</v>
      </c>
      <c r="C377" s="12" t="s">
        <v>7009</v>
      </c>
      <c r="D377" s="12" t="s">
        <v>7010</v>
      </c>
      <c r="E377" s="12" t="s">
        <v>7011</v>
      </c>
      <c r="F377" s="12" t="s">
        <v>2941</v>
      </c>
      <c r="G377" s="12" t="s">
        <v>2499</v>
      </c>
      <c r="H377" s="12" t="s">
        <v>2461</v>
      </c>
      <c r="I377" s="12" t="s">
        <v>1831</v>
      </c>
      <c r="J377" s="12" t="s">
        <v>1053</v>
      </c>
      <c r="K377" s="12" t="s">
        <v>1918</v>
      </c>
      <c r="L377" s="12" t="s">
        <v>7012</v>
      </c>
      <c r="M377" s="12" t="s">
        <v>7013</v>
      </c>
      <c r="N377" s="12" t="s">
        <v>7014</v>
      </c>
      <c r="O377" s="12" t="s">
        <v>791</v>
      </c>
      <c r="P377" s="12" t="s">
        <v>1054</v>
      </c>
      <c r="Q377" s="12" t="s">
        <v>5190</v>
      </c>
      <c r="R377" s="12" t="s">
        <v>3212</v>
      </c>
      <c r="S377" s="12" t="s">
        <v>7015</v>
      </c>
      <c r="T377" s="12" t="s">
        <v>7016</v>
      </c>
      <c r="U377" s="12" t="s">
        <v>7017</v>
      </c>
      <c r="V377" s="12" t="s">
        <v>7018</v>
      </c>
      <c r="W377" s="12" t="s">
        <v>2</v>
      </c>
      <c r="X377" s="12" t="s">
        <v>1860</v>
      </c>
      <c r="Y377" s="12" t="s">
        <v>1261</v>
      </c>
      <c r="Z377" s="12" t="s">
        <v>7019</v>
      </c>
    </row>
    <row r="378" spans="1:26">
      <c r="A378" s="12" t="s">
        <v>177</v>
      </c>
      <c r="B378" s="12" t="s">
        <v>3257</v>
      </c>
      <c r="C378" s="12" t="s">
        <v>7020</v>
      </c>
      <c r="D378" s="12" t="s">
        <v>7021</v>
      </c>
      <c r="E378" s="12" t="s">
        <v>7011</v>
      </c>
      <c r="F378" s="12" t="s">
        <v>3990</v>
      </c>
      <c r="G378" s="12" t="s">
        <v>3932</v>
      </c>
      <c r="H378" s="12" t="s">
        <v>1808</v>
      </c>
      <c r="I378" s="12" t="s">
        <v>1657</v>
      </c>
      <c r="J378" s="12" t="s">
        <v>1810</v>
      </c>
      <c r="K378" s="12" t="s">
        <v>2029</v>
      </c>
      <c r="L378" s="12" t="s">
        <v>7022</v>
      </c>
      <c r="M378" s="12" t="s">
        <v>7023</v>
      </c>
      <c r="N378" s="12" t="s">
        <v>7024</v>
      </c>
      <c r="O378" s="12" t="s">
        <v>3074</v>
      </c>
      <c r="P378" s="12" t="s">
        <v>5512</v>
      </c>
      <c r="Q378" s="12" t="s">
        <v>2884</v>
      </c>
      <c r="R378" s="12" t="s">
        <v>7025</v>
      </c>
      <c r="S378" s="12" t="s">
        <v>7026</v>
      </c>
      <c r="T378" s="12" t="s">
        <v>7027</v>
      </c>
      <c r="U378" s="12" t="s">
        <v>7017</v>
      </c>
      <c r="V378" s="12" t="s">
        <v>7028</v>
      </c>
      <c r="W378" s="12" t="s">
        <v>4</v>
      </c>
      <c r="X378" s="12" t="s">
        <v>7029</v>
      </c>
      <c r="Y378" s="12" t="s">
        <v>2145</v>
      </c>
      <c r="Z378" s="12" t="s">
        <v>7030</v>
      </c>
    </row>
    <row r="379" spans="1:26">
      <c r="A379" s="12" t="s">
        <v>177</v>
      </c>
      <c r="B379" s="12" t="s">
        <v>7031</v>
      </c>
      <c r="C379" s="12" t="s">
        <v>7032</v>
      </c>
      <c r="D379" s="12" t="s">
        <v>7033</v>
      </c>
      <c r="E379" s="12" t="s">
        <v>7034</v>
      </c>
      <c r="F379" s="12" t="s">
        <v>3438</v>
      </c>
      <c r="G379" s="12" t="s">
        <v>3917</v>
      </c>
      <c r="H379" s="12" t="s">
        <v>2646</v>
      </c>
      <c r="I379" s="12" t="s">
        <v>1721</v>
      </c>
      <c r="J379" s="12" t="s">
        <v>1592</v>
      </c>
      <c r="K379" s="12" t="s">
        <v>2050</v>
      </c>
      <c r="L379" s="12" t="s">
        <v>7035</v>
      </c>
      <c r="M379" s="12" t="s">
        <v>3492</v>
      </c>
      <c r="N379" s="12" t="s">
        <v>2315</v>
      </c>
      <c r="O379" s="12" t="s">
        <v>2731</v>
      </c>
      <c r="P379" s="12" t="s">
        <v>1355</v>
      </c>
      <c r="Q379" s="12" t="s">
        <v>3442</v>
      </c>
      <c r="R379" s="12" t="s">
        <v>7036</v>
      </c>
      <c r="S379" s="12" t="s">
        <v>7037</v>
      </c>
      <c r="T379" s="12" t="s">
        <v>7038</v>
      </c>
      <c r="U379" s="12" t="s">
        <v>7039</v>
      </c>
      <c r="V379" s="12" t="s">
        <v>7040</v>
      </c>
      <c r="W379" s="12" t="s">
        <v>4</v>
      </c>
      <c r="X379" s="12" t="s">
        <v>2710</v>
      </c>
      <c r="Y379" s="12" t="s">
        <v>1772</v>
      </c>
      <c r="Z379" s="12" t="s">
        <v>7041</v>
      </c>
    </row>
    <row r="380" spans="1:26">
      <c r="A380" s="12" t="s">
        <v>177</v>
      </c>
      <c r="B380" s="12" t="s">
        <v>5098</v>
      </c>
      <c r="C380" s="12" t="s">
        <v>7042</v>
      </c>
      <c r="D380" s="12" t="s">
        <v>7043</v>
      </c>
      <c r="E380" s="12" t="s">
        <v>7044</v>
      </c>
      <c r="F380" s="12" t="s">
        <v>2351</v>
      </c>
      <c r="G380" s="12" t="s">
        <v>3055</v>
      </c>
      <c r="H380" s="12" t="s">
        <v>2530</v>
      </c>
      <c r="I380" s="12" t="s">
        <v>1613</v>
      </c>
      <c r="J380" s="12" t="s">
        <v>1546</v>
      </c>
      <c r="K380" s="12" t="s">
        <v>1744</v>
      </c>
      <c r="L380" s="12" t="s">
        <v>7045</v>
      </c>
      <c r="M380" s="12" t="s">
        <v>7046</v>
      </c>
      <c r="N380" s="12" t="s">
        <v>5933</v>
      </c>
      <c r="O380" s="12" t="s">
        <v>431</v>
      </c>
      <c r="P380" s="12" t="s">
        <v>4088</v>
      </c>
      <c r="Q380" s="12" t="s">
        <v>1355</v>
      </c>
      <c r="R380" s="12" t="s">
        <v>7047</v>
      </c>
      <c r="S380" s="12" t="s">
        <v>7048</v>
      </c>
      <c r="T380" s="12" t="s">
        <v>7049</v>
      </c>
      <c r="U380" s="12" t="s">
        <v>7050</v>
      </c>
      <c r="V380" s="12" t="s">
        <v>7051</v>
      </c>
      <c r="W380" s="12" t="s">
        <v>10</v>
      </c>
      <c r="X380" s="12" t="s">
        <v>5202</v>
      </c>
      <c r="Y380" s="12" t="s">
        <v>3533</v>
      </c>
      <c r="Z380" s="12" t="s">
        <v>7052</v>
      </c>
    </row>
    <row r="381" spans="1:26">
      <c r="A381" s="12" t="s">
        <v>177</v>
      </c>
      <c r="B381" s="12" t="s">
        <v>3504</v>
      </c>
      <c r="C381" s="12" t="s">
        <v>7053</v>
      </c>
      <c r="D381" s="12" t="s">
        <v>7054</v>
      </c>
      <c r="E381" s="12" t="s">
        <v>7055</v>
      </c>
      <c r="F381" s="12" t="s">
        <v>2442</v>
      </c>
      <c r="G381" s="12" t="s">
        <v>3054</v>
      </c>
      <c r="H381" s="12" t="s">
        <v>1937</v>
      </c>
      <c r="I381" s="12" t="s">
        <v>2052</v>
      </c>
      <c r="J381" s="12" t="s">
        <v>1875</v>
      </c>
      <c r="K381" s="12" t="s">
        <v>1918</v>
      </c>
      <c r="L381" s="12" t="s">
        <v>7056</v>
      </c>
      <c r="M381" s="12" t="s">
        <v>7057</v>
      </c>
      <c r="N381" s="12" t="s">
        <v>7058</v>
      </c>
      <c r="O381" s="12" t="s">
        <v>3583</v>
      </c>
      <c r="P381" s="12" t="s">
        <v>2292</v>
      </c>
      <c r="Q381" s="12" t="s">
        <v>6779</v>
      </c>
      <c r="R381" s="12" t="s">
        <v>7059</v>
      </c>
      <c r="S381" s="12" t="s">
        <v>7060</v>
      </c>
      <c r="T381" s="12" t="s">
        <v>7061</v>
      </c>
      <c r="U381" s="12" t="s">
        <v>7062</v>
      </c>
      <c r="V381" s="12" t="s">
        <v>7063</v>
      </c>
      <c r="W381" s="12" t="s">
        <v>10</v>
      </c>
      <c r="X381" s="12" t="s">
        <v>4612</v>
      </c>
      <c r="Y381" s="12" t="s">
        <v>2673</v>
      </c>
      <c r="Z381" s="12" t="s">
        <v>7064</v>
      </c>
    </row>
    <row r="382" spans="1:26">
      <c r="A382" s="12" t="s">
        <v>177</v>
      </c>
      <c r="B382" s="12" t="s">
        <v>2710</v>
      </c>
      <c r="C382" s="12" t="s">
        <v>7065</v>
      </c>
      <c r="D382" s="12" t="s">
        <v>7066</v>
      </c>
      <c r="E382" s="12" t="s">
        <v>7055</v>
      </c>
      <c r="F382" s="12" t="s">
        <v>3396</v>
      </c>
      <c r="G382" s="12" t="s">
        <v>926</v>
      </c>
      <c r="H382" s="12" t="s">
        <v>1613</v>
      </c>
      <c r="I382" s="12" t="s">
        <v>3800</v>
      </c>
      <c r="J382" s="12" t="s">
        <v>1051</v>
      </c>
      <c r="K382" s="12" t="s">
        <v>1546</v>
      </c>
      <c r="L382" s="12" t="s">
        <v>7067</v>
      </c>
      <c r="M382" s="12" t="s">
        <v>2900</v>
      </c>
      <c r="N382" s="12" t="s">
        <v>2696</v>
      </c>
      <c r="O382" s="12" t="s">
        <v>91</v>
      </c>
      <c r="P382" s="12" t="s">
        <v>371</v>
      </c>
      <c r="Q382" s="12" t="s">
        <v>2172</v>
      </c>
      <c r="R382" s="12" t="s">
        <v>7068</v>
      </c>
      <c r="S382" s="12" t="s">
        <v>7069</v>
      </c>
      <c r="T382" s="12" t="s">
        <v>7070</v>
      </c>
      <c r="U382" s="12" t="s">
        <v>7071</v>
      </c>
      <c r="V382" s="12" t="s">
        <v>7072</v>
      </c>
      <c r="W382" s="12" t="s">
        <v>2</v>
      </c>
      <c r="X382" s="12" t="s">
        <v>7073</v>
      </c>
      <c r="Y382" s="12" t="s">
        <v>7074</v>
      </c>
      <c r="Z382" s="12" t="s">
        <v>7075</v>
      </c>
    </row>
    <row r="383" spans="1:26">
      <c r="A383" s="12" t="s">
        <v>177</v>
      </c>
      <c r="B383" s="12" t="s">
        <v>1214</v>
      </c>
      <c r="C383" s="12" t="s">
        <v>7076</v>
      </c>
      <c r="D383" s="12" t="s">
        <v>7077</v>
      </c>
      <c r="E383" s="12" t="s">
        <v>7078</v>
      </c>
      <c r="F383" s="12" t="s">
        <v>2157</v>
      </c>
      <c r="G383" s="12" t="s">
        <v>2878</v>
      </c>
      <c r="H383" s="12" t="s">
        <v>2853</v>
      </c>
      <c r="I383" s="12" t="s">
        <v>1831</v>
      </c>
      <c r="J383" s="12" t="s">
        <v>2052</v>
      </c>
      <c r="K383" s="12" t="s">
        <v>2781</v>
      </c>
      <c r="L383" s="12" t="s">
        <v>6402</v>
      </c>
      <c r="M383" s="12" t="s">
        <v>5538</v>
      </c>
      <c r="N383" s="12" t="s">
        <v>3346</v>
      </c>
      <c r="O383" s="12" t="s">
        <v>7079</v>
      </c>
      <c r="P383" s="12" t="s">
        <v>375</v>
      </c>
      <c r="Q383" s="12" t="s">
        <v>7080</v>
      </c>
      <c r="R383" s="12" t="s">
        <v>7081</v>
      </c>
      <c r="S383" s="12" t="s">
        <v>7082</v>
      </c>
      <c r="T383" s="12" t="s">
        <v>7083</v>
      </c>
      <c r="U383" s="12" t="s">
        <v>7084</v>
      </c>
      <c r="V383" s="12" t="s">
        <v>7085</v>
      </c>
      <c r="W383" s="12" t="s">
        <v>4</v>
      </c>
      <c r="X383" s="12" t="s">
        <v>1320</v>
      </c>
      <c r="Y383" s="12" t="s">
        <v>3185</v>
      </c>
      <c r="Z383" s="12" t="s">
        <v>7086</v>
      </c>
    </row>
    <row r="384" spans="1:26">
      <c r="A384" s="12" t="s">
        <v>177</v>
      </c>
      <c r="B384" s="12" t="s">
        <v>1383</v>
      </c>
      <c r="C384" s="12" t="s">
        <v>7087</v>
      </c>
      <c r="D384" s="12" t="s">
        <v>7088</v>
      </c>
      <c r="E384" s="12" t="s">
        <v>7078</v>
      </c>
      <c r="F384" s="12" t="s">
        <v>1937</v>
      </c>
      <c r="G384" s="12" t="s">
        <v>2442</v>
      </c>
      <c r="H384" s="12" t="s">
        <v>3271</v>
      </c>
      <c r="I384" s="12" t="s">
        <v>2404</v>
      </c>
      <c r="J384" s="12" t="s">
        <v>2114</v>
      </c>
      <c r="K384" s="12" t="s">
        <v>2324</v>
      </c>
      <c r="L384" s="12" t="s">
        <v>7089</v>
      </c>
      <c r="M384" s="12" t="s">
        <v>5968</v>
      </c>
      <c r="N384" s="12" t="s">
        <v>5885</v>
      </c>
      <c r="O384" s="12" t="s">
        <v>7090</v>
      </c>
      <c r="P384" s="12" t="s">
        <v>7014</v>
      </c>
      <c r="Q384" s="12" t="s">
        <v>7091</v>
      </c>
      <c r="R384" s="12" t="s">
        <v>7092</v>
      </c>
      <c r="S384" s="12" t="s">
        <v>7093</v>
      </c>
      <c r="T384" s="12" t="s">
        <v>7094</v>
      </c>
      <c r="U384" s="12" t="s">
        <v>7095</v>
      </c>
      <c r="V384" s="12" t="s">
        <v>7096</v>
      </c>
      <c r="W384" s="12" t="s">
        <v>11</v>
      </c>
      <c r="X384" s="12" t="s">
        <v>3225</v>
      </c>
      <c r="Y384" s="12" t="s">
        <v>7097</v>
      </c>
      <c r="Z384" s="12" t="s">
        <v>7098</v>
      </c>
    </row>
    <row r="385" spans="1:26">
      <c r="A385" s="12" t="s">
        <v>177</v>
      </c>
      <c r="B385" s="12" t="s">
        <v>3472</v>
      </c>
      <c r="C385" s="12" t="s">
        <v>7099</v>
      </c>
      <c r="D385" s="12" t="s">
        <v>7100</v>
      </c>
      <c r="E385" s="12" t="s">
        <v>7101</v>
      </c>
      <c r="F385" s="12" t="s">
        <v>2572</v>
      </c>
      <c r="G385" s="12" t="s">
        <v>3628</v>
      </c>
      <c r="H385" s="12" t="s">
        <v>2029</v>
      </c>
      <c r="I385" s="12" t="s">
        <v>1504</v>
      </c>
      <c r="J385" s="12" t="s">
        <v>1482</v>
      </c>
      <c r="K385" s="12" t="s">
        <v>1502</v>
      </c>
      <c r="L385" s="12" t="s">
        <v>7102</v>
      </c>
      <c r="M385" s="12" t="s">
        <v>5134</v>
      </c>
      <c r="N385" s="12" t="s">
        <v>5435</v>
      </c>
      <c r="O385" s="12" t="s">
        <v>3522</v>
      </c>
      <c r="P385" s="12" t="s">
        <v>371</v>
      </c>
      <c r="Q385" s="12" t="s">
        <v>3522</v>
      </c>
      <c r="R385" s="12" t="s">
        <v>7103</v>
      </c>
      <c r="S385" s="12" t="s">
        <v>7104</v>
      </c>
      <c r="T385" s="12" t="s">
        <v>7105</v>
      </c>
      <c r="U385" s="12" t="s">
        <v>7106</v>
      </c>
      <c r="V385" s="12" t="s">
        <v>7107</v>
      </c>
      <c r="W385" s="12" t="s">
        <v>4</v>
      </c>
      <c r="X385" s="12" t="s">
        <v>7108</v>
      </c>
      <c r="Y385" s="12" t="s">
        <v>7109</v>
      </c>
      <c r="Z385" s="12" t="s">
        <v>7110</v>
      </c>
    </row>
    <row r="386" spans="1:26">
      <c r="A386" s="12" t="s">
        <v>177</v>
      </c>
      <c r="B386" s="12" t="s">
        <v>3276</v>
      </c>
      <c r="C386" s="12" t="s">
        <v>7111</v>
      </c>
      <c r="D386" s="12" t="s">
        <v>7112</v>
      </c>
      <c r="E386" s="12" t="s">
        <v>7113</v>
      </c>
      <c r="F386" s="12" t="s">
        <v>4417</v>
      </c>
      <c r="G386" s="12" t="s">
        <v>2442</v>
      </c>
      <c r="H386" s="12" t="s">
        <v>2566</v>
      </c>
      <c r="I386" s="12" t="s">
        <v>1657</v>
      </c>
      <c r="J386" s="12" t="s">
        <v>1502</v>
      </c>
      <c r="K386" s="12" t="s">
        <v>1502</v>
      </c>
      <c r="L386" s="12" t="s">
        <v>7114</v>
      </c>
      <c r="M386" s="12" t="s">
        <v>7115</v>
      </c>
      <c r="N386" s="12" t="s">
        <v>7116</v>
      </c>
      <c r="O386" s="12" t="s">
        <v>2038</v>
      </c>
      <c r="P386" s="12" t="s">
        <v>371</v>
      </c>
      <c r="Q386" s="12" t="s">
        <v>3522</v>
      </c>
      <c r="R386" s="12" t="s">
        <v>6130</v>
      </c>
      <c r="S386" s="12" t="s">
        <v>7117</v>
      </c>
      <c r="T386" s="12" t="s">
        <v>7118</v>
      </c>
      <c r="U386" s="12" t="s">
        <v>7119</v>
      </c>
      <c r="V386" s="12" t="s">
        <v>7120</v>
      </c>
      <c r="W386" s="12" t="s">
        <v>4</v>
      </c>
      <c r="X386" s="12" t="s">
        <v>1143</v>
      </c>
      <c r="Y386" s="12" t="s">
        <v>7121</v>
      </c>
      <c r="Z386" s="12" t="s">
        <v>7122</v>
      </c>
    </row>
    <row r="387" spans="1:26">
      <c r="A387" s="12" t="s">
        <v>177</v>
      </c>
      <c r="B387" s="12" t="s">
        <v>2350</v>
      </c>
      <c r="C387" s="12" t="s">
        <v>7123</v>
      </c>
      <c r="D387" s="12" t="s">
        <v>7124</v>
      </c>
      <c r="E387" s="12" t="s">
        <v>7113</v>
      </c>
      <c r="F387" s="12" t="s">
        <v>2015</v>
      </c>
      <c r="G387" s="12" t="s">
        <v>2402</v>
      </c>
      <c r="H387" s="12" t="s">
        <v>2461</v>
      </c>
      <c r="I387" s="12" t="s">
        <v>1613</v>
      </c>
      <c r="J387" s="12" t="s">
        <v>1657</v>
      </c>
      <c r="K387" s="12" t="s">
        <v>1657</v>
      </c>
      <c r="L387" s="12" t="s">
        <v>7125</v>
      </c>
      <c r="M387" s="12" t="s">
        <v>7126</v>
      </c>
      <c r="N387" s="12" t="s">
        <v>7127</v>
      </c>
      <c r="O387" s="12" t="s">
        <v>3522</v>
      </c>
      <c r="P387" s="12" t="s">
        <v>2038</v>
      </c>
      <c r="Q387" s="12" t="s">
        <v>3074</v>
      </c>
      <c r="R387" s="12" t="s">
        <v>7128</v>
      </c>
      <c r="S387" s="12" t="s">
        <v>7129</v>
      </c>
      <c r="T387" s="12" t="s">
        <v>7130</v>
      </c>
      <c r="U387" s="12" t="s">
        <v>7131</v>
      </c>
      <c r="V387" s="12" t="s">
        <v>7132</v>
      </c>
      <c r="W387" s="12" t="s">
        <v>11</v>
      </c>
      <c r="X387" s="12" t="s">
        <v>7133</v>
      </c>
      <c r="Y387" s="12" t="s">
        <v>7134</v>
      </c>
      <c r="Z387" s="12" t="s">
        <v>7135</v>
      </c>
    </row>
    <row r="388" spans="1:26">
      <c r="A388" s="12" t="s">
        <v>177</v>
      </c>
      <c r="B388" s="12" t="s">
        <v>1621</v>
      </c>
      <c r="C388" s="12" t="s">
        <v>7136</v>
      </c>
      <c r="D388" s="12" t="s">
        <v>7137</v>
      </c>
      <c r="E388" s="12" t="s">
        <v>7138</v>
      </c>
      <c r="F388" s="12" t="s">
        <v>2687</v>
      </c>
      <c r="G388" s="12" t="s">
        <v>3258</v>
      </c>
      <c r="H388" s="12" t="s">
        <v>3623</v>
      </c>
      <c r="I388" s="12" t="s">
        <v>2301</v>
      </c>
      <c r="J388" s="12" t="s">
        <v>1764</v>
      </c>
      <c r="K388" s="12" t="s">
        <v>2074</v>
      </c>
      <c r="L388" s="12" t="s">
        <v>7139</v>
      </c>
      <c r="M388" s="12" t="s">
        <v>7140</v>
      </c>
      <c r="N388" s="12" t="s">
        <v>7141</v>
      </c>
      <c r="O388" s="12" t="s">
        <v>3522</v>
      </c>
      <c r="P388" s="12" t="s">
        <v>4436</v>
      </c>
      <c r="Q388" s="12" t="s">
        <v>6332</v>
      </c>
      <c r="R388" s="12" t="s">
        <v>7142</v>
      </c>
      <c r="S388" s="12" t="s">
        <v>7143</v>
      </c>
      <c r="T388" s="12" t="s">
        <v>7144</v>
      </c>
      <c r="U388" s="12" t="s">
        <v>7145</v>
      </c>
      <c r="V388" s="12" t="s">
        <v>7146</v>
      </c>
      <c r="W388" s="12" t="s">
        <v>11</v>
      </c>
      <c r="X388" s="12" t="s">
        <v>7147</v>
      </c>
      <c r="Y388" s="12" t="s">
        <v>7148</v>
      </c>
      <c r="Z388" s="12" t="s">
        <v>7149</v>
      </c>
    </row>
    <row r="389" spans="1:26">
      <c r="A389" s="12" t="s">
        <v>177</v>
      </c>
      <c r="B389" s="12" t="s">
        <v>3706</v>
      </c>
      <c r="C389" s="12" t="s">
        <v>7150</v>
      </c>
      <c r="D389" s="12" t="s">
        <v>7151</v>
      </c>
      <c r="E389" s="12" t="s">
        <v>7138</v>
      </c>
      <c r="F389" s="12" t="s">
        <v>2574</v>
      </c>
      <c r="G389" s="12" t="s">
        <v>3377</v>
      </c>
      <c r="H389" s="12" t="s">
        <v>3221</v>
      </c>
      <c r="I389" s="12" t="s">
        <v>1897</v>
      </c>
      <c r="J389" s="12" t="s">
        <v>1590</v>
      </c>
      <c r="K389" s="12" t="s">
        <v>1053</v>
      </c>
      <c r="L389" s="12" t="s">
        <v>7152</v>
      </c>
      <c r="M389" s="12" t="s">
        <v>7153</v>
      </c>
      <c r="N389" s="12" t="s">
        <v>7154</v>
      </c>
      <c r="O389" s="12" t="s">
        <v>7155</v>
      </c>
      <c r="P389" s="12" t="s">
        <v>371</v>
      </c>
      <c r="Q389" s="12" t="s">
        <v>371</v>
      </c>
      <c r="R389" s="12" t="s">
        <v>7156</v>
      </c>
      <c r="S389" s="12" t="s">
        <v>7157</v>
      </c>
      <c r="T389" s="12" t="s">
        <v>7158</v>
      </c>
      <c r="U389" s="12" t="s">
        <v>7159</v>
      </c>
      <c r="V389" s="12" t="s">
        <v>7160</v>
      </c>
      <c r="W389" s="12" t="s">
        <v>10</v>
      </c>
      <c r="X389" s="12" t="s">
        <v>5405</v>
      </c>
      <c r="Y389" s="12" t="s">
        <v>1285</v>
      </c>
      <c r="Z389" s="12" t="s">
        <v>7161</v>
      </c>
    </row>
    <row r="390" spans="1:26">
      <c r="A390" s="12" t="s">
        <v>177</v>
      </c>
      <c r="B390" s="12" t="s">
        <v>2013</v>
      </c>
      <c r="C390" s="12" t="s">
        <v>7162</v>
      </c>
      <c r="D390" s="12" t="s">
        <v>7163</v>
      </c>
      <c r="E390" s="12" t="s">
        <v>7164</v>
      </c>
      <c r="F390" s="12" t="s">
        <v>3377</v>
      </c>
      <c r="G390" s="12" t="s">
        <v>2072</v>
      </c>
      <c r="H390" s="12" t="s">
        <v>2853</v>
      </c>
      <c r="I390" s="12" t="s">
        <v>1831</v>
      </c>
      <c r="J390" s="12" t="s">
        <v>1613</v>
      </c>
      <c r="K390" s="12" t="s">
        <v>1961</v>
      </c>
      <c r="L390" s="12" t="s">
        <v>7165</v>
      </c>
      <c r="M390" s="12" t="s">
        <v>3663</v>
      </c>
      <c r="N390" s="12" t="s">
        <v>7166</v>
      </c>
      <c r="O390" s="12" t="s">
        <v>375</v>
      </c>
      <c r="P390" s="12" t="s">
        <v>431</v>
      </c>
      <c r="Q390" s="12" t="s">
        <v>2697</v>
      </c>
      <c r="R390" s="12" t="s">
        <v>7167</v>
      </c>
      <c r="S390" s="12" t="s">
        <v>7168</v>
      </c>
      <c r="T390" s="12" t="s">
        <v>7169</v>
      </c>
      <c r="U390" s="12" t="s">
        <v>7170</v>
      </c>
      <c r="V390" s="12" t="s">
        <v>945</v>
      </c>
      <c r="W390" s="12" t="s">
        <v>2</v>
      </c>
      <c r="X390" s="12" t="s">
        <v>6035</v>
      </c>
      <c r="Y390" s="12" t="s">
        <v>7031</v>
      </c>
      <c r="Z390" s="12" t="s">
        <v>7171</v>
      </c>
    </row>
    <row r="391" spans="1:26">
      <c r="A391" s="12" t="s">
        <v>177</v>
      </c>
      <c r="B391" s="12" t="s">
        <v>3937</v>
      </c>
      <c r="C391" s="12" t="s">
        <v>7172</v>
      </c>
      <c r="D391" s="12" t="s">
        <v>7173</v>
      </c>
      <c r="E391" s="12" t="s">
        <v>7174</v>
      </c>
      <c r="F391" s="12" t="s">
        <v>2596</v>
      </c>
      <c r="G391" s="12" t="s">
        <v>3321</v>
      </c>
      <c r="H391" s="12" t="s">
        <v>1961</v>
      </c>
      <c r="I391" s="12" t="s">
        <v>1482</v>
      </c>
      <c r="J391" s="12" t="s">
        <v>1853</v>
      </c>
      <c r="K391" s="12" t="s">
        <v>1053</v>
      </c>
      <c r="L391" s="12" t="s">
        <v>7175</v>
      </c>
      <c r="M391" s="12" t="s">
        <v>7176</v>
      </c>
      <c r="N391" s="12" t="s">
        <v>2697</v>
      </c>
      <c r="O391" s="12" t="s">
        <v>371</v>
      </c>
      <c r="P391" s="12" t="s">
        <v>7177</v>
      </c>
      <c r="Q391" s="12" t="s">
        <v>4674</v>
      </c>
      <c r="R391" s="12" t="s">
        <v>7178</v>
      </c>
      <c r="S391" s="12" t="s">
        <v>7179</v>
      </c>
      <c r="T391" s="12" t="s">
        <v>7180</v>
      </c>
      <c r="U391" s="12" t="s">
        <v>7181</v>
      </c>
      <c r="V391" s="12" t="s">
        <v>7182</v>
      </c>
      <c r="W391" s="12" t="s">
        <v>10</v>
      </c>
      <c r="X391" s="12" t="s">
        <v>7183</v>
      </c>
      <c r="Y391" s="12" t="s">
        <v>3376</v>
      </c>
      <c r="Z391" s="12" t="s">
        <v>7184</v>
      </c>
    </row>
    <row r="392" spans="1:26">
      <c r="A392" s="12" t="s">
        <v>177</v>
      </c>
      <c r="B392" s="12" t="s">
        <v>6437</v>
      </c>
      <c r="C392" s="12" t="s">
        <v>7185</v>
      </c>
      <c r="D392" s="12" t="s">
        <v>7186</v>
      </c>
      <c r="E392" s="12" t="s">
        <v>7174</v>
      </c>
      <c r="F392" s="12" t="s">
        <v>3701</v>
      </c>
      <c r="G392" s="12" t="s">
        <v>2654</v>
      </c>
      <c r="H392" s="12" t="s">
        <v>1547</v>
      </c>
      <c r="I392" s="12" t="s">
        <v>3800</v>
      </c>
      <c r="J392" s="12" t="s">
        <v>1053</v>
      </c>
      <c r="K392" s="12" t="s">
        <v>1502</v>
      </c>
      <c r="L392" s="12" t="s">
        <v>7187</v>
      </c>
      <c r="M392" s="12" t="s">
        <v>7188</v>
      </c>
      <c r="N392" s="12" t="s">
        <v>2773</v>
      </c>
      <c r="O392" s="12" t="s">
        <v>91</v>
      </c>
      <c r="P392" s="12" t="s">
        <v>3998</v>
      </c>
      <c r="Q392" s="12" t="s">
        <v>371</v>
      </c>
      <c r="R392" s="12" t="s">
        <v>7189</v>
      </c>
      <c r="S392" s="12" t="s">
        <v>7190</v>
      </c>
      <c r="T392" s="12" t="s">
        <v>7191</v>
      </c>
      <c r="U392" s="12" t="s">
        <v>7192</v>
      </c>
      <c r="V392" s="12" t="s">
        <v>7193</v>
      </c>
      <c r="W392" s="12" t="s">
        <v>11</v>
      </c>
      <c r="X392" s="12" t="s">
        <v>1879</v>
      </c>
      <c r="Y392" s="12" t="s">
        <v>7194</v>
      </c>
      <c r="Z392" s="12" t="s">
        <v>7195</v>
      </c>
    </row>
    <row r="393" spans="1:26">
      <c r="A393" s="12" t="s">
        <v>177</v>
      </c>
      <c r="B393" s="12" t="s">
        <v>7196</v>
      </c>
      <c r="C393" s="12" t="s">
        <v>7197</v>
      </c>
      <c r="D393" s="12" t="s">
        <v>7198</v>
      </c>
      <c r="E393" s="12" t="s">
        <v>7199</v>
      </c>
      <c r="F393" s="12" t="s">
        <v>1256</v>
      </c>
      <c r="G393" s="12" t="s">
        <v>3055</v>
      </c>
      <c r="H393" s="12" t="s">
        <v>2463</v>
      </c>
      <c r="I393" s="12" t="s">
        <v>1482</v>
      </c>
      <c r="J393" s="12" t="s">
        <v>1504</v>
      </c>
      <c r="K393" s="12" t="s">
        <v>1657</v>
      </c>
      <c r="L393" s="12" t="s">
        <v>7200</v>
      </c>
      <c r="M393" s="12" t="s">
        <v>7201</v>
      </c>
      <c r="N393" s="12" t="s">
        <v>7202</v>
      </c>
      <c r="O393" s="12" t="s">
        <v>3522</v>
      </c>
      <c r="P393" s="12" t="s">
        <v>2172</v>
      </c>
      <c r="Q393" s="12" t="s">
        <v>3074</v>
      </c>
      <c r="R393" s="12" t="s">
        <v>7203</v>
      </c>
      <c r="S393" s="12" t="s">
        <v>7204</v>
      </c>
      <c r="T393" s="12" t="s">
        <v>7205</v>
      </c>
      <c r="U393" s="12" t="s">
        <v>7206</v>
      </c>
      <c r="V393" s="12" t="s">
        <v>7207</v>
      </c>
      <c r="W393" s="12" t="s">
        <v>4</v>
      </c>
      <c r="X393" s="12" t="s">
        <v>2786</v>
      </c>
      <c r="Y393" s="12" t="s">
        <v>7208</v>
      </c>
      <c r="Z393" s="12" t="s">
        <v>7209</v>
      </c>
    </row>
    <row r="394" spans="1:26">
      <c r="A394" s="12" t="s">
        <v>177</v>
      </c>
      <c r="B394" s="12" t="s">
        <v>2081</v>
      </c>
      <c r="C394" s="12" t="s">
        <v>7210</v>
      </c>
      <c r="D394" s="12" t="s">
        <v>7211</v>
      </c>
      <c r="E394" s="12" t="s">
        <v>7212</v>
      </c>
      <c r="F394" s="12" t="s">
        <v>2655</v>
      </c>
      <c r="G394" s="12" t="s">
        <v>4428</v>
      </c>
      <c r="H394" s="12" t="s">
        <v>1719</v>
      </c>
      <c r="I394" s="12" t="s">
        <v>1613</v>
      </c>
      <c r="J394" s="12" t="s">
        <v>1613</v>
      </c>
      <c r="K394" s="12" t="s">
        <v>1592</v>
      </c>
      <c r="L394" s="12" t="s">
        <v>7213</v>
      </c>
      <c r="M394" s="12" t="s">
        <v>7214</v>
      </c>
      <c r="N394" s="12" t="s">
        <v>3754</v>
      </c>
      <c r="O394" s="12" t="s">
        <v>2696</v>
      </c>
      <c r="P394" s="12" t="s">
        <v>3363</v>
      </c>
      <c r="Q394" s="12" t="s">
        <v>4012</v>
      </c>
      <c r="R394" s="12" t="s">
        <v>7215</v>
      </c>
      <c r="S394" s="12" t="s">
        <v>7216</v>
      </c>
      <c r="T394" s="12" t="s">
        <v>7217</v>
      </c>
      <c r="U394" s="12" t="s">
        <v>7218</v>
      </c>
      <c r="V394" s="12" t="s">
        <v>7219</v>
      </c>
      <c r="W394" s="12" t="s">
        <v>4</v>
      </c>
      <c r="X394" s="12" t="s">
        <v>1190</v>
      </c>
      <c r="Y394" s="12" t="s">
        <v>7220</v>
      </c>
      <c r="Z394" s="12" t="s">
        <v>7221</v>
      </c>
    </row>
    <row r="395" spans="1:26">
      <c r="A395" s="12" t="s">
        <v>177</v>
      </c>
      <c r="B395" s="12" t="s">
        <v>2506</v>
      </c>
      <c r="C395" s="12" t="s">
        <v>7222</v>
      </c>
      <c r="D395" s="12" t="s">
        <v>7223</v>
      </c>
      <c r="E395" s="12" t="s">
        <v>7212</v>
      </c>
      <c r="F395" s="12" t="s">
        <v>3258</v>
      </c>
      <c r="G395" s="12" t="s">
        <v>1291</v>
      </c>
      <c r="H395" s="12" t="s">
        <v>926</v>
      </c>
      <c r="I395" s="12" t="s">
        <v>1786</v>
      </c>
      <c r="J395" s="12" t="s">
        <v>1590</v>
      </c>
      <c r="K395" s="12" t="s">
        <v>1721</v>
      </c>
      <c r="L395" s="12" t="s">
        <v>7140</v>
      </c>
      <c r="M395" s="12" t="s">
        <v>7224</v>
      </c>
      <c r="N395" s="12" t="s">
        <v>7225</v>
      </c>
      <c r="O395" s="12" t="s">
        <v>4261</v>
      </c>
      <c r="P395" s="12" t="s">
        <v>5802</v>
      </c>
      <c r="Q395" s="12" t="s">
        <v>7226</v>
      </c>
      <c r="R395" s="12" t="s">
        <v>7227</v>
      </c>
      <c r="S395" s="12" t="s">
        <v>7228</v>
      </c>
      <c r="T395" s="12" t="s">
        <v>7229</v>
      </c>
      <c r="U395" s="12" t="s">
        <v>7230</v>
      </c>
      <c r="V395" s="12" t="s">
        <v>7231</v>
      </c>
      <c r="W395" s="12" t="s">
        <v>4</v>
      </c>
      <c r="X395" s="12" t="s">
        <v>1267</v>
      </c>
      <c r="Y395" s="12" t="s">
        <v>5857</v>
      </c>
      <c r="Z395" s="12" t="s">
        <v>7232</v>
      </c>
    </row>
    <row r="396" spans="1:26">
      <c r="A396" s="12" t="s">
        <v>177</v>
      </c>
      <c r="B396" s="12" t="s">
        <v>949</v>
      </c>
      <c r="C396" s="12" t="s">
        <v>7233</v>
      </c>
      <c r="D396" s="12" t="s">
        <v>7234</v>
      </c>
      <c r="E396" s="12" t="s">
        <v>7235</v>
      </c>
      <c r="F396" s="12" t="s">
        <v>2351</v>
      </c>
      <c r="G396" s="12" t="s">
        <v>3589</v>
      </c>
      <c r="H396" s="12" t="s">
        <v>2324</v>
      </c>
      <c r="I396" s="12" t="s">
        <v>1698</v>
      </c>
      <c r="J396" s="12" t="s">
        <v>1786</v>
      </c>
      <c r="K396" s="12" t="s">
        <v>1831</v>
      </c>
      <c r="L396" s="12" t="s">
        <v>7236</v>
      </c>
      <c r="M396" s="12" t="s">
        <v>7237</v>
      </c>
      <c r="N396" s="12" t="s">
        <v>7238</v>
      </c>
      <c r="O396" s="12" t="s">
        <v>3130</v>
      </c>
      <c r="P396" s="12" t="s">
        <v>4481</v>
      </c>
      <c r="Q396" s="12" t="s">
        <v>1054</v>
      </c>
      <c r="R396" s="12" t="s">
        <v>7239</v>
      </c>
      <c r="S396" s="12" t="s">
        <v>7240</v>
      </c>
      <c r="T396" s="12" t="s">
        <v>7241</v>
      </c>
      <c r="U396" s="12" t="s">
        <v>7242</v>
      </c>
      <c r="V396" s="12" t="s">
        <v>7243</v>
      </c>
      <c r="W396" s="12" t="s">
        <v>10</v>
      </c>
      <c r="X396" s="12" t="s">
        <v>5857</v>
      </c>
      <c r="Y396" s="12" t="s">
        <v>3675</v>
      </c>
      <c r="Z396" s="12" t="s">
        <v>7244</v>
      </c>
    </row>
    <row r="397" spans="1:26">
      <c r="A397" s="12" t="s">
        <v>177</v>
      </c>
      <c r="B397" s="12" t="s">
        <v>7245</v>
      </c>
      <c r="C397" s="12" t="s">
        <v>7246</v>
      </c>
      <c r="D397" s="12" t="s">
        <v>7247</v>
      </c>
      <c r="E397" s="12" t="s">
        <v>7248</v>
      </c>
      <c r="F397" s="12" t="s">
        <v>2878</v>
      </c>
      <c r="G397" s="12" t="s">
        <v>3056</v>
      </c>
      <c r="H397" s="12" t="s">
        <v>2278</v>
      </c>
      <c r="I397" s="12" t="s">
        <v>1918</v>
      </c>
      <c r="J397" s="12" t="s">
        <v>1853</v>
      </c>
      <c r="K397" s="12" t="s">
        <v>2481</v>
      </c>
      <c r="L397" s="12" t="s">
        <v>7249</v>
      </c>
      <c r="M397" s="12" t="s">
        <v>7250</v>
      </c>
      <c r="N397" s="12" t="s">
        <v>5259</v>
      </c>
      <c r="O397" s="12" t="s">
        <v>7251</v>
      </c>
      <c r="P397" s="12" t="s">
        <v>4662</v>
      </c>
      <c r="Q397" s="12" t="s">
        <v>7252</v>
      </c>
      <c r="R397" s="12" t="s">
        <v>7253</v>
      </c>
      <c r="S397" s="12" t="s">
        <v>7254</v>
      </c>
      <c r="T397" s="12" t="s">
        <v>7255</v>
      </c>
      <c r="U397" s="12" t="s">
        <v>7256</v>
      </c>
      <c r="V397" s="12" t="s">
        <v>7257</v>
      </c>
      <c r="W397" s="12" t="s">
        <v>10</v>
      </c>
      <c r="X397" s="12" t="s">
        <v>7008</v>
      </c>
      <c r="Y397" s="12" t="s">
        <v>2225</v>
      </c>
      <c r="Z397" s="12" t="s">
        <v>7258</v>
      </c>
    </row>
    <row r="398" spans="1:26">
      <c r="A398" s="12" t="s">
        <v>177</v>
      </c>
      <c r="B398" s="12" t="s">
        <v>3691</v>
      </c>
      <c r="C398" s="12" t="s">
        <v>7259</v>
      </c>
      <c r="D398" s="12" t="s">
        <v>7260</v>
      </c>
      <c r="E398" s="12" t="s">
        <v>7248</v>
      </c>
      <c r="F398" s="12" t="s">
        <v>1982</v>
      </c>
      <c r="G398" s="12" t="s">
        <v>3500</v>
      </c>
      <c r="H398" s="12" t="s">
        <v>2758</v>
      </c>
      <c r="I398" s="12" t="s">
        <v>2404</v>
      </c>
      <c r="J398" s="12" t="s">
        <v>1721</v>
      </c>
      <c r="K398" s="12" t="s">
        <v>1546</v>
      </c>
      <c r="L398" s="12" t="s">
        <v>7261</v>
      </c>
      <c r="M398" s="12" t="s">
        <v>7262</v>
      </c>
      <c r="N398" s="12" t="s">
        <v>7263</v>
      </c>
      <c r="O398" s="12" t="s">
        <v>2730</v>
      </c>
      <c r="P398" s="12" t="s">
        <v>2698</v>
      </c>
      <c r="Q398" s="12" t="s">
        <v>4781</v>
      </c>
      <c r="R398" s="12" t="s">
        <v>4436</v>
      </c>
      <c r="S398" s="12" t="s">
        <v>7264</v>
      </c>
      <c r="T398" s="12" t="s">
        <v>7265</v>
      </c>
      <c r="U398" s="12" t="s">
        <v>7266</v>
      </c>
      <c r="V398" s="12" t="s">
        <v>7267</v>
      </c>
      <c r="W398" s="12" t="s">
        <v>11</v>
      </c>
      <c r="X398" s="12" t="s">
        <v>7268</v>
      </c>
      <c r="Y398" s="12" t="s">
        <v>1575</v>
      </c>
      <c r="Z398" s="12" t="s">
        <v>7269</v>
      </c>
    </row>
    <row r="399" spans="1:26">
      <c r="A399" s="12" t="s">
        <v>177</v>
      </c>
      <c r="B399" s="12" t="s">
        <v>3035</v>
      </c>
      <c r="C399" s="12" t="s">
        <v>7270</v>
      </c>
      <c r="D399" s="12" t="s">
        <v>7271</v>
      </c>
      <c r="E399" s="12" t="s">
        <v>7272</v>
      </c>
      <c r="F399" s="12" t="s">
        <v>2596</v>
      </c>
      <c r="G399" s="12" t="s">
        <v>1860</v>
      </c>
      <c r="H399" s="12" t="s">
        <v>1354</v>
      </c>
      <c r="I399" s="12" t="s">
        <v>1053</v>
      </c>
      <c r="J399" s="12" t="s">
        <v>1546</v>
      </c>
      <c r="K399" s="12" t="s">
        <v>1786</v>
      </c>
      <c r="L399" s="12" t="s">
        <v>7273</v>
      </c>
      <c r="M399" s="12" t="s">
        <v>7274</v>
      </c>
      <c r="N399" s="12" t="s">
        <v>3521</v>
      </c>
      <c r="O399" s="12" t="s">
        <v>2315</v>
      </c>
      <c r="P399" s="12" t="s">
        <v>371</v>
      </c>
      <c r="Q399" s="12" t="s">
        <v>3363</v>
      </c>
      <c r="R399" s="12" t="s">
        <v>7275</v>
      </c>
      <c r="S399" s="12" t="s">
        <v>7276</v>
      </c>
      <c r="T399" s="12" t="s">
        <v>7277</v>
      </c>
      <c r="U399" s="12" t="s">
        <v>7278</v>
      </c>
      <c r="V399" s="12" t="s">
        <v>7279</v>
      </c>
      <c r="W399" s="12" t="s">
        <v>4</v>
      </c>
      <c r="X399" s="12" t="s">
        <v>7280</v>
      </c>
      <c r="Y399" s="12" t="s">
        <v>3846</v>
      </c>
      <c r="Z399" s="12" t="s">
        <v>7281</v>
      </c>
    </row>
    <row r="400" spans="1:26">
      <c r="A400" s="12" t="s">
        <v>177</v>
      </c>
      <c r="B400" s="12" t="s">
        <v>4921</v>
      </c>
      <c r="C400" s="12" t="s">
        <v>7282</v>
      </c>
      <c r="D400" s="12" t="s">
        <v>7283</v>
      </c>
      <c r="E400" s="12" t="s">
        <v>7284</v>
      </c>
      <c r="F400" s="12" t="s">
        <v>1161</v>
      </c>
      <c r="G400" s="12" t="s">
        <v>1947</v>
      </c>
      <c r="H400" s="12" t="s">
        <v>2159</v>
      </c>
      <c r="I400" s="12" t="s">
        <v>1613</v>
      </c>
      <c r="J400" s="12" t="s">
        <v>1502</v>
      </c>
      <c r="K400" s="12" t="s">
        <v>1590</v>
      </c>
      <c r="L400" s="12" t="s">
        <v>3160</v>
      </c>
      <c r="M400" s="12" t="s">
        <v>7285</v>
      </c>
      <c r="N400" s="12" t="s">
        <v>3475</v>
      </c>
      <c r="O400" s="12" t="s">
        <v>4261</v>
      </c>
      <c r="P400" s="12" t="s">
        <v>431</v>
      </c>
      <c r="Q400" s="12" t="s">
        <v>3362</v>
      </c>
      <c r="R400" s="12" t="s">
        <v>7286</v>
      </c>
      <c r="S400" s="12" t="s">
        <v>7287</v>
      </c>
      <c r="T400" s="12" t="s">
        <v>7288</v>
      </c>
      <c r="U400" s="12" t="s">
        <v>7289</v>
      </c>
      <c r="V400" s="12" t="s">
        <v>7290</v>
      </c>
      <c r="W400" s="12" t="s">
        <v>4</v>
      </c>
      <c r="X400" s="12" t="s">
        <v>7291</v>
      </c>
      <c r="Y400" s="12" t="s">
        <v>7292</v>
      </c>
      <c r="Z400" s="12" t="s">
        <v>7293</v>
      </c>
    </row>
    <row r="401" spans="1:26">
      <c r="A401" s="12" t="s">
        <v>177</v>
      </c>
      <c r="B401" s="12" t="s">
        <v>2746</v>
      </c>
      <c r="C401" s="12" t="s">
        <v>7294</v>
      </c>
      <c r="D401" s="12" t="s">
        <v>7295</v>
      </c>
      <c r="E401" s="12" t="s">
        <v>7284</v>
      </c>
      <c r="F401" s="12" t="s">
        <v>3628</v>
      </c>
      <c r="G401" s="12" t="s">
        <v>3589</v>
      </c>
      <c r="H401" s="12" t="s">
        <v>1348</v>
      </c>
      <c r="I401" s="12" t="s">
        <v>2137</v>
      </c>
      <c r="J401" s="12" t="s">
        <v>1592</v>
      </c>
      <c r="K401" s="12" t="s">
        <v>1502</v>
      </c>
      <c r="L401" s="12" t="s">
        <v>3938</v>
      </c>
      <c r="M401" s="12" t="s">
        <v>4101</v>
      </c>
      <c r="N401" s="12" t="s">
        <v>7296</v>
      </c>
      <c r="O401" s="12" t="s">
        <v>4104</v>
      </c>
      <c r="P401" s="12" t="s">
        <v>4769</v>
      </c>
      <c r="Q401" s="12" t="s">
        <v>2696</v>
      </c>
      <c r="R401" s="12" t="s">
        <v>7297</v>
      </c>
      <c r="S401" s="12" t="s">
        <v>7298</v>
      </c>
      <c r="T401" s="12" t="s">
        <v>7299</v>
      </c>
      <c r="U401" s="12" t="s">
        <v>7300</v>
      </c>
      <c r="V401" s="12" t="s">
        <v>7301</v>
      </c>
      <c r="W401" s="12" t="s">
        <v>11</v>
      </c>
      <c r="X401" s="12" t="s">
        <v>7302</v>
      </c>
      <c r="Y401" s="12" t="s">
        <v>7303</v>
      </c>
      <c r="Z401" s="12" t="s">
        <v>7304</v>
      </c>
    </row>
    <row r="402" spans="1:26">
      <c r="A402" s="12" t="s">
        <v>177</v>
      </c>
      <c r="B402" s="12" t="s">
        <v>3269</v>
      </c>
      <c r="C402" s="12" t="s">
        <v>7305</v>
      </c>
      <c r="D402" s="12" t="s">
        <v>7306</v>
      </c>
      <c r="E402" s="12" t="s">
        <v>7307</v>
      </c>
      <c r="F402" s="12" t="s">
        <v>2541</v>
      </c>
      <c r="G402" s="12" t="s">
        <v>2157</v>
      </c>
      <c r="H402" s="12" t="s">
        <v>2779</v>
      </c>
      <c r="I402" s="12" t="s">
        <v>2502</v>
      </c>
      <c r="J402" s="12" t="s">
        <v>1831</v>
      </c>
      <c r="K402" s="12" t="s">
        <v>1831</v>
      </c>
      <c r="L402" s="12" t="s">
        <v>7308</v>
      </c>
      <c r="M402" s="12" t="s">
        <v>7309</v>
      </c>
      <c r="N402" s="12" t="s">
        <v>6672</v>
      </c>
      <c r="O402" s="12" t="s">
        <v>6802</v>
      </c>
      <c r="P402" s="12" t="s">
        <v>3772</v>
      </c>
      <c r="Q402" s="12" t="s">
        <v>2900</v>
      </c>
      <c r="R402" s="12" t="s">
        <v>7310</v>
      </c>
      <c r="S402" s="12" t="s">
        <v>7311</v>
      </c>
      <c r="T402" s="12" t="s">
        <v>7312</v>
      </c>
      <c r="U402" s="12" t="s">
        <v>7313</v>
      </c>
      <c r="V402" s="12" t="s">
        <v>7314</v>
      </c>
      <c r="W402" s="12" t="s">
        <v>11</v>
      </c>
      <c r="X402" s="12" t="s">
        <v>3108</v>
      </c>
      <c r="Y402" s="12" t="s">
        <v>2224</v>
      </c>
      <c r="Z402" s="12" t="s">
        <v>7315</v>
      </c>
    </row>
    <row r="403" spans="1:26">
      <c r="A403" s="12" t="s">
        <v>177</v>
      </c>
      <c r="B403" s="12" t="s">
        <v>5544</v>
      </c>
      <c r="C403" s="12" t="s">
        <v>7316</v>
      </c>
      <c r="D403" s="12" t="s">
        <v>7317</v>
      </c>
      <c r="E403" s="12" t="s">
        <v>7307</v>
      </c>
      <c r="F403" s="12" t="s">
        <v>2608</v>
      </c>
      <c r="G403" s="12" t="s">
        <v>2185</v>
      </c>
      <c r="H403" s="12" t="s">
        <v>1807</v>
      </c>
      <c r="I403" s="12" t="s">
        <v>1053</v>
      </c>
      <c r="J403" s="12" t="s">
        <v>1547</v>
      </c>
      <c r="K403" s="12" t="s">
        <v>1547</v>
      </c>
      <c r="L403" s="12" t="s">
        <v>7318</v>
      </c>
      <c r="M403" s="12" t="s">
        <v>7319</v>
      </c>
      <c r="N403" s="12" t="s">
        <v>3663</v>
      </c>
      <c r="O403" s="12" t="s">
        <v>2900</v>
      </c>
      <c r="P403" s="12" t="s">
        <v>371</v>
      </c>
      <c r="Q403" s="12" t="s">
        <v>2773</v>
      </c>
      <c r="R403" s="12" t="s">
        <v>7320</v>
      </c>
      <c r="S403" s="12" t="s">
        <v>7321</v>
      </c>
      <c r="T403" s="12" t="s">
        <v>7322</v>
      </c>
      <c r="U403" s="12" t="s">
        <v>7323</v>
      </c>
      <c r="V403" s="12" t="s">
        <v>5276</v>
      </c>
      <c r="W403" s="12" t="s">
        <v>4</v>
      </c>
      <c r="X403" s="12" t="s">
        <v>4505</v>
      </c>
      <c r="Y403" s="12" t="s">
        <v>3504</v>
      </c>
      <c r="Z403" s="12" t="s">
        <v>7324</v>
      </c>
    </row>
    <row r="404" spans="1:26">
      <c r="A404" s="12" t="s">
        <v>177</v>
      </c>
      <c r="B404" s="12" t="s">
        <v>7325</v>
      </c>
      <c r="C404" s="12" t="s">
        <v>7326</v>
      </c>
      <c r="D404" s="12" t="s">
        <v>7327</v>
      </c>
      <c r="E404" s="12" t="s">
        <v>7328</v>
      </c>
      <c r="F404" s="12" t="s">
        <v>2595</v>
      </c>
      <c r="G404" s="12" t="s">
        <v>3623</v>
      </c>
      <c r="H404" s="12" t="s">
        <v>2461</v>
      </c>
      <c r="I404" s="12" t="s">
        <v>1875</v>
      </c>
      <c r="J404" s="12" t="s">
        <v>1764</v>
      </c>
      <c r="K404" s="12" t="s">
        <v>2239</v>
      </c>
      <c r="L404" s="12" t="s">
        <v>7329</v>
      </c>
      <c r="M404" s="12" t="s">
        <v>7330</v>
      </c>
      <c r="N404" s="12" t="s">
        <v>7331</v>
      </c>
      <c r="O404" s="12" t="s">
        <v>5295</v>
      </c>
      <c r="P404" s="12" t="s">
        <v>7332</v>
      </c>
      <c r="Q404" s="12" t="s">
        <v>7333</v>
      </c>
      <c r="R404" s="12" t="s">
        <v>7334</v>
      </c>
      <c r="S404" s="12" t="s">
        <v>7335</v>
      </c>
      <c r="T404" s="12" t="s">
        <v>7336</v>
      </c>
      <c r="U404" s="12" t="s">
        <v>7337</v>
      </c>
      <c r="V404" s="12" t="s">
        <v>7338</v>
      </c>
      <c r="W404" s="12" t="s">
        <v>10</v>
      </c>
      <c r="X404" s="12" t="s">
        <v>3322</v>
      </c>
      <c r="Y404" s="12" t="s">
        <v>916</v>
      </c>
      <c r="Z404" s="12" t="s">
        <v>7339</v>
      </c>
    </row>
    <row r="405" spans="1:26">
      <c r="A405" s="12" t="s">
        <v>177</v>
      </c>
      <c r="B405" s="12" t="s">
        <v>7340</v>
      </c>
      <c r="C405" s="12" t="s">
        <v>7341</v>
      </c>
      <c r="D405" s="12" t="s">
        <v>7342</v>
      </c>
      <c r="E405" s="12" t="s">
        <v>7343</v>
      </c>
      <c r="F405" s="12" t="s">
        <v>1969</v>
      </c>
      <c r="G405" s="12" t="s">
        <v>1969</v>
      </c>
      <c r="H405" s="12" t="s">
        <v>1981</v>
      </c>
      <c r="I405" s="12" t="s">
        <v>1831</v>
      </c>
      <c r="J405" s="12" t="s">
        <v>1831</v>
      </c>
      <c r="K405" s="12" t="s">
        <v>1918</v>
      </c>
      <c r="L405" s="12" t="s">
        <v>7344</v>
      </c>
      <c r="M405" s="12" t="s">
        <v>7345</v>
      </c>
      <c r="N405" s="12" t="s">
        <v>2038</v>
      </c>
      <c r="O405" s="12" t="s">
        <v>375</v>
      </c>
      <c r="P405" s="12" t="s">
        <v>4674</v>
      </c>
      <c r="Q405" s="12" t="s">
        <v>5802</v>
      </c>
      <c r="R405" s="12" t="s">
        <v>7346</v>
      </c>
      <c r="S405" s="12" t="s">
        <v>7347</v>
      </c>
      <c r="T405" s="12" t="s">
        <v>7348</v>
      </c>
      <c r="U405" s="12" t="s">
        <v>7349</v>
      </c>
      <c r="V405" s="12" t="s">
        <v>7350</v>
      </c>
      <c r="W405" s="12" t="s">
        <v>2</v>
      </c>
      <c r="X405" s="12" t="s">
        <v>4098</v>
      </c>
      <c r="Y405" s="12" t="s">
        <v>1161</v>
      </c>
      <c r="Z405" s="12" t="s">
        <v>7351</v>
      </c>
    </row>
    <row r="406" spans="1:26">
      <c r="A406" s="12" t="s">
        <v>177</v>
      </c>
      <c r="B406" s="12" t="s">
        <v>3454</v>
      </c>
      <c r="C406" s="12" t="s">
        <v>7352</v>
      </c>
      <c r="D406" s="12" t="s">
        <v>7353</v>
      </c>
      <c r="E406" s="12" t="s">
        <v>7354</v>
      </c>
      <c r="F406" s="12" t="s">
        <v>1413</v>
      </c>
      <c r="G406" s="12" t="s">
        <v>3623</v>
      </c>
      <c r="H406" s="12" t="s">
        <v>2135</v>
      </c>
      <c r="I406" s="12" t="s">
        <v>1875</v>
      </c>
      <c r="J406" s="12" t="s">
        <v>1547</v>
      </c>
      <c r="K406" s="12" t="s">
        <v>1547</v>
      </c>
      <c r="L406" s="12" t="s">
        <v>7355</v>
      </c>
      <c r="M406" s="12" t="s">
        <v>7356</v>
      </c>
      <c r="N406" s="12" t="s">
        <v>7357</v>
      </c>
      <c r="O406" s="12" t="s">
        <v>2696</v>
      </c>
      <c r="P406" s="12" t="s">
        <v>3663</v>
      </c>
      <c r="Q406" s="12" t="s">
        <v>3663</v>
      </c>
      <c r="R406" s="12" t="s">
        <v>7358</v>
      </c>
      <c r="S406" s="12" t="s">
        <v>7359</v>
      </c>
      <c r="T406" s="12" t="s">
        <v>7360</v>
      </c>
      <c r="U406" s="12" t="s">
        <v>7361</v>
      </c>
      <c r="V406" s="12" t="s">
        <v>7362</v>
      </c>
      <c r="W406" s="12" t="s">
        <v>11</v>
      </c>
      <c r="X406" s="12" t="s">
        <v>2485</v>
      </c>
      <c r="Y406" s="12" t="s">
        <v>7363</v>
      </c>
      <c r="Z406" s="12" t="s">
        <v>7364</v>
      </c>
    </row>
    <row r="407" spans="1:26">
      <c r="A407" s="12" t="s">
        <v>177</v>
      </c>
      <c r="B407" s="12" t="s">
        <v>3053</v>
      </c>
      <c r="C407" s="12" t="s">
        <v>7365</v>
      </c>
      <c r="D407" s="12" t="s">
        <v>7366</v>
      </c>
      <c r="E407" s="12" t="s">
        <v>7367</v>
      </c>
      <c r="F407" s="12" t="s">
        <v>2779</v>
      </c>
      <c r="G407" s="12" t="s">
        <v>2907</v>
      </c>
      <c r="H407" s="12" t="s">
        <v>3221</v>
      </c>
      <c r="I407" s="12" t="s">
        <v>1875</v>
      </c>
      <c r="J407" s="12" t="s">
        <v>1853</v>
      </c>
      <c r="K407" s="12" t="s">
        <v>1721</v>
      </c>
      <c r="L407" s="12" t="s">
        <v>3226</v>
      </c>
      <c r="M407" s="12" t="s">
        <v>7368</v>
      </c>
      <c r="N407" s="12" t="s">
        <v>7369</v>
      </c>
      <c r="O407" s="12" t="s">
        <v>2696</v>
      </c>
      <c r="P407" s="12" t="s">
        <v>3926</v>
      </c>
      <c r="Q407" s="12" t="s">
        <v>2792</v>
      </c>
      <c r="R407" s="12" t="s">
        <v>7370</v>
      </c>
      <c r="S407" s="12" t="s">
        <v>7371</v>
      </c>
      <c r="T407" s="12" t="s">
        <v>7372</v>
      </c>
      <c r="U407" s="12" t="s">
        <v>7373</v>
      </c>
      <c r="V407" s="12" t="s">
        <v>7374</v>
      </c>
      <c r="W407" s="12" t="s">
        <v>4</v>
      </c>
      <c r="X407" s="12" t="s">
        <v>5009</v>
      </c>
      <c r="Y407" s="12" t="s">
        <v>3815</v>
      </c>
      <c r="Z407" s="12" t="s">
        <v>7375</v>
      </c>
    </row>
    <row r="408" spans="1:26">
      <c r="A408" s="12" t="s">
        <v>177</v>
      </c>
      <c r="B408" s="12" t="s">
        <v>4505</v>
      </c>
      <c r="C408" s="12" t="s">
        <v>7376</v>
      </c>
      <c r="D408" s="12" t="s">
        <v>7377</v>
      </c>
      <c r="E408" s="12" t="s">
        <v>7378</v>
      </c>
      <c r="F408" s="12" t="s">
        <v>1337</v>
      </c>
      <c r="G408" s="12" t="s">
        <v>2614</v>
      </c>
      <c r="H408" s="12" t="s">
        <v>2239</v>
      </c>
      <c r="I408" s="12" t="s">
        <v>1786</v>
      </c>
      <c r="J408" s="12" t="s">
        <v>1719</v>
      </c>
      <c r="K408" s="12" t="s">
        <v>1786</v>
      </c>
      <c r="L408" s="12" t="s">
        <v>7379</v>
      </c>
      <c r="M408" s="12" t="s">
        <v>537</v>
      </c>
      <c r="N408" s="12" t="s">
        <v>5910</v>
      </c>
      <c r="O408" s="12" t="s">
        <v>375</v>
      </c>
      <c r="P408" s="12" t="s">
        <v>4495</v>
      </c>
      <c r="Q408" s="12" t="s">
        <v>3363</v>
      </c>
      <c r="R408" s="12" t="s">
        <v>7380</v>
      </c>
      <c r="S408" s="12" t="s">
        <v>7381</v>
      </c>
      <c r="T408" s="12" t="s">
        <v>7382</v>
      </c>
      <c r="U408" s="12" t="s">
        <v>7383</v>
      </c>
      <c r="V408" s="12" t="s">
        <v>7384</v>
      </c>
      <c r="W408" s="12" t="s">
        <v>2</v>
      </c>
      <c r="X408" s="12" t="s">
        <v>3089</v>
      </c>
      <c r="Y408" s="12" t="s">
        <v>5405</v>
      </c>
      <c r="Z408" s="12" t="s">
        <v>7385</v>
      </c>
    </row>
    <row r="409" spans="1:26">
      <c r="A409" s="12" t="s">
        <v>177</v>
      </c>
      <c r="B409" s="12" t="s">
        <v>4991</v>
      </c>
      <c r="C409" s="12" t="s">
        <v>7386</v>
      </c>
      <c r="D409" s="12" t="s">
        <v>7387</v>
      </c>
      <c r="E409" s="12" t="s">
        <v>7388</v>
      </c>
      <c r="F409" s="12" t="s">
        <v>4821</v>
      </c>
      <c r="G409" s="12" t="s">
        <v>2247</v>
      </c>
      <c r="H409" s="12" t="s">
        <v>1744</v>
      </c>
      <c r="I409" s="12" t="s">
        <v>1592</v>
      </c>
      <c r="J409" s="12" t="s">
        <v>1546</v>
      </c>
      <c r="K409" s="12" t="s">
        <v>1744</v>
      </c>
      <c r="L409" s="12" t="s">
        <v>7389</v>
      </c>
      <c r="M409" s="12" t="s">
        <v>3834</v>
      </c>
      <c r="N409" s="12" t="s">
        <v>2901</v>
      </c>
      <c r="O409" s="12" t="s">
        <v>3583</v>
      </c>
      <c r="P409" s="12" t="s">
        <v>4088</v>
      </c>
      <c r="Q409" s="12" t="s">
        <v>3023</v>
      </c>
      <c r="R409" s="12" t="s">
        <v>7390</v>
      </c>
      <c r="S409" s="12" t="s">
        <v>7391</v>
      </c>
      <c r="T409" s="12" t="s">
        <v>7392</v>
      </c>
      <c r="U409" s="12" t="s">
        <v>7393</v>
      </c>
      <c r="V409" s="12" t="s">
        <v>7394</v>
      </c>
      <c r="W409" s="12" t="s">
        <v>2</v>
      </c>
      <c r="X409" s="12" t="s">
        <v>2591</v>
      </c>
      <c r="Y409" s="12" t="s">
        <v>3706</v>
      </c>
      <c r="Z409" s="12" t="s">
        <v>7395</v>
      </c>
    </row>
    <row r="410" spans="1:26">
      <c r="A410" s="12" t="s">
        <v>177</v>
      </c>
      <c r="B410" s="12" t="s">
        <v>2121</v>
      </c>
      <c r="C410" s="12" t="s">
        <v>7396</v>
      </c>
      <c r="D410" s="12" t="s">
        <v>7397</v>
      </c>
      <c r="E410" s="12" t="s">
        <v>7388</v>
      </c>
      <c r="F410" s="12" t="s">
        <v>2674</v>
      </c>
      <c r="G410" s="12" t="s">
        <v>3905</v>
      </c>
      <c r="H410" s="12" t="s">
        <v>2608</v>
      </c>
      <c r="I410" s="12" t="s">
        <v>1590</v>
      </c>
      <c r="J410" s="12" t="s">
        <v>1482</v>
      </c>
      <c r="K410" s="12" t="s">
        <v>1504</v>
      </c>
      <c r="L410" s="12" t="s">
        <v>7398</v>
      </c>
      <c r="M410" s="12" t="s">
        <v>7399</v>
      </c>
      <c r="N410" s="12" t="s">
        <v>7400</v>
      </c>
      <c r="O410" s="12" t="s">
        <v>4192</v>
      </c>
      <c r="P410" s="12" t="s">
        <v>375</v>
      </c>
      <c r="Q410" s="12" t="s">
        <v>2315</v>
      </c>
      <c r="R410" s="12" t="s">
        <v>7401</v>
      </c>
      <c r="S410" s="12" t="s">
        <v>7402</v>
      </c>
      <c r="T410" s="12" t="s">
        <v>7403</v>
      </c>
      <c r="U410" s="12" t="s">
        <v>7393</v>
      </c>
      <c r="V410" s="12" t="s">
        <v>7404</v>
      </c>
      <c r="W410" s="12" t="s">
        <v>4</v>
      </c>
      <c r="X410" s="12" t="s">
        <v>7405</v>
      </c>
      <c r="Y410" s="12" t="s">
        <v>7406</v>
      </c>
      <c r="Z410" s="12" t="s">
        <v>7407</v>
      </c>
    </row>
    <row r="411" spans="1:26">
      <c r="A411" s="12" t="s">
        <v>177</v>
      </c>
      <c r="B411" s="12" t="s">
        <v>7408</v>
      </c>
      <c r="C411" s="12" t="s">
        <v>7409</v>
      </c>
      <c r="D411" s="12" t="s">
        <v>7410</v>
      </c>
      <c r="E411" s="12" t="s">
        <v>7411</v>
      </c>
      <c r="F411" s="12" t="s">
        <v>2442</v>
      </c>
      <c r="G411" s="12" t="s">
        <v>3990</v>
      </c>
      <c r="H411" s="12" t="s">
        <v>1742</v>
      </c>
      <c r="I411" s="12" t="s">
        <v>1592</v>
      </c>
      <c r="J411" s="12" t="s">
        <v>1961</v>
      </c>
      <c r="K411" s="12" t="s">
        <v>1742</v>
      </c>
      <c r="L411" s="12" t="s">
        <v>7412</v>
      </c>
      <c r="M411" s="12" t="s">
        <v>7413</v>
      </c>
      <c r="N411" s="12" t="s">
        <v>6719</v>
      </c>
      <c r="O411" s="12" t="s">
        <v>3583</v>
      </c>
      <c r="P411" s="12" t="s">
        <v>4088</v>
      </c>
      <c r="Q411" s="12" t="s">
        <v>5553</v>
      </c>
      <c r="R411" s="12" t="s">
        <v>7414</v>
      </c>
      <c r="S411" s="12" t="s">
        <v>7415</v>
      </c>
      <c r="T411" s="12" t="s">
        <v>7416</v>
      </c>
      <c r="U411" s="12" t="s">
        <v>7417</v>
      </c>
      <c r="V411" s="12" t="s">
        <v>7418</v>
      </c>
      <c r="W411" s="12" t="s">
        <v>2</v>
      </c>
      <c r="X411" s="12" t="s">
        <v>4462</v>
      </c>
      <c r="Y411" s="12" t="s">
        <v>4630</v>
      </c>
      <c r="Z411" s="12" t="s">
        <v>7419</v>
      </c>
    </row>
    <row r="412" spans="1:26">
      <c r="A412" s="12" t="s">
        <v>177</v>
      </c>
      <c r="B412" s="12" t="s">
        <v>2803</v>
      </c>
      <c r="C412" s="12" t="s">
        <v>7420</v>
      </c>
      <c r="D412" s="12" t="s">
        <v>7421</v>
      </c>
      <c r="E412" s="12" t="s">
        <v>7422</v>
      </c>
      <c r="F412" s="12" t="s">
        <v>2429</v>
      </c>
      <c r="G412" s="12" t="s">
        <v>1592</v>
      </c>
      <c r="H412" s="12" t="s">
        <v>1051</v>
      </c>
      <c r="I412" s="12" t="s">
        <v>3800</v>
      </c>
      <c r="J412" s="12" t="s">
        <v>3800</v>
      </c>
      <c r="K412" s="12" t="s">
        <v>1482</v>
      </c>
      <c r="L412" s="12" t="s">
        <v>7423</v>
      </c>
      <c r="M412" s="12" t="s">
        <v>3442</v>
      </c>
      <c r="N412" s="12" t="s">
        <v>3522</v>
      </c>
      <c r="O412" s="12" t="s">
        <v>91</v>
      </c>
      <c r="P412" s="12" t="s">
        <v>91</v>
      </c>
      <c r="Q412" s="12" t="s">
        <v>375</v>
      </c>
      <c r="R412" s="12" t="s">
        <v>7424</v>
      </c>
      <c r="S412" s="12" t="s">
        <v>7425</v>
      </c>
      <c r="T412" s="12" t="s">
        <v>7426</v>
      </c>
      <c r="U412" s="12" t="s">
        <v>3808</v>
      </c>
      <c r="V412" s="12" t="s">
        <v>7427</v>
      </c>
      <c r="W412" s="12" t="s">
        <v>3</v>
      </c>
      <c r="X412" s="12" t="s">
        <v>7428</v>
      </c>
      <c r="Y412" s="12" t="s">
        <v>7429</v>
      </c>
      <c r="Z412" s="12" t="s">
        <v>7430</v>
      </c>
    </row>
    <row r="413" spans="1:26">
      <c r="A413" s="12" t="s">
        <v>177</v>
      </c>
      <c r="B413" s="12" t="s">
        <v>3394</v>
      </c>
      <c r="C413" s="12" t="s">
        <v>7431</v>
      </c>
      <c r="D413" s="12" t="s">
        <v>7432</v>
      </c>
      <c r="E413" s="12" t="s">
        <v>7433</v>
      </c>
      <c r="F413" s="12" t="s">
        <v>2033</v>
      </c>
      <c r="G413" s="12" t="s">
        <v>2404</v>
      </c>
      <c r="H413" s="12" t="s">
        <v>1939</v>
      </c>
      <c r="I413" s="12" t="s">
        <v>3800</v>
      </c>
      <c r="J413" s="12" t="s">
        <v>1482</v>
      </c>
      <c r="K413" s="12" t="s">
        <v>3800</v>
      </c>
      <c r="L413" s="12" t="s">
        <v>7434</v>
      </c>
      <c r="M413" s="12" t="s">
        <v>4436</v>
      </c>
      <c r="N413" s="12" t="s">
        <v>5615</v>
      </c>
      <c r="O413" s="12" t="s">
        <v>91</v>
      </c>
      <c r="P413" s="12" t="s">
        <v>375</v>
      </c>
      <c r="Q413" s="12" t="s">
        <v>91</v>
      </c>
      <c r="R413" s="12" t="s">
        <v>4981</v>
      </c>
      <c r="S413" s="12" t="s">
        <v>7435</v>
      </c>
      <c r="T413" s="12" t="s">
        <v>7436</v>
      </c>
      <c r="U413" s="12" t="s">
        <v>7437</v>
      </c>
      <c r="V413" s="12" t="s">
        <v>372</v>
      </c>
      <c r="W413" s="12" t="s">
        <v>2</v>
      </c>
      <c r="X413" s="12" t="s">
        <v>7438</v>
      </c>
      <c r="Y413" s="12" t="s">
        <v>7439</v>
      </c>
      <c r="Z413" s="12" t="s">
        <v>7440</v>
      </c>
    </row>
    <row r="414" spans="1:26">
      <c r="A414" s="12" t="s">
        <v>177</v>
      </c>
      <c r="B414" s="12" t="s">
        <v>2348</v>
      </c>
      <c r="C414" s="12" t="s">
        <v>7441</v>
      </c>
      <c r="D414" s="12" t="s">
        <v>7442</v>
      </c>
      <c r="E414" s="12" t="s">
        <v>7433</v>
      </c>
      <c r="F414" s="12" t="s">
        <v>2071</v>
      </c>
      <c r="G414" s="12" t="s">
        <v>1947</v>
      </c>
      <c r="H414" s="12" t="s">
        <v>2060</v>
      </c>
      <c r="I414" s="12" t="s">
        <v>1810</v>
      </c>
      <c r="J414" s="12" t="s">
        <v>1590</v>
      </c>
      <c r="K414" s="12" t="s">
        <v>1698</v>
      </c>
      <c r="L414" s="12" t="s">
        <v>7443</v>
      </c>
      <c r="M414" s="12" t="s">
        <v>7444</v>
      </c>
      <c r="N414" s="12" t="s">
        <v>5035</v>
      </c>
      <c r="O414" s="12" t="s">
        <v>6949</v>
      </c>
      <c r="P414" s="12" t="s">
        <v>3362</v>
      </c>
      <c r="Q414" s="12" t="s">
        <v>2696</v>
      </c>
      <c r="R414" s="12" t="s">
        <v>7445</v>
      </c>
      <c r="S414" s="12" t="s">
        <v>7446</v>
      </c>
      <c r="T414" s="12" t="s">
        <v>7447</v>
      </c>
      <c r="U414" s="12" t="s">
        <v>7448</v>
      </c>
      <c r="V414" s="12" t="s">
        <v>7449</v>
      </c>
      <c r="W414" s="12" t="s">
        <v>11</v>
      </c>
      <c r="X414" s="12" t="s">
        <v>6989</v>
      </c>
      <c r="Y414" s="12" t="s">
        <v>7450</v>
      </c>
      <c r="Z414" s="12" t="s">
        <v>7451</v>
      </c>
    </row>
    <row r="415" spans="1:26">
      <c r="A415" s="12" t="s">
        <v>177</v>
      </c>
      <c r="B415" s="12" t="s">
        <v>7452</v>
      </c>
      <c r="C415" s="12" t="s">
        <v>7453</v>
      </c>
      <c r="D415" s="12" t="s">
        <v>7454</v>
      </c>
      <c r="E415" s="12" t="s">
        <v>7455</v>
      </c>
      <c r="F415" s="12" t="s">
        <v>1137</v>
      </c>
      <c r="G415" s="12" t="s">
        <v>2551</v>
      </c>
      <c r="H415" s="12" t="s">
        <v>2529</v>
      </c>
      <c r="I415" s="12" t="s">
        <v>2384</v>
      </c>
      <c r="J415" s="12" t="s">
        <v>1875</v>
      </c>
      <c r="K415" s="12" t="s">
        <v>1810</v>
      </c>
      <c r="L415" s="12" t="s">
        <v>7456</v>
      </c>
      <c r="M415" s="12" t="s">
        <v>6695</v>
      </c>
      <c r="N415" s="12" t="s">
        <v>7457</v>
      </c>
      <c r="O415" s="12" t="s">
        <v>7458</v>
      </c>
      <c r="P415" s="12" t="s">
        <v>7459</v>
      </c>
      <c r="Q415" s="12" t="s">
        <v>5358</v>
      </c>
      <c r="R415" s="12" t="s">
        <v>7460</v>
      </c>
      <c r="S415" s="12" t="s">
        <v>7461</v>
      </c>
      <c r="T415" s="12" t="s">
        <v>7462</v>
      </c>
      <c r="U415" s="12" t="s">
        <v>7463</v>
      </c>
      <c r="V415" s="12" t="s">
        <v>7464</v>
      </c>
      <c r="W415" s="12" t="s">
        <v>4</v>
      </c>
      <c r="X415" s="12" t="s">
        <v>1395</v>
      </c>
      <c r="Y415" s="12" t="s">
        <v>1794</v>
      </c>
      <c r="Z415" s="12" t="s">
        <v>7465</v>
      </c>
    </row>
    <row r="416" spans="1:26">
      <c r="A416" s="12" t="s">
        <v>177</v>
      </c>
      <c r="B416" s="12" t="s">
        <v>7466</v>
      </c>
      <c r="C416" s="12" t="s">
        <v>7467</v>
      </c>
      <c r="D416" s="12" t="s">
        <v>7468</v>
      </c>
      <c r="E416" s="12" t="s">
        <v>7469</v>
      </c>
      <c r="F416" s="12" t="s">
        <v>2646</v>
      </c>
      <c r="G416" s="12" t="s">
        <v>2071</v>
      </c>
      <c r="H416" s="12" t="s">
        <v>2287</v>
      </c>
      <c r="I416" s="12" t="s">
        <v>2134</v>
      </c>
      <c r="J416" s="12" t="s">
        <v>2239</v>
      </c>
      <c r="K416" s="12" t="s">
        <v>2159</v>
      </c>
      <c r="L416" s="12" t="s">
        <v>4781</v>
      </c>
      <c r="M416" s="12" t="s">
        <v>3507</v>
      </c>
      <c r="N416" s="12" t="s">
        <v>4164</v>
      </c>
      <c r="O416" s="12" t="s">
        <v>5246</v>
      </c>
      <c r="P416" s="12" t="s">
        <v>7470</v>
      </c>
      <c r="Q416" s="12" t="s">
        <v>7471</v>
      </c>
      <c r="R416" s="12" t="s">
        <v>7472</v>
      </c>
      <c r="S416" s="12" t="s">
        <v>7473</v>
      </c>
      <c r="T416" s="12" t="s">
        <v>7474</v>
      </c>
      <c r="U416" s="12" t="s">
        <v>7475</v>
      </c>
      <c r="V416" s="12" t="s">
        <v>7476</v>
      </c>
      <c r="W416" s="12" t="s">
        <v>4</v>
      </c>
      <c r="X416" s="12" t="s">
        <v>2745</v>
      </c>
      <c r="Y416" s="12" t="s">
        <v>4323</v>
      </c>
      <c r="Z416" s="12" t="s">
        <v>7477</v>
      </c>
    </row>
    <row r="417" spans="1:26">
      <c r="A417" s="12" t="s">
        <v>177</v>
      </c>
      <c r="B417" s="12" t="s">
        <v>2631</v>
      </c>
      <c r="C417" s="12" t="s">
        <v>7478</v>
      </c>
      <c r="D417" s="12" t="s">
        <v>7479</v>
      </c>
      <c r="E417" s="12" t="s">
        <v>7469</v>
      </c>
      <c r="F417" s="12" t="s">
        <v>2060</v>
      </c>
      <c r="G417" s="12" t="s">
        <v>2390</v>
      </c>
      <c r="H417" s="12" t="s">
        <v>926</v>
      </c>
      <c r="I417" s="12" t="s">
        <v>1831</v>
      </c>
      <c r="J417" s="12" t="s">
        <v>2239</v>
      </c>
      <c r="K417" s="12" t="s">
        <v>1810</v>
      </c>
      <c r="L417" s="12" t="s">
        <v>7480</v>
      </c>
      <c r="M417" s="12" t="s">
        <v>7481</v>
      </c>
      <c r="N417" s="12" t="s">
        <v>7482</v>
      </c>
      <c r="O417" s="12" t="s">
        <v>7483</v>
      </c>
      <c r="P417" s="12" t="s">
        <v>4247</v>
      </c>
      <c r="Q417" s="12" t="s">
        <v>1909</v>
      </c>
      <c r="R417" s="12" t="s">
        <v>7484</v>
      </c>
      <c r="S417" s="12" t="s">
        <v>7485</v>
      </c>
      <c r="T417" s="12" t="s">
        <v>7486</v>
      </c>
      <c r="U417" s="12" t="s">
        <v>7487</v>
      </c>
      <c r="V417" s="12" t="s">
        <v>7488</v>
      </c>
      <c r="W417" s="12" t="s">
        <v>2</v>
      </c>
      <c r="X417" s="12" t="s">
        <v>3438</v>
      </c>
      <c r="Y417" s="12" t="s">
        <v>3109</v>
      </c>
      <c r="Z417" s="12" t="s">
        <v>7489</v>
      </c>
    </row>
    <row r="418" spans="1:26">
      <c r="A418" s="12" t="s">
        <v>177</v>
      </c>
      <c r="B418" s="12" t="s">
        <v>3846</v>
      </c>
      <c r="C418" s="12" t="s">
        <v>7490</v>
      </c>
      <c r="D418" s="12" t="s">
        <v>7491</v>
      </c>
      <c r="E418" s="12" t="s">
        <v>7469</v>
      </c>
      <c r="F418" s="12" t="s">
        <v>2574</v>
      </c>
      <c r="G418" s="12" t="s">
        <v>2072</v>
      </c>
      <c r="H418" s="12" t="s">
        <v>2404</v>
      </c>
      <c r="I418" s="12" t="s">
        <v>1502</v>
      </c>
      <c r="J418" s="12" t="s">
        <v>1547</v>
      </c>
      <c r="K418" s="12" t="s">
        <v>1502</v>
      </c>
      <c r="L418" s="12" t="s">
        <v>7492</v>
      </c>
      <c r="M418" s="12" t="s">
        <v>7493</v>
      </c>
      <c r="N418" s="12" t="s">
        <v>7494</v>
      </c>
      <c r="O418" s="12" t="s">
        <v>2696</v>
      </c>
      <c r="P418" s="12" t="s">
        <v>471</v>
      </c>
      <c r="Q418" s="12" t="s">
        <v>375</v>
      </c>
      <c r="R418" s="12" t="s">
        <v>7495</v>
      </c>
      <c r="S418" s="12" t="s">
        <v>7496</v>
      </c>
      <c r="T418" s="12" t="s">
        <v>7497</v>
      </c>
      <c r="U418" s="12" t="s">
        <v>7498</v>
      </c>
      <c r="V418" s="12" t="s">
        <v>7499</v>
      </c>
      <c r="W418" s="12" t="s">
        <v>4</v>
      </c>
      <c r="X418" s="12" t="s">
        <v>2803</v>
      </c>
      <c r="Y418" s="12" t="s">
        <v>7500</v>
      </c>
      <c r="Z418" s="12" t="s">
        <v>7501</v>
      </c>
    </row>
    <row r="419" spans="1:26">
      <c r="A419" s="12" t="s">
        <v>177</v>
      </c>
      <c r="B419" s="12" t="s">
        <v>2245</v>
      </c>
      <c r="C419" s="12" t="s">
        <v>7502</v>
      </c>
      <c r="D419" s="12" t="s">
        <v>7503</v>
      </c>
      <c r="E419" s="12" t="s">
        <v>7504</v>
      </c>
      <c r="F419" s="12" t="s">
        <v>3155</v>
      </c>
      <c r="G419" s="12" t="s">
        <v>1504</v>
      </c>
      <c r="H419" s="12" t="s">
        <v>3800</v>
      </c>
      <c r="I419" s="12" t="s">
        <v>3800</v>
      </c>
      <c r="J419" s="12" t="s">
        <v>1482</v>
      </c>
      <c r="K419" s="12" t="s">
        <v>1053</v>
      </c>
      <c r="L419" s="12" t="s">
        <v>7505</v>
      </c>
      <c r="M419" s="12" t="s">
        <v>2172</v>
      </c>
      <c r="N419" s="12" t="s">
        <v>91</v>
      </c>
      <c r="O419" s="12" t="s">
        <v>91</v>
      </c>
      <c r="P419" s="12" t="s">
        <v>3522</v>
      </c>
      <c r="Q419" s="12" t="s">
        <v>4674</v>
      </c>
      <c r="R419" s="12" t="s">
        <v>7506</v>
      </c>
      <c r="S419" s="12" t="s">
        <v>7507</v>
      </c>
      <c r="T419" s="12" t="s">
        <v>7508</v>
      </c>
      <c r="U419" s="12" t="s">
        <v>6277</v>
      </c>
      <c r="V419" s="12" t="s">
        <v>7509</v>
      </c>
      <c r="W419" s="12" t="s">
        <v>11</v>
      </c>
      <c r="X419" s="12" t="s">
        <v>7510</v>
      </c>
      <c r="Y419" s="12" t="s">
        <v>7511</v>
      </c>
      <c r="Z419" s="12" t="s">
        <v>7512</v>
      </c>
    </row>
    <row r="420" spans="1:26">
      <c r="A420" s="12" t="s">
        <v>177</v>
      </c>
      <c r="B420" s="12" t="s">
        <v>1045</v>
      </c>
      <c r="C420" s="12" t="s">
        <v>7513</v>
      </c>
      <c r="D420" s="12" t="s">
        <v>7514</v>
      </c>
      <c r="E420" s="12" t="s">
        <v>7515</v>
      </c>
      <c r="F420" s="12" t="s">
        <v>1407</v>
      </c>
      <c r="G420" s="12" t="s">
        <v>1936</v>
      </c>
      <c r="H420" s="12" t="s">
        <v>2463</v>
      </c>
      <c r="I420" s="12" t="s">
        <v>1764</v>
      </c>
      <c r="J420" s="12" t="s">
        <v>1764</v>
      </c>
      <c r="K420" s="12" t="s">
        <v>1547</v>
      </c>
      <c r="L420" s="12" t="s">
        <v>7516</v>
      </c>
      <c r="M420" s="12" t="s">
        <v>7517</v>
      </c>
      <c r="N420" s="12" t="s">
        <v>3246</v>
      </c>
      <c r="O420" s="12" t="s">
        <v>471</v>
      </c>
      <c r="P420" s="12" t="s">
        <v>5232</v>
      </c>
      <c r="Q420" s="12" t="s">
        <v>471</v>
      </c>
      <c r="R420" s="12" t="s">
        <v>7518</v>
      </c>
      <c r="S420" s="12" t="s">
        <v>7519</v>
      </c>
      <c r="T420" s="12" t="s">
        <v>7520</v>
      </c>
      <c r="U420" s="12" t="s">
        <v>7521</v>
      </c>
      <c r="V420" s="12" t="s">
        <v>7522</v>
      </c>
      <c r="W420" s="12" t="s">
        <v>3</v>
      </c>
      <c r="X420" s="12" t="s">
        <v>3921</v>
      </c>
      <c r="Y420" s="12" t="s">
        <v>7452</v>
      </c>
      <c r="Z420" s="12" t="s">
        <v>7523</v>
      </c>
    </row>
    <row r="421" spans="1:26">
      <c r="A421" s="12" t="s">
        <v>177</v>
      </c>
      <c r="B421" s="12" t="s">
        <v>3423</v>
      </c>
      <c r="C421" s="12" t="s">
        <v>7524</v>
      </c>
      <c r="D421" s="12" t="s">
        <v>7525</v>
      </c>
      <c r="E421" s="12" t="s">
        <v>7526</v>
      </c>
      <c r="F421" s="12" t="s">
        <v>3289</v>
      </c>
      <c r="G421" s="12" t="s">
        <v>2004</v>
      </c>
      <c r="H421" s="12" t="s">
        <v>2608</v>
      </c>
      <c r="I421" s="12" t="s">
        <v>1786</v>
      </c>
      <c r="J421" s="12" t="s">
        <v>1546</v>
      </c>
      <c r="K421" s="12" t="s">
        <v>1698</v>
      </c>
      <c r="L421" s="12" t="s">
        <v>7527</v>
      </c>
      <c r="M421" s="12" t="s">
        <v>7528</v>
      </c>
      <c r="N421" s="12" t="s">
        <v>7529</v>
      </c>
      <c r="O421" s="12" t="s">
        <v>5219</v>
      </c>
      <c r="P421" s="12" t="s">
        <v>375</v>
      </c>
      <c r="Q421" s="12" t="s">
        <v>3664</v>
      </c>
      <c r="R421" s="12" t="s">
        <v>7530</v>
      </c>
      <c r="S421" s="12" t="s">
        <v>7531</v>
      </c>
      <c r="T421" s="12" t="s">
        <v>7532</v>
      </c>
      <c r="U421" s="12" t="s">
        <v>7533</v>
      </c>
      <c r="V421" s="12" t="s">
        <v>7534</v>
      </c>
      <c r="W421" s="12" t="s">
        <v>2</v>
      </c>
      <c r="X421" s="12" t="s">
        <v>3257</v>
      </c>
      <c r="Y421" s="12" t="s">
        <v>1621</v>
      </c>
      <c r="Z421" s="12" t="s">
        <v>7535</v>
      </c>
    </row>
    <row r="422" spans="1:26">
      <c r="A422" s="12" t="s">
        <v>177</v>
      </c>
      <c r="B422" s="12" t="s">
        <v>7183</v>
      </c>
      <c r="C422" s="12" t="s">
        <v>7536</v>
      </c>
      <c r="D422" s="12" t="s">
        <v>7537</v>
      </c>
      <c r="E422" s="12" t="s">
        <v>7526</v>
      </c>
      <c r="F422" s="12" t="s">
        <v>2411</v>
      </c>
      <c r="G422" s="12" t="s">
        <v>2049</v>
      </c>
      <c r="H422" s="12" t="s">
        <v>1786</v>
      </c>
      <c r="I422" s="12" t="s">
        <v>1051</v>
      </c>
      <c r="J422" s="12" t="s">
        <v>1547</v>
      </c>
      <c r="K422" s="12" t="s">
        <v>1590</v>
      </c>
      <c r="L422" s="12" t="s">
        <v>7538</v>
      </c>
      <c r="M422" s="12" t="s">
        <v>6671</v>
      </c>
      <c r="N422" s="12" t="s">
        <v>4261</v>
      </c>
      <c r="O422" s="12" t="s">
        <v>3522</v>
      </c>
      <c r="P422" s="12" t="s">
        <v>471</v>
      </c>
      <c r="Q422" s="12" t="s">
        <v>4315</v>
      </c>
      <c r="R422" s="12" t="s">
        <v>7539</v>
      </c>
      <c r="S422" s="12" t="s">
        <v>7540</v>
      </c>
      <c r="T422" s="12" t="s">
        <v>7541</v>
      </c>
      <c r="U422" s="12" t="s">
        <v>7542</v>
      </c>
      <c r="V422" s="12" t="s">
        <v>7543</v>
      </c>
      <c r="W422" s="12" t="s">
        <v>4</v>
      </c>
      <c r="X422" s="12" t="s">
        <v>1166</v>
      </c>
      <c r="Y422" s="12" t="s">
        <v>7340</v>
      </c>
      <c r="Z422" s="12" t="s">
        <v>7544</v>
      </c>
    </row>
    <row r="423" spans="1:26">
      <c r="A423" s="12" t="s">
        <v>177</v>
      </c>
      <c r="B423" s="12" t="s">
        <v>1990</v>
      </c>
      <c r="C423" s="12" t="s">
        <v>7545</v>
      </c>
      <c r="D423" s="12" t="s">
        <v>7546</v>
      </c>
      <c r="E423" s="12" t="s">
        <v>7547</v>
      </c>
      <c r="F423" s="12" t="s">
        <v>1794</v>
      </c>
      <c r="G423" s="12" t="s">
        <v>1657</v>
      </c>
      <c r="H423" s="12" t="s">
        <v>1502</v>
      </c>
      <c r="I423" s="12" t="s">
        <v>3800</v>
      </c>
      <c r="J423" s="12" t="s">
        <v>3800</v>
      </c>
      <c r="K423" s="12" t="s">
        <v>1504</v>
      </c>
      <c r="L423" s="12" t="s">
        <v>7548</v>
      </c>
      <c r="M423" s="12" t="s">
        <v>2292</v>
      </c>
      <c r="N423" s="12" t="s">
        <v>2696</v>
      </c>
      <c r="O423" s="12" t="s">
        <v>91</v>
      </c>
      <c r="P423" s="12" t="s">
        <v>91</v>
      </c>
      <c r="Q423" s="12" t="s">
        <v>2172</v>
      </c>
      <c r="R423" s="12" t="s">
        <v>7549</v>
      </c>
      <c r="S423" s="12" t="s">
        <v>7550</v>
      </c>
      <c r="T423" s="12" t="s">
        <v>7551</v>
      </c>
      <c r="U423" s="12" t="s">
        <v>3808</v>
      </c>
      <c r="V423" s="12" t="s">
        <v>7552</v>
      </c>
      <c r="W423" s="12" t="s">
        <v>3</v>
      </c>
      <c r="X423" s="12" t="s">
        <v>1643</v>
      </c>
      <c r="Y423" s="12" t="s">
        <v>2526</v>
      </c>
      <c r="Z423" s="12" t="s">
        <v>7553</v>
      </c>
    </row>
    <row r="424" spans="1:26">
      <c r="A424" s="12" t="s">
        <v>177</v>
      </c>
      <c r="B424" s="12" t="s">
        <v>7554</v>
      </c>
      <c r="C424" s="12" t="s">
        <v>7555</v>
      </c>
      <c r="D424" s="12" t="s">
        <v>7556</v>
      </c>
      <c r="E424" s="12" t="s">
        <v>7547</v>
      </c>
      <c r="F424" s="12" t="s">
        <v>3574</v>
      </c>
      <c r="G424" s="12" t="s">
        <v>3473</v>
      </c>
      <c r="H424" s="12" t="s">
        <v>2301</v>
      </c>
      <c r="I424" s="12" t="s">
        <v>1547</v>
      </c>
      <c r="J424" s="12" t="s">
        <v>1918</v>
      </c>
      <c r="K424" s="12" t="s">
        <v>1657</v>
      </c>
      <c r="L424" s="12" t="s">
        <v>7557</v>
      </c>
      <c r="M424" s="12" t="s">
        <v>7558</v>
      </c>
      <c r="N424" s="12" t="s">
        <v>7559</v>
      </c>
      <c r="O424" s="12" t="s">
        <v>471</v>
      </c>
      <c r="P424" s="12" t="s">
        <v>3129</v>
      </c>
      <c r="Q424" s="12" t="s">
        <v>3332</v>
      </c>
      <c r="R424" s="12" t="s">
        <v>7560</v>
      </c>
      <c r="S424" s="12" t="s">
        <v>7561</v>
      </c>
      <c r="T424" s="12" t="s">
        <v>7562</v>
      </c>
      <c r="U424" s="12" t="s">
        <v>7563</v>
      </c>
      <c r="V424" s="12" t="s">
        <v>7564</v>
      </c>
      <c r="W424" s="12" t="s">
        <v>10</v>
      </c>
      <c r="X424" s="12" t="s">
        <v>2081</v>
      </c>
      <c r="Y424" s="12" t="s">
        <v>2633</v>
      </c>
      <c r="Z424" s="12" t="s">
        <v>7565</v>
      </c>
    </row>
    <row r="425" spans="1:26">
      <c r="A425" s="12" t="s">
        <v>177</v>
      </c>
      <c r="B425" s="12" t="s">
        <v>2408</v>
      </c>
      <c r="C425" s="12" t="s">
        <v>7566</v>
      </c>
      <c r="D425" s="12" t="s">
        <v>7567</v>
      </c>
      <c r="E425" s="12" t="s">
        <v>7568</v>
      </c>
      <c r="F425" s="12" t="s">
        <v>1057</v>
      </c>
      <c r="G425" s="12" t="s">
        <v>2759</v>
      </c>
      <c r="H425" s="12" t="s">
        <v>2074</v>
      </c>
      <c r="I425" s="12" t="s">
        <v>1053</v>
      </c>
      <c r="J425" s="12" t="s">
        <v>1657</v>
      </c>
      <c r="K425" s="12" t="s">
        <v>1744</v>
      </c>
      <c r="L425" s="12" t="s">
        <v>7443</v>
      </c>
      <c r="M425" s="12" t="s">
        <v>4823</v>
      </c>
      <c r="N425" s="12" t="s">
        <v>6332</v>
      </c>
      <c r="O425" s="12" t="s">
        <v>3998</v>
      </c>
      <c r="P425" s="12" t="s">
        <v>2773</v>
      </c>
      <c r="Q425" s="12" t="s">
        <v>6402</v>
      </c>
      <c r="R425" s="12" t="s">
        <v>7569</v>
      </c>
      <c r="S425" s="12" t="s">
        <v>7570</v>
      </c>
      <c r="T425" s="12" t="s">
        <v>7571</v>
      </c>
      <c r="U425" s="12" t="s">
        <v>7572</v>
      </c>
      <c r="V425" s="12" t="s">
        <v>7573</v>
      </c>
      <c r="W425" s="12" t="s">
        <v>4</v>
      </c>
      <c r="X425" s="12" t="s">
        <v>7452</v>
      </c>
      <c r="Y425" s="12" t="s">
        <v>7574</v>
      </c>
      <c r="Z425" s="12" t="s">
        <v>7575</v>
      </c>
    </row>
    <row r="426" spans="1:26">
      <c r="A426" s="12" t="s">
        <v>177</v>
      </c>
      <c r="B426" s="12" t="s">
        <v>3988</v>
      </c>
      <c r="C426" s="12" t="s">
        <v>7576</v>
      </c>
      <c r="D426" s="12" t="s">
        <v>7577</v>
      </c>
      <c r="E426" s="12" t="s">
        <v>7568</v>
      </c>
      <c r="F426" s="12" t="s">
        <v>3289</v>
      </c>
      <c r="G426" s="12" t="s">
        <v>3109</v>
      </c>
      <c r="H426" s="12" t="s">
        <v>2287</v>
      </c>
      <c r="I426" s="12" t="s">
        <v>1590</v>
      </c>
      <c r="J426" s="12" t="s">
        <v>1504</v>
      </c>
      <c r="K426" s="12" t="s">
        <v>1698</v>
      </c>
      <c r="L426" s="12" t="s">
        <v>7578</v>
      </c>
      <c r="M426" s="12" t="s">
        <v>7579</v>
      </c>
      <c r="N426" s="12" t="s">
        <v>4826</v>
      </c>
      <c r="O426" s="12" t="s">
        <v>3523</v>
      </c>
      <c r="P426" s="12" t="s">
        <v>371</v>
      </c>
      <c r="Q426" s="12" t="s">
        <v>2315</v>
      </c>
      <c r="R426" s="12" t="s">
        <v>4602</v>
      </c>
      <c r="S426" s="12" t="s">
        <v>7580</v>
      </c>
      <c r="T426" s="12" t="s">
        <v>7581</v>
      </c>
      <c r="U426" s="12" t="s">
        <v>7582</v>
      </c>
      <c r="V426" s="12" t="s">
        <v>7583</v>
      </c>
      <c r="W426" s="12" t="s">
        <v>2</v>
      </c>
      <c r="X426" s="12" t="s">
        <v>4100</v>
      </c>
      <c r="Y426" s="12" t="s">
        <v>1238</v>
      </c>
      <c r="Z426" s="12" t="s">
        <v>7584</v>
      </c>
    </row>
    <row r="427" spans="1:26">
      <c r="A427" s="12" t="s">
        <v>177</v>
      </c>
      <c r="B427" s="12" t="s">
        <v>7585</v>
      </c>
      <c r="C427" s="12" t="s">
        <v>7586</v>
      </c>
      <c r="D427" s="12" t="s">
        <v>7587</v>
      </c>
      <c r="E427" s="12" t="s">
        <v>7588</v>
      </c>
      <c r="F427" s="12" t="s">
        <v>1332</v>
      </c>
      <c r="G427" s="12" t="s">
        <v>3073</v>
      </c>
      <c r="H427" s="12" t="s">
        <v>2239</v>
      </c>
      <c r="I427" s="12" t="s">
        <v>1613</v>
      </c>
      <c r="J427" s="12" t="s">
        <v>1482</v>
      </c>
      <c r="K427" s="12" t="s">
        <v>1502</v>
      </c>
      <c r="L427" s="12" t="s">
        <v>7589</v>
      </c>
      <c r="M427" s="12" t="s">
        <v>7590</v>
      </c>
      <c r="N427" s="12" t="s">
        <v>7591</v>
      </c>
      <c r="O427" s="12" t="s">
        <v>375</v>
      </c>
      <c r="P427" s="12" t="s">
        <v>375</v>
      </c>
      <c r="Q427" s="12" t="s">
        <v>431</v>
      </c>
      <c r="R427" s="12" t="s">
        <v>6764</v>
      </c>
      <c r="S427" s="12" t="s">
        <v>7592</v>
      </c>
      <c r="T427" s="12" t="s">
        <v>7593</v>
      </c>
      <c r="U427" s="12" t="s">
        <v>7594</v>
      </c>
      <c r="V427" s="12" t="s">
        <v>7595</v>
      </c>
      <c r="W427" s="12" t="s">
        <v>2</v>
      </c>
      <c r="X427" s="12" t="s">
        <v>1836</v>
      </c>
      <c r="Y427" s="12" t="s">
        <v>7596</v>
      </c>
      <c r="Z427" s="12" t="s">
        <v>7597</v>
      </c>
    </row>
    <row r="428" spans="1:26">
      <c r="A428" s="12" t="s">
        <v>177</v>
      </c>
      <c r="B428" s="12" t="s">
        <v>6838</v>
      </c>
      <c r="C428" s="12" t="s">
        <v>7598</v>
      </c>
      <c r="D428" s="12" t="s">
        <v>7599</v>
      </c>
      <c r="E428" s="12" t="s">
        <v>7588</v>
      </c>
      <c r="F428" s="12" t="s">
        <v>2101</v>
      </c>
      <c r="G428" s="12" t="s">
        <v>2877</v>
      </c>
      <c r="H428" s="12" t="s">
        <v>2542</v>
      </c>
      <c r="I428" s="12" t="s">
        <v>2404</v>
      </c>
      <c r="J428" s="12" t="s">
        <v>1657</v>
      </c>
      <c r="K428" s="12" t="s">
        <v>1590</v>
      </c>
      <c r="L428" s="12" t="s">
        <v>7600</v>
      </c>
      <c r="M428" s="12" t="s">
        <v>6187</v>
      </c>
      <c r="N428" s="12" t="s">
        <v>7601</v>
      </c>
      <c r="O428" s="12" t="s">
        <v>6672</v>
      </c>
      <c r="P428" s="12" t="s">
        <v>2773</v>
      </c>
      <c r="Q428" s="12" t="s">
        <v>4315</v>
      </c>
      <c r="R428" s="12" t="s">
        <v>7602</v>
      </c>
      <c r="S428" s="12" t="s">
        <v>7603</v>
      </c>
      <c r="T428" s="12" t="s">
        <v>7604</v>
      </c>
      <c r="U428" s="12" t="s">
        <v>7605</v>
      </c>
      <c r="V428" s="12" t="s">
        <v>7606</v>
      </c>
      <c r="W428" s="12" t="s">
        <v>4</v>
      </c>
      <c r="X428" s="12" t="s">
        <v>7607</v>
      </c>
      <c r="Y428" s="12" t="s">
        <v>7608</v>
      </c>
      <c r="Z428" s="12" t="s">
        <v>7609</v>
      </c>
    </row>
    <row r="429" spans="1:26">
      <c r="A429" s="12" t="s">
        <v>177</v>
      </c>
      <c r="B429" s="12" t="s">
        <v>7610</v>
      </c>
      <c r="C429" s="12" t="s">
        <v>7611</v>
      </c>
      <c r="D429" s="12" t="s">
        <v>7612</v>
      </c>
      <c r="E429" s="12" t="s">
        <v>7588</v>
      </c>
      <c r="F429" s="12" t="s">
        <v>1948</v>
      </c>
      <c r="G429" s="12" t="s">
        <v>2060</v>
      </c>
      <c r="H429" s="12" t="s">
        <v>2288</v>
      </c>
      <c r="I429" s="12" t="s">
        <v>2027</v>
      </c>
      <c r="J429" s="12" t="s">
        <v>1053</v>
      </c>
      <c r="K429" s="12" t="s">
        <v>1590</v>
      </c>
      <c r="L429" s="12" t="s">
        <v>7613</v>
      </c>
      <c r="M429" s="12" t="s">
        <v>6846</v>
      </c>
      <c r="N429" s="12" t="s">
        <v>7614</v>
      </c>
      <c r="O429" s="12" t="s">
        <v>4436</v>
      </c>
      <c r="P429" s="12" t="s">
        <v>2900</v>
      </c>
      <c r="Q429" s="12" t="s">
        <v>4315</v>
      </c>
      <c r="R429" s="12" t="s">
        <v>7615</v>
      </c>
      <c r="S429" s="12" t="s">
        <v>7616</v>
      </c>
      <c r="T429" s="12" t="s">
        <v>7617</v>
      </c>
      <c r="U429" s="12" t="s">
        <v>7618</v>
      </c>
      <c r="V429" s="12" t="s">
        <v>7606</v>
      </c>
      <c r="W429" s="12" t="s">
        <v>11</v>
      </c>
      <c r="X429" s="12" t="s">
        <v>7619</v>
      </c>
      <c r="Y429" s="12" t="s">
        <v>7620</v>
      </c>
      <c r="Z429" s="12" t="s">
        <v>7621</v>
      </c>
    </row>
    <row r="430" spans="1:26">
      <c r="A430" s="12" t="s">
        <v>177</v>
      </c>
      <c r="B430" s="12" t="s">
        <v>2447</v>
      </c>
      <c r="C430" s="12" t="s">
        <v>7622</v>
      </c>
      <c r="D430" s="12" t="s">
        <v>7623</v>
      </c>
      <c r="E430" s="12" t="s">
        <v>7624</v>
      </c>
      <c r="F430" s="12" t="s">
        <v>3932</v>
      </c>
      <c r="G430" s="12" t="s">
        <v>2674</v>
      </c>
      <c r="H430" s="12" t="s">
        <v>2278</v>
      </c>
      <c r="I430" s="12" t="s">
        <v>1590</v>
      </c>
      <c r="J430" s="12" t="s">
        <v>1482</v>
      </c>
      <c r="K430" s="12" t="s">
        <v>1053</v>
      </c>
      <c r="L430" s="12" t="s">
        <v>4887</v>
      </c>
      <c r="M430" s="12" t="s">
        <v>4204</v>
      </c>
      <c r="N430" s="12" t="s">
        <v>7625</v>
      </c>
      <c r="O430" s="12" t="s">
        <v>4192</v>
      </c>
      <c r="P430" s="12" t="s">
        <v>371</v>
      </c>
      <c r="Q430" s="12" t="s">
        <v>3998</v>
      </c>
      <c r="R430" s="12" t="s">
        <v>7626</v>
      </c>
      <c r="S430" s="12" t="s">
        <v>7627</v>
      </c>
      <c r="T430" s="12" t="s">
        <v>7628</v>
      </c>
      <c r="U430" s="12" t="s">
        <v>7629</v>
      </c>
      <c r="V430" s="12" t="s">
        <v>7630</v>
      </c>
      <c r="W430" s="12" t="s">
        <v>4</v>
      </c>
      <c r="X430" s="12" t="s">
        <v>7631</v>
      </c>
      <c r="Y430" s="12" t="s">
        <v>7632</v>
      </c>
      <c r="Z430" s="12" t="s">
        <v>7633</v>
      </c>
    </row>
    <row r="431" spans="1:26">
      <c r="A431" s="12" t="s">
        <v>177</v>
      </c>
      <c r="B431" s="12" t="s">
        <v>7634</v>
      </c>
      <c r="C431" s="12" t="s">
        <v>7635</v>
      </c>
      <c r="D431" s="12" t="s">
        <v>7636</v>
      </c>
      <c r="E431" s="12" t="s">
        <v>7637</v>
      </c>
      <c r="F431" s="12" t="s">
        <v>2343</v>
      </c>
      <c r="G431" s="12" t="s">
        <v>2759</v>
      </c>
      <c r="H431" s="12" t="s">
        <v>1961</v>
      </c>
      <c r="I431" s="12" t="s">
        <v>1051</v>
      </c>
      <c r="J431" s="12" t="s">
        <v>1051</v>
      </c>
      <c r="K431" s="12" t="s">
        <v>1504</v>
      </c>
      <c r="L431" s="12" t="s">
        <v>7638</v>
      </c>
      <c r="M431" s="12" t="s">
        <v>7639</v>
      </c>
      <c r="N431" s="12" t="s">
        <v>4104</v>
      </c>
      <c r="O431" s="12" t="s">
        <v>3522</v>
      </c>
      <c r="P431" s="12" t="s">
        <v>371</v>
      </c>
      <c r="Q431" s="12" t="s">
        <v>3522</v>
      </c>
      <c r="R431" s="12" t="s">
        <v>7640</v>
      </c>
      <c r="S431" s="12" t="s">
        <v>7641</v>
      </c>
      <c r="T431" s="12" t="s">
        <v>7642</v>
      </c>
      <c r="U431" s="12" t="s">
        <v>7643</v>
      </c>
      <c r="V431" s="12" t="s">
        <v>7644</v>
      </c>
      <c r="W431" s="12" t="s">
        <v>4</v>
      </c>
      <c r="X431" s="12" t="s">
        <v>1987</v>
      </c>
      <c r="Y431" s="12" t="s">
        <v>6408</v>
      </c>
      <c r="Z431" s="12" t="s">
        <v>7645</v>
      </c>
    </row>
    <row r="432" spans="1:26">
      <c r="A432" s="12" t="s">
        <v>177</v>
      </c>
      <c r="B432" s="12" t="s">
        <v>1075</v>
      </c>
      <c r="C432" s="12" t="s">
        <v>7646</v>
      </c>
      <c r="D432" s="12" t="s">
        <v>7647</v>
      </c>
      <c r="E432" s="12" t="s">
        <v>7648</v>
      </c>
      <c r="F432" s="12" t="s">
        <v>3289</v>
      </c>
      <c r="G432" s="12" t="s">
        <v>1337</v>
      </c>
      <c r="H432" s="12" t="s">
        <v>2544</v>
      </c>
      <c r="I432" s="12" t="s">
        <v>1590</v>
      </c>
      <c r="J432" s="12" t="s">
        <v>1502</v>
      </c>
      <c r="K432" s="12" t="s">
        <v>1939</v>
      </c>
      <c r="L432" s="12" t="s">
        <v>7649</v>
      </c>
      <c r="M432" s="12" t="s">
        <v>7650</v>
      </c>
      <c r="N432" s="12" t="s">
        <v>7226</v>
      </c>
      <c r="O432" s="12" t="s">
        <v>4985</v>
      </c>
      <c r="P432" s="12" t="s">
        <v>375</v>
      </c>
      <c r="Q432" s="12" t="s">
        <v>4350</v>
      </c>
      <c r="R432" s="12" t="s">
        <v>7651</v>
      </c>
      <c r="S432" s="12" t="s">
        <v>7652</v>
      </c>
      <c r="T432" s="12" t="s">
        <v>7653</v>
      </c>
      <c r="U432" s="12" t="s">
        <v>7654</v>
      </c>
      <c r="V432" s="12" t="s">
        <v>7655</v>
      </c>
      <c r="W432" s="12" t="s">
        <v>4</v>
      </c>
      <c r="X432" s="12" t="s">
        <v>7656</v>
      </c>
      <c r="Y432" s="12" t="s">
        <v>7657</v>
      </c>
      <c r="Z432" s="12" t="s">
        <v>7658</v>
      </c>
    </row>
    <row r="433" spans="1:26">
      <c r="A433" s="12" t="s">
        <v>177</v>
      </c>
      <c r="B433" s="12" t="s">
        <v>7659</v>
      </c>
      <c r="C433" s="12" t="s">
        <v>7660</v>
      </c>
      <c r="D433" s="12" t="s">
        <v>7661</v>
      </c>
      <c r="E433" s="12" t="s">
        <v>7648</v>
      </c>
      <c r="F433" s="12" t="s">
        <v>2655</v>
      </c>
      <c r="G433" s="12" t="s">
        <v>2779</v>
      </c>
      <c r="H433" s="12" t="s">
        <v>1742</v>
      </c>
      <c r="I433" s="12" t="s">
        <v>1744</v>
      </c>
      <c r="J433" s="12" t="s">
        <v>1939</v>
      </c>
      <c r="K433" s="12" t="s">
        <v>1939</v>
      </c>
      <c r="L433" s="12" t="s">
        <v>7662</v>
      </c>
      <c r="M433" s="12" t="s">
        <v>6672</v>
      </c>
      <c r="N433" s="12" t="s">
        <v>6144</v>
      </c>
      <c r="O433" s="12" t="s">
        <v>3492</v>
      </c>
      <c r="P433" s="12" t="s">
        <v>3740</v>
      </c>
      <c r="Q433" s="12" t="s">
        <v>3613</v>
      </c>
      <c r="R433" s="12" t="s">
        <v>7663</v>
      </c>
      <c r="S433" s="12" t="s">
        <v>7664</v>
      </c>
      <c r="T433" s="12" t="s">
        <v>7665</v>
      </c>
      <c r="U433" s="12" t="s">
        <v>7666</v>
      </c>
      <c r="V433" s="12" t="s">
        <v>7655</v>
      </c>
      <c r="W433" s="12" t="s">
        <v>11</v>
      </c>
      <c r="X433" s="12" t="s">
        <v>7667</v>
      </c>
      <c r="Y433" s="12" t="s">
        <v>7668</v>
      </c>
      <c r="Z433" s="12" t="s">
        <v>7669</v>
      </c>
    </row>
    <row r="434" spans="1:26">
      <c r="A434" s="12" t="s">
        <v>177</v>
      </c>
      <c r="B434" s="12" t="s">
        <v>7670</v>
      </c>
      <c r="C434" s="12" t="s">
        <v>7671</v>
      </c>
      <c r="D434" s="12" t="s">
        <v>7672</v>
      </c>
      <c r="E434" s="12" t="s">
        <v>7673</v>
      </c>
      <c r="F434" s="12" t="s">
        <v>2330</v>
      </c>
      <c r="G434" s="12" t="s">
        <v>1969</v>
      </c>
      <c r="H434" s="12" t="s">
        <v>1742</v>
      </c>
      <c r="I434" s="12" t="s">
        <v>1546</v>
      </c>
      <c r="J434" s="12" t="s">
        <v>1831</v>
      </c>
      <c r="K434" s="12" t="s">
        <v>1698</v>
      </c>
      <c r="L434" s="12" t="s">
        <v>7674</v>
      </c>
      <c r="M434" s="12" t="s">
        <v>4873</v>
      </c>
      <c r="N434" s="12" t="s">
        <v>7675</v>
      </c>
      <c r="O434" s="12" t="s">
        <v>4781</v>
      </c>
      <c r="P434" s="12" t="s">
        <v>791</v>
      </c>
      <c r="Q434" s="12" t="s">
        <v>431</v>
      </c>
      <c r="R434" s="12" t="s">
        <v>7676</v>
      </c>
      <c r="S434" s="12" t="s">
        <v>7677</v>
      </c>
      <c r="T434" s="12" t="s">
        <v>7678</v>
      </c>
      <c r="U434" s="12" t="s">
        <v>7679</v>
      </c>
      <c r="V434" s="12" t="s">
        <v>7680</v>
      </c>
      <c r="W434" s="12" t="s">
        <v>4</v>
      </c>
      <c r="X434" s="12" t="s">
        <v>3644</v>
      </c>
      <c r="Y434" s="12" t="s">
        <v>3035</v>
      </c>
      <c r="Z434" s="12" t="s">
        <v>7681</v>
      </c>
    </row>
    <row r="435" spans="1:26">
      <c r="A435" s="12" t="s">
        <v>177</v>
      </c>
      <c r="B435" s="12" t="s">
        <v>7607</v>
      </c>
      <c r="C435" s="12" t="s">
        <v>7682</v>
      </c>
      <c r="D435" s="12" t="s">
        <v>7683</v>
      </c>
      <c r="E435" s="12" t="s">
        <v>7684</v>
      </c>
      <c r="F435" s="12" t="s">
        <v>2541</v>
      </c>
      <c r="G435" s="12" t="s">
        <v>2060</v>
      </c>
      <c r="H435" s="12" t="s">
        <v>1968</v>
      </c>
      <c r="I435" s="12" t="s">
        <v>2384</v>
      </c>
      <c r="J435" s="12" t="s">
        <v>1592</v>
      </c>
      <c r="K435" s="12" t="s">
        <v>2137</v>
      </c>
      <c r="L435" s="12" t="s">
        <v>7685</v>
      </c>
      <c r="M435" s="12" t="s">
        <v>5035</v>
      </c>
      <c r="N435" s="12" t="s">
        <v>7686</v>
      </c>
      <c r="O435" s="12" t="s">
        <v>4025</v>
      </c>
      <c r="P435" s="12" t="s">
        <v>3442</v>
      </c>
      <c r="Q435" s="12" t="s">
        <v>5450</v>
      </c>
      <c r="R435" s="12" t="s">
        <v>7687</v>
      </c>
      <c r="S435" s="12" t="s">
        <v>7688</v>
      </c>
      <c r="T435" s="12" t="s">
        <v>7689</v>
      </c>
      <c r="U435" s="12" t="s">
        <v>7690</v>
      </c>
      <c r="V435" s="12" t="s">
        <v>7691</v>
      </c>
      <c r="W435" s="12" t="s">
        <v>4</v>
      </c>
      <c r="X435" s="12" t="s">
        <v>3310</v>
      </c>
      <c r="Y435" s="12" t="s">
        <v>2980</v>
      </c>
      <c r="Z435" s="12" t="s">
        <v>7692</v>
      </c>
    </row>
    <row r="436" spans="1:26">
      <c r="A436" s="12" t="s">
        <v>177</v>
      </c>
      <c r="B436" s="12" t="s">
        <v>2858</v>
      </c>
      <c r="C436" s="12" t="s">
        <v>7693</v>
      </c>
      <c r="D436" s="12" t="s">
        <v>7694</v>
      </c>
      <c r="E436" s="12" t="s">
        <v>7684</v>
      </c>
      <c r="F436" s="12" t="s">
        <v>2853</v>
      </c>
      <c r="G436" s="12" t="s">
        <v>2157</v>
      </c>
      <c r="H436" s="12" t="s">
        <v>3289</v>
      </c>
      <c r="I436" s="12" t="s">
        <v>2027</v>
      </c>
      <c r="J436" s="12" t="s">
        <v>1547</v>
      </c>
      <c r="K436" s="12" t="s">
        <v>1961</v>
      </c>
      <c r="L436" s="12" t="s">
        <v>7695</v>
      </c>
      <c r="M436" s="12" t="s">
        <v>7696</v>
      </c>
      <c r="N436" s="12" t="s">
        <v>7697</v>
      </c>
      <c r="O436" s="12" t="s">
        <v>6672</v>
      </c>
      <c r="P436" s="12" t="s">
        <v>3522</v>
      </c>
      <c r="Q436" s="12" t="s">
        <v>3664</v>
      </c>
      <c r="R436" s="12" t="s">
        <v>7698</v>
      </c>
      <c r="S436" s="12" t="s">
        <v>7699</v>
      </c>
      <c r="T436" s="12" t="s">
        <v>7700</v>
      </c>
      <c r="U436" s="12" t="s">
        <v>7701</v>
      </c>
      <c r="V436" s="12" t="s">
        <v>7702</v>
      </c>
      <c r="W436" s="12" t="s">
        <v>11</v>
      </c>
      <c r="X436" s="12" t="s">
        <v>7703</v>
      </c>
      <c r="Y436" s="12" t="s">
        <v>7704</v>
      </c>
      <c r="Z436" s="12" t="s">
        <v>7705</v>
      </c>
    </row>
    <row r="437" spans="1:26">
      <c r="A437" s="12" t="s">
        <v>177</v>
      </c>
      <c r="B437" s="12" t="s">
        <v>2737</v>
      </c>
      <c r="C437" s="12" t="s">
        <v>7706</v>
      </c>
      <c r="D437" s="12" t="s">
        <v>7707</v>
      </c>
      <c r="E437" s="12" t="s">
        <v>7684</v>
      </c>
      <c r="F437" s="12" t="s">
        <v>1968</v>
      </c>
      <c r="G437" s="12" t="s">
        <v>2878</v>
      </c>
      <c r="H437" s="12" t="s">
        <v>2779</v>
      </c>
      <c r="I437" s="12" t="s">
        <v>1764</v>
      </c>
      <c r="J437" s="12" t="s">
        <v>1875</v>
      </c>
      <c r="K437" s="12" t="s">
        <v>2027</v>
      </c>
      <c r="L437" s="12" t="s">
        <v>7686</v>
      </c>
      <c r="M437" s="12" t="s">
        <v>7708</v>
      </c>
      <c r="N437" s="12" t="s">
        <v>3998</v>
      </c>
      <c r="O437" s="12" t="s">
        <v>6672</v>
      </c>
      <c r="P437" s="12" t="s">
        <v>5398</v>
      </c>
      <c r="Q437" s="12" t="s">
        <v>2038</v>
      </c>
      <c r="R437" s="12" t="s">
        <v>2696</v>
      </c>
      <c r="S437" s="12" t="s">
        <v>7709</v>
      </c>
      <c r="T437" s="12" t="s">
        <v>7710</v>
      </c>
      <c r="U437" s="12" t="s">
        <v>7701</v>
      </c>
      <c r="V437" s="12" t="s">
        <v>7711</v>
      </c>
      <c r="W437" s="12" t="s">
        <v>4</v>
      </c>
      <c r="X437" s="12" t="s">
        <v>3675</v>
      </c>
      <c r="Y437" s="12" t="s">
        <v>4100</v>
      </c>
      <c r="Z437" s="12" t="s">
        <v>7712</v>
      </c>
    </row>
    <row r="438" spans="1:26">
      <c r="A438" s="12" t="s">
        <v>177</v>
      </c>
      <c r="B438" s="12" t="s">
        <v>6035</v>
      </c>
      <c r="C438" s="12" t="s">
        <v>7713</v>
      </c>
      <c r="D438" s="12" t="s">
        <v>7714</v>
      </c>
      <c r="E438" s="12" t="s">
        <v>7684</v>
      </c>
      <c r="F438" s="12" t="s">
        <v>1948</v>
      </c>
      <c r="G438" s="12" t="s">
        <v>2187</v>
      </c>
      <c r="H438" s="12" t="s">
        <v>1360</v>
      </c>
      <c r="I438" s="12" t="s">
        <v>1764</v>
      </c>
      <c r="J438" s="12" t="s">
        <v>1502</v>
      </c>
      <c r="K438" s="12" t="s">
        <v>1939</v>
      </c>
      <c r="L438" s="12" t="s">
        <v>7715</v>
      </c>
      <c r="M438" s="12" t="s">
        <v>7716</v>
      </c>
      <c r="N438" s="12" t="s">
        <v>7717</v>
      </c>
      <c r="O438" s="12" t="s">
        <v>4742</v>
      </c>
      <c r="P438" s="12" t="s">
        <v>431</v>
      </c>
      <c r="Q438" s="12" t="s">
        <v>3740</v>
      </c>
      <c r="R438" s="12" t="s">
        <v>7718</v>
      </c>
      <c r="S438" s="12" t="s">
        <v>7719</v>
      </c>
      <c r="T438" s="12" t="s">
        <v>7720</v>
      </c>
      <c r="U438" s="12" t="s">
        <v>7721</v>
      </c>
      <c r="V438" s="12" t="s">
        <v>7722</v>
      </c>
      <c r="W438" s="12" t="s">
        <v>4</v>
      </c>
      <c r="X438" s="12" t="s">
        <v>7723</v>
      </c>
      <c r="Y438" s="12" t="s">
        <v>1707</v>
      </c>
      <c r="Z438" s="12" t="s">
        <v>7724</v>
      </c>
    </row>
    <row r="439" spans="1:26">
      <c r="A439" s="12" t="s">
        <v>177</v>
      </c>
      <c r="B439" s="12" t="s">
        <v>6989</v>
      </c>
      <c r="C439" s="12" t="s">
        <v>7725</v>
      </c>
      <c r="D439" s="12" t="s">
        <v>7726</v>
      </c>
      <c r="E439" s="12" t="s">
        <v>7727</v>
      </c>
      <c r="F439" s="12" t="s">
        <v>2563</v>
      </c>
      <c r="G439" s="12" t="s">
        <v>2157</v>
      </c>
      <c r="H439" s="12" t="s">
        <v>2487</v>
      </c>
      <c r="I439" s="12" t="s">
        <v>1853</v>
      </c>
      <c r="J439" s="12" t="s">
        <v>1853</v>
      </c>
      <c r="K439" s="12" t="s">
        <v>1721</v>
      </c>
      <c r="L439" s="12" t="s">
        <v>7728</v>
      </c>
      <c r="M439" s="12" t="s">
        <v>4864</v>
      </c>
      <c r="N439" s="12" t="s">
        <v>7729</v>
      </c>
      <c r="O439" s="12" t="s">
        <v>2828</v>
      </c>
      <c r="P439" s="12" t="s">
        <v>7177</v>
      </c>
      <c r="Q439" s="12" t="s">
        <v>7730</v>
      </c>
      <c r="R439" s="12" t="s">
        <v>7731</v>
      </c>
      <c r="S439" s="12" t="s">
        <v>7732</v>
      </c>
      <c r="T439" s="12" t="s">
        <v>7733</v>
      </c>
      <c r="U439" s="12" t="s">
        <v>7734</v>
      </c>
      <c r="V439" s="12" t="s">
        <v>7735</v>
      </c>
      <c r="W439" s="12" t="s">
        <v>10</v>
      </c>
      <c r="X439" s="12" t="s">
        <v>2874</v>
      </c>
      <c r="Y439" s="12" t="s">
        <v>7736</v>
      </c>
      <c r="Z439" s="12" t="s">
        <v>7737</v>
      </c>
    </row>
    <row r="440" spans="1:26">
      <c r="A440" s="12" t="s">
        <v>177</v>
      </c>
      <c r="B440" s="12" t="s">
        <v>4476</v>
      </c>
      <c r="C440" s="12" t="s">
        <v>7738</v>
      </c>
      <c r="D440" s="12" t="s">
        <v>7739</v>
      </c>
      <c r="E440" s="12" t="s">
        <v>7740</v>
      </c>
      <c r="F440" s="12" t="s">
        <v>3125</v>
      </c>
      <c r="G440" s="12" t="s">
        <v>1547</v>
      </c>
      <c r="H440" s="12" t="s">
        <v>1504</v>
      </c>
      <c r="I440" s="12" t="s">
        <v>3800</v>
      </c>
      <c r="J440" s="12" t="s">
        <v>1504</v>
      </c>
      <c r="K440" s="12" t="s">
        <v>3800</v>
      </c>
      <c r="L440" s="12" t="s">
        <v>7741</v>
      </c>
      <c r="M440" s="12" t="s">
        <v>3663</v>
      </c>
      <c r="N440" s="12" t="s">
        <v>3522</v>
      </c>
      <c r="O440" s="12" t="s">
        <v>91</v>
      </c>
      <c r="P440" s="12" t="s">
        <v>2315</v>
      </c>
      <c r="Q440" s="12" t="s">
        <v>91</v>
      </c>
      <c r="R440" s="12" t="s">
        <v>3488</v>
      </c>
      <c r="S440" s="12" t="s">
        <v>7742</v>
      </c>
      <c r="T440" s="12" t="s">
        <v>7743</v>
      </c>
      <c r="U440" s="12" t="s">
        <v>7744</v>
      </c>
      <c r="V440" s="12" t="s">
        <v>372</v>
      </c>
      <c r="W440" s="12" t="s">
        <v>11</v>
      </c>
      <c r="X440" s="12" t="s">
        <v>7745</v>
      </c>
      <c r="Y440" s="12" t="s">
        <v>7746</v>
      </c>
      <c r="Z440" s="12" t="s">
        <v>7747</v>
      </c>
    </row>
    <row r="441" spans="1:26">
      <c r="A441" s="12" t="s">
        <v>177</v>
      </c>
      <c r="B441" s="12" t="s">
        <v>2743</v>
      </c>
      <c r="C441" s="12" t="s">
        <v>7748</v>
      </c>
      <c r="D441" s="12" t="s">
        <v>7749</v>
      </c>
      <c r="E441" s="12" t="s">
        <v>7750</v>
      </c>
      <c r="F441" s="12" t="s">
        <v>1332</v>
      </c>
      <c r="G441" s="12" t="s">
        <v>3104</v>
      </c>
      <c r="H441" s="12" t="s">
        <v>2137</v>
      </c>
      <c r="I441" s="12" t="s">
        <v>1546</v>
      </c>
      <c r="J441" s="12" t="s">
        <v>1744</v>
      </c>
      <c r="K441" s="12" t="s">
        <v>1853</v>
      </c>
      <c r="L441" s="12" t="s">
        <v>7751</v>
      </c>
      <c r="M441" s="12" t="s">
        <v>7091</v>
      </c>
      <c r="N441" s="12" t="s">
        <v>3363</v>
      </c>
      <c r="O441" s="12" t="s">
        <v>375</v>
      </c>
      <c r="P441" s="12" t="s">
        <v>1355</v>
      </c>
      <c r="Q441" s="12" t="s">
        <v>3757</v>
      </c>
      <c r="R441" s="12" t="s">
        <v>7752</v>
      </c>
      <c r="S441" s="12" t="s">
        <v>7753</v>
      </c>
      <c r="T441" s="12" t="s">
        <v>7754</v>
      </c>
      <c r="U441" s="12" t="s">
        <v>7755</v>
      </c>
      <c r="V441" s="12" t="s">
        <v>7756</v>
      </c>
      <c r="W441" s="12" t="s">
        <v>10</v>
      </c>
      <c r="X441" s="12" t="s">
        <v>916</v>
      </c>
      <c r="Y441" s="12" t="s">
        <v>1946</v>
      </c>
      <c r="Z441" s="12" t="s">
        <v>7757</v>
      </c>
    </row>
    <row r="442" spans="1:26">
      <c r="A442" s="12" t="s">
        <v>177</v>
      </c>
      <c r="B442" s="12" t="s">
        <v>2570</v>
      </c>
      <c r="C442" s="12" t="s">
        <v>7758</v>
      </c>
      <c r="D442" s="12" t="s">
        <v>7759</v>
      </c>
      <c r="E442" s="12" t="s">
        <v>7750</v>
      </c>
      <c r="F442" s="12" t="s">
        <v>1104</v>
      </c>
      <c r="G442" s="12" t="s">
        <v>2587</v>
      </c>
      <c r="H442" s="12" t="s">
        <v>1502</v>
      </c>
      <c r="I442" s="12" t="s">
        <v>3800</v>
      </c>
      <c r="J442" s="12" t="s">
        <v>1546</v>
      </c>
      <c r="K442" s="12" t="s">
        <v>1546</v>
      </c>
      <c r="L442" s="12" t="s">
        <v>7760</v>
      </c>
      <c r="M442" s="12" t="s">
        <v>2884</v>
      </c>
      <c r="N442" s="12" t="s">
        <v>431</v>
      </c>
      <c r="O442" s="12" t="s">
        <v>91</v>
      </c>
      <c r="P442" s="12" t="s">
        <v>2172</v>
      </c>
      <c r="Q442" s="12" t="s">
        <v>4088</v>
      </c>
      <c r="R442" s="12" t="s">
        <v>7761</v>
      </c>
      <c r="S442" s="12" t="s">
        <v>7762</v>
      </c>
      <c r="T442" s="12" t="s">
        <v>7763</v>
      </c>
      <c r="U442" s="12" t="s">
        <v>7764</v>
      </c>
      <c r="V442" s="12" t="s">
        <v>7765</v>
      </c>
      <c r="W442" s="12" t="s">
        <v>3</v>
      </c>
      <c r="X442" s="12" t="s">
        <v>7766</v>
      </c>
      <c r="Y442" s="12" t="s">
        <v>1816</v>
      </c>
      <c r="Z442" s="12" t="s">
        <v>7767</v>
      </c>
    </row>
    <row r="443" spans="1:26">
      <c r="A443" s="12" t="s">
        <v>177</v>
      </c>
      <c r="B443" s="12" t="s">
        <v>7768</v>
      </c>
      <c r="C443" s="12" t="s">
        <v>7769</v>
      </c>
      <c r="D443" s="12" t="s">
        <v>7770</v>
      </c>
      <c r="E443" s="12" t="s">
        <v>7771</v>
      </c>
      <c r="F443" s="12" t="s">
        <v>2541</v>
      </c>
      <c r="G443" s="12" t="s">
        <v>3377</v>
      </c>
      <c r="H443" s="12" t="s">
        <v>2101</v>
      </c>
      <c r="I443" s="12" t="s">
        <v>1786</v>
      </c>
      <c r="J443" s="12" t="s">
        <v>1053</v>
      </c>
      <c r="K443" s="12" t="s">
        <v>1961</v>
      </c>
      <c r="L443" s="12" t="s">
        <v>7685</v>
      </c>
      <c r="M443" s="12" t="s">
        <v>6143</v>
      </c>
      <c r="N443" s="12" t="s">
        <v>5037</v>
      </c>
      <c r="O443" s="12" t="s">
        <v>2696</v>
      </c>
      <c r="P443" s="12" t="s">
        <v>1054</v>
      </c>
      <c r="Q443" s="12" t="s">
        <v>375</v>
      </c>
      <c r="R443" s="12" t="s">
        <v>7772</v>
      </c>
      <c r="S443" s="12" t="s">
        <v>7773</v>
      </c>
      <c r="T443" s="12" t="s">
        <v>7774</v>
      </c>
      <c r="U443" s="12" t="s">
        <v>7775</v>
      </c>
      <c r="V443" s="12" t="s">
        <v>6522</v>
      </c>
      <c r="W443" s="12" t="s">
        <v>4</v>
      </c>
      <c r="X443" s="12" t="s">
        <v>1621</v>
      </c>
      <c r="Y443" s="12" t="s">
        <v>5202</v>
      </c>
      <c r="Z443" s="12" t="s">
        <v>7776</v>
      </c>
    </row>
    <row r="444" spans="1:26">
      <c r="A444" s="12" t="s">
        <v>177</v>
      </c>
      <c r="B444" s="12" t="s">
        <v>7029</v>
      </c>
      <c r="C444" s="12" t="s">
        <v>7777</v>
      </c>
      <c r="D444" s="12" t="s">
        <v>7778</v>
      </c>
      <c r="E444" s="12" t="s">
        <v>7779</v>
      </c>
      <c r="F444" s="12" t="s">
        <v>3258</v>
      </c>
      <c r="G444" s="12" t="s">
        <v>2674</v>
      </c>
      <c r="H444" s="12" t="s">
        <v>2281</v>
      </c>
      <c r="I444" s="12" t="s">
        <v>1764</v>
      </c>
      <c r="J444" s="12" t="s">
        <v>1592</v>
      </c>
      <c r="K444" s="12" t="s">
        <v>1786</v>
      </c>
      <c r="L444" s="12" t="s">
        <v>7780</v>
      </c>
      <c r="M444" s="12" t="s">
        <v>7781</v>
      </c>
      <c r="N444" s="12" t="s">
        <v>5825</v>
      </c>
      <c r="O444" s="12" t="s">
        <v>7332</v>
      </c>
      <c r="P444" s="12" t="s">
        <v>1355</v>
      </c>
      <c r="Q444" s="12" t="s">
        <v>5283</v>
      </c>
      <c r="R444" s="12" t="s">
        <v>7782</v>
      </c>
      <c r="S444" s="12" t="s">
        <v>7783</v>
      </c>
      <c r="T444" s="12" t="s">
        <v>7784</v>
      </c>
      <c r="U444" s="12" t="s">
        <v>7785</v>
      </c>
      <c r="V444" s="12" t="s">
        <v>7786</v>
      </c>
      <c r="W444" s="12" t="s">
        <v>3</v>
      </c>
      <c r="X444" s="12" t="s">
        <v>2286</v>
      </c>
      <c r="Y444" s="12" t="s">
        <v>4172</v>
      </c>
      <c r="Z444" s="12" t="s">
        <v>7787</v>
      </c>
    </row>
    <row r="445" spans="1:26">
      <c r="A445" s="12" t="s">
        <v>177</v>
      </c>
      <c r="B445" s="12" t="s">
        <v>3156</v>
      </c>
      <c r="C445" s="12" t="s">
        <v>7788</v>
      </c>
      <c r="D445" s="12" t="s">
        <v>7789</v>
      </c>
      <c r="E445" s="12" t="s">
        <v>7790</v>
      </c>
      <c r="F445" s="12" t="s">
        <v>1155</v>
      </c>
      <c r="G445" s="12" t="s">
        <v>3271</v>
      </c>
      <c r="H445" s="12" t="s">
        <v>1939</v>
      </c>
      <c r="I445" s="12" t="s">
        <v>1547</v>
      </c>
      <c r="J445" s="12" t="s">
        <v>1590</v>
      </c>
      <c r="K445" s="12" t="s">
        <v>1546</v>
      </c>
      <c r="L445" s="12" t="s">
        <v>7791</v>
      </c>
      <c r="M445" s="12" t="s">
        <v>4984</v>
      </c>
      <c r="N445" s="12" t="s">
        <v>3879</v>
      </c>
      <c r="O445" s="12" t="s">
        <v>3663</v>
      </c>
      <c r="P445" s="12" t="s">
        <v>5802</v>
      </c>
      <c r="Q445" s="12" t="s">
        <v>375</v>
      </c>
      <c r="R445" s="12" t="s">
        <v>7792</v>
      </c>
      <c r="S445" s="12" t="s">
        <v>7793</v>
      </c>
      <c r="T445" s="12" t="s">
        <v>7794</v>
      </c>
      <c r="U445" s="12" t="s">
        <v>7795</v>
      </c>
      <c r="V445" s="12" t="s">
        <v>7796</v>
      </c>
      <c r="W445" s="12" t="s">
        <v>4</v>
      </c>
      <c r="X445" s="12" t="s">
        <v>7500</v>
      </c>
      <c r="Y445" s="12" t="s">
        <v>4447</v>
      </c>
      <c r="Z445" s="12" t="s">
        <v>7797</v>
      </c>
    </row>
    <row r="446" spans="1:26">
      <c r="A446" s="12" t="s">
        <v>177</v>
      </c>
      <c r="B446" s="12" t="s">
        <v>997</v>
      </c>
      <c r="C446" s="12" t="s">
        <v>7798</v>
      </c>
      <c r="D446" s="12" t="s">
        <v>7799</v>
      </c>
      <c r="E446" s="12" t="s">
        <v>7790</v>
      </c>
      <c r="F446" s="12" t="s">
        <v>1137</v>
      </c>
      <c r="G446" s="12" t="s">
        <v>2390</v>
      </c>
      <c r="H446" s="12" t="s">
        <v>2994</v>
      </c>
      <c r="I446" s="12" t="s">
        <v>2052</v>
      </c>
      <c r="J446" s="12" t="s">
        <v>1053</v>
      </c>
      <c r="K446" s="12" t="s">
        <v>1961</v>
      </c>
      <c r="L446" s="12" t="s">
        <v>7456</v>
      </c>
      <c r="M446" s="12" t="s">
        <v>6046</v>
      </c>
      <c r="N446" s="12" t="s">
        <v>7800</v>
      </c>
      <c r="O446" s="12" t="s">
        <v>6402</v>
      </c>
      <c r="P446" s="12" t="s">
        <v>2730</v>
      </c>
      <c r="Q446" s="12" t="s">
        <v>3212</v>
      </c>
      <c r="R446" s="12" t="s">
        <v>7801</v>
      </c>
      <c r="S446" s="12" t="s">
        <v>7802</v>
      </c>
      <c r="T446" s="12" t="s">
        <v>7803</v>
      </c>
      <c r="U446" s="12" t="s">
        <v>7804</v>
      </c>
      <c r="V446" s="12" t="s">
        <v>7805</v>
      </c>
      <c r="W446" s="12" t="s">
        <v>11</v>
      </c>
      <c r="X446" s="12" t="s">
        <v>7806</v>
      </c>
      <c r="Y446" s="12" t="s">
        <v>7807</v>
      </c>
      <c r="Z446" s="12" t="s">
        <v>7808</v>
      </c>
    </row>
    <row r="447" spans="1:26">
      <c r="A447" s="12" t="s">
        <v>177</v>
      </c>
      <c r="B447" s="12" t="s">
        <v>2744</v>
      </c>
      <c r="C447" s="12" t="s">
        <v>7809</v>
      </c>
      <c r="D447" s="12" t="s">
        <v>7810</v>
      </c>
      <c r="E447" s="12" t="s">
        <v>7811</v>
      </c>
      <c r="F447" s="12" t="s">
        <v>2343</v>
      </c>
      <c r="G447" s="12" t="s">
        <v>2608</v>
      </c>
      <c r="H447" s="12" t="s">
        <v>1918</v>
      </c>
      <c r="I447" s="12" t="s">
        <v>1613</v>
      </c>
      <c r="J447" s="12" t="s">
        <v>1482</v>
      </c>
      <c r="K447" s="12" t="s">
        <v>1502</v>
      </c>
      <c r="L447" s="12" t="s">
        <v>7812</v>
      </c>
      <c r="M447" s="12" t="s">
        <v>7813</v>
      </c>
      <c r="N447" s="12" t="s">
        <v>4192</v>
      </c>
      <c r="O447" s="12" t="s">
        <v>375</v>
      </c>
      <c r="P447" s="12" t="s">
        <v>375</v>
      </c>
      <c r="Q447" s="12" t="s">
        <v>431</v>
      </c>
      <c r="R447" s="12" t="s">
        <v>7814</v>
      </c>
      <c r="S447" s="12" t="s">
        <v>7815</v>
      </c>
      <c r="T447" s="12" t="s">
        <v>7816</v>
      </c>
      <c r="U447" s="12" t="s">
        <v>7817</v>
      </c>
      <c r="V447" s="12" t="s">
        <v>7818</v>
      </c>
      <c r="W447" s="12" t="s">
        <v>2</v>
      </c>
      <c r="X447" s="12" t="s">
        <v>7819</v>
      </c>
      <c r="Y447" s="12" t="s">
        <v>7820</v>
      </c>
      <c r="Z447" s="12" t="s">
        <v>7821</v>
      </c>
    </row>
    <row r="448" spans="1:26">
      <c r="A448" s="12" t="s">
        <v>177</v>
      </c>
      <c r="B448" s="12" t="s">
        <v>7822</v>
      </c>
      <c r="C448" s="12" t="s">
        <v>7823</v>
      </c>
      <c r="D448" s="12" t="s">
        <v>7824</v>
      </c>
      <c r="E448" s="12" t="s">
        <v>7825</v>
      </c>
      <c r="F448" s="12" t="s">
        <v>2059</v>
      </c>
      <c r="G448" s="12" t="s">
        <v>3221</v>
      </c>
      <c r="H448" s="12" t="s">
        <v>2564</v>
      </c>
      <c r="I448" s="12" t="s">
        <v>1961</v>
      </c>
      <c r="J448" s="12" t="s">
        <v>2027</v>
      </c>
      <c r="K448" s="12" t="s">
        <v>2007</v>
      </c>
      <c r="L448" s="12" t="s">
        <v>7826</v>
      </c>
      <c r="M448" s="12" t="s">
        <v>7827</v>
      </c>
      <c r="N448" s="12" t="s">
        <v>3362</v>
      </c>
      <c r="O448" s="12" t="s">
        <v>3363</v>
      </c>
      <c r="P448" s="12" t="s">
        <v>263</v>
      </c>
      <c r="Q448" s="12" t="s">
        <v>2792</v>
      </c>
      <c r="R448" s="12" t="s">
        <v>7828</v>
      </c>
      <c r="S448" s="12" t="s">
        <v>7829</v>
      </c>
      <c r="T448" s="12" t="s">
        <v>7830</v>
      </c>
      <c r="U448" s="12" t="s">
        <v>7831</v>
      </c>
      <c r="V448" s="12" t="s">
        <v>7832</v>
      </c>
      <c r="W448" s="12" t="s">
        <v>2</v>
      </c>
      <c r="X448" s="12" t="s">
        <v>7833</v>
      </c>
      <c r="Y448" s="12" t="s">
        <v>2245</v>
      </c>
      <c r="Z448" s="12" t="s">
        <v>7834</v>
      </c>
    </row>
    <row r="449" spans="1:26">
      <c r="A449" s="12" t="s">
        <v>177</v>
      </c>
      <c r="B449" s="12" t="s">
        <v>2371</v>
      </c>
      <c r="C449" s="12" t="s">
        <v>7835</v>
      </c>
      <c r="D449" s="12" t="s">
        <v>7836</v>
      </c>
      <c r="E449" s="12" t="s">
        <v>7837</v>
      </c>
      <c r="F449" s="12" t="s">
        <v>1860</v>
      </c>
      <c r="G449" s="12" t="s">
        <v>3932</v>
      </c>
      <c r="H449" s="12" t="s">
        <v>1786</v>
      </c>
      <c r="I449" s="12" t="s">
        <v>1051</v>
      </c>
      <c r="J449" s="12" t="s">
        <v>3800</v>
      </c>
      <c r="K449" s="12" t="s">
        <v>1504</v>
      </c>
      <c r="L449" s="12" t="s">
        <v>7838</v>
      </c>
      <c r="M449" s="12" t="s">
        <v>7839</v>
      </c>
      <c r="N449" s="12" t="s">
        <v>4104</v>
      </c>
      <c r="O449" s="12" t="s">
        <v>371</v>
      </c>
      <c r="P449" s="12" t="s">
        <v>91</v>
      </c>
      <c r="Q449" s="12" t="s">
        <v>2315</v>
      </c>
      <c r="R449" s="12" t="s">
        <v>7840</v>
      </c>
      <c r="S449" s="12" t="s">
        <v>7841</v>
      </c>
      <c r="T449" s="12" t="s">
        <v>7842</v>
      </c>
      <c r="U449" s="12" t="s">
        <v>7843</v>
      </c>
      <c r="V449" s="12" t="s">
        <v>7844</v>
      </c>
      <c r="W449" s="12" t="s">
        <v>2</v>
      </c>
      <c r="X449" s="12" t="s">
        <v>7620</v>
      </c>
      <c r="Y449" s="12" t="s">
        <v>7845</v>
      </c>
      <c r="Z449" s="12" t="s">
        <v>7846</v>
      </c>
    </row>
    <row r="450" spans="1:26">
      <c r="A450" s="12" t="s">
        <v>177</v>
      </c>
      <c r="B450" s="12" t="s">
        <v>5008</v>
      </c>
      <c r="C450" s="12" t="s">
        <v>7847</v>
      </c>
      <c r="D450" s="12" t="s">
        <v>7848</v>
      </c>
      <c r="E450" s="12" t="s">
        <v>7837</v>
      </c>
      <c r="F450" s="12" t="s">
        <v>1968</v>
      </c>
      <c r="G450" s="12" t="s">
        <v>3623</v>
      </c>
      <c r="H450" s="12" t="s">
        <v>2287</v>
      </c>
      <c r="I450" s="12" t="s">
        <v>2049</v>
      </c>
      <c r="J450" s="12" t="s">
        <v>1590</v>
      </c>
      <c r="K450" s="12" t="s">
        <v>1547</v>
      </c>
      <c r="L450" s="12" t="s">
        <v>7849</v>
      </c>
      <c r="M450" s="12" t="s">
        <v>4613</v>
      </c>
      <c r="N450" s="12" t="s">
        <v>7850</v>
      </c>
      <c r="O450" s="12" t="s">
        <v>7851</v>
      </c>
      <c r="P450" s="12" t="s">
        <v>4985</v>
      </c>
      <c r="Q450" s="12" t="s">
        <v>3663</v>
      </c>
      <c r="R450" s="12" t="s">
        <v>7852</v>
      </c>
      <c r="S450" s="12" t="s">
        <v>7853</v>
      </c>
      <c r="T450" s="12" t="s">
        <v>7854</v>
      </c>
      <c r="U450" s="12" t="s">
        <v>7855</v>
      </c>
      <c r="V450" s="12" t="s">
        <v>7856</v>
      </c>
      <c r="W450" s="12" t="s">
        <v>11</v>
      </c>
      <c r="X450" s="12" t="s">
        <v>7857</v>
      </c>
      <c r="Y450" s="12" t="s">
        <v>7858</v>
      </c>
      <c r="Z450" s="12" t="s">
        <v>7859</v>
      </c>
    </row>
    <row r="451" spans="1:26">
      <c r="A451" s="12" t="s">
        <v>177</v>
      </c>
      <c r="B451" s="12" t="s">
        <v>3018</v>
      </c>
      <c r="C451" s="12" t="s">
        <v>7860</v>
      </c>
      <c r="D451" s="12" t="s">
        <v>7861</v>
      </c>
      <c r="E451" s="12" t="s">
        <v>7837</v>
      </c>
      <c r="F451" s="12" t="s">
        <v>1884</v>
      </c>
      <c r="G451" s="12" t="s">
        <v>1657</v>
      </c>
      <c r="H451" s="12" t="s">
        <v>1547</v>
      </c>
      <c r="I451" s="12" t="s">
        <v>1051</v>
      </c>
      <c r="J451" s="12" t="s">
        <v>3800</v>
      </c>
      <c r="K451" s="12" t="s">
        <v>1051</v>
      </c>
      <c r="L451" s="12" t="s">
        <v>7862</v>
      </c>
      <c r="M451" s="12" t="s">
        <v>3074</v>
      </c>
      <c r="N451" s="12" t="s">
        <v>2038</v>
      </c>
      <c r="O451" s="12" t="s">
        <v>3522</v>
      </c>
      <c r="P451" s="12" t="s">
        <v>91</v>
      </c>
      <c r="Q451" s="12" t="s">
        <v>3522</v>
      </c>
      <c r="R451" s="12" t="s">
        <v>7863</v>
      </c>
      <c r="S451" s="12" t="s">
        <v>7864</v>
      </c>
      <c r="T451" s="12" t="s">
        <v>7865</v>
      </c>
      <c r="U451" s="12" t="s">
        <v>7843</v>
      </c>
      <c r="V451" s="12" t="s">
        <v>7866</v>
      </c>
      <c r="W451" s="12" t="s">
        <v>4</v>
      </c>
      <c r="X451" s="12" t="s">
        <v>7867</v>
      </c>
      <c r="Y451" s="12" t="s">
        <v>7868</v>
      </c>
      <c r="Z451" s="12" t="s">
        <v>7869</v>
      </c>
    </row>
    <row r="452" spans="1:26">
      <c r="A452" s="12" t="s">
        <v>177</v>
      </c>
      <c r="B452" s="12" t="s">
        <v>7736</v>
      </c>
      <c r="C452" s="12" t="s">
        <v>7870</v>
      </c>
      <c r="D452" s="12" t="s">
        <v>7871</v>
      </c>
      <c r="E452" s="12" t="s">
        <v>7837</v>
      </c>
      <c r="F452" s="12" t="s">
        <v>3675</v>
      </c>
      <c r="G452" s="12" t="s">
        <v>2541</v>
      </c>
      <c r="H452" s="12" t="s">
        <v>1502</v>
      </c>
      <c r="I452" s="12" t="s">
        <v>3800</v>
      </c>
      <c r="J452" s="12" t="s">
        <v>3800</v>
      </c>
      <c r="K452" s="12" t="s">
        <v>1482</v>
      </c>
      <c r="L452" s="12" t="s">
        <v>7872</v>
      </c>
      <c r="M452" s="12" t="s">
        <v>7873</v>
      </c>
      <c r="N452" s="12" t="s">
        <v>375</v>
      </c>
      <c r="O452" s="12" t="s">
        <v>91</v>
      </c>
      <c r="P452" s="12" t="s">
        <v>91</v>
      </c>
      <c r="Q452" s="12" t="s">
        <v>371</v>
      </c>
      <c r="R452" s="12" t="s">
        <v>7874</v>
      </c>
      <c r="S452" s="12" t="s">
        <v>7875</v>
      </c>
      <c r="T452" s="12" t="s">
        <v>7876</v>
      </c>
      <c r="U452" s="12" t="s">
        <v>3808</v>
      </c>
      <c r="V452" s="12" t="s">
        <v>7877</v>
      </c>
      <c r="W452" s="12" t="s">
        <v>10</v>
      </c>
      <c r="X452" s="12" t="s">
        <v>7878</v>
      </c>
      <c r="Y452" s="12" t="s">
        <v>7879</v>
      </c>
      <c r="Z452" s="12" t="s">
        <v>7880</v>
      </c>
    </row>
    <row r="453" spans="1:26">
      <c r="A453" s="12" t="s">
        <v>177</v>
      </c>
      <c r="B453" s="12" t="s">
        <v>7881</v>
      </c>
      <c r="C453" s="12" t="s">
        <v>7882</v>
      </c>
      <c r="D453" s="12" t="s">
        <v>7883</v>
      </c>
      <c r="E453" s="12" t="s">
        <v>7884</v>
      </c>
      <c r="F453" s="12" t="s">
        <v>2759</v>
      </c>
      <c r="G453" s="12" t="s">
        <v>3289</v>
      </c>
      <c r="H453" s="12" t="s">
        <v>2288</v>
      </c>
      <c r="I453" s="12" t="s">
        <v>1590</v>
      </c>
      <c r="J453" s="12" t="s">
        <v>1853</v>
      </c>
      <c r="K453" s="12" t="s">
        <v>2114</v>
      </c>
      <c r="L453" s="12" t="s">
        <v>5498</v>
      </c>
      <c r="M453" s="12" t="s">
        <v>7649</v>
      </c>
      <c r="N453" s="12" t="s">
        <v>7885</v>
      </c>
      <c r="O453" s="12" t="s">
        <v>4192</v>
      </c>
      <c r="P453" s="12" t="s">
        <v>2250</v>
      </c>
      <c r="Q453" s="12" t="s">
        <v>7886</v>
      </c>
      <c r="R453" s="12" t="s">
        <v>7887</v>
      </c>
      <c r="S453" s="12" t="s">
        <v>7888</v>
      </c>
      <c r="T453" s="12" t="s">
        <v>7889</v>
      </c>
      <c r="U453" s="12" t="s">
        <v>7890</v>
      </c>
      <c r="V453" s="12" t="s">
        <v>7891</v>
      </c>
      <c r="W453" s="12" t="s">
        <v>11</v>
      </c>
      <c r="X453" s="12" t="s">
        <v>4722</v>
      </c>
      <c r="Y453" s="12" t="s">
        <v>7892</v>
      </c>
      <c r="Z453" s="12" t="s">
        <v>7893</v>
      </c>
    </row>
    <row r="454" spans="1:26">
      <c r="A454" s="12" t="s">
        <v>177</v>
      </c>
      <c r="B454" s="12" t="s">
        <v>4447</v>
      </c>
      <c r="C454" s="12" t="s">
        <v>7894</v>
      </c>
      <c r="D454" s="12" t="s">
        <v>7895</v>
      </c>
      <c r="E454" s="12" t="s">
        <v>7884</v>
      </c>
      <c r="F454" s="12" t="s">
        <v>926</v>
      </c>
      <c r="G454" s="12" t="s">
        <v>2499</v>
      </c>
      <c r="H454" s="12" t="s">
        <v>2101</v>
      </c>
      <c r="I454" s="12" t="s">
        <v>1918</v>
      </c>
      <c r="J454" s="12" t="s">
        <v>1698</v>
      </c>
      <c r="K454" s="12" t="s">
        <v>1897</v>
      </c>
      <c r="L454" s="12" t="s">
        <v>4769</v>
      </c>
      <c r="M454" s="12" t="s">
        <v>7896</v>
      </c>
      <c r="N454" s="12" t="s">
        <v>7249</v>
      </c>
      <c r="O454" s="12" t="s">
        <v>375</v>
      </c>
      <c r="P454" s="12" t="s">
        <v>3664</v>
      </c>
      <c r="Q454" s="12" t="s">
        <v>3442</v>
      </c>
      <c r="R454" s="12" t="s">
        <v>7897</v>
      </c>
      <c r="S454" s="12" t="s">
        <v>7898</v>
      </c>
      <c r="T454" s="12" t="s">
        <v>7899</v>
      </c>
      <c r="U454" s="12" t="s">
        <v>7900</v>
      </c>
      <c r="V454" s="12" t="s">
        <v>7901</v>
      </c>
      <c r="W454" s="12" t="s">
        <v>11</v>
      </c>
      <c r="X454" s="12" t="s">
        <v>3018</v>
      </c>
      <c r="Y454" s="12" t="s">
        <v>7554</v>
      </c>
      <c r="Z454" s="12" t="s">
        <v>7902</v>
      </c>
    </row>
    <row r="455" spans="1:26">
      <c r="A455" s="12" t="s">
        <v>177</v>
      </c>
      <c r="B455" s="12" t="s">
        <v>2804</v>
      </c>
      <c r="C455" s="12" t="s">
        <v>7903</v>
      </c>
      <c r="D455" s="12" t="s">
        <v>7904</v>
      </c>
      <c r="E455" s="12" t="s">
        <v>7905</v>
      </c>
      <c r="F455" s="12" t="s">
        <v>4203</v>
      </c>
      <c r="G455" s="12" t="s">
        <v>2159</v>
      </c>
      <c r="H455" s="12" t="s">
        <v>1547</v>
      </c>
      <c r="I455" s="12" t="s">
        <v>1482</v>
      </c>
      <c r="J455" s="12" t="s">
        <v>1657</v>
      </c>
      <c r="K455" s="12" t="s">
        <v>1547</v>
      </c>
      <c r="L455" s="12" t="s">
        <v>7906</v>
      </c>
      <c r="M455" s="12" t="s">
        <v>3362</v>
      </c>
      <c r="N455" s="12" t="s">
        <v>471</v>
      </c>
      <c r="O455" s="12" t="s">
        <v>375</v>
      </c>
      <c r="P455" s="12" t="s">
        <v>371</v>
      </c>
      <c r="Q455" s="12" t="s">
        <v>2773</v>
      </c>
      <c r="R455" s="12" t="s">
        <v>7907</v>
      </c>
      <c r="S455" s="12" t="s">
        <v>7908</v>
      </c>
      <c r="T455" s="12" t="s">
        <v>7909</v>
      </c>
      <c r="U455" s="12" t="s">
        <v>7629</v>
      </c>
      <c r="V455" s="12" t="s">
        <v>7910</v>
      </c>
      <c r="W455" s="12" t="s">
        <v>10</v>
      </c>
      <c r="X455" s="12" t="s">
        <v>7031</v>
      </c>
      <c r="Y455" s="12" t="s">
        <v>1244</v>
      </c>
      <c r="Z455" s="12" t="s">
        <v>7911</v>
      </c>
    </row>
    <row r="456" spans="1:26">
      <c r="A456" s="12" t="s">
        <v>177</v>
      </c>
      <c r="B456" s="12" t="s">
        <v>1771</v>
      </c>
      <c r="C456" s="12" t="s">
        <v>7912</v>
      </c>
      <c r="D456" s="12" t="s">
        <v>7913</v>
      </c>
      <c r="E456" s="12" t="s">
        <v>7914</v>
      </c>
      <c r="F456" s="12" t="s">
        <v>2500</v>
      </c>
      <c r="G456" s="12" t="s">
        <v>3289</v>
      </c>
      <c r="H456" s="12" t="s">
        <v>1918</v>
      </c>
      <c r="I456" s="12" t="s">
        <v>1051</v>
      </c>
      <c r="J456" s="12" t="s">
        <v>1051</v>
      </c>
      <c r="K456" s="12" t="s">
        <v>1482</v>
      </c>
      <c r="L456" s="12" t="s">
        <v>7716</v>
      </c>
      <c r="M456" s="12" t="s">
        <v>7578</v>
      </c>
      <c r="N456" s="12" t="s">
        <v>5968</v>
      </c>
      <c r="O456" s="12" t="s">
        <v>3522</v>
      </c>
      <c r="P456" s="12" t="s">
        <v>371</v>
      </c>
      <c r="Q456" s="12" t="s">
        <v>3522</v>
      </c>
      <c r="R456" s="12" t="s">
        <v>7915</v>
      </c>
      <c r="S456" s="12" t="s">
        <v>7916</v>
      </c>
      <c r="T456" s="12" t="s">
        <v>7917</v>
      </c>
      <c r="U456" s="12" t="s">
        <v>7918</v>
      </c>
      <c r="V456" s="12" t="s">
        <v>7919</v>
      </c>
      <c r="W456" s="12" t="s">
        <v>4</v>
      </c>
      <c r="X456" s="12" t="s">
        <v>7920</v>
      </c>
      <c r="Y456" s="12" t="s">
        <v>7921</v>
      </c>
      <c r="Z456" s="12" t="s">
        <v>7922</v>
      </c>
    </row>
    <row r="457" spans="1:26">
      <c r="A457" s="12" t="s">
        <v>177</v>
      </c>
      <c r="B457" s="12" t="s">
        <v>1644</v>
      </c>
      <c r="C457" s="12" t="s">
        <v>7923</v>
      </c>
      <c r="D457" s="12" t="s">
        <v>7924</v>
      </c>
      <c r="E457" s="12" t="s">
        <v>7925</v>
      </c>
      <c r="F457" s="12" t="s">
        <v>3559</v>
      </c>
      <c r="G457" s="12" t="s">
        <v>2608</v>
      </c>
      <c r="H457" s="12" t="s">
        <v>1721</v>
      </c>
      <c r="I457" s="12" t="s">
        <v>1482</v>
      </c>
      <c r="J457" s="12" t="s">
        <v>1482</v>
      </c>
      <c r="K457" s="12" t="s">
        <v>1482</v>
      </c>
      <c r="L457" s="12" t="s">
        <v>7926</v>
      </c>
      <c r="M457" s="12" t="s">
        <v>7318</v>
      </c>
      <c r="N457" s="12" t="s">
        <v>4286</v>
      </c>
      <c r="O457" s="12" t="s">
        <v>375</v>
      </c>
      <c r="P457" s="12" t="s">
        <v>3522</v>
      </c>
      <c r="Q457" s="12" t="s">
        <v>3522</v>
      </c>
      <c r="R457" s="12" t="s">
        <v>7127</v>
      </c>
      <c r="S457" s="12" t="s">
        <v>7927</v>
      </c>
      <c r="T457" s="12" t="s">
        <v>7928</v>
      </c>
      <c r="U457" s="12" t="s">
        <v>7929</v>
      </c>
      <c r="V457" s="12" t="s">
        <v>7930</v>
      </c>
      <c r="W457" s="12" t="s">
        <v>11</v>
      </c>
      <c r="X457" s="12" t="s">
        <v>7931</v>
      </c>
      <c r="Y457" s="12" t="s">
        <v>7932</v>
      </c>
      <c r="Z457" s="12" t="s">
        <v>7933</v>
      </c>
    </row>
    <row r="458" spans="1:26">
      <c r="A458" s="12" t="s">
        <v>177</v>
      </c>
      <c r="B458" s="12" t="s">
        <v>3310</v>
      </c>
      <c r="C458" s="12" t="s">
        <v>7934</v>
      </c>
      <c r="D458" s="12" t="s">
        <v>7935</v>
      </c>
      <c r="E458" s="12" t="s">
        <v>7925</v>
      </c>
      <c r="F458" s="12" t="s">
        <v>3623</v>
      </c>
      <c r="G458" s="12" t="s">
        <v>3377</v>
      </c>
      <c r="H458" s="12" t="s">
        <v>2135</v>
      </c>
      <c r="I458" s="12" t="s">
        <v>1502</v>
      </c>
      <c r="J458" s="12" t="s">
        <v>1547</v>
      </c>
      <c r="K458" s="12" t="s">
        <v>1744</v>
      </c>
      <c r="L458" s="12" t="s">
        <v>3834</v>
      </c>
      <c r="M458" s="12" t="s">
        <v>4508</v>
      </c>
      <c r="N458" s="12" t="s">
        <v>2315</v>
      </c>
      <c r="O458" s="12" t="s">
        <v>431</v>
      </c>
      <c r="P458" s="12" t="s">
        <v>2773</v>
      </c>
      <c r="Q458" s="12" t="s">
        <v>3442</v>
      </c>
      <c r="R458" s="12" t="s">
        <v>7936</v>
      </c>
      <c r="S458" s="12" t="s">
        <v>7937</v>
      </c>
      <c r="T458" s="12" t="s">
        <v>7938</v>
      </c>
      <c r="U458" s="12" t="s">
        <v>7939</v>
      </c>
      <c r="V458" s="12" t="s">
        <v>7940</v>
      </c>
      <c r="W458" s="12" t="s">
        <v>2</v>
      </c>
      <c r="X458" s="12" t="s">
        <v>3799</v>
      </c>
      <c r="Y458" s="12" t="s">
        <v>1039</v>
      </c>
      <c r="Z458" s="12" t="s">
        <v>7941</v>
      </c>
    </row>
    <row r="459" spans="1:26">
      <c r="A459" s="12" t="s">
        <v>177</v>
      </c>
      <c r="B459" s="12" t="s">
        <v>4969</v>
      </c>
      <c r="C459" s="12" t="s">
        <v>7942</v>
      </c>
      <c r="D459" s="12" t="s">
        <v>7943</v>
      </c>
      <c r="E459" s="12" t="s">
        <v>7944</v>
      </c>
      <c r="F459" s="12" t="s">
        <v>1969</v>
      </c>
      <c r="G459" s="12" t="s">
        <v>2157</v>
      </c>
      <c r="H459" s="12" t="s">
        <v>926</v>
      </c>
      <c r="I459" s="12" t="s">
        <v>1546</v>
      </c>
      <c r="J459" s="12" t="s">
        <v>1482</v>
      </c>
      <c r="K459" s="12" t="s">
        <v>1547</v>
      </c>
      <c r="L459" s="12" t="s">
        <v>7945</v>
      </c>
      <c r="M459" s="12" t="s">
        <v>7946</v>
      </c>
      <c r="N459" s="12" t="s">
        <v>4769</v>
      </c>
      <c r="O459" s="12" t="s">
        <v>2315</v>
      </c>
      <c r="P459" s="12" t="s">
        <v>371</v>
      </c>
      <c r="Q459" s="12" t="s">
        <v>2773</v>
      </c>
      <c r="R459" s="12" t="s">
        <v>7947</v>
      </c>
      <c r="S459" s="12" t="s">
        <v>7948</v>
      </c>
      <c r="T459" s="12" t="s">
        <v>7949</v>
      </c>
      <c r="U459" s="12" t="s">
        <v>7950</v>
      </c>
      <c r="V459" s="12" t="s">
        <v>7951</v>
      </c>
      <c r="W459" s="12" t="s">
        <v>4</v>
      </c>
      <c r="X459" s="12" t="s">
        <v>7952</v>
      </c>
      <c r="Y459" s="12" t="s">
        <v>7953</v>
      </c>
      <c r="Z459" s="12" t="s">
        <v>7954</v>
      </c>
    </row>
    <row r="460" spans="1:26">
      <c r="A460" s="12" t="s">
        <v>177</v>
      </c>
      <c r="B460" s="12" t="s">
        <v>2765</v>
      </c>
      <c r="C460" s="12" t="s">
        <v>7955</v>
      </c>
      <c r="D460" s="12" t="s">
        <v>7956</v>
      </c>
      <c r="E460" s="12" t="s">
        <v>7957</v>
      </c>
      <c r="F460" s="12" t="s">
        <v>2287</v>
      </c>
      <c r="G460" s="12" t="s">
        <v>3013</v>
      </c>
      <c r="H460" s="12" t="s">
        <v>1936</v>
      </c>
      <c r="I460" s="12" t="s">
        <v>1897</v>
      </c>
      <c r="J460" s="12" t="s">
        <v>1502</v>
      </c>
      <c r="K460" s="12" t="s">
        <v>1875</v>
      </c>
      <c r="L460" s="12" t="s">
        <v>7958</v>
      </c>
      <c r="M460" s="12" t="s">
        <v>7959</v>
      </c>
      <c r="N460" s="12" t="s">
        <v>7960</v>
      </c>
      <c r="O460" s="12" t="s">
        <v>6857</v>
      </c>
      <c r="P460" s="12" t="s">
        <v>431</v>
      </c>
      <c r="Q460" s="12" t="s">
        <v>7961</v>
      </c>
      <c r="R460" s="12" t="s">
        <v>7962</v>
      </c>
      <c r="S460" s="12" t="s">
        <v>7963</v>
      </c>
      <c r="T460" s="12" t="s">
        <v>7964</v>
      </c>
      <c r="U460" s="12" t="s">
        <v>7965</v>
      </c>
      <c r="V460" s="12" t="s">
        <v>7966</v>
      </c>
      <c r="W460" s="12" t="s">
        <v>4</v>
      </c>
      <c r="X460" s="12" t="s">
        <v>6008</v>
      </c>
      <c r="Y460" s="12" t="s">
        <v>1490</v>
      </c>
      <c r="Z460" s="12" t="s">
        <v>7967</v>
      </c>
    </row>
    <row r="461" spans="1:26">
      <c r="A461" s="12" t="s">
        <v>177</v>
      </c>
      <c r="B461" s="12" t="s">
        <v>2222</v>
      </c>
      <c r="C461" s="12" t="s">
        <v>7968</v>
      </c>
      <c r="D461" s="12" t="s">
        <v>7969</v>
      </c>
      <c r="E461" s="12" t="s">
        <v>7970</v>
      </c>
      <c r="F461" s="12" t="s">
        <v>3221</v>
      </c>
      <c r="G461" s="12" t="s">
        <v>2563</v>
      </c>
      <c r="H461" s="12" t="s">
        <v>2687</v>
      </c>
      <c r="I461" s="12" t="s">
        <v>2007</v>
      </c>
      <c r="J461" s="12" t="s">
        <v>1875</v>
      </c>
      <c r="K461" s="12" t="s">
        <v>2029</v>
      </c>
      <c r="L461" s="12" t="s">
        <v>7971</v>
      </c>
      <c r="M461" s="12" t="s">
        <v>2038</v>
      </c>
      <c r="N461" s="12" t="s">
        <v>7972</v>
      </c>
      <c r="O461" s="12" t="s">
        <v>2792</v>
      </c>
      <c r="P461" s="12" t="s">
        <v>471</v>
      </c>
      <c r="Q461" s="12" t="s">
        <v>4232</v>
      </c>
      <c r="R461" s="12" t="s">
        <v>2900</v>
      </c>
      <c r="S461" s="12" t="s">
        <v>7973</v>
      </c>
      <c r="T461" s="12" t="s">
        <v>7974</v>
      </c>
      <c r="U461" s="12" t="s">
        <v>7975</v>
      </c>
      <c r="V461" s="12" t="s">
        <v>7976</v>
      </c>
      <c r="W461" s="12" t="s">
        <v>2</v>
      </c>
      <c r="X461" s="12" t="s">
        <v>3276</v>
      </c>
      <c r="Y461" s="12" t="s">
        <v>3089</v>
      </c>
      <c r="Z461" s="12" t="s">
        <v>7977</v>
      </c>
    </row>
    <row r="462" spans="1:26">
      <c r="A462" s="12" t="s">
        <v>177</v>
      </c>
      <c r="B462" s="12" t="s">
        <v>3752</v>
      </c>
      <c r="C462" s="12" t="s">
        <v>7978</v>
      </c>
      <c r="D462" s="12" t="s">
        <v>7979</v>
      </c>
      <c r="E462" s="12" t="s">
        <v>7980</v>
      </c>
      <c r="F462" s="12" t="s">
        <v>3289</v>
      </c>
      <c r="G462" s="12" t="s">
        <v>2060</v>
      </c>
      <c r="H462" s="12" t="s">
        <v>2059</v>
      </c>
      <c r="I462" s="12" t="s">
        <v>1939</v>
      </c>
      <c r="J462" s="12" t="s">
        <v>1613</v>
      </c>
      <c r="K462" s="12" t="s">
        <v>1698</v>
      </c>
      <c r="L462" s="12" t="s">
        <v>3522</v>
      </c>
      <c r="M462" s="12" t="s">
        <v>7981</v>
      </c>
      <c r="N462" s="12" t="s">
        <v>5873</v>
      </c>
      <c r="O462" s="12" t="s">
        <v>4520</v>
      </c>
      <c r="P462" s="12" t="s">
        <v>3363</v>
      </c>
      <c r="Q462" s="12" t="s">
        <v>375</v>
      </c>
      <c r="R462" s="12" t="s">
        <v>7982</v>
      </c>
      <c r="S462" s="12" t="s">
        <v>7983</v>
      </c>
      <c r="T462" s="12" t="s">
        <v>7984</v>
      </c>
      <c r="U462" s="12" t="s">
        <v>7985</v>
      </c>
      <c r="V462" s="12" t="s">
        <v>7986</v>
      </c>
      <c r="W462" s="12" t="s">
        <v>4</v>
      </c>
      <c r="X462" s="12" t="s">
        <v>1279</v>
      </c>
      <c r="Y462" s="12" t="s">
        <v>7987</v>
      </c>
      <c r="Z462" s="12" t="s">
        <v>7988</v>
      </c>
    </row>
    <row r="463" spans="1:26">
      <c r="A463" s="12" t="s">
        <v>177</v>
      </c>
      <c r="B463" s="12" t="s">
        <v>2591</v>
      </c>
      <c r="C463" s="12" t="s">
        <v>7989</v>
      </c>
      <c r="D463" s="12" t="s">
        <v>7990</v>
      </c>
      <c r="E463" s="12" t="s">
        <v>7991</v>
      </c>
      <c r="F463" s="12" t="s">
        <v>2381</v>
      </c>
      <c r="G463" s="12" t="s">
        <v>1897</v>
      </c>
      <c r="H463" s="12" t="s">
        <v>1504</v>
      </c>
      <c r="I463" s="12" t="s">
        <v>3800</v>
      </c>
      <c r="J463" s="12" t="s">
        <v>1051</v>
      </c>
      <c r="K463" s="12" t="s">
        <v>1592</v>
      </c>
      <c r="L463" s="12" t="s">
        <v>7992</v>
      </c>
      <c r="M463" s="12" t="s">
        <v>1355</v>
      </c>
      <c r="N463" s="12" t="s">
        <v>371</v>
      </c>
      <c r="O463" s="12" t="s">
        <v>91</v>
      </c>
      <c r="P463" s="12" t="s">
        <v>3522</v>
      </c>
      <c r="Q463" s="12" t="s">
        <v>3583</v>
      </c>
      <c r="R463" s="12" t="s">
        <v>7993</v>
      </c>
      <c r="S463" s="12" t="s">
        <v>7994</v>
      </c>
      <c r="T463" s="12" t="s">
        <v>7995</v>
      </c>
      <c r="U463" s="12" t="s">
        <v>7996</v>
      </c>
      <c r="V463" s="12" t="s">
        <v>7997</v>
      </c>
      <c r="W463" s="12" t="s">
        <v>3</v>
      </c>
      <c r="X463" s="12" t="s">
        <v>7121</v>
      </c>
      <c r="Y463" s="12" t="s">
        <v>7634</v>
      </c>
      <c r="Z463" s="12" t="s">
        <v>7998</v>
      </c>
    </row>
    <row r="464" spans="1:26">
      <c r="A464" s="12" t="s">
        <v>177</v>
      </c>
      <c r="B464" s="12" t="s">
        <v>4807</v>
      </c>
      <c r="C464" s="12" t="s">
        <v>7999</v>
      </c>
      <c r="D464" s="12" t="s">
        <v>8000</v>
      </c>
      <c r="E464" s="12" t="s">
        <v>8001</v>
      </c>
      <c r="F464" s="12" t="s">
        <v>2450</v>
      </c>
      <c r="G464" s="12" t="s">
        <v>2692</v>
      </c>
      <c r="H464" s="12" t="s">
        <v>926</v>
      </c>
      <c r="I464" s="12" t="s">
        <v>1698</v>
      </c>
      <c r="J464" s="12" t="s">
        <v>1547</v>
      </c>
      <c r="K464" s="12" t="s">
        <v>1482</v>
      </c>
      <c r="L464" s="12" t="s">
        <v>3522</v>
      </c>
      <c r="M464" s="12" t="s">
        <v>7127</v>
      </c>
      <c r="N464" s="12" t="s">
        <v>6695</v>
      </c>
      <c r="O464" s="12" t="s">
        <v>4781</v>
      </c>
      <c r="P464" s="12" t="s">
        <v>2038</v>
      </c>
      <c r="Q464" s="12" t="s">
        <v>375</v>
      </c>
      <c r="R464" s="12" t="s">
        <v>8002</v>
      </c>
      <c r="S464" s="12" t="s">
        <v>8003</v>
      </c>
      <c r="T464" s="12" t="s">
        <v>8004</v>
      </c>
      <c r="U464" s="12" t="s">
        <v>8005</v>
      </c>
      <c r="V464" s="12" t="s">
        <v>8006</v>
      </c>
      <c r="W464" s="12" t="s">
        <v>11</v>
      </c>
      <c r="X464" s="12" t="s">
        <v>8007</v>
      </c>
      <c r="Y464" s="12" t="s">
        <v>8008</v>
      </c>
      <c r="Z464" s="12" t="s">
        <v>8009</v>
      </c>
    </row>
    <row r="465" spans="1:26">
      <c r="A465" s="12" t="s">
        <v>177</v>
      </c>
      <c r="B465" s="12" t="s">
        <v>3505</v>
      </c>
      <c r="C465" s="12" t="s">
        <v>8010</v>
      </c>
      <c r="D465" s="12" t="s">
        <v>8011</v>
      </c>
      <c r="E465" s="12" t="s">
        <v>8012</v>
      </c>
      <c r="F465" s="12" t="s">
        <v>1407</v>
      </c>
      <c r="G465" s="12" t="s">
        <v>3289</v>
      </c>
      <c r="H465" s="12" t="s">
        <v>1657</v>
      </c>
      <c r="I465" s="12" t="s">
        <v>1051</v>
      </c>
      <c r="J465" s="12" t="s">
        <v>1502</v>
      </c>
      <c r="K465" s="12" t="s">
        <v>1592</v>
      </c>
      <c r="L465" s="12" t="s">
        <v>8013</v>
      </c>
      <c r="M465" s="12" t="s">
        <v>8014</v>
      </c>
      <c r="N465" s="12" t="s">
        <v>2038</v>
      </c>
      <c r="O465" s="12" t="s">
        <v>371</v>
      </c>
      <c r="P465" s="12" t="s">
        <v>431</v>
      </c>
      <c r="Q465" s="12" t="s">
        <v>3442</v>
      </c>
      <c r="R465" s="12" t="s">
        <v>8015</v>
      </c>
      <c r="S465" s="12" t="s">
        <v>8016</v>
      </c>
      <c r="T465" s="12" t="s">
        <v>8017</v>
      </c>
      <c r="U465" s="12" t="s">
        <v>8018</v>
      </c>
      <c r="V465" s="12" t="s">
        <v>8019</v>
      </c>
      <c r="W465" s="12" t="s">
        <v>2</v>
      </c>
      <c r="X465" s="12" t="s">
        <v>8020</v>
      </c>
      <c r="Y465" s="12" t="s">
        <v>1202</v>
      </c>
      <c r="Z465" s="12" t="s">
        <v>8021</v>
      </c>
    </row>
    <row r="466" spans="1:26">
      <c r="A466" s="12" t="s">
        <v>177</v>
      </c>
      <c r="B466" s="12" t="s">
        <v>7280</v>
      </c>
      <c r="C466" s="12" t="s">
        <v>8022</v>
      </c>
      <c r="D466" s="12" t="s">
        <v>8023</v>
      </c>
      <c r="E466" s="12" t="s">
        <v>8024</v>
      </c>
      <c r="F466" s="12" t="s">
        <v>3054</v>
      </c>
      <c r="G466" s="12" t="s">
        <v>1947</v>
      </c>
      <c r="H466" s="12" t="s">
        <v>2049</v>
      </c>
      <c r="I466" s="12" t="s">
        <v>1502</v>
      </c>
      <c r="J466" s="12" t="s">
        <v>1482</v>
      </c>
      <c r="K466" s="12" t="s">
        <v>1051</v>
      </c>
      <c r="L466" s="12" t="s">
        <v>8025</v>
      </c>
      <c r="M466" s="12" t="s">
        <v>8026</v>
      </c>
      <c r="N466" s="12" t="s">
        <v>3230</v>
      </c>
      <c r="O466" s="12" t="s">
        <v>375</v>
      </c>
      <c r="P466" s="12" t="s">
        <v>375</v>
      </c>
      <c r="Q466" s="12" t="s">
        <v>3522</v>
      </c>
      <c r="R466" s="12" t="s">
        <v>8027</v>
      </c>
      <c r="S466" s="12" t="s">
        <v>8028</v>
      </c>
      <c r="T466" s="12" t="s">
        <v>8029</v>
      </c>
      <c r="U466" s="12" t="s">
        <v>8030</v>
      </c>
      <c r="V466" s="12" t="s">
        <v>8031</v>
      </c>
      <c r="W466" s="12" t="s">
        <v>2</v>
      </c>
      <c r="X466" s="12" t="s">
        <v>8032</v>
      </c>
      <c r="Y466" s="12" t="s">
        <v>8033</v>
      </c>
      <c r="Z466" s="12" t="s">
        <v>8034</v>
      </c>
    </row>
    <row r="467" spans="1:26">
      <c r="A467" s="12" t="s">
        <v>177</v>
      </c>
      <c r="B467" s="12" t="s">
        <v>6896</v>
      </c>
      <c r="C467" s="12" t="s">
        <v>8035</v>
      </c>
      <c r="D467" s="12" t="s">
        <v>8036</v>
      </c>
      <c r="E467" s="12" t="s">
        <v>8037</v>
      </c>
      <c r="F467" s="12" t="s">
        <v>4115</v>
      </c>
      <c r="G467" s="12" t="s">
        <v>2976</v>
      </c>
      <c r="H467" s="12" t="s">
        <v>1831</v>
      </c>
      <c r="I467" s="12" t="s">
        <v>1547</v>
      </c>
      <c r="J467" s="12" t="s">
        <v>1051</v>
      </c>
      <c r="K467" s="12" t="s">
        <v>1721</v>
      </c>
      <c r="L467" s="12" t="s">
        <v>8038</v>
      </c>
      <c r="M467" s="12" t="s">
        <v>2897</v>
      </c>
      <c r="N467" s="12" t="s">
        <v>2730</v>
      </c>
      <c r="O467" s="12" t="s">
        <v>2038</v>
      </c>
      <c r="P467" s="12" t="s">
        <v>3522</v>
      </c>
      <c r="Q467" s="12" t="s">
        <v>5189</v>
      </c>
      <c r="R467" s="12" t="s">
        <v>2897</v>
      </c>
      <c r="S467" s="12" t="s">
        <v>8039</v>
      </c>
      <c r="T467" s="12" t="s">
        <v>8040</v>
      </c>
      <c r="U467" s="12" t="s">
        <v>8041</v>
      </c>
      <c r="V467" s="12" t="s">
        <v>8042</v>
      </c>
      <c r="W467" s="12" t="s">
        <v>11</v>
      </c>
      <c r="X467" s="12" t="s">
        <v>2875</v>
      </c>
      <c r="Y467" s="12" t="s">
        <v>8043</v>
      </c>
      <c r="Z467" s="12" t="s">
        <v>8044</v>
      </c>
    </row>
    <row r="468" spans="1:26">
      <c r="A468" s="12" t="s">
        <v>177</v>
      </c>
      <c r="B468" s="12" t="s">
        <v>4433</v>
      </c>
      <c r="C468" s="12" t="s">
        <v>8045</v>
      </c>
      <c r="D468" s="12" t="s">
        <v>8046</v>
      </c>
      <c r="E468" s="12" t="s">
        <v>8037</v>
      </c>
      <c r="F468" s="12" t="s">
        <v>3589</v>
      </c>
      <c r="G468" s="12" t="s">
        <v>2288</v>
      </c>
      <c r="H468" s="12" t="s">
        <v>2239</v>
      </c>
      <c r="I468" s="12" t="s">
        <v>1918</v>
      </c>
      <c r="J468" s="12" t="s">
        <v>2007</v>
      </c>
      <c r="K468" s="12" t="s">
        <v>1698</v>
      </c>
      <c r="L468" s="12" t="s">
        <v>8047</v>
      </c>
      <c r="M468" s="12" t="s">
        <v>8048</v>
      </c>
      <c r="N468" s="12" t="s">
        <v>8049</v>
      </c>
      <c r="O468" s="12" t="s">
        <v>3129</v>
      </c>
      <c r="P468" s="12" t="s">
        <v>4165</v>
      </c>
      <c r="Q468" s="12" t="s">
        <v>431</v>
      </c>
      <c r="R468" s="12" t="s">
        <v>8050</v>
      </c>
      <c r="S468" s="12" t="s">
        <v>8051</v>
      </c>
      <c r="T468" s="12" t="s">
        <v>8052</v>
      </c>
      <c r="U468" s="12" t="s">
        <v>8053</v>
      </c>
      <c r="V468" s="12" t="s">
        <v>8054</v>
      </c>
      <c r="W468" s="12" t="s">
        <v>3</v>
      </c>
      <c r="X468" s="12" t="s">
        <v>4519</v>
      </c>
      <c r="Y468" s="12" t="s">
        <v>1861</v>
      </c>
      <c r="Z468" s="12" t="s">
        <v>8055</v>
      </c>
    </row>
    <row r="469" spans="1:26">
      <c r="A469" s="12" t="s">
        <v>177</v>
      </c>
      <c r="B469" s="12" t="s">
        <v>3670</v>
      </c>
      <c r="C469" s="12" t="s">
        <v>8056</v>
      </c>
      <c r="D469" s="12" t="s">
        <v>8057</v>
      </c>
      <c r="E469" s="12" t="s">
        <v>8058</v>
      </c>
      <c r="F469" s="12" t="s">
        <v>1332</v>
      </c>
      <c r="G469" s="12" t="s">
        <v>3191</v>
      </c>
      <c r="H469" s="12" t="s">
        <v>1810</v>
      </c>
      <c r="I469" s="12" t="s">
        <v>1482</v>
      </c>
      <c r="J469" s="12" t="s">
        <v>3800</v>
      </c>
      <c r="K469" s="12" t="s">
        <v>1592</v>
      </c>
      <c r="L469" s="12" t="s">
        <v>8059</v>
      </c>
      <c r="M469" s="12" t="s">
        <v>3074</v>
      </c>
      <c r="N469" s="12" t="s">
        <v>6949</v>
      </c>
      <c r="O469" s="12" t="s">
        <v>375</v>
      </c>
      <c r="P469" s="12" t="s">
        <v>91</v>
      </c>
      <c r="Q469" s="12" t="s">
        <v>4012</v>
      </c>
      <c r="R469" s="12" t="s">
        <v>8060</v>
      </c>
      <c r="S469" s="12" t="s">
        <v>8061</v>
      </c>
      <c r="T469" s="12" t="s">
        <v>8062</v>
      </c>
      <c r="U469" s="12" t="s">
        <v>8063</v>
      </c>
      <c r="V469" s="12" t="s">
        <v>8064</v>
      </c>
      <c r="W469" s="12" t="s">
        <v>2</v>
      </c>
      <c r="X469" s="12" t="s">
        <v>3892</v>
      </c>
      <c r="Y469" s="12" t="s">
        <v>8065</v>
      </c>
      <c r="Z469" s="12" t="s">
        <v>8066</v>
      </c>
    </row>
    <row r="470" spans="1:26">
      <c r="A470" s="12" t="s">
        <v>177</v>
      </c>
      <c r="B470" s="12" t="s">
        <v>5186</v>
      </c>
      <c r="C470" s="12" t="s">
        <v>8067</v>
      </c>
      <c r="D470" s="12" t="s">
        <v>8068</v>
      </c>
      <c r="E470" s="12" t="s">
        <v>8058</v>
      </c>
      <c r="F470" s="12" t="s">
        <v>3056</v>
      </c>
      <c r="G470" s="12" t="s">
        <v>3389</v>
      </c>
      <c r="H470" s="12" t="s">
        <v>2074</v>
      </c>
      <c r="I470" s="12" t="s">
        <v>1590</v>
      </c>
      <c r="J470" s="12" t="s">
        <v>1786</v>
      </c>
      <c r="K470" s="12" t="s">
        <v>1657</v>
      </c>
      <c r="L470" s="12" t="s">
        <v>5929</v>
      </c>
      <c r="M470" s="12" t="s">
        <v>8069</v>
      </c>
      <c r="N470" s="12" t="s">
        <v>8070</v>
      </c>
      <c r="O470" s="12" t="s">
        <v>3362</v>
      </c>
      <c r="P470" s="12" t="s">
        <v>431</v>
      </c>
      <c r="Q470" s="12" t="s">
        <v>3074</v>
      </c>
      <c r="R470" s="12" t="s">
        <v>8071</v>
      </c>
      <c r="S470" s="12" t="s">
        <v>8072</v>
      </c>
      <c r="T470" s="12" t="s">
        <v>8073</v>
      </c>
      <c r="U470" s="12" t="s">
        <v>8074</v>
      </c>
      <c r="V470" s="12" t="s">
        <v>8075</v>
      </c>
      <c r="W470" s="12" t="s">
        <v>4</v>
      </c>
      <c r="X470" s="12" t="s">
        <v>2225</v>
      </c>
      <c r="Y470" s="12" t="s">
        <v>2745</v>
      </c>
      <c r="Z470" s="12" t="s">
        <v>8076</v>
      </c>
    </row>
    <row r="471" spans="1:26">
      <c r="A471" s="12" t="s">
        <v>177</v>
      </c>
      <c r="B471" s="12" t="s">
        <v>1945</v>
      </c>
      <c r="C471" s="12" t="s">
        <v>8077</v>
      </c>
      <c r="D471" s="12" t="s">
        <v>8078</v>
      </c>
      <c r="E471" s="12" t="s">
        <v>8079</v>
      </c>
      <c r="F471" s="12" t="s">
        <v>1947</v>
      </c>
      <c r="G471" s="12" t="s">
        <v>3056</v>
      </c>
      <c r="H471" s="12" t="s">
        <v>2027</v>
      </c>
      <c r="I471" s="12" t="s">
        <v>1546</v>
      </c>
      <c r="J471" s="12" t="s">
        <v>1592</v>
      </c>
      <c r="K471" s="12" t="s">
        <v>1053</v>
      </c>
      <c r="L471" s="12" t="s">
        <v>8080</v>
      </c>
      <c r="M471" s="12" t="s">
        <v>8081</v>
      </c>
      <c r="N471" s="12" t="s">
        <v>3663</v>
      </c>
      <c r="O471" s="12" t="s">
        <v>2315</v>
      </c>
      <c r="P471" s="12" t="s">
        <v>3442</v>
      </c>
      <c r="Q471" s="12" t="s">
        <v>371</v>
      </c>
      <c r="R471" s="12" t="s">
        <v>8082</v>
      </c>
      <c r="S471" s="12" t="s">
        <v>8083</v>
      </c>
      <c r="T471" s="12" t="s">
        <v>8084</v>
      </c>
      <c r="U471" s="12" t="s">
        <v>8085</v>
      </c>
      <c r="V471" s="12" t="s">
        <v>8086</v>
      </c>
      <c r="W471" s="12" t="s">
        <v>4</v>
      </c>
      <c r="X471" s="12" t="s">
        <v>8087</v>
      </c>
      <c r="Y471" s="12" t="s">
        <v>2143</v>
      </c>
      <c r="Z471" s="12" t="s">
        <v>8088</v>
      </c>
    </row>
    <row r="472" spans="1:26">
      <c r="A472" s="12" t="s">
        <v>177</v>
      </c>
      <c r="B472" s="12" t="s">
        <v>1839</v>
      </c>
      <c r="C472" s="12" t="s">
        <v>8089</v>
      </c>
      <c r="D472" s="12" t="s">
        <v>8090</v>
      </c>
      <c r="E472" s="12" t="s">
        <v>8091</v>
      </c>
      <c r="F472" s="12" t="s">
        <v>2402</v>
      </c>
      <c r="G472" s="12" t="s">
        <v>2615</v>
      </c>
      <c r="H472" s="12" t="s">
        <v>1918</v>
      </c>
      <c r="I472" s="12" t="s">
        <v>1547</v>
      </c>
      <c r="J472" s="12" t="s">
        <v>1482</v>
      </c>
      <c r="K472" s="12" t="s">
        <v>1592</v>
      </c>
      <c r="L472" s="12" t="s">
        <v>8092</v>
      </c>
      <c r="M472" s="12" t="s">
        <v>4547</v>
      </c>
      <c r="N472" s="12" t="s">
        <v>5968</v>
      </c>
      <c r="O472" s="12" t="s">
        <v>2038</v>
      </c>
      <c r="P472" s="12" t="s">
        <v>375</v>
      </c>
      <c r="Q472" s="12" t="s">
        <v>4012</v>
      </c>
      <c r="R472" s="12" t="s">
        <v>8093</v>
      </c>
      <c r="S472" s="12" t="s">
        <v>8094</v>
      </c>
      <c r="T472" s="12" t="s">
        <v>8095</v>
      </c>
      <c r="U472" s="12" t="s">
        <v>8096</v>
      </c>
      <c r="V472" s="12" t="s">
        <v>8097</v>
      </c>
      <c r="W472" s="12" t="s">
        <v>4</v>
      </c>
      <c r="X472" s="12" t="s">
        <v>8098</v>
      </c>
      <c r="Y472" s="12" t="s">
        <v>3124</v>
      </c>
      <c r="Z472" s="12" t="s">
        <v>8099</v>
      </c>
    </row>
    <row r="473" spans="1:26">
      <c r="A473" s="12" t="s">
        <v>177</v>
      </c>
      <c r="B473" s="12" t="s">
        <v>3190</v>
      </c>
      <c r="C473" s="12" t="s">
        <v>8100</v>
      </c>
      <c r="D473" s="12" t="s">
        <v>8101</v>
      </c>
      <c r="E473" s="12" t="s">
        <v>8091</v>
      </c>
      <c r="F473" s="12" t="s">
        <v>1752</v>
      </c>
      <c r="G473" s="12" t="s">
        <v>1961</v>
      </c>
      <c r="H473" s="12" t="s">
        <v>1613</v>
      </c>
      <c r="I473" s="12" t="s">
        <v>1051</v>
      </c>
      <c r="J473" s="12" t="s">
        <v>1504</v>
      </c>
      <c r="K473" s="12" t="s">
        <v>1051</v>
      </c>
      <c r="L473" s="12" t="s">
        <v>8102</v>
      </c>
      <c r="M473" s="12" t="s">
        <v>4261</v>
      </c>
      <c r="N473" s="12" t="s">
        <v>3363</v>
      </c>
      <c r="O473" s="12" t="s">
        <v>371</v>
      </c>
      <c r="P473" s="12" t="s">
        <v>371</v>
      </c>
      <c r="Q473" s="12" t="s">
        <v>371</v>
      </c>
      <c r="R473" s="12" t="s">
        <v>8103</v>
      </c>
      <c r="S473" s="12" t="s">
        <v>8104</v>
      </c>
      <c r="T473" s="12" t="s">
        <v>8105</v>
      </c>
      <c r="U473" s="12" t="s">
        <v>8106</v>
      </c>
      <c r="V473" s="12" t="s">
        <v>8107</v>
      </c>
      <c r="W473" s="12" t="s">
        <v>10</v>
      </c>
      <c r="X473" s="12" t="s">
        <v>2785</v>
      </c>
      <c r="Y473" s="12" t="s">
        <v>2765</v>
      </c>
      <c r="Z473" s="12" t="s">
        <v>8108</v>
      </c>
    </row>
    <row r="474" spans="1:26">
      <c r="A474" s="12" t="s">
        <v>177</v>
      </c>
      <c r="B474" s="12" t="s">
        <v>7723</v>
      </c>
      <c r="C474" s="12" t="s">
        <v>8109</v>
      </c>
      <c r="D474" s="12" t="s">
        <v>8110</v>
      </c>
      <c r="E474" s="12" t="s">
        <v>8111</v>
      </c>
      <c r="F474" s="12" t="s">
        <v>3990</v>
      </c>
      <c r="G474" s="12" t="s">
        <v>3013</v>
      </c>
      <c r="H474" s="12" t="s">
        <v>2114</v>
      </c>
      <c r="I474" s="12" t="s">
        <v>1546</v>
      </c>
      <c r="J474" s="12" t="s">
        <v>1502</v>
      </c>
      <c r="K474" s="12" t="s">
        <v>1613</v>
      </c>
      <c r="L474" s="12" t="s">
        <v>8112</v>
      </c>
      <c r="M474" s="12" t="s">
        <v>8113</v>
      </c>
      <c r="N474" s="12" t="s">
        <v>8114</v>
      </c>
      <c r="O474" s="12" t="s">
        <v>375</v>
      </c>
      <c r="P474" s="12" t="s">
        <v>371</v>
      </c>
      <c r="Q474" s="12" t="s">
        <v>3363</v>
      </c>
      <c r="R474" s="12" t="s">
        <v>8115</v>
      </c>
      <c r="S474" s="12" t="s">
        <v>8116</v>
      </c>
      <c r="T474" s="12" t="s">
        <v>8117</v>
      </c>
      <c r="U474" s="12" t="s">
        <v>8118</v>
      </c>
      <c r="V474" s="12" t="s">
        <v>8119</v>
      </c>
      <c r="W474" s="12" t="s">
        <v>2</v>
      </c>
      <c r="X474" s="12" t="s">
        <v>7196</v>
      </c>
      <c r="Y474" s="12" t="s">
        <v>5785</v>
      </c>
      <c r="Z474" s="12" t="s">
        <v>8120</v>
      </c>
    </row>
    <row r="475" spans="1:26">
      <c r="A475" s="12" t="s">
        <v>177</v>
      </c>
      <c r="B475" s="12" t="s">
        <v>2145</v>
      </c>
      <c r="C475" s="12" t="s">
        <v>8121</v>
      </c>
      <c r="D475" s="12" t="s">
        <v>8122</v>
      </c>
      <c r="E475" s="12" t="s">
        <v>8111</v>
      </c>
      <c r="F475" s="12" t="s">
        <v>1332</v>
      </c>
      <c r="G475" s="12" t="s">
        <v>2654</v>
      </c>
      <c r="H475" s="12" t="s">
        <v>1831</v>
      </c>
      <c r="I475" s="12" t="s">
        <v>1482</v>
      </c>
      <c r="J475" s="12" t="s">
        <v>1482</v>
      </c>
      <c r="K475" s="12" t="s">
        <v>1592</v>
      </c>
      <c r="L475" s="12" t="s">
        <v>8123</v>
      </c>
      <c r="M475" s="12" t="s">
        <v>7188</v>
      </c>
      <c r="N475" s="12" t="s">
        <v>3230</v>
      </c>
      <c r="O475" s="12" t="s">
        <v>375</v>
      </c>
      <c r="P475" s="12" t="s">
        <v>375</v>
      </c>
      <c r="Q475" s="12" t="s">
        <v>3492</v>
      </c>
      <c r="R475" s="12" t="s">
        <v>8124</v>
      </c>
      <c r="S475" s="12" t="s">
        <v>8125</v>
      </c>
      <c r="T475" s="12" t="s">
        <v>8126</v>
      </c>
      <c r="U475" s="12" t="s">
        <v>8127</v>
      </c>
      <c r="V475" s="12" t="s">
        <v>8128</v>
      </c>
      <c r="W475" s="12" t="s">
        <v>2</v>
      </c>
      <c r="X475" s="12" t="s">
        <v>3208</v>
      </c>
      <c r="Y475" s="12" t="s">
        <v>8129</v>
      </c>
      <c r="Z475" s="12" t="s">
        <v>8130</v>
      </c>
    </row>
    <row r="476" spans="1:26">
      <c r="A476" s="12" t="s">
        <v>177</v>
      </c>
      <c r="B476" s="12" t="s">
        <v>3659</v>
      </c>
      <c r="C476" s="12" t="s">
        <v>8131</v>
      </c>
      <c r="D476" s="12" t="s">
        <v>8132</v>
      </c>
      <c r="E476" s="12" t="s">
        <v>8111</v>
      </c>
      <c r="F476" s="12" t="s">
        <v>3623</v>
      </c>
      <c r="G476" s="12" t="s">
        <v>2914</v>
      </c>
      <c r="H476" s="12" t="s">
        <v>2324</v>
      </c>
      <c r="I476" s="12" t="s">
        <v>1918</v>
      </c>
      <c r="J476" s="12" t="s">
        <v>1613</v>
      </c>
      <c r="K476" s="12" t="s">
        <v>1502</v>
      </c>
      <c r="L476" s="12" t="s">
        <v>7141</v>
      </c>
      <c r="M476" s="12" t="s">
        <v>8133</v>
      </c>
      <c r="N476" s="12" t="s">
        <v>7310</v>
      </c>
      <c r="O476" s="12" t="s">
        <v>4192</v>
      </c>
      <c r="P476" s="12" t="s">
        <v>2696</v>
      </c>
      <c r="Q476" s="12" t="s">
        <v>375</v>
      </c>
      <c r="R476" s="12" t="s">
        <v>8134</v>
      </c>
      <c r="S476" s="12" t="s">
        <v>8135</v>
      </c>
      <c r="T476" s="12" t="s">
        <v>8136</v>
      </c>
      <c r="U476" s="12" t="s">
        <v>8137</v>
      </c>
      <c r="V476" s="12" t="s">
        <v>8138</v>
      </c>
      <c r="W476" s="12" t="s">
        <v>11</v>
      </c>
      <c r="X476" s="12" t="s">
        <v>8139</v>
      </c>
      <c r="Y476" s="12" t="s">
        <v>8140</v>
      </c>
      <c r="Z476" s="12" t="s">
        <v>8141</v>
      </c>
    </row>
    <row r="477" spans="1:26">
      <c r="A477" s="12" t="s">
        <v>177</v>
      </c>
      <c r="B477" s="12" t="s">
        <v>1838</v>
      </c>
      <c r="C477" s="12" t="s">
        <v>8142</v>
      </c>
      <c r="D477" s="12" t="s">
        <v>8143</v>
      </c>
      <c r="E477" s="12" t="s">
        <v>8144</v>
      </c>
      <c r="F477" s="12" t="s">
        <v>1326</v>
      </c>
      <c r="G477" s="12" t="s">
        <v>1875</v>
      </c>
      <c r="H477" s="12" t="s">
        <v>3800</v>
      </c>
      <c r="I477" s="12" t="s">
        <v>1051</v>
      </c>
      <c r="J477" s="12" t="s">
        <v>1504</v>
      </c>
      <c r="K477" s="12" t="s">
        <v>1482</v>
      </c>
      <c r="L477" s="12" t="s">
        <v>8145</v>
      </c>
      <c r="M477" s="12" t="s">
        <v>5849</v>
      </c>
      <c r="N477" s="12" t="s">
        <v>91</v>
      </c>
      <c r="O477" s="12" t="s">
        <v>3522</v>
      </c>
      <c r="P477" s="12" t="s">
        <v>2315</v>
      </c>
      <c r="Q477" s="12" t="s">
        <v>3522</v>
      </c>
      <c r="R477" s="12" t="s">
        <v>8146</v>
      </c>
      <c r="S477" s="12" t="s">
        <v>8147</v>
      </c>
      <c r="T477" s="12" t="s">
        <v>8148</v>
      </c>
      <c r="U477" s="12" t="s">
        <v>8149</v>
      </c>
      <c r="V477" s="12" t="s">
        <v>8150</v>
      </c>
      <c r="W477" s="12" t="s">
        <v>11</v>
      </c>
      <c r="X477" s="12" t="s">
        <v>8151</v>
      </c>
      <c r="Y477" s="12" t="s">
        <v>8152</v>
      </c>
      <c r="Z477" s="12" t="s">
        <v>8153</v>
      </c>
    </row>
    <row r="478" spans="1:26">
      <c r="A478" s="12" t="s">
        <v>177</v>
      </c>
      <c r="B478" s="12" t="s">
        <v>6725</v>
      </c>
      <c r="C478" s="12" t="s">
        <v>8154</v>
      </c>
      <c r="D478" s="12" t="s">
        <v>8155</v>
      </c>
      <c r="E478" s="12" t="s">
        <v>8156</v>
      </c>
      <c r="F478" s="12" t="s">
        <v>2914</v>
      </c>
      <c r="G478" s="12" t="s">
        <v>1969</v>
      </c>
      <c r="H478" s="12" t="s">
        <v>2278</v>
      </c>
      <c r="I478" s="12" t="s">
        <v>1546</v>
      </c>
      <c r="J478" s="12" t="s">
        <v>1053</v>
      </c>
      <c r="K478" s="12" t="s">
        <v>1502</v>
      </c>
      <c r="L478" s="12" t="s">
        <v>8157</v>
      </c>
      <c r="M478" s="12" t="s">
        <v>8158</v>
      </c>
      <c r="N478" s="12" t="s">
        <v>2984</v>
      </c>
      <c r="O478" s="12" t="s">
        <v>4781</v>
      </c>
      <c r="P478" s="12" t="s">
        <v>2172</v>
      </c>
      <c r="Q478" s="12" t="s">
        <v>431</v>
      </c>
      <c r="R478" s="12" t="s">
        <v>8159</v>
      </c>
      <c r="S478" s="12" t="s">
        <v>8160</v>
      </c>
      <c r="T478" s="12" t="s">
        <v>8161</v>
      </c>
      <c r="U478" s="12" t="s">
        <v>8162</v>
      </c>
      <c r="V478" s="12" t="s">
        <v>8163</v>
      </c>
      <c r="W478" s="12" t="s">
        <v>4</v>
      </c>
      <c r="X478" s="12" t="s">
        <v>3778</v>
      </c>
      <c r="Y478" s="12" t="s">
        <v>7408</v>
      </c>
      <c r="Z478" s="12" t="s">
        <v>8164</v>
      </c>
    </row>
    <row r="479" spans="1:26">
      <c r="A479" s="12" t="s">
        <v>177</v>
      </c>
      <c r="B479" s="12" t="s">
        <v>8165</v>
      </c>
      <c r="C479" s="12" t="s">
        <v>8166</v>
      </c>
      <c r="D479" s="12" t="s">
        <v>8167</v>
      </c>
      <c r="E479" s="12" t="s">
        <v>8156</v>
      </c>
      <c r="F479" s="12" t="s">
        <v>2402</v>
      </c>
      <c r="G479" s="12" t="s">
        <v>3191</v>
      </c>
      <c r="H479" s="12" t="s">
        <v>1810</v>
      </c>
      <c r="I479" s="12" t="s">
        <v>1482</v>
      </c>
      <c r="J479" s="12" t="s">
        <v>3800</v>
      </c>
      <c r="K479" s="12" t="s">
        <v>3800</v>
      </c>
      <c r="L479" s="12" t="s">
        <v>8168</v>
      </c>
      <c r="M479" s="12" t="s">
        <v>8169</v>
      </c>
      <c r="N479" s="12" t="s">
        <v>3522</v>
      </c>
      <c r="O479" s="12" t="s">
        <v>3522</v>
      </c>
      <c r="P479" s="12" t="s">
        <v>91</v>
      </c>
      <c r="Q479" s="12" t="s">
        <v>91</v>
      </c>
      <c r="R479" s="12" t="s">
        <v>8170</v>
      </c>
      <c r="S479" s="12" t="s">
        <v>8171</v>
      </c>
      <c r="T479" s="12" t="s">
        <v>8172</v>
      </c>
      <c r="U479" s="12" t="s">
        <v>8173</v>
      </c>
      <c r="V479" s="12" t="s">
        <v>372</v>
      </c>
      <c r="W479" s="12" t="s">
        <v>4</v>
      </c>
      <c r="X479" s="12" t="s">
        <v>8174</v>
      </c>
      <c r="Y479" s="12" t="s">
        <v>8175</v>
      </c>
      <c r="Z479" s="12" t="s">
        <v>8176</v>
      </c>
    </row>
    <row r="480" spans="1:26">
      <c r="A480" s="12" t="s">
        <v>177</v>
      </c>
      <c r="B480" s="12" t="s">
        <v>1081</v>
      </c>
      <c r="C480" s="12" t="s">
        <v>8177</v>
      </c>
      <c r="D480" s="12" t="s">
        <v>8178</v>
      </c>
      <c r="E480" s="12" t="s">
        <v>8156</v>
      </c>
      <c r="F480" s="12" t="s">
        <v>3054</v>
      </c>
      <c r="G480" s="12" t="s">
        <v>3377</v>
      </c>
      <c r="H480" s="12" t="s">
        <v>1764</v>
      </c>
      <c r="I480" s="12" t="s">
        <v>1051</v>
      </c>
      <c r="J480" s="12" t="s">
        <v>1482</v>
      </c>
      <c r="K480" s="12" t="s">
        <v>1698</v>
      </c>
      <c r="L480" s="12" t="s">
        <v>8179</v>
      </c>
      <c r="M480" s="12" t="s">
        <v>8180</v>
      </c>
      <c r="N480" s="12" t="s">
        <v>4436</v>
      </c>
      <c r="O480" s="12" t="s">
        <v>371</v>
      </c>
      <c r="P480" s="12" t="s">
        <v>3522</v>
      </c>
      <c r="Q480" s="12" t="s">
        <v>3522</v>
      </c>
      <c r="R480" s="12" t="s">
        <v>8170</v>
      </c>
      <c r="S480" s="12" t="s">
        <v>8181</v>
      </c>
      <c r="T480" s="12" t="s">
        <v>8182</v>
      </c>
      <c r="U480" s="12" t="s">
        <v>8183</v>
      </c>
      <c r="V480" s="12" t="s">
        <v>8184</v>
      </c>
      <c r="W480" s="12" t="s">
        <v>11</v>
      </c>
      <c r="X480" s="12" t="s">
        <v>8185</v>
      </c>
      <c r="Y480" s="12" t="s">
        <v>8186</v>
      </c>
      <c r="Z480" s="12" t="s">
        <v>8187</v>
      </c>
    </row>
    <row r="481" spans="1:26">
      <c r="A481" s="12" t="s">
        <v>177</v>
      </c>
      <c r="B481" s="12" t="s">
        <v>3921</v>
      </c>
      <c r="C481" s="12" t="s">
        <v>8188</v>
      </c>
      <c r="D481" s="12" t="s">
        <v>8189</v>
      </c>
      <c r="E481" s="12" t="s">
        <v>8156</v>
      </c>
      <c r="F481" s="12" t="s">
        <v>3056</v>
      </c>
      <c r="G481" s="12" t="s">
        <v>1936</v>
      </c>
      <c r="H481" s="12" t="s">
        <v>2281</v>
      </c>
      <c r="I481" s="12" t="s">
        <v>1744</v>
      </c>
      <c r="J481" s="12" t="s">
        <v>1897</v>
      </c>
      <c r="K481" s="12" t="s">
        <v>1810</v>
      </c>
      <c r="L481" s="12" t="s">
        <v>8190</v>
      </c>
      <c r="M481" s="12" t="s">
        <v>8191</v>
      </c>
      <c r="N481" s="12" t="s">
        <v>6059</v>
      </c>
      <c r="O481" s="12" t="s">
        <v>4301</v>
      </c>
      <c r="P481" s="12" t="s">
        <v>8192</v>
      </c>
      <c r="Q481" s="12" t="s">
        <v>2474</v>
      </c>
      <c r="R481" s="12" t="s">
        <v>8193</v>
      </c>
      <c r="S481" s="12" t="s">
        <v>8194</v>
      </c>
      <c r="T481" s="12" t="s">
        <v>8195</v>
      </c>
      <c r="U481" s="12" t="s">
        <v>8196</v>
      </c>
      <c r="V481" s="12" t="s">
        <v>8197</v>
      </c>
      <c r="W481" s="12" t="s">
        <v>3</v>
      </c>
      <c r="X481" s="12" t="s">
        <v>3736</v>
      </c>
      <c r="Y481" s="12" t="s">
        <v>1401</v>
      </c>
      <c r="Z481" s="12" t="s">
        <v>8198</v>
      </c>
    </row>
    <row r="482" spans="1:26">
      <c r="A482" s="12" t="s">
        <v>177</v>
      </c>
      <c r="B482" s="12" t="s">
        <v>8199</v>
      </c>
      <c r="C482" s="12" t="s">
        <v>8200</v>
      </c>
      <c r="D482" s="12" t="s">
        <v>8201</v>
      </c>
      <c r="E482" s="12" t="s">
        <v>8202</v>
      </c>
      <c r="F482" s="12" t="s">
        <v>1348</v>
      </c>
      <c r="G482" s="12" t="s">
        <v>2101</v>
      </c>
      <c r="H482" s="12" t="s">
        <v>2541</v>
      </c>
      <c r="I482" s="12" t="s">
        <v>1961</v>
      </c>
      <c r="J482" s="12" t="s">
        <v>1918</v>
      </c>
      <c r="K482" s="12" t="s">
        <v>2029</v>
      </c>
      <c r="L482" s="12" t="s">
        <v>8203</v>
      </c>
      <c r="M482" s="12" t="s">
        <v>7079</v>
      </c>
      <c r="N482" s="12" t="s">
        <v>4147</v>
      </c>
      <c r="O482" s="12" t="s">
        <v>4104</v>
      </c>
      <c r="P482" s="12" t="s">
        <v>7251</v>
      </c>
      <c r="Q482" s="12" t="s">
        <v>3998</v>
      </c>
      <c r="R482" s="12" t="s">
        <v>8204</v>
      </c>
      <c r="S482" s="12" t="s">
        <v>8205</v>
      </c>
      <c r="T482" s="12" t="s">
        <v>8206</v>
      </c>
      <c r="U482" s="12" t="s">
        <v>8207</v>
      </c>
      <c r="V482" s="12" t="s">
        <v>8208</v>
      </c>
      <c r="W482" s="12" t="s">
        <v>4</v>
      </c>
      <c r="X482" s="12" t="s">
        <v>2594</v>
      </c>
      <c r="Y482" s="12" t="s">
        <v>5340</v>
      </c>
      <c r="Z482" s="12" t="s">
        <v>8209</v>
      </c>
    </row>
    <row r="483" spans="1:26">
      <c r="A483" s="12" t="s">
        <v>177</v>
      </c>
      <c r="B483" s="12" t="s">
        <v>3256</v>
      </c>
      <c r="C483" s="12" t="s">
        <v>8210</v>
      </c>
      <c r="D483" s="12" t="s">
        <v>8211</v>
      </c>
      <c r="E483" s="12" t="s">
        <v>8212</v>
      </c>
      <c r="F483" s="12" t="s">
        <v>1862</v>
      </c>
      <c r="G483" s="12" t="s">
        <v>2853</v>
      </c>
      <c r="H483" s="12" t="s">
        <v>1698</v>
      </c>
      <c r="I483" s="12" t="s">
        <v>1482</v>
      </c>
      <c r="J483" s="12" t="s">
        <v>1482</v>
      </c>
      <c r="K483" s="12" t="s">
        <v>1547</v>
      </c>
      <c r="L483" s="12" t="s">
        <v>8213</v>
      </c>
      <c r="M483" s="12" t="s">
        <v>7695</v>
      </c>
      <c r="N483" s="12" t="s">
        <v>3522</v>
      </c>
      <c r="O483" s="12" t="s">
        <v>3522</v>
      </c>
      <c r="P483" s="12" t="s">
        <v>3522</v>
      </c>
      <c r="Q483" s="12" t="s">
        <v>3663</v>
      </c>
      <c r="R483" s="12" t="s">
        <v>8214</v>
      </c>
      <c r="S483" s="12" t="s">
        <v>8215</v>
      </c>
      <c r="T483" s="12" t="s">
        <v>8216</v>
      </c>
      <c r="U483" s="12" t="s">
        <v>8217</v>
      </c>
      <c r="V483" s="12" t="s">
        <v>8218</v>
      </c>
      <c r="W483" s="12" t="s">
        <v>11</v>
      </c>
      <c r="X483" s="12" t="s">
        <v>8219</v>
      </c>
      <c r="Y483" s="12" t="s">
        <v>8220</v>
      </c>
      <c r="Z483" s="12" t="s">
        <v>8221</v>
      </c>
    </row>
    <row r="484" spans="1:26">
      <c r="A484" s="12" t="s">
        <v>177</v>
      </c>
      <c r="B484" s="12" t="s">
        <v>2468</v>
      </c>
      <c r="C484" s="12" t="s">
        <v>8222</v>
      </c>
      <c r="D484" s="12" t="s">
        <v>8223</v>
      </c>
      <c r="E484" s="12" t="s">
        <v>8224</v>
      </c>
      <c r="F484" s="12" t="s">
        <v>2352</v>
      </c>
      <c r="G484" s="12" t="s">
        <v>1502</v>
      </c>
      <c r="H484" s="12" t="s">
        <v>3800</v>
      </c>
      <c r="I484" s="12" t="s">
        <v>3800</v>
      </c>
      <c r="J484" s="12" t="s">
        <v>3800</v>
      </c>
      <c r="K484" s="12" t="s">
        <v>1502</v>
      </c>
      <c r="L484" s="12" t="s">
        <v>4781</v>
      </c>
      <c r="M484" s="12" t="s">
        <v>375</v>
      </c>
      <c r="N484" s="12" t="s">
        <v>91</v>
      </c>
      <c r="O484" s="12" t="s">
        <v>91</v>
      </c>
      <c r="P484" s="12" t="s">
        <v>91</v>
      </c>
      <c r="Q484" s="12" t="s">
        <v>375</v>
      </c>
      <c r="R484" s="12" t="s">
        <v>8225</v>
      </c>
      <c r="S484" s="12" t="s">
        <v>8226</v>
      </c>
      <c r="T484" s="12" t="s">
        <v>8227</v>
      </c>
      <c r="U484" s="12" t="s">
        <v>3808</v>
      </c>
      <c r="V484" s="12" t="s">
        <v>8228</v>
      </c>
      <c r="W484" s="12" t="s">
        <v>3</v>
      </c>
      <c r="X484" s="12" t="s">
        <v>8229</v>
      </c>
      <c r="Y484" s="12" t="s">
        <v>8230</v>
      </c>
      <c r="Z484" s="12" t="s">
        <v>8231</v>
      </c>
    </row>
    <row r="485" spans="1:26">
      <c r="A485" s="12" t="s">
        <v>177</v>
      </c>
      <c r="B485" s="12" t="s">
        <v>1992</v>
      </c>
      <c r="C485" s="12" t="s">
        <v>8232</v>
      </c>
      <c r="D485" s="12" t="s">
        <v>8233</v>
      </c>
      <c r="E485" s="12" t="s">
        <v>8224</v>
      </c>
      <c r="F485" s="12" t="s">
        <v>2572</v>
      </c>
      <c r="G485" s="12" t="s">
        <v>2114</v>
      </c>
      <c r="H485" s="12" t="s">
        <v>1590</v>
      </c>
      <c r="I485" s="12" t="s">
        <v>1051</v>
      </c>
      <c r="J485" s="12" t="s">
        <v>1590</v>
      </c>
      <c r="K485" s="12" t="s">
        <v>1592</v>
      </c>
      <c r="L485" s="12" t="s">
        <v>8234</v>
      </c>
      <c r="M485" s="12" t="s">
        <v>8235</v>
      </c>
      <c r="N485" s="12" t="s">
        <v>4315</v>
      </c>
      <c r="O485" s="12" t="s">
        <v>3522</v>
      </c>
      <c r="P485" s="12" t="s">
        <v>4192</v>
      </c>
      <c r="Q485" s="12" t="s">
        <v>3442</v>
      </c>
      <c r="R485" s="12" t="s">
        <v>8236</v>
      </c>
      <c r="S485" s="12" t="s">
        <v>8237</v>
      </c>
      <c r="T485" s="12" t="s">
        <v>8238</v>
      </c>
      <c r="U485" s="12" t="s">
        <v>8239</v>
      </c>
      <c r="V485" s="12" t="s">
        <v>8240</v>
      </c>
      <c r="W485" s="12" t="s">
        <v>11</v>
      </c>
      <c r="X485" s="12" t="s">
        <v>1815</v>
      </c>
      <c r="Y485" s="12" t="s">
        <v>8241</v>
      </c>
      <c r="Z485" s="12" t="s">
        <v>8242</v>
      </c>
    </row>
    <row r="486" spans="1:26">
      <c r="A486" s="12" t="s">
        <v>177</v>
      </c>
      <c r="B486" s="12" t="s">
        <v>2709</v>
      </c>
      <c r="C486" s="12" t="s">
        <v>8243</v>
      </c>
      <c r="D486" s="12" t="s">
        <v>8244</v>
      </c>
      <c r="E486" s="12" t="s">
        <v>8224</v>
      </c>
      <c r="F486" s="12" t="s">
        <v>2205</v>
      </c>
      <c r="G486" s="12" t="s">
        <v>2654</v>
      </c>
      <c r="H486" s="12" t="s">
        <v>1764</v>
      </c>
      <c r="I486" s="12" t="s">
        <v>1051</v>
      </c>
      <c r="J486" s="12" t="s">
        <v>3800</v>
      </c>
      <c r="K486" s="12" t="s">
        <v>3800</v>
      </c>
      <c r="L486" s="12" t="s">
        <v>3996</v>
      </c>
      <c r="M486" s="12" t="s">
        <v>8245</v>
      </c>
      <c r="N486" s="12" t="s">
        <v>3522</v>
      </c>
      <c r="O486" s="12" t="s">
        <v>3522</v>
      </c>
      <c r="P486" s="12" t="s">
        <v>91</v>
      </c>
      <c r="Q486" s="12" t="s">
        <v>91</v>
      </c>
      <c r="R486" s="12" t="s">
        <v>8246</v>
      </c>
      <c r="S486" s="12" t="s">
        <v>8247</v>
      </c>
      <c r="T486" s="12" t="s">
        <v>8248</v>
      </c>
      <c r="U486" s="12" t="s">
        <v>8249</v>
      </c>
      <c r="V486" s="12" t="s">
        <v>372</v>
      </c>
      <c r="W486" s="12" t="s">
        <v>4</v>
      </c>
      <c r="X486" s="12" t="s">
        <v>8250</v>
      </c>
      <c r="Y486" s="12" t="s">
        <v>8251</v>
      </c>
      <c r="Z486" s="12" t="s">
        <v>8252</v>
      </c>
    </row>
    <row r="487" spans="1:26">
      <c r="A487" s="12" t="s">
        <v>177</v>
      </c>
      <c r="B487" s="12" t="s">
        <v>3644</v>
      </c>
      <c r="C487" s="12" t="s">
        <v>8253</v>
      </c>
      <c r="D487" s="12" t="s">
        <v>8254</v>
      </c>
      <c r="E487" s="12" t="s">
        <v>8255</v>
      </c>
      <c r="F487" s="12" t="s">
        <v>1904</v>
      </c>
      <c r="G487" s="12" t="s">
        <v>1613</v>
      </c>
      <c r="H487" s="12" t="s">
        <v>3800</v>
      </c>
      <c r="I487" s="12" t="s">
        <v>3800</v>
      </c>
      <c r="J487" s="12" t="s">
        <v>1051</v>
      </c>
      <c r="K487" s="12" t="s">
        <v>1051</v>
      </c>
      <c r="L487" s="12" t="s">
        <v>8256</v>
      </c>
      <c r="M487" s="12" t="s">
        <v>3363</v>
      </c>
      <c r="N487" s="12" t="s">
        <v>91</v>
      </c>
      <c r="O487" s="12" t="s">
        <v>91</v>
      </c>
      <c r="P487" s="12" t="s">
        <v>371</v>
      </c>
      <c r="Q487" s="12" t="s">
        <v>371</v>
      </c>
      <c r="R487" s="12" t="s">
        <v>8257</v>
      </c>
      <c r="S487" s="12" t="s">
        <v>8258</v>
      </c>
      <c r="T487" s="12" t="s">
        <v>8259</v>
      </c>
      <c r="U487" s="12" t="s">
        <v>8260</v>
      </c>
      <c r="V487" s="12" t="s">
        <v>8261</v>
      </c>
      <c r="W487" s="12" t="s">
        <v>3</v>
      </c>
      <c r="X487" s="12" t="s">
        <v>8262</v>
      </c>
      <c r="Y487" s="12" t="s">
        <v>1365</v>
      </c>
      <c r="Z487" s="12" t="s">
        <v>8263</v>
      </c>
    </row>
    <row r="488" spans="1:26">
      <c r="A488" s="12" t="s">
        <v>177</v>
      </c>
      <c r="B488" s="12" t="s">
        <v>2672</v>
      </c>
      <c r="C488" s="12" t="s">
        <v>8264</v>
      </c>
      <c r="D488" s="12" t="s">
        <v>8265</v>
      </c>
      <c r="E488" s="12" t="s">
        <v>8255</v>
      </c>
      <c r="F488" s="12" t="s">
        <v>2781</v>
      </c>
      <c r="G488" s="12" t="s">
        <v>2573</v>
      </c>
      <c r="H488" s="12" t="s">
        <v>2278</v>
      </c>
      <c r="I488" s="12" t="s">
        <v>1810</v>
      </c>
      <c r="J488" s="12" t="s">
        <v>1853</v>
      </c>
      <c r="K488" s="12" t="s">
        <v>1546</v>
      </c>
      <c r="L488" s="12" t="s">
        <v>7958</v>
      </c>
      <c r="M488" s="12" t="s">
        <v>8266</v>
      </c>
      <c r="N488" s="12" t="s">
        <v>8267</v>
      </c>
      <c r="O488" s="12" t="s">
        <v>6949</v>
      </c>
      <c r="P488" s="12" t="s">
        <v>4662</v>
      </c>
      <c r="Q488" s="12" t="s">
        <v>2172</v>
      </c>
      <c r="R488" s="12" t="s">
        <v>8268</v>
      </c>
      <c r="S488" s="12" t="s">
        <v>8269</v>
      </c>
      <c r="T488" s="12" t="s">
        <v>8270</v>
      </c>
      <c r="U488" s="12" t="s">
        <v>6619</v>
      </c>
      <c r="V488" s="12" t="s">
        <v>6583</v>
      </c>
      <c r="W488" s="12" t="s">
        <v>4</v>
      </c>
      <c r="X488" s="12" t="s">
        <v>7408</v>
      </c>
      <c r="Y488" s="12" t="s">
        <v>4954</v>
      </c>
      <c r="Z488" s="12" t="s">
        <v>8271</v>
      </c>
    </row>
    <row r="489" spans="1:26">
      <c r="A489" s="12" t="s">
        <v>177</v>
      </c>
      <c r="B489" s="12" t="s">
        <v>3609</v>
      </c>
      <c r="C489" s="12" t="s">
        <v>8272</v>
      </c>
      <c r="D489" s="12" t="s">
        <v>8273</v>
      </c>
      <c r="E489" s="12" t="s">
        <v>8274</v>
      </c>
      <c r="F489" s="12" t="s">
        <v>1343</v>
      </c>
      <c r="G489" s="12" t="s">
        <v>1982</v>
      </c>
      <c r="H489" s="12" t="s">
        <v>2781</v>
      </c>
      <c r="I489" s="12" t="s">
        <v>1590</v>
      </c>
      <c r="J489" s="12" t="s">
        <v>1547</v>
      </c>
      <c r="K489" s="12" t="s">
        <v>1053</v>
      </c>
      <c r="L489" s="12" t="s">
        <v>8275</v>
      </c>
      <c r="M489" s="12" t="s">
        <v>8276</v>
      </c>
      <c r="N489" s="12" t="s">
        <v>6188</v>
      </c>
      <c r="O489" s="12" t="s">
        <v>5498</v>
      </c>
      <c r="P489" s="12" t="s">
        <v>2038</v>
      </c>
      <c r="Q489" s="12" t="s">
        <v>3998</v>
      </c>
      <c r="R489" s="12" t="s">
        <v>4743</v>
      </c>
      <c r="S489" s="12" t="s">
        <v>8277</v>
      </c>
      <c r="T489" s="12" t="s">
        <v>8278</v>
      </c>
      <c r="U489" s="12" t="s">
        <v>8279</v>
      </c>
      <c r="V489" s="12" t="s">
        <v>8280</v>
      </c>
      <c r="W489" s="12" t="s">
        <v>11</v>
      </c>
      <c r="X489" s="12" t="s">
        <v>8281</v>
      </c>
      <c r="Y489" s="12" t="s">
        <v>2056</v>
      </c>
      <c r="Z489" s="12" t="s">
        <v>8282</v>
      </c>
    </row>
    <row r="490" spans="1:26">
      <c r="A490" s="12" t="s">
        <v>177</v>
      </c>
      <c r="B490" s="12" t="s">
        <v>5550</v>
      </c>
      <c r="C490" s="12" t="s">
        <v>8283</v>
      </c>
      <c r="D490" s="12" t="s">
        <v>8284</v>
      </c>
      <c r="E490" s="12" t="s">
        <v>8274</v>
      </c>
      <c r="F490" s="12" t="s">
        <v>1936</v>
      </c>
      <c r="G490" s="12" t="s">
        <v>2287</v>
      </c>
      <c r="H490" s="12" t="s">
        <v>2994</v>
      </c>
      <c r="I490" s="12" t="s">
        <v>1742</v>
      </c>
      <c r="J490" s="12" t="s">
        <v>1546</v>
      </c>
      <c r="K490" s="12" t="s">
        <v>1590</v>
      </c>
      <c r="L490" s="12" t="s">
        <v>8285</v>
      </c>
      <c r="M490" s="12" t="s">
        <v>5150</v>
      </c>
      <c r="N490" s="12" t="s">
        <v>8286</v>
      </c>
      <c r="O490" s="12" t="s">
        <v>8287</v>
      </c>
      <c r="P490" s="12" t="s">
        <v>4088</v>
      </c>
      <c r="Q490" s="12" t="s">
        <v>2418</v>
      </c>
      <c r="R490" s="12" t="s">
        <v>6856</v>
      </c>
      <c r="S490" s="12" t="s">
        <v>8288</v>
      </c>
      <c r="T490" s="12" t="s">
        <v>8289</v>
      </c>
      <c r="U490" s="12" t="s">
        <v>8290</v>
      </c>
      <c r="V490" s="12" t="s">
        <v>8291</v>
      </c>
      <c r="W490" s="12" t="s">
        <v>4</v>
      </c>
      <c r="X490" s="12" t="s">
        <v>3706</v>
      </c>
      <c r="Y490" s="12" t="s">
        <v>2509</v>
      </c>
      <c r="Z490" s="12" t="s">
        <v>8292</v>
      </c>
    </row>
    <row r="491" spans="1:26">
      <c r="A491" s="12" t="s">
        <v>177</v>
      </c>
      <c r="B491" s="12" t="s">
        <v>3861</v>
      </c>
      <c r="C491" s="12" t="s">
        <v>8293</v>
      </c>
      <c r="D491" s="12" t="s">
        <v>8294</v>
      </c>
      <c r="E491" s="12" t="s">
        <v>8295</v>
      </c>
      <c r="F491" s="12" t="s">
        <v>2288</v>
      </c>
      <c r="G491" s="12" t="s">
        <v>1343</v>
      </c>
      <c r="H491" s="12" t="s">
        <v>2059</v>
      </c>
      <c r="I491" s="12" t="s">
        <v>1984</v>
      </c>
      <c r="J491" s="12" t="s">
        <v>1546</v>
      </c>
      <c r="K491" s="12" t="s">
        <v>1810</v>
      </c>
      <c r="L491" s="12" t="s">
        <v>8296</v>
      </c>
      <c r="M491" s="12" t="s">
        <v>8297</v>
      </c>
      <c r="N491" s="12" t="s">
        <v>8298</v>
      </c>
      <c r="O491" s="12" t="s">
        <v>2038</v>
      </c>
      <c r="P491" s="12" t="s">
        <v>2172</v>
      </c>
      <c r="Q491" s="12" t="s">
        <v>4675</v>
      </c>
      <c r="R491" s="12" t="s">
        <v>8299</v>
      </c>
      <c r="S491" s="12" t="s">
        <v>3181</v>
      </c>
      <c r="T491" s="12" t="s">
        <v>8300</v>
      </c>
      <c r="U491" s="12" t="s">
        <v>8301</v>
      </c>
      <c r="V491" s="12" t="s">
        <v>8302</v>
      </c>
      <c r="W491" s="12" t="s">
        <v>4</v>
      </c>
      <c r="X491" s="12" t="s">
        <v>1533</v>
      </c>
      <c r="Y491" s="12" t="s">
        <v>2981</v>
      </c>
      <c r="Z491" s="12" t="s">
        <v>8303</v>
      </c>
    </row>
    <row r="492" spans="1:26">
      <c r="A492" s="12" t="s">
        <v>177</v>
      </c>
      <c r="B492" s="12" t="s">
        <v>4099</v>
      </c>
      <c r="C492" s="12" t="s">
        <v>8304</v>
      </c>
      <c r="D492" s="12" t="s">
        <v>8305</v>
      </c>
      <c r="E492" s="12" t="s">
        <v>8295</v>
      </c>
      <c r="F492" s="12" t="s">
        <v>1947</v>
      </c>
      <c r="G492" s="12" t="s">
        <v>3221</v>
      </c>
      <c r="H492" s="12" t="s">
        <v>2050</v>
      </c>
      <c r="I492" s="12" t="s">
        <v>1053</v>
      </c>
      <c r="J492" s="12" t="s">
        <v>1831</v>
      </c>
      <c r="K492" s="12" t="s">
        <v>1831</v>
      </c>
      <c r="L492" s="12" t="s">
        <v>8306</v>
      </c>
      <c r="M492" s="12" t="s">
        <v>8307</v>
      </c>
      <c r="N492" s="12" t="s">
        <v>8308</v>
      </c>
      <c r="O492" s="12" t="s">
        <v>3522</v>
      </c>
      <c r="P492" s="12" t="s">
        <v>2884</v>
      </c>
      <c r="Q492" s="12" t="s">
        <v>2900</v>
      </c>
      <c r="R492" s="12" t="s">
        <v>8309</v>
      </c>
      <c r="S492" s="12" t="s">
        <v>8310</v>
      </c>
      <c r="T492" s="12" t="s">
        <v>8311</v>
      </c>
      <c r="U492" s="12" t="s">
        <v>8312</v>
      </c>
      <c r="V492" s="12" t="s">
        <v>8313</v>
      </c>
      <c r="W492" s="12" t="s">
        <v>4</v>
      </c>
      <c r="X492" s="12" t="s">
        <v>3454</v>
      </c>
      <c r="Y492" s="12" t="s">
        <v>4476</v>
      </c>
      <c r="Z492" s="12" t="s">
        <v>8314</v>
      </c>
    </row>
    <row r="493" spans="1:26">
      <c r="A493" s="12" t="s">
        <v>177</v>
      </c>
      <c r="B493" s="12" t="s">
        <v>6182</v>
      </c>
      <c r="C493" s="12" t="s">
        <v>8315</v>
      </c>
      <c r="D493" s="12" t="s">
        <v>8316</v>
      </c>
      <c r="E493" s="12" t="s">
        <v>8317</v>
      </c>
      <c r="F493" s="12" t="s">
        <v>2572</v>
      </c>
      <c r="G493" s="12" t="s">
        <v>2281</v>
      </c>
      <c r="H493" s="12" t="s">
        <v>1613</v>
      </c>
      <c r="I493" s="12" t="s">
        <v>1482</v>
      </c>
      <c r="J493" s="12" t="s">
        <v>1482</v>
      </c>
      <c r="K493" s="12" t="s">
        <v>1504</v>
      </c>
      <c r="L493" s="12" t="s">
        <v>8318</v>
      </c>
      <c r="M493" s="12" t="s">
        <v>4286</v>
      </c>
      <c r="N493" s="12" t="s">
        <v>2696</v>
      </c>
      <c r="O493" s="12" t="s">
        <v>371</v>
      </c>
      <c r="P493" s="12" t="s">
        <v>371</v>
      </c>
      <c r="Q493" s="12" t="s">
        <v>371</v>
      </c>
      <c r="R493" s="12" t="s">
        <v>8319</v>
      </c>
      <c r="S493" s="12" t="s">
        <v>8320</v>
      </c>
      <c r="T493" s="12" t="s">
        <v>8321</v>
      </c>
      <c r="U493" s="12" t="s">
        <v>8322</v>
      </c>
      <c r="V493" s="12" t="s">
        <v>8323</v>
      </c>
      <c r="W493" s="12" t="s">
        <v>2</v>
      </c>
      <c r="X493" s="12" t="s">
        <v>7634</v>
      </c>
      <c r="Y493" s="12" t="s">
        <v>1771</v>
      </c>
      <c r="Z493" s="12" t="s">
        <v>8324</v>
      </c>
    </row>
    <row r="494" spans="1:26">
      <c r="A494" s="12" t="s">
        <v>177</v>
      </c>
      <c r="B494" s="12" t="s">
        <v>2034</v>
      </c>
      <c r="C494" s="12" t="s">
        <v>8325</v>
      </c>
      <c r="D494" s="12" t="s">
        <v>8326</v>
      </c>
      <c r="E494" s="12" t="s">
        <v>8327</v>
      </c>
      <c r="F494" s="12" t="s">
        <v>1413</v>
      </c>
      <c r="G494" s="12" t="s">
        <v>2541</v>
      </c>
      <c r="H494" s="12" t="s">
        <v>2007</v>
      </c>
      <c r="I494" s="12" t="s">
        <v>1504</v>
      </c>
      <c r="J494" s="12" t="s">
        <v>3800</v>
      </c>
      <c r="K494" s="12" t="s">
        <v>1504</v>
      </c>
      <c r="L494" s="12" t="s">
        <v>8328</v>
      </c>
      <c r="M494" s="12" t="s">
        <v>5435</v>
      </c>
      <c r="N494" s="12" t="s">
        <v>8329</v>
      </c>
      <c r="O494" s="12" t="s">
        <v>371</v>
      </c>
      <c r="P494" s="12" t="s">
        <v>91</v>
      </c>
      <c r="Q494" s="12" t="s">
        <v>2172</v>
      </c>
      <c r="R494" s="12" t="s">
        <v>8330</v>
      </c>
      <c r="S494" s="12" t="s">
        <v>8331</v>
      </c>
      <c r="T494" s="12" t="s">
        <v>8332</v>
      </c>
      <c r="U494" s="12" t="s">
        <v>8333</v>
      </c>
      <c r="V494" s="12" t="s">
        <v>8334</v>
      </c>
      <c r="W494" s="12" t="s">
        <v>2</v>
      </c>
      <c r="X494" s="12" t="s">
        <v>1837</v>
      </c>
      <c r="Y494" s="12" t="s">
        <v>8335</v>
      </c>
      <c r="Z494" s="12" t="s">
        <v>8336</v>
      </c>
    </row>
    <row r="495" spans="1:26">
      <c r="A495" s="12" t="s">
        <v>177</v>
      </c>
      <c r="B495" s="12" t="s">
        <v>8337</v>
      </c>
      <c r="C495" s="12" t="s">
        <v>8338</v>
      </c>
      <c r="D495" s="12" t="s">
        <v>8339</v>
      </c>
      <c r="E495" s="12" t="s">
        <v>8340</v>
      </c>
      <c r="F495" s="12" t="s">
        <v>3219</v>
      </c>
      <c r="G495" s="12" t="s">
        <v>1968</v>
      </c>
      <c r="H495" s="12" t="s">
        <v>2007</v>
      </c>
      <c r="I495" s="12" t="s">
        <v>1547</v>
      </c>
      <c r="J495" s="12" t="s">
        <v>1482</v>
      </c>
      <c r="K495" s="12" t="s">
        <v>3800</v>
      </c>
      <c r="L495" s="12" t="s">
        <v>8341</v>
      </c>
      <c r="M495" s="12" t="s">
        <v>5110</v>
      </c>
      <c r="N495" s="12" t="s">
        <v>2698</v>
      </c>
      <c r="O495" s="12" t="s">
        <v>3522</v>
      </c>
      <c r="P495" s="12" t="s">
        <v>371</v>
      </c>
      <c r="Q495" s="12" t="s">
        <v>91</v>
      </c>
      <c r="R495" s="12" t="s">
        <v>7850</v>
      </c>
      <c r="S495" s="12" t="s">
        <v>8342</v>
      </c>
      <c r="T495" s="12" t="s">
        <v>8343</v>
      </c>
      <c r="U495" s="12" t="s">
        <v>6745</v>
      </c>
      <c r="V495" s="12" t="s">
        <v>372</v>
      </c>
      <c r="W495" s="12" t="s">
        <v>4</v>
      </c>
      <c r="X495" s="12" t="s">
        <v>7220</v>
      </c>
      <c r="Y495" s="12" t="s">
        <v>8344</v>
      </c>
      <c r="Z495" s="12" t="s">
        <v>8345</v>
      </c>
    </row>
    <row r="496" spans="1:26">
      <c r="A496" s="12" t="s">
        <v>177</v>
      </c>
      <c r="B496" s="12" t="s">
        <v>8346</v>
      </c>
      <c r="C496" s="12" t="s">
        <v>8347</v>
      </c>
      <c r="D496" s="12" t="s">
        <v>8348</v>
      </c>
      <c r="E496" s="12" t="s">
        <v>8349</v>
      </c>
      <c r="F496" s="12" t="s">
        <v>2463</v>
      </c>
      <c r="G496" s="12" t="s">
        <v>2818</v>
      </c>
      <c r="H496" s="12" t="s">
        <v>2779</v>
      </c>
      <c r="I496" s="12" t="s">
        <v>2027</v>
      </c>
      <c r="J496" s="12" t="s">
        <v>1590</v>
      </c>
      <c r="K496" s="12" t="s">
        <v>1590</v>
      </c>
      <c r="L496" s="12" t="s">
        <v>4333</v>
      </c>
      <c r="M496" s="12" t="s">
        <v>5681</v>
      </c>
      <c r="N496" s="12" t="s">
        <v>3074</v>
      </c>
      <c r="O496" s="12" t="s">
        <v>375</v>
      </c>
      <c r="P496" s="12" t="s">
        <v>5802</v>
      </c>
      <c r="Q496" s="12" t="s">
        <v>3523</v>
      </c>
      <c r="R496" s="12" t="s">
        <v>8350</v>
      </c>
      <c r="S496" s="12" t="s">
        <v>8351</v>
      </c>
      <c r="T496" s="12" t="s">
        <v>8352</v>
      </c>
      <c r="U496" s="12" t="s">
        <v>8353</v>
      </c>
      <c r="V496" s="12" t="s">
        <v>8354</v>
      </c>
      <c r="W496" s="12" t="s">
        <v>2</v>
      </c>
      <c r="X496" s="12" t="s">
        <v>8355</v>
      </c>
      <c r="Y496" s="12" t="s">
        <v>5726</v>
      </c>
      <c r="Z496" s="12" t="s">
        <v>8356</v>
      </c>
    </row>
    <row r="497" spans="1:26">
      <c r="A497" s="12" t="s">
        <v>177</v>
      </c>
      <c r="B497" s="12" t="s">
        <v>1795</v>
      </c>
      <c r="C497" s="12" t="s">
        <v>8357</v>
      </c>
      <c r="D497" s="12" t="s">
        <v>8358</v>
      </c>
      <c r="E497" s="12" t="s">
        <v>8359</v>
      </c>
      <c r="F497" s="12" t="s">
        <v>1981</v>
      </c>
      <c r="G497" s="12" t="s">
        <v>3289</v>
      </c>
      <c r="H497" s="12" t="s">
        <v>2853</v>
      </c>
      <c r="I497" s="12" t="s">
        <v>1984</v>
      </c>
      <c r="J497" s="12" t="s">
        <v>1698</v>
      </c>
      <c r="K497" s="12" t="s">
        <v>1721</v>
      </c>
      <c r="L497" s="12" t="s">
        <v>8360</v>
      </c>
      <c r="M497" s="12" t="s">
        <v>7649</v>
      </c>
      <c r="N497" s="12" t="s">
        <v>4602</v>
      </c>
      <c r="O497" s="12" t="s">
        <v>4617</v>
      </c>
      <c r="P497" s="12" t="s">
        <v>2172</v>
      </c>
      <c r="Q497" s="12" t="s">
        <v>3143</v>
      </c>
      <c r="R497" s="12" t="s">
        <v>8112</v>
      </c>
      <c r="S497" s="12" t="s">
        <v>8361</v>
      </c>
      <c r="T497" s="12" t="s">
        <v>8362</v>
      </c>
      <c r="U497" s="12" t="s">
        <v>8363</v>
      </c>
      <c r="V497" s="12" t="s">
        <v>8364</v>
      </c>
      <c r="W497" s="12" t="s">
        <v>4</v>
      </c>
      <c r="X497" s="12" t="s">
        <v>4954</v>
      </c>
      <c r="Y497" s="12" t="s">
        <v>1967</v>
      </c>
      <c r="Z497" s="12" t="s">
        <v>8365</v>
      </c>
    </row>
    <row r="498" spans="1:26">
      <c r="A498" s="12" t="s">
        <v>177</v>
      </c>
      <c r="B498" s="12" t="s">
        <v>6395</v>
      </c>
      <c r="C498" s="12" t="s">
        <v>8366</v>
      </c>
      <c r="D498" s="12" t="s">
        <v>8367</v>
      </c>
      <c r="E498" s="12" t="s">
        <v>8359</v>
      </c>
      <c r="F498" s="12" t="s">
        <v>1982</v>
      </c>
      <c r="G498" s="12" t="s">
        <v>2654</v>
      </c>
      <c r="H498" s="12" t="s">
        <v>2384</v>
      </c>
      <c r="I498" s="12" t="s">
        <v>1547</v>
      </c>
      <c r="J498" s="12" t="s">
        <v>1590</v>
      </c>
      <c r="K498" s="12" t="s">
        <v>1897</v>
      </c>
      <c r="L498" s="12" t="s">
        <v>8368</v>
      </c>
      <c r="M498" s="12" t="s">
        <v>3491</v>
      </c>
      <c r="N498" s="12" t="s">
        <v>2865</v>
      </c>
      <c r="O498" s="12" t="s">
        <v>3663</v>
      </c>
      <c r="P498" s="12" t="s">
        <v>2418</v>
      </c>
      <c r="Q498" s="12" t="s">
        <v>3583</v>
      </c>
      <c r="R498" s="12" t="s">
        <v>8369</v>
      </c>
      <c r="S498" s="12" t="s">
        <v>8370</v>
      </c>
      <c r="T498" s="12" t="s">
        <v>8371</v>
      </c>
      <c r="U498" s="12" t="s">
        <v>8372</v>
      </c>
      <c r="V498" s="12" t="s">
        <v>8373</v>
      </c>
      <c r="W498" s="12" t="s">
        <v>4</v>
      </c>
      <c r="X498" s="12" t="s">
        <v>8374</v>
      </c>
      <c r="Y498" s="12" t="s">
        <v>8375</v>
      </c>
      <c r="Z498" s="12" t="s">
        <v>8376</v>
      </c>
    </row>
    <row r="499" spans="1:26">
      <c r="A499" s="12" t="s">
        <v>177</v>
      </c>
      <c r="B499" s="12" t="s">
        <v>8377</v>
      </c>
      <c r="C499" s="12" t="s">
        <v>8378</v>
      </c>
      <c r="D499" s="12" t="s">
        <v>8379</v>
      </c>
      <c r="E499" s="12" t="s">
        <v>8380</v>
      </c>
      <c r="F499" s="12" t="s">
        <v>2288</v>
      </c>
      <c r="G499" s="12" t="s">
        <v>3289</v>
      </c>
      <c r="H499" s="12" t="s">
        <v>2687</v>
      </c>
      <c r="I499" s="12" t="s">
        <v>1590</v>
      </c>
      <c r="J499" s="12" t="s">
        <v>1875</v>
      </c>
      <c r="K499" s="12" t="s">
        <v>1897</v>
      </c>
      <c r="L499" s="12" t="s">
        <v>4218</v>
      </c>
      <c r="M499" s="12" t="s">
        <v>8381</v>
      </c>
      <c r="N499" s="12" t="s">
        <v>8382</v>
      </c>
      <c r="O499" s="12" t="s">
        <v>3362</v>
      </c>
      <c r="P499" s="12" t="s">
        <v>2292</v>
      </c>
      <c r="Q499" s="12" t="s">
        <v>3442</v>
      </c>
      <c r="R499" s="12" t="s">
        <v>8383</v>
      </c>
      <c r="S499" s="12" t="s">
        <v>8384</v>
      </c>
      <c r="T499" s="12" t="s">
        <v>8385</v>
      </c>
      <c r="U499" s="12" t="s">
        <v>8386</v>
      </c>
      <c r="V499" s="12" t="s">
        <v>8387</v>
      </c>
      <c r="W499" s="12" t="s">
        <v>4</v>
      </c>
      <c r="X499" s="12" t="s">
        <v>2823</v>
      </c>
      <c r="Y499" s="12" t="s">
        <v>5384</v>
      </c>
      <c r="Z499" s="12" t="s">
        <v>8388</v>
      </c>
    </row>
    <row r="500" spans="1:26">
      <c r="A500" s="12" t="s">
        <v>177</v>
      </c>
      <c r="B500" s="12" t="s">
        <v>8389</v>
      </c>
      <c r="C500" s="12" t="s">
        <v>8390</v>
      </c>
      <c r="D500" s="12" t="s">
        <v>8391</v>
      </c>
      <c r="E500" s="12" t="s">
        <v>8380</v>
      </c>
      <c r="F500" s="12" t="s">
        <v>1360</v>
      </c>
      <c r="G500" s="12" t="s">
        <v>2654</v>
      </c>
      <c r="H500" s="12" t="s">
        <v>1981</v>
      </c>
      <c r="I500" s="12" t="s">
        <v>2301</v>
      </c>
      <c r="J500" s="12" t="s">
        <v>1961</v>
      </c>
      <c r="K500" s="12" t="s">
        <v>1053</v>
      </c>
      <c r="L500" s="12" t="s">
        <v>4997</v>
      </c>
      <c r="M500" s="12" t="s">
        <v>7188</v>
      </c>
      <c r="N500" s="12" t="s">
        <v>8392</v>
      </c>
      <c r="O500" s="12" t="s">
        <v>4826</v>
      </c>
      <c r="P500" s="12" t="s">
        <v>2697</v>
      </c>
      <c r="Q500" s="12" t="s">
        <v>2172</v>
      </c>
      <c r="R500" s="12" t="s">
        <v>8393</v>
      </c>
      <c r="S500" s="12" t="s">
        <v>8394</v>
      </c>
      <c r="T500" s="12" t="s">
        <v>8395</v>
      </c>
      <c r="U500" s="12" t="s">
        <v>8396</v>
      </c>
      <c r="V500" s="12" t="s">
        <v>8397</v>
      </c>
      <c r="W500" s="12" t="s">
        <v>4</v>
      </c>
      <c r="X500" s="12" t="s">
        <v>4067</v>
      </c>
      <c r="Y500" s="12" t="s">
        <v>2033</v>
      </c>
      <c r="Z500" s="12" t="s">
        <v>8398</v>
      </c>
    </row>
    <row r="501" spans="1:26">
      <c r="A501" s="12" t="s">
        <v>177</v>
      </c>
      <c r="B501" s="12" t="s">
        <v>3627</v>
      </c>
      <c r="C501" s="12" t="s">
        <v>8399</v>
      </c>
      <c r="D501" s="12" t="s">
        <v>8400</v>
      </c>
      <c r="E501" s="12" t="s">
        <v>8380</v>
      </c>
      <c r="F501" s="12" t="s">
        <v>2818</v>
      </c>
      <c r="G501" s="12" t="s">
        <v>2542</v>
      </c>
      <c r="H501" s="12" t="s">
        <v>2481</v>
      </c>
      <c r="I501" s="12" t="s">
        <v>1875</v>
      </c>
      <c r="J501" s="12" t="s">
        <v>1053</v>
      </c>
      <c r="K501" s="12" t="s">
        <v>2007</v>
      </c>
      <c r="L501" s="12" t="s">
        <v>8401</v>
      </c>
      <c r="M501" s="12" t="s">
        <v>3664</v>
      </c>
      <c r="N501" s="12" t="s">
        <v>8402</v>
      </c>
      <c r="O501" s="12" t="s">
        <v>2292</v>
      </c>
      <c r="P501" s="12" t="s">
        <v>4674</v>
      </c>
      <c r="Q501" s="12" t="s">
        <v>3647</v>
      </c>
      <c r="R501" s="12" t="s">
        <v>8403</v>
      </c>
      <c r="S501" s="12" t="s">
        <v>8404</v>
      </c>
      <c r="T501" s="12" t="s">
        <v>8405</v>
      </c>
      <c r="U501" s="12" t="s">
        <v>8406</v>
      </c>
      <c r="V501" s="12" t="s">
        <v>8407</v>
      </c>
      <c r="W501" s="12" t="s">
        <v>10</v>
      </c>
      <c r="X501" s="12" t="s">
        <v>1773</v>
      </c>
      <c r="Y501" s="12" t="s">
        <v>4360</v>
      </c>
      <c r="Z501" s="12" t="s">
        <v>8408</v>
      </c>
    </row>
    <row r="502" spans="1:26">
      <c r="A502" s="12" t="s">
        <v>177</v>
      </c>
      <c r="B502" s="12" t="s">
        <v>973</v>
      </c>
      <c r="C502" s="12" t="s">
        <v>8409</v>
      </c>
      <c r="D502" s="12" t="s">
        <v>8410</v>
      </c>
      <c r="E502" s="12" t="s">
        <v>8411</v>
      </c>
      <c r="F502" s="12" t="s">
        <v>2818</v>
      </c>
      <c r="G502" s="12" t="s">
        <v>2246</v>
      </c>
      <c r="H502" s="12" t="s">
        <v>2239</v>
      </c>
      <c r="I502" s="12" t="s">
        <v>1698</v>
      </c>
      <c r="J502" s="12" t="s">
        <v>1482</v>
      </c>
      <c r="K502" s="12" t="s">
        <v>1590</v>
      </c>
      <c r="L502" s="12" t="s">
        <v>8412</v>
      </c>
      <c r="M502" s="12" t="s">
        <v>8413</v>
      </c>
      <c r="N502" s="12" t="s">
        <v>4204</v>
      </c>
      <c r="O502" s="12" t="s">
        <v>4781</v>
      </c>
      <c r="P502" s="12" t="s">
        <v>3522</v>
      </c>
      <c r="Q502" s="12" t="s">
        <v>4315</v>
      </c>
      <c r="R502" s="12" t="s">
        <v>8414</v>
      </c>
      <c r="S502" s="12" t="s">
        <v>8415</v>
      </c>
      <c r="T502" s="12" t="s">
        <v>8416</v>
      </c>
      <c r="U502" s="12" t="s">
        <v>8417</v>
      </c>
      <c r="V502" s="12" t="s">
        <v>8418</v>
      </c>
      <c r="W502" s="12" t="s">
        <v>11</v>
      </c>
      <c r="X502" s="12" t="s">
        <v>2035</v>
      </c>
      <c r="Y502" s="12" t="s">
        <v>8419</v>
      </c>
      <c r="Z502" s="12" t="s">
        <v>8420</v>
      </c>
    </row>
    <row r="503" spans="1:26">
      <c r="A503" s="12" t="s">
        <v>177</v>
      </c>
      <c r="B503" s="12" t="s">
        <v>8421</v>
      </c>
      <c r="C503" s="12" t="s">
        <v>8422</v>
      </c>
      <c r="D503" s="12" t="s">
        <v>8423</v>
      </c>
      <c r="E503" s="12" t="s">
        <v>8424</v>
      </c>
      <c r="F503" s="12" t="s">
        <v>1343</v>
      </c>
      <c r="G503" s="12" t="s">
        <v>1937</v>
      </c>
      <c r="H503" s="12" t="s">
        <v>2278</v>
      </c>
      <c r="I503" s="12" t="s">
        <v>1810</v>
      </c>
      <c r="J503" s="12" t="s">
        <v>1590</v>
      </c>
      <c r="K503" s="12" t="s">
        <v>1939</v>
      </c>
      <c r="L503" s="12" t="s">
        <v>3522</v>
      </c>
      <c r="M503" s="12" t="s">
        <v>8425</v>
      </c>
      <c r="N503" s="12" t="s">
        <v>8426</v>
      </c>
      <c r="O503" s="12" t="s">
        <v>4958</v>
      </c>
      <c r="P503" s="12" t="s">
        <v>3804</v>
      </c>
      <c r="Q503" s="12" t="s">
        <v>555</v>
      </c>
      <c r="R503" s="12" t="s">
        <v>8427</v>
      </c>
      <c r="S503" s="12" t="s">
        <v>8428</v>
      </c>
      <c r="T503" s="12" t="s">
        <v>8429</v>
      </c>
      <c r="U503" s="12" t="s">
        <v>8430</v>
      </c>
      <c r="V503" s="12" t="s">
        <v>8431</v>
      </c>
      <c r="W503" s="12" t="s">
        <v>4</v>
      </c>
      <c r="X503" s="12" t="s">
        <v>2122</v>
      </c>
      <c r="Y503" s="12" t="s">
        <v>8389</v>
      </c>
      <c r="Z503" s="12" t="s">
        <v>8432</v>
      </c>
    </row>
    <row r="504" spans="1:26">
      <c r="A504" s="12" t="s">
        <v>177</v>
      </c>
      <c r="B504" s="12" t="s">
        <v>4329</v>
      </c>
      <c r="C504" s="12" t="s">
        <v>8433</v>
      </c>
      <c r="D504" s="12" t="s">
        <v>8434</v>
      </c>
      <c r="E504" s="12" t="s">
        <v>8435</v>
      </c>
      <c r="F504" s="12" t="s">
        <v>4172</v>
      </c>
      <c r="G504" s="12" t="s">
        <v>2135</v>
      </c>
      <c r="H504" s="12" t="s">
        <v>1657</v>
      </c>
      <c r="I504" s="12" t="s">
        <v>3800</v>
      </c>
      <c r="J504" s="12" t="s">
        <v>1482</v>
      </c>
      <c r="K504" s="12" t="s">
        <v>1051</v>
      </c>
      <c r="L504" s="12" t="s">
        <v>6188</v>
      </c>
      <c r="M504" s="12" t="s">
        <v>6741</v>
      </c>
      <c r="N504" s="12" t="s">
        <v>6802</v>
      </c>
      <c r="O504" s="12" t="s">
        <v>91</v>
      </c>
      <c r="P504" s="12" t="s">
        <v>371</v>
      </c>
      <c r="Q504" s="12" t="s">
        <v>371</v>
      </c>
      <c r="R504" s="12" t="s">
        <v>8436</v>
      </c>
      <c r="S504" s="12" t="s">
        <v>8437</v>
      </c>
      <c r="T504" s="12" t="s">
        <v>8438</v>
      </c>
      <c r="U504" s="12" t="s">
        <v>8439</v>
      </c>
      <c r="V504" s="12" t="s">
        <v>8440</v>
      </c>
      <c r="W504" s="12" t="s">
        <v>2</v>
      </c>
      <c r="X504" s="12" t="s">
        <v>8441</v>
      </c>
      <c r="Y504" s="12" t="s">
        <v>8442</v>
      </c>
      <c r="Z504" s="12" t="s">
        <v>8443</v>
      </c>
    </row>
    <row r="505" spans="1:26">
      <c r="A505" s="12" t="s">
        <v>177</v>
      </c>
      <c r="B505" s="12" t="s">
        <v>7121</v>
      </c>
      <c r="C505" s="12" t="s">
        <v>8444</v>
      </c>
      <c r="D505" s="12" t="s">
        <v>8445</v>
      </c>
      <c r="E505" s="12" t="s">
        <v>8446</v>
      </c>
      <c r="F505" s="12" t="s">
        <v>2692</v>
      </c>
      <c r="G505" s="12" t="s">
        <v>2687</v>
      </c>
      <c r="H505" s="12" t="s">
        <v>1742</v>
      </c>
      <c r="I505" s="12" t="s">
        <v>1590</v>
      </c>
      <c r="J505" s="12" t="s">
        <v>1961</v>
      </c>
      <c r="K505" s="12" t="s">
        <v>1764</v>
      </c>
      <c r="L505" s="12" t="s">
        <v>8447</v>
      </c>
      <c r="M505" s="12" t="s">
        <v>8448</v>
      </c>
      <c r="N505" s="12" t="s">
        <v>4662</v>
      </c>
      <c r="O505" s="12" t="s">
        <v>3129</v>
      </c>
      <c r="P505" s="12" t="s">
        <v>8449</v>
      </c>
      <c r="Q505" s="12" t="s">
        <v>5232</v>
      </c>
      <c r="R505" s="12" t="s">
        <v>8450</v>
      </c>
      <c r="S505" s="12" t="s">
        <v>8451</v>
      </c>
      <c r="T505" s="12" t="s">
        <v>8452</v>
      </c>
      <c r="U505" s="12" t="s">
        <v>8453</v>
      </c>
      <c r="V505" s="12" t="s">
        <v>8454</v>
      </c>
      <c r="W505" s="12" t="s">
        <v>3</v>
      </c>
      <c r="X505" s="12" t="s">
        <v>4561</v>
      </c>
      <c r="Y505" s="12" t="s">
        <v>4643</v>
      </c>
      <c r="Z505" s="12" t="s">
        <v>8455</v>
      </c>
    </row>
    <row r="506" spans="1:26">
      <c r="A506" s="12" t="s">
        <v>177</v>
      </c>
      <c r="B506" s="12" t="s">
        <v>2144</v>
      </c>
      <c r="C506" s="12" t="s">
        <v>8456</v>
      </c>
      <c r="D506" s="12" t="s">
        <v>8457</v>
      </c>
      <c r="E506" s="12" t="s">
        <v>8458</v>
      </c>
      <c r="F506" s="12" t="s">
        <v>2287</v>
      </c>
      <c r="G506" s="12" t="s">
        <v>2674</v>
      </c>
      <c r="H506" s="12" t="s">
        <v>2404</v>
      </c>
      <c r="I506" s="12" t="s">
        <v>1590</v>
      </c>
      <c r="J506" s="12" t="s">
        <v>1053</v>
      </c>
      <c r="K506" s="12" t="s">
        <v>1744</v>
      </c>
      <c r="L506" s="12" t="s">
        <v>8459</v>
      </c>
      <c r="M506" s="12" t="s">
        <v>8460</v>
      </c>
      <c r="N506" s="12" t="s">
        <v>7494</v>
      </c>
      <c r="O506" s="12" t="s">
        <v>4315</v>
      </c>
      <c r="P506" s="12" t="s">
        <v>2172</v>
      </c>
      <c r="Q506" s="12" t="s">
        <v>2901</v>
      </c>
      <c r="R506" s="12" t="s">
        <v>5449</v>
      </c>
      <c r="S506" s="12" t="s">
        <v>8461</v>
      </c>
      <c r="T506" s="12" t="s">
        <v>8462</v>
      </c>
      <c r="U506" s="12" t="s">
        <v>2624</v>
      </c>
      <c r="V506" s="12" t="s">
        <v>8463</v>
      </c>
      <c r="W506" s="12" t="s">
        <v>4</v>
      </c>
      <c r="X506" s="12" t="s">
        <v>2222</v>
      </c>
      <c r="Y506" s="12" t="s">
        <v>7723</v>
      </c>
      <c r="Z506" s="12" t="s">
        <v>8464</v>
      </c>
    </row>
    <row r="507" spans="1:26">
      <c r="A507" s="12" t="s">
        <v>177</v>
      </c>
      <c r="B507" s="12" t="s">
        <v>8465</v>
      </c>
      <c r="C507" s="12" t="s">
        <v>8466</v>
      </c>
      <c r="D507" s="12" t="s">
        <v>8467</v>
      </c>
      <c r="E507" s="12" t="s">
        <v>8458</v>
      </c>
      <c r="F507" s="12" t="s">
        <v>3389</v>
      </c>
      <c r="G507" s="12" t="s">
        <v>1969</v>
      </c>
      <c r="H507" s="12" t="s">
        <v>2137</v>
      </c>
      <c r="I507" s="12" t="s">
        <v>1547</v>
      </c>
      <c r="J507" s="12" t="s">
        <v>1051</v>
      </c>
      <c r="K507" s="12" t="s">
        <v>1613</v>
      </c>
      <c r="L507" s="12" t="s">
        <v>8468</v>
      </c>
      <c r="M507" s="12" t="s">
        <v>7945</v>
      </c>
      <c r="N507" s="12" t="s">
        <v>7958</v>
      </c>
      <c r="O507" s="12" t="s">
        <v>2038</v>
      </c>
      <c r="P507" s="12" t="s">
        <v>3522</v>
      </c>
      <c r="Q507" s="12" t="s">
        <v>2696</v>
      </c>
      <c r="R507" s="12" t="s">
        <v>8469</v>
      </c>
      <c r="S507" s="12" t="s">
        <v>8470</v>
      </c>
      <c r="T507" s="12" t="s">
        <v>8471</v>
      </c>
      <c r="U507" s="12" t="s">
        <v>8472</v>
      </c>
      <c r="V507" s="12" t="s">
        <v>8473</v>
      </c>
      <c r="W507" s="12" t="s">
        <v>11</v>
      </c>
      <c r="X507" s="12" t="s">
        <v>8474</v>
      </c>
      <c r="Y507" s="12" t="s">
        <v>8475</v>
      </c>
      <c r="Z507" s="12" t="s">
        <v>8476</v>
      </c>
    </row>
    <row r="508" spans="1:26">
      <c r="A508" s="12" t="s">
        <v>177</v>
      </c>
      <c r="B508" s="12" t="s">
        <v>6359</v>
      </c>
      <c r="C508" s="12" t="s">
        <v>8477</v>
      </c>
      <c r="D508" s="12" t="s">
        <v>8478</v>
      </c>
      <c r="E508" s="12" t="s">
        <v>8479</v>
      </c>
      <c r="F508" s="12" t="s">
        <v>2587</v>
      </c>
      <c r="G508" s="12" t="s">
        <v>3917</v>
      </c>
      <c r="H508" s="12" t="s">
        <v>2135</v>
      </c>
      <c r="I508" s="12" t="s">
        <v>1721</v>
      </c>
      <c r="J508" s="12" t="s">
        <v>1698</v>
      </c>
      <c r="K508" s="12" t="s">
        <v>1546</v>
      </c>
      <c r="L508" s="12" t="s">
        <v>4781</v>
      </c>
      <c r="M508" s="12" t="s">
        <v>6153</v>
      </c>
      <c r="N508" s="12" t="s">
        <v>6515</v>
      </c>
      <c r="O508" s="12" t="s">
        <v>4286</v>
      </c>
      <c r="P508" s="12" t="s">
        <v>2172</v>
      </c>
      <c r="Q508" s="12" t="s">
        <v>4781</v>
      </c>
      <c r="R508" s="12" t="s">
        <v>8480</v>
      </c>
      <c r="S508" s="12" t="s">
        <v>8481</v>
      </c>
      <c r="T508" s="12" t="s">
        <v>8482</v>
      </c>
      <c r="U508" s="12" t="s">
        <v>8483</v>
      </c>
      <c r="V508" s="12" t="s">
        <v>8484</v>
      </c>
      <c r="W508" s="12" t="s">
        <v>4</v>
      </c>
      <c r="X508" s="12" t="s">
        <v>3269</v>
      </c>
      <c r="Y508" s="12" t="s">
        <v>3394</v>
      </c>
      <c r="Z508" s="12" t="s">
        <v>8485</v>
      </c>
    </row>
    <row r="509" spans="1:26">
      <c r="A509" s="12" t="s">
        <v>177</v>
      </c>
      <c r="B509" s="12" t="s">
        <v>8486</v>
      </c>
      <c r="C509" s="12" t="s">
        <v>8487</v>
      </c>
      <c r="D509" s="12" t="s">
        <v>8488</v>
      </c>
      <c r="E509" s="12" t="s">
        <v>8479</v>
      </c>
      <c r="F509" s="12" t="s">
        <v>926</v>
      </c>
      <c r="G509" s="12" t="s">
        <v>2157</v>
      </c>
      <c r="H509" s="12" t="s">
        <v>2288</v>
      </c>
      <c r="I509" s="12" t="s">
        <v>1592</v>
      </c>
      <c r="J509" s="12" t="s">
        <v>1613</v>
      </c>
      <c r="K509" s="12" t="s">
        <v>1613</v>
      </c>
      <c r="L509" s="12" t="s">
        <v>8489</v>
      </c>
      <c r="M509" s="12" t="s">
        <v>4104</v>
      </c>
      <c r="N509" s="12" t="s">
        <v>8490</v>
      </c>
      <c r="O509" s="12" t="s">
        <v>4012</v>
      </c>
      <c r="P509" s="12" t="s">
        <v>431</v>
      </c>
      <c r="Q509" s="12" t="s">
        <v>431</v>
      </c>
      <c r="R509" s="12" t="s">
        <v>8491</v>
      </c>
      <c r="S509" s="12" t="s">
        <v>8492</v>
      </c>
      <c r="T509" s="12" t="s">
        <v>8493</v>
      </c>
      <c r="U509" s="12" t="s">
        <v>8494</v>
      </c>
      <c r="V509" s="12" t="s">
        <v>8495</v>
      </c>
      <c r="W509" s="12" t="s">
        <v>4</v>
      </c>
      <c r="X509" s="12" t="s">
        <v>2506</v>
      </c>
      <c r="Y509" s="12" t="s">
        <v>2081</v>
      </c>
      <c r="Z509" s="12" t="s">
        <v>8496</v>
      </c>
    </row>
    <row r="510" spans="1:26">
      <c r="A510" s="12" t="s">
        <v>177</v>
      </c>
      <c r="B510" s="12" t="s">
        <v>7500</v>
      </c>
      <c r="C510" s="12" t="s">
        <v>8497</v>
      </c>
      <c r="D510" s="12" t="s">
        <v>8498</v>
      </c>
      <c r="E510" s="12" t="s">
        <v>8499</v>
      </c>
      <c r="F510" s="12" t="s">
        <v>1315</v>
      </c>
      <c r="G510" s="12" t="s">
        <v>2994</v>
      </c>
      <c r="H510" s="12" t="s">
        <v>2050</v>
      </c>
      <c r="I510" s="12" t="s">
        <v>1482</v>
      </c>
      <c r="J510" s="12" t="s">
        <v>1546</v>
      </c>
      <c r="K510" s="12" t="s">
        <v>1502</v>
      </c>
      <c r="L510" s="12" t="s">
        <v>8500</v>
      </c>
      <c r="M510" s="12" t="s">
        <v>8501</v>
      </c>
      <c r="N510" s="12" t="s">
        <v>7126</v>
      </c>
      <c r="O510" s="12" t="s">
        <v>3522</v>
      </c>
      <c r="P510" s="12" t="s">
        <v>2315</v>
      </c>
      <c r="Q510" s="12" t="s">
        <v>375</v>
      </c>
      <c r="R510" s="12" t="s">
        <v>8502</v>
      </c>
      <c r="S510" s="12" t="s">
        <v>8503</v>
      </c>
      <c r="T510" s="12" t="s">
        <v>8504</v>
      </c>
      <c r="U510" s="12" t="s">
        <v>8505</v>
      </c>
      <c r="V510" s="12" t="s">
        <v>8506</v>
      </c>
      <c r="W510" s="12" t="s">
        <v>11</v>
      </c>
      <c r="X510" s="12" t="s">
        <v>1015</v>
      </c>
      <c r="Y510" s="12" t="s">
        <v>1727</v>
      </c>
      <c r="Z510" s="12" t="s">
        <v>8507</v>
      </c>
    </row>
    <row r="511" spans="1:26">
      <c r="A511" s="12" t="s">
        <v>177</v>
      </c>
      <c r="B511" s="12" t="s">
        <v>8508</v>
      </c>
      <c r="C511" s="12" t="s">
        <v>8509</v>
      </c>
      <c r="D511" s="12" t="s">
        <v>8510</v>
      </c>
      <c r="E511" s="12" t="s">
        <v>8499</v>
      </c>
      <c r="F511" s="12" t="s">
        <v>3564</v>
      </c>
      <c r="G511" s="12" t="s">
        <v>1546</v>
      </c>
      <c r="H511" s="12" t="s">
        <v>3800</v>
      </c>
      <c r="I511" s="12" t="s">
        <v>1051</v>
      </c>
      <c r="J511" s="12" t="s">
        <v>3800</v>
      </c>
      <c r="K511" s="12" t="s">
        <v>1482</v>
      </c>
      <c r="L511" s="12" t="s">
        <v>8511</v>
      </c>
      <c r="M511" s="12" t="s">
        <v>2315</v>
      </c>
      <c r="N511" s="12" t="s">
        <v>91</v>
      </c>
      <c r="O511" s="12" t="s">
        <v>371</v>
      </c>
      <c r="P511" s="12" t="s">
        <v>91</v>
      </c>
      <c r="Q511" s="12" t="s">
        <v>375</v>
      </c>
      <c r="R511" s="12" t="s">
        <v>8512</v>
      </c>
      <c r="S511" s="12" t="s">
        <v>8513</v>
      </c>
      <c r="T511" s="12" t="s">
        <v>8514</v>
      </c>
      <c r="U511" s="12" t="s">
        <v>8515</v>
      </c>
      <c r="V511" s="12" t="s">
        <v>8516</v>
      </c>
      <c r="W511" s="12" t="s">
        <v>10</v>
      </c>
      <c r="X511" s="12" t="s">
        <v>8517</v>
      </c>
      <c r="Y511" s="12" t="s">
        <v>8518</v>
      </c>
      <c r="Z511" s="12" t="s">
        <v>8519</v>
      </c>
    </row>
    <row r="512" spans="1:26">
      <c r="A512" s="12" t="s">
        <v>177</v>
      </c>
      <c r="B512" s="12" t="s">
        <v>8520</v>
      </c>
      <c r="C512" s="12" t="s">
        <v>8521</v>
      </c>
      <c r="D512" s="12" t="s">
        <v>8522</v>
      </c>
      <c r="E512" s="12" t="s">
        <v>8499</v>
      </c>
      <c r="F512" s="12" t="s">
        <v>3289</v>
      </c>
      <c r="G512" s="12" t="s">
        <v>2450</v>
      </c>
      <c r="H512" s="12" t="s">
        <v>1360</v>
      </c>
      <c r="I512" s="12" t="s">
        <v>1764</v>
      </c>
      <c r="J512" s="12" t="s">
        <v>1547</v>
      </c>
      <c r="K512" s="12" t="s">
        <v>1764</v>
      </c>
      <c r="L512" s="12" t="s">
        <v>8523</v>
      </c>
      <c r="M512" s="12" t="s">
        <v>8524</v>
      </c>
      <c r="N512" s="12" t="s">
        <v>8525</v>
      </c>
      <c r="O512" s="12" t="s">
        <v>3663</v>
      </c>
      <c r="P512" s="12" t="s">
        <v>471</v>
      </c>
      <c r="Q512" s="12" t="s">
        <v>2172</v>
      </c>
      <c r="R512" s="12" t="s">
        <v>8526</v>
      </c>
      <c r="S512" s="12" t="s">
        <v>8527</v>
      </c>
      <c r="T512" s="12" t="s">
        <v>8528</v>
      </c>
      <c r="U512" s="12" t="s">
        <v>8529</v>
      </c>
      <c r="V512" s="12" t="s">
        <v>8530</v>
      </c>
      <c r="W512" s="12" t="s">
        <v>4</v>
      </c>
      <c r="X512" s="12" t="s">
        <v>3423</v>
      </c>
      <c r="Y512" s="12" t="s">
        <v>3861</v>
      </c>
      <c r="Z512" s="12" t="s">
        <v>8531</v>
      </c>
    </row>
    <row r="513" spans="1:26">
      <c r="A513" s="12" t="s">
        <v>177</v>
      </c>
      <c r="B513" s="12" t="s">
        <v>8532</v>
      </c>
      <c r="C513" s="12" t="s">
        <v>8533</v>
      </c>
      <c r="D513" s="12" t="s">
        <v>8534</v>
      </c>
      <c r="E513" s="12" t="s">
        <v>8535</v>
      </c>
      <c r="F513" s="12" t="s">
        <v>1149</v>
      </c>
      <c r="G513" s="12" t="s">
        <v>1721</v>
      </c>
      <c r="H513" s="12" t="s">
        <v>1546</v>
      </c>
      <c r="I513" s="12" t="s">
        <v>1482</v>
      </c>
      <c r="J513" s="12" t="s">
        <v>1482</v>
      </c>
      <c r="K513" s="12" t="s">
        <v>3800</v>
      </c>
      <c r="L513" s="12" t="s">
        <v>8536</v>
      </c>
      <c r="M513" s="12" t="s">
        <v>3143</v>
      </c>
      <c r="N513" s="12" t="s">
        <v>2172</v>
      </c>
      <c r="O513" s="12" t="s">
        <v>371</v>
      </c>
      <c r="P513" s="12" t="s">
        <v>371</v>
      </c>
      <c r="Q513" s="12" t="s">
        <v>91</v>
      </c>
      <c r="R513" s="12" t="s">
        <v>8537</v>
      </c>
      <c r="S513" s="12" t="s">
        <v>8538</v>
      </c>
      <c r="T513" s="12" t="s">
        <v>8539</v>
      </c>
      <c r="U513" s="12" t="s">
        <v>8540</v>
      </c>
      <c r="V513" s="12" t="s">
        <v>372</v>
      </c>
      <c r="W513" s="12" t="s">
        <v>10</v>
      </c>
      <c r="X513" s="12" t="s">
        <v>7292</v>
      </c>
      <c r="Y513" s="12" t="s">
        <v>5794</v>
      </c>
      <c r="Z513" s="12" t="s">
        <v>8541</v>
      </c>
    </row>
    <row r="514" spans="1:26">
      <c r="A514" s="12" t="s">
        <v>177</v>
      </c>
      <c r="B514" s="12" t="s">
        <v>1685</v>
      </c>
      <c r="C514" s="12" t="s">
        <v>8542</v>
      </c>
      <c r="D514" s="12" t="s">
        <v>8543</v>
      </c>
      <c r="E514" s="12" t="s">
        <v>8544</v>
      </c>
      <c r="F514" s="12" t="s">
        <v>2029</v>
      </c>
      <c r="G514" s="12" t="s">
        <v>3271</v>
      </c>
      <c r="H514" s="12" t="s">
        <v>1937</v>
      </c>
      <c r="I514" s="12" t="s">
        <v>1360</v>
      </c>
      <c r="J514" s="12" t="s">
        <v>1764</v>
      </c>
      <c r="K514" s="12" t="s">
        <v>1053</v>
      </c>
      <c r="L514" s="12" t="s">
        <v>5435</v>
      </c>
      <c r="M514" s="12" t="s">
        <v>2696</v>
      </c>
      <c r="N514" s="12" t="s">
        <v>8545</v>
      </c>
      <c r="O514" s="12" t="s">
        <v>8546</v>
      </c>
      <c r="P514" s="12" t="s">
        <v>7332</v>
      </c>
      <c r="Q514" s="12" t="s">
        <v>2172</v>
      </c>
      <c r="R514" s="12" t="s">
        <v>8547</v>
      </c>
      <c r="S514" s="12" t="s">
        <v>8548</v>
      </c>
      <c r="T514" s="12" t="s">
        <v>8549</v>
      </c>
      <c r="U514" s="12" t="s">
        <v>8550</v>
      </c>
      <c r="V514" s="12" t="s">
        <v>8551</v>
      </c>
      <c r="W514" s="12" t="s">
        <v>2</v>
      </c>
      <c r="X514" s="12" t="s">
        <v>4296</v>
      </c>
      <c r="Y514" s="12" t="s">
        <v>2322</v>
      </c>
      <c r="Z514" s="12" t="s">
        <v>8552</v>
      </c>
    </row>
    <row r="515" spans="1:26">
      <c r="A515" s="12" t="s">
        <v>177</v>
      </c>
      <c r="B515" s="12" t="s">
        <v>2980</v>
      </c>
      <c r="C515" s="12" t="s">
        <v>8553</v>
      </c>
      <c r="D515" s="12" t="s">
        <v>8554</v>
      </c>
      <c r="E515" s="12" t="s">
        <v>8555</v>
      </c>
      <c r="F515" s="12" t="s">
        <v>2187</v>
      </c>
      <c r="G515" s="12" t="s">
        <v>3289</v>
      </c>
      <c r="H515" s="12" t="s">
        <v>2052</v>
      </c>
      <c r="I515" s="12" t="s">
        <v>1051</v>
      </c>
      <c r="J515" s="12" t="s">
        <v>1546</v>
      </c>
      <c r="K515" s="12" t="s">
        <v>1546</v>
      </c>
      <c r="L515" s="12" t="s">
        <v>2064</v>
      </c>
      <c r="M515" s="12" t="s">
        <v>8014</v>
      </c>
      <c r="N515" s="12" t="s">
        <v>8556</v>
      </c>
      <c r="O515" s="12" t="s">
        <v>371</v>
      </c>
      <c r="P515" s="12" t="s">
        <v>2172</v>
      </c>
      <c r="Q515" s="12" t="s">
        <v>375</v>
      </c>
      <c r="R515" s="12" t="s">
        <v>8557</v>
      </c>
      <c r="S515" s="12" t="s">
        <v>8558</v>
      </c>
      <c r="T515" s="12" t="s">
        <v>8559</v>
      </c>
      <c r="U515" s="12" t="s">
        <v>8560</v>
      </c>
      <c r="V515" s="12" t="s">
        <v>8561</v>
      </c>
      <c r="W515" s="12" t="s">
        <v>2</v>
      </c>
      <c r="X515" s="12" t="s">
        <v>8562</v>
      </c>
      <c r="Y515" s="12" t="s">
        <v>2307</v>
      </c>
      <c r="Z515" s="12" t="s">
        <v>8563</v>
      </c>
    </row>
    <row r="516" spans="1:26">
      <c r="A516" s="12" t="s">
        <v>177</v>
      </c>
      <c r="B516" s="12" t="s">
        <v>8564</v>
      </c>
      <c r="C516" s="12" t="s">
        <v>8565</v>
      </c>
      <c r="D516" s="12" t="s">
        <v>8566</v>
      </c>
      <c r="E516" s="12" t="s">
        <v>8567</v>
      </c>
      <c r="F516" s="12" t="s">
        <v>1057</v>
      </c>
      <c r="G516" s="12" t="s">
        <v>2687</v>
      </c>
      <c r="H516" s="12" t="s">
        <v>1698</v>
      </c>
      <c r="I516" s="12" t="s">
        <v>3800</v>
      </c>
      <c r="J516" s="12" t="s">
        <v>3800</v>
      </c>
      <c r="K516" s="12" t="s">
        <v>3800</v>
      </c>
      <c r="L516" s="12" t="s">
        <v>4955</v>
      </c>
      <c r="M516" s="12" t="s">
        <v>8568</v>
      </c>
      <c r="N516" s="12" t="s">
        <v>5538</v>
      </c>
      <c r="O516" s="12" t="s">
        <v>91</v>
      </c>
      <c r="P516" s="12" t="s">
        <v>91</v>
      </c>
      <c r="Q516" s="12" t="s">
        <v>91</v>
      </c>
      <c r="R516" s="12" t="s">
        <v>8569</v>
      </c>
      <c r="S516" s="12" t="s">
        <v>8570</v>
      </c>
      <c r="T516" s="12" t="s">
        <v>8571</v>
      </c>
      <c r="U516" s="12" t="s">
        <v>3808</v>
      </c>
      <c r="V516" s="12" t="s">
        <v>372</v>
      </c>
      <c r="W516" s="12" t="s">
        <v>2</v>
      </c>
      <c r="X516" s="12" t="s">
        <v>8572</v>
      </c>
      <c r="Y516" s="12" t="s">
        <v>8573</v>
      </c>
      <c r="Z516" s="12" t="s">
        <v>8574</v>
      </c>
    </row>
    <row r="517" spans="1:26">
      <c r="A517" s="12" t="s">
        <v>177</v>
      </c>
      <c r="B517" s="12" t="s">
        <v>8575</v>
      </c>
      <c r="C517" s="12" t="s">
        <v>8576</v>
      </c>
      <c r="D517" s="12" t="s">
        <v>8577</v>
      </c>
      <c r="E517" s="12" t="s">
        <v>8567</v>
      </c>
      <c r="F517" s="12" t="s">
        <v>3621</v>
      </c>
      <c r="G517" s="12" t="s">
        <v>1918</v>
      </c>
      <c r="H517" s="12" t="s">
        <v>1504</v>
      </c>
      <c r="I517" s="12" t="s">
        <v>3800</v>
      </c>
      <c r="J517" s="12" t="s">
        <v>1051</v>
      </c>
      <c r="K517" s="12" t="s">
        <v>1482</v>
      </c>
      <c r="L517" s="12" t="s">
        <v>8578</v>
      </c>
      <c r="M517" s="12" t="s">
        <v>5498</v>
      </c>
      <c r="N517" s="12" t="s">
        <v>2315</v>
      </c>
      <c r="O517" s="12" t="s">
        <v>91</v>
      </c>
      <c r="P517" s="12" t="s">
        <v>3522</v>
      </c>
      <c r="Q517" s="12" t="s">
        <v>371</v>
      </c>
      <c r="R517" s="12" t="s">
        <v>8579</v>
      </c>
      <c r="S517" s="12" t="s">
        <v>8580</v>
      </c>
      <c r="T517" s="12" t="s">
        <v>8581</v>
      </c>
      <c r="U517" s="12" t="s">
        <v>8582</v>
      </c>
      <c r="V517" s="12" t="s">
        <v>8583</v>
      </c>
      <c r="W517" s="12" t="s">
        <v>11</v>
      </c>
      <c r="X517" s="12" t="s">
        <v>8584</v>
      </c>
      <c r="Y517" s="12" t="s">
        <v>8585</v>
      </c>
      <c r="Z517" s="12" t="s">
        <v>8586</v>
      </c>
    </row>
    <row r="518" spans="1:26">
      <c r="A518" s="12" t="s">
        <v>177</v>
      </c>
      <c r="B518" s="12" t="s">
        <v>6113</v>
      </c>
      <c r="C518" s="12" t="s">
        <v>8587</v>
      </c>
      <c r="D518" s="12" t="s">
        <v>8588</v>
      </c>
      <c r="E518" s="12" t="s">
        <v>8589</v>
      </c>
      <c r="F518" s="12" t="s">
        <v>2287</v>
      </c>
      <c r="G518" s="12" t="s">
        <v>2615</v>
      </c>
      <c r="H518" s="12" t="s">
        <v>2481</v>
      </c>
      <c r="I518" s="12" t="s">
        <v>1764</v>
      </c>
      <c r="J518" s="12" t="s">
        <v>1744</v>
      </c>
      <c r="K518" s="12" t="s">
        <v>1786</v>
      </c>
      <c r="L518" s="12" t="s">
        <v>6802</v>
      </c>
      <c r="M518" s="12" t="s">
        <v>8590</v>
      </c>
      <c r="N518" s="12" t="s">
        <v>8591</v>
      </c>
      <c r="O518" s="12" t="s">
        <v>2038</v>
      </c>
      <c r="P518" s="12" t="s">
        <v>375</v>
      </c>
      <c r="Q518" s="12" t="s">
        <v>5283</v>
      </c>
      <c r="R518" s="12" t="s">
        <v>8102</v>
      </c>
      <c r="S518" s="12" t="s">
        <v>8592</v>
      </c>
      <c r="T518" s="12" t="s">
        <v>8593</v>
      </c>
      <c r="U518" s="12" t="s">
        <v>8594</v>
      </c>
      <c r="V518" s="12" t="s">
        <v>945</v>
      </c>
      <c r="W518" s="12" t="s">
        <v>4</v>
      </c>
      <c r="X518" s="12" t="s">
        <v>8595</v>
      </c>
      <c r="Y518" s="12" t="s">
        <v>2766</v>
      </c>
      <c r="Z518" s="12" t="s">
        <v>8596</v>
      </c>
    </row>
    <row r="519" spans="1:26">
      <c r="A519" s="12" t="s">
        <v>177</v>
      </c>
      <c r="B519" s="12" t="s">
        <v>1702</v>
      </c>
      <c r="C519" s="12" t="s">
        <v>8597</v>
      </c>
      <c r="D519" s="12" t="s">
        <v>8598</v>
      </c>
      <c r="E519" s="12" t="s">
        <v>8599</v>
      </c>
      <c r="F519" s="12" t="s">
        <v>2015</v>
      </c>
      <c r="G519" s="12" t="s">
        <v>2071</v>
      </c>
      <c r="H519" s="12" t="s">
        <v>2007</v>
      </c>
      <c r="I519" s="12" t="s">
        <v>1051</v>
      </c>
      <c r="J519" s="12" t="s">
        <v>1051</v>
      </c>
      <c r="K519" s="12" t="s">
        <v>1053</v>
      </c>
      <c r="L519" s="12" t="s">
        <v>8600</v>
      </c>
      <c r="M519" s="12" t="s">
        <v>8601</v>
      </c>
      <c r="N519" s="12" t="s">
        <v>2698</v>
      </c>
      <c r="O519" s="12" t="s">
        <v>3522</v>
      </c>
      <c r="P519" s="12" t="s">
        <v>3522</v>
      </c>
      <c r="Q519" s="12" t="s">
        <v>2172</v>
      </c>
      <c r="R519" s="12" t="s">
        <v>8602</v>
      </c>
      <c r="S519" s="12" t="s">
        <v>8603</v>
      </c>
      <c r="T519" s="12" t="s">
        <v>8604</v>
      </c>
      <c r="U519" s="12" t="s">
        <v>8605</v>
      </c>
      <c r="V519" s="12" t="s">
        <v>8606</v>
      </c>
      <c r="W519" s="12" t="s">
        <v>11</v>
      </c>
      <c r="X519" s="12" t="s">
        <v>8607</v>
      </c>
      <c r="Y519" s="12" t="s">
        <v>8608</v>
      </c>
      <c r="Z519" s="12" t="s">
        <v>8609</v>
      </c>
    </row>
    <row r="520" spans="1:26">
      <c r="A520" s="12" t="s">
        <v>177</v>
      </c>
      <c r="B520" s="12" t="s">
        <v>8007</v>
      </c>
      <c r="C520" s="12" t="s">
        <v>8610</v>
      </c>
      <c r="D520" s="12" t="s">
        <v>8611</v>
      </c>
      <c r="E520" s="12" t="s">
        <v>8612</v>
      </c>
      <c r="F520" s="12" t="s">
        <v>2135</v>
      </c>
      <c r="G520" s="12" t="s">
        <v>2551</v>
      </c>
      <c r="H520" s="12" t="s">
        <v>2566</v>
      </c>
      <c r="I520" s="12" t="s">
        <v>1831</v>
      </c>
      <c r="J520" s="12" t="s">
        <v>1502</v>
      </c>
      <c r="K520" s="12" t="s">
        <v>1547</v>
      </c>
      <c r="L520" s="12" t="s">
        <v>8613</v>
      </c>
      <c r="M520" s="12" t="s">
        <v>8614</v>
      </c>
      <c r="N520" s="12" t="s">
        <v>8615</v>
      </c>
      <c r="O520" s="12" t="s">
        <v>2730</v>
      </c>
      <c r="P520" s="12" t="s">
        <v>431</v>
      </c>
      <c r="Q520" s="12" t="s">
        <v>3663</v>
      </c>
      <c r="R520" s="12" t="s">
        <v>8616</v>
      </c>
      <c r="S520" s="12" t="s">
        <v>8617</v>
      </c>
      <c r="T520" s="12" t="s">
        <v>8618</v>
      </c>
      <c r="U520" s="12" t="s">
        <v>8619</v>
      </c>
      <c r="V520" s="12" t="s">
        <v>8620</v>
      </c>
      <c r="W520" s="12" t="s">
        <v>4</v>
      </c>
      <c r="X520" s="12" t="s">
        <v>4190</v>
      </c>
      <c r="Y520" s="12" t="s">
        <v>3422</v>
      </c>
      <c r="Z520" s="12" t="s">
        <v>8621</v>
      </c>
    </row>
    <row r="521" spans="1:26">
      <c r="A521" s="12" t="s">
        <v>177</v>
      </c>
      <c r="B521" s="12" t="s">
        <v>8622</v>
      </c>
      <c r="C521" s="12" t="s">
        <v>8623</v>
      </c>
      <c r="D521" s="12" t="s">
        <v>8624</v>
      </c>
      <c r="E521" s="12" t="s">
        <v>8612</v>
      </c>
      <c r="F521" s="12" t="s">
        <v>1425</v>
      </c>
      <c r="G521" s="12" t="s">
        <v>2463</v>
      </c>
      <c r="H521" s="12" t="s">
        <v>1053</v>
      </c>
      <c r="I521" s="12" t="s">
        <v>1504</v>
      </c>
      <c r="J521" s="12" t="s">
        <v>1592</v>
      </c>
      <c r="K521" s="12" t="s">
        <v>1546</v>
      </c>
      <c r="L521" s="12" t="s">
        <v>4042</v>
      </c>
      <c r="M521" s="12" t="s">
        <v>2172</v>
      </c>
      <c r="N521" s="12" t="s">
        <v>1054</v>
      </c>
      <c r="O521" s="12" t="s">
        <v>371</v>
      </c>
      <c r="P521" s="12" t="s">
        <v>1355</v>
      </c>
      <c r="Q521" s="12" t="s">
        <v>2172</v>
      </c>
      <c r="R521" s="12" t="s">
        <v>8625</v>
      </c>
      <c r="S521" s="12" t="s">
        <v>8626</v>
      </c>
      <c r="T521" s="12" t="s">
        <v>8627</v>
      </c>
      <c r="U521" s="12" t="s">
        <v>8628</v>
      </c>
      <c r="V521" s="12" t="s">
        <v>8629</v>
      </c>
      <c r="W521" s="12" t="s">
        <v>3</v>
      </c>
      <c r="X521" s="12" t="s">
        <v>2743</v>
      </c>
      <c r="Y521" s="12" t="s">
        <v>6596</v>
      </c>
      <c r="Z521" s="12" t="s">
        <v>8630</v>
      </c>
    </row>
    <row r="522" spans="1:26">
      <c r="A522" s="12" t="s">
        <v>177</v>
      </c>
      <c r="B522" s="12" t="s">
        <v>6267</v>
      </c>
      <c r="C522" s="12" t="s">
        <v>8631</v>
      </c>
      <c r="D522" s="12" t="s">
        <v>8632</v>
      </c>
      <c r="E522" s="12" t="s">
        <v>8633</v>
      </c>
      <c r="F522" s="12" t="s">
        <v>2159</v>
      </c>
      <c r="G522" s="12" t="s">
        <v>3389</v>
      </c>
      <c r="H522" s="12" t="s">
        <v>2781</v>
      </c>
      <c r="I522" s="12" t="s">
        <v>1984</v>
      </c>
      <c r="J522" s="12" t="s">
        <v>1764</v>
      </c>
      <c r="K522" s="12" t="s">
        <v>1786</v>
      </c>
      <c r="L522" s="12" t="s">
        <v>3475</v>
      </c>
      <c r="M522" s="12" t="s">
        <v>8634</v>
      </c>
      <c r="N522" s="12" t="s">
        <v>5219</v>
      </c>
      <c r="O522" s="12" t="s">
        <v>2751</v>
      </c>
      <c r="P522" s="12" t="s">
        <v>471</v>
      </c>
      <c r="Q522" s="12" t="s">
        <v>431</v>
      </c>
      <c r="R522" s="12" t="s">
        <v>8635</v>
      </c>
      <c r="S522" s="12" t="s">
        <v>8636</v>
      </c>
      <c r="T522" s="12" t="s">
        <v>8637</v>
      </c>
      <c r="U522" s="12" t="s">
        <v>8638</v>
      </c>
      <c r="V522" s="12" t="s">
        <v>8639</v>
      </c>
      <c r="W522" s="12" t="s">
        <v>10</v>
      </c>
      <c r="X522" s="12" t="s">
        <v>7325</v>
      </c>
      <c r="Y522" s="12" t="s">
        <v>4442</v>
      </c>
      <c r="Z522" s="12" t="s">
        <v>8640</v>
      </c>
    </row>
    <row r="523" spans="1:26">
      <c r="A523" s="12" t="s">
        <v>177</v>
      </c>
      <c r="B523" s="12" t="s">
        <v>7574</v>
      </c>
      <c r="C523" s="12" t="s">
        <v>8641</v>
      </c>
      <c r="D523" s="12" t="s">
        <v>8642</v>
      </c>
      <c r="E523" s="12" t="s">
        <v>8633</v>
      </c>
      <c r="F523" s="12" t="s">
        <v>5405</v>
      </c>
      <c r="G523" s="12" t="s">
        <v>1590</v>
      </c>
      <c r="H523" s="12" t="s">
        <v>1504</v>
      </c>
      <c r="I523" s="12" t="s">
        <v>3800</v>
      </c>
      <c r="J523" s="12" t="s">
        <v>1051</v>
      </c>
      <c r="K523" s="12" t="s">
        <v>3800</v>
      </c>
      <c r="L523" s="12" t="s">
        <v>8643</v>
      </c>
      <c r="M523" s="12" t="s">
        <v>3129</v>
      </c>
      <c r="N523" s="12" t="s">
        <v>2172</v>
      </c>
      <c r="O523" s="12" t="s">
        <v>91</v>
      </c>
      <c r="P523" s="12" t="s">
        <v>371</v>
      </c>
      <c r="Q523" s="12" t="s">
        <v>91</v>
      </c>
      <c r="R523" s="12" t="s">
        <v>8644</v>
      </c>
      <c r="S523" s="12" t="s">
        <v>8645</v>
      </c>
      <c r="T523" s="12" t="s">
        <v>8646</v>
      </c>
      <c r="U523" s="12" t="s">
        <v>8647</v>
      </c>
      <c r="V523" s="12" t="s">
        <v>372</v>
      </c>
      <c r="W523" s="12" t="s">
        <v>3</v>
      </c>
      <c r="X523" s="12" t="s">
        <v>2011</v>
      </c>
      <c r="Y523" s="12" t="s">
        <v>8648</v>
      </c>
      <c r="Z523" s="12" t="s">
        <v>8649</v>
      </c>
    </row>
    <row r="524" spans="1:26">
      <c r="A524" s="12" t="s">
        <v>177</v>
      </c>
      <c r="B524" s="12" t="s">
        <v>3965</v>
      </c>
      <c r="C524" s="12" t="s">
        <v>8650</v>
      </c>
      <c r="D524" s="12" t="s">
        <v>8651</v>
      </c>
      <c r="E524" s="12" t="s">
        <v>8633</v>
      </c>
      <c r="F524" s="12" t="s">
        <v>2779</v>
      </c>
      <c r="G524" s="12" t="s">
        <v>2759</v>
      </c>
      <c r="H524" s="12" t="s">
        <v>2544</v>
      </c>
      <c r="I524" s="12" t="s">
        <v>1698</v>
      </c>
      <c r="J524" s="12" t="s">
        <v>1590</v>
      </c>
      <c r="K524" s="12" t="s">
        <v>1504</v>
      </c>
      <c r="L524" s="12" t="s">
        <v>2038</v>
      </c>
      <c r="M524" s="12" t="s">
        <v>8652</v>
      </c>
      <c r="N524" s="12" t="s">
        <v>8653</v>
      </c>
      <c r="O524" s="12" t="s">
        <v>4088</v>
      </c>
      <c r="P524" s="12" t="s">
        <v>371</v>
      </c>
      <c r="Q524" s="12" t="s">
        <v>2172</v>
      </c>
      <c r="R524" s="12" t="s">
        <v>8654</v>
      </c>
      <c r="S524" s="12" t="s">
        <v>8655</v>
      </c>
      <c r="T524" s="12" t="s">
        <v>8656</v>
      </c>
      <c r="U524" s="12" t="s">
        <v>8657</v>
      </c>
      <c r="V524" s="12" t="s">
        <v>8658</v>
      </c>
      <c r="W524" s="12" t="s">
        <v>3</v>
      </c>
      <c r="X524" s="12" t="s">
        <v>1772</v>
      </c>
      <c r="Y524" s="12" t="s">
        <v>4940</v>
      </c>
      <c r="Z524" s="12" t="s">
        <v>8659</v>
      </c>
    </row>
    <row r="525" spans="1:26">
      <c r="A525" s="12" t="s">
        <v>177</v>
      </c>
      <c r="B525" s="12" t="s">
        <v>3487</v>
      </c>
      <c r="C525" s="12" t="s">
        <v>8660</v>
      </c>
      <c r="D525" s="12" t="s">
        <v>8661</v>
      </c>
      <c r="E525" s="12" t="s">
        <v>8633</v>
      </c>
      <c r="F525" s="12" t="s">
        <v>2309</v>
      </c>
      <c r="G525" s="12" t="s">
        <v>2687</v>
      </c>
      <c r="H525" s="12" t="s">
        <v>1875</v>
      </c>
      <c r="I525" s="12" t="s">
        <v>1051</v>
      </c>
      <c r="J525" s="12" t="s">
        <v>1482</v>
      </c>
      <c r="K525" s="12" t="s">
        <v>1546</v>
      </c>
      <c r="L525" s="12" t="s">
        <v>7852</v>
      </c>
      <c r="M525" s="12" t="s">
        <v>8662</v>
      </c>
      <c r="N525" s="12" t="s">
        <v>3522</v>
      </c>
      <c r="O525" s="12" t="s">
        <v>3522</v>
      </c>
      <c r="P525" s="12" t="s">
        <v>375</v>
      </c>
      <c r="Q525" s="12" t="s">
        <v>2315</v>
      </c>
      <c r="R525" s="12" t="s">
        <v>8663</v>
      </c>
      <c r="S525" s="12" t="s">
        <v>8664</v>
      </c>
      <c r="T525" s="12" t="s">
        <v>8665</v>
      </c>
      <c r="U525" s="12" t="s">
        <v>8666</v>
      </c>
      <c r="V525" s="12" t="s">
        <v>8667</v>
      </c>
      <c r="W525" s="12" t="s">
        <v>4</v>
      </c>
      <c r="X525" s="12" t="s">
        <v>8668</v>
      </c>
      <c r="Y525" s="12" t="s">
        <v>8669</v>
      </c>
      <c r="Z525" s="12" t="s">
        <v>8670</v>
      </c>
    </row>
    <row r="526" spans="1:26">
      <c r="A526" s="12" t="s">
        <v>177</v>
      </c>
      <c r="B526" s="12" t="s">
        <v>3174</v>
      </c>
      <c r="C526" s="12" t="s">
        <v>8671</v>
      </c>
      <c r="D526" s="12" t="s">
        <v>8672</v>
      </c>
      <c r="E526" s="12" t="s">
        <v>8673</v>
      </c>
      <c r="F526" s="12" t="s">
        <v>3500</v>
      </c>
      <c r="G526" s="12" t="s">
        <v>3389</v>
      </c>
      <c r="H526" s="12" t="s">
        <v>2007</v>
      </c>
      <c r="I526" s="12" t="s">
        <v>1502</v>
      </c>
      <c r="J526" s="12" t="s">
        <v>1547</v>
      </c>
      <c r="K526" s="12" t="s">
        <v>1590</v>
      </c>
      <c r="L526" s="12" t="s">
        <v>8674</v>
      </c>
      <c r="M526" s="12" t="s">
        <v>8675</v>
      </c>
      <c r="N526" s="12" t="s">
        <v>3143</v>
      </c>
      <c r="O526" s="12" t="s">
        <v>3522</v>
      </c>
      <c r="P526" s="12" t="s">
        <v>2773</v>
      </c>
      <c r="Q526" s="12" t="s">
        <v>3129</v>
      </c>
      <c r="R526" s="12" t="s">
        <v>8676</v>
      </c>
      <c r="S526" s="12" t="s">
        <v>8677</v>
      </c>
      <c r="T526" s="12" t="s">
        <v>8678</v>
      </c>
      <c r="U526" s="12" t="s">
        <v>8679</v>
      </c>
      <c r="V526" s="12" t="s">
        <v>8680</v>
      </c>
      <c r="W526" s="12" t="s">
        <v>4</v>
      </c>
      <c r="X526" s="12" t="s">
        <v>8681</v>
      </c>
      <c r="Y526" s="12" t="s">
        <v>8682</v>
      </c>
      <c r="Z526" s="12" t="s">
        <v>8683</v>
      </c>
    </row>
    <row r="527" spans="1:26">
      <c r="A527" s="12" t="s">
        <v>177</v>
      </c>
      <c r="B527" s="12" t="s">
        <v>8684</v>
      </c>
      <c r="C527" s="12" t="s">
        <v>8685</v>
      </c>
      <c r="D527" s="12" t="s">
        <v>8686</v>
      </c>
      <c r="E527" s="12" t="s">
        <v>8673</v>
      </c>
      <c r="F527" s="12" t="s">
        <v>5056</v>
      </c>
      <c r="G527" s="12" t="s">
        <v>1961</v>
      </c>
      <c r="H527" s="12" t="s">
        <v>1613</v>
      </c>
      <c r="I527" s="12" t="s">
        <v>1051</v>
      </c>
      <c r="J527" s="12" t="s">
        <v>3800</v>
      </c>
      <c r="K527" s="12" t="s">
        <v>3800</v>
      </c>
      <c r="L527" s="12" t="s">
        <v>8687</v>
      </c>
      <c r="M527" s="12" t="s">
        <v>3522</v>
      </c>
      <c r="N527" s="12" t="s">
        <v>4104</v>
      </c>
      <c r="O527" s="12" t="s">
        <v>3522</v>
      </c>
      <c r="P527" s="12" t="s">
        <v>91</v>
      </c>
      <c r="Q527" s="12" t="s">
        <v>91</v>
      </c>
      <c r="R527" s="12" t="s">
        <v>8688</v>
      </c>
      <c r="S527" s="12" t="s">
        <v>8689</v>
      </c>
      <c r="T527" s="12" t="s">
        <v>8690</v>
      </c>
      <c r="U527" s="12" t="s">
        <v>8691</v>
      </c>
      <c r="V527" s="12" t="s">
        <v>372</v>
      </c>
      <c r="W527" s="12" t="s">
        <v>4</v>
      </c>
      <c r="X527" s="12" t="s">
        <v>7704</v>
      </c>
      <c r="Y527" s="12" t="s">
        <v>8572</v>
      </c>
      <c r="Z527" s="12" t="s">
        <v>8692</v>
      </c>
    </row>
    <row r="528" spans="1:26">
      <c r="A528" s="12" t="s">
        <v>177</v>
      </c>
      <c r="B528" s="12" t="s">
        <v>6360</v>
      </c>
      <c r="C528" s="12" t="s">
        <v>8693</v>
      </c>
      <c r="D528" s="12" t="s">
        <v>8694</v>
      </c>
      <c r="E528" s="12" t="s">
        <v>8673</v>
      </c>
      <c r="F528" s="12" t="s">
        <v>2758</v>
      </c>
      <c r="G528" s="12" t="s">
        <v>2608</v>
      </c>
      <c r="H528" s="12" t="s">
        <v>2159</v>
      </c>
      <c r="I528" s="12" t="s">
        <v>1613</v>
      </c>
      <c r="J528" s="12" t="s">
        <v>1719</v>
      </c>
      <c r="K528" s="12" t="s">
        <v>1764</v>
      </c>
      <c r="L528" s="12" t="s">
        <v>2731</v>
      </c>
      <c r="M528" s="12" t="s">
        <v>7153</v>
      </c>
      <c r="N528" s="12" t="s">
        <v>3804</v>
      </c>
      <c r="O528" s="12" t="s">
        <v>431</v>
      </c>
      <c r="P528" s="12" t="s">
        <v>8695</v>
      </c>
      <c r="Q528" s="12" t="s">
        <v>2172</v>
      </c>
      <c r="R528" s="12" t="s">
        <v>8696</v>
      </c>
      <c r="S528" s="12" t="s">
        <v>8697</v>
      </c>
      <c r="T528" s="12" t="s">
        <v>8698</v>
      </c>
      <c r="U528" s="12" t="s">
        <v>8699</v>
      </c>
      <c r="V528" s="12" t="s">
        <v>8700</v>
      </c>
      <c r="W528" s="12" t="s">
        <v>10</v>
      </c>
      <c r="X528" s="12" t="s">
        <v>2382</v>
      </c>
      <c r="Y528" s="12" t="s">
        <v>1297</v>
      </c>
      <c r="Z528" s="12" t="s">
        <v>8701</v>
      </c>
    </row>
    <row r="529" spans="1:26">
      <c r="A529" s="12" t="s">
        <v>177</v>
      </c>
      <c r="B529" s="12" t="s">
        <v>6052</v>
      </c>
      <c r="C529" s="12" t="s">
        <v>8702</v>
      </c>
      <c r="D529" s="12" t="s">
        <v>8703</v>
      </c>
      <c r="E529" s="12" t="s">
        <v>8704</v>
      </c>
      <c r="F529" s="12" t="s">
        <v>2101</v>
      </c>
      <c r="G529" s="12" t="s">
        <v>2654</v>
      </c>
      <c r="H529" s="12" t="s">
        <v>2781</v>
      </c>
      <c r="I529" s="12" t="s">
        <v>1721</v>
      </c>
      <c r="J529" s="12" t="s">
        <v>1547</v>
      </c>
      <c r="K529" s="12" t="s">
        <v>1546</v>
      </c>
      <c r="L529" s="12" t="s">
        <v>3998</v>
      </c>
      <c r="M529" s="12" t="s">
        <v>8705</v>
      </c>
      <c r="N529" s="12" t="s">
        <v>5450</v>
      </c>
      <c r="O529" s="12" t="s">
        <v>3143</v>
      </c>
      <c r="P529" s="12" t="s">
        <v>371</v>
      </c>
      <c r="Q529" s="12" t="s">
        <v>2315</v>
      </c>
      <c r="R529" s="12" t="s">
        <v>8706</v>
      </c>
      <c r="S529" s="12" t="s">
        <v>8707</v>
      </c>
      <c r="T529" s="12" t="s">
        <v>8708</v>
      </c>
      <c r="U529" s="12" t="s">
        <v>8709</v>
      </c>
      <c r="V529" s="12" t="s">
        <v>8710</v>
      </c>
      <c r="W529" s="12" t="s">
        <v>4</v>
      </c>
      <c r="X529" s="12" t="s">
        <v>7450</v>
      </c>
      <c r="Y529" s="12" t="s">
        <v>8337</v>
      </c>
      <c r="Z529" s="12" t="s">
        <v>8711</v>
      </c>
    </row>
    <row r="530" spans="1:26">
      <c r="A530" s="12" t="s">
        <v>177</v>
      </c>
      <c r="B530" s="12" t="s">
        <v>3243</v>
      </c>
      <c r="C530" s="12" t="s">
        <v>8712</v>
      </c>
      <c r="D530" s="12" t="s">
        <v>8713</v>
      </c>
      <c r="E530" s="12" t="s">
        <v>8704</v>
      </c>
      <c r="F530" s="12" t="s">
        <v>3589</v>
      </c>
      <c r="G530" s="12" t="s">
        <v>2157</v>
      </c>
      <c r="H530" s="12" t="s">
        <v>1592</v>
      </c>
      <c r="I530" s="12" t="s">
        <v>3800</v>
      </c>
      <c r="J530" s="12" t="s">
        <v>3800</v>
      </c>
      <c r="K530" s="12" t="s">
        <v>1504</v>
      </c>
      <c r="L530" s="12" t="s">
        <v>8714</v>
      </c>
      <c r="M530" s="12" t="s">
        <v>2334</v>
      </c>
      <c r="N530" s="12" t="s">
        <v>3492</v>
      </c>
      <c r="O530" s="12" t="s">
        <v>91</v>
      </c>
      <c r="P530" s="12" t="s">
        <v>91</v>
      </c>
      <c r="Q530" s="12" t="s">
        <v>3522</v>
      </c>
      <c r="R530" s="12" t="s">
        <v>8715</v>
      </c>
      <c r="S530" s="12" t="s">
        <v>8716</v>
      </c>
      <c r="T530" s="12" t="s">
        <v>8717</v>
      </c>
      <c r="U530" s="12" t="s">
        <v>3808</v>
      </c>
      <c r="V530" s="12" t="s">
        <v>8718</v>
      </c>
      <c r="W530" s="12" t="s">
        <v>2</v>
      </c>
      <c r="X530" s="12" t="s">
        <v>8719</v>
      </c>
      <c r="Y530" s="12" t="s">
        <v>8720</v>
      </c>
      <c r="Z530" s="12" t="s">
        <v>8721</v>
      </c>
    </row>
    <row r="531" spans="1:26">
      <c r="A531" s="12" t="s">
        <v>177</v>
      </c>
      <c r="B531" s="12" t="s">
        <v>2785</v>
      </c>
      <c r="C531" s="12" t="s">
        <v>8722</v>
      </c>
      <c r="D531" s="12" t="s">
        <v>8723</v>
      </c>
      <c r="E531" s="12" t="s">
        <v>8704</v>
      </c>
      <c r="F531" s="12" t="s">
        <v>1332</v>
      </c>
      <c r="G531" s="12" t="s">
        <v>2587</v>
      </c>
      <c r="H531" s="12" t="s">
        <v>1853</v>
      </c>
      <c r="I531" s="12" t="s">
        <v>1482</v>
      </c>
      <c r="J531" s="12" t="s">
        <v>1482</v>
      </c>
      <c r="K531" s="12" t="s">
        <v>1502</v>
      </c>
      <c r="L531" s="12" t="s">
        <v>8724</v>
      </c>
      <c r="M531" s="12" t="s">
        <v>8725</v>
      </c>
      <c r="N531" s="12" t="s">
        <v>7177</v>
      </c>
      <c r="O531" s="12" t="s">
        <v>371</v>
      </c>
      <c r="P531" s="12" t="s">
        <v>371</v>
      </c>
      <c r="Q531" s="12" t="s">
        <v>431</v>
      </c>
      <c r="R531" s="12" t="s">
        <v>8726</v>
      </c>
      <c r="S531" s="12" t="s">
        <v>8727</v>
      </c>
      <c r="T531" s="12" t="s">
        <v>8728</v>
      </c>
      <c r="U531" s="12" t="s">
        <v>8729</v>
      </c>
      <c r="V531" s="12" t="s">
        <v>8730</v>
      </c>
      <c r="W531" s="12" t="s">
        <v>3</v>
      </c>
      <c r="X531" s="12" t="s">
        <v>8731</v>
      </c>
      <c r="Y531" s="12" t="s">
        <v>1489</v>
      </c>
      <c r="Z531" s="12" t="s">
        <v>8732</v>
      </c>
    </row>
    <row r="532" spans="1:26">
      <c r="A532" s="12" t="s">
        <v>177</v>
      </c>
      <c r="B532" s="12" t="s">
        <v>8733</v>
      </c>
      <c r="C532" s="12" t="s">
        <v>8734</v>
      </c>
      <c r="D532" s="12" t="s">
        <v>8735</v>
      </c>
      <c r="E532" s="12" t="s">
        <v>8736</v>
      </c>
      <c r="F532" s="12" t="s">
        <v>2615</v>
      </c>
      <c r="G532" s="12" t="s">
        <v>1981</v>
      </c>
      <c r="H532" s="12" t="s">
        <v>1807</v>
      </c>
      <c r="I532" s="12" t="s">
        <v>1590</v>
      </c>
      <c r="J532" s="12" t="s">
        <v>1810</v>
      </c>
      <c r="K532" s="12" t="s">
        <v>1853</v>
      </c>
      <c r="L532" s="12" t="s">
        <v>8737</v>
      </c>
      <c r="M532" s="12" t="s">
        <v>2038</v>
      </c>
      <c r="N532" s="12" t="s">
        <v>8738</v>
      </c>
      <c r="O532" s="12" t="s">
        <v>3129</v>
      </c>
      <c r="P532" s="12" t="s">
        <v>1909</v>
      </c>
      <c r="Q532" s="12" t="s">
        <v>5013</v>
      </c>
      <c r="R532" s="12" t="s">
        <v>8739</v>
      </c>
      <c r="S532" s="12" t="s">
        <v>8740</v>
      </c>
      <c r="T532" s="12" t="s">
        <v>8741</v>
      </c>
      <c r="U532" s="12" t="s">
        <v>8742</v>
      </c>
      <c r="V532" s="12" t="s">
        <v>8743</v>
      </c>
      <c r="W532" s="12" t="s">
        <v>2</v>
      </c>
      <c r="X532" s="12" t="s">
        <v>1273</v>
      </c>
      <c r="Y532" s="12" t="s">
        <v>2469</v>
      </c>
      <c r="Z532" s="12" t="s">
        <v>8744</v>
      </c>
    </row>
    <row r="533" spans="1:26">
      <c r="A533" s="12" t="s">
        <v>177</v>
      </c>
      <c r="B533" s="12" t="s">
        <v>2265</v>
      </c>
      <c r="C533" s="12" t="s">
        <v>8745</v>
      </c>
      <c r="D533" s="12" t="s">
        <v>8746</v>
      </c>
      <c r="E533" s="12" t="s">
        <v>8736</v>
      </c>
      <c r="F533" s="12" t="s">
        <v>2287</v>
      </c>
      <c r="G533" s="12" t="s">
        <v>2247</v>
      </c>
      <c r="H533" s="12" t="s">
        <v>2278</v>
      </c>
      <c r="I533" s="12" t="s">
        <v>2074</v>
      </c>
      <c r="J533" s="12" t="s">
        <v>1786</v>
      </c>
      <c r="K533" s="12" t="s">
        <v>1547</v>
      </c>
      <c r="L533" s="12" t="s">
        <v>4849</v>
      </c>
      <c r="M533" s="12" t="s">
        <v>3315</v>
      </c>
      <c r="N533" s="12" t="s">
        <v>6343</v>
      </c>
      <c r="O533" s="12" t="s">
        <v>2715</v>
      </c>
      <c r="P533" s="12" t="s">
        <v>371</v>
      </c>
      <c r="Q533" s="12" t="s">
        <v>471</v>
      </c>
      <c r="R533" s="12" t="s">
        <v>8747</v>
      </c>
      <c r="S533" s="12" t="s">
        <v>8748</v>
      </c>
      <c r="T533" s="12" t="s">
        <v>8749</v>
      </c>
      <c r="U533" s="12" t="s">
        <v>8750</v>
      </c>
      <c r="V533" s="12" t="s">
        <v>8751</v>
      </c>
      <c r="W533" s="12" t="s">
        <v>10</v>
      </c>
      <c r="X533" s="12" t="s">
        <v>1244</v>
      </c>
      <c r="Y533" s="12" t="s">
        <v>2742</v>
      </c>
      <c r="Z533" s="12" t="s">
        <v>8752</v>
      </c>
    </row>
    <row r="534" spans="1:26">
      <c r="A534" s="12" t="s">
        <v>177</v>
      </c>
      <c r="B534" s="12" t="s">
        <v>8753</v>
      </c>
      <c r="C534" s="12" t="s">
        <v>8754</v>
      </c>
      <c r="D534" s="12" t="s">
        <v>8755</v>
      </c>
      <c r="E534" s="12" t="s">
        <v>8736</v>
      </c>
      <c r="F534" s="12" t="s">
        <v>2187</v>
      </c>
      <c r="G534" s="12" t="s">
        <v>3271</v>
      </c>
      <c r="H534" s="12" t="s">
        <v>2007</v>
      </c>
      <c r="I534" s="12" t="s">
        <v>1547</v>
      </c>
      <c r="J534" s="12" t="s">
        <v>1051</v>
      </c>
      <c r="K534" s="12" t="s">
        <v>1051</v>
      </c>
      <c r="L534" s="12" t="s">
        <v>6188</v>
      </c>
      <c r="M534" s="12" t="s">
        <v>4957</v>
      </c>
      <c r="N534" s="12" t="s">
        <v>2698</v>
      </c>
      <c r="O534" s="12" t="s">
        <v>3663</v>
      </c>
      <c r="P534" s="12" t="s">
        <v>371</v>
      </c>
      <c r="Q534" s="12" t="s">
        <v>3522</v>
      </c>
      <c r="R534" s="12" t="s">
        <v>8756</v>
      </c>
      <c r="S534" s="12" t="s">
        <v>8757</v>
      </c>
      <c r="T534" s="12" t="s">
        <v>8758</v>
      </c>
      <c r="U534" s="12" t="s">
        <v>8759</v>
      </c>
      <c r="V534" s="12" t="s">
        <v>6370</v>
      </c>
      <c r="W534" s="12" t="s">
        <v>4</v>
      </c>
      <c r="X534" s="12" t="s">
        <v>7208</v>
      </c>
      <c r="Y534" s="12" t="s">
        <v>8760</v>
      </c>
      <c r="Z534" s="12" t="s">
        <v>8761</v>
      </c>
    </row>
    <row r="535" spans="1:26">
      <c r="A535" s="12" t="s">
        <v>177</v>
      </c>
      <c r="B535" s="12" t="s">
        <v>7987</v>
      </c>
      <c r="C535" s="12" t="s">
        <v>8762</v>
      </c>
      <c r="D535" s="12" t="s">
        <v>8763</v>
      </c>
      <c r="E535" s="12" t="s">
        <v>8736</v>
      </c>
      <c r="F535" s="12" t="s">
        <v>2071</v>
      </c>
      <c r="G535" s="12" t="s">
        <v>2247</v>
      </c>
      <c r="H535" s="12" t="s">
        <v>2481</v>
      </c>
      <c r="I535" s="12" t="s">
        <v>1721</v>
      </c>
      <c r="J535" s="12" t="s">
        <v>1698</v>
      </c>
      <c r="K535" s="12" t="s">
        <v>1613</v>
      </c>
      <c r="L535" s="12" t="s">
        <v>3345</v>
      </c>
      <c r="M535" s="12" t="s">
        <v>8764</v>
      </c>
      <c r="N535" s="12" t="s">
        <v>4574</v>
      </c>
      <c r="O535" s="12" t="s">
        <v>2191</v>
      </c>
      <c r="P535" s="12" t="s">
        <v>2697</v>
      </c>
      <c r="Q535" s="12" t="s">
        <v>4261</v>
      </c>
      <c r="R535" s="12" t="s">
        <v>4192</v>
      </c>
      <c r="S535" s="12" t="s">
        <v>8765</v>
      </c>
      <c r="T535" s="12" t="s">
        <v>8766</v>
      </c>
      <c r="U535" s="12" t="s">
        <v>8767</v>
      </c>
      <c r="V535" s="12" t="s">
        <v>8768</v>
      </c>
      <c r="W535" s="12" t="s">
        <v>2</v>
      </c>
      <c r="X535" s="12" t="s">
        <v>5384</v>
      </c>
      <c r="Y535" s="12" t="s">
        <v>3125</v>
      </c>
      <c r="Z535" s="12" t="s">
        <v>8769</v>
      </c>
    </row>
    <row r="536" spans="1:26">
      <c r="A536" s="12" t="s">
        <v>177</v>
      </c>
      <c r="B536" s="12" t="s">
        <v>1576</v>
      </c>
      <c r="C536" s="12" t="s">
        <v>8770</v>
      </c>
      <c r="D536" s="12" t="s">
        <v>8771</v>
      </c>
      <c r="E536" s="12" t="s">
        <v>8736</v>
      </c>
      <c r="F536" s="12" t="s">
        <v>2564</v>
      </c>
      <c r="G536" s="12" t="s">
        <v>3500</v>
      </c>
      <c r="H536" s="12" t="s">
        <v>2135</v>
      </c>
      <c r="I536" s="12" t="s">
        <v>1590</v>
      </c>
      <c r="J536" s="12" t="s">
        <v>1482</v>
      </c>
      <c r="K536" s="12" t="s">
        <v>1546</v>
      </c>
      <c r="L536" s="12" t="s">
        <v>7528</v>
      </c>
      <c r="M536" s="12" t="s">
        <v>8772</v>
      </c>
      <c r="N536" s="12" t="s">
        <v>4958</v>
      </c>
      <c r="O536" s="12" t="s">
        <v>3804</v>
      </c>
      <c r="P536" s="12" t="s">
        <v>371</v>
      </c>
      <c r="Q536" s="12" t="s">
        <v>4088</v>
      </c>
      <c r="R536" s="12" t="s">
        <v>8773</v>
      </c>
      <c r="S536" s="12" t="s">
        <v>8774</v>
      </c>
      <c r="T536" s="12" t="s">
        <v>8775</v>
      </c>
      <c r="U536" s="12" t="s">
        <v>8776</v>
      </c>
      <c r="V536" s="12" t="s">
        <v>8777</v>
      </c>
      <c r="W536" s="12" t="s">
        <v>2</v>
      </c>
      <c r="X536" s="12" t="s">
        <v>7822</v>
      </c>
      <c r="Y536" s="12" t="s">
        <v>7822</v>
      </c>
      <c r="Z536" s="12" t="s">
        <v>8778</v>
      </c>
    </row>
    <row r="537" spans="1:26">
      <c r="A537" s="12" t="s">
        <v>177</v>
      </c>
      <c r="B537" s="12" t="s">
        <v>1021</v>
      </c>
      <c r="C537" s="12" t="s">
        <v>8779</v>
      </c>
      <c r="D537" s="12" t="s">
        <v>8780</v>
      </c>
      <c r="E537" s="12" t="s">
        <v>8736</v>
      </c>
      <c r="F537" s="12" t="s">
        <v>3289</v>
      </c>
      <c r="G537" s="12" t="s">
        <v>2615</v>
      </c>
      <c r="H537" s="12" t="s">
        <v>2463</v>
      </c>
      <c r="I537" s="12" t="s">
        <v>1657</v>
      </c>
      <c r="J537" s="12" t="s">
        <v>1053</v>
      </c>
      <c r="K537" s="12" t="s">
        <v>1592</v>
      </c>
      <c r="L537" s="12" t="s">
        <v>7649</v>
      </c>
      <c r="M537" s="12" t="s">
        <v>8781</v>
      </c>
      <c r="N537" s="12" t="s">
        <v>4104</v>
      </c>
      <c r="O537" s="12" t="s">
        <v>3663</v>
      </c>
      <c r="P537" s="12" t="s">
        <v>2884</v>
      </c>
      <c r="Q537" s="12" t="s">
        <v>3442</v>
      </c>
      <c r="R537" s="12" t="s">
        <v>8782</v>
      </c>
      <c r="S537" s="12" t="s">
        <v>8783</v>
      </c>
      <c r="T537" s="12" t="s">
        <v>8784</v>
      </c>
      <c r="U537" s="12" t="s">
        <v>8785</v>
      </c>
      <c r="V537" s="12" t="s">
        <v>8786</v>
      </c>
      <c r="W537" s="12" t="s">
        <v>4</v>
      </c>
      <c r="X537" s="12" t="s">
        <v>8787</v>
      </c>
      <c r="Y537" s="12" t="s">
        <v>8788</v>
      </c>
      <c r="Z537" s="12" t="s">
        <v>8789</v>
      </c>
    </row>
    <row r="538" spans="1:26">
      <c r="A538" s="12" t="s">
        <v>177</v>
      </c>
      <c r="B538" s="12" t="s">
        <v>4625</v>
      </c>
      <c r="C538" s="12" t="s">
        <v>8790</v>
      </c>
      <c r="D538" s="12" t="s">
        <v>8791</v>
      </c>
      <c r="E538" s="12" t="s">
        <v>8792</v>
      </c>
      <c r="F538" s="12" t="s">
        <v>3990</v>
      </c>
      <c r="G538" s="12" t="s">
        <v>2390</v>
      </c>
      <c r="H538" s="12" t="s">
        <v>1051</v>
      </c>
      <c r="I538" s="12" t="s">
        <v>3800</v>
      </c>
      <c r="J538" s="12" t="s">
        <v>3800</v>
      </c>
      <c r="K538" s="12" t="s">
        <v>3800</v>
      </c>
      <c r="L538" s="12" t="s">
        <v>8793</v>
      </c>
      <c r="M538" s="12" t="s">
        <v>8794</v>
      </c>
      <c r="N538" s="12" t="s">
        <v>3522</v>
      </c>
      <c r="O538" s="12" t="s">
        <v>91</v>
      </c>
      <c r="P538" s="12" t="s">
        <v>91</v>
      </c>
      <c r="Q538" s="12" t="s">
        <v>91</v>
      </c>
      <c r="R538" s="12" t="s">
        <v>6562</v>
      </c>
      <c r="S538" s="12" t="s">
        <v>8795</v>
      </c>
      <c r="T538" s="12" t="s">
        <v>8796</v>
      </c>
      <c r="U538" s="12" t="s">
        <v>3808</v>
      </c>
      <c r="V538" s="12" t="s">
        <v>372</v>
      </c>
      <c r="W538" s="12" t="s">
        <v>2</v>
      </c>
      <c r="X538" s="12" t="s">
        <v>8797</v>
      </c>
      <c r="Y538" s="12" t="s">
        <v>8798</v>
      </c>
      <c r="Z538" s="12" t="s">
        <v>8799</v>
      </c>
    </row>
    <row r="539" spans="1:26">
      <c r="A539" s="12" t="s">
        <v>177</v>
      </c>
      <c r="B539" s="12" t="s">
        <v>2632</v>
      </c>
      <c r="C539" s="12" t="s">
        <v>8800</v>
      </c>
      <c r="D539" s="12" t="s">
        <v>8801</v>
      </c>
      <c r="E539" s="12" t="s">
        <v>8802</v>
      </c>
      <c r="F539" s="12" t="s">
        <v>2279</v>
      </c>
      <c r="G539" s="12" t="s">
        <v>2564</v>
      </c>
      <c r="H539" s="12" t="s">
        <v>1968</v>
      </c>
      <c r="I539" s="12" t="s">
        <v>1719</v>
      </c>
      <c r="J539" s="12" t="s">
        <v>1698</v>
      </c>
      <c r="K539" s="12" t="s">
        <v>1721</v>
      </c>
      <c r="L539" s="12" t="s">
        <v>3522</v>
      </c>
      <c r="M539" s="12" t="s">
        <v>8803</v>
      </c>
      <c r="N539" s="12" t="s">
        <v>8804</v>
      </c>
      <c r="O539" s="12" t="s">
        <v>6240</v>
      </c>
      <c r="P539" s="12" t="s">
        <v>4781</v>
      </c>
      <c r="Q539" s="12" t="s">
        <v>3522</v>
      </c>
      <c r="R539" s="12" t="s">
        <v>8805</v>
      </c>
      <c r="S539" s="12" t="s">
        <v>8806</v>
      </c>
      <c r="T539" s="12" t="s">
        <v>8807</v>
      </c>
      <c r="U539" s="12" t="s">
        <v>8808</v>
      </c>
      <c r="V539" s="12" t="s">
        <v>8809</v>
      </c>
      <c r="W539" s="12" t="s">
        <v>11</v>
      </c>
      <c r="X539" s="12" t="s">
        <v>2410</v>
      </c>
      <c r="Y539" s="12" t="s">
        <v>8810</v>
      </c>
      <c r="Z539" s="12" t="s">
        <v>8811</v>
      </c>
    </row>
    <row r="540" spans="1:26">
      <c r="A540" s="12" t="s">
        <v>177</v>
      </c>
      <c r="B540" s="12" t="s">
        <v>1143</v>
      </c>
      <c r="C540" s="12" t="s">
        <v>8812</v>
      </c>
      <c r="D540" s="12" t="s">
        <v>8813</v>
      </c>
      <c r="E540" s="12" t="s">
        <v>8802</v>
      </c>
      <c r="F540" s="12" t="s">
        <v>2351</v>
      </c>
      <c r="G540" s="12" t="s">
        <v>1137</v>
      </c>
      <c r="H540" s="12" t="s">
        <v>1721</v>
      </c>
      <c r="I540" s="12" t="s">
        <v>1482</v>
      </c>
      <c r="J540" s="12" t="s">
        <v>1504</v>
      </c>
      <c r="K540" s="12" t="s">
        <v>1502</v>
      </c>
      <c r="L540" s="12" t="s">
        <v>4781</v>
      </c>
      <c r="M540" s="12" t="s">
        <v>8814</v>
      </c>
      <c r="N540" s="12" t="s">
        <v>3970</v>
      </c>
      <c r="O540" s="12" t="s">
        <v>3522</v>
      </c>
      <c r="P540" s="12" t="s">
        <v>371</v>
      </c>
      <c r="Q540" s="12" t="s">
        <v>431</v>
      </c>
      <c r="R540" s="12" t="s">
        <v>8815</v>
      </c>
      <c r="S540" s="12" t="s">
        <v>8816</v>
      </c>
      <c r="T540" s="12" t="s">
        <v>8817</v>
      </c>
      <c r="U540" s="12" t="s">
        <v>8818</v>
      </c>
      <c r="V540" s="12" t="s">
        <v>8819</v>
      </c>
      <c r="W540" s="12" t="s">
        <v>10</v>
      </c>
      <c r="X540" s="12" t="s">
        <v>2082</v>
      </c>
      <c r="Y540" s="12" t="s">
        <v>2343</v>
      </c>
      <c r="Z540" s="12" t="s">
        <v>8820</v>
      </c>
    </row>
    <row r="541" spans="1:26">
      <c r="A541" s="12" t="s">
        <v>177</v>
      </c>
      <c r="B541" s="12" t="s">
        <v>7608</v>
      </c>
      <c r="C541" s="12" t="s">
        <v>8821</v>
      </c>
      <c r="D541" s="12" t="s">
        <v>8822</v>
      </c>
      <c r="E541" s="12" t="s">
        <v>8802</v>
      </c>
      <c r="F541" s="12" t="s">
        <v>3623</v>
      </c>
      <c r="G541" s="12" t="s">
        <v>2877</v>
      </c>
      <c r="H541" s="12" t="s">
        <v>1590</v>
      </c>
      <c r="I541" s="12" t="s">
        <v>1504</v>
      </c>
      <c r="J541" s="12" t="s">
        <v>1482</v>
      </c>
      <c r="K541" s="12" t="s">
        <v>1502</v>
      </c>
      <c r="L541" s="12" t="s">
        <v>3522</v>
      </c>
      <c r="M541" s="12" t="s">
        <v>7800</v>
      </c>
      <c r="N541" s="12" t="s">
        <v>4192</v>
      </c>
      <c r="O541" s="12" t="s">
        <v>2315</v>
      </c>
      <c r="P541" s="12" t="s">
        <v>3522</v>
      </c>
      <c r="Q541" s="12" t="s">
        <v>375</v>
      </c>
      <c r="R541" s="12" t="s">
        <v>8823</v>
      </c>
      <c r="S541" s="12" t="s">
        <v>8824</v>
      </c>
      <c r="T541" s="12" t="s">
        <v>8825</v>
      </c>
      <c r="U541" s="12" t="s">
        <v>8818</v>
      </c>
      <c r="V541" s="12" t="s">
        <v>8819</v>
      </c>
      <c r="W541" s="12" t="s">
        <v>11</v>
      </c>
      <c r="X541" s="12" t="s">
        <v>8826</v>
      </c>
      <c r="Y541" s="12" t="s">
        <v>1639</v>
      </c>
      <c r="Z541" s="12" t="s">
        <v>8827</v>
      </c>
    </row>
    <row r="542" spans="1:26">
      <c r="A542" s="12" t="s">
        <v>177</v>
      </c>
      <c r="B542" s="12" t="s">
        <v>4913</v>
      </c>
      <c r="C542" s="12" t="s">
        <v>8828</v>
      </c>
      <c r="D542" s="12" t="s">
        <v>8829</v>
      </c>
      <c r="E542" s="12" t="s">
        <v>8830</v>
      </c>
      <c r="F542" s="12" t="s">
        <v>926</v>
      </c>
      <c r="G542" s="12" t="s">
        <v>2071</v>
      </c>
      <c r="H542" s="12" t="s">
        <v>926</v>
      </c>
      <c r="I542" s="12" t="s">
        <v>1744</v>
      </c>
      <c r="J542" s="12" t="s">
        <v>1482</v>
      </c>
      <c r="K542" s="12" t="s">
        <v>1721</v>
      </c>
      <c r="L542" s="12" t="s">
        <v>2730</v>
      </c>
      <c r="M542" s="12" t="s">
        <v>3507</v>
      </c>
      <c r="N542" s="12" t="s">
        <v>8831</v>
      </c>
      <c r="O542" s="12" t="s">
        <v>3442</v>
      </c>
      <c r="P542" s="12" t="s">
        <v>371</v>
      </c>
      <c r="Q542" s="12" t="s">
        <v>3647</v>
      </c>
      <c r="R542" s="12" t="s">
        <v>3074</v>
      </c>
      <c r="S542" s="12" t="s">
        <v>8832</v>
      </c>
      <c r="T542" s="12" t="s">
        <v>8833</v>
      </c>
      <c r="U542" s="12" t="s">
        <v>8834</v>
      </c>
      <c r="V542" s="12" t="s">
        <v>8835</v>
      </c>
      <c r="W542" s="12" t="s">
        <v>2</v>
      </c>
      <c r="X542" s="12" t="s">
        <v>7610</v>
      </c>
      <c r="Y542" s="12" t="s">
        <v>6437</v>
      </c>
      <c r="Z542" s="12" t="s">
        <v>8836</v>
      </c>
    </row>
    <row r="543" spans="1:26">
      <c r="A543" s="12" t="s">
        <v>177</v>
      </c>
      <c r="B543" s="12" t="s">
        <v>1184</v>
      </c>
      <c r="C543" s="12" t="s">
        <v>8837</v>
      </c>
      <c r="D543" s="12" t="s">
        <v>8838</v>
      </c>
      <c r="E543" s="12" t="s">
        <v>8830</v>
      </c>
      <c r="F543" s="12" t="s">
        <v>1937</v>
      </c>
      <c r="G543" s="12" t="s">
        <v>3473</v>
      </c>
      <c r="H543" s="12" t="s">
        <v>1918</v>
      </c>
      <c r="I543" s="12" t="s">
        <v>1482</v>
      </c>
      <c r="J543" s="12" t="s">
        <v>1051</v>
      </c>
      <c r="K543" s="12" t="s">
        <v>1482</v>
      </c>
      <c r="L543" s="12" t="s">
        <v>8839</v>
      </c>
      <c r="M543" s="12" t="s">
        <v>8840</v>
      </c>
      <c r="N543" s="12" t="s">
        <v>4823</v>
      </c>
      <c r="O543" s="12" t="s">
        <v>3522</v>
      </c>
      <c r="P543" s="12" t="s">
        <v>3522</v>
      </c>
      <c r="Q543" s="12" t="s">
        <v>3522</v>
      </c>
      <c r="R543" s="12" t="s">
        <v>8841</v>
      </c>
      <c r="S543" s="12" t="s">
        <v>8842</v>
      </c>
      <c r="T543" s="12" t="s">
        <v>8843</v>
      </c>
      <c r="U543" s="12" t="s">
        <v>8844</v>
      </c>
      <c r="V543" s="12" t="s">
        <v>8845</v>
      </c>
      <c r="W543" s="12" t="s">
        <v>11</v>
      </c>
      <c r="X543" s="12" t="s">
        <v>8846</v>
      </c>
      <c r="Y543" s="12" t="s">
        <v>8847</v>
      </c>
      <c r="Z543" s="12" t="s">
        <v>8848</v>
      </c>
    </row>
    <row r="544" spans="1:26">
      <c r="A544" s="12" t="s">
        <v>177</v>
      </c>
      <c r="B544" s="12" t="s">
        <v>2428</v>
      </c>
      <c r="C544" s="12" t="s">
        <v>8849</v>
      </c>
      <c r="D544" s="12" t="s">
        <v>8850</v>
      </c>
      <c r="E544" s="12" t="s">
        <v>8851</v>
      </c>
      <c r="F544" s="12" t="s">
        <v>2818</v>
      </c>
      <c r="G544" s="12" t="s">
        <v>3073</v>
      </c>
      <c r="H544" s="12" t="s">
        <v>2114</v>
      </c>
      <c r="I544" s="12" t="s">
        <v>1657</v>
      </c>
      <c r="J544" s="12" t="s">
        <v>1502</v>
      </c>
      <c r="K544" s="12" t="s">
        <v>1482</v>
      </c>
      <c r="L544" s="12" t="s">
        <v>8569</v>
      </c>
      <c r="M544" s="12" t="s">
        <v>8852</v>
      </c>
      <c r="N544" s="12" t="s">
        <v>4780</v>
      </c>
      <c r="O544" s="12" t="s">
        <v>375</v>
      </c>
      <c r="P544" s="12" t="s">
        <v>375</v>
      </c>
      <c r="Q544" s="12" t="s">
        <v>371</v>
      </c>
      <c r="R544" s="12" t="s">
        <v>8853</v>
      </c>
      <c r="S544" s="12" t="s">
        <v>8854</v>
      </c>
      <c r="T544" s="12" t="s">
        <v>8855</v>
      </c>
      <c r="U544" s="12" t="s">
        <v>8856</v>
      </c>
      <c r="V544" s="12" t="s">
        <v>8857</v>
      </c>
      <c r="W544" s="12" t="s">
        <v>2</v>
      </c>
      <c r="X544" s="12" t="s">
        <v>2348</v>
      </c>
      <c r="Y544" s="12" t="s">
        <v>3052</v>
      </c>
      <c r="Z544" s="12" t="s">
        <v>8858</v>
      </c>
    </row>
    <row r="545" spans="1:26">
      <c r="A545" s="12" t="s">
        <v>177</v>
      </c>
      <c r="B545" s="12" t="s">
        <v>8859</v>
      </c>
      <c r="C545" s="12" t="s">
        <v>8860</v>
      </c>
      <c r="D545" s="12" t="s">
        <v>8861</v>
      </c>
      <c r="E545" s="12" t="s">
        <v>8851</v>
      </c>
      <c r="F545" s="12" t="s">
        <v>2529</v>
      </c>
      <c r="G545" s="12" t="s">
        <v>2818</v>
      </c>
      <c r="H545" s="12" t="s">
        <v>2608</v>
      </c>
      <c r="I545" s="12" t="s">
        <v>1721</v>
      </c>
      <c r="J545" s="12" t="s">
        <v>1504</v>
      </c>
      <c r="K545" s="12" t="s">
        <v>1590</v>
      </c>
      <c r="L545" s="12" t="s">
        <v>8862</v>
      </c>
      <c r="M545" s="12" t="s">
        <v>8863</v>
      </c>
      <c r="N545" s="12" t="s">
        <v>8864</v>
      </c>
      <c r="O545" s="12" t="s">
        <v>2731</v>
      </c>
      <c r="P545" s="12" t="s">
        <v>371</v>
      </c>
      <c r="Q545" s="12" t="s">
        <v>3362</v>
      </c>
      <c r="R545" s="12" t="s">
        <v>8865</v>
      </c>
      <c r="S545" s="12" t="s">
        <v>8866</v>
      </c>
      <c r="T545" s="12" t="s">
        <v>8867</v>
      </c>
      <c r="U545" s="12" t="s">
        <v>8868</v>
      </c>
      <c r="V545" s="12" t="s">
        <v>8869</v>
      </c>
      <c r="W545" s="12" t="s">
        <v>4</v>
      </c>
      <c r="X545" s="12" t="s">
        <v>8520</v>
      </c>
      <c r="Y545" s="12" t="s">
        <v>973</v>
      </c>
      <c r="Z545" s="12" t="s">
        <v>8870</v>
      </c>
    </row>
    <row r="546" spans="1:26">
      <c r="A546" s="12" t="s">
        <v>177</v>
      </c>
      <c r="B546" s="12" t="s">
        <v>5466</v>
      </c>
      <c r="C546" s="12" t="s">
        <v>8871</v>
      </c>
      <c r="D546" s="12" t="s">
        <v>8872</v>
      </c>
      <c r="E546" s="12" t="s">
        <v>8873</v>
      </c>
      <c r="F546" s="12" t="s">
        <v>1947</v>
      </c>
      <c r="G546" s="12" t="s">
        <v>2487</v>
      </c>
      <c r="H546" s="12" t="s">
        <v>1875</v>
      </c>
      <c r="I546" s="12" t="s">
        <v>1547</v>
      </c>
      <c r="J546" s="12" t="s">
        <v>1786</v>
      </c>
      <c r="K546" s="12" t="s">
        <v>1613</v>
      </c>
      <c r="L546" s="12" t="s">
        <v>8874</v>
      </c>
      <c r="M546" s="12" t="s">
        <v>8865</v>
      </c>
      <c r="N546" s="12" t="s">
        <v>5295</v>
      </c>
      <c r="O546" s="12" t="s">
        <v>2773</v>
      </c>
      <c r="P546" s="12" t="s">
        <v>5283</v>
      </c>
      <c r="Q546" s="12" t="s">
        <v>3363</v>
      </c>
      <c r="R546" s="12" t="s">
        <v>8875</v>
      </c>
      <c r="S546" s="12" t="s">
        <v>8876</v>
      </c>
      <c r="T546" s="12" t="s">
        <v>8877</v>
      </c>
      <c r="U546" s="12" t="s">
        <v>8878</v>
      </c>
      <c r="V546" s="12" t="s">
        <v>8879</v>
      </c>
      <c r="W546" s="12" t="s">
        <v>2</v>
      </c>
      <c r="X546" s="12" t="s">
        <v>1401</v>
      </c>
      <c r="Y546" s="12" t="s">
        <v>2185</v>
      </c>
      <c r="Z546" s="12" t="s">
        <v>8880</v>
      </c>
    </row>
    <row r="547" spans="1:26">
      <c r="A547" s="12" t="s">
        <v>177</v>
      </c>
      <c r="B547" s="12" t="s">
        <v>8595</v>
      </c>
      <c r="C547" s="12" t="s">
        <v>8881</v>
      </c>
      <c r="D547" s="12" t="s">
        <v>8882</v>
      </c>
      <c r="E547" s="12" t="s">
        <v>8883</v>
      </c>
      <c r="F547" s="12" t="s">
        <v>1161</v>
      </c>
      <c r="G547" s="12" t="s">
        <v>2239</v>
      </c>
      <c r="H547" s="12" t="s">
        <v>1546</v>
      </c>
      <c r="I547" s="12" t="s">
        <v>1051</v>
      </c>
      <c r="J547" s="12" t="s">
        <v>1051</v>
      </c>
      <c r="K547" s="12" t="s">
        <v>1502</v>
      </c>
      <c r="L547" s="12" t="s">
        <v>8884</v>
      </c>
      <c r="M547" s="12" t="s">
        <v>4422</v>
      </c>
      <c r="N547" s="12" t="s">
        <v>2172</v>
      </c>
      <c r="O547" s="12" t="s">
        <v>371</v>
      </c>
      <c r="P547" s="12" t="s">
        <v>371</v>
      </c>
      <c r="Q547" s="12" t="s">
        <v>431</v>
      </c>
      <c r="R547" s="12" t="s">
        <v>8885</v>
      </c>
      <c r="S547" s="12" t="s">
        <v>8886</v>
      </c>
      <c r="T547" s="12" t="s">
        <v>8887</v>
      </c>
      <c r="U547" s="12" t="s">
        <v>8888</v>
      </c>
      <c r="V547" s="12" t="s">
        <v>8889</v>
      </c>
      <c r="W547" s="12" t="s">
        <v>3</v>
      </c>
      <c r="X547" s="12" t="s">
        <v>8890</v>
      </c>
      <c r="Y547" s="12" t="s">
        <v>8891</v>
      </c>
      <c r="Z547" s="12" t="s">
        <v>8892</v>
      </c>
    </row>
    <row r="548" spans="1:26">
      <c r="A548" s="12" t="s">
        <v>177</v>
      </c>
      <c r="B548" s="12" t="s">
        <v>8893</v>
      </c>
      <c r="C548" s="12" t="s">
        <v>8894</v>
      </c>
      <c r="D548" s="12" t="s">
        <v>8895</v>
      </c>
      <c r="E548" s="12" t="s">
        <v>8896</v>
      </c>
      <c r="F548" s="12" t="s">
        <v>3157</v>
      </c>
      <c r="G548" s="12" t="s">
        <v>1831</v>
      </c>
      <c r="H548" s="12" t="s">
        <v>1053</v>
      </c>
      <c r="I548" s="12" t="s">
        <v>3800</v>
      </c>
      <c r="J548" s="12" t="s">
        <v>1613</v>
      </c>
      <c r="K548" s="12" t="s">
        <v>1502</v>
      </c>
      <c r="L548" s="12" t="s">
        <v>8897</v>
      </c>
      <c r="M548" s="12" t="s">
        <v>2884</v>
      </c>
      <c r="N548" s="12" t="s">
        <v>2900</v>
      </c>
      <c r="O548" s="12" t="s">
        <v>91</v>
      </c>
      <c r="P548" s="12" t="s">
        <v>371</v>
      </c>
      <c r="Q548" s="12" t="s">
        <v>375</v>
      </c>
      <c r="R548" s="12" t="s">
        <v>8898</v>
      </c>
      <c r="S548" s="12" t="s">
        <v>8899</v>
      </c>
      <c r="T548" s="12" t="s">
        <v>8900</v>
      </c>
      <c r="U548" s="12" t="s">
        <v>8901</v>
      </c>
      <c r="V548" s="12" t="s">
        <v>8902</v>
      </c>
      <c r="W548" s="12" t="s">
        <v>3</v>
      </c>
      <c r="X548" s="12" t="s">
        <v>6976</v>
      </c>
      <c r="Y548" s="12" t="s">
        <v>6359</v>
      </c>
      <c r="Z548" s="12" t="s">
        <v>8903</v>
      </c>
    </row>
    <row r="549" spans="1:26">
      <c r="A549" s="12" t="s">
        <v>177</v>
      </c>
      <c r="B549" s="12" t="s">
        <v>8375</v>
      </c>
      <c r="C549" s="12" t="s">
        <v>8904</v>
      </c>
      <c r="D549" s="12" t="s">
        <v>8905</v>
      </c>
      <c r="E549" s="12" t="s">
        <v>8896</v>
      </c>
      <c r="F549" s="12" t="s">
        <v>3800</v>
      </c>
      <c r="G549" s="12" t="s">
        <v>3800</v>
      </c>
      <c r="H549" s="12" t="s">
        <v>3800</v>
      </c>
      <c r="I549" s="12" t="s">
        <v>3800</v>
      </c>
      <c r="J549" s="12" t="s">
        <v>3800</v>
      </c>
      <c r="K549" s="12" t="s">
        <v>4257</v>
      </c>
      <c r="L549" s="12" t="s">
        <v>91</v>
      </c>
      <c r="M549" s="12" t="s">
        <v>91</v>
      </c>
      <c r="N549" s="12" t="s">
        <v>91</v>
      </c>
      <c r="O549" s="12" t="s">
        <v>91</v>
      </c>
      <c r="P549" s="12" t="s">
        <v>91</v>
      </c>
      <c r="Q549" s="12" t="s">
        <v>8906</v>
      </c>
      <c r="R549" s="12" t="s">
        <v>8906</v>
      </c>
      <c r="S549" s="12" t="s">
        <v>91</v>
      </c>
      <c r="T549" s="12" t="s">
        <v>8907</v>
      </c>
      <c r="U549" s="12" t="s">
        <v>3808</v>
      </c>
      <c r="V549" s="12" t="s">
        <v>6841</v>
      </c>
      <c r="W549" s="12" t="s">
        <v>91</v>
      </c>
      <c r="X549" s="12" t="s">
        <v>8908</v>
      </c>
      <c r="Y549" s="12" t="s">
        <v>8908</v>
      </c>
      <c r="Z549" s="12" t="s">
        <v>91</v>
      </c>
    </row>
    <row r="550" spans="1:26">
      <c r="A550" s="12" t="s">
        <v>177</v>
      </c>
      <c r="B550" s="12" t="s">
        <v>2305</v>
      </c>
      <c r="C550" s="12" t="s">
        <v>8909</v>
      </c>
      <c r="D550" s="12" t="s">
        <v>8910</v>
      </c>
      <c r="E550" s="12" t="s">
        <v>8911</v>
      </c>
      <c r="F550" s="12" t="s">
        <v>2206</v>
      </c>
      <c r="G550" s="12" t="s">
        <v>2281</v>
      </c>
      <c r="H550" s="12" t="s">
        <v>1721</v>
      </c>
      <c r="I550" s="12" t="s">
        <v>1051</v>
      </c>
      <c r="J550" s="12" t="s">
        <v>3800</v>
      </c>
      <c r="K550" s="12" t="s">
        <v>1482</v>
      </c>
      <c r="L550" s="12" t="s">
        <v>8912</v>
      </c>
      <c r="M550" s="12" t="s">
        <v>4286</v>
      </c>
      <c r="N550" s="12" t="s">
        <v>3522</v>
      </c>
      <c r="O550" s="12" t="s">
        <v>3522</v>
      </c>
      <c r="P550" s="12" t="s">
        <v>91</v>
      </c>
      <c r="Q550" s="12" t="s">
        <v>375</v>
      </c>
      <c r="R550" s="12" t="s">
        <v>8913</v>
      </c>
      <c r="S550" s="12" t="s">
        <v>8914</v>
      </c>
      <c r="T550" s="12" t="s">
        <v>8915</v>
      </c>
      <c r="U550" s="12" t="s">
        <v>8916</v>
      </c>
      <c r="V550" s="12" t="s">
        <v>8917</v>
      </c>
      <c r="W550" s="12" t="s">
        <v>4</v>
      </c>
      <c r="X550" s="12" t="s">
        <v>8918</v>
      </c>
      <c r="Y550" s="12" t="s">
        <v>8919</v>
      </c>
      <c r="Z550" s="12" t="s">
        <v>8920</v>
      </c>
    </row>
    <row r="551" spans="1:26">
      <c r="A551" s="12" t="s">
        <v>177</v>
      </c>
      <c r="B551" s="12" t="s">
        <v>8921</v>
      </c>
      <c r="C551" s="12" t="s">
        <v>8922</v>
      </c>
      <c r="D551" s="12" t="s">
        <v>8923</v>
      </c>
      <c r="E551" s="12" t="s">
        <v>8911</v>
      </c>
      <c r="F551" s="12" t="s">
        <v>2351</v>
      </c>
      <c r="G551" s="12" t="s">
        <v>2463</v>
      </c>
      <c r="H551" s="12" t="s">
        <v>1897</v>
      </c>
      <c r="I551" s="12" t="s">
        <v>1053</v>
      </c>
      <c r="J551" s="12" t="s">
        <v>1482</v>
      </c>
      <c r="K551" s="12" t="s">
        <v>1482</v>
      </c>
      <c r="L551" s="12" t="s">
        <v>8924</v>
      </c>
      <c r="M551" s="12" t="s">
        <v>3363</v>
      </c>
      <c r="N551" s="12" t="s">
        <v>7155</v>
      </c>
      <c r="O551" s="12" t="s">
        <v>4674</v>
      </c>
      <c r="P551" s="12" t="s">
        <v>371</v>
      </c>
      <c r="Q551" s="12" t="s">
        <v>371</v>
      </c>
      <c r="R551" s="12" t="s">
        <v>8925</v>
      </c>
      <c r="S551" s="12" t="s">
        <v>8926</v>
      </c>
      <c r="T551" s="12" t="s">
        <v>8927</v>
      </c>
      <c r="U551" s="12" t="s">
        <v>6496</v>
      </c>
      <c r="V551" s="12" t="s">
        <v>8917</v>
      </c>
      <c r="W551" s="12" t="s">
        <v>3</v>
      </c>
      <c r="X551" s="12" t="s">
        <v>8928</v>
      </c>
      <c r="Y551" s="12" t="s">
        <v>2306</v>
      </c>
      <c r="Z551" s="12" t="s">
        <v>8929</v>
      </c>
    </row>
    <row r="552" spans="1:26">
      <c r="A552" s="12" t="s">
        <v>177</v>
      </c>
      <c r="B552" s="12" t="s">
        <v>6114</v>
      </c>
      <c r="C552" s="12" t="s">
        <v>8930</v>
      </c>
      <c r="D552" s="12" t="s">
        <v>8931</v>
      </c>
      <c r="E552" s="12" t="s">
        <v>8932</v>
      </c>
      <c r="F552" s="12" t="s">
        <v>3321</v>
      </c>
      <c r="G552" s="12" t="s">
        <v>2279</v>
      </c>
      <c r="H552" s="12" t="s">
        <v>1053</v>
      </c>
      <c r="I552" s="12" t="s">
        <v>1051</v>
      </c>
      <c r="J552" s="12" t="s">
        <v>3800</v>
      </c>
      <c r="K552" s="12" t="s">
        <v>1482</v>
      </c>
      <c r="L552" s="12" t="s">
        <v>8933</v>
      </c>
      <c r="M552" s="12" t="s">
        <v>3522</v>
      </c>
      <c r="N552" s="12" t="s">
        <v>3522</v>
      </c>
      <c r="O552" s="12" t="s">
        <v>3522</v>
      </c>
      <c r="P552" s="12" t="s">
        <v>91</v>
      </c>
      <c r="Q552" s="12" t="s">
        <v>3522</v>
      </c>
      <c r="R552" s="12" t="s">
        <v>8934</v>
      </c>
      <c r="S552" s="12" t="s">
        <v>8935</v>
      </c>
      <c r="T552" s="12" t="s">
        <v>8936</v>
      </c>
      <c r="U552" s="12" t="s">
        <v>8937</v>
      </c>
      <c r="V552" s="12" t="s">
        <v>8938</v>
      </c>
      <c r="W552" s="12" t="s">
        <v>4</v>
      </c>
      <c r="X552" s="12" t="s">
        <v>8939</v>
      </c>
      <c r="Y552" s="12" t="s">
        <v>8940</v>
      </c>
      <c r="Z552" s="12" t="s">
        <v>8941</v>
      </c>
    </row>
    <row r="553" spans="1:26">
      <c r="A553" s="12" t="s">
        <v>177</v>
      </c>
      <c r="B553" s="12" t="s">
        <v>6486</v>
      </c>
      <c r="C553" s="12" t="s">
        <v>8942</v>
      </c>
      <c r="D553" s="12" t="s">
        <v>8943</v>
      </c>
      <c r="E553" s="12" t="s">
        <v>8944</v>
      </c>
      <c r="F553" s="12" t="s">
        <v>2487</v>
      </c>
      <c r="G553" s="12" t="s">
        <v>3253</v>
      </c>
      <c r="H553" s="12" t="s">
        <v>2324</v>
      </c>
      <c r="I553" s="12" t="s">
        <v>1546</v>
      </c>
      <c r="J553" s="12" t="s">
        <v>1657</v>
      </c>
      <c r="K553" s="12" t="s">
        <v>1590</v>
      </c>
      <c r="L553" s="12" t="s">
        <v>8945</v>
      </c>
      <c r="M553" s="12" t="s">
        <v>8946</v>
      </c>
      <c r="N553" s="12" t="s">
        <v>8947</v>
      </c>
      <c r="O553" s="12" t="s">
        <v>4781</v>
      </c>
      <c r="P553" s="12" t="s">
        <v>2038</v>
      </c>
      <c r="Q553" s="12" t="s">
        <v>4985</v>
      </c>
      <c r="R553" s="12" t="s">
        <v>8948</v>
      </c>
      <c r="S553" s="12" t="s">
        <v>8194</v>
      </c>
      <c r="T553" s="12" t="s">
        <v>8949</v>
      </c>
      <c r="U553" s="12" t="s">
        <v>8950</v>
      </c>
      <c r="V553" s="12" t="s">
        <v>1351</v>
      </c>
      <c r="W553" s="12" t="s">
        <v>11</v>
      </c>
      <c r="X553" s="12" t="s">
        <v>7659</v>
      </c>
      <c r="Y553" s="12" t="s">
        <v>2528</v>
      </c>
      <c r="Z553" s="12" t="s">
        <v>8951</v>
      </c>
    </row>
    <row r="554" spans="1:26">
      <c r="A554" s="12" t="s">
        <v>177</v>
      </c>
      <c r="B554" s="12" t="s">
        <v>8952</v>
      </c>
      <c r="C554" s="12" t="s">
        <v>8953</v>
      </c>
      <c r="D554" s="12" t="s">
        <v>8954</v>
      </c>
      <c r="E554" s="12" t="s">
        <v>8944</v>
      </c>
      <c r="F554" s="12" t="s">
        <v>1862</v>
      </c>
      <c r="G554" s="12" t="s">
        <v>2137</v>
      </c>
      <c r="H554" s="12" t="s">
        <v>1546</v>
      </c>
      <c r="I554" s="12" t="s">
        <v>3800</v>
      </c>
      <c r="J554" s="12" t="s">
        <v>3800</v>
      </c>
      <c r="K554" s="12" t="s">
        <v>1482</v>
      </c>
      <c r="L554" s="12" t="s">
        <v>8955</v>
      </c>
      <c r="M554" s="12" t="s">
        <v>3522</v>
      </c>
      <c r="N554" s="12" t="s">
        <v>4781</v>
      </c>
      <c r="O554" s="12" t="s">
        <v>91</v>
      </c>
      <c r="P554" s="12" t="s">
        <v>91</v>
      </c>
      <c r="Q554" s="12" t="s">
        <v>3522</v>
      </c>
      <c r="R554" s="12" t="s">
        <v>8956</v>
      </c>
      <c r="S554" s="12" t="s">
        <v>8957</v>
      </c>
      <c r="T554" s="12" t="s">
        <v>8958</v>
      </c>
      <c r="U554" s="12" t="s">
        <v>3808</v>
      </c>
      <c r="V554" s="12" t="s">
        <v>8959</v>
      </c>
      <c r="W554" s="12" t="s">
        <v>2</v>
      </c>
      <c r="X554" s="12" t="s">
        <v>8960</v>
      </c>
      <c r="Y554" s="12" t="s">
        <v>8961</v>
      </c>
      <c r="Z554" s="12" t="s">
        <v>8962</v>
      </c>
    </row>
    <row r="555" spans="1:26">
      <c r="A555" s="12" t="s">
        <v>177</v>
      </c>
      <c r="B555" s="12" t="s">
        <v>3293</v>
      </c>
      <c r="C555" s="12" t="s">
        <v>8963</v>
      </c>
      <c r="D555" s="12" t="s">
        <v>8964</v>
      </c>
      <c r="E555" s="12" t="s">
        <v>8944</v>
      </c>
      <c r="F555" s="12" t="s">
        <v>1250</v>
      </c>
      <c r="G555" s="12" t="s">
        <v>1744</v>
      </c>
      <c r="H555" s="12" t="s">
        <v>1051</v>
      </c>
      <c r="I555" s="12" t="s">
        <v>3800</v>
      </c>
      <c r="J555" s="12" t="s">
        <v>1051</v>
      </c>
      <c r="K555" s="12" t="s">
        <v>3800</v>
      </c>
      <c r="L555" s="12" t="s">
        <v>8965</v>
      </c>
      <c r="M555" s="12" t="s">
        <v>3522</v>
      </c>
      <c r="N555" s="12" t="s">
        <v>3522</v>
      </c>
      <c r="O555" s="12" t="s">
        <v>91</v>
      </c>
      <c r="P555" s="12" t="s">
        <v>3522</v>
      </c>
      <c r="Q555" s="12" t="s">
        <v>91</v>
      </c>
      <c r="R555" s="12" t="s">
        <v>8966</v>
      </c>
      <c r="S555" s="12" t="s">
        <v>8967</v>
      </c>
      <c r="T555" s="12" t="s">
        <v>8968</v>
      </c>
      <c r="U555" s="12" t="s">
        <v>8969</v>
      </c>
      <c r="V555" s="12" t="s">
        <v>372</v>
      </c>
      <c r="W555" s="12" t="s">
        <v>11</v>
      </c>
      <c r="X555" s="12" t="s">
        <v>8970</v>
      </c>
      <c r="Y555" s="12" t="s">
        <v>8971</v>
      </c>
      <c r="Z555" s="12" t="s">
        <v>8972</v>
      </c>
    </row>
    <row r="556" spans="1:26">
      <c r="A556" s="12" t="s">
        <v>177</v>
      </c>
      <c r="B556" s="12" t="s">
        <v>5726</v>
      </c>
      <c r="C556" s="12" t="s">
        <v>8973</v>
      </c>
      <c r="D556" s="12" t="s">
        <v>8974</v>
      </c>
      <c r="E556" s="12" t="s">
        <v>8975</v>
      </c>
      <c r="F556" s="12" t="s">
        <v>3191</v>
      </c>
      <c r="G556" s="12" t="s">
        <v>2247</v>
      </c>
      <c r="H556" s="12" t="s">
        <v>2279</v>
      </c>
      <c r="I556" s="12" t="s">
        <v>1546</v>
      </c>
      <c r="J556" s="12" t="s">
        <v>1504</v>
      </c>
      <c r="K556" s="12" t="s">
        <v>1657</v>
      </c>
      <c r="L556" s="12" t="s">
        <v>8976</v>
      </c>
      <c r="M556" s="12" t="s">
        <v>4300</v>
      </c>
      <c r="N556" s="12" t="s">
        <v>4520</v>
      </c>
      <c r="O556" s="12" t="s">
        <v>375</v>
      </c>
      <c r="P556" s="12" t="s">
        <v>2172</v>
      </c>
      <c r="Q556" s="12" t="s">
        <v>3074</v>
      </c>
      <c r="R556" s="12" t="s">
        <v>8977</v>
      </c>
      <c r="S556" s="12" t="s">
        <v>8978</v>
      </c>
      <c r="T556" s="12" t="s">
        <v>8979</v>
      </c>
      <c r="U556" s="12" t="s">
        <v>8980</v>
      </c>
      <c r="V556" s="12" t="s">
        <v>8981</v>
      </c>
      <c r="W556" s="12" t="s">
        <v>2</v>
      </c>
      <c r="X556" s="12" t="s">
        <v>8982</v>
      </c>
      <c r="Y556" s="12" t="s">
        <v>3892</v>
      </c>
      <c r="Z556" s="12" t="s">
        <v>8983</v>
      </c>
    </row>
    <row r="557" spans="1:26">
      <c r="A557" s="12" t="s">
        <v>177</v>
      </c>
      <c r="B557" s="12" t="s">
        <v>8984</v>
      </c>
      <c r="C557" s="12" t="s">
        <v>8985</v>
      </c>
      <c r="D557" s="12" t="s">
        <v>8986</v>
      </c>
      <c r="E557" s="12" t="s">
        <v>8975</v>
      </c>
      <c r="F557" s="12" t="s">
        <v>5009</v>
      </c>
      <c r="G557" s="12" t="s">
        <v>1698</v>
      </c>
      <c r="H557" s="12" t="s">
        <v>3800</v>
      </c>
      <c r="I557" s="12" t="s">
        <v>1051</v>
      </c>
      <c r="J557" s="12" t="s">
        <v>1482</v>
      </c>
      <c r="K557" s="12" t="s">
        <v>1051</v>
      </c>
      <c r="L557" s="12" t="s">
        <v>8987</v>
      </c>
      <c r="M557" s="12" t="s">
        <v>4781</v>
      </c>
      <c r="N557" s="12" t="s">
        <v>91</v>
      </c>
      <c r="O557" s="12" t="s">
        <v>3522</v>
      </c>
      <c r="P557" s="12" t="s">
        <v>375</v>
      </c>
      <c r="Q557" s="12" t="s">
        <v>3522</v>
      </c>
      <c r="R557" s="12" t="s">
        <v>8988</v>
      </c>
      <c r="S557" s="12" t="s">
        <v>8989</v>
      </c>
      <c r="T557" s="12" t="s">
        <v>8990</v>
      </c>
      <c r="U557" s="12" t="s">
        <v>8991</v>
      </c>
      <c r="V557" s="12" t="s">
        <v>8992</v>
      </c>
      <c r="W557" s="12" t="s">
        <v>4</v>
      </c>
      <c r="X557" s="12" t="s">
        <v>6930</v>
      </c>
      <c r="Y557" s="12" t="s">
        <v>7878</v>
      </c>
      <c r="Z557" s="12" t="s">
        <v>8993</v>
      </c>
    </row>
    <row r="558" spans="1:26">
      <c r="A558" s="12" t="s">
        <v>177</v>
      </c>
      <c r="B558" s="12" t="s">
        <v>6535</v>
      </c>
      <c r="C558" s="12" t="s">
        <v>8994</v>
      </c>
      <c r="D558" s="12" t="s">
        <v>8995</v>
      </c>
      <c r="E558" s="12" t="s">
        <v>8996</v>
      </c>
      <c r="F558" s="12" t="s">
        <v>2288</v>
      </c>
      <c r="G558" s="12" t="s">
        <v>1969</v>
      </c>
      <c r="H558" s="12" t="s">
        <v>2052</v>
      </c>
      <c r="I558" s="12" t="s">
        <v>1502</v>
      </c>
      <c r="J558" s="12" t="s">
        <v>1592</v>
      </c>
      <c r="K558" s="12" t="s">
        <v>1592</v>
      </c>
      <c r="L558" s="12" t="s">
        <v>8997</v>
      </c>
      <c r="M558" s="12" t="s">
        <v>8998</v>
      </c>
      <c r="N558" s="12" t="s">
        <v>8556</v>
      </c>
      <c r="O558" s="12" t="s">
        <v>375</v>
      </c>
      <c r="P558" s="12" t="s">
        <v>3442</v>
      </c>
      <c r="Q558" s="12" t="s">
        <v>3442</v>
      </c>
      <c r="R558" s="12" t="s">
        <v>8999</v>
      </c>
      <c r="S558" s="12" t="s">
        <v>9000</v>
      </c>
      <c r="T558" s="12" t="s">
        <v>9001</v>
      </c>
      <c r="U558" s="12" t="s">
        <v>9002</v>
      </c>
      <c r="V558" s="12" t="s">
        <v>9003</v>
      </c>
      <c r="W558" s="12" t="s">
        <v>2</v>
      </c>
      <c r="X558" s="12" t="s">
        <v>3309</v>
      </c>
      <c r="Y558" s="12" t="s">
        <v>2963</v>
      </c>
      <c r="Z558" s="12" t="s">
        <v>9004</v>
      </c>
    </row>
    <row r="559" spans="1:26">
      <c r="A559" s="12" t="s">
        <v>177</v>
      </c>
      <c r="B559" s="12" t="s">
        <v>7833</v>
      </c>
      <c r="C559" s="12" t="s">
        <v>9005</v>
      </c>
      <c r="D559" s="12" t="s">
        <v>9006</v>
      </c>
      <c r="E559" s="12" t="s">
        <v>8996</v>
      </c>
      <c r="F559" s="12" t="s">
        <v>3221</v>
      </c>
      <c r="G559" s="12" t="s">
        <v>2563</v>
      </c>
      <c r="H559" s="12" t="s">
        <v>1742</v>
      </c>
      <c r="I559" s="12" t="s">
        <v>1744</v>
      </c>
      <c r="J559" s="12" t="s">
        <v>1502</v>
      </c>
      <c r="K559" s="12" t="s">
        <v>1613</v>
      </c>
      <c r="L559" s="12" t="s">
        <v>7369</v>
      </c>
      <c r="M559" s="12" t="s">
        <v>9007</v>
      </c>
      <c r="N559" s="12" t="s">
        <v>9008</v>
      </c>
      <c r="O559" s="12" t="s">
        <v>4301</v>
      </c>
      <c r="P559" s="12" t="s">
        <v>371</v>
      </c>
      <c r="Q559" s="12" t="s">
        <v>3363</v>
      </c>
      <c r="R559" s="12" t="s">
        <v>9009</v>
      </c>
      <c r="S559" s="12" t="s">
        <v>9010</v>
      </c>
      <c r="T559" s="12" t="s">
        <v>9011</v>
      </c>
      <c r="U559" s="12" t="s">
        <v>9012</v>
      </c>
      <c r="V559" s="12" t="s">
        <v>9013</v>
      </c>
      <c r="W559" s="12" t="s">
        <v>2</v>
      </c>
      <c r="X559" s="12" t="s">
        <v>4940</v>
      </c>
      <c r="Y559" s="12" t="s">
        <v>1273</v>
      </c>
      <c r="Z559" s="12" t="s">
        <v>9014</v>
      </c>
    </row>
    <row r="560" spans="1:26">
      <c r="A560" s="12" t="s">
        <v>177</v>
      </c>
      <c r="B560" s="12" t="s">
        <v>967</v>
      </c>
      <c r="C560" s="12" t="s">
        <v>9015</v>
      </c>
      <c r="D560" s="12" t="s">
        <v>9016</v>
      </c>
      <c r="E560" s="12" t="s">
        <v>8996</v>
      </c>
      <c r="F560" s="12" t="s">
        <v>3628</v>
      </c>
      <c r="G560" s="12" t="s">
        <v>2994</v>
      </c>
      <c r="H560" s="12" t="s">
        <v>1810</v>
      </c>
      <c r="I560" s="12" t="s">
        <v>1504</v>
      </c>
      <c r="J560" s="12" t="s">
        <v>1504</v>
      </c>
      <c r="K560" s="12" t="s">
        <v>1613</v>
      </c>
      <c r="L560" s="12" t="s">
        <v>9017</v>
      </c>
      <c r="M560" s="12" t="s">
        <v>9018</v>
      </c>
      <c r="N560" s="12" t="s">
        <v>6240</v>
      </c>
      <c r="O560" s="12" t="s">
        <v>2172</v>
      </c>
      <c r="P560" s="12" t="s">
        <v>2172</v>
      </c>
      <c r="Q560" s="12" t="s">
        <v>4104</v>
      </c>
      <c r="R560" s="12" t="s">
        <v>4958</v>
      </c>
      <c r="S560" s="12" t="s">
        <v>9019</v>
      </c>
      <c r="T560" s="12" t="s">
        <v>9020</v>
      </c>
      <c r="U560" s="12" t="s">
        <v>9021</v>
      </c>
      <c r="V560" s="12" t="s">
        <v>9013</v>
      </c>
      <c r="W560" s="12" t="s">
        <v>2</v>
      </c>
      <c r="X560" s="12" t="s">
        <v>2349</v>
      </c>
      <c r="Y560" s="12" t="s">
        <v>9022</v>
      </c>
      <c r="Z560" s="12" t="s">
        <v>9023</v>
      </c>
    </row>
    <row r="561" spans="1:26">
      <c r="A561" s="12" t="s">
        <v>177</v>
      </c>
      <c r="B561" s="12" t="s">
        <v>4765</v>
      </c>
      <c r="C561" s="12" t="s">
        <v>9024</v>
      </c>
      <c r="D561" s="12" t="s">
        <v>9025</v>
      </c>
      <c r="E561" s="12" t="s">
        <v>9026</v>
      </c>
      <c r="F561" s="12" t="s">
        <v>1937</v>
      </c>
      <c r="G561" s="12" t="s">
        <v>2994</v>
      </c>
      <c r="H561" s="12" t="s">
        <v>1742</v>
      </c>
      <c r="I561" s="12" t="s">
        <v>1744</v>
      </c>
      <c r="J561" s="12" t="s">
        <v>1721</v>
      </c>
      <c r="K561" s="12" t="s">
        <v>1744</v>
      </c>
      <c r="L561" s="12" t="s">
        <v>9027</v>
      </c>
      <c r="M561" s="12" t="s">
        <v>2315</v>
      </c>
      <c r="N561" s="12" t="s">
        <v>2250</v>
      </c>
      <c r="O561" s="12" t="s">
        <v>3583</v>
      </c>
      <c r="P561" s="12" t="s">
        <v>3970</v>
      </c>
      <c r="Q561" s="12" t="s">
        <v>3023</v>
      </c>
      <c r="R561" s="12" t="s">
        <v>9028</v>
      </c>
      <c r="S561" s="12" t="s">
        <v>9029</v>
      </c>
      <c r="T561" s="12" t="s">
        <v>9030</v>
      </c>
      <c r="U561" s="12" t="s">
        <v>9031</v>
      </c>
      <c r="V561" s="12" t="s">
        <v>9032</v>
      </c>
      <c r="W561" s="12" t="s">
        <v>2</v>
      </c>
      <c r="X561" s="12" t="s">
        <v>2653</v>
      </c>
      <c r="Y561" s="12" t="s">
        <v>4203</v>
      </c>
      <c r="Z561" s="12" t="s">
        <v>9033</v>
      </c>
    </row>
    <row r="562" spans="1:26">
      <c r="A562" s="12" t="s">
        <v>177</v>
      </c>
      <c r="B562" s="12" t="s">
        <v>2142</v>
      </c>
      <c r="C562" s="12" t="s">
        <v>9034</v>
      </c>
      <c r="D562" s="12" t="s">
        <v>9035</v>
      </c>
      <c r="E562" s="12" t="s">
        <v>9026</v>
      </c>
      <c r="F562" s="12" t="s">
        <v>1937</v>
      </c>
      <c r="G562" s="12" t="s">
        <v>2878</v>
      </c>
      <c r="H562" s="12" t="s">
        <v>2114</v>
      </c>
      <c r="I562" s="12" t="s">
        <v>1657</v>
      </c>
      <c r="J562" s="12" t="s">
        <v>1051</v>
      </c>
      <c r="K562" s="12" t="s">
        <v>1592</v>
      </c>
      <c r="L562" s="12" t="s">
        <v>4041</v>
      </c>
      <c r="M562" s="12" t="s">
        <v>4299</v>
      </c>
      <c r="N562" s="12" t="s">
        <v>8235</v>
      </c>
      <c r="O562" s="12" t="s">
        <v>375</v>
      </c>
      <c r="P562" s="12" t="s">
        <v>3522</v>
      </c>
      <c r="Q562" s="12" t="s">
        <v>3492</v>
      </c>
      <c r="R562" s="12" t="s">
        <v>9036</v>
      </c>
      <c r="S562" s="12" t="s">
        <v>9037</v>
      </c>
      <c r="T562" s="12" t="s">
        <v>9038</v>
      </c>
      <c r="U562" s="12" t="s">
        <v>9039</v>
      </c>
      <c r="V562" s="12" t="s">
        <v>9040</v>
      </c>
      <c r="W562" s="12" t="s">
        <v>11</v>
      </c>
      <c r="X562" s="12" t="s">
        <v>2203</v>
      </c>
      <c r="Y562" s="12" t="s">
        <v>9041</v>
      </c>
      <c r="Z562" s="12" t="s">
        <v>9042</v>
      </c>
    </row>
    <row r="563" spans="1:26">
      <c r="A563" s="12" t="s">
        <v>177</v>
      </c>
      <c r="B563" s="12" t="s">
        <v>2766</v>
      </c>
      <c r="C563" s="12" t="s">
        <v>9043</v>
      </c>
      <c r="D563" s="12" t="s">
        <v>9044</v>
      </c>
      <c r="E563" s="12" t="s">
        <v>9026</v>
      </c>
      <c r="F563" s="12" t="s">
        <v>2655</v>
      </c>
      <c r="G563" s="12" t="s">
        <v>1137</v>
      </c>
      <c r="H563" s="12" t="s">
        <v>1810</v>
      </c>
      <c r="I563" s="12" t="s">
        <v>1051</v>
      </c>
      <c r="J563" s="12" t="s">
        <v>1051</v>
      </c>
      <c r="K563" s="12" t="s">
        <v>1482</v>
      </c>
      <c r="L563" s="12" t="s">
        <v>9045</v>
      </c>
      <c r="M563" s="12" t="s">
        <v>4054</v>
      </c>
      <c r="N563" s="12" t="s">
        <v>4958</v>
      </c>
      <c r="O563" s="12" t="s">
        <v>371</v>
      </c>
      <c r="P563" s="12" t="s">
        <v>371</v>
      </c>
      <c r="Q563" s="12" t="s">
        <v>375</v>
      </c>
      <c r="R563" s="12" t="s">
        <v>9046</v>
      </c>
      <c r="S563" s="12" t="s">
        <v>9047</v>
      </c>
      <c r="T563" s="12" t="s">
        <v>9048</v>
      </c>
      <c r="U563" s="12" t="s">
        <v>9049</v>
      </c>
      <c r="V563" s="12" t="s">
        <v>9050</v>
      </c>
      <c r="W563" s="12" t="s">
        <v>2</v>
      </c>
      <c r="X563" s="12" t="s">
        <v>9051</v>
      </c>
      <c r="Y563" s="12" t="s">
        <v>9052</v>
      </c>
      <c r="Z563" s="12" t="s">
        <v>9053</v>
      </c>
    </row>
    <row r="564" spans="1:26">
      <c r="A564" s="12" t="s">
        <v>177</v>
      </c>
      <c r="B564" s="12" t="s">
        <v>2824</v>
      </c>
      <c r="C564" s="12" t="s">
        <v>9054</v>
      </c>
      <c r="D564" s="12" t="s">
        <v>9055</v>
      </c>
      <c r="E564" s="12" t="s">
        <v>9056</v>
      </c>
      <c r="F564" s="12" t="s">
        <v>926</v>
      </c>
      <c r="G564" s="12" t="s">
        <v>2487</v>
      </c>
      <c r="H564" s="12" t="s">
        <v>2646</v>
      </c>
      <c r="I564" s="12" t="s">
        <v>1786</v>
      </c>
      <c r="J564" s="12" t="s">
        <v>1546</v>
      </c>
      <c r="K564" s="12" t="s">
        <v>1592</v>
      </c>
      <c r="L564" s="12" t="s">
        <v>9057</v>
      </c>
      <c r="M564" s="12" t="s">
        <v>3662</v>
      </c>
      <c r="N564" s="12" t="s">
        <v>9058</v>
      </c>
      <c r="O564" s="12" t="s">
        <v>6188</v>
      </c>
      <c r="P564" s="12" t="s">
        <v>2172</v>
      </c>
      <c r="Q564" s="12" t="s">
        <v>3442</v>
      </c>
      <c r="R564" s="12" t="s">
        <v>9059</v>
      </c>
      <c r="S564" s="12" t="s">
        <v>9060</v>
      </c>
      <c r="T564" s="12" t="s">
        <v>9061</v>
      </c>
      <c r="U564" s="12" t="s">
        <v>9062</v>
      </c>
      <c r="V564" s="12" t="s">
        <v>9063</v>
      </c>
      <c r="W564" s="12" t="s">
        <v>4</v>
      </c>
      <c r="X564" s="12" t="s">
        <v>6908</v>
      </c>
      <c r="Y564" s="12" t="s">
        <v>7766</v>
      </c>
      <c r="Z564" s="12" t="s">
        <v>9064</v>
      </c>
    </row>
    <row r="565" spans="1:26">
      <c r="A565" s="12" t="s">
        <v>177</v>
      </c>
      <c r="B565" s="12" t="s">
        <v>5251</v>
      </c>
      <c r="C565" s="12" t="s">
        <v>9065</v>
      </c>
      <c r="D565" s="12" t="s">
        <v>9066</v>
      </c>
      <c r="E565" s="12" t="s">
        <v>9056</v>
      </c>
      <c r="F565" s="12" t="s">
        <v>2059</v>
      </c>
      <c r="G565" s="12" t="s">
        <v>3104</v>
      </c>
      <c r="H565" s="12" t="s">
        <v>2587</v>
      </c>
      <c r="I565" s="12" t="s">
        <v>1875</v>
      </c>
      <c r="J565" s="12" t="s">
        <v>1613</v>
      </c>
      <c r="K565" s="12" t="s">
        <v>1051</v>
      </c>
      <c r="L565" s="12" t="s">
        <v>9067</v>
      </c>
      <c r="M565" s="12" t="s">
        <v>9068</v>
      </c>
      <c r="N565" s="12" t="s">
        <v>7483</v>
      </c>
      <c r="O565" s="12" t="s">
        <v>3332</v>
      </c>
      <c r="P565" s="12" t="s">
        <v>4481</v>
      </c>
      <c r="Q565" s="12" t="s">
        <v>3522</v>
      </c>
      <c r="R565" s="12" t="s">
        <v>9069</v>
      </c>
      <c r="S565" s="12" t="s">
        <v>9070</v>
      </c>
      <c r="T565" s="12" t="s">
        <v>9071</v>
      </c>
      <c r="U565" s="12" t="s">
        <v>9072</v>
      </c>
      <c r="V565" s="12" t="s">
        <v>9073</v>
      </c>
      <c r="W565" s="12" t="s">
        <v>10</v>
      </c>
      <c r="X565" s="12" t="s">
        <v>2633</v>
      </c>
      <c r="Y565" s="12" t="s">
        <v>1149</v>
      </c>
      <c r="Z565" s="12" t="s">
        <v>9074</v>
      </c>
    </row>
    <row r="566" spans="1:26">
      <c r="A566" s="12" t="s">
        <v>177</v>
      </c>
      <c r="B566" s="12" t="s">
        <v>3090</v>
      </c>
      <c r="C566" s="12" t="s">
        <v>9075</v>
      </c>
      <c r="D566" s="12" t="s">
        <v>9076</v>
      </c>
      <c r="E566" s="12" t="s">
        <v>9056</v>
      </c>
      <c r="F566" s="12" t="s">
        <v>2563</v>
      </c>
      <c r="G566" s="12" t="s">
        <v>2614</v>
      </c>
      <c r="H566" s="12" t="s">
        <v>2301</v>
      </c>
      <c r="I566" s="12" t="s">
        <v>1051</v>
      </c>
      <c r="J566" s="12" t="s">
        <v>1051</v>
      </c>
      <c r="K566" s="12" t="s">
        <v>1504</v>
      </c>
      <c r="L566" s="12" t="s">
        <v>9077</v>
      </c>
      <c r="M566" s="12" t="s">
        <v>9078</v>
      </c>
      <c r="N566" s="12" t="s">
        <v>6802</v>
      </c>
      <c r="O566" s="12" t="s">
        <v>3522</v>
      </c>
      <c r="P566" s="12" t="s">
        <v>371</v>
      </c>
      <c r="Q566" s="12" t="s">
        <v>3522</v>
      </c>
      <c r="R566" s="12" t="s">
        <v>9079</v>
      </c>
      <c r="S566" s="12" t="s">
        <v>9080</v>
      </c>
      <c r="T566" s="12" t="s">
        <v>9081</v>
      </c>
      <c r="U566" s="12" t="s">
        <v>9082</v>
      </c>
      <c r="V566" s="12" t="s">
        <v>9083</v>
      </c>
      <c r="W566" s="12" t="s">
        <v>4</v>
      </c>
      <c r="X566" s="12" t="s">
        <v>9084</v>
      </c>
      <c r="Y566" s="12" t="s">
        <v>9085</v>
      </c>
      <c r="Z566" s="12" t="s">
        <v>9086</v>
      </c>
    </row>
    <row r="567" spans="1:26">
      <c r="A567" s="12" t="s">
        <v>177</v>
      </c>
      <c r="B567" s="12" t="s">
        <v>1859</v>
      </c>
      <c r="C567" s="12" t="s">
        <v>9087</v>
      </c>
      <c r="D567" s="12" t="s">
        <v>9088</v>
      </c>
      <c r="E567" s="12" t="s">
        <v>9089</v>
      </c>
      <c r="F567" s="12" t="s">
        <v>2157</v>
      </c>
      <c r="G567" s="12" t="s">
        <v>2994</v>
      </c>
      <c r="H567" s="12" t="s">
        <v>2029</v>
      </c>
      <c r="I567" s="12" t="s">
        <v>1051</v>
      </c>
      <c r="J567" s="12" t="s">
        <v>1547</v>
      </c>
      <c r="K567" s="12" t="s">
        <v>1590</v>
      </c>
      <c r="L567" s="12" t="s">
        <v>7696</v>
      </c>
      <c r="M567" s="12" t="s">
        <v>4781</v>
      </c>
      <c r="N567" s="12" t="s">
        <v>3756</v>
      </c>
      <c r="O567" s="12" t="s">
        <v>3522</v>
      </c>
      <c r="P567" s="12" t="s">
        <v>471</v>
      </c>
      <c r="Q567" s="12" t="s">
        <v>3362</v>
      </c>
      <c r="R567" s="12" t="s">
        <v>9090</v>
      </c>
      <c r="S567" s="12" t="s">
        <v>9091</v>
      </c>
      <c r="T567" s="12" t="s">
        <v>9092</v>
      </c>
      <c r="U567" s="12" t="s">
        <v>9093</v>
      </c>
      <c r="V567" s="12" t="s">
        <v>9094</v>
      </c>
      <c r="W567" s="12" t="s">
        <v>4</v>
      </c>
      <c r="X567" s="12" t="s">
        <v>7768</v>
      </c>
      <c r="Y567" s="12" t="s">
        <v>3423</v>
      </c>
      <c r="Z567" s="12" t="s">
        <v>9095</v>
      </c>
    </row>
    <row r="568" spans="1:26">
      <c r="A568" s="12" t="s">
        <v>177</v>
      </c>
      <c r="B568" s="12" t="s">
        <v>7450</v>
      </c>
      <c r="C568" s="12" t="s">
        <v>9096</v>
      </c>
      <c r="D568" s="12" t="s">
        <v>9097</v>
      </c>
      <c r="E568" s="12" t="s">
        <v>9098</v>
      </c>
      <c r="F568" s="12" t="s">
        <v>1751</v>
      </c>
      <c r="G568" s="12" t="s">
        <v>1592</v>
      </c>
      <c r="H568" s="12" t="s">
        <v>1482</v>
      </c>
      <c r="I568" s="12" t="s">
        <v>1051</v>
      </c>
      <c r="J568" s="12" t="s">
        <v>3800</v>
      </c>
      <c r="K568" s="12" t="s">
        <v>1547</v>
      </c>
      <c r="L568" s="12" t="s">
        <v>9099</v>
      </c>
      <c r="M568" s="12" t="s">
        <v>4012</v>
      </c>
      <c r="N568" s="12" t="s">
        <v>375</v>
      </c>
      <c r="O568" s="12" t="s">
        <v>371</v>
      </c>
      <c r="P568" s="12" t="s">
        <v>91</v>
      </c>
      <c r="Q568" s="12" t="s">
        <v>371</v>
      </c>
      <c r="R568" s="12" t="s">
        <v>9100</v>
      </c>
      <c r="S568" s="12" t="s">
        <v>9101</v>
      </c>
      <c r="T568" s="12" t="s">
        <v>9102</v>
      </c>
      <c r="U568" s="12" t="s">
        <v>9103</v>
      </c>
      <c r="V568" s="12" t="s">
        <v>9104</v>
      </c>
      <c r="W568" s="12" t="s">
        <v>10</v>
      </c>
      <c r="X568" s="12" t="s">
        <v>1791</v>
      </c>
      <c r="Y568" s="12" t="s">
        <v>9105</v>
      </c>
      <c r="Z568" s="12" t="s">
        <v>9106</v>
      </c>
    </row>
    <row r="569" spans="1:26">
      <c r="A569" s="12" t="s">
        <v>177</v>
      </c>
      <c r="B569" s="12" t="s">
        <v>9107</v>
      </c>
      <c r="C569" s="12" t="s">
        <v>9108</v>
      </c>
      <c r="D569" s="12" t="s">
        <v>9109</v>
      </c>
      <c r="E569" s="12" t="s">
        <v>9098</v>
      </c>
      <c r="F569" s="12" t="s">
        <v>2324</v>
      </c>
      <c r="G569" s="12" t="s">
        <v>3013</v>
      </c>
      <c r="H569" s="12" t="s">
        <v>2587</v>
      </c>
      <c r="I569" s="12" t="s">
        <v>1613</v>
      </c>
      <c r="J569" s="12" t="s">
        <v>1786</v>
      </c>
      <c r="K569" s="12" t="s">
        <v>1547</v>
      </c>
      <c r="L569" s="12" t="s">
        <v>9110</v>
      </c>
      <c r="M569" s="12" t="s">
        <v>4874</v>
      </c>
      <c r="N569" s="12" t="s">
        <v>2884</v>
      </c>
      <c r="O569" s="12" t="s">
        <v>375</v>
      </c>
      <c r="P569" s="12" t="s">
        <v>9111</v>
      </c>
      <c r="Q569" s="12" t="s">
        <v>2773</v>
      </c>
      <c r="R569" s="12" t="s">
        <v>9112</v>
      </c>
      <c r="S569" s="12" t="s">
        <v>9113</v>
      </c>
      <c r="T569" s="12" t="s">
        <v>9114</v>
      </c>
      <c r="U569" s="12" t="s">
        <v>9115</v>
      </c>
      <c r="V569" s="12" t="s">
        <v>9104</v>
      </c>
      <c r="W569" s="12" t="s">
        <v>10</v>
      </c>
      <c r="X569" s="12" t="s">
        <v>1075</v>
      </c>
      <c r="Y569" s="12" t="s">
        <v>3784</v>
      </c>
      <c r="Z569" s="12" t="s">
        <v>9116</v>
      </c>
    </row>
    <row r="570" spans="1:26">
      <c r="A570" s="12" t="s">
        <v>177</v>
      </c>
      <c r="B570" s="12" t="s">
        <v>1922</v>
      </c>
      <c r="C570" s="12" t="s">
        <v>9117</v>
      </c>
      <c r="D570" s="12" t="s">
        <v>9118</v>
      </c>
      <c r="E570" s="12" t="s">
        <v>9098</v>
      </c>
      <c r="F570" s="12" t="s">
        <v>2322</v>
      </c>
      <c r="G570" s="12" t="s">
        <v>2114</v>
      </c>
      <c r="H570" s="12" t="s">
        <v>1547</v>
      </c>
      <c r="I570" s="12" t="s">
        <v>3800</v>
      </c>
      <c r="J570" s="12" t="s">
        <v>1482</v>
      </c>
      <c r="K570" s="12" t="s">
        <v>3800</v>
      </c>
      <c r="L570" s="12" t="s">
        <v>9119</v>
      </c>
      <c r="M570" s="12" t="s">
        <v>2695</v>
      </c>
      <c r="N570" s="12" t="s">
        <v>3522</v>
      </c>
      <c r="O570" s="12" t="s">
        <v>91</v>
      </c>
      <c r="P570" s="12" t="s">
        <v>371</v>
      </c>
      <c r="Q570" s="12" t="s">
        <v>91</v>
      </c>
      <c r="R570" s="12" t="s">
        <v>9120</v>
      </c>
      <c r="S570" s="12" t="s">
        <v>9121</v>
      </c>
      <c r="T570" s="12" t="s">
        <v>9122</v>
      </c>
      <c r="U570" s="12" t="s">
        <v>9123</v>
      </c>
      <c r="V570" s="12" t="s">
        <v>372</v>
      </c>
      <c r="W570" s="12" t="s">
        <v>2</v>
      </c>
      <c r="X570" s="12" t="s">
        <v>9124</v>
      </c>
      <c r="Y570" s="12" t="s">
        <v>9125</v>
      </c>
      <c r="Z570" s="12" t="s">
        <v>9126</v>
      </c>
    </row>
    <row r="571" spans="1:26">
      <c r="A571" s="12" t="s">
        <v>177</v>
      </c>
      <c r="B571" s="12" t="s">
        <v>9127</v>
      </c>
      <c r="C571" s="12" t="s">
        <v>9128</v>
      </c>
      <c r="D571" s="12" t="s">
        <v>9129</v>
      </c>
      <c r="E571" s="12" t="s">
        <v>9130</v>
      </c>
      <c r="F571" s="12" t="s">
        <v>3221</v>
      </c>
      <c r="G571" s="12" t="s">
        <v>2674</v>
      </c>
      <c r="H571" s="12" t="s">
        <v>1853</v>
      </c>
      <c r="I571" s="12" t="s">
        <v>1482</v>
      </c>
      <c r="J571" s="12" t="s">
        <v>1051</v>
      </c>
      <c r="K571" s="12" t="s">
        <v>1053</v>
      </c>
      <c r="L571" s="12" t="s">
        <v>5874</v>
      </c>
      <c r="M571" s="12" t="s">
        <v>9131</v>
      </c>
      <c r="N571" s="12" t="s">
        <v>4421</v>
      </c>
      <c r="O571" s="12" t="s">
        <v>375</v>
      </c>
      <c r="P571" s="12" t="s">
        <v>371</v>
      </c>
      <c r="Q571" s="12" t="s">
        <v>2900</v>
      </c>
      <c r="R571" s="12" t="s">
        <v>3160</v>
      </c>
      <c r="S571" s="12" t="s">
        <v>9132</v>
      </c>
      <c r="T571" s="12" t="s">
        <v>9133</v>
      </c>
      <c r="U571" s="12" t="s">
        <v>9134</v>
      </c>
      <c r="V571" s="12" t="s">
        <v>9135</v>
      </c>
      <c r="W571" s="12" t="s">
        <v>2</v>
      </c>
      <c r="X571" s="12" t="s">
        <v>1988</v>
      </c>
      <c r="Y571" s="12" t="s">
        <v>9136</v>
      </c>
      <c r="Z571" s="12" t="s">
        <v>9137</v>
      </c>
    </row>
    <row r="572" spans="1:26">
      <c r="A572" s="12" t="s">
        <v>177</v>
      </c>
      <c r="B572" s="12" t="s">
        <v>6976</v>
      </c>
      <c r="C572" s="12" t="s">
        <v>9138</v>
      </c>
      <c r="D572" s="12" t="s">
        <v>9139</v>
      </c>
      <c r="E572" s="12" t="s">
        <v>9130</v>
      </c>
      <c r="F572" s="12" t="s">
        <v>2654</v>
      </c>
      <c r="G572" s="12" t="s">
        <v>3104</v>
      </c>
      <c r="H572" s="12" t="s">
        <v>2052</v>
      </c>
      <c r="I572" s="12" t="s">
        <v>1592</v>
      </c>
      <c r="J572" s="12" t="s">
        <v>1592</v>
      </c>
      <c r="K572" s="12" t="s">
        <v>1721</v>
      </c>
      <c r="L572" s="12" t="s">
        <v>9140</v>
      </c>
      <c r="M572" s="12" t="s">
        <v>3378</v>
      </c>
      <c r="N572" s="12" t="s">
        <v>3492</v>
      </c>
      <c r="O572" s="12" t="s">
        <v>3492</v>
      </c>
      <c r="P572" s="12" t="s">
        <v>371</v>
      </c>
      <c r="Q572" s="12" t="s">
        <v>2792</v>
      </c>
      <c r="R572" s="12" t="s">
        <v>9141</v>
      </c>
      <c r="S572" s="12" t="s">
        <v>9142</v>
      </c>
      <c r="T572" s="12" t="s">
        <v>9143</v>
      </c>
      <c r="U572" s="12" t="s">
        <v>9144</v>
      </c>
      <c r="V572" s="12" t="s">
        <v>9145</v>
      </c>
      <c r="W572" s="12" t="s">
        <v>4</v>
      </c>
      <c r="X572" s="12" t="s">
        <v>2310</v>
      </c>
      <c r="Y572" s="12" t="s">
        <v>1883</v>
      </c>
      <c r="Z572" s="12" t="s">
        <v>9146</v>
      </c>
    </row>
    <row r="573" spans="1:26">
      <c r="A573" s="12" t="s">
        <v>177</v>
      </c>
      <c r="B573" s="12" t="s">
        <v>1790</v>
      </c>
      <c r="C573" s="12" t="s">
        <v>9147</v>
      </c>
      <c r="D573" s="12" t="s">
        <v>9148</v>
      </c>
      <c r="E573" s="12" t="s">
        <v>9149</v>
      </c>
      <c r="F573" s="12" t="s">
        <v>2654</v>
      </c>
      <c r="G573" s="12" t="s">
        <v>2646</v>
      </c>
      <c r="H573" s="12" t="s">
        <v>2404</v>
      </c>
      <c r="I573" s="12" t="s">
        <v>1546</v>
      </c>
      <c r="J573" s="12" t="s">
        <v>1502</v>
      </c>
      <c r="K573" s="12" t="s">
        <v>1897</v>
      </c>
      <c r="L573" s="12" t="s">
        <v>8038</v>
      </c>
      <c r="M573" s="12" t="s">
        <v>6579</v>
      </c>
      <c r="N573" s="12" t="s">
        <v>4436</v>
      </c>
      <c r="O573" s="12" t="s">
        <v>3522</v>
      </c>
      <c r="P573" s="12" t="s">
        <v>2696</v>
      </c>
      <c r="Q573" s="12" t="s">
        <v>2575</v>
      </c>
      <c r="R573" s="12" t="s">
        <v>9150</v>
      </c>
      <c r="S573" s="12" t="s">
        <v>9151</v>
      </c>
      <c r="T573" s="12" t="s">
        <v>9152</v>
      </c>
      <c r="U573" s="12" t="s">
        <v>9153</v>
      </c>
      <c r="V573" s="12" t="s">
        <v>9154</v>
      </c>
      <c r="W573" s="12" t="s">
        <v>11</v>
      </c>
      <c r="X573" s="12" t="s">
        <v>9155</v>
      </c>
      <c r="Y573" s="12" t="s">
        <v>9156</v>
      </c>
      <c r="Z573" s="12" t="s">
        <v>9157</v>
      </c>
    </row>
    <row r="574" spans="1:26">
      <c r="A574" s="12" t="s">
        <v>177</v>
      </c>
      <c r="B574" s="12" t="s">
        <v>1882</v>
      </c>
      <c r="C574" s="12" t="s">
        <v>9158</v>
      </c>
      <c r="D574" s="12" t="s">
        <v>9159</v>
      </c>
      <c r="E574" s="12" t="s">
        <v>9160</v>
      </c>
      <c r="F574" s="12" t="s">
        <v>1285</v>
      </c>
      <c r="G574" s="12" t="s">
        <v>1592</v>
      </c>
      <c r="H574" s="12" t="s">
        <v>1482</v>
      </c>
      <c r="I574" s="12" t="s">
        <v>1051</v>
      </c>
      <c r="J574" s="12" t="s">
        <v>1504</v>
      </c>
      <c r="K574" s="12" t="s">
        <v>1613</v>
      </c>
      <c r="L574" s="12" t="s">
        <v>2315</v>
      </c>
      <c r="M574" s="12" t="s">
        <v>4012</v>
      </c>
      <c r="N574" s="12" t="s">
        <v>371</v>
      </c>
      <c r="O574" s="12" t="s">
        <v>371</v>
      </c>
      <c r="P574" s="12" t="s">
        <v>371</v>
      </c>
      <c r="Q574" s="12" t="s">
        <v>3363</v>
      </c>
      <c r="R574" s="12" t="s">
        <v>9161</v>
      </c>
      <c r="S574" s="12" t="s">
        <v>9162</v>
      </c>
      <c r="T574" s="12" t="s">
        <v>9163</v>
      </c>
      <c r="U574" s="12" t="s">
        <v>7542</v>
      </c>
      <c r="V574" s="12" t="s">
        <v>7534</v>
      </c>
      <c r="W574" s="12" t="s">
        <v>10</v>
      </c>
      <c r="X574" s="12" t="s">
        <v>9164</v>
      </c>
      <c r="Y574" s="12" t="s">
        <v>2182</v>
      </c>
      <c r="Z574" s="12" t="s">
        <v>9165</v>
      </c>
    </row>
    <row r="575" spans="1:26">
      <c r="A575" s="12" t="s">
        <v>177</v>
      </c>
      <c r="B575" s="12" t="s">
        <v>2507</v>
      </c>
      <c r="C575" s="12" t="s">
        <v>9166</v>
      </c>
      <c r="D575" s="12" t="s">
        <v>9167</v>
      </c>
      <c r="E575" s="12" t="s">
        <v>9168</v>
      </c>
      <c r="F575" s="12" t="s">
        <v>2450</v>
      </c>
      <c r="G575" s="12" t="s">
        <v>1981</v>
      </c>
      <c r="H575" s="12" t="s">
        <v>2281</v>
      </c>
      <c r="I575" s="12" t="s">
        <v>1721</v>
      </c>
      <c r="J575" s="12" t="s">
        <v>1721</v>
      </c>
      <c r="K575" s="12" t="s">
        <v>3800</v>
      </c>
      <c r="L575" s="12" t="s">
        <v>9169</v>
      </c>
      <c r="M575" s="12" t="s">
        <v>2038</v>
      </c>
      <c r="N575" s="12" t="s">
        <v>2792</v>
      </c>
      <c r="O575" s="12" t="s">
        <v>7730</v>
      </c>
      <c r="P575" s="12" t="s">
        <v>7730</v>
      </c>
      <c r="Q575" s="12" t="s">
        <v>91</v>
      </c>
      <c r="R575" s="12" t="s">
        <v>9170</v>
      </c>
      <c r="S575" s="12" t="s">
        <v>9171</v>
      </c>
      <c r="T575" s="12" t="s">
        <v>9172</v>
      </c>
      <c r="U575" s="12" t="s">
        <v>9173</v>
      </c>
      <c r="V575" s="12" t="s">
        <v>372</v>
      </c>
      <c r="W575" s="12" t="s">
        <v>10</v>
      </c>
      <c r="X575" s="12" t="s">
        <v>2307</v>
      </c>
      <c r="Y575" s="12" t="s">
        <v>8007</v>
      </c>
      <c r="Z575" s="12" t="s">
        <v>9174</v>
      </c>
    </row>
    <row r="576" spans="1:26">
      <c r="A576" s="12" t="s">
        <v>177</v>
      </c>
      <c r="B576" s="12" t="s">
        <v>1902</v>
      </c>
      <c r="C576" s="12" t="s">
        <v>9175</v>
      </c>
      <c r="D576" s="12" t="s">
        <v>9176</v>
      </c>
      <c r="E576" s="12" t="s">
        <v>9177</v>
      </c>
      <c r="F576" s="12" t="s">
        <v>2384</v>
      </c>
      <c r="G576" s="12" t="s">
        <v>3253</v>
      </c>
      <c r="H576" s="12" t="s">
        <v>2481</v>
      </c>
      <c r="I576" s="12" t="s">
        <v>1939</v>
      </c>
      <c r="J576" s="12" t="s">
        <v>1592</v>
      </c>
      <c r="K576" s="12" t="s">
        <v>1590</v>
      </c>
      <c r="L576" s="12" t="s">
        <v>9178</v>
      </c>
      <c r="M576" s="12" t="s">
        <v>9179</v>
      </c>
      <c r="N576" s="12" t="s">
        <v>9180</v>
      </c>
      <c r="O576" s="12" t="s">
        <v>4520</v>
      </c>
      <c r="P576" s="12" t="s">
        <v>3442</v>
      </c>
      <c r="Q576" s="12" t="s">
        <v>4985</v>
      </c>
      <c r="R576" s="12" t="s">
        <v>7493</v>
      </c>
      <c r="S576" s="12" t="s">
        <v>9181</v>
      </c>
      <c r="T576" s="12" t="s">
        <v>9182</v>
      </c>
      <c r="U576" s="12" t="s">
        <v>9183</v>
      </c>
      <c r="V576" s="12" t="s">
        <v>9184</v>
      </c>
      <c r="W576" s="12" t="s">
        <v>4</v>
      </c>
      <c r="X576" s="12" t="s">
        <v>967</v>
      </c>
      <c r="Y576" s="12" t="s">
        <v>9185</v>
      </c>
      <c r="Z576" s="12" t="s">
        <v>9186</v>
      </c>
    </row>
    <row r="577" spans="1:26">
      <c r="A577" s="12" t="s">
        <v>177</v>
      </c>
      <c r="B577" s="12" t="s">
        <v>3052</v>
      </c>
      <c r="C577" s="12" t="s">
        <v>9187</v>
      </c>
      <c r="D577" s="12" t="s">
        <v>9188</v>
      </c>
      <c r="E577" s="12" t="s">
        <v>9189</v>
      </c>
      <c r="F577" s="12" t="s">
        <v>3473</v>
      </c>
      <c r="G577" s="12" t="s">
        <v>2278</v>
      </c>
      <c r="H577" s="12" t="s">
        <v>1657</v>
      </c>
      <c r="I577" s="12" t="s">
        <v>1482</v>
      </c>
      <c r="J577" s="12" t="s">
        <v>1546</v>
      </c>
      <c r="K577" s="12" t="s">
        <v>1764</v>
      </c>
      <c r="L577" s="12" t="s">
        <v>9190</v>
      </c>
      <c r="M577" s="12" t="s">
        <v>9191</v>
      </c>
      <c r="N577" s="12" t="s">
        <v>3522</v>
      </c>
      <c r="O577" s="12" t="s">
        <v>3522</v>
      </c>
      <c r="P577" s="12" t="s">
        <v>375</v>
      </c>
      <c r="Q577" s="12" t="s">
        <v>2315</v>
      </c>
      <c r="R577" s="12" t="s">
        <v>9192</v>
      </c>
      <c r="S577" s="12" t="s">
        <v>9193</v>
      </c>
      <c r="T577" s="12" t="s">
        <v>9194</v>
      </c>
      <c r="U577" s="12" t="s">
        <v>7119</v>
      </c>
      <c r="V577" s="12" t="s">
        <v>9195</v>
      </c>
      <c r="W577" s="12" t="s">
        <v>4</v>
      </c>
      <c r="X577" s="12" t="s">
        <v>2528</v>
      </c>
      <c r="Y577" s="12" t="s">
        <v>9196</v>
      </c>
      <c r="Z577" s="12" t="s">
        <v>9197</v>
      </c>
    </row>
    <row r="578" spans="1:26">
      <c r="A578" s="12" t="s">
        <v>177</v>
      </c>
      <c r="B578" s="12" t="s">
        <v>9198</v>
      </c>
      <c r="C578" s="12" t="s">
        <v>9199</v>
      </c>
      <c r="D578" s="12" t="s">
        <v>9200</v>
      </c>
      <c r="E578" s="12" t="s">
        <v>9201</v>
      </c>
      <c r="F578" s="12" t="s">
        <v>2278</v>
      </c>
      <c r="G578" s="12" t="s">
        <v>3109</v>
      </c>
      <c r="H578" s="12" t="s">
        <v>2159</v>
      </c>
      <c r="I578" s="12" t="s">
        <v>1051</v>
      </c>
      <c r="J578" s="12" t="s">
        <v>3800</v>
      </c>
      <c r="K578" s="12" t="s">
        <v>1051</v>
      </c>
      <c r="L578" s="12" t="s">
        <v>9191</v>
      </c>
      <c r="M578" s="12" t="s">
        <v>9191</v>
      </c>
      <c r="N578" s="12" t="s">
        <v>5498</v>
      </c>
      <c r="O578" s="12" t="s">
        <v>3522</v>
      </c>
      <c r="P578" s="12" t="s">
        <v>91</v>
      </c>
      <c r="Q578" s="12" t="s">
        <v>371</v>
      </c>
      <c r="R578" s="12" t="s">
        <v>9202</v>
      </c>
      <c r="S578" s="12" t="s">
        <v>9203</v>
      </c>
      <c r="T578" s="12" t="s">
        <v>9204</v>
      </c>
      <c r="U578" s="12" t="s">
        <v>9205</v>
      </c>
      <c r="V578" s="12" t="s">
        <v>9206</v>
      </c>
      <c r="W578" s="12" t="s">
        <v>4</v>
      </c>
      <c r="X578" s="12" t="s">
        <v>9207</v>
      </c>
      <c r="Y578" s="12" t="s">
        <v>9208</v>
      </c>
      <c r="Z578" s="12" t="s">
        <v>9209</v>
      </c>
    </row>
    <row r="579" spans="1:26">
      <c r="A579" s="12" t="s">
        <v>177</v>
      </c>
      <c r="B579" s="12" t="s">
        <v>2548</v>
      </c>
      <c r="C579" s="12" t="s">
        <v>9210</v>
      </c>
      <c r="D579" s="12" t="s">
        <v>9211</v>
      </c>
      <c r="E579" s="12" t="s">
        <v>9201</v>
      </c>
      <c r="F579" s="12" t="s">
        <v>1982</v>
      </c>
      <c r="G579" s="12" t="s">
        <v>2759</v>
      </c>
      <c r="H579" s="12" t="s">
        <v>2029</v>
      </c>
      <c r="I579" s="12" t="s">
        <v>1504</v>
      </c>
      <c r="J579" s="12" t="s">
        <v>3800</v>
      </c>
      <c r="K579" s="12" t="s">
        <v>1502</v>
      </c>
      <c r="L579" s="12" t="s">
        <v>9212</v>
      </c>
      <c r="M579" s="12" t="s">
        <v>2314</v>
      </c>
      <c r="N579" s="12" t="s">
        <v>2730</v>
      </c>
      <c r="O579" s="12" t="s">
        <v>2172</v>
      </c>
      <c r="P579" s="12" t="s">
        <v>91</v>
      </c>
      <c r="Q579" s="12" t="s">
        <v>431</v>
      </c>
      <c r="R579" s="12" t="s">
        <v>9213</v>
      </c>
      <c r="S579" s="12" t="s">
        <v>9214</v>
      </c>
      <c r="T579" s="12" t="s">
        <v>9215</v>
      </c>
      <c r="U579" s="12" t="s">
        <v>9216</v>
      </c>
      <c r="V579" s="12" t="s">
        <v>9217</v>
      </c>
      <c r="W579" s="12" t="s">
        <v>2</v>
      </c>
      <c r="X579" s="12" t="s">
        <v>2265</v>
      </c>
      <c r="Y579" s="12" t="s">
        <v>9218</v>
      </c>
      <c r="Z579" s="12" t="s">
        <v>9219</v>
      </c>
    </row>
    <row r="580" spans="1:26">
      <c r="A580" s="12" t="s">
        <v>177</v>
      </c>
      <c r="B580" s="12" t="s">
        <v>9220</v>
      </c>
      <c r="C580" s="12" t="s">
        <v>9221</v>
      </c>
      <c r="D580" s="12" t="s">
        <v>9222</v>
      </c>
      <c r="E580" s="12" t="s">
        <v>9223</v>
      </c>
      <c r="F580" s="12" t="s">
        <v>3375</v>
      </c>
      <c r="G580" s="12" t="s">
        <v>1590</v>
      </c>
      <c r="H580" s="12" t="s">
        <v>1051</v>
      </c>
      <c r="I580" s="12" t="s">
        <v>3800</v>
      </c>
      <c r="J580" s="12" t="s">
        <v>1504</v>
      </c>
      <c r="K580" s="12" t="s">
        <v>1482</v>
      </c>
      <c r="L580" s="12" t="s">
        <v>9224</v>
      </c>
      <c r="M580" s="12" t="s">
        <v>5498</v>
      </c>
      <c r="N580" s="12" t="s">
        <v>3522</v>
      </c>
      <c r="O580" s="12" t="s">
        <v>91</v>
      </c>
      <c r="P580" s="12" t="s">
        <v>3522</v>
      </c>
      <c r="Q580" s="12" t="s">
        <v>3522</v>
      </c>
      <c r="R580" s="12" t="s">
        <v>9225</v>
      </c>
      <c r="S580" s="12" t="s">
        <v>9226</v>
      </c>
      <c r="T580" s="12" t="s">
        <v>9227</v>
      </c>
      <c r="U580" s="12" t="s">
        <v>8127</v>
      </c>
      <c r="V580" s="12" t="s">
        <v>9228</v>
      </c>
      <c r="W580" s="12" t="s">
        <v>11</v>
      </c>
      <c r="X580" s="12" t="s">
        <v>9229</v>
      </c>
      <c r="Y580" s="12" t="s">
        <v>9230</v>
      </c>
      <c r="Z580" s="12" t="s">
        <v>9231</v>
      </c>
    </row>
    <row r="581" spans="1:26">
      <c r="A581" s="12" t="s">
        <v>177</v>
      </c>
      <c r="B581" s="12" t="s">
        <v>1816</v>
      </c>
      <c r="C581" s="12" t="s">
        <v>9232</v>
      </c>
      <c r="D581" s="12" t="s">
        <v>9233</v>
      </c>
      <c r="E581" s="12" t="s">
        <v>9223</v>
      </c>
      <c r="F581" s="12" t="s">
        <v>1982</v>
      </c>
      <c r="G581" s="12" t="s">
        <v>2781</v>
      </c>
      <c r="H581" s="12" t="s">
        <v>2134</v>
      </c>
      <c r="I581" s="12" t="s">
        <v>1546</v>
      </c>
      <c r="J581" s="12" t="s">
        <v>1504</v>
      </c>
      <c r="K581" s="12" t="s">
        <v>1546</v>
      </c>
      <c r="L581" s="12" t="s">
        <v>8276</v>
      </c>
      <c r="M581" s="12" t="s">
        <v>7716</v>
      </c>
      <c r="N581" s="12" t="s">
        <v>6402</v>
      </c>
      <c r="O581" s="12" t="s">
        <v>4781</v>
      </c>
      <c r="P581" s="12" t="s">
        <v>2315</v>
      </c>
      <c r="Q581" s="12" t="s">
        <v>4781</v>
      </c>
      <c r="R581" s="12" t="s">
        <v>9234</v>
      </c>
      <c r="S581" s="12" t="s">
        <v>9235</v>
      </c>
      <c r="T581" s="12" t="s">
        <v>9236</v>
      </c>
      <c r="U581" s="12" t="s">
        <v>9237</v>
      </c>
      <c r="V581" s="12" t="s">
        <v>8119</v>
      </c>
      <c r="W581" s="12" t="s">
        <v>11</v>
      </c>
      <c r="X581" s="12" t="s">
        <v>9238</v>
      </c>
      <c r="Y581" s="12" t="s">
        <v>9239</v>
      </c>
      <c r="Z581" s="12" t="s">
        <v>9240</v>
      </c>
    </row>
    <row r="582" spans="1:26">
      <c r="A582" s="12" t="s">
        <v>177</v>
      </c>
      <c r="B582" s="12" t="s">
        <v>1750</v>
      </c>
      <c r="C582" s="12" t="s">
        <v>9241</v>
      </c>
      <c r="D582" s="12" t="s">
        <v>9242</v>
      </c>
      <c r="E582" s="12" t="s">
        <v>9223</v>
      </c>
      <c r="F582" s="12" t="s">
        <v>2907</v>
      </c>
      <c r="G582" s="12" t="s">
        <v>2646</v>
      </c>
      <c r="H582" s="12" t="s">
        <v>1810</v>
      </c>
      <c r="I582" s="12" t="s">
        <v>1502</v>
      </c>
      <c r="J582" s="12" t="s">
        <v>1613</v>
      </c>
      <c r="K582" s="12" t="s">
        <v>1482</v>
      </c>
      <c r="L582" s="12" t="s">
        <v>9243</v>
      </c>
      <c r="M582" s="12" t="s">
        <v>4742</v>
      </c>
      <c r="N582" s="12" t="s">
        <v>6240</v>
      </c>
      <c r="O582" s="12" t="s">
        <v>2696</v>
      </c>
      <c r="P582" s="12" t="s">
        <v>4481</v>
      </c>
      <c r="Q582" s="12" t="s">
        <v>375</v>
      </c>
      <c r="R582" s="12" t="s">
        <v>9244</v>
      </c>
      <c r="S582" s="12" t="s">
        <v>9245</v>
      </c>
      <c r="T582" s="12" t="s">
        <v>9246</v>
      </c>
      <c r="U582" s="12" t="s">
        <v>9247</v>
      </c>
      <c r="V582" s="12" t="s">
        <v>9228</v>
      </c>
      <c r="W582" s="12" t="s">
        <v>4</v>
      </c>
      <c r="X582" s="12" t="s">
        <v>1371</v>
      </c>
      <c r="Y582" s="12" t="s">
        <v>3353</v>
      </c>
      <c r="Z582" s="12" t="s">
        <v>9248</v>
      </c>
    </row>
    <row r="583" spans="1:26">
      <c r="A583" s="12" t="s">
        <v>177</v>
      </c>
      <c r="B583" s="12" t="s">
        <v>3139</v>
      </c>
      <c r="C583" s="12" t="s">
        <v>9249</v>
      </c>
      <c r="D583" s="12" t="s">
        <v>9250</v>
      </c>
      <c r="E583" s="12" t="s">
        <v>9223</v>
      </c>
      <c r="F583" s="12" t="s">
        <v>1343</v>
      </c>
      <c r="G583" s="12" t="s">
        <v>2542</v>
      </c>
      <c r="H583" s="12" t="s">
        <v>2050</v>
      </c>
      <c r="I583" s="12" t="s">
        <v>1482</v>
      </c>
      <c r="J583" s="12" t="s">
        <v>1051</v>
      </c>
      <c r="K583" s="12" t="s">
        <v>1502</v>
      </c>
      <c r="L583" s="12" t="s">
        <v>7651</v>
      </c>
      <c r="M583" s="12" t="s">
        <v>9251</v>
      </c>
      <c r="N583" s="12" t="s">
        <v>4166</v>
      </c>
      <c r="O583" s="12" t="s">
        <v>3522</v>
      </c>
      <c r="P583" s="12" t="s">
        <v>3522</v>
      </c>
      <c r="Q583" s="12" t="s">
        <v>431</v>
      </c>
      <c r="R583" s="12" t="s">
        <v>9252</v>
      </c>
      <c r="S583" s="12" t="s">
        <v>9253</v>
      </c>
      <c r="T583" s="12" t="s">
        <v>9254</v>
      </c>
      <c r="U583" s="12" t="s">
        <v>8127</v>
      </c>
      <c r="V583" s="12" t="s">
        <v>9255</v>
      </c>
      <c r="W583" s="12" t="s">
        <v>10</v>
      </c>
      <c r="X583" s="12" t="s">
        <v>9256</v>
      </c>
      <c r="Y583" s="12" t="s">
        <v>3174</v>
      </c>
      <c r="Z583" s="12" t="s">
        <v>9257</v>
      </c>
    </row>
    <row r="584" spans="1:26">
      <c r="A584" s="12" t="s">
        <v>177</v>
      </c>
      <c r="B584" s="12" t="s">
        <v>8139</v>
      </c>
      <c r="C584" s="12" t="s">
        <v>9258</v>
      </c>
      <c r="D584" s="12" t="s">
        <v>9259</v>
      </c>
      <c r="E584" s="12" t="s">
        <v>9223</v>
      </c>
      <c r="F584" s="12" t="s">
        <v>3054</v>
      </c>
      <c r="G584" s="12" t="s">
        <v>1354</v>
      </c>
      <c r="H584" s="12" t="s">
        <v>1744</v>
      </c>
      <c r="I584" s="12" t="s">
        <v>1504</v>
      </c>
      <c r="J584" s="12" t="s">
        <v>1547</v>
      </c>
      <c r="K584" s="12" t="s">
        <v>1482</v>
      </c>
      <c r="L584" s="12" t="s">
        <v>9260</v>
      </c>
      <c r="M584" s="12" t="s">
        <v>2696</v>
      </c>
      <c r="N584" s="12" t="s">
        <v>3969</v>
      </c>
      <c r="O584" s="12" t="s">
        <v>2172</v>
      </c>
      <c r="P584" s="12" t="s">
        <v>2773</v>
      </c>
      <c r="Q584" s="12" t="s">
        <v>375</v>
      </c>
      <c r="R584" s="12" t="s">
        <v>9261</v>
      </c>
      <c r="S584" s="12" t="s">
        <v>9262</v>
      </c>
      <c r="T584" s="12" t="s">
        <v>9263</v>
      </c>
      <c r="U584" s="12" t="s">
        <v>9264</v>
      </c>
      <c r="V584" s="12" t="s">
        <v>9228</v>
      </c>
      <c r="W584" s="12" t="s">
        <v>2</v>
      </c>
      <c r="X584" s="12" t="s">
        <v>9265</v>
      </c>
      <c r="Y584" s="12" t="s">
        <v>9266</v>
      </c>
      <c r="Z584" s="12" t="s">
        <v>9267</v>
      </c>
    </row>
    <row r="585" spans="1:26">
      <c r="A585" s="12" t="s">
        <v>177</v>
      </c>
      <c r="B585" s="12" t="s">
        <v>2929</v>
      </c>
      <c r="C585" s="12" t="s">
        <v>9268</v>
      </c>
      <c r="D585" s="12" t="s">
        <v>9269</v>
      </c>
      <c r="E585" s="12" t="s">
        <v>9270</v>
      </c>
      <c r="F585" s="12" t="s">
        <v>2878</v>
      </c>
      <c r="G585" s="12" t="s">
        <v>3104</v>
      </c>
      <c r="H585" s="12" t="s">
        <v>1810</v>
      </c>
      <c r="I585" s="12" t="s">
        <v>1547</v>
      </c>
      <c r="J585" s="12" t="s">
        <v>1502</v>
      </c>
      <c r="K585" s="12" t="s">
        <v>1502</v>
      </c>
      <c r="L585" s="12" t="s">
        <v>3522</v>
      </c>
      <c r="M585" s="12" t="s">
        <v>9271</v>
      </c>
      <c r="N585" s="12" t="s">
        <v>6240</v>
      </c>
      <c r="O585" s="12" t="s">
        <v>3522</v>
      </c>
      <c r="P585" s="12" t="s">
        <v>375</v>
      </c>
      <c r="Q585" s="12" t="s">
        <v>375</v>
      </c>
      <c r="R585" s="12" t="s">
        <v>9272</v>
      </c>
      <c r="S585" s="12" t="s">
        <v>9273</v>
      </c>
      <c r="T585" s="12" t="s">
        <v>9274</v>
      </c>
      <c r="U585" s="12" t="s">
        <v>9275</v>
      </c>
      <c r="V585" s="12" t="s">
        <v>9276</v>
      </c>
      <c r="W585" s="12" t="s">
        <v>4</v>
      </c>
      <c r="X585" s="12" t="s">
        <v>8199</v>
      </c>
      <c r="Y585" s="12" t="s">
        <v>9277</v>
      </c>
      <c r="Z585" s="12" t="s">
        <v>9278</v>
      </c>
    </row>
    <row r="586" spans="1:26">
      <c r="A586" s="12" t="s">
        <v>177</v>
      </c>
      <c r="B586" s="12" t="s">
        <v>943</v>
      </c>
      <c r="C586" s="12" t="s">
        <v>9279</v>
      </c>
      <c r="D586" s="12" t="s">
        <v>9280</v>
      </c>
      <c r="E586" s="12" t="s">
        <v>9270</v>
      </c>
      <c r="F586" s="12" t="s">
        <v>2608</v>
      </c>
      <c r="G586" s="12" t="s">
        <v>2976</v>
      </c>
      <c r="H586" s="12" t="s">
        <v>2134</v>
      </c>
      <c r="I586" s="12" t="s">
        <v>1744</v>
      </c>
      <c r="J586" s="12" t="s">
        <v>1875</v>
      </c>
      <c r="K586" s="12" t="s">
        <v>1613</v>
      </c>
      <c r="L586" s="12" t="s">
        <v>4087</v>
      </c>
      <c r="M586" s="12" t="s">
        <v>9281</v>
      </c>
      <c r="N586" s="12" t="s">
        <v>9282</v>
      </c>
      <c r="O586" s="12" t="s">
        <v>9283</v>
      </c>
      <c r="P586" s="12" t="s">
        <v>371</v>
      </c>
      <c r="Q586" s="12" t="s">
        <v>4481</v>
      </c>
      <c r="R586" s="12" t="s">
        <v>9284</v>
      </c>
      <c r="S586" s="12" t="s">
        <v>9285</v>
      </c>
      <c r="T586" s="12" t="s">
        <v>9286</v>
      </c>
      <c r="U586" s="12" t="s">
        <v>9287</v>
      </c>
      <c r="V586" s="12" t="s">
        <v>9288</v>
      </c>
      <c r="W586" s="12" t="s">
        <v>3</v>
      </c>
      <c r="X586" s="12" t="s">
        <v>6524</v>
      </c>
      <c r="Y586" s="12" t="s">
        <v>4344</v>
      </c>
      <c r="Z586" s="12" t="s">
        <v>9289</v>
      </c>
    </row>
    <row r="587" spans="1:26">
      <c r="A587" s="12" t="s">
        <v>177</v>
      </c>
      <c r="B587" s="12" t="s">
        <v>1601</v>
      </c>
      <c r="C587" s="12" t="s">
        <v>9290</v>
      </c>
      <c r="D587" s="12" t="s">
        <v>9291</v>
      </c>
      <c r="E587" s="12" t="s">
        <v>9270</v>
      </c>
      <c r="F587" s="12" t="s">
        <v>2542</v>
      </c>
      <c r="G587" s="12" t="s">
        <v>2502</v>
      </c>
      <c r="H587" s="12" t="s">
        <v>2134</v>
      </c>
      <c r="I587" s="12" t="s">
        <v>1875</v>
      </c>
      <c r="J587" s="12" t="s">
        <v>1764</v>
      </c>
      <c r="K587" s="12" t="s">
        <v>1053</v>
      </c>
      <c r="L587" s="12" t="s">
        <v>3664</v>
      </c>
      <c r="M587" s="12" t="s">
        <v>4073</v>
      </c>
      <c r="N587" s="12" t="s">
        <v>4135</v>
      </c>
      <c r="O587" s="12" t="s">
        <v>2292</v>
      </c>
      <c r="P587" s="12" t="s">
        <v>5232</v>
      </c>
      <c r="Q587" s="12" t="s">
        <v>4674</v>
      </c>
      <c r="R587" s="12" t="s">
        <v>9292</v>
      </c>
      <c r="S587" s="12" t="s">
        <v>9293</v>
      </c>
      <c r="T587" s="12" t="s">
        <v>9294</v>
      </c>
      <c r="U587" s="12" t="s">
        <v>9295</v>
      </c>
      <c r="V587" s="12" t="s">
        <v>9296</v>
      </c>
      <c r="W587" s="12" t="s">
        <v>3</v>
      </c>
      <c r="X587" s="12" t="s">
        <v>1081</v>
      </c>
      <c r="Y587" s="12" t="s">
        <v>7325</v>
      </c>
      <c r="Z587" s="12" t="s">
        <v>9297</v>
      </c>
    </row>
    <row r="588" spans="1:26">
      <c r="A588" s="12" t="s">
        <v>177</v>
      </c>
      <c r="B588" s="12" t="s">
        <v>1172</v>
      </c>
      <c r="C588" s="12" t="s">
        <v>9298</v>
      </c>
      <c r="D588" s="12" t="s">
        <v>9299</v>
      </c>
      <c r="E588" s="12" t="s">
        <v>9300</v>
      </c>
      <c r="F588" s="12" t="s">
        <v>3104</v>
      </c>
      <c r="G588" s="12" t="s">
        <v>2615</v>
      </c>
      <c r="H588" s="12" t="s">
        <v>2404</v>
      </c>
      <c r="I588" s="12" t="s">
        <v>1482</v>
      </c>
      <c r="J588" s="12" t="s">
        <v>3800</v>
      </c>
      <c r="K588" s="12" t="s">
        <v>1502</v>
      </c>
      <c r="L588" s="12" t="s">
        <v>6238</v>
      </c>
      <c r="M588" s="12" t="s">
        <v>4547</v>
      </c>
      <c r="N588" s="12" t="s">
        <v>3663</v>
      </c>
      <c r="O588" s="12" t="s">
        <v>3522</v>
      </c>
      <c r="P588" s="12" t="s">
        <v>91</v>
      </c>
      <c r="Q588" s="12" t="s">
        <v>375</v>
      </c>
      <c r="R588" s="12" t="s">
        <v>9301</v>
      </c>
      <c r="S588" s="12" t="s">
        <v>9302</v>
      </c>
      <c r="T588" s="12" t="s">
        <v>9303</v>
      </c>
      <c r="U588" s="12" t="s">
        <v>9304</v>
      </c>
      <c r="V588" s="12" t="s">
        <v>9305</v>
      </c>
      <c r="W588" s="12" t="s">
        <v>4</v>
      </c>
      <c r="X588" s="12" t="s">
        <v>9306</v>
      </c>
      <c r="Y588" s="12" t="s">
        <v>9307</v>
      </c>
      <c r="Z588" s="12" t="s">
        <v>9308</v>
      </c>
    </row>
    <row r="589" spans="1:26">
      <c r="A589" s="12" t="s">
        <v>177</v>
      </c>
      <c r="B589" s="12" t="s">
        <v>9309</v>
      </c>
      <c r="C589" s="12" t="s">
        <v>9310</v>
      </c>
      <c r="D589" s="12" t="s">
        <v>9311</v>
      </c>
      <c r="E589" s="12" t="s">
        <v>9312</v>
      </c>
      <c r="F589" s="12" t="s">
        <v>3237</v>
      </c>
      <c r="G589" s="12" t="s">
        <v>1698</v>
      </c>
      <c r="H589" s="12" t="s">
        <v>1051</v>
      </c>
      <c r="I589" s="12" t="s">
        <v>3800</v>
      </c>
      <c r="J589" s="12" t="s">
        <v>1482</v>
      </c>
      <c r="K589" s="12" t="s">
        <v>1502</v>
      </c>
      <c r="L589" s="12" t="s">
        <v>9313</v>
      </c>
      <c r="M589" s="12" t="s">
        <v>4088</v>
      </c>
      <c r="N589" s="12" t="s">
        <v>3522</v>
      </c>
      <c r="O589" s="12" t="s">
        <v>91</v>
      </c>
      <c r="P589" s="12" t="s">
        <v>371</v>
      </c>
      <c r="Q589" s="12" t="s">
        <v>371</v>
      </c>
      <c r="R589" s="12" t="s">
        <v>4874</v>
      </c>
      <c r="S589" s="12" t="s">
        <v>9314</v>
      </c>
      <c r="T589" s="12" t="s">
        <v>9315</v>
      </c>
      <c r="U589" s="12" t="s">
        <v>7744</v>
      </c>
      <c r="V589" s="12" t="s">
        <v>9316</v>
      </c>
      <c r="W589" s="12" t="s">
        <v>3</v>
      </c>
      <c r="X589" s="12" t="s">
        <v>9317</v>
      </c>
      <c r="Y589" s="12" t="s">
        <v>3627</v>
      </c>
      <c r="Z589" s="12" t="s">
        <v>9318</v>
      </c>
    </row>
    <row r="590" spans="1:26">
      <c r="A590" s="12" t="s">
        <v>177</v>
      </c>
      <c r="B590" s="12" t="s">
        <v>3309</v>
      </c>
      <c r="C590" s="12" t="s">
        <v>9319</v>
      </c>
      <c r="D590" s="12" t="s">
        <v>9320</v>
      </c>
      <c r="E590" s="12" t="s">
        <v>9312</v>
      </c>
      <c r="F590" s="12" t="s">
        <v>4325</v>
      </c>
      <c r="G590" s="12" t="s">
        <v>2463</v>
      </c>
      <c r="H590" s="12" t="s">
        <v>1546</v>
      </c>
      <c r="I590" s="12" t="s">
        <v>1051</v>
      </c>
      <c r="J590" s="12" t="s">
        <v>1051</v>
      </c>
      <c r="K590" s="12" t="s">
        <v>1051</v>
      </c>
      <c r="L590" s="12" t="s">
        <v>9321</v>
      </c>
      <c r="M590" s="12" t="s">
        <v>4781</v>
      </c>
      <c r="N590" s="12" t="s">
        <v>4781</v>
      </c>
      <c r="O590" s="12" t="s">
        <v>3522</v>
      </c>
      <c r="P590" s="12" t="s">
        <v>371</v>
      </c>
      <c r="Q590" s="12" t="s">
        <v>371</v>
      </c>
      <c r="R590" s="12" t="s">
        <v>9322</v>
      </c>
      <c r="S590" s="12" t="s">
        <v>9323</v>
      </c>
      <c r="T590" s="12" t="s">
        <v>8227</v>
      </c>
      <c r="U590" s="12" t="s">
        <v>7744</v>
      </c>
      <c r="V590" s="12" t="s">
        <v>9324</v>
      </c>
      <c r="W590" s="12" t="s">
        <v>4</v>
      </c>
      <c r="X590" s="12" t="s">
        <v>9325</v>
      </c>
      <c r="Y590" s="12" t="s">
        <v>9326</v>
      </c>
      <c r="Z590" s="12" t="s">
        <v>9327</v>
      </c>
    </row>
    <row r="591" spans="1:26">
      <c r="A591" s="12" t="s">
        <v>177</v>
      </c>
      <c r="B591" s="12" t="s">
        <v>8374</v>
      </c>
      <c r="C591" s="12" t="s">
        <v>9328</v>
      </c>
      <c r="D591" s="12" t="s">
        <v>9329</v>
      </c>
      <c r="E591" s="12" t="s">
        <v>9330</v>
      </c>
      <c r="F591" s="12" t="s">
        <v>3375</v>
      </c>
      <c r="G591" s="12" t="s">
        <v>1613</v>
      </c>
      <c r="H591" s="12" t="s">
        <v>1502</v>
      </c>
      <c r="I591" s="12" t="s">
        <v>3800</v>
      </c>
      <c r="J591" s="12" t="s">
        <v>3800</v>
      </c>
      <c r="K591" s="12" t="s">
        <v>3800</v>
      </c>
      <c r="L591" s="12" t="s">
        <v>9331</v>
      </c>
      <c r="M591" s="12" t="s">
        <v>3522</v>
      </c>
      <c r="N591" s="12" t="s">
        <v>375</v>
      </c>
      <c r="O591" s="12" t="s">
        <v>91</v>
      </c>
      <c r="P591" s="12" t="s">
        <v>91</v>
      </c>
      <c r="Q591" s="12" t="s">
        <v>91</v>
      </c>
      <c r="R591" s="12" t="s">
        <v>9332</v>
      </c>
      <c r="S591" s="12" t="s">
        <v>9333</v>
      </c>
      <c r="T591" s="12" t="s">
        <v>9334</v>
      </c>
      <c r="U591" s="12" t="s">
        <v>3808</v>
      </c>
      <c r="V591" s="12" t="s">
        <v>372</v>
      </c>
      <c r="W591" s="12" t="s">
        <v>10</v>
      </c>
      <c r="X591" s="12" t="s">
        <v>1556</v>
      </c>
      <c r="Y591" s="12" t="s">
        <v>9335</v>
      </c>
      <c r="Z591" s="12" t="s">
        <v>9336</v>
      </c>
    </row>
    <row r="592" spans="1:26">
      <c r="A592" s="12" t="s">
        <v>177</v>
      </c>
      <c r="B592" s="12" t="s">
        <v>1728</v>
      </c>
      <c r="C592" s="12" t="s">
        <v>9337</v>
      </c>
      <c r="D592" s="12" t="s">
        <v>9338</v>
      </c>
      <c r="E592" s="12" t="s">
        <v>9330</v>
      </c>
      <c r="F592" s="12" t="s">
        <v>2615</v>
      </c>
      <c r="G592" s="12" t="s">
        <v>2541</v>
      </c>
      <c r="H592" s="12" t="s">
        <v>2159</v>
      </c>
      <c r="I592" s="12" t="s">
        <v>1547</v>
      </c>
      <c r="J592" s="12" t="s">
        <v>1547</v>
      </c>
      <c r="K592" s="12" t="s">
        <v>1592</v>
      </c>
      <c r="L592" s="12" t="s">
        <v>4547</v>
      </c>
      <c r="M592" s="12" t="s">
        <v>2730</v>
      </c>
      <c r="N592" s="12" t="s">
        <v>3475</v>
      </c>
      <c r="O592" s="12" t="s">
        <v>3522</v>
      </c>
      <c r="P592" s="12" t="s">
        <v>371</v>
      </c>
      <c r="Q592" s="12" t="s">
        <v>3442</v>
      </c>
      <c r="R592" s="12" t="s">
        <v>9339</v>
      </c>
      <c r="S592" s="12" t="s">
        <v>9340</v>
      </c>
      <c r="T592" s="12" t="s">
        <v>9341</v>
      </c>
      <c r="U592" s="12" t="s">
        <v>9342</v>
      </c>
      <c r="V592" s="12" t="s">
        <v>8879</v>
      </c>
      <c r="W592" s="12" t="s">
        <v>4</v>
      </c>
      <c r="X592" s="12" t="s">
        <v>3275</v>
      </c>
      <c r="Y592" s="12" t="s">
        <v>4023</v>
      </c>
      <c r="Z592" s="12" t="s">
        <v>9343</v>
      </c>
    </row>
    <row r="593" spans="1:26">
      <c r="A593" s="12" t="s">
        <v>177</v>
      </c>
      <c r="B593" s="12" t="s">
        <v>2947</v>
      </c>
      <c r="C593" s="12" t="s">
        <v>9344</v>
      </c>
      <c r="D593" s="12" t="s">
        <v>9345</v>
      </c>
      <c r="E593" s="12" t="s">
        <v>9346</v>
      </c>
      <c r="F593" s="12" t="s">
        <v>2614</v>
      </c>
      <c r="G593" s="12" t="s">
        <v>2976</v>
      </c>
      <c r="H593" s="12" t="s">
        <v>1875</v>
      </c>
      <c r="I593" s="12" t="s">
        <v>1504</v>
      </c>
      <c r="J593" s="12" t="s">
        <v>1502</v>
      </c>
      <c r="K593" s="12" t="s">
        <v>1053</v>
      </c>
      <c r="L593" s="12" t="s">
        <v>9347</v>
      </c>
      <c r="M593" s="12" t="s">
        <v>9348</v>
      </c>
      <c r="N593" s="12" t="s">
        <v>2696</v>
      </c>
      <c r="O593" s="12" t="s">
        <v>371</v>
      </c>
      <c r="P593" s="12" t="s">
        <v>375</v>
      </c>
      <c r="Q593" s="12" t="s">
        <v>2315</v>
      </c>
      <c r="R593" s="12" t="s">
        <v>9349</v>
      </c>
      <c r="S593" s="12" t="s">
        <v>9350</v>
      </c>
      <c r="T593" s="12" t="s">
        <v>7532</v>
      </c>
      <c r="U593" s="12" t="s">
        <v>9351</v>
      </c>
      <c r="V593" s="12" t="s">
        <v>9352</v>
      </c>
      <c r="W593" s="12" t="s">
        <v>2</v>
      </c>
      <c r="X593" s="12" t="s">
        <v>9353</v>
      </c>
      <c r="Y593" s="12" t="s">
        <v>9354</v>
      </c>
      <c r="Z593" s="12" t="s">
        <v>9355</v>
      </c>
    </row>
    <row r="594" spans="1:26">
      <c r="A594" s="12" t="s">
        <v>177</v>
      </c>
      <c r="B594" s="12" t="s">
        <v>4816</v>
      </c>
      <c r="C594" s="12" t="s">
        <v>9356</v>
      </c>
      <c r="D594" s="12" t="s">
        <v>9357</v>
      </c>
      <c r="E594" s="12" t="s">
        <v>9358</v>
      </c>
      <c r="F594" s="12" t="s">
        <v>2014</v>
      </c>
      <c r="G594" s="12" t="s">
        <v>2247</v>
      </c>
      <c r="H594" s="12" t="s">
        <v>2137</v>
      </c>
      <c r="I594" s="12" t="s">
        <v>3800</v>
      </c>
      <c r="J594" s="12" t="s">
        <v>1547</v>
      </c>
      <c r="K594" s="12" t="s">
        <v>1502</v>
      </c>
      <c r="L594" s="12" t="s">
        <v>9359</v>
      </c>
      <c r="M594" s="12" t="s">
        <v>3209</v>
      </c>
      <c r="N594" s="12" t="s">
        <v>4333</v>
      </c>
      <c r="O594" s="12" t="s">
        <v>91</v>
      </c>
      <c r="P594" s="12" t="s">
        <v>2038</v>
      </c>
      <c r="Q594" s="12" t="s">
        <v>3522</v>
      </c>
      <c r="R594" s="12" t="s">
        <v>9360</v>
      </c>
      <c r="S594" s="12" t="s">
        <v>9361</v>
      </c>
      <c r="T594" s="12" t="s">
        <v>9362</v>
      </c>
      <c r="U594" s="12" t="s">
        <v>9363</v>
      </c>
      <c r="V594" s="12" t="s">
        <v>9364</v>
      </c>
      <c r="W594" s="12" t="s">
        <v>11</v>
      </c>
      <c r="X594" s="12" t="s">
        <v>3242</v>
      </c>
      <c r="Y594" s="12" t="s">
        <v>9365</v>
      </c>
      <c r="Z594" s="12" t="s">
        <v>9366</v>
      </c>
    </row>
    <row r="595" spans="1:26">
      <c r="A595" s="12" t="s">
        <v>177</v>
      </c>
      <c r="B595" s="12" t="s">
        <v>9367</v>
      </c>
      <c r="C595" s="12" t="s">
        <v>9368</v>
      </c>
      <c r="D595" s="12" t="s">
        <v>9369</v>
      </c>
      <c r="E595" s="12" t="s">
        <v>9370</v>
      </c>
      <c r="F595" s="12" t="s">
        <v>4386</v>
      </c>
      <c r="G595" s="12" t="s">
        <v>1504</v>
      </c>
      <c r="H595" s="12" t="s">
        <v>1051</v>
      </c>
      <c r="I595" s="12" t="s">
        <v>3800</v>
      </c>
      <c r="J595" s="12" t="s">
        <v>1504</v>
      </c>
      <c r="K595" s="12" t="s">
        <v>1504</v>
      </c>
      <c r="L595" s="12" t="s">
        <v>4703</v>
      </c>
      <c r="M595" s="12" t="s">
        <v>2172</v>
      </c>
      <c r="N595" s="12" t="s">
        <v>371</v>
      </c>
      <c r="O595" s="12" t="s">
        <v>91</v>
      </c>
      <c r="P595" s="12" t="s">
        <v>371</v>
      </c>
      <c r="Q595" s="12" t="s">
        <v>2315</v>
      </c>
      <c r="R595" s="12" t="s">
        <v>9371</v>
      </c>
      <c r="S595" s="12" t="s">
        <v>9372</v>
      </c>
      <c r="T595" s="12" t="s">
        <v>9373</v>
      </c>
      <c r="U595" s="12" t="s">
        <v>9374</v>
      </c>
      <c r="V595" s="12" t="s">
        <v>9375</v>
      </c>
      <c r="W595" s="12" t="s">
        <v>3</v>
      </c>
      <c r="X595" s="12" t="s">
        <v>9376</v>
      </c>
      <c r="Y595" s="12" t="s">
        <v>9377</v>
      </c>
      <c r="Z595" s="12" t="s">
        <v>9378</v>
      </c>
    </row>
    <row r="596" spans="1:26">
      <c r="A596" s="12" t="s">
        <v>177</v>
      </c>
      <c r="B596" s="12" t="s">
        <v>4243</v>
      </c>
      <c r="C596" s="12" t="s">
        <v>9379</v>
      </c>
      <c r="D596" s="12" t="s">
        <v>9380</v>
      </c>
      <c r="E596" s="12" t="s">
        <v>9381</v>
      </c>
      <c r="F596" s="12" t="s">
        <v>2563</v>
      </c>
      <c r="G596" s="12" t="s">
        <v>2071</v>
      </c>
      <c r="H596" s="12" t="s">
        <v>1918</v>
      </c>
      <c r="I596" s="12" t="s">
        <v>1547</v>
      </c>
      <c r="J596" s="12" t="s">
        <v>1502</v>
      </c>
      <c r="K596" s="12" t="s">
        <v>1482</v>
      </c>
      <c r="L596" s="12" t="s">
        <v>9382</v>
      </c>
      <c r="M596" s="12" t="s">
        <v>3834</v>
      </c>
      <c r="N596" s="12" t="s">
        <v>5436</v>
      </c>
      <c r="O596" s="12" t="s">
        <v>2038</v>
      </c>
      <c r="P596" s="12" t="s">
        <v>431</v>
      </c>
      <c r="Q596" s="12" t="s">
        <v>371</v>
      </c>
      <c r="R596" s="12" t="s">
        <v>3680</v>
      </c>
      <c r="S596" s="12" t="s">
        <v>9383</v>
      </c>
      <c r="T596" s="12" t="s">
        <v>9384</v>
      </c>
      <c r="U596" s="12" t="s">
        <v>9385</v>
      </c>
      <c r="V596" s="12" t="s">
        <v>9386</v>
      </c>
      <c r="W596" s="12" t="s">
        <v>4</v>
      </c>
      <c r="X596" s="12" t="s">
        <v>9387</v>
      </c>
      <c r="Y596" s="12" t="s">
        <v>9388</v>
      </c>
      <c r="Z596" s="12" t="s">
        <v>9389</v>
      </c>
    </row>
    <row r="597" spans="1:26">
      <c r="A597" s="12" t="s">
        <v>177</v>
      </c>
      <c r="B597" s="12" t="s">
        <v>9265</v>
      </c>
      <c r="C597" s="12" t="s">
        <v>9390</v>
      </c>
      <c r="D597" s="12" t="s">
        <v>9391</v>
      </c>
      <c r="E597" s="12" t="s">
        <v>9381</v>
      </c>
      <c r="F597" s="12" t="s">
        <v>3917</v>
      </c>
      <c r="G597" s="12" t="s">
        <v>1807</v>
      </c>
      <c r="H597" s="12" t="s">
        <v>1786</v>
      </c>
      <c r="I597" s="12" t="s">
        <v>1504</v>
      </c>
      <c r="J597" s="12" t="s">
        <v>1051</v>
      </c>
      <c r="K597" s="12" t="s">
        <v>1547</v>
      </c>
      <c r="L597" s="12" t="s">
        <v>1819</v>
      </c>
      <c r="M597" s="12" t="s">
        <v>6002</v>
      </c>
      <c r="N597" s="12" t="s">
        <v>3413</v>
      </c>
      <c r="O597" s="12" t="s">
        <v>3522</v>
      </c>
      <c r="P597" s="12" t="s">
        <v>371</v>
      </c>
      <c r="Q597" s="12" t="s">
        <v>2038</v>
      </c>
      <c r="R597" s="12" t="s">
        <v>6470</v>
      </c>
      <c r="S597" s="12" t="s">
        <v>9392</v>
      </c>
      <c r="T597" s="12" t="s">
        <v>9393</v>
      </c>
      <c r="U597" s="12" t="s">
        <v>9394</v>
      </c>
      <c r="V597" s="12" t="s">
        <v>9395</v>
      </c>
      <c r="W597" s="12" t="s">
        <v>4</v>
      </c>
      <c r="X597" s="12" t="s">
        <v>1703</v>
      </c>
      <c r="Y597" s="12" t="s">
        <v>8562</v>
      </c>
      <c r="Z597" s="12" t="s">
        <v>9396</v>
      </c>
    </row>
    <row r="598" spans="1:26">
      <c r="A598" s="12" t="s">
        <v>177</v>
      </c>
      <c r="B598" s="12" t="s">
        <v>2036</v>
      </c>
      <c r="C598" s="12" t="s">
        <v>9397</v>
      </c>
      <c r="D598" s="12" t="s">
        <v>9398</v>
      </c>
      <c r="E598" s="12" t="s">
        <v>9399</v>
      </c>
      <c r="F598" s="12" t="s">
        <v>3500</v>
      </c>
      <c r="G598" s="12" t="s">
        <v>2818</v>
      </c>
      <c r="H598" s="12" t="s">
        <v>1744</v>
      </c>
      <c r="I598" s="12" t="s">
        <v>1482</v>
      </c>
      <c r="J598" s="12" t="s">
        <v>1051</v>
      </c>
      <c r="K598" s="12" t="s">
        <v>1482</v>
      </c>
      <c r="L598" s="12" t="s">
        <v>9400</v>
      </c>
      <c r="M598" s="12" t="s">
        <v>6332</v>
      </c>
      <c r="N598" s="12" t="s">
        <v>3492</v>
      </c>
      <c r="O598" s="12" t="s">
        <v>375</v>
      </c>
      <c r="P598" s="12" t="s">
        <v>371</v>
      </c>
      <c r="Q598" s="12" t="s">
        <v>3522</v>
      </c>
      <c r="R598" s="12" t="s">
        <v>9400</v>
      </c>
      <c r="S598" s="12" t="s">
        <v>9401</v>
      </c>
      <c r="T598" s="12" t="s">
        <v>9402</v>
      </c>
      <c r="U598" s="12" t="s">
        <v>9403</v>
      </c>
      <c r="V598" s="12" t="s">
        <v>9404</v>
      </c>
      <c r="W598" s="12" t="s">
        <v>2</v>
      </c>
      <c r="X598" s="12" t="s">
        <v>7134</v>
      </c>
      <c r="Y598" s="12" t="s">
        <v>5196</v>
      </c>
      <c r="Z598" s="12" t="s">
        <v>9405</v>
      </c>
    </row>
    <row r="599" spans="1:26">
      <c r="A599" s="12" t="s">
        <v>177</v>
      </c>
      <c r="B599" s="12" t="s">
        <v>3091</v>
      </c>
      <c r="C599" s="12" t="s">
        <v>9406</v>
      </c>
      <c r="D599" s="12" t="s">
        <v>9407</v>
      </c>
      <c r="E599" s="12" t="s">
        <v>9399</v>
      </c>
      <c r="F599" s="12" t="s">
        <v>2059</v>
      </c>
      <c r="G599" s="12" t="s">
        <v>2615</v>
      </c>
      <c r="H599" s="12" t="s">
        <v>2050</v>
      </c>
      <c r="I599" s="12" t="s">
        <v>1053</v>
      </c>
      <c r="J599" s="12" t="s">
        <v>1613</v>
      </c>
      <c r="K599" s="12" t="s">
        <v>1502</v>
      </c>
      <c r="L599" s="12" t="s">
        <v>6366</v>
      </c>
      <c r="M599" s="12" t="s">
        <v>9408</v>
      </c>
      <c r="N599" s="12" t="s">
        <v>7126</v>
      </c>
      <c r="O599" s="12" t="s">
        <v>3522</v>
      </c>
      <c r="P599" s="12" t="s">
        <v>375</v>
      </c>
      <c r="Q599" s="12" t="s">
        <v>375</v>
      </c>
      <c r="R599" s="12" t="s">
        <v>9409</v>
      </c>
      <c r="S599" s="12" t="s">
        <v>9410</v>
      </c>
      <c r="T599" s="12" t="s">
        <v>9411</v>
      </c>
      <c r="U599" s="12" t="s">
        <v>9412</v>
      </c>
      <c r="V599" s="12" t="s">
        <v>9413</v>
      </c>
      <c r="W599" s="12" t="s">
        <v>4</v>
      </c>
      <c r="X599" s="12" t="s">
        <v>8859</v>
      </c>
      <c r="Y599" s="12" t="s">
        <v>9414</v>
      </c>
      <c r="Z599" s="12" t="s">
        <v>9415</v>
      </c>
    </row>
    <row r="600" spans="1:26">
      <c r="A600" s="12" t="s">
        <v>177</v>
      </c>
      <c r="B600" s="12" t="s">
        <v>5428</v>
      </c>
      <c r="C600" s="12" t="s">
        <v>9416</v>
      </c>
      <c r="D600" s="12" t="s">
        <v>9417</v>
      </c>
      <c r="E600" s="12" t="s">
        <v>9399</v>
      </c>
      <c r="F600" s="12" t="s">
        <v>2324</v>
      </c>
      <c r="G600" s="12" t="s">
        <v>2059</v>
      </c>
      <c r="H600" s="12" t="s">
        <v>2461</v>
      </c>
      <c r="I600" s="12" t="s">
        <v>1939</v>
      </c>
      <c r="J600" s="12" t="s">
        <v>1051</v>
      </c>
      <c r="K600" s="12" t="s">
        <v>1764</v>
      </c>
      <c r="L600" s="12" t="s">
        <v>3378</v>
      </c>
      <c r="M600" s="12" t="s">
        <v>3969</v>
      </c>
      <c r="N600" s="12" t="s">
        <v>9418</v>
      </c>
      <c r="O600" s="12" t="s">
        <v>4689</v>
      </c>
      <c r="P600" s="12" t="s">
        <v>371</v>
      </c>
      <c r="Q600" s="12" t="s">
        <v>3803</v>
      </c>
      <c r="R600" s="12" t="s">
        <v>9419</v>
      </c>
      <c r="S600" s="12" t="s">
        <v>9420</v>
      </c>
      <c r="T600" s="12" t="s">
        <v>9421</v>
      </c>
      <c r="U600" s="12" t="s">
        <v>9422</v>
      </c>
      <c r="V600" s="12" t="s">
        <v>9423</v>
      </c>
      <c r="W600" s="12" t="s">
        <v>2</v>
      </c>
      <c r="X600" s="12" t="s">
        <v>3090</v>
      </c>
      <c r="Y600" s="12" t="s">
        <v>1992</v>
      </c>
      <c r="Z600" s="12" t="s">
        <v>9424</v>
      </c>
    </row>
    <row r="601" spans="1:26">
      <c r="A601" s="12" t="s">
        <v>177</v>
      </c>
      <c r="B601" s="12" t="s">
        <v>3994</v>
      </c>
      <c r="C601" s="12" t="s">
        <v>9425</v>
      </c>
      <c r="D601" s="12" t="s">
        <v>9426</v>
      </c>
      <c r="E601" s="12" t="s">
        <v>9399</v>
      </c>
      <c r="F601" s="12" t="s">
        <v>2279</v>
      </c>
      <c r="G601" s="12" t="s">
        <v>3271</v>
      </c>
      <c r="H601" s="12" t="s">
        <v>2646</v>
      </c>
      <c r="I601" s="12" t="s">
        <v>1613</v>
      </c>
      <c r="J601" s="12" t="s">
        <v>1504</v>
      </c>
      <c r="K601" s="12" t="s">
        <v>1504</v>
      </c>
      <c r="L601" s="12" t="s">
        <v>9427</v>
      </c>
      <c r="M601" s="12" t="s">
        <v>9428</v>
      </c>
      <c r="N601" s="12" t="s">
        <v>2172</v>
      </c>
      <c r="O601" s="12" t="s">
        <v>431</v>
      </c>
      <c r="P601" s="12" t="s">
        <v>2172</v>
      </c>
      <c r="Q601" s="12" t="s">
        <v>2172</v>
      </c>
      <c r="R601" s="12" t="s">
        <v>9429</v>
      </c>
      <c r="S601" s="12" t="s">
        <v>9430</v>
      </c>
      <c r="T601" s="12" t="s">
        <v>9431</v>
      </c>
      <c r="U601" s="12" t="s">
        <v>9432</v>
      </c>
      <c r="V601" s="12" t="s">
        <v>9433</v>
      </c>
      <c r="W601" s="12" t="s">
        <v>10</v>
      </c>
      <c r="X601" s="12" t="s">
        <v>9434</v>
      </c>
      <c r="Y601" s="12" t="s">
        <v>2222</v>
      </c>
      <c r="Z601" s="12" t="s">
        <v>9435</v>
      </c>
    </row>
    <row r="602" spans="1:26">
      <c r="A602" s="12" t="s">
        <v>177</v>
      </c>
      <c r="B602" s="12" t="s">
        <v>9377</v>
      </c>
      <c r="C602" s="12" t="s">
        <v>9436</v>
      </c>
      <c r="D602" s="12" t="s">
        <v>9437</v>
      </c>
      <c r="E602" s="12" t="s">
        <v>9399</v>
      </c>
      <c r="F602" s="12" t="s">
        <v>2646</v>
      </c>
      <c r="G602" s="12" t="s">
        <v>2564</v>
      </c>
      <c r="H602" s="12" t="s">
        <v>2134</v>
      </c>
      <c r="I602" s="12" t="s">
        <v>1764</v>
      </c>
      <c r="J602" s="12" t="s">
        <v>1053</v>
      </c>
      <c r="K602" s="12" t="s">
        <v>1053</v>
      </c>
      <c r="L602" s="12" t="s">
        <v>9438</v>
      </c>
      <c r="M602" s="12" t="s">
        <v>4493</v>
      </c>
      <c r="N602" s="12" t="s">
        <v>3492</v>
      </c>
      <c r="O602" s="12" t="s">
        <v>2038</v>
      </c>
      <c r="P602" s="12" t="s">
        <v>2172</v>
      </c>
      <c r="Q602" s="12" t="s">
        <v>2884</v>
      </c>
      <c r="R602" s="12" t="s">
        <v>9439</v>
      </c>
      <c r="S602" s="12" t="s">
        <v>9440</v>
      </c>
      <c r="T602" s="12" t="s">
        <v>9441</v>
      </c>
      <c r="U602" s="12" t="s">
        <v>9422</v>
      </c>
      <c r="V602" s="12" t="s">
        <v>9442</v>
      </c>
      <c r="W602" s="12" t="s">
        <v>4</v>
      </c>
      <c r="X602" s="12" t="s">
        <v>2527</v>
      </c>
      <c r="Y602" s="12" t="s">
        <v>9443</v>
      </c>
      <c r="Z602" s="12" t="s">
        <v>9444</v>
      </c>
    </row>
    <row r="603" spans="1:26">
      <c r="A603" s="12" t="s">
        <v>177</v>
      </c>
      <c r="B603" s="12" t="s">
        <v>3395</v>
      </c>
      <c r="C603" s="12" t="s">
        <v>9445</v>
      </c>
      <c r="D603" s="12" t="s">
        <v>9446</v>
      </c>
      <c r="E603" s="12" t="s">
        <v>9399</v>
      </c>
      <c r="F603" s="12" t="s">
        <v>2654</v>
      </c>
      <c r="G603" s="12" t="s">
        <v>2759</v>
      </c>
      <c r="H603" s="12" t="s">
        <v>1764</v>
      </c>
      <c r="I603" s="12" t="s">
        <v>1547</v>
      </c>
      <c r="J603" s="12" t="s">
        <v>1547</v>
      </c>
      <c r="K603" s="12" t="s">
        <v>1547</v>
      </c>
      <c r="L603" s="12" t="s">
        <v>6025</v>
      </c>
      <c r="M603" s="12" t="s">
        <v>9447</v>
      </c>
      <c r="N603" s="12" t="s">
        <v>2038</v>
      </c>
      <c r="O603" s="12" t="s">
        <v>371</v>
      </c>
      <c r="P603" s="12" t="s">
        <v>371</v>
      </c>
      <c r="Q603" s="12" t="s">
        <v>2773</v>
      </c>
      <c r="R603" s="12" t="s">
        <v>6647</v>
      </c>
      <c r="S603" s="12" t="s">
        <v>9448</v>
      </c>
      <c r="T603" s="12" t="s">
        <v>9449</v>
      </c>
      <c r="U603" s="12" t="s">
        <v>9450</v>
      </c>
      <c r="V603" s="12" t="s">
        <v>9451</v>
      </c>
      <c r="W603" s="12" t="s">
        <v>2</v>
      </c>
      <c r="X603" s="12" t="s">
        <v>1238</v>
      </c>
      <c r="Y603" s="12" t="s">
        <v>3154</v>
      </c>
      <c r="Z603" s="12" t="s">
        <v>9452</v>
      </c>
    </row>
    <row r="604" spans="1:26">
      <c r="A604" s="12" t="s">
        <v>177</v>
      </c>
      <c r="B604" s="12" t="s">
        <v>9266</v>
      </c>
      <c r="C604" s="12" t="s">
        <v>9453</v>
      </c>
      <c r="D604" s="12" t="s">
        <v>9454</v>
      </c>
      <c r="E604" s="12" t="s">
        <v>9455</v>
      </c>
      <c r="F604" s="12" t="s">
        <v>2877</v>
      </c>
      <c r="G604" s="12" t="s">
        <v>2288</v>
      </c>
      <c r="H604" s="12" t="s">
        <v>1810</v>
      </c>
      <c r="I604" s="12" t="s">
        <v>3800</v>
      </c>
      <c r="J604" s="12" t="s">
        <v>3800</v>
      </c>
      <c r="K604" s="12" t="s">
        <v>1546</v>
      </c>
      <c r="L604" s="12" t="s">
        <v>9456</v>
      </c>
      <c r="M604" s="12" t="s">
        <v>9457</v>
      </c>
      <c r="N604" s="12" t="s">
        <v>4958</v>
      </c>
      <c r="O604" s="12" t="s">
        <v>91</v>
      </c>
      <c r="P604" s="12" t="s">
        <v>91</v>
      </c>
      <c r="Q604" s="12" t="s">
        <v>2172</v>
      </c>
      <c r="R604" s="12" t="s">
        <v>9458</v>
      </c>
      <c r="S604" s="12" t="s">
        <v>9459</v>
      </c>
      <c r="T604" s="12" t="s">
        <v>9460</v>
      </c>
      <c r="U604" s="12" t="s">
        <v>3808</v>
      </c>
      <c r="V604" s="12" t="s">
        <v>9461</v>
      </c>
      <c r="W604" s="12" t="s">
        <v>2</v>
      </c>
      <c r="X604" s="12" t="s">
        <v>7746</v>
      </c>
      <c r="Y604" s="12" t="s">
        <v>9462</v>
      </c>
      <c r="Z604" s="12" t="s">
        <v>9463</v>
      </c>
    </row>
    <row r="605" spans="1:26">
      <c r="A605" s="12" t="s">
        <v>177</v>
      </c>
      <c r="B605" s="12" t="s">
        <v>9256</v>
      </c>
      <c r="C605" s="12" t="s">
        <v>9464</v>
      </c>
      <c r="D605" s="12" t="s">
        <v>9465</v>
      </c>
      <c r="E605" s="12" t="s">
        <v>9455</v>
      </c>
      <c r="F605" s="12" t="s">
        <v>2072</v>
      </c>
      <c r="G605" s="12" t="s">
        <v>2135</v>
      </c>
      <c r="H605" s="12" t="s">
        <v>1547</v>
      </c>
      <c r="I605" s="12" t="s">
        <v>3800</v>
      </c>
      <c r="J605" s="12" t="s">
        <v>3800</v>
      </c>
      <c r="K605" s="12" t="s">
        <v>1547</v>
      </c>
      <c r="L605" s="12" t="s">
        <v>9466</v>
      </c>
      <c r="M605" s="12" t="s">
        <v>4958</v>
      </c>
      <c r="N605" s="12" t="s">
        <v>2038</v>
      </c>
      <c r="O605" s="12" t="s">
        <v>91</v>
      </c>
      <c r="P605" s="12" t="s">
        <v>91</v>
      </c>
      <c r="Q605" s="12" t="s">
        <v>471</v>
      </c>
      <c r="R605" s="12" t="s">
        <v>9458</v>
      </c>
      <c r="S605" s="12" t="s">
        <v>9467</v>
      </c>
      <c r="T605" s="12" t="s">
        <v>9460</v>
      </c>
      <c r="U605" s="12" t="s">
        <v>3808</v>
      </c>
      <c r="V605" s="12" t="s">
        <v>9468</v>
      </c>
      <c r="W605" s="12" t="s">
        <v>2</v>
      </c>
      <c r="X605" s="12" t="s">
        <v>9469</v>
      </c>
      <c r="Y605" s="12" t="s">
        <v>9470</v>
      </c>
      <c r="Z605" s="12" t="s">
        <v>9471</v>
      </c>
    </row>
    <row r="606" spans="1:26">
      <c r="A606" s="12" t="s">
        <v>177</v>
      </c>
      <c r="B606" s="12" t="s">
        <v>2182</v>
      </c>
      <c r="C606" s="12" t="s">
        <v>9472</v>
      </c>
      <c r="D606" s="12" t="s">
        <v>9473</v>
      </c>
      <c r="E606" s="12" t="s">
        <v>9455</v>
      </c>
      <c r="F606" s="12" t="s">
        <v>3253</v>
      </c>
      <c r="G606" s="12" t="s">
        <v>2608</v>
      </c>
      <c r="H606" s="12" t="s">
        <v>1719</v>
      </c>
      <c r="I606" s="12" t="s">
        <v>1590</v>
      </c>
      <c r="J606" s="12" t="s">
        <v>1592</v>
      </c>
      <c r="K606" s="12" t="s">
        <v>1592</v>
      </c>
      <c r="L606" s="12" t="s">
        <v>9474</v>
      </c>
      <c r="M606" s="12" t="s">
        <v>9475</v>
      </c>
      <c r="N606" s="12" t="s">
        <v>4602</v>
      </c>
      <c r="O606" s="12" t="s">
        <v>2418</v>
      </c>
      <c r="P606" s="12" t="s">
        <v>3442</v>
      </c>
      <c r="Q606" s="12" t="s">
        <v>3442</v>
      </c>
      <c r="R606" s="12" t="s">
        <v>9476</v>
      </c>
      <c r="S606" s="12" t="s">
        <v>9477</v>
      </c>
      <c r="T606" s="12" t="s">
        <v>9478</v>
      </c>
      <c r="U606" s="12" t="s">
        <v>9479</v>
      </c>
      <c r="V606" s="12" t="s">
        <v>9480</v>
      </c>
      <c r="W606" s="12" t="s">
        <v>2</v>
      </c>
      <c r="X606" s="12" t="s">
        <v>3846</v>
      </c>
      <c r="Y606" s="12" t="s">
        <v>4921</v>
      </c>
      <c r="Z606" s="12" t="s">
        <v>9481</v>
      </c>
    </row>
    <row r="607" spans="1:26">
      <c r="A607" s="12" t="s">
        <v>177</v>
      </c>
      <c r="B607" s="12" t="s">
        <v>9482</v>
      </c>
      <c r="C607" s="12" t="s">
        <v>9483</v>
      </c>
      <c r="D607" s="12" t="s">
        <v>9484</v>
      </c>
      <c r="E607" s="12" t="s">
        <v>9455</v>
      </c>
      <c r="F607" s="12" t="s">
        <v>2390</v>
      </c>
      <c r="G607" s="12" t="s">
        <v>2101</v>
      </c>
      <c r="H607" s="12" t="s">
        <v>1810</v>
      </c>
      <c r="I607" s="12" t="s">
        <v>1502</v>
      </c>
      <c r="J607" s="12" t="s">
        <v>1547</v>
      </c>
      <c r="K607" s="12" t="s">
        <v>3800</v>
      </c>
      <c r="L607" s="12" t="s">
        <v>3522</v>
      </c>
      <c r="M607" s="12" t="s">
        <v>6414</v>
      </c>
      <c r="N607" s="12" t="s">
        <v>6240</v>
      </c>
      <c r="O607" s="12" t="s">
        <v>3522</v>
      </c>
      <c r="P607" s="12" t="s">
        <v>2773</v>
      </c>
      <c r="Q607" s="12" t="s">
        <v>91</v>
      </c>
      <c r="R607" s="12" t="s">
        <v>9485</v>
      </c>
      <c r="S607" s="12" t="s">
        <v>9486</v>
      </c>
      <c r="T607" s="12" t="s">
        <v>9487</v>
      </c>
      <c r="U607" s="12" t="s">
        <v>9488</v>
      </c>
      <c r="V607" s="12" t="s">
        <v>372</v>
      </c>
      <c r="W607" s="12" t="s">
        <v>4</v>
      </c>
      <c r="X607" s="12" t="s">
        <v>7245</v>
      </c>
      <c r="Y607" s="12" t="s">
        <v>3690</v>
      </c>
      <c r="Z607" s="12" t="s">
        <v>9489</v>
      </c>
    </row>
    <row r="608" spans="1:26">
      <c r="A608" s="12" t="s">
        <v>177</v>
      </c>
      <c r="B608" s="12" t="s">
        <v>9051</v>
      </c>
      <c r="C608" s="12" t="s">
        <v>9490</v>
      </c>
      <c r="D608" s="12" t="s">
        <v>9491</v>
      </c>
      <c r="E608" s="12" t="s">
        <v>9455</v>
      </c>
      <c r="F608" s="12" t="s">
        <v>2135</v>
      </c>
      <c r="G608" s="12" t="s">
        <v>2529</v>
      </c>
      <c r="H608" s="12" t="s">
        <v>2059</v>
      </c>
      <c r="I608" s="12" t="s">
        <v>1721</v>
      </c>
      <c r="J608" s="12" t="s">
        <v>1051</v>
      </c>
      <c r="K608" s="12" t="s">
        <v>1482</v>
      </c>
      <c r="L608" s="12" t="s">
        <v>6515</v>
      </c>
      <c r="M608" s="12" t="s">
        <v>8862</v>
      </c>
      <c r="N608" s="12" t="s">
        <v>5980</v>
      </c>
      <c r="O608" s="12" t="s">
        <v>2731</v>
      </c>
      <c r="P608" s="12" t="s">
        <v>3522</v>
      </c>
      <c r="Q608" s="12" t="s">
        <v>371</v>
      </c>
      <c r="R608" s="12" t="s">
        <v>9492</v>
      </c>
      <c r="S608" s="12" t="s">
        <v>9493</v>
      </c>
      <c r="T608" s="12" t="s">
        <v>9494</v>
      </c>
      <c r="U608" s="12" t="s">
        <v>9495</v>
      </c>
      <c r="V608" s="12" t="s">
        <v>3669</v>
      </c>
      <c r="W608" s="12" t="s">
        <v>11</v>
      </c>
      <c r="X608" s="12" t="s">
        <v>9496</v>
      </c>
      <c r="Y608" s="12" t="s">
        <v>9497</v>
      </c>
      <c r="Z608" s="12" t="s">
        <v>9498</v>
      </c>
    </row>
    <row r="609" spans="1:26">
      <c r="A609" s="12" t="s">
        <v>177</v>
      </c>
      <c r="B609" s="12" t="s">
        <v>5459</v>
      </c>
      <c r="C609" s="12" t="s">
        <v>9499</v>
      </c>
      <c r="D609" s="12" t="s">
        <v>9500</v>
      </c>
      <c r="E609" s="12" t="s">
        <v>9501</v>
      </c>
      <c r="F609" s="12" t="s">
        <v>1343</v>
      </c>
      <c r="G609" s="12" t="s">
        <v>2563</v>
      </c>
      <c r="H609" s="12" t="s">
        <v>2052</v>
      </c>
      <c r="I609" s="12" t="s">
        <v>3800</v>
      </c>
      <c r="J609" s="12" t="s">
        <v>1051</v>
      </c>
      <c r="K609" s="12" t="s">
        <v>3800</v>
      </c>
      <c r="L609" s="12" t="s">
        <v>4333</v>
      </c>
      <c r="M609" s="12" t="s">
        <v>9502</v>
      </c>
      <c r="N609" s="12" t="s">
        <v>9503</v>
      </c>
      <c r="O609" s="12" t="s">
        <v>91</v>
      </c>
      <c r="P609" s="12" t="s">
        <v>371</v>
      </c>
      <c r="Q609" s="12" t="s">
        <v>91</v>
      </c>
      <c r="R609" s="12" t="s">
        <v>9504</v>
      </c>
      <c r="S609" s="12" t="s">
        <v>9505</v>
      </c>
      <c r="T609" s="12" t="s">
        <v>9506</v>
      </c>
      <c r="U609" s="12" t="s">
        <v>9507</v>
      </c>
      <c r="V609" s="12" t="s">
        <v>372</v>
      </c>
      <c r="W609" s="12" t="s">
        <v>3</v>
      </c>
      <c r="X609" s="12" t="s">
        <v>2509</v>
      </c>
      <c r="Y609" s="12" t="s">
        <v>1126</v>
      </c>
      <c r="Z609" s="12" t="s">
        <v>9508</v>
      </c>
    </row>
    <row r="610" spans="1:26">
      <c r="A610" s="12" t="s">
        <v>177</v>
      </c>
      <c r="B610" s="12" t="s">
        <v>1707</v>
      </c>
      <c r="C610" s="12" t="s">
        <v>9509</v>
      </c>
      <c r="D610" s="12" t="s">
        <v>9510</v>
      </c>
      <c r="E610" s="12" t="s">
        <v>9511</v>
      </c>
      <c r="F610" s="12" t="s">
        <v>2412</v>
      </c>
      <c r="G610" s="12" t="s">
        <v>1590</v>
      </c>
      <c r="H610" s="12" t="s">
        <v>1482</v>
      </c>
      <c r="I610" s="12" t="s">
        <v>3800</v>
      </c>
      <c r="J610" s="12" t="s">
        <v>1482</v>
      </c>
      <c r="K610" s="12" t="s">
        <v>1051</v>
      </c>
      <c r="L610" s="12" t="s">
        <v>9512</v>
      </c>
      <c r="M610" s="12" t="s">
        <v>5802</v>
      </c>
      <c r="N610" s="12" t="s">
        <v>371</v>
      </c>
      <c r="O610" s="12" t="s">
        <v>91</v>
      </c>
      <c r="P610" s="12" t="s">
        <v>371</v>
      </c>
      <c r="Q610" s="12" t="s">
        <v>371</v>
      </c>
      <c r="R610" s="12" t="s">
        <v>9513</v>
      </c>
      <c r="S610" s="12" t="s">
        <v>9514</v>
      </c>
      <c r="T610" s="12" t="s">
        <v>9515</v>
      </c>
      <c r="U610" s="12" t="s">
        <v>9516</v>
      </c>
      <c r="V610" s="12" t="s">
        <v>9517</v>
      </c>
      <c r="W610" s="12" t="s">
        <v>3</v>
      </c>
      <c r="X610" s="12" t="s">
        <v>9518</v>
      </c>
      <c r="Y610" s="12" t="s">
        <v>3019</v>
      </c>
      <c r="Z610" s="12" t="s">
        <v>9519</v>
      </c>
    </row>
    <row r="611" spans="1:26">
      <c r="A611" s="12" t="s">
        <v>177</v>
      </c>
      <c r="B611" s="12" t="s">
        <v>2787</v>
      </c>
      <c r="C611" s="12" t="s">
        <v>9520</v>
      </c>
      <c r="D611" s="12" t="s">
        <v>9521</v>
      </c>
      <c r="E611" s="12" t="s">
        <v>9511</v>
      </c>
      <c r="F611" s="12" t="s">
        <v>1860</v>
      </c>
      <c r="G611" s="12" t="s">
        <v>1354</v>
      </c>
      <c r="H611" s="12" t="s">
        <v>1053</v>
      </c>
      <c r="I611" s="12" t="s">
        <v>1051</v>
      </c>
      <c r="J611" s="12" t="s">
        <v>1504</v>
      </c>
      <c r="K611" s="12" t="s">
        <v>1504</v>
      </c>
      <c r="L611" s="12" t="s">
        <v>9522</v>
      </c>
      <c r="M611" s="12" t="s">
        <v>7309</v>
      </c>
      <c r="N611" s="12" t="s">
        <v>2730</v>
      </c>
      <c r="O611" s="12" t="s">
        <v>3522</v>
      </c>
      <c r="P611" s="12" t="s">
        <v>2315</v>
      </c>
      <c r="Q611" s="12" t="s">
        <v>2315</v>
      </c>
      <c r="R611" s="12" t="s">
        <v>9523</v>
      </c>
      <c r="S611" s="12" t="s">
        <v>9524</v>
      </c>
      <c r="T611" s="12" t="s">
        <v>9525</v>
      </c>
      <c r="U611" s="12" t="s">
        <v>9526</v>
      </c>
      <c r="V611" s="12" t="s">
        <v>9527</v>
      </c>
      <c r="W611" s="12" t="s">
        <v>11</v>
      </c>
      <c r="X611" s="12" t="s">
        <v>9528</v>
      </c>
      <c r="Y611" s="12" t="s">
        <v>9529</v>
      </c>
      <c r="Z611" s="12" t="s">
        <v>9530</v>
      </c>
    </row>
    <row r="612" spans="1:26">
      <c r="A612" s="12" t="s">
        <v>177</v>
      </c>
      <c r="B612" s="12" t="s">
        <v>2981</v>
      </c>
      <c r="C612" s="12" t="s">
        <v>9531</v>
      </c>
      <c r="D612" s="12" t="s">
        <v>9532</v>
      </c>
      <c r="E612" s="12" t="s">
        <v>9511</v>
      </c>
      <c r="F612" s="12" t="s">
        <v>1948</v>
      </c>
      <c r="G612" s="12" t="s">
        <v>2101</v>
      </c>
      <c r="H612" s="12" t="s">
        <v>1744</v>
      </c>
      <c r="I612" s="12" t="s">
        <v>1051</v>
      </c>
      <c r="J612" s="12" t="s">
        <v>1482</v>
      </c>
      <c r="K612" s="12" t="s">
        <v>1051</v>
      </c>
      <c r="L612" s="12" t="s">
        <v>9533</v>
      </c>
      <c r="M612" s="12" t="s">
        <v>7851</v>
      </c>
      <c r="N612" s="12" t="s">
        <v>6402</v>
      </c>
      <c r="O612" s="12" t="s">
        <v>371</v>
      </c>
      <c r="P612" s="12" t="s">
        <v>375</v>
      </c>
      <c r="Q612" s="12" t="s">
        <v>371</v>
      </c>
      <c r="R612" s="12" t="s">
        <v>9534</v>
      </c>
      <c r="S612" s="12" t="s">
        <v>9535</v>
      </c>
      <c r="T612" s="12" t="s">
        <v>9536</v>
      </c>
      <c r="U612" s="12" t="s">
        <v>9537</v>
      </c>
      <c r="V612" s="12" t="s">
        <v>9517</v>
      </c>
      <c r="W612" s="12" t="s">
        <v>2</v>
      </c>
      <c r="X612" s="12" t="s">
        <v>2593</v>
      </c>
      <c r="Y612" s="12" t="s">
        <v>9538</v>
      </c>
      <c r="Z612" s="12" t="s">
        <v>9539</v>
      </c>
    </row>
    <row r="613" spans="1:26">
      <c r="A613" s="12" t="s">
        <v>177</v>
      </c>
      <c r="B613" s="12" t="s">
        <v>3810</v>
      </c>
      <c r="C613" s="12" t="s">
        <v>9540</v>
      </c>
      <c r="D613" s="12" t="s">
        <v>9541</v>
      </c>
      <c r="E613" s="12" t="s">
        <v>9542</v>
      </c>
      <c r="F613" s="12" t="s">
        <v>2502</v>
      </c>
      <c r="G613" s="12" t="s">
        <v>2563</v>
      </c>
      <c r="H613" s="12" t="s">
        <v>2502</v>
      </c>
      <c r="I613" s="12" t="s">
        <v>1590</v>
      </c>
      <c r="J613" s="12" t="s">
        <v>1504</v>
      </c>
      <c r="K613" s="12" t="s">
        <v>1053</v>
      </c>
      <c r="L613" s="12" t="s">
        <v>2897</v>
      </c>
      <c r="M613" s="12" t="s">
        <v>9543</v>
      </c>
      <c r="N613" s="12" t="s">
        <v>9466</v>
      </c>
      <c r="O613" s="12" t="s">
        <v>4315</v>
      </c>
      <c r="P613" s="12" t="s">
        <v>2315</v>
      </c>
      <c r="Q613" s="12" t="s">
        <v>2730</v>
      </c>
      <c r="R613" s="12" t="s">
        <v>5929</v>
      </c>
      <c r="S613" s="12" t="s">
        <v>9544</v>
      </c>
      <c r="T613" s="12" t="s">
        <v>9545</v>
      </c>
      <c r="U613" s="12" t="s">
        <v>9546</v>
      </c>
      <c r="V613" s="12" t="s">
        <v>9547</v>
      </c>
      <c r="W613" s="12" t="s">
        <v>11</v>
      </c>
      <c r="X613" s="12" t="s">
        <v>9548</v>
      </c>
      <c r="Y613" s="12" t="s">
        <v>9549</v>
      </c>
      <c r="Z613" s="12" t="s">
        <v>9550</v>
      </c>
    </row>
    <row r="614" spans="1:26">
      <c r="A614" s="12" t="s">
        <v>177</v>
      </c>
      <c r="B614" s="12" t="s">
        <v>9317</v>
      </c>
      <c r="C614" s="12" t="s">
        <v>9551</v>
      </c>
      <c r="D614" s="12" t="s">
        <v>9552</v>
      </c>
      <c r="E614" s="12" t="s">
        <v>9542</v>
      </c>
      <c r="F614" s="12" t="s">
        <v>2779</v>
      </c>
      <c r="G614" s="12" t="s">
        <v>926</v>
      </c>
      <c r="H614" s="12" t="s">
        <v>1831</v>
      </c>
      <c r="I614" s="12" t="s">
        <v>1592</v>
      </c>
      <c r="J614" s="12" t="s">
        <v>1698</v>
      </c>
      <c r="K614" s="12" t="s">
        <v>1831</v>
      </c>
      <c r="L614" s="12" t="s">
        <v>9553</v>
      </c>
      <c r="M614" s="12" t="s">
        <v>3998</v>
      </c>
      <c r="N614" s="12" t="s">
        <v>2900</v>
      </c>
      <c r="O614" s="12" t="s">
        <v>3492</v>
      </c>
      <c r="P614" s="12" t="s">
        <v>2172</v>
      </c>
      <c r="Q614" s="12" t="s">
        <v>2900</v>
      </c>
      <c r="R614" s="12" t="s">
        <v>5189</v>
      </c>
      <c r="S614" s="12" t="s">
        <v>9554</v>
      </c>
      <c r="T614" s="12" t="s">
        <v>9555</v>
      </c>
      <c r="U614" s="12" t="s">
        <v>9556</v>
      </c>
      <c r="V614" s="12" t="s">
        <v>9557</v>
      </c>
      <c r="W614" s="12" t="s">
        <v>4</v>
      </c>
      <c r="X614" s="12" t="s">
        <v>3051</v>
      </c>
      <c r="Y614" s="12" t="s">
        <v>3328</v>
      </c>
      <c r="Z614" s="12" t="s">
        <v>9558</v>
      </c>
    </row>
    <row r="615" spans="1:26">
      <c r="A615" s="12" t="s">
        <v>177</v>
      </c>
      <c r="B615" s="12" t="s">
        <v>2874</v>
      </c>
      <c r="C615" s="12" t="s">
        <v>9559</v>
      </c>
      <c r="D615" s="12" t="s">
        <v>9560</v>
      </c>
      <c r="E615" s="12" t="s">
        <v>9542</v>
      </c>
      <c r="F615" s="12" t="s">
        <v>3289</v>
      </c>
      <c r="G615" s="12" t="s">
        <v>2542</v>
      </c>
      <c r="H615" s="12" t="s">
        <v>1831</v>
      </c>
      <c r="I615" s="12" t="s">
        <v>1504</v>
      </c>
      <c r="J615" s="12" t="s">
        <v>1502</v>
      </c>
      <c r="K615" s="12" t="s">
        <v>1546</v>
      </c>
      <c r="L615" s="12" t="s">
        <v>8235</v>
      </c>
      <c r="M615" s="12" t="s">
        <v>9561</v>
      </c>
      <c r="N615" s="12" t="s">
        <v>4781</v>
      </c>
      <c r="O615" s="12" t="s">
        <v>2172</v>
      </c>
      <c r="P615" s="12" t="s">
        <v>2696</v>
      </c>
      <c r="Q615" s="12" t="s">
        <v>2315</v>
      </c>
      <c r="R615" s="12" t="s">
        <v>9562</v>
      </c>
      <c r="S615" s="12" t="s">
        <v>9563</v>
      </c>
      <c r="T615" s="12" t="s">
        <v>9564</v>
      </c>
      <c r="U615" s="12" t="s">
        <v>9565</v>
      </c>
      <c r="V615" s="12" t="s">
        <v>9566</v>
      </c>
      <c r="W615" s="12" t="s">
        <v>11</v>
      </c>
      <c r="X615" s="12" t="s">
        <v>9567</v>
      </c>
      <c r="Y615" s="12" t="s">
        <v>9568</v>
      </c>
      <c r="Z615" s="12" t="s">
        <v>9569</v>
      </c>
    </row>
    <row r="616" spans="1:26">
      <c r="A616" s="12" t="s">
        <v>177</v>
      </c>
      <c r="B616" s="12" t="s">
        <v>2912</v>
      </c>
      <c r="C616" s="12" t="s">
        <v>9570</v>
      </c>
      <c r="D616" s="12" t="s">
        <v>9571</v>
      </c>
      <c r="E616" s="12" t="s">
        <v>9572</v>
      </c>
      <c r="F616" s="12" t="s">
        <v>1742</v>
      </c>
      <c r="G616" s="12" t="s">
        <v>2994</v>
      </c>
      <c r="H616" s="12" t="s">
        <v>2587</v>
      </c>
      <c r="I616" s="12" t="s">
        <v>1657</v>
      </c>
      <c r="J616" s="12" t="s">
        <v>1053</v>
      </c>
      <c r="K616" s="12" t="s">
        <v>1831</v>
      </c>
      <c r="L616" s="12" t="s">
        <v>9573</v>
      </c>
      <c r="M616" s="12" t="s">
        <v>9574</v>
      </c>
      <c r="N616" s="12" t="s">
        <v>9575</v>
      </c>
      <c r="O616" s="12" t="s">
        <v>375</v>
      </c>
      <c r="P616" s="12" t="s">
        <v>2884</v>
      </c>
      <c r="Q616" s="12" t="s">
        <v>7483</v>
      </c>
      <c r="R616" s="12" t="s">
        <v>9576</v>
      </c>
      <c r="S616" s="12" t="s">
        <v>9577</v>
      </c>
      <c r="T616" s="12" t="s">
        <v>9578</v>
      </c>
      <c r="U616" s="12" t="s">
        <v>9579</v>
      </c>
      <c r="V616" s="12" t="s">
        <v>9580</v>
      </c>
      <c r="W616" s="12" t="s">
        <v>2</v>
      </c>
      <c r="X616" s="12" t="s">
        <v>5459</v>
      </c>
      <c r="Y616" s="12" t="s">
        <v>1601</v>
      </c>
      <c r="Z616" s="12" t="s">
        <v>9581</v>
      </c>
    </row>
    <row r="617" spans="1:26">
      <c r="A617" s="12" t="s">
        <v>177</v>
      </c>
      <c r="B617" s="12" t="s">
        <v>3108</v>
      </c>
      <c r="C617" s="12" t="s">
        <v>9582</v>
      </c>
      <c r="D617" s="12" t="s">
        <v>9583</v>
      </c>
      <c r="E617" s="12" t="s">
        <v>9572</v>
      </c>
      <c r="F617" s="12" t="s">
        <v>2542</v>
      </c>
      <c r="G617" s="12" t="s">
        <v>1348</v>
      </c>
      <c r="H617" s="12" t="s">
        <v>1719</v>
      </c>
      <c r="I617" s="12" t="s">
        <v>1613</v>
      </c>
      <c r="J617" s="12" t="s">
        <v>1504</v>
      </c>
      <c r="K617" s="12" t="s">
        <v>1698</v>
      </c>
      <c r="L617" s="12" t="s">
        <v>7852</v>
      </c>
      <c r="M617" s="12" t="s">
        <v>9584</v>
      </c>
      <c r="N617" s="12" t="s">
        <v>7166</v>
      </c>
      <c r="O617" s="12" t="s">
        <v>4261</v>
      </c>
      <c r="P617" s="12" t="s">
        <v>2172</v>
      </c>
      <c r="Q617" s="12" t="s">
        <v>2315</v>
      </c>
      <c r="R617" s="12" t="s">
        <v>9585</v>
      </c>
      <c r="S617" s="12" t="s">
        <v>9586</v>
      </c>
      <c r="T617" s="12" t="s">
        <v>9587</v>
      </c>
      <c r="U617" s="12" t="s">
        <v>9588</v>
      </c>
      <c r="V617" s="12" t="s">
        <v>9589</v>
      </c>
      <c r="W617" s="12" t="s">
        <v>4</v>
      </c>
      <c r="X617" s="12" t="s">
        <v>2034</v>
      </c>
      <c r="Y617" s="12" t="s">
        <v>9590</v>
      </c>
      <c r="Z617" s="12" t="s">
        <v>9591</v>
      </c>
    </row>
    <row r="618" spans="1:26">
      <c r="A618" s="12" t="s">
        <v>177</v>
      </c>
      <c r="B618" s="12" t="s">
        <v>3831</v>
      </c>
      <c r="C618" s="12" t="s">
        <v>9592</v>
      </c>
      <c r="D618" s="12" t="s">
        <v>9593</v>
      </c>
      <c r="E618" s="12" t="s">
        <v>9572</v>
      </c>
      <c r="F618" s="12" t="s">
        <v>2072</v>
      </c>
      <c r="G618" s="12" t="s">
        <v>2027</v>
      </c>
      <c r="H618" s="12" t="s">
        <v>1502</v>
      </c>
      <c r="I618" s="12" t="s">
        <v>1482</v>
      </c>
      <c r="J618" s="12" t="s">
        <v>1657</v>
      </c>
      <c r="K618" s="12" t="s">
        <v>1590</v>
      </c>
      <c r="L618" s="12" t="s">
        <v>2773</v>
      </c>
      <c r="M618" s="12" t="s">
        <v>7332</v>
      </c>
      <c r="N618" s="12" t="s">
        <v>371</v>
      </c>
      <c r="O618" s="12" t="s">
        <v>371</v>
      </c>
      <c r="P618" s="12" t="s">
        <v>371</v>
      </c>
      <c r="Q618" s="12" t="s">
        <v>3523</v>
      </c>
      <c r="R618" s="12" t="s">
        <v>9594</v>
      </c>
      <c r="S618" s="12" t="s">
        <v>9595</v>
      </c>
      <c r="T618" s="12" t="s">
        <v>9596</v>
      </c>
      <c r="U618" s="12" t="s">
        <v>8372</v>
      </c>
      <c r="V618" s="12" t="s">
        <v>9597</v>
      </c>
      <c r="W618" s="12" t="s">
        <v>3</v>
      </c>
      <c r="X618" s="12" t="s">
        <v>2737</v>
      </c>
      <c r="Y618" s="12" t="s">
        <v>7881</v>
      </c>
      <c r="Z618" s="12" t="s">
        <v>9598</v>
      </c>
    </row>
    <row r="619" spans="1:26">
      <c r="A619" s="12" t="s">
        <v>177</v>
      </c>
      <c r="B619" s="12" t="s">
        <v>9434</v>
      </c>
      <c r="C619" s="12" t="s">
        <v>9599</v>
      </c>
      <c r="D619" s="12" t="s">
        <v>9600</v>
      </c>
      <c r="E619" s="12" t="s">
        <v>9572</v>
      </c>
      <c r="F619" s="12" t="s">
        <v>3013</v>
      </c>
      <c r="G619" s="12" t="s">
        <v>2542</v>
      </c>
      <c r="H619" s="12" t="s">
        <v>1053</v>
      </c>
      <c r="I619" s="12" t="s">
        <v>1482</v>
      </c>
      <c r="J619" s="12" t="s">
        <v>3800</v>
      </c>
      <c r="K619" s="12" t="s">
        <v>1504</v>
      </c>
      <c r="L619" s="12" t="s">
        <v>3522</v>
      </c>
      <c r="M619" s="12" t="s">
        <v>4614</v>
      </c>
      <c r="N619" s="12" t="s">
        <v>3522</v>
      </c>
      <c r="O619" s="12" t="s">
        <v>3522</v>
      </c>
      <c r="P619" s="12" t="s">
        <v>91</v>
      </c>
      <c r="Q619" s="12" t="s">
        <v>2172</v>
      </c>
      <c r="R619" s="12" t="s">
        <v>9601</v>
      </c>
      <c r="S619" s="12" t="s">
        <v>9602</v>
      </c>
      <c r="T619" s="12" t="s">
        <v>9603</v>
      </c>
      <c r="U619" s="12" t="s">
        <v>9604</v>
      </c>
      <c r="V619" s="12" t="s">
        <v>9605</v>
      </c>
      <c r="W619" s="12" t="s">
        <v>4</v>
      </c>
      <c r="X619" s="12" t="s">
        <v>9606</v>
      </c>
      <c r="Y619" s="12" t="s">
        <v>9607</v>
      </c>
      <c r="Z619" s="12" t="s">
        <v>9608</v>
      </c>
    </row>
    <row r="620" spans="1:26">
      <c r="A620" s="12" t="s">
        <v>177</v>
      </c>
      <c r="B620" s="12" t="s">
        <v>4722</v>
      </c>
      <c r="C620" s="12" t="s">
        <v>9609</v>
      </c>
      <c r="D620" s="12" t="s">
        <v>9610</v>
      </c>
      <c r="E620" s="12" t="s">
        <v>9572</v>
      </c>
      <c r="F620" s="12" t="s">
        <v>2655</v>
      </c>
      <c r="G620" s="12" t="s">
        <v>2134</v>
      </c>
      <c r="H620" s="12" t="s">
        <v>1786</v>
      </c>
      <c r="I620" s="12" t="s">
        <v>3800</v>
      </c>
      <c r="J620" s="12" t="s">
        <v>3800</v>
      </c>
      <c r="K620" s="12" t="s">
        <v>1051</v>
      </c>
      <c r="L620" s="12" t="s">
        <v>9611</v>
      </c>
      <c r="M620" s="12" t="s">
        <v>7852</v>
      </c>
      <c r="N620" s="12" t="s">
        <v>6188</v>
      </c>
      <c r="O620" s="12" t="s">
        <v>91</v>
      </c>
      <c r="P620" s="12" t="s">
        <v>91</v>
      </c>
      <c r="Q620" s="12" t="s">
        <v>371</v>
      </c>
      <c r="R620" s="12" t="s">
        <v>9601</v>
      </c>
      <c r="S620" s="12" t="s">
        <v>9612</v>
      </c>
      <c r="T620" s="12" t="s">
        <v>9613</v>
      </c>
      <c r="U620" s="12" t="s">
        <v>3808</v>
      </c>
      <c r="V620" s="12" t="s">
        <v>9614</v>
      </c>
      <c r="W620" s="12" t="s">
        <v>2</v>
      </c>
      <c r="X620" s="12" t="s">
        <v>9615</v>
      </c>
      <c r="Y620" s="12" t="s">
        <v>9616</v>
      </c>
      <c r="Z620" s="12" t="s">
        <v>9617</v>
      </c>
    </row>
    <row r="621" spans="1:26">
      <c r="A621" s="12" t="s">
        <v>177</v>
      </c>
      <c r="B621" s="12" t="s">
        <v>9618</v>
      </c>
      <c r="C621" s="12" t="s">
        <v>9619</v>
      </c>
      <c r="D621" s="12" t="s">
        <v>9620</v>
      </c>
      <c r="E621" s="12" t="s">
        <v>9572</v>
      </c>
      <c r="F621" s="12" t="s">
        <v>3990</v>
      </c>
      <c r="G621" s="12" t="s">
        <v>2384</v>
      </c>
      <c r="H621" s="12" t="s">
        <v>1721</v>
      </c>
      <c r="I621" s="12" t="s">
        <v>1504</v>
      </c>
      <c r="J621" s="12" t="s">
        <v>1547</v>
      </c>
      <c r="K621" s="12" t="s">
        <v>1502</v>
      </c>
      <c r="L621" s="12" t="s">
        <v>9621</v>
      </c>
      <c r="M621" s="12" t="s">
        <v>1735</v>
      </c>
      <c r="N621" s="12" t="s">
        <v>3647</v>
      </c>
      <c r="O621" s="12" t="s">
        <v>371</v>
      </c>
      <c r="P621" s="12" t="s">
        <v>371</v>
      </c>
      <c r="Q621" s="12" t="s">
        <v>371</v>
      </c>
      <c r="R621" s="12" t="s">
        <v>9622</v>
      </c>
      <c r="S621" s="12" t="s">
        <v>9623</v>
      </c>
      <c r="T621" s="12" t="s">
        <v>9624</v>
      </c>
      <c r="U621" s="12" t="s">
        <v>9625</v>
      </c>
      <c r="V621" s="12" t="s">
        <v>9626</v>
      </c>
      <c r="W621" s="12" t="s">
        <v>3</v>
      </c>
      <c r="X621" s="12" t="s">
        <v>9590</v>
      </c>
      <c r="Y621" s="12" t="s">
        <v>9198</v>
      </c>
      <c r="Z621" s="12" t="s">
        <v>9627</v>
      </c>
    </row>
    <row r="622" spans="1:26">
      <c r="A622" s="12" t="s">
        <v>177</v>
      </c>
      <c r="B622" s="12" t="s">
        <v>9628</v>
      </c>
      <c r="C622" s="12" t="s">
        <v>9629</v>
      </c>
      <c r="D622" s="12" t="s">
        <v>9630</v>
      </c>
      <c r="E622" s="12" t="s">
        <v>9631</v>
      </c>
      <c r="F622" s="12" t="s">
        <v>2614</v>
      </c>
      <c r="G622" s="12" t="s">
        <v>2502</v>
      </c>
      <c r="H622" s="12" t="s">
        <v>1984</v>
      </c>
      <c r="I622" s="12" t="s">
        <v>1053</v>
      </c>
      <c r="J622" s="12" t="s">
        <v>1547</v>
      </c>
      <c r="K622" s="12" t="s">
        <v>1698</v>
      </c>
      <c r="L622" s="12" t="s">
        <v>9632</v>
      </c>
      <c r="M622" s="12" t="s">
        <v>2773</v>
      </c>
      <c r="N622" s="12" t="s">
        <v>9633</v>
      </c>
      <c r="O622" s="12" t="s">
        <v>371</v>
      </c>
      <c r="P622" s="12" t="s">
        <v>471</v>
      </c>
      <c r="Q622" s="12" t="s">
        <v>2697</v>
      </c>
      <c r="R622" s="12" t="s">
        <v>9634</v>
      </c>
      <c r="S622" s="12" t="s">
        <v>9635</v>
      </c>
      <c r="T622" s="12" t="s">
        <v>9636</v>
      </c>
      <c r="U622" s="12" t="s">
        <v>9637</v>
      </c>
      <c r="V622" s="12" t="s">
        <v>9638</v>
      </c>
      <c r="W622" s="12" t="s">
        <v>3</v>
      </c>
      <c r="X622" s="12" t="s">
        <v>7585</v>
      </c>
      <c r="Y622" s="12" t="s">
        <v>1840</v>
      </c>
      <c r="Z622" s="12" t="s">
        <v>9639</v>
      </c>
    </row>
    <row r="623" spans="1:26">
      <c r="A623" s="12" t="s">
        <v>177</v>
      </c>
      <c r="B623" s="12" t="s">
        <v>2857</v>
      </c>
      <c r="C623" s="12" t="s">
        <v>9640</v>
      </c>
      <c r="D623" s="12" t="s">
        <v>9641</v>
      </c>
      <c r="E623" s="12" t="s">
        <v>9642</v>
      </c>
      <c r="F623" s="12" t="s">
        <v>3109</v>
      </c>
      <c r="G623" s="12" t="s">
        <v>1807</v>
      </c>
      <c r="H623" s="12" t="s">
        <v>1592</v>
      </c>
      <c r="I623" s="12" t="s">
        <v>3800</v>
      </c>
      <c r="J623" s="12" t="s">
        <v>3800</v>
      </c>
      <c r="K623" s="12" t="s">
        <v>1482</v>
      </c>
      <c r="L623" s="12" t="s">
        <v>9643</v>
      </c>
      <c r="M623" s="12" t="s">
        <v>3522</v>
      </c>
      <c r="N623" s="12" t="s">
        <v>3522</v>
      </c>
      <c r="O623" s="12" t="s">
        <v>91</v>
      </c>
      <c r="P623" s="12" t="s">
        <v>91</v>
      </c>
      <c r="Q623" s="12" t="s">
        <v>371</v>
      </c>
      <c r="R623" s="12" t="s">
        <v>9644</v>
      </c>
      <c r="S623" s="12" t="s">
        <v>9645</v>
      </c>
      <c r="T623" s="12" t="s">
        <v>9646</v>
      </c>
      <c r="U623" s="12" t="s">
        <v>3808</v>
      </c>
      <c r="V623" s="12" t="s">
        <v>7005</v>
      </c>
      <c r="W623" s="12" t="s">
        <v>2</v>
      </c>
      <c r="X623" s="12" t="s">
        <v>3900</v>
      </c>
      <c r="Y623" s="12" t="s">
        <v>9647</v>
      </c>
      <c r="Z623" s="12" t="s">
        <v>9648</v>
      </c>
    </row>
    <row r="624" spans="1:26">
      <c r="A624" s="12" t="s">
        <v>177</v>
      </c>
      <c r="B624" s="12" t="s">
        <v>1469</v>
      </c>
      <c r="C624" s="12" t="s">
        <v>9649</v>
      </c>
      <c r="D624" s="12" t="s">
        <v>9650</v>
      </c>
      <c r="E624" s="12" t="s">
        <v>9651</v>
      </c>
      <c r="F624" s="12" t="s">
        <v>2587</v>
      </c>
      <c r="G624" s="12" t="s">
        <v>2288</v>
      </c>
      <c r="H624" s="12" t="s">
        <v>2049</v>
      </c>
      <c r="I624" s="12" t="s">
        <v>1939</v>
      </c>
      <c r="J624" s="12" t="s">
        <v>1810</v>
      </c>
      <c r="K624" s="12" t="s">
        <v>1504</v>
      </c>
      <c r="L624" s="12" t="s">
        <v>9575</v>
      </c>
      <c r="M624" s="12" t="s">
        <v>9652</v>
      </c>
      <c r="N624" s="12" t="s">
        <v>375</v>
      </c>
      <c r="O624" s="12" t="s">
        <v>6615</v>
      </c>
      <c r="P624" s="12" t="s">
        <v>4675</v>
      </c>
      <c r="Q624" s="12" t="s">
        <v>371</v>
      </c>
      <c r="R624" s="12" t="s">
        <v>9653</v>
      </c>
      <c r="S624" s="12" t="s">
        <v>9654</v>
      </c>
      <c r="T624" s="12" t="s">
        <v>9655</v>
      </c>
      <c r="U624" s="12" t="s">
        <v>9656</v>
      </c>
      <c r="V624" s="12" t="s">
        <v>9657</v>
      </c>
      <c r="W624" s="12" t="s">
        <v>10</v>
      </c>
      <c r="X624" s="12" t="s">
        <v>2013</v>
      </c>
      <c r="Y624" s="12" t="s">
        <v>4518</v>
      </c>
      <c r="Z624" s="12" t="s">
        <v>9658</v>
      </c>
    </row>
    <row r="625" spans="1:26">
      <c r="A625" s="12" t="s">
        <v>177</v>
      </c>
      <c r="B625" s="12" t="s">
        <v>2410</v>
      </c>
      <c r="C625" s="12" t="s">
        <v>9659</v>
      </c>
      <c r="D625" s="12" t="s">
        <v>9660</v>
      </c>
      <c r="E625" s="12" t="s">
        <v>9651</v>
      </c>
      <c r="F625" s="12" t="s">
        <v>2390</v>
      </c>
      <c r="G625" s="12" t="s">
        <v>2481</v>
      </c>
      <c r="H625" s="12" t="s">
        <v>1831</v>
      </c>
      <c r="I625" s="12" t="s">
        <v>1592</v>
      </c>
      <c r="J625" s="12" t="s">
        <v>1547</v>
      </c>
      <c r="K625" s="12" t="s">
        <v>1698</v>
      </c>
      <c r="L625" s="12" t="s">
        <v>9661</v>
      </c>
      <c r="M625" s="12" t="s">
        <v>3583</v>
      </c>
      <c r="N625" s="12" t="s">
        <v>791</v>
      </c>
      <c r="O625" s="12" t="s">
        <v>1355</v>
      </c>
      <c r="P625" s="12" t="s">
        <v>371</v>
      </c>
      <c r="Q625" s="12" t="s">
        <v>2172</v>
      </c>
      <c r="R625" s="12" t="s">
        <v>9662</v>
      </c>
      <c r="S625" s="12" t="s">
        <v>9663</v>
      </c>
      <c r="T625" s="12" t="s">
        <v>9664</v>
      </c>
      <c r="U625" s="12" t="s">
        <v>9665</v>
      </c>
      <c r="V625" s="12" t="s">
        <v>8700</v>
      </c>
      <c r="W625" s="12" t="s">
        <v>3</v>
      </c>
      <c r="X625" s="12" t="s">
        <v>2857</v>
      </c>
      <c r="Y625" s="12" t="s">
        <v>8893</v>
      </c>
      <c r="Z625" s="12" t="s">
        <v>9666</v>
      </c>
    </row>
    <row r="626" spans="1:26">
      <c r="A626" s="12" t="s">
        <v>177</v>
      </c>
      <c r="B626" s="12" t="s">
        <v>1622</v>
      </c>
      <c r="C626" s="12" t="s">
        <v>9667</v>
      </c>
      <c r="D626" s="12" t="s">
        <v>9668</v>
      </c>
      <c r="E626" s="12" t="s">
        <v>9651</v>
      </c>
      <c r="F626" s="12" t="s">
        <v>3917</v>
      </c>
      <c r="G626" s="12" t="s">
        <v>1808</v>
      </c>
      <c r="H626" s="12" t="s">
        <v>1721</v>
      </c>
      <c r="I626" s="12" t="s">
        <v>3800</v>
      </c>
      <c r="J626" s="12" t="s">
        <v>3800</v>
      </c>
      <c r="K626" s="12" t="s">
        <v>3800</v>
      </c>
      <c r="L626" s="12" t="s">
        <v>9669</v>
      </c>
      <c r="M626" s="12" t="s">
        <v>9670</v>
      </c>
      <c r="N626" s="12" t="s">
        <v>3970</v>
      </c>
      <c r="O626" s="12" t="s">
        <v>91</v>
      </c>
      <c r="P626" s="12" t="s">
        <v>91</v>
      </c>
      <c r="Q626" s="12" t="s">
        <v>91</v>
      </c>
      <c r="R626" s="12" t="s">
        <v>5627</v>
      </c>
      <c r="S626" s="12" t="s">
        <v>9671</v>
      </c>
      <c r="T626" s="12" t="s">
        <v>9672</v>
      </c>
      <c r="U626" s="12" t="s">
        <v>3808</v>
      </c>
      <c r="V626" s="12" t="s">
        <v>372</v>
      </c>
      <c r="W626" s="12" t="s">
        <v>3</v>
      </c>
      <c r="X626" s="12" t="s">
        <v>2100</v>
      </c>
      <c r="Y626" s="12" t="s">
        <v>8199</v>
      </c>
      <c r="Z626" s="12" t="s">
        <v>9673</v>
      </c>
    </row>
    <row r="627" spans="1:26">
      <c r="A627" s="12" t="s">
        <v>177</v>
      </c>
      <c r="B627" s="12" t="s">
        <v>2593</v>
      </c>
      <c r="C627" s="12" t="s">
        <v>9674</v>
      </c>
      <c r="D627" s="12" t="s">
        <v>9675</v>
      </c>
      <c r="E627" s="12" t="s">
        <v>9676</v>
      </c>
      <c r="F627" s="12" t="s">
        <v>2692</v>
      </c>
      <c r="G627" s="12" t="s">
        <v>2608</v>
      </c>
      <c r="H627" s="12" t="s">
        <v>1613</v>
      </c>
      <c r="I627" s="12" t="s">
        <v>1482</v>
      </c>
      <c r="J627" s="12" t="s">
        <v>1051</v>
      </c>
      <c r="K627" s="12" t="s">
        <v>1546</v>
      </c>
      <c r="L627" s="12" t="s">
        <v>9677</v>
      </c>
      <c r="M627" s="12" t="s">
        <v>7813</v>
      </c>
      <c r="N627" s="12" t="s">
        <v>4104</v>
      </c>
      <c r="O627" s="12" t="s">
        <v>375</v>
      </c>
      <c r="P627" s="12" t="s">
        <v>371</v>
      </c>
      <c r="Q627" s="12" t="s">
        <v>2172</v>
      </c>
      <c r="R627" s="12" t="s">
        <v>9678</v>
      </c>
      <c r="S627" s="12" t="s">
        <v>9679</v>
      </c>
      <c r="T627" s="12" t="s">
        <v>9680</v>
      </c>
      <c r="U627" s="12" t="s">
        <v>9681</v>
      </c>
      <c r="V627" s="12" t="s">
        <v>9682</v>
      </c>
      <c r="W627" s="12" t="s">
        <v>2</v>
      </c>
      <c r="X627" s="12" t="s">
        <v>9683</v>
      </c>
      <c r="Y627" s="12" t="s">
        <v>9684</v>
      </c>
      <c r="Z627" s="12" t="s">
        <v>9685</v>
      </c>
    </row>
    <row r="628" spans="1:26">
      <c r="A628" s="12" t="s">
        <v>177</v>
      </c>
      <c r="B628" s="12" t="s">
        <v>9590</v>
      </c>
      <c r="C628" s="12" t="s">
        <v>9686</v>
      </c>
      <c r="D628" s="12" t="s">
        <v>9687</v>
      </c>
      <c r="E628" s="12" t="s">
        <v>9676</v>
      </c>
      <c r="F628" s="12" t="s">
        <v>4543</v>
      </c>
      <c r="G628" s="12" t="s">
        <v>1831</v>
      </c>
      <c r="H628" s="12" t="s">
        <v>1546</v>
      </c>
      <c r="I628" s="12" t="s">
        <v>3800</v>
      </c>
      <c r="J628" s="12" t="s">
        <v>1051</v>
      </c>
      <c r="K628" s="12" t="s">
        <v>1051</v>
      </c>
      <c r="L628" s="12" t="s">
        <v>9688</v>
      </c>
      <c r="M628" s="12" t="s">
        <v>375</v>
      </c>
      <c r="N628" s="12" t="s">
        <v>4088</v>
      </c>
      <c r="O628" s="12" t="s">
        <v>91</v>
      </c>
      <c r="P628" s="12" t="s">
        <v>371</v>
      </c>
      <c r="Q628" s="12" t="s">
        <v>371</v>
      </c>
      <c r="R628" s="12" t="s">
        <v>9689</v>
      </c>
      <c r="S628" s="12" t="s">
        <v>9690</v>
      </c>
      <c r="T628" s="12" t="s">
        <v>9691</v>
      </c>
      <c r="U628" s="12" t="s">
        <v>9692</v>
      </c>
      <c r="V628" s="12" t="s">
        <v>9693</v>
      </c>
      <c r="W628" s="12" t="s">
        <v>3</v>
      </c>
      <c r="X628" s="12" t="s">
        <v>8419</v>
      </c>
      <c r="Y628" s="12" t="s">
        <v>9694</v>
      </c>
      <c r="Z628" s="12" t="s">
        <v>9695</v>
      </c>
    </row>
    <row r="629" spans="1:26">
      <c r="A629" s="12" t="s">
        <v>177</v>
      </c>
      <c r="B629" s="12" t="s">
        <v>9696</v>
      </c>
      <c r="C629" s="12" t="s">
        <v>9697</v>
      </c>
      <c r="D629" s="12" t="s">
        <v>9698</v>
      </c>
      <c r="E629" s="12" t="s">
        <v>9699</v>
      </c>
      <c r="F629" s="12" t="s">
        <v>2499</v>
      </c>
      <c r="G629" s="12" t="s">
        <v>1981</v>
      </c>
      <c r="H629" s="12" t="s">
        <v>1613</v>
      </c>
      <c r="I629" s="12" t="s">
        <v>1482</v>
      </c>
      <c r="J629" s="12" t="s">
        <v>1051</v>
      </c>
      <c r="K629" s="12" t="s">
        <v>1482</v>
      </c>
      <c r="L629" s="12" t="s">
        <v>3522</v>
      </c>
      <c r="M629" s="12" t="s">
        <v>9700</v>
      </c>
      <c r="N629" s="12" t="s">
        <v>3522</v>
      </c>
      <c r="O629" s="12" t="s">
        <v>371</v>
      </c>
      <c r="P629" s="12" t="s">
        <v>371</v>
      </c>
      <c r="Q629" s="12" t="s">
        <v>375</v>
      </c>
      <c r="R629" s="12" t="s">
        <v>9701</v>
      </c>
      <c r="S629" s="12" t="s">
        <v>9702</v>
      </c>
      <c r="T629" s="12" t="s">
        <v>9703</v>
      </c>
      <c r="U629" s="12" t="s">
        <v>5765</v>
      </c>
      <c r="V629" s="12" t="s">
        <v>9704</v>
      </c>
      <c r="W629" s="12" t="s">
        <v>2</v>
      </c>
      <c r="X629" s="12" t="s">
        <v>5785</v>
      </c>
      <c r="Y629" s="12" t="s">
        <v>7833</v>
      </c>
      <c r="Z629" s="12" t="s">
        <v>9705</v>
      </c>
    </row>
    <row r="630" spans="1:26">
      <c r="A630" s="12" t="s">
        <v>177</v>
      </c>
      <c r="B630" s="12" t="s">
        <v>9706</v>
      </c>
      <c r="C630" s="12" t="s">
        <v>9707</v>
      </c>
      <c r="D630" s="12" t="s">
        <v>9708</v>
      </c>
      <c r="E630" s="12" t="s">
        <v>9709</v>
      </c>
      <c r="F630" s="12" t="s">
        <v>921</v>
      </c>
      <c r="G630" s="12" t="s">
        <v>1360</v>
      </c>
      <c r="H630" s="12" t="s">
        <v>1657</v>
      </c>
      <c r="I630" s="12" t="s">
        <v>1482</v>
      </c>
      <c r="J630" s="12" t="s">
        <v>1504</v>
      </c>
      <c r="K630" s="12" t="s">
        <v>1546</v>
      </c>
      <c r="L630" s="12" t="s">
        <v>9710</v>
      </c>
      <c r="M630" s="12" t="s">
        <v>9711</v>
      </c>
      <c r="N630" s="12" t="s">
        <v>6802</v>
      </c>
      <c r="O630" s="12" t="s">
        <v>3522</v>
      </c>
      <c r="P630" s="12" t="s">
        <v>2172</v>
      </c>
      <c r="Q630" s="12" t="s">
        <v>2315</v>
      </c>
      <c r="R630" s="12" t="s">
        <v>9712</v>
      </c>
      <c r="S630" s="12" t="s">
        <v>9713</v>
      </c>
      <c r="T630" s="12" t="s">
        <v>9714</v>
      </c>
      <c r="U630" s="12" t="s">
        <v>6745</v>
      </c>
      <c r="V630" s="12" t="s">
        <v>9715</v>
      </c>
      <c r="W630" s="12" t="s">
        <v>4</v>
      </c>
      <c r="X630" s="12" t="s">
        <v>9365</v>
      </c>
      <c r="Y630" s="12" t="s">
        <v>9716</v>
      </c>
      <c r="Z630" s="12" t="s">
        <v>9717</v>
      </c>
    </row>
    <row r="631" spans="1:26">
      <c r="A631" s="12" t="s">
        <v>177</v>
      </c>
      <c r="B631" s="12" t="s">
        <v>6863</v>
      </c>
      <c r="C631" s="12" t="s">
        <v>9718</v>
      </c>
      <c r="D631" s="12" t="s">
        <v>9719</v>
      </c>
      <c r="E631" s="12" t="s">
        <v>9709</v>
      </c>
      <c r="F631" s="12" t="s">
        <v>2278</v>
      </c>
      <c r="G631" s="12" t="s">
        <v>2541</v>
      </c>
      <c r="H631" s="12" t="s">
        <v>1810</v>
      </c>
      <c r="I631" s="12" t="s">
        <v>1502</v>
      </c>
      <c r="J631" s="12" t="s">
        <v>1918</v>
      </c>
      <c r="K631" s="12" t="s">
        <v>2074</v>
      </c>
      <c r="L631" s="12" t="s">
        <v>6025</v>
      </c>
      <c r="M631" s="12" t="s">
        <v>9720</v>
      </c>
      <c r="N631" s="12" t="s">
        <v>5512</v>
      </c>
      <c r="O631" s="12" t="s">
        <v>431</v>
      </c>
      <c r="P631" s="12" t="s">
        <v>3129</v>
      </c>
      <c r="Q631" s="12" t="s">
        <v>387</v>
      </c>
      <c r="R631" s="12" t="s">
        <v>2268</v>
      </c>
      <c r="S631" s="12" t="s">
        <v>9721</v>
      </c>
      <c r="T631" s="12" t="s">
        <v>9722</v>
      </c>
      <c r="U631" s="12" t="s">
        <v>9723</v>
      </c>
      <c r="V631" s="12" t="s">
        <v>9724</v>
      </c>
      <c r="W631" s="12" t="s">
        <v>10</v>
      </c>
      <c r="X631" s="12" t="s">
        <v>1903</v>
      </c>
      <c r="Y631" s="12" t="s">
        <v>2412</v>
      </c>
      <c r="Z631" s="12" t="s">
        <v>9725</v>
      </c>
    </row>
    <row r="632" spans="1:26">
      <c r="A632" s="12" t="s">
        <v>177</v>
      </c>
      <c r="B632" s="12" t="s">
        <v>4161</v>
      </c>
      <c r="C632" s="12" t="s">
        <v>9726</v>
      </c>
      <c r="D632" s="12" t="s">
        <v>9727</v>
      </c>
      <c r="E632" s="12" t="s">
        <v>9709</v>
      </c>
      <c r="F632" s="12" t="s">
        <v>1936</v>
      </c>
      <c r="G632" s="12" t="s">
        <v>2384</v>
      </c>
      <c r="H632" s="12" t="s">
        <v>1719</v>
      </c>
      <c r="I632" s="12" t="s">
        <v>1053</v>
      </c>
      <c r="J632" s="12" t="s">
        <v>2114</v>
      </c>
      <c r="K632" s="12" t="s">
        <v>1053</v>
      </c>
      <c r="L632" s="12" t="s">
        <v>9728</v>
      </c>
      <c r="M632" s="12" t="s">
        <v>9729</v>
      </c>
      <c r="N632" s="12" t="s">
        <v>9730</v>
      </c>
      <c r="O632" s="12" t="s">
        <v>2884</v>
      </c>
      <c r="P632" s="12" t="s">
        <v>3649</v>
      </c>
      <c r="Q632" s="12" t="s">
        <v>1054</v>
      </c>
      <c r="R632" s="12" t="s">
        <v>9731</v>
      </c>
      <c r="S632" s="12" t="s">
        <v>9732</v>
      </c>
      <c r="T632" s="12" t="s">
        <v>9733</v>
      </c>
      <c r="U632" s="12" t="s">
        <v>9734</v>
      </c>
      <c r="V632" s="12" t="s">
        <v>9735</v>
      </c>
      <c r="W632" s="12" t="s">
        <v>2</v>
      </c>
      <c r="X632" s="12" t="s">
        <v>9736</v>
      </c>
      <c r="Y632" s="12" t="s">
        <v>1859</v>
      </c>
      <c r="Z632" s="12" t="s">
        <v>9737</v>
      </c>
    </row>
    <row r="633" spans="1:26">
      <c r="A633" s="12" t="s">
        <v>177</v>
      </c>
      <c r="B633" s="12" t="s">
        <v>1086</v>
      </c>
      <c r="C633" s="12" t="s">
        <v>9738</v>
      </c>
      <c r="D633" s="12" t="s">
        <v>9739</v>
      </c>
      <c r="E633" s="12" t="s">
        <v>9709</v>
      </c>
      <c r="F633" s="12" t="s">
        <v>4079</v>
      </c>
      <c r="G633" s="12" t="s">
        <v>1742</v>
      </c>
      <c r="H633" s="12" t="s">
        <v>1547</v>
      </c>
      <c r="I633" s="12" t="s">
        <v>3800</v>
      </c>
      <c r="J633" s="12" t="s">
        <v>3800</v>
      </c>
      <c r="K633" s="12" t="s">
        <v>1051</v>
      </c>
      <c r="L633" s="12" t="s">
        <v>9740</v>
      </c>
      <c r="M633" s="12" t="s">
        <v>3522</v>
      </c>
      <c r="N633" s="12" t="s">
        <v>3522</v>
      </c>
      <c r="O633" s="12" t="s">
        <v>91</v>
      </c>
      <c r="P633" s="12" t="s">
        <v>91</v>
      </c>
      <c r="Q633" s="12" t="s">
        <v>371</v>
      </c>
      <c r="R633" s="12" t="s">
        <v>9741</v>
      </c>
      <c r="S633" s="12" t="s">
        <v>9742</v>
      </c>
      <c r="T633" s="12" t="s">
        <v>9743</v>
      </c>
      <c r="U633" s="12" t="s">
        <v>3808</v>
      </c>
      <c r="V633" s="12" t="s">
        <v>9744</v>
      </c>
      <c r="W633" s="12" t="s">
        <v>2</v>
      </c>
      <c r="X633" s="12" t="s">
        <v>9745</v>
      </c>
      <c r="Y633" s="12" t="s">
        <v>9746</v>
      </c>
      <c r="Z633" s="12" t="s">
        <v>9747</v>
      </c>
    </row>
    <row r="634" spans="1:26">
      <c r="A634" s="12" t="s">
        <v>177</v>
      </c>
      <c r="B634" s="12" t="s">
        <v>6929</v>
      </c>
      <c r="C634" s="12" t="s">
        <v>9748</v>
      </c>
      <c r="D634" s="12" t="s">
        <v>9749</v>
      </c>
      <c r="E634" s="12" t="s">
        <v>9750</v>
      </c>
      <c r="F634" s="12" t="s">
        <v>2247</v>
      </c>
      <c r="G634" s="12" t="s">
        <v>2976</v>
      </c>
      <c r="H634" s="12" t="s">
        <v>1853</v>
      </c>
      <c r="I634" s="12" t="s">
        <v>1502</v>
      </c>
      <c r="J634" s="12" t="s">
        <v>1546</v>
      </c>
      <c r="K634" s="12" t="s">
        <v>1853</v>
      </c>
      <c r="L634" s="12" t="s">
        <v>9751</v>
      </c>
      <c r="M634" s="12" t="s">
        <v>9752</v>
      </c>
      <c r="N634" s="12" t="s">
        <v>6719</v>
      </c>
      <c r="O634" s="12" t="s">
        <v>375</v>
      </c>
      <c r="P634" s="12" t="s">
        <v>4088</v>
      </c>
      <c r="Q634" s="12" t="s">
        <v>2828</v>
      </c>
      <c r="R634" s="12" t="s">
        <v>9753</v>
      </c>
      <c r="S634" s="12" t="s">
        <v>9754</v>
      </c>
      <c r="T634" s="12" t="s">
        <v>9755</v>
      </c>
      <c r="U634" s="12" t="s">
        <v>9756</v>
      </c>
      <c r="V634" s="12" t="s">
        <v>9757</v>
      </c>
      <c r="W634" s="12" t="s">
        <v>2</v>
      </c>
      <c r="X634" s="12" t="s">
        <v>2651</v>
      </c>
      <c r="Y634" s="12" t="s">
        <v>8753</v>
      </c>
      <c r="Z634" s="12" t="s">
        <v>9758</v>
      </c>
    </row>
    <row r="635" spans="1:26">
      <c r="A635" s="12" t="s">
        <v>177</v>
      </c>
      <c r="B635" s="12" t="s">
        <v>9759</v>
      </c>
      <c r="C635" s="12" t="s">
        <v>9760</v>
      </c>
      <c r="D635" s="12" t="s">
        <v>9761</v>
      </c>
      <c r="E635" s="12" t="s">
        <v>9750</v>
      </c>
      <c r="F635" s="12" t="s">
        <v>1354</v>
      </c>
      <c r="G635" s="12" t="s">
        <v>1354</v>
      </c>
      <c r="H635" s="12" t="s">
        <v>2530</v>
      </c>
      <c r="I635" s="12" t="s">
        <v>1053</v>
      </c>
      <c r="J635" s="12" t="s">
        <v>1502</v>
      </c>
      <c r="K635" s="12" t="s">
        <v>1810</v>
      </c>
      <c r="L635" s="12" t="s">
        <v>6402</v>
      </c>
      <c r="M635" s="12" t="s">
        <v>9762</v>
      </c>
      <c r="N635" s="12" t="s">
        <v>5218</v>
      </c>
      <c r="O635" s="12" t="s">
        <v>2315</v>
      </c>
      <c r="P635" s="12" t="s">
        <v>431</v>
      </c>
      <c r="Q635" s="12" t="s">
        <v>6766</v>
      </c>
      <c r="R635" s="12" t="s">
        <v>9763</v>
      </c>
      <c r="S635" s="12" t="s">
        <v>9764</v>
      </c>
      <c r="T635" s="12" t="s">
        <v>4988</v>
      </c>
      <c r="U635" s="12" t="s">
        <v>9765</v>
      </c>
      <c r="V635" s="12" t="s">
        <v>9766</v>
      </c>
      <c r="W635" s="12" t="s">
        <v>4</v>
      </c>
      <c r="X635" s="12" t="s">
        <v>1750</v>
      </c>
      <c r="Y635" s="12" t="s">
        <v>3994</v>
      </c>
      <c r="Z635" s="12" t="s">
        <v>9767</v>
      </c>
    </row>
    <row r="636" spans="1:26">
      <c r="A636" s="12" t="s">
        <v>177</v>
      </c>
      <c r="B636" s="12" t="s">
        <v>9768</v>
      </c>
      <c r="C636" s="12" t="s">
        <v>9769</v>
      </c>
      <c r="D636" s="12" t="s">
        <v>9770</v>
      </c>
      <c r="E636" s="12" t="s">
        <v>9771</v>
      </c>
      <c r="F636" s="12" t="s">
        <v>2685</v>
      </c>
      <c r="G636" s="12" t="s">
        <v>2159</v>
      </c>
      <c r="H636" s="12" t="s">
        <v>1613</v>
      </c>
      <c r="I636" s="12" t="s">
        <v>1482</v>
      </c>
      <c r="J636" s="12" t="s">
        <v>1482</v>
      </c>
      <c r="K636" s="12" t="s">
        <v>1546</v>
      </c>
      <c r="L636" s="12" t="s">
        <v>9772</v>
      </c>
      <c r="M636" s="12" t="s">
        <v>9773</v>
      </c>
      <c r="N636" s="12" t="s">
        <v>431</v>
      </c>
      <c r="O636" s="12" t="s">
        <v>375</v>
      </c>
      <c r="P636" s="12" t="s">
        <v>375</v>
      </c>
      <c r="Q636" s="12" t="s">
        <v>371</v>
      </c>
      <c r="R636" s="12" t="s">
        <v>9774</v>
      </c>
      <c r="S636" s="12" t="s">
        <v>9775</v>
      </c>
      <c r="T636" s="12" t="s">
        <v>9776</v>
      </c>
      <c r="U636" s="12" t="s">
        <v>9777</v>
      </c>
      <c r="V636" s="12" t="s">
        <v>9778</v>
      </c>
      <c r="W636" s="12" t="s">
        <v>3</v>
      </c>
      <c r="X636" s="12" t="s">
        <v>1208</v>
      </c>
      <c r="Y636" s="12" t="s">
        <v>9779</v>
      </c>
      <c r="Z636" s="12" t="s">
        <v>9780</v>
      </c>
    </row>
    <row r="637" spans="1:26">
      <c r="A637" s="12" t="s">
        <v>177</v>
      </c>
      <c r="B637" s="12" t="s">
        <v>6266</v>
      </c>
      <c r="C637" s="12" t="s">
        <v>9781</v>
      </c>
      <c r="D637" s="12" t="s">
        <v>9782</v>
      </c>
      <c r="E637" s="12" t="s">
        <v>9771</v>
      </c>
      <c r="F637" s="12" t="s">
        <v>3191</v>
      </c>
      <c r="G637" s="12" t="s">
        <v>926</v>
      </c>
      <c r="H637" s="12" t="s">
        <v>2029</v>
      </c>
      <c r="I637" s="12" t="s">
        <v>1482</v>
      </c>
      <c r="J637" s="12" t="s">
        <v>1504</v>
      </c>
      <c r="K637" s="12" t="s">
        <v>1504</v>
      </c>
      <c r="L637" s="12" t="s">
        <v>9783</v>
      </c>
      <c r="M637" s="12" t="s">
        <v>8831</v>
      </c>
      <c r="N637" s="12" t="s">
        <v>2884</v>
      </c>
      <c r="O637" s="12" t="s">
        <v>371</v>
      </c>
      <c r="P637" s="12" t="s">
        <v>371</v>
      </c>
      <c r="Q637" s="12" t="s">
        <v>2315</v>
      </c>
      <c r="R637" s="12" t="s">
        <v>9784</v>
      </c>
      <c r="S637" s="12" t="s">
        <v>9785</v>
      </c>
      <c r="T637" s="12" t="s">
        <v>9786</v>
      </c>
      <c r="U637" s="12" t="s">
        <v>9787</v>
      </c>
      <c r="V637" s="12" t="s">
        <v>1350</v>
      </c>
      <c r="W637" s="12" t="s">
        <v>10</v>
      </c>
      <c r="X637" s="12" t="s">
        <v>2804</v>
      </c>
      <c r="Y637" s="12" t="s">
        <v>1214</v>
      </c>
      <c r="Z637" s="12" t="s">
        <v>9788</v>
      </c>
    </row>
    <row r="638" spans="1:26">
      <c r="A638" s="12" t="s">
        <v>177</v>
      </c>
      <c r="B638" s="12" t="s">
        <v>3000</v>
      </c>
      <c r="C638" s="12" t="s">
        <v>9789</v>
      </c>
      <c r="D638" s="12" t="s">
        <v>9790</v>
      </c>
      <c r="E638" s="12" t="s">
        <v>9771</v>
      </c>
      <c r="F638" s="12" t="s">
        <v>1860</v>
      </c>
      <c r="G638" s="12" t="s">
        <v>2502</v>
      </c>
      <c r="H638" s="12" t="s">
        <v>1657</v>
      </c>
      <c r="I638" s="12" t="s">
        <v>3800</v>
      </c>
      <c r="J638" s="12" t="s">
        <v>1051</v>
      </c>
      <c r="K638" s="12" t="s">
        <v>3800</v>
      </c>
      <c r="L638" s="12" t="s">
        <v>9522</v>
      </c>
      <c r="M638" s="12" t="s">
        <v>7493</v>
      </c>
      <c r="N638" s="12" t="s">
        <v>6802</v>
      </c>
      <c r="O638" s="12" t="s">
        <v>91</v>
      </c>
      <c r="P638" s="12" t="s">
        <v>371</v>
      </c>
      <c r="Q638" s="12" t="s">
        <v>91</v>
      </c>
      <c r="R638" s="12" t="s">
        <v>9791</v>
      </c>
      <c r="S638" s="12" t="s">
        <v>9792</v>
      </c>
      <c r="T638" s="12" t="s">
        <v>9793</v>
      </c>
      <c r="U638" s="12" t="s">
        <v>9794</v>
      </c>
      <c r="V638" s="12" t="s">
        <v>372</v>
      </c>
      <c r="W638" s="12" t="s">
        <v>2</v>
      </c>
      <c r="X638" s="12" t="s">
        <v>9795</v>
      </c>
      <c r="Y638" s="12" t="s">
        <v>9796</v>
      </c>
      <c r="Z638" s="12" t="s">
        <v>9797</v>
      </c>
    </row>
    <row r="639" spans="1:26">
      <c r="A639" s="12" t="s">
        <v>177</v>
      </c>
      <c r="B639" s="12" t="s">
        <v>9022</v>
      </c>
      <c r="C639" s="12" t="s">
        <v>9798</v>
      </c>
      <c r="D639" s="12" t="s">
        <v>9799</v>
      </c>
      <c r="E639" s="12" t="s">
        <v>9771</v>
      </c>
      <c r="F639" s="12" t="s">
        <v>2655</v>
      </c>
      <c r="G639" s="12" t="s">
        <v>2324</v>
      </c>
      <c r="H639" s="12" t="s">
        <v>1613</v>
      </c>
      <c r="I639" s="12" t="s">
        <v>3800</v>
      </c>
      <c r="J639" s="12" t="s">
        <v>3800</v>
      </c>
      <c r="K639" s="12" t="s">
        <v>1051</v>
      </c>
      <c r="L639" s="12" t="s">
        <v>9611</v>
      </c>
      <c r="M639" s="12" t="s">
        <v>9800</v>
      </c>
      <c r="N639" s="12" t="s">
        <v>3522</v>
      </c>
      <c r="O639" s="12" t="s">
        <v>91</v>
      </c>
      <c r="P639" s="12" t="s">
        <v>91</v>
      </c>
      <c r="Q639" s="12" t="s">
        <v>3522</v>
      </c>
      <c r="R639" s="12" t="s">
        <v>8203</v>
      </c>
      <c r="S639" s="12" t="s">
        <v>9801</v>
      </c>
      <c r="T639" s="12" t="s">
        <v>9802</v>
      </c>
      <c r="U639" s="12" t="s">
        <v>3808</v>
      </c>
      <c r="V639" s="12" t="s">
        <v>9803</v>
      </c>
      <c r="W639" s="12" t="s">
        <v>2</v>
      </c>
      <c r="X639" s="12" t="s">
        <v>9804</v>
      </c>
      <c r="Y639" s="12" t="s">
        <v>9805</v>
      </c>
      <c r="Z639" s="12" t="s">
        <v>9806</v>
      </c>
    </row>
    <row r="640" spans="1:26">
      <c r="A640" s="12" t="s">
        <v>177</v>
      </c>
      <c r="B640" s="12" t="s">
        <v>9807</v>
      </c>
      <c r="C640" s="12" t="s">
        <v>9808</v>
      </c>
      <c r="D640" s="12" t="s">
        <v>9809</v>
      </c>
      <c r="E640" s="12" t="s">
        <v>9810</v>
      </c>
      <c r="F640" s="12" t="s">
        <v>1337</v>
      </c>
      <c r="G640" s="12" t="s">
        <v>1961</v>
      </c>
      <c r="H640" s="12" t="s">
        <v>1502</v>
      </c>
      <c r="I640" s="12" t="s">
        <v>1051</v>
      </c>
      <c r="J640" s="12" t="s">
        <v>1657</v>
      </c>
      <c r="K640" s="12" t="s">
        <v>1547</v>
      </c>
      <c r="L640" s="12" t="s">
        <v>9811</v>
      </c>
      <c r="M640" s="12" t="s">
        <v>431</v>
      </c>
      <c r="N640" s="12" t="s">
        <v>431</v>
      </c>
      <c r="O640" s="12" t="s">
        <v>371</v>
      </c>
      <c r="P640" s="12" t="s">
        <v>3332</v>
      </c>
      <c r="Q640" s="12" t="s">
        <v>471</v>
      </c>
      <c r="R640" s="12" t="s">
        <v>9812</v>
      </c>
      <c r="S640" s="12" t="s">
        <v>9813</v>
      </c>
      <c r="T640" s="12" t="s">
        <v>9814</v>
      </c>
      <c r="U640" s="12" t="s">
        <v>9815</v>
      </c>
      <c r="V640" s="12" t="s">
        <v>9816</v>
      </c>
      <c r="W640" s="12" t="s">
        <v>3</v>
      </c>
      <c r="X640" s="12" t="s">
        <v>9817</v>
      </c>
      <c r="Y640" s="12" t="s">
        <v>9818</v>
      </c>
      <c r="Z640" s="12" t="s">
        <v>9819</v>
      </c>
    </row>
    <row r="641" spans="1:26">
      <c r="A641" s="12" t="s">
        <v>177</v>
      </c>
      <c r="B641" s="12" t="s">
        <v>8826</v>
      </c>
      <c r="C641" s="12" t="s">
        <v>9820</v>
      </c>
      <c r="D641" s="12" t="s">
        <v>9821</v>
      </c>
      <c r="E641" s="12" t="s">
        <v>9822</v>
      </c>
      <c r="F641" s="12" t="s">
        <v>3253</v>
      </c>
      <c r="G641" s="12" t="s">
        <v>2544</v>
      </c>
      <c r="H641" s="12" t="s">
        <v>2137</v>
      </c>
      <c r="I641" s="12" t="s">
        <v>1657</v>
      </c>
      <c r="J641" s="12" t="s">
        <v>1547</v>
      </c>
      <c r="K641" s="12" t="s">
        <v>1546</v>
      </c>
      <c r="L641" s="12" t="s">
        <v>4286</v>
      </c>
      <c r="M641" s="12" t="s">
        <v>9823</v>
      </c>
      <c r="N641" s="12" t="s">
        <v>2696</v>
      </c>
      <c r="O641" s="12" t="s">
        <v>3074</v>
      </c>
      <c r="P641" s="12" t="s">
        <v>471</v>
      </c>
      <c r="Q641" s="12" t="s">
        <v>2172</v>
      </c>
      <c r="R641" s="12" t="s">
        <v>5639</v>
      </c>
      <c r="S641" s="12" t="s">
        <v>9824</v>
      </c>
      <c r="T641" s="12" t="s">
        <v>6028</v>
      </c>
      <c r="U641" s="12" t="s">
        <v>9825</v>
      </c>
      <c r="V641" s="12" t="s">
        <v>9826</v>
      </c>
      <c r="W641" s="12" t="s">
        <v>4</v>
      </c>
      <c r="X641" s="12" t="s">
        <v>2709</v>
      </c>
      <c r="Y641" s="12" t="s">
        <v>1702</v>
      </c>
      <c r="Z641" s="12" t="s">
        <v>9827</v>
      </c>
    </row>
    <row r="642" spans="1:26">
      <c r="A642" s="12" t="s">
        <v>177</v>
      </c>
      <c r="B642" s="12" t="s">
        <v>6629</v>
      </c>
      <c r="C642" s="12" t="s">
        <v>9828</v>
      </c>
      <c r="D642" s="12" t="s">
        <v>9829</v>
      </c>
      <c r="E642" s="12" t="s">
        <v>9822</v>
      </c>
      <c r="F642" s="12" t="s">
        <v>3056</v>
      </c>
      <c r="G642" s="12" t="s">
        <v>2481</v>
      </c>
      <c r="H642" s="12" t="s">
        <v>1657</v>
      </c>
      <c r="I642" s="12" t="s">
        <v>1051</v>
      </c>
      <c r="J642" s="12" t="s">
        <v>1547</v>
      </c>
      <c r="K642" s="12" t="s">
        <v>1051</v>
      </c>
      <c r="L642" s="12" t="s">
        <v>9830</v>
      </c>
      <c r="M642" s="12" t="s">
        <v>3583</v>
      </c>
      <c r="N642" s="12" t="s">
        <v>471</v>
      </c>
      <c r="O642" s="12" t="s">
        <v>371</v>
      </c>
      <c r="P642" s="12" t="s">
        <v>371</v>
      </c>
      <c r="Q642" s="12" t="s">
        <v>371</v>
      </c>
      <c r="R642" s="12" t="s">
        <v>3789</v>
      </c>
      <c r="S642" s="12" t="s">
        <v>9831</v>
      </c>
      <c r="T642" s="12" t="s">
        <v>9832</v>
      </c>
      <c r="U642" s="12" t="s">
        <v>9833</v>
      </c>
      <c r="V642" s="12" t="s">
        <v>9834</v>
      </c>
      <c r="W642" s="12" t="s">
        <v>3</v>
      </c>
      <c r="X642" s="12" t="s">
        <v>9266</v>
      </c>
      <c r="Y642" s="12" t="s">
        <v>1021</v>
      </c>
      <c r="Z642" s="12" t="s">
        <v>9835</v>
      </c>
    </row>
    <row r="643" spans="1:26">
      <c r="A643" s="12" t="s">
        <v>177</v>
      </c>
      <c r="B643" s="12" t="s">
        <v>2100</v>
      </c>
      <c r="C643" s="12" t="s">
        <v>9836</v>
      </c>
      <c r="D643" s="12" t="s">
        <v>9837</v>
      </c>
      <c r="E643" s="12" t="s">
        <v>9822</v>
      </c>
      <c r="F643" s="12" t="s">
        <v>1343</v>
      </c>
      <c r="G643" s="12" t="s">
        <v>2529</v>
      </c>
      <c r="H643" s="12" t="s">
        <v>1810</v>
      </c>
      <c r="I643" s="12" t="s">
        <v>1547</v>
      </c>
      <c r="J643" s="12" t="s">
        <v>1504</v>
      </c>
      <c r="K643" s="12" t="s">
        <v>1051</v>
      </c>
      <c r="L643" s="12" t="s">
        <v>8840</v>
      </c>
      <c r="M643" s="12" t="s">
        <v>9838</v>
      </c>
      <c r="N643" s="12" t="s">
        <v>4958</v>
      </c>
      <c r="O643" s="12" t="s">
        <v>471</v>
      </c>
      <c r="P643" s="12" t="s">
        <v>371</v>
      </c>
      <c r="Q643" s="12" t="s">
        <v>3522</v>
      </c>
      <c r="R643" s="12" t="s">
        <v>9839</v>
      </c>
      <c r="S643" s="12" t="s">
        <v>9785</v>
      </c>
      <c r="T643" s="12" t="s">
        <v>9840</v>
      </c>
      <c r="U643" s="12" t="s">
        <v>9841</v>
      </c>
      <c r="V643" s="12" t="s">
        <v>9834</v>
      </c>
      <c r="W643" s="12" t="s">
        <v>2</v>
      </c>
      <c r="X643" s="12" t="s">
        <v>2328</v>
      </c>
      <c r="Y643" s="12" t="s">
        <v>2876</v>
      </c>
      <c r="Z643" s="12" t="s">
        <v>9842</v>
      </c>
    </row>
    <row r="644" spans="1:26">
      <c r="A644" s="12" t="s">
        <v>177</v>
      </c>
      <c r="B644" s="12" t="s">
        <v>1577</v>
      </c>
      <c r="C644" s="12" t="s">
        <v>9843</v>
      </c>
      <c r="D644" s="12" t="s">
        <v>9844</v>
      </c>
      <c r="E644" s="12" t="s">
        <v>9822</v>
      </c>
      <c r="F644" s="12" t="s">
        <v>926</v>
      </c>
      <c r="G644" s="12" t="s">
        <v>2461</v>
      </c>
      <c r="H644" s="12" t="s">
        <v>2279</v>
      </c>
      <c r="I644" s="12" t="s">
        <v>1721</v>
      </c>
      <c r="J644" s="12" t="s">
        <v>1613</v>
      </c>
      <c r="K644" s="12" t="s">
        <v>1502</v>
      </c>
      <c r="L644" s="12" t="s">
        <v>2575</v>
      </c>
      <c r="M644" s="12" t="s">
        <v>7886</v>
      </c>
      <c r="N644" s="12" t="s">
        <v>1908</v>
      </c>
      <c r="O644" s="12" t="s">
        <v>2191</v>
      </c>
      <c r="P644" s="12" t="s">
        <v>4481</v>
      </c>
      <c r="Q644" s="12" t="s">
        <v>375</v>
      </c>
      <c r="R644" s="12" t="s">
        <v>9845</v>
      </c>
      <c r="S644" s="12" t="s">
        <v>9846</v>
      </c>
      <c r="T644" s="12" t="s">
        <v>9847</v>
      </c>
      <c r="U644" s="12" t="s">
        <v>9848</v>
      </c>
      <c r="V644" s="12" t="s">
        <v>9849</v>
      </c>
      <c r="W644" s="12" t="s">
        <v>10</v>
      </c>
      <c r="X644" s="12" t="s">
        <v>3752</v>
      </c>
      <c r="Y644" s="12" t="s">
        <v>3876</v>
      </c>
      <c r="Z644" s="12" t="s">
        <v>9850</v>
      </c>
    </row>
    <row r="645" spans="1:26">
      <c r="A645" s="12" t="s">
        <v>177</v>
      </c>
      <c r="B645" s="12" t="s">
        <v>6161</v>
      </c>
      <c r="C645" s="12" t="s">
        <v>9851</v>
      </c>
      <c r="D645" s="12" t="s">
        <v>9852</v>
      </c>
      <c r="E645" s="12" t="s">
        <v>9853</v>
      </c>
      <c r="F645" s="12" t="s">
        <v>1981</v>
      </c>
      <c r="G645" s="12" t="s">
        <v>2059</v>
      </c>
      <c r="H645" s="12" t="s">
        <v>1742</v>
      </c>
      <c r="I645" s="12" t="s">
        <v>1547</v>
      </c>
      <c r="J645" s="12" t="s">
        <v>1547</v>
      </c>
      <c r="K645" s="12" t="s">
        <v>1698</v>
      </c>
      <c r="L645" s="12" t="s">
        <v>9854</v>
      </c>
      <c r="M645" s="12" t="s">
        <v>4103</v>
      </c>
      <c r="N645" s="12" t="s">
        <v>7675</v>
      </c>
      <c r="O645" s="12" t="s">
        <v>2773</v>
      </c>
      <c r="P645" s="12" t="s">
        <v>471</v>
      </c>
      <c r="Q645" s="12" t="s">
        <v>2315</v>
      </c>
      <c r="R645" s="12" t="s">
        <v>9855</v>
      </c>
      <c r="S645" s="12" t="s">
        <v>9856</v>
      </c>
      <c r="T645" s="12" t="s">
        <v>9857</v>
      </c>
      <c r="U645" s="12" t="s">
        <v>9858</v>
      </c>
      <c r="V645" s="12" t="s">
        <v>945</v>
      </c>
      <c r="W645" s="12" t="s">
        <v>2</v>
      </c>
      <c r="X645" s="12" t="s">
        <v>1839</v>
      </c>
      <c r="Y645" s="12" t="s">
        <v>7670</v>
      </c>
      <c r="Z645" s="12" t="s">
        <v>9859</v>
      </c>
    </row>
    <row r="646" spans="1:26">
      <c r="A646" s="12" t="s">
        <v>177</v>
      </c>
      <c r="B646" s="12" t="s">
        <v>2120</v>
      </c>
      <c r="C646" s="12" t="s">
        <v>9860</v>
      </c>
      <c r="D646" s="12" t="s">
        <v>9861</v>
      </c>
      <c r="E646" s="12" t="s">
        <v>9853</v>
      </c>
      <c r="F646" s="12" t="s">
        <v>2014</v>
      </c>
      <c r="G646" s="12" t="s">
        <v>2587</v>
      </c>
      <c r="H646" s="12" t="s">
        <v>2114</v>
      </c>
      <c r="I646" s="12" t="s">
        <v>1613</v>
      </c>
      <c r="J646" s="12" t="s">
        <v>1051</v>
      </c>
      <c r="K646" s="12" t="s">
        <v>1504</v>
      </c>
      <c r="L646" s="12" t="s">
        <v>9862</v>
      </c>
      <c r="M646" s="12" t="s">
        <v>4147</v>
      </c>
      <c r="N646" s="12" t="s">
        <v>7697</v>
      </c>
      <c r="O646" s="12" t="s">
        <v>4104</v>
      </c>
      <c r="P646" s="12" t="s">
        <v>3522</v>
      </c>
      <c r="Q646" s="12" t="s">
        <v>2172</v>
      </c>
      <c r="R646" s="12" t="s">
        <v>9863</v>
      </c>
      <c r="S646" s="12" t="s">
        <v>9864</v>
      </c>
      <c r="T646" s="12" t="s">
        <v>9865</v>
      </c>
      <c r="U646" s="12" t="s">
        <v>4540</v>
      </c>
      <c r="V646" s="12" t="s">
        <v>9866</v>
      </c>
      <c r="W646" s="12" t="s">
        <v>11</v>
      </c>
      <c r="X646" s="12" t="s">
        <v>9867</v>
      </c>
      <c r="Y646" s="12" t="s">
        <v>9868</v>
      </c>
      <c r="Z646" s="12" t="s">
        <v>9869</v>
      </c>
    </row>
    <row r="647" spans="1:26">
      <c r="A647" s="12" t="s">
        <v>177</v>
      </c>
      <c r="B647" s="12" t="s">
        <v>9870</v>
      </c>
      <c r="C647" s="12" t="s">
        <v>9871</v>
      </c>
      <c r="D647" s="12" t="s">
        <v>9872</v>
      </c>
      <c r="E647" s="12" t="s">
        <v>9873</v>
      </c>
      <c r="F647" s="12" t="s">
        <v>1315</v>
      </c>
      <c r="G647" s="12" t="s">
        <v>2324</v>
      </c>
      <c r="H647" s="12" t="s">
        <v>1482</v>
      </c>
      <c r="I647" s="12" t="s">
        <v>3800</v>
      </c>
      <c r="J647" s="12" t="s">
        <v>1547</v>
      </c>
      <c r="K647" s="12" t="s">
        <v>1504</v>
      </c>
      <c r="L647" s="12" t="s">
        <v>9874</v>
      </c>
      <c r="M647" s="12" t="s">
        <v>9875</v>
      </c>
      <c r="N647" s="12" t="s">
        <v>371</v>
      </c>
      <c r="O647" s="12" t="s">
        <v>91</v>
      </c>
      <c r="P647" s="12" t="s">
        <v>2773</v>
      </c>
      <c r="Q647" s="12" t="s">
        <v>3522</v>
      </c>
      <c r="R647" s="12" t="s">
        <v>9876</v>
      </c>
      <c r="S647" s="12" t="s">
        <v>9877</v>
      </c>
      <c r="T647" s="12" t="s">
        <v>9878</v>
      </c>
      <c r="U647" s="12" t="s">
        <v>9879</v>
      </c>
      <c r="V647" s="12" t="s">
        <v>9880</v>
      </c>
      <c r="W647" s="12" t="s">
        <v>3</v>
      </c>
      <c r="X647" s="12" t="s">
        <v>9881</v>
      </c>
      <c r="Y647" s="12" t="s">
        <v>9882</v>
      </c>
      <c r="Z647" s="12" t="s">
        <v>9883</v>
      </c>
    </row>
    <row r="648" spans="1:26">
      <c r="A648" s="12" t="s">
        <v>177</v>
      </c>
      <c r="B648" s="12" t="s">
        <v>2999</v>
      </c>
      <c r="C648" s="12" t="s">
        <v>9884</v>
      </c>
      <c r="D648" s="12" t="s">
        <v>9885</v>
      </c>
      <c r="E648" s="12" t="s">
        <v>9873</v>
      </c>
      <c r="F648" s="12" t="s">
        <v>2574</v>
      </c>
      <c r="G648" s="12" t="s">
        <v>2481</v>
      </c>
      <c r="H648" s="12" t="s">
        <v>1504</v>
      </c>
      <c r="I648" s="12" t="s">
        <v>3800</v>
      </c>
      <c r="J648" s="12" t="s">
        <v>1051</v>
      </c>
      <c r="K648" s="12" t="s">
        <v>1482</v>
      </c>
      <c r="L648" s="12" t="s">
        <v>3522</v>
      </c>
      <c r="M648" s="12" t="s">
        <v>9180</v>
      </c>
      <c r="N648" s="12" t="s">
        <v>3522</v>
      </c>
      <c r="O648" s="12" t="s">
        <v>91</v>
      </c>
      <c r="P648" s="12" t="s">
        <v>371</v>
      </c>
      <c r="Q648" s="12" t="s">
        <v>375</v>
      </c>
      <c r="R648" s="12" t="s">
        <v>9886</v>
      </c>
      <c r="S648" s="12" t="s">
        <v>9887</v>
      </c>
      <c r="T648" s="12" t="s">
        <v>9888</v>
      </c>
      <c r="U648" s="12" t="s">
        <v>9889</v>
      </c>
      <c r="V648" s="12" t="s">
        <v>7193</v>
      </c>
      <c r="W648" s="12" t="s">
        <v>2</v>
      </c>
      <c r="X648" s="12" t="s">
        <v>2999</v>
      </c>
      <c r="Y648" s="12" t="s">
        <v>9890</v>
      </c>
      <c r="Z648" s="12" t="s">
        <v>9891</v>
      </c>
    </row>
    <row r="649" spans="1:26">
      <c r="A649" s="12" t="s">
        <v>177</v>
      </c>
      <c r="B649" s="12" t="s">
        <v>2651</v>
      </c>
      <c r="C649" s="12" t="s">
        <v>9892</v>
      </c>
      <c r="D649" s="12" t="s">
        <v>9893</v>
      </c>
      <c r="E649" s="12" t="s">
        <v>9873</v>
      </c>
      <c r="F649" s="12" t="s">
        <v>1968</v>
      </c>
      <c r="G649" s="12" t="s">
        <v>2288</v>
      </c>
      <c r="H649" s="12" t="s">
        <v>1719</v>
      </c>
      <c r="I649" s="12" t="s">
        <v>1053</v>
      </c>
      <c r="J649" s="12" t="s">
        <v>1613</v>
      </c>
      <c r="K649" s="12" t="s">
        <v>1504</v>
      </c>
      <c r="L649" s="12" t="s">
        <v>9894</v>
      </c>
      <c r="M649" s="12" t="s">
        <v>9895</v>
      </c>
      <c r="N649" s="12" t="s">
        <v>4137</v>
      </c>
      <c r="O649" s="12" t="s">
        <v>2900</v>
      </c>
      <c r="P649" s="12" t="s">
        <v>3363</v>
      </c>
      <c r="Q649" s="12" t="s">
        <v>2172</v>
      </c>
      <c r="R649" s="12" t="s">
        <v>9896</v>
      </c>
      <c r="S649" s="12" t="s">
        <v>9897</v>
      </c>
      <c r="T649" s="12" t="s">
        <v>9898</v>
      </c>
      <c r="U649" s="12" t="s">
        <v>9899</v>
      </c>
      <c r="V649" s="12" t="s">
        <v>9880</v>
      </c>
      <c r="W649" s="12" t="s">
        <v>10</v>
      </c>
      <c r="X649" s="12" t="s">
        <v>9900</v>
      </c>
      <c r="Y649" s="12" t="s">
        <v>9901</v>
      </c>
      <c r="Z649" s="12" t="s">
        <v>9902</v>
      </c>
    </row>
    <row r="650" spans="1:26">
      <c r="A650" s="12" t="s">
        <v>177</v>
      </c>
      <c r="B650" s="12" t="s">
        <v>1490</v>
      </c>
      <c r="C650" s="12" t="s">
        <v>9903</v>
      </c>
      <c r="D650" s="12" t="s">
        <v>9904</v>
      </c>
      <c r="E650" s="12" t="s">
        <v>9873</v>
      </c>
      <c r="F650" s="12" t="s">
        <v>2614</v>
      </c>
      <c r="G650" s="12" t="s">
        <v>1981</v>
      </c>
      <c r="H650" s="12" t="s">
        <v>1810</v>
      </c>
      <c r="I650" s="12" t="s">
        <v>1482</v>
      </c>
      <c r="J650" s="12" t="s">
        <v>1504</v>
      </c>
      <c r="K650" s="12" t="s">
        <v>1482</v>
      </c>
      <c r="L650" s="12" t="s">
        <v>4436</v>
      </c>
      <c r="M650" s="12" t="s">
        <v>9905</v>
      </c>
      <c r="N650" s="12" t="s">
        <v>4958</v>
      </c>
      <c r="O650" s="12" t="s">
        <v>375</v>
      </c>
      <c r="P650" s="12" t="s">
        <v>371</v>
      </c>
      <c r="Q650" s="12" t="s">
        <v>375</v>
      </c>
      <c r="R650" s="12" t="s">
        <v>9906</v>
      </c>
      <c r="S650" s="12" t="s">
        <v>9907</v>
      </c>
      <c r="T650" s="12" t="s">
        <v>9908</v>
      </c>
      <c r="U650" s="12" t="s">
        <v>9879</v>
      </c>
      <c r="V650" s="12" t="s">
        <v>7193</v>
      </c>
      <c r="W650" s="12" t="s">
        <v>2</v>
      </c>
      <c r="X650" s="12" t="s">
        <v>8421</v>
      </c>
      <c r="Y650" s="12" t="s">
        <v>3293</v>
      </c>
      <c r="Z650" s="12" t="s">
        <v>9909</v>
      </c>
    </row>
    <row r="651" spans="1:26">
      <c r="A651" s="12" t="s">
        <v>177</v>
      </c>
      <c r="B651" s="12" t="s">
        <v>1190</v>
      </c>
      <c r="C651" s="12" t="s">
        <v>9910</v>
      </c>
      <c r="D651" s="12" t="s">
        <v>9911</v>
      </c>
      <c r="E651" s="12" t="s">
        <v>9873</v>
      </c>
      <c r="F651" s="12" t="s">
        <v>2487</v>
      </c>
      <c r="G651" s="12" t="s">
        <v>2759</v>
      </c>
      <c r="H651" s="12" t="s">
        <v>1918</v>
      </c>
      <c r="I651" s="12" t="s">
        <v>3800</v>
      </c>
      <c r="J651" s="12" t="s">
        <v>3800</v>
      </c>
      <c r="K651" s="12" t="s">
        <v>1051</v>
      </c>
      <c r="L651" s="12" t="s">
        <v>9912</v>
      </c>
      <c r="M651" s="12" t="s">
        <v>8652</v>
      </c>
      <c r="N651" s="12" t="s">
        <v>5802</v>
      </c>
      <c r="O651" s="12" t="s">
        <v>91</v>
      </c>
      <c r="P651" s="12" t="s">
        <v>91</v>
      </c>
      <c r="Q651" s="12" t="s">
        <v>371</v>
      </c>
      <c r="R651" s="12" t="s">
        <v>9876</v>
      </c>
      <c r="S651" s="12" t="s">
        <v>9913</v>
      </c>
      <c r="T651" s="12" t="s">
        <v>9914</v>
      </c>
      <c r="U651" s="12" t="s">
        <v>3808</v>
      </c>
      <c r="V651" s="12" t="s">
        <v>9915</v>
      </c>
      <c r="W651" s="12" t="s">
        <v>3</v>
      </c>
      <c r="X651" s="12" t="s">
        <v>2548</v>
      </c>
      <c r="Y651" s="12" t="s">
        <v>2447</v>
      </c>
      <c r="Z651" s="12" t="s">
        <v>9916</v>
      </c>
    </row>
    <row r="652" spans="1:26">
      <c r="A652" s="12" t="s">
        <v>177</v>
      </c>
      <c r="B652" s="12" t="s">
        <v>2349</v>
      </c>
      <c r="C652" s="12" t="s">
        <v>9917</v>
      </c>
      <c r="D652" s="12" t="s">
        <v>9918</v>
      </c>
      <c r="E652" s="12" t="s">
        <v>9919</v>
      </c>
      <c r="F652" s="12" t="s">
        <v>3377</v>
      </c>
      <c r="G652" s="12" t="s">
        <v>2687</v>
      </c>
      <c r="H652" s="12" t="s">
        <v>1590</v>
      </c>
      <c r="I652" s="12" t="s">
        <v>3800</v>
      </c>
      <c r="J652" s="12" t="s">
        <v>3800</v>
      </c>
      <c r="K652" s="12" t="s">
        <v>1051</v>
      </c>
      <c r="L652" s="12" t="s">
        <v>9920</v>
      </c>
      <c r="M652" s="12" t="s">
        <v>9921</v>
      </c>
      <c r="N652" s="12" t="s">
        <v>3523</v>
      </c>
      <c r="O652" s="12" t="s">
        <v>91</v>
      </c>
      <c r="P652" s="12" t="s">
        <v>91</v>
      </c>
      <c r="Q652" s="12" t="s">
        <v>371</v>
      </c>
      <c r="R652" s="12" t="s">
        <v>9922</v>
      </c>
      <c r="S652" s="12" t="s">
        <v>9923</v>
      </c>
      <c r="T652" s="12" t="s">
        <v>9924</v>
      </c>
      <c r="U652" s="12" t="s">
        <v>3808</v>
      </c>
      <c r="V652" s="12" t="s">
        <v>9925</v>
      </c>
      <c r="W652" s="12" t="s">
        <v>3</v>
      </c>
      <c r="X652" s="12" t="s">
        <v>3035</v>
      </c>
      <c r="Y652" s="12" t="s">
        <v>4038</v>
      </c>
      <c r="Z652" s="12" t="s">
        <v>9926</v>
      </c>
    </row>
    <row r="653" spans="1:26">
      <c r="A653" s="12" t="s">
        <v>177</v>
      </c>
      <c r="B653" s="12" t="s">
        <v>4748</v>
      </c>
      <c r="C653" s="12" t="s">
        <v>9927</v>
      </c>
      <c r="D653" s="12" t="s">
        <v>9928</v>
      </c>
      <c r="E653" s="12" t="s">
        <v>9929</v>
      </c>
      <c r="F653" s="12" t="s">
        <v>2278</v>
      </c>
      <c r="G653" s="12" t="s">
        <v>1348</v>
      </c>
      <c r="H653" s="12" t="s">
        <v>1742</v>
      </c>
      <c r="I653" s="12" t="s">
        <v>1764</v>
      </c>
      <c r="J653" s="12" t="s">
        <v>1053</v>
      </c>
      <c r="K653" s="12" t="s">
        <v>1810</v>
      </c>
      <c r="L653" s="12" t="s">
        <v>8245</v>
      </c>
      <c r="M653" s="12" t="s">
        <v>5968</v>
      </c>
      <c r="N653" s="12" t="s">
        <v>9573</v>
      </c>
      <c r="O653" s="12" t="s">
        <v>3522</v>
      </c>
      <c r="P653" s="12" t="s">
        <v>2315</v>
      </c>
      <c r="Q653" s="12" t="s">
        <v>4958</v>
      </c>
      <c r="R653" s="12" t="s">
        <v>7080</v>
      </c>
      <c r="S653" s="12" t="s">
        <v>9930</v>
      </c>
      <c r="T653" s="12" t="s">
        <v>9931</v>
      </c>
      <c r="U653" s="12" t="s">
        <v>6619</v>
      </c>
      <c r="V653" s="12" t="s">
        <v>9932</v>
      </c>
      <c r="W653" s="12" t="s">
        <v>11</v>
      </c>
      <c r="X653" s="12" t="s">
        <v>1033</v>
      </c>
      <c r="Y653" s="12" t="s">
        <v>9933</v>
      </c>
      <c r="Z653" s="12" t="s">
        <v>9934</v>
      </c>
    </row>
    <row r="654" spans="1:26">
      <c r="A654" s="12" t="s">
        <v>177</v>
      </c>
      <c r="B654" s="12" t="s">
        <v>7892</v>
      </c>
      <c r="C654" s="12" t="s">
        <v>9935</v>
      </c>
      <c r="D654" s="12" t="s">
        <v>9936</v>
      </c>
      <c r="E654" s="12" t="s">
        <v>9929</v>
      </c>
      <c r="F654" s="12" t="s">
        <v>1786</v>
      </c>
      <c r="G654" s="12" t="s">
        <v>1354</v>
      </c>
      <c r="H654" s="12" t="s">
        <v>2281</v>
      </c>
      <c r="I654" s="12" t="s">
        <v>2159</v>
      </c>
      <c r="J654" s="12" t="s">
        <v>1698</v>
      </c>
      <c r="K654" s="12" t="s">
        <v>2049</v>
      </c>
      <c r="L654" s="12" t="s">
        <v>4104</v>
      </c>
      <c r="M654" s="12" t="s">
        <v>2696</v>
      </c>
      <c r="N654" s="12" t="s">
        <v>6354</v>
      </c>
      <c r="O654" s="12" t="s">
        <v>4315</v>
      </c>
      <c r="P654" s="12" t="s">
        <v>375</v>
      </c>
      <c r="Q654" s="12" t="s">
        <v>2900</v>
      </c>
      <c r="R654" s="12" t="s">
        <v>3941</v>
      </c>
      <c r="S654" s="12" t="s">
        <v>9937</v>
      </c>
      <c r="T654" s="12" t="s">
        <v>9938</v>
      </c>
      <c r="U654" s="12" t="s">
        <v>9939</v>
      </c>
      <c r="V654" s="12" t="s">
        <v>9940</v>
      </c>
      <c r="W654" s="12" t="s">
        <v>4</v>
      </c>
      <c r="X654" s="12" t="s">
        <v>9941</v>
      </c>
      <c r="Y654" s="12" t="s">
        <v>9942</v>
      </c>
      <c r="Z654" s="12" t="s">
        <v>9943</v>
      </c>
    </row>
    <row r="655" spans="1:26">
      <c r="A655" s="12" t="s">
        <v>177</v>
      </c>
      <c r="B655" s="12" t="s">
        <v>5048</v>
      </c>
      <c r="C655" s="12" t="s">
        <v>9944</v>
      </c>
      <c r="D655" s="12" t="s">
        <v>9945</v>
      </c>
      <c r="E655" s="12" t="s">
        <v>9929</v>
      </c>
      <c r="F655" s="12" t="s">
        <v>1936</v>
      </c>
      <c r="G655" s="12" t="s">
        <v>2615</v>
      </c>
      <c r="H655" s="12" t="s">
        <v>2007</v>
      </c>
      <c r="I655" s="12" t="s">
        <v>1547</v>
      </c>
      <c r="J655" s="12" t="s">
        <v>1051</v>
      </c>
      <c r="K655" s="12" t="s">
        <v>1051</v>
      </c>
      <c r="L655" s="12" t="s">
        <v>9946</v>
      </c>
      <c r="M655" s="12" t="s">
        <v>8590</v>
      </c>
      <c r="N655" s="12" t="s">
        <v>7226</v>
      </c>
      <c r="O655" s="12" t="s">
        <v>2773</v>
      </c>
      <c r="P655" s="12" t="s">
        <v>3522</v>
      </c>
      <c r="Q655" s="12" t="s">
        <v>371</v>
      </c>
      <c r="R655" s="12" t="s">
        <v>9947</v>
      </c>
      <c r="S655" s="12" t="s">
        <v>9948</v>
      </c>
      <c r="T655" s="12" t="s">
        <v>9949</v>
      </c>
      <c r="U655" s="12" t="s">
        <v>9950</v>
      </c>
      <c r="V655" s="12" t="s">
        <v>9951</v>
      </c>
      <c r="W655" s="12" t="s">
        <v>2</v>
      </c>
      <c r="X655" s="12" t="s">
        <v>5855</v>
      </c>
      <c r="Y655" s="12" t="s">
        <v>9952</v>
      </c>
      <c r="Z655" s="12" t="s">
        <v>9953</v>
      </c>
    </row>
    <row r="656" spans="1:26">
      <c r="A656" s="12" t="s">
        <v>177</v>
      </c>
      <c r="B656" s="12" t="s">
        <v>8441</v>
      </c>
      <c r="C656" s="12" t="s">
        <v>9954</v>
      </c>
      <c r="D656" s="12" t="s">
        <v>9955</v>
      </c>
      <c r="E656" s="12" t="s">
        <v>9956</v>
      </c>
      <c r="F656" s="12" t="s">
        <v>1360</v>
      </c>
      <c r="G656" s="12" t="s">
        <v>2541</v>
      </c>
      <c r="H656" s="12" t="s">
        <v>2159</v>
      </c>
      <c r="I656" s="12" t="s">
        <v>1592</v>
      </c>
      <c r="J656" s="12" t="s">
        <v>1592</v>
      </c>
      <c r="K656" s="12" t="s">
        <v>1853</v>
      </c>
      <c r="L656" s="12" t="s">
        <v>3938</v>
      </c>
      <c r="M656" s="12" t="s">
        <v>9957</v>
      </c>
      <c r="N656" s="12" t="s">
        <v>4985</v>
      </c>
      <c r="O656" s="12" t="s">
        <v>3442</v>
      </c>
      <c r="P656" s="12" t="s">
        <v>3442</v>
      </c>
      <c r="Q656" s="12" t="s">
        <v>3926</v>
      </c>
      <c r="R656" s="12" t="s">
        <v>9958</v>
      </c>
      <c r="S656" s="12" t="s">
        <v>9959</v>
      </c>
      <c r="T656" s="12" t="s">
        <v>9960</v>
      </c>
      <c r="U656" s="12" t="s">
        <v>9961</v>
      </c>
      <c r="V656" s="12" t="s">
        <v>9962</v>
      </c>
      <c r="W656" s="12" t="s">
        <v>2</v>
      </c>
      <c r="X656" s="12" t="s">
        <v>6725</v>
      </c>
      <c r="Y656" s="12" t="s">
        <v>8564</v>
      </c>
      <c r="Z656" s="12" t="s">
        <v>9963</v>
      </c>
    </row>
    <row r="657" spans="1:26">
      <c r="A657" s="12" t="s">
        <v>177</v>
      </c>
      <c r="B657" s="12" t="s">
        <v>9964</v>
      </c>
      <c r="C657" s="12" t="s">
        <v>9965</v>
      </c>
      <c r="D657" s="12" t="s">
        <v>9966</v>
      </c>
      <c r="E657" s="12" t="s">
        <v>9956</v>
      </c>
      <c r="F657" s="12" t="s">
        <v>1719</v>
      </c>
      <c r="G657" s="12" t="s">
        <v>1968</v>
      </c>
      <c r="H657" s="12" t="s">
        <v>2278</v>
      </c>
      <c r="I657" s="12" t="s">
        <v>1831</v>
      </c>
      <c r="J657" s="12" t="s">
        <v>1590</v>
      </c>
      <c r="K657" s="12" t="s">
        <v>1590</v>
      </c>
      <c r="L657" s="12" t="s">
        <v>3754</v>
      </c>
      <c r="M657" s="12" t="s">
        <v>9967</v>
      </c>
      <c r="N657" s="12" t="s">
        <v>4116</v>
      </c>
      <c r="O657" s="12" t="s">
        <v>3998</v>
      </c>
      <c r="P657" s="12" t="s">
        <v>2418</v>
      </c>
      <c r="Q657" s="12" t="s">
        <v>4985</v>
      </c>
      <c r="R657" s="12" t="s">
        <v>9968</v>
      </c>
      <c r="S657" s="12" t="s">
        <v>9969</v>
      </c>
      <c r="T657" s="12" t="s">
        <v>9970</v>
      </c>
      <c r="U657" s="12" t="s">
        <v>9971</v>
      </c>
      <c r="V657" s="12" t="s">
        <v>9972</v>
      </c>
      <c r="W657" s="12" t="s">
        <v>4</v>
      </c>
      <c r="X657" s="12" t="s">
        <v>2141</v>
      </c>
      <c r="Y657" s="12" t="s">
        <v>7610</v>
      </c>
      <c r="Z657" s="12" t="s">
        <v>9973</v>
      </c>
    </row>
    <row r="658" spans="1:26">
      <c r="A658" s="12" t="s">
        <v>177</v>
      </c>
      <c r="B658" s="12" t="s">
        <v>2571</v>
      </c>
      <c r="C658" s="12" t="s">
        <v>9974</v>
      </c>
      <c r="D658" s="12" t="s">
        <v>9975</v>
      </c>
      <c r="E658" s="12" t="s">
        <v>9956</v>
      </c>
      <c r="F658" s="12" t="s">
        <v>3013</v>
      </c>
      <c r="G658" s="12" t="s">
        <v>2463</v>
      </c>
      <c r="H658" s="12" t="s">
        <v>1786</v>
      </c>
      <c r="I658" s="12" t="s">
        <v>1502</v>
      </c>
      <c r="J658" s="12" t="s">
        <v>1504</v>
      </c>
      <c r="K658" s="12" t="s">
        <v>1657</v>
      </c>
      <c r="L658" s="12" t="s">
        <v>9976</v>
      </c>
      <c r="M658" s="12" t="s">
        <v>3212</v>
      </c>
      <c r="N658" s="12" t="s">
        <v>4261</v>
      </c>
      <c r="O658" s="12" t="s">
        <v>2696</v>
      </c>
      <c r="P658" s="12" t="s">
        <v>2315</v>
      </c>
      <c r="Q658" s="12" t="s">
        <v>3074</v>
      </c>
      <c r="R658" s="12" t="s">
        <v>9977</v>
      </c>
      <c r="S658" s="12" t="s">
        <v>9978</v>
      </c>
      <c r="T658" s="12" t="s">
        <v>9979</v>
      </c>
      <c r="U658" s="12" t="s">
        <v>9980</v>
      </c>
      <c r="V658" s="12" t="s">
        <v>9981</v>
      </c>
      <c r="W658" s="12" t="s">
        <v>11</v>
      </c>
      <c r="X658" s="12" t="s">
        <v>9982</v>
      </c>
      <c r="Y658" s="12" t="s">
        <v>9983</v>
      </c>
      <c r="Z658" s="12" t="s">
        <v>9984</v>
      </c>
    </row>
    <row r="659" spans="1:26">
      <c r="A659" s="12" t="s">
        <v>177</v>
      </c>
      <c r="B659" s="12" t="s">
        <v>1879</v>
      </c>
      <c r="C659" s="12" t="s">
        <v>9985</v>
      </c>
      <c r="D659" s="12" t="s">
        <v>9986</v>
      </c>
      <c r="E659" s="12" t="s">
        <v>9987</v>
      </c>
      <c r="F659" s="12" t="s">
        <v>3054</v>
      </c>
      <c r="G659" s="12" t="s">
        <v>2384</v>
      </c>
      <c r="H659" s="12" t="s">
        <v>1482</v>
      </c>
      <c r="I659" s="12" t="s">
        <v>3800</v>
      </c>
      <c r="J659" s="12" t="s">
        <v>3800</v>
      </c>
      <c r="K659" s="12" t="s">
        <v>1051</v>
      </c>
      <c r="L659" s="12" t="s">
        <v>9988</v>
      </c>
      <c r="M659" s="12" t="s">
        <v>8714</v>
      </c>
      <c r="N659" s="12" t="s">
        <v>3522</v>
      </c>
      <c r="O659" s="12" t="s">
        <v>91</v>
      </c>
      <c r="P659" s="12" t="s">
        <v>91</v>
      </c>
      <c r="Q659" s="12" t="s">
        <v>3522</v>
      </c>
      <c r="R659" s="12" t="s">
        <v>9989</v>
      </c>
      <c r="S659" s="12" t="s">
        <v>9990</v>
      </c>
      <c r="T659" s="12" t="s">
        <v>9991</v>
      </c>
      <c r="U659" s="12" t="s">
        <v>3808</v>
      </c>
      <c r="V659" s="12" t="s">
        <v>9992</v>
      </c>
      <c r="W659" s="12" t="s">
        <v>2</v>
      </c>
      <c r="X659" s="12" t="s">
        <v>9993</v>
      </c>
      <c r="Y659" s="12" t="s">
        <v>1748</v>
      </c>
      <c r="Z659" s="12" t="s">
        <v>9994</v>
      </c>
    </row>
    <row r="660" spans="1:26">
      <c r="A660" s="12" t="s">
        <v>177</v>
      </c>
      <c r="B660" s="12" t="s">
        <v>5545</v>
      </c>
      <c r="C660" s="12" t="s">
        <v>9995</v>
      </c>
      <c r="D660" s="12" t="s">
        <v>9996</v>
      </c>
      <c r="E660" s="12" t="s">
        <v>9987</v>
      </c>
      <c r="F660" s="12" t="s">
        <v>2487</v>
      </c>
      <c r="G660" s="12" t="s">
        <v>2564</v>
      </c>
      <c r="H660" s="12" t="s">
        <v>1853</v>
      </c>
      <c r="I660" s="12" t="s">
        <v>1502</v>
      </c>
      <c r="J660" s="12" t="s">
        <v>1504</v>
      </c>
      <c r="K660" s="12" t="s">
        <v>1504</v>
      </c>
      <c r="L660" s="12" t="s">
        <v>9997</v>
      </c>
      <c r="M660" s="12" t="s">
        <v>9998</v>
      </c>
      <c r="N660" s="12" t="s">
        <v>3345</v>
      </c>
      <c r="O660" s="12" t="s">
        <v>2696</v>
      </c>
      <c r="P660" s="12" t="s">
        <v>2172</v>
      </c>
      <c r="Q660" s="12" t="s">
        <v>2172</v>
      </c>
      <c r="R660" s="12" t="s">
        <v>7225</v>
      </c>
      <c r="S660" s="12" t="s">
        <v>9999</v>
      </c>
      <c r="T660" s="12" t="s">
        <v>10000</v>
      </c>
      <c r="U660" s="12" t="s">
        <v>4338</v>
      </c>
      <c r="V660" s="12" t="s">
        <v>7856</v>
      </c>
      <c r="W660" s="12" t="s">
        <v>4</v>
      </c>
      <c r="X660" s="12" t="s">
        <v>2981</v>
      </c>
      <c r="Y660" s="12" t="s">
        <v>10001</v>
      </c>
      <c r="Z660" s="12" t="s">
        <v>10002</v>
      </c>
    </row>
    <row r="661" spans="1:26">
      <c r="A661" s="12" t="s">
        <v>177</v>
      </c>
      <c r="B661" s="12" t="s">
        <v>2963</v>
      </c>
      <c r="C661" s="12" t="s">
        <v>10003</v>
      </c>
      <c r="D661" s="12" t="s">
        <v>10004</v>
      </c>
      <c r="E661" s="12" t="s">
        <v>10005</v>
      </c>
      <c r="F661" s="12" t="s">
        <v>3055</v>
      </c>
      <c r="G661" s="12" t="s">
        <v>1853</v>
      </c>
      <c r="H661" s="12" t="s">
        <v>1546</v>
      </c>
      <c r="I661" s="12" t="s">
        <v>3800</v>
      </c>
      <c r="J661" s="12" t="s">
        <v>1547</v>
      </c>
      <c r="K661" s="12" t="s">
        <v>1051</v>
      </c>
      <c r="L661" s="12" t="s">
        <v>10006</v>
      </c>
      <c r="M661" s="12" t="s">
        <v>3757</v>
      </c>
      <c r="N661" s="12" t="s">
        <v>371</v>
      </c>
      <c r="O661" s="12" t="s">
        <v>91</v>
      </c>
      <c r="P661" s="12" t="s">
        <v>371</v>
      </c>
      <c r="Q661" s="12" t="s">
        <v>3522</v>
      </c>
      <c r="R661" s="12" t="s">
        <v>5524</v>
      </c>
      <c r="S661" s="12" t="s">
        <v>10007</v>
      </c>
      <c r="T661" s="12" t="s">
        <v>10008</v>
      </c>
      <c r="U661" s="12" t="s">
        <v>10009</v>
      </c>
      <c r="V661" s="12" t="s">
        <v>10010</v>
      </c>
      <c r="W661" s="12" t="s">
        <v>3</v>
      </c>
      <c r="X661" s="12" t="s">
        <v>1990</v>
      </c>
      <c r="Y661" s="12" t="s">
        <v>1226</v>
      </c>
      <c r="Z661" s="12" t="s">
        <v>10011</v>
      </c>
    </row>
    <row r="662" spans="1:26">
      <c r="A662" s="12" t="s">
        <v>177</v>
      </c>
      <c r="B662" s="12" t="s">
        <v>10012</v>
      </c>
      <c r="C662" s="12" t="s">
        <v>10013</v>
      </c>
      <c r="D662" s="12" t="s">
        <v>10014</v>
      </c>
      <c r="E662" s="12" t="s">
        <v>10015</v>
      </c>
      <c r="F662" s="12" t="s">
        <v>1337</v>
      </c>
      <c r="G662" s="12" t="s">
        <v>2007</v>
      </c>
      <c r="H662" s="12" t="s">
        <v>1547</v>
      </c>
      <c r="I662" s="12" t="s">
        <v>3800</v>
      </c>
      <c r="J662" s="12" t="s">
        <v>1051</v>
      </c>
      <c r="K662" s="12" t="s">
        <v>1482</v>
      </c>
      <c r="L662" s="12" t="s">
        <v>10016</v>
      </c>
      <c r="M662" s="12" t="s">
        <v>3143</v>
      </c>
      <c r="N662" s="12" t="s">
        <v>371</v>
      </c>
      <c r="O662" s="12" t="s">
        <v>91</v>
      </c>
      <c r="P662" s="12" t="s">
        <v>371</v>
      </c>
      <c r="Q662" s="12" t="s">
        <v>3522</v>
      </c>
      <c r="R662" s="12" t="s">
        <v>6766</v>
      </c>
      <c r="S662" s="12" t="s">
        <v>10017</v>
      </c>
      <c r="T662" s="12" t="s">
        <v>10018</v>
      </c>
      <c r="U662" s="12" t="s">
        <v>10019</v>
      </c>
      <c r="V662" s="12" t="s">
        <v>10020</v>
      </c>
      <c r="W662" s="12" t="s">
        <v>10</v>
      </c>
      <c r="X662" s="12" t="s">
        <v>10021</v>
      </c>
      <c r="Y662" s="12" t="s">
        <v>1988</v>
      </c>
      <c r="Z662" s="12" t="s">
        <v>10022</v>
      </c>
    </row>
    <row r="663" spans="1:26">
      <c r="A663" s="12" t="s">
        <v>177</v>
      </c>
      <c r="B663" s="12" t="s">
        <v>10023</v>
      </c>
      <c r="C663" s="12" t="s">
        <v>10024</v>
      </c>
      <c r="D663" s="12" t="s">
        <v>10025</v>
      </c>
      <c r="E663" s="12" t="s">
        <v>10015</v>
      </c>
      <c r="F663" s="12" t="s">
        <v>2278</v>
      </c>
      <c r="G663" s="12" t="s">
        <v>3221</v>
      </c>
      <c r="H663" s="12" t="s">
        <v>2301</v>
      </c>
      <c r="I663" s="12" t="s">
        <v>1546</v>
      </c>
      <c r="J663" s="12" t="s">
        <v>1502</v>
      </c>
      <c r="K663" s="12" t="s">
        <v>1051</v>
      </c>
      <c r="L663" s="12" t="s">
        <v>6025</v>
      </c>
      <c r="M663" s="12" t="s">
        <v>10026</v>
      </c>
      <c r="N663" s="12" t="s">
        <v>4104</v>
      </c>
      <c r="O663" s="12" t="s">
        <v>375</v>
      </c>
      <c r="P663" s="12" t="s">
        <v>431</v>
      </c>
      <c r="Q663" s="12" t="s">
        <v>371</v>
      </c>
      <c r="R663" s="12" t="s">
        <v>4958</v>
      </c>
      <c r="S663" s="12" t="s">
        <v>10027</v>
      </c>
      <c r="T663" s="12" t="s">
        <v>10028</v>
      </c>
      <c r="U663" s="12" t="s">
        <v>10029</v>
      </c>
      <c r="V663" s="12" t="s">
        <v>10030</v>
      </c>
      <c r="W663" s="12" t="s">
        <v>2</v>
      </c>
      <c r="X663" s="12" t="s">
        <v>10031</v>
      </c>
      <c r="Y663" s="12" t="s">
        <v>9807</v>
      </c>
      <c r="Z663" s="12" t="s">
        <v>10032</v>
      </c>
    </row>
    <row r="664" spans="1:26">
      <c r="A664" s="12" t="s">
        <v>177</v>
      </c>
      <c r="B664" s="12" t="s">
        <v>2528</v>
      </c>
      <c r="C664" s="12" t="s">
        <v>10033</v>
      </c>
      <c r="D664" s="12" t="s">
        <v>10034</v>
      </c>
      <c r="E664" s="12" t="s">
        <v>10035</v>
      </c>
      <c r="F664" s="12" t="s">
        <v>2587</v>
      </c>
      <c r="G664" s="12" t="s">
        <v>1808</v>
      </c>
      <c r="H664" s="12" t="s">
        <v>1360</v>
      </c>
      <c r="I664" s="12" t="s">
        <v>1764</v>
      </c>
      <c r="J664" s="12" t="s">
        <v>1547</v>
      </c>
      <c r="K664" s="12" t="s">
        <v>1590</v>
      </c>
      <c r="L664" s="12" t="s">
        <v>7079</v>
      </c>
      <c r="M664" s="12" t="s">
        <v>10036</v>
      </c>
      <c r="N664" s="12" t="s">
        <v>9017</v>
      </c>
      <c r="O664" s="12" t="s">
        <v>6672</v>
      </c>
      <c r="P664" s="12" t="s">
        <v>2773</v>
      </c>
      <c r="Q664" s="12" t="s">
        <v>3362</v>
      </c>
      <c r="R664" s="12" t="s">
        <v>5788</v>
      </c>
      <c r="S664" s="12" t="s">
        <v>10037</v>
      </c>
      <c r="T664" s="12" t="s">
        <v>10038</v>
      </c>
      <c r="U664" s="12" t="s">
        <v>10039</v>
      </c>
      <c r="V664" s="12" t="s">
        <v>10040</v>
      </c>
      <c r="W664" s="12" t="s">
        <v>4</v>
      </c>
      <c r="X664" s="12" t="s">
        <v>9882</v>
      </c>
      <c r="Y664" s="12" t="s">
        <v>10041</v>
      </c>
      <c r="Z664" s="12" t="s">
        <v>10042</v>
      </c>
    </row>
    <row r="665" spans="1:26">
      <c r="A665" s="12" t="s">
        <v>177</v>
      </c>
      <c r="B665" s="12" t="s">
        <v>10043</v>
      </c>
      <c r="C665" s="12" t="s">
        <v>10044</v>
      </c>
      <c r="D665" s="12" t="s">
        <v>10045</v>
      </c>
      <c r="E665" s="12" t="s">
        <v>10035</v>
      </c>
      <c r="F665" s="12" t="s">
        <v>2049</v>
      </c>
      <c r="G665" s="12" t="s">
        <v>1137</v>
      </c>
      <c r="H665" s="12" t="s">
        <v>2502</v>
      </c>
      <c r="I665" s="12" t="s">
        <v>1918</v>
      </c>
      <c r="J665" s="12" t="s">
        <v>1546</v>
      </c>
      <c r="K665" s="12" t="s">
        <v>1547</v>
      </c>
      <c r="L665" s="12" t="s">
        <v>5563</v>
      </c>
      <c r="M665" s="12" t="s">
        <v>10046</v>
      </c>
      <c r="N665" s="12" t="s">
        <v>2038</v>
      </c>
      <c r="O665" s="12" t="s">
        <v>7251</v>
      </c>
      <c r="P665" s="12" t="s">
        <v>2172</v>
      </c>
      <c r="Q665" s="12" t="s">
        <v>471</v>
      </c>
      <c r="R665" s="12" t="s">
        <v>6590</v>
      </c>
      <c r="S665" s="12" t="s">
        <v>10047</v>
      </c>
      <c r="T665" s="12" t="s">
        <v>10048</v>
      </c>
      <c r="U665" s="12" t="s">
        <v>10049</v>
      </c>
      <c r="V665" s="12" t="s">
        <v>10050</v>
      </c>
      <c r="W665" s="12" t="s">
        <v>2</v>
      </c>
      <c r="X665" s="12" t="s">
        <v>3052</v>
      </c>
      <c r="Y665" s="12" t="s">
        <v>7768</v>
      </c>
      <c r="Z665" s="12" t="s">
        <v>10051</v>
      </c>
    </row>
    <row r="666" spans="1:26">
      <c r="A666" s="12" t="s">
        <v>177</v>
      </c>
      <c r="B666" s="12" t="s">
        <v>10052</v>
      </c>
      <c r="C666" s="12" t="s">
        <v>10053</v>
      </c>
      <c r="D666" s="12" t="s">
        <v>10054</v>
      </c>
      <c r="E666" s="12" t="s">
        <v>10035</v>
      </c>
      <c r="F666" s="12" t="s">
        <v>1291</v>
      </c>
      <c r="G666" s="12" t="s">
        <v>1786</v>
      </c>
      <c r="H666" s="12" t="s">
        <v>1547</v>
      </c>
      <c r="I666" s="12" t="s">
        <v>3800</v>
      </c>
      <c r="J666" s="12" t="s">
        <v>3800</v>
      </c>
      <c r="K666" s="12" t="s">
        <v>1875</v>
      </c>
      <c r="L666" s="12" t="s">
        <v>4927</v>
      </c>
      <c r="M666" s="12" t="s">
        <v>3363</v>
      </c>
      <c r="N666" s="12" t="s">
        <v>371</v>
      </c>
      <c r="O666" s="12" t="s">
        <v>91</v>
      </c>
      <c r="P666" s="12" t="s">
        <v>91</v>
      </c>
      <c r="Q666" s="12" t="s">
        <v>2292</v>
      </c>
      <c r="R666" s="12" t="s">
        <v>10055</v>
      </c>
      <c r="S666" s="12" t="s">
        <v>10056</v>
      </c>
      <c r="T666" s="12" t="s">
        <v>10057</v>
      </c>
      <c r="U666" s="12" t="s">
        <v>3808</v>
      </c>
      <c r="V666" s="12" t="s">
        <v>10058</v>
      </c>
      <c r="W666" s="12" t="s">
        <v>3</v>
      </c>
      <c r="X666" s="12" t="s">
        <v>3293</v>
      </c>
      <c r="Y666" s="12" t="s">
        <v>4433</v>
      </c>
      <c r="Z666" s="12" t="s">
        <v>10059</v>
      </c>
    </row>
    <row r="667" spans="1:26">
      <c r="A667" s="12" t="s">
        <v>177</v>
      </c>
      <c r="B667" s="12" t="s">
        <v>1557</v>
      </c>
      <c r="C667" s="12" t="s">
        <v>10060</v>
      </c>
      <c r="D667" s="12" t="s">
        <v>10061</v>
      </c>
      <c r="E667" s="12" t="s">
        <v>10062</v>
      </c>
      <c r="F667" s="12" t="s">
        <v>2994</v>
      </c>
      <c r="G667" s="12" t="s">
        <v>2587</v>
      </c>
      <c r="H667" s="12" t="s">
        <v>1897</v>
      </c>
      <c r="I667" s="12" t="s">
        <v>1592</v>
      </c>
      <c r="J667" s="12" t="s">
        <v>1547</v>
      </c>
      <c r="K667" s="12" t="s">
        <v>1875</v>
      </c>
      <c r="L667" s="12" t="s">
        <v>9090</v>
      </c>
      <c r="M667" s="12" t="s">
        <v>5435</v>
      </c>
      <c r="N667" s="12" t="s">
        <v>6857</v>
      </c>
      <c r="O667" s="12" t="s">
        <v>4012</v>
      </c>
      <c r="P667" s="12" t="s">
        <v>371</v>
      </c>
      <c r="Q667" s="12" t="s">
        <v>2292</v>
      </c>
      <c r="R667" s="12" t="s">
        <v>10063</v>
      </c>
      <c r="S667" s="12" t="s">
        <v>10064</v>
      </c>
      <c r="T667" s="12" t="s">
        <v>10065</v>
      </c>
      <c r="U667" s="12" t="s">
        <v>10066</v>
      </c>
      <c r="V667" s="12" t="s">
        <v>10067</v>
      </c>
      <c r="W667" s="12" t="s">
        <v>4</v>
      </c>
      <c r="X667" s="12" t="s">
        <v>3659</v>
      </c>
      <c r="Y667" s="12" t="s">
        <v>7585</v>
      </c>
      <c r="Z667" s="12" t="s">
        <v>10068</v>
      </c>
    </row>
    <row r="668" spans="1:26">
      <c r="A668" s="12" t="s">
        <v>177</v>
      </c>
      <c r="B668" s="12" t="s">
        <v>7220</v>
      </c>
      <c r="C668" s="12" t="s">
        <v>10069</v>
      </c>
      <c r="D668" s="12" t="s">
        <v>10070</v>
      </c>
      <c r="E668" s="12" t="s">
        <v>10062</v>
      </c>
      <c r="F668" s="12" t="s">
        <v>2004</v>
      </c>
      <c r="G668" s="12" t="s">
        <v>1831</v>
      </c>
      <c r="H668" s="12" t="s">
        <v>1592</v>
      </c>
      <c r="I668" s="12" t="s">
        <v>3800</v>
      </c>
      <c r="J668" s="12" t="s">
        <v>1504</v>
      </c>
      <c r="K668" s="12" t="s">
        <v>1504</v>
      </c>
      <c r="L668" s="12" t="s">
        <v>4891</v>
      </c>
      <c r="M668" s="12" t="s">
        <v>791</v>
      </c>
      <c r="N668" s="12" t="s">
        <v>371</v>
      </c>
      <c r="O668" s="12" t="s">
        <v>91</v>
      </c>
      <c r="P668" s="12" t="s">
        <v>371</v>
      </c>
      <c r="Q668" s="12" t="s">
        <v>371</v>
      </c>
      <c r="R668" s="12" t="s">
        <v>10071</v>
      </c>
      <c r="S668" s="12" t="s">
        <v>10072</v>
      </c>
      <c r="T668" s="12" t="s">
        <v>10073</v>
      </c>
      <c r="U668" s="12" t="s">
        <v>10074</v>
      </c>
      <c r="V668" s="12" t="s">
        <v>10075</v>
      </c>
      <c r="W668" s="12" t="s">
        <v>3</v>
      </c>
      <c r="X668" s="12" t="s">
        <v>4476</v>
      </c>
      <c r="Y668" s="12" t="s">
        <v>1730</v>
      </c>
      <c r="Z668" s="12" t="s">
        <v>10076</v>
      </c>
    </row>
    <row r="669" spans="1:26">
      <c r="A669" s="12" t="s">
        <v>177</v>
      </c>
      <c r="B669" s="12" t="s">
        <v>3225</v>
      </c>
      <c r="C669" s="12" t="s">
        <v>10077</v>
      </c>
      <c r="D669" s="12" t="s">
        <v>10078</v>
      </c>
      <c r="E669" s="12" t="s">
        <v>10062</v>
      </c>
      <c r="F669" s="12" t="s">
        <v>2059</v>
      </c>
      <c r="G669" s="12" t="s">
        <v>2135</v>
      </c>
      <c r="H669" s="12" t="s">
        <v>2052</v>
      </c>
      <c r="I669" s="12" t="s">
        <v>1657</v>
      </c>
      <c r="J669" s="12" t="s">
        <v>1698</v>
      </c>
      <c r="K669" s="12" t="s">
        <v>1744</v>
      </c>
      <c r="L669" s="12" t="s">
        <v>10079</v>
      </c>
      <c r="M669" s="12" t="s">
        <v>10080</v>
      </c>
      <c r="N669" s="12" t="s">
        <v>2901</v>
      </c>
      <c r="O669" s="12" t="s">
        <v>3074</v>
      </c>
      <c r="P669" s="12" t="s">
        <v>2315</v>
      </c>
      <c r="Q669" s="12" t="s">
        <v>375</v>
      </c>
      <c r="R669" s="12" t="s">
        <v>10081</v>
      </c>
      <c r="S669" s="12" t="s">
        <v>10082</v>
      </c>
      <c r="T669" s="12" t="s">
        <v>10083</v>
      </c>
      <c r="U669" s="12" t="s">
        <v>10084</v>
      </c>
      <c r="V669" s="12" t="s">
        <v>10085</v>
      </c>
      <c r="W669" s="12" t="s">
        <v>11</v>
      </c>
      <c r="X669" s="12" t="s">
        <v>10086</v>
      </c>
      <c r="Y669" s="12" t="s">
        <v>10087</v>
      </c>
      <c r="Z669" s="12" t="s">
        <v>10088</v>
      </c>
    </row>
    <row r="670" spans="1:26">
      <c r="A670" s="12" t="s">
        <v>177</v>
      </c>
      <c r="B670" s="12" t="s">
        <v>10089</v>
      </c>
      <c r="C670" s="12" t="s">
        <v>10090</v>
      </c>
      <c r="D670" s="12" t="s">
        <v>10091</v>
      </c>
      <c r="E670" s="12" t="s">
        <v>10062</v>
      </c>
      <c r="F670" s="12" t="s">
        <v>2015</v>
      </c>
      <c r="G670" s="12" t="s">
        <v>2135</v>
      </c>
      <c r="H670" s="12" t="s">
        <v>1546</v>
      </c>
      <c r="I670" s="12" t="s">
        <v>1051</v>
      </c>
      <c r="J670" s="12" t="s">
        <v>3800</v>
      </c>
      <c r="K670" s="12" t="s">
        <v>3800</v>
      </c>
      <c r="L670" s="12" t="s">
        <v>8600</v>
      </c>
      <c r="M670" s="12" t="s">
        <v>6283</v>
      </c>
      <c r="N670" s="12" t="s">
        <v>3522</v>
      </c>
      <c r="O670" s="12" t="s">
        <v>3522</v>
      </c>
      <c r="P670" s="12" t="s">
        <v>91</v>
      </c>
      <c r="Q670" s="12" t="s">
        <v>91</v>
      </c>
      <c r="R670" s="12" t="s">
        <v>10092</v>
      </c>
      <c r="S670" s="12" t="s">
        <v>10093</v>
      </c>
      <c r="T670" s="12" t="s">
        <v>10094</v>
      </c>
      <c r="U670" s="12" t="s">
        <v>10095</v>
      </c>
      <c r="V670" s="12" t="s">
        <v>372</v>
      </c>
      <c r="W670" s="12" t="s">
        <v>4</v>
      </c>
      <c r="X670" s="12" t="s">
        <v>10096</v>
      </c>
      <c r="Y670" s="12" t="s">
        <v>10097</v>
      </c>
      <c r="Z670" s="12" t="s">
        <v>10098</v>
      </c>
    </row>
    <row r="671" spans="1:26">
      <c r="A671" s="12" t="s">
        <v>177</v>
      </c>
      <c r="B671" s="12" t="s">
        <v>10099</v>
      </c>
      <c r="C671" s="12" t="s">
        <v>10100</v>
      </c>
      <c r="D671" s="12" t="s">
        <v>10101</v>
      </c>
      <c r="E671" s="12" t="s">
        <v>10062</v>
      </c>
      <c r="F671" s="12" t="s">
        <v>2281</v>
      </c>
      <c r="G671" s="12" t="s">
        <v>2566</v>
      </c>
      <c r="H671" s="12" t="s">
        <v>2608</v>
      </c>
      <c r="I671" s="12" t="s">
        <v>1721</v>
      </c>
      <c r="J671" s="12" t="s">
        <v>1613</v>
      </c>
      <c r="K671" s="12" t="s">
        <v>1590</v>
      </c>
      <c r="L671" s="12" t="s">
        <v>2616</v>
      </c>
      <c r="M671" s="12" t="s">
        <v>10102</v>
      </c>
      <c r="N671" s="12" t="s">
        <v>10103</v>
      </c>
      <c r="O671" s="12" t="s">
        <v>2731</v>
      </c>
      <c r="P671" s="12" t="s">
        <v>4481</v>
      </c>
      <c r="Q671" s="12" t="s">
        <v>5802</v>
      </c>
      <c r="R671" s="12" t="s">
        <v>10104</v>
      </c>
      <c r="S671" s="12" t="s">
        <v>10105</v>
      </c>
      <c r="T671" s="12" t="s">
        <v>10106</v>
      </c>
      <c r="U671" s="12" t="s">
        <v>10107</v>
      </c>
      <c r="V671" s="12" t="s">
        <v>10108</v>
      </c>
      <c r="W671" s="12" t="s">
        <v>10</v>
      </c>
      <c r="X671" s="12" t="s">
        <v>6161</v>
      </c>
      <c r="Y671" s="12" t="s">
        <v>3609</v>
      </c>
      <c r="Z671" s="12" t="s">
        <v>10109</v>
      </c>
    </row>
    <row r="672" spans="1:26">
      <c r="A672" s="12" t="s">
        <v>177</v>
      </c>
      <c r="B672" s="12" t="s">
        <v>10110</v>
      </c>
      <c r="C672" s="12" t="s">
        <v>10111</v>
      </c>
      <c r="D672" s="12" t="s">
        <v>10112</v>
      </c>
      <c r="E672" s="12" t="s">
        <v>10062</v>
      </c>
      <c r="F672" s="12" t="s">
        <v>2059</v>
      </c>
      <c r="G672" s="12" t="s">
        <v>2759</v>
      </c>
      <c r="H672" s="12" t="s">
        <v>1939</v>
      </c>
      <c r="I672" s="12" t="s">
        <v>1504</v>
      </c>
      <c r="J672" s="12" t="s">
        <v>1051</v>
      </c>
      <c r="K672" s="12" t="s">
        <v>3800</v>
      </c>
      <c r="L672" s="12" t="s">
        <v>10113</v>
      </c>
      <c r="M672" s="12" t="s">
        <v>3581</v>
      </c>
      <c r="N672" s="12" t="s">
        <v>10114</v>
      </c>
      <c r="O672" s="12" t="s">
        <v>371</v>
      </c>
      <c r="P672" s="12" t="s">
        <v>371</v>
      </c>
      <c r="Q672" s="12" t="s">
        <v>91</v>
      </c>
      <c r="R672" s="12" t="s">
        <v>10115</v>
      </c>
      <c r="S672" s="12" t="s">
        <v>10116</v>
      </c>
      <c r="T672" s="12" t="s">
        <v>10117</v>
      </c>
      <c r="U672" s="12" t="s">
        <v>6029</v>
      </c>
      <c r="V672" s="12" t="s">
        <v>372</v>
      </c>
      <c r="W672" s="12" t="s">
        <v>10</v>
      </c>
      <c r="X672" s="12" t="s">
        <v>3505</v>
      </c>
      <c r="Y672" s="12" t="s">
        <v>5098</v>
      </c>
      <c r="Z672" s="12" t="s">
        <v>10118</v>
      </c>
    </row>
    <row r="673" spans="1:26">
      <c r="A673" s="12" t="s">
        <v>177</v>
      </c>
      <c r="B673" s="12" t="s">
        <v>2549</v>
      </c>
      <c r="C673" s="12" t="s">
        <v>10119</v>
      </c>
      <c r="D673" s="12" t="s">
        <v>10120</v>
      </c>
      <c r="E673" s="12" t="s">
        <v>10062</v>
      </c>
      <c r="F673" s="12" t="s">
        <v>3917</v>
      </c>
      <c r="G673" s="12" t="s">
        <v>2278</v>
      </c>
      <c r="H673" s="12" t="s">
        <v>1504</v>
      </c>
      <c r="I673" s="12" t="s">
        <v>3800</v>
      </c>
      <c r="J673" s="12" t="s">
        <v>1482</v>
      </c>
      <c r="K673" s="12" t="s">
        <v>3800</v>
      </c>
      <c r="L673" s="12" t="s">
        <v>10121</v>
      </c>
      <c r="M673" s="12" t="s">
        <v>5863</v>
      </c>
      <c r="N673" s="12" t="s">
        <v>371</v>
      </c>
      <c r="O673" s="12" t="s">
        <v>91</v>
      </c>
      <c r="P673" s="12" t="s">
        <v>371</v>
      </c>
      <c r="Q673" s="12" t="s">
        <v>91</v>
      </c>
      <c r="R673" s="12" t="s">
        <v>10122</v>
      </c>
      <c r="S673" s="12" t="s">
        <v>10123</v>
      </c>
      <c r="T673" s="12" t="s">
        <v>10124</v>
      </c>
      <c r="U673" s="12" t="s">
        <v>10125</v>
      </c>
      <c r="V673" s="12" t="s">
        <v>372</v>
      </c>
      <c r="W673" s="12" t="s">
        <v>3</v>
      </c>
      <c r="X673" s="12" t="s">
        <v>8389</v>
      </c>
      <c r="Y673" s="12" t="s">
        <v>7466</v>
      </c>
      <c r="Z673" s="12" t="s">
        <v>10126</v>
      </c>
    </row>
    <row r="674" spans="1:26">
      <c r="A674" s="12" t="s">
        <v>177</v>
      </c>
      <c r="B674" s="12" t="s">
        <v>10031</v>
      </c>
      <c r="C674" s="12" t="s">
        <v>10127</v>
      </c>
      <c r="D674" s="12" t="s">
        <v>10128</v>
      </c>
      <c r="E674" s="12" t="s">
        <v>10129</v>
      </c>
      <c r="F674" s="12" t="s">
        <v>3500</v>
      </c>
      <c r="G674" s="12" t="s">
        <v>1807</v>
      </c>
      <c r="H674" s="12" t="s">
        <v>1764</v>
      </c>
      <c r="I674" s="12" t="s">
        <v>1051</v>
      </c>
      <c r="J674" s="12" t="s">
        <v>1482</v>
      </c>
      <c r="K674" s="12" t="s">
        <v>1547</v>
      </c>
      <c r="L674" s="12" t="s">
        <v>10130</v>
      </c>
      <c r="M674" s="12" t="s">
        <v>10131</v>
      </c>
      <c r="N674" s="12" t="s">
        <v>3522</v>
      </c>
      <c r="O674" s="12" t="s">
        <v>3522</v>
      </c>
      <c r="P674" s="12" t="s">
        <v>375</v>
      </c>
      <c r="Q674" s="12" t="s">
        <v>3663</v>
      </c>
      <c r="R674" s="12" t="s">
        <v>10132</v>
      </c>
      <c r="S674" s="12" t="s">
        <v>10133</v>
      </c>
      <c r="T674" s="12" t="s">
        <v>10134</v>
      </c>
      <c r="U674" s="12" t="s">
        <v>10135</v>
      </c>
      <c r="V674" s="12" t="s">
        <v>10136</v>
      </c>
      <c r="W674" s="12" t="s">
        <v>4</v>
      </c>
      <c r="X674" s="12" t="s">
        <v>10137</v>
      </c>
      <c r="Y674" s="12" t="s">
        <v>10138</v>
      </c>
      <c r="Z674" s="12" t="s">
        <v>10139</v>
      </c>
    </row>
    <row r="675" spans="1:26">
      <c r="A675" s="12" t="s">
        <v>177</v>
      </c>
      <c r="B675" s="12" t="s">
        <v>9354</v>
      </c>
      <c r="C675" s="12" t="s">
        <v>10140</v>
      </c>
      <c r="D675" s="12" t="s">
        <v>10141</v>
      </c>
      <c r="E675" s="12" t="s">
        <v>10129</v>
      </c>
      <c r="F675" s="12" t="s">
        <v>2779</v>
      </c>
      <c r="G675" s="12" t="s">
        <v>2566</v>
      </c>
      <c r="H675" s="12" t="s">
        <v>2159</v>
      </c>
      <c r="I675" s="12" t="s">
        <v>1504</v>
      </c>
      <c r="J675" s="12" t="s">
        <v>1051</v>
      </c>
      <c r="K675" s="12" t="s">
        <v>1502</v>
      </c>
      <c r="L675" s="12" t="s">
        <v>7494</v>
      </c>
      <c r="M675" s="12" t="s">
        <v>7116</v>
      </c>
      <c r="N675" s="12" t="s">
        <v>3160</v>
      </c>
      <c r="O675" s="12" t="s">
        <v>371</v>
      </c>
      <c r="P675" s="12" t="s">
        <v>371</v>
      </c>
      <c r="Q675" s="12" t="s">
        <v>431</v>
      </c>
      <c r="R675" s="12" t="s">
        <v>10142</v>
      </c>
      <c r="S675" s="12" t="s">
        <v>10143</v>
      </c>
      <c r="T675" s="12" t="s">
        <v>10144</v>
      </c>
      <c r="U675" s="12" t="s">
        <v>10145</v>
      </c>
      <c r="V675" s="12" t="s">
        <v>10146</v>
      </c>
      <c r="W675" s="12" t="s">
        <v>2</v>
      </c>
      <c r="X675" s="12" t="s">
        <v>5048</v>
      </c>
      <c r="Y675" s="12" t="s">
        <v>8374</v>
      </c>
      <c r="Z675" s="12" t="s">
        <v>10147</v>
      </c>
    </row>
    <row r="676" spans="1:26">
      <c r="A676" s="12" t="s">
        <v>177</v>
      </c>
      <c r="B676" s="12" t="s">
        <v>10148</v>
      </c>
      <c r="C676" s="12" t="s">
        <v>10149</v>
      </c>
      <c r="D676" s="12" t="s">
        <v>10150</v>
      </c>
      <c r="E676" s="12" t="s">
        <v>10129</v>
      </c>
      <c r="F676" s="12" t="s">
        <v>2608</v>
      </c>
      <c r="G676" s="12" t="s">
        <v>1982</v>
      </c>
      <c r="H676" s="12" t="s">
        <v>1853</v>
      </c>
      <c r="I676" s="12" t="s">
        <v>1482</v>
      </c>
      <c r="J676" s="12" t="s">
        <v>3800</v>
      </c>
      <c r="K676" s="12" t="s">
        <v>1051</v>
      </c>
      <c r="L676" s="12" t="s">
        <v>3522</v>
      </c>
      <c r="M676" s="12" t="s">
        <v>9212</v>
      </c>
      <c r="N676" s="12" t="s">
        <v>4300</v>
      </c>
      <c r="O676" s="12" t="s">
        <v>3522</v>
      </c>
      <c r="P676" s="12" t="s">
        <v>91</v>
      </c>
      <c r="Q676" s="12" t="s">
        <v>3522</v>
      </c>
      <c r="R676" s="12" t="s">
        <v>10151</v>
      </c>
      <c r="S676" s="12" t="s">
        <v>10152</v>
      </c>
      <c r="T676" s="12" t="s">
        <v>10153</v>
      </c>
      <c r="U676" s="12" t="s">
        <v>10154</v>
      </c>
      <c r="V676" s="12" t="s">
        <v>10155</v>
      </c>
      <c r="W676" s="12" t="s">
        <v>4</v>
      </c>
      <c r="X676" s="12" t="s">
        <v>10156</v>
      </c>
      <c r="Y676" s="12" t="s">
        <v>10157</v>
      </c>
      <c r="Z676" s="12" t="s">
        <v>10158</v>
      </c>
    </row>
    <row r="677" spans="1:26">
      <c r="A677" s="12" t="s">
        <v>177</v>
      </c>
      <c r="B677" s="12" t="s">
        <v>10159</v>
      </c>
      <c r="C677" s="12" t="s">
        <v>10160</v>
      </c>
      <c r="D677" s="12" t="s">
        <v>10161</v>
      </c>
      <c r="E677" s="12" t="s">
        <v>10162</v>
      </c>
      <c r="F677" s="12" t="s">
        <v>2502</v>
      </c>
      <c r="G677" s="12" t="s">
        <v>1807</v>
      </c>
      <c r="H677" s="12" t="s">
        <v>2279</v>
      </c>
      <c r="I677" s="12" t="s">
        <v>1875</v>
      </c>
      <c r="J677" s="12" t="s">
        <v>1546</v>
      </c>
      <c r="K677" s="12" t="s">
        <v>1546</v>
      </c>
      <c r="L677" s="12" t="s">
        <v>6142</v>
      </c>
      <c r="M677" s="12" t="s">
        <v>7812</v>
      </c>
      <c r="N677" s="12" t="s">
        <v>10163</v>
      </c>
      <c r="O677" s="12" t="s">
        <v>3663</v>
      </c>
      <c r="P677" s="12" t="s">
        <v>375</v>
      </c>
      <c r="Q677" s="12" t="s">
        <v>375</v>
      </c>
      <c r="R677" s="12" t="s">
        <v>10164</v>
      </c>
      <c r="S677" s="12" t="s">
        <v>10165</v>
      </c>
      <c r="T677" s="12" t="s">
        <v>10166</v>
      </c>
      <c r="U677" s="12" t="s">
        <v>10167</v>
      </c>
      <c r="V677" s="12" t="s">
        <v>10168</v>
      </c>
      <c r="W677" s="12" t="s">
        <v>4</v>
      </c>
      <c r="X677" s="12" t="s">
        <v>10169</v>
      </c>
      <c r="Y677" s="12" t="s">
        <v>10170</v>
      </c>
      <c r="Z677" s="12" t="s">
        <v>10171</v>
      </c>
    </row>
    <row r="678" spans="1:26">
      <c r="A678" s="12" t="s">
        <v>177</v>
      </c>
      <c r="B678" s="12" t="s">
        <v>2526</v>
      </c>
      <c r="C678" s="12" t="s">
        <v>10172</v>
      </c>
      <c r="D678" s="12" t="s">
        <v>10173</v>
      </c>
      <c r="E678" s="12" t="s">
        <v>10174</v>
      </c>
      <c r="F678" s="12" t="s">
        <v>1742</v>
      </c>
      <c r="G678" s="12" t="s">
        <v>1936</v>
      </c>
      <c r="H678" s="12" t="s">
        <v>2278</v>
      </c>
      <c r="I678" s="12" t="s">
        <v>1744</v>
      </c>
      <c r="J678" s="12" t="s">
        <v>1502</v>
      </c>
      <c r="K678" s="12" t="s">
        <v>1546</v>
      </c>
      <c r="L678" s="12" t="s">
        <v>9008</v>
      </c>
      <c r="M678" s="12" t="s">
        <v>10175</v>
      </c>
      <c r="N678" s="12" t="s">
        <v>6343</v>
      </c>
      <c r="O678" s="12" t="s">
        <v>1355</v>
      </c>
      <c r="P678" s="12" t="s">
        <v>371</v>
      </c>
      <c r="Q678" s="12" t="s">
        <v>375</v>
      </c>
      <c r="R678" s="12" t="s">
        <v>10176</v>
      </c>
      <c r="S678" s="12" t="s">
        <v>10177</v>
      </c>
      <c r="T678" s="12" t="s">
        <v>10178</v>
      </c>
      <c r="U678" s="12" t="s">
        <v>10179</v>
      </c>
      <c r="V678" s="12" t="s">
        <v>4541</v>
      </c>
      <c r="W678" s="12" t="s">
        <v>10</v>
      </c>
      <c r="X678" s="12" t="s">
        <v>2145</v>
      </c>
      <c r="Y678" s="12" t="s">
        <v>7245</v>
      </c>
      <c r="Z678" s="12" t="s">
        <v>10180</v>
      </c>
    </row>
    <row r="679" spans="1:26">
      <c r="A679" s="12" t="s">
        <v>177</v>
      </c>
      <c r="B679" s="12" t="s">
        <v>10181</v>
      </c>
      <c r="C679" s="12" t="s">
        <v>10182</v>
      </c>
      <c r="D679" s="12" t="s">
        <v>10183</v>
      </c>
      <c r="E679" s="12" t="s">
        <v>10174</v>
      </c>
      <c r="F679" s="12" t="s">
        <v>2544</v>
      </c>
      <c r="G679" s="12" t="s">
        <v>2587</v>
      </c>
      <c r="H679" s="12" t="s">
        <v>1875</v>
      </c>
      <c r="I679" s="12" t="s">
        <v>1053</v>
      </c>
      <c r="J679" s="12" t="s">
        <v>1698</v>
      </c>
      <c r="K679" s="12" t="s">
        <v>2050</v>
      </c>
      <c r="L679" s="12" t="s">
        <v>5929</v>
      </c>
      <c r="M679" s="12" t="s">
        <v>5932</v>
      </c>
      <c r="N679" s="12" t="s">
        <v>2773</v>
      </c>
      <c r="O679" s="12" t="s">
        <v>2172</v>
      </c>
      <c r="P679" s="12" t="s">
        <v>4088</v>
      </c>
      <c r="Q679" s="12" t="s">
        <v>10184</v>
      </c>
      <c r="R679" s="12" t="s">
        <v>10185</v>
      </c>
      <c r="S679" s="12" t="s">
        <v>10186</v>
      </c>
      <c r="T679" s="12" t="s">
        <v>10187</v>
      </c>
      <c r="U679" s="12" t="s">
        <v>10188</v>
      </c>
      <c r="V679" s="12" t="s">
        <v>10189</v>
      </c>
      <c r="W679" s="12" t="s">
        <v>10</v>
      </c>
      <c r="X679" s="12" t="s">
        <v>4131</v>
      </c>
      <c r="Y679" s="12" t="s">
        <v>4821</v>
      </c>
      <c r="Z679" s="12" t="s">
        <v>10190</v>
      </c>
    </row>
    <row r="680" spans="1:26">
      <c r="A680" s="12" t="s">
        <v>177</v>
      </c>
      <c r="B680" s="12" t="s">
        <v>10191</v>
      </c>
      <c r="C680" s="12" t="s">
        <v>10192</v>
      </c>
      <c r="D680" s="12" t="s">
        <v>10193</v>
      </c>
      <c r="E680" s="12" t="s">
        <v>10174</v>
      </c>
      <c r="F680" s="12" t="s">
        <v>1947</v>
      </c>
      <c r="G680" s="12" t="s">
        <v>2324</v>
      </c>
      <c r="H680" s="12" t="s">
        <v>1698</v>
      </c>
      <c r="I680" s="12" t="s">
        <v>1547</v>
      </c>
      <c r="J680" s="12" t="s">
        <v>1592</v>
      </c>
      <c r="K680" s="12" t="s">
        <v>1051</v>
      </c>
      <c r="L680" s="12" t="s">
        <v>6753</v>
      </c>
      <c r="M680" s="12" t="s">
        <v>4403</v>
      </c>
      <c r="N680" s="12" t="s">
        <v>2172</v>
      </c>
      <c r="O680" s="12" t="s">
        <v>471</v>
      </c>
      <c r="P680" s="12" t="s">
        <v>1355</v>
      </c>
      <c r="Q680" s="12" t="s">
        <v>3522</v>
      </c>
      <c r="R680" s="12" t="s">
        <v>10194</v>
      </c>
      <c r="S680" s="12" t="s">
        <v>10195</v>
      </c>
      <c r="T680" s="12" t="s">
        <v>10196</v>
      </c>
      <c r="U680" s="12" t="s">
        <v>10197</v>
      </c>
      <c r="V680" s="12" t="s">
        <v>10198</v>
      </c>
      <c r="W680" s="12" t="s">
        <v>3</v>
      </c>
      <c r="X680" s="12" t="s">
        <v>2571</v>
      </c>
      <c r="Y680" s="12" t="s">
        <v>5550</v>
      </c>
      <c r="Z680" s="12" t="s">
        <v>10199</v>
      </c>
    </row>
    <row r="681" spans="1:26">
      <c r="A681" s="12" t="s">
        <v>177</v>
      </c>
      <c r="B681" s="12" t="s">
        <v>10200</v>
      </c>
      <c r="C681" s="12" t="s">
        <v>10201</v>
      </c>
      <c r="D681" s="12" t="s">
        <v>10202</v>
      </c>
      <c r="E681" s="12" t="s">
        <v>10203</v>
      </c>
      <c r="F681" s="12" t="s">
        <v>2059</v>
      </c>
      <c r="G681" s="12" t="s">
        <v>2247</v>
      </c>
      <c r="H681" s="12" t="s">
        <v>1590</v>
      </c>
      <c r="I681" s="12" t="s">
        <v>1482</v>
      </c>
      <c r="J681" s="12" t="s">
        <v>1546</v>
      </c>
      <c r="K681" s="12" t="s">
        <v>1786</v>
      </c>
      <c r="L681" s="12" t="s">
        <v>3074</v>
      </c>
      <c r="M681" s="12" t="s">
        <v>2696</v>
      </c>
      <c r="N681" s="12" t="s">
        <v>4192</v>
      </c>
      <c r="O681" s="12" t="s">
        <v>375</v>
      </c>
      <c r="P681" s="12" t="s">
        <v>2172</v>
      </c>
      <c r="Q681" s="12" t="s">
        <v>3363</v>
      </c>
      <c r="R681" s="12" t="s">
        <v>10204</v>
      </c>
      <c r="S681" s="12" t="s">
        <v>10205</v>
      </c>
      <c r="T681" s="12" t="s">
        <v>10206</v>
      </c>
      <c r="U681" s="12" t="s">
        <v>10207</v>
      </c>
      <c r="V681" s="12" t="s">
        <v>10208</v>
      </c>
      <c r="W681" s="12" t="s">
        <v>2</v>
      </c>
      <c r="X681" s="12" t="s">
        <v>10209</v>
      </c>
      <c r="Y681" s="12" t="s">
        <v>10210</v>
      </c>
      <c r="Z681" s="12" t="s">
        <v>10211</v>
      </c>
    </row>
    <row r="682" spans="1:26">
      <c r="A682" s="12" t="s">
        <v>177</v>
      </c>
      <c r="B682" s="12" t="s">
        <v>9443</v>
      </c>
      <c r="C682" s="12" t="s">
        <v>10212</v>
      </c>
      <c r="D682" s="12" t="s">
        <v>10213</v>
      </c>
      <c r="E682" s="12" t="s">
        <v>10203</v>
      </c>
      <c r="F682" s="12" t="s">
        <v>2646</v>
      </c>
      <c r="G682" s="12" t="s">
        <v>1360</v>
      </c>
      <c r="H682" s="12" t="s">
        <v>1875</v>
      </c>
      <c r="I682" s="12" t="s">
        <v>1053</v>
      </c>
      <c r="J682" s="12" t="s">
        <v>2074</v>
      </c>
      <c r="K682" s="12" t="s">
        <v>1875</v>
      </c>
      <c r="L682" s="12" t="s">
        <v>10214</v>
      </c>
      <c r="M682" s="12" t="s">
        <v>3347</v>
      </c>
      <c r="N682" s="12" t="s">
        <v>431</v>
      </c>
      <c r="O682" s="12" t="s">
        <v>1054</v>
      </c>
      <c r="P682" s="12" t="s">
        <v>1953</v>
      </c>
      <c r="Q682" s="12" t="s">
        <v>375</v>
      </c>
      <c r="R682" s="12" t="s">
        <v>10215</v>
      </c>
      <c r="S682" s="12" t="s">
        <v>10216</v>
      </c>
      <c r="T682" s="12" t="s">
        <v>10217</v>
      </c>
      <c r="U682" s="12" t="s">
        <v>10218</v>
      </c>
      <c r="V682" s="12" t="s">
        <v>10219</v>
      </c>
      <c r="W682" s="12" t="s">
        <v>10</v>
      </c>
      <c r="X682" s="12" t="s">
        <v>2764</v>
      </c>
      <c r="Y682" s="12" t="s">
        <v>2431</v>
      </c>
      <c r="Z682" s="12" t="s">
        <v>10220</v>
      </c>
    </row>
    <row r="683" spans="1:26">
      <c r="A683" s="12" t="s">
        <v>177</v>
      </c>
      <c r="B683" s="12" t="s">
        <v>2875</v>
      </c>
      <c r="C683" s="12" t="s">
        <v>10221</v>
      </c>
      <c r="D683" s="12" t="s">
        <v>10222</v>
      </c>
      <c r="E683" s="12" t="s">
        <v>10203</v>
      </c>
      <c r="F683" s="12" t="s">
        <v>3056</v>
      </c>
      <c r="G683" s="12" t="s">
        <v>1742</v>
      </c>
      <c r="H683" s="12" t="s">
        <v>1592</v>
      </c>
      <c r="I683" s="12" t="s">
        <v>1051</v>
      </c>
      <c r="J683" s="12" t="s">
        <v>1504</v>
      </c>
      <c r="K683" s="12" t="s">
        <v>1482</v>
      </c>
      <c r="L683" s="12" t="s">
        <v>10223</v>
      </c>
      <c r="M683" s="12" t="s">
        <v>3315</v>
      </c>
      <c r="N683" s="12" t="s">
        <v>1355</v>
      </c>
      <c r="O683" s="12" t="s">
        <v>3522</v>
      </c>
      <c r="P683" s="12" t="s">
        <v>371</v>
      </c>
      <c r="Q683" s="12" t="s">
        <v>375</v>
      </c>
      <c r="R683" s="12" t="s">
        <v>10224</v>
      </c>
      <c r="S683" s="12" t="s">
        <v>10225</v>
      </c>
      <c r="T683" s="12" t="s">
        <v>10226</v>
      </c>
      <c r="U683" s="12" t="s">
        <v>10227</v>
      </c>
      <c r="V683" s="12" t="s">
        <v>912</v>
      </c>
      <c r="W683" s="12" t="s">
        <v>10</v>
      </c>
      <c r="X683" s="12" t="s">
        <v>2329</v>
      </c>
      <c r="Y683" s="12" t="s">
        <v>1172</v>
      </c>
      <c r="Z683" s="12" t="s">
        <v>10228</v>
      </c>
    </row>
    <row r="684" spans="1:26">
      <c r="A684" s="12" t="s">
        <v>177</v>
      </c>
      <c r="B684" s="12" t="s">
        <v>2306</v>
      </c>
      <c r="C684" s="12" t="s">
        <v>10229</v>
      </c>
      <c r="D684" s="12" t="s">
        <v>10230</v>
      </c>
      <c r="E684" s="12" t="s">
        <v>10231</v>
      </c>
      <c r="F684" s="12" t="s">
        <v>1354</v>
      </c>
      <c r="G684" s="12" t="s">
        <v>1348</v>
      </c>
      <c r="H684" s="12" t="s">
        <v>2159</v>
      </c>
      <c r="I684" s="12" t="s">
        <v>1546</v>
      </c>
      <c r="J684" s="12" t="s">
        <v>1592</v>
      </c>
      <c r="K684" s="12" t="s">
        <v>1698</v>
      </c>
      <c r="L684" s="12" t="s">
        <v>3522</v>
      </c>
      <c r="M684" s="12" t="s">
        <v>5968</v>
      </c>
      <c r="N684" s="12" t="s">
        <v>4862</v>
      </c>
      <c r="O684" s="12" t="s">
        <v>2172</v>
      </c>
      <c r="P684" s="12" t="s">
        <v>1355</v>
      </c>
      <c r="Q684" s="12" t="s">
        <v>3664</v>
      </c>
      <c r="R684" s="12" t="s">
        <v>10232</v>
      </c>
      <c r="S684" s="12" t="s">
        <v>10233</v>
      </c>
      <c r="T684" s="12" t="s">
        <v>10234</v>
      </c>
      <c r="U684" s="12" t="s">
        <v>10235</v>
      </c>
      <c r="V684" s="12" t="s">
        <v>946</v>
      </c>
      <c r="W684" s="12" t="s">
        <v>2</v>
      </c>
      <c r="X684" s="12" t="s">
        <v>1250</v>
      </c>
      <c r="Y684" s="12" t="s">
        <v>4416</v>
      </c>
      <c r="Z684" s="12" t="s">
        <v>10236</v>
      </c>
    </row>
    <row r="685" spans="1:26">
      <c r="A685" s="12" t="s">
        <v>177</v>
      </c>
      <c r="B685" s="12" t="s">
        <v>3207</v>
      </c>
      <c r="C685" s="12" t="s">
        <v>10237</v>
      </c>
      <c r="D685" s="12" t="s">
        <v>10238</v>
      </c>
      <c r="E685" s="12" t="s">
        <v>10239</v>
      </c>
      <c r="F685" s="12" t="s">
        <v>1808</v>
      </c>
      <c r="G685" s="12" t="s">
        <v>1981</v>
      </c>
      <c r="H685" s="12" t="s">
        <v>1742</v>
      </c>
      <c r="I685" s="12" t="s">
        <v>1698</v>
      </c>
      <c r="J685" s="12" t="s">
        <v>1051</v>
      </c>
      <c r="K685" s="12" t="s">
        <v>1547</v>
      </c>
      <c r="L685" s="12" t="s">
        <v>8246</v>
      </c>
      <c r="M685" s="12" t="s">
        <v>9700</v>
      </c>
      <c r="N685" s="12" t="s">
        <v>4613</v>
      </c>
      <c r="O685" s="12" t="s">
        <v>4781</v>
      </c>
      <c r="P685" s="12" t="s">
        <v>3522</v>
      </c>
      <c r="Q685" s="12" t="s">
        <v>3663</v>
      </c>
      <c r="R685" s="12" t="s">
        <v>10240</v>
      </c>
      <c r="S685" s="12" t="s">
        <v>10241</v>
      </c>
      <c r="T685" s="12" t="s">
        <v>10242</v>
      </c>
      <c r="U685" s="12" t="s">
        <v>10243</v>
      </c>
      <c r="V685" s="12" t="s">
        <v>10244</v>
      </c>
      <c r="W685" s="12" t="s">
        <v>11</v>
      </c>
      <c r="X685" s="12" t="s">
        <v>10245</v>
      </c>
      <c r="Y685" s="12" t="s">
        <v>9528</v>
      </c>
      <c r="Z685" s="12" t="s">
        <v>10246</v>
      </c>
    </row>
    <row r="686" spans="1:26">
      <c r="A686" s="12" t="s">
        <v>177</v>
      </c>
      <c r="B686" s="12" t="s">
        <v>10247</v>
      </c>
      <c r="C686" s="12" t="s">
        <v>10248</v>
      </c>
      <c r="D686" s="12" t="s">
        <v>10249</v>
      </c>
      <c r="E686" s="12" t="s">
        <v>10239</v>
      </c>
      <c r="F686" s="12" t="s">
        <v>2654</v>
      </c>
      <c r="G686" s="12" t="s">
        <v>2646</v>
      </c>
      <c r="H686" s="12" t="s">
        <v>1810</v>
      </c>
      <c r="I686" s="12" t="s">
        <v>1504</v>
      </c>
      <c r="J686" s="12" t="s">
        <v>1051</v>
      </c>
      <c r="K686" s="12" t="s">
        <v>1502</v>
      </c>
      <c r="L686" s="12" t="s">
        <v>3491</v>
      </c>
      <c r="M686" s="12" t="s">
        <v>3664</v>
      </c>
      <c r="N686" s="12" t="s">
        <v>4564</v>
      </c>
      <c r="O686" s="12" t="s">
        <v>2172</v>
      </c>
      <c r="P686" s="12" t="s">
        <v>371</v>
      </c>
      <c r="Q686" s="12" t="s">
        <v>2696</v>
      </c>
      <c r="R686" s="12" t="s">
        <v>10250</v>
      </c>
      <c r="S686" s="12" t="s">
        <v>10251</v>
      </c>
      <c r="T686" s="12" t="s">
        <v>10252</v>
      </c>
      <c r="U686" s="12" t="s">
        <v>10253</v>
      </c>
      <c r="V686" s="12" t="s">
        <v>10254</v>
      </c>
      <c r="W686" s="12" t="s">
        <v>2</v>
      </c>
      <c r="X686" s="12" t="s">
        <v>8065</v>
      </c>
      <c r="Y686" s="12" t="s">
        <v>1666</v>
      </c>
      <c r="Z686" s="12" t="s">
        <v>10255</v>
      </c>
    </row>
    <row r="687" spans="1:26">
      <c r="A687" s="12" t="s">
        <v>177</v>
      </c>
      <c r="B687" s="12" t="s">
        <v>1202</v>
      </c>
      <c r="C687" s="12" t="s">
        <v>10256</v>
      </c>
      <c r="D687" s="12" t="s">
        <v>10257</v>
      </c>
      <c r="E687" s="12" t="s">
        <v>10258</v>
      </c>
      <c r="F687" s="12" t="s">
        <v>2481</v>
      </c>
      <c r="G687" s="12" t="s">
        <v>2481</v>
      </c>
      <c r="H687" s="12" t="s">
        <v>2404</v>
      </c>
      <c r="I687" s="12" t="s">
        <v>1831</v>
      </c>
      <c r="J687" s="12" t="s">
        <v>1744</v>
      </c>
      <c r="K687" s="12" t="s">
        <v>1504</v>
      </c>
      <c r="L687" s="12" t="s">
        <v>3522</v>
      </c>
      <c r="M687" s="12" t="s">
        <v>9862</v>
      </c>
      <c r="N687" s="12" t="s">
        <v>10259</v>
      </c>
      <c r="O687" s="12" t="s">
        <v>3522</v>
      </c>
      <c r="P687" s="12" t="s">
        <v>6402</v>
      </c>
      <c r="Q687" s="12" t="s">
        <v>3522</v>
      </c>
      <c r="R687" s="12" t="s">
        <v>5715</v>
      </c>
      <c r="S687" s="12" t="s">
        <v>10260</v>
      </c>
      <c r="T687" s="12" t="s">
        <v>10261</v>
      </c>
      <c r="U687" s="12" t="s">
        <v>10262</v>
      </c>
      <c r="V687" s="12" t="s">
        <v>10263</v>
      </c>
      <c r="W687" s="12" t="s">
        <v>11</v>
      </c>
      <c r="X687" s="12" t="s">
        <v>8518</v>
      </c>
      <c r="Y687" s="12" t="s">
        <v>10264</v>
      </c>
      <c r="Z687" s="12" t="s">
        <v>10265</v>
      </c>
    </row>
    <row r="688" spans="1:26">
      <c r="A688" s="12" t="s">
        <v>177</v>
      </c>
      <c r="B688" s="12" t="s">
        <v>1666</v>
      </c>
      <c r="C688" s="12" t="s">
        <v>10266</v>
      </c>
      <c r="D688" s="12" t="s">
        <v>10267</v>
      </c>
      <c r="E688" s="12" t="s">
        <v>10258</v>
      </c>
      <c r="F688" s="12" t="s">
        <v>2404</v>
      </c>
      <c r="G688" s="12" t="s">
        <v>2687</v>
      </c>
      <c r="H688" s="12" t="s">
        <v>2159</v>
      </c>
      <c r="I688" s="12" t="s">
        <v>1897</v>
      </c>
      <c r="J688" s="12" t="s">
        <v>1721</v>
      </c>
      <c r="K688" s="12" t="s">
        <v>1592</v>
      </c>
      <c r="L688" s="12" t="s">
        <v>3998</v>
      </c>
      <c r="M688" s="12" t="s">
        <v>3361</v>
      </c>
      <c r="N688" s="12" t="s">
        <v>2315</v>
      </c>
      <c r="O688" s="12" t="s">
        <v>4012</v>
      </c>
      <c r="P688" s="12" t="s">
        <v>3970</v>
      </c>
      <c r="Q688" s="12" t="s">
        <v>1355</v>
      </c>
      <c r="R688" s="12" t="s">
        <v>10268</v>
      </c>
      <c r="S688" s="12" t="s">
        <v>10269</v>
      </c>
      <c r="T688" s="12" t="s">
        <v>10270</v>
      </c>
      <c r="U688" s="12" t="s">
        <v>10271</v>
      </c>
      <c r="V688" s="12" t="s">
        <v>10272</v>
      </c>
      <c r="W688" s="12" t="s">
        <v>4</v>
      </c>
      <c r="X688" s="12" t="s">
        <v>4329</v>
      </c>
      <c r="Y688" s="12" t="s">
        <v>3454</v>
      </c>
      <c r="Z688" s="12" t="s">
        <v>10273</v>
      </c>
    </row>
    <row r="689" spans="1:26">
      <c r="A689" s="12" t="s">
        <v>177</v>
      </c>
      <c r="B689" s="12" t="s">
        <v>10274</v>
      </c>
      <c r="C689" s="12" t="s">
        <v>10275</v>
      </c>
      <c r="D689" s="12" t="s">
        <v>10276</v>
      </c>
      <c r="E689" s="12" t="s">
        <v>10258</v>
      </c>
      <c r="F689" s="12" t="s">
        <v>2390</v>
      </c>
      <c r="G689" s="12" t="s">
        <v>2587</v>
      </c>
      <c r="H689" s="12" t="s">
        <v>1547</v>
      </c>
      <c r="I689" s="12" t="s">
        <v>1051</v>
      </c>
      <c r="J689" s="12" t="s">
        <v>3800</v>
      </c>
      <c r="K689" s="12" t="s">
        <v>1547</v>
      </c>
      <c r="L689" s="12" t="s">
        <v>6046</v>
      </c>
      <c r="M689" s="12" t="s">
        <v>6803</v>
      </c>
      <c r="N689" s="12" t="s">
        <v>3663</v>
      </c>
      <c r="O689" s="12" t="s">
        <v>3522</v>
      </c>
      <c r="P689" s="12" t="s">
        <v>91</v>
      </c>
      <c r="Q689" s="12" t="s">
        <v>3522</v>
      </c>
      <c r="R689" s="12" t="s">
        <v>10277</v>
      </c>
      <c r="S689" s="12" t="s">
        <v>10278</v>
      </c>
      <c r="T689" s="12" t="s">
        <v>10279</v>
      </c>
      <c r="U689" s="12" t="s">
        <v>10280</v>
      </c>
      <c r="V689" s="12" t="s">
        <v>10281</v>
      </c>
      <c r="W689" s="12" t="s">
        <v>4</v>
      </c>
      <c r="X689" s="12" t="s">
        <v>10282</v>
      </c>
      <c r="Y689" s="12" t="s">
        <v>10283</v>
      </c>
      <c r="Z689" s="12" t="s">
        <v>10284</v>
      </c>
    </row>
    <row r="690" spans="1:26">
      <c r="A690" s="12" t="s">
        <v>177</v>
      </c>
      <c r="B690" s="12" t="s">
        <v>7108</v>
      </c>
      <c r="C690" s="12" t="s">
        <v>10285</v>
      </c>
      <c r="D690" s="12" t="s">
        <v>10286</v>
      </c>
      <c r="E690" s="12" t="s">
        <v>10258</v>
      </c>
      <c r="F690" s="12" t="s">
        <v>2015</v>
      </c>
      <c r="G690" s="12" t="s">
        <v>2074</v>
      </c>
      <c r="H690" s="12" t="s">
        <v>1721</v>
      </c>
      <c r="I690" s="12" t="s">
        <v>1504</v>
      </c>
      <c r="J690" s="12" t="s">
        <v>1504</v>
      </c>
      <c r="K690" s="12" t="s">
        <v>1504</v>
      </c>
      <c r="L690" s="12" t="s">
        <v>10287</v>
      </c>
      <c r="M690" s="12" t="s">
        <v>4551</v>
      </c>
      <c r="N690" s="12" t="s">
        <v>4165</v>
      </c>
      <c r="O690" s="12" t="s">
        <v>2172</v>
      </c>
      <c r="P690" s="12" t="s">
        <v>371</v>
      </c>
      <c r="Q690" s="12" t="s">
        <v>371</v>
      </c>
      <c r="R690" s="12" t="s">
        <v>10288</v>
      </c>
      <c r="S690" s="12" t="s">
        <v>10289</v>
      </c>
      <c r="T690" s="12" t="s">
        <v>10290</v>
      </c>
      <c r="U690" s="12" t="s">
        <v>10291</v>
      </c>
      <c r="V690" s="12" t="s">
        <v>10263</v>
      </c>
      <c r="W690" s="12" t="s">
        <v>3</v>
      </c>
      <c r="X690" s="12" t="s">
        <v>2468</v>
      </c>
      <c r="Y690" s="12" t="s">
        <v>2631</v>
      </c>
      <c r="Z690" s="12" t="s">
        <v>10292</v>
      </c>
    </row>
    <row r="691" spans="1:26">
      <c r="A691" s="12" t="s">
        <v>177</v>
      </c>
      <c r="B691" s="12" t="s">
        <v>4491</v>
      </c>
      <c r="C691" s="12" t="s">
        <v>10293</v>
      </c>
      <c r="D691" s="12" t="s">
        <v>10294</v>
      </c>
      <c r="E691" s="12" t="s">
        <v>10258</v>
      </c>
      <c r="F691" s="12" t="s">
        <v>2759</v>
      </c>
      <c r="G691" s="12" t="s">
        <v>2288</v>
      </c>
      <c r="H691" s="12" t="s">
        <v>1831</v>
      </c>
      <c r="I691" s="12" t="s">
        <v>3800</v>
      </c>
      <c r="J691" s="12" t="s">
        <v>1051</v>
      </c>
      <c r="K691" s="12" t="s">
        <v>3800</v>
      </c>
      <c r="L691" s="12" t="s">
        <v>10295</v>
      </c>
      <c r="M691" s="12" t="s">
        <v>10296</v>
      </c>
      <c r="N691" s="12" t="s">
        <v>1054</v>
      </c>
      <c r="O691" s="12" t="s">
        <v>91</v>
      </c>
      <c r="P691" s="12" t="s">
        <v>371</v>
      </c>
      <c r="Q691" s="12" t="s">
        <v>91</v>
      </c>
      <c r="R691" s="12" t="s">
        <v>10297</v>
      </c>
      <c r="S691" s="12" t="s">
        <v>10298</v>
      </c>
      <c r="T691" s="12" t="s">
        <v>10299</v>
      </c>
      <c r="U691" s="12" t="s">
        <v>10280</v>
      </c>
      <c r="V691" s="12" t="s">
        <v>372</v>
      </c>
      <c r="W691" s="12" t="s">
        <v>10</v>
      </c>
      <c r="X691" s="12" t="s">
        <v>6437</v>
      </c>
      <c r="Y691" s="12" t="s">
        <v>4462</v>
      </c>
      <c r="Z691" s="12" t="s">
        <v>10300</v>
      </c>
    </row>
    <row r="692" spans="1:26">
      <c r="A692" s="12" t="s">
        <v>177</v>
      </c>
      <c r="B692" s="12" t="s">
        <v>3072</v>
      </c>
      <c r="C692" s="12" t="s">
        <v>10301</v>
      </c>
      <c r="D692" s="12" t="s">
        <v>10302</v>
      </c>
      <c r="E692" s="12" t="s">
        <v>10303</v>
      </c>
      <c r="F692" s="12" t="s">
        <v>3013</v>
      </c>
      <c r="G692" s="12" t="s">
        <v>1719</v>
      </c>
      <c r="H692" s="12" t="s">
        <v>1918</v>
      </c>
      <c r="I692" s="12" t="s">
        <v>1547</v>
      </c>
      <c r="J692" s="12" t="s">
        <v>1504</v>
      </c>
      <c r="K692" s="12" t="s">
        <v>1504</v>
      </c>
      <c r="L692" s="12" t="s">
        <v>10304</v>
      </c>
      <c r="M692" s="12" t="s">
        <v>4958</v>
      </c>
      <c r="N692" s="12" t="s">
        <v>4985</v>
      </c>
      <c r="O692" s="12" t="s">
        <v>3663</v>
      </c>
      <c r="P692" s="12" t="s">
        <v>371</v>
      </c>
      <c r="Q692" s="12" t="s">
        <v>2315</v>
      </c>
      <c r="R692" s="12" t="s">
        <v>10305</v>
      </c>
      <c r="S692" s="12" t="s">
        <v>10306</v>
      </c>
      <c r="T692" s="12" t="s">
        <v>10307</v>
      </c>
      <c r="U692" s="12" t="s">
        <v>10308</v>
      </c>
      <c r="V692" s="12" t="s">
        <v>10309</v>
      </c>
      <c r="W692" s="12" t="s">
        <v>4</v>
      </c>
      <c r="X692" s="12" t="s">
        <v>9952</v>
      </c>
      <c r="Y692" s="12" t="s">
        <v>1015</v>
      </c>
      <c r="Z692" s="12" t="s">
        <v>10310</v>
      </c>
    </row>
    <row r="693" spans="1:26">
      <c r="A693" s="12" t="s">
        <v>177</v>
      </c>
      <c r="B693" s="12" t="s">
        <v>7006</v>
      </c>
      <c r="C693" s="12" t="s">
        <v>10311</v>
      </c>
      <c r="D693" s="12" t="s">
        <v>10312</v>
      </c>
      <c r="E693" s="12" t="s">
        <v>10303</v>
      </c>
      <c r="F693" s="12" t="s">
        <v>3438</v>
      </c>
      <c r="G693" s="12" t="s">
        <v>1698</v>
      </c>
      <c r="H693" s="12" t="s">
        <v>1051</v>
      </c>
      <c r="I693" s="12" t="s">
        <v>3800</v>
      </c>
      <c r="J693" s="12" t="s">
        <v>1051</v>
      </c>
      <c r="K693" s="12" t="s">
        <v>1504</v>
      </c>
      <c r="L693" s="12" t="s">
        <v>10313</v>
      </c>
      <c r="M693" s="12" t="s">
        <v>4781</v>
      </c>
      <c r="N693" s="12" t="s">
        <v>3522</v>
      </c>
      <c r="O693" s="12" t="s">
        <v>91</v>
      </c>
      <c r="P693" s="12" t="s">
        <v>371</v>
      </c>
      <c r="Q693" s="12" t="s">
        <v>2172</v>
      </c>
      <c r="R693" s="12" t="s">
        <v>9447</v>
      </c>
      <c r="S693" s="12" t="s">
        <v>10314</v>
      </c>
      <c r="T693" s="12" t="s">
        <v>10315</v>
      </c>
      <c r="U693" s="12" t="s">
        <v>10316</v>
      </c>
      <c r="V693" s="12" t="s">
        <v>10309</v>
      </c>
      <c r="W693" s="12" t="s">
        <v>2</v>
      </c>
      <c r="X693" s="12" t="s">
        <v>10317</v>
      </c>
      <c r="Y693" s="12" t="s">
        <v>10318</v>
      </c>
      <c r="Z693" s="12" t="s">
        <v>10319</v>
      </c>
    </row>
    <row r="694" spans="1:26">
      <c r="A694" s="12" t="s">
        <v>177</v>
      </c>
      <c r="B694" s="12" t="s">
        <v>2329</v>
      </c>
      <c r="C694" s="12" t="s">
        <v>10320</v>
      </c>
      <c r="D694" s="12" t="s">
        <v>10321</v>
      </c>
      <c r="E694" s="12" t="s">
        <v>10303</v>
      </c>
      <c r="F694" s="12" t="s">
        <v>1360</v>
      </c>
      <c r="G694" s="12" t="s">
        <v>2530</v>
      </c>
      <c r="H694" s="12" t="s">
        <v>2137</v>
      </c>
      <c r="I694" s="12" t="s">
        <v>1590</v>
      </c>
      <c r="J694" s="12" t="s">
        <v>1744</v>
      </c>
      <c r="K694" s="12" t="s">
        <v>1853</v>
      </c>
      <c r="L694" s="12" t="s">
        <v>6199</v>
      </c>
      <c r="M694" s="12" t="s">
        <v>10322</v>
      </c>
      <c r="N694" s="12" t="s">
        <v>7958</v>
      </c>
      <c r="O694" s="12" t="s">
        <v>5498</v>
      </c>
      <c r="P694" s="12" t="s">
        <v>6402</v>
      </c>
      <c r="Q694" s="12" t="s">
        <v>2491</v>
      </c>
      <c r="R694" s="12" t="s">
        <v>5498</v>
      </c>
      <c r="S694" s="12" t="s">
        <v>10323</v>
      </c>
      <c r="T694" s="12" t="s">
        <v>10324</v>
      </c>
      <c r="U694" s="12" t="s">
        <v>10325</v>
      </c>
      <c r="V694" s="12" t="s">
        <v>10326</v>
      </c>
      <c r="W694" s="12" t="s">
        <v>11</v>
      </c>
      <c r="X694" s="12" t="s">
        <v>7820</v>
      </c>
      <c r="Y694" s="12" t="s">
        <v>10327</v>
      </c>
      <c r="Z694" s="12" t="s">
        <v>10328</v>
      </c>
    </row>
    <row r="695" spans="1:26">
      <c r="A695" s="12" t="s">
        <v>177</v>
      </c>
      <c r="B695" s="12" t="s">
        <v>3208</v>
      </c>
      <c r="C695" s="12" t="s">
        <v>10329</v>
      </c>
      <c r="D695" s="12" t="s">
        <v>10330</v>
      </c>
      <c r="E695" s="12" t="s">
        <v>10331</v>
      </c>
      <c r="F695" s="12" t="s">
        <v>2573</v>
      </c>
      <c r="G695" s="12" t="s">
        <v>2052</v>
      </c>
      <c r="H695" s="12" t="s">
        <v>1547</v>
      </c>
      <c r="I695" s="12" t="s">
        <v>3800</v>
      </c>
      <c r="J695" s="12" t="s">
        <v>1547</v>
      </c>
      <c r="K695" s="12" t="s">
        <v>1482</v>
      </c>
      <c r="L695" s="12" t="s">
        <v>2038</v>
      </c>
      <c r="M695" s="12" t="s">
        <v>3023</v>
      </c>
      <c r="N695" s="12" t="s">
        <v>471</v>
      </c>
      <c r="O695" s="12" t="s">
        <v>91</v>
      </c>
      <c r="P695" s="12" t="s">
        <v>371</v>
      </c>
      <c r="Q695" s="12" t="s">
        <v>371</v>
      </c>
      <c r="R695" s="12" t="s">
        <v>10332</v>
      </c>
      <c r="S695" s="12" t="s">
        <v>10333</v>
      </c>
      <c r="T695" s="12" t="s">
        <v>10334</v>
      </c>
      <c r="U695" s="12" t="s">
        <v>10335</v>
      </c>
      <c r="V695" s="12" t="s">
        <v>10336</v>
      </c>
      <c r="W695" s="12" t="s">
        <v>3</v>
      </c>
      <c r="X695" s="12" t="s">
        <v>1816</v>
      </c>
      <c r="Y695" s="12" t="s">
        <v>1838</v>
      </c>
      <c r="Z695" s="12" t="s">
        <v>10337</v>
      </c>
    </row>
    <row r="696" spans="1:26">
      <c r="A696" s="12" t="s">
        <v>177</v>
      </c>
      <c r="B696" s="12" t="s">
        <v>2508</v>
      </c>
      <c r="C696" s="12" t="s">
        <v>10338</v>
      </c>
      <c r="D696" s="12" t="s">
        <v>10339</v>
      </c>
      <c r="E696" s="12" t="s">
        <v>10331</v>
      </c>
      <c r="F696" s="12" t="s">
        <v>2404</v>
      </c>
      <c r="G696" s="12" t="s">
        <v>2461</v>
      </c>
      <c r="H696" s="12" t="s">
        <v>2404</v>
      </c>
      <c r="I696" s="12" t="s">
        <v>1786</v>
      </c>
      <c r="J696" s="12" t="s">
        <v>1504</v>
      </c>
      <c r="K696" s="12" t="s">
        <v>1502</v>
      </c>
      <c r="L696" s="12" t="s">
        <v>7494</v>
      </c>
      <c r="M696" s="12" t="s">
        <v>7697</v>
      </c>
      <c r="N696" s="12" t="s">
        <v>3663</v>
      </c>
      <c r="O696" s="12" t="s">
        <v>3413</v>
      </c>
      <c r="P696" s="12" t="s">
        <v>2315</v>
      </c>
      <c r="Q696" s="12" t="s">
        <v>375</v>
      </c>
      <c r="R696" s="12" t="s">
        <v>10340</v>
      </c>
      <c r="S696" s="12" t="s">
        <v>10341</v>
      </c>
      <c r="T696" s="12" t="s">
        <v>10342</v>
      </c>
      <c r="U696" s="12" t="s">
        <v>10343</v>
      </c>
      <c r="V696" s="12" t="s">
        <v>10344</v>
      </c>
      <c r="W696" s="12" t="s">
        <v>11</v>
      </c>
      <c r="X696" s="12" t="s">
        <v>4908</v>
      </c>
      <c r="Y696" s="12" t="s">
        <v>7656</v>
      </c>
      <c r="Z696" s="12" t="s">
        <v>10345</v>
      </c>
    </row>
    <row r="697" spans="1:26">
      <c r="A697" s="12" t="s">
        <v>177</v>
      </c>
      <c r="B697" s="12" t="s">
        <v>7097</v>
      </c>
      <c r="C697" s="12" t="s">
        <v>10346</v>
      </c>
      <c r="D697" s="12" t="s">
        <v>10347</v>
      </c>
      <c r="E697" s="12" t="s">
        <v>10331</v>
      </c>
      <c r="F697" s="12" t="s">
        <v>2481</v>
      </c>
      <c r="G697" s="12" t="s">
        <v>1936</v>
      </c>
      <c r="H697" s="12" t="s">
        <v>2050</v>
      </c>
      <c r="I697" s="12" t="s">
        <v>1657</v>
      </c>
      <c r="J697" s="12" t="s">
        <v>1051</v>
      </c>
      <c r="K697" s="12" t="s">
        <v>1592</v>
      </c>
      <c r="L697" s="12" t="s">
        <v>6130</v>
      </c>
      <c r="M697" s="12" t="s">
        <v>10348</v>
      </c>
      <c r="N697" s="12" t="s">
        <v>2038</v>
      </c>
      <c r="O697" s="12" t="s">
        <v>375</v>
      </c>
      <c r="P697" s="12" t="s">
        <v>3522</v>
      </c>
      <c r="Q697" s="12" t="s">
        <v>1355</v>
      </c>
      <c r="R697" s="12" t="s">
        <v>4645</v>
      </c>
      <c r="S697" s="12" t="s">
        <v>10349</v>
      </c>
      <c r="T697" s="12" t="s">
        <v>10350</v>
      </c>
      <c r="U697" s="12" t="s">
        <v>10351</v>
      </c>
      <c r="V697" s="12" t="s">
        <v>8054</v>
      </c>
      <c r="W697" s="12" t="s">
        <v>11</v>
      </c>
      <c r="X697" s="12" t="s">
        <v>10352</v>
      </c>
      <c r="Y697" s="12" t="s">
        <v>10353</v>
      </c>
      <c r="Z697" s="12" t="s">
        <v>10354</v>
      </c>
    </row>
    <row r="698" spans="1:26">
      <c r="A698" s="12" t="s">
        <v>177</v>
      </c>
      <c r="B698" s="12" t="s">
        <v>1600</v>
      </c>
      <c r="C698" s="12" t="s">
        <v>10355</v>
      </c>
      <c r="D698" s="12" t="s">
        <v>10356</v>
      </c>
      <c r="E698" s="12" t="s">
        <v>10331</v>
      </c>
      <c r="F698" s="12" t="s">
        <v>3574</v>
      </c>
      <c r="G698" s="12" t="s">
        <v>2027</v>
      </c>
      <c r="H698" s="12" t="s">
        <v>1053</v>
      </c>
      <c r="I698" s="12" t="s">
        <v>1502</v>
      </c>
      <c r="J698" s="12" t="s">
        <v>1547</v>
      </c>
      <c r="K698" s="12" t="s">
        <v>1592</v>
      </c>
      <c r="L698" s="12" t="s">
        <v>10357</v>
      </c>
      <c r="M698" s="12" t="s">
        <v>10358</v>
      </c>
      <c r="N698" s="12" t="s">
        <v>2884</v>
      </c>
      <c r="O698" s="12" t="s">
        <v>375</v>
      </c>
      <c r="P698" s="12" t="s">
        <v>2773</v>
      </c>
      <c r="Q698" s="12" t="s">
        <v>4769</v>
      </c>
      <c r="R698" s="12" t="s">
        <v>4769</v>
      </c>
      <c r="S698" s="12" t="s">
        <v>8171</v>
      </c>
      <c r="T698" s="12" t="s">
        <v>10359</v>
      </c>
      <c r="U698" s="12" t="s">
        <v>10360</v>
      </c>
      <c r="V698" s="12" t="s">
        <v>8054</v>
      </c>
      <c r="W698" s="12" t="s">
        <v>10</v>
      </c>
      <c r="X698" s="12" t="s">
        <v>1967</v>
      </c>
      <c r="Y698" s="12" t="s">
        <v>5544</v>
      </c>
      <c r="Z698" s="12" t="s">
        <v>10361</v>
      </c>
    </row>
    <row r="699" spans="1:26">
      <c r="A699" s="12" t="s">
        <v>177</v>
      </c>
      <c r="B699" s="12" t="s">
        <v>9818</v>
      </c>
      <c r="C699" s="12" t="s">
        <v>10362</v>
      </c>
      <c r="D699" s="12" t="s">
        <v>10363</v>
      </c>
      <c r="E699" s="12" t="s">
        <v>386</v>
      </c>
      <c r="F699" s="12" t="s">
        <v>2384</v>
      </c>
      <c r="G699" s="12" t="s">
        <v>1982</v>
      </c>
      <c r="H699" s="12" t="s">
        <v>1984</v>
      </c>
      <c r="I699" s="12" t="s">
        <v>1051</v>
      </c>
      <c r="J699" s="12" t="s">
        <v>1051</v>
      </c>
      <c r="K699" s="12" t="s">
        <v>1482</v>
      </c>
      <c r="L699" s="12" t="s">
        <v>5190</v>
      </c>
      <c r="M699" s="12" t="s">
        <v>10364</v>
      </c>
      <c r="N699" s="12" t="s">
        <v>9633</v>
      </c>
      <c r="O699" s="12" t="s">
        <v>3522</v>
      </c>
      <c r="P699" s="12" t="s">
        <v>371</v>
      </c>
      <c r="Q699" s="12" t="s">
        <v>375</v>
      </c>
      <c r="R699" s="12" t="s">
        <v>391</v>
      </c>
      <c r="S699" s="12" t="s">
        <v>10365</v>
      </c>
      <c r="T699" s="12" t="s">
        <v>10366</v>
      </c>
      <c r="U699" s="12" t="s">
        <v>10367</v>
      </c>
      <c r="V699" s="12" t="s">
        <v>10368</v>
      </c>
      <c r="W699" s="12" t="s">
        <v>3</v>
      </c>
      <c r="X699" s="12" t="s">
        <v>9796</v>
      </c>
      <c r="Y699" s="12" t="s">
        <v>10369</v>
      </c>
      <c r="Z699" s="12" t="s">
        <v>10370</v>
      </c>
    </row>
    <row r="700" spans="1:26">
      <c r="A700" s="12" t="s">
        <v>177</v>
      </c>
      <c r="B700" s="12" t="s">
        <v>2307</v>
      </c>
      <c r="C700" s="12" t="s">
        <v>10371</v>
      </c>
      <c r="D700" s="12" t="s">
        <v>10372</v>
      </c>
      <c r="E700" s="12" t="s">
        <v>386</v>
      </c>
      <c r="F700" s="12" t="s">
        <v>2159</v>
      </c>
      <c r="G700" s="12" t="s">
        <v>2566</v>
      </c>
      <c r="H700" s="12" t="s">
        <v>1354</v>
      </c>
      <c r="I700" s="12" t="s">
        <v>1590</v>
      </c>
      <c r="J700" s="12" t="s">
        <v>1590</v>
      </c>
      <c r="K700" s="12" t="s">
        <v>1657</v>
      </c>
      <c r="L700" s="12" t="s">
        <v>10373</v>
      </c>
      <c r="M700" s="12" t="s">
        <v>10374</v>
      </c>
      <c r="N700" s="12" t="s">
        <v>10375</v>
      </c>
      <c r="O700" s="12" t="s">
        <v>3523</v>
      </c>
      <c r="P700" s="12" t="s">
        <v>371</v>
      </c>
      <c r="Q700" s="12" t="s">
        <v>3332</v>
      </c>
      <c r="R700" s="12" t="s">
        <v>10376</v>
      </c>
      <c r="S700" s="12" t="s">
        <v>10377</v>
      </c>
      <c r="T700" s="12" t="s">
        <v>10378</v>
      </c>
      <c r="U700" s="12" t="s">
        <v>10379</v>
      </c>
      <c r="V700" s="12" t="s">
        <v>10380</v>
      </c>
      <c r="W700" s="12" t="s">
        <v>10</v>
      </c>
      <c r="X700" s="12" t="s">
        <v>2876</v>
      </c>
      <c r="Y700" s="12" t="s">
        <v>4624</v>
      </c>
      <c r="Z700" s="12" t="s">
        <v>10381</v>
      </c>
    </row>
    <row r="701" spans="1:26">
      <c r="A701" s="12" t="s">
        <v>177</v>
      </c>
      <c r="B701" s="12" t="s">
        <v>1015</v>
      </c>
      <c r="C701" s="12" t="s">
        <v>10382</v>
      </c>
      <c r="D701" s="12" t="s">
        <v>10383</v>
      </c>
      <c r="E701" s="12" t="s">
        <v>386</v>
      </c>
      <c r="F701" s="12" t="s">
        <v>2463</v>
      </c>
      <c r="G701" s="12" t="s">
        <v>2279</v>
      </c>
      <c r="H701" s="12" t="s">
        <v>2404</v>
      </c>
      <c r="I701" s="12" t="s">
        <v>1853</v>
      </c>
      <c r="J701" s="12" t="s">
        <v>1546</v>
      </c>
      <c r="K701" s="12" t="s">
        <v>1657</v>
      </c>
      <c r="L701" s="12" t="s">
        <v>5538</v>
      </c>
      <c r="M701" s="12" t="s">
        <v>3879</v>
      </c>
      <c r="N701" s="12" t="s">
        <v>3998</v>
      </c>
      <c r="O701" s="12" t="s">
        <v>10384</v>
      </c>
      <c r="P701" s="12" t="s">
        <v>375</v>
      </c>
      <c r="Q701" s="12" t="s">
        <v>375</v>
      </c>
      <c r="R701" s="12" t="s">
        <v>3534</v>
      </c>
      <c r="S701" s="12" t="s">
        <v>10385</v>
      </c>
      <c r="T701" s="12" t="s">
        <v>10386</v>
      </c>
      <c r="U701" s="12" t="s">
        <v>10387</v>
      </c>
      <c r="V701" s="12" t="s">
        <v>10380</v>
      </c>
      <c r="W701" s="12" t="s">
        <v>4</v>
      </c>
      <c r="X701" s="12" t="s">
        <v>9497</v>
      </c>
      <c r="Y701" s="12" t="s">
        <v>10388</v>
      </c>
      <c r="Z701" s="12" t="s">
        <v>10389</v>
      </c>
    </row>
    <row r="702" spans="1:26">
      <c r="A702" s="12" t="s">
        <v>177</v>
      </c>
      <c r="B702" s="12" t="s">
        <v>10390</v>
      </c>
      <c r="C702" s="12" t="s">
        <v>10391</v>
      </c>
      <c r="D702" s="12" t="s">
        <v>10392</v>
      </c>
      <c r="E702" s="12" t="s">
        <v>10393</v>
      </c>
      <c r="F702" s="12" t="s">
        <v>1343</v>
      </c>
      <c r="G702" s="12" t="s">
        <v>2384</v>
      </c>
      <c r="H702" s="12" t="s">
        <v>1764</v>
      </c>
      <c r="I702" s="12" t="s">
        <v>1502</v>
      </c>
      <c r="J702" s="12" t="s">
        <v>1592</v>
      </c>
      <c r="K702" s="12" t="s">
        <v>1592</v>
      </c>
      <c r="L702" s="12" t="s">
        <v>10394</v>
      </c>
      <c r="M702" s="12" t="s">
        <v>375</v>
      </c>
      <c r="N702" s="12" t="s">
        <v>3803</v>
      </c>
      <c r="O702" s="12" t="s">
        <v>375</v>
      </c>
      <c r="P702" s="12" t="s">
        <v>371</v>
      </c>
      <c r="Q702" s="12" t="s">
        <v>3583</v>
      </c>
      <c r="R702" s="12" t="s">
        <v>10395</v>
      </c>
      <c r="S702" s="12" t="s">
        <v>10396</v>
      </c>
      <c r="T702" s="12" t="s">
        <v>10397</v>
      </c>
      <c r="U702" s="12" t="s">
        <v>10398</v>
      </c>
      <c r="V702" s="12" t="s">
        <v>10399</v>
      </c>
      <c r="W702" s="12" t="s">
        <v>3</v>
      </c>
      <c r="X702" s="12" t="s">
        <v>1297</v>
      </c>
      <c r="Y702" s="12" t="s">
        <v>3620</v>
      </c>
      <c r="Z702" s="12" t="s">
        <v>10400</v>
      </c>
    </row>
    <row r="703" spans="1:26">
      <c r="A703" s="12" t="s">
        <v>177</v>
      </c>
      <c r="B703" s="12" t="s">
        <v>10401</v>
      </c>
      <c r="C703" s="12" t="s">
        <v>10402</v>
      </c>
      <c r="D703" s="12" t="s">
        <v>10403</v>
      </c>
      <c r="E703" s="12" t="s">
        <v>10393</v>
      </c>
      <c r="F703" s="12" t="s">
        <v>2027</v>
      </c>
      <c r="G703" s="12" t="s">
        <v>1808</v>
      </c>
      <c r="H703" s="12" t="s">
        <v>2278</v>
      </c>
      <c r="I703" s="12" t="s">
        <v>1918</v>
      </c>
      <c r="J703" s="12" t="s">
        <v>1786</v>
      </c>
      <c r="K703" s="12" t="s">
        <v>3800</v>
      </c>
      <c r="L703" s="12" t="s">
        <v>4436</v>
      </c>
      <c r="M703" s="12" t="s">
        <v>4927</v>
      </c>
      <c r="N703" s="12" t="s">
        <v>4576</v>
      </c>
      <c r="O703" s="12" t="s">
        <v>375</v>
      </c>
      <c r="P703" s="12" t="s">
        <v>4481</v>
      </c>
      <c r="Q703" s="12" t="s">
        <v>91</v>
      </c>
      <c r="R703" s="12" t="s">
        <v>10404</v>
      </c>
      <c r="S703" s="12" t="s">
        <v>10405</v>
      </c>
      <c r="T703" s="12" t="s">
        <v>10406</v>
      </c>
      <c r="U703" s="12" t="s">
        <v>10407</v>
      </c>
      <c r="V703" s="12" t="s">
        <v>372</v>
      </c>
      <c r="W703" s="12" t="s">
        <v>2</v>
      </c>
      <c r="X703" s="12" t="s">
        <v>1126</v>
      </c>
      <c r="Y703" s="12" t="s">
        <v>2802</v>
      </c>
      <c r="Z703" s="12" t="s">
        <v>10408</v>
      </c>
    </row>
    <row r="704" spans="1:26">
      <c r="A704" s="12" t="s">
        <v>177</v>
      </c>
      <c r="B704" s="12" t="s">
        <v>9164</v>
      </c>
      <c r="C704" s="12" t="s">
        <v>10409</v>
      </c>
      <c r="D704" s="12" t="s">
        <v>10410</v>
      </c>
      <c r="E704" s="12" t="s">
        <v>10393</v>
      </c>
      <c r="F704" s="12" t="s">
        <v>2759</v>
      </c>
      <c r="G704" s="12" t="s">
        <v>2052</v>
      </c>
      <c r="H704" s="12" t="s">
        <v>1875</v>
      </c>
      <c r="I704" s="12" t="s">
        <v>1547</v>
      </c>
      <c r="J704" s="12" t="s">
        <v>1786</v>
      </c>
      <c r="K704" s="12" t="s">
        <v>1786</v>
      </c>
      <c r="L704" s="12" t="s">
        <v>9447</v>
      </c>
      <c r="M704" s="12" t="s">
        <v>8556</v>
      </c>
      <c r="N704" s="12" t="s">
        <v>3074</v>
      </c>
      <c r="O704" s="12" t="s">
        <v>3663</v>
      </c>
      <c r="P704" s="12" t="s">
        <v>3363</v>
      </c>
      <c r="Q704" s="12" t="s">
        <v>3363</v>
      </c>
      <c r="R704" s="12" t="s">
        <v>10411</v>
      </c>
      <c r="S704" s="12" t="s">
        <v>10412</v>
      </c>
      <c r="T704" s="12" t="s">
        <v>10413</v>
      </c>
      <c r="U704" s="12" t="s">
        <v>10414</v>
      </c>
      <c r="V704" s="12" t="s">
        <v>10415</v>
      </c>
      <c r="W704" s="12" t="s">
        <v>4</v>
      </c>
      <c r="X704" s="12" t="s">
        <v>7736</v>
      </c>
      <c r="Y704" s="12" t="s">
        <v>7183</v>
      </c>
      <c r="Z704" s="12" t="s">
        <v>10416</v>
      </c>
    </row>
    <row r="705" spans="1:26">
      <c r="A705" s="12" t="s">
        <v>177</v>
      </c>
      <c r="B705" s="12" t="s">
        <v>5157</v>
      </c>
      <c r="C705" s="12" t="s">
        <v>10417</v>
      </c>
      <c r="D705" s="12" t="s">
        <v>10418</v>
      </c>
      <c r="E705" s="12" t="s">
        <v>10393</v>
      </c>
      <c r="F705" s="12" t="s">
        <v>2135</v>
      </c>
      <c r="G705" s="12" t="s">
        <v>2059</v>
      </c>
      <c r="H705" s="12" t="s">
        <v>2134</v>
      </c>
      <c r="I705" s="12" t="s">
        <v>1502</v>
      </c>
      <c r="J705" s="12" t="s">
        <v>1504</v>
      </c>
      <c r="K705" s="12" t="s">
        <v>1504</v>
      </c>
      <c r="L705" s="12" t="s">
        <v>6515</v>
      </c>
      <c r="M705" s="12" t="s">
        <v>10419</v>
      </c>
      <c r="N705" s="12" t="s">
        <v>5256</v>
      </c>
      <c r="O705" s="12" t="s">
        <v>375</v>
      </c>
      <c r="P705" s="12" t="s">
        <v>2315</v>
      </c>
      <c r="Q705" s="12" t="s">
        <v>2172</v>
      </c>
      <c r="R705" s="12" t="s">
        <v>8059</v>
      </c>
      <c r="S705" s="12" t="s">
        <v>10420</v>
      </c>
      <c r="T705" s="12" t="s">
        <v>10421</v>
      </c>
      <c r="U705" s="12" t="s">
        <v>10422</v>
      </c>
      <c r="V705" s="12" t="s">
        <v>10423</v>
      </c>
      <c r="W705" s="12" t="s">
        <v>11</v>
      </c>
      <c r="X705" s="12" t="s">
        <v>10424</v>
      </c>
      <c r="Y705" s="12" t="s">
        <v>10425</v>
      </c>
      <c r="Z705" s="12" t="s">
        <v>10426</v>
      </c>
    </row>
    <row r="706" spans="1:26">
      <c r="A706" s="12" t="s">
        <v>177</v>
      </c>
      <c r="B706" s="12" t="s">
        <v>1578</v>
      </c>
      <c r="C706" s="12" t="s">
        <v>10427</v>
      </c>
      <c r="D706" s="12" t="s">
        <v>10428</v>
      </c>
      <c r="E706" s="12" t="s">
        <v>10393</v>
      </c>
      <c r="F706" s="12" t="s">
        <v>3800</v>
      </c>
      <c r="G706" s="12" t="s">
        <v>3800</v>
      </c>
      <c r="H706" s="12" t="s">
        <v>3800</v>
      </c>
      <c r="I706" s="12" t="s">
        <v>3800</v>
      </c>
      <c r="J706" s="12" t="s">
        <v>3800</v>
      </c>
      <c r="K706" s="12" t="s">
        <v>1332</v>
      </c>
      <c r="L706" s="12" t="s">
        <v>91</v>
      </c>
      <c r="M706" s="12" t="s">
        <v>91</v>
      </c>
      <c r="N706" s="12" t="s">
        <v>91</v>
      </c>
      <c r="O706" s="12" t="s">
        <v>91</v>
      </c>
      <c r="P706" s="12" t="s">
        <v>91</v>
      </c>
      <c r="Q706" s="12" t="s">
        <v>10429</v>
      </c>
      <c r="R706" s="12" t="s">
        <v>10429</v>
      </c>
      <c r="S706" s="12" t="s">
        <v>91</v>
      </c>
      <c r="T706" s="12" t="s">
        <v>10430</v>
      </c>
      <c r="U706" s="12" t="s">
        <v>3808</v>
      </c>
      <c r="V706" s="12" t="s">
        <v>6841</v>
      </c>
      <c r="W706" s="12" t="s">
        <v>91</v>
      </c>
      <c r="X706" s="12" t="s">
        <v>10431</v>
      </c>
      <c r="Y706" s="12" t="s">
        <v>10431</v>
      </c>
      <c r="Z706" s="12" t="s">
        <v>91</v>
      </c>
    </row>
    <row r="707" spans="1:26">
      <c r="A707" s="12" t="s">
        <v>177</v>
      </c>
      <c r="B707" s="12" t="s">
        <v>7133</v>
      </c>
      <c r="C707" s="12" t="s">
        <v>10432</v>
      </c>
      <c r="D707" s="12" t="s">
        <v>10433</v>
      </c>
      <c r="E707" s="12" t="s">
        <v>10434</v>
      </c>
      <c r="F707" s="12" t="s">
        <v>2114</v>
      </c>
      <c r="G707" s="12" t="s">
        <v>1981</v>
      </c>
      <c r="H707" s="12" t="s">
        <v>2114</v>
      </c>
      <c r="I707" s="12" t="s">
        <v>1502</v>
      </c>
      <c r="J707" s="12" t="s">
        <v>1897</v>
      </c>
      <c r="K707" s="12" t="s">
        <v>1875</v>
      </c>
      <c r="L707" s="12" t="s">
        <v>7697</v>
      </c>
      <c r="M707" s="12" t="s">
        <v>10435</v>
      </c>
      <c r="N707" s="12" t="s">
        <v>5113</v>
      </c>
      <c r="O707" s="12" t="s">
        <v>2696</v>
      </c>
      <c r="P707" s="12" t="s">
        <v>9282</v>
      </c>
      <c r="Q707" s="12" t="s">
        <v>6603</v>
      </c>
      <c r="R707" s="12" t="s">
        <v>10436</v>
      </c>
      <c r="S707" s="12" t="s">
        <v>10437</v>
      </c>
      <c r="T707" s="12" t="s">
        <v>10438</v>
      </c>
      <c r="U707" s="12" t="s">
        <v>10439</v>
      </c>
      <c r="V707" s="12" t="s">
        <v>10440</v>
      </c>
      <c r="W707" s="12" t="s">
        <v>4</v>
      </c>
      <c r="X707" s="12" t="s">
        <v>3504</v>
      </c>
      <c r="Y707" s="12" t="s">
        <v>3832</v>
      </c>
      <c r="Z707" s="12" t="s">
        <v>10441</v>
      </c>
    </row>
    <row r="708" spans="1:26">
      <c r="A708" s="12" t="s">
        <v>177</v>
      </c>
      <c r="B708" s="12" t="s">
        <v>2389</v>
      </c>
      <c r="C708" s="12" t="s">
        <v>10442</v>
      </c>
      <c r="D708" s="12" t="s">
        <v>10443</v>
      </c>
      <c r="E708" s="12" t="s">
        <v>10434</v>
      </c>
      <c r="F708" s="12" t="s">
        <v>2324</v>
      </c>
      <c r="G708" s="12" t="s">
        <v>2608</v>
      </c>
      <c r="H708" s="12" t="s">
        <v>2384</v>
      </c>
      <c r="I708" s="12" t="s">
        <v>1721</v>
      </c>
      <c r="J708" s="12" t="s">
        <v>1547</v>
      </c>
      <c r="K708" s="12" t="s">
        <v>1613</v>
      </c>
      <c r="L708" s="12" t="s">
        <v>10444</v>
      </c>
      <c r="M708" s="12" t="s">
        <v>10445</v>
      </c>
      <c r="N708" s="12" t="s">
        <v>4025</v>
      </c>
      <c r="O708" s="12" t="s">
        <v>2731</v>
      </c>
      <c r="P708" s="12" t="s">
        <v>2773</v>
      </c>
      <c r="Q708" s="12" t="s">
        <v>4261</v>
      </c>
      <c r="R708" s="12" t="s">
        <v>4726</v>
      </c>
      <c r="S708" s="12" t="s">
        <v>10446</v>
      </c>
      <c r="T708" s="12" t="s">
        <v>10447</v>
      </c>
      <c r="U708" s="12" t="s">
        <v>10448</v>
      </c>
      <c r="V708" s="12" t="s">
        <v>1269</v>
      </c>
      <c r="W708" s="12" t="s">
        <v>4</v>
      </c>
      <c r="X708" s="12" t="s">
        <v>9964</v>
      </c>
      <c r="Y708" s="12" t="s">
        <v>2999</v>
      </c>
      <c r="Z708" s="12" t="s">
        <v>10449</v>
      </c>
    </row>
    <row r="709" spans="1:26">
      <c r="A709" s="12" t="s">
        <v>177</v>
      </c>
      <c r="B709" s="12" t="s">
        <v>10450</v>
      </c>
      <c r="C709" s="12" t="s">
        <v>10451</v>
      </c>
      <c r="D709" s="12" t="s">
        <v>10452</v>
      </c>
      <c r="E709" s="12" t="s">
        <v>10453</v>
      </c>
      <c r="F709" s="12" t="s">
        <v>2029</v>
      </c>
      <c r="G709" s="12" t="s">
        <v>2404</v>
      </c>
      <c r="H709" s="12" t="s">
        <v>2463</v>
      </c>
      <c r="I709" s="12" t="s">
        <v>1939</v>
      </c>
      <c r="J709" s="12" t="s">
        <v>1721</v>
      </c>
      <c r="K709" s="12" t="s">
        <v>1764</v>
      </c>
      <c r="L709" s="12" t="s">
        <v>2730</v>
      </c>
      <c r="M709" s="12" t="s">
        <v>7494</v>
      </c>
      <c r="N709" s="12" t="s">
        <v>7958</v>
      </c>
      <c r="O709" s="12" t="s">
        <v>4350</v>
      </c>
      <c r="P709" s="12" t="s">
        <v>2792</v>
      </c>
      <c r="Q709" s="12" t="s">
        <v>3803</v>
      </c>
      <c r="R709" s="12" t="s">
        <v>2491</v>
      </c>
      <c r="S709" s="12" t="s">
        <v>10454</v>
      </c>
      <c r="T709" s="12" t="s">
        <v>10455</v>
      </c>
      <c r="U709" s="12" t="s">
        <v>10456</v>
      </c>
      <c r="V709" s="12" t="s">
        <v>10457</v>
      </c>
      <c r="W709" s="12" t="s">
        <v>4</v>
      </c>
      <c r="X709" s="12" t="s">
        <v>7987</v>
      </c>
      <c r="Y709" s="12" t="s">
        <v>2672</v>
      </c>
      <c r="Z709" s="12" t="s">
        <v>10458</v>
      </c>
    </row>
    <row r="710" spans="1:26">
      <c r="A710" s="12" t="s">
        <v>177</v>
      </c>
      <c r="B710" s="12" t="s">
        <v>3437</v>
      </c>
      <c r="C710" s="12" t="s">
        <v>10459</v>
      </c>
      <c r="D710" s="12" t="s">
        <v>10460</v>
      </c>
      <c r="E710" s="12" t="s">
        <v>10461</v>
      </c>
      <c r="F710" s="12" t="s">
        <v>2014</v>
      </c>
      <c r="G710" s="12" t="s">
        <v>2159</v>
      </c>
      <c r="H710" s="12" t="s">
        <v>1897</v>
      </c>
      <c r="I710" s="12" t="s">
        <v>1657</v>
      </c>
      <c r="J710" s="12" t="s">
        <v>1546</v>
      </c>
      <c r="K710" s="12" t="s">
        <v>1482</v>
      </c>
      <c r="L710" s="12" t="s">
        <v>10462</v>
      </c>
      <c r="M710" s="12" t="s">
        <v>2315</v>
      </c>
      <c r="N710" s="12" t="s">
        <v>6492</v>
      </c>
      <c r="O710" s="12" t="s">
        <v>471</v>
      </c>
      <c r="P710" s="12" t="s">
        <v>4088</v>
      </c>
      <c r="Q710" s="12" t="s">
        <v>371</v>
      </c>
      <c r="R710" s="12" t="s">
        <v>10463</v>
      </c>
      <c r="S710" s="12" t="s">
        <v>10464</v>
      </c>
      <c r="T710" s="12" t="s">
        <v>10465</v>
      </c>
      <c r="U710" s="12" t="s">
        <v>10466</v>
      </c>
      <c r="V710" s="12" t="s">
        <v>10467</v>
      </c>
      <c r="W710" s="12" t="s">
        <v>10</v>
      </c>
      <c r="X710" s="12" t="s">
        <v>2592</v>
      </c>
      <c r="Y710" s="12" t="s">
        <v>8859</v>
      </c>
      <c r="Z710" s="12" t="s">
        <v>10468</v>
      </c>
    </row>
    <row r="711" spans="1:26">
      <c r="A711" s="12" t="s">
        <v>177</v>
      </c>
      <c r="B711" s="12" t="s">
        <v>2449</v>
      </c>
      <c r="C711" s="12" t="s">
        <v>10469</v>
      </c>
      <c r="D711" s="12" t="s">
        <v>10470</v>
      </c>
      <c r="E711" s="12" t="s">
        <v>10461</v>
      </c>
      <c r="F711" s="12" t="s">
        <v>2050</v>
      </c>
      <c r="G711" s="12" t="s">
        <v>1936</v>
      </c>
      <c r="H711" s="12" t="s">
        <v>2239</v>
      </c>
      <c r="I711" s="12" t="s">
        <v>1051</v>
      </c>
      <c r="J711" s="12" t="s">
        <v>1657</v>
      </c>
      <c r="K711" s="12" t="s">
        <v>1744</v>
      </c>
      <c r="L711" s="12" t="s">
        <v>6294</v>
      </c>
      <c r="M711" s="12" t="s">
        <v>10471</v>
      </c>
      <c r="N711" s="12" t="s">
        <v>5910</v>
      </c>
      <c r="O711" s="12" t="s">
        <v>3522</v>
      </c>
      <c r="P711" s="12" t="s">
        <v>2773</v>
      </c>
      <c r="Q711" s="12" t="s">
        <v>4012</v>
      </c>
      <c r="R711" s="12" t="s">
        <v>10472</v>
      </c>
      <c r="S711" s="12" t="s">
        <v>10473</v>
      </c>
      <c r="T711" s="12" t="s">
        <v>10474</v>
      </c>
      <c r="U711" s="12" t="s">
        <v>10475</v>
      </c>
      <c r="V711" s="12" t="s">
        <v>10476</v>
      </c>
      <c r="W711" s="12" t="s">
        <v>4</v>
      </c>
      <c r="X711" s="12" t="s">
        <v>10477</v>
      </c>
      <c r="Y711" s="12" t="s">
        <v>7108</v>
      </c>
      <c r="Z711" s="12" t="s">
        <v>10478</v>
      </c>
    </row>
    <row r="712" spans="1:26">
      <c r="A712" s="12" t="s">
        <v>177</v>
      </c>
      <c r="B712" s="12" t="s">
        <v>2080</v>
      </c>
      <c r="C712" s="12" t="s">
        <v>10479</v>
      </c>
      <c r="D712" s="12" t="s">
        <v>10480</v>
      </c>
      <c r="E712" s="12" t="s">
        <v>10461</v>
      </c>
      <c r="F712" s="12" t="s">
        <v>3389</v>
      </c>
      <c r="G712" s="12" t="s">
        <v>2384</v>
      </c>
      <c r="H712" s="12" t="s">
        <v>1613</v>
      </c>
      <c r="I712" s="12" t="s">
        <v>3800</v>
      </c>
      <c r="J712" s="12" t="s">
        <v>1547</v>
      </c>
      <c r="K712" s="12" t="s">
        <v>1657</v>
      </c>
      <c r="L712" s="12" t="s">
        <v>10481</v>
      </c>
      <c r="M712" s="12" t="s">
        <v>2696</v>
      </c>
      <c r="N712" s="12" t="s">
        <v>375</v>
      </c>
      <c r="O712" s="12" t="s">
        <v>91</v>
      </c>
      <c r="P712" s="12" t="s">
        <v>2773</v>
      </c>
      <c r="Q712" s="12" t="s">
        <v>2038</v>
      </c>
      <c r="R712" s="12" t="s">
        <v>4602</v>
      </c>
      <c r="S712" s="12" t="s">
        <v>10482</v>
      </c>
      <c r="T712" s="12" t="s">
        <v>10483</v>
      </c>
      <c r="U712" s="12" t="s">
        <v>10484</v>
      </c>
      <c r="V712" s="12" t="s">
        <v>8700</v>
      </c>
      <c r="W712" s="12" t="s">
        <v>10</v>
      </c>
      <c r="X712" s="12" t="s">
        <v>10485</v>
      </c>
      <c r="Y712" s="12" t="s">
        <v>10390</v>
      </c>
      <c r="Z712" s="12" t="s">
        <v>10486</v>
      </c>
    </row>
    <row r="713" spans="1:26">
      <c r="A713" s="12" t="s">
        <v>177</v>
      </c>
      <c r="B713" s="12" t="s">
        <v>10487</v>
      </c>
      <c r="C713" s="12" t="s">
        <v>10488</v>
      </c>
      <c r="D713" s="12" t="s">
        <v>10489</v>
      </c>
      <c r="E713" s="12" t="s">
        <v>10490</v>
      </c>
      <c r="F713" s="12" t="s">
        <v>2542</v>
      </c>
      <c r="G713" s="12" t="s">
        <v>2134</v>
      </c>
      <c r="H713" s="12" t="s">
        <v>1918</v>
      </c>
      <c r="I713" s="12" t="s">
        <v>1657</v>
      </c>
      <c r="J713" s="12" t="s">
        <v>1546</v>
      </c>
      <c r="K713" s="12" t="s">
        <v>1547</v>
      </c>
      <c r="L713" s="12" t="s">
        <v>6505</v>
      </c>
      <c r="M713" s="12" t="s">
        <v>3023</v>
      </c>
      <c r="N713" s="12" t="s">
        <v>6779</v>
      </c>
      <c r="O713" s="12" t="s">
        <v>3332</v>
      </c>
      <c r="P713" s="12" t="s">
        <v>4088</v>
      </c>
      <c r="Q713" s="12" t="s">
        <v>471</v>
      </c>
      <c r="R713" s="12" t="s">
        <v>10491</v>
      </c>
      <c r="S713" s="12" t="s">
        <v>10492</v>
      </c>
      <c r="T713" s="12" t="s">
        <v>10493</v>
      </c>
      <c r="U713" s="12" t="s">
        <v>10494</v>
      </c>
      <c r="V713" s="12" t="s">
        <v>10495</v>
      </c>
      <c r="W713" s="12" t="s">
        <v>3</v>
      </c>
      <c r="X713" s="12" t="s">
        <v>6290</v>
      </c>
      <c r="Y713" s="12" t="s">
        <v>2767</v>
      </c>
      <c r="Z713" s="12" t="s">
        <v>10496</v>
      </c>
    </row>
    <row r="714" spans="1:26">
      <c r="A714" s="12" t="s">
        <v>177</v>
      </c>
      <c r="B714" s="12" t="s">
        <v>10497</v>
      </c>
      <c r="C714" s="12" t="s">
        <v>10498</v>
      </c>
      <c r="D714" s="12" t="s">
        <v>10499</v>
      </c>
      <c r="E714" s="12" t="s">
        <v>10490</v>
      </c>
      <c r="F714" s="12" t="s">
        <v>2461</v>
      </c>
      <c r="G714" s="12" t="s">
        <v>2853</v>
      </c>
      <c r="H714" s="12" t="s">
        <v>1961</v>
      </c>
      <c r="I714" s="12" t="s">
        <v>1613</v>
      </c>
      <c r="J714" s="12" t="s">
        <v>1546</v>
      </c>
      <c r="K714" s="12" t="s">
        <v>1051</v>
      </c>
      <c r="L714" s="12" t="s">
        <v>10500</v>
      </c>
      <c r="M714" s="12" t="s">
        <v>4783</v>
      </c>
      <c r="N714" s="12" t="s">
        <v>2315</v>
      </c>
      <c r="O714" s="12" t="s">
        <v>4481</v>
      </c>
      <c r="P714" s="12" t="s">
        <v>4088</v>
      </c>
      <c r="Q714" s="12" t="s">
        <v>371</v>
      </c>
      <c r="R714" s="12" t="s">
        <v>10501</v>
      </c>
      <c r="S714" s="12" t="s">
        <v>10502</v>
      </c>
      <c r="T714" s="12" t="s">
        <v>10503</v>
      </c>
      <c r="U714" s="12" t="s">
        <v>10504</v>
      </c>
      <c r="V714" s="12" t="s">
        <v>6358</v>
      </c>
      <c r="W714" s="12" t="s">
        <v>2</v>
      </c>
      <c r="X714" s="12" t="s">
        <v>9377</v>
      </c>
      <c r="Y714" s="12" t="s">
        <v>4807</v>
      </c>
      <c r="Z714" s="12" t="s">
        <v>10505</v>
      </c>
    </row>
    <row r="715" spans="1:26">
      <c r="A715" s="12" t="s">
        <v>177</v>
      </c>
      <c r="B715" s="12" t="s">
        <v>10506</v>
      </c>
      <c r="C715" s="12" t="s">
        <v>10507</v>
      </c>
      <c r="D715" s="12" t="s">
        <v>10508</v>
      </c>
      <c r="E715" s="12" t="s">
        <v>10509</v>
      </c>
      <c r="F715" s="12" t="s">
        <v>2687</v>
      </c>
      <c r="G715" s="12" t="s">
        <v>1807</v>
      </c>
      <c r="H715" s="12" t="s">
        <v>1918</v>
      </c>
      <c r="I715" s="12" t="s">
        <v>1657</v>
      </c>
      <c r="J715" s="12" t="s">
        <v>1657</v>
      </c>
      <c r="K715" s="12" t="s">
        <v>1698</v>
      </c>
      <c r="L715" s="12" t="s">
        <v>3361</v>
      </c>
      <c r="M715" s="12" t="s">
        <v>2038</v>
      </c>
      <c r="N715" s="12" t="s">
        <v>4315</v>
      </c>
      <c r="O715" s="12" t="s">
        <v>2773</v>
      </c>
      <c r="P715" s="12" t="s">
        <v>371</v>
      </c>
      <c r="Q715" s="12" t="s">
        <v>2172</v>
      </c>
      <c r="R715" s="12" t="s">
        <v>10510</v>
      </c>
      <c r="S715" s="12" t="s">
        <v>10511</v>
      </c>
      <c r="T715" s="12" t="s">
        <v>10512</v>
      </c>
      <c r="U715" s="12" t="s">
        <v>8196</v>
      </c>
      <c r="V715" s="12" t="s">
        <v>1276</v>
      </c>
      <c r="W715" s="12" t="s">
        <v>2</v>
      </c>
      <c r="X715" s="12" t="s">
        <v>8377</v>
      </c>
      <c r="Y715" s="12" t="s">
        <v>3752</v>
      </c>
      <c r="Z715" s="12" t="s">
        <v>10513</v>
      </c>
    </row>
    <row r="716" spans="1:26">
      <c r="A716" s="12" t="s">
        <v>177</v>
      </c>
      <c r="B716" s="12" t="s">
        <v>1513</v>
      </c>
      <c r="C716" s="12" t="s">
        <v>10514</v>
      </c>
      <c r="D716" s="12" t="s">
        <v>10515</v>
      </c>
      <c r="E716" s="12" t="s">
        <v>10509</v>
      </c>
      <c r="F716" s="12" t="s">
        <v>2573</v>
      </c>
      <c r="G716" s="12" t="s">
        <v>1831</v>
      </c>
      <c r="H716" s="12" t="s">
        <v>1547</v>
      </c>
      <c r="I716" s="12" t="s">
        <v>1051</v>
      </c>
      <c r="J716" s="12" t="s">
        <v>1592</v>
      </c>
      <c r="K716" s="12" t="s">
        <v>1482</v>
      </c>
      <c r="L716" s="12" t="s">
        <v>2933</v>
      </c>
      <c r="M716" s="12" t="s">
        <v>2884</v>
      </c>
      <c r="N716" s="12" t="s">
        <v>2038</v>
      </c>
      <c r="O716" s="12" t="s">
        <v>371</v>
      </c>
      <c r="P716" s="12" t="s">
        <v>371</v>
      </c>
      <c r="Q716" s="12" t="s">
        <v>3522</v>
      </c>
      <c r="R716" s="12" t="s">
        <v>2901</v>
      </c>
      <c r="S716" s="12" t="s">
        <v>10516</v>
      </c>
      <c r="T716" s="12" t="s">
        <v>10517</v>
      </c>
      <c r="U716" s="12" t="s">
        <v>10518</v>
      </c>
      <c r="V716" s="12" t="s">
        <v>10519</v>
      </c>
      <c r="W716" s="12" t="s">
        <v>3</v>
      </c>
      <c r="X716" s="12" t="s">
        <v>3156</v>
      </c>
      <c r="Y716" s="12" t="s">
        <v>7008</v>
      </c>
      <c r="Z716" s="12" t="s">
        <v>10520</v>
      </c>
    </row>
    <row r="717" spans="1:26">
      <c r="A717" s="12" t="s">
        <v>177</v>
      </c>
      <c r="B717" s="12" t="s">
        <v>991</v>
      </c>
      <c r="C717" s="12" t="s">
        <v>10521</v>
      </c>
      <c r="D717" s="12" t="s">
        <v>10522</v>
      </c>
      <c r="E717" s="12" t="s">
        <v>10509</v>
      </c>
      <c r="F717" s="12" t="s">
        <v>3800</v>
      </c>
      <c r="G717" s="12" t="s">
        <v>3800</v>
      </c>
      <c r="H717" s="12" t="s">
        <v>3800</v>
      </c>
      <c r="I717" s="12" t="s">
        <v>3800</v>
      </c>
      <c r="J717" s="12" t="s">
        <v>3800</v>
      </c>
      <c r="K717" s="12" t="s">
        <v>2309</v>
      </c>
      <c r="L717" s="12" t="s">
        <v>91</v>
      </c>
      <c r="M717" s="12" t="s">
        <v>91</v>
      </c>
      <c r="N717" s="12" t="s">
        <v>91</v>
      </c>
      <c r="O717" s="12" t="s">
        <v>91</v>
      </c>
      <c r="P717" s="12" t="s">
        <v>91</v>
      </c>
      <c r="Q717" s="12" t="s">
        <v>9282</v>
      </c>
      <c r="R717" s="12" t="s">
        <v>9282</v>
      </c>
      <c r="S717" s="12" t="s">
        <v>91</v>
      </c>
      <c r="T717" s="12" t="s">
        <v>10523</v>
      </c>
      <c r="U717" s="12" t="s">
        <v>3808</v>
      </c>
      <c r="V717" s="12" t="s">
        <v>6841</v>
      </c>
      <c r="W717" s="12" t="s">
        <v>91</v>
      </c>
      <c r="X717" s="12" t="s">
        <v>10524</v>
      </c>
      <c r="Y717" s="12" t="s">
        <v>10524</v>
      </c>
      <c r="Z717" s="12" t="s">
        <v>91</v>
      </c>
    </row>
    <row r="718" spans="1:26">
      <c r="A718" s="12" t="s">
        <v>177</v>
      </c>
      <c r="B718" s="12" t="s">
        <v>10525</v>
      </c>
      <c r="C718" s="12" t="s">
        <v>10526</v>
      </c>
      <c r="D718" s="12" t="s">
        <v>10527</v>
      </c>
      <c r="E718" s="12" t="s">
        <v>10509</v>
      </c>
      <c r="F718" s="12" t="s">
        <v>2982</v>
      </c>
      <c r="G718" s="12" t="s">
        <v>2278</v>
      </c>
      <c r="H718" s="12" t="s">
        <v>1053</v>
      </c>
      <c r="I718" s="12" t="s">
        <v>1504</v>
      </c>
      <c r="J718" s="12" t="s">
        <v>3800</v>
      </c>
      <c r="K718" s="12" t="s">
        <v>1592</v>
      </c>
      <c r="L718" s="12" t="s">
        <v>10080</v>
      </c>
      <c r="M718" s="12" t="s">
        <v>5259</v>
      </c>
      <c r="N718" s="12" t="s">
        <v>2884</v>
      </c>
      <c r="O718" s="12" t="s">
        <v>371</v>
      </c>
      <c r="P718" s="12" t="s">
        <v>91</v>
      </c>
      <c r="Q718" s="12" t="s">
        <v>4012</v>
      </c>
      <c r="R718" s="12" t="s">
        <v>10528</v>
      </c>
      <c r="S718" s="12" t="s">
        <v>10529</v>
      </c>
      <c r="T718" s="12" t="s">
        <v>10530</v>
      </c>
      <c r="U718" s="12" t="s">
        <v>10531</v>
      </c>
      <c r="V718" s="12" t="s">
        <v>9352</v>
      </c>
      <c r="W718" s="12" t="s">
        <v>3</v>
      </c>
      <c r="X718" s="12" t="s">
        <v>8335</v>
      </c>
      <c r="Y718" s="12" t="s">
        <v>9256</v>
      </c>
      <c r="Z718" s="12" t="s">
        <v>10532</v>
      </c>
    </row>
    <row r="719" spans="1:26">
      <c r="A719" s="12" t="s">
        <v>177</v>
      </c>
      <c r="B719" s="12" t="s">
        <v>9376</v>
      </c>
      <c r="C719" s="12" t="s">
        <v>10533</v>
      </c>
      <c r="D719" s="12" t="s">
        <v>10534</v>
      </c>
      <c r="E719" s="12" t="s">
        <v>10509</v>
      </c>
      <c r="F719" s="12" t="s">
        <v>2608</v>
      </c>
      <c r="G719" s="12" t="s">
        <v>2278</v>
      </c>
      <c r="H719" s="12" t="s">
        <v>2159</v>
      </c>
      <c r="I719" s="12" t="s">
        <v>1831</v>
      </c>
      <c r="J719" s="12" t="s">
        <v>1592</v>
      </c>
      <c r="K719" s="12" t="s">
        <v>1482</v>
      </c>
      <c r="L719" s="12" t="s">
        <v>10535</v>
      </c>
      <c r="M719" s="12" t="s">
        <v>10536</v>
      </c>
      <c r="N719" s="12" t="s">
        <v>3362</v>
      </c>
      <c r="O719" s="12" t="s">
        <v>2884</v>
      </c>
      <c r="P719" s="12" t="s">
        <v>3583</v>
      </c>
      <c r="Q719" s="12" t="s">
        <v>371</v>
      </c>
      <c r="R719" s="12" t="s">
        <v>2901</v>
      </c>
      <c r="S719" s="12" t="s">
        <v>10537</v>
      </c>
      <c r="T719" s="12" t="s">
        <v>10538</v>
      </c>
      <c r="U719" s="12" t="s">
        <v>10539</v>
      </c>
      <c r="V719" s="12" t="s">
        <v>10519</v>
      </c>
      <c r="W719" s="12" t="s">
        <v>2</v>
      </c>
      <c r="X719" s="12" t="s">
        <v>1490</v>
      </c>
      <c r="Y719" s="12" t="s">
        <v>8465</v>
      </c>
      <c r="Z719" s="12" t="s">
        <v>10540</v>
      </c>
    </row>
    <row r="720" spans="1:26">
      <c r="A720" s="12" t="s">
        <v>177</v>
      </c>
      <c r="B720" s="12" t="s">
        <v>1033</v>
      </c>
      <c r="C720" s="12" t="s">
        <v>10541</v>
      </c>
      <c r="D720" s="12" t="s">
        <v>10542</v>
      </c>
      <c r="E720" s="12" t="s">
        <v>10509</v>
      </c>
      <c r="F720" s="12" t="s">
        <v>1360</v>
      </c>
      <c r="G720" s="12" t="s">
        <v>1137</v>
      </c>
      <c r="H720" s="12" t="s">
        <v>2137</v>
      </c>
      <c r="I720" s="12" t="s">
        <v>1590</v>
      </c>
      <c r="J720" s="12" t="s">
        <v>1547</v>
      </c>
      <c r="K720" s="12" t="s">
        <v>1657</v>
      </c>
      <c r="L720" s="12" t="s">
        <v>7717</v>
      </c>
      <c r="M720" s="12" t="s">
        <v>10543</v>
      </c>
      <c r="N720" s="12" t="s">
        <v>3413</v>
      </c>
      <c r="O720" s="12" t="s">
        <v>3804</v>
      </c>
      <c r="P720" s="12" t="s">
        <v>2773</v>
      </c>
      <c r="Q720" s="12" t="s">
        <v>471</v>
      </c>
      <c r="R720" s="12" t="s">
        <v>1995</v>
      </c>
      <c r="S720" s="12" t="s">
        <v>10544</v>
      </c>
      <c r="T720" s="12" t="s">
        <v>10545</v>
      </c>
      <c r="U720" s="12" t="s">
        <v>10546</v>
      </c>
      <c r="V720" s="12" t="s">
        <v>10547</v>
      </c>
      <c r="W720" s="12" t="s">
        <v>2</v>
      </c>
      <c r="X720" s="12" t="s">
        <v>7574</v>
      </c>
      <c r="Y720" s="12" t="s">
        <v>7280</v>
      </c>
      <c r="Z720" s="12" t="s">
        <v>10548</v>
      </c>
    </row>
    <row r="721" spans="1:26">
      <c r="A721" s="12" t="s">
        <v>177</v>
      </c>
      <c r="B721" s="12" t="s">
        <v>10001</v>
      </c>
      <c r="C721" s="12" t="s">
        <v>10549</v>
      </c>
      <c r="D721" s="12" t="s">
        <v>10550</v>
      </c>
      <c r="E721" s="12" t="s">
        <v>10551</v>
      </c>
      <c r="F721" s="12" t="s">
        <v>3191</v>
      </c>
      <c r="G721" s="12" t="s">
        <v>2566</v>
      </c>
      <c r="H721" s="12" t="s">
        <v>1053</v>
      </c>
      <c r="I721" s="12" t="s">
        <v>1482</v>
      </c>
      <c r="J721" s="12" t="s">
        <v>1051</v>
      </c>
      <c r="K721" s="12" t="s">
        <v>1482</v>
      </c>
      <c r="L721" s="12" t="s">
        <v>375</v>
      </c>
      <c r="M721" s="12" t="s">
        <v>6417</v>
      </c>
      <c r="N721" s="12" t="s">
        <v>4674</v>
      </c>
      <c r="O721" s="12" t="s">
        <v>371</v>
      </c>
      <c r="P721" s="12" t="s">
        <v>371</v>
      </c>
      <c r="Q721" s="12" t="s">
        <v>375</v>
      </c>
      <c r="R721" s="12" t="s">
        <v>10552</v>
      </c>
      <c r="S721" s="12" t="s">
        <v>10553</v>
      </c>
      <c r="T721" s="12" t="s">
        <v>10554</v>
      </c>
      <c r="U721" s="12" t="s">
        <v>10555</v>
      </c>
      <c r="V721" s="12" t="s">
        <v>10556</v>
      </c>
      <c r="W721" s="12" t="s">
        <v>3</v>
      </c>
      <c r="X721" s="12" t="s">
        <v>5197</v>
      </c>
      <c r="Y721" s="12" t="s">
        <v>10557</v>
      </c>
      <c r="Z721" s="12" t="s">
        <v>10558</v>
      </c>
    </row>
    <row r="722" spans="1:26">
      <c r="A722" s="12" t="s">
        <v>177</v>
      </c>
      <c r="B722" s="12" t="s">
        <v>2592</v>
      </c>
      <c r="C722" s="12" t="s">
        <v>10559</v>
      </c>
      <c r="D722" s="12" t="s">
        <v>10560</v>
      </c>
      <c r="E722" s="12" t="s">
        <v>10551</v>
      </c>
      <c r="F722" s="12" t="s">
        <v>3800</v>
      </c>
      <c r="G722" s="12" t="s">
        <v>3800</v>
      </c>
      <c r="H722" s="12" t="s">
        <v>3800</v>
      </c>
      <c r="I722" s="12" t="s">
        <v>3800</v>
      </c>
      <c r="J722" s="12" t="s">
        <v>3800</v>
      </c>
      <c r="K722" s="12" t="s">
        <v>2510</v>
      </c>
      <c r="L722" s="12" t="s">
        <v>91</v>
      </c>
      <c r="M722" s="12" t="s">
        <v>91</v>
      </c>
      <c r="N722" s="12" t="s">
        <v>91</v>
      </c>
      <c r="O722" s="12" t="s">
        <v>91</v>
      </c>
      <c r="P722" s="12" t="s">
        <v>91</v>
      </c>
      <c r="Q722" s="12" t="s">
        <v>10561</v>
      </c>
      <c r="R722" s="12" t="s">
        <v>10561</v>
      </c>
      <c r="S722" s="12" t="s">
        <v>91</v>
      </c>
      <c r="T722" s="12" t="s">
        <v>10562</v>
      </c>
      <c r="U722" s="12" t="s">
        <v>3808</v>
      </c>
      <c r="V722" s="12" t="s">
        <v>6841</v>
      </c>
      <c r="W722" s="12" t="s">
        <v>91</v>
      </c>
      <c r="X722" s="12" t="s">
        <v>10563</v>
      </c>
      <c r="Y722" s="12" t="s">
        <v>10563</v>
      </c>
      <c r="Z722" s="12" t="s">
        <v>91</v>
      </c>
    </row>
    <row r="723" spans="1:26">
      <c r="A723" s="12" t="s">
        <v>177</v>
      </c>
      <c r="B723" s="12" t="s">
        <v>1039</v>
      </c>
      <c r="C723" s="12" t="s">
        <v>10564</v>
      </c>
      <c r="D723" s="12" t="s">
        <v>10565</v>
      </c>
      <c r="E723" s="12" t="s">
        <v>10551</v>
      </c>
      <c r="F723" s="12" t="s">
        <v>2007</v>
      </c>
      <c r="G723" s="12" t="s">
        <v>1354</v>
      </c>
      <c r="H723" s="12" t="s">
        <v>2781</v>
      </c>
      <c r="I723" s="12" t="s">
        <v>1721</v>
      </c>
      <c r="J723" s="12" t="s">
        <v>1504</v>
      </c>
      <c r="K723" s="12" t="s">
        <v>1547</v>
      </c>
      <c r="L723" s="12" t="s">
        <v>4286</v>
      </c>
      <c r="M723" s="12" t="s">
        <v>6529</v>
      </c>
      <c r="N723" s="12" t="s">
        <v>7716</v>
      </c>
      <c r="O723" s="12" t="s">
        <v>4286</v>
      </c>
      <c r="P723" s="12" t="s">
        <v>2172</v>
      </c>
      <c r="Q723" s="12" t="s">
        <v>2038</v>
      </c>
      <c r="R723" s="12" t="s">
        <v>10566</v>
      </c>
      <c r="S723" s="12" t="s">
        <v>10567</v>
      </c>
      <c r="T723" s="12" t="s">
        <v>10568</v>
      </c>
      <c r="U723" s="12" t="s">
        <v>10569</v>
      </c>
      <c r="V723" s="12" t="s">
        <v>10570</v>
      </c>
      <c r="W723" s="12" t="s">
        <v>4</v>
      </c>
      <c r="X723" s="12" t="s">
        <v>10571</v>
      </c>
      <c r="Y723" s="12" t="s">
        <v>10572</v>
      </c>
      <c r="Z723" s="12" t="s">
        <v>10573</v>
      </c>
    </row>
    <row r="724" spans="1:26">
      <c r="A724" s="12" t="s">
        <v>177</v>
      </c>
      <c r="B724" s="12" t="s">
        <v>10574</v>
      </c>
      <c r="C724" s="12" t="s">
        <v>10575</v>
      </c>
      <c r="D724" s="12" t="s">
        <v>10576</v>
      </c>
      <c r="E724" s="12" t="s">
        <v>10551</v>
      </c>
      <c r="F724" s="12" t="s">
        <v>3056</v>
      </c>
      <c r="G724" s="12" t="s">
        <v>1961</v>
      </c>
      <c r="H724" s="12" t="s">
        <v>1592</v>
      </c>
      <c r="I724" s="12" t="s">
        <v>1482</v>
      </c>
      <c r="J724" s="12" t="s">
        <v>1504</v>
      </c>
      <c r="K724" s="12" t="s">
        <v>1051</v>
      </c>
      <c r="L724" s="12" t="s">
        <v>10577</v>
      </c>
      <c r="M724" s="12" t="s">
        <v>5319</v>
      </c>
      <c r="N724" s="12" t="s">
        <v>3583</v>
      </c>
      <c r="O724" s="12" t="s">
        <v>371</v>
      </c>
      <c r="P724" s="12" t="s">
        <v>371</v>
      </c>
      <c r="Q724" s="12" t="s">
        <v>371</v>
      </c>
      <c r="R724" s="12" t="s">
        <v>10578</v>
      </c>
      <c r="S724" s="12" t="s">
        <v>10579</v>
      </c>
      <c r="T724" s="12" t="s">
        <v>10580</v>
      </c>
      <c r="U724" s="12" t="s">
        <v>10581</v>
      </c>
      <c r="V724" s="12" t="s">
        <v>10582</v>
      </c>
      <c r="W724" s="12" t="s">
        <v>3</v>
      </c>
      <c r="X724" s="12" t="s">
        <v>8532</v>
      </c>
      <c r="Y724" s="12" t="s">
        <v>6838</v>
      </c>
      <c r="Z724" s="12" t="s">
        <v>10583</v>
      </c>
    </row>
    <row r="725" spans="1:26">
      <c r="A725" s="12" t="s">
        <v>177</v>
      </c>
      <c r="B725" s="12" t="s">
        <v>7631</v>
      </c>
      <c r="C725" s="12" t="s">
        <v>10584</v>
      </c>
      <c r="D725" s="12" t="s">
        <v>10585</v>
      </c>
      <c r="E725" s="12" t="s">
        <v>10586</v>
      </c>
      <c r="F725" s="12" t="s">
        <v>2544</v>
      </c>
      <c r="G725" s="12" t="s">
        <v>2481</v>
      </c>
      <c r="H725" s="12" t="s">
        <v>2159</v>
      </c>
      <c r="I725" s="12" t="s">
        <v>1053</v>
      </c>
      <c r="J725" s="12" t="s">
        <v>1053</v>
      </c>
      <c r="K725" s="12" t="s">
        <v>1744</v>
      </c>
      <c r="L725" s="12" t="s">
        <v>10587</v>
      </c>
      <c r="M725" s="12" t="s">
        <v>9180</v>
      </c>
      <c r="N725" s="12" t="s">
        <v>10588</v>
      </c>
      <c r="O725" s="12" t="s">
        <v>2315</v>
      </c>
      <c r="P725" s="12" t="s">
        <v>2315</v>
      </c>
      <c r="Q725" s="12" t="s">
        <v>3969</v>
      </c>
      <c r="R725" s="12" t="s">
        <v>10589</v>
      </c>
      <c r="S725" s="12" t="s">
        <v>10590</v>
      </c>
      <c r="T725" s="12" t="s">
        <v>10591</v>
      </c>
      <c r="U725" s="12" t="s">
        <v>10592</v>
      </c>
      <c r="V725" s="12" t="s">
        <v>10593</v>
      </c>
      <c r="W725" s="12" t="s">
        <v>11</v>
      </c>
      <c r="X725" s="12" t="s">
        <v>10594</v>
      </c>
      <c r="Y725" s="12" t="s">
        <v>5779</v>
      </c>
      <c r="Z725" s="12" t="s">
        <v>10595</v>
      </c>
    </row>
    <row r="726" spans="1:26">
      <c r="A726" s="12" t="s">
        <v>177</v>
      </c>
      <c r="B726" s="12" t="s">
        <v>2894</v>
      </c>
      <c r="C726" s="12" t="s">
        <v>10596</v>
      </c>
      <c r="D726" s="12" t="s">
        <v>10597</v>
      </c>
      <c r="E726" s="12" t="s">
        <v>10598</v>
      </c>
      <c r="F726" s="12" t="s">
        <v>1719</v>
      </c>
      <c r="G726" s="12" t="s">
        <v>2608</v>
      </c>
      <c r="H726" s="12" t="s">
        <v>2134</v>
      </c>
      <c r="I726" s="12" t="s">
        <v>1744</v>
      </c>
      <c r="J726" s="12" t="s">
        <v>1592</v>
      </c>
      <c r="K726" s="12" t="s">
        <v>1546</v>
      </c>
      <c r="L726" s="12" t="s">
        <v>3754</v>
      </c>
      <c r="M726" s="12" t="s">
        <v>10599</v>
      </c>
      <c r="N726" s="12" t="s">
        <v>4781</v>
      </c>
      <c r="O726" s="12" t="s">
        <v>4012</v>
      </c>
      <c r="P726" s="12" t="s">
        <v>1355</v>
      </c>
      <c r="Q726" s="12" t="s">
        <v>2172</v>
      </c>
      <c r="R726" s="12" t="s">
        <v>10600</v>
      </c>
      <c r="S726" s="12" t="s">
        <v>10601</v>
      </c>
      <c r="T726" s="12" t="s">
        <v>10602</v>
      </c>
      <c r="U726" s="12" t="s">
        <v>10603</v>
      </c>
      <c r="V726" s="12" t="s">
        <v>10604</v>
      </c>
      <c r="W726" s="12" t="s">
        <v>4</v>
      </c>
      <c r="X726" s="12" t="s">
        <v>3691</v>
      </c>
      <c r="Y726" s="12" t="s">
        <v>2310</v>
      </c>
      <c r="Z726" s="12" t="s">
        <v>10605</v>
      </c>
    </row>
    <row r="727" spans="1:26">
      <c r="A727" s="12" t="s">
        <v>177</v>
      </c>
      <c r="B727" s="12" t="s">
        <v>8355</v>
      </c>
      <c r="C727" s="12" t="s">
        <v>10606</v>
      </c>
      <c r="D727" s="12" t="s">
        <v>10607</v>
      </c>
      <c r="E727" s="12" t="s">
        <v>10608</v>
      </c>
      <c r="F727" s="12" t="s">
        <v>1354</v>
      </c>
      <c r="G727" s="12" t="s">
        <v>2544</v>
      </c>
      <c r="H727" s="12" t="s">
        <v>2007</v>
      </c>
      <c r="I727" s="12" t="s">
        <v>1590</v>
      </c>
      <c r="J727" s="12" t="s">
        <v>1053</v>
      </c>
      <c r="K727" s="12" t="s">
        <v>1053</v>
      </c>
      <c r="L727" s="12" t="s">
        <v>10609</v>
      </c>
      <c r="M727" s="12" t="s">
        <v>10610</v>
      </c>
      <c r="N727" s="12" t="s">
        <v>9090</v>
      </c>
      <c r="O727" s="12" t="s">
        <v>4985</v>
      </c>
      <c r="P727" s="12" t="s">
        <v>2884</v>
      </c>
      <c r="Q727" s="12" t="s">
        <v>2172</v>
      </c>
      <c r="R727" s="12" t="s">
        <v>10611</v>
      </c>
      <c r="S727" s="12" t="s">
        <v>10612</v>
      </c>
      <c r="T727" s="12" t="s">
        <v>10613</v>
      </c>
      <c r="U727" s="12" t="s">
        <v>10614</v>
      </c>
      <c r="V727" s="12" t="s">
        <v>10615</v>
      </c>
      <c r="W727" s="12" t="s">
        <v>4</v>
      </c>
      <c r="X727" s="12" t="s">
        <v>10616</v>
      </c>
      <c r="Y727" s="12" t="s">
        <v>2409</v>
      </c>
      <c r="Z727" s="12" t="s">
        <v>10617</v>
      </c>
    </row>
    <row r="728" spans="1:26">
      <c r="A728" s="12" t="s">
        <v>177</v>
      </c>
      <c r="B728" s="12" t="s">
        <v>10618</v>
      </c>
      <c r="C728" s="12" t="s">
        <v>10619</v>
      </c>
      <c r="D728" s="12" t="s">
        <v>10620</v>
      </c>
      <c r="E728" s="12" t="s">
        <v>10608</v>
      </c>
      <c r="F728" s="12" t="s">
        <v>2529</v>
      </c>
      <c r="G728" s="12" t="s">
        <v>1360</v>
      </c>
      <c r="H728" s="12" t="s">
        <v>1961</v>
      </c>
      <c r="I728" s="12" t="s">
        <v>1053</v>
      </c>
      <c r="J728" s="12" t="s">
        <v>1698</v>
      </c>
      <c r="K728" s="12" t="s">
        <v>1051</v>
      </c>
      <c r="L728" s="12" t="s">
        <v>10621</v>
      </c>
      <c r="M728" s="12" t="s">
        <v>7506</v>
      </c>
      <c r="N728" s="12" t="s">
        <v>1995</v>
      </c>
      <c r="O728" s="12" t="s">
        <v>2884</v>
      </c>
      <c r="P728" s="12" t="s">
        <v>4088</v>
      </c>
      <c r="Q728" s="12" t="s">
        <v>371</v>
      </c>
      <c r="R728" s="12" t="s">
        <v>10622</v>
      </c>
      <c r="S728" s="12" t="s">
        <v>10623</v>
      </c>
      <c r="T728" s="12" t="s">
        <v>10624</v>
      </c>
      <c r="U728" s="12" t="s">
        <v>10625</v>
      </c>
      <c r="V728" s="12" t="s">
        <v>10626</v>
      </c>
      <c r="W728" s="12" t="s">
        <v>2</v>
      </c>
      <c r="X728" s="12" t="s">
        <v>7466</v>
      </c>
      <c r="Y728" s="12" t="s">
        <v>4330</v>
      </c>
      <c r="Z728" s="12" t="s">
        <v>10627</v>
      </c>
    </row>
    <row r="729" spans="1:26">
      <c r="A729" s="12" t="s">
        <v>177</v>
      </c>
      <c r="B729" s="12" t="s">
        <v>1987</v>
      </c>
      <c r="C729" s="12" t="s">
        <v>10628</v>
      </c>
      <c r="D729" s="12" t="s">
        <v>10629</v>
      </c>
      <c r="E729" s="12" t="s">
        <v>10608</v>
      </c>
      <c r="F729" s="12" t="s">
        <v>2007</v>
      </c>
      <c r="G729" s="12" t="s">
        <v>2646</v>
      </c>
      <c r="H729" s="12" t="s">
        <v>2301</v>
      </c>
      <c r="I729" s="12" t="s">
        <v>1810</v>
      </c>
      <c r="J729" s="12" t="s">
        <v>1786</v>
      </c>
      <c r="K729" s="12" t="s">
        <v>1502</v>
      </c>
      <c r="L729" s="12" t="s">
        <v>4286</v>
      </c>
      <c r="M729" s="12" t="s">
        <v>5150</v>
      </c>
      <c r="N729" s="12" t="s">
        <v>4826</v>
      </c>
      <c r="O729" s="12" t="s">
        <v>6949</v>
      </c>
      <c r="P729" s="12" t="s">
        <v>3413</v>
      </c>
      <c r="Q729" s="12" t="s">
        <v>431</v>
      </c>
      <c r="R729" s="12" t="s">
        <v>10630</v>
      </c>
      <c r="S729" s="12" t="s">
        <v>10631</v>
      </c>
      <c r="T729" s="12" t="s">
        <v>10632</v>
      </c>
      <c r="U729" s="12" t="s">
        <v>10633</v>
      </c>
      <c r="V729" s="12" t="s">
        <v>10634</v>
      </c>
      <c r="W729" s="12" t="s">
        <v>11</v>
      </c>
      <c r="X729" s="12" t="s">
        <v>985</v>
      </c>
      <c r="Y729" s="12" t="s">
        <v>10635</v>
      </c>
      <c r="Z729" s="12" t="s">
        <v>10636</v>
      </c>
    </row>
    <row r="730" spans="1:26">
      <c r="A730" s="12" t="s">
        <v>177</v>
      </c>
      <c r="B730" s="12" t="s">
        <v>10637</v>
      </c>
      <c r="C730" s="12" t="s">
        <v>10638</v>
      </c>
      <c r="D730" s="12" t="s">
        <v>10639</v>
      </c>
      <c r="E730" s="12" t="s">
        <v>10640</v>
      </c>
      <c r="F730" s="12" t="s">
        <v>2563</v>
      </c>
      <c r="G730" s="12" t="s">
        <v>2384</v>
      </c>
      <c r="H730" s="12" t="s">
        <v>1831</v>
      </c>
      <c r="I730" s="12" t="s">
        <v>1592</v>
      </c>
      <c r="J730" s="12" t="s">
        <v>1504</v>
      </c>
      <c r="K730" s="12" t="s">
        <v>1547</v>
      </c>
      <c r="L730" s="12" t="s">
        <v>10641</v>
      </c>
      <c r="M730" s="12" t="s">
        <v>4192</v>
      </c>
      <c r="N730" s="12" t="s">
        <v>4781</v>
      </c>
      <c r="O730" s="12" t="s">
        <v>4012</v>
      </c>
      <c r="P730" s="12" t="s">
        <v>2172</v>
      </c>
      <c r="Q730" s="12" t="s">
        <v>2773</v>
      </c>
      <c r="R730" s="12" t="s">
        <v>5435</v>
      </c>
      <c r="S730" s="12" t="s">
        <v>10642</v>
      </c>
      <c r="T730" s="12" t="s">
        <v>10643</v>
      </c>
      <c r="U730" s="12" t="s">
        <v>10644</v>
      </c>
      <c r="V730" s="12" t="s">
        <v>10645</v>
      </c>
      <c r="W730" s="12" t="s">
        <v>4</v>
      </c>
      <c r="X730" s="12" t="s">
        <v>8033</v>
      </c>
      <c r="Y730" s="12" t="s">
        <v>10646</v>
      </c>
      <c r="Z730" s="12" t="s">
        <v>10647</v>
      </c>
    </row>
    <row r="731" spans="1:26">
      <c r="A731" s="12" t="s">
        <v>177</v>
      </c>
      <c r="B731" s="12" t="s">
        <v>9052</v>
      </c>
      <c r="C731" s="12" t="s">
        <v>10648</v>
      </c>
      <c r="D731" s="12" t="s">
        <v>10649</v>
      </c>
      <c r="E731" s="12" t="s">
        <v>10640</v>
      </c>
      <c r="F731" s="12" t="s">
        <v>3917</v>
      </c>
      <c r="G731" s="12" t="s">
        <v>1698</v>
      </c>
      <c r="H731" s="12" t="s">
        <v>1547</v>
      </c>
      <c r="I731" s="12" t="s">
        <v>3800</v>
      </c>
      <c r="J731" s="12" t="s">
        <v>1547</v>
      </c>
      <c r="K731" s="12" t="s">
        <v>1592</v>
      </c>
      <c r="L731" s="12" t="s">
        <v>10650</v>
      </c>
      <c r="M731" s="12" t="s">
        <v>431</v>
      </c>
      <c r="N731" s="12" t="s">
        <v>371</v>
      </c>
      <c r="O731" s="12" t="s">
        <v>91</v>
      </c>
      <c r="P731" s="12" t="s">
        <v>371</v>
      </c>
      <c r="Q731" s="12" t="s">
        <v>1355</v>
      </c>
      <c r="R731" s="12" t="s">
        <v>10651</v>
      </c>
      <c r="S731" s="12" t="s">
        <v>10652</v>
      </c>
      <c r="T731" s="12" t="s">
        <v>10653</v>
      </c>
      <c r="U731" s="12" t="s">
        <v>10654</v>
      </c>
      <c r="V731" s="12" t="s">
        <v>10655</v>
      </c>
      <c r="W731" s="12" t="s">
        <v>3</v>
      </c>
      <c r="X731" s="12" t="s">
        <v>10656</v>
      </c>
      <c r="Y731" s="12" t="s">
        <v>3327</v>
      </c>
      <c r="Z731" s="12" t="s">
        <v>10657</v>
      </c>
    </row>
    <row r="732" spans="1:26">
      <c r="A732" s="12" t="s">
        <v>177</v>
      </c>
      <c r="B732" s="12" t="s">
        <v>7109</v>
      </c>
      <c r="C732" s="12" t="s">
        <v>10658</v>
      </c>
      <c r="D732" s="12" t="s">
        <v>10659</v>
      </c>
      <c r="E732" s="12" t="s">
        <v>10660</v>
      </c>
      <c r="F732" s="12" t="s">
        <v>2877</v>
      </c>
      <c r="G732" s="12" t="s">
        <v>2114</v>
      </c>
      <c r="H732" s="12" t="s">
        <v>1504</v>
      </c>
      <c r="I732" s="12" t="s">
        <v>3800</v>
      </c>
      <c r="J732" s="12" t="s">
        <v>1051</v>
      </c>
      <c r="K732" s="12" t="s">
        <v>1053</v>
      </c>
      <c r="L732" s="12" t="s">
        <v>10661</v>
      </c>
      <c r="M732" s="12" t="s">
        <v>3649</v>
      </c>
      <c r="N732" s="12" t="s">
        <v>371</v>
      </c>
      <c r="O732" s="12" t="s">
        <v>91</v>
      </c>
      <c r="P732" s="12" t="s">
        <v>371</v>
      </c>
      <c r="Q732" s="12" t="s">
        <v>4674</v>
      </c>
      <c r="R732" s="12" t="s">
        <v>10662</v>
      </c>
      <c r="S732" s="12" t="s">
        <v>10663</v>
      </c>
      <c r="T732" s="12" t="s">
        <v>10664</v>
      </c>
      <c r="U732" s="12" t="s">
        <v>6555</v>
      </c>
      <c r="V732" s="12" t="s">
        <v>10665</v>
      </c>
      <c r="W732" s="12" t="s">
        <v>3</v>
      </c>
      <c r="X732" s="12" t="s">
        <v>7608</v>
      </c>
      <c r="Y732" s="12" t="s">
        <v>6035</v>
      </c>
      <c r="Z732" s="12" t="s">
        <v>10666</v>
      </c>
    </row>
    <row r="733" spans="1:26">
      <c r="A733" s="12" t="s">
        <v>177</v>
      </c>
      <c r="B733" s="12" t="s">
        <v>10667</v>
      </c>
      <c r="C733" s="12" t="s">
        <v>10668</v>
      </c>
      <c r="D733" s="12" t="s">
        <v>10669</v>
      </c>
      <c r="E733" s="12" t="s">
        <v>10660</v>
      </c>
      <c r="F733" s="12" t="s">
        <v>2135</v>
      </c>
      <c r="G733" s="12" t="s">
        <v>1968</v>
      </c>
      <c r="H733" s="12" t="s">
        <v>1897</v>
      </c>
      <c r="I733" s="12" t="s">
        <v>1502</v>
      </c>
      <c r="J733" s="12" t="s">
        <v>1546</v>
      </c>
      <c r="K733" s="12" t="s">
        <v>1657</v>
      </c>
      <c r="L733" s="12" t="s">
        <v>6240</v>
      </c>
      <c r="M733" s="12" t="s">
        <v>5242</v>
      </c>
      <c r="N733" s="12" t="s">
        <v>3492</v>
      </c>
      <c r="O733" s="12" t="s">
        <v>375</v>
      </c>
      <c r="P733" s="12" t="s">
        <v>4088</v>
      </c>
      <c r="Q733" s="12" t="s">
        <v>2292</v>
      </c>
      <c r="R733" s="12" t="s">
        <v>10670</v>
      </c>
      <c r="S733" s="12" t="s">
        <v>10671</v>
      </c>
      <c r="T733" s="12" t="s">
        <v>10672</v>
      </c>
      <c r="U733" s="12" t="s">
        <v>10673</v>
      </c>
      <c r="V733" s="12" t="s">
        <v>10674</v>
      </c>
      <c r="W733" s="12" t="s">
        <v>2</v>
      </c>
      <c r="X733" s="12" t="s">
        <v>8893</v>
      </c>
      <c r="Y733" s="12" t="s">
        <v>1795</v>
      </c>
      <c r="Z733" s="12" t="s">
        <v>10675</v>
      </c>
    </row>
    <row r="734" spans="1:26">
      <c r="A734" s="12" t="s">
        <v>177</v>
      </c>
      <c r="B734" s="12" t="s">
        <v>7668</v>
      </c>
      <c r="C734" s="12" t="s">
        <v>10676</v>
      </c>
      <c r="D734" s="12" t="s">
        <v>10677</v>
      </c>
      <c r="E734" s="12" t="s">
        <v>10678</v>
      </c>
      <c r="F734" s="12" t="s">
        <v>1786</v>
      </c>
      <c r="G734" s="12" t="s">
        <v>2301</v>
      </c>
      <c r="H734" s="12" t="s">
        <v>2137</v>
      </c>
      <c r="I734" s="12" t="s">
        <v>1719</v>
      </c>
      <c r="J734" s="12" t="s">
        <v>2074</v>
      </c>
      <c r="K734" s="12" t="s">
        <v>1053</v>
      </c>
      <c r="L734" s="12" t="s">
        <v>6188</v>
      </c>
      <c r="M734" s="12" t="s">
        <v>10679</v>
      </c>
      <c r="N734" s="12" t="s">
        <v>2064</v>
      </c>
      <c r="O734" s="12" t="s">
        <v>3551</v>
      </c>
      <c r="P734" s="12" t="s">
        <v>10680</v>
      </c>
      <c r="Q734" s="12" t="s">
        <v>2900</v>
      </c>
      <c r="R734" s="12" t="s">
        <v>4826</v>
      </c>
      <c r="S734" s="12" t="s">
        <v>10681</v>
      </c>
      <c r="T734" s="12" t="s">
        <v>10682</v>
      </c>
      <c r="U734" s="12" t="s">
        <v>10683</v>
      </c>
      <c r="V734" s="12" t="s">
        <v>10684</v>
      </c>
      <c r="W734" s="12" t="s">
        <v>4</v>
      </c>
      <c r="X734" s="12" t="s">
        <v>4023</v>
      </c>
      <c r="Y734" s="12" t="s">
        <v>2653</v>
      </c>
      <c r="Z734" s="12" t="s">
        <v>10685</v>
      </c>
    </row>
    <row r="735" spans="1:26">
      <c r="A735" s="12" t="s">
        <v>177</v>
      </c>
      <c r="B735" s="12" t="s">
        <v>8442</v>
      </c>
      <c r="C735" s="12" t="s">
        <v>10686</v>
      </c>
      <c r="D735" s="12" t="s">
        <v>10687</v>
      </c>
      <c r="E735" s="12" t="s">
        <v>10688</v>
      </c>
      <c r="F735" s="12" t="s">
        <v>2976</v>
      </c>
      <c r="G735" s="12" t="s">
        <v>2134</v>
      </c>
      <c r="H735" s="12" t="s">
        <v>1918</v>
      </c>
      <c r="I735" s="12" t="s">
        <v>1547</v>
      </c>
      <c r="J735" s="12" t="s">
        <v>1592</v>
      </c>
      <c r="K735" s="12" t="s">
        <v>1613</v>
      </c>
      <c r="L735" s="12" t="s">
        <v>10689</v>
      </c>
      <c r="M735" s="12" t="s">
        <v>2901</v>
      </c>
      <c r="N735" s="12" t="s">
        <v>5802</v>
      </c>
      <c r="O735" s="12" t="s">
        <v>471</v>
      </c>
      <c r="P735" s="12" t="s">
        <v>371</v>
      </c>
      <c r="Q735" s="12" t="s">
        <v>431</v>
      </c>
      <c r="R735" s="12" t="s">
        <v>10690</v>
      </c>
      <c r="S735" s="12" t="s">
        <v>10691</v>
      </c>
      <c r="T735" s="12" t="s">
        <v>10692</v>
      </c>
      <c r="U735" s="12" t="s">
        <v>10693</v>
      </c>
      <c r="V735" s="12" t="s">
        <v>10694</v>
      </c>
      <c r="W735" s="12" t="s">
        <v>10</v>
      </c>
      <c r="X735" s="12" t="s">
        <v>2429</v>
      </c>
      <c r="Y735" s="12" t="s">
        <v>4131</v>
      </c>
      <c r="Z735" s="12" t="s">
        <v>10695</v>
      </c>
    </row>
    <row r="736" spans="1:26">
      <c r="A736" s="12" t="s">
        <v>177</v>
      </c>
      <c r="B736" s="12" t="s">
        <v>10696</v>
      </c>
      <c r="C736" s="12" t="s">
        <v>10697</v>
      </c>
      <c r="D736" s="12" t="s">
        <v>10698</v>
      </c>
      <c r="E736" s="12" t="s">
        <v>10688</v>
      </c>
      <c r="F736" s="12" t="s">
        <v>3013</v>
      </c>
      <c r="G736" s="12" t="s">
        <v>2384</v>
      </c>
      <c r="H736" s="12" t="s">
        <v>1502</v>
      </c>
      <c r="I736" s="12" t="s">
        <v>1482</v>
      </c>
      <c r="J736" s="12" t="s">
        <v>3800</v>
      </c>
      <c r="K736" s="12" t="s">
        <v>3800</v>
      </c>
      <c r="L736" s="12" t="s">
        <v>10699</v>
      </c>
      <c r="M736" s="12" t="s">
        <v>9178</v>
      </c>
      <c r="N736" s="12" t="s">
        <v>3522</v>
      </c>
      <c r="O736" s="12" t="s">
        <v>3522</v>
      </c>
      <c r="P736" s="12" t="s">
        <v>91</v>
      </c>
      <c r="Q736" s="12" t="s">
        <v>91</v>
      </c>
      <c r="R736" s="12" t="s">
        <v>10700</v>
      </c>
      <c r="S736" s="12" t="s">
        <v>10701</v>
      </c>
      <c r="T736" s="12" t="s">
        <v>10702</v>
      </c>
      <c r="U736" s="12" t="s">
        <v>10703</v>
      </c>
      <c r="V736" s="12" t="s">
        <v>372</v>
      </c>
      <c r="W736" s="12" t="s">
        <v>4</v>
      </c>
      <c r="X736" s="12" t="s">
        <v>10704</v>
      </c>
      <c r="Y736" s="12" t="s">
        <v>10705</v>
      </c>
      <c r="Z736" s="12" t="s">
        <v>10706</v>
      </c>
    </row>
    <row r="737" spans="1:26">
      <c r="A737" s="12" t="s">
        <v>177</v>
      </c>
      <c r="B737" s="12" t="s">
        <v>2163</v>
      </c>
      <c r="C737" s="12" t="s">
        <v>10707</v>
      </c>
      <c r="D737" s="12" t="s">
        <v>10708</v>
      </c>
      <c r="E737" s="12" t="s">
        <v>10688</v>
      </c>
      <c r="F737" s="12" t="s">
        <v>1764</v>
      </c>
      <c r="G737" s="12" t="s">
        <v>2137</v>
      </c>
      <c r="H737" s="12" t="s">
        <v>1742</v>
      </c>
      <c r="I737" s="12" t="s">
        <v>2114</v>
      </c>
      <c r="J737" s="12" t="s">
        <v>1698</v>
      </c>
      <c r="K737" s="12" t="s">
        <v>2114</v>
      </c>
      <c r="L737" s="12" t="s">
        <v>4436</v>
      </c>
      <c r="M737" s="12" t="s">
        <v>6188</v>
      </c>
      <c r="N737" s="12" t="s">
        <v>3209</v>
      </c>
      <c r="O737" s="12" t="s">
        <v>2695</v>
      </c>
      <c r="P737" s="12" t="s">
        <v>5538</v>
      </c>
      <c r="Q737" s="12" t="s">
        <v>10709</v>
      </c>
      <c r="R737" s="12" t="s">
        <v>10710</v>
      </c>
      <c r="S737" s="12" t="s">
        <v>10711</v>
      </c>
      <c r="T737" s="12" t="s">
        <v>10712</v>
      </c>
      <c r="U737" s="12" t="s">
        <v>10713</v>
      </c>
      <c r="V737" s="12" t="s">
        <v>10714</v>
      </c>
      <c r="W737" s="12" t="s">
        <v>11</v>
      </c>
      <c r="X737" s="12" t="s">
        <v>10715</v>
      </c>
      <c r="Y737" s="12" t="s">
        <v>10716</v>
      </c>
      <c r="Z737" s="12" t="s">
        <v>10717</v>
      </c>
    </row>
    <row r="738" spans="1:26">
      <c r="A738" s="12" t="s">
        <v>177</v>
      </c>
      <c r="B738" s="12" t="s">
        <v>10718</v>
      </c>
      <c r="C738" s="12" t="s">
        <v>10719</v>
      </c>
      <c r="D738" s="12" t="s">
        <v>10720</v>
      </c>
      <c r="E738" s="12" t="s">
        <v>10688</v>
      </c>
      <c r="F738" s="12" t="s">
        <v>3055</v>
      </c>
      <c r="G738" s="12" t="s">
        <v>1482</v>
      </c>
      <c r="H738" s="12" t="s">
        <v>3800</v>
      </c>
      <c r="I738" s="12" t="s">
        <v>3800</v>
      </c>
      <c r="J738" s="12" t="s">
        <v>3800</v>
      </c>
      <c r="K738" s="12" t="s">
        <v>3800</v>
      </c>
      <c r="L738" s="12" t="s">
        <v>6765</v>
      </c>
      <c r="M738" s="12" t="s">
        <v>371</v>
      </c>
      <c r="N738" s="12" t="s">
        <v>91</v>
      </c>
      <c r="O738" s="12" t="s">
        <v>91</v>
      </c>
      <c r="P738" s="12" t="s">
        <v>91</v>
      </c>
      <c r="Q738" s="12" t="s">
        <v>91</v>
      </c>
      <c r="R738" s="12" t="s">
        <v>10721</v>
      </c>
      <c r="S738" s="12" t="s">
        <v>10722</v>
      </c>
      <c r="T738" s="12" t="s">
        <v>10723</v>
      </c>
      <c r="U738" s="12" t="s">
        <v>3808</v>
      </c>
      <c r="V738" s="12" t="s">
        <v>372</v>
      </c>
      <c r="W738" s="12" t="s">
        <v>3</v>
      </c>
      <c r="X738" s="12" t="s">
        <v>10724</v>
      </c>
      <c r="Y738" s="12" t="s">
        <v>10725</v>
      </c>
      <c r="Z738" s="12" t="s">
        <v>10726</v>
      </c>
    </row>
    <row r="739" spans="1:26">
      <c r="A739" s="12" t="s">
        <v>177</v>
      </c>
      <c r="B739" s="12" t="s">
        <v>2078</v>
      </c>
      <c r="C739" s="12" t="s">
        <v>10727</v>
      </c>
      <c r="D739" s="12" t="s">
        <v>10728</v>
      </c>
      <c r="E739" s="12" t="s">
        <v>10688</v>
      </c>
      <c r="F739" s="12" t="s">
        <v>2687</v>
      </c>
      <c r="G739" s="12" t="s">
        <v>1936</v>
      </c>
      <c r="H739" s="12" t="s">
        <v>1918</v>
      </c>
      <c r="I739" s="12" t="s">
        <v>1504</v>
      </c>
      <c r="J739" s="12" t="s">
        <v>1051</v>
      </c>
      <c r="K739" s="12" t="s">
        <v>1051</v>
      </c>
      <c r="L739" s="12" t="s">
        <v>3522</v>
      </c>
      <c r="M739" s="12" t="s">
        <v>10729</v>
      </c>
      <c r="N739" s="12" t="s">
        <v>4192</v>
      </c>
      <c r="O739" s="12" t="s">
        <v>2172</v>
      </c>
      <c r="P739" s="12" t="s">
        <v>371</v>
      </c>
      <c r="Q739" s="12" t="s">
        <v>3522</v>
      </c>
      <c r="R739" s="12" t="s">
        <v>10730</v>
      </c>
      <c r="S739" s="12" t="s">
        <v>10731</v>
      </c>
      <c r="T739" s="12" t="s">
        <v>10732</v>
      </c>
      <c r="U739" s="12" t="s">
        <v>10733</v>
      </c>
      <c r="V739" s="12" t="s">
        <v>10734</v>
      </c>
      <c r="W739" s="12" t="s">
        <v>2</v>
      </c>
      <c r="X739" s="12" t="s">
        <v>4991</v>
      </c>
      <c r="Y739" s="12" t="s">
        <v>9768</v>
      </c>
      <c r="Z739" s="12" t="s">
        <v>10735</v>
      </c>
    </row>
    <row r="740" spans="1:26">
      <c r="A740" s="12" t="s">
        <v>177</v>
      </c>
      <c r="B740" s="12" t="s">
        <v>10736</v>
      </c>
      <c r="C740" s="12" t="s">
        <v>10737</v>
      </c>
      <c r="D740" s="12" t="s">
        <v>10738</v>
      </c>
      <c r="E740" s="12" t="s">
        <v>10739</v>
      </c>
      <c r="F740" s="12" t="s">
        <v>2685</v>
      </c>
      <c r="G740" s="12" t="s">
        <v>1504</v>
      </c>
      <c r="H740" s="12" t="s">
        <v>1051</v>
      </c>
      <c r="I740" s="12" t="s">
        <v>3800</v>
      </c>
      <c r="J740" s="12" t="s">
        <v>1482</v>
      </c>
      <c r="K740" s="12" t="s">
        <v>1547</v>
      </c>
      <c r="L740" s="12" t="s">
        <v>3522</v>
      </c>
      <c r="M740" s="12" t="s">
        <v>3522</v>
      </c>
      <c r="N740" s="12" t="s">
        <v>371</v>
      </c>
      <c r="O740" s="12" t="s">
        <v>91</v>
      </c>
      <c r="P740" s="12" t="s">
        <v>3522</v>
      </c>
      <c r="Q740" s="12" t="s">
        <v>3522</v>
      </c>
      <c r="R740" s="12" t="s">
        <v>10740</v>
      </c>
      <c r="S740" s="12" t="s">
        <v>10741</v>
      </c>
      <c r="T740" s="12" t="s">
        <v>10742</v>
      </c>
      <c r="U740" s="12" t="s">
        <v>10743</v>
      </c>
      <c r="V740" s="12" t="s">
        <v>10744</v>
      </c>
      <c r="W740" s="12" t="s">
        <v>11</v>
      </c>
      <c r="X740" s="12" t="s">
        <v>10635</v>
      </c>
      <c r="Y740" s="12" t="s">
        <v>10745</v>
      </c>
      <c r="Z740" s="12" t="s">
        <v>10746</v>
      </c>
    </row>
    <row r="741" spans="1:26">
      <c r="A741" s="12" t="s">
        <v>177</v>
      </c>
      <c r="B741" s="12" t="s">
        <v>4004</v>
      </c>
      <c r="C741" s="12" t="s">
        <v>10747</v>
      </c>
      <c r="D741" s="12" t="s">
        <v>10748</v>
      </c>
      <c r="E741" s="12" t="s">
        <v>10749</v>
      </c>
      <c r="F741" s="12" t="s">
        <v>1613</v>
      </c>
      <c r="G741" s="12" t="s">
        <v>1853</v>
      </c>
      <c r="H741" s="12" t="s">
        <v>2544</v>
      </c>
      <c r="I741" s="12" t="s">
        <v>2074</v>
      </c>
      <c r="J741" s="12" t="s">
        <v>1831</v>
      </c>
      <c r="K741" s="12" t="s">
        <v>2114</v>
      </c>
      <c r="L741" s="12" t="s">
        <v>4104</v>
      </c>
      <c r="M741" s="12" t="s">
        <v>3834</v>
      </c>
      <c r="N741" s="12" t="s">
        <v>9823</v>
      </c>
      <c r="O741" s="12" t="s">
        <v>3213</v>
      </c>
      <c r="P741" s="12" t="s">
        <v>375</v>
      </c>
      <c r="Q741" s="12" t="s">
        <v>10750</v>
      </c>
      <c r="R741" s="12" t="s">
        <v>10751</v>
      </c>
      <c r="S741" s="12" t="s">
        <v>10752</v>
      </c>
      <c r="T741" s="12" t="s">
        <v>10753</v>
      </c>
      <c r="U741" s="12" t="s">
        <v>10754</v>
      </c>
      <c r="V741" s="12" t="s">
        <v>10755</v>
      </c>
      <c r="W741" s="12" t="s">
        <v>4</v>
      </c>
      <c r="X741" s="12" t="s">
        <v>2963</v>
      </c>
      <c r="Y741" s="12" t="s">
        <v>2947</v>
      </c>
      <c r="Z741" s="12" t="s">
        <v>10756</v>
      </c>
    </row>
    <row r="742" spans="1:26">
      <c r="A742" s="12" t="s">
        <v>177</v>
      </c>
      <c r="B742" s="12" t="s">
        <v>3019</v>
      </c>
      <c r="C742" s="12" t="s">
        <v>10757</v>
      </c>
      <c r="D742" s="12" t="s">
        <v>10758</v>
      </c>
      <c r="E742" s="12" t="s">
        <v>10749</v>
      </c>
      <c r="F742" s="12" t="s">
        <v>2246</v>
      </c>
      <c r="G742" s="12" t="s">
        <v>1831</v>
      </c>
      <c r="H742" s="12" t="s">
        <v>1613</v>
      </c>
      <c r="I742" s="12" t="s">
        <v>1482</v>
      </c>
      <c r="J742" s="12" t="s">
        <v>1502</v>
      </c>
      <c r="K742" s="12" t="s">
        <v>3800</v>
      </c>
      <c r="L742" s="12" t="s">
        <v>10759</v>
      </c>
      <c r="M742" s="12" t="s">
        <v>2172</v>
      </c>
      <c r="N742" s="12" t="s">
        <v>4481</v>
      </c>
      <c r="O742" s="12" t="s">
        <v>371</v>
      </c>
      <c r="P742" s="12" t="s">
        <v>371</v>
      </c>
      <c r="Q742" s="12" t="s">
        <v>91</v>
      </c>
      <c r="R742" s="12" t="s">
        <v>10760</v>
      </c>
      <c r="S742" s="12" t="s">
        <v>10761</v>
      </c>
      <c r="T742" s="12" t="s">
        <v>10762</v>
      </c>
      <c r="U742" s="12" t="s">
        <v>10763</v>
      </c>
      <c r="V742" s="12" t="s">
        <v>372</v>
      </c>
      <c r="W742" s="12" t="s">
        <v>3</v>
      </c>
      <c r="X742" s="12" t="s">
        <v>2430</v>
      </c>
      <c r="Y742" s="12" t="s">
        <v>2381</v>
      </c>
      <c r="Z742" s="12" t="s">
        <v>10764</v>
      </c>
    </row>
    <row r="743" spans="1:26">
      <c r="A743" s="12" t="s">
        <v>177</v>
      </c>
      <c r="B743" s="12" t="s">
        <v>4190</v>
      </c>
      <c r="C743" s="12" t="s">
        <v>10765</v>
      </c>
      <c r="D743" s="12" t="s">
        <v>10766</v>
      </c>
      <c r="E743" s="12" t="s">
        <v>10749</v>
      </c>
      <c r="F743" s="12" t="s">
        <v>2281</v>
      </c>
      <c r="G743" s="12" t="s">
        <v>2530</v>
      </c>
      <c r="H743" s="12" t="s">
        <v>2324</v>
      </c>
      <c r="I743" s="12" t="s">
        <v>1721</v>
      </c>
      <c r="J743" s="12" t="s">
        <v>1504</v>
      </c>
      <c r="K743" s="12" t="s">
        <v>1502</v>
      </c>
      <c r="L743" s="12" t="s">
        <v>7800</v>
      </c>
      <c r="M743" s="12" t="s">
        <v>7141</v>
      </c>
      <c r="N743" s="12" t="s">
        <v>9800</v>
      </c>
      <c r="O743" s="12" t="s">
        <v>4286</v>
      </c>
      <c r="P743" s="12" t="s">
        <v>2315</v>
      </c>
      <c r="Q743" s="12" t="s">
        <v>2696</v>
      </c>
      <c r="R743" s="12" t="s">
        <v>10767</v>
      </c>
      <c r="S743" s="12" t="s">
        <v>10768</v>
      </c>
      <c r="T743" s="12" t="s">
        <v>10769</v>
      </c>
      <c r="U743" s="12" t="s">
        <v>10770</v>
      </c>
      <c r="V743" s="12" t="s">
        <v>10771</v>
      </c>
      <c r="W743" s="12" t="s">
        <v>11</v>
      </c>
      <c r="X743" s="12" t="s">
        <v>10772</v>
      </c>
      <c r="Y743" s="12" t="s">
        <v>10773</v>
      </c>
      <c r="Z743" s="12" t="s">
        <v>10774</v>
      </c>
    </row>
    <row r="744" spans="1:26">
      <c r="A744" s="12" t="s">
        <v>177</v>
      </c>
      <c r="B744" s="12" t="s">
        <v>10775</v>
      </c>
      <c r="C744" s="12" t="s">
        <v>10776</v>
      </c>
      <c r="D744" s="12" t="s">
        <v>10777</v>
      </c>
      <c r="E744" s="12" t="s">
        <v>10749</v>
      </c>
      <c r="F744" s="12" t="s">
        <v>1808</v>
      </c>
      <c r="G744" s="12" t="s">
        <v>1807</v>
      </c>
      <c r="H744" s="12" t="s">
        <v>1961</v>
      </c>
      <c r="I744" s="12" t="s">
        <v>1744</v>
      </c>
      <c r="J744" s="12" t="s">
        <v>1546</v>
      </c>
      <c r="K744" s="12" t="s">
        <v>3800</v>
      </c>
      <c r="L744" s="12" t="s">
        <v>10778</v>
      </c>
      <c r="M744" s="12" t="s">
        <v>10779</v>
      </c>
      <c r="N744" s="12" t="s">
        <v>1995</v>
      </c>
      <c r="O744" s="12" t="s">
        <v>3583</v>
      </c>
      <c r="P744" s="12" t="s">
        <v>2172</v>
      </c>
      <c r="Q744" s="12" t="s">
        <v>91</v>
      </c>
      <c r="R744" s="12" t="s">
        <v>10780</v>
      </c>
      <c r="S744" s="12" t="s">
        <v>10781</v>
      </c>
      <c r="T744" s="12" t="s">
        <v>10782</v>
      </c>
      <c r="U744" s="12" t="s">
        <v>10783</v>
      </c>
      <c r="V744" s="12" t="s">
        <v>372</v>
      </c>
      <c r="W744" s="12" t="s">
        <v>2</v>
      </c>
      <c r="X744" s="12" t="s">
        <v>9220</v>
      </c>
      <c r="Y744" s="12" t="s">
        <v>5008</v>
      </c>
      <c r="Z744" s="12" t="s">
        <v>10784</v>
      </c>
    </row>
    <row r="745" spans="1:26">
      <c r="A745" s="12" t="s">
        <v>177</v>
      </c>
      <c r="B745" s="12" t="s">
        <v>10557</v>
      </c>
      <c r="C745" s="12" t="s">
        <v>10785</v>
      </c>
      <c r="D745" s="12" t="s">
        <v>10786</v>
      </c>
      <c r="E745" s="12" t="s">
        <v>10749</v>
      </c>
      <c r="F745" s="12" t="s">
        <v>2463</v>
      </c>
      <c r="G745" s="12" t="s">
        <v>2502</v>
      </c>
      <c r="H745" s="12" t="s">
        <v>2324</v>
      </c>
      <c r="I745" s="12" t="s">
        <v>1592</v>
      </c>
      <c r="J745" s="12" t="s">
        <v>1592</v>
      </c>
      <c r="K745" s="12" t="s">
        <v>1502</v>
      </c>
      <c r="L745" s="12" t="s">
        <v>7958</v>
      </c>
      <c r="M745" s="12" t="s">
        <v>3663</v>
      </c>
      <c r="N745" s="12" t="s">
        <v>10787</v>
      </c>
      <c r="O745" s="12" t="s">
        <v>3492</v>
      </c>
      <c r="P745" s="12" t="s">
        <v>3442</v>
      </c>
      <c r="Q745" s="12" t="s">
        <v>371</v>
      </c>
      <c r="R745" s="12" t="s">
        <v>10788</v>
      </c>
      <c r="S745" s="12" t="s">
        <v>10789</v>
      </c>
      <c r="T745" s="12" t="s">
        <v>10790</v>
      </c>
      <c r="U745" s="12" t="s">
        <v>10791</v>
      </c>
      <c r="V745" s="12" t="s">
        <v>10771</v>
      </c>
      <c r="W745" s="12" t="s">
        <v>4</v>
      </c>
      <c r="X745" s="12" t="s">
        <v>10792</v>
      </c>
      <c r="Y745" s="12" t="s">
        <v>2671</v>
      </c>
      <c r="Z745" s="12" t="s">
        <v>10793</v>
      </c>
    </row>
    <row r="746" spans="1:26">
      <c r="A746" s="12" t="s">
        <v>177</v>
      </c>
      <c r="B746" s="12" t="s">
        <v>2786</v>
      </c>
      <c r="C746" s="12" t="s">
        <v>10794</v>
      </c>
      <c r="D746" s="12" t="s">
        <v>10795</v>
      </c>
      <c r="E746" s="12" t="s">
        <v>10796</v>
      </c>
      <c r="F746" s="12" t="s">
        <v>2052</v>
      </c>
      <c r="G746" s="12" t="s">
        <v>2279</v>
      </c>
      <c r="H746" s="12" t="s">
        <v>1807</v>
      </c>
      <c r="I746" s="12" t="s">
        <v>1613</v>
      </c>
      <c r="J746" s="12" t="s">
        <v>1546</v>
      </c>
      <c r="K746" s="12" t="s">
        <v>1721</v>
      </c>
      <c r="L746" s="12" t="s">
        <v>2696</v>
      </c>
      <c r="M746" s="12" t="s">
        <v>5242</v>
      </c>
      <c r="N746" s="12" t="s">
        <v>2038</v>
      </c>
      <c r="O746" s="12" t="s">
        <v>431</v>
      </c>
      <c r="P746" s="12" t="s">
        <v>4088</v>
      </c>
      <c r="Q746" s="12" t="s">
        <v>7226</v>
      </c>
      <c r="R746" s="12" t="s">
        <v>2315</v>
      </c>
      <c r="S746" s="12" t="s">
        <v>10797</v>
      </c>
      <c r="T746" s="12" t="s">
        <v>10798</v>
      </c>
      <c r="U746" s="12" t="s">
        <v>10799</v>
      </c>
      <c r="V746" s="12" t="s">
        <v>10800</v>
      </c>
      <c r="W746" s="12" t="s">
        <v>2</v>
      </c>
      <c r="X746" s="12" t="s">
        <v>4433</v>
      </c>
      <c r="Y746" s="12" t="s">
        <v>3257</v>
      </c>
      <c r="Z746" s="12" t="s">
        <v>10801</v>
      </c>
    </row>
    <row r="747" spans="1:26">
      <c r="A747" s="12" t="s">
        <v>177</v>
      </c>
      <c r="B747" s="12" t="s">
        <v>2841</v>
      </c>
      <c r="C747" s="12" t="s">
        <v>10802</v>
      </c>
      <c r="D747" s="12" t="s">
        <v>10803</v>
      </c>
      <c r="E747" s="12" t="s">
        <v>10796</v>
      </c>
      <c r="F747" s="12" t="s">
        <v>2239</v>
      </c>
      <c r="G747" s="12" t="s">
        <v>2287</v>
      </c>
      <c r="H747" s="12" t="s">
        <v>1853</v>
      </c>
      <c r="I747" s="12" t="s">
        <v>1547</v>
      </c>
      <c r="J747" s="12" t="s">
        <v>1547</v>
      </c>
      <c r="K747" s="12" t="s">
        <v>1657</v>
      </c>
      <c r="L747" s="12" t="s">
        <v>5910</v>
      </c>
      <c r="M747" s="12" t="s">
        <v>10804</v>
      </c>
      <c r="N747" s="12" t="s">
        <v>4662</v>
      </c>
      <c r="O747" s="12" t="s">
        <v>2773</v>
      </c>
      <c r="P747" s="12" t="s">
        <v>471</v>
      </c>
      <c r="Q747" s="12" t="s">
        <v>3332</v>
      </c>
      <c r="R747" s="12" t="s">
        <v>375</v>
      </c>
      <c r="S747" s="12" t="s">
        <v>10805</v>
      </c>
      <c r="T747" s="12" t="s">
        <v>10806</v>
      </c>
      <c r="U747" s="12" t="s">
        <v>10807</v>
      </c>
      <c r="V747" s="12" t="s">
        <v>10808</v>
      </c>
      <c r="W747" s="12" t="s">
        <v>10</v>
      </c>
      <c r="X747" s="12" t="s">
        <v>2508</v>
      </c>
      <c r="Y747" s="12" t="s">
        <v>3965</v>
      </c>
      <c r="Z747" s="12" t="s">
        <v>10809</v>
      </c>
    </row>
    <row r="748" spans="1:26">
      <c r="A748" s="12" t="s">
        <v>177</v>
      </c>
      <c r="B748" s="12" t="s">
        <v>9136</v>
      </c>
      <c r="C748" s="12" t="s">
        <v>10810</v>
      </c>
      <c r="D748" s="12" t="s">
        <v>10811</v>
      </c>
      <c r="E748" s="12" t="s">
        <v>10796</v>
      </c>
      <c r="F748" s="12" t="s">
        <v>2301</v>
      </c>
      <c r="G748" s="12" t="s">
        <v>3271</v>
      </c>
      <c r="H748" s="12" t="s">
        <v>1875</v>
      </c>
      <c r="I748" s="12" t="s">
        <v>1051</v>
      </c>
      <c r="J748" s="12" t="s">
        <v>1051</v>
      </c>
      <c r="K748" s="12" t="s">
        <v>1482</v>
      </c>
      <c r="L748" s="12" t="s">
        <v>5849</v>
      </c>
      <c r="M748" s="12" t="s">
        <v>5242</v>
      </c>
      <c r="N748" s="12" t="s">
        <v>3663</v>
      </c>
      <c r="O748" s="12" t="s">
        <v>3522</v>
      </c>
      <c r="P748" s="12" t="s">
        <v>3522</v>
      </c>
      <c r="Q748" s="12" t="s">
        <v>3522</v>
      </c>
      <c r="R748" s="12" t="s">
        <v>6923</v>
      </c>
      <c r="S748" s="12" t="s">
        <v>10812</v>
      </c>
      <c r="T748" s="12" t="s">
        <v>10813</v>
      </c>
      <c r="U748" s="12" t="s">
        <v>10814</v>
      </c>
      <c r="V748" s="12" t="s">
        <v>5128</v>
      </c>
      <c r="W748" s="12" t="s">
        <v>11</v>
      </c>
      <c r="X748" s="12" t="s">
        <v>10815</v>
      </c>
      <c r="Y748" s="12" t="s">
        <v>10816</v>
      </c>
      <c r="Z748" s="12" t="s">
        <v>10817</v>
      </c>
    </row>
    <row r="749" spans="1:26">
      <c r="A749" s="12" t="s">
        <v>177</v>
      </c>
      <c r="B749" s="12" t="s">
        <v>9185</v>
      </c>
      <c r="C749" s="12" t="s">
        <v>10818</v>
      </c>
      <c r="D749" s="12" t="s">
        <v>10819</v>
      </c>
      <c r="E749" s="12" t="s">
        <v>10820</v>
      </c>
      <c r="F749" s="12" t="s">
        <v>1937</v>
      </c>
      <c r="G749" s="12" t="s">
        <v>2278</v>
      </c>
      <c r="H749" s="12" t="s">
        <v>1875</v>
      </c>
      <c r="I749" s="12" t="s">
        <v>1547</v>
      </c>
      <c r="J749" s="12" t="s">
        <v>1051</v>
      </c>
      <c r="K749" s="12" t="s">
        <v>1482</v>
      </c>
      <c r="L749" s="12" t="s">
        <v>3522</v>
      </c>
      <c r="M749" s="12" t="s">
        <v>3522</v>
      </c>
      <c r="N749" s="12" t="s">
        <v>3522</v>
      </c>
      <c r="O749" s="12" t="s">
        <v>3663</v>
      </c>
      <c r="P749" s="12" t="s">
        <v>371</v>
      </c>
      <c r="Q749" s="12" t="s">
        <v>375</v>
      </c>
      <c r="R749" s="12" t="s">
        <v>6503</v>
      </c>
      <c r="S749" s="12" t="s">
        <v>10821</v>
      </c>
      <c r="T749" s="12" t="s">
        <v>10822</v>
      </c>
      <c r="U749" s="12" t="s">
        <v>10823</v>
      </c>
      <c r="V749" s="12" t="s">
        <v>10824</v>
      </c>
      <c r="W749" s="12" t="s">
        <v>4</v>
      </c>
      <c r="X749" s="12" t="s">
        <v>4765</v>
      </c>
      <c r="Y749" s="12" t="s">
        <v>10825</v>
      </c>
      <c r="Z749" s="12" t="s">
        <v>10826</v>
      </c>
    </row>
    <row r="750" spans="1:26">
      <c r="A750" s="12" t="s">
        <v>177</v>
      </c>
      <c r="B750" s="12" t="s">
        <v>10635</v>
      </c>
      <c r="C750" s="12" t="s">
        <v>10827</v>
      </c>
      <c r="D750" s="12" t="s">
        <v>10828</v>
      </c>
      <c r="E750" s="12" t="s">
        <v>10820</v>
      </c>
      <c r="F750" s="12" t="s">
        <v>2687</v>
      </c>
      <c r="G750" s="12" t="s">
        <v>2530</v>
      </c>
      <c r="H750" s="12" t="s">
        <v>1831</v>
      </c>
      <c r="I750" s="12" t="s">
        <v>1502</v>
      </c>
      <c r="J750" s="12" t="s">
        <v>1721</v>
      </c>
      <c r="K750" s="12" t="s">
        <v>1504</v>
      </c>
      <c r="L750" s="12" t="s">
        <v>10829</v>
      </c>
      <c r="M750" s="12" t="s">
        <v>10830</v>
      </c>
      <c r="N750" s="12" t="s">
        <v>2900</v>
      </c>
      <c r="O750" s="12" t="s">
        <v>371</v>
      </c>
      <c r="P750" s="12" t="s">
        <v>3647</v>
      </c>
      <c r="Q750" s="12" t="s">
        <v>2172</v>
      </c>
      <c r="R750" s="12" t="s">
        <v>3112</v>
      </c>
      <c r="S750" s="12" t="s">
        <v>10831</v>
      </c>
      <c r="T750" s="12" t="s">
        <v>10832</v>
      </c>
      <c r="U750" s="12" t="s">
        <v>10833</v>
      </c>
      <c r="V750" s="12" t="s">
        <v>10834</v>
      </c>
      <c r="W750" s="12" t="s">
        <v>2</v>
      </c>
      <c r="X750" s="12" t="s">
        <v>10835</v>
      </c>
      <c r="Y750" s="12" t="s">
        <v>2120</v>
      </c>
      <c r="Z750" s="12" t="s">
        <v>10836</v>
      </c>
    </row>
    <row r="751" spans="1:26">
      <c r="A751" s="12" t="s">
        <v>177</v>
      </c>
      <c r="B751" s="12" t="s">
        <v>5794</v>
      </c>
      <c r="C751" s="12" t="s">
        <v>10837</v>
      </c>
      <c r="D751" s="12" t="s">
        <v>10838</v>
      </c>
      <c r="E751" s="12" t="s">
        <v>10820</v>
      </c>
      <c r="F751" s="12" t="s">
        <v>1969</v>
      </c>
      <c r="G751" s="12" t="s">
        <v>1853</v>
      </c>
      <c r="H751" s="12" t="s">
        <v>1592</v>
      </c>
      <c r="I751" s="12" t="s">
        <v>1051</v>
      </c>
      <c r="J751" s="12" t="s">
        <v>1482</v>
      </c>
      <c r="K751" s="12" t="s">
        <v>1502</v>
      </c>
      <c r="L751" s="12" t="s">
        <v>4315</v>
      </c>
      <c r="M751" s="12" t="s">
        <v>5013</v>
      </c>
      <c r="N751" s="12" t="s">
        <v>1355</v>
      </c>
      <c r="O751" s="12" t="s">
        <v>371</v>
      </c>
      <c r="P751" s="12" t="s">
        <v>371</v>
      </c>
      <c r="Q751" s="12" t="s">
        <v>375</v>
      </c>
      <c r="R751" s="12" t="s">
        <v>10839</v>
      </c>
      <c r="S751" s="12" t="s">
        <v>10840</v>
      </c>
      <c r="T751" s="12" t="s">
        <v>10841</v>
      </c>
      <c r="U751" s="12" t="s">
        <v>10842</v>
      </c>
      <c r="V751" s="12" t="s">
        <v>5709</v>
      </c>
      <c r="W751" s="12" t="s">
        <v>3</v>
      </c>
      <c r="X751" s="12" t="s">
        <v>2037</v>
      </c>
      <c r="Y751" s="12" t="s">
        <v>4612</v>
      </c>
      <c r="Z751" s="12" t="s">
        <v>10843</v>
      </c>
    </row>
    <row r="752" spans="1:26">
      <c r="A752" s="12" t="s">
        <v>177</v>
      </c>
      <c r="B752" s="12" t="s">
        <v>7632</v>
      </c>
      <c r="C752" s="12" t="s">
        <v>10844</v>
      </c>
      <c r="D752" s="12" t="s">
        <v>10845</v>
      </c>
      <c r="E752" s="12" t="s">
        <v>10820</v>
      </c>
      <c r="F752" s="12" t="s">
        <v>2278</v>
      </c>
      <c r="G752" s="12" t="s">
        <v>2135</v>
      </c>
      <c r="H752" s="12" t="s">
        <v>2159</v>
      </c>
      <c r="I752" s="12" t="s">
        <v>1546</v>
      </c>
      <c r="J752" s="12" t="s">
        <v>1546</v>
      </c>
      <c r="K752" s="12" t="s">
        <v>1590</v>
      </c>
      <c r="L752" s="12" t="s">
        <v>8426</v>
      </c>
      <c r="M752" s="12" t="s">
        <v>6240</v>
      </c>
      <c r="N752" s="12" t="s">
        <v>3160</v>
      </c>
      <c r="O752" s="12" t="s">
        <v>375</v>
      </c>
      <c r="P752" s="12" t="s">
        <v>2172</v>
      </c>
      <c r="Q752" s="12" t="s">
        <v>4985</v>
      </c>
      <c r="R752" s="12" t="s">
        <v>4192</v>
      </c>
      <c r="S752" s="12" t="s">
        <v>10846</v>
      </c>
      <c r="T752" s="12" t="s">
        <v>10847</v>
      </c>
      <c r="U752" s="12" t="s">
        <v>10848</v>
      </c>
      <c r="V752" s="12" t="s">
        <v>1276</v>
      </c>
      <c r="W752" s="12" t="s">
        <v>2</v>
      </c>
      <c r="X752" s="12" t="s">
        <v>10110</v>
      </c>
      <c r="Y752" s="12" t="s">
        <v>9696</v>
      </c>
      <c r="Z752" s="12" t="s">
        <v>10849</v>
      </c>
    </row>
    <row r="753" spans="1:26">
      <c r="A753" s="12" t="s">
        <v>177</v>
      </c>
      <c r="B753" s="12" t="s">
        <v>10850</v>
      </c>
      <c r="C753" s="12" t="s">
        <v>10851</v>
      </c>
      <c r="D753" s="12" t="s">
        <v>10852</v>
      </c>
      <c r="E753" s="12" t="s">
        <v>10853</v>
      </c>
      <c r="F753" s="12" t="s">
        <v>1348</v>
      </c>
      <c r="G753" s="12" t="s">
        <v>2050</v>
      </c>
      <c r="H753" s="12" t="s">
        <v>2052</v>
      </c>
      <c r="I753" s="12" t="s">
        <v>1590</v>
      </c>
      <c r="J753" s="12" t="s">
        <v>1502</v>
      </c>
      <c r="K753" s="12" t="s">
        <v>1053</v>
      </c>
      <c r="L753" s="12" t="s">
        <v>5436</v>
      </c>
      <c r="M753" s="12" t="s">
        <v>2038</v>
      </c>
      <c r="N753" s="12" t="s">
        <v>2901</v>
      </c>
      <c r="O753" s="12" t="s">
        <v>5802</v>
      </c>
      <c r="P753" s="12" t="s">
        <v>431</v>
      </c>
      <c r="Q753" s="12" t="s">
        <v>4674</v>
      </c>
      <c r="R753" s="12" t="s">
        <v>10854</v>
      </c>
      <c r="S753" s="12" t="s">
        <v>10855</v>
      </c>
      <c r="T753" s="12" t="s">
        <v>10856</v>
      </c>
      <c r="U753" s="12" t="s">
        <v>10857</v>
      </c>
      <c r="V753" s="12" t="s">
        <v>8700</v>
      </c>
      <c r="W753" s="12" t="s">
        <v>2</v>
      </c>
      <c r="X753" s="12" t="s">
        <v>9870</v>
      </c>
      <c r="Y753" s="12" t="s">
        <v>8421</v>
      </c>
      <c r="Z753" s="12" t="s">
        <v>10858</v>
      </c>
    </row>
    <row r="754" spans="1:26">
      <c r="A754" s="12" t="s">
        <v>177</v>
      </c>
      <c r="B754" s="12" t="s">
        <v>2165</v>
      </c>
      <c r="C754" s="12" t="s">
        <v>10859</v>
      </c>
      <c r="D754" s="12" t="s">
        <v>10860</v>
      </c>
      <c r="E754" s="12" t="s">
        <v>10853</v>
      </c>
      <c r="F754" s="12" t="s">
        <v>3056</v>
      </c>
      <c r="G754" s="12" t="s">
        <v>1590</v>
      </c>
      <c r="H754" s="12" t="s">
        <v>3800</v>
      </c>
      <c r="I754" s="12" t="s">
        <v>1051</v>
      </c>
      <c r="J754" s="12" t="s">
        <v>1613</v>
      </c>
      <c r="K754" s="12" t="s">
        <v>1504</v>
      </c>
      <c r="L754" s="12" t="s">
        <v>10861</v>
      </c>
      <c r="M754" s="12" t="s">
        <v>2418</v>
      </c>
      <c r="N754" s="12" t="s">
        <v>91</v>
      </c>
      <c r="O754" s="12" t="s">
        <v>371</v>
      </c>
      <c r="P754" s="12" t="s">
        <v>371</v>
      </c>
      <c r="Q754" s="12" t="s">
        <v>371</v>
      </c>
      <c r="R754" s="12" t="s">
        <v>10862</v>
      </c>
      <c r="S754" s="12" t="s">
        <v>10863</v>
      </c>
      <c r="T754" s="12" t="s">
        <v>10864</v>
      </c>
      <c r="U754" s="12" t="s">
        <v>9665</v>
      </c>
      <c r="V754" s="12" t="s">
        <v>5558</v>
      </c>
      <c r="W754" s="12" t="s">
        <v>3</v>
      </c>
      <c r="X754" s="12" t="s">
        <v>2725</v>
      </c>
      <c r="Y754" s="12" t="s">
        <v>6964</v>
      </c>
      <c r="Z754" s="12" t="s">
        <v>10865</v>
      </c>
    </row>
    <row r="755" spans="1:26">
      <c r="A755" s="12" t="s">
        <v>177</v>
      </c>
      <c r="B755" s="12" t="s">
        <v>8335</v>
      </c>
      <c r="C755" s="12" t="s">
        <v>10866</v>
      </c>
      <c r="D755" s="12" t="s">
        <v>10867</v>
      </c>
      <c r="E755" s="12" t="s">
        <v>10853</v>
      </c>
      <c r="F755" s="12" t="s">
        <v>3013</v>
      </c>
      <c r="G755" s="12" t="s">
        <v>2074</v>
      </c>
      <c r="H755" s="12" t="s">
        <v>1613</v>
      </c>
      <c r="I755" s="12" t="s">
        <v>1547</v>
      </c>
      <c r="J755" s="12" t="s">
        <v>1482</v>
      </c>
      <c r="K755" s="12" t="s">
        <v>3800</v>
      </c>
      <c r="L755" s="12" t="s">
        <v>10868</v>
      </c>
      <c r="M755" s="12" t="s">
        <v>6753</v>
      </c>
      <c r="N755" s="12" t="s">
        <v>3363</v>
      </c>
      <c r="O755" s="12" t="s">
        <v>371</v>
      </c>
      <c r="P755" s="12" t="s">
        <v>371</v>
      </c>
      <c r="Q755" s="12" t="s">
        <v>91</v>
      </c>
      <c r="R755" s="12" t="s">
        <v>10869</v>
      </c>
      <c r="S755" s="12" t="s">
        <v>10870</v>
      </c>
      <c r="T755" s="12" t="s">
        <v>10871</v>
      </c>
      <c r="U755" s="12" t="s">
        <v>10872</v>
      </c>
      <c r="V755" s="12" t="s">
        <v>372</v>
      </c>
      <c r="W755" s="12" t="s">
        <v>10</v>
      </c>
      <c r="X755" s="12" t="s">
        <v>7670</v>
      </c>
      <c r="Y755" s="12" t="s">
        <v>6288</v>
      </c>
      <c r="Z755" s="12" t="s">
        <v>10873</v>
      </c>
    </row>
    <row r="756" spans="1:26">
      <c r="A756" s="12" t="s">
        <v>177</v>
      </c>
      <c r="B756" s="12" t="s">
        <v>1533</v>
      </c>
      <c r="C756" s="12" t="s">
        <v>10874</v>
      </c>
      <c r="D756" s="12" t="s">
        <v>10875</v>
      </c>
      <c r="E756" s="12" t="s">
        <v>10853</v>
      </c>
      <c r="F756" s="12" t="s">
        <v>2587</v>
      </c>
      <c r="G756" s="12" t="s">
        <v>2564</v>
      </c>
      <c r="H756" s="12" t="s">
        <v>1853</v>
      </c>
      <c r="I756" s="12" t="s">
        <v>3800</v>
      </c>
      <c r="J756" s="12" t="s">
        <v>1051</v>
      </c>
      <c r="K756" s="12" t="s">
        <v>1482</v>
      </c>
      <c r="L756" s="12" t="s">
        <v>4299</v>
      </c>
      <c r="M756" s="12" t="s">
        <v>10876</v>
      </c>
      <c r="N756" s="12" t="s">
        <v>3926</v>
      </c>
      <c r="O756" s="12" t="s">
        <v>91</v>
      </c>
      <c r="P756" s="12" t="s">
        <v>371</v>
      </c>
      <c r="Q756" s="12" t="s">
        <v>375</v>
      </c>
      <c r="R756" s="12" t="s">
        <v>10869</v>
      </c>
      <c r="S756" s="12" t="s">
        <v>10877</v>
      </c>
      <c r="T756" s="12" t="s">
        <v>10878</v>
      </c>
      <c r="U756" s="12" t="s">
        <v>10879</v>
      </c>
      <c r="V756" s="12" t="s">
        <v>10880</v>
      </c>
      <c r="W756" s="12" t="s">
        <v>10</v>
      </c>
      <c r="X756" s="12" t="s">
        <v>9354</v>
      </c>
      <c r="Y756" s="12" t="s">
        <v>4913</v>
      </c>
      <c r="Z756" s="12" t="s">
        <v>10881</v>
      </c>
    </row>
    <row r="757" spans="1:26">
      <c r="A757" s="12" t="s">
        <v>177</v>
      </c>
      <c r="B757" s="12" t="s">
        <v>10882</v>
      </c>
      <c r="C757" s="12" t="s">
        <v>10883</v>
      </c>
      <c r="D757" s="12" t="s">
        <v>10884</v>
      </c>
      <c r="E757" s="12" t="s">
        <v>10885</v>
      </c>
      <c r="F757" s="12" t="s">
        <v>1343</v>
      </c>
      <c r="G757" s="12" t="s">
        <v>2279</v>
      </c>
      <c r="H757" s="12" t="s">
        <v>1613</v>
      </c>
      <c r="I757" s="12" t="s">
        <v>3800</v>
      </c>
      <c r="J757" s="12" t="s">
        <v>1051</v>
      </c>
      <c r="K757" s="12" t="s">
        <v>1051</v>
      </c>
      <c r="L757" s="12" t="s">
        <v>10886</v>
      </c>
      <c r="M757" s="12" t="s">
        <v>10887</v>
      </c>
      <c r="N757" s="12" t="s">
        <v>4104</v>
      </c>
      <c r="O757" s="12" t="s">
        <v>91</v>
      </c>
      <c r="P757" s="12" t="s">
        <v>3522</v>
      </c>
      <c r="Q757" s="12" t="s">
        <v>3522</v>
      </c>
      <c r="R757" s="12" t="s">
        <v>4104</v>
      </c>
      <c r="S757" s="12" t="s">
        <v>10888</v>
      </c>
      <c r="T757" s="12" t="s">
        <v>10889</v>
      </c>
      <c r="U757" s="12" t="s">
        <v>10890</v>
      </c>
      <c r="V757" s="12" t="s">
        <v>10891</v>
      </c>
      <c r="W757" s="12" t="s">
        <v>11</v>
      </c>
      <c r="X757" s="12" t="s">
        <v>10892</v>
      </c>
      <c r="Y757" s="12" t="s">
        <v>10893</v>
      </c>
      <c r="Z757" s="12" t="s">
        <v>10894</v>
      </c>
    </row>
    <row r="758" spans="1:26">
      <c r="A758" s="12" t="s">
        <v>177</v>
      </c>
      <c r="B758" s="12" t="s">
        <v>9548</v>
      </c>
      <c r="C758" s="12" t="s">
        <v>10895</v>
      </c>
      <c r="D758" s="12" t="s">
        <v>10896</v>
      </c>
      <c r="E758" s="12" t="s">
        <v>10897</v>
      </c>
      <c r="F758" s="12" t="s">
        <v>2281</v>
      </c>
      <c r="G758" s="12" t="s">
        <v>1808</v>
      </c>
      <c r="H758" s="12" t="s">
        <v>2027</v>
      </c>
      <c r="I758" s="12" t="s">
        <v>1657</v>
      </c>
      <c r="J758" s="12" t="s">
        <v>1547</v>
      </c>
      <c r="K758" s="12" t="s">
        <v>1053</v>
      </c>
      <c r="L758" s="12" t="s">
        <v>7800</v>
      </c>
      <c r="M758" s="12" t="s">
        <v>6332</v>
      </c>
      <c r="N758" s="12" t="s">
        <v>4742</v>
      </c>
      <c r="O758" s="12" t="s">
        <v>375</v>
      </c>
      <c r="P758" s="12" t="s">
        <v>471</v>
      </c>
      <c r="Q758" s="12" t="s">
        <v>2900</v>
      </c>
      <c r="R758" s="12" t="s">
        <v>10898</v>
      </c>
      <c r="S758" s="12" t="s">
        <v>10899</v>
      </c>
      <c r="T758" s="12" t="s">
        <v>10900</v>
      </c>
      <c r="U758" s="12" t="s">
        <v>10901</v>
      </c>
      <c r="V758" s="12" t="s">
        <v>10902</v>
      </c>
      <c r="W758" s="12" t="s">
        <v>2</v>
      </c>
      <c r="X758" s="12" t="s">
        <v>2840</v>
      </c>
      <c r="Y758" s="12" t="s">
        <v>3276</v>
      </c>
      <c r="Z758" s="12" t="s">
        <v>10903</v>
      </c>
    </row>
    <row r="759" spans="1:26">
      <c r="A759" s="12" t="s">
        <v>177</v>
      </c>
      <c r="B759" s="12" t="s">
        <v>4836</v>
      </c>
      <c r="C759" s="12" t="s">
        <v>10904</v>
      </c>
      <c r="D759" s="12" t="s">
        <v>10905</v>
      </c>
      <c r="E759" s="12" t="s">
        <v>10906</v>
      </c>
      <c r="F759" s="12" t="s">
        <v>1897</v>
      </c>
      <c r="G759" s="12" t="s">
        <v>2404</v>
      </c>
      <c r="H759" s="12" t="s">
        <v>2279</v>
      </c>
      <c r="I759" s="12" t="s">
        <v>1721</v>
      </c>
      <c r="J759" s="12" t="s">
        <v>1592</v>
      </c>
      <c r="K759" s="12" t="s">
        <v>1831</v>
      </c>
      <c r="L759" s="12" t="s">
        <v>7852</v>
      </c>
      <c r="M759" s="12" t="s">
        <v>3226</v>
      </c>
      <c r="N759" s="12" t="s">
        <v>5615</v>
      </c>
      <c r="O759" s="12" t="s">
        <v>5189</v>
      </c>
      <c r="P759" s="12" t="s">
        <v>3492</v>
      </c>
      <c r="Q759" s="12" t="s">
        <v>3230</v>
      </c>
      <c r="R759" s="12" t="s">
        <v>10907</v>
      </c>
      <c r="S759" s="12" t="s">
        <v>10908</v>
      </c>
      <c r="T759" s="12" t="s">
        <v>10909</v>
      </c>
      <c r="U759" s="12" t="s">
        <v>9183</v>
      </c>
      <c r="V759" s="12" t="s">
        <v>10910</v>
      </c>
      <c r="W759" s="12" t="s">
        <v>11</v>
      </c>
      <c r="X759" s="12" t="s">
        <v>2118</v>
      </c>
      <c r="Y759" s="12" t="s">
        <v>10911</v>
      </c>
      <c r="Z759" s="12" t="s">
        <v>10912</v>
      </c>
    </row>
    <row r="760" spans="1:26">
      <c r="A760" s="12" t="s">
        <v>177</v>
      </c>
      <c r="B760" s="12" t="s">
        <v>8281</v>
      </c>
      <c r="C760" s="12" t="s">
        <v>10913</v>
      </c>
      <c r="D760" s="12" t="s">
        <v>10914</v>
      </c>
      <c r="E760" s="12" t="s">
        <v>10906</v>
      </c>
      <c r="F760" s="12" t="s">
        <v>1968</v>
      </c>
      <c r="G760" s="12" t="s">
        <v>2281</v>
      </c>
      <c r="H760" s="12" t="s">
        <v>2007</v>
      </c>
      <c r="I760" s="12" t="s">
        <v>1504</v>
      </c>
      <c r="J760" s="12" t="s">
        <v>1546</v>
      </c>
      <c r="K760" s="12" t="s">
        <v>1592</v>
      </c>
      <c r="L760" s="12" t="s">
        <v>9967</v>
      </c>
      <c r="M760" s="12" t="s">
        <v>4286</v>
      </c>
      <c r="N760" s="12" t="s">
        <v>2698</v>
      </c>
      <c r="O760" s="12" t="s">
        <v>3522</v>
      </c>
      <c r="P760" s="12" t="s">
        <v>375</v>
      </c>
      <c r="Q760" s="12" t="s">
        <v>3442</v>
      </c>
      <c r="R760" s="12" t="s">
        <v>10915</v>
      </c>
      <c r="S760" s="12" t="s">
        <v>10916</v>
      </c>
      <c r="T760" s="12" t="s">
        <v>10917</v>
      </c>
      <c r="U760" s="12" t="s">
        <v>10918</v>
      </c>
      <c r="V760" s="12" t="s">
        <v>10919</v>
      </c>
      <c r="W760" s="12" t="s">
        <v>4</v>
      </c>
      <c r="X760" s="12" t="s">
        <v>10618</v>
      </c>
      <c r="Y760" s="12" t="s">
        <v>10920</v>
      </c>
      <c r="Z760" s="12" t="s">
        <v>10921</v>
      </c>
    </row>
    <row r="761" spans="1:26">
      <c r="A761" s="12" t="s">
        <v>177</v>
      </c>
      <c r="B761" s="12" t="s">
        <v>10485</v>
      </c>
      <c r="C761" s="12" t="s">
        <v>10922</v>
      </c>
      <c r="D761" s="12" t="s">
        <v>10923</v>
      </c>
      <c r="E761" s="12" t="s">
        <v>10906</v>
      </c>
      <c r="F761" s="12" t="s">
        <v>2101</v>
      </c>
      <c r="G761" s="12" t="s">
        <v>2278</v>
      </c>
      <c r="H761" s="12" t="s">
        <v>1810</v>
      </c>
      <c r="I761" s="12" t="s">
        <v>1547</v>
      </c>
      <c r="J761" s="12" t="s">
        <v>1546</v>
      </c>
      <c r="K761" s="12" t="s">
        <v>1504</v>
      </c>
      <c r="L761" s="12" t="s">
        <v>7600</v>
      </c>
      <c r="M761" s="12" t="s">
        <v>10924</v>
      </c>
      <c r="N761" s="12" t="s">
        <v>6949</v>
      </c>
      <c r="O761" s="12" t="s">
        <v>3663</v>
      </c>
      <c r="P761" s="12" t="s">
        <v>2315</v>
      </c>
      <c r="Q761" s="12" t="s">
        <v>3522</v>
      </c>
      <c r="R761" s="12" t="s">
        <v>6672</v>
      </c>
      <c r="S761" s="12" t="s">
        <v>10925</v>
      </c>
      <c r="T761" s="12" t="s">
        <v>10926</v>
      </c>
      <c r="U761" s="12" t="s">
        <v>10927</v>
      </c>
      <c r="V761" s="12" t="s">
        <v>10928</v>
      </c>
      <c r="W761" s="12" t="s">
        <v>11</v>
      </c>
      <c r="X761" s="12" t="s">
        <v>9716</v>
      </c>
      <c r="Y761" s="12" t="s">
        <v>10929</v>
      </c>
      <c r="Z761" s="12" t="s">
        <v>10930</v>
      </c>
    </row>
    <row r="762" spans="1:26">
      <c r="A762" s="12" t="s">
        <v>177</v>
      </c>
      <c r="B762" s="12" t="s">
        <v>10931</v>
      </c>
      <c r="C762" s="12" t="s">
        <v>10932</v>
      </c>
      <c r="D762" s="12" t="s">
        <v>10933</v>
      </c>
      <c r="E762" s="12" t="s">
        <v>10906</v>
      </c>
      <c r="F762" s="12" t="s">
        <v>2566</v>
      </c>
      <c r="G762" s="12" t="s">
        <v>2687</v>
      </c>
      <c r="H762" s="12" t="s">
        <v>1939</v>
      </c>
      <c r="I762" s="12" t="s">
        <v>1547</v>
      </c>
      <c r="J762" s="12" t="s">
        <v>1504</v>
      </c>
      <c r="K762" s="12" t="s">
        <v>1592</v>
      </c>
      <c r="L762" s="12" t="s">
        <v>10934</v>
      </c>
      <c r="M762" s="12" t="s">
        <v>7139</v>
      </c>
      <c r="N762" s="12" t="s">
        <v>4520</v>
      </c>
      <c r="O762" s="12" t="s">
        <v>3522</v>
      </c>
      <c r="P762" s="12" t="s">
        <v>2315</v>
      </c>
      <c r="Q762" s="12" t="s">
        <v>4769</v>
      </c>
      <c r="R762" s="12" t="s">
        <v>6284</v>
      </c>
      <c r="S762" s="12" t="s">
        <v>10935</v>
      </c>
      <c r="T762" s="12" t="s">
        <v>10936</v>
      </c>
      <c r="U762" s="12" t="s">
        <v>10937</v>
      </c>
      <c r="V762" s="12" t="s">
        <v>10919</v>
      </c>
      <c r="W762" s="12" t="s">
        <v>11</v>
      </c>
      <c r="X762" s="12" t="s">
        <v>10938</v>
      </c>
      <c r="Y762" s="12" t="s">
        <v>10939</v>
      </c>
      <c r="Z762" s="12" t="s">
        <v>10940</v>
      </c>
    </row>
    <row r="763" spans="1:26">
      <c r="A763" s="12" t="s">
        <v>177</v>
      </c>
      <c r="B763" s="12" t="s">
        <v>8344</v>
      </c>
      <c r="C763" s="12" t="s">
        <v>10941</v>
      </c>
      <c r="D763" s="12" t="s">
        <v>10942</v>
      </c>
      <c r="E763" s="12" t="s">
        <v>10943</v>
      </c>
      <c r="F763" s="12" t="s">
        <v>2049</v>
      </c>
      <c r="G763" s="12" t="s">
        <v>2502</v>
      </c>
      <c r="H763" s="12" t="s">
        <v>2239</v>
      </c>
      <c r="I763" s="12" t="s">
        <v>1698</v>
      </c>
      <c r="J763" s="12" t="s">
        <v>1546</v>
      </c>
      <c r="K763" s="12" t="s">
        <v>1613</v>
      </c>
      <c r="L763" s="12" t="s">
        <v>3998</v>
      </c>
      <c r="M763" s="12" t="s">
        <v>9466</v>
      </c>
      <c r="N763" s="12" t="s">
        <v>2678</v>
      </c>
      <c r="O763" s="12" t="s">
        <v>5538</v>
      </c>
      <c r="P763" s="12" t="s">
        <v>2315</v>
      </c>
      <c r="Q763" s="12" t="s">
        <v>3363</v>
      </c>
      <c r="R763" s="12" t="s">
        <v>3707</v>
      </c>
      <c r="S763" s="12" t="s">
        <v>10944</v>
      </c>
      <c r="T763" s="12" t="s">
        <v>10945</v>
      </c>
      <c r="U763" s="12" t="s">
        <v>10946</v>
      </c>
      <c r="V763" s="12" t="s">
        <v>10947</v>
      </c>
      <c r="W763" s="12" t="s">
        <v>11</v>
      </c>
      <c r="X763" s="12" t="s">
        <v>10948</v>
      </c>
      <c r="Y763" s="12" t="s">
        <v>10949</v>
      </c>
      <c r="Z763" s="12" t="s">
        <v>10950</v>
      </c>
    </row>
    <row r="764" spans="1:26">
      <c r="A764" s="12" t="s">
        <v>177</v>
      </c>
      <c r="B764" s="12" t="s">
        <v>5442</v>
      </c>
      <c r="C764" s="12" t="s">
        <v>10951</v>
      </c>
      <c r="D764" s="12" t="s">
        <v>10952</v>
      </c>
      <c r="E764" s="12" t="s">
        <v>10943</v>
      </c>
      <c r="F764" s="12" t="s">
        <v>2481</v>
      </c>
      <c r="G764" s="12" t="s">
        <v>2687</v>
      </c>
      <c r="H764" s="12" t="s">
        <v>1875</v>
      </c>
      <c r="I764" s="12" t="s">
        <v>1592</v>
      </c>
      <c r="J764" s="12" t="s">
        <v>1613</v>
      </c>
      <c r="K764" s="12" t="s">
        <v>1546</v>
      </c>
      <c r="L764" s="12" t="s">
        <v>9180</v>
      </c>
      <c r="M764" s="12" t="s">
        <v>2123</v>
      </c>
      <c r="N764" s="12" t="s">
        <v>6802</v>
      </c>
      <c r="O764" s="12" t="s">
        <v>3583</v>
      </c>
      <c r="P764" s="12" t="s">
        <v>3363</v>
      </c>
      <c r="Q764" s="12" t="s">
        <v>2315</v>
      </c>
      <c r="R764" s="12" t="s">
        <v>10953</v>
      </c>
      <c r="S764" s="12" t="s">
        <v>10954</v>
      </c>
      <c r="T764" s="12" t="s">
        <v>10955</v>
      </c>
      <c r="U764" s="12" t="s">
        <v>10956</v>
      </c>
      <c r="V764" s="12" t="s">
        <v>10957</v>
      </c>
      <c r="W764" s="12" t="s">
        <v>2</v>
      </c>
      <c r="X764" s="12" t="s">
        <v>3471</v>
      </c>
      <c r="Y764" s="12" t="s">
        <v>3471</v>
      </c>
      <c r="Z764" s="12" t="s">
        <v>10958</v>
      </c>
    </row>
    <row r="765" spans="1:26">
      <c r="A765" s="12" t="s">
        <v>177</v>
      </c>
      <c r="B765" s="12" t="s">
        <v>9124</v>
      </c>
      <c r="C765" s="12" t="s">
        <v>10959</v>
      </c>
      <c r="D765" s="12" t="s">
        <v>10960</v>
      </c>
      <c r="E765" s="12" t="s">
        <v>10943</v>
      </c>
      <c r="F765" s="12" t="s">
        <v>2654</v>
      </c>
      <c r="G765" s="12" t="s">
        <v>1719</v>
      </c>
      <c r="H765" s="12" t="s">
        <v>1853</v>
      </c>
      <c r="I765" s="12" t="s">
        <v>3800</v>
      </c>
      <c r="J765" s="12" t="s">
        <v>1051</v>
      </c>
      <c r="K765" s="12" t="s">
        <v>1051</v>
      </c>
      <c r="L765" s="12" t="s">
        <v>3522</v>
      </c>
      <c r="M765" s="12" t="s">
        <v>3522</v>
      </c>
      <c r="N765" s="12" t="s">
        <v>3522</v>
      </c>
      <c r="O765" s="12" t="s">
        <v>91</v>
      </c>
      <c r="P765" s="12" t="s">
        <v>371</v>
      </c>
      <c r="Q765" s="12" t="s">
        <v>3522</v>
      </c>
      <c r="R765" s="12" t="s">
        <v>10961</v>
      </c>
      <c r="S765" s="12" t="s">
        <v>10962</v>
      </c>
      <c r="T765" s="12" t="s">
        <v>10963</v>
      </c>
      <c r="U765" s="12" t="s">
        <v>10964</v>
      </c>
      <c r="V765" s="12" t="s">
        <v>10965</v>
      </c>
      <c r="W765" s="12" t="s">
        <v>2</v>
      </c>
      <c r="X765" s="12" t="s">
        <v>2165</v>
      </c>
      <c r="Y765" s="12" t="s">
        <v>10966</v>
      </c>
      <c r="Z765" s="12" t="s">
        <v>10967</v>
      </c>
    </row>
    <row r="766" spans="1:26">
      <c r="A766" s="12" t="s">
        <v>177</v>
      </c>
      <c r="B766" s="12" t="s">
        <v>10968</v>
      </c>
      <c r="C766" s="12" t="s">
        <v>10969</v>
      </c>
      <c r="D766" s="12" t="s">
        <v>10970</v>
      </c>
      <c r="E766" s="12" t="s">
        <v>10943</v>
      </c>
      <c r="F766" s="12" t="s">
        <v>2530</v>
      </c>
      <c r="G766" s="12" t="s">
        <v>2049</v>
      </c>
      <c r="H766" s="12" t="s">
        <v>1961</v>
      </c>
      <c r="I766" s="12" t="s">
        <v>1698</v>
      </c>
      <c r="J766" s="12" t="s">
        <v>1764</v>
      </c>
      <c r="K766" s="12" t="s">
        <v>1547</v>
      </c>
      <c r="L766" s="12" t="s">
        <v>10384</v>
      </c>
      <c r="M766" s="12" t="s">
        <v>3230</v>
      </c>
      <c r="N766" s="12" t="s">
        <v>5319</v>
      </c>
      <c r="O766" s="12" t="s">
        <v>3664</v>
      </c>
      <c r="P766" s="12" t="s">
        <v>7332</v>
      </c>
      <c r="Q766" s="12" t="s">
        <v>2773</v>
      </c>
      <c r="R766" s="12" t="s">
        <v>10971</v>
      </c>
      <c r="S766" s="12" t="s">
        <v>3181</v>
      </c>
      <c r="T766" s="12" t="s">
        <v>10972</v>
      </c>
      <c r="U766" s="12" t="s">
        <v>10973</v>
      </c>
      <c r="V766" s="12" t="s">
        <v>10974</v>
      </c>
      <c r="W766" s="12" t="s">
        <v>10</v>
      </c>
      <c r="X766" s="12" t="s">
        <v>6896</v>
      </c>
      <c r="Y766" s="12" t="s">
        <v>1371</v>
      </c>
      <c r="Z766" s="12" t="s">
        <v>10975</v>
      </c>
    </row>
    <row r="767" spans="1:26">
      <c r="A767" s="12" t="s">
        <v>177</v>
      </c>
      <c r="B767" s="12" t="s">
        <v>2467</v>
      </c>
      <c r="C767" s="12" t="s">
        <v>10976</v>
      </c>
      <c r="D767" s="12" t="s">
        <v>10977</v>
      </c>
      <c r="E767" s="12" t="s">
        <v>10943</v>
      </c>
      <c r="F767" s="12" t="s">
        <v>2544</v>
      </c>
      <c r="G767" s="12" t="s">
        <v>2544</v>
      </c>
      <c r="H767" s="12" t="s">
        <v>2052</v>
      </c>
      <c r="I767" s="12" t="s">
        <v>1657</v>
      </c>
      <c r="J767" s="12" t="s">
        <v>1546</v>
      </c>
      <c r="K767" s="12" t="s">
        <v>1051</v>
      </c>
      <c r="L767" s="12" t="s">
        <v>2698</v>
      </c>
      <c r="M767" s="12" t="s">
        <v>5929</v>
      </c>
      <c r="N767" s="12" t="s">
        <v>2901</v>
      </c>
      <c r="O767" s="12" t="s">
        <v>2038</v>
      </c>
      <c r="P767" s="12" t="s">
        <v>2172</v>
      </c>
      <c r="Q767" s="12" t="s">
        <v>371</v>
      </c>
      <c r="R767" s="12" t="s">
        <v>10978</v>
      </c>
      <c r="S767" s="12" t="s">
        <v>10979</v>
      </c>
      <c r="T767" s="12" t="s">
        <v>10980</v>
      </c>
      <c r="U767" s="12" t="s">
        <v>10981</v>
      </c>
      <c r="V767" s="12" t="s">
        <v>10965</v>
      </c>
      <c r="W767" s="12" t="s">
        <v>4</v>
      </c>
      <c r="X767" s="12" t="s">
        <v>9482</v>
      </c>
      <c r="Y767" s="12" t="s">
        <v>1882</v>
      </c>
      <c r="Z767" s="12" t="s">
        <v>10982</v>
      </c>
    </row>
    <row r="768" spans="1:26">
      <c r="A768" s="12" t="s">
        <v>177</v>
      </c>
      <c r="B768" s="12" t="s">
        <v>10353</v>
      </c>
      <c r="C768" s="12" t="s">
        <v>10983</v>
      </c>
      <c r="D768" s="12" t="s">
        <v>10984</v>
      </c>
      <c r="E768" s="12" t="s">
        <v>10943</v>
      </c>
      <c r="F768" s="12" t="s">
        <v>2288</v>
      </c>
      <c r="G768" s="12" t="s">
        <v>1348</v>
      </c>
      <c r="H768" s="12" t="s">
        <v>1547</v>
      </c>
      <c r="I768" s="12" t="s">
        <v>3800</v>
      </c>
      <c r="J768" s="12" t="s">
        <v>1504</v>
      </c>
      <c r="K768" s="12" t="s">
        <v>1502</v>
      </c>
      <c r="L768" s="12" t="s">
        <v>10985</v>
      </c>
      <c r="M768" s="12" t="s">
        <v>5498</v>
      </c>
      <c r="N768" s="12" t="s">
        <v>3522</v>
      </c>
      <c r="O768" s="12" t="s">
        <v>91</v>
      </c>
      <c r="P768" s="12" t="s">
        <v>2172</v>
      </c>
      <c r="Q768" s="12" t="s">
        <v>2696</v>
      </c>
      <c r="R768" s="12" t="s">
        <v>6740</v>
      </c>
      <c r="S768" s="12" t="s">
        <v>10986</v>
      </c>
      <c r="T768" s="12" t="s">
        <v>10987</v>
      </c>
      <c r="U768" s="12" t="s">
        <v>10988</v>
      </c>
      <c r="V768" s="12" t="s">
        <v>10989</v>
      </c>
      <c r="W768" s="12" t="s">
        <v>2</v>
      </c>
      <c r="X768" s="12" t="s">
        <v>6443</v>
      </c>
      <c r="Y768" s="12" t="s">
        <v>10990</v>
      </c>
      <c r="Z768" s="12" t="s">
        <v>10991</v>
      </c>
    </row>
    <row r="769" spans="1:26">
      <c r="A769" s="12" t="s">
        <v>177</v>
      </c>
      <c r="B769" s="12" t="s">
        <v>7667</v>
      </c>
      <c r="C769" s="12" t="s">
        <v>10992</v>
      </c>
      <c r="D769" s="12" t="s">
        <v>10993</v>
      </c>
      <c r="E769" s="12" t="s">
        <v>10943</v>
      </c>
      <c r="F769" s="12" t="s">
        <v>1360</v>
      </c>
      <c r="G769" s="12" t="s">
        <v>926</v>
      </c>
      <c r="H769" s="12" t="s">
        <v>2114</v>
      </c>
      <c r="I769" s="12" t="s">
        <v>1502</v>
      </c>
      <c r="J769" s="12" t="s">
        <v>1482</v>
      </c>
      <c r="K769" s="12" t="s">
        <v>1546</v>
      </c>
      <c r="L769" s="12" t="s">
        <v>4997</v>
      </c>
      <c r="M769" s="12" t="s">
        <v>10994</v>
      </c>
      <c r="N769" s="12" t="s">
        <v>8235</v>
      </c>
      <c r="O769" s="12" t="s">
        <v>2696</v>
      </c>
      <c r="P769" s="12" t="s">
        <v>371</v>
      </c>
      <c r="Q769" s="12" t="s">
        <v>375</v>
      </c>
      <c r="R769" s="12" t="s">
        <v>10995</v>
      </c>
      <c r="S769" s="12" t="s">
        <v>10996</v>
      </c>
      <c r="T769" s="12" t="s">
        <v>10997</v>
      </c>
      <c r="U769" s="12" t="s">
        <v>6723</v>
      </c>
      <c r="V769" s="12" t="s">
        <v>10957</v>
      </c>
      <c r="W769" s="12" t="s">
        <v>4</v>
      </c>
      <c r="X769" s="12" t="s">
        <v>10998</v>
      </c>
      <c r="Y769" s="12" t="s">
        <v>1793</v>
      </c>
      <c r="Z769" s="12" t="s">
        <v>10999</v>
      </c>
    </row>
    <row r="770" spans="1:26">
      <c r="A770" s="12" t="s">
        <v>177</v>
      </c>
      <c r="B770" s="12" t="s">
        <v>3036</v>
      </c>
      <c r="C770" s="12" t="s">
        <v>11000</v>
      </c>
      <c r="D770" s="12" t="s">
        <v>11001</v>
      </c>
      <c r="E770" s="12" t="s">
        <v>10943</v>
      </c>
      <c r="F770" s="12" t="s">
        <v>3253</v>
      </c>
      <c r="G770" s="12" t="s">
        <v>2279</v>
      </c>
      <c r="H770" s="12" t="s">
        <v>1657</v>
      </c>
      <c r="I770" s="12" t="s">
        <v>3800</v>
      </c>
      <c r="J770" s="12" t="s">
        <v>3800</v>
      </c>
      <c r="K770" s="12" t="s">
        <v>1482</v>
      </c>
      <c r="L770" s="12" t="s">
        <v>5189</v>
      </c>
      <c r="M770" s="12" t="s">
        <v>6636</v>
      </c>
      <c r="N770" s="12" t="s">
        <v>471</v>
      </c>
      <c r="O770" s="12" t="s">
        <v>91</v>
      </c>
      <c r="P770" s="12" t="s">
        <v>91</v>
      </c>
      <c r="Q770" s="12" t="s">
        <v>375</v>
      </c>
      <c r="R770" s="12" t="s">
        <v>11002</v>
      </c>
      <c r="S770" s="12" t="s">
        <v>11003</v>
      </c>
      <c r="T770" s="12" t="s">
        <v>11004</v>
      </c>
      <c r="U770" s="12" t="s">
        <v>3808</v>
      </c>
      <c r="V770" s="12" t="s">
        <v>11005</v>
      </c>
      <c r="W770" s="12" t="s">
        <v>10</v>
      </c>
      <c r="X770" s="12" t="s">
        <v>1557</v>
      </c>
      <c r="Y770" s="12" t="s">
        <v>6052</v>
      </c>
      <c r="Z770" s="12" t="s">
        <v>11006</v>
      </c>
    </row>
    <row r="771" spans="1:26">
      <c r="A771" s="12" t="s">
        <v>177</v>
      </c>
      <c r="B771" s="12" t="s">
        <v>9736</v>
      </c>
      <c r="C771" s="12" t="s">
        <v>11007</v>
      </c>
      <c r="D771" s="12" t="s">
        <v>11008</v>
      </c>
      <c r="E771" s="12" t="s">
        <v>11009</v>
      </c>
      <c r="F771" s="12" t="s">
        <v>2877</v>
      </c>
      <c r="G771" s="12" t="s">
        <v>1918</v>
      </c>
      <c r="H771" s="12" t="s">
        <v>1547</v>
      </c>
      <c r="I771" s="12" t="s">
        <v>3800</v>
      </c>
      <c r="J771" s="12" t="s">
        <v>1051</v>
      </c>
      <c r="K771" s="12" t="s">
        <v>1504</v>
      </c>
      <c r="L771" s="12" t="s">
        <v>11010</v>
      </c>
      <c r="M771" s="12" t="s">
        <v>2418</v>
      </c>
      <c r="N771" s="12" t="s">
        <v>2038</v>
      </c>
      <c r="O771" s="12" t="s">
        <v>91</v>
      </c>
      <c r="P771" s="12" t="s">
        <v>371</v>
      </c>
      <c r="Q771" s="12" t="s">
        <v>371</v>
      </c>
      <c r="R771" s="12" t="s">
        <v>11011</v>
      </c>
      <c r="S771" s="12" t="s">
        <v>11012</v>
      </c>
      <c r="T771" s="12" t="s">
        <v>11013</v>
      </c>
      <c r="U771" s="12" t="s">
        <v>11014</v>
      </c>
      <c r="V771" s="12" t="s">
        <v>11015</v>
      </c>
      <c r="W771" s="12" t="s">
        <v>3</v>
      </c>
      <c r="X771" s="12" t="s">
        <v>1110</v>
      </c>
      <c r="Y771" s="12" t="s">
        <v>9306</v>
      </c>
      <c r="Z771" s="12" t="s">
        <v>11016</v>
      </c>
    </row>
    <row r="772" spans="1:26">
      <c r="A772" s="12" t="s">
        <v>177</v>
      </c>
      <c r="B772" s="12" t="s">
        <v>985</v>
      </c>
      <c r="C772" s="12" t="s">
        <v>11017</v>
      </c>
      <c r="D772" s="12" t="s">
        <v>11018</v>
      </c>
      <c r="E772" s="12" t="s">
        <v>11009</v>
      </c>
      <c r="F772" s="12" t="s">
        <v>2278</v>
      </c>
      <c r="G772" s="12" t="s">
        <v>2781</v>
      </c>
      <c r="H772" s="12" t="s">
        <v>1984</v>
      </c>
      <c r="I772" s="12" t="s">
        <v>1613</v>
      </c>
      <c r="J772" s="12" t="s">
        <v>3800</v>
      </c>
      <c r="K772" s="12" t="s">
        <v>1502</v>
      </c>
      <c r="L772" s="12" t="s">
        <v>9191</v>
      </c>
      <c r="M772" s="12" t="s">
        <v>11019</v>
      </c>
      <c r="N772" s="12" t="s">
        <v>7493</v>
      </c>
      <c r="O772" s="12" t="s">
        <v>3522</v>
      </c>
      <c r="P772" s="12" t="s">
        <v>91</v>
      </c>
      <c r="Q772" s="12" t="s">
        <v>431</v>
      </c>
      <c r="R772" s="12" t="s">
        <v>9838</v>
      </c>
      <c r="S772" s="12" t="s">
        <v>11020</v>
      </c>
      <c r="T772" s="12" t="s">
        <v>11021</v>
      </c>
      <c r="U772" s="12" t="s">
        <v>9247</v>
      </c>
      <c r="V772" s="12" t="s">
        <v>8119</v>
      </c>
      <c r="W772" s="12" t="s">
        <v>4</v>
      </c>
      <c r="X772" s="12" t="s">
        <v>11022</v>
      </c>
      <c r="Y772" s="12" t="s">
        <v>11023</v>
      </c>
      <c r="Z772" s="12" t="s">
        <v>11024</v>
      </c>
    </row>
    <row r="773" spans="1:26">
      <c r="A773" s="12" t="s">
        <v>177</v>
      </c>
      <c r="B773" s="12" t="s">
        <v>9353</v>
      </c>
      <c r="C773" s="12" t="s">
        <v>11025</v>
      </c>
      <c r="D773" s="12" t="s">
        <v>11026</v>
      </c>
      <c r="E773" s="12" t="s">
        <v>11009</v>
      </c>
      <c r="F773" s="12" t="s">
        <v>1939</v>
      </c>
      <c r="G773" s="12" t="s">
        <v>2779</v>
      </c>
      <c r="H773" s="12" t="s">
        <v>1961</v>
      </c>
      <c r="I773" s="12" t="s">
        <v>1051</v>
      </c>
      <c r="J773" s="12" t="s">
        <v>1504</v>
      </c>
      <c r="K773" s="12" t="s">
        <v>1592</v>
      </c>
      <c r="L773" s="12" t="s">
        <v>3522</v>
      </c>
      <c r="M773" s="12" t="s">
        <v>11027</v>
      </c>
      <c r="N773" s="12" t="s">
        <v>8840</v>
      </c>
      <c r="O773" s="12" t="s">
        <v>3522</v>
      </c>
      <c r="P773" s="12" t="s">
        <v>2315</v>
      </c>
      <c r="Q773" s="12" t="s">
        <v>4012</v>
      </c>
      <c r="R773" s="12" t="s">
        <v>9045</v>
      </c>
      <c r="S773" s="12" t="s">
        <v>11028</v>
      </c>
      <c r="T773" s="12" t="s">
        <v>11029</v>
      </c>
      <c r="U773" s="12" t="s">
        <v>11030</v>
      </c>
      <c r="V773" s="12" t="s">
        <v>11031</v>
      </c>
      <c r="W773" s="12" t="s">
        <v>11</v>
      </c>
      <c r="X773" s="12" t="s">
        <v>11032</v>
      </c>
      <c r="Y773" s="12" t="s">
        <v>11033</v>
      </c>
      <c r="Z773" s="12" t="s">
        <v>11034</v>
      </c>
    </row>
    <row r="774" spans="1:26">
      <c r="A774" s="12" t="s">
        <v>177</v>
      </c>
      <c r="B774" s="12" t="s">
        <v>11035</v>
      </c>
      <c r="C774" s="12" t="s">
        <v>11036</v>
      </c>
      <c r="D774" s="12" t="s">
        <v>11037</v>
      </c>
      <c r="E774" s="12" t="s">
        <v>11009</v>
      </c>
      <c r="F774" s="12" t="s">
        <v>2050</v>
      </c>
      <c r="G774" s="12" t="s">
        <v>2279</v>
      </c>
      <c r="H774" s="12" t="s">
        <v>2134</v>
      </c>
      <c r="I774" s="12" t="s">
        <v>1721</v>
      </c>
      <c r="J774" s="12" t="s">
        <v>1546</v>
      </c>
      <c r="K774" s="12" t="s">
        <v>1546</v>
      </c>
      <c r="L774" s="12" t="s">
        <v>3522</v>
      </c>
      <c r="M774" s="12" t="s">
        <v>10887</v>
      </c>
      <c r="N774" s="12" t="s">
        <v>3969</v>
      </c>
      <c r="O774" s="12" t="s">
        <v>3143</v>
      </c>
      <c r="P774" s="12" t="s">
        <v>371</v>
      </c>
      <c r="Q774" s="12" t="s">
        <v>2315</v>
      </c>
      <c r="R774" s="12" t="s">
        <v>10621</v>
      </c>
      <c r="S774" s="12" t="s">
        <v>11038</v>
      </c>
      <c r="T774" s="12" t="s">
        <v>11039</v>
      </c>
      <c r="U774" s="12" t="s">
        <v>11040</v>
      </c>
      <c r="V774" s="12" t="s">
        <v>11041</v>
      </c>
      <c r="W774" s="12" t="s">
        <v>4</v>
      </c>
      <c r="X774" s="12" t="s">
        <v>1149</v>
      </c>
      <c r="Y774" s="12" t="s">
        <v>1904</v>
      </c>
      <c r="Z774" s="12" t="s">
        <v>11042</v>
      </c>
    </row>
    <row r="775" spans="1:26">
      <c r="A775" s="12" t="s">
        <v>177</v>
      </c>
      <c r="B775" s="12" t="s">
        <v>11043</v>
      </c>
      <c r="C775" s="12" t="s">
        <v>11044</v>
      </c>
      <c r="D775" s="12" t="s">
        <v>11045</v>
      </c>
      <c r="E775" s="12" t="s">
        <v>11009</v>
      </c>
      <c r="F775" s="12" t="s">
        <v>3800</v>
      </c>
      <c r="G775" s="12" t="s">
        <v>3800</v>
      </c>
      <c r="H775" s="12" t="s">
        <v>3800</v>
      </c>
      <c r="I775" s="12" t="s">
        <v>3800</v>
      </c>
      <c r="J775" s="12" t="s">
        <v>3800</v>
      </c>
      <c r="K775" s="12" t="s">
        <v>2655</v>
      </c>
      <c r="L775" s="12" t="s">
        <v>91</v>
      </c>
      <c r="M775" s="12" t="s">
        <v>91</v>
      </c>
      <c r="N775" s="12" t="s">
        <v>91</v>
      </c>
      <c r="O775" s="12" t="s">
        <v>91</v>
      </c>
      <c r="P775" s="12" t="s">
        <v>91</v>
      </c>
      <c r="Q775" s="12" t="s">
        <v>431</v>
      </c>
      <c r="R775" s="12" t="s">
        <v>431</v>
      </c>
      <c r="S775" s="12" t="s">
        <v>91</v>
      </c>
      <c r="T775" s="12" t="s">
        <v>11046</v>
      </c>
      <c r="U775" s="12" t="s">
        <v>3808</v>
      </c>
      <c r="V775" s="12" t="s">
        <v>6841</v>
      </c>
      <c r="W775" s="12" t="s">
        <v>91</v>
      </c>
      <c r="X775" s="12" t="s">
        <v>11047</v>
      </c>
      <c r="Y775" s="12" t="s">
        <v>11047</v>
      </c>
      <c r="Z775" s="12" t="s">
        <v>91</v>
      </c>
    </row>
    <row r="776" spans="1:26">
      <c r="A776" s="12" t="s">
        <v>177</v>
      </c>
      <c r="B776" s="12" t="s">
        <v>6965</v>
      </c>
      <c r="C776" s="12" t="s">
        <v>11048</v>
      </c>
      <c r="D776" s="12" t="s">
        <v>11049</v>
      </c>
      <c r="E776" s="12" t="s">
        <v>11009</v>
      </c>
      <c r="F776" s="12" t="s">
        <v>1315</v>
      </c>
      <c r="G776" s="12" t="s">
        <v>1547</v>
      </c>
      <c r="H776" s="12" t="s">
        <v>3800</v>
      </c>
      <c r="I776" s="12" t="s">
        <v>3800</v>
      </c>
      <c r="J776" s="12" t="s">
        <v>3800</v>
      </c>
      <c r="K776" s="12" t="s">
        <v>3800</v>
      </c>
      <c r="L776" s="12" t="s">
        <v>11050</v>
      </c>
      <c r="M776" s="12" t="s">
        <v>471</v>
      </c>
      <c r="N776" s="12" t="s">
        <v>91</v>
      </c>
      <c r="O776" s="12" t="s">
        <v>91</v>
      </c>
      <c r="P776" s="12" t="s">
        <v>91</v>
      </c>
      <c r="Q776" s="12" t="s">
        <v>91</v>
      </c>
      <c r="R776" s="12" t="s">
        <v>11051</v>
      </c>
      <c r="S776" s="12" t="s">
        <v>11052</v>
      </c>
      <c r="T776" s="12" t="s">
        <v>11053</v>
      </c>
      <c r="U776" s="12" t="s">
        <v>3808</v>
      </c>
      <c r="V776" s="12" t="s">
        <v>372</v>
      </c>
      <c r="W776" s="12" t="s">
        <v>3</v>
      </c>
      <c r="X776" s="12" t="s">
        <v>1770</v>
      </c>
      <c r="Y776" s="12" t="s">
        <v>9548</v>
      </c>
      <c r="Z776" s="12" t="s">
        <v>11054</v>
      </c>
    </row>
    <row r="777" spans="1:26">
      <c r="A777" s="12" t="s">
        <v>177</v>
      </c>
      <c r="B777" s="12" t="s">
        <v>7405</v>
      </c>
      <c r="C777" s="12" t="s">
        <v>11055</v>
      </c>
      <c r="D777" s="12" t="s">
        <v>11056</v>
      </c>
      <c r="E777" s="12" t="s">
        <v>11057</v>
      </c>
      <c r="F777" s="12" t="s">
        <v>1698</v>
      </c>
      <c r="G777" s="12" t="s">
        <v>2135</v>
      </c>
      <c r="H777" s="12" t="s">
        <v>2278</v>
      </c>
      <c r="I777" s="12" t="s">
        <v>1744</v>
      </c>
      <c r="J777" s="12" t="s">
        <v>1546</v>
      </c>
      <c r="K777" s="12" t="s">
        <v>1810</v>
      </c>
      <c r="L777" s="12" t="s">
        <v>2697</v>
      </c>
      <c r="M777" s="12" t="s">
        <v>11058</v>
      </c>
      <c r="N777" s="12" t="s">
        <v>6343</v>
      </c>
      <c r="O777" s="12" t="s">
        <v>3023</v>
      </c>
      <c r="P777" s="12" t="s">
        <v>375</v>
      </c>
      <c r="Q777" s="12" t="s">
        <v>4675</v>
      </c>
      <c r="R777" s="12" t="s">
        <v>11059</v>
      </c>
      <c r="S777" s="12" t="s">
        <v>11060</v>
      </c>
      <c r="T777" s="12" t="s">
        <v>11061</v>
      </c>
      <c r="U777" s="12" t="s">
        <v>11062</v>
      </c>
      <c r="V777" s="12" t="s">
        <v>11063</v>
      </c>
      <c r="W777" s="12" t="s">
        <v>3</v>
      </c>
      <c r="X777" s="12" t="s">
        <v>11064</v>
      </c>
      <c r="Y777" s="12" t="s">
        <v>11065</v>
      </c>
      <c r="Z777" s="12" t="s">
        <v>11066</v>
      </c>
    </row>
    <row r="778" spans="1:26">
      <c r="A778" s="12" t="s">
        <v>177</v>
      </c>
      <c r="B778" s="12" t="s">
        <v>11067</v>
      </c>
      <c r="C778" s="12" t="s">
        <v>11068</v>
      </c>
      <c r="D778" s="12" t="s">
        <v>11069</v>
      </c>
      <c r="E778" s="12" t="s">
        <v>11057</v>
      </c>
      <c r="F778" s="12" t="s">
        <v>2052</v>
      </c>
      <c r="G778" s="12" t="s">
        <v>2114</v>
      </c>
      <c r="H778" s="12" t="s">
        <v>2278</v>
      </c>
      <c r="I778" s="12" t="s">
        <v>1590</v>
      </c>
      <c r="J778" s="12" t="s">
        <v>1613</v>
      </c>
      <c r="K778" s="12" t="s">
        <v>1918</v>
      </c>
      <c r="L778" s="12" t="s">
        <v>4614</v>
      </c>
      <c r="M778" s="12" t="s">
        <v>7697</v>
      </c>
      <c r="N778" s="12" t="s">
        <v>8705</v>
      </c>
      <c r="O778" s="12" t="s">
        <v>3362</v>
      </c>
      <c r="P778" s="12" t="s">
        <v>431</v>
      </c>
      <c r="Q778" s="12" t="s">
        <v>5190</v>
      </c>
      <c r="R778" s="12" t="s">
        <v>11070</v>
      </c>
      <c r="S778" s="12" t="s">
        <v>11071</v>
      </c>
      <c r="T778" s="12" t="s">
        <v>11072</v>
      </c>
      <c r="U778" s="12" t="s">
        <v>5841</v>
      </c>
      <c r="V778" s="12" t="s">
        <v>11073</v>
      </c>
      <c r="W778" s="12" t="s">
        <v>4</v>
      </c>
      <c r="X778" s="12" t="s">
        <v>7554</v>
      </c>
      <c r="Y778" s="12" t="s">
        <v>2803</v>
      </c>
      <c r="Z778" s="12" t="s">
        <v>11074</v>
      </c>
    </row>
    <row r="779" spans="1:26">
      <c r="A779" s="12" t="s">
        <v>177</v>
      </c>
      <c r="B779" s="12" t="s">
        <v>8087</v>
      </c>
      <c r="C779" s="12" t="s">
        <v>11075</v>
      </c>
      <c r="D779" s="12" t="s">
        <v>11076</v>
      </c>
      <c r="E779" s="12" t="s">
        <v>11057</v>
      </c>
      <c r="F779" s="12" t="s">
        <v>1969</v>
      </c>
      <c r="G779" s="12" t="s">
        <v>1853</v>
      </c>
      <c r="H779" s="12" t="s">
        <v>1504</v>
      </c>
      <c r="I779" s="12" t="s">
        <v>3800</v>
      </c>
      <c r="J779" s="12" t="s">
        <v>1482</v>
      </c>
      <c r="K779" s="12" t="s">
        <v>1482</v>
      </c>
      <c r="L779" s="12" t="s">
        <v>11077</v>
      </c>
      <c r="M779" s="12" t="s">
        <v>7177</v>
      </c>
      <c r="N779" s="12" t="s">
        <v>2172</v>
      </c>
      <c r="O779" s="12" t="s">
        <v>91</v>
      </c>
      <c r="P779" s="12" t="s">
        <v>371</v>
      </c>
      <c r="Q779" s="12" t="s">
        <v>375</v>
      </c>
      <c r="R779" s="12" t="s">
        <v>11078</v>
      </c>
      <c r="S779" s="12" t="s">
        <v>11079</v>
      </c>
      <c r="T779" s="12" t="s">
        <v>11080</v>
      </c>
      <c r="U779" s="12" t="s">
        <v>11081</v>
      </c>
      <c r="V779" s="12" t="s">
        <v>8163</v>
      </c>
      <c r="W779" s="12" t="s">
        <v>3</v>
      </c>
      <c r="X779" s="12" t="s">
        <v>6409</v>
      </c>
      <c r="Y779" s="12" t="s">
        <v>11082</v>
      </c>
      <c r="Z779" s="12" t="s">
        <v>11083</v>
      </c>
    </row>
    <row r="780" spans="1:26">
      <c r="A780" s="12" t="s">
        <v>177</v>
      </c>
      <c r="B780" s="12" t="s">
        <v>8787</v>
      </c>
      <c r="C780" s="12" t="s">
        <v>11084</v>
      </c>
      <c r="D780" s="12" t="s">
        <v>11085</v>
      </c>
      <c r="E780" s="12" t="s">
        <v>11086</v>
      </c>
      <c r="F780" s="12" t="s">
        <v>2187</v>
      </c>
      <c r="G780" s="12" t="s">
        <v>1764</v>
      </c>
      <c r="H780" s="12" t="s">
        <v>1051</v>
      </c>
      <c r="I780" s="12" t="s">
        <v>3800</v>
      </c>
      <c r="J780" s="12" t="s">
        <v>1482</v>
      </c>
      <c r="K780" s="12" t="s">
        <v>3800</v>
      </c>
      <c r="L780" s="12" t="s">
        <v>11087</v>
      </c>
      <c r="M780" s="12" t="s">
        <v>4105</v>
      </c>
      <c r="N780" s="12" t="s">
        <v>371</v>
      </c>
      <c r="O780" s="12" t="s">
        <v>91</v>
      </c>
      <c r="P780" s="12" t="s">
        <v>375</v>
      </c>
      <c r="Q780" s="12" t="s">
        <v>91</v>
      </c>
      <c r="R780" s="12" t="s">
        <v>11088</v>
      </c>
      <c r="S780" s="12" t="s">
        <v>11089</v>
      </c>
      <c r="T780" s="12" t="s">
        <v>11090</v>
      </c>
      <c r="U780" s="12" t="s">
        <v>11091</v>
      </c>
      <c r="V780" s="12" t="s">
        <v>372</v>
      </c>
      <c r="W780" s="12" t="s">
        <v>10</v>
      </c>
      <c r="X780" s="12" t="s">
        <v>11092</v>
      </c>
      <c r="Y780" s="12" t="s">
        <v>11093</v>
      </c>
      <c r="Z780" s="12" t="s">
        <v>11094</v>
      </c>
    </row>
    <row r="781" spans="1:26">
      <c r="A781" s="12" t="s">
        <v>177</v>
      </c>
      <c r="B781" s="12" t="s">
        <v>7953</v>
      </c>
      <c r="C781" s="12" t="s">
        <v>11095</v>
      </c>
      <c r="D781" s="12" t="s">
        <v>11096</v>
      </c>
      <c r="E781" s="12" t="s">
        <v>11086</v>
      </c>
      <c r="F781" s="12" t="s">
        <v>3221</v>
      </c>
      <c r="G781" s="12" t="s">
        <v>2159</v>
      </c>
      <c r="H781" s="12" t="s">
        <v>1744</v>
      </c>
      <c r="I781" s="12" t="s">
        <v>1051</v>
      </c>
      <c r="J781" s="12" t="s">
        <v>1504</v>
      </c>
      <c r="K781" s="12" t="s">
        <v>1546</v>
      </c>
      <c r="L781" s="12" t="s">
        <v>11097</v>
      </c>
      <c r="M781" s="12" t="s">
        <v>3804</v>
      </c>
      <c r="N781" s="12" t="s">
        <v>4012</v>
      </c>
      <c r="O781" s="12" t="s">
        <v>371</v>
      </c>
      <c r="P781" s="12" t="s">
        <v>371</v>
      </c>
      <c r="Q781" s="12" t="s">
        <v>4088</v>
      </c>
      <c r="R781" s="12" t="s">
        <v>11098</v>
      </c>
      <c r="S781" s="12" t="s">
        <v>11099</v>
      </c>
      <c r="T781" s="12" t="s">
        <v>11100</v>
      </c>
      <c r="U781" s="12" t="s">
        <v>11101</v>
      </c>
      <c r="V781" s="12" t="s">
        <v>11102</v>
      </c>
      <c r="W781" s="12" t="s">
        <v>3</v>
      </c>
      <c r="X781" s="12" t="s">
        <v>1644</v>
      </c>
      <c r="Y781" s="12" t="s">
        <v>3472</v>
      </c>
      <c r="Z781" s="12" t="s">
        <v>11103</v>
      </c>
    </row>
    <row r="782" spans="1:26">
      <c r="A782" s="12" t="s">
        <v>177</v>
      </c>
      <c r="B782" s="12" t="s">
        <v>7766</v>
      </c>
      <c r="C782" s="12" t="s">
        <v>11104</v>
      </c>
      <c r="D782" s="12" t="s">
        <v>11105</v>
      </c>
      <c r="E782" s="12" t="s">
        <v>11086</v>
      </c>
      <c r="F782" s="12" t="s">
        <v>2818</v>
      </c>
      <c r="G782" s="12" t="s">
        <v>2566</v>
      </c>
      <c r="H782" s="12" t="s">
        <v>1502</v>
      </c>
      <c r="I782" s="12" t="s">
        <v>3800</v>
      </c>
      <c r="J782" s="12" t="s">
        <v>3800</v>
      </c>
      <c r="K782" s="12" t="s">
        <v>1482</v>
      </c>
      <c r="L782" s="12" t="s">
        <v>3522</v>
      </c>
      <c r="M782" s="12" t="s">
        <v>8615</v>
      </c>
      <c r="N782" s="12" t="s">
        <v>3522</v>
      </c>
      <c r="O782" s="12" t="s">
        <v>91</v>
      </c>
      <c r="P782" s="12" t="s">
        <v>91</v>
      </c>
      <c r="Q782" s="12" t="s">
        <v>375</v>
      </c>
      <c r="R782" s="12" t="s">
        <v>11106</v>
      </c>
      <c r="S782" s="12" t="s">
        <v>11107</v>
      </c>
      <c r="T782" s="12" t="s">
        <v>11108</v>
      </c>
      <c r="U782" s="12" t="s">
        <v>3808</v>
      </c>
      <c r="V782" s="12" t="s">
        <v>11109</v>
      </c>
      <c r="W782" s="12" t="s">
        <v>2</v>
      </c>
      <c r="X782" s="12" t="s">
        <v>11110</v>
      </c>
      <c r="Y782" s="12" t="s">
        <v>11111</v>
      </c>
      <c r="Z782" s="12" t="s">
        <v>11112</v>
      </c>
    </row>
    <row r="783" spans="1:26">
      <c r="A783" s="12" t="s">
        <v>177</v>
      </c>
      <c r="B783" s="12" t="s">
        <v>9218</v>
      </c>
      <c r="C783" s="12" t="s">
        <v>11113</v>
      </c>
      <c r="D783" s="12" t="s">
        <v>11114</v>
      </c>
      <c r="E783" s="12" t="s">
        <v>11115</v>
      </c>
      <c r="F783" s="12" t="s">
        <v>2907</v>
      </c>
      <c r="G783" s="12" t="s">
        <v>1053</v>
      </c>
      <c r="H783" s="12" t="s">
        <v>1482</v>
      </c>
      <c r="I783" s="12" t="s">
        <v>1051</v>
      </c>
      <c r="J783" s="12" t="s">
        <v>1051</v>
      </c>
      <c r="K783" s="12" t="s">
        <v>1051</v>
      </c>
      <c r="L783" s="12" t="s">
        <v>11116</v>
      </c>
      <c r="M783" s="12" t="s">
        <v>2315</v>
      </c>
      <c r="N783" s="12" t="s">
        <v>375</v>
      </c>
      <c r="O783" s="12" t="s">
        <v>371</v>
      </c>
      <c r="P783" s="12" t="s">
        <v>371</v>
      </c>
      <c r="Q783" s="12" t="s">
        <v>371</v>
      </c>
      <c r="R783" s="12" t="s">
        <v>11117</v>
      </c>
      <c r="S783" s="12" t="s">
        <v>11118</v>
      </c>
      <c r="T783" s="12" t="s">
        <v>11119</v>
      </c>
      <c r="U783" s="12" t="s">
        <v>11120</v>
      </c>
      <c r="V783" s="12" t="s">
        <v>11121</v>
      </c>
      <c r="W783" s="12" t="s">
        <v>10</v>
      </c>
      <c r="X783" s="12" t="s">
        <v>6630</v>
      </c>
      <c r="Y783" s="12" t="s">
        <v>11122</v>
      </c>
      <c r="Z783" s="12" t="s">
        <v>11123</v>
      </c>
    </row>
    <row r="784" spans="1:26">
      <c r="A784" s="12" t="s">
        <v>177</v>
      </c>
      <c r="B784" s="12" t="s">
        <v>2143</v>
      </c>
      <c r="C784" s="12" t="s">
        <v>11124</v>
      </c>
      <c r="D784" s="12" t="s">
        <v>11125</v>
      </c>
      <c r="E784" s="12" t="s">
        <v>11115</v>
      </c>
      <c r="F784" s="12" t="s">
        <v>2049</v>
      </c>
      <c r="G784" s="12" t="s">
        <v>1981</v>
      </c>
      <c r="H784" s="12" t="s">
        <v>1897</v>
      </c>
      <c r="I784" s="12" t="s">
        <v>1721</v>
      </c>
      <c r="J784" s="12" t="s">
        <v>1502</v>
      </c>
      <c r="K784" s="12" t="s">
        <v>1546</v>
      </c>
      <c r="L784" s="12" t="s">
        <v>2730</v>
      </c>
      <c r="M784" s="12" t="s">
        <v>7226</v>
      </c>
      <c r="N784" s="12" t="s">
        <v>4012</v>
      </c>
      <c r="O784" s="12" t="s">
        <v>3647</v>
      </c>
      <c r="P784" s="12" t="s">
        <v>371</v>
      </c>
      <c r="Q784" s="12" t="s">
        <v>4088</v>
      </c>
      <c r="R784" s="12" t="s">
        <v>11126</v>
      </c>
      <c r="S784" s="12" t="s">
        <v>11127</v>
      </c>
      <c r="T784" s="12" t="s">
        <v>11128</v>
      </c>
      <c r="U784" s="12" t="s">
        <v>11129</v>
      </c>
      <c r="V784" s="12" t="s">
        <v>11130</v>
      </c>
      <c r="W784" s="12" t="s">
        <v>2</v>
      </c>
      <c r="X784" s="12" t="s">
        <v>6991</v>
      </c>
      <c r="Y784" s="12" t="s">
        <v>3396</v>
      </c>
      <c r="Z784" s="12" t="s">
        <v>11131</v>
      </c>
    </row>
    <row r="785" spans="1:26">
      <c r="A785" s="12" t="s">
        <v>177</v>
      </c>
      <c r="B785" s="12" t="s">
        <v>8788</v>
      </c>
      <c r="C785" s="12" t="s">
        <v>11132</v>
      </c>
      <c r="D785" s="12" t="s">
        <v>11133</v>
      </c>
      <c r="E785" s="12" t="s">
        <v>11115</v>
      </c>
      <c r="F785" s="12" t="s">
        <v>1937</v>
      </c>
      <c r="G785" s="12" t="s">
        <v>2050</v>
      </c>
      <c r="H785" s="12" t="s">
        <v>1590</v>
      </c>
      <c r="I785" s="12" t="s">
        <v>1592</v>
      </c>
      <c r="J785" s="12" t="s">
        <v>1613</v>
      </c>
      <c r="K785" s="12" t="s">
        <v>1547</v>
      </c>
      <c r="L785" s="12" t="s">
        <v>11134</v>
      </c>
      <c r="M785" s="12" t="s">
        <v>6294</v>
      </c>
      <c r="N785" s="12" t="s">
        <v>4315</v>
      </c>
      <c r="O785" s="12" t="s">
        <v>3492</v>
      </c>
      <c r="P785" s="12" t="s">
        <v>4481</v>
      </c>
      <c r="Q785" s="12" t="s">
        <v>2038</v>
      </c>
      <c r="R785" s="12" t="s">
        <v>11135</v>
      </c>
      <c r="S785" s="12" t="s">
        <v>11136</v>
      </c>
      <c r="T785" s="12" t="s">
        <v>11137</v>
      </c>
      <c r="U785" s="12" t="s">
        <v>11138</v>
      </c>
      <c r="V785" s="12" t="s">
        <v>5019</v>
      </c>
      <c r="W785" s="12" t="s">
        <v>4</v>
      </c>
      <c r="X785" s="12" t="s">
        <v>1377</v>
      </c>
      <c r="Y785" s="12" t="s">
        <v>6524</v>
      </c>
      <c r="Z785" s="12" t="s">
        <v>11139</v>
      </c>
    </row>
    <row r="786" spans="1:26">
      <c r="A786" s="12" t="s">
        <v>177</v>
      </c>
      <c r="B786" s="12" t="s">
        <v>2204</v>
      </c>
      <c r="C786" s="12" t="s">
        <v>11140</v>
      </c>
      <c r="D786" s="12" t="s">
        <v>11141</v>
      </c>
      <c r="E786" s="12" t="s">
        <v>11115</v>
      </c>
      <c r="F786" s="12" t="s">
        <v>2976</v>
      </c>
      <c r="G786" s="12" t="s">
        <v>2404</v>
      </c>
      <c r="H786" s="12" t="s">
        <v>1721</v>
      </c>
      <c r="I786" s="12" t="s">
        <v>1482</v>
      </c>
      <c r="J786" s="12" t="s">
        <v>1504</v>
      </c>
      <c r="K786" s="12" t="s">
        <v>1592</v>
      </c>
      <c r="L786" s="12" t="s">
        <v>10907</v>
      </c>
      <c r="M786" s="12" t="s">
        <v>9553</v>
      </c>
      <c r="N786" s="12" t="s">
        <v>7226</v>
      </c>
      <c r="O786" s="12" t="s">
        <v>375</v>
      </c>
      <c r="P786" s="12" t="s">
        <v>2172</v>
      </c>
      <c r="Q786" s="12" t="s">
        <v>1355</v>
      </c>
      <c r="R786" s="12" t="s">
        <v>11142</v>
      </c>
      <c r="S786" s="12" t="s">
        <v>11143</v>
      </c>
      <c r="T786" s="12" t="s">
        <v>11144</v>
      </c>
      <c r="U786" s="12" t="s">
        <v>11145</v>
      </c>
      <c r="V786" s="12" t="s">
        <v>11146</v>
      </c>
      <c r="W786" s="12" t="s">
        <v>2</v>
      </c>
      <c r="X786" s="12" t="s">
        <v>11147</v>
      </c>
      <c r="Y786" s="12" t="s">
        <v>11148</v>
      </c>
      <c r="Z786" s="12" t="s">
        <v>11149</v>
      </c>
    </row>
    <row r="787" spans="1:26">
      <c r="A787" s="12" t="s">
        <v>177</v>
      </c>
      <c r="B787" s="12" t="s">
        <v>11150</v>
      </c>
      <c r="C787" s="12" t="s">
        <v>11151</v>
      </c>
      <c r="D787" s="12" t="s">
        <v>11152</v>
      </c>
      <c r="E787" s="12" t="s">
        <v>11115</v>
      </c>
      <c r="F787" s="12" t="s">
        <v>3271</v>
      </c>
      <c r="G787" s="12" t="s">
        <v>2137</v>
      </c>
      <c r="H787" s="12" t="s">
        <v>1721</v>
      </c>
      <c r="I787" s="12" t="s">
        <v>1482</v>
      </c>
      <c r="J787" s="12" t="s">
        <v>1504</v>
      </c>
      <c r="K787" s="12" t="s">
        <v>1504</v>
      </c>
      <c r="L787" s="12" t="s">
        <v>5801</v>
      </c>
      <c r="M787" s="12" t="s">
        <v>3413</v>
      </c>
      <c r="N787" s="12" t="s">
        <v>3647</v>
      </c>
      <c r="O787" s="12" t="s">
        <v>371</v>
      </c>
      <c r="P787" s="12" t="s">
        <v>371</v>
      </c>
      <c r="Q787" s="12" t="s">
        <v>371</v>
      </c>
      <c r="R787" s="12" t="s">
        <v>3213</v>
      </c>
      <c r="S787" s="12" t="s">
        <v>11153</v>
      </c>
      <c r="T787" s="12" t="s">
        <v>11154</v>
      </c>
      <c r="U787" s="12" t="s">
        <v>11145</v>
      </c>
      <c r="V787" s="12" t="s">
        <v>11155</v>
      </c>
      <c r="W787" s="12" t="s">
        <v>10</v>
      </c>
      <c r="X787" s="12" t="s">
        <v>2428</v>
      </c>
      <c r="Y787" s="12" t="s">
        <v>2804</v>
      </c>
      <c r="Z787" s="12" t="s">
        <v>11156</v>
      </c>
    </row>
    <row r="788" spans="1:26">
      <c r="A788" s="12" t="s">
        <v>177</v>
      </c>
      <c r="B788" s="12" t="s">
        <v>11157</v>
      </c>
      <c r="C788" s="12" t="s">
        <v>11158</v>
      </c>
      <c r="D788" s="12" t="s">
        <v>11159</v>
      </c>
      <c r="E788" s="12" t="s">
        <v>11115</v>
      </c>
      <c r="F788" s="12" t="s">
        <v>1897</v>
      </c>
      <c r="G788" s="12" t="s">
        <v>1482</v>
      </c>
      <c r="H788" s="12" t="s">
        <v>1051</v>
      </c>
      <c r="I788" s="12" t="s">
        <v>3800</v>
      </c>
      <c r="J788" s="12" t="s">
        <v>3800</v>
      </c>
      <c r="K788" s="12" t="s">
        <v>1969</v>
      </c>
      <c r="L788" s="12" t="s">
        <v>2575</v>
      </c>
      <c r="M788" s="12" t="s">
        <v>3522</v>
      </c>
      <c r="N788" s="12" t="s">
        <v>3522</v>
      </c>
      <c r="O788" s="12" t="s">
        <v>91</v>
      </c>
      <c r="P788" s="12" t="s">
        <v>91</v>
      </c>
      <c r="Q788" s="12" t="s">
        <v>11160</v>
      </c>
      <c r="R788" s="12" t="s">
        <v>2772</v>
      </c>
      <c r="S788" s="12" t="s">
        <v>11161</v>
      </c>
      <c r="T788" s="12" t="s">
        <v>11162</v>
      </c>
      <c r="U788" s="12" t="s">
        <v>3808</v>
      </c>
      <c r="V788" s="12" t="s">
        <v>11163</v>
      </c>
      <c r="W788" s="12" t="s">
        <v>2</v>
      </c>
      <c r="X788" s="12" t="s">
        <v>11164</v>
      </c>
      <c r="Y788" s="12" t="s">
        <v>11165</v>
      </c>
      <c r="Z788" s="12" t="s">
        <v>11166</v>
      </c>
    </row>
    <row r="789" spans="1:26">
      <c r="A789" s="12" t="s">
        <v>177</v>
      </c>
      <c r="B789" s="12" t="s">
        <v>3422</v>
      </c>
      <c r="C789" s="12" t="s">
        <v>11167</v>
      </c>
      <c r="D789" s="12" t="s">
        <v>11168</v>
      </c>
      <c r="E789" s="12" t="s">
        <v>11115</v>
      </c>
      <c r="F789" s="12" t="s">
        <v>2687</v>
      </c>
      <c r="G789" s="12" t="s">
        <v>2239</v>
      </c>
      <c r="H789" s="12" t="s">
        <v>1897</v>
      </c>
      <c r="I789" s="12" t="s">
        <v>1547</v>
      </c>
      <c r="J789" s="12" t="s">
        <v>1504</v>
      </c>
      <c r="K789" s="12" t="s">
        <v>1875</v>
      </c>
      <c r="L789" s="12" t="s">
        <v>11169</v>
      </c>
      <c r="M789" s="12" t="s">
        <v>2678</v>
      </c>
      <c r="N789" s="12" t="s">
        <v>3442</v>
      </c>
      <c r="O789" s="12" t="s">
        <v>2773</v>
      </c>
      <c r="P789" s="12" t="s">
        <v>2172</v>
      </c>
      <c r="Q789" s="12" t="s">
        <v>6603</v>
      </c>
      <c r="R789" s="12" t="s">
        <v>11170</v>
      </c>
      <c r="S789" s="12" t="s">
        <v>11171</v>
      </c>
      <c r="T789" s="12" t="s">
        <v>11172</v>
      </c>
      <c r="U789" s="12" t="s">
        <v>11173</v>
      </c>
      <c r="V789" s="12" t="s">
        <v>11174</v>
      </c>
      <c r="W789" s="12" t="s">
        <v>10</v>
      </c>
      <c r="X789" s="12" t="s">
        <v>8810</v>
      </c>
      <c r="Y789" s="12" t="s">
        <v>11175</v>
      </c>
      <c r="Z789" s="12" t="s">
        <v>11176</v>
      </c>
    </row>
    <row r="790" spans="1:26">
      <c r="A790" s="12" t="s">
        <v>177</v>
      </c>
      <c r="B790" s="12" t="s">
        <v>11177</v>
      </c>
      <c r="C790" s="12" t="s">
        <v>11178</v>
      </c>
      <c r="D790" s="12" t="s">
        <v>11179</v>
      </c>
      <c r="E790" s="12" t="s">
        <v>11115</v>
      </c>
      <c r="F790" s="12" t="s">
        <v>2566</v>
      </c>
      <c r="G790" s="12" t="s">
        <v>2239</v>
      </c>
      <c r="H790" s="12" t="s">
        <v>2049</v>
      </c>
      <c r="I790" s="12" t="s">
        <v>1721</v>
      </c>
      <c r="J790" s="12" t="s">
        <v>3800</v>
      </c>
      <c r="K790" s="12" t="s">
        <v>1546</v>
      </c>
      <c r="L790" s="12" t="s">
        <v>11180</v>
      </c>
      <c r="M790" s="12" t="s">
        <v>10621</v>
      </c>
      <c r="N790" s="12" t="s">
        <v>7249</v>
      </c>
      <c r="O790" s="12" t="s">
        <v>5189</v>
      </c>
      <c r="P790" s="12" t="s">
        <v>91</v>
      </c>
      <c r="Q790" s="12" t="s">
        <v>2315</v>
      </c>
      <c r="R790" s="12" t="s">
        <v>10778</v>
      </c>
      <c r="S790" s="12" t="s">
        <v>11181</v>
      </c>
      <c r="T790" s="12" t="s">
        <v>11182</v>
      </c>
      <c r="U790" s="12" t="s">
        <v>11183</v>
      </c>
      <c r="V790" s="12" t="s">
        <v>11130</v>
      </c>
      <c r="W790" s="12" t="s">
        <v>4</v>
      </c>
      <c r="X790" s="12" t="s">
        <v>5795</v>
      </c>
      <c r="Y790" s="12" t="s">
        <v>11184</v>
      </c>
      <c r="Z790" s="12" t="s">
        <v>11185</v>
      </c>
    </row>
    <row r="791" spans="1:26">
      <c r="A791" s="12" t="s">
        <v>177</v>
      </c>
      <c r="B791" s="12" t="s">
        <v>3690</v>
      </c>
      <c r="C791" s="12" t="s">
        <v>11186</v>
      </c>
      <c r="D791" s="12" t="s">
        <v>11187</v>
      </c>
      <c r="E791" s="12" t="s">
        <v>11188</v>
      </c>
      <c r="F791" s="12" t="s">
        <v>2615</v>
      </c>
      <c r="G791" s="12" t="s">
        <v>1360</v>
      </c>
      <c r="H791" s="12" t="s">
        <v>1657</v>
      </c>
      <c r="I791" s="12" t="s">
        <v>1482</v>
      </c>
      <c r="J791" s="12" t="s">
        <v>1482</v>
      </c>
      <c r="K791" s="12" t="s">
        <v>1051</v>
      </c>
      <c r="L791" s="12" t="s">
        <v>11189</v>
      </c>
      <c r="M791" s="12" t="s">
        <v>11190</v>
      </c>
      <c r="N791" s="12" t="s">
        <v>3663</v>
      </c>
      <c r="O791" s="12" t="s">
        <v>375</v>
      </c>
      <c r="P791" s="12" t="s">
        <v>375</v>
      </c>
      <c r="Q791" s="12" t="s">
        <v>3522</v>
      </c>
      <c r="R791" s="12" t="s">
        <v>11191</v>
      </c>
      <c r="S791" s="12" t="s">
        <v>11192</v>
      </c>
      <c r="T791" s="12" t="s">
        <v>11193</v>
      </c>
      <c r="U791" s="12" t="s">
        <v>11194</v>
      </c>
      <c r="V791" s="12" t="s">
        <v>6807</v>
      </c>
      <c r="W791" s="12" t="s">
        <v>2</v>
      </c>
      <c r="X791" s="12" t="s">
        <v>9868</v>
      </c>
      <c r="Y791" s="12" t="s">
        <v>11195</v>
      </c>
      <c r="Z791" s="12" t="s">
        <v>11196</v>
      </c>
    </row>
    <row r="792" spans="1:26">
      <c r="A792" s="12" t="s">
        <v>177</v>
      </c>
      <c r="B792" s="12" t="s">
        <v>3767</v>
      </c>
      <c r="C792" s="12" t="s">
        <v>11197</v>
      </c>
      <c r="D792" s="12" t="s">
        <v>11198</v>
      </c>
      <c r="E792" s="12" t="s">
        <v>11199</v>
      </c>
      <c r="F792" s="12" t="s">
        <v>1808</v>
      </c>
      <c r="G792" s="12" t="s">
        <v>2587</v>
      </c>
      <c r="H792" s="12" t="s">
        <v>1764</v>
      </c>
      <c r="I792" s="12" t="s">
        <v>1547</v>
      </c>
      <c r="J792" s="12" t="s">
        <v>1592</v>
      </c>
      <c r="K792" s="12" t="s">
        <v>1502</v>
      </c>
      <c r="L792" s="12" t="s">
        <v>6934</v>
      </c>
      <c r="M792" s="12" t="s">
        <v>375</v>
      </c>
      <c r="N792" s="12" t="s">
        <v>4105</v>
      </c>
      <c r="O792" s="12" t="s">
        <v>471</v>
      </c>
      <c r="P792" s="12" t="s">
        <v>1355</v>
      </c>
      <c r="Q792" s="12" t="s">
        <v>431</v>
      </c>
      <c r="R792" s="12" t="s">
        <v>11200</v>
      </c>
      <c r="S792" s="12" t="s">
        <v>11201</v>
      </c>
      <c r="T792" s="12" t="s">
        <v>11202</v>
      </c>
      <c r="U792" s="12" t="s">
        <v>11203</v>
      </c>
      <c r="V792" s="12" t="s">
        <v>11204</v>
      </c>
      <c r="W792" s="12" t="s">
        <v>2</v>
      </c>
      <c r="X792" s="12" t="s">
        <v>7892</v>
      </c>
      <c r="Y792" s="12" t="s">
        <v>2034</v>
      </c>
      <c r="Z792" s="12" t="s">
        <v>11205</v>
      </c>
    </row>
    <row r="793" spans="1:26">
      <c r="A793" s="12" t="s">
        <v>177</v>
      </c>
      <c r="B793" s="12" t="s">
        <v>1989</v>
      </c>
      <c r="C793" s="12" t="s">
        <v>11206</v>
      </c>
      <c r="D793" s="12" t="s">
        <v>11207</v>
      </c>
      <c r="E793" s="12" t="s">
        <v>11208</v>
      </c>
      <c r="F793" s="12" t="s">
        <v>2071</v>
      </c>
      <c r="G793" s="12" t="s">
        <v>2074</v>
      </c>
      <c r="H793" s="12" t="s">
        <v>1764</v>
      </c>
      <c r="I793" s="12" t="s">
        <v>1051</v>
      </c>
      <c r="J793" s="12" t="s">
        <v>1482</v>
      </c>
      <c r="K793" s="12" t="s">
        <v>3800</v>
      </c>
      <c r="L793" s="12" t="s">
        <v>7443</v>
      </c>
      <c r="M793" s="12" t="s">
        <v>8070</v>
      </c>
      <c r="N793" s="12" t="s">
        <v>2315</v>
      </c>
      <c r="O793" s="12" t="s">
        <v>371</v>
      </c>
      <c r="P793" s="12" t="s">
        <v>371</v>
      </c>
      <c r="Q793" s="12" t="s">
        <v>91</v>
      </c>
      <c r="R793" s="12" t="s">
        <v>11209</v>
      </c>
      <c r="S793" s="12" t="s">
        <v>11210</v>
      </c>
      <c r="T793" s="12" t="s">
        <v>11211</v>
      </c>
      <c r="U793" s="12" t="s">
        <v>11212</v>
      </c>
      <c r="V793" s="12" t="s">
        <v>372</v>
      </c>
      <c r="W793" s="12" t="s">
        <v>2</v>
      </c>
      <c r="X793" s="12" t="s">
        <v>1045</v>
      </c>
      <c r="Y793" s="12" t="s">
        <v>5186</v>
      </c>
      <c r="Z793" s="12" t="s">
        <v>11213</v>
      </c>
    </row>
    <row r="794" spans="1:26">
      <c r="A794" s="12" t="s">
        <v>177</v>
      </c>
      <c r="B794" s="12" t="s">
        <v>6008</v>
      </c>
      <c r="C794" s="12" t="s">
        <v>11214</v>
      </c>
      <c r="D794" s="12" t="s">
        <v>11215</v>
      </c>
      <c r="E794" s="12" t="s">
        <v>11208</v>
      </c>
      <c r="F794" s="12" t="s">
        <v>2818</v>
      </c>
      <c r="G794" s="12" t="s">
        <v>2301</v>
      </c>
      <c r="H794" s="12" t="s">
        <v>1502</v>
      </c>
      <c r="I794" s="12" t="s">
        <v>1504</v>
      </c>
      <c r="J794" s="12" t="s">
        <v>1502</v>
      </c>
      <c r="K794" s="12" t="s">
        <v>1502</v>
      </c>
      <c r="L794" s="12" t="s">
        <v>4043</v>
      </c>
      <c r="M794" s="12" t="s">
        <v>3632</v>
      </c>
      <c r="N794" s="12" t="s">
        <v>371</v>
      </c>
      <c r="O794" s="12" t="s">
        <v>2172</v>
      </c>
      <c r="P794" s="12" t="s">
        <v>371</v>
      </c>
      <c r="Q794" s="12" t="s">
        <v>371</v>
      </c>
      <c r="R794" s="12" t="s">
        <v>2128</v>
      </c>
      <c r="S794" s="12" t="s">
        <v>11216</v>
      </c>
      <c r="T794" s="12" t="s">
        <v>11217</v>
      </c>
      <c r="U794" s="12" t="s">
        <v>11218</v>
      </c>
      <c r="V794" s="12" t="s">
        <v>11219</v>
      </c>
      <c r="W794" s="12" t="s">
        <v>3</v>
      </c>
      <c r="X794" s="12" t="s">
        <v>2408</v>
      </c>
      <c r="Y794" s="12" t="s">
        <v>5607</v>
      </c>
      <c r="Z794" s="12" t="s">
        <v>11220</v>
      </c>
    </row>
    <row r="795" spans="1:26">
      <c r="A795" s="12" t="s">
        <v>177</v>
      </c>
      <c r="B795" s="12" t="s">
        <v>5608</v>
      </c>
      <c r="C795" s="12" t="s">
        <v>11221</v>
      </c>
      <c r="D795" s="12" t="s">
        <v>11222</v>
      </c>
      <c r="E795" s="12" t="s">
        <v>11208</v>
      </c>
      <c r="F795" s="12" t="s">
        <v>2595</v>
      </c>
      <c r="G795" s="12" t="s">
        <v>1744</v>
      </c>
      <c r="H795" s="12" t="s">
        <v>1547</v>
      </c>
      <c r="I795" s="12" t="s">
        <v>3800</v>
      </c>
      <c r="J795" s="12" t="s">
        <v>1502</v>
      </c>
      <c r="K795" s="12" t="s">
        <v>1051</v>
      </c>
      <c r="L795" s="12" t="s">
        <v>11223</v>
      </c>
      <c r="M795" s="12" t="s">
        <v>3023</v>
      </c>
      <c r="N795" s="12" t="s">
        <v>2773</v>
      </c>
      <c r="O795" s="12" t="s">
        <v>91</v>
      </c>
      <c r="P795" s="12" t="s">
        <v>371</v>
      </c>
      <c r="Q795" s="12" t="s">
        <v>3522</v>
      </c>
      <c r="R795" s="12" t="s">
        <v>11224</v>
      </c>
      <c r="S795" s="12" t="s">
        <v>11225</v>
      </c>
      <c r="T795" s="12" t="s">
        <v>11226</v>
      </c>
      <c r="U795" s="12" t="s">
        <v>11227</v>
      </c>
      <c r="V795" s="12" t="s">
        <v>11228</v>
      </c>
      <c r="W795" s="12" t="s">
        <v>3</v>
      </c>
      <c r="X795" s="12" t="s">
        <v>8442</v>
      </c>
      <c r="Y795" s="12" t="s">
        <v>3091</v>
      </c>
      <c r="Z795" s="12" t="s">
        <v>11229</v>
      </c>
    </row>
    <row r="796" spans="1:26">
      <c r="A796" s="12" t="s">
        <v>177</v>
      </c>
      <c r="B796" s="12" t="s">
        <v>10835</v>
      </c>
      <c r="C796" s="12" t="s">
        <v>11230</v>
      </c>
      <c r="D796" s="12" t="s">
        <v>11231</v>
      </c>
      <c r="E796" s="12" t="s">
        <v>11232</v>
      </c>
      <c r="F796" s="12" t="s">
        <v>2461</v>
      </c>
      <c r="G796" s="12" t="s">
        <v>1354</v>
      </c>
      <c r="H796" s="12" t="s">
        <v>1853</v>
      </c>
      <c r="I796" s="12" t="s">
        <v>1482</v>
      </c>
      <c r="J796" s="12" t="s">
        <v>3800</v>
      </c>
      <c r="K796" s="12" t="s">
        <v>1482</v>
      </c>
      <c r="L796" s="12" t="s">
        <v>5534</v>
      </c>
      <c r="M796" s="12" t="s">
        <v>4614</v>
      </c>
      <c r="N796" s="12" t="s">
        <v>7443</v>
      </c>
      <c r="O796" s="12" t="s">
        <v>3522</v>
      </c>
      <c r="P796" s="12" t="s">
        <v>91</v>
      </c>
      <c r="Q796" s="12" t="s">
        <v>3522</v>
      </c>
      <c r="R796" s="12" t="s">
        <v>11233</v>
      </c>
      <c r="S796" s="12" t="s">
        <v>11234</v>
      </c>
      <c r="T796" s="12" t="s">
        <v>11235</v>
      </c>
      <c r="U796" s="12" t="s">
        <v>11236</v>
      </c>
      <c r="V796" s="12" t="s">
        <v>11237</v>
      </c>
      <c r="W796" s="12" t="s">
        <v>4</v>
      </c>
      <c r="X796" s="12" t="s">
        <v>11238</v>
      </c>
      <c r="Y796" s="12" t="s">
        <v>11239</v>
      </c>
      <c r="Z796" s="12" t="s">
        <v>11240</v>
      </c>
    </row>
    <row r="797" spans="1:26">
      <c r="A797" s="12" t="s">
        <v>177</v>
      </c>
      <c r="B797" s="12" t="s">
        <v>5855</v>
      </c>
      <c r="C797" s="12" t="s">
        <v>11241</v>
      </c>
      <c r="D797" s="12" t="s">
        <v>11242</v>
      </c>
      <c r="E797" s="12" t="s">
        <v>11232</v>
      </c>
      <c r="F797" s="12" t="s">
        <v>2246</v>
      </c>
      <c r="G797" s="12" t="s">
        <v>1721</v>
      </c>
      <c r="H797" s="12" t="s">
        <v>1482</v>
      </c>
      <c r="I797" s="12" t="s">
        <v>3800</v>
      </c>
      <c r="J797" s="12" t="s">
        <v>1051</v>
      </c>
      <c r="K797" s="12" t="s">
        <v>3800</v>
      </c>
      <c r="L797" s="12" t="s">
        <v>2897</v>
      </c>
      <c r="M797" s="12" t="s">
        <v>4286</v>
      </c>
      <c r="N797" s="12" t="s">
        <v>3522</v>
      </c>
      <c r="O797" s="12" t="s">
        <v>91</v>
      </c>
      <c r="P797" s="12" t="s">
        <v>371</v>
      </c>
      <c r="Q797" s="12" t="s">
        <v>91</v>
      </c>
      <c r="R797" s="12" t="s">
        <v>11243</v>
      </c>
      <c r="S797" s="12" t="s">
        <v>11244</v>
      </c>
      <c r="T797" s="12" t="s">
        <v>11245</v>
      </c>
      <c r="U797" s="12" t="s">
        <v>11246</v>
      </c>
      <c r="V797" s="12" t="s">
        <v>372</v>
      </c>
      <c r="W797" s="12" t="s">
        <v>2</v>
      </c>
      <c r="X797" s="12" t="s">
        <v>6796</v>
      </c>
      <c r="Y797" s="12" t="s">
        <v>11247</v>
      </c>
      <c r="Z797" s="12" t="s">
        <v>11248</v>
      </c>
    </row>
    <row r="798" spans="1:26">
      <c r="A798" s="12" t="s">
        <v>177</v>
      </c>
      <c r="B798" s="12" t="s">
        <v>2388</v>
      </c>
      <c r="C798" s="12" t="s">
        <v>11249</v>
      </c>
      <c r="D798" s="12" t="s">
        <v>11250</v>
      </c>
      <c r="E798" s="12" t="s">
        <v>11232</v>
      </c>
      <c r="F798" s="12" t="s">
        <v>3253</v>
      </c>
      <c r="G798" s="12" t="s">
        <v>2137</v>
      </c>
      <c r="H798" s="12" t="s">
        <v>1590</v>
      </c>
      <c r="I798" s="12" t="s">
        <v>1504</v>
      </c>
      <c r="J798" s="12" t="s">
        <v>1051</v>
      </c>
      <c r="K798" s="12" t="s">
        <v>1504</v>
      </c>
      <c r="L798" s="12" t="s">
        <v>4464</v>
      </c>
      <c r="M798" s="12" t="s">
        <v>7958</v>
      </c>
      <c r="N798" s="12" t="s">
        <v>4985</v>
      </c>
      <c r="O798" s="12" t="s">
        <v>2172</v>
      </c>
      <c r="P798" s="12" t="s">
        <v>371</v>
      </c>
      <c r="Q798" s="12" t="s">
        <v>2172</v>
      </c>
      <c r="R798" s="12" t="s">
        <v>11251</v>
      </c>
      <c r="S798" s="12" t="s">
        <v>11252</v>
      </c>
      <c r="T798" s="12" t="s">
        <v>11253</v>
      </c>
      <c r="U798" s="12" t="s">
        <v>11254</v>
      </c>
      <c r="V798" s="12" t="s">
        <v>11255</v>
      </c>
      <c r="W798" s="12" t="s">
        <v>2</v>
      </c>
      <c r="X798" s="12" t="s">
        <v>11256</v>
      </c>
      <c r="Y798" s="12" t="s">
        <v>9867</v>
      </c>
      <c r="Z798" s="12" t="s">
        <v>11257</v>
      </c>
    </row>
    <row r="799" spans="1:26">
      <c r="A799" s="12" t="s">
        <v>177</v>
      </c>
      <c r="B799" s="12" t="s">
        <v>9952</v>
      </c>
      <c r="C799" s="12" t="s">
        <v>11258</v>
      </c>
      <c r="D799" s="12" t="s">
        <v>11259</v>
      </c>
      <c r="E799" s="12" t="s">
        <v>11232</v>
      </c>
      <c r="F799" s="12" t="s">
        <v>2551</v>
      </c>
      <c r="G799" s="12" t="s">
        <v>1744</v>
      </c>
      <c r="H799" s="12" t="s">
        <v>1051</v>
      </c>
      <c r="I799" s="12" t="s">
        <v>3800</v>
      </c>
      <c r="J799" s="12" t="s">
        <v>3800</v>
      </c>
      <c r="K799" s="12" t="s">
        <v>3800</v>
      </c>
      <c r="L799" s="12" t="s">
        <v>11260</v>
      </c>
      <c r="M799" s="12" t="s">
        <v>3522</v>
      </c>
      <c r="N799" s="12" t="s">
        <v>3522</v>
      </c>
      <c r="O799" s="12" t="s">
        <v>91</v>
      </c>
      <c r="P799" s="12" t="s">
        <v>91</v>
      </c>
      <c r="Q799" s="12" t="s">
        <v>91</v>
      </c>
      <c r="R799" s="12" t="s">
        <v>11261</v>
      </c>
      <c r="S799" s="12" t="s">
        <v>11262</v>
      </c>
      <c r="T799" s="12" t="s">
        <v>11263</v>
      </c>
      <c r="U799" s="12" t="s">
        <v>3808</v>
      </c>
      <c r="V799" s="12" t="s">
        <v>372</v>
      </c>
      <c r="W799" s="12" t="s">
        <v>2</v>
      </c>
      <c r="X799" s="12" t="s">
        <v>9647</v>
      </c>
      <c r="Y799" s="12" t="s">
        <v>11264</v>
      </c>
      <c r="Z799" s="12" t="s">
        <v>11265</v>
      </c>
    </row>
    <row r="800" spans="1:26">
      <c r="A800" s="12" t="s">
        <v>177</v>
      </c>
      <c r="B800" s="12" t="s">
        <v>11266</v>
      </c>
      <c r="C800" s="12" t="s">
        <v>11267</v>
      </c>
      <c r="D800" s="12" t="s">
        <v>11268</v>
      </c>
      <c r="E800" s="12" t="s">
        <v>11232</v>
      </c>
      <c r="F800" s="12" t="s">
        <v>2587</v>
      </c>
      <c r="G800" s="12" t="s">
        <v>2159</v>
      </c>
      <c r="H800" s="12" t="s">
        <v>1764</v>
      </c>
      <c r="I800" s="12" t="s">
        <v>1590</v>
      </c>
      <c r="J800" s="12" t="s">
        <v>1721</v>
      </c>
      <c r="K800" s="12" t="s">
        <v>1764</v>
      </c>
      <c r="L800" s="12" t="s">
        <v>7708</v>
      </c>
      <c r="M800" s="12" t="s">
        <v>3362</v>
      </c>
      <c r="N800" s="12" t="s">
        <v>3803</v>
      </c>
      <c r="O800" s="12" t="s">
        <v>3362</v>
      </c>
      <c r="P800" s="12" t="s">
        <v>3647</v>
      </c>
      <c r="Q800" s="12" t="s">
        <v>2172</v>
      </c>
      <c r="R800" s="12" t="s">
        <v>5524</v>
      </c>
      <c r="S800" s="12" t="s">
        <v>11269</v>
      </c>
      <c r="T800" s="12" t="s">
        <v>11270</v>
      </c>
      <c r="U800" s="12" t="s">
        <v>11271</v>
      </c>
      <c r="V800" s="12" t="s">
        <v>11272</v>
      </c>
      <c r="W800" s="12" t="s">
        <v>10</v>
      </c>
      <c r="X800" s="12" t="s">
        <v>3019</v>
      </c>
      <c r="Y800" s="12" t="s">
        <v>2824</v>
      </c>
      <c r="Z800" s="12" t="s">
        <v>11273</v>
      </c>
    </row>
    <row r="801" spans="1:26">
      <c r="A801" s="12" t="s">
        <v>177</v>
      </c>
      <c r="B801" s="12" t="s">
        <v>7857</v>
      </c>
      <c r="C801" s="12" t="s">
        <v>11274</v>
      </c>
      <c r="D801" s="12" t="s">
        <v>11275</v>
      </c>
      <c r="E801" s="12" t="s">
        <v>11232</v>
      </c>
      <c r="F801" s="12" t="s">
        <v>1810</v>
      </c>
      <c r="G801" s="12" t="s">
        <v>2646</v>
      </c>
      <c r="H801" s="12" t="s">
        <v>2134</v>
      </c>
      <c r="I801" s="12" t="s">
        <v>1547</v>
      </c>
      <c r="J801" s="12" t="s">
        <v>1502</v>
      </c>
      <c r="K801" s="12" t="s">
        <v>1721</v>
      </c>
      <c r="L801" s="12" t="s">
        <v>3346</v>
      </c>
      <c r="M801" s="12" t="s">
        <v>9438</v>
      </c>
      <c r="N801" s="12" t="s">
        <v>6869</v>
      </c>
      <c r="O801" s="12" t="s">
        <v>2038</v>
      </c>
      <c r="P801" s="12" t="s">
        <v>371</v>
      </c>
      <c r="Q801" s="12" t="s">
        <v>2191</v>
      </c>
      <c r="R801" s="12" t="s">
        <v>11276</v>
      </c>
      <c r="S801" s="12" t="s">
        <v>11277</v>
      </c>
      <c r="T801" s="12" t="s">
        <v>11278</v>
      </c>
      <c r="U801" s="12" t="s">
        <v>11279</v>
      </c>
      <c r="V801" s="12" t="s">
        <v>11280</v>
      </c>
      <c r="W801" s="12" t="s">
        <v>4</v>
      </c>
      <c r="X801" s="12" t="s">
        <v>3627</v>
      </c>
      <c r="Y801" s="12" t="s">
        <v>2468</v>
      </c>
      <c r="Z801" s="12" t="s">
        <v>11281</v>
      </c>
    </row>
    <row r="802" spans="1:26">
      <c r="A802" s="12" t="s">
        <v>177</v>
      </c>
      <c r="B802" s="12" t="s">
        <v>2224</v>
      </c>
      <c r="C802" s="12" t="s">
        <v>11282</v>
      </c>
      <c r="D802" s="12" t="s">
        <v>11283</v>
      </c>
      <c r="E802" s="12" t="s">
        <v>11232</v>
      </c>
      <c r="F802" s="12" t="s">
        <v>3056</v>
      </c>
      <c r="G802" s="12" t="s">
        <v>1592</v>
      </c>
      <c r="H802" s="12" t="s">
        <v>1482</v>
      </c>
      <c r="I802" s="12" t="s">
        <v>1051</v>
      </c>
      <c r="J802" s="12" t="s">
        <v>3800</v>
      </c>
      <c r="K802" s="12" t="s">
        <v>1051</v>
      </c>
      <c r="L802" s="12" t="s">
        <v>11284</v>
      </c>
      <c r="M802" s="12" t="s">
        <v>3492</v>
      </c>
      <c r="N802" s="12" t="s">
        <v>3522</v>
      </c>
      <c r="O802" s="12" t="s">
        <v>371</v>
      </c>
      <c r="P802" s="12" t="s">
        <v>91</v>
      </c>
      <c r="Q802" s="12" t="s">
        <v>3522</v>
      </c>
      <c r="R802" s="12" t="s">
        <v>11285</v>
      </c>
      <c r="S802" s="12" t="s">
        <v>11286</v>
      </c>
      <c r="T802" s="12" t="s">
        <v>11287</v>
      </c>
      <c r="U802" s="12" t="s">
        <v>11246</v>
      </c>
      <c r="V802" s="12" t="s">
        <v>11288</v>
      </c>
      <c r="W802" s="12" t="s">
        <v>2</v>
      </c>
      <c r="X802" s="12" t="s">
        <v>9568</v>
      </c>
      <c r="Y802" s="12" t="s">
        <v>11289</v>
      </c>
      <c r="Z802" s="12" t="s">
        <v>11290</v>
      </c>
    </row>
    <row r="803" spans="1:26">
      <c r="A803" s="12" t="s">
        <v>177</v>
      </c>
      <c r="B803" s="12" t="s">
        <v>4229</v>
      </c>
      <c r="C803" s="12" t="s">
        <v>11291</v>
      </c>
      <c r="D803" s="12" t="s">
        <v>11292</v>
      </c>
      <c r="E803" s="12" t="s">
        <v>11293</v>
      </c>
      <c r="F803" s="12" t="s">
        <v>1764</v>
      </c>
      <c r="G803" s="12" t="s">
        <v>1918</v>
      </c>
      <c r="H803" s="12" t="s">
        <v>2278</v>
      </c>
      <c r="I803" s="12" t="s">
        <v>1719</v>
      </c>
      <c r="J803" s="12" t="s">
        <v>1590</v>
      </c>
      <c r="K803" s="12" t="s">
        <v>1590</v>
      </c>
      <c r="L803" s="12" t="s">
        <v>4436</v>
      </c>
      <c r="M803" s="12" t="s">
        <v>4823</v>
      </c>
      <c r="N803" s="12" t="s">
        <v>8426</v>
      </c>
      <c r="O803" s="12" t="s">
        <v>3551</v>
      </c>
      <c r="P803" s="12" t="s">
        <v>3362</v>
      </c>
      <c r="Q803" s="12" t="s">
        <v>5498</v>
      </c>
      <c r="R803" s="12" t="s">
        <v>5150</v>
      </c>
      <c r="S803" s="12" t="s">
        <v>11294</v>
      </c>
      <c r="T803" s="12" t="s">
        <v>11295</v>
      </c>
      <c r="U803" s="12" t="s">
        <v>11296</v>
      </c>
      <c r="V803" s="12" t="s">
        <v>11297</v>
      </c>
      <c r="W803" s="12" t="s">
        <v>11</v>
      </c>
      <c r="X803" s="12" t="s">
        <v>11035</v>
      </c>
      <c r="Y803" s="12" t="s">
        <v>2119</v>
      </c>
      <c r="Z803" s="12" t="s">
        <v>11298</v>
      </c>
    </row>
    <row r="804" spans="1:26">
      <c r="A804" s="12" t="s">
        <v>177</v>
      </c>
      <c r="B804" s="12" t="s">
        <v>2263</v>
      </c>
      <c r="C804" s="12" t="s">
        <v>11299</v>
      </c>
      <c r="D804" s="12" t="s">
        <v>11300</v>
      </c>
      <c r="E804" s="12" t="s">
        <v>11293</v>
      </c>
      <c r="F804" s="12" t="s">
        <v>2404</v>
      </c>
      <c r="G804" s="12" t="s">
        <v>2288</v>
      </c>
      <c r="H804" s="12" t="s">
        <v>1657</v>
      </c>
      <c r="I804" s="12" t="s">
        <v>1504</v>
      </c>
      <c r="J804" s="12" t="s">
        <v>1547</v>
      </c>
      <c r="K804" s="12" t="s">
        <v>1546</v>
      </c>
      <c r="L804" s="12" t="s">
        <v>3226</v>
      </c>
      <c r="M804" s="12" t="s">
        <v>8997</v>
      </c>
      <c r="N804" s="12" t="s">
        <v>3522</v>
      </c>
      <c r="O804" s="12" t="s">
        <v>2315</v>
      </c>
      <c r="P804" s="12" t="s">
        <v>471</v>
      </c>
      <c r="Q804" s="12" t="s">
        <v>4781</v>
      </c>
      <c r="R804" s="12" t="s">
        <v>11301</v>
      </c>
      <c r="S804" s="12" t="s">
        <v>11302</v>
      </c>
      <c r="T804" s="12" t="s">
        <v>11303</v>
      </c>
      <c r="U804" s="12" t="s">
        <v>11304</v>
      </c>
      <c r="V804" s="12" t="s">
        <v>11305</v>
      </c>
      <c r="W804" s="12" t="s">
        <v>4</v>
      </c>
      <c r="X804" s="12" t="s">
        <v>2570</v>
      </c>
      <c r="Y804" s="12" t="s">
        <v>1184</v>
      </c>
      <c r="Z804" s="12" t="s">
        <v>11306</v>
      </c>
    </row>
    <row r="805" spans="1:26">
      <c r="A805" s="12" t="s">
        <v>177</v>
      </c>
      <c r="B805" s="12" t="s">
        <v>11307</v>
      </c>
      <c r="C805" s="12" t="s">
        <v>11308</v>
      </c>
      <c r="D805" s="12" t="s">
        <v>11309</v>
      </c>
      <c r="E805" s="12" t="s">
        <v>11310</v>
      </c>
      <c r="F805" s="12" t="s">
        <v>2052</v>
      </c>
      <c r="G805" s="12" t="s">
        <v>2324</v>
      </c>
      <c r="H805" s="12" t="s">
        <v>2114</v>
      </c>
      <c r="I805" s="12" t="s">
        <v>1810</v>
      </c>
      <c r="J805" s="12" t="s">
        <v>1744</v>
      </c>
      <c r="K805" s="12" t="s">
        <v>1613</v>
      </c>
      <c r="L805" s="12" t="s">
        <v>2901</v>
      </c>
      <c r="M805" s="12" t="s">
        <v>9068</v>
      </c>
      <c r="N805" s="12" t="s">
        <v>7014</v>
      </c>
      <c r="O805" s="12" t="s">
        <v>4495</v>
      </c>
      <c r="P805" s="12" t="s">
        <v>4012</v>
      </c>
      <c r="Q805" s="12" t="s">
        <v>431</v>
      </c>
      <c r="R805" s="12" t="s">
        <v>6879</v>
      </c>
      <c r="S805" s="12" t="s">
        <v>11311</v>
      </c>
      <c r="T805" s="12" t="s">
        <v>11312</v>
      </c>
      <c r="U805" s="12" t="s">
        <v>11313</v>
      </c>
      <c r="V805" s="12" t="s">
        <v>11314</v>
      </c>
      <c r="W805" s="12" t="s">
        <v>2</v>
      </c>
      <c r="X805" s="12" t="s">
        <v>11315</v>
      </c>
      <c r="Y805" s="12" t="s">
        <v>11316</v>
      </c>
      <c r="Z805" s="12" t="s">
        <v>11317</v>
      </c>
    </row>
    <row r="806" spans="1:26">
      <c r="A806" s="12" t="s">
        <v>177</v>
      </c>
      <c r="B806" s="12" t="s">
        <v>11318</v>
      </c>
      <c r="C806" s="12" t="s">
        <v>11319</v>
      </c>
      <c r="D806" s="12" t="s">
        <v>11320</v>
      </c>
      <c r="E806" s="12" t="s">
        <v>11310</v>
      </c>
      <c r="F806" s="12" t="s">
        <v>1810</v>
      </c>
      <c r="G806" s="12" t="s">
        <v>3253</v>
      </c>
      <c r="H806" s="12" t="s">
        <v>1984</v>
      </c>
      <c r="I806" s="12" t="s">
        <v>1482</v>
      </c>
      <c r="J806" s="12" t="s">
        <v>1504</v>
      </c>
      <c r="K806" s="12" t="s">
        <v>1051</v>
      </c>
      <c r="L806" s="12" t="s">
        <v>3346</v>
      </c>
      <c r="M806" s="12" t="s">
        <v>9474</v>
      </c>
      <c r="N806" s="12" t="s">
        <v>9783</v>
      </c>
      <c r="O806" s="12" t="s">
        <v>3522</v>
      </c>
      <c r="P806" s="12" t="s">
        <v>2172</v>
      </c>
      <c r="Q806" s="12" t="s">
        <v>3522</v>
      </c>
      <c r="R806" s="12" t="s">
        <v>11321</v>
      </c>
      <c r="S806" s="12" t="s">
        <v>11322</v>
      </c>
      <c r="T806" s="12" t="s">
        <v>11323</v>
      </c>
      <c r="U806" s="12" t="s">
        <v>11324</v>
      </c>
      <c r="V806" s="12" t="s">
        <v>11325</v>
      </c>
      <c r="W806" s="12" t="s">
        <v>4</v>
      </c>
      <c r="X806" s="12" t="s">
        <v>11326</v>
      </c>
      <c r="Y806" s="12" t="s">
        <v>1924</v>
      </c>
      <c r="Z806" s="12" t="s">
        <v>11327</v>
      </c>
    </row>
    <row r="807" spans="1:26">
      <c r="A807" s="12" t="s">
        <v>177</v>
      </c>
      <c r="B807" s="12" t="s">
        <v>11328</v>
      </c>
      <c r="C807" s="12" t="s">
        <v>11329</v>
      </c>
      <c r="D807" s="12" t="s">
        <v>11330</v>
      </c>
      <c r="E807" s="12" t="s">
        <v>11310</v>
      </c>
      <c r="F807" s="12" t="s">
        <v>3289</v>
      </c>
      <c r="G807" s="12" t="s">
        <v>2114</v>
      </c>
      <c r="H807" s="12" t="s">
        <v>1592</v>
      </c>
      <c r="I807" s="12" t="s">
        <v>1051</v>
      </c>
      <c r="J807" s="12" t="s">
        <v>1482</v>
      </c>
      <c r="K807" s="12" t="s">
        <v>1547</v>
      </c>
      <c r="L807" s="12" t="s">
        <v>7578</v>
      </c>
      <c r="M807" s="12" t="s">
        <v>7697</v>
      </c>
      <c r="N807" s="12" t="s">
        <v>3442</v>
      </c>
      <c r="O807" s="12" t="s">
        <v>371</v>
      </c>
      <c r="P807" s="12" t="s">
        <v>371</v>
      </c>
      <c r="Q807" s="12" t="s">
        <v>371</v>
      </c>
      <c r="R807" s="12" t="s">
        <v>11331</v>
      </c>
      <c r="S807" s="12" t="s">
        <v>11332</v>
      </c>
      <c r="T807" s="12" t="s">
        <v>11333</v>
      </c>
      <c r="U807" s="12" t="s">
        <v>11334</v>
      </c>
      <c r="V807" s="12" t="s">
        <v>11335</v>
      </c>
      <c r="W807" s="12" t="s">
        <v>10</v>
      </c>
      <c r="X807" s="12" t="s">
        <v>2744</v>
      </c>
      <c r="Y807" s="12" t="s">
        <v>7607</v>
      </c>
      <c r="Z807" s="12" t="s">
        <v>11336</v>
      </c>
    </row>
    <row r="808" spans="1:26">
      <c r="A808" s="12" t="s">
        <v>177</v>
      </c>
      <c r="B808" s="12" t="s">
        <v>2184</v>
      </c>
      <c r="C808" s="12" t="s">
        <v>11337</v>
      </c>
      <c r="D808" s="12" t="s">
        <v>11338</v>
      </c>
      <c r="E808" s="12" t="s">
        <v>11310</v>
      </c>
      <c r="F808" s="12" t="s">
        <v>1348</v>
      </c>
      <c r="G808" s="12" t="s">
        <v>2502</v>
      </c>
      <c r="H808" s="12" t="s">
        <v>1810</v>
      </c>
      <c r="I808" s="12" t="s">
        <v>3800</v>
      </c>
      <c r="J808" s="12" t="s">
        <v>1504</v>
      </c>
      <c r="K808" s="12" t="s">
        <v>1504</v>
      </c>
      <c r="L808" s="12" t="s">
        <v>5498</v>
      </c>
      <c r="M808" s="12" t="s">
        <v>3663</v>
      </c>
      <c r="N808" s="12" t="s">
        <v>4564</v>
      </c>
      <c r="O808" s="12" t="s">
        <v>91</v>
      </c>
      <c r="P808" s="12" t="s">
        <v>2315</v>
      </c>
      <c r="Q808" s="12" t="s">
        <v>2315</v>
      </c>
      <c r="R808" s="12" t="s">
        <v>11339</v>
      </c>
      <c r="S808" s="12" t="s">
        <v>11340</v>
      </c>
      <c r="T808" s="12" t="s">
        <v>11341</v>
      </c>
      <c r="U808" s="12" t="s">
        <v>11334</v>
      </c>
      <c r="V808" s="12" t="s">
        <v>11342</v>
      </c>
      <c r="W808" s="12" t="s">
        <v>11</v>
      </c>
      <c r="X808" s="12" t="s">
        <v>11343</v>
      </c>
      <c r="Y808" s="12" t="s">
        <v>10209</v>
      </c>
      <c r="Z808" s="12" t="s">
        <v>11344</v>
      </c>
    </row>
    <row r="809" spans="1:26">
      <c r="A809" s="12" t="s">
        <v>177</v>
      </c>
      <c r="B809" s="12" t="s">
        <v>11345</v>
      </c>
      <c r="C809" s="12" t="s">
        <v>11346</v>
      </c>
      <c r="D809" s="12" t="s">
        <v>11347</v>
      </c>
      <c r="E809" s="12" t="s">
        <v>11348</v>
      </c>
      <c r="F809" s="12" t="s">
        <v>2853</v>
      </c>
      <c r="G809" s="12" t="s">
        <v>2530</v>
      </c>
      <c r="H809" s="12" t="s">
        <v>1657</v>
      </c>
      <c r="I809" s="12" t="s">
        <v>1482</v>
      </c>
      <c r="J809" s="12" t="s">
        <v>3800</v>
      </c>
      <c r="K809" s="12" t="s">
        <v>1051</v>
      </c>
      <c r="L809" s="12" t="s">
        <v>3346</v>
      </c>
      <c r="M809" s="12" t="s">
        <v>3345</v>
      </c>
      <c r="N809" s="12" t="s">
        <v>6802</v>
      </c>
      <c r="O809" s="12" t="s">
        <v>371</v>
      </c>
      <c r="P809" s="12" t="s">
        <v>91</v>
      </c>
      <c r="Q809" s="12" t="s">
        <v>371</v>
      </c>
      <c r="R809" s="12" t="s">
        <v>11349</v>
      </c>
      <c r="S809" s="12" t="s">
        <v>11350</v>
      </c>
      <c r="T809" s="12" t="s">
        <v>11351</v>
      </c>
      <c r="U809" s="12" t="s">
        <v>11352</v>
      </c>
      <c r="V809" s="12" t="s">
        <v>11353</v>
      </c>
      <c r="W809" s="12" t="s">
        <v>2</v>
      </c>
      <c r="X809" s="12" t="s">
        <v>2079</v>
      </c>
      <c r="Y809" s="12" t="s">
        <v>11354</v>
      </c>
      <c r="Z809" s="12" t="s">
        <v>11355</v>
      </c>
    </row>
    <row r="810" spans="1:26">
      <c r="A810" s="12" t="s">
        <v>177</v>
      </c>
      <c r="B810" s="12" t="s">
        <v>10594</v>
      </c>
      <c r="C810" s="12" t="s">
        <v>11356</v>
      </c>
      <c r="D810" s="12" t="s">
        <v>11357</v>
      </c>
      <c r="E810" s="12" t="s">
        <v>11348</v>
      </c>
      <c r="F810" s="12" t="s">
        <v>1875</v>
      </c>
      <c r="G810" s="12" t="s">
        <v>2481</v>
      </c>
      <c r="H810" s="12" t="s">
        <v>1360</v>
      </c>
      <c r="I810" s="12" t="s">
        <v>1875</v>
      </c>
      <c r="J810" s="12" t="s">
        <v>1502</v>
      </c>
      <c r="K810" s="12" t="s">
        <v>1482</v>
      </c>
      <c r="L810" s="12" t="s">
        <v>5849</v>
      </c>
      <c r="M810" s="12" t="s">
        <v>9180</v>
      </c>
      <c r="N810" s="12" t="s">
        <v>4997</v>
      </c>
      <c r="O810" s="12" t="s">
        <v>5150</v>
      </c>
      <c r="P810" s="12" t="s">
        <v>3522</v>
      </c>
      <c r="Q810" s="12" t="s">
        <v>375</v>
      </c>
      <c r="R810" s="12" t="s">
        <v>11358</v>
      </c>
      <c r="S810" s="12" t="s">
        <v>11359</v>
      </c>
      <c r="T810" s="12" t="s">
        <v>11360</v>
      </c>
      <c r="U810" s="12" t="s">
        <v>11361</v>
      </c>
      <c r="V810" s="12" t="s">
        <v>9605</v>
      </c>
      <c r="W810" s="12" t="s">
        <v>11</v>
      </c>
      <c r="X810" s="12" t="s">
        <v>11362</v>
      </c>
      <c r="Y810" s="12" t="s">
        <v>11363</v>
      </c>
      <c r="Z810" s="12" t="s">
        <v>11364</v>
      </c>
    </row>
    <row r="811" spans="1:26">
      <c r="A811" s="12" t="s">
        <v>177</v>
      </c>
      <c r="B811" s="12" t="s">
        <v>11365</v>
      </c>
      <c r="C811" s="12" t="s">
        <v>11366</v>
      </c>
      <c r="D811" s="12" t="s">
        <v>11367</v>
      </c>
      <c r="E811" s="12" t="s">
        <v>11348</v>
      </c>
      <c r="F811" s="12" t="s">
        <v>2278</v>
      </c>
      <c r="G811" s="12" t="s">
        <v>2502</v>
      </c>
      <c r="H811" s="12" t="s">
        <v>2027</v>
      </c>
      <c r="I811" s="12" t="s">
        <v>1502</v>
      </c>
      <c r="J811" s="12" t="s">
        <v>3800</v>
      </c>
      <c r="K811" s="12" t="s">
        <v>1592</v>
      </c>
      <c r="L811" s="12" t="s">
        <v>4116</v>
      </c>
      <c r="M811" s="12" t="s">
        <v>9466</v>
      </c>
      <c r="N811" s="12" t="s">
        <v>10358</v>
      </c>
      <c r="O811" s="12" t="s">
        <v>375</v>
      </c>
      <c r="P811" s="12" t="s">
        <v>91</v>
      </c>
      <c r="Q811" s="12" t="s">
        <v>3442</v>
      </c>
      <c r="R811" s="12" t="s">
        <v>8112</v>
      </c>
      <c r="S811" s="12" t="s">
        <v>11368</v>
      </c>
      <c r="T811" s="12" t="s">
        <v>11369</v>
      </c>
      <c r="U811" s="12" t="s">
        <v>11370</v>
      </c>
      <c r="V811" s="12" t="s">
        <v>11371</v>
      </c>
      <c r="W811" s="12" t="s">
        <v>2</v>
      </c>
      <c r="X811" s="12" t="s">
        <v>11372</v>
      </c>
      <c r="Y811" s="12" t="s">
        <v>1880</v>
      </c>
      <c r="Z811" s="12" t="s">
        <v>11373</v>
      </c>
    </row>
    <row r="812" spans="1:26">
      <c r="A812" s="12" t="s">
        <v>177</v>
      </c>
      <c r="B812" s="12" t="s">
        <v>11374</v>
      </c>
      <c r="C812" s="12" t="s">
        <v>11375</v>
      </c>
      <c r="D812" s="12" t="s">
        <v>11376</v>
      </c>
      <c r="E812" s="12" t="s">
        <v>11348</v>
      </c>
      <c r="F812" s="12" t="s">
        <v>2442</v>
      </c>
      <c r="G812" s="12" t="s">
        <v>1698</v>
      </c>
      <c r="H812" s="12" t="s">
        <v>1504</v>
      </c>
      <c r="I812" s="12" t="s">
        <v>1051</v>
      </c>
      <c r="J812" s="12" t="s">
        <v>1546</v>
      </c>
      <c r="K812" s="12" t="s">
        <v>1546</v>
      </c>
      <c r="L812" s="12" t="s">
        <v>2773</v>
      </c>
      <c r="M812" s="12" t="s">
        <v>2172</v>
      </c>
      <c r="N812" s="12" t="s">
        <v>371</v>
      </c>
      <c r="O812" s="12" t="s">
        <v>371</v>
      </c>
      <c r="P812" s="12" t="s">
        <v>371</v>
      </c>
      <c r="Q812" s="12" t="s">
        <v>4088</v>
      </c>
      <c r="R812" s="12" t="s">
        <v>11377</v>
      </c>
      <c r="S812" s="12" t="s">
        <v>11378</v>
      </c>
      <c r="T812" s="12" t="s">
        <v>11379</v>
      </c>
      <c r="U812" s="12" t="s">
        <v>11380</v>
      </c>
      <c r="V812" s="12" t="s">
        <v>1427</v>
      </c>
      <c r="W812" s="12" t="s">
        <v>3</v>
      </c>
      <c r="X812" s="12" t="s">
        <v>11381</v>
      </c>
      <c r="Y812" s="12" t="s">
        <v>937</v>
      </c>
      <c r="Z812" s="12" t="s">
        <v>11382</v>
      </c>
    </row>
    <row r="813" spans="1:26">
      <c r="A813" s="12" t="s">
        <v>177</v>
      </c>
      <c r="B813" s="12" t="s">
        <v>7952</v>
      </c>
      <c r="C813" s="12" t="s">
        <v>11383</v>
      </c>
      <c r="D813" s="12" t="s">
        <v>11384</v>
      </c>
      <c r="E813" s="12" t="s">
        <v>11385</v>
      </c>
      <c r="F813" s="12" t="s">
        <v>2587</v>
      </c>
      <c r="G813" s="12" t="s">
        <v>2587</v>
      </c>
      <c r="H813" s="12" t="s">
        <v>1875</v>
      </c>
      <c r="I813" s="12" t="s">
        <v>3800</v>
      </c>
      <c r="J813" s="12" t="s">
        <v>1482</v>
      </c>
      <c r="K813" s="12" t="s">
        <v>1592</v>
      </c>
      <c r="L813" s="12" t="s">
        <v>4147</v>
      </c>
      <c r="M813" s="12" t="s">
        <v>11386</v>
      </c>
      <c r="N813" s="12" t="s">
        <v>2696</v>
      </c>
      <c r="O813" s="12" t="s">
        <v>91</v>
      </c>
      <c r="P813" s="12" t="s">
        <v>371</v>
      </c>
      <c r="Q813" s="12" t="s">
        <v>3492</v>
      </c>
      <c r="R813" s="12" t="s">
        <v>11387</v>
      </c>
      <c r="S813" s="12" t="s">
        <v>11388</v>
      </c>
      <c r="T813" s="12" t="s">
        <v>10474</v>
      </c>
      <c r="U813" s="12" t="s">
        <v>11389</v>
      </c>
      <c r="V813" s="12" t="s">
        <v>11390</v>
      </c>
      <c r="W813" s="12" t="s">
        <v>2</v>
      </c>
      <c r="X813" s="12" t="s">
        <v>10001</v>
      </c>
      <c r="Y813" s="12" t="s">
        <v>10696</v>
      </c>
      <c r="Z813" s="12" t="s">
        <v>11391</v>
      </c>
    </row>
    <row r="814" spans="1:26">
      <c r="A814" s="12" t="s">
        <v>177</v>
      </c>
      <c r="B814" s="12" t="s">
        <v>11392</v>
      </c>
      <c r="C814" s="12" t="s">
        <v>11393</v>
      </c>
      <c r="D814" s="12" t="s">
        <v>11394</v>
      </c>
      <c r="E814" s="12" t="s">
        <v>11385</v>
      </c>
      <c r="F814" s="12" t="s">
        <v>1947</v>
      </c>
      <c r="G814" s="12" t="s">
        <v>1853</v>
      </c>
      <c r="H814" s="12" t="s">
        <v>3800</v>
      </c>
      <c r="I814" s="12" t="s">
        <v>3800</v>
      </c>
      <c r="J814" s="12" t="s">
        <v>1482</v>
      </c>
      <c r="K814" s="12" t="s">
        <v>3800</v>
      </c>
      <c r="L814" s="12" t="s">
        <v>7444</v>
      </c>
      <c r="M814" s="12" t="s">
        <v>10384</v>
      </c>
      <c r="N814" s="12" t="s">
        <v>91</v>
      </c>
      <c r="O814" s="12" t="s">
        <v>91</v>
      </c>
      <c r="P814" s="12" t="s">
        <v>371</v>
      </c>
      <c r="Q814" s="12" t="s">
        <v>91</v>
      </c>
      <c r="R814" s="12" t="s">
        <v>11395</v>
      </c>
      <c r="S814" s="12" t="s">
        <v>11396</v>
      </c>
      <c r="T814" s="12" t="s">
        <v>11397</v>
      </c>
      <c r="U814" s="12" t="s">
        <v>11389</v>
      </c>
      <c r="V814" s="12" t="s">
        <v>372</v>
      </c>
      <c r="W814" s="12" t="s">
        <v>10</v>
      </c>
      <c r="X814" s="12" t="s">
        <v>2144</v>
      </c>
      <c r="Y814" s="12" t="s">
        <v>5428</v>
      </c>
      <c r="Z814" s="12" t="s">
        <v>11398</v>
      </c>
    </row>
    <row r="815" spans="1:26">
      <c r="A815" s="12" t="s">
        <v>177</v>
      </c>
      <c r="B815" s="12" t="s">
        <v>11399</v>
      </c>
      <c r="C815" s="12" t="s">
        <v>11400</v>
      </c>
      <c r="D815" s="12" t="s">
        <v>11401</v>
      </c>
      <c r="E815" s="12" t="s">
        <v>11385</v>
      </c>
      <c r="F815" s="12" t="s">
        <v>2442</v>
      </c>
      <c r="G815" s="12" t="s">
        <v>1984</v>
      </c>
      <c r="H815" s="12" t="s">
        <v>1482</v>
      </c>
      <c r="I815" s="12" t="s">
        <v>3800</v>
      </c>
      <c r="J815" s="12" t="s">
        <v>3800</v>
      </c>
      <c r="K815" s="12" t="s">
        <v>3800</v>
      </c>
      <c r="L815" s="12" t="s">
        <v>5884</v>
      </c>
      <c r="M815" s="12" t="s">
        <v>6175</v>
      </c>
      <c r="N815" s="12" t="s">
        <v>371</v>
      </c>
      <c r="O815" s="12" t="s">
        <v>91</v>
      </c>
      <c r="P815" s="12" t="s">
        <v>91</v>
      </c>
      <c r="Q815" s="12" t="s">
        <v>91</v>
      </c>
      <c r="R815" s="12" t="s">
        <v>11395</v>
      </c>
      <c r="S815" s="12" t="s">
        <v>11402</v>
      </c>
      <c r="T815" s="12" t="s">
        <v>11403</v>
      </c>
      <c r="U815" s="12" t="s">
        <v>3808</v>
      </c>
      <c r="V815" s="12" t="s">
        <v>372</v>
      </c>
      <c r="W815" s="12" t="s">
        <v>10</v>
      </c>
      <c r="X815" s="12" t="s">
        <v>11404</v>
      </c>
      <c r="Y815" s="12" t="s">
        <v>10998</v>
      </c>
      <c r="Z815" s="12" t="s">
        <v>11405</v>
      </c>
    </row>
    <row r="816" spans="1:26">
      <c r="A816" s="12" t="s">
        <v>177</v>
      </c>
      <c r="B816" s="12" t="s">
        <v>11406</v>
      </c>
      <c r="C816" s="12" t="s">
        <v>11407</v>
      </c>
      <c r="D816" s="12" t="s">
        <v>11408</v>
      </c>
      <c r="E816" s="12" t="s">
        <v>11385</v>
      </c>
      <c r="F816" s="12" t="s">
        <v>1360</v>
      </c>
      <c r="G816" s="12" t="s">
        <v>1742</v>
      </c>
      <c r="H816" s="12" t="s">
        <v>2052</v>
      </c>
      <c r="I816" s="12" t="s">
        <v>1590</v>
      </c>
      <c r="J816" s="12" t="s">
        <v>1502</v>
      </c>
      <c r="K816" s="12" t="s">
        <v>1721</v>
      </c>
      <c r="L816" s="12" t="s">
        <v>11190</v>
      </c>
      <c r="M816" s="12" t="s">
        <v>9573</v>
      </c>
      <c r="N816" s="12" t="s">
        <v>3969</v>
      </c>
      <c r="O816" s="12" t="s">
        <v>2418</v>
      </c>
      <c r="P816" s="12" t="s">
        <v>431</v>
      </c>
      <c r="Q816" s="12" t="s">
        <v>2191</v>
      </c>
      <c r="R816" s="12" t="s">
        <v>11409</v>
      </c>
      <c r="S816" s="12" t="s">
        <v>11410</v>
      </c>
      <c r="T816" s="12" t="s">
        <v>11411</v>
      </c>
      <c r="U816" s="12" t="s">
        <v>11412</v>
      </c>
      <c r="V816" s="12" t="s">
        <v>11413</v>
      </c>
      <c r="W816" s="12" t="s">
        <v>2</v>
      </c>
      <c r="X816" s="12" t="s">
        <v>2765</v>
      </c>
      <c r="Y816" s="12" t="s">
        <v>1045</v>
      </c>
      <c r="Z816" s="12" t="s">
        <v>11414</v>
      </c>
    </row>
    <row r="817" spans="1:26">
      <c r="A817" s="12" t="s">
        <v>177</v>
      </c>
      <c r="B817" s="12" t="s">
        <v>9125</v>
      </c>
      <c r="C817" s="12" t="s">
        <v>11415</v>
      </c>
      <c r="D817" s="12" t="s">
        <v>11416</v>
      </c>
      <c r="E817" s="12" t="s">
        <v>11417</v>
      </c>
      <c r="F817" s="12" t="s">
        <v>2071</v>
      </c>
      <c r="G817" s="12" t="s">
        <v>2114</v>
      </c>
      <c r="H817" s="12" t="s">
        <v>1482</v>
      </c>
      <c r="I817" s="12" t="s">
        <v>1051</v>
      </c>
      <c r="J817" s="12" t="s">
        <v>1547</v>
      </c>
      <c r="K817" s="12" t="s">
        <v>1482</v>
      </c>
      <c r="L817" s="12" t="s">
        <v>11418</v>
      </c>
      <c r="M817" s="12" t="s">
        <v>4780</v>
      </c>
      <c r="N817" s="12" t="s">
        <v>3522</v>
      </c>
      <c r="O817" s="12" t="s">
        <v>3522</v>
      </c>
      <c r="P817" s="12" t="s">
        <v>3663</v>
      </c>
      <c r="Q817" s="12" t="s">
        <v>3522</v>
      </c>
      <c r="R817" s="12" t="s">
        <v>11419</v>
      </c>
      <c r="S817" s="12" t="s">
        <v>11420</v>
      </c>
      <c r="T817" s="12" t="s">
        <v>11421</v>
      </c>
      <c r="U817" s="12" t="s">
        <v>11422</v>
      </c>
      <c r="V817" s="12" t="s">
        <v>9657</v>
      </c>
      <c r="W817" s="12" t="s">
        <v>11</v>
      </c>
      <c r="X817" s="12" t="s">
        <v>11423</v>
      </c>
      <c r="Y817" s="12" t="s">
        <v>11424</v>
      </c>
      <c r="Z817" s="12" t="s">
        <v>11425</v>
      </c>
    </row>
    <row r="818" spans="1:26">
      <c r="A818" s="12" t="s">
        <v>177</v>
      </c>
      <c r="B818" s="12" t="s">
        <v>11426</v>
      </c>
      <c r="C818" s="12" t="s">
        <v>11427</v>
      </c>
      <c r="D818" s="12" t="s">
        <v>11428</v>
      </c>
      <c r="E818" s="12" t="s">
        <v>11417</v>
      </c>
      <c r="F818" s="12" t="s">
        <v>2587</v>
      </c>
      <c r="G818" s="12" t="s">
        <v>1808</v>
      </c>
      <c r="H818" s="12" t="s">
        <v>1657</v>
      </c>
      <c r="I818" s="12" t="s">
        <v>1546</v>
      </c>
      <c r="J818" s="12" t="s">
        <v>1502</v>
      </c>
      <c r="K818" s="12" t="s">
        <v>1502</v>
      </c>
      <c r="L818" s="12" t="s">
        <v>4299</v>
      </c>
      <c r="M818" s="12" t="s">
        <v>5681</v>
      </c>
      <c r="N818" s="12" t="s">
        <v>3074</v>
      </c>
      <c r="O818" s="12" t="s">
        <v>375</v>
      </c>
      <c r="P818" s="12" t="s">
        <v>431</v>
      </c>
      <c r="Q818" s="12" t="s">
        <v>431</v>
      </c>
      <c r="R818" s="12" t="s">
        <v>11429</v>
      </c>
      <c r="S818" s="12" t="s">
        <v>11430</v>
      </c>
      <c r="T818" s="12" t="s">
        <v>11431</v>
      </c>
      <c r="U818" s="12" t="s">
        <v>11432</v>
      </c>
      <c r="V818" s="12" t="s">
        <v>9003</v>
      </c>
      <c r="W818" s="12" t="s">
        <v>2</v>
      </c>
      <c r="X818" s="12" t="s">
        <v>10745</v>
      </c>
      <c r="Y818" s="12" t="s">
        <v>11433</v>
      </c>
      <c r="Z818" s="12" t="s">
        <v>11434</v>
      </c>
    </row>
    <row r="819" spans="1:26">
      <c r="A819" s="12" t="s">
        <v>177</v>
      </c>
      <c r="B819" s="12" t="s">
        <v>11435</v>
      </c>
      <c r="C819" s="12" t="s">
        <v>11436</v>
      </c>
      <c r="D819" s="12" t="s">
        <v>11437</v>
      </c>
      <c r="E819" s="12" t="s">
        <v>11417</v>
      </c>
      <c r="F819" s="12" t="s">
        <v>2059</v>
      </c>
      <c r="G819" s="12" t="s">
        <v>1354</v>
      </c>
      <c r="H819" s="12" t="s">
        <v>1613</v>
      </c>
      <c r="I819" s="12" t="s">
        <v>1051</v>
      </c>
      <c r="J819" s="12" t="s">
        <v>1051</v>
      </c>
      <c r="K819" s="12" t="s">
        <v>3800</v>
      </c>
      <c r="L819" s="12" t="s">
        <v>6802</v>
      </c>
      <c r="M819" s="12" t="s">
        <v>11438</v>
      </c>
      <c r="N819" s="12" t="s">
        <v>2696</v>
      </c>
      <c r="O819" s="12" t="s">
        <v>3522</v>
      </c>
      <c r="P819" s="12" t="s">
        <v>371</v>
      </c>
      <c r="Q819" s="12" t="s">
        <v>91</v>
      </c>
      <c r="R819" s="12" t="s">
        <v>9710</v>
      </c>
      <c r="S819" s="12" t="s">
        <v>11439</v>
      </c>
      <c r="T819" s="12" t="s">
        <v>11440</v>
      </c>
      <c r="U819" s="12" t="s">
        <v>11441</v>
      </c>
      <c r="V819" s="12" t="s">
        <v>372</v>
      </c>
      <c r="W819" s="12" t="s">
        <v>4</v>
      </c>
      <c r="X819" s="12" t="s">
        <v>11442</v>
      </c>
      <c r="Y819" s="12" t="s">
        <v>1768</v>
      </c>
      <c r="Z819" s="12" t="s">
        <v>11443</v>
      </c>
    </row>
    <row r="820" spans="1:26">
      <c r="A820" s="12" t="s">
        <v>177</v>
      </c>
      <c r="B820" s="12" t="s">
        <v>11444</v>
      </c>
      <c r="C820" s="12" t="s">
        <v>11445</v>
      </c>
      <c r="D820" s="12" t="s">
        <v>11446</v>
      </c>
      <c r="E820" s="12" t="s">
        <v>11417</v>
      </c>
      <c r="F820" s="12" t="s">
        <v>2059</v>
      </c>
      <c r="G820" s="12" t="s">
        <v>2159</v>
      </c>
      <c r="H820" s="12" t="s">
        <v>1897</v>
      </c>
      <c r="I820" s="12" t="s">
        <v>1502</v>
      </c>
      <c r="J820" s="12" t="s">
        <v>1547</v>
      </c>
      <c r="K820" s="12" t="s">
        <v>1504</v>
      </c>
      <c r="L820" s="12" t="s">
        <v>11447</v>
      </c>
      <c r="M820" s="12" t="s">
        <v>10373</v>
      </c>
      <c r="N820" s="12" t="s">
        <v>11448</v>
      </c>
      <c r="O820" s="12" t="s">
        <v>431</v>
      </c>
      <c r="P820" s="12" t="s">
        <v>371</v>
      </c>
      <c r="Q820" s="12" t="s">
        <v>2172</v>
      </c>
      <c r="R820" s="12" t="s">
        <v>11449</v>
      </c>
      <c r="S820" s="12" t="s">
        <v>11450</v>
      </c>
      <c r="T820" s="12" t="s">
        <v>11451</v>
      </c>
      <c r="U820" s="12" t="s">
        <v>7017</v>
      </c>
      <c r="V820" s="12" t="s">
        <v>11452</v>
      </c>
      <c r="W820" s="12" t="s">
        <v>10</v>
      </c>
      <c r="X820" s="12" t="s">
        <v>11453</v>
      </c>
      <c r="Y820" s="12" t="s">
        <v>10718</v>
      </c>
      <c r="Z820" s="12" t="s">
        <v>11454</v>
      </c>
    </row>
    <row r="821" spans="1:26">
      <c r="A821" s="12" t="s">
        <v>177</v>
      </c>
      <c r="B821" s="12" t="s">
        <v>1793</v>
      </c>
      <c r="C821" s="12" t="s">
        <v>11455</v>
      </c>
      <c r="D821" s="12" t="s">
        <v>11456</v>
      </c>
      <c r="E821" s="12" t="s">
        <v>11417</v>
      </c>
      <c r="F821" s="12" t="s">
        <v>3800</v>
      </c>
      <c r="G821" s="12" t="s">
        <v>3800</v>
      </c>
      <c r="H821" s="12" t="s">
        <v>3800</v>
      </c>
      <c r="I821" s="12" t="s">
        <v>3800</v>
      </c>
      <c r="J821" s="12" t="s">
        <v>3800</v>
      </c>
      <c r="K821" s="12" t="s">
        <v>921</v>
      </c>
      <c r="L821" s="12" t="s">
        <v>91</v>
      </c>
      <c r="M821" s="12" t="s">
        <v>91</v>
      </c>
      <c r="N821" s="12" t="s">
        <v>91</v>
      </c>
      <c r="O821" s="12" t="s">
        <v>91</v>
      </c>
      <c r="P821" s="12" t="s">
        <v>91</v>
      </c>
      <c r="Q821" s="12" t="s">
        <v>11457</v>
      </c>
      <c r="R821" s="12" t="s">
        <v>11457</v>
      </c>
      <c r="S821" s="12" t="s">
        <v>91</v>
      </c>
      <c r="T821" s="12" t="s">
        <v>11458</v>
      </c>
      <c r="U821" s="12" t="s">
        <v>3808</v>
      </c>
      <c r="V821" s="12" t="s">
        <v>6841</v>
      </c>
      <c r="W821" s="12" t="s">
        <v>91</v>
      </c>
      <c r="X821" s="12" t="s">
        <v>11459</v>
      </c>
      <c r="Y821" s="12" t="s">
        <v>11459</v>
      </c>
      <c r="Z821" s="12" t="s">
        <v>91</v>
      </c>
    </row>
    <row r="822" spans="1:26">
      <c r="A822" s="12" t="s">
        <v>177</v>
      </c>
      <c r="B822" s="12" t="s">
        <v>11460</v>
      </c>
      <c r="C822" s="12" t="s">
        <v>11461</v>
      </c>
      <c r="D822" s="12" t="s">
        <v>11462</v>
      </c>
      <c r="E822" s="12" t="s">
        <v>11417</v>
      </c>
      <c r="F822" s="12" t="s">
        <v>1897</v>
      </c>
      <c r="G822" s="12" t="s">
        <v>2301</v>
      </c>
      <c r="H822" s="12" t="s">
        <v>2134</v>
      </c>
      <c r="I822" s="12" t="s">
        <v>1764</v>
      </c>
      <c r="J822" s="12" t="s">
        <v>1657</v>
      </c>
      <c r="K822" s="12" t="s">
        <v>1613</v>
      </c>
      <c r="L822" s="12" t="s">
        <v>7852</v>
      </c>
      <c r="M822" s="12" t="s">
        <v>7850</v>
      </c>
      <c r="N822" s="12" t="s">
        <v>11463</v>
      </c>
      <c r="O822" s="12" t="s">
        <v>2315</v>
      </c>
      <c r="P822" s="12" t="s">
        <v>2773</v>
      </c>
      <c r="Q822" s="12" t="s">
        <v>375</v>
      </c>
      <c r="R822" s="12" t="s">
        <v>4958</v>
      </c>
      <c r="S822" s="12" t="s">
        <v>11464</v>
      </c>
      <c r="T822" s="12" t="s">
        <v>11465</v>
      </c>
      <c r="U822" s="12" t="s">
        <v>11466</v>
      </c>
      <c r="V822" s="12" t="s">
        <v>8700</v>
      </c>
      <c r="W822" s="12" t="s">
        <v>4</v>
      </c>
      <c r="X822" s="12" t="s">
        <v>8346</v>
      </c>
      <c r="Y822" s="12" t="s">
        <v>5466</v>
      </c>
      <c r="Z822" s="12" t="s">
        <v>11467</v>
      </c>
    </row>
    <row r="823" spans="1:26">
      <c r="A823" s="12" t="s">
        <v>177</v>
      </c>
      <c r="B823" s="12" t="s">
        <v>8562</v>
      </c>
      <c r="C823" s="12" t="s">
        <v>11468</v>
      </c>
      <c r="D823" s="12" t="s">
        <v>11469</v>
      </c>
      <c r="E823" s="12" t="s">
        <v>11417</v>
      </c>
      <c r="F823" s="12" t="s">
        <v>2007</v>
      </c>
      <c r="G823" s="12" t="s">
        <v>1808</v>
      </c>
      <c r="H823" s="12" t="s">
        <v>1831</v>
      </c>
      <c r="I823" s="12" t="s">
        <v>1502</v>
      </c>
      <c r="J823" s="12" t="s">
        <v>1546</v>
      </c>
      <c r="K823" s="12" t="s">
        <v>1961</v>
      </c>
      <c r="L823" s="12" t="s">
        <v>9090</v>
      </c>
      <c r="M823" s="12" t="s">
        <v>5216</v>
      </c>
      <c r="N823" s="12" t="s">
        <v>2730</v>
      </c>
      <c r="O823" s="12" t="s">
        <v>3522</v>
      </c>
      <c r="P823" s="12" t="s">
        <v>2172</v>
      </c>
      <c r="Q823" s="12" t="s">
        <v>2696</v>
      </c>
      <c r="R823" s="12" t="s">
        <v>4958</v>
      </c>
      <c r="S823" s="12" t="s">
        <v>11470</v>
      </c>
      <c r="T823" s="12" t="s">
        <v>11471</v>
      </c>
      <c r="U823" s="12" t="s">
        <v>11432</v>
      </c>
      <c r="V823" s="12" t="s">
        <v>11472</v>
      </c>
      <c r="W823" s="12" t="s">
        <v>4</v>
      </c>
      <c r="X823" s="12" t="s">
        <v>11473</v>
      </c>
      <c r="Y823" s="12" t="s">
        <v>11365</v>
      </c>
      <c r="Z823" s="12" t="s">
        <v>11474</v>
      </c>
    </row>
    <row r="824" spans="1:26">
      <c r="A824" s="12" t="s">
        <v>177</v>
      </c>
      <c r="B824" s="12" t="s">
        <v>10477</v>
      </c>
      <c r="C824" s="12" t="s">
        <v>11475</v>
      </c>
      <c r="D824" s="12" t="s">
        <v>11476</v>
      </c>
      <c r="E824" s="12" t="s">
        <v>11417</v>
      </c>
      <c r="F824" s="12" t="s">
        <v>2615</v>
      </c>
      <c r="G824" s="12" t="s">
        <v>2159</v>
      </c>
      <c r="H824" s="12" t="s">
        <v>1590</v>
      </c>
      <c r="I824" s="12" t="s">
        <v>1482</v>
      </c>
      <c r="J824" s="12" t="s">
        <v>1502</v>
      </c>
      <c r="K824" s="12" t="s">
        <v>3800</v>
      </c>
      <c r="L824" s="12" t="s">
        <v>11190</v>
      </c>
      <c r="M824" s="12" t="s">
        <v>4192</v>
      </c>
      <c r="N824" s="12" t="s">
        <v>3362</v>
      </c>
      <c r="O824" s="12" t="s">
        <v>375</v>
      </c>
      <c r="P824" s="12" t="s">
        <v>371</v>
      </c>
      <c r="Q824" s="12" t="s">
        <v>91</v>
      </c>
      <c r="R824" s="12" t="s">
        <v>4958</v>
      </c>
      <c r="S824" s="12" t="s">
        <v>11477</v>
      </c>
      <c r="T824" s="12" t="s">
        <v>11478</v>
      </c>
      <c r="U824" s="12" t="s">
        <v>11422</v>
      </c>
      <c r="V824" s="12" t="s">
        <v>372</v>
      </c>
      <c r="W824" s="12" t="s">
        <v>2</v>
      </c>
      <c r="X824" s="12" t="s">
        <v>7340</v>
      </c>
      <c r="Y824" s="12" t="s">
        <v>3937</v>
      </c>
      <c r="Z824" s="12" t="s">
        <v>11479</v>
      </c>
    </row>
    <row r="825" spans="1:26">
      <c r="A825" s="12" t="s">
        <v>177</v>
      </c>
      <c r="B825" s="12" t="s">
        <v>3242</v>
      </c>
      <c r="C825" s="12" t="s">
        <v>11480</v>
      </c>
      <c r="D825" s="12" t="s">
        <v>11481</v>
      </c>
      <c r="E825" s="12" t="s">
        <v>11417</v>
      </c>
      <c r="F825" s="12" t="s">
        <v>2159</v>
      </c>
      <c r="G825" s="12" t="s">
        <v>1742</v>
      </c>
      <c r="H825" s="12" t="s">
        <v>1961</v>
      </c>
      <c r="I825" s="12" t="s">
        <v>1657</v>
      </c>
      <c r="J825" s="12" t="s">
        <v>1721</v>
      </c>
      <c r="K825" s="12" t="s">
        <v>1831</v>
      </c>
      <c r="L825" s="12" t="s">
        <v>3475</v>
      </c>
      <c r="M825" s="12" t="s">
        <v>4421</v>
      </c>
      <c r="N825" s="12" t="s">
        <v>3925</v>
      </c>
      <c r="O825" s="12" t="s">
        <v>2773</v>
      </c>
      <c r="P825" s="12" t="s">
        <v>7730</v>
      </c>
      <c r="Q825" s="12" t="s">
        <v>1054</v>
      </c>
      <c r="R825" s="12" t="s">
        <v>11482</v>
      </c>
      <c r="S825" s="12" t="s">
        <v>11483</v>
      </c>
      <c r="T825" s="12" t="s">
        <v>11484</v>
      </c>
      <c r="U825" s="12" t="s">
        <v>11485</v>
      </c>
      <c r="V825" s="12" t="s">
        <v>11486</v>
      </c>
      <c r="W825" s="12" t="s">
        <v>2</v>
      </c>
      <c r="X825" s="12" t="s">
        <v>11433</v>
      </c>
      <c r="Y825" s="12" t="s">
        <v>10181</v>
      </c>
      <c r="Z825" s="12" t="s">
        <v>11487</v>
      </c>
    </row>
    <row r="826" spans="1:26">
      <c r="A826" s="12" t="s">
        <v>177</v>
      </c>
      <c r="B826" s="12" t="s">
        <v>8020</v>
      </c>
      <c r="C826" s="12" t="s">
        <v>11488</v>
      </c>
      <c r="D826" s="12" t="s">
        <v>11489</v>
      </c>
      <c r="E826" s="12" t="s">
        <v>11417</v>
      </c>
      <c r="F826" s="12" t="s">
        <v>1348</v>
      </c>
      <c r="G826" s="12" t="s">
        <v>2239</v>
      </c>
      <c r="H826" s="12" t="s">
        <v>1744</v>
      </c>
      <c r="I826" s="12" t="s">
        <v>1590</v>
      </c>
      <c r="J826" s="12" t="s">
        <v>1504</v>
      </c>
      <c r="K826" s="12" t="s">
        <v>1547</v>
      </c>
      <c r="L826" s="12" t="s">
        <v>4985</v>
      </c>
      <c r="M826" s="12" t="s">
        <v>7333</v>
      </c>
      <c r="N826" s="12" t="s">
        <v>3442</v>
      </c>
      <c r="O826" s="12" t="s">
        <v>2418</v>
      </c>
      <c r="P826" s="12" t="s">
        <v>2172</v>
      </c>
      <c r="Q826" s="12" t="s">
        <v>2773</v>
      </c>
      <c r="R826" s="12" t="s">
        <v>11490</v>
      </c>
      <c r="S826" s="12" t="s">
        <v>11491</v>
      </c>
      <c r="T826" s="12" t="s">
        <v>11492</v>
      </c>
      <c r="U826" s="12" t="s">
        <v>11493</v>
      </c>
      <c r="V826" s="12" t="s">
        <v>923</v>
      </c>
      <c r="W826" s="12" t="s">
        <v>3</v>
      </c>
      <c r="X826" s="12" t="s">
        <v>9127</v>
      </c>
      <c r="Y826" s="12" t="s">
        <v>2408</v>
      </c>
      <c r="Z826" s="12" t="s">
        <v>11494</v>
      </c>
    </row>
    <row r="827" spans="1:26">
      <c r="A827" s="12" t="s">
        <v>177</v>
      </c>
      <c r="B827" s="12" t="s">
        <v>8928</v>
      </c>
      <c r="C827" s="12" t="s">
        <v>11495</v>
      </c>
      <c r="D827" s="12" t="s">
        <v>11496</v>
      </c>
      <c r="E827" s="12" t="s">
        <v>11417</v>
      </c>
      <c r="F827" s="12" t="s">
        <v>2994</v>
      </c>
      <c r="G827" s="12" t="s">
        <v>1719</v>
      </c>
      <c r="H827" s="12" t="s">
        <v>1764</v>
      </c>
      <c r="I827" s="12" t="s">
        <v>1504</v>
      </c>
      <c r="J827" s="12" t="s">
        <v>1504</v>
      </c>
      <c r="K827" s="12" t="s">
        <v>1504</v>
      </c>
      <c r="L827" s="12" t="s">
        <v>11497</v>
      </c>
      <c r="M827" s="12" t="s">
        <v>6949</v>
      </c>
      <c r="N827" s="12" t="s">
        <v>2315</v>
      </c>
      <c r="O827" s="12" t="s">
        <v>2315</v>
      </c>
      <c r="P827" s="12" t="s">
        <v>2172</v>
      </c>
      <c r="Q827" s="12" t="s">
        <v>3522</v>
      </c>
      <c r="R827" s="12" t="s">
        <v>4602</v>
      </c>
      <c r="S827" s="12" t="s">
        <v>11498</v>
      </c>
      <c r="T827" s="12" t="s">
        <v>11499</v>
      </c>
      <c r="U827" s="12" t="s">
        <v>11422</v>
      </c>
      <c r="V827" s="12" t="s">
        <v>11452</v>
      </c>
      <c r="W827" s="12" t="s">
        <v>4</v>
      </c>
      <c r="X827" s="12" t="s">
        <v>1086</v>
      </c>
      <c r="Y827" s="12" t="s">
        <v>9759</v>
      </c>
      <c r="Z827" s="12" t="s">
        <v>11500</v>
      </c>
    </row>
    <row r="828" spans="1:26">
      <c r="A828" s="12" t="s">
        <v>177</v>
      </c>
      <c r="B828" s="12" t="s">
        <v>4456</v>
      </c>
      <c r="C828" s="12" t="s">
        <v>11501</v>
      </c>
      <c r="D828" s="12" t="s">
        <v>11502</v>
      </c>
      <c r="E828" s="12" t="s">
        <v>11417</v>
      </c>
      <c r="F828" s="12" t="s">
        <v>3800</v>
      </c>
      <c r="G828" s="12" t="s">
        <v>3800</v>
      </c>
      <c r="H828" s="12" t="s">
        <v>3800</v>
      </c>
      <c r="I828" s="12" t="s">
        <v>3800</v>
      </c>
      <c r="J828" s="12" t="s">
        <v>3800</v>
      </c>
      <c r="K828" s="12" t="s">
        <v>921</v>
      </c>
      <c r="L828" s="12" t="s">
        <v>91</v>
      </c>
      <c r="M828" s="12" t="s">
        <v>91</v>
      </c>
      <c r="N828" s="12" t="s">
        <v>91</v>
      </c>
      <c r="O828" s="12" t="s">
        <v>91</v>
      </c>
      <c r="P828" s="12" t="s">
        <v>91</v>
      </c>
      <c r="Q828" s="12" t="s">
        <v>11503</v>
      </c>
      <c r="R828" s="12" t="s">
        <v>11503</v>
      </c>
      <c r="S828" s="12" t="s">
        <v>91</v>
      </c>
      <c r="T828" s="12" t="s">
        <v>11504</v>
      </c>
      <c r="U828" s="12" t="s">
        <v>3808</v>
      </c>
      <c r="V828" s="12" t="s">
        <v>6841</v>
      </c>
      <c r="W828" s="12" t="s">
        <v>91</v>
      </c>
      <c r="X828" s="12" t="s">
        <v>11505</v>
      </c>
      <c r="Y828" s="12" t="s">
        <v>11505</v>
      </c>
      <c r="Z828" s="12" t="s">
        <v>91</v>
      </c>
    </row>
    <row r="829" spans="1:26">
      <c r="A829" s="12" t="s">
        <v>177</v>
      </c>
      <c r="B829" s="12" t="s">
        <v>2409</v>
      </c>
      <c r="C829" s="12" t="s">
        <v>11506</v>
      </c>
      <c r="D829" s="12" t="s">
        <v>11507</v>
      </c>
      <c r="E829" s="12" t="s">
        <v>11508</v>
      </c>
      <c r="F829" s="12" t="s">
        <v>2481</v>
      </c>
      <c r="G829" s="12" t="s">
        <v>2463</v>
      </c>
      <c r="H829" s="12" t="s">
        <v>1831</v>
      </c>
      <c r="I829" s="12" t="s">
        <v>1482</v>
      </c>
      <c r="J829" s="12" t="s">
        <v>1592</v>
      </c>
      <c r="K829" s="12" t="s">
        <v>1590</v>
      </c>
      <c r="L829" s="12" t="s">
        <v>11509</v>
      </c>
      <c r="M829" s="12" t="s">
        <v>7958</v>
      </c>
      <c r="N829" s="12" t="s">
        <v>3230</v>
      </c>
      <c r="O829" s="12" t="s">
        <v>3522</v>
      </c>
      <c r="P829" s="12" t="s">
        <v>1355</v>
      </c>
      <c r="Q829" s="12" t="s">
        <v>3362</v>
      </c>
      <c r="R829" s="12" t="s">
        <v>11510</v>
      </c>
      <c r="S829" s="12" t="s">
        <v>11511</v>
      </c>
      <c r="T829" s="12" t="s">
        <v>11512</v>
      </c>
      <c r="U829" s="12" t="s">
        <v>7170</v>
      </c>
      <c r="V829" s="12" t="s">
        <v>11513</v>
      </c>
      <c r="W829" s="12" t="s">
        <v>4</v>
      </c>
      <c r="X829" s="12" t="s">
        <v>1702</v>
      </c>
      <c r="Y829" s="12" t="s">
        <v>1945</v>
      </c>
      <c r="Z829" s="12" t="s">
        <v>11514</v>
      </c>
    </row>
    <row r="830" spans="1:26">
      <c r="A830" s="12" t="s">
        <v>177</v>
      </c>
      <c r="B830" s="12" t="s">
        <v>7194</v>
      </c>
      <c r="C830" s="12" t="s">
        <v>11515</v>
      </c>
      <c r="D830" s="12" t="s">
        <v>11516</v>
      </c>
      <c r="E830" s="12" t="s">
        <v>11517</v>
      </c>
      <c r="F830" s="12" t="s">
        <v>2563</v>
      </c>
      <c r="G830" s="12" t="s">
        <v>2007</v>
      </c>
      <c r="H830" s="12" t="s">
        <v>1698</v>
      </c>
      <c r="I830" s="12" t="s">
        <v>1482</v>
      </c>
      <c r="J830" s="12" t="s">
        <v>1547</v>
      </c>
      <c r="K830" s="12" t="s">
        <v>1502</v>
      </c>
      <c r="L830" s="12" t="s">
        <v>4244</v>
      </c>
      <c r="M830" s="12" t="s">
        <v>2731</v>
      </c>
      <c r="N830" s="12" t="s">
        <v>375</v>
      </c>
      <c r="O830" s="12" t="s">
        <v>375</v>
      </c>
      <c r="P830" s="12" t="s">
        <v>471</v>
      </c>
      <c r="Q830" s="12" t="s">
        <v>375</v>
      </c>
      <c r="R830" s="12" t="s">
        <v>11518</v>
      </c>
      <c r="S830" s="12" t="s">
        <v>11519</v>
      </c>
      <c r="T830" s="12" t="s">
        <v>11520</v>
      </c>
      <c r="U830" s="12" t="s">
        <v>11521</v>
      </c>
      <c r="V830" s="12" t="s">
        <v>11522</v>
      </c>
      <c r="W830" s="12" t="s">
        <v>10</v>
      </c>
      <c r="X830" s="12" t="s">
        <v>11523</v>
      </c>
      <c r="Y830" s="12" t="s">
        <v>1989</v>
      </c>
      <c r="Z830" s="12" t="s">
        <v>11524</v>
      </c>
    </row>
    <row r="831" spans="1:26">
      <c r="A831" s="12" t="s">
        <v>177</v>
      </c>
      <c r="B831" s="12" t="s">
        <v>11525</v>
      </c>
      <c r="C831" s="12" t="s">
        <v>11526</v>
      </c>
      <c r="D831" s="12" t="s">
        <v>11527</v>
      </c>
      <c r="E831" s="12" t="s">
        <v>11528</v>
      </c>
      <c r="F831" s="12" t="s">
        <v>2853</v>
      </c>
      <c r="G831" s="12" t="s">
        <v>2587</v>
      </c>
      <c r="H831" s="12" t="s">
        <v>1592</v>
      </c>
      <c r="I831" s="12" t="s">
        <v>1051</v>
      </c>
      <c r="J831" s="12" t="s">
        <v>1504</v>
      </c>
      <c r="K831" s="12" t="s">
        <v>3800</v>
      </c>
      <c r="L831" s="12" t="s">
        <v>3522</v>
      </c>
      <c r="M831" s="12" t="s">
        <v>7079</v>
      </c>
      <c r="N831" s="12" t="s">
        <v>4769</v>
      </c>
      <c r="O831" s="12" t="s">
        <v>3522</v>
      </c>
      <c r="P831" s="12" t="s">
        <v>3522</v>
      </c>
      <c r="Q831" s="12" t="s">
        <v>91</v>
      </c>
      <c r="R831" s="12" t="s">
        <v>11529</v>
      </c>
      <c r="S831" s="12" t="s">
        <v>11530</v>
      </c>
      <c r="T831" s="12" t="s">
        <v>11531</v>
      </c>
      <c r="U831" s="12" t="s">
        <v>11532</v>
      </c>
      <c r="V831" s="12" t="s">
        <v>372</v>
      </c>
      <c r="W831" s="12" t="s">
        <v>11</v>
      </c>
      <c r="X831" s="12" t="s">
        <v>7845</v>
      </c>
      <c r="Y831" s="12" t="s">
        <v>11533</v>
      </c>
      <c r="Z831" s="12" t="s">
        <v>11534</v>
      </c>
    </row>
    <row r="832" spans="1:26">
      <c r="A832" s="12" t="s">
        <v>177</v>
      </c>
      <c r="B832" s="12" t="s">
        <v>11535</v>
      </c>
      <c r="C832" s="12" t="s">
        <v>11536</v>
      </c>
      <c r="D832" s="12" t="s">
        <v>11537</v>
      </c>
      <c r="E832" s="12" t="s">
        <v>11528</v>
      </c>
      <c r="F832" s="12" t="s">
        <v>2544</v>
      </c>
      <c r="G832" s="12" t="s">
        <v>2481</v>
      </c>
      <c r="H832" s="12" t="s">
        <v>1657</v>
      </c>
      <c r="I832" s="12" t="s">
        <v>1547</v>
      </c>
      <c r="J832" s="12" t="s">
        <v>1502</v>
      </c>
      <c r="K832" s="12" t="s">
        <v>1721</v>
      </c>
      <c r="L832" s="12" t="s">
        <v>10610</v>
      </c>
      <c r="M832" s="12" t="s">
        <v>6130</v>
      </c>
      <c r="N832" s="12" t="s">
        <v>3074</v>
      </c>
      <c r="O832" s="12" t="s">
        <v>471</v>
      </c>
      <c r="P832" s="12" t="s">
        <v>371</v>
      </c>
      <c r="Q832" s="12" t="s">
        <v>7226</v>
      </c>
      <c r="R832" s="12" t="s">
        <v>11538</v>
      </c>
      <c r="S832" s="12" t="s">
        <v>11539</v>
      </c>
      <c r="T832" s="12" t="s">
        <v>11540</v>
      </c>
      <c r="U832" s="12" t="s">
        <v>11541</v>
      </c>
      <c r="V832" s="12" t="s">
        <v>11542</v>
      </c>
      <c r="W832" s="12" t="s">
        <v>2</v>
      </c>
      <c r="X832" s="12" t="s">
        <v>3472</v>
      </c>
      <c r="Y832" s="12" t="s">
        <v>4582</v>
      </c>
      <c r="Z832" s="12" t="s">
        <v>11543</v>
      </c>
    </row>
    <row r="833" spans="1:26">
      <c r="A833" s="12" t="s">
        <v>177</v>
      </c>
      <c r="B833" s="12" t="s">
        <v>9882</v>
      </c>
      <c r="C833" s="12" t="s">
        <v>11544</v>
      </c>
      <c r="D833" s="12" t="s">
        <v>11545</v>
      </c>
      <c r="E833" s="12" t="s">
        <v>11528</v>
      </c>
      <c r="F833" s="12" t="s">
        <v>1948</v>
      </c>
      <c r="G833" s="12" t="s">
        <v>1546</v>
      </c>
      <c r="H833" s="12" t="s">
        <v>1546</v>
      </c>
      <c r="I833" s="12" t="s">
        <v>3800</v>
      </c>
      <c r="J833" s="12" t="s">
        <v>1482</v>
      </c>
      <c r="K833" s="12" t="s">
        <v>3800</v>
      </c>
      <c r="L833" s="12" t="s">
        <v>4012</v>
      </c>
      <c r="M833" s="12" t="s">
        <v>2315</v>
      </c>
      <c r="N833" s="12" t="s">
        <v>4088</v>
      </c>
      <c r="O833" s="12" t="s">
        <v>91</v>
      </c>
      <c r="P833" s="12" t="s">
        <v>371</v>
      </c>
      <c r="Q833" s="12" t="s">
        <v>91</v>
      </c>
      <c r="R833" s="12" t="s">
        <v>11546</v>
      </c>
      <c r="S833" s="12" t="s">
        <v>11547</v>
      </c>
      <c r="T833" s="12" t="s">
        <v>11548</v>
      </c>
      <c r="U833" s="12" t="s">
        <v>11549</v>
      </c>
      <c r="V833" s="12" t="s">
        <v>372</v>
      </c>
      <c r="W833" s="12" t="s">
        <v>10</v>
      </c>
      <c r="X833" s="12" t="s">
        <v>11550</v>
      </c>
      <c r="Y833" s="12" t="s">
        <v>1009</v>
      </c>
      <c r="Z833" s="12" t="s">
        <v>11551</v>
      </c>
    </row>
    <row r="834" spans="1:26">
      <c r="A834" s="12" t="s">
        <v>177</v>
      </c>
      <c r="B834" s="12" t="s">
        <v>11552</v>
      </c>
      <c r="C834" s="12" t="s">
        <v>11553</v>
      </c>
      <c r="D834" s="12" t="s">
        <v>11554</v>
      </c>
      <c r="E834" s="12" t="s">
        <v>11555</v>
      </c>
      <c r="F834" s="12" t="s">
        <v>1984</v>
      </c>
      <c r="G834" s="12" t="s">
        <v>1807</v>
      </c>
      <c r="H834" s="12" t="s">
        <v>1719</v>
      </c>
      <c r="I834" s="12" t="s">
        <v>1657</v>
      </c>
      <c r="J834" s="12" t="s">
        <v>1502</v>
      </c>
      <c r="K834" s="12" t="s">
        <v>1502</v>
      </c>
      <c r="L834" s="12" t="s">
        <v>3522</v>
      </c>
      <c r="M834" s="12" t="s">
        <v>5498</v>
      </c>
      <c r="N834" s="12" t="s">
        <v>4602</v>
      </c>
      <c r="O834" s="12" t="s">
        <v>3663</v>
      </c>
      <c r="P834" s="12" t="s">
        <v>375</v>
      </c>
      <c r="Q834" s="12" t="s">
        <v>431</v>
      </c>
      <c r="R834" s="12" t="s">
        <v>11556</v>
      </c>
      <c r="S834" s="12" t="s">
        <v>11557</v>
      </c>
      <c r="T834" s="12" t="s">
        <v>11558</v>
      </c>
      <c r="U834" s="12" t="s">
        <v>11559</v>
      </c>
      <c r="V834" s="12" t="s">
        <v>9778</v>
      </c>
      <c r="W834" s="12" t="s">
        <v>4</v>
      </c>
      <c r="X834" s="12" t="s">
        <v>10506</v>
      </c>
      <c r="Y834" s="12" t="s">
        <v>1437</v>
      </c>
      <c r="Z834" s="12" t="s">
        <v>11560</v>
      </c>
    </row>
    <row r="835" spans="1:26">
      <c r="A835" s="12" t="s">
        <v>177</v>
      </c>
      <c r="B835" s="12" t="s">
        <v>1196</v>
      </c>
      <c r="C835" s="12" t="s">
        <v>11561</v>
      </c>
      <c r="D835" s="12" t="s">
        <v>11562</v>
      </c>
      <c r="E835" s="12" t="s">
        <v>11555</v>
      </c>
      <c r="F835" s="12" t="s">
        <v>2450</v>
      </c>
      <c r="G835" s="12" t="s">
        <v>1918</v>
      </c>
      <c r="H835" s="12" t="s">
        <v>1547</v>
      </c>
      <c r="I835" s="12" t="s">
        <v>1546</v>
      </c>
      <c r="J835" s="12" t="s">
        <v>1482</v>
      </c>
      <c r="K835" s="12" t="s">
        <v>3800</v>
      </c>
      <c r="L835" s="12" t="s">
        <v>11563</v>
      </c>
      <c r="M835" s="12" t="s">
        <v>5190</v>
      </c>
      <c r="N835" s="12" t="s">
        <v>2773</v>
      </c>
      <c r="O835" s="12" t="s">
        <v>371</v>
      </c>
      <c r="P835" s="12" t="s">
        <v>371</v>
      </c>
      <c r="Q835" s="12" t="s">
        <v>91</v>
      </c>
      <c r="R835" s="12" t="s">
        <v>3362</v>
      </c>
      <c r="S835" s="12" t="s">
        <v>11564</v>
      </c>
      <c r="T835" s="12" t="s">
        <v>11565</v>
      </c>
      <c r="U835" s="12" t="s">
        <v>9144</v>
      </c>
      <c r="V835" s="12" t="s">
        <v>372</v>
      </c>
      <c r="W835" s="12" t="s">
        <v>3</v>
      </c>
      <c r="X835" s="12" t="s">
        <v>6267</v>
      </c>
      <c r="Y835" s="12" t="s">
        <v>2591</v>
      </c>
      <c r="Z835" s="12" t="s">
        <v>11566</v>
      </c>
    </row>
    <row r="836" spans="1:26">
      <c r="A836" s="12" t="s">
        <v>177</v>
      </c>
      <c r="B836" s="12" t="s">
        <v>9325</v>
      </c>
      <c r="C836" s="12" t="s">
        <v>11567</v>
      </c>
      <c r="D836" s="12" t="s">
        <v>11568</v>
      </c>
      <c r="E836" s="12" t="s">
        <v>11555</v>
      </c>
      <c r="F836" s="12" t="s">
        <v>2976</v>
      </c>
      <c r="G836" s="12" t="s">
        <v>2050</v>
      </c>
      <c r="H836" s="12" t="s">
        <v>1698</v>
      </c>
      <c r="I836" s="12" t="s">
        <v>1502</v>
      </c>
      <c r="J836" s="12" t="s">
        <v>1502</v>
      </c>
      <c r="K836" s="12" t="s">
        <v>1482</v>
      </c>
      <c r="L836" s="12" t="s">
        <v>4645</v>
      </c>
      <c r="M836" s="12" t="s">
        <v>11569</v>
      </c>
      <c r="N836" s="12" t="s">
        <v>4088</v>
      </c>
      <c r="O836" s="12" t="s">
        <v>371</v>
      </c>
      <c r="P836" s="12" t="s">
        <v>375</v>
      </c>
      <c r="Q836" s="12" t="s">
        <v>371</v>
      </c>
      <c r="R836" s="12" t="s">
        <v>11570</v>
      </c>
      <c r="S836" s="12" t="s">
        <v>11571</v>
      </c>
      <c r="T836" s="12" t="s">
        <v>11572</v>
      </c>
      <c r="U836" s="12" t="s">
        <v>9144</v>
      </c>
      <c r="V836" s="12" t="s">
        <v>1350</v>
      </c>
      <c r="W836" s="12" t="s">
        <v>3</v>
      </c>
      <c r="X836" s="12" t="s">
        <v>4625</v>
      </c>
      <c r="Y836" s="12" t="s">
        <v>2744</v>
      </c>
      <c r="Z836" s="12" t="s">
        <v>11573</v>
      </c>
    </row>
    <row r="837" spans="1:26">
      <c r="A837" s="12" t="s">
        <v>177</v>
      </c>
      <c r="B837" s="12" t="s">
        <v>10998</v>
      </c>
      <c r="C837" s="12" t="s">
        <v>11574</v>
      </c>
      <c r="D837" s="12" t="s">
        <v>11575</v>
      </c>
      <c r="E837" s="12" t="s">
        <v>11555</v>
      </c>
      <c r="F837" s="12" t="s">
        <v>2615</v>
      </c>
      <c r="G837" s="12" t="s">
        <v>2301</v>
      </c>
      <c r="H837" s="12" t="s">
        <v>1546</v>
      </c>
      <c r="I837" s="12" t="s">
        <v>3800</v>
      </c>
      <c r="J837" s="12" t="s">
        <v>3800</v>
      </c>
      <c r="K837" s="12" t="s">
        <v>3800</v>
      </c>
      <c r="L837" s="12" t="s">
        <v>6576</v>
      </c>
      <c r="M837" s="12" t="s">
        <v>11576</v>
      </c>
      <c r="N837" s="12" t="s">
        <v>3522</v>
      </c>
      <c r="O837" s="12" t="s">
        <v>91</v>
      </c>
      <c r="P837" s="12" t="s">
        <v>91</v>
      </c>
      <c r="Q837" s="12" t="s">
        <v>91</v>
      </c>
      <c r="R837" s="12" t="s">
        <v>8203</v>
      </c>
      <c r="S837" s="12" t="s">
        <v>11577</v>
      </c>
      <c r="T837" s="12" t="s">
        <v>11578</v>
      </c>
      <c r="U837" s="12" t="s">
        <v>3808</v>
      </c>
      <c r="V837" s="12" t="s">
        <v>372</v>
      </c>
      <c r="W837" s="12" t="s">
        <v>2</v>
      </c>
      <c r="X837" s="12" t="s">
        <v>6571</v>
      </c>
      <c r="Y837" s="12" t="s">
        <v>11579</v>
      </c>
      <c r="Z837" s="12" t="s">
        <v>11580</v>
      </c>
    </row>
    <row r="838" spans="1:26">
      <c r="A838" s="12" t="s">
        <v>177</v>
      </c>
      <c r="B838" s="12" t="s">
        <v>11354</v>
      </c>
      <c r="C838" s="12" t="s">
        <v>11581</v>
      </c>
      <c r="D838" s="12" t="s">
        <v>11582</v>
      </c>
      <c r="E838" s="12" t="s">
        <v>11555</v>
      </c>
      <c r="F838" s="12" t="s">
        <v>1961</v>
      </c>
      <c r="G838" s="12" t="s">
        <v>2544</v>
      </c>
      <c r="H838" s="12" t="s">
        <v>2137</v>
      </c>
      <c r="I838" s="12" t="s">
        <v>1810</v>
      </c>
      <c r="J838" s="12" t="s">
        <v>1482</v>
      </c>
      <c r="K838" s="12" t="s">
        <v>1547</v>
      </c>
      <c r="L838" s="12" t="s">
        <v>4104</v>
      </c>
      <c r="M838" s="12" t="s">
        <v>375</v>
      </c>
      <c r="N838" s="12" t="s">
        <v>375</v>
      </c>
      <c r="O838" s="12" t="s">
        <v>5512</v>
      </c>
      <c r="P838" s="12" t="s">
        <v>371</v>
      </c>
      <c r="Q838" s="12" t="s">
        <v>2038</v>
      </c>
      <c r="R838" s="12" t="s">
        <v>8047</v>
      </c>
      <c r="S838" s="12" t="s">
        <v>11583</v>
      </c>
      <c r="T838" s="12" t="s">
        <v>11584</v>
      </c>
      <c r="U838" s="12" t="s">
        <v>11585</v>
      </c>
      <c r="V838" s="12" t="s">
        <v>11586</v>
      </c>
      <c r="W838" s="12" t="s">
        <v>3</v>
      </c>
      <c r="X838" s="12" t="s">
        <v>2766</v>
      </c>
      <c r="Y838" s="12" t="s">
        <v>3659</v>
      </c>
      <c r="Z838" s="12" t="s">
        <v>11587</v>
      </c>
    </row>
    <row r="839" spans="1:26">
      <c r="A839" s="12" t="s">
        <v>177</v>
      </c>
      <c r="B839" s="12" t="s">
        <v>11588</v>
      </c>
      <c r="C839" s="12" t="s">
        <v>11589</v>
      </c>
      <c r="D839" s="12" t="s">
        <v>11590</v>
      </c>
      <c r="E839" s="12" t="s">
        <v>11555</v>
      </c>
      <c r="F839" s="12" t="s">
        <v>2247</v>
      </c>
      <c r="G839" s="12" t="s">
        <v>2324</v>
      </c>
      <c r="H839" s="12" t="s">
        <v>1744</v>
      </c>
      <c r="I839" s="12" t="s">
        <v>1051</v>
      </c>
      <c r="J839" s="12" t="s">
        <v>3800</v>
      </c>
      <c r="K839" s="12" t="s">
        <v>3800</v>
      </c>
      <c r="L839" s="12" t="s">
        <v>2375</v>
      </c>
      <c r="M839" s="12" t="s">
        <v>8947</v>
      </c>
      <c r="N839" s="12" t="s">
        <v>3023</v>
      </c>
      <c r="O839" s="12" t="s">
        <v>371</v>
      </c>
      <c r="P839" s="12" t="s">
        <v>91</v>
      </c>
      <c r="Q839" s="12" t="s">
        <v>91</v>
      </c>
      <c r="R839" s="12" t="s">
        <v>2696</v>
      </c>
      <c r="S839" s="12" t="s">
        <v>11591</v>
      </c>
      <c r="T839" s="12" t="s">
        <v>11592</v>
      </c>
      <c r="U839" s="12" t="s">
        <v>11593</v>
      </c>
      <c r="V839" s="12" t="s">
        <v>372</v>
      </c>
      <c r="W839" s="12" t="s">
        <v>10</v>
      </c>
      <c r="X839" s="12" t="s">
        <v>2182</v>
      </c>
      <c r="Y839" s="12" t="s">
        <v>8532</v>
      </c>
      <c r="Z839" s="12" t="s">
        <v>11594</v>
      </c>
    </row>
    <row r="840" spans="1:26">
      <c r="A840" s="12" t="s">
        <v>177</v>
      </c>
      <c r="B840" s="12" t="s">
        <v>9414</v>
      </c>
      <c r="C840" s="12" t="s">
        <v>11595</v>
      </c>
      <c r="D840" s="12" t="s">
        <v>11596</v>
      </c>
      <c r="E840" s="12" t="s">
        <v>11597</v>
      </c>
      <c r="F840" s="12" t="s">
        <v>2324</v>
      </c>
      <c r="G840" s="12" t="s">
        <v>2324</v>
      </c>
      <c r="H840" s="12" t="s">
        <v>1657</v>
      </c>
      <c r="I840" s="12" t="s">
        <v>1657</v>
      </c>
      <c r="J840" s="12" t="s">
        <v>1698</v>
      </c>
      <c r="K840" s="12" t="s">
        <v>1810</v>
      </c>
      <c r="L840" s="12" t="s">
        <v>3378</v>
      </c>
      <c r="M840" s="12" t="s">
        <v>5716</v>
      </c>
      <c r="N840" s="12" t="s">
        <v>3522</v>
      </c>
      <c r="O840" s="12" t="s">
        <v>3663</v>
      </c>
      <c r="P840" s="12" t="s">
        <v>2315</v>
      </c>
      <c r="Q840" s="12" t="s">
        <v>4958</v>
      </c>
      <c r="R840" s="12" t="s">
        <v>11598</v>
      </c>
      <c r="S840" s="12" t="s">
        <v>11599</v>
      </c>
      <c r="T840" s="12" t="s">
        <v>11600</v>
      </c>
      <c r="U840" s="12" t="s">
        <v>11601</v>
      </c>
      <c r="V840" s="12" t="s">
        <v>11602</v>
      </c>
      <c r="W840" s="12" t="s">
        <v>11</v>
      </c>
      <c r="X840" s="12" t="s">
        <v>11603</v>
      </c>
      <c r="Y840" s="12" t="s">
        <v>11604</v>
      </c>
      <c r="Z840" s="12" t="s">
        <v>11605</v>
      </c>
    </row>
    <row r="841" spans="1:26">
      <c r="A841" s="12" t="s">
        <v>177</v>
      </c>
      <c r="B841" s="12" t="s">
        <v>11148</v>
      </c>
      <c r="C841" s="12" t="s">
        <v>11606</v>
      </c>
      <c r="D841" s="12" t="s">
        <v>11607</v>
      </c>
      <c r="E841" s="12" t="s">
        <v>11597</v>
      </c>
      <c r="F841" s="12" t="s">
        <v>1984</v>
      </c>
      <c r="G841" s="12" t="s">
        <v>2135</v>
      </c>
      <c r="H841" s="12" t="s">
        <v>1918</v>
      </c>
      <c r="I841" s="12" t="s">
        <v>1502</v>
      </c>
      <c r="J841" s="12" t="s">
        <v>1547</v>
      </c>
      <c r="K841" s="12" t="s">
        <v>1961</v>
      </c>
      <c r="L841" s="12" t="s">
        <v>7493</v>
      </c>
      <c r="M841" s="12" t="s">
        <v>4703</v>
      </c>
      <c r="N841" s="12" t="s">
        <v>4891</v>
      </c>
      <c r="O841" s="12" t="s">
        <v>2696</v>
      </c>
      <c r="P841" s="12" t="s">
        <v>2773</v>
      </c>
      <c r="Q841" s="12" t="s">
        <v>3363</v>
      </c>
      <c r="R841" s="12" t="s">
        <v>11608</v>
      </c>
      <c r="S841" s="12" t="s">
        <v>11609</v>
      </c>
      <c r="T841" s="12" t="s">
        <v>11610</v>
      </c>
      <c r="U841" s="12" t="s">
        <v>11611</v>
      </c>
      <c r="V841" s="12" t="s">
        <v>11612</v>
      </c>
      <c r="W841" s="12" t="s">
        <v>4</v>
      </c>
      <c r="X841" s="12" t="s">
        <v>7074</v>
      </c>
      <c r="Y841" s="12" t="s">
        <v>3767</v>
      </c>
      <c r="Z841" s="12" t="s">
        <v>11613</v>
      </c>
    </row>
    <row r="842" spans="1:26">
      <c r="A842" s="12" t="s">
        <v>177</v>
      </c>
      <c r="B842" s="12" t="s">
        <v>11147</v>
      </c>
      <c r="C842" s="12" t="s">
        <v>11614</v>
      </c>
      <c r="D842" s="12" t="s">
        <v>11615</v>
      </c>
      <c r="E842" s="12" t="s">
        <v>11597</v>
      </c>
      <c r="F842" s="12" t="s">
        <v>2007</v>
      </c>
      <c r="G842" s="12" t="s">
        <v>1360</v>
      </c>
      <c r="H842" s="12" t="s">
        <v>2007</v>
      </c>
      <c r="I842" s="12" t="s">
        <v>1590</v>
      </c>
      <c r="J842" s="12" t="s">
        <v>1657</v>
      </c>
      <c r="K842" s="12" t="s">
        <v>1764</v>
      </c>
      <c r="L842" s="12" t="s">
        <v>4982</v>
      </c>
      <c r="M842" s="12" t="s">
        <v>3938</v>
      </c>
      <c r="N842" s="12" t="s">
        <v>5929</v>
      </c>
      <c r="O842" s="12" t="s">
        <v>3362</v>
      </c>
      <c r="P842" s="12" t="s">
        <v>3663</v>
      </c>
      <c r="Q842" s="12" t="s">
        <v>6672</v>
      </c>
      <c r="R842" s="12" t="s">
        <v>4616</v>
      </c>
      <c r="S842" s="12" t="s">
        <v>11616</v>
      </c>
      <c r="T842" s="12" t="s">
        <v>8958</v>
      </c>
      <c r="U842" s="12" t="s">
        <v>11617</v>
      </c>
      <c r="V842" s="12" t="s">
        <v>11618</v>
      </c>
      <c r="W842" s="12" t="s">
        <v>11</v>
      </c>
      <c r="X842" s="12" t="s">
        <v>10450</v>
      </c>
      <c r="Y842" s="12" t="s">
        <v>11619</v>
      </c>
      <c r="Z842" s="12" t="s">
        <v>11620</v>
      </c>
    </row>
    <row r="843" spans="1:26">
      <c r="A843" s="12" t="s">
        <v>177</v>
      </c>
      <c r="B843" s="12" t="s">
        <v>2079</v>
      </c>
      <c r="C843" s="12" t="s">
        <v>11621</v>
      </c>
      <c r="D843" s="12" t="s">
        <v>11622</v>
      </c>
      <c r="E843" s="12" t="s">
        <v>11597</v>
      </c>
      <c r="F843" s="12" t="s">
        <v>2878</v>
      </c>
      <c r="G843" s="12" t="s">
        <v>1721</v>
      </c>
      <c r="H843" s="12" t="s">
        <v>1504</v>
      </c>
      <c r="I843" s="12" t="s">
        <v>1051</v>
      </c>
      <c r="J843" s="12" t="s">
        <v>1547</v>
      </c>
      <c r="K843" s="12" t="s">
        <v>1051</v>
      </c>
      <c r="L843" s="12" t="s">
        <v>11623</v>
      </c>
      <c r="M843" s="12" t="s">
        <v>2792</v>
      </c>
      <c r="N843" s="12" t="s">
        <v>371</v>
      </c>
      <c r="O843" s="12" t="s">
        <v>371</v>
      </c>
      <c r="P843" s="12" t="s">
        <v>371</v>
      </c>
      <c r="Q843" s="12" t="s">
        <v>371</v>
      </c>
      <c r="R843" s="12" t="s">
        <v>11624</v>
      </c>
      <c r="S843" s="12" t="s">
        <v>11625</v>
      </c>
      <c r="T843" s="12" t="s">
        <v>11626</v>
      </c>
      <c r="U843" s="12" t="s">
        <v>11627</v>
      </c>
      <c r="V843" s="12" t="s">
        <v>11628</v>
      </c>
      <c r="W843" s="12" t="s">
        <v>3</v>
      </c>
      <c r="X843" s="12" t="s">
        <v>11318</v>
      </c>
      <c r="Y843" s="12" t="s">
        <v>3036</v>
      </c>
      <c r="Z843" s="12" t="s">
        <v>11629</v>
      </c>
    </row>
    <row r="844" spans="1:26">
      <c r="A844" s="12" t="s">
        <v>177</v>
      </c>
      <c r="B844" s="12" t="s">
        <v>6930</v>
      </c>
      <c r="C844" s="12" t="s">
        <v>11630</v>
      </c>
      <c r="D844" s="12" t="s">
        <v>11631</v>
      </c>
      <c r="E844" s="12" t="s">
        <v>11597</v>
      </c>
      <c r="F844" s="12" t="s">
        <v>1786</v>
      </c>
      <c r="G844" s="12" t="s">
        <v>1742</v>
      </c>
      <c r="H844" s="12" t="s">
        <v>1742</v>
      </c>
      <c r="I844" s="12" t="s">
        <v>1897</v>
      </c>
      <c r="J844" s="12" t="s">
        <v>1053</v>
      </c>
      <c r="K844" s="12" t="s">
        <v>1053</v>
      </c>
      <c r="L844" s="12" t="s">
        <v>7958</v>
      </c>
      <c r="M844" s="12" t="s">
        <v>3345</v>
      </c>
      <c r="N844" s="12" t="s">
        <v>3345</v>
      </c>
      <c r="O844" s="12" t="s">
        <v>3492</v>
      </c>
      <c r="P844" s="12" t="s">
        <v>2884</v>
      </c>
      <c r="Q844" s="12" t="s">
        <v>2884</v>
      </c>
      <c r="R844" s="12" t="s">
        <v>11632</v>
      </c>
      <c r="S844" s="12" t="s">
        <v>11633</v>
      </c>
      <c r="T844" s="12" t="s">
        <v>11634</v>
      </c>
      <c r="U844" s="12" t="s">
        <v>11635</v>
      </c>
      <c r="V844" s="12" t="s">
        <v>11636</v>
      </c>
      <c r="W844" s="12" t="s">
        <v>4</v>
      </c>
      <c r="X844" s="12" t="s">
        <v>11399</v>
      </c>
      <c r="Y844" s="12" t="s">
        <v>7667</v>
      </c>
      <c r="Z844" s="12" t="s">
        <v>11637</v>
      </c>
    </row>
    <row r="845" spans="1:26">
      <c r="A845" s="12" t="s">
        <v>177</v>
      </c>
      <c r="B845" s="12" t="s">
        <v>2527</v>
      </c>
      <c r="C845" s="12" t="s">
        <v>11638</v>
      </c>
      <c r="D845" s="12" t="s">
        <v>11639</v>
      </c>
      <c r="E845" s="12" t="s">
        <v>11597</v>
      </c>
      <c r="F845" s="12" t="s">
        <v>2759</v>
      </c>
      <c r="G845" s="12" t="s">
        <v>2049</v>
      </c>
      <c r="H845" s="12" t="s">
        <v>1546</v>
      </c>
      <c r="I845" s="12" t="s">
        <v>1051</v>
      </c>
      <c r="J845" s="12" t="s">
        <v>3800</v>
      </c>
      <c r="K845" s="12" t="s">
        <v>3800</v>
      </c>
      <c r="L845" s="12" t="s">
        <v>11640</v>
      </c>
      <c r="M845" s="12" t="s">
        <v>2730</v>
      </c>
      <c r="N845" s="12" t="s">
        <v>3522</v>
      </c>
      <c r="O845" s="12" t="s">
        <v>3522</v>
      </c>
      <c r="P845" s="12" t="s">
        <v>91</v>
      </c>
      <c r="Q845" s="12" t="s">
        <v>91</v>
      </c>
      <c r="R845" s="12" t="s">
        <v>11641</v>
      </c>
      <c r="S845" s="12" t="s">
        <v>11642</v>
      </c>
      <c r="T845" s="12" t="s">
        <v>11643</v>
      </c>
      <c r="U845" s="12" t="s">
        <v>11644</v>
      </c>
      <c r="V845" s="12" t="s">
        <v>372</v>
      </c>
      <c r="W845" s="12" t="s">
        <v>4</v>
      </c>
      <c r="X845" s="12" t="s">
        <v>11645</v>
      </c>
      <c r="Y845" s="12" t="s">
        <v>11646</v>
      </c>
      <c r="Z845" s="12" t="s">
        <v>11647</v>
      </c>
    </row>
    <row r="846" spans="1:26">
      <c r="A846" s="12" t="s">
        <v>177</v>
      </c>
      <c r="B846" s="12" t="s">
        <v>1988</v>
      </c>
      <c r="C846" s="12" t="s">
        <v>11648</v>
      </c>
      <c r="D846" s="12" t="s">
        <v>11649</v>
      </c>
      <c r="E846" s="12" t="s">
        <v>11650</v>
      </c>
      <c r="F846" s="12" t="s">
        <v>2530</v>
      </c>
      <c r="G846" s="12" t="s">
        <v>2502</v>
      </c>
      <c r="H846" s="12" t="s">
        <v>1721</v>
      </c>
      <c r="I846" s="12" t="s">
        <v>1504</v>
      </c>
      <c r="J846" s="12" t="s">
        <v>1482</v>
      </c>
      <c r="K846" s="12" t="s">
        <v>1547</v>
      </c>
      <c r="L846" s="12" t="s">
        <v>7443</v>
      </c>
      <c r="M846" s="12" t="s">
        <v>6142</v>
      </c>
      <c r="N846" s="12" t="s">
        <v>7226</v>
      </c>
      <c r="O846" s="12" t="s">
        <v>2315</v>
      </c>
      <c r="P846" s="12" t="s">
        <v>371</v>
      </c>
      <c r="Q846" s="12" t="s">
        <v>2038</v>
      </c>
      <c r="R846" s="12" t="s">
        <v>11651</v>
      </c>
      <c r="S846" s="12" t="s">
        <v>11652</v>
      </c>
      <c r="T846" s="12" t="s">
        <v>11653</v>
      </c>
      <c r="U846" s="12" t="s">
        <v>7629</v>
      </c>
      <c r="V846" s="12" t="s">
        <v>8291</v>
      </c>
      <c r="W846" s="12" t="s">
        <v>4</v>
      </c>
      <c r="X846" s="12" t="s">
        <v>9367</v>
      </c>
      <c r="Y846" s="12" t="s">
        <v>2571</v>
      </c>
      <c r="Z846" s="12" t="s">
        <v>11654</v>
      </c>
    </row>
    <row r="847" spans="1:26">
      <c r="A847" s="12" t="s">
        <v>177</v>
      </c>
      <c r="B847" s="12" t="s">
        <v>6908</v>
      </c>
      <c r="C847" s="12" t="s">
        <v>11655</v>
      </c>
      <c r="D847" s="12" t="s">
        <v>11656</v>
      </c>
      <c r="E847" s="12" t="s">
        <v>11650</v>
      </c>
      <c r="F847" s="12" t="s">
        <v>2566</v>
      </c>
      <c r="G847" s="12" t="s">
        <v>2461</v>
      </c>
      <c r="H847" s="12" t="s">
        <v>1657</v>
      </c>
      <c r="I847" s="12" t="s">
        <v>3800</v>
      </c>
      <c r="J847" s="12" t="s">
        <v>1502</v>
      </c>
      <c r="K847" s="12" t="s">
        <v>1051</v>
      </c>
      <c r="L847" s="12" t="s">
        <v>11657</v>
      </c>
      <c r="M847" s="12" t="s">
        <v>11658</v>
      </c>
      <c r="N847" s="12" t="s">
        <v>375</v>
      </c>
      <c r="O847" s="12" t="s">
        <v>91</v>
      </c>
      <c r="P847" s="12" t="s">
        <v>431</v>
      </c>
      <c r="Q847" s="12" t="s">
        <v>371</v>
      </c>
      <c r="R847" s="12" t="s">
        <v>11659</v>
      </c>
      <c r="S847" s="12" t="s">
        <v>11660</v>
      </c>
      <c r="T847" s="12" t="s">
        <v>11661</v>
      </c>
      <c r="U847" s="12" t="s">
        <v>11662</v>
      </c>
      <c r="V847" s="12" t="s">
        <v>11663</v>
      </c>
      <c r="W847" s="12" t="s">
        <v>10</v>
      </c>
      <c r="X847" s="12" t="s">
        <v>11664</v>
      </c>
      <c r="Y847" s="12" t="s">
        <v>11665</v>
      </c>
      <c r="Z847" s="12" t="s">
        <v>11666</v>
      </c>
    </row>
    <row r="848" spans="1:26">
      <c r="A848" s="12" t="s">
        <v>177</v>
      </c>
      <c r="B848" s="12" t="s">
        <v>2652</v>
      </c>
      <c r="C848" s="12" t="s">
        <v>11667</v>
      </c>
      <c r="D848" s="12" t="s">
        <v>11668</v>
      </c>
      <c r="E848" s="12" t="s">
        <v>11669</v>
      </c>
      <c r="F848" s="12" t="s">
        <v>2530</v>
      </c>
      <c r="G848" s="12" t="s">
        <v>1719</v>
      </c>
      <c r="H848" s="12" t="s">
        <v>1918</v>
      </c>
      <c r="I848" s="12" t="s">
        <v>1592</v>
      </c>
      <c r="J848" s="12" t="s">
        <v>1482</v>
      </c>
      <c r="K848" s="12" t="s">
        <v>1592</v>
      </c>
      <c r="L848" s="12" t="s">
        <v>11670</v>
      </c>
      <c r="M848" s="12" t="s">
        <v>4602</v>
      </c>
      <c r="N848" s="12" t="s">
        <v>3804</v>
      </c>
      <c r="O848" s="12" t="s">
        <v>3442</v>
      </c>
      <c r="P848" s="12" t="s">
        <v>375</v>
      </c>
      <c r="Q848" s="12" t="s">
        <v>3583</v>
      </c>
      <c r="R848" s="12" t="s">
        <v>4193</v>
      </c>
      <c r="S848" s="12" t="s">
        <v>11671</v>
      </c>
      <c r="T848" s="12" t="s">
        <v>11672</v>
      </c>
      <c r="U848" s="12" t="s">
        <v>11673</v>
      </c>
      <c r="V848" s="12" t="s">
        <v>11674</v>
      </c>
      <c r="W848" s="12" t="s">
        <v>10</v>
      </c>
      <c r="X848" s="12" t="s">
        <v>11266</v>
      </c>
      <c r="Y848" s="12" t="s">
        <v>9706</v>
      </c>
      <c r="Z848" s="12" t="s">
        <v>11675</v>
      </c>
    </row>
    <row r="849" spans="1:26">
      <c r="A849" s="12" t="s">
        <v>177</v>
      </c>
      <c r="B849" s="12" t="s">
        <v>2119</v>
      </c>
      <c r="C849" s="12" t="s">
        <v>11676</v>
      </c>
      <c r="D849" s="12" t="s">
        <v>11677</v>
      </c>
      <c r="E849" s="12" t="s">
        <v>11669</v>
      </c>
      <c r="F849" s="12" t="s">
        <v>2566</v>
      </c>
      <c r="G849" s="12" t="s">
        <v>2687</v>
      </c>
      <c r="H849" s="12" t="s">
        <v>1744</v>
      </c>
      <c r="I849" s="12" t="s">
        <v>1504</v>
      </c>
      <c r="J849" s="12" t="s">
        <v>3800</v>
      </c>
      <c r="K849" s="12" t="s">
        <v>3800</v>
      </c>
      <c r="L849" s="12" t="s">
        <v>3522</v>
      </c>
      <c r="M849" s="12" t="s">
        <v>8568</v>
      </c>
      <c r="N849" s="12" t="s">
        <v>4769</v>
      </c>
      <c r="O849" s="12" t="s">
        <v>3522</v>
      </c>
      <c r="P849" s="12" t="s">
        <v>91</v>
      </c>
      <c r="Q849" s="12" t="s">
        <v>91</v>
      </c>
      <c r="R849" s="12" t="s">
        <v>6199</v>
      </c>
      <c r="S849" s="12" t="s">
        <v>11678</v>
      </c>
      <c r="T849" s="12" t="s">
        <v>11679</v>
      </c>
      <c r="U849" s="12" t="s">
        <v>9363</v>
      </c>
      <c r="V849" s="12" t="s">
        <v>372</v>
      </c>
      <c r="W849" s="12" t="s">
        <v>4</v>
      </c>
      <c r="X849" s="12" t="s">
        <v>8186</v>
      </c>
      <c r="Y849" s="12" t="s">
        <v>11680</v>
      </c>
      <c r="Z849" s="12" t="s">
        <v>11681</v>
      </c>
    </row>
    <row r="850" spans="1:26">
      <c r="A850" s="12" t="s">
        <v>177</v>
      </c>
      <c r="B850" s="12" t="s">
        <v>8185</v>
      </c>
      <c r="C850" s="12" t="s">
        <v>11682</v>
      </c>
      <c r="D850" s="12" t="s">
        <v>11683</v>
      </c>
      <c r="E850" s="12" t="s">
        <v>11669</v>
      </c>
      <c r="F850" s="12" t="s">
        <v>2135</v>
      </c>
      <c r="G850" s="12" t="s">
        <v>2050</v>
      </c>
      <c r="H850" s="12" t="s">
        <v>1853</v>
      </c>
      <c r="I850" s="12" t="s">
        <v>1657</v>
      </c>
      <c r="J850" s="12" t="s">
        <v>1547</v>
      </c>
      <c r="K850" s="12" t="s">
        <v>1053</v>
      </c>
      <c r="L850" s="12" t="s">
        <v>3551</v>
      </c>
      <c r="M850" s="12" t="s">
        <v>9067</v>
      </c>
      <c r="N850" s="12" t="s">
        <v>4421</v>
      </c>
      <c r="O850" s="12" t="s">
        <v>2038</v>
      </c>
      <c r="P850" s="12" t="s">
        <v>2773</v>
      </c>
      <c r="Q850" s="12" t="s">
        <v>1054</v>
      </c>
      <c r="R850" s="12" t="s">
        <v>11684</v>
      </c>
      <c r="S850" s="12" t="s">
        <v>11685</v>
      </c>
      <c r="T850" s="12" t="s">
        <v>11686</v>
      </c>
      <c r="U850" s="12" t="s">
        <v>11687</v>
      </c>
      <c r="V850" s="12" t="s">
        <v>970</v>
      </c>
      <c r="W850" s="12" t="s">
        <v>4</v>
      </c>
      <c r="X850" s="12" t="s">
        <v>11688</v>
      </c>
      <c r="Y850" s="12" t="s">
        <v>11603</v>
      </c>
      <c r="Z850" s="12" t="s">
        <v>11689</v>
      </c>
    </row>
    <row r="851" spans="1:26">
      <c r="A851" s="12" t="s">
        <v>177</v>
      </c>
      <c r="B851" s="12" t="s">
        <v>11619</v>
      </c>
      <c r="C851" s="12" t="s">
        <v>11690</v>
      </c>
      <c r="D851" s="12" t="s">
        <v>11691</v>
      </c>
      <c r="E851" s="12" t="s">
        <v>11692</v>
      </c>
      <c r="F851" s="12" t="s">
        <v>1786</v>
      </c>
      <c r="G851" s="12" t="s">
        <v>2049</v>
      </c>
      <c r="H851" s="12" t="s">
        <v>2050</v>
      </c>
      <c r="I851" s="12" t="s">
        <v>2074</v>
      </c>
      <c r="J851" s="12" t="s">
        <v>1502</v>
      </c>
      <c r="K851" s="12" t="s">
        <v>1613</v>
      </c>
      <c r="L851" s="12" t="s">
        <v>4261</v>
      </c>
      <c r="M851" s="12" t="s">
        <v>7249</v>
      </c>
      <c r="N851" s="12" t="s">
        <v>4012</v>
      </c>
      <c r="O851" s="12" t="s">
        <v>2535</v>
      </c>
      <c r="P851" s="12" t="s">
        <v>431</v>
      </c>
      <c r="Q851" s="12" t="s">
        <v>3363</v>
      </c>
      <c r="R851" s="12" t="s">
        <v>11693</v>
      </c>
      <c r="S851" s="12" t="s">
        <v>11694</v>
      </c>
      <c r="T851" s="12" t="s">
        <v>11695</v>
      </c>
      <c r="U851" s="12" t="s">
        <v>11696</v>
      </c>
      <c r="V851" s="12" t="s">
        <v>8639</v>
      </c>
      <c r="W851" s="12" t="s">
        <v>2</v>
      </c>
      <c r="X851" s="12" t="s">
        <v>1437</v>
      </c>
      <c r="Y851" s="12" t="s">
        <v>1987</v>
      </c>
      <c r="Z851" s="12" t="s">
        <v>11697</v>
      </c>
    </row>
    <row r="852" spans="1:26">
      <c r="A852" s="12" t="s">
        <v>177</v>
      </c>
      <c r="B852" s="12" t="s">
        <v>11698</v>
      </c>
      <c r="C852" s="12" t="s">
        <v>11699</v>
      </c>
      <c r="D852" s="12" t="s">
        <v>11700</v>
      </c>
      <c r="E852" s="12" t="s">
        <v>11692</v>
      </c>
      <c r="F852" s="12" t="s">
        <v>2027</v>
      </c>
      <c r="G852" s="12" t="s">
        <v>2281</v>
      </c>
      <c r="H852" s="12" t="s">
        <v>2027</v>
      </c>
      <c r="I852" s="12" t="s">
        <v>1613</v>
      </c>
      <c r="J852" s="12" t="s">
        <v>1592</v>
      </c>
      <c r="K852" s="12" t="s">
        <v>1744</v>
      </c>
      <c r="L852" s="12" t="s">
        <v>6672</v>
      </c>
      <c r="M852" s="12" t="s">
        <v>11497</v>
      </c>
      <c r="N852" s="12" t="s">
        <v>3074</v>
      </c>
      <c r="O852" s="12" t="s">
        <v>3522</v>
      </c>
      <c r="P852" s="12" t="s">
        <v>3442</v>
      </c>
      <c r="Q852" s="12" t="s">
        <v>3492</v>
      </c>
      <c r="R852" s="12" t="s">
        <v>11701</v>
      </c>
      <c r="S852" s="12" t="s">
        <v>11702</v>
      </c>
      <c r="T852" s="12" t="s">
        <v>11703</v>
      </c>
      <c r="U852" s="12" t="s">
        <v>11704</v>
      </c>
      <c r="V852" s="12" t="s">
        <v>11705</v>
      </c>
      <c r="W852" s="12" t="s">
        <v>4</v>
      </c>
      <c r="X852" s="12" t="s">
        <v>1666</v>
      </c>
      <c r="Y852" s="12" t="s">
        <v>10618</v>
      </c>
      <c r="Z852" s="12" t="s">
        <v>11706</v>
      </c>
    </row>
    <row r="853" spans="1:26">
      <c r="A853" s="12" t="s">
        <v>177</v>
      </c>
      <c r="B853" s="12" t="s">
        <v>11707</v>
      </c>
      <c r="C853" s="12" t="s">
        <v>11708</v>
      </c>
      <c r="D853" s="12" t="s">
        <v>11709</v>
      </c>
      <c r="E853" s="12" t="s">
        <v>11692</v>
      </c>
      <c r="F853" s="12" t="s">
        <v>2563</v>
      </c>
      <c r="G853" s="12" t="s">
        <v>2159</v>
      </c>
      <c r="H853" s="12" t="s">
        <v>1502</v>
      </c>
      <c r="I853" s="12" t="s">
        <v>1051</v>
      </c>
      <c r="J853" s="12" t="s">
        <v>1504</v>
      </c>
      <c r="K853" s="12" t="s">
        <v>1482</v>
      </c>
      <c r="L853" s="12" t="s">
        <v>4244</v>
      </c>
      <c r="M853" s="12" t="s">
        <v>4985</v>
      </c>
      <c r="N853" s="12" t="s">
        <v>3522</v>
      </c>
      <c r="O853" s="12" t="s">
        <v>3522</v>
      </c>
      <c r="P853" s="12" t="s">
        <v>371</v>
      </c>
      <c r="Q853" s="12" t="s">
        <v>375</v>
      </c>
      <c r="R853" s="12" t="s">
        <v>2553</v>
      </c>
      <c r="S853" s="12" t="s">
        <v>10870</v>
      </c>
      <c r="T853" s="12" t="s">
        <v>11710</v>
      </c>
      <c r="U853" s="12" t="s">
        <v>9950</v>
      </c>
      <c r="V853" s="12" t="s">
        <v>11711</v>
      </c>
      <c r="W853" s="12" t="s">
        <v>4</v>
      </c>
      <c r="X853" s="12" t="s">
        <v>1793</v>
      </c>
      <c r="Y853" s="12" t="s">
        <v>10931</v>
      </c>
      <c r="Z853" s="12" t="s">
        <v>11712</v>
      </c>
    </row>
    <row r="854" spans="1:26">
      <c r="A854" s="12" t="s">
        <v>177</v>
      </c>
      <c r="B854" s="12" t="s">
        <v>11713</v>
      </c>
      <c r="C854" s="12" t="s">
        <v>11714</v>
      </c>
      <c r="D854" s="12" t="s">
        <v>11715</v>
      </c>
      <c r="E854" s="12" t="s">
        <v>11692</v>
      </c>
      <c r="F854" s="12" t="s">
        <v>1360</v>
      </c>
      <c r="G854" s="12" t="s">
        <v>2502</v>
      </c>
      <c r="H854" s="12" t="s">
        <v>1810</v>
      </c>
      <c r="I854" s="12" t="s">
        <v>1547</v>
      </c>
      <c r="J854" s="12" t="s">
        <v>1546</v>
      </c>
      <c r="K854" s="12" t="s">
        <v>1592</v>
      </c>
      <c r="L854" s="12" t="s">
        <v>8525</v>
      </c>
      <c r="M854" s="12" t="s">
        <v>3074</v>
      </c>
      <c r="N854" s="12" t="s">
        <v>5512</v>
      </c>
      <c r="O854" s="12" t="s">
        <v>2773</v>
      </c>
      <c r="P854" s="12" t="s">
        <v>2315</v>
      </c>
      <c r="Q854" s="12" t="s">
        <v>3583</v>
      </c>
      <c r="R854" s="12" t="s">
        <v>11716</v>
      </c>
      <c r="S854" s="12" t="s">
        <v>11717</v>
      </c>
      <c r="T854" s="12" t="s">
        <v>11718</v>
      </c>
      <c r="U854" s="12" t="s">
        <v>11719</v>
      </c>
      <c r="V854" s="12" t="s">
        <v>11720</v>
      </c>
      <c r="W854" s="12" t="s">
        <v>10</v>
      </c>
      <c r="X854" s="12" t="s">
        <v>3358</v>
      </c>
      <c r="Y854" s="12" t="s">
        <v>11713</v>
      </c>
      <c r="Z854" s="12" t="s">
        <v>11721</v>
      </c>
    </row>
    <row r="855" spans="1:26">
      <c r="A855" s="12" t="s">
        <v>177</v>
      </c>
      <c r="B855" s="12" t="s">
        <v>8065</v>
      </c>
      <c r="C855" s="12" t="s">
        <v>11722</v>
      </c>
      <c r="D855" s="12" t="s">
        <v>11723</v>
      </c>
      <c r="E855" s="12" t="s">
        <v>11692</v>
      </c>
      <c r="F855" s="12" t="s">
        <v>1764</v>
      </c>
      <c r="G855" s="12" t="s">
        <v>1984</v>
      </c>
      <c r="H855" s="12" t="s">
        <v>2134</v>
      </c>
      <c r="I855" s="12" t="s">
        <v>1984</v>
      </c>
      <c r="J855" s="12" t="s">
        <v>1547</v>
      </c>
      <c r="K855" s="12" t="s">
        <v>1786</v>
      </c>
      <c r="L855" s="12" t="s">
        <v>3522</v>
      </c>
      <c r="M855" s="12" t="s">
        <v>7493</v>
      </c>
      <c r="N855" s="12" t="s">
        <v>7852</v>
      </c>
      <c r="O855" s="12" t="s">
        <v>6142</v>
      </c>
      <c r="P855" s="12" t="s">
        <v>3663</v>
      </c>
      <c r="Q855" s="12" t="s">
        <v>2696</v>
      </c>
      <c r="R855" s="12" t="s">
        <v>2374</v>
      </c>
      <c r="S855" s="12" t="s">
        <v>11724</v>
      </c>
      <c r="T855" s="12" t="s">
        <v>11725</v>
      </c>
      <c r="U855" s="12" t="s">
        <v>9939</v>
      </c>
      <c r="V855" s="12" t="s">
        <v>429</v>
      </c>
      <c r="W855" s="12" t="s">
        <v>11</v>
      </c>
      <c r="X855" s="12" t="s">
        <v>11726</v>
      </c>
      <c r="Y855" s="12" t="s">
        <v>11727</v>
      </c>
      <c r="Z855" s="12" t="s">
        <v>11728</v>
      </c>
    </row>
    <row r="856" spans="1:26">
      <c r="A856" s="12" t="s">
        <v>177</v>
      </c>
      <c r="B856" s="12" t="s">
        <v>11729</v>
      </c>
      <c r="C856" s="12" t="s">
        <v>11730</v>
      </c>
      <c r="D856" s="12" t="s">
        <v>11731</v>
      </c>
      <c r="E856" s="12" t="s">
        <v>11692</v>
      </c>
      <c r="F856" s="12" t="s">
        <v>2759</v>
      </c>
      <c r="G856" s="12" t="s">
        <v>2074</v>
      </c>
      <c r="H856" s="12" t="s">
        <v>1502</v>
      </c>
      <c r="I856" s="12" t="s">
        <v>1482</v>
      </c>
      <c r="J856" s="12" t="s">
        <v>1502</v>
      </c>
      <c r="K856" s="12" t="s">
        <v>1051</v>
      </c>
      <c r="L856" s="12" t="s">
        <v>2696</v>
      </c>
      <c r="M856" s="12" t="s">
        <v>4927</v>
      </c>
      <c r="N856" s="12" t="s">
        <v>431</v>
      </c>
      <c r="O856" s="12" t="s">
        <v>375</v>
      </c>
      <c r="P856" s="12" t="s">
        <v>375</v>
      </c>
      <c r="Q856" s="12" t="s">
        <v>3522</v>
      </c>
      <c r="R856" s="12" t="s">
        <v>11732</v>
      </c>
      <c r="S856" s="12" t="s">
        <v>11733</v>
      </c>
      <c r="T856" s="12" t="s">
        <v>11734</v>
      </c>
      <c r="U856" s="12" t="s">
        <v>11735</v>
      </c>
      <c r="V856" s="12" t="s">
        <v>11736</v>
      </c>
      <c r="W856" s="12" t="s">
        <v>10</v>
      </c>
      <c r="X856" s="12" t="s">
        <v>11737</v>
      </c>
      <c r="Y856" s="12" t="s">
        <v>11738</v>
      </c>
      <c r="Z856" s="12" t="s">
        <v>11739</v>
      </c>
    </row>
    <row r="857" spans="1:26">
      <c r="A857" s="12" t="s">
        <v>177</v>
      </c>
      <c r="B857" s="12" t="s">
        <v>1643</v>
      </c>
      <c r="C857" s="12" t="s">
        <v>11740</v>
      </c>
      <c r="D857" s="12" t="s">
        <v>11741</v>
      </c>
      <c r="E857" s="12" t="s">
        <v>11692</v>
      </c>
      <c r="F857" s="12" t="s">
        <v>2050</v>
      </c>
      <c r="G857" s="12" t="s">
        <v>2544</v>
      </c>
      <c r="H857" s="12" t="s">
        <v>2049</v>
      </c>
      <c r="I857" s="12" t="s">
        <v>1547</v>
      </c>
      <c r="J857" s="12" t="s">
        <v>3800</v>
      </c>
      <c r="K857" s="12" t="s">
        <v>3800</v>
      </c>
      <c r="L857" s="12" t="s">
        <v>4103</v>
      </c>
      <c r="M857" s="12" t="s">
        <v>4982</v>
      </c>
      <c r="N857" s="12" t="s">
        <v>4781</v>
      </c>
      <c r="O857" s="12" t="s">
        <v>2773</v>
      </c>
      <c r="P857" s="12" t="s">
        <v>91</v>
      </c>
      <c r="Q857" s="12" t="s">
        <v>91</v>
      </c>
      <c r="R857" s="12" t="s">
        <v>11742</v>
      </c>
      <c r="S857" s="12" t="s">
        <v>11743</v>
      </c>
      <c r="T857" s="12" t="s">
        <v>11744</v>
      </c>
      <c r="U857" s="12" t="s">
        <v>11745</v>
      </c>
      <c r="V857" s="12" t="s">
        <v>372</v>
      </c>
      <c r="W857" s="12" t="s">
        <v>2</v>
      </c>
      <c r="X857" s="12" t="s">
        <v>11157</v>
      </c>
      <c r="Y857" s="12" t="s">
        <v>11746</v>
      </c>
      <c r="Z857" s="12" t="s">
        <v>11747</v>
      </c>
    </row>
    <row r="858" spans="1:26">
      <c r="A858" s="12" t="s">
        <v>177</v>
      </c>
      <c r="B858" s="12" t="s">
        <v>11748</v>
      </c>
      <c r="C858" s="12" t="s">
        <v>11749</v>
      </c>
      <c r="D858" s="12" t="s">
        <v>11750</v>
      </c>
      <c r="E858" s="12" t="s">
        <v>11692</v>
      </c>
      <c r="F858" s="12" t="s">
        <v>2384</v>
      </c>
      <c r="G858" s="12" t="s">
        <v>1968</v>
      </c>
      <c r="H858" s="12" t="s">
        <v>1590</v>
      </c>
      <c r="I858" s="12" t="s">
        <v>1504</v>
      </c>
      <c r="J858" s="12" t="s">
        <v>3800</v>
      </c>
      <c r="K858" s="12" t="s">
        <v>1051</v>
      </c>
      <c r="L858" s="12" t="s">
        <v>8714</v>
      </c>
      <c r="M858" s="12" t="s">
        <v>6847</v>
      </c>
      <c r="N858" s="12" t="s">
        <v>5498</v>
      </c>
      <c r="O858" s="12" t="s">
        <v>2172</v>
      </c>
      <c r="P858" s="12" t="s">
        <v>91</v>
      </c>
      <c r="Q858" s="12" t="s">
        <v>3522</v>
      </c>
      <c r="R858" s="12" t="s">
        <v>7080</v>
      </c>
      <c r="S858" s="12" t="s">
        <v>11751</v>
      </c>
      <c r="T858" s="12" t="s">
        <v>11752</v>
      </c>
      <c r="U858" s="12" t="s">
        <v>11753</v>
      </c>
      <c r="V858" s="12" t="s">
        <v>11736</v>
      </c>
      <c r="W858" s="12" t="s">
        <v>2</v>
      </c>
      <c r="X858" s="12" t="s">
        <v>11754</v>
      </c>
      <c r="Y858" s="12" t="s">
        <v>11755</v>
      </c>
      <c r="Z858" s="12" t="s">
        <v>11756</v>
      </c>
    </row>
    <row r="859" spans="1:26">
      <c r="A859" s="12" t="s">
        <v>177</v>
      </c>
      <c r="B859" s="12" t="s">
        <v>9817</v>
      </c>
      <c r="C859" s="12" t="s">
        <v>11757</v>
      </c>
      <c r="D859" s="12" t="s">
        <v>11758</v>
      </c>
      <c r="E859" s="12" t="s">
        <v>11759</v>
      </c>
      <c r="F859" s="12" t="s">
        <v>2587</v>
      </c>
      <c r="G859" s="12" t="s">
        <v>2301</v>
      </c>
      <c r="H859" s="12" t="s">
        <v>1875</v>
      </c>
      <c r="I859" s="12" t="s">
        <v>1504</v>
      </c>
      <c r="J859" s="12" t="s">
        <v>1592</v>
      </c>
      <c r="K859" s="12" t="s">
        <v>1504</v>
      </c>
      <c r="L859" s="12" t="s">
        <v>6803</v>
      </c>
      <c r="M859" s="12" t="s">
        <v>7850</v>
      </c>
      <c r="N859" s="12" t="s">
        <v>3074</v>
      </c>
      <c r="O859" s="12" t="s">
        <v>371</v>
      </c>
      <c r="P859" s="12" t="s">
        <v>3583</v>
      </c>
      <c r="Q859" s="12" t="s">
        <v>2172</v>
      </c>
      <c r="R859" s="12" t="s">
        <v>11760</v>
      </c>
      <c r="S859" s="12" t="s">
        <v>11761</v>
      </c>
      <c r="T859" s="12" t="s">
        <v>11762</v>
      </c>
      <c r="U859" s="12" t="s">
        <v>11763</v>
      </c>
      <c r="V859" s="12" t="s">
        <v>8710</v>
      </c>
      <c r="W859" s="12" t="s">
        <v>2</v>
      </c>
      <c r="X859" s="12" t="s">
        <v>4416</v>
      </c>
      <c r="Y859" s="12" t="s">
        <v>2328</v>
      </c>
      <c r="Z859" s="12" t="s">
        <v>11764</v>
      </c>
    </row>
    <row r="860" spans="1:26">
      <c r="A860" s="12" t="s">
        <v>177</v>
      </c>
      <c r="B860" s="12" t="s">
        <v>11473</v>
      </c>
      <c r="C860" s="12" t="s">
        <v>11765</v>
      </c>
      <c r="D860" s="12" t="s">
        <v>11766</v>
      </c>
      <c r="E860" s="12" t="s">
        <v>11759</v>
      </c>
      <c r="F860" s="12" t="s">
        <v>3253</v>
      </c>
      <c r="G860" s="12" t="s">
        <v>2052</v>
      </c>
      <c r="H860" s="12" t="s">
        <v>1592</v>
      </c>
      <c r="I860" s="12" t="s">
        <v>1051</v>
      </c>
      <c r="J860" s="12" t="s">
        <v>3800</v>
      </c>
      <c r="K860" s="12" t="s">
        <v>3800</v>
      </c>
      <c r="L860" s="12" t="s">
        <v>4769</v>
      </c>
      <c r="M860" s="12" t="s">
        <v>11767</v>
      </c>
      <c r="N860" s="12" t="s">
        <v>3442</v>
      </c>
      <c r="O860" s="12" t="s">
        <v>371</v>
      </c>
      <c r="P860" s="12" t="s">
        <v>91</v>
      </c>
      <c r="Q860" s="12" t="s">
        <v>91</v>
      </c>
      <c r="R860" s="12" t="s">
        <v>11768</v>
      </c>
      <c r="S860" s="12" t="s">
        <v>11769</v>
      </c>
      <c r="T860" s="12" t="s">
        <v>11770</v>
      </c>
      <c r="U860" s="12" t="s">
        <v>11771</v>
      </c>
      <c r="V860" s="12" t="s">
        <v>372</v>
      </c>
      <c r="W860" s="12" t="s">
        <v>10</v>
      </c>
      <c r="X860" s="12" t="s">
        <v>3831</v>
      </c>
      <c r="Y860" s="12" t="s">
        <v>2507</v>
      </c>
      <c r="Z860" s="12" t="s">
        <v>11772</v>
      </c>
    </row>
    <row r="861" spans="1:26">
      <c r="A861" s="12" t="s">
        <v>177</v>
      </c>
      <c r="B861" s="12" t="s">
        <v>11404</v>
      </c>
      <c r="C861" s="12" t="s">
        <v>11773</v>
      </c>
      <c r="D861" s="12" t="s">
        <v>11774</v>
      </c>
      <c r="E861" s="12" t="s">
        <v>11775</v>
      </c>
      <c r="F861" s="12" t="s">
        <v>2818</v>
      </c>
      <c r="G861" s="12" t="s">
        <v>2052</v>
      </c>
      <c r="H861" s="12" t="s">
        <v>1546</v>
      </c>
      <c r="I861" s="12" t="s">
        <v>1504</v>
      </c>
      <c r="J861" s="12" t="s">
        <v>1051</v>
      </c>
      <c r="K861" s="12" t="s">
        <v>1051</v>
      </c>
      <c r="L861" s="12" t="s">
        <v>11776</v>
      </c>
      <c r="M861" s="12" t="s">
        <v>2696</v>
      </c>
      <c r="N861" s="12" t="s">
        <v>2315</v>
      </c>
      <c r="O861" s="12" t="s">
        <v>2172</v>
      </c>
      <c r="P861" s="12" t="s">
        <v>371</v>
      </c>
      <c r="Q861" s="12" t="s">
        <v>371</v>
      </c>
      <c r="R861" s="12" t="s">
        <v>11777</v>
      </c>
      <c r="S861" s="12" t="s">
        <v>8727</v>
      </c>
      <c r="T861" s="12" t="s">
        <v>11778</v>
      </c>
      <c r="U861" s="12" t="s">
        <v>11779</v>
      </c>
      <c r="V861" s="12" t="s">
        <v>11780</v>
      </c>
      <c r="W861" s="12" t="s">
        <v>2</v>
      </c>
      <c r="X861" s="12" t="s">
        <v>6486</v>
      </c>
      <c r="Y861" s="12" t="s">
        <v>9434</v>
      </c>
      <c r="Z861" s="12" t="s">
        <v>11781</v>
      </c>
    </row>
    <row r="862" spans="1:26">
      <c r="A862" s="12" t="s">
        <v>177</v>
      </c>
      <c r="B862" s="12" t="s">
        <v>11782</v>
      </c>
      <c r="C862" s="12" t="s">
        <v>11783</v>
      </c>
      <c r="D862" s="12" t="s">
        <v>11784</v>
      </c>
      <c r="E862" s="12" t="s">
        <v>11775</v>
      </c>
      <c r="F862" s="12" t="s">
        <v>1808</v>
      </c>
      <c r="G862" s="12" t="s">
        <v>1918</v>
      </c>
      <c r="H862" s="12" t="s">
        <v>1744</v>
      </c>
      <c r="I862" s="12" t="s">
        <v>1051</v>
      </c>
      <c r="J862" s="12" t="s">
        <v>2029</v>
      </c>
      <c r="K862" s="12" t="s">
        <v>1502</v>
      </c>
      <c r="L862" s="12" t="s">
        <v>8306</v>
      </c>
      <c r="M862" s="12" t="s">
        <v>4315</v>
      </c>
      <c r="N862" s="12" t="s">
        <v>3969</v>
      </c>
      <c r="O862" s="12" t="s">
        <v>3522</v>
      </c>
      <c r="P862" s="12" t="s">
        <v>8725</v>
      </c>
      <c r="Q862" s="12" t="s">
        <v>2696</v>
      </c>
      <c r="R862" s="12" t="s">
        <v>11785</v>
      </c>
      <c r="S862" s="12" t="s">
        <v>11786</v>
      </c>
      <c r="T862" s="12" t="s">
        <v>11787</v>
      </c>
      <c r="U862" s="12" t="s">
        <v>11788</v>
      </c>
      <c r="V862" s="12" t="s">
        <v>11789</v>
      </c>
      <c r="W862" s="12" t="s">
        <v>4</v>
      </c>
      <c r="X862" s="12" t="s">
        <v>1226</v>
      </c>
      <c r="Y862" s="12" t="s">
        <v>4939</v>
      </c>
      <c r="Z862" s="12" t="s">
        <v>11790</v>
      </c>
    </row>
    <row r="863" spans="1:26">
      <c r="A863" s="12" t="s">
        <v>177</v>
      </c>
      <c r="B863" s="12" t="s">
        <v>11791</v>
      </c>
      <c r="C863" s="12" t="s">
        <v>11792</v>
      </c>
      <c r="D863" s="12" t="s">
        <v>11793</v>
      </c>
      <c r="E863" s="12" t="s">
        <v>11794</v>
      </c>
      <c r="F863" s="12" t="s">
        <v>3191</v>
      </c>
      <c r="G863" s="12" t="s">
        <v>1764</v>
      </c>
      <c r="H863" s="12" t="s">
        <v>1546</v>
      </c>
      <c r="I863" s="12" t="s">
        <v>1051</v>
      </c>
      <c r="J863" s="12" t="s">
        <v>3800</v>
      </c>
      <c r="K863" s="12" t="s">
        <v>1504</v>
      </c>
      <c r="L863" s="12" t="s">
        <v>3074</v>
      </c>
      <c r="M863" s="12" t="s">
        <v>2773</v>
      </c>
      <c r="N863" s="12" t="s">
        <v>4088</v>
      </c>
      <c r="O863" s="12" t="s">
        <v>371</v>
      </c>
      <c r="P863" s="12" t="s">
        <v>91</v>
      </c>
      <c r="Q863" s="12" t="s">
        <v>2172</v>
      </c>
      <c r="R863" s="12" t="s">
        <v>11795</v>
      </c>
      <c r="S863" s="12" t="s">
        <v>11796</v>
      </c>
      <c r="T863" s="12" t="s">
        <v>11797</v>
      </c>
      <c r="U863" s="12" t="s">
        <v>11798</v>
      </c>
      <c r="V863" s="12" t="s">
        <v>6407</v>
      </c>
      <c r="W863" s="12" t="s">
        <v>3</v>
      </c>
      <c r="X863" s="12" t="s">
        <v>2080</v>
      </c>
      <c r="Y863" s="12" t="s">
        <v>8952</v>
      </c>
      <c r="Z863" s="12" t="s">
        <v>11799</v>
      </c>
    </row>
    <row r="864" spans="1:26">
      <c r="A864" s="12" t="s">
        <v>177</v>
      </c>
      <c r="B864" s="12" t="s">
        <v>11800</v>
      </c>
      <c r="C864" s="12" t="s">
        <v>11801</v>
      </c>
      <c r="D864" s="12" t="s">
        <v>11802</v>
      </c>
      <c r="E864" s="12" t="s">
        <v>11794</v>
      </c>
      <c r="F864" s="12" t="s">
        <v>3271</v>
      </c>
      <c r="G864" s="12" t="s">
        <v>1831</v>
      </c>
      <c r="H864" s="12" t="s">
        <v>1613</v>
      </c>
      <c r="I864" s="12" t="s">
        <v>1547</v>
      </c>
      <c r="J864" s="12" t="s">
        <v>1051</v>
      </c>
      <c r="K864" s="12" t="s">
        <v>1051</v>
      </c>
      <c r="L864" s="12" t="s">
        <v>3879</v>
      </c>
      <c r="M864" s="12" t="s">
        <v>3772</v>
      </c>
      <c r="N864" s="12" t="s">
        <v>4481</v>
      </c>
      <c r="O864" s="12" t="s">
        <v>371</v>
      </c>
      <c r="P864" s="12" t="s">
        <v>371</v>
      </c>
      <c r="Q864" s="12" t="s">
        <v>371</v>
      </c>
      <c r="R864" s="12" t="s">
        <v>11803</v>
      </c>
      <c r="S864" s="12" t="s">
        <v>11804</v>
      </c>
      <c r="T864" s="12" t="s">
        <v>11805</v>
      </c>
      <c r="U864" s="12" t="s">
        <v>11806</v>
      </c>
      <c r="V864" s="12" t="s">
        <v>8845</v>
      </c>
      <c r="W864" s="12" t="s">
        <v>10</v>
      </c>
      <c r="X864" s="12" t="s">
        <v>4330</v>
      </c>
      <c r="Y864" s="12" t="s">
        <v>2122</v>
      </c>
      <c r="Z864" s="12" t="s">
        <v>11807</v>
      </c>
    </row>
    <row r="865" spans="1:26">
      <c r="A865" s="12" t="s">
        <v>177</v>
      </c>
      <c r="B865" s="12" t="s">
        <v>11808</v>
      </c>
      <c r="C865" s="12" t="s">
        <v>11809</v>
      </c>
      <c r="D865" s="12" t="s">
        <v>11810</v>
      </c>
      <c r="E865" s="12" t="s">
        <v>11811</v>
      </c>
      <c r="F865" s="12" t="s">
        <v>1939</v>
      </c>
      <c r="G865" s="12" t="s">
        <v>2324</v>
      </c>
      <c r="H865" s="12" t="s">
        <v>2007</v>
      </c>
      <c r="I865" s="12" t="s">
        <v>1984</v>
      </c>
      <c r="J865" s="12" t="s">
        <v>1547</v>
      </c>
      <c r="K865" s="12" t="s">
        <v>1502</v>
      </c>
      <c r="L865" s="12" t="s">
        <v>7686</v>
      </c>
      <c r="M865" s="12" t="s">
        <v>7310</v>
      </c>
      <c r="N865" s="12" t="s">
        <v>5929</v>
      </c>
      <c r="O865" s="12" t="s">
        <v>3663</v>
      </c>
      <c r="P865" s="12" t="s">
        <v>471</v>
      </c>
      <c r="Q865" s="12" t="s">
        <v>431</v>
      </c>
      <c r="R865" s="12" t="s">
        <v>11812</v>
      </c>
      <c r="S865" s="12" t="s">
        <v>11813</v>
      </c>
      <c r="T865" s="12" t="s">
        <v>11814</v>
      </c>
      <c r="U865" s="12" t="s">
        <v>11815</v>
      </c>
      <c r="V865" s="12" t="s">
        <v>8879</v>
      </c>
      <c r="W865" s="12" t="s">
        <v>4</v>
      </c>
      <c r="X865" s="12" t="s">
        <v>10775</v>
      </c>
      <c r="Y865" s="12" t="s">
        <v>10031</v>
      </c>
      <c r="Z865" s="12" t="s">
        <v>11816</v>
      </c>
    </row>
    <row r="866" spans="1:26">
      <c r="A866" s="12" t="s">
        <v>177</v>
      </c>
      <c r="B866" s="12" t="s">
        <v>11817</v>
      </c>
      <c r="C866" s="12" t="s">
        <v>11818</v>
      </c>
      <c r="D866" s="12" t="s">
        <v>11819</v>
      </c>
      <c r="E866" s="12" t="s">
        <v>11811</v>
      </c>
      <c r="F866" s="12" t="s">
        <v>2027</v>
      </c>
      <c r="G866" s="12" t="s">
        <v>2646</v>
      </c>
      <c r="H866" s="12" t="s">
        <v>1939</v>
      </c>
      <c r="I866" s="12" t="s">
        <v>1546</v>
      </c>
      <c r="J866" s="12" t="s">
        <v>1504</v>
      </c>
      <c r="K866" s="12" t="s">
        <v>1482</v>
      </c>
      <c r="L866" s="12" t="s">
        <v>4436</v>
      </c>
      <c r="M866" s="12" t="s">
        <v>6672</v>
      </c>
      <c r="N866" s="12" t="s">
        <v>5885</v>
      </c>
      <c r="O866" s="12" t="s">
        <v>4781</v>
      </c>
      <c r="P866" s="12" t="s">
        <v>3522</v>
      </c>
      <c r="Q866" s="12" t="s">
        <v>371</v>
      </c>
      <c r="R866" s="12" t="s">
        <v>11820</v>
      </c>
      <c r="S866" s="12" t="s">
        <v>11821</v>
      </c>
      <c r="T866" s="12" t="s">
        <v>11822</v>
      </c>
      <c r="U866" s="12" t="s">
        <v>11823</v>
      </c>
      <c r="V866" s="12" t="s">
        <v>11824</v>
      </c>
      <c r="W866" s="12" t="s">
        <v>11</v>
      </c>
      <c r="X866" s="12" t="s">
        <v>11825</v>
      </c>
      <c r="Y866" s="12" t="s">
        <v>11826</v>
      </c>
      <c r="Z866" s="12" t="s">
        <v>11827</v>
      </c>
    </row>
    <row r="867" spans="1:26">
      <c r="A867" s="12" t="s">
        <v>177</v>
      </c>
      <c r="B867" s="12" t="s">
        <v>2946</v>
      </c>
      <c r="C867" s="12" t="s">
        <v>11828</v>
      </c>
      <c r="D867" s="12" t="s">
        <v>11829</v>
      </c>
      <c r="E867" s="12" t="s">
        <v>11811</v>
      </c>
      <c r="F867" s="12" t="s">
        <v>3500</v>
      </c>
      <c r="G867" s="12" t="s">
        <v>1721</v>
      </c>
      <c r="H867" s="12" t="s">
        <v>3800</v>
      </c>
      <c r="I867" s="12" t="s">
        <v>1051</v>
      </c>
      <c r="J867" s="12" t="s">
        <v>1482</v>
      </c>
      <c r="K867" s="12" t="s">
        <v>1482</v>
      </c>
      <c r="L867" s="12" t="s">
        <v>8772</v>
      </c>
      <c r="M867" s="12" t="s">
        <v>4286</v>
      </c>
      <c r="N867" s="12" t="s">
        <v>91</v>
      </c>
      <c r="O867" s="12" t="s">
        <v>3522</v>
      </c>
      <c r="P867" s="12" t="s">
        <v>375</v>
      </c>
      <c r="Q867" s="12" t="s">
        <v>3522</v>
      </c>
      <c r="R867" s="12" t="s">
        <v>11830</v>
      </c>
      <c r="S867" s="12" t="s">
        <v>11831</v>
      </c>
      <c r="T867" s="12" t="s">
        <v>11832</v>
      </c>
      <c r="U867" s="12" t="s">
        <v>11833</v>
      </c>
      <c r="V867" s="12" t="s">
        <v>11824</v>
      </c>
      <c r="W867" s="12" t="s">
        <v>4</v>
      </c>
      <c r="X867" s="12" t="s">
        <v>11834</v>
      </c>
      <c r="Y867" s="12" t="s">
        <v>11835</v>
      </c>
      <c r="Z867" s="12" t="s">
        <v>11836</v>
      </c>
    </row>
    <row r="868" spans="1:26">
      <c r="A868" s="12" t="s">
        <v>177</v>
      </c>
      <c r="B868" s="12" t="s">
        <v>10571</v>
      </c>
      <c r="C868" s="12" t="s">
        <v>11837</v>
      </c>
      <c r="D868" s="12" t="s">
        <v>11838</v>
      </c>
      <c r="E868" s="12" t="s">
        <v>11811</v>
      </c>
      <c r="F868" s="12" t="s">
        <v>2049</v>
      </c>
      <c r="G868" s="12" t="s">
        <v>2278</v>
      </c>
      <c r="H868" s="12" t="s">
        <v>1918</v>
      </c>
      <c r="I868" s="12" t="s">
        <v>1547</v>
      </c>
      <c r="J868" s="12" t="s">
        <v>1613</v>
      </c>
      <c r="K868" s="12" t="s">
        <v>1546</v>
      </c>
      <c r="L868" s="12" t="s">
        <v>5538</v>
      </c>
      <c r="M868" s="12" t="s">
        <v>9140</v>
      </c>
      <c r="N868" s="12" t="s">
        <v>5498</v>
      </c>
      <c r="O868" s="12" t="s">
        <v>3663</v>
      </c>
      <c r="P868" s="12" t="s">
        <v>375</v>
      </c>
      <c r="Q868" s="12" t="s">
        <v>2172</v>
      </c>
      <c r="R868" s="12" t="s">
        <v>11839</v>
      </c>
      <c r="S868" s="12" t="s">
        <v>11840</v>
      </c>
      <c r="T868" s="12" t="s">
        <v>11841</v>
      </c>
      <c r="U868" s="12" t="s">
        <v>11842</v>
      </c>
      <c r="V868" s="12" t="s">
        <v>11843</v>
      </c>
      <c r="W868" s="12" t="s">
        <v>4</v>
      </c>
      <c r="X868" s="12" t="s">
        <v>11844</v>
      </c>
      <c r="Y868" s="12" t="s">
        <v>3342</v>
      </c>
      <c r="Z868" s="12" t="s">
        <v>11845</v>
      </c>
    </row>
    <row r="869" spans="1:26">
      <c r="A869" s="12" t="s">
        <v>177</v>
      </c>
      <c r="B869" s="12" t="s">
        <v>6546</v>
      </c>
      <c r="C869" s="12" t="s">
        <v>11846</v>
      </c>
      <c r="D869" s="12" t="s">
        <v>11847</v>
      </c>
      <c r="E869" s="12" t="s">
        <v>11848</v>
      </c>
      <c r="F869" s="12" t="s">
        <v>3800</v>
      </c>
      <c r="G869" s="12" t="s">
        <v>3800</v>
      </c>
      <c r="H869" s="12" t="s">
        <v>3800</v>
      </c>
      <c r="I869" s="12" t="s">
        <v>3800</v>
      </c>
      <c r="J869" s="12" t="s">
        <v>3800</v>
      </c>
      <c r="K869" s="12" t="s">
        <v>2499</v>
      </c>
      <c r="L869" s="12" t="s">
        <v>91</v>
      </c>
      <c r="M869" s="12" t="s">
        <v>91</v>
      </c>
      <c r="N869" s="12" t="s">
        <v>91</v>
      </c>
      <c r="O869" s="12" t="s">
        <v>91</v>
      </c>
      <c r="P869" s="12" t="s">
        <v>91</v>
      </c>
      <c r="Q869" s="12" t="s">
        <v>11849</v>
      </c>
      <c r="R869" s="12" t="s">
        <v>11849</v>
      </c>
      <c r="S869" s="12" t="s">
        <v>91</v>
      </c>
      <c r="T869" s="12" t="s">
        <v>11850</v>
      </c>
      <c r="U869" s="12" t="s">
        <v>3808</v>
      </c>
      <c r="V869" s="12" t="s">
        <v>6841</v>
      </c>
      <c r="W869" s="12" t="s">
        <v>91</v>
      </c>
      <c r="X869" s="12" t="s">
        <v>11851</v>
      </c>
      <c r="Y869" s="12" t="s">
        <v>11851</v>
      </c>
      <c r="Z869" s="12" t="s">
        <v>91</v>
      </c>
    </row>
    <row r="870" spans="1:26">
      <c r="A870" s="12" t="s">
        <v>177</v>
      </c>
      <c r="B870" s="12" t="s">
        <v>11852</v>
      </c>
      <c r="C870" s="12" t="s">
        <v>11853</v>
      </c>
      <c r="D870" s="12" t="s">
        <v>11854</v>
      </c>
      <c r="E870" s="12" t="s">
        <v>11855</v>
      </c>
      <c r="F870" s="12" t="s">
        <v>2301</v>
      </c>
      <c r="G870" s="12" t="s">
        <v>2404</v>
      </c>
      <c r="H870" s="12" t="s">
        <v>1939</v>
      </c>
      <c r="I870" s="12" t="s">
        <v>1547</v>
      </c>
      <c r="J870" s="12" t="s">
        <v>1482</v>
      </c>
      <c r="K870" s="12" t="s">
        <v>1592</v>
      </c>
      <c r="L870" s="12" t="s">
        <v>11576</v>
      </c>
      <c r="M870" s="12" t="s">
        <v>4436</v>
      </c>
      <c r="N870" s="12" t="s">
        <v>5615</v>
      </c>
      <c r="O870" s="12" t="s">
        <v>3522</v>
      </c>
      <c r="P870" s="12" t="s">
        <v>371</v>
      </c>
      <c r="Q870" s="12" t="s">
        <v>4012</v>
      </c>
      <c r="R870" s="12" t="s">
        <v>10599</v>
      </c>
      <c r="S870" s="12" t="s">
        <v>11856</v>
      </c>
      <c r="T870" s="12" t="s">
        <v>11857</v>
      </c>
      <c r="U870" s="12" t="s">
        <v>11858</v>
      </c>
      <c r="V870" s="12" t="s">
        <v>11859</v>
      </c>
      <c r="W870" s="12" t="s">
        <v>4</v>
      </c>
      <c r="X870" s="12" t="s">
        <v>1600</v>
      </c>
      <c r="Y870" s="12" t="s">
        <v>4229</v>
      </c>
      <c r="Z870" s="12" t="s">
        <v>11860</v>
      </c>
    </row>
    <row r="871" spans="1:26">
      <c r="A871" s="12" t="s">
        <v>177</v>
      </c>
      <c r="B871" s="12" t="s">
        <v>11110</v>
      </c>
      <c r="C871" s="12" t="s">
        <v>11861</v>
      </c>
      <c r="D871" s="12" t="s">
        <v>11862</v>
      </c>
      <c r="E871" s="12" t="s">
        <v>11855</v>
      </c>
      <c r="F871" s="12" t="s">
        <v>3800</v>
      </c>
      <c r="G871" s="12" t="s">
        <v>3800</v>
      </c>
      <c r="H871" s="12" t="s">
        <v>3800</v>
      </c>
      <c r="I871" s="12" t="s">
        <v>3800</v>
      </c>
      <c r="J871" s="12" t="s">
        <v>3800</v>
      </c>
      <c r="K871" s="12" t="s">
        <v>3377</v>
      </c>
      <c r="L871" s="12" t="s">
        <v>91</v>
      </c>
      <c r="M871" s="12" t="s">
        <v>91</v>
      </c>
      <c r="N871" s="12" t="s">
        <v>91</v>
      </c>
      <c r="O871" s="12" t="s">
        <v>91</v>
      </c>
      <c r="P871" s="12" t="s">
        <v>91</v>
      </c>
      <c r="Q871" s="12" t="s">
        <v>11863</v>
      </c>
      <c r="R871" s="12" t="s">
        <v>11863</v>
      </c>
      <c r="S871" s="12" t="s">
        <v>91</v>
      </c>
      <c r="T871" s="12" t="s">
        <v>11864</v>
      </c>
      <c r="U871" s="12" t="s">
        <v>3808</v>
      </c>
      <c r="V871" s="12" t="s">
        <v>6841</v>
      </c>
      <c r="W871" s="12" t="s">
        <v>91</v>
      </c>
      <c r="X871" s="12" t="s">
        <v>11865</v>
      </c>
      <c r="Y871" s="12" t="s">
        <v>11865</v>
      </c>
      <c r="Z871" s="12" t="s">
        <v>91</v>
      </c>
    </row>
    <row r="872" spans="1:26">
      <c r="A872" s="12" t="s">
        <v>177</v>
      </c>
      <c r="B872" s="12" t="s">
        <v>11866</v>
      </c>
      <c r="C872" s="12" t="s">
        <v>11867</v>
      </c>
      <c r="D872" s="12" t="s">
        <v>11868</v>
      </c>
      <c r="E872" s="12" t="s">
        <v>11855</v>
      </c>
      <c r="F872" s="12" t="s">
        <v>1742</v>
      </c>
      <c r="G872" s="12" t="s">
        <v>2301</v>
      </c>
      <c r="H872" s="12" t="s">
        <v>2007</v>
      </c>
      <c r="I872" s="12" t="s">
        <v>1546</v>
      </c>
      <c r="J872" s="12" t="s">
        <v>1502</v>
      </c>
      <c r="K872" s="12" t="s">
        <v>1613</v>
      </c>
      <c r="L872" s="12" t="s">
        <v>3209</v>
      </c>
      <c r="M872" s="12" t="s">
        <v>5849</v>
      </c>
      <c r="N872" s="12" t="s">
        <v>4982</v>
      </c>
      <c r="O872" s="12" t="s">
        <v>4781</v>
      </c>
      <c r="P872" s="12" t="s">
        <v>375</v>
      </c>
      <c r="Q872" s="12" t="s">
        <v>3363</v>
      </c>
      <c r="R872" s="12" t="s">
        <v>9475</v>
      </c>
      <c r="S872" s="12" t="s">
        <v>11869</v>
      </c>
      <c r="T872" s="12" t="s">
        <v>11870</v>
      </c>
      <c r="U872" s="12" t="s">
        <v>11871</v>
      </c>
      <c r="V872" s="12" t="s">
        <v>11872</v>
      </c>
      <c r="W872" s="12" t="s">
        <v>4</v>
      </c>
      <c r="X872" s="12" t="s">
        <v>11873</v>
      </c>
      <c r="Y872" s="12" t="s">
        <v>11874</v>
      </c>
      <c r="Z872" s="12" t="s">
        <v>11875</v>
      </c>
    </row>
    <row r="873" spans="1:26">
      <c r="A873" s="12" t="s">
        <v>177</v>
      </c>
      <c r="B873" s="12" t="s">
        <v>1706</v>
      </c>
      <c r="C873" s="12" t="s">
        <v>11876</v>
      </c>
      <c r="D873" s="12" t="s">
        <v>11877</v>
      </c>
      <c r="E873" s="12" t="s">
        <v>11855</v>
      </c>
      <c r="F873" s="12" t="s">
        <v>2481</v>
      </c>
      <c r="G873" s="12" t="s">
        <v>1968</v>
      </c>
      <c r="H873" s="12" t="s">
        <v>1482</v>
      </c>
      <c r="I873" s="12" t="s">
        <v>3800</v>
      </c>
      <c r="J873" s="12" t="s">
        <v>3800</v>
      </c>
      <c r="K873" s="12" t="s">
        <v>1482</v>
      </c>
      <c r="L873" s="12" t="s">
        <v>9862</v>
      </c>
      <c r="M873" s="12" t="s">
        <v>6847</v>
      </c>
      <c r="N873" s="12" t="s">
        <v>3522</v>
      </c>
      <c r="O873" s="12" t="s">
        <v>91</v>
      </c>
      <c r="P873" s="12" t="s">
        <v>91</v>
      </c>
      <c r="Q873" s="12" t="s">
        <v>371</v>
      </c>
      <c r="R873" s="12" t="s">
        <v>8913</v>
      </c>
      <c r="S873" s="12" t="s">
        <v>11878</v>
      </c>
      <c r="T873" s="12" t="s">
        <v>11879</v>
      </c>
      <c r="U873" s="12" t="s">
        <v>3808</v>
      </c>
      <c r="V873" s="12" t="s">
        <v>11880</v>
      </c>
      <c r="W873" s="12" t="s">
        <v>2</v>
      </c>
      <c r="X873" s="12" t="s">
        <v>11881</v>
      </c>
      <c r="Y873" s="12" t="s">
        <v>11882</v>
      </c>
      <c r="Z873" s="12" t="s">
        <v>11883</v>
      </c>
    </row>
    <row r="874" spans="1:26">
      <c r="A874" s="12" t="s">
        <v>177</v>
      </c>
      <c r="B874" s="12" t="s">
        <v>1684</v>
      </c>
      <c r="C874" s="12" t="s">
        <v>11884</v>
      </c>
      <c r="D874" s="12" t="s">
        <v>11885</v>
      </c>
      <c r="E874" s="12" t="s">
        <v>11855</v>
      </c>
      <c r="F874" s="12" t="s">
        <v>2878</v>
      </c>
      <c r="G874" s="12" t="s">
        <v>1613</v>
      </c>
      <c r="H874" s="12" t="s">
        <v>1502</v>
      </c>
      <c r="I874" s="12" t="s">
        <v>3800</v>
      </c>
      <c r="J874" s="12" t="s">
        <v>1482</v>
      </c>
      <c r="K874" s="12" t="s">
        <v>3800</v>
      </c>
      <c r="L874" s="12" t="s">
        <v>11886</v>
      </c>
      <c r="M874" s="12" t="s">
        <v>3363</v>
      </c>
      <c r="N874" s="12" t="s">
        <v>371</v>
      </c>
      <c r="O874" s="12" t="s">
        <v>91</v>
      </c>
      <c r="P874" s="12" t="s">
        <v>371</v>
      </c>
      <c r="Q874" s="12" t="s">
        <v>91</v>
      </c>
      <c r="R874" s="12" t="s">
        <v>11887</v>
      </c>
      <c r="S874" s="12" t="s">
        <v>11831</v>
      </c>
      <c r="T874" s="12" t="s">
        <v>11888</v>
      </c>
      <c r="U874" s="12" t="s">
        <v>11889</v>
      </c>
      <c r="V874" s="12" t="s">
        <v>372</v>
      </c>
      <c r="W874" s="12" t="s">
        <v>3</v>
      </c>
      <c r="X874" s="12" t="s">
        <v>10637</v>
      </c>
      <c r="Y874" s="12" t="s">
        <v>2593</v>
      </c>
      <c r="Z874" s="12" t="s">
        <v>11890</v>
      </c>
    </row>
    <row r="875" spans="1:26">
      <c r="A875" s="12" t="s">
        <v>177</v>
      </c>
      <c r="B875" s="12" t="s">
        <v>1003</v>
      </c>
      <c r="C875" s="12" t="s">
        <v>11891</v>
      </c>
      <c r="D875" s="12" t="s">
        <v>11892</v>
      </c>
      <c r="E875" s="12" t="s">
        <v>11893</v>
      </c>
      <c r="F875" s="12" t="s">
        <v>2404</v>
      </c>
      <c r="G875" s="12" t="s">
        <v>1968</v>
      </c>
      <c r="H875" s="12" t="s">
        <v>1502</v>
      </c>
      <c r="I875" s="12" t="s">
        <v>1482</v>
      </c>
      <c r="J875" s="12" t="s">
        <v>3800</v>
      </c>
      <c r="K875" s="12" t="s">
        <v>1051</v>
      </c>
      <c r="L875" s="12" t="s">
        <v>3226</v>
      </c>
      <c r="M875" s="12" t="s">
        <v>7686</v>
      </c>
      <c r="N875" s="12" t="s">
        <v>375</v>
      </c>
      <c r="O875" s="12" t="s">
        <v>375</v>
      </c>
      <c r="P875" s="12" t="s">
        <v>91</v>
      </c>
      <c r="Q875" s="12" t="s">
        <v>3522</v>
      </c>
      <c r="R875" s="12" t="s">
        <v>8158</v>
      </c>
      <c r="S875" s="12" t="s">
        <v>11894</v>
      </c>
      <c r="T875" s="12" t="s">
        <v>11895</v>
      </c>
      <c r="U875" s="12" t="s">
        <v>11896</v>
      </c>
      <c r="V875" s="12" t="s">
        <v>8959</v>
      </c>
      <c r="W875" s="12" t="s">
        <v>10</v>
      </c>
      <c r="X875" s="12" t="s">
        <v>9942</v>
      </c>
      <c r="Y875" s="12" t="s">
        <v>11897</v>
      </c>
      <c r="Z875" s="12" t="s">
        <v>11898</v>
      </c>
    </row>
    <row r="876" spans="1:26">
      <c r="A876" s="12" t="s">
        <v>177</v>
      </c>
      <c r="B876" s="12" t="s">
        <v>1009</v>
      </c>
      <c r="C876" s="12" t="s">
        <v>11899</v>
      </c>
      <c r="D876" s="12" t="s">
        <v>11900</v>
      </c>
      <c r="E876" s="12" t="s">
        <v>11893</v>
      </c>
      <c r="F876" s="12" t="s">
        <v>2404</v>
      </c>
      <c r="G876" s="12" t="s">
        <v>2239</v>
      </c>
      <c r="H876" s="12" t="s">
        <v>1786</v>
      </c>
      <c r="I876" s="12" t="s">
        <v>1546</v>
      </c>
      <c r="J876" s="12" t="s">
        <v>3800</v>
      </c>
      <c r="K876" s="12" t="s">
        <v>1810</v>
      </c>
      <c r="L876" s="12" t="s">
        <v>2730</v>
      </c>
      <c r="M876" s="12" t="s">
        <v>11901</v>
      </c>
      <c r="N876" s="12" t="s">
        <v>4261</v>
      </c>
      <c r="O876" s="12" t="s">
        <v>2315</v>
      </c>
      <c r="P876" s="12" t="s">
        <v>91</v>
      </c>
      <c r="Q876" s="12" t="s">
        <v>3551</v>
      </c>
      <c r="R876" s="12" t="s">
        <v>11902</v>
      </c>
      <c r="S876" s="12" t="s">
        <v>11903</v>
      </c>
      <c r="T876" s="12" t="s">
        <v>11904</v>
      </c>
      <c r="U876" s="12" t="s">
        <v>5754</v>
      </c>
      <c r="V876" s="12" t="s">
        <v>11905</v>
      </c>
      <c r="W876" s="12" t="s">
        <v>4</v>
      </c>
      <c r="X876" s="12" t="s">
        <v>2285</v>
      </c>
      <c r="Y876" s="12" t="s">
        <v>11906</v>
      </c>
      <c r="Z876" s="12" t="s">
        <v>11907</v>
      </c>
    </row>
    <row r="877" spans="1:26">
      <c r="A877" s="12" t="s">
        <v>177</v>
      </c>
      <c r="B877" s="12" t="s">
        <v>9496</v>
      </c>
      <c r="C877" s="12" t="s">
        <v>11908</v>
      </c>
      <c r="D877" s="12" t="s">
        <v>11909</v>
      </c>
      <c r="E877" s="12" t="s">
        <v>11893</v>
      </c>
      <c r="F877" s="12" t="s">
        <v>2014</v>
      </c>
      <c r="G877" s="12" t="s">
        <v>1810</v>
      </c>
      <c r="H877" s="12" t="s">
        <v>1051</v>
      </c>
      <c r="I877" s="12" t="s">
        <v>3800</v>
      </c>
      <c r="J877" s="12" t="s">
        <v>1502</v>
      </c>
      <c r="K877" s="12" t="s">
        <v>1051</v>
      </c>
      <c r="L877" s="12" t="s">
        <v>11910</v>
      </c>
      <c r="M877" s="12" t="s">
        <v>5358</v>
      </c>
      <c r="N877" s="12" t="s">
        <v>371</v>
      </c>
      <c r="O877" s="12" t="s">
        <v>91</v>
      </c>
      <c r="P877" s="12" t="s">
        <v>431</v>
      </c>
      <c r="Q877" s="12" t="s">
        <v>371</v>
      </c>
      <c r="R877" s="12" t="s">
        <v>11911</v>
      </c>
      <c r="S877" s="12" t="s">
        <v>11912</v>
      </c>
      <c r="T877" s="12" t="s">
        <v>11913</v>
      </c>
      <c r="U877" s="12" t="s">
        <v>11914</v>
      </c>
      <c r="V877" s="12" t="s">
        <v>8959</v>
      </c>
      <c r="W877" s="12" t="s">
        <v>10</v>
      </c>
      <c r="X877" s="12" t="s">
        <v>11915</v>
      </c>
      <c r="Y877" s="12" t="s">
        <v>11374</v>
      </c>
      <c r="Z877" s="12" t="s">
        <v>11916</v>
      </c>
    </row>
    <row r="878" spans="1:26">
      <c r="A878" s="12" t="s">
        <v>177</v>
      </c>
      <c r="B878" s="12" t="s">
        <v>11917</v>
      </c>
      <c r="C878" s="12" t="s">
        <v>11918</v>
      </c>
      <c r="D878" s="12" t="s">
        <v>11919</v>
      </c>
      <c r="E878" s="12" t="s">
        <v>11893</v>
      </c>
      <c r="F878" s="12" t="s">
        <v>2157</v>
      </c>
      <c r="G878" s="12" t="s">
        <v>1053</v>
      </c>
      <c r="H878" s="12" t="s">
        <v>3800</v>
      </c>
      <c r="I878" s="12" t="s">
        <v>3800</v>
      </c>
      <c r="J878" s="12" t="s">
        <v>3800</v>
      </c>
      <c r="K878" s="12" t="s">
        <v>3800</v>
      </c>
      <c r="L878" s="12" t="s">
        <v>6188</v>
      </c>
      <c r="M878" s="12" t="s">
        <v>2884</v>
      </c>
      <c r="N878" s="12" t="s">
        <v>91</v>
      </c>
      <c r="O878" s="12" t="s">
        <v>91</v>
      </c>
      <c r="P878" s="12" t="s">
        <v>91</v>
      </c>
      <c r="Q878" s="12" t="s">
        <v>91</v>
      </c>
      <c r="R878" s="12" t="s">
        <v>7945</v>
      </c>
      <c r="S878" s="12" t="s">
        <v>11920</v>
      </c>
      <c r="T878" s="12" t="s">
        <v>11921</v>
      </c>
      <c r="U878" s="12" t="s">
        <v>3808</v>
      </c>
      <c r="V878" s="12" t="s">
        <v>372</v>
      </c>
      <c r="W878" s="12" t="s">
        <v>3</v>
      </c>
      <c r="X878" s="12" t="s">
        <v>10181</v>
      </c>
      <c r="Y878" s="12" t="s">
        <v>2078</v>
      </c>
      <c r="Z878" s="12" t="s">
        <v>11922</v>
      </c>
    </row>
    <row r="879" spans="1:26">
      <c r="A879" s="12" t="s">
        <v>177</v>
      </c>
      <c r="B879" s="12" t="s">
        <v>11923</v>
      </c>
      <c r="C879" s="12" t="s">
        <v>11924</v>
      </c>
      <c r="D879" s="12" t="s">
        <v>11925</v>
      </c>
      <c r="E879" s="12" t="s">
        <v>11926</v>
      </c>
      <c r="F879" s="12" t="s">
        <v>1360</v>
      </c>
      <c r="G879" s="12" t="s">
        <v>2135</v>
      </c>
      <c r="H879" s="12" t="s">
        <v>1786</v>
      </c>
      <c r="I879" s="12" t="s">
        <v>1051</v>
      </c>
      <c r="J879" s="12" t="s">
        <v>1504</v>
      </c>
      <c r="K879" s="12" t="s">
        <v>1546</v>
      </c>
      <c r="L879" s="12" t="s">
        <v>11190</v>
      </c>
      <c r="M879" s="12" t="s">
        <v>3551</v>
      </c>
      <c r="N879" s="12" t="s">
        <v>2696</v>
      </c>
      <c r="O879" s="12" t="s">
        <v>3522</v>
      </c>
      <c r="P879" s="12" t="s">
        <v>371</v>
      </c>
      <c r="Q879" s="12" t="s">
        <v>2172</v>
      </c>
      <c r="R879" s="12" t="s">
        <v>11927</v>
      </c>
      <c r="S879" s="12" t="s">
        <v>11928</v>
      </c>
      <c r="T879" s="12" t="s">
        <v>11929</v>
      </c>
      <c r="U879" s="12" t="s">
        <v>11930</v>
      </c>
      <c r="V879" s="12" t="s">
        <v>11931</v>
      </c>
      <c r="W879" s="12" t="s">
        <v>4</v>
      </c>
      <c r="X879" s="12" t="s">
        <v>9768</v>
      </c>
      <c r="Y879" s="12" t="s">
        <v>9618</v>
      </c>
      <c r="Z879" s="12" t="s">
        <v>11932</v>
      </c>
    </row>
    <row r="880" spans="1:26">
      <c r="A880" s="12" t="s">
        <v>177</v>
      </c>
      <c r="B880" s="12" t="s">
        <v>11933</v>
      </c>
      <c r="C880" s="12" t="s">
        <v>11934</v>
      </c>
      <c r="D880" s="12" t="s">
        <v>11935</v>
      </c>
      <c r="E880" s="12" t="s">
        <v>11926</v>
      </c>
      <c r="F880" s="12" t="s">
        <v>2050</v>
      </c>
      <c r="G880" s="12" t="s">
        <v>2281</v>
      </c>
      <c r="H880" s="12" t="s">
        <v>1984</v>
      </c>
      <c r="I880" s="12" t="s">
        <v>1053</v>
      </c>
      <c r="J880" s="12" t="s">
        <v>1502</v>
      </c>
      <c r="K880" s="12" t="s">
        <v>1613</v>
      </c>
      <c r="L880" s="12" t="s">
        <v>8308</v>
      </c>
      <c r="M880" s="12" t="s">
        <v>5737</v>
      </c>
      <c r="N880" s="12" t="s">
        <v>6142</v>
      </c>
      <c r="O880" s="12" t="s">
        <v>3998</v>
      </c>
      <c r="P880" s="12" t="s">
        <v>2696</v>
      </c>
      <c r="Q880" s="12" t="s">
        <v>2696</v>
      </c>
      <c r="R880" s="12" t="s">
        <v>11936</v>
      </c>
      <c r="S880" s="12" t="s">
        <v>11937</v>
      </c>
      <c r="T880" s="12" t="s">
        <v>11938</v>
      </c>
      <c r="U880" s="12" t="s">
        <v>11939</v>
      </c>
      <c r="V880" s="12" t="s">
        <v>946</v>
      </c>
      <c r="W880" s="12" t="s">
        <v>11</v>
      </c>
      <c r="X880" s="12" t="s">
        <v>11940</v>
      </c>
      <c r="Y880" s="12" t="s">
        <v>9804</v>
      </c>
      <c r="Z880" s="12" t="s">
        <v>11941</v>
      </c>
    </row>
    <row r="881" spans="1:26">
      <c r="A881" s="12" t="s">
        <v>177</v>
      </c>
      <c r="B881" s="12" t="s">
        <v>7074</v>
      </c>
      <c r="C881" s="12" t="s">
        <v>11942</v>
      </c>
      <c r="D881" s="12" t="s">
        <v>11943</v>
      </c>
      <c r="E881" s="12" t="s">
        <v>11926</v>
      </c>
      <c r="F881" s="12" t="s">
        <v>2157</v>
      </c>
      <c r="G881" s="12" t="s">
        <v>1051</v>
      </c>
      <c r="H881" s="12" t="s">
        <v>1051</v>
      </c>
      <c r="I881" s="12" t="s">
        <v>3800</v>
      </c>
      <c r="J881" s="12" t="s">
        <v>3800</v>
      </c>
      <c r="K881" s="12" t="s">
        <v>1546</v>
      </c>
      <c r="L881" s="12" t="s">
        <v>7958</v>
      </c>
      <c r="M881" s="12" t="s">
        <v>3522</v>
      </c>
      <c r="N881" s="12" t="s">
        <v>371</v>
      </c>
      <c r="O881" s="12" t="s">
        <v>91</v>
      </c>
      <c r="P881" s="12" t="s">
        <v>91</v>
      </c>
      <c r="Q881" s="12" t="s">
        <v>375</v>
      </c>
      <c r="R881" s="12" t="s">
        <v>3212</v>
      </c>
      <c r="S881" s="12" t="s">
        <v>11944</v>
      </c>
      <c r="T881" s="12" t="s">
        <v>11945</v>
      </c>
      <c r="U881" s="12" t="s">
        <v>3808</v>
      </c>
      <c r="V881" s="12" t="s">
        <v>11931</v>
      </c>
      <c r="W881" s="12" t="s">
        <v>10</v>
      </c>
      <c r="X881" s="12" t="s">
        <v>11946</v>
      </c>
      <c r="Y881" s="12" t="s">
        <v>11947</v>
      </c>
      <c r="Z881" s="12" t="s">
        <v>11948</v>
      </c>
    </row>
    <row r="882" spans="1:26">
      <c r="A882" s="12" t="s">
        <v>177</v>
      </c>
      <c r="B882" s="12" t="s">
        <v>9942</v>
      </c>
      <c r="C882" s="12" t="s">
        <v>11949</v>
      </c>
      <c r="D882" s="12" t="s">
        <v>11950</v>
      </c>
      <c r="E882" s="12" t="s">
        <v>11951</v>
      </c>
      <c r="F882" s="12" t="s">
        <v>1939</v>
      </c>
      <c r="G882" s="12" t="s">
        <v>1939</v>
      </c>
      <c r="H882" s="12" t="s">
        <v>1719</v>
      </c>
      <c r="I882" s="12" t="s">
        <v>2074</v>
      </c>
      <c r="J882" s="12" t="s">
        <v>1592</v>
      </c>
      <c r="K882" s="12" t="s">
        <v>1504</v>
      </c>
      <c r="L882" s="12" t="s">
        <v>4520</v>
      </c>
      <c r="M882" s="12" t="s">
        <v>7686</v>
      </c>
      <c r="N882" s="12" t="s">
        <v>7695</v>
      </c>
      <c r="O882" s="12" t="s">
        <v>7224</v>
      </c>
      <c r="P882" s="12" t="s">
        <v>3492</v>
      </c>
      <c r="Q882" s="12" t="s">
        <v>2172</v>
      </c>
      <c r="R882" s="12" t="s">
        <v>11952</v>
      </c>
      <c r="S882" s="12" t="s">
        <v>11953</v>
      </c>
      <c r="T882" s="12" t="s">
        <v>11954</v>
      </c>
      <c r="U882" s="12" t="s">
        <v>11955</v>
      </c>
      <c r="V882" s="12" t="s">
        <v>11956</v>
      </c>
      <c r="W882" s="12" t="s">
        <v>11</v>
      </c>
      <c r="X882" s="12" t="s">
        <v>11957</v>
      </c>
      <c r="Y882" s="12" t="s">
        <v>11958</v>
      </c>
      <c r="Z882" s="12" t="s">
        <v>11959</v>
      </c>
    </row>
    <row r="883" spans="1:26">
      <c r="A883" s="12" t="s">
        <v>177</v>
      </c>
      <c r="B883" s="12" t="s">
        <v>11960</v>
      </c>
      <c r="C883" s="12" t="s">
        <v>11961</v>
      </c>
      <c r="D883" s="12" t="s">
        <v>11962</v>
      </c>
      <c r="E883" s="12" t="s">
        <v>11951</v>
      </c>
      <c r="F883" s="12" t="s">
        <v>2779</v>
      </c>
      <c r="G883" s="12" t="s">
        <v>1918</v>
      </c>
      <c r="H883" s="12" t="s">
        <v>1592</v>
      </c>
      <c r="I883" s="12" t="s">
        <v>3800</v>
      </c>
      <c r="J883" s="12" t="s">
        <v>3800</v>
      </c>
      <c r="K883" s="12" t="s">
        <v>3800</v>
      </c>
      <c r="L883" s="12" t="s">
        <v>11963</v>
      </c>
      <c r="M883" s="12" t="s">
        <v>4985</v>
      </c>
      <c r="N883" s="12" t="s">
        <v>4012</v>
      </c>
      <c r="O883" s="12" t="s">
        <v>91</v>
      </c>
      <c r="P883" s="12" t="s">
        <v>91</v>
      </c>
      <c r="Q883" s="12" t="s">
        <v>91</v>
      </c>
      <c r="R883" s="12" t="s">
        <v>11964</v>
      </c>
      <c r="S883" s="12" t="s">
        <v>11965</v>
      </c>
      <c r="T883" s="12" t="s">
        <v>11966</v>
      </c>
      <c r="U883" s="12" t="s">
        <v>3808</v>
      </c>
      <c r="V883" s="12" t="s">
        <v>372</v>
      </c>
      <c r="W883" s="12" t="s">
        <v>2</v>
      </c>
      <c r="X883" s="12" t="s">
        <v>11967</v>
      </c>
      <c r="Y883" s="12" t="s">
        <v>11968</v>
      </c>
      <c r="Z883" s="12" t="s">
        <v>11969</v>
      </c>
    </row>
    <row r="884" spans="1:26">
      <c r="A884" s="12" t="s">
        <v>177</v>
      </c>
      <c r="B884" s="12" t="s">
        <v>1178</v>
      </c>
      <c r="C884" s="12" t="s">
        <v>11970</v>
      </c>
      <c r="D884" s="12" t="s">
        <v>11971</v>
      </c>
      <c r="E884" s="12" t="s">
        <v>11951</v>
      </c>
      <c r="F884" s="12" t="s">
        <v>2137</v>
      </c>
      <c r="G884" s="12" t="s">
        <v>1808</v>
      </c>
      <c r="H884" s="12" t="s">
        <v>1961</v>
      </c>
      <c r="I884" s="12" t="s">
        <v>1504</v>
      </c>
      <c r="J884" s="12" t="s">
        <v>3800</v>
      </c>
      <c r="K884" s="12" t="s">
        <v>1482</v>
      </c>
      <c r="L884" s="12" t="s">
        <v>6188</v>
      </c>
      <c r="M884" s="12" t="s">
        <v>8246</v>
      </c>
      <c r="N884" s="12" t="s">
        <v>5538</v>
      </c>
      <c r="O884" s="12" t="s">
        <v>2315</v>
      </c>
      <c r="P884" s="12" t="s">
        <v>91</v>
      </c>
      <c r="Q884" s="12" t="s">
        <v>371</v>
      </c>
      <c r="R884" s="12" t="s">
        <v>11972</v>
      </c>
      <c r="S884" s="12" t="s">
        <v>11973</v>
      </c>
      <c r="T884" s="12" t="s">
        <v>11974</v>
      </c>
      <c r="U884" s="12" t="s">
        <v>9021</v>
      </c>
      <c r="V884" s="12" t="s">
        <v>11975</v>
      </c>
      <c r="W884" s="12" t="s">
        <v>4</v>
      </c>
      <c r="X884" s="12" t="s">
        <v>11976</v>
      </c>
      <c r="Y884" s="12" t="s">
        <v>11977</v>
      </c>
      <c r="Z884" s="12" t="s">
        <v>11978</v>
      </c>
    </row>
    <row r="885" spans="1:26">
      <c r="A885" s="12" t="s">
        <v>177</v>
      </c>
      <c r="B885" s="12" t="s">
        <v>11979</v>
      </c>
      <c r="C885" s="12" t="s">
        <v>11980</v>
      </c>
      <c r="D885" s="12" t="s">
        <v>11981</v>
      </c>
      <c r="E885" s="12" t="s">
        <v>11982</v>
      </c>
      <c r="F885" s="12" t="s">
        <v>926</v>
      </c>
      <c r="G885" s="12" t="s">
        <v>1360</v>
      </c>
      <c r="H885" s="12" t="s">
        <v>1546</v>
      </c>
      <c r="I885" s="12" t="s">
        <v>1504</v>
      </c>
      <c r="J885" s="12" t="s">
        <v>1482</v>
      </c>
      <c r="K885" s="12" t="s">
        <v>1051</v>
      </c>
      <c r="L885" s="12" t="s">
        <v>6683</v>
      </c>
      <c r="M885" s="12" t="s">
        <v>5134</v>
      </c>
      <c r="N885" s="12" t="s">
        <v>4781</v>
      </c>
      <c r="O885" s="12" t="s">
        <v>3522</v>
      </c>
      <c r="P885" s="12" t="s">
        <v>3522</v>
      </c>
      <c r="Q885" s="12" t="s">
        <v>3522</v>
      </c>
      <c r="R885" s="12" t="s">
        <v>11983</v>
      </c>
      <c r="S885" s="12" t="s">
        <v>11984</v>
      </c>
      <c r="T885" s="12" t="s">
        <v>11985</v>
      </c>
      <c r="U885" s="12" t="s">
        <v>11986</v>
      </c>
      <c r="V885" s="12" t="s">
        <v>9050</v>
      </c>
      <c r="W885" s="12" t="s">
        <v>11</v>
      </c>
      <c r="X885" s="12" t="s">
        <v>11987</v>
      </c>
      <c r="Y885" s="12" t="s">
        <v>11988</v>
      </c>
      <c r="Z885" s="12" t="s">
        <v>11989</v>
      </c>
    </row>
    <row r="886" spans="1:26">
      <c r="A886" s="12" t="s">
        <v>177</v>
      </c>
      <c r="B886" s="12" t="s">
        <v>11990</v>
      </c>
      <c r="C886" s="12" t="s">
        <v>11991</v>
      </c>
      <c r="D886" s="12" t="s">
        <v>11992</v>
      </c>
      <c r="E886" s="12" t="s">
        <v>11982</v>
      </c>
      <c r="F886" s="12" t="s">
        <v>2301</v>
      </c>
      <c r="G886" s="12" t="s">
        <v>2324</v>
      </c>
      <c r="H886" s="12" t="s">
        <v>1053</v>
      </c>
      <c r="I886" s="12" t="s">
        <v>1053</v>
      </c>
      <c r="J886" s="12" t="s">
        <v>1613</v>
      </c>
      <c r="K886" s="12" t="s">
        <v>1590</v>
      </c>
      <c r="L886" s="12" t="s">
        <v>5849</v>
      </c>
      <c r="M886" s="12" t="s">
        <v>3378</v>
      </c>
      <c r="N886" s="12" t="s">
        <v>2730</v>
      </c>
      <c r="O886" s="12" t="s">
        <v>3998</v>
      </c>
      <c r="P886" s="12" t="s">
        <v>3363</v>
      </c>
      <c r="Q886" s="12" t="s">
        <v>4192</v>
      </c>
      <c r="R886" s="12" t="s">
        <v>2123</v>
      </c>
      <c r="S886" s="12" t="s">
        <v>11993</v>
      </c>
      <c r="T886" s="12" t="s">
        <v>11994</v>
      </c>
      <c r="U886" s="12" t="s">
        <v>11995</v>
      </c>
      <c r="V886" s="12" t="s">
        <v>11996</v>
      </c>
      <c r="W886" s="12" t="s">
        <v>4</v>
      </c>
      <c r="X886" s="12" t="s">
        <v>10043</v>
      </c>
      <c r="Y886" s="12" t="s">
        <v>10247</v>
      </c>
      <c r="Z886" s="12" t="s">
        <v>11997</v>
      </c>
    </row>
    <row r="887" spans="1:26">
      <c r="A887" s="12" t="s">
        <v>177</v>
      </c>
      <c r="B887" s="12" t="s">
        <v>11453</v>
      </c>
      <c r="C887" s="12" t="s">
        <v>11998</v>
      </c>
      <c r="D887" s="12" t="s">
        <v>11999</v>
      </c>
      <c r="E887" s="12" t="s">
        <v>11982</v>
      </c>
      <c r="F887" s="12" t="s">
        <v>926</v>
      </c>
      <c r="G887" s="12" t="s">
        <v>2007</v>
      </c>
      <c r="H887" s="12" t="s">
        <v>1721</v>
      </c>
      <c r="I887" s="12" t="s">
        <v>1546</v>
      </c>
      <c r="J887" s="12" t="s">
        <v>1547</v>
      </c>
      <c r="K887" s="12" t="s">
        <v>1547</v>
      </c>
      <c r="L887" s="12" t="s">
        <v>2730</v>
      </c>
      <c r="M887" s="12" t="s">
        <v>4286</v>
      </c>
      <c r="N887" s="12" t="s">
        <v>7226</v>
      </c>
      <c r="O887" s="12" t="s">
        <v>2315</v>
      </c>
      <c r="P887" s="12" t="s">
        <v>2038</v>
      </c>
      <c r="Q887" s="12" t="s">
        <v>3522</v>
      </c>
      <c r="R887" s="12" t="s">
        <v>12000</v>
      </c>
      <c r="S887" s="12" t="s">
        <v>12001</v>
      </c>
      <c r="T887" s="12" t="s">
        <v>12002</v>
      </c>
      <c r="U887" s="12" t="s">
        <v>12003</v>
      </c>
      <c r="V887" s="12" t="s">
        <v>6608</v>
      </c>
      <c r="W887" s="12" t="s">
        <v>11</v>
      </c>
      <c r="X887" s="12" t="s">
        <v>1880</v>
      </c>
      <c r="Y887" s="12" t="s">
        <v>12004</v>
      </c>
      <c r="Z887" s="12" t="s">
        <v>12005</v>
      </c>
    </row>
    <row r="888" spans="1:26">
      <c r="A888" s="12" t="s">
        <v>177</v>
      </c>
      <c r="B888" s="12" t="s">
        <v>12006</v>
      </c>
      <c r="C888" s="12" t="s">
        <v>12007</v>
      </c>
      <c r="D888" s="12" t="s">
        <v>12008</v>
      </c>
      <c r="E888" s="12" t="s">
        <v>11982</v>
      </c>
      <c r="F888" s="12" t="s">
        <v>2027</v>
      </c>
      <c r="G888" s="12" t="s">
        <v>2587</v>
      </c>
      <c r="H888" s="12" t="s">
        <v>2007</v>
      </c>
      <c r="I888" s="12" t="s">
        <v>1613</v>
      </c>
      <c r="J888" s="12" t="s">
        <v>3800</v>
      </c>
      <c r="K888" s="12" t="s">
        <v>3800</v>
      </c>
      <c r="L888" s="12" t="s">
        <v>6802</v>
      </c>
      <c r="M888" s="12" t="s">
        <v>4147</v>
      </c>
      <c r="N888" s="12" t="s">
        <v>4982</v>
      </c>
      <c r="O888" s="12" t="s">
        <v>375</v>
      </c>
      <c r="P888" s="12" t="s">
        <v>91</v>
      </c>
      <c r="Q888" s="12" t="s">
        <v>91</v>
      </c>
      <c r="R888" s="12" t="s">
        <v>12009</v>
      </c>
      <c r="S888" s="12" t="s">
        <v>12010</v>
      </c>
      <c r="T888" s="12" t="s">
        <v>12011</v>
      </c>
      <c r="U888" s="12" t="s">
        <v>12012</v>
      </c>
      <c r="V888" s="12" t="s">
        <v>372</v>
      </c>
      <c r="W888" s="12" t="s">
        <v>2</v>
      </c>
      <c r="X888" s="12" t="s">
        <v>1923</v>
      </c>
      <c r="Y888" s="12" t="s">
        <v>12013</v>
      </c>
      <c r="Z888" s="12" t="s">
        <v>12014</v>
      </c>
    </row>
    <row r="889" spans="1:26">
      <c r="A889" s="12" t="s">
        <v>177</v>
      </c>
      <c r="B889" s="12" t="s">
        <v>11746</v>
      </c>
      <c r="C889" s="12" t="s">
        <v>12015</v>
      </c>
      <c r="D889" s="12" t="s">
        <v>12016</v>
      </c>
      <c r="E889" s="12" t="s">
        <v>12017</v>
      </c>
      <c r="F889" s="12" t="s">
        <v>2029</v>
      </c>
      <c r="G889" s="12" t="s">
        <v>2134</v>
      </c>
      <c r="H889" s="12" t="s">
        <v>1742</v>
      </c>
      <c r="I889" s="12" t="s">
        <v>1592</v>
      </c>
      <c r="J889" s="12" t="s">
        <v>1051</v>
      </c>
      <c r="K889" s="12" t="s">
        <v>1482</v>
      </c>
      <c r="L889" s="12" t="s">
        <v>3998</v>
      </c>
      <c r="M889" s="12" t="s">
        <v>6402</v>
      </c>
      <c r="N889" s="12" t="s">
        <v>7675</v>
      </c>
      <c r="O889" s="12" t="s">
        <v>4012</v>
      </c>
      <c r="P889" s="12" t="s">
        <v>371</v>
      </c>
      <c r="Q889" s="12" t="s">
        <v>371</v>
      </c>
      <c r="R889" s="12" t="s">
        <v>12018</v>
      </c>
      <c r="S889" s="12" t="s">
        <v>12019</v>
      </c>
      <c r="T889" s="12" t="s">
        <v>12020</v>
      </c>
      <c r="U889" s="12" t="s">
        <v>12021</v>
      </c>
      <c r="V889" s="12" t="s">
        <v>12022</v>
      </c>
      <c r="W889" s="12" t="s">
        <v>4</v>
      </c>
      <c r="X889" s="12" t="s">
        <v>3000</v>
      </c>
      <c r="Y889" s="12" t="s">
        <v>1190</v>
      </c>
      <c r="Z889" s="12" t="s">
        <v>12023</v>
      </c>
    </row>
    <row r="890" spans="1:26">
      <c r="A890" s="12" t="s">
        <v>177</v>
      </c>
      <c r="B890" s="12" t="s">
        <v>1837</v>
      </c>
      <c r="C890" s="12" t="s">
        <v>12024</v>
      </c>
      <c r="D890" s="12" t="s">
        <v>12025</v>
      </c>
      <c r="E890" s="12" t="s">
        <v>12017</v>
      </c>
      <c r="F890" s="12" t="s">
        <v>1808</v>
      </c>
      <c r="G890" s="12" t="s">
        <v>2049</v>
      </c>
      <c r="H890" s="12" t="s">
        <v>1698</v>
      </c>
      <c r="I890" s="12" t="s">
        <v>1547</v>
      </c>
      <c r="J890" s="12" t="s">
        <v>1482</v>
      </c>
      <c r="K890" s="12" t="s">
        <v>1502</v>
      </c>
      <c r="L890" s="12" t="s">
        <v>8401</v>
      </c>
      <c r="M890" s="12" t="s">
        <v>375</v>
      </c>
      <c r="N890" s="12" t="s">
        <v>431</v>
      </c>
      <c r="O890" s="12" t="s">
        <v>471</v>
      </c>
      <c r="P890" s="12" t="s">
        <v>371</v>
      </c>
      <c r="Q890" s="12" t="s">
        <v>375</v>
      </c>
      <c r="R890" s="12" t="s">
        <v>12026</v>
      </c>
      <c r="S890" s="12" t="s">
        <v>12027</v>
      </c>
      <c r="T890" s="12" t="s">
        <v>12028</v>
      </c>
      <c r="U890" s="12" t="s">
        <v>12029</v>
      </c>
      <c r="V890" s="12" t="s">
        <v>981</v>
      </c>
      <c r="W890" s="12" t="s">
        <v>3</v>
      </c>
      <c r="X890" s="12" t="s">
        <v>4447</v>
      </c>
      <c r="Y890" s="12" t="s">
        <v>2895</v>
      </c>
      <c r="Z890" s="12" t="s">
        <v>12030</v>
      </c>
    </row>
    <row r="891" spans="1:26">
      <c r="A891" s="12" t="s">
        <v>177</v>
      </c>
      <c r="B891" s="12" t="s">
        <v>9365</v>
      </c>
      <c r="C891" s="12" t="s">
        <v>12031</v>
      </c>
      <c r="D891" s="12" t="s">
        <v>12032</v>
      </c>
      <c r="E891" s="12" t="s">
        <v>12017</v>
      </c>
      <c r="F891" s="12" t="s">
        <v>1939</v>
      </c>
      <c r="G891" s="12" t="s">
        <v>2159</v>
      </c>
      <c r="H891" s="12" t="s">
        <v>2027</v>
      </c>
      <c r="I891" s="12" t="s">
        <v>1786</v>
      </c>
      <c r="J891" s="12" t="s">
        <v>1504</v>
      </c>
      <c r="K891" s="12" t="s">
        <v>1698</v>
      </c>
      <c r="L891" s="12" t="s">
        <v>3522</v>
      </c>
      <c r="M891" s="12" t="s">
        <v>12033</v>
      </c>
      <c r="N891" s="12" t="s">
        <v>6579</v>
      </c>
      <c r="O891" s="12" t="s">
        <v>7958</v>
      </c>
      <c r="P891" s="12" t="s">
        <v>3522</v>
      </c>
      <c r="Q891" s="12" t="s">
        <v>2315</v>
      </c>
      <c r="R891" s="12" t="s">
        <v>11497</v>
      </c>
      <c r="S891" s="12" t="s">
        <v>12034</v>
      </c>
      <c r="T891" s="12" t="s">
        <v>12035</v>
      </c>
      <c r="U891" s="12" t="s">
        <v>12036</v>
      </c>
      <c r="V891" s="12" t="s">
        <v>12037</v>
      </c>
      <c r="W891" s="12" t="s">
        <v>11</v>
      </c>
      <c r="X891" s="12" t="s">
        <v>5780</v>
      </c>
      <c r="Y891" s="12" t="s">
        <v>12038</v>
      </c>
      <c r="Z891" s="12" t="s">
        <v>12039</v>
      </c>
    </row>
    <row r="892" spans="1:26">
      <c r="A892" s="12" t="s">
        <v>177</v>
      </c>
      <c r="B892" s="12" t="s">
        <v>1923</v>
      </c>
      <c r="C892" s="12" t="s">
        <v>12040</v>
      </c>
      <c r="D892" s="12" t="s">
        <v>12041</v>
      </c>
      <c r="E892" s="12" t="s">
        <v>12017</v>
      </c>
      <c r="F892" s="12" t="s">
        <v>2114</v>
      </c>
      <c r="G892" s="12" t="s">
        <v>2544</v>
      </c>
      <c r="H892" s="12" t="s">
        <v>1918</v>
      </c>
      <c r="I892" s="12" t="s">
        <v>1546</v>
      </c>
      <c r="J892" s="12" t="s">
        <v>1504</v>
      </c>
      <c r="K892" s="12" t="s">
        <v>1504</v>
      </c>
      <c r="L892" s="12" t="s">
        <v>8235</v>
      </c>
      <c r="M892" s="12" t="s">
        <v>2696</v>
      </c>
      <c r="N892" s="12" t="s">
        <v>5190</v>
      </c>
      <c r="O892" s="12" t="s">
        <v>2315</v>
      </c>
      <c r="P892" s="12" t="s">
        <v>2172</v>
      </c>
      <c r="Q892" s="12" t="s">
        <v>371</v>
      </c>
      <c r="R892" s="12" t="s">
        <v>7226</v>
      </c>
      <c r="S892" s="12" t="s">
        <v>11869</v>
      </c>
      <c r="T892" s="12" t="s">
        <v>12042</v>
      </c>
      <c r="U892" s="12" t="s">
        <v>12043</v>
      </c>
      <c r="V892" s="12" t="s">
        <v>12044</v>
      </c>
      <c r="W892" s="12" t="s">
        <v>10</v>
      </c>
      <c r="X892" s="12" t="s">
        <v>8564</v>
      </c>
      <c r="Y892" s="12" t="s">
        <v>2371</v>
      </c>
      <c r="Z892" s="12" t="s">
        <v>12045</v>
      </c>
    </row>
    <row r="893" spans="1:26">
      <c r="A893" s="12" t="s">
        <v>177</v>
      </c>
      <c r="B893" s="12" t="s">
        <v>9716</v>
      </c>
      <c r="C893" s="12" t="s">
        <v>12046</v>
      </c>
      <c r="D893" s="12" t="s">
        <v>12047</v>
      </c>
      <c r="E893" s="12" t="s">
        <v>12017</v>
      </c>
      <c r="F893" s="12" t="s">
        <v>2463</v>
      </c>
      <c r="G893" s="12" t="s">
        <v>2278</v>
      </c>
      <c r="H893" s="12" t="s">
        <v>1590</v>
      </c>
      <c r="I893" s="12" t="s">
        <v>1613</v>
      </c>
      <c r="J893" s="12" t="s">
        <v>1051</v>
      </c>
      <c r="K893" s="12" t="s">
        <v>1482</v>
      </c>
      <c r="L893" s="12" t="s">
        <v>12048</v>
      </c>
      <c r="M893" s="12" t="s">
        <v>6025</v>
      </c>
      <c r="N893" s="12" t="s">
        <v>4192</v>
      </c>
      <c r="O893" s="12" t="s">
        <v>4104</v>
      </c>
      <c r="P893" s="12" t="s">
        <v>371</v>
      </c>
      <c r="Q893" s="12" t="s">
        <v>3522</v>
      </c>
      <c r="R893" s="12" t="s">
        <v>9574</v>
      </c>
      <c r="S893" s="12" t="s">
        <v>12049</v>
      </c>
      <c r="T893" s="12" t="s">
        <v>12050</v>
      </c>
      <c r="U893" s="12" t="s">
        <v>12043</v>
      </c>
      <c r="V893" s="12" t="s">
        <v>12022</v>
      </c>
      <c r="W893" s="12" t="s">
        <v>4</v>
      </c>
      <c r="X893" s="12" t="s">
        <v>12051</v>
      </c>
      <c r="Y893" s="12" t="s">
        <v>7920</v>
      </c>
      <c r="Z893" s="12" t="s">
        <v>12052</v>
      </c>
    </row>
    <row r="894" spans="1:26">
      <c r="A894" s="12" t="s">
        <v>177</v>
      </c>
      <c r="B894" s="12" t="s">
        <v>5197</v>
      </c>
      <c r="C894" s="12" t="s">
        <v>12053</v>
      </c>
      <c r="D894" s="12" t="s">
        <v>12054</v>
      </c>
      <c r="E894" s="12" t="s">
        <v>12055</v>
      </c>
      <c r="F894" s="12" t="s">
        <v>2071</v>
      </c>
      <c r="G894" s="12" t="s">
        <v>1853</v>
      </c>
      <c r="H894" s="12" t="s">
        <v>1051</v>
      </c>
      <c r="I894" s="12" t="s">
        <v>3800</v>
      </c>
      <c r="J894" s="12" t="s">
        <v>3800</v>
      </c>
      <c r="K894" s="12" t="s">
        <v>1051</v>
      </c>
      <c r="L894" s="12" t="s">
        <v>12056</v>
      </c>
      <c r="M894" s="12" t="s">
        <v>10384</v>
      </c>
      <c r="N894" s="12" t="s">
        <v>3522</v>
      </c>
      <c r="O894" s="12" t="s">
        <v>91</v>
      </c>
      <c r="P894" s="12" t="s">
        <v>91</v>
      </c>
      <c r="Q894" s="12" t="s">
        <v>3522</v>
      </c>
      <c r="R894" s="12" t="s">
        <v>8401</v>
      </c>
      <c r="S894" s="12" t="s">
        <v>12057</v>
      </c>
      <c r="T894" s="12" t="s">
        <v>11061</v>
      </c>
      <c r="U894" s="12" t="s">
        <v>3808</v>
      </c>
      <c r="V894" s="12" t="s">
        <v>12058</v>
      </c>
      <c r="W894" s="12" t="s">
        <v>2</v>
      </c>
      <c r="X894" s="12" t="s">
        <v>12059</v>
      </c>
      <c r="Y894" s="12" t="s">
        <v>12060</v>
      </c>
      <c r="Z894" s="12" t="s">
        <v>12061</v>
      </c>
    </row>
    <row r="895" spans="1:26">
      <c r="A895" s="12" t="s">
        <v>177</v>
      </c>
      <c r="B895" s="12" t="s">
        <v>1705</v>
      </c>
      <c r="C895" s="12" t="s">
        <v>12062</v>
      </c>
      <c r="D895" s="12" t="s">
        <v>12063</v>
      </c>
      <c r="E895" s="12" t="s">
        <v>12055</v>
      </c>
      <c r="F895" s="12" t="s">
        <v>1968</v>
      </c>
      <c r="G895" s="12" t="s">
        <v>1984</v>
      </c>
      <c r="H895" s="12" t="s">
        <v>1786</v>
      </c>
      <c r="I895" s="12" t="s">
        <v>1482</v>
      </c>
      <c r="J895" s="12" t="s">
        <v>1482</v>
      </c>
      <c r="K895" s="12" t="s">
        <v>1482</v>
      </c>
      <c r="L895" s="12" t="s">
        <v>4520</v>
      </c>
      <c r="M895" s="12" t="s">
        <v>3663</v>
      </c>
      <c r="N895" s="12" t="s">
        <v>3363</v>
      </c>
      <c r="O895" s="12" t="s">
        <v>375</v>
      </c>
      <c r="P895" s="12" t="s">
        <v>371</v>
      </c>
      <c r="Q895" s="12" t="s">
        <v>3522</v>
      </c>
      <c r="R895" s="12" t="s">
        <v>6070</v>
      </c>
      <c r="S895" s="12" t="s">
        <v>12064</v>
      </c>
      <c r="T895" s="12" t="s">
        <v>12065</v>
      </c>
      <c r="U895" s="12" t="s">
        <v>11145</v>
      </c>
      <c r="V895" s="12" t="s">
        <v>12066</v>
      </c>
      <c r="W895" s="12" t="s">
        <v>10</v>
      </c>
      <c r="X895" s="12" t="s">
        <v>6838</v>
      </c>
      <c r="Y895" s="12" t="s">
        <v>6991</v>
      </c>
      <c r="Z895" s="12" t="s">
        <v>12067</v>
      </c>
    </row>
    <row r="896" spans="1:26">
      <c r="A896" s="12" t="s">
        <v>177</v>
      </c>
      <c r="B896" s="12" t="s">
        <v>10616</v>
      </c>
      <c r="C896" s="12" t="s">
        <v>12068</v>
      </c>
      <c r="D896" s="12" t="s">
        <v>12069</v>
      </c>
      <c r="E896" s="12" t="s">
        <v>12055</v>
      </c>
      <c r="F896" s="12" t="s">
        <v>3389</v>
      </c>
      <c r="G896" s="12" t="s">
        <v>1592</v>
      </c>
      <c r="H896" s="12" t="s">
        <v>1547</v>
      </c>
      <c r="I896" s="12" t="s">
        <v>3800</v>
      </c>
      <c r="J896" s="12" t="s">
        <v>3800</v>
      </c>
      <c r="K896" s="12" t="s">
        <v>1051</v>
      </c>
      <c r="L896" s="12" t="s">
        <v>8634</v>
      </c>
      <c r="M896" s="12" t="s">
        <v>3442</v>
      </c>
      <c r="N896" s="12" t="s">
        <v>471</v>
      </c>
      <c r="O896" s="12" t="s">
        <v>91</v>
      </c>
      <c r="P896" s="12" t="s">
        <v>91</v>
      </c>
      <c r="Q896" s="12" t="s">
        <v>3522</v>
      </c>
      <c r="R896" s="12" t="s">
        <v>12070</v>
      </c>
      <c r="S896" s="12" t="s">
        <v>12071</v>
      </c>
      <c r="T896" s="12" t="s">
        <v>12072</v>
      </c>
      <c r="U896" s="12" t="s">
        <v>3808</v>
      </c>
      <c r="V896" s="12" t="s">
        <v>12058</v>
      </c>
      <c r="W896" s="12" t="s">
        <v>3</v>
      </c>
      <c r="X896" s="12" t="s">
        <v>11947</v>
      </c>
      <c r="Y896" s="12" t="s">
        <v>9881</v>
      </c>
      <c r="Z896" s="12" t="s">
        <v>12073</v>
      </c>
    </row>
    <row r="897" spans="1:26">
      <c r="A897" s="12" t="s">
        <v>177</v>
      </c>
      <c r="B897" s="12" t="s">
        <v>1665</v>
      </c>
      <c r="C897" s="12" t="s">
        <v>12074</v>
      </c>
      <c r="D897" s="12" t="s">
        <v>12075</v>
      </c>
      <c r="E897" s="12" t="s">
        <v>12076</v>
      </c>
      <c r="F897" s="12" t="s">
        <v>1786</v>
      </c>
      <c r="G897" s="12" t="s">
        <v>2050</v>
      </c>
      <c r="H897" s="12" t="s">
        <v>2114</v>
      </c>
      <c r="I897" s="12" t="s">
        <v>1744</v>
      </c>
      <c r="J897" s="12" t="s">
        <v>1547</v>
      </c>
      <c r="K897" s="12" t="s">
        <v>1744</v>
      </c>
      <c r="L897" s="12" t="s">
        <v>3522</v>
      </c>
      <c r="M897" s="12" t="s">
        <v>3522</v>
      </c>
      <c r="N897" s="12" t="s">
        <v>8235</v>
      </c>
      <c r="O897" s="12" t="s">
        <v>2901</v>
      </c>
      <c r="P897" s="12" t="s">
        <v>471</v>
      </c>
      <c r="Q897" s="12" t="s">
        <v>2901</v>
      </c>
      <c r="R897" s="12" t="s">
        <v>12077</v>
      </c>
      <c r="S897" s="12" t="s">
        <v>12078</v>
      </c>
      <c r="T897" s="12" t="s">
        <v>7532</v>
      </c>
      <c r="U897" s="12" t="s">
        <v>12079</v>
      </c>
      <c r="V897" s="12" t="s">
        <v>12080</v>
      </c>
      <c r="W897" s="12" t="s">
        <v>4</v>
      </c>
      <c r="X897" s="12" t="s">
        <v>3783</v>
      </c>
      <c r="Y897" s="12" t="s">
        <v>1075</v>
      </c>
      <c r="Z897" s="12" t="s">
        <v>12081</v>
      </c>
    </row>
    <row r="898" spans="1:26">
      <c r="A898" s="12" t="s">
        <v>177</v>
      </c>
      <c r="B898" s="12" t="s">
        <v>8682</v>
      </c>
      <c r="C898" s="12" t="s">
        <v>12082</v>
      </c>
      <c r="D898" s="12" t="s">
        <v>12083</v>
      </c>
      <c r="E898" s="12" t="s">
        <v>12076</v>
      </c>
      <c r="F898" s="12" t="s">
        <v>2529</v>
      </c>
      <c r="G898" s="12" t="s">
        <v>2052</v>
      </c>
      <c r="H898" s="12" t="s">
        <v>1504</v>
      </c>
      <c r="I898" s="12" t="s">
        <v>3800</v>
      </c>
      <c r="J898" s="12" t="s">
        <v>1547</v>
      </c>
      <c r="K898" s="12" t="s">
        <v>1547</v>
      </c>
      <c r="L898" s="12" t="s">
        <v>7591</v>
      </c>
      <c r="M898" s="12" t="s">
        <v>4012</v>
      </c>
      <c r="N898" s="12" t="s">
        <v>371</v>
      </c>
      <c r="O898" s="12" t="s">
        <v>91</v>
      </c>
      <c r="P898" s="12" t="s">
        <v>471</v>
      </c>
      <c r="Q898" s="12" t="s">
        <v>2773</v>
      </c>
      <c r="R898" s="12" t="s">
        <v>12084</v>
      </c>
      <c r="S898" s="12" t="s">
        <v>10553</v>
      </c>
      <c r="T898" s="12" t="s">
        <v>12085</v>
      </c>
      <c r="U898" s="12" t="s">
        <v>9153</v>
      </c>
      <c r="V898" s="12" t="s">
        <v>1427</v>
      </c>
      <c r="W898" s="12" t="s">
        <v>10</v>
      </c>
      <c r="X898" s="12" t="s">
        <v>949</v>
      </c>
      <c r="Y898" s="12" t="s">
        <v>2806</v>
      </c>
      <c r="Z898" s="12" t="s">
        <v>12086</v>
      </c>
    </row>
    <row r="899" spans="1:26">
      <c r="A899" s="12" t="s">
        <v>177</v>
      </c>
      <c r="B899" s="12" t="s">
        <v>8129</v>
      </c>
      <c r="C899" s="12" t="s">
        <v>12087</v>
      </c>
      <c r="D899" s="12" t="s">
        <v>12088</v>
      </c>
      <c r="E899" s="12" t="s">
        <v>12076</v>
      </c>
      <c r="F899" s="12" t="s">
        <v>2608</v>
      </c>
      <c r="G899" s="12" t="s">
        <v>2239</v>
      </c>
      <c r="H899" s="12" t="s">
        <v>1698</v>
      </c>
      <c r="I899" s="12" t="s">
        <v>3800</v>
      </c>
      <c r="J899" s="12" t="s">
        <v>1482</v>
      </c>
      <c r="K899" s="12" t="s">
        <v>1504</v>
      </c>
      <c r="L899" s="12" t="s">
        <v>10445</v>
      </c>
      <c r="M899" s="12" t="s">
        <v>12089</v>
      </c>
      <c r="N899" s="12" t="s">
        <v>5538</v>
      </c>
      <c r="O899" s="12" t="s">
        <v>91</v>
      </c>
      <c r="P899" s="12" t="s">
        <v>375</v>
      </c>
      <c r="Q899" s="12" t="s">
        <v>2172</v>
      </c>
      <c r="R899" s="12" t="s">
        <v>12090</v>
      </c>
      <c r="S899" s="12" t="s">
        <v>12091</v>
      </c>
      <c r="T899" s="12" t="s">
        <v>12092</v>
      </c>
      <c r="U899" s="12" t="s">
        <v>12093</v>
      </c>
      <c r="V899" s="12" t="s">
        <v>12094</v>
      </c>
      <c r="W899" s="12" t="s">
        <v>2</v>
      </c>
      <c r="X899" s="12" t="s">
        <v>12095</v>
      </c>
      <c r="Y899" s="12" t="s">
        <v>12096</v>
      </c>
      <c r="Z899" s="12" t="s">
        <v>12097</v>
      </c>
    </row>
    <row r="900" spans="1:26">
      <c r="A900" s="12" t="s">
        <v>177</v>
      </c>
      <c r="B900" s="12" t="s">
        <v>5987</v>
      </c>
      <c r="C900" s="12" t="s">
        <v>12098</v>
      </c>
      <c r="D900" s="12" t="s">
        <v>12099</v>
      </c>
      <c r="E900" s="12" t="s">
        <v>12076</v>
      </c>
      <c r="F900" s="12" t="s">
        <v>2137</v>
      </c>
      <c r="G900" s="12" t="s">
        <v>926</v>
      </c>
      <c r="H900" s="12" t="s">
        <v>1721</v>
      </c>
      <c r="I900" s="12" t="s">
        <v>1482</v>
      </c>
      <c r="J900" s="12" t="s">
        <v>1051</v>
      </c>
      <c r="K900" s="12" t="s">
        <v>1502</v>
      </c>
      <c r="L900" s="12" t="s">
        <v>3522</v>
      </c>
      <c r="M900" s="12" t="s">
        <v>3522</v>
      </c>
      <c r="N900" s="12" t="s">
        <v>4286</v>
      </c>
      <c r="O900" s="12" t="s">
        <v>3522</v>
      </c>
      <c r="P900" s="12" t="s">
        <v>371</v>
      </c>
      <c r="Q900" s="12" t="s">
        <v>2696</v>
      </c>
      <c r="R900" s="12" t="s">
        <v>12100</v>
      </c>
      <c r="S900" s="12" t="s">
        <v>12101</v>
      </c>
      <c r="T900" s="12" t="s">
        <v>12102</v>
      </c>
      <c r="U900" s="12" t="s">
        <v>12103</v>
      </c>
      <c r="V900" s="12" t="s">
        <v>12104</v>
      </c>
      <c r="W900" s="12" t="s">
        <v>4</v>
      </c>
      <c r="X900" s="12" t="s">
        <v>2389</v>
      </c>
      <c r="Y900" s="12" t="s">
        <v>12105</v>
      </c>
      <c r="Z900" s="12" t="s">
        <v>12106</v>
      </c>
    </row>
    <row r="901" spans="1:26">
      <c r="A901" s="12" t="s">
        <v>177</v>
      </c>
      <c r="B901" s="12" t="s">
        <v>1703</v>
      </c>
      <c r="C901" s="12" t="s">
        <v>12107</v>
      </c>
      <c r="D901" s="12" t="s">
        <v>12108</v>
      </c>
      <c r="E901" s="12" t="s">
        <v>12076</v>
      </c>
      <c r="F901" s="12" t="s">
        <v>2114</v>
      </c>
      <c r="G901" s="12" t="s">
        <v>2461</v>
      </c>
      <c r="H901" s="12" t="s">
        <v>1918</v>
      </c>
      <c r="I901" s="12" t="s">
        <v>3800</v>
      </c>
      <c r="J901" s="12" t="s">
        <v>3800</v>
      </c>
      <c r="K901" s="12" t="s">
        <v>3800</v>
      </c>
      <c r="L901" s="12" t="s">
        <v>3522</v>
      </c>
      <c r="M901" s="12" t="s">
        <v>12109</v>
      </c>
      <c r="N901" s="12" t="s">
        <v>3522</v>
      </c>
      <c r="O901" s="12" t="s">
        <v>91</v>
      </c>
      <c r="P901" s="12" t="s">
        <v>91</v>
      </c>
      <c r="Q901" s="12" t="s">
        <v>91</v>
      </c>
      <c r="R901" s="12" t="s">
        <v>12110</v>
      </c>
      <c r="S901" s="12" t="s">
        <v>12111</v>
      </c>
      <c r="T901" s="12" t="s">
        <v>12112</v>
      </c>
      <c r="U901" s="12" t="s">
        <v>3808</v>
      </c>
      <c r="V901" s="12" t="s">
        <v>372</v>
      </c>
      <c r="W901" s="12" t="s">
        <v>2</v>
      </c>
      <c r="X901" s="12" t="s">
        <v>12113</v>
      </c>
      <c r="Y901" s="12" t="s">
        <v>12114</v>
      </c>
      <c r="Z901" s="12" t="s">
        <v>12115</v>
      </c>
    </row>
    <row r="902" spans="1:26">
      <c r="A902" s="12" t="s">
        <v>177</v>
      </c>
      <c r="B902" s="12" t="s">
        <v>9105</v>
      </c>
      <c r="C902" s="12" t="s">
        <v>12116</v>
      </c>
      <c r="D902" s="12" t="s">
        <v>12117</v>
      </c>
      <c r="E902" s="12" t="s">
        <v>12076</v>
      </c>
      <c r="F902" s="12" t="s">
        <v>3191</v>
      </c>
      <c r="G902" s="12" t="s">
        <v>1744</v>
      </c>
      <c r="H902" s="12" t="s">
        <v>1051</v>
      </c>
      <c r="I902" s="12" t="s">
        <v>3800</v>
      </c>
      <c r="J902" s="12" t="s">
        <v>3800</v>
      </c>
      <c r="K902" s="12" t="s">
        <v>3800</v>
      </c>
      <c r="L902" s="12" t="s">
        <v>8976</v>
      </c>
      <c r="M902" s="12" t="s">
        <v>3492</v>
      </c>
      <c r="N902" s="12" t="s">
        <v>371</v>
      </c>
      <c r="O902" s="12" t="s">
        <v>91</v>
      </c>
      <c r="P902" s="12" t="s">
        <v>91</v>
      </c>
      <c r="Q902" s="12" t="s">
        <v>91</v>
      </c>
      <c r="R902" s="12" t="s">
        <v>6118</v>
      </c>
      <c r="S902" s="12" t="s">
        <v>12118</v>
      </c>
      <c r="T902" s="12" t="s">
        <v>12119</v>
      </c>
      <c r="U902" s="12" t="s">
        <v>3808</v>
      </c>
      <c r="V902" s="12" t="s">
        <v>372</v>
      </c>
      <c r="W902" s="12" t="s">
        <v>10</v>
      </c>
      <c r="X902" s="12" t="s">
        <v>12120</v>
      </c>
      <c r="Y902" s="12" t="s">
        <v>12121</v>
      </c>
      <c r="Z902" s="12" t="s">
        <v>12122</v>
      </c>
    </row>
    <row r="903" spans="1:26">
      <c r="A903" s="12" t="s">
        <v>177</v>
      </c>
      <c r="B903" s="12" t="s">
        <v>12123</v>
      </c>
      <c r="C903" s="12" t="s">
        <v>12124</v>
      </c>
      <c r="D903" s="12" t="s">
        <v>12125</v>
      </c>
      <c r="E903" s="12" t="s">
        <v>12076</v>
      </c>
      <c r="F903" s="12" t="s">
        <v>3389</v>
      </c>
      <c r="G903" s="12" t="s">
        <v>1053</v>
      </c>
      <c r="H903" s="12" t="s">
        <v>1051</v>
      </c>
      <c r="I903" s="12" t="s">
        <v>1051</v>
      </c>
      <c r="J903" s="12" t="s">
        <v>3800</v>
      </c>
      <c r="K903" s="12" t="s">
        <v>1051</v>
      </c>
      <c r="L903" s="12" t="s">
        <v>8634</v>
      </c>
      <c r="M903" s="12" t="s">
        <v>2884</v>
      </c>
      <c r="N903" s="12" t="s">
        <v>371</v>
      </c>
      <c r="O903" s="12" t="s">
        <v>371</v>
      </c>
      <c r="P903" s="12" t="s">
        <v>91</v>
      </c>
      <c r="Q903" s="12" t="s">
        <v>371</v>
      </c>
      <c r="R903" s="12" t="s">
        <v>5395</v>
      </c>
      <c r="S903" s="12" t="s">
        <v>12126</v>
      </c>
      <c r="T903" s="12" t="s">
        <v>12127</v>
      </c>
      <c r="U903" s="12" t="s">
        <v>12128</v>
      </c>
      <c r="V903" s="12" t="s">
        <v>12129</v>
      </c>
      <c r="W903" s="12" t="s">
        <v>3</v>
      </c>
      <c r="X903" s="12" t="s">
        <v>12130</v>
      </c>
      <c r="Y903" s="12" t="s">
        <v>2035</v>
      </c>
      <c r="Z903" s="12" t="s">
        <v>12131</v>
      </c>
    </row>
    <row r="904" spans="1:26">
      <c r="A904" s="12" t="s">
        <v>177</v>
      </c>
      <c r="B904" s="12" t="s">
        <v>10137</v>
      </c>
      <c r="C904" s="12" t="s">
        <v>12132</v>
      </c>
      <c r="D904" s="12" t="s">
        <v>12133</v>
      </c>
      <c r="E904" s="12" t="s">
        <v>12076</v>
      </c>
      <c r="F904" s="12" t="s">
        <v>1808</v>
      </c>
      <c r="G904" s="12" t="s">
        <v>2050</v>
      </c>
      <c r="H904" s="12" t="s">
        <v>1764</v>
      </c>
      <c r="I904" s="12" t="s">
        <v>1504</v>
      </c>
      <c r="J904" s="12" t="s">
        <v>1482</v>
      </c>
      <c r="K904" s="12" t="s">
        <v>1482</v>
      </c>
      <c r="L904" s="12" t="s">
        <v>5216</v>
      </c>
      <c r="M904" s="12" t="s">
        <v>3492</v>
      </c>
      <c r="N904" s="12" t="s">
        <v>3803</v>
      </c>
      <c r="O904" s="12" t="s">
        <v>2172</v>
      </c>
      <c r="P904" s="12" t="s">
        <v>375</v>
      </c>
      <c r="Q904" s="12" t="s">
        <v>371</v>
      </c>
      <c r="R904" s="12" t="s">
        <v>5885</v>
      </c>
      <c r="S904" s="12" t="s">
        <v>12134</v>
      </c>
      <c r="T904" s="12" t="s">
        <v>12135</v>
      </c>
      <c r="U904" s="12" t="s">
        <v>9153</v>
      </c>
      <c r="V904" s="12" t="s">
        <v>12136</v>
      </c>
      <c r="W904" s="12" t="s">
        <v>10</v>
      </c>
      <c r="X904" s="12" t="s">
        <v>1622</v>
      </c>
      <c r="Y904" s="12" t="s">
        <v>9107</v>
      </c>
      <c r="Z904" s="12" t="s">
        <v>12137</v>
      </c>
    </row>
    <row r="905" spans="1:26">
      <c r="A905" s="12" t="s">
        <v>177</v>
      </c>
      <c r="B905" s="12" t="s">
        <v>12138</v>
      </c>
      <c r="C905" s="12" t="s">
        <v>12139</v>
      </c>
      <c r="D905" s="12" t="s">
        <v>12140</v>
      </c>
      <c r="E905" s="12" t="s">
        <v>12076</v>
      </c>
      <c r="F905" s="12" t="s">
        <v>1937</v>
      </c>
      <c r="G905" s="12" t="s">
        <v>1786</v>
      </c>
      <c r="H905" s="12" t="s">
        <v>1613</v>
      </c>
      <c r="I905" s="12" t="s">
        <v>1482</v>
      </c>
      <c r="J905" s="12" t="s">
        <v>1504</v>
      </c>
      <c r="K905" s="12" t="s">
        <v>1592</v>
      </c>
      <c r="L905" s="12" t="s">
        <v>12141</v>
      </c>
      <c r="M905" s="12" t="s">
        <v>7958</v>
      </c>
      <c r="N905" s="12" t="s">
        <v>4104</v>
      </c>
      <c r="O905" s="12" t="s">
        <v>375</v>
      </c>
      <c r="P905" s="12" t="s">
        <v>371</v>
      </c>
      <c r="Q905" s="12" t="s">
        <v>1355</v>
      </c>
      <c r="R905" s="12" t="s">
        <v>12142</v>
      </c>
      <c r="S905" s="12" t="s">
        <v>12143</v>
      </c>
      <c r="T905" s="12" t="s">
        <v>12144</v>
      </c>
      <c r="U905" s="12" t="s">
        <v>9153</v>
      </c>
      <c r="V905" s="12" t="s">
        <v>12145</v>
      </c>
      <c r="W905" s="12" t="s">
        <v>2</v>
      </c>
      <c r="X905" s="12" t="s">
        <v>11698</v>
      </c>
      <c r="Y905" s="12" t="s">
        <v>10506</v>
      </c>
      <c r="Z905" s="12" t="s">
        <v>12146</v>
      </c>
    </row>
    <row r="906" spans="1:26">
      <c r="A906" s="12" t="s">
        <v>177</v>
      </c>
      <c r="B906" s="12" t="s">
        <v>9388</v>
      </c>
      <c r="C906" s="12" t="s">
        <v>12147</v>
      </c>
      <c r="D906" s="12" t="s">
        <v>12148</v>
      </c>
      <c r="E906" s="12" t="s">
        <v>12149</v>
      </c>
      <c r="F906" s="12" t="s">
        <v>1348</v>
      </c>
      <c r="G906" s="12" t="s">
        <v>2159</v>
      </c>
      <c r="H906" s="12" t="s">
        <v>1546</v>
      </c>
      <c r="I906" s="12" t="s">
        <v>1051</v>
      </c>
      <c r="J906" s="12" t="s">
        <v>1547</v>
      </c>
      <c r="K906" s="12" t="s">
        <v>1504</v>
      </c>
      <c r="L906" s="12" t="s">
        <v>4781</v>
      </c>
      <c r="M906" s="12" t="s">
        <v>3475</v>
      </c>
      <c r="N906" s="12" t="s">
        <v>4781</v>
      </c>
      <c r="O906" s="12" t="s">
        <v>3522</v>
      </c>
      <c r="P906" s="12" t="s">
        <v>2773</v>
      </c>
      <c r="Q906" s="12" t="s">
        <v>2315</v>
      </c>
      <c r="R906" s="12" t="s">
        <v>11670</v>
      </c>
      <c r="S906" s="12" t="s">
        <v>12150</v>
      </c>
      <c r="T906" s="12" t="s">
        <v>12151</v>
      </c>
      <c r="U906" s="12" t="s">
        <v>4485</v>
      </c>
      <c r="V906" s="12" t="s">
        <v>1059</v>
      </c>
      <c r="W906" s="12" t="s">
        <v>4</v>
      </c>
      <c r="X906" s="12" t="s">
        <v>12152</v>
      </c>
      <c r="Y906" s="12" t="s">
        <v>12153</v>
      </c>
      <c r="Z906" s="12" t="s">
        <v>12154</v>
      </c>
    </row>
    <row r="907" spans="1:26">
      <c r="A907" s="12" t="s">
        <v>177</v>
      </c>
      <c r="B907" s="12" t="s">
        <v>12155</v>
      </c>
      <c r="C907" s="12" t="s">
        <v>12156</v>
      </c>
      <c r="D907" s="12" t="s">
        <v>12157</v>
      </c>
      <c r="E907" s="12" t="s">
        <v>12149</v>
      </c>
      <c r="F907" s="12" t="s">
        <v>2159</v>
      </c>
      <c r="G907" s="12" t="s">
        <v>2463</v>
      </c>
      <c r="H907" s="12" t="s">
        <v>1939</v>
      </c>
      <c r="I907" s="12" t="s">
        <v>1546</v>
      </c>
      <c r="J907" s="12" t="s">
        <v>3800</v>
      </c>
      <c r="K907" s="12" t="s">
        <v>1502</v>
      </c>
      <c r="L907" s="12" t="s">
        <v>4101</v>
      </c>
      <c r="M907" s="12" t="s">
        <v>7202</v>
      </c>
      <c r="N907" s="12" t="s">
        <v>4520</v>
      </c>
      <c r="O907" s="12" t="s">
        <v>2172</v>
      </c>
      <c r="P907" s="12" t="s">
        <v>91</v>
      </c>
      <c r="Q907" s="12" t="s">
        <v>431</v>
      </c>
      <c r="R907" s="12" t="s">
        <v>8309</v>
      </c>
      <c r="S907" s="12" t="s">
        <v>12158</v>
      </c>
      <c r="T907" s="12" t="s">
        <v>12159</v>
      </c>
      <c r="U907" s="12" t="s">
        <v>4485</v>
      </c>
      <c r="V907" s="12" t="s">
        <v>7534</v>
      </c>
      <c r="W907" s="12" t="s">
        <v>2</v>
      </c>
      <c r="X907" s="12" t="s">
        <v>10200</v>
      </c>
      <c r="Y907" s="12" t="s">
        <v>7631</v>
      </c>
      <c r="Z907" s="12" t="s">
        <v>12160</v>
      </c>
    </row>
    <row r="908" spans="1:26">
      <c r="A908" s="12" t="s">
        <v>177</v>
      </c>
      <c r="B908" s="12" t="s">
        <v>12161</v>
      </c>
      <c r="C908" s="12" t="s">
        <v>12162</v>
      </c>
      <c r="D908" s="12" t="s">
        <v>12163</v>
      </c>
      <c r="E908" s="12" t="s">
        <v>12149</v>
      </c>
      <c r="F908" s="12" t="s">
        <v>2027</v>
      </c>
      <c r="G908" s="12" t="s">
        <v>2687</v>
      </c>
      <c r="H908" s="12" t="s">
        <v>1786</v>
      </c>
      <c r="I908" s="12" t="s">
        <v>1592</v>
      </c>
      <c r="J908" s="12" t="s">
        <v>1051</v>
      </c>
      <c r="K908" s="12" t="s">
        <v>1051</v>
      </c>
      <c r="L908" s="12" t="s">
        <v>6802</v>
      </c>
      <c r="M908" s="12" t="s">
        <v>12164</v>
      </c>
      <c r="N908" s="12" t="s">
        <v>2696</v>
      </c>
      <c r="O908" s="12" t="s">
        <v>4012</v>
      </c>
      <c r="P908" s="12" t="s">
        <v>371</v>
      </c>
      <c r="Q908" s="12" t="s">
        <v>3522</v>
      </c>
      <c r="R908" s="12" t="s">
        <v>8309</v>
      </c>
      <c r="S908" s="12" t="s">
        <v>12165</v>
      </c>
      <c r="T908" s="12" t="s">
        <v>12166</v>
      </c>
      <c r="U908" s="12" t="s">
        <v>12167</v>
      </c>
      <c r="V908" s="12" t="s">
        <v>5960</v>
      </c>
      <c r="W908" s="12" t="s">
        <v>4</v>
      </c>
      <c r="X908" s="12" t="s">
        <v>7194</v>
      </c>
      <c r="Y908" s="12" t="s">
        <v>11552</v>
      </c>
      <c r="Z908" s="12" t="s">
        <v>12168</v>
      </c>
    </row>
    <row r="909" spans="1:26">
      <c r="A909" s="12" t="s">
        <v>177</v>
      </c>
      <c r="B909" s="12" t="s">
        <v>11381</v>
      </c>
      <c r="C909" s="12" t="s">
        <v>12169</v>
      </c>
      <c r="D909" s="12" t="s">
        <v>12170</v>
      </c>
      <c r="E909" s="12" t="s">
        <v>12149</v>
      </c>
      <c r="F909" s="12" t="s">
        <v>1137</v>
      </c>
      <c r="G909" s="12" t="s">
        <v>1831</v>
      </c>
      <c r="H909" s="12" t="s">
        <v>1613</v>
      </c>
      <c r="I909" s="12" t="s">
        <v>1502</v>
      </c>
      <c r="J909" s="12" t="s">
        <v>1592</v>
      </c>
      <c r="K909" s="12" t="s">
        <v>1657</v>
      </c>
      <c r="L909" s="12" t="s">
        <v>8502</v>
      </c>
      <c r="M909" s="12" t="s">
        <v>7079</v>
      </c>
      <c r="N909" s="12" t="s">
        <v>2696</v>
      </c>
      <c r="O909" s="12" t="s">
        <v>3522</v>
      </c>
      <c r="P909" s="12" t="s">
        <v>4769</v>
      </c>
      <c r="Q909" s="12" t="s">
        <v>6802</v>
      </c>
      <c r="R909" s="12" t="s">
        <v>12171</v>
      </c>
      <c r="S909" s="12" t="s">
        <v>12172</v>
      </c>
      <c r="T909" s="12" t="s">
        <v>12173</v>
      </c>
      <c r="U909" s="12" t="s">
        <v>12174</v>
      </c>
      <c r="V909" s="12" t="s">
        <v>10457</v>
      </c>
      <c r="W909" s="12" t="s">
        <v>11</v>
      </c>
      <c r="X909" s="12" t="s">
        <v>12175</v>
      </c>
      <c r="Y909" s="12" t="s">
        <v>12176</v>
      </c>
      <c r="Z909" s="12" t="s">
        <v>12177</v>
      </c>
    </row>
    <row r="910" spans="1:26">
      <c r="A910" s="12" t="s">
        <v>177</v>
      </c>
      <c r="B910" s="12" t="s">
        <v>9518</v>
      </c>
      <c r="C910" s="12" t="s">
        <v>12178</v>
      </c>
      <c r="D910" s="12" t="s">
        <v>12179</v>
      </c>
      <c r="E910" s="12" t="s">
        <v>12149</v>
      </c>
      <c r="F910" s="12" t="s">
        <v>2239</v>
      </c>
      <c r="G910" s="12" t="s">
        <v>2134</v>
      </c>
      <c r="H910" s="12" t="s">
        <v>1897</v>
      </c>
      <c r="I910" s="12" t="s">
        <v>1051</v>
      </c>
      <c r="J910" s="12" t="s">
        <v>1502</v>
      </c>
      <c r="K910" s="12" t="s">
        <v>1053</v>
      </c>
      <c r="L910" s="12" t="s">
        <v>4204</v>
      </c>
      <c r="M910" s="12" t="s">
        <v>4781</v>
      </c>
      <c r="N910" s="12" t="s">
        <v>3492</v>
      </c>
      <c r="O910" s="12" t="s">
        <v>3522</v>
      </c>
      <c r="P910" s="12" t="s">
        <v>375</v>
      </c>
      <c r="Q910" s="12" t="s">
        <v>2884</v>
      </c>
      <c r="R910" s="12" t="s">
        <v>11670</v>
      </c>
      <c r="S910" s="12" t="s">
        <v>12180</v>
      </c>
      <c r="T910" s="12" t="s">
        <v>12181</v>
      </c>
      <c r="U910" s="12" t="s">
        <v>12182</v>
      </c>
      <c r="V910" s="12" t="s">
        <v>12183</v>
      </c>
      <c r="W910" s="12" t="s">
        <v>4</v>
      </c>
      <c r="X910" s="12" t="s">
        <v>12184</v>
      </c>
      <c r="Y910" s="12" t="s">
        <v>12185</v>
      </c>
      <c r="Z910" s="12" t="s">
        <v>12186</v>
      </c>
    </row>
    <row r="911" spans="1:26">
      <c r="A911" s="12" t="s">
        <v>177</v>
      </c>
      <c r="B911" s="12" t="s">
        <v>12187</v>
      </c>
      <c r="C911" s="12" t="s">
        <v>12188</v>
      </c>
      <c r="D911" s="12" t="s">
        <v>12189</v>
      </c>
      <c r="E911" s="12" t="s">
        <v>12149</v>
      </c>
      <c r="F911" s="12" t="s">
        <v>1961</v>
      </c>
      <c r="G911" s="12" t="s">
        <v>2587</v>
      </c>
      <c r="H911" s="12" t="s">
        <v>1657</v>
      </c>
      <c r="I911" s="12" t="s">
        <v>1482</v>
      </c>
      <c r="J911" s="12" t="s">
        <v>1546</v>
      </c>
      <c r="K911" s="12" t="s">
        <v>1831</v>
      </c>
      <c r="L911" s="12" t="s">
        <v>5538</v>
      </c>
      <c r="M911" s="12" t="s">
        <v>2933</v>
      </c>
      <c r="N911" s="12" t="s">
        <v>3074</v>
      </c>
      <c r="O911" s="12" t="s">
        <v>375</v>
      </c>
      <c r="P911" s="12" t="s">
        <v>2315</v>
      </c>
      <c r="Q911" s="12" t="s">
        <v>375</v>
      </c>
      <c r="R911" s="12" t="s">
        <v>8287</v>
      </c>
      <c r="S911" s="12" t="s">
        <v>10511</v>
      </c>
      <c r="T911" s="12" t="s">
        <v>12190</v>
      </c>
      <c r="U911" s="12" t="s">
        <v>12167</v>
      </c>
      <c r="V911" s="12" t="s">
        <v>12191</v>
      </c>
      <c r="W911" s="12" t="s">
        <v>11</v>
      </c>
      <c r="X911" s="12" t="s">
        <v>7879</v>
      </c>
      <c r="Y911" s="12" t="s">
        <v>12192</v>
      </c>
      <c r="Z911" s="12" t="s">
        <v>12193</v>
      </c>
    </row>
    <row r="912" spans="1:26">
      <c r="A912" s="12" t="s">
        <v>177</v>
      </c>
      <c r="B912" s="12" t="s">
        <v>955</v>
      </c>
      <c r="C912" s="12" t="s">
        <v>12194</v>
      </c>
      <c r="D912" s="12" t="s">
        <v>12195</v>
      </c>
      <c r="E912" s="12" t="s">
        <v>12149</v>
      </c>
      <c r="F912" s="12" t="s">
        <v>2994</v>
      </c>
      <c r="G912" s="12" t="s">
        <v>1939</v>
      </c>
      <c r="H912" s="12" t="s">
        <v>1613</v>
      </c>
      <c r="I912" s="12" t="s">
        <v>1051</v>
      </c>
      <c r="J912" s="12" t="s">
        <v>1504</v>
      </c>
      <c r="K912" s="12" t="s">
        <v>1051</v>
      </c>
      <c r="L912" s="12" t="s">
        <v>9574</v>
      </c>
      <c r="M912" s="12" t="s">
        <v>5666</v>
      </c>
      <c r="N912" s="12" t="s">
        <v>375</v>
      </c>
      <c r="O912" s="12" t="s">
        <v>3522</v>
      </c>
      <c r="P912" s="12" t="s">
        <v>371</v>
      </c>
      <c r="Q912" s="12" t="s">
        <v>371</v>
      </c>
      <c r="R912" s="12" t="s">
        <v>12196</v>
      </c>
      <c r="S912" s="12" t="s">
        <v>12197</v>
      </c>
      <c r="T912" s="12" t="s">
        <v>12198</v>
      </c>
      <c r="U912" s="12" t="s">
        <v>12199</v>
      </c>
      <c r="V912" s="12" t="s">
        <v>5960</v>
      </c>
      <c r="W912" s="12" t="s">
        <v>4</v>
      </c>
      <c r="X912" s="12" t="s">
        <v>2980</v>
      </c>
      <c r="Y912" s="12" t="s">
        <v>8346</v>
      </c>
      <c r="Z912" s="12" t="s">
        <v>12200</v>
      </c>
    </row>
    <row r="913" spans="1:26">
      <c r="A913" s="12" t="s">
        <v>177</v>
      </c>
      <c r="B913" s="12" t="s">
        <v>5961</v>
      </c>
      <c r="C913" s="12" t="s">
        <v>12201</v>
      </c>
      <c r="D913" s="12" t="s">
        <v>12202</v>
      </c>
      <c r="E913" s="12" t="s">
        <v>12203</v>
      </c>
      <c r="F913" s="12" t="s">
        <v>1742</v>
      </c>
      <c r="G913" s="12" t="s">
        <v>2135</v>
      </c>
      <c r="H913" s="12" t="s">
        <v>1810</v>
      </c>
      <c r="I913" s="12" t="s">
        <v>1502</v>
      </c>
      <c r="J913" s="12" t="s">
        <v>3800</v>
      </c>
      <c r="K913" s="12" t="s">
        <v>1504</v>
      </c>
      <c r="L913" s="12" t="s">
        <v>7443</v>
      </c>
      <c r="M913" s="12" t="s">
        <v>3551</v>
      </c>
      <c r="N913" s="12" t="s">
        <v>4958</v>
      </c>
      <c r="O913" s="12" t="s">
        <v>375</v>
      </c>
      <c r="P913" s="12" t="s">
        <v>91</v>
      </c>
      <c r="Q913" s="12" t="s">
        <v>371</v>
      </c>
      <c r="R913" s="12" t="s">
        <v>12204</v>
      </c>
      <c r="S913" s="12" t="s">
        <v>12205</v>
      </c>
      <c r="T913" s="12" t="s">
        <v>12206</v>
      </c>
      <c r="U913" s="12" t="s">
        <v>12207</v>
      </c>
      <c r="V913" s="12" t="s">
        <v>12208</v>
      </c>
      <c r="W913" s="12" t="s">
        <v>2</v>
      </c>
      <c r="X913" s="12" t="s">
        <v>2370</v>
      </c>
      <c r="Y913" s="12" t="s">
        <v>12209</v>
      </c>
      <c r="Z913" s="12" t="s">
        <v>12210</v>
      </c>
    </row>
    <row r="914" spans="1:26">
      <c r="A914" s="12" t="s">
        <v>177</v>
      </c>
      <c r="B914" s="12" t="s">
        <v>12211</v>
      </c>
      <c r="C914" s="12" t="s">
        <v>12212</v>
      </c>
      <c r="D914" s="12" t="s">
        <v>12213</v>
      </c>
      <c r="E914" s="12" t="s">
        <v>12203</v>
      </c>
      <c r="F914" s="12" t="s">
        <v>2481</v>
      </c>
      <c r="G914" s="12" t="s">
        <v>2027</v>
      </c>
      <c r="H914" s="12" t="s">
        <v>1590</v>
      </c>
      <c r="I914" s="12" t="s">
        <v>1592</v>
      </c>
      <c r="J914" s="12" t="s">
        <v>1504</v>
      </c>
      <c r="K914" s="12" t="s">
        <v>1721</v>
      </c>
      <c r="L914" s="12" t="s">
        <v>9180</v>
      </c>
      <c r="M914" s="12" t="s">
        <v>6672</v>
      </c>
      <c r="N914" s="12" t="s">
        <v>4985</v>
      </c>
      <c r="O914" s="12" t="s">
        <v>4012</v>
      </c>
      <c r="P914" s="12" t="s">
        <v>2315</v>
      </c>
      <c r="Q914" s="12" t="s">
        <v>2792</v>
      </c>
      <c r="R914" s="12" t="s">
        <v>6670</v>
      </c>
      <c r="S914" s="12" t="s">
        <v>12214</v>
      </c>
      <c r="T914" s="12" t="s">
        <v>12215</v>
      </c>
      <c r="U914" s="12" t="s">
        <v>12216</v>
      </c>
      <c r="V914" s="12" t="s">
        <v>12217</v>
      </c>
      <c r="W914" s="12" t="s">
        <v>11</v>
      </c>
      <c r="X914" s="12" t="s">
        <v>11148</v>
      </c>
      <c r="Y914" s="12" t="s">
        <v>12218</v>
      </c>
      <c r="Z914" s="12" t="s">
        <v>12219</v>
      </c>
    </row>
    <row r="915" spans="1:26">
      <c r="A915" s="12" t="s">
        <v>177</v>
      </c>
      <c r="B915" s="12" t="s">
        <v>1532</v>
      </c>
      <c r="C915" s="12" t="s">
        <v>12220</v>
      </c>
      <c r="D915" s="12" t="s">
        <v>12221</v>
      </c>
      <c r="E915" s="12" t="s">
        <v>12203</v>
      </c>
      <c r="F915" s="12" t="s">
        <v>2994</v>
      </c>
      <c r="G915" s="12" t="s">
        <v>1939</v>
      </c>
      <c r="H915" s="12" t="s">
        <v>1053</v>
      </c>
      <c r="I915" s="12" t="s">
        <v>1051</v>
      </c>
      <c r="J915" s="12" t="s">
        <v>3800</v>
      </c>
      <c r="K915" s="12" t="s">
        <v>1482</v>
      </c>
      <c r="L915" s="12" t="s">
        <v>5737</v>
      </c>
      <c r="M915" s="12" t="s">
        <v>3879</v>
      </c>
      <c r="N915" s="12" t="s">
        <v>2884</v>
      </c>
      <c r="O915" s="12" t="s">
        <v>3522</v>
      </c>
      <c r="P915" s="12" t="s">
        <v>91</v>
      </c>
      <c r="Q915" s="12" t="s">
        <v>371</v>
      </c>
      <c r="R915" s="12" t="s">
        <v>12222</v>
      </c>
      <c r="S915" s="12" t="s">
        <v>12223</v>
      </c>
      <c r="T915" s="12" t="s">
        <v>12224</v>
      </c>
      <c r="U915" s="12" t="s">
        <v>12225</v>
      </c>
      <c r="V915" s="12" t="s">
        <v>12226</v>
      </c>
      <c r="W915" s="12" t="s">
        <v>10</v>
      </c>
      <c r="X915" s="12" t="s">
        <v>1922</v>
      </c>
      <c r="Y915" s="12" t="s">
        <v>10159</v>
      </c>
      <c r="Z915" s="12" t="s">
        <v>12227</v>
      </c>
    </row>
    <row r="916" spans="1:26">
      <c r="A916" s="12" t="s">
        <v>177</v>
      </c>
      <c r="B916" s="12" t="s">
        <v>2244</v>
      </c>
      <c r="C916" s="12" t="s">
        <v>12228</v>
      </c>
      <c r="D916" s="12" t="s">
        <v>12229</v>
      </c>
      <c r="E916" s="12" t="s">
        <v>12203</v>
      </c>
      <c r="F916" s="12" t="s">
        <v>2566</v>
      </c>
      <c r="G916" s="12" t="s">
        <v>1719</v>
      </c>
      <c r="H916" s="12" t="s">
        <v>1810</v>
      </c>
      <c r="I916" s="12" t="s">
        <v>1504</v>
      </c>
      <c r="J916" s="12" t="s">
        <v>1502</v>
      </c>
      <c r="K916" s="12" t="s">
        <v>1482</v>
      </c>
      <c r="L916" s="12" t="s">
        <v>5149</v>
      </c>
      <c r="M916" s="12" t="s">
        <v>4958</v>
      </c>
      <c r="N916" s="12" t="s">
        <v>4564</v>
      </c>
      <c r="O916" s="12" t="s">
        <v>2172</v>
      </c>
      <c r="P916" s="12" t="s">
        <v>375</v>
      </c>
      <c r="Q916" s="12" t="s">
        <v>375</v>
      </c>
      <c r="R916" s="12" t="s">
        <v>6764</v>
      </c>
      <c r="S916" s="12" t="s">
        <v>12230</v>
      </c>
      <c r="T916" s="12" t="s">
        <v>12231</v>
      </c>
      <c r="U916" s="12" t="s">
        <v>5516</v>
      </c>
      <c r="V916" s="12" t="s">
        <v>12226</v>
      </c>
      <c r="W916" s="12" t="s">
        <v>2</v>
      </c>
      <c r="X916" s="12" t="s">
        <v>1835</v>
      </c>
      <c r="Y916" s="12" t="s">
        <v>12232</v>
      </c>
      <c r="Z916" s="12" t="s">
        <v>12233</v>
      </c>
    </row>
    <row r="917" spans="1:26">
      <c r="A917" s="12" t="s">
        <v>177</v>
      </c>
      <c r="B917" s="12" t="s">
        <v>10041</v>
      </c>
      <c r="C917" s="12" t="s">
        <v>12234</v>
      </c>
      <c r="D917" s="12" t="s">
        <v>12235</v>
      </c>
      <c r="E917" s="12" t="s">
        <v>12203</v>
      </c>
      <c r="F917" s="12" t="s">
        <v>2566</v>
      </c>
      <c r="G917" s="12" t="s">
        <v>2114</v>
      </c>
      <c r="H917" s="12" t="s">
        <v>1657</v>
      </c>
      <c r="I917" s="12" t="s">
        <v>1482</v>
      </c>
      <c r="J917" s="12" t="s">
        <v>1547</v>
      </c>
      <c r="K917" s="12" t="s">
        <v>1698</v>
      </c>
      <c r="L917" s="12" t="s">
        <v>11180</v>
      </c>
      <c r="M917" s="12" t="s">
        <v>7697</v>
      </c>
      <c r="N917" s="12" t="s">
        <v>3074</v>
      </c>
      <c r="O917" s="12" t="s">
        <v>375</v>
      </c>
      <c r="P917" s="12" t="s">
        <v>471</v>
      </c>
      <c r="Q917" s="12" t="s">
        <v>431</v>
      </c>
      <c r="R917" s="12" t="s">
        <v>12236</v>
      </c>
      <c r="S917" s="12" t="s">
        <v>12237</v>
      </c>
      <c r="T917" s="12" t="s">
        <v>12238</v>
      </c>
      <c r="U917" s="12" t="s">
        <v>5516</v>
      </c>
      <c r="V917" s="12" t="s">
        <v>12239</v>
      </c>
      <c r="W917" s="12" t="s">
        <v>2</v>
      </c>
      <c r="X917" s="12" t="s">
        <v>10353</v>
      </c>
      <c r="Y917" s="12" t="s">
        <v>10012</v>
      </c>
      <c r="Z917" s="12" t="s">
        <v>12240</v>
      </c>
    </row>
    <row r="918" spans="1:26">
      <c r="A918" s="12" t="s">
        <v>177</v>
      </c>
      <c r="B918" s="12" t="s">
        <v>7292</v>
      </c>
      <c r="C918" s="12" t="s">
        <v>12241</v>
      </c>
      <c r="D918" s="12" t="s">
        <v>12242</v>
      </c>
      <c r="E918" s="12" t="s">
        <v>12203</v>
      </c>
      <c r="F918" s="12" t="s">
        <v>2687</v>
      </c>
      <c r="G918" s="12" t="s">
        <v>2278</v>
      </c>
      <c r="H918" s="12" t="s">
        <v>1592</v>
      </c>
      <c r="I918" s="12" t="s">
        <v>3800</v>
      </c>
      <c r="J918" s="12" t="s">
        <v>3800</v>
      </c>
      <c r="K918" s="12" t="s">
        <v>3800</v>
      </c>
      <c r="L918" s="12" t="s">
        <v>12243</v>
      </c>
      <c r="M918" s="12" t="s">
        <v>8426</v>
      </c>
      <c r="N918" s="12" t="s">
        <v>4012</v>
      </c>
      <c r="O918" s="12" t="s">
        <v>91</v>
      </c>
      <c r="P918" s="12" t="s">
        <v>91</v>
      </c>
      <c r="Q918" s="12" t="s">
        <v>91</v>
      </c>
      <c r="R918" s="12" t="s">
        <v>6670</v>
      </c>
      <c r="S918" s="12" t="s">
        <v>12244</v>
      </c>
      <c r="T918" s="12" t="s">
        <v>12245</v>
      </c>
      <c r="U918" s="12" t="s">
        <v>3808</v>
      </c>
      <c r="V918" s="12" t="s">
        <v>372</v>
      </c>
      <c r="W918" s="12" t="s">
        <v>2</v>
      </c>
      <c r="X918" s="12" t="s">
        <v>12246</v>
      </c>
      <c r="Y918" s="12" t="s">
        <v>12247</v>
      </c>
      <c r="Z918" s="12" t="s">
        <v>12248</v>
      </c>
    </row>
    <row r="919" spans="1:26">
      <c r="A919" s="12" t="s">
        <v>177</v>
      </c>
      <c r="B919" s="12" t="s">
        <v>12249</v>
      </c>
      <c r="C919" s="12" t="s">
        <v>12250</v>
      </c>
      <c r="D919" s="12" t="s">
        <v>12251</v>
      </c>
      <c r="E919" s="12" t="s">
        <v>12203</v>
      </c>
      <c r="F919" s="12" t="s">
        <v>2529</v>
      </c>
      <c r="G919" s="12" t="s">
        <v>1984</v>
      </c>
      <c r="H919" s="12" t="s">
        <v>1547</v>
      </c>
      <c r="I919" s="12" t="s">
        <v>1051</v>
      </c>
      <c r="J919" s="12" t="s">
        <v>1502</v>
      </c>
      <c r="K919" s="12" t="s">
        <v>1502</v>
      </c>
      <c r="L919" s="12" t="s">
        <v>3522</v>
      </c>
      <c r="M919" s="12" t="s">
        <v>3522</v>
      </c>
      <c r="N919" s="12" t="s">
        <v>3663</v>
      </c>
      <c r="O919" s="12" t="s">
        <v>371</v>
      </c>
      <c r="P919" s="12" t="s">
        <v>2696</v>
      </c>
      <c r="Q919" s="12" t="s">
        <v>2696</v>
      </c>
      <c r="R919" s="12" t="s">
        <v>12252</v>
      </c>
      <c r="S919" s="12" t="s">
        <v>12253</v>
      </c>
      <c r="T919" s="12" t="s">
        <v>12254</v>
      </c>
      <c r="U919" s="12" t="s">
        <v>12255</v>
      </c>
      <c r="V919" s="12" t="s">
        <v>12256</v>
      </c>
      <c r="W919" s="12" t="s">
        <v>11</v>
      </c>
      <c r="X919" s="12" t="s">
        <v>8486</v>
      </c>
      <c r="Y919" s="12" t="s">
        <v>8668</v>
      </c>
      <c r="Z919" s="12" t="s">
        <v>12257</v>
      </c>
    </row>
    <row r="920" spans="1:26">
      <c r="A920" s="12" t="s">
        <v>177</v>
      </c>
      <c r="B920" s="12" t="s">
        <v>12258</v>
      </c>
      <c r="C920" s="12" t="s">
        <v>12259</v>
      </c>
      <c r="D920" s="12" t="s">
        <v>12260</v>
      </c>
      <c r="E920" s="12" t="s">
        <v>12203</v>
      </c>
      <c r="F920" s="12" t="s">
        <v>1719</v>
      </c>
      <c r="G920" s="12" t="s">
        <v>2687</v>
      </c>
      <c r="H920" s="12" t="s">
        <v>1831</v>
      </c>
      <c r="I920" s="12" t="s">
        <v>3800</v>
      </c>
      <c r="J920" s="12" t="s">
        <v>1051</v>
      </c>
      <c r="K920" s="12" t="s">
        <v>1051</v>
      </c>
      <c r="L920" s="12" t="s">
        <v>3522</v>
      </c>
      <c r="M920" s="12" t="s">
        <v>3522</v>
      </c>
      <c r="N920" s="12" t="s">
        <v>7079</v>
      </c>
      <c r="O920" s="12" t="s">
        <v>91</v>
      </c>
      <c r="P920" s="12" t="s">
        <v>371</v>
      </c>
      <c r="Q920" s="12" t="s">
        <v>3522</v>
      </c>
      <c r="R920" s="12" t="s">
        <v>12261</v>
      </c>
      <c r="S920" s="12" t="s">
        <v>12262</v>
      </c>
      <c r="T920" s="12" t="s">
        <v>12263</v>
      </c>
      <c r="U920" s="12" t="s">
        <v>12225</v>
      </c>
      <c r="V920" s="12" t="s">
        <v>12264</v>
      </c>
      <c r="W920" s="12" t="s">
        <v>2</v>
      </c>
      <c r="X920" s="12" t="s">
        <v>2078</v>
      </c>
      <c r="Y920" s="12" t="s">
        <v>12265</v>
      </c>
      <c r="Z920" s="12" t="s">
        <v>12266</v>
      </c>
    </row>
    <row r="921" spans="1:26">
      <c r="A921" s="12" t="s">
        <v>177</v>
      </c>
      <c r="B921" s="12" t="s">
        <v>12267</v>
      </c>
      <c r="C921" s="12" t="s">
        <v>12268</v>
      </c>
      <c r="D921" s="12" t="s">
        <v>12269</v>
      </c>
      <c r="E921" s="12" t="s">
        <v>12203</v>
      </c>
      <c r="F921" s="12" t="s">
        <v>1354</v>
      </c>
      <c r="G921" s="12" t="s">
        <v>2135</v>
      </c>
      <c r="H921" s="12" t="s">
        <v>3800</v>
      </c>
      <c r="I921" s="12" t="s">
        <v>1051</v>
      </c>
      <c r="J921" s="12" t="s">
        <v>1504</v>
      </c>
      <c r="K921" s="12" t="s">
        <v>1482</v>
      </c>
      <c r="L921" s="12" t="s">
        <v>12270</v>
      </c>
      <c r="M921" s="12" t="s">
        <v>12271</v>
      </c>
      <c r="N921" s="12" t="s">
        <v>91</v>
      </c>
      <c r="O921" s="12" t="s">
        <v>371</v>
      </c>
      <c r="P921" s="12" t="s">
        <v>371</v>
      </c>
      <c r="Q921" s="12" t="s">
        <v>371</v>
      </c>
      <c r="R921" s="12" t="s">
        <v>12272</v>
      </c>
      <c r="S921" s="12" t="s">
        <v>12273</v>
      </c>
      <c r="T921" s="12" t="s">
        <v>12274</v>
      </c>
      <c r="U921" s="12" t="s">
        <v>12207</v>
      </c>
      <c r="V921" s="12" t="s">
        <v>12226</v>
      </c>
      <c r="W921" s="12" t="s">
        <v>10</v>
      </c>
      <c r="X921" s="12" t="s">
        <v>12275</v>
      </c>
      <c r="Y921" s="12" t="s">
        <v>12276</v>
      </c>
      <c r="Z921" s="12" t="s">
        <v>12277</v>
      </c>
    </row>
    <row r="922" spans="1:26">
      <c r="A922" s="12" t="s">
        <v>177</v>
      </c>
      <c r="B922" s="12" t="s">
        <v>3548</v>
      </c>
      <c r="C922" s="12" t="s">
        <v>12278</v>
      </c>
      <c r="D922" s="12" t="s">
        <v>12279</v>
      </c>
      <c r="E922" s="12" t="s">
        <v>12203</v>
      </c>
      <c r="F922" s="12" t="s">
        <v>2137</v>
      </c>
      <c r="G922" s="12" t="s">
        <v>2781</v>
      </c>
      <c r="H922" s="12" t="s">
        <v>1744</v>
      </c>
      <c r="I922" s="12" t="s">
        <v>1051</v>
      </c>
      <c r="J922" s="12" t="s">
        <v>1482</v>
      </c>
      <c r="K922" s="12" t="s">
        <v>3800</v>
      </c>
      <c r="L922" s="12" t="s">
        <v>5450</v>
      </c>
      <c r="M922" s="12" t="s">
        <v>12280</v>
      </c>
      <c r="N922" s="12" t="s">
        <v>2901</v>
      </c>
      <c r="O922" s="12" t="s">
        <v>371</v>
      </c>
      <c r="P922" s="12" t="s">
        <v>371</v>
      </c>
      <c r="Q922" s="12" t="s">
        <v>91</v>
      </c>
      <c r="R922" s="12" t="s">
        <v>12281</v>
      </c>
      <c r="S922" s="12" t="s">
        <v>6605</v>
      </c>
      <c r="T922" s="12" t="s">
        <v>12282</v>
      </c>
      <c r="U922" s="12" t="s">
        <v>12283</v>
      </c>
      <c r="V922" s="12" t="s">
        <v>372</v>
      </c>
      <c r="W922" s="12" t="s">
        <v>2</v>
      </c>
      <c r="X922" s="12" t="s">
        <v>10425</v>
      </c>
      <c r="Y922" s="12" t="s">
        <v>12284</v>
      </c>
      <c r="Z922" s="12" t="s">
        <v>12285</v>
      </c>
    </row>
    <row r="923" spans="1:26">
      <c r="A923" s="12" t="s">
        <v>177</v>
      </c>
      <c r="B923" s="12" t="s">
        <v>11987</v>
      </c>
      <c r="C923" s="12" t="s">
        <v>12286</v>
      </c>
      <c r="D923" s="12" t="s">
        <v>12287</v>
      </c>
      <c r="E923" s="12" t="s">
        <v>12288</v>
      </c>
      <c r="F923" s="12" t="s">
        <v>2007</v>
      </c>
      <c r="G923" s="12" t="s">
        <v>2530</v>
      </c>
      <c r="H923" s="12" t="s">
        <v>1875</v>
      </c>
      <c r="I923" s="12" t="s">
        <v>1482</v>
      </c>
      <c r="J923" s="12" t="s">
        <v>3800</v>
      </c>
      <c r="K923" s="12" t="s">
        <v>1592</v>
      </c>
      <c r="L923" s="12" t="s">
        <v>4982</v>
      </c>
      <c r="M923" s="12" t="s">
        <v>7141</v>
      </c>
      <c r="N923" s="12" t="s">
        <v>5150</v>
      </c>
      <c r="O923" s="12" t="s">
        <v>375</v>
      </c>
      <c r="P923" s="12" t="s">
        <v>91</v>
      </c>
      <c r="Q923" s="12" t="s">
        <v>4769</v>
      </c>
      <c r="R923" s="12" t="s">
        <v>6188</v>
      </c>
      <c r="S923" s="12" t="s">
        <v>12180</v>
      </c>
      <c r="T923" s="12" t="s">
        <v>12289</v>
      </c>
      <c r="U923" s="12" t="s">
        <v>10531</v>
      </c>
      <c r="V923" s="12" t="s">
        <v>8639</v>
      </c>
      <c r="W923" s="12" t="s">
        <v>2</v>
      </c>
      <c r="X923" s="12" t="s">
        <v>12290</v>
      </c>
      <c r="Y923" s="12" t="s">
        <v>12291</v>
      </c>
      <c r="Z923" s="12" t="s">
        <v>12292</v>
      </c>
    </row>
    <row r="924" spans="1:26">
      <c r="A924" s="12" t="s">
        <v>177</v>
      </c>
      <c r="B924" s="12" t="s">
        <v>3410</v>
      </c>
      <c r="C924" s="12" t="s">
        <v>12293</v>
      </c>
      <c r="D924" s="12" t="s">
        <v>12294</v>
      </c>
      <c r="E924" s="12" t="s">
        <v>12288</v>
      </c>
      <c r="F924" s="12" t="s">
        <v>2052</v>
      </c>
      <c r="G924" s="12" t="s">
        <v>2049</v>
      </c>
      <c r="H924" s="12" t="s">
        <v>1961</v>
      </c>
      <c r="I924" s="12" t="s">
        <v>1698</v>
      </c>
      <c r="J924" s="12" t="s">
        <v>1051</v>
      </c>
      <c r="K924" s="12" t="s">
        <v>1590</v>
      </c>
      <c r="L924" s="12" t="s">
        <v>3522</v>
      </c>
      <c r="M924" s="12" t="s">
        <v>7079</v>
      </c>
      <c r="N924" s="12" t="s">
        <v>4781</v>
      </c>
      <c r="O924" s="12" t="s">
        <v>5538</v>
      </c>
      <c r="P924" s="12" t="s">
        <v>3522</v>
      </c>
      <c r="Q924" s="12" t="s">
        <v>4315</v>
      </c>
      <c r="R924" s="12" t="s">
        <v>12295</v>
      </c>
      <c r="S924" s="12" t="s">
        <v>12296</v>
      </c>
      <c r="T924" s="12" t="s">
        <v>12297</v>
      </c>
      <c r="U924" s="12" t="s">
        <v>12298</v>
      </c>
      <c r="V924" s="12" t="s">
        <v>12299</v>
      </c>
      <c r="W924" s="12" t="s">
        <v>11</v>
      </c>
      <c r="X924" s="12" t="s">
        <v>12300</v>
      </c>
      <c r="Y924" s="12" t="s">
        <v>12301</v>
      </c>
      <c r="Z924" s="12" t="s">
        <v>12302</v>
      </c>
    </row>
    <row r="925" spans="1:26">
      <c r="A925" s="12" t="s">
        <v>177</v>
      </c>
      <c r="B925" s="12" t="s">
        <v>3799</v>
      </c>
      <c r="C925" s="12" t="s">
        <v>12303</v>
      </c>
      <c r="D925" s="12" t="s">
        <v>12304</v>
      </c>
      <c r="E925" s="12" t="s">
        <v>12288</v>
      </c>
      <c r="F925" s="12" t="s">
        <v>2818</v>
      </c>
      <c r="G925" s="12" t="s">
        <v>1744</v>
      </c>
      <c r="H925" s="12" t="s">
        <v>3800</v>
      </c>
      <c r="I925" s="12" t="s">
        <v>3800</v>
      </c>
      <c r="J925" s="12" t="s">
        <v>1504</v>
      </c>
      <c r="K925" s="12" t="s">
        <v>1613</v>
      </c>
      <c r="L925" s="12" t="s">
        <v>12305</v>
      </c>
      <c r="M925" s="12" t="s">
        <v>3023</v>
      </c>
      <c r="N925" s="12" t="s">
        <v>91</v>
      </c>
      <c r="O925" s="12" t="s">
        <v>91</v>
      </c>
      <c r="P925" s="12" t="s">
        <v>371</v>
      </c>
      <c r="Q925" s="12" t="s">
        <v>431</v>
      </c>
      <c r="R925" s="12" t="s">
        <v>12306</v>
      </c>
      <c r="S925" s="12" t="s">
        <v>6592</v>
      </c>
      <c r="T925" s="12" t="s">
        <v>12307</v>
      </c>
      <c r="U925" s="12" t="s">
        <v>12308</v>
      </c>
      <c r="V925" s="12" t="s">
        <v>1276</v>
      </c>
      <c r="W925" s="12" t="s">
        <v>3</v>
      </c>
      <c r="X925" s="12" t="s">
        <v>12309</v>
      </c>
      <c r="Y925" s="12" t="s">
        <v>12310</v>
      </c>
      <c r="Z925" s="12" t="s">
        <v>12311</v>
      </c>
    </row>
    <row r="926" spans="1:26">
      <c r="A926" s="12" t="s">
        <v>177</v>
      </c>
      <c r="B926" s="12" t="s">
        <v>11433</v>
      </c>
      <c r="C926" s="12" t="s">
        <v>12312</v>
      </c>
      <c r="D926" s="12" t="s">
        <v>12313</v>
      </c>
      <c r="E926" s="12" t="s">
        <v>12288</v>
      </c>
      <c r="F926" s="12" t="s">
        <v>1939</v>
      </c>
      <c r="G926" s="12" t="s">
        <v>1354</v>
      </c>
      <c r="H926" s="12" t="s">
        <v>1786</v>
      </c>
      <c r="I926" s="12" t="s">
        <v>1051</v>
      </c>
      <c r="J926" s="12" t="s">
        <v>1504</v>
      </c>
      <c r="K926" s="12" t="s">
        <v>1721</v>
      </c>
      <c r="L926" s="12" t="s">
        <v>4520</v>
      </c>
      <c r="M926" s="12" t="s">
        <v>4261</v>
      </c>
      <c r="N926" s="12" t="s">
        <v>3413</v>
      </c>
      <c r="O926" s="12" t="s">
        <v>371</v>
      </c>
      <c r="P926" s="12" t="s">
        <v>2315</v>
      </c>
      <c r="Q926" s="12" t="s">
        <v>2792</v>
      </c>
      <c r="R926" s="12" t="s">
        <v>2901</v>
      </c>
      <c r="S926" s="12" t="s">
        <v>12314</v>
      </c>
      <c r="T926" s="12" t="s">
        <v>12315</v>
      </c>
      <c r="U926" s="12" t="s">
        <v>7119</v>
      </c>
      <c r="V926" s="12" t="s">
        <v>12316</v>
      </c>
      <c r="W926" s="12" t="s">
        <v>2</v>
      </c>
      <c r="X926" s="12" t="s">
        <v>11738</v>
      </c>
      <c r="Y926" s="12" t="s">
        <v>11791</v>
      </c>
      <c r="Z926" s="12" t="s">
        <v>12317</v>
      </c>
    </row>
    <row r="927" spans="1:26">
      <c r="A927" s="12" t="s">
        <v>177</v>
      </c>
      <c r="B927" s="12" t="s">
        <v>12318</v>
      </c>
      <c r="C927" s="12" t="s">
        <v>12319</v>
      </c>
      <c r="D927" s="12" t="s">
        <v>12320</v>
      </c>
      <c r="E927" s="12" t="s">
        <v>12321</v>
      </c>
      <c r="F927" s="12" t="s">
        <v>2566</v>
      </c>
      <c r="G927" s="12" t="s">
        <v>2049</v>
      </c>
      <c r="H927" s="12" t="s">
        <v>1721</v>
      </c>
      <c r="I927" s="12" t="s">
        <v>1051</v>
      </c>
      <c r="J927" s="12" t="s">
        <v>1482</v>
      </c>
      <c r="K927" s="12" t="s">
        <v>1546</v>
      </c>
      <c r="L927" s="12" t="s">
        <v>10730</v>
      </c>
      <c r="M927" s="12" t="s">
        <v>2696</v>
      </c>
      <c r="N927" s="12" t="s">
        <v>5189</v>
      </c>
      <c r="O927" s="12" t="s">
        <v>371</v>
      </c>
      <c r="P927" s="12" t="s">
        <v>371</v>
      </c>
      <c r="Q927" s="12" t="s">
        <v>4088</v>
      </c>
      <c r="R927" s="12" t="s">
        <v>5537</v>
      </c>
      <c r="S927" s="12" t="s">
        <v>12322</v>
      </c>
      <c r="T927" s="12" t="s">
        <v>12323</v>
      </c>
      <c r="U927" s="12" t="s">
        <v>11030</v>
      </c>
      <c r="V927" s="12" t="s">
        <v>12324</v>
      </c>
      <c r="W927" s="12" t="s">
        <v>2</v>
      </c>
      <c r="X927" s="12" t="s">
        <v>8984</v>
      </c>
      <c r="Y927" s="12" t="s">
        <v>2929</v>
      </c>
      <c r="Z927" s="12" t="s">
        <v>12325</v>
      </c>
    </row>
    <row r="928" spans="1:26">
      <c r="A928" s="12" t="s">
        <v>177</v>
      </c>
      <c r="B928" s="12" t="s">
        <v>12326</v>
      </c>
      <c r="C928" s="12" t="s">
        <v>12327</v>
      </c>
      <c r="D928" s="12" t="s">
        <v>12328</v>
      </c>
      <c r="E928" s="12" t="s">
        <v>12321</v>
      </c>
      <c r="F928" s="12" t="s">
        <v>1897</v>
      </c>
      <c r="G928" s="12" t="s">
        <v>2050</v>
      </c>
      <c r="H928" s="12" t="s">
        <v>2301</v>
      </c>
      <c r="I928" s="12" t="s">
        <v>1613</v>
      </c>
      <c r="J928" s="12" t="s">
        <v>1502</v>
      </c>
      <c r="K928" s="12" t="s">
        <v>1504</v>
      </c>
      <c r="L928" s="12" t="s">
        <v>7852</v>
      </c>
      <c r="M928" s="12" t="s">
        <v>4769</v>
      </c>
      <c r="N928" s="12" t="s">
        <v>11576</v>
      </c>
      <c r="O928" s="12" t="s">
        <v>3522</v>
      </c>
      <c r="P928" s="12" t="s">
        <v>375</v>
      </c>
      <c r="Q928" s="12" t="s">
        <v>2315</v>
      </c>
      <c r="R928" s="12" t="s">
        <v>12329</v>
      </c>
      <c r="S928" s="12" t="s">
        <v>12330</v>
      </c>
      <c r="T928" s="12" t="s">
        <v>12331</v>
      </c>
      <c r="U928" s="12" t="s">
        <v>12332</v>
      </c>
      <c r="V928" s="12" t="s">
        <v>8119</v>
      </c>
      <c r="W928" s="12" t="s">
        <v>4</v>
      </c>
      <c r="X928" s="12" t="s">
        <v>6546</v>
      </c>
      <c r="Y928" s="12" t="s">
        <v>12333</v>
      </c>
      <c r="Z928" s="12" t="s">
        <v>12334</v>
      </c>
    </row>
    <row r="929" spans="1:26">
      <c r="A929" s="12" t="s">
        <v>177</v>
      </c>
      <c r="B929" s="12" t="s">
        <v>10388</v>
      </c>
      <c r="C929" s="12" t="s">
        <v>12335</v>
      </c>
      <c r="D929" s="12" t="s">
        <v>12336</v>
      </c>
      <c r="E929" s="12" t="s">
        <v>12321</v>
      </c>
      <c r="F929" s="12" t="s">
        <v>2301</v>
      </c>
      <c r="G929" s="12" t="s">
        <v>2530</v>
      </c>
      <c r="H929" s="12" t="s">
        <v>1590</v>
      </c>
      <c r="I929" s="12" t="s">
        <v>1051</v>
      </c>
      <c r="J929" s="12" t="s">
        <v>1482</v>
      </c>
      <c r="K929" s="12" t="s">
        <v>3800</v>
      </c>
      <c r="L929" s="12" t="s">
        <v>3522</v>
      </c>
      <c r="M929" s="12" t="s">
        <v>3345</v>
      </c>
      <c r="N929" s="12" t="s">
        <v>4985</v>
      </c>
      <c r="O929" s="12" t="s">
        <v>3522</v>
      </c>
      <c r="P929" s="12" t="s">
        <v>371</v>
      </c>
      <c r="Q929" s="12" t="s">
        <v>91</v>
      </c>
      <c r="R929" s="12" t="s">
        <v>8460</v>
      </c>
      <c r="S929" s="12" t="s">
        <v>12337</v>
      </c>
      <c r="T929" s="12" t="s">
        <v>12338</v>
      </c>
      <c r="U929" s="12" t="s">
        <v>11030</v>
      </c>
      <c r="V929" s="12" t="s">
        <v>372</v>
      </c>
      <c r="W929" s="12" t="s">
        <v>4</v>
      </c>
      <c r="X929" s="12" t="s">
        <v>4969</v>
      </c>
      <c r="Y929" s="12" t="s">
        <v>10023</v>
      </c>
      <c r="Z929" s="12" t="s">
        <v>12339</v>
      </c>
    </row>
    <row r="930" spans="1:26">
      <c r="A930" s="12" t="s">
        <v>177</v>
      </c>
      <c r="B930" s="12" t="s">
        <v>1770</v>
      </c>
      <c r="C930" s="12" t="s">
        <v>12340</v>
      </c>
      <c r="D930" s="12" t="s">
        <v>12341</v>
      </c>
      <c r="E930" s="12" t="s">
        <v>12321</v>
      </c>
      <c r="F930" s="12" t="s">
        <v>2101</v>
      </c>
      <c r="G930" s="12" t="s">
        <v>2027</v>
      </c>
      <c r="H930" s="12" t="s">
        <v>1502</v>
      </c>
      <c r="I930" s="12" t="s">
        <v>3800</v>
      </c>
      <c r="J930" s="12" t="s">
        <v>3800</v>
      </c>
      <c r="K930" s="12" t="s">
        <v>1547</v>
      </c>
      <c r="L930" s="12" t="s">
        <v>12342</v>
      </c>
      <c r="M930" s="12" t="s">
        <v>2038</v>
      </c>
      <c r="N930" s="12" t="s">
        <v>375</v>
      </c>
      <c r="O930" s="12" t="s">
        <v>91</v>
      </c>
      <c r="P930" s="12" t="s">
        <v>91</v>
      </c>
      <c r="Q930" s="12" t="s">
        <v>2038</v>
      </c>
      <c r="R930" s="12" t="s">
        <v>12343</v>
      </c>
      <c r="S930" s="12" t="s">
        <v>12344</v>
      </c>
      <c r="T930" s="12" t="s">
        <v>12345</v>
      </c>
      <c r="U930" s="12" t="s">
        <v>3808</v>
      </c>
      <c r="V930" s="12" t="s">
        <v>12346</v>
      </c>
      <c r="W930" s="12" t="s">
        <v>10</v>
      </c>
      <c r="X930" s="12" t="s">
        <v>12347</v>
      </c>
      <c r="Y930" s="12" t="s">
        <v>12348</v>
      </c>
      <c r="Z930" s="12" t="s">
        <v>12349</v>
      </c>
    </row>
    <row r="931" spans="1:26">
      <c r="A931" s="12" t="s">
        <v>177</v>
      </c>
      <c r="B931" s="12" t="s">
        <v>12350</v>
      </c>
      <c r="C931" s="12" t="s">
        <v>12351</v>
      </c>
      <c r="D931" s="12" t="s">
        <v>12352</v>
      </c>
      <c r="E931" s="12" t="s">
        <v>12321</v>
      </c>
      <c r="F931" s="12" t="s">
        <v>2137</v>
      </c>
      <c r="G931" s="12" t="s">
        <v>2646</v>
      </c>
      <c r="H931" s="12" t="s">
        <v>1657</v>
      </c>
      <c r="I931" s="12" t="s">
        <v>3800</v>
      </c>
      <c r="J931" s="12" t="s">
        <v>1482</v>
      </c>
      <c r="K931" s="12" t="s">
        <v>1592</v>
      </c>
      <c r="L931" s="12" t="s">
        <v>4104</v>
      </c>
      <c r="M931" s="12" t="s">
        <v>12353</v>
      </c>
      <c r="N931" s="12" t="s">
        <v>2773</v>
      </c>
      <c r="O931" s="12" t="s">
        <v>91</v>
      </c>
      <c r="P931" s="12" t="s">
        <v>371</v>
      </c>
      <c r="Q931" s="12" t="s">
        <v>4012</v>
      </c>
      <c r="R931" s="12" t="s">
        <v>12354</v>
      </c>
      <c r="S931" s="12" t="s">
        <v>12355</v>
      </c>
      <c r="T931" s="12" t="s">
        <v>12356</v>
      </c>
      <c r="U931" s="12" t="s">
        <v>12357</v>
      </c>
      <c r="V931" s="12" t="s">
        <v>12358</v>
      </c>
      <c r="W931" s="12" t="s">
        <v>10</v>
      </c>
      <c r="X931" s="12" t="s">
        <v>2036</v>
      </c>
      <c r="Y931" s="12" t="s">
        <v>8684</v>
      </c>
      <c r="Z931" s="12" t="s">
        <v>12359</v>
      </c>
    </row>
    <row r="932" spans="1:26">
      <c r="A932" s="12" t="s">
        <v>177</v>
      </c>
      <c r="B932" s="12" t="s">
        <v>12360</v>
      </c>
      <c r="C932" s="12" t="s">
        <v>12361</v>
      </c>
      <c r="D932" s="12" t="s">
        <v>12362</v>
      </c>
      <c r="E932" s="12" t="s">
        <v>12321</v>
      </c>
      <c r="F932" s="12" t="s">
        <v>2779</v>
      </c>
      <c r="G932" s="12" t="s">
        <v>1810</v>
      </c>
      <c r="H932" s="12" t="s">
        <v>1504</v>
      </c>
      <c r="I932" s="12" t="s">
        <v>3800</v>
      </c>
      <c r="J932" s="12" t="s">
        <v>3800</v>
      </c>
      <c r="K932" s="12" t="s">
        <v>1051</v>
      </c>
      <c r="L932" s="12" t="s">
        <v>12363</v>
      </c>
      <c r="M932" s="12" t="s">
        <v>6949</v>
      </c>
      <c r="N932" s="12" t="s">
        <v>2315</v>
      </c>
      <c r="O932" s="12" t="s">
        <v>91</v>
      </c>
      <c r="P932" s="12" t="s">
        <v>91</v>
      </c>
      <c r="Q932" s="12" t="s">
        <v>371</v>
      </c>
      <c r="R932" s="12" t="s">
        <v>7591</v>
      </c>
      <c r="S932" s="12" t="s">
        <v>12364</v>
      </c>
      <c r="T932" s="12" t="s">
        <v>12365</v>
      </c>
      <c r="U932" s="12" t="s">
        <v>3808</v>
      </c>
      <c r="V932" s="12" t="s">
        <v>9228</v>
      </c>
      <c r="W932" s="12" t="s">
        <v>2</v>
      </c>
      <c r="X932" s="12" t="s">
        <v>10646</v>
      </c>
      <c r="Y932" s="12" t="s">
        <v>12366</v>
      </c>
      <c r="Z932" s="12" t="s">
        <v>12367</v>
      </c>
    </row>
    <row r="933" spans="1:26">
      <c r="A933" s="12" t="s">
        <v>177</v>
      </c>
      <c r="B933" s="12" t="s">
        <v>937</v>
      </c>
      <c r="C933" s="12" t="s">
        <v>12368</v>
      </c>
      <c r="D933" s="12" t="s">
        <v>12369</v>
      </c>
      <c r="E933" s="12" t="s">
        <v>12321</v>
      </c>
      <c r="F933" s="12" t="s">
        <v>2487</v>
      </c>
      <c r="G933" s="12" t="s">
        <v>1961</v>
      </c>
      <c r="H933" s="12" t="s">
        <v>1482</v>
      </c>
      <c r="I933" s="12" t="s">
        <v>1051</v>
      </c>
      <c r="J933" s="12" t="s">
        <v>3800</v>
      </c>
      <c r="K933" s="12" t="s">
        <v>1051</v>
      </c>
      <c r="L933" s="12" t="s">
        <v>12370</v>
      </c>
      <c r="M933" s="12" t="s">
        <v>4781</v>
      </c>
      <c r="N933" s="12" t="s">
        <v>375</v>
      </c>
      <c r="O933" s="12" t="s">
        <v>371</v>
      </c>
      <c r="P933" s="12" t="s">
        <v>91</v>
      </c>
      <c r="Q933" s="12" t="s">
        <v>371</v>
      </c>
      <c r="R933" s="12" t="s">
        <v>12371</v>
      </c>
      <c r="S933" s="12" t="s">
        <v>12372</v>
      </c>
      <c r="T933" s="12" t="s">
        <v>12373</v>
      </c>
      <c r="U933" s="12" t="s">
        <v>12374</v>
      </c>
      <c r="V933" s="12" t="s">
        <v>9228</v>
      </c>
      <c r="W933" s="12" t="s">
        <v>10</v>
      </c>
      <c r="X933" s="12" t="s">
        <v>12375</v>
      </c>
      <c r="Y933" s="12" t="s">
        <v>6279</v>
      </c>
      <c r="Z933" s="12" t="s">
        <v>12376</v>
      </c>
    </row>
    <row r="934" spans="1:26">
      <c r="A934" s="12" t="s">
        <v>177</v>
      </c>
      <c r="B934" s="12" t="s">
        <v>12377</v>
      </c>
      <c r="C934" s="12" t="s">
        <v>12378</v>
      </c>
      <c r="D934" s="12" t="s">
        <v>12379</v>
      </c>
      <c r="E934" s="12" t="s">
        <v>12321</v>
      </c>
      <c r="F934" s="12" t="s">
        <v>2779</v>
      </c>
      <c r="G934" s="12" t="s">
        <v>1786</v>
      </c>
      <c r="H934" s="12" t="s">
        <v>1547</v>
      </c>
      <c r="I934" s="12" t="s">
        <v>3800</v>
      </c>
      <c r="J934" s="12" t="s">
        <v>3800</v>
      </c>
      <c r="K934" s="12" t="s">
        <v>3800</v>
      </c>
      <c r="L934" s="12" t="s">
        <v>9553</v>
      </c>
      <c r="M934" s="12" t="s">
        <v>4333</v>
      </c>
      <c r="N934" s="12" t="s">
        <v>3663</v>
      </c>
      <c r="O934" s="12" t="s">
        <v>91</v>
      </c>
      <c r="P934" s="12" t="s">
        <v>91</v>
      </c>
      <c r="Q934" s="12" t="s">
        <v>91</v>
      </c>
      <c r="R934" s="12" t="s">
        <v>12380</v>
      </c>
      <c r="S934" s="12" t="s">
        <v>5982</v>
      </c>
      <c r="T934" s="12" t="s">
        <v>12381</v>
      </c>
      <c r="U934" s="12" t="s">
        <v>3808</v>
      </c>
      <c r="V934" s="12" t="s">
        <v>372</v>
      </c>
      <c r="W934" s="12" t="s">
        <v>2</v>
      </c>
      <c r="X934" s="12" t="s">
        <v>12382</v>
      </c>
      <c r="Y934" s="12" t="s">
        <v>11825</v>
      </c>
      <c r="Z934" s="12" t="s">
        <v>12383</v>
      </c>
    </row>
    <row r="935" spans="1:26">
      <c r="A935" s="12" t="s">
        <v>177</v>
      </c>
      <c r="B935" s="12" t="s">
        <v>3892</v>
      </c>
      <c r="C935" s="12" t="s">
        <v>12384</v>
      </c>
      <c r="D935" s="12" t="s">
        <v>12385</v>
      </c>
      <c r="E935" s="12" t="s">
        <v>12386</v>
      </c>
      <c r="F935" s="12" t="s">
        <v>2481</v>
      </c>
      <c r="G935" s="12" t="s">
        <v>2324</v>
      </c>
      <c r="H935" s="12" t="s">
        <v>1721</v>
      </c>
      <c r="I935" s="12" t="s">
        <v>1504</v>
      </c>
      <c r="J935" s="12" t="s">
        <v>1482</v>
      </c>
      <c r="K935" s="12" t="s">
        <v>1482</v>
      </c>
      <c r="L935" s="12" t="s">
        <v>12387</v>
      </c>
      <c r="M935" s="12" t="s">
        <v>12388</v>
      </c>
      <c r="N935" s="12" t="s">
        <v>4286</v>
      </c>
      <c r="O935" s="12" t="s">
        <v>2315</v>
      </c>
      <c r="P935" s="12" t="s">
        <v>3522</v>
      </c>
      <c r="Q935" s="12" t="s">
        <v>375</v>
      </c>
      <c r="R935" s="12" t="s">
        <v>8393</v>
      </c>
      <c r="S935" s="12" t="s">
        <v>12389</v>
      </c>
      <c r="T935" s="12" t="s">
        <v>12390</v>
      </c>
      <c r="U935" s="12" t="s">
        <v>10308</v>
      </c>
      <c r="V935" s="12" t="s">
        <v>9276</v>
      </c>
      <c r="W935" s="12" t="s">
        <v>11</v>
      </c>
      <c r="X935" s="12" t="s">
        <v>11533</v>
      </c>
      <c r="Y935" s="12" t="s">
        <v>12391</v>
      </c>
      <c r="Z935" s="12" t="s">
        <v>12392</v>
      </c>
    </row>
    <row r="936" spans="1:26">
      <c r="A936" s="12" t="s">
        <v>177</v>
      </c>
      <c r="B936" s="12" t="s">
        <v>10352</v>
      </c>
      <c r="C936" s="12" t="s">
        <v>12393</v>
      </c>
      <c r="D936" s="12" t="s">
        <v>12394</v>
      </c>
      <c r="E936" s="12" t="s">
        <v>12386</v>
      </c>
      <c r="F936" s="12" t="s">
        <v>2608</v>
      </c>
      <c r="G936" s="12" t="s">
        <v>2052</v>
      </c>
      <c r="H936" s="12" t="s">
        <v>1831</v>
      </c>
      <c r="I936" s="12" t="s">
        <v>1051</v>
      </c>
      <c r="J936" s="12" t="s">
        <v>1051</v>
      </c>
      <c r="K936" s="12" t="s">
        <v>1051</v>
      </c>
      <c r="L936" s="12" t="s">
        <v>4087</v>
      </c>
      <c r="M936" s="12" t="s">
        <v>12270</v>
      </c>
      <c r="N936" s="12" t="s">
        <v>2900</v>
      </c>
      <c r="O936" s="12" t="s">
        <v>371</v>
      </c>
      <c r="P936" s="12" t="s">
        <v>371</v>
      </c>
      <c r="Q936" s="12" t="s">
        <v>3522</v>
      </c>
      <c r="R936" s="12" t="s">
        <v>375</v>
      </c>
      <c r="S936" s="12" t="s">
        <v>12395</v>
      </c>
      <c r="T936" s="12" t="s">
        <v>12396</v>
      </c>
      <c r="U936" s="12" t="s">
        <v>12397</v>
      </c>
      <c r="V936" s="12" t="s">
        <v>12398</v>
      </c>
      <c r="W936" s="12" t="s">
        <v>2</v>
      </c>
      <c r="X936" s="12" t="s">
        <v>12399</v>
      </c>
      <c r="Y936" s="12" t="s">
        <v>12400</v>
      </c>
      <c r="Z936" s="12" t="s">
        <v>12401</v>
      </c>
    </row>
    <row r="937" spans="1:26">
      <c r="A937" s="12" t="s">
        <v>177</v>
      </c>
      <c r="B937" s="12" t="s">
        <v>3980</v>
      </c>
      <c r="C937" s="12" t="s">
        <v>12402</v>
      </c>
      <c r="D937" s="12" t="s">
        <v>12403</v>
      </c>
      <c r="E937" s="12" t="s">
        <v>12386</v>
      </c>
      <c r="F937" s="12" t="s">
        <v>2239</v>
      </c>
      <c r="G937" s="12" t="s">
        <v>2687</v>
      </c>
      <c r="H937" s="12" t="s">
        <v>1590</v>
      </c>
      <c r="I937" s="12" t="s">
        <v>1051</v>
      </c>
      <c r="J937" s="12" t="s">
        <v>1482</v>
      </c>
      <c r="K937" s="12" t="s">
        <v>3800</v>
      </c>
      <c r="L937" s="12" t="s">
        <v>3522</v>
      </c>
      <c r="M937" s="12" t="s">
        <v>12404</v>
      </c>
      <c r="N937" s="12" t="s">
        <v>4985</v>
      </c>
      <c r="O937" s="12" t="s">
        <v>371</v>
      </c>
      <c r="P937" s="12" t="s">
        <v>371</v>
      </c>
      <c r="Q937" s="12" t="s">
        <v>91</v>
      </c>
      <c r="R937" s="12" t="s">
        <v>10131</v>
      </c>
      <c r="S937" s="12" t="s">
        <v>12405</v>
      </c>
      <c r="T937" s="12" t="s">
        <v>12406</v>
      </c>
      <c r="U937" s="12" t="s">
        <v>12407</v>
      </c>
      <c r="V937" s="12" t="s">
        <v>372</v>
      </c>
      <c r="W937" s="12" t="s">
        <v>2</v>
      </c>
      <c r="X937" s="12" t="s">
        <v>1232</v>
      </c>
      <c r="Y937" s="12" t="s">
        <v>6395</v>
      </c>
      <c r="Z937" s="12" t="s">
        <v>12408</v>
      </c>
    </row>
    <row r="938" spans="1:26">
      <c r="A938" s="12" t="s">
        <v>177</v>
      </c>
      <c r="B938" s="12" t="s">
        <v>9538</v>
      </c>
      <c r="C938" s="12" t="s">
        <v>12409</v>
      </c>
      <c r="D938" s="12" t="s">
        <v>12410</v>
      </c>
      <c r="E938" s="12" t="s">
        <v>12386</v>
      </c>
      <c r="F938" s="12" t="s">
        <v>2818</v>
      </c>
      <c r="G938" s="12" t="s">
        <v>1810</v>
      </c>
      <c r="H938" s="12" t="s">
        <v>1547</v>
      </c>
      <c r="I938" s="12" t="s">
        <v>3800</v>
      </c>
      <c r="J938" s="12" t="s">
        <v>1051</v>
      </c>
      <c r="K938" s="12" t="s">
        <v>3800</v>
      </c>
      <c r="L938" s="12" t="s">
        <v>10778</v>
      </c>
      <c r="M938" s="12" t="s">
        <v>6949</v>
      </c>
      <c r="N938" s="12" t="s">
        <v>471</v>
      </c>
      <c r="O938" s="12" t="s">
        <v>91</v>
      </c>
      <c r="P938" s="12" t="s">
        <v>3522</v>
      </c>
      <c r="Q938" s="12" t="s">
        <v>91</v>
      </c>
      <c r="R938" s="12" t="s">
        <v>12411</v>
      </c>
      <c r="S938" s="12" t="s">
        <v>12372</v>
      </c>
      <c r="T938" s="12" t="s">
        <v>12412</v>
      </c>
      <c r="U938" s="12" t="s">
        <v>12413</v>
      </c>
      <c r="V938" s="12" t="s">
        <v>372</v>
      </c>
      <c r="W938" s="12" t="s">
        <v>10</v>
      </c>
      <c r="X938" s="12" t="s">
        <v>9041</v>
      </c>
      <c r="Y938" s="12" t="s">
        <v>7405</v>
      </c>
      <c r="Z938" s="12" t="s">
        <v>12414</v>
      </c>
    </row>
    <row r="939" spans="1:26">
      <c r="A939" s="12" t="s">
        <v>177</v>
      </c>
      <c r="B939" s="12" t="s">
        <v>9497</v>
      </c>
      <c r="C939" s="12" t="s">
        <v>12415</v>
      </c>
      <c r="D939" s="12" t="s">
        <v>12416</v>
      </c>
      <c r="E939" s="12" t="s">
        <v>12386</v>
      </c>
      <c r="F939" s="12" t="s">
        <v>2758</v>
      </c>
      <c r="G939" s="12" t="s">
        <v>1051</v>
      </c>
      <c r="H939" s="12" t="s">
        <v>1482</v>
      </c>
      <c r="I939" s="12" t="s">
        <v>3800</v>
      </c>
      <c r="J939" s="12" t="s">
        <v>3800</v>
      </c>
      <c r="K939" s="12" t="s">
        <v>1504</v>
      </c>
      <c r="L939" s="12" t="s">
        <v>8329</v>
      </c>
      <c r="M939" s="12" t="s">
        <v>3522</v>
      </c>
      <c r="N939" s="12" t="s">
        <v>371</v>
      </c>
      <c r="O939" s="12" t="s">
        <v>91</v>
      </c>
      <c r="P939" s="12" t="s">
        <v>91</v>
      </c>
      <c r="Q939" s="12" t="s">
        <v>371</v>
      </c>
      <c r="R939" s="12" t="s">
        <v>3074</v>
      </c>
      <c r="S939" s="12" t="s">
        <v>12417</v>
      </c>
      <c r="T939" s="12" t="s">
        <v>12418</v>
      </c>
      <c r="U939" s="12" t="s">
        <v>3808</v>
      </c>
      <c r="V939" s="12" t="s">
        <v>12419</v>
      </c>
      <c r="W939" s="12" t="s">
        <v>10</v>
      </c>
      <c r="X939" s="12" t="s">
        <v>12420</v>
      </c>
      <c r="Y939" s="12" t="s">
        <v>12421</v>
      </c>
      <c r="Z939" s="12" t="s">
        <v>12422</v>
      </c>
    </row>
    <row r="940" spans="1:26">
      <c r="A940" s="12" t="s">
        <v>177</v>
      </c>
      <c r="B940" s="12" t="s">
        <v>12423</v>
      </c>
      <c r="C940" s="12" t="s">
        <v>12424</v>
      </c>
      <c r="D940" s="12" t="s">
        <v>12425</v>
      </c>
      <c r="E940" s="12" t="s">
        <v>12426</v>
      </c>
      <c r="F940" s="12" t="s">
        <v>1807</v>
      </c>
      <c r="G940" s="12" t="s">
        <v>2137</v>
      </c>
      <c r="H940" s="12" t="s">
        <v>1721</v>
      </c>
      <c r="I940" s="12" t="s">
        <v>1051</v>
      </c>
      <c r="J940" s="12" t="s">
        <v>1482</v>
      </c>
      <c r="K940" s="12" t="s">
        <v>1546</v>
      </c>
      <c r="L940" s="12" t="s">
        <v>7638</v>
      </c>
      <c r="M940" s="12" t="s">
        <v>3997</v>
      </c>
      <c r="N940" s="12" t="s">
        <v>4286</v>
      </c>
      <c r="O940" s="12" t="s">
        <v>3522</v>
      </c>
      <c r="P940" s="12" t="s">
        <v>375</v>
      </c>
      <c r="Q940" s="12" t="s">
        <v>375</v>
      </c>
      <c r="R940" s="12" t="s">
        <v>5331</v>
      </c>
      <c r="S940" s="12" t="s">
        <v>12427</v>
      </c>
      <c r="T940" s="12" t="s">
        <v>12428</v>
      </c>
      <c r="U940" s="12" t="s">
        <v>12429</v>
      </c>
      <c r="V940" s="12" t="s">
        <v>12430</v>
      </c>
      <c r="W940" s="12" t="s">
        <v>4</v>
      </c>
      <c r="X940" s="12" t="s">
        <v>12431</v>
      </c>
      <c r="Y940" s="12" t="s">
        <v>12432</v>
      </c>
      <c r="Z940" s="12" t="s">
        <v>12433</v>
      </c>
    </row>
    <row r="941" spans="1:26">
      <c r="A941" s="12" t="s">
        <v>177</v>
      </c>
      <c r="B941" s="12" t="s">
        <v>11175</v>
      </c>
      <c r="C941" s="12" t="s">
        <v>12434</v>
      </c>
      <c r="D941" s="12" t="s">
        <v>12435</v>
      </c>
      <c r="E941" s="12" t="s">
        <v>12426</v>
      </c>
      <c r="F941" s="12" t="s">
        <v>3800</v>
      </c>
      <c r="G941" s="12" t="s">
        <v>3800</v>
      </c>
      <c r="H941" s="12" t="s">
        <v>3800</v>
      </c>
      <c r="I941" s="12" t="s">
        <v>3800</v>
      </c>
      <c r="J941" s="12" t="s">
        <v>3800</v>
      </c>
      <c r="K941" s="12" t="s">
        <v>3013</v>
      </c>
      <c r="L941" s="12" t="s">
        <v>91</v>
      </c>
      <c r="M941" s="12" t="s">
        <v>91</v>
      </c>
      <c r="N941" s="12" t="s">
        <v>91</v>
      </c>
      <c r="O941" s="12" t="s">
        <v>91</v>
      </c>
      <c r="P941" s="12" t="s">
        <v>91</v>
      </c>
      <c r="Q941" s="12" t="s">
        <v>12436</v>
      </c>
      <c r="R941" s="12" t="s">
        <v>12436</v>
      </c>
      <c r="S941" s="12" t="s">
        <v>91</v>
      </c>
      <c r="T941" s="12" t="s">
        <v>12437</v>
      </c>
      <c r="U941" s="12" t="s">
        <v>3808</v>
      </c>
      <c r="V941" s="12" t="s">
        <v>6841</v>
      </c>
      <c r="W941" s="12" t="s">
        <v>91</v>
      </c>
      <c r="X941" s="12" t="s">
        <v>12438</v>
      </c>
      <c r="Y941" s="12" t="s">
        <v>12438</v>
      </c>
      <c r="Z941" s="12" t="s">
        <v>91</v>
      </c>
    </row>
    <row r="942" spans="1:26">
      <c r="A942" s="12" t="s">
        <v>177</v>
      </c>
      <c r="B942" s="12" t="s">
        <v>1555</v>
      </c>
      <c r="C942" s="12" t="s">
        <v>12439</v>
      </c>
      <c r="D942" s="12" t="s">
        <v>12440</v>
      </c>
      <c r="E942" s="12" t="s">
        <v>12426</v>
      </c>
      <c r="F942" s="12" t="s">
        <v>2007</v>
      </c>
      <c r="G942" s="12" t="s">
        <v>2301</v>
      </c>
      <c r="H942" s="12" t="s">
        <v>2029</v>
      </c>
      <c r="I942" s="12" t="s">
        <v>1547</v>
      </c>
      <c r="J942" s="12" t="s">
        <v>1051</v>
      </c>
      <c r="K942" s="12" t="s">
        <v>1657</v>
      </c>
      <c r="L942" s="12" t="s">
        <v>3522</v>
      </c>
      <c r="M942" s="12" t="s">
        <v>3522</v>
      </c>
      <c r="N942" s="12" t="s">
        <v>5956</v>
      </c>
      <c r="O942" s="12" t="s">
        <v>3663</v>
      </c>
      <c r="P942" s="12" t="s">
        <v>3522</v>
      </c>
      <c r="Q942" s="12" t="s">
        <v>6802</v>
      </c>
      <c r="R942" s="12" t="s">
        <v>12441</v>
      </c>
      <c r="S942" s="12" t="s">
        <v>12442</v>
      </c>
      <c r="T942" s="12" t="s">
        <v>12443</v>
      </c>
      <c r="U942" s="12" t="s">
        <v>12444</v>
      </c>
      <c r="V942" s="12" t="s">
        <v>12445</v>
      </c>
      <c r="W942" s="12" t="s">
        <v>11</v>
      </c>
      <c r="X942" s="12" t="s">
        <v>3124</v>
      </c>
      <c r="Y942" s="12" t="s">
        <v>12446</v>
      </c>
      <c r="Z942" s="12" t="s">
        <v>12447</v>
      </c>
    </row>
    <row r="943" spans="1:26">
      <c r="A943" s="12" t="s">
        <v>177</v>
      </c>
      <c r="B943" s="12" t="s">
        <v>4177</v>
      </c>
      <c r="C943" s="12" t="s">
        <v>12448</v>
      </c>
      <c r="D943" s="12" t="s">
        <v>12449</v>
      </c>
      <c r="E943" s="12" t="s">
        <v>12426</v>
      </c>
      <c r="F943" s="12" t="s">
        <v>3221</v>
      </c>
      <c r="G943" s="12" t="s">
        <v>1698</v>
      </c>
      <c r="H943" s="12" t="s">
        <v>1502</v>
      </c>
      <c r="I943" s="12" t="s">
        <v>1504</v>
      </c>
      <c r="J943" s="12" t="s">
        <v>1051</v>
      </c>
      <c r="K943" s="12" t="s">
        <v>3800</v>
      </c>
      <c r="L943" s="12" t="s">
        <v>6273</v>
      </c>
      <c r="M943" s="12" t="s">
        <v>2696</v>
      </c>
      <c r="N943" s="12" t="s">
        <v>3522</v>
      </c>
      <c r="O943" s="12" t="s">
        <v>2172</v>
      </c>
      <c r="P943" s="12" t="s">
        <v>3522</v>
      </c>
      <c r="Q943" s="12" t="s">
        <v>91</v>
      </c>
      <c r="R943" s="12" t="s">
        <v>12450</v>
      </c>
      <c r="S943" s="12" t="s">
        <v>12451</v>
      </c>
      <c r="T943" s="12" t="s">
        <v>12452</v>
      </c>
      <c r="U943" s="12" t="s">
        <v>12453</v>
      </c>
      <c r="V943" s="12" t="s">
        <v>372</v>
      </c>
      <c r="W943" s="12" t="s">
        <v>2</v>
      </c>
      <c r="X943" s="12" t="s">
        <v>10148</v>
      </c>
      <c r="Y943" s="12" t="s">
        <v>11933</v>
      </c>
      <c r="Z943" s="12" t="s">
        <v>12454</v>
      </c>
    </row>
    <row r="944" spans="1:26">
      <c r="A944" s="12" t="s">
        <v>177</v>
      </c>
      <c r="B944" s="12" t="s">
        <v>10156</v>
      </c>
      <c r="C944" s="12" t="s">
        <v>12455</v>
      </c>
      <c r="D944" s="12" t="s">
        <v>12456</v>
      </c>
      <c r="E944" s="12" t="s">
        <v>12457</v>
      </c>
      <c r="F944" s="12" t="s">
        <v>2566</v>
      </c>
      <c r="G944" s="12" t="s">
        <v>2278</v>
      </c>
      <c r="H944" s="12" t="s">
        <v>1592</v>
      </c>
      <c r="I944" s="12" t="s">
        <v>3800</v>
      </c>
      <c r="J944" s="12" t="s">
        <v>3800</v>
      </c>
      <c r="K944" s="12" t="s">
        <v>1051</v>
      </c>
      <c r="L944" s="12" t="s">
        <v>12458</v>
      </c>
      <c r="M944" s="12" t="s">
        <v>4116</v>
      </c>
      <c r="N944" s="12" t="s">
        <v>4769</v>
      </c>
      <c r="O944" s="12" t="s">
        <v>91</v>
      </c>
      <c r="P944" s="12" t="s">
        <v>91</v>
      </c>
      <c r="Q944" s="12" t="s">
        <v>3522</v>
      </c>
      <c r="R944" s="12" t="s">
        <v>7079</v>
      </c>
      <c r="S944" s="12" t="s">
        <v>12459</v>
      </c>
      <c r="T944" s="12" t="s">
        <v>12460</v>
      </c>
      <c r="U944" s="12" t="s">
        <v>3808</v>
      </c>
      <c r="V944" s="12" t="s">
        <v>12461</v>
      </c>
      <c r="W944" s="12" t="s">
        <v>2</v>
      </c>
      <c r="X944" s="12" t="s">
        <v>12462</v>
      </c>
      <c r="Y944" s="12" t="s">
        <v>12463</v>
      </c>
      <c r="Z944" s="12" t="s">
        <v>12464</v>
      </c>
    </row>
    <row r="945" spans="1:26">
      <c r="A945" s="12" t="s">
        <v>177</v>
      </c>
      <c r="B945" s="12" t="s">
        <v>2118</v>
      </c>
      <c r="C945" s="12" t="s">
        <v>12465</v>
      </c>
      <c r="D945" s="12" t="s">
        <v>12466</v>
      </c>
      <c r="E945" s="12" t="s">
        <v>12457</v>
      </c>
      <c r="F945" s="12" t="s">
        <v>3800</v>
      </c>
      <c r="G945" s="12" t="s">
        <v>3800</v>
      </c>
      <c r="H945" s="12" t="s">
        <v>3800</v>
      </c>
      <c r="I945" s="12" t="s">
        <v>3800</v>
      </c>
      <c r="J945" s="12" t="s">
        <v>3800</v>
      </c>
      <c r="K945" s="12" t="s">
        <v>2878</v>
      </c>
      <c r="L945" s="12" t="s">
        <v>91</v>
      </c>
      <c r="M945" s="12" t="s">
        <v>91</v>
      </c>
      <c r="N945" s="12" t="s">
        <v>91</v>
      </c>
      <c r="O945" s="12" t="s">
        <v>91</v>
      </c>
      <c r="P945" s="12" t="s">
        <v>91</v>
      </c>
      <c r="Q945" s="12" t="s">
        <v>12467</v>
      </c>
      <c r="R945" s="12" t="s">
        <v>12467</v>
      </c>
      <c r="S945" s="12" t="s">
        <v>91</v>
      </c>
      <c r="T945" s="12" t="s">
        <v>12468</v>
      </c>
      <c r="U945" s="12" t="s">
        <v>3808</v>
      </c>
      <c r="V945" s="12" t="s">
        <v>6841</v>
      </c>
      <c r="W945" s="12" t="s">
        <v>91</v>
      </c>
      <c r="X945" s="12" t="s">
        <v>12469</v>
      </c>
      <c r="Y945" s="12" t="s">
        <v>12469</v>
      </c>
      <c r="Z945" s="12" t="s">
        <v>91</v>
      </c>
    </row>
    <row r="946" spans="1:26">
      <c r="A946" s="12" t="s">
        <v>177</v>
      </c>
      <c r="B946" s="12" t="s">
        <v>12470</v>
      </c>
      <c r="C946" s="12" t="s">
        <v>12471</v>
      </c>
      <c r="D946" s="12" t="s">
        <v>12472</v>
      </c>
      <c r="E946" s="12" t="s">
        <v>12457</v>
      </c>
      <c r="F946" s="12" t="s">
        <v>3800</v>
      </c>
      <c r="G946" s="12" t="s">
        <v>3800</v>
      </c>
      <c r="H946" s="12" t="s">
        <v>3800</v>
      </c>
      <c r="I946" s="12" t="s">
        <v>3800</v>
      </c>
      <c r="J946" s="12" t="s">
        <v>3800</v>
      </c>
      <c r="K946" s="12" t="s">
        <v>2878</v>
      </c>
      <c r="L946" s="12" t="s">
        <v>91</v>
      </c>
      <c r="M946" s="12" t="s">
        <v>91</v>
      </c>
      <c r="N946" s="12" t="s">
        <v>91</v>
      </c>
      <c r="O946" s="12" t="s">
        <v>91</v>
      </c>
      <c r="P946" s="12" t="s">
        <v>91</v>
      </c>
      <c r="Q946" s="12" t="s">
        <v>12473</v>
      </c>
      <c r="R946" s="12" t="s">
        <v>12473</v>
      </c>
      <c r="S946" s="12" t="s">
        <v>91</v>
      </c>
      <c r="T946" s="12" t="s">
        <v>12474</v>
      </c>
      <c r="U946" s="12" t="s">
        <v>3808</v>
      </c>
      <c r="V946" s="12" t="s">
        <v>6841</v>
      </c>
      <c r="W946" s="12" t="s">
        <v>91</v>
      </c>
      <c r="X946" s="12" t="s">
        <v>12475</v>
      </c>
      <c r="Y946" s="12" t="s">
        <v>12475</v>
      </c>
      <c r="Z946" s="12" t="s">
        <v>91</v>
      </c>
    </row>
    <row r="947" spans="1:26">
      <c r="A947" s="12" t="s">
        <v>177</v>
      </c>
      <c r="B947" s="12" t="s">
        <v>11326</v>
      </c>
      <c r="C947" s="12" t="s">
        <v>12476</v>
      </c>
      <c r="D947" s="12" t="s">
        <v>12477</v>
      </c>
      <c r="E947" s="12" t="s">
        <v>12457</v>
      </c>
      <c r="F947" s="12" t="s">
        <v>2301</v>
      </c>
      <c r="G947" s="12" t="s">
        <v>2239</v>
      </c>
      <c r="H947" s="12" t="s">
        <v>1918</v>
      </c>
      <c r="I947" s="12" t="s">
        <v>1504</v>
      </c>
      <c r="J947" s="12" t="s">
        <v>1504</v>
      </c>
      <c r="K947" s="12" t="s">
        <v>1504</v>
      </c>
      <c r="L947" s="12" t="s">
        <v>3522</v>
      </c>
      <c r="M947" s="12" t="s">
        <v>6578</v>
      </c>
      <c r="N947" s="12" t="s">
        <v>4192</v>
      </c>
      <c r="O947" s="12" t="s">
        <v>2172</v>
      </c>
      <c r="P947" s="12" t="s">
        <v>2315</v>
      </c>
      <c r="Q947" s="12" t="s">
        <v>2315</v>
      </c>
      <c r="R947" s="12" t="s">
        <v>5538</v>
      </c>
      <c r="S947" s="12" t="s">
        <v>12478</v>
      </c>
      <c r="T947" s="12" t="s">
        <v>12479</v>
      </c>
      <c r="U947" s="12" t="s">
        <v>12480</v>
      </c>
      <c r="V947" s="12" t="s">
        <v>12481</v>
      </c>
      <c r="W947" s="12" t="s">
        <v>2</v>
      </c>
      <c r="X947" s="12" t="s">
        <v>3256</v>
      </c>
      <c r="Y947" s="12" t="s">
        <v>10594</v>
      </c>
      <c r="Z947" s="12" t="s">
        <v>12482</v>
      </c>
    </row>
    <row r="948" spans="1:26">
      <c r="A948" s="12" t="s">
        <v>177</v>
      </c>
      <c r="B948" s="12" t="s">
        <v>9306</v>
      </c>
      <c r="C948" s="12" t="s">
        <v>12483</v>
      </c>
      <c r="D948" s="12" t="s">
        <v>12484</v>
      </c>
      <c r="E948" s="12" t="s">
        <v>12457</v>
      </c>
      <c r="F948" s="12" t="s">
        <v>1719</v>
      </c>
      <c r="G948" s="12" t="s">
        <v>1742</v>
      </c>
      <c r="H948" s="12" t="s">
        <v>2007</v>
      </c>
      <c r="I948" s="12" t="s">
        <v>1482</v>
      </c>
      <c r="J948" s="12" t="s">
        <v>1502</v>
      </c>
      <c r="K948" s="12" t="s">
        <v>1502</v>
      </c>
      <c r="L948" s="12" t="s">
        <v>3522</v>
      </c>
      <c r="M948" s="12" t="s">
        <v>3522</v>
      </c>
      <c r="N948" s="12" t="s">
        <v>2698</v>
      </c>
      <c r="O948" s="12" t="s">
        <v>375</v>
      </c>
      <c r="P948" s="12" t="s">
        <v>2696</v>
      </c>
      <c r="Q948" s="12" t="s">
        <v>3522</v>
      </c>
      <c r="R948" s="12" t="s">
        <v>7079</v>
      </c>
      <c r="S948" s="12" t="s">
        <v>12485</v>
      </c>
      <c r="T948" s="12" t="s">
        <v>12486</v>
      </c>
      <c r="U948" s="12" t="s">
        <v>12480</v>
      </c>
      <c r="V948" s="12" t="s">
        <v>4339</v>
      </c>
      <c r="W948" s="12" t="s">
        <v>11</v>
      </c>
      <c r="X948" s="12" t="s">
        <v>2142</v>
      </c>
      <c r="Y948" s="12" t="s">
        <v>12487</v>
      </c>
      <c r="Z948" s="12" t="s">
        <v>12488</v>
      </c>
    </row>
    <row r="949" spans="1:26">
      <c r="A949" s="12" t="s">
        <v>177</v>
      </c>
      <c r="B949" s="12" t="s">
        <v>12489</v>
      </c>
      <c r="C949" s="12" t="s">
        <v>12490</v>
      </c>
      <c r="D949" s="12" t="s">
        <v>12491</v>
      </c>
      <c r="E949" s="12" t="s">
        <v>12457</v>
      </c>
      <c r="F949" s="12" t="s">
        <v>2461</v>
      </c>
      <c r="G949" s="12" t="s">
        <v>2007</v>
      </c>
      <c r="H949" s="12" t="s">
        <v>1590</v>
      </c>
      <c r="I949" s="12" t="s">
        <v>1547</v>
      </c>
      <c r="J949" s="12" t="s">
        <v>1051</v>
      </c>
      <c r="K949" s="12" t="s">
        <v>1504</v>
      </c>
      <c r="L949" s="12" t="s">
        <v>4780</v>
      </c>
      <c r="M949" s="12" t="s">
        <v>8329</v>
      </c>
      <c r="N949" s="12" t="s">
        <v>2418</v>
      </c>
      <c r="O949" s="12" t="s">
        <v>2773</v>
      </c>
      <c r="P949" s="12" t="s">
        <v>371</v>
      </c>
      <c r="Q949" s="12" t="s">
        <v>2172</v>
      </c>
      <c r="R949" s="12" t="s">
        <v>9575</v>
      </c>
      <c r="S949" s="12" t="s">
        <v>12492</v>
      </c>
      <c r="T949" s="12" t="s">
        <v>12493</v>
      </c>
      <c r="U949" s="12" t="s">
        <v>12480</v>
      </c>
      <c r="V949" s="12" t="s">
        <v>12481</v>
      </c>
      <c r="W949" s="12" t="s">
        <v>10</v>
      </c>
      <c r="X949" s="12" t="s">
        <v>8337</v>
      </c>
      <c r="Y949" s="12" t="s">
        <v>2570</v>
      </c>
      <c r="Z949" s="12" t="s">
        <v>12494</v>
      </c>
    </row>
    <row r="950" spans="1:26">
      <c r="A950" s="12" t="s">
        <v>177</v>
      </c>
      <c r="B950" s="12" t="s">
        <v>10021</v>
      </c>
      <c r="C950" s="12" t="s">
        <v>12495</v>
      </c>
      <c r="D950" s="12" t="s">
        <v>12496</v>
      </c>
      <c r="E950" s="12" t="s">
        <v>12457</v>
      </c>
      <c r="F950" s="12" t="s">
        <v>3289</v>
      </c>
      <c r="G950" s="12" t="s">
        <v>1721</v>
      </c>
      <c r="H950" s="12" t="s">
        <v>1051</v>
      </c>
      <c r="I950" s="12" t="s">
        <v>3800</v>
      </c>
      <c r="J950" s="12" t="s">
        <v>3800</v>
      </c>
      <c r="K950" s="12" t="s">
        <v>1051</v>
      </c>
      <c r="L950" s="12" t="s">
        <v>5827</v>
      </c>
      <c r="M950" s="12" t="s">
        <v>2792</v>
      </c>
      <c r="N950" s="12" t="s">
        <v>371</v>
      </c>
      <c r="O950" s="12" t="s">
        <v>91</v>
      </c>
      <c r="P950" s="12" t="s">
        <v>91</v>
      </c>
      <c r="Q950" s="12" t="s">
        <v>371</v>
      </c>
      <c r="R950" s="12" t="s">
        <v>2884</v>
      </c>
      <c r="S950" s="12" t="s">
        <v>12497</v>
      </c>
      <c r="T950" s="12" t="s">
        <v>12498</v>
      </c>
      <c r="U950" s="12" t="s">
        <v>3808</v>
      </c>
      <c r="V950" s="12" t="s">
        <v>12461</v>
      </c>
      <c r="W950" s="12" t="s">
        <v>3</v>
      </c>
      <c r="X950" s="12" t="s">
        <v>12499</v>
      </c>
      <c r="Y950" s="12" t="s">
        <v>12500</v>
      </c>
      <c r="Z950" s="12" t="s">
        <v>12501</v>
      </c>
    </row>
    <row r="951" spans="1:26">
      <c r="A951" s="12" t="s">
        <v>177</v>
      </c>
      <c r="B951" s="12" t="s">
        <v>12013</v>
      </c>
      <c r="C951" s="12" t="s">
        <v>12502</v>
      </c>
      <c r="D951" s="12" t="s">
        <v>12503</v>
      </c>
      <c r="E951" s="12" t="s">
        <v>12457</v>
      </c>
      <c r="F951" s="12" t="s">
        <v>1981</v>
      </c>
      <c r="G951" s="12" t="s">
        <v>1719</v>
      </c>
      <c r="H951" s="12" t="s">
        <v>1502</v>
      </c>
      <c r="I951" s="12" t="s">
        <v>1051</v>
      </c>
      <c r="J951" s="12" t="s">
        <v>1504</v>
      </c>
      <c r="K951" s="12" t="s">
        <v>1051</v>
      </c>
      <c r="L951" s="12" t="s">
        <v>8360</v>
      </c>
      <c r="M951" s="12" t="s">
        <v>7695</v>
      </c>
      <c r="N951" s="12" t="s">
        <v>3522</v>
      </c>
      <c r="O951" s="12" t="s">
        <v>3522</v>
      </c>
      <c r="P951" s="12" t="s">
        <v>2315</v>
      </c>
      <c r="Q951" s="12" t="s">
        <v>3522</v>
      </c>
      <c r="R951" s="12" t="s">
        <v>7079</v>
      </c>
      <c r="S951" s="12" t="s">
        <v>12504</v>
      </c>
      <c r="T951" s="12" t="s">
        <v>12505</v>
      </c>
      <c r="U951" s="12" t="s">
        <v>4338</v>
      </c>
      <c r="V951" s="12" t="s">
        <v>12461</v>
      </c>
      <c r="W951" s="12" t="s">
        <v>11</v>
      </c>
      <c r="X951" s="12" t="s">
        <v>12348</v>
      </c>
      <c r="Y951" s="12" t="s">
        <v>12506</v>
      </c>
      <c r="Z951" s="12" t="s">
        <v>12507</v>
      </c>
    </row>
    <row r="952" spans="1:26">
      <c r="A952" s="12" t="s">
        <v>177</v>
      </c>
      <c r="B952" s="12" t="s">
        <v>5196</v>
      </c>
      <c r="C952" s="12" t="s">
        <v>12508</v>
      </c>
      <c r="D952" s="12" t="s">
        <v>12509</v>
      </c>
      <c r="E952" s="12" t="s">
        <v>12510</v>
      </c>
      <c r="F952" s="12" t="s">
        <v>2853</v>
      </c>
      <c r="G952" s="12" t="s">
        <v>2027</v>
      </c>
      <c r="H952" s="12" t="s">
        <v>1502</v>
      </c>
      <c r="I952" s="12" t="s">
        <v>1482</v>
      </c>
      <c r="J952" s="12" t="s">
        <v>1051</v>
      </c>
      <c r="K952" s="12" t="s">
        <v>1482</v>
      </c>
      <c r="L952" s="12" t="s">
        <v>12511</v>
      </c>
      <c r="M952" s="12" t="s">
        <v>3663</v>
      </c>
      <c r="N952" s="12" t="s">
        <v>2696</v>
      </c>
      <c r="O952" s="12" t="s">
        <v>375</v>
      </c>
      <c r="P952" s="12" t="s">
        <v>371</v>
      </c>
      <c r="Q952" s="12" t="s">
        <v>371</v>
      </c>
      <c r="R952" s="12" t="s">
        <v>12512</v>
      </c>
      <c r="S952" s="12" t="s">
        <v>12513</v>
      </c>
      <c r="T952" s="12" t="s">
        <v>12514</v>
      </c>
      <c r="U952" s="12" t="s">
        <v>5605</v>
      </c>
      <c r="V952" s="12" t="s">
        <v>12515</v>
      </c>
      <c r="W952" s="12" t="s">
        <v>2</v>
      </c>
      <c r="X952" s="12" t="s">
        <v>12516</v>
      </c>
      <c r="Y952" s="12" t="s">
        <v>12517</v>
      </c>
      <c r="Z952" s="12" t="s">
        <v>12518</v>
      </c>
    </row>
    <row r="953" spans="1:26">
      <c r="A953" s="12" t="s">
        <v>177</v>
      </c>
      <c r="B953" s="12" t="s">
        <v>12519</v>
      </c>
      <c r="C953" s="12" t="s">
        <v>12520</v>
      </c>
      <c r="D953" s="12" t="s">
        <v>12521</v>
      </c>
      <c r="E953" s="12" t="s">
        <v>12510</v>
      </c>
      <c r="F953" s="12" t="s">
        <v>2301</v>
      </c>
      <c r="G953" s="12" t="s">
        <v>1719</v>
      </c>
      <c r="H953" s="12" t="s">
        <v>1897</v>
      </c>
      <c r="I953" s="12" t="s">
        <v>1547</v>
      </c>
      <c r="J953" s="12" t="s">
        <v>1482</v>
      </c>
      <c r="K953" s="12" t="s">
        <v>1547</v>
      </c>
      <c r="L953" s="12" t="s">
        <v>4104</v>
      </c>
      <c r="M953" s="12" t="s">
        <v>3346</v>
      </c>
      <c r="N953" s="12" t="s">
        <v>2575</v>
      </c>
      <c r="O953" s="12" t="s">
        <v>471</v>
      </c>
      <c r="P953" s="12" t="s">
        <v>375</v>
      </c>
      <c r="Q953" s="12" t="s">
        <v>3663</v>
      </c>
      <c r="R953" s="12" t="s">
        <v>12522</v>
      </c>
      <c r="S953" s="12" t="s">
        <v>12523</v>
      </c>
      <c r="T953" s="12" t="s">
        <v>12524</v>
      </c>
      <c r="U953" s="12" t="s">
        <v>12525</v>
      </c>
      <c r="V953" s="12" t="s">
        <v>12526</v>
      </c>
      <c r="W953" s="12" t="s">
        <v>2</v>
      </c>
      <c r="X953" s="12" t="s">
        <v>943</v>
      </c>
      <c r="Y953" s="12" t="s">
        <v>943</v>
      </c>
      <c r="Z953" s="12" t="s">
        <v>12527</v>
      </c>
    </row>
    <row r="954" spans="1:26">
      <c r="A954" s="12" t="s">
        <v>177</v>
      </c>
      <c r="B954" s="12" t="s">
        <v>9549</v>
      </c>
      <c r="C954" s="12" t="s">
        <v>12528</v>
      </c>
      <c r="D954" s="12" t="s">
        <v>12529</v>
      </c>
      <c r="E954" s="12" t="s">
        <v>12510</v>
      </c>
      <c r="F954" s="12" t="s">
        <v>3104</v>
      </c>
      <c r="G954" s="12" t="s">
        <v>1897</v>
      </c>
      <c r="H954" s="12" t="s">
        <v>1482</v>
      </c>
      <c r="I954" s="12" t="s">
        <v>1482</v>
      </c>
      <c r="J954" s="12" t="s">
        <v>3800</v>
      </c>
      <c r="K954" s="12" t="s">
        <v>3800</v>
      </c>
      <c r="L954" s="12" t="s">
        <v>12530</v>
      </c>
      <c r="M954" s="12" t="s">
        <v>4769</v>
      </c>
      <c r="N954" s="12" t="s">
        <v>3522</v>
      </c>
      <c r="O954" s="12" t="s">
        <v>3522</v>
      </c>
      <c r="P954" s="12" t="s">
        <v>91</v>
      </c>
      <c r="Q954" s="12" t="s">
        <v>91</v>
      </c>
      <c r="R954" s="12" t="s">
        <v>12531</v>
      </c>
      <c r="S954" s="12" t="s">
        <v>12532</v>
      </c>
      <c r="T954" s="12" t="s">
        <v>12533</v>
      </c>
      <c r="U954" s="12" t="s">
        <v>12534</v>
      </c>
      <c r="V954" s="12" t="s">
        <v>372</v>
      </c>
      <c r="W954" s="12" t="s">
        <v>4</v>
      </c>
      <c r="X954" s="12" t="s">
        <v>12535</v>
      </c>
      <c r="Y954" s="12" t="s">
        <v>12536</v>
      </c>
      <c r="Z954" s="12" t="s">
        <v>12537</v>
      </c>
    </row>
    <row r="955" spans="1:26">
      <c r="A955" s="12" t="s">
        <v>177</v>
      </c>
      <c r="B955" s="12" t="s">
        <v>5003</v>
      </c>
      <c r="C955" s="12" t="s">
        <v>12538</v>
      </c>
      <c r="D955" s="12" t="s">
        <v>12539</v>
      </c>
      <c r="E955" s="12" t="s">
        <v>12510</v>
      </c>
      <c r="F955" s="12" t="s">
        <v>2779</v>
      </c>
      <c r="G955" s="12" t="s">
        <v>1592</v>
      </c>
      <c r="H955" s="12" t="s">
        <v>1502</v>
      </c>
      <c r="I955" s="12" t="s">
        <v>1051</v>
      </c>
      <c r="J955" s="12" t="s">
        <v>1504</v>
      </c>
      <c r="K955" s="12" t="s">
        <v>1482</v>
      </c>
      <c r="L955" s="12" t="s">
        <v>12540</v>
      </c>
      <c r="M955" s="12" t="s">
        <v>3583</v>
      </c>
      <c r="N955" s="12" t="s">
        <v>431</v>
      </c>
      <c r="O955" s="12" t="s">
        <v>371</v>
      </c>
      <c r="P955" s="12" t="s">
        <v>371</v>
      </c>
      <c r="Q955" s="12" t="s">
        <v>375</v>
      </c>
      <c r="R955" s="12" t="s">
        <v>12541</v>
      </c>
      <c r="S955" s="12" t="s">
        <v>12542</v>
      </c>
      <c r="T955" s="12" t="s">
        <v>12543</v>
      </c>
      <c r="U955" s="12" t="s">
        <v>12544</v>
      </c>
      <c r="V955" s="12" t="s">
        <v>12515</v>
      </c>
      <c r="W955" s="12" t="s">
        <v>3</v>
      </c>
      <c r="X955" s="12" t="s">
        <v>12545</v>
      </c>
      <c r="Y955" s="12" t="s">
        <v>11535</v>
      </c>
      <c r="Z955" s="12" t="s">
        <v>12546</v>
      </c>
    </row>
    <row r="956" spans="1:26">
      <c r="A956" s="12" t="s">
        <v>177</v>
      </c>
      <c r="B956" s="12" t="s">
        <v>12547</v>
      </c>
      <c r="C956" s="12" t="s">
        <v>12548</v>
      </c>
      <c r="D956" s="12" t="s">
        <v>12549</v>
      </c>
      <c r="E956" s="12" t="s">
        <v>12510</v>
      </c>
      <c r="F956" s="12" t="s">
        <v>2758</v>
      </c>
      <c r="G956" s="12" t="s">
        <v>3800</v>
      </c>
      <c r="H956" s="12" t="s">
        <v>3800</v>
      </c>
      <c r="I956" s="12" t="s">
        <v>3800</v>
      </c>
      <c r="J956" s="12" t="s">
        <v>1051</v>
      </c>
      <c r="K956" s="12" t="s">
        <v>1482</v>
      </c>
      <c r="L956" s="12" t="s">
        <v>3363</v>
      </c>
      <c r="M956" s="12" t="s">
        <v>91</v>
      </c>
      <c r="N956" s="12" t="s">
        <v>91</v>
      </c>
      <c r="O956" s="12" t="s">
        <v>91</v>
      </c>
      <c r="P956" s="12" t="s">
        <v>371</v>
      </c>
      <c r="Q956" s="12" t="s">
        <v>371</v>
      </c>
      <c r="R956" s="12" t="s">
        <v>12550</v>
      </c>
      <c r="S956" s="12" t="s">
        <v>12551</v>
      </c>
      <c r="T956" s="12" t="s">
        <v>12552</v>
      </c>
      <c r="U956" s="12" t="s">
        <v>12553</v>
      </c>
      <c r="V956" s="12" t="s">
        <v>12515</v>
      </c>
      <c r="W956" s="12" t="s">
        <v>3</v>
      </c>
      <c r="X956" s="12" t="s">
        <v>12554</v>
      </c>
      <c r="Y956" s="12" t="s">
        <v>12555</v>
      </c>
      <c r="Z956" s="12" t="s">
        <v>12556</v>
      </c>
    </row>
    <row r="957" spans="1:26">
      <c r="A957" s="12" t="s">
        <v>177</v>
      </c>
      <c r="B957" s="12" t="s">
        <v>10920</v>
      </c>
      <c r="C957" s="12" t="s">
        <v>12557</v>
      </c>
      <c r="D957" s="12" t="s">
        <v>12558</v>
      </c>
      <c r="E957" s="12" t="s">
        <v>12510</v>
      </c>
      <c r="F957" s="12" t="s">
        <v>3389</v>
      </c>
      <c r="G957" s="12" t="s">
        <v>1482</v>
      </c>
      <c r="H957" s="12" t="s">
        <v>3800</v>
      </c>
      <c r="I957" s="12" t="s">
        <v>3800</v>
      </c>
      <c r="J957" s="12" t="s">
        <v>3800</v>
      </c>
      <c r="K957" s="12" t="s">
        <v>1482</v>
      </c>
      <c r="L957" s="12" t="s">
        <v>12559</v>
      </c>
      <c r="M957" s="12" t="s">
        <v>3522</v>
      </c>
      <c r="N957" s="12" t="s">
        <v>91</v>
      </c>
      <c r="O957" s="12" t="s">
        <v>91</v>
      </c>
      <c r="P957" s="12" t="s">
        <v>91</v>
      </c>
      <c r="Q957" s="12" t="s">
        <v>3522</v>
      </c>
      <c r="R957" s="12" t="s">
        <v>12560</v>
      </c>
      <c r="S957" s="12" t="s">
        <v>12561</v>
      </c>
      <c r="T957" s="12" t="s">
        <v>12562</v>
      </c>
      <c r="U957" s="12" t="s">
        <v>3808</v>
      </c>
      <c r="V957" s="12" t="s">
        <v>12515</v>
      </c>
      <c r="W957" s="12" t="s">
        <v>10</v>
      </c>
      <c r="X957" s="12" t="s">
        <v>9805</v>
      </c>
      <c r="Y957" s="12" t="s">
        <v>12563</v>
      </c>
      <c r="Z957" s="12" t="s">
        <v>12564</v>
      </c>
    </row>
    <row r="958" spans="1:26">
      <c r="A958" s="12" t="s">
        <v>177</v>
      </c>
      <c r="B958" s="12" t="s">
        <v>12565</v>
      </c>
      <c r="C958" s="12" t="s">
        <v>12566</v>
      </c>
      <c r="D958" s="12" t="s">
        <v>12567</v>
      </c>
      <c r="E958" s="12" t="s">
        <v>12510</v>
      </c>
      <c r="F958" s="12" t="s">
        <v>2074</v>
      </c>
      <c r="G958" s="12" t="s">
        <v>2049</v>
      </c>
      <c r="H958" s="12" t="s">
        <v>1875</v>
      </c>
      <c r="I958" s="12" t="s">
        <v>1613</v>
      </c>
      <c r="J958" s="12" t="s">
        <v>1546</v>
      </c>
      <c r="K958" s="12" t="s">
        <v>1613</v>
      </c>
      <c r="L958" s="12" t="s">
        <v>10778</v>
      </c>
      <c r="M958" s="12" t="s">
        <v>3772</v>
      </c>
      <c r="N958" s="12" t="s">
        <v>4164</v>
      </c>
      <c r="O958" s="12" t="s">
        <v>4261</v>
      </c>
      <c r="P958" s="12" t="s">
        <v>4088</v>
      </c>
      <c r="Q958" s="12" t="s">
        <v>375</v>
      </c>
      <c r="R958" s="12" t="s">
        <v>12568</v>
      </c>
      <c r="S958" s="12" t="s">
        <v>6217</v>
      </c>
      <c r="T958" s="12" t="s">
        <v>12569</v>
      </c>
      <c r="U958" s="12" t="s">
        <v>12570</v>
      </c>
      <c r="V958" s="12" t="s">
        <v>12571</v>
      </c>
      <c r="W958" s="12" t="s">
        <v>4</v>
      </c>
      <c r="X958" s="12" t="s">
        <v>10920</v>
      </c>
      <c r="Y958" s="12" t="s">
        <v>10637</v>
      </c>
      <c r="Z958" s="12" t="s">
        <v>12572</v>
      </c>
    </row>
    <row r="959" spans="1:26">
      <c r="A959" s="12" t="s">
        <v>177</v>
      </c>
      <c r="B959" s="12" t="s">
        <v>6795</v>
      </c>
      <c r="C959" s="12" t="s">
        <v>12573</v>
      </c>
      <c r="D959" s="12" t="s">
        <v>12574</v>
      </c>
      <c r="E959" s="12" t="s">
        <v>12510</v>
      </c>
      <c r="F959" s="12" t="s">
        <v>2654</v>
      </c>
      <c r="G959" s="12" t="s">
        <v>1592</v>
      </c>
      <c r="H959" s="12" t="s">
        <v>1504</v>
      </c>
      <c r="I959" s="12" t="s">
        <v>1051</v>
      </c>
      <c r="J959" s="12" t="s">
        <v>1482</v>
      </c>
      <c r="K959" s="12" t="s">
        <v>3800</v>
      </c>
      <c r="L959" s="12" t="s">
        <v>12575</v>
      </c>
      <c r="M959" s="12" t="s">
        <v>3442</v>
      </c>
      <c r="N959" s="12" t="s">
        <v>371</v>
      </c>
      <c r="O959" s="12" t="s">
        <v>371</v>
      </c>
      <c r="P959" s="12" t="s">
        <v>375</v>
      </c>
      <c r="Q959" s="12" t="s">
        <v>91</v>
      </c>
      <c r="R959" s="12" t="s">
        <v>2209</v>
      </c>
      <c r="S959" s="12" t="s">
        <v>12576</v>
      </c>
      <c r="T959" s="12" t="s">
        <v>12577</v>
      </c>
      <c r="U959" s="12" t="s">
        <v>5605</v>
      </c>
      <c r="V959" s="12" t="s">
        <v>372</v>
      </c>
      <c r="W959" s="12" t="s">
        <v>3</v>
      </c>
      <c r="X959" s="12" t="s">
        <v>12578</v>
      </c>
      <c r="Y959" s="12" t="s">
        <v>2691</v>
      </c>
      <c r="Z959" s="12" t="s">
        <v>12579</v>
      </c>
    </row>
    <row r="960" spans="1:26">
      <c r="A960" s="12" t="s">
        <v>177</v>
      </c>
      <c r="B960" s="12" t="s">
        <v>12276</v>
      </c>
      <c r="C960" s="12" t="s">
        <v>12580</v>
      </c>
      <c r="D960" s="12" t="s">
        <v>12581</v>
      </c>
      <c r="E960" s="12" t="s">
        <v>12582</v>
      </c>
      <c r="F960" s="12" t="s">
        <v>2384</v>
      </c>
      <c r="G960" s="12" t="s">
        <v>2134</v>
      </c>
      <c r="H960" s="12" t="s">
        <v>1657</v>
      </c>
      <c r="I960" s="12" t="s">
        <v>1482</v>
      </c>
      <c r="J960" s="12" t="s">
        <v>1482</v>
      </c>
      <c r="K960" s="12" t="s">
        <v>1546</v>
      </c>
      <c r="L960" s="12" t="s">
        <v>5498</v>
      </c>
      <c r="M960" s="12" t="s">
        <v>11463</v>
      </c>
      <c r="N960" s="12" t="s">
        <v>3663</v>
      </c>
      <c r="O960" s="12" t="s">
        <v>3522</v>
      </c>
      <c r="P960" s="12" t="s">
        <v>3522</v>
      </c>
      <c r="Q960" s="12" t="s">
        <v>375</v>
      </c>
      <c r="R960" s="12" t="s">
        <v>11180</v>
      </c>
      <c r="S960" s="12" t="s">
        <v>12583</v>
      </c>
      <c r="T960" s="12" t="s">
        <v>12584</v>
      </c>
      <c r="U960" s="12" t="s">
        <v>12585</v>
      </c>
      <c r="V960" s="12" t="s">
        <v>12586</v>
      </c>
      <c r="W960" s="12" t="s">
        <v>11</v>
      </c>
      <c r="X960" s="12" t="s">
        <v>12587</v>
      </c>
      <c r="Y960" s="12" t="s">
        <v>12588</v>
      </c>
      <c r="Z960" s="12" t="s">
        <v>12589</v>
      </c>
    </row>
    <row r="961" spans="1:26">
      <c r="A961" s="12" t="s">
        <v>177</v>
      </c>
      <c r="B961" s="12" t="s">
        <v>9041</v>
      </c>
      <c r="C961" s="12" t="s">
        <v>12590</v>
      </c>
      <c r="D961" s="12" t="s">
        <v>12591</v>
      </c>
      <c r="E961" s="12" t="s">
        <v>12582</v>
      </c>
      <c r="F961" s="12" t="s">
        <v>2134</v>
      </c>
      <c r="G961" s="12" t="s">
        <v>2074</v>
      </c>
      <c r="H961" s="12" t="s">
        <v>1939</v>
      </c>
      <c r="I961" s="12" t="s">
        <v>1502</v>
      </c>
      <c r="J961" s="12" t="s">
        <v>1504</v>
      </c>
      <c r="K961" s="12" t="s">
        <v>1547</v>
      </c>
      <c r="L961" s="12" t="s">
        <v>3969</v>
      </c>
      <c r="M961" s="12" t="s">
        <v>5258</v>
      </c>
      <c r="N961" s="12" t="s">
        <v>3613</v>
      </c>
      <c r="O961" s="12" t="s">
        <v>375</v>
      </c>
      <c r="P961" s="12" t="s">
        <v>371</v>
      </c>
      <c r="Q961" s="12" t="s">
        <v>2038</v>
      </c>
      <c r="R961" s="12" t="s">
        <v>10102</v>
      </c>
      <c r="S961" s="12" t="s">
        <v>12592</v>
      </c>
      <c r="T961" s="12" t="s">
        <v>12593</v>
      </c>
      <c r="U961" s="12" t="s">
        <v>12594</v>
      </c>
      <c r="V961" s="12" t="s">
        <v>4831</v>
      </c>
      <c r="W961" s="12" t="s">
        <v>10</v>
      </c>
      <c r="X961" s="12" t="s">
        <v>8952</v>
      </c>
      <c r="Y961" s="12" t="s">
        <v>4969</v>
      </c>
      <c r="Z961" s="12" t="s">
        <v>12595</v>
      </c>
    </row>
    <row r="962" spans="1:26">
      <c r="A962" s="12" t="s">
        <v>177</v>
      </c>
      <c r="B962" s="12" t="s">
        <v>12596</v>
      </c>
      <c r="C962" s="12" t="s">
        <v>12597</v>
      </c>
      <c r="D962" s="12" t="s">
        <v>12598</v>
      </c>
      <c r="E962" s="12" t="s">
        <v>12582</v>
      </c>
      <c r="F962" s="12" t="s">
        <v>2074</v>
      </c>
      <c r="G962" s="12" t="s">
        <v>2646</v>
      </c>
      <c r="H962" s="12" t="s">
        <v>1657</v>
      </c>
      <c r="I962" s="12" t="s">
        <v>1051</v>
      </c>
      <c r="J962" s="12" t="s">
        <v>1482</v>
      </c>
      <c r="K962" s="12" t="s">
        <v>1502</v>
      </c>
      <c r="L962" s="12" t="s">
        <v>3522</v>
      </c>
      <c r="M962" s="12" t="s">
        <v>6579</v>
      </c>
      <c r="N962" s="12" t="s">
        <v>3522</v>
      </c>
      <c r="O962" s="12" t="s">
        <v>371</v>
      </c>
      <c r="P962" s="12" t="s">
        <v>371</v>
      </c>
      <c r="Q962" s="12" t="s">
        <v>431</v>
      </c>
      <c r="R962" s="12" t="s">
        <v>10730</v>
      </c>
      <c r="S962" s="12" t="s">
        <v>12599</v>
      </c>
      <c r="T962" s="12" t="s">
        <v>12600</v>
      </c>
      <c r="U962" s="12" t="s">
        <v>12601</v>
      </c>
      <c r="V962" s="12" t="s">
        <v>12602</v>
      </c>
      <c r="W962" s="12" t="s">
        <v>2</v>
      </c>
      <c r="X962" s="12" t="s">
        <v>2447</v>
      </c>
      <c r="Y962" s="12" t="s">
        <v>9220</v>
      </c>
      <c r="Z962" s="12" t="s">
        <v>12603</v>
      </c>
    </row>
    <row r="963" spans="1:26">
      <c r="A963" s="12" t="s">
        <v>177</v>
      </c>
      <c r="B963" s="12" t="s">
        <v>2726</v>
      </c>
      <c r="C963" s="12" t="s">
        <v>12604</v>
      </c>
      <c r="D963" s="12" t="s">
        <v>12605</v>
      </c>
      <c r="E963" s="12" t="s">
        <v>12582</v>
      </c>
      <c r="F963" s="12" t="s">
        <v>2994</v>
      </c>
      <c r="G963" s="12" t="s">
        <v>1961</v>
      </c>
      <c r="H963" s="12" t="s">
        <v>1504</v>
      </c>
      <c r="I963" s="12" t="s">
        <v>3800</v>
      </c>
      <c r="J963" s="12" t="s">
        <v>3800</v>
      </c>
      <c r="K963" s="12" t="s">
        <v>1051</v>
      </c>
      <c r="L963" s="12" t="s">
        <v>7800</v>
      </c>
      <c r="M963" s="12" t="s">
        <v>5538</v>
      </c>
      <c r="N963" s="12" t="s">
        <v>371</v>
      </c>
      <c r="O963" s="12" t="s">
        <v>91</v>
      </c>
      <c r="P963" s="12" t="s">
        <v>91</v>
      </c>
      <c r="Q963" s="12" t="s">
        <v>371</v>
      </c>
      <c r="R963" s="12" t="s">
        <v>10730</v>
      </c>
      <c r="S963" s="12" t="s">
        <v>12542</v>
      </c>
      <c r="T963" s="12" t="s">
        <v>12600</v>
      </c>
      <c r="U963" s="12" t="s">
        <v>3808</v>
      </c>
      <c r="V963" s="12" t="s">
        <v>9404</v>
      </c>
      <c r="W963" s="12" t="s">
        <v>10</v>
      </c>
      <c r="X963" s="12" t="s">
        <v>8165</v>
      </c>
      <c r="Y963" s="12" t="s">
        <v>9309</v>
      </c>
      <c r="Z963" s="12" t="s">
        <v>12606</v>
      </c>
    </row>
    <row r="964" spans="1:26">
      <c r="A964" s="12" t="s">
        <v>177</v>
      </c>
      <c r="B964" s="12" t="s">
        <v>12607</v>
      </c>
      <c r="C964" s="12" t="s">
        <v>12608</v>
      </c>
      <c r="D964" s="12" t="s">
        <v>12609</v>
      </c>
      <c r="E964" s="12" t="s">
        <v>12582</v>
      </c>
      <c r="F964" s="12" t="s">
        <v>2687</v>
      </c>
      <c r="G964" s="12" t="s">
        <v>2049</v>
      </c>
      <c r="H964" s="12" t="s">
        <v>1592</v>
      </c>
      <c r="I964" s="12" t="s">
        <v>3800</v>
      </c>
      <c r="J964" s="12" t="s">
        <v>1051</v>
      </c>
      <c r="K964" s="12" t="s">
        <v>1504</v>
      </c>
      <c r="L964" s="12" t="s">
        <v>12610</v>
      </c>
      <c r="M964" s="12" t="s">
        <v>5563</v>
      </c>
      <c r="N964" s="12" t="s">
        <v>3522</v>
      </c>
      <c r="O964" s="12" t="s">
        <v>91</v>
      </c>
      <c r="P964" s="12" t="s">
        <v>371</v>
      </c>
      <c r="Q964" s="12" t="s">
        <v>2315</v>
      </c>
      <c r="R964" s="12" t="s">
        <v>2413</v>
      </c>
      <c r="S964" s="12" t="s">
        <v>12611</v>
      </c>
      <c r="T964" s="12" t="s">
        <v>12612</v>
      </c>
      <c r="U964" s="12" t="s">
        <v>12613</v>
      </c>
      <c r="V964" s="12" t="s">
        <v>12614</v>
      </c>
      <c r="W964" s="12" t="s">
        <v>2</v>
      </c>
      <c r="X964" s="12" t="s">
        <v>12615</v>
      </c>
      <c r="Y964" s="12" t="s">
        <v>12616</v>
      </c>
      <c r="Z964" s="12" t="s">
        <v>12617</v>
      </c>
    </row>
    <row r="965" spans="1:26">
      <c r="A965" s="12" t="s">
        <v>177</v>
      </c>
      <c r="B965" s="12" t="s">
        <v>2486</v>
      </c>
      <c r="C965" s="12" t="s">
        <v>12618</v>
      </c>
      <c r="D965" s="12" t="s">
        <v>12619</v>
      </c>
      <c r="E965" s="12" t="s">
        <v>12620</v>
      </c>
      <c r="F965" s="12" t="s">
        <v>2135</v>
      </c>
      <c r="G965" s="12" t="s">
        <v>2502</v>
      </c>
      <c r="H965" s="12" t="s">
        <v>3800</v>
      </c>
      <c r="I965" s="12" t="s">
        <v>3800</v>
      </c>
      <c r="J965" s="12" t="s">
        <v>1482</v>
      </c>
      <c r="K965" s="12" t="s">
        <v>1482</v>
      </c>
      <c r="L965" s="12" t="s">
        <v>4057</v>
      </c>
      <c r="M965" s="12" t="s">
        <v>4480</v>
      </c>
      <c r="N965" s="12" t="s">
        <v>91</v>
      </c>
      <c r="O965" s="12" t="s">
        <v>91</v>
      </c>
      <c r="P965" s="12" t="s">
        <v>371</v>
      </c>
      <c r="Q965" s="12" t="s">
        <v>3522</v>
      </c>
      <c r="R965" s="12" t="s">
        <v>537</v>
      </c>
      <c r="S965" s="12" t="s">
        <v>12621</v>
      </c>
      <c r="T965" s="12" t="s">
        <v>12622</v>
      </c>
      <c r="U965" s="12" t="s">
        <v>12623</v>
      </c>
      <c r="V965" s="12" t="s">
        <v>12624</v>
      </c>
      <c r="W965" s="12" t="s">
        <v>10</v>
      </c>
      <c r="X965" s="12" t="s">
        <v>12625</v>
      </c>
      <c r="Y965" s="12" t="s">
        <v>12626</v>
      </c>
      <c r="Z965" s="12" t="s">
        <v>12627</v>
      </c>
    </row>
    <row r="966" spans="1:26">
      <c r="A966" s="12" t="s">
        <v>177</v>
      </c>
      <c r="B966" s="12" t="s">
        <v>10929</v>
      </c>
      <c r="C966" s="12" t="s">
        <v>12628</v>
      </c>
      <c r="D966" s="12" t="s">
        <v>12629</v>
      </c>
      <c r="E966" s="12" t="s">
        <v>12620</v>
      </c>
      <c r="F966" s="12" t="s">
        <v>1918</v>
      </c>
      <c r="G966" s="12" t="s">
        <v>1719</v>
      </c>
      <c r="H966" s="12" t="s">
        <v>1918</v>
      </c>
      <c r="I966" s="12" t="s">
        <v>1657</v>
      </c>
      <c r="J966" s="12" t="s">
        <v>1502</v>
      </c>
      <c r="K966" s="12" t="s">
        <v>1721</v>
      </c>
      <c r="L966" s="12" t="s">
        <v>3522</v>
      </c>
      <c r="M966" s="12" t="s">
        <v>4958</v>
      </c>
      <c r="N966" s="12" t="s">
        <v>5498</v>
      </c>
      <c r="O966" s="12" t="s">
        <v>6802</v>
      </c>
      <c r="P966" s="12" t="s">
        <v>375</v>
      </c>
      <c r="Q966" s="12" t="s">
        <v>7226</v>
      </c>
      <c r="R966" s="12" t="s">
        <v>4769</v>
      </c>
      <c r="S966" s="12" t="s">
        <v>12630</v>
      </c>
      <c r="T966" s="12" t="s">
        <v>12631</v>
      </c>
      <c r="U966" s="12" t="s">
        <v>9183</v>
      </c>
      <c r="V966" s="12" t="s">
        <v>12632</v>
      </c>
      <c r="W966" s="12" t="s">
        <v>4</v>
      </c>
      <c r="X966" s="12" t="s">
        <v>11917</v>
      </c>
      <c r="Y966" s="12" t="s">
        <v>12633</v>
      </c>
      <c r="Z966" s="12" t="s">
        <v>12634</v>
      </c>
    </row>
    <row r="967" spans="1:26">
      <c r="A967" s="12" t="s">
        <v>177</v>
      </c>
      <c r="B967" s="12" t="s">
        <v>2448</v>
      </c>
      <c r="C967" s="12" t="s">
        <v>12635</v>
      </c>
      <c r="D967" s="12" t="s">
        <v>12636</v>
      </c>
      <c r="E967" s="12" t="s">
        <v>12620</v>
      </c>
      <c r="F967" s="12" t="s">
        <v>2654</v>
      </c>
      <c r="G967" s="12" t="s">
        <v>1613</v>
      </c>
      <c r="H967" s="12" t="s">
        <v>3800</v>
      </c>
      <c r="I967" s="12" t="s">
        <v>3800</v>
      </c>
      <c r="J967" s="12" t="s">
        <v>1482</v>
      </c>
      <c r="K967" s="12" t="s">
        <v>1051</v>
      </c>
      <c r="L967" s="12" t="s">
        <v>12637</v>
      </c>
      <c r="M967" s="12" t="s">
        <v>4261</v>
      </c>
      <c r="N967" s="12" t="s">
        <v>91</v>
      </c>
      <c r="O967" s="12" t="s">
        <v>91</v>
      </c>
      <c r="P967" s="12" t="s">
        <v>371</v>
      </c>
      <c r="Q967" s="12" t="s">
        <v>3522</v>
      </c>
      <c r="R967" s="12" t="s">
        <v>5980</v>
      </c>
      <c r="S967" s="12" t="s">
        <v>12638</v>
      </c>
      <c r="T967" s="12" t="s">
        <v>12639</v>
      </c>
      <c r="U967" s="12" t="s">
        <v>12623</v>
      </c>
      <c r="V967" s="12" t="s">
        <v>7844</v>
      </c>
      <c r="W967" s="12" t="s">
        <v>10</v>
      </c>
      <c r="X967" s="12" t="s">
        <v>12640</v>
      </c>
      <c r="Y967" s="12" t="s">
        <v>12470</v>
      </c>
      <c r="Z967" s="12" t="s">
        <v>12641</v>
      </c>
    </row>
    <row r="968" spans="1:26">
      <c r="A968" s="12" t="s">
        <v>177</v>
      </c>
      <c r="B968" s="12" t="s">
        <v>1924</v>
      </c>
      <c r="C968" s="12" t="s">
        <v>12642</v>
      </c>
      <c r="D968" s="12" t="s">
        <v>12643</v>
      </c>
      <c r="E968" s="12" t="s">
        <v>12620</v>
      </c>
      <c r="F968" s="12" t="s">
        <v>3800</v>
      </c>
      <c r="G968" s="12" t="s">
        <v>3800</v>
      </c>
      <c r="H968" s="12" t="s">
        <v>3800</v>
      </c>
      <c r="I968" s="12" t="s">
        <v>3800</v>
      </c>
      <c r="J968" s="12" t="s">
        <v>3800</v>
      </c>
      <c r="K968" s="12" t="s">
        <v>2614</v>
      </c>
      <c r="L968" s="12" t="s">
        <v>91</v>
      </c>
      <c r="M968" s="12" t="s">
        <v>91</v>
      </c>
      <c r="N968" s="12" t="s">
        <v>91</v>
      </c>
      <c r="O968" s="12" t="s">
        <v>91</v>
      </c>
      <c r="P968" s="12" t="s">
        <v>91</v>
      </c>
      <c r="Q968" s="12" t="s">
        <v>12644</v>
      </c>
      <c r="R968" s="12" t="s">
        <v>12644</v>
      </c>
      <c r="S968" s="12" t="s">
        <v>91</v>
      </c>
      <c r="T968" s="12" t="s">
        <v>12645</v>
      </c>
      <c r="U968" s="12" t="s">
        <v>3808</v>
      </c>
      <c r="V968" s="12" t="s">
        <v>6841</v>
      </c>
      <c r="W968" s="12" t="s">
        <v>91</v>
      </c>
      <c r="X968" s="12" t="s">
        <v>12646</v>
      </c>
      <c r="Y968" s="12" t="s">
        <v>12646</v>
      </c>
      <c r="Z968" s="12" t="s">
        <v>91</v>
      </c>
    </row>
    <row r="969" spans="1:26">
      <c r="A969" s="12" t="s">
        <v>177</v>
      </c>
      <c r="B969" s="12" t="s">
        <v>11122</v>
      </c>
      <c r="C969" s="12" t="s">
        <v>12647</v>
      </c>
      <c r="D969" s="12" t="s">
        <v>12648</v>
      </c>
      <c r="E969" s="12" t="s">
        <v>12620</v>
      </c>
      <c r="F969" s="12" t="s">
        <v>2134</v>
      </c>
      <c r="G969" s="12" t="s">
        <v>2502</v>
      </c>
      <c r="H969" s="12" t="s">
        <v>1546</v>
      </c>
      <c r="I969" s="12" t="s">
        <v>1502</v>
      </c>
      <c r="J969" s="12" t="s">
        <v>1051</v>
      </c>
      <c r="K969" s="12" t="s">
        <v>1482</v>
      </c>
      <c r="L969" s="12" t="s">
        <v>4781</v>
      </c>
      <c r="M969" s="12" t="s">
        <v>12649</v>
      </c>
      <c r="N969" s="12" t="s">
        <v>4781</v>
      </c>
      <c r="O969" s="12" t="s">
        <v>371</v>
      </c>
      <c r="P969" s="12" t="s">
        <v>371</v>
      </c>
      <c r="Q969" s="12" t="s">
        <v>371</v>
      </c>
      <c r="R969" s="12" t="s">
        <v>12650</v>
      </c>
      <c r="S969" s="12" t="s">
        <v>12651</v>
      </c>
      <c r="T969" s="12" t="s">
        <v>12652</v>
      </c>
      <c r="U969" s="12" t="s">
        <v>10518</v>
      </c>
      <c r="V969" s="12" t="s">
        <v>12624</v>
      </c>
      <c r="W969" s="12" t="s">
        <v>2</v>
      </c>
      <c r="X969" s="12" t="s">
        <v>8465</v>
      </c>
      <c r="Y969" s="12" t="s">
        <v>3310</v>
      </c>
      <c r="Z969" s="12" t="s">
        <v>12653</v>
      </c>
    </row>
    <row r="970" spans="1:26">
      <c r="A970" s="12" t="s">
        <v>177</v>
      </c>
      <c r="B970" s="12" t="s">
        <v>12654</v>
      </c>
      <c r="C970" s="12" t="s">
        <v>12655</v>
      </c>
      <c r="D970" s="12" t="s">
        <v>12656</v>
      </c>
      <c r="E970" s="12" t="s">
        <v>12620</v>
      </c>
      <c r="F970" s="12" t="s">
        <v>3800</v>
      </c>
      <c r="G970" s="12" t="s">
        <v>3800</v>
      </c>
      <c r="H970" s="12" t="s">
        <v>3800</v>
      </c>
      <c r="I970" s="12" t="s">
        <v>3800</v>
      </c>
      <c r="J970" s="12" t="s">
        <v>3800</v>
      </c>
      <c r="K970" s="12" t="s">
        <v>2614</v>
      </c>
      <c r="L970" s="12" t="s">
        <v>91</v>
      </c>
      <c r="M970" s="12" t="s">
        <v>91</v>
      </c>
      <c r="N970" s="12" t="s">
        <v>91</v>
      </c>
      <c r="O970" s="12" t="s">
        <v>91</v>
      </c>
      <c r="P970" s="12" t="s">
        <v>91</v>
      </c>
      <c r="Q970" s="12" t="s">
        <v>5014</v>
      </c>
      <c r="R970" s="12" t="s">
        <v>5014</v>
      </c>
      <c r="S970" s="12" t="s">
        <v>91</v>
      </c>
      <c r="T970" s="12" t="s">
        <v>12657</v>
      </c>
      <c r="U970" s="12" t="s">
        <v>3808</v>
      </c>
      <c r="V970" s="12" t="s">
        <v>6841</v>
      </c>
      <c r="W970" s="12" t="s">
        <v>91</v>
      </c>
      <c r="X970" s="12" t="s">
        <v>12658</v>
      </c>
      <c r="Y970" s="12" t="s">
        <v>12658</v>
      </c>
      <c r="Z970" s="12" t="s">
        <v>91</v>
      </c>
    </row>
    <row r="971" spans="1:26">
      <c r="A971" s="12" t="s">
        <v>177</v>
      </c>
      <c r="B971" s="12" t="s">
        <v>8668</v>
      </c>
      <c r="C971" s="12" t="s">
        <v>12659</v>
      </c>
      <c r="D971" s="12" t="s">
        <v>12660</v>
      </c>
      <c r="E971" s="12" t="s">
        <v>12661</v>
      </c>
      <c r="F971" s="12" t="s">
        <v>1360</v>
      </c>
      <c r="G971" s="12" t="s">
        <v>2324</v>
      </c>
      <c r="H971" s="12" t="s">
        <v>1810</v>
      </c>
      <c r="I971" s="12" t="s">
        <v>1051</v>
      </c>
      <c r="J971" s="12" t="s">
        <v>1051</v>
      </c>
      <c r="K971" s="12" t="s">
        <v>1051</v>
      </c>
      <c r="L971" s="12" t="s">
        <v>8590</v>
      </c>
      <c r="M971" s="12" t="s">
        <v>12662</v>
      </c>
      <c r="N971" s="12" t="s">
        <v>5511</v>
      </c>
      <c r="O971" s="12" t="s">
        <v>371</v>
      </c>
      <c r="P971" s="12" t="s">
        <v>371</v>
      </c>
      <c r="Q971" s="12" t="s">
        <v>371</v>
      </c>
      <c r="R971" s="12" t="s">
        <v>12663</v>
      </c>
      <c r="S971" s="12" t="s">
        <v>12664</v>
      </c>
      <c r="T971" s="12" t="s">
        <v>12665</v>
      </c>
      <c r="U971" s="12" t="s">
        <v>12666</v>
      </c>
      <c r="V971" s="12" t="s">
        <v>6928</v>
      </c>
      <c r="W971" s="12" t="s">
        <v>10</v>
      </c>
      <c r="X971" s="12" t="s">
        <v>4748</v>
      </c>
      <c r="Y971" s="12" t="s">
        <v>2428</v>
      </c>
      <c r="Z971" s="12" t="s">
        <v>12667</v>
      </c>
    </row>
    <row r="972" spans="1:26">
      <c r="A972" s="12" t="s">
        <v>177</v>
      </c>
      <c r="B972" s="12" t="s">
        <v>12218</v>
      </c>
      <c r="C972" s="12" t="s">
        <v>12668</v>
      </c>
      <c r="D972" s="12" t="s">
        <v>12669</v>
      </c>
      <c r="E972" s="12" t="s">
        <v>12661</v>
      </c>
      <c r="F972" s="12" t="s">
        <v>2463</v>
      </c>
      <c r="G972" s="12" t="s">
        <v>2029</v>
      </c>
      <c r="H972" s="12" t="s">
        <v>1744</v>
      </c>
      <c r="I972" s="12" t="s">
        <v>1546</v>
      </c>
      <c r="J972" s="12" t="s">
        <v>1482</v>
      </c>
      <c r="K972" s="12" t="s">
        <v>1592</v>
      </c>
      <c r="L972" s="12" t="s">
        <v>6188</v>
      </c>
      <c r="M972" s="12" t="s">
        <v>4147</v>
      </c>
      <c r="N972" s="12" t="s">
        <v>4769</v>
      </c>
      <c r="O972" s="12" t="s">
        <v>4781</v>
      </c>
      <c r="P972" s="12" t="s">
        <v>375</v>
      </c>
      <c r="Q972" s="12" t="s">
        <v>3492</v>
      </c>
      <c r="R972" s="12" t="s">
        <v>12670</v>
      </c>
      <c r="S972" s="12" t="s">
        <v>12671</v>
      </c>
      <c r="T972" s="12" t="s">
        <v>12672</v>
      </c>
      <c r="U972" s="12" t="s">
        <v>12043</v>
      </c>
      <c r="V972" s="12" t="s">
        <v>12673</v>
      </c>
      <c r="W972" s="12" t="s">
        <v>4</v>
      </c>
      <c r="X972" s="12" t="s">
        <v>12674</v>
      </c>
      <c r="Y972" s="12" t="s">
        <v>12675</v>
      </c>
      <c r="Z972" s="12" t="s">
        <v>12676</v>
      </c>
    </row>
    <row r="973" spans="1:26">
      <c r="A973" s="12" t="s">
        <v>177</v>
      </c>
      <c r="B973" s="12" t="s">
        <v>12677</v>
      </c>
      <c r="C973" s="12" t="s">
        <v>12678</v>
      </c>
      <c r="D973" s="12" t="s">
        <v>12679</v>
      </c>
      <c r="E973" s="12" t="s">
        <v>12661</v>
      </c>
      <c r="F973" s="12" t="s">
        <v>2563</v>
      </c>
      <c r="G973" s="12" t="s">
        <v>1721</v>
      </c>
      <c r="H973" s="12" t="s">
        <v>1051</v>
      </c>
      <c r="I973" s="12" t="s">
        <v>1051</v>
      </c>
      <c r="J973" s="12" t="s">
        <v>1482</v>
      </c>
      <c r="K973" s="12" t="s">
        <v>1482</v>
      </c>
      <c r="L973" s="12" t="s">
        <v>12680</v>
      </c>
      <c r="M973" s="12" t="s">
        <v>3647</v>
      </c>
      <c r="N973" s="12" t="s">
        <v>371</v>
      </c>
      <c r="O973" s="12" t="s">
        <v>3522</v>
      </c>
      <c r="P973" s="12" t="s">
        <v>375</v>
      </c>
      <c r="Q973" s="12" t="s">
        <v>375</v>
      </c>
      <c r="R973" s="12" t="s">
        <v>4261</v>
      </c>
      <c r="S973" s="12" t="s">
        <v>12681</v>
      </c>
      <c r="T973" s="12" t="s">
        <v>12682</v>
      </c>
      <c r="U973" s="12" t="s">
        <v>12683</v>
      </c>
      <c r="V973" s="12" t="s">
        <v>12684</v>
      </c>
      <c r="W973" s="12" t="s">
        <v>3</v>
      </c>
      <c r="X973" s="12" t="s">
        <v>12249</v>
      </c>
      <c r="Y973" s="12" t="s">
        <v>2389</v>
      </c>
      <c r="Z973" s="12" t="s">
        <v>12685</v>
      </c>
    </row>
    <row r="974" spans="1:26">
      <c r="A974" s="12" t="s">
        <v>177</v>
      </c>
      <c r="B974" s="12" t="s">
        <v>12686</v>
      </c>
      <c r="C974" s="12" t="s">
        <v>12687</v>
      </c>
      <c r="D974" s="12" t="s">
        <v>12688</v>
      </c>
      <c r="E974" s="12" t="s">
        <v>12661</v>
      </c>
      <c r="F974" s="12" t="s">
        <v>2463</v>
      </c>
      <c r="G974" s="12" t="s">
        <v>2324</v>
      </c>
      <c r="H974" s="12" t="s">
        <v>1053</v>
      </c>
      <c r="I974" s="12" t="s">
        <v>3800</v>
      </c>
      <c r="J974" s="12" t="s">
        <v>1504</v>
      </c>
      <c r="K974" s="12" t="s">
        <v>1504</v>
      </c>
      <c r="L974" s="12" t="s">
        <v>6188</v>
      </c>
      <c r="M974" s="12" t="s">
        <v>3378</v>
      </c>
      <c r="N974" s="12" t="s">
        <v>2315</v>
      </c>
      <c r="O974" s="12" t="s">
        <v>91</v>
      </c>
      <c r="P974" s="12" t="s">
        <v>2315</v>
      </c>
      <c r="Q974" s="12" t="s">
        <v>2315</v>
      </c>
      <c r="R974" s="12" t="s">
        <v>9823</v>
      </c>
      <c r="S974" s="12" t="s">
        <v>12689</v>
      </c>
      <c r="T974" s="12" t="s">
        <v>12690</v>
      </c>
      <c r="U974" s="12" t="s">
        <v>12683</v>
      </c>
      <c r="V974" s="12" t="s">
        <v>9566</v>
      </c>
      <c r="W974" s="12" t="s">
        <v>11</v>
      </c>
      <c r="X974" s="12" t="s">
        <v>9085</v>
      </c>
      <c r="Y974" s="12" t="s">
        <v>12691</v>
      </c>
      <c r="Z974" s="12" t="s">
        <v>12692</v>
      </c>
    </row>
    <row r="975" spans="1:26">
      <c r="A975" s="12" t="s">
        <v>177</v>
      </c>
      <c r="B975" s="12" t="s">
        <v>10646</v>
      </c>
      <c r="C975" s="12" t="s">
        <v>12693</v>
      </c>
      <c r="D975" s="12" t="s">
        <v>12694</v>
      </c>
      <c r="E975" s="12" t="s">
        <v>12695</v>
      </c>
      <c r="F975" s="12" t="s">
        <v>2027</v>
      </c>
      <c r="G975" s="12" t="s">
        <v>2463</v>
      </c>
      <c r="H975" s="12" t="s">
        <v>1810</v>
      </c>
      <c r="I975" s="12" t="s">
        <v>1482</v>
      </c>
      <c r="J975" s="12" t="s">
        <v>1504</v>
      </c>
      <c r="K975" s="12" t="s">
        <v>1504</v>
      </c>
      <c r="L975" s="12" t="s">
        <v>6579</v>
      </c>
      <c r="M975" s="12" t="s">
        <v>7202</v>
      </c>
      <c r="N975" s="12" t="s">
        <v>4958</v>
      </c>
      <c r="O975" s="12" t="s">
        <v>375</v>
      </c>
      <c r="P975" s="12" t="s">
        <v>2172</v>
      </c>
      <c r="Q975" s="12" t="s">
        <v>2172</v>
      </c>
      <c r="R975" s="12" t="s">
        <v>4039</v>
      </c>
      <c r="S975" s="12" t="s">
        <v>8194</v>
      </c>
      <c r="T975" s="12" t="s">
        <v>12696</v>
      </c>
      <c r="U975" s="12" t="s">
        <v>12697</v>
      </c>
      <c r="V975" s="12" t="s">
        <v>12698</v>
      </c>
      <c r="W975" s="12" t="s">
        <v>2</v>
      </c>
      <c r="X975" s="12" t="s">
        <v>11990</v>
      </c>
      <c r="Y975" s="12" t="s">
        <v>12377</v>
      </c>
      <c r="Z975" s="12" t="s">
        <v>12699</v>
      </c>
    </row>
    <row r="976" spans="1:26">
      <c r="A976" s="12" t="s">
        <v>177</v>
      </c>
      <c r="B976" s="12" t="s">
        <v>1489</v>
      </c>
      <c r="C976" s="12" t="s">
        <v>12700</v>
      </c>
      <c r="D976" s="12" t="s">
        <v>12701</v>
      </c>
      <c r="E976" s="12" t="s">
        <v>12695</v>
      </c>
      <c r="F976" s="12" t="s">
        <v>1968</v>
      </c>
      <c r="G976" s="12" t="s">
        <v>2027</v>
      </c>
      <c r="H976" s="12" t="s">
        <v>3800</v>
      </c>
      <c r="I976" s="12" t="s">
        <v>3800</v>
      </c>
      <c r="J976" s="12" t="s">
        <v>3800</v>
      </c>
      <c r="K976" s="12" t="s">
        <v>1502</v>
      </c>
      <c r="L976" s="12" t="s">
        <v>4520</v>
      </c>
      <c r="M976" s="12" t="s">
        <v>10358</v>
      </c>
      <c r="N976" s="12" t="s">
        <v>91</v>
      </c>
      <c r="O976" s="12" t="s">
        <v>91</v>
      </c>
      <c r="P976" s="12" t="s">
        <v>91</v>
      </c>
      <c r="Q976" s="12" t="s">
        <v>431</v>
      </c>
      <c r="R976" s="12" t="s">
        <v>3244</v>
      </c>
      <c r="S976" s="12" t="s">
        <v>12702</v>
      </c>
      <c r="T976" s="12" t="s">
        <v>12703</v>
      </c>
      <c r="U976" s="12" t="s">
        <v>3808</v>
      </c>
      <c r="V976" s="12" t="s">
        <v>12704</v>
      </c>
      <c r="W976" s="12" t="s">
        <v>10</v>
      </c>
      <c r="X976" s="12" t="s">
        <v>12705</v>
      </c>
      <c r="Y976" s="12" t="s">
        <v>12706</v>
      </c>
      <c r="Z976" s="12" t="s">
        <v>12707</v>
      </c>
    </row>
    <row r="977" spans="1:26">
      <c r="A977" s="12" t="s">
        <v>177</v>
      </c>
      <c r="B977" s="12" t="s">
        <v>12708</v>
      </c>
      <c r="C977" s="12" t="s">
        <v>12709</v>
      </c>
      <c r="D977" s="12" t="s">
        <v>12710</v>
      </c>
      <c r="E977" s="12" t="s">
        <v>12695</v>
      </c>
      <c r="F977" s="12" t="s">
        <v>2239</v>
      </c>
      <c r="G977" s="12" t="s">
        <v>2404</v>
      </c>
      <c r="H977" s="12" t="s">
        <v>1053</v>
      </c>
      <c r="I977" s="12" t="s">
        <v>1547</v>
      </c>
      <c r="J977" s="12" t="s">
        <v>1482</v>
      </c>
      <c r="K977" s="12" t="s">
        <v>1547</v>
      </c>
      <c r="L977" s="12" t="s">
        <v>5537</v>
      </c>
      <c r="M977" s="12" t="s">
        <v>3998</v>
      </c>
      <c r="N977" s="12" t="s">
        <v>2884</v>
      </c>
      <c r="O977" s="12" t="s">
        <v>2773</v>
      </c>
      <c r="P977" s="12" t="s">
        <v>371</v>
      </c>
      <c r="Q977" s="12" t="s">
        <v>2773</v>
      </c>
      <c r="R977" s="12" t="s">
        <v>8675</v>
      </c>
      <c r="S977" s="12" t="s">
        <v>12711</v>
      </c>
      <c r="T977" s="12" t="s">
        <v>12712</v>
      </c>
      <c r="U977" s="12" t="s">
        <v>9637</v>
      </c>
      <c r="V977" s="12" t="s">
        <v>12713</v>
      </c>
      <c r="W977" s="12" t="s">
        <v>10</v>
      </c>
      <c r="X977" s="12" t="s">
        <v>5442</v>
      </c>
      <c r="Y977" s="12" t="s">
        <v>2410</v>
      </c>
      <c r="Z977" s="12" t="s">
        <v>12714</v>
      </c>
    </row>
    <row r="978" spans="1:26">
      <c r="A978" s="12" t="s">
        <v>177</v>
      </c>
      <c r="B978" s="12" t="s">
        <v>7208</v>
      </c>
      <c r="C978" s="12" t="s">
        <v>12715</v>
      </c>
      <c r="D978" s="12" t="s">
        <v>12716</v>
      </c>
      <c r="E978" s="12" t="s">
        <v>12695</v>
      </c>
      <c r="F978" s="12" t="s">
        <v>2779</v>
      </c>
      <c r="G978" s="12" t="s">
        <v>1721</v>
      </c>
      <c r="H978" s="12" t="s">
        <v>3800</v>
      </c>
      <c r="I978" s="12" t="s">
        <v>3800</v>
      </c>
      <c r="J978" s="12" t="s">
        <v>3800</v>
      </c>
      <c r="K978" s="12" t="s">
        <v>3800</v>
      </c>
      <c r="L978" s="12" t="s">
        <v>9553</v>
      </c>
      <c r="M978" s="12" t="s">
        <v>2731</v>
      </c>
      <c r="N978" s="12" t="s">
        <v>91</v>
      </c>
      <c r="O978" s="12" t="s">
        <v>91</v>
      </c>
      <c r="P978" s="12" t="s">
        <v>91</v>
      </c>
      <c r="Q978" s="12" t="s">
        <v>91</v>
      </c>
      <c r="R978" s="12" t="s">
        <v>10481</v>
      </c>
      <c r="S978" s="12" t="s">
        <v>12717</v>
      </c>
      <c r="T978" s="12" t="s">
        <v>12718</v>
      </c>
      <c r="U978" s="12" t="s">
        <v>3808</v>
      </c>
      <c r="V978" s="12" t="s">
        <v>372</v>
      </c>
      <c r="W978" s="12" t="s">
        <v>10</v>
      </c>
      <c r="X978" s="12" t="s">
        <v>8008</v>
      </c>
      <c r="Y978" s="12" t="s">
        <v>12719</v>
      </c>
      <c r="Z978" s="12" t="s">
        <v>12720</v>
      </c>
    </row>
    <row r="979" spans="1:26">
      <c r="A979" s="12" t="s">
        <v>177</v>
      </c>
      <c r="B979" s="12" t="s">
        <v>12721</v>
      </c>
      <c r="C979" s="12" t="s">
        <v>12722</v>
      </c>
      <c r="D979" s="12" t="s">
        <v>12723</v>
      </c>
      <c r="E979" s="12" t="s">
        <v>12695</v>
      </c>
      <c r="F979" s="12" t="s">
        <v>2450</v>
      </c>
      <c r="G979" s="12" t="s">
        <v>1502</v>
      </c>
      <c r="H979" s="12" t="s">
        <v>3800</v>
      </c>
      <c r="I979" s="12" t="s">
        <v>3800</v>
      </c>
      <c r="J979" s="12" t="s">
        <v>3800</v>
      </c>
      <c r="K979" s="12" t="s">
        <v>1482</v>
      </c>
      <c r="L979" s="12" t="s">
        <v>12724</v>
      </c>
      <c r="M979" s="12" t="s">
        <v>371</v>
      </c>
      <c r="N979" s="12" t="s">
        <v>91</v>
      </c>
      <c r="O979" s="12" t="s">
        <v>91</v>
      </c>
      <c r="P979" s="12" t="s">
        <v>91</v>
      </c>
      <c r="Q979" s="12" t="s">
        <v>375</v>
      </c>
      <c r="R979" s="12" t="s">
        <v>12725</v>
      </c>
      <c r="S979" s="12" t="s">
        <v>12726</v>
      </c>
      <c r="T979" s="12" t="s">
        <v>12727</v>
      </c>
      <c r="U979" s="12" t="s">
        <v>3808</v>
      </c>
      <c r="V979" s="12" t="s">
        <v>12728</v>
      </c>
      <c r="W979" s="12" t="s">
        <v>3</v>
      </c>
      <c r="X979" s="12" t="s">
        <v>12729</v>
      </c>
      <c r="Y979" s="12" t="s">
        <v>12730</v>
      </c>
      <c r="Z979" s="12" t="s">
        <v>12731</v>
      </c>
    </row>
    <row r="980" spans="1:26">
      <c r="A980" s="12" t="s">
        <v>177</v>
      </c>
      <c r="B980" s="12" t="s">
        <v>9196</v>
      </c>
      <c r="C980" s="12" t="s">
        <v>12732</v>
      </c>
      <c r="D980" s="12" t="s">
        <v>12733</v>
      </c>
      <c r="E980" s="12" t="s">
        <v>12695</v>
      </c>
      <c r="F980" s="12" t="s">
        <v>2014</v>
      </c>
      <c r="G980" s="12" t="s">
        <v>1502</v>
      </c>
      <c r="H980" s="12" t="s">
        <v>1051</v>
      </c>
      <c r="I980" s="12" t="s">
        <v>3800</v>
      </c>
      <c r="J980" s="12" t="s">
        <v>3800</v>
      </c>
      <c r="K980" s="12" t="s">
        <v>3800</v>
      </c>
      <c r="L980" s="12" t="s">
        <v>12387</v>
      </c>
      <c r="M980" s="12" t="s">
        <v>375</v>
      </c>
      <c r="N980" s="12" t="s">
        <v>371</v>
      </c>
      <c r="O980" s="12" t="s">
        <v>91</v>
      </c>
      <c r="P980" s="12" t="s">
        <v>91</v>
      </c>
      <c r="Q980" s="12" t="s">
        <v>91</v>
      </c>
      <c r="R980" s="12" t="s">
        <v>3244</v>
      </c>
      <c r="S980" s="12" t="s">
        <v>12734</v>
      </c>
      <c r="T980" s="12" t="s">
        <v>12735</v>
      </c>
      <c r="U980" s="12" t="s">
        <v>3808</v>
      </c>
      <c r="V980" s="12" t="s">
        <v>372</v>
      </c>
      <c r="W980" s="12" t="s">
        <v>3</v>
      </c>
      <c r="X980" s="12" t="s">
        <v>10087</v>
      </c>
      <c r="Y980" s="12" t="s">
        <v>2183</v>
      </c>
      <c r="Z980" s="12" t="s">
        <v>12736</v>
      </c>
    </row>
    <row r="981" spans="1:26">
      <c r="A981" s="12" t="s">
        <v>177</v>
      </c>
      <c r="B981" s="12" t="s">
        <v>9326</v>
      </c>
      <c r="C981" s="12" t="s">
        <v>12737</v>
      </c>
      <c r="D981" s="12" t="s">
        <v>12738</v>
      </c>
      <c r="E981" s="12" t="s">
        <v>12695</v>
      </c>
      <c r="F981" s="12" t="s">
        <v>2463</v>
      </c>
      <c r="G981" s="12" t="s">
        <v>1742</v>
      </c>
      <c r="H981" s="12" t="s">
        <v>1698</v>
      </c>
      <c r="I981" s="12" t="s">
        <v>1051</v>
      </c>
      <c r="J981" s="12" t="s">
        <v>1482</v>
      </c>
      <c r="K981" s="12" t="s">
        <v>1482</v>
      </c>
      <c r="L981" s="12" t="s">
        <v>4333</v>
      </c>
      <c r="M981" s="12" t="s">
        <v>375</v>
      </c>
      <c r="N981" s="12" t="s">
        <v>2697</v>
      </c>
      <c r="O981" s="12" t="s">
        <v>3522</v>
      </c>
      <c r="P981" s="12" t="s">
        <v>371</v>
      </c>
      <c r="Q981" s="12" t="s">
        <v>3522</v>
      </c>
      <c r="R981" s="12" t="s">
        <v>12739</v>
      </c>
      <c r="S981" s="12" t="s">
        <v>12740</v>
      </c>
      <c r="T981" s="12" t="s">
        <v>12741</v>
      </c>
      <c r="U981" s="12" t="s">
        <v>12742</v>
      </c>
      <c r="V981" s="12" t="s">
        <v>12728</v>
      </c>
      <c r="W981" s="12" t="s">
        <v>3</v>
      </c>
      <c r="X981" s="12" t="s">
        <v>12470</v>
      </c>
      <c r="Y981" s="12" t="s">
        <v>10485</v>
      </c>
      <c r="Z981" s="12" t="s">
        <v>12743</v>
      </c>
    </row>
    <row r="982" spans="1:26">
      <c r="A982" s="12" t="s">
        <v>177</v>
      </c>
      <c r="B982" s="12" t="s">
        <v>12744</v>
      </c>
      <c r="C982" s="12" t="s">
        <v>12745</v>
      </c>
      <c r="D982" s="12" t="s">
        <v>12746</v>
      </c>
      <c r="E982" s="12" t="s">
        <v>12747</v>
      </c>
      <c r="F982" s="12" t="s">
        <v>1744</v>
      </c>
      <c r="G982" s="12" t="s">
        <v>2587</v>
      </c>
      <c r="H982" s="12" t="s">
        <v>1939</v>
      </c>
      <c r="I982" s="12" t="s">
        <v>1592</v>
      </c>
      <c r="J982" s="12" t="s">
        <v>1482</v>
      </c>
      <c r="K982" s="12" t="s">
        <v>1482</v>
      </c>
      <c r="L982" s="12" t="s">
        <v>3522</v>
      </c>
      <c r="M982" s="12" t="s">
        <v>4147</v>
      </c>
      <c r="N982" s="12" t="s">
        <v>3522</v>
      </c>
      <c r="O982" s="12" t="s">
        <v>3492</v>
      </c>
      <c r="P982" s="12" t="s">
        <v>375</v>
      </c>
      <c r="Q982" s="12" t="s">
        <v>371</v>
      </c>
      <c r="R982" s="12" t="s">
        <v>7695</v>
      </c>
      <c r="S982" s="12" t="s">
        <v>12748</v>
      </c>
      <c r="T982" s="12" t="s">
        <v>12749</v>
      </c>
      <c r="U982" s="12" t="s">
        <v>12750</v>
      </c>
      <c r="V982" s="12" t="s">
        <v>5558</v>
      </c>
      <c r="W982" s="12" t="s">
        <v>4</v>
      </c>
      <c r="X982" s="12" t="s">
        <v>11392</v>
      </c>
      <c r="Y982" s="12" t="s">
        <v>12751</v>
      </c>
      <c r="Z982" s="12" t="s">
        <v>12752</v>
      </c>
    </row>
    <row r="983" spans="1:26">
      <c r="A983" s="12" t="s">
        <v>177</v>
      </c>
      <c r="B983" s="12" t="s">
        <v>7596</v>
      </c>
      <c r="C983" s="12" t="s">
        <v>12753</v>
      </c>
      <c r="D983" s="12" t="s">
        <v>12754</v>
      </c>
      <c r="E983" s="12" t="s">
        <v>12747</v>
      </c>
      <c r="F983" s="12" t="s">
        <v>1053</v>
      </c>
      <c r="G983" s="12" t="s">
        <v>1742</v>
      </c>
      <c r="H983" s="12" t="s">
        <v>2050</v>
      </c>
      <c r="I983" s="12" t="s">
        <v>1764</v>
      </c>
      <c r="J983" s="12" t="s">
        <v>1504</v>
      </c>
      <c r="K983" s="12" t="s">
        <v>1482</v>
      </c>
      <c r="L983" s="12" t="s">
        <v>2730</v>
      </c>
      <c r="M983" s="12" t="s">
        <v>9573</v>
      </c>
      <c r="N983" s="12" t="s">
        <v>6294</v>
      </c>
      <c r="O983" s="12" t="s">
        <v>3663</v>
      </c>
      <c r="P983" s="12" t="s">
        <v>2315</v>
      </c>
      <c r="Q983" s="12" t="s">
        <v>3522</v>
      </c>
      <c r="R983" s="12" t="s">
        <v>6741</v>
      </c>
      <c r="S983" s="12" t="s">
        <v>12755</v>
      </c>
      <c r="T983" s="12" t="s">
        <v>12696</v>
      </c>
      <c r="U983" s="12" t="s">
        <v>12756</v>
      </c>
      <c r="V983" s="12" t="s">
        <v>5558</v>
      </c>
      <c r="W983" s="12" t="s">
        <v>11</v>
      </c>
      <c r="X983" s="12" t="s">
        <v>12757</v>
      </c>
      <c r="Y983" s="12" t="s">
        <v>12758</v>
      </c>
      <c r="Z983" s="12" t="s">
        <v>12759</v>
      </c>
    </row>
    <row r="984" spans="1:26">
      <c r="A984" s="12" t="s">
        <v>177</v>
      </c>
      <c r="B984" s="12" t="s">
        <v>7657</v>
      </c>
      <c r="C984" s="12" t="s">
        <v>12760</v>
      </c>
      <c r="D984" s="12" t="s">
        <v>12761</v>
      </c>
      <c r="E984" s="12" t="s">
        <v>12747</v>
      </c>
      <c r="F984" s="12" t="s">
        <v>1981</v>
      </c>
      <c r="G984" s="12" t="s">
        <v>1961</v>
      </c>
      <c r="H984" s="12" t="s">
        <v>1613</v>
      </c>
      <c r="I984" s="12" t="s">
        <v>1482</v>
      </c>
      <c r="J984" s="12" t="s">
        <v>1051</v>
      </c>
      <c r="K984" s="12" t="s">
        <v>1482</v>
      </c>
      <c r="L984" s="12" t="s">
        <v>4286</v>
      </c>
      <c r="M984" s="12" t="s">
        <v>4781</v>
      </c>
      <c r="N984" s="12" t="s">
        <v>2696</v>
      </c>
      <c r="O984" s="12" t="s">
        <v>371</v>
      </c>
      <c r="P984" s="12" t="s">
        <v>3522</v>
      </c>
      <c r="Q984" s="12" t="s">
        <v>3522</v>
      </c>
      <c r="R984" s="12" t="s">
        <v>12762</v>
      </c>
      <c r="S984" s="12" t="s">
        <v>10482</v>
      </c>
      <c r="T984" s="12" t="s">
        <v>12763</v>
      </c>
      <c r="U984" s="12" t="s">
        <v>10484</v>
      </c>
      <c r="V984" s="12" t="s">
        <v>5558</v>
      </c>
      <c r="W984" s="12" t="s">
        <v>2</v>
      </c>
      <c r="X984" s="12" t="s">
        <v>3767</v>
      </c>
      <c r="Y984" s="12" t="s">
        <v>2388</v>
      </c>
      <c r="Z984" s="12" t="s">
        <v>12764</v>
      </c>
    </row>
    <row r="985" spans="1:26">
      <c r="A985" s="12" t="s">
        <v>177</v>
      </c>
      <c r="B985" s="12" t="s">
        <v>12545</v>
      </c>
      <c r="C985" s="12" t="s">
        <v>12765</v>
      </c>
      <c r="D985" s="12" t="s">
        <v>12766</v>
      </c>
      <c r="E985" s="12" t="s">
        <v>12747</v>
      </c>
      <c r="F985" s="12" t="s">
        <v>2587</v>
      </c>
      <c r="G985" s="12" t="s">
        <v>2324</v>
      </c>
      <c r="H985" s="12" t="s">
        <v>1546</v>
      </c>
      <c r="I985" s="12" t="s">
        <v>3800</v>
      </c>
      <c r="J985" s="12" t="s">
        <v>1051</v>
      </c>
      <c r="K985" s="12" t="s">
        <v>3800</v>
      </c>
      <c r="L985" s="12" t="s">
        <v>3522</v>
      </c>
      <c r="M985" s="12" t="s">
        <v>3522</v>
      </c>
      <c r="N985" s="12" t="s">
        <v>4781</v>
      </c>
      <c r="O985" s="12" t="s">
        <v>91</v>
      </c>
      <c r="P985" s="12" t="s">
        <v>371</v>
      </c>
      <c r="Q985" s="12" t="s">
        <v>91</v>
      </c>
      <c r="R985" s="12" t="s">
        <v>6283</v>
      </c>
      <c r="S985" s="12" t="s">
        <v>12767</v>
      </c>
      <c r="T985" s="12" t="s">
        <v>12768</v>
      </c>
      <c r="U985" s="12" t="s">
        <v>12769</v>
      </c>
      <c r="V985" s="12" t="s">
        <v>372</v>
      </c>
      <c r="W985" s="12" t="s">
        <v>2</v>
      </c>
      <c r="X985" s="12" t="s">
        <v>1577</v>
      </c>
      <c r="Y985" s="12" t="s">
        <v>12770</v>
      </c>
      <c r="Z985" s="12" t="s">
        <v>12771</v>
      </c>
    </row>
    <row r="986" spans="1:26">
      <c r="A986" s="12" t="s">
        <v>177</v>
      </c>
      <c r="B986" s="12" t="s">
        <v>7619</v>
      </c>
      <c r="C986" s="12" t="s">
        <v>12772</v>
      </c>
      <c r="D986" s="12" t="s">
        <v>12773</v>
      </c>
      <c r="E986" s="12" t="s">
        <v>12747</v>
      </c>
      <c r="F986" s="12" t="s">
        <v>3221</v>
      </c>
      <c r="G986" s="12" t="s">
        <v>1613</v>
      </c>
      <c r="H986" s="12" t="s">
        <v>1504</v>
      </c>
      <c r="I986" s="12" t="s">
        <v>3800</v>
      </c>
      <c r="J986" s="12" t="s">
        <v>1482</v>
      </c>
      <c r="K986" s="12" t="s">
        <v>3800</v>
      </c>
      <c r="L986" s="12" t="s">
        <v>12774</v>
      </c>
      <c r="M986" s="12" t="s">
        <v>3363</v>
      </c>
      <c r="N986" s="12" t="s">
        <v>2315</v>
      </c>
      <c r="O986" s="12" t="s">
        <v>91</v>
      </c>
      <c r="P986" s="12" t="s">
        <v>371</v>
      </c>
      <c r="Q986" s="12" t="s">
        <v>91</v>
      </c>
      <c r="R986" s="12" t="s">
        <v>12775</v>
      </c>
      <c r="S986" s="12" t="s">
        <v>12776</v>
      </c>
      <c r="T986" s="12" t="s">
        <v>12777</v>
      </c>
      <c r="U986" s="12" t="s">
        <v>12778</v>
      </c>
      <c r="V986" s="12" t="s">
        <v>372</v>
      </c>
      <c r="W986" s="12" t="s">
        <v>3</v>
      </c>
      <c r="X986" s="12" t="s">
        <v>12779</v>
      </c>
      <c r="Y986" s="12" t="s">
        <v>12780</v>
      </c>
      <c r="Z986" s="12" t="s">
        <v>12781</v>
      </c>
    </row>
    <row r="987" spans="1:26">
      <c r="A987" s="12" t="s">
        <v>177</v>
      </c>
      <c r="B987" s="12" t="s">
        <v>12782</v>
      </c>
      <c r="C987" s="12" t="s">
        <v>12783</v>
      </c>
      <c r="D987" s="12" t="s">
        <v>12784</v>
      </c>
      <c r="E987" s="12" t="s">
        <v>12747</v>
      </c>
      <c r="F987" s="12" t="s">
        <v>2461</v>
      </c>
      <c r="G987" s="12" t="s">
        <v>1939</v>
      </c>
      <c r="H987" s="12" t="s">
        <v>1053</v>
      </c>
      <c r="I987" s="12" t="s">
        <v>1504</v>
      </c>
      <c r="J987" s="12" t="s">
        <v>1482</v>
      </c>
      <c r="K987" s="12" t="s">
        <v>1504</v>
      </c>
      <c r="L987" s="12" t="s">
        <v>12785</v>
      </c>
      <c r="M987" s="12" t="s">
        <v>10114</v>
      </c>
      <c r="N987" s="12" t="s">
        <v>2315</v>
      </c>
      <c r="O987" s="12" t="s">
        <v>2315</v>
      </c>
      <c r="P987" s="12" t="s">
        <v>375</v>
      </c>
      <c r="Q987" s="12" t="s">
        <v>371</v>
      </c>
      <c r="R987" s="12" t="s">
        <v>5358</v>
      </c>
      <c r="S987" s="12" t="s">
        <v>12786</v>
      </c>
      <c r="T987" s="12" t="s">
        <v>12787</v>
      </c>
      <c r="U987" s="12" t="s">
        <v>12788</v>
      </c>
      <c r="V987" s="12" t="s">
        <v>9003</v>
      </c>
      <c r="W987" s="12" t="s">
        <v>3</v>
      </c>
      <c r="X987" s="12" t="s">
        <v>12782</v>
      </c>
      <c r="Y987" s="12" t="s">
        <v>10574</v>
      </c>
      <c r="Z987" s="12" t="s">
        <v>12789</v>
      </c>
    </row>
    <row r="988" spans="1:26">
      <c r="A988" s="12" t="s">
        <v>177</v>
      </c>
      <c r="B988" s="12" t="s">
        <v>12790</v>
      </c>
      <c r="C988" s="12" t="s">
        <v>12791</v>
      </c>
      <c r="D988" s="12" t="s">
        <v>12792</v>
      </c>
      <c r="E988" s="12" t="s">
        <v>12747</v>
      </c>
      <c r="F988" s="12" t="s">
        <v>2853</v>
      </c>
      <c r="G988" s="12" t="s">
        <v>1984</v>
      </c>
      <c r="H988" s="12" t="s">
        <v>1502</v>
      </c>
      <c r="I988" s="12" t="s">
        <v>3800</v>
      </c>
      <c r="J988" s="12" t="s">
        <v>1502</v>
      </c>
      <c r="K988" s="12" t="s">
        <v>1051</v>
      </c>
      <c r="L988" s="12" t="s">
        <v>7695</v>
      </c>
      <c r="M988" s="12" t="s">
        <v>3522</v>
      </c>
      <c r="N988" s="12" t="s">
        <v>3522</v>
      </c>
      <c r="O988" s="12" t="s">
        <v>91</v>
      </c>
      <c r="P988" s="12" t="s">
        <v>431</v>
      </c>
      <c r="Q988" s="12" t="s">
        <v>371</v>
      </c>
      <c r="R988" s="12" t="s">
        <v>7357</v>
      </c>
      <c r="S988" s="12" t="s">
        <v>12793</v>
      </c>
      <c r="T988" s="12" t="s">
        <v>12794</v>
      </c>
      <c r="U988" s="12" t="s">
        <v>12795</v>
      </c>
      <c r="V988" s="12" t="s">
        <v>12796</v>
      </c>
      <c r="W988" s="12" t="s">
        <v>2</v>
      </c>
      <c r="X988" s="12" t="s">
        <v>2947</v>
      </c>
      <c r="Y988" s="12" t="s">
        <v>10882</v>
      </c>
      <c r="Z988" s="12" t="s">
        <v>12797</v>
      </c>
    </row>
    <row r="989" spans="1:26">
      <c r="A989" s="12" t="s">
        <v>177</v>
      </c>
      <c r="B989" s="12" t="s">
        <v>2369</v>
      </c>
      <c r="C989" s="12" t="s">
        <v>12798</v>
      </c>
      <c r="D989" s="12" t="s">
        <v>12799</v>
      </c>
      <c r="E989" s="12" t="s">
        <v>12747</v>
      </c>
      <c r="F989" s="12" t="s">
        <v>3800</v>
      </c>
      <c r="G989" s="12" t="s">
        <v>3800</v>
      </c>
      <c r="H989" s="12" t="s">
        <v>3800</v>
      </c>
      <c r="I989" s="12" t="s">
        <v>3800</v>
      </c>
      <c r="J989" s="12" t="s">
        <v>3800</v>
      </c>
      <c r="K989" s="12" t="s">
        <v>2982</v>
      </c>
      <c r="L989" s="12" t="s">
        <v>91</v>
      </c>
      <c r="M989" s="12" t="s">
        <v>91</v>
      </c>
      <c r="N989" s="12" t="s">
        <v>91</v>
      </c>
      <c r="O989" s="12" t="s">
        <v>91</v>
      </c>
      <c r="P989" s="12" t="s">
        <v>91</v>
      </c>
      <c r="Q989" s="12" t="s">
        <v>12800</v>
      </c>
      <c r="R989" s="12" t="s">
        <v>12800</v>
      </c>
      <c r="S989" s="12" t="s">
        <v>91</v>
      </c>
      <c r="T989" s="12" t="s">
        <v>12801</v>
      </c>
      <c r="U989" s="12" t="s">
        <v>3808</v>
      </c>
      <c r="V989" s="12" t="s">
        <v>6841</v>
      </c>
      <c r="W989" s="12" t="s">
        <v>91</v>
      </c>
      <c r="X989" s="12" t="s">
        <v>12802</v>
      </c>
      <c r="Y989" s="12" t="s">
        <v>12802</v>
      </c>
      <c r="Z989" s="12" t="s">
        <v>91</v>
      </c>
    </row>
    <row r="990" spans="1:26">
      <c r="A990" s="12" t="s">
        <v>177</v>
      </c>
      <c r="B990" s="12" t="s">
        <v>2485</v>
      </c>
      <c r="C990" s="12" t="s">
        <v>12803</v>
      </c>
      <c r="D990" s="12" t="s">
        <v>12804</v>
      </c>
      <c r="E990" s="12" t="s">
        <v>12747</v>
      </c>
      <c r="F990" s="12" t="s">
        <v>2247</v>
      </c>
      <c r="G990" s="12" t="s">
        <v>1853</v>
      </c>
      <c r="H990" s="12" t="s">
        <v>1546</v>
      </c>
      <c r="I990" s="12" t="s">
        <v>3800</v>
      </c>
      <c r="J990" s="12" t="s">
        <v>1051</v>
      </c>
      <c r="K990" s="12" t="s">
        <v>3800</v>
      </c>
      <c r="L990" s="12" t="s">
        <v>12805</v>
      </c>
      <c r="M990" s="12" t="s">
        <v>4662</v>
      </c>
      <c r="N990" s="12" t="s">
        <v>371</v>
      </c>
      <c r="O990" s="12" t="s">
        <v>91</v>
      </c>
      <c r="P990" s="12" t="s">
        <v>371</v>
      </c>
      <c r="Q990" s="12" t="s">
        <v>91</v>
      </c>
      <c r="R990" s="12" t="s">
        <v>10463</v>
      </c>
      <c r="S990" s="12" t="s">
        <v>12806</v>
      </c>
      <c r="T990" s="12" t="s">
        <v>12807</v>
      </c>
      <c r="U990" s="12" t="s">
        <v>12769</v>
      </c>
      <c r="V990" s="12" t="s">
        <v>372</v>
      </c>
      <c r="W990" s="12" t="s">
        <v>3</v>
      </c>
      <c r="X990" s="12" t="s">
        <v>3876</v>
      </c>
      <c r="Y990" s="12" t="s">
        <v>2630</v>
      </c>
      <c r="Z990" s="12" t="s">
        <v>12808</v>
      </c>
    </row>
    <row r="991" spans="1:26">
      <c r="A991" s="12" t="s">
        <v>177</v>
      </c>
      <c r="B991" s="12" t="s">
        <v>2164</v>
      </c>
      <c r="C991" s="12" t="s">
        <v>12809</v>
      </c>
      <c r="D991" s="12" t="s">
        <v>12810</v>
      </c>
      <c r="E991" s="12" t="s">
        <v>12811</v>
      </c>
      <c r="F991" s="12" t="s">
        <v>2542</v>
      </c>
      <c r="G991" s="12" t="s">
        <v>1504</v>
      </c>
      <c r="H991" s="12" t="s">
        <v>1051</v>
      </c>
      <c r="I991" s="12" t="s">
        <v>3800</v>
      </c>
      <c r="J991" s="12" t="s">
        <v>1482</v>
      </c>
      <c r="K991" s="12" t="s">
        <v>1590</v>
      </c>
      <c r="L991" s="12" t="s">
        <v>12812</v>
      </c>
      <c r="M991" s="12" t="s">
        <v>2315</v>
      </c>
      <c r="N991" s="12" t="s">
        <v>3522</v>
      </c>
      <c r="O991" s="12" t="s">
        <v>91</v>
      </c>
      <c r="P991" s="12" t="s">
        <v>375</v>
      </c>
      <c r="Q991" s="12" t="s">
        <v>3804</v>
      </c>
      <c r="R991" s="12" t="s">
        <v>12813</v>
      </c>
      <c r="S991" s="12" t="s">
        <v>12814</v>
      </c>
      <c r="T991" s="12" t="s">
        <v>12815</v>
      </c>
      <c r="U991" s="12" t="s">
        <v>12816</v>
      </c>
      <c r="V991" s="12" t="s">
        <v>12817</v>
      </c>
      <c r="W991" s="12" t="s">
        <v>2</v>
      </c>
      <c r="X991" s="12" t="s">
        <v>12818</v>
      </c>
      <c r="Y991" s="12" t="s">
        <v>11645</v>
      </c>
      <c r="Z991" s="12" t="s">
        <v>12819</v>
      </c>
    </row>
    <row r="992" spans="1:26">
      <c r="A992" s="12" t="s">
        <v>177</v>
      </c>
      <c r="B992" s="12" t="s">
        <v>2370</v>
      </c>
      <c r="C992" s="12" t="s">
        <v>12820</v>
      </c>
      <c r="D992" s="12" t="s">
        <v>12821</v>
      </c>
      <c r="E992" s="12" t="s">
        <v>12811</v>
      </c>
      <c r="F992" s="12" t="s">
        <v>2587</v>
      </c>
      <c r="G992" s="12" t="s">
        <v>2049</v>
      </c>
      <c r="H992" s="12" t="s">
        <v>1547</v>
      </c>
      <c r="I992" s="12" t="s">
        <v>1051</v>
      </c>
      <c r="J992" s="12" t="s">
        <v>1051</v>
      </c>
      <c r="K992" s="12" t="s">
        <v>1502</v>
      </c>
      <c r="L992" s="12" t="s">
        <v>7079</v>
      </c>
      <c r="M992" s="12" t="s">
        <v>5538</v>
      </c>
      <c r="N992" s="12" t="s">
        <v>471</v>
      </c>
      <c r="O992" s="12" t="s">
        <v>371</v>
      </c>
      <c r="P992" s="12" t="s">
        <v>371</v>
      </c>
      <c r="Q992" s="12" t="s">
        <v>431</v>
      </c>
      <c r="R992" s="12" t="s">
        <v>9678</v>
      </c>
      <c r="S992" s="12" t="s">
        <v>12822</v>
      </c>
      <c r="T992" s="12" t="s">
        <v>12823</v>
      </c>
      <c r="U992" s="12" t="s">
        <v>12816</v>
      </c>
      <c r="V992" s="12" t="s">
        <v>12824</v>
      </c>
      <c r="W992" s="12" t="s">
        <v>10</v>
      </c>
      <c r="X992" s="12" t="s">
        <v>2121</v>
      </c>
      <c r="Y992" s="12" t="s">
        <v>3053</v>
      </c>
      <c r="Z992" s="12" t="s">
        <v>12825</v>
      </c>
    </row>
    <row r="993" spans="1:26">
      <c r="A993" s="12" t="s">
        <v>177</v>
      </c>
      <c r="B993" s="12" t="s">
        <v>12232</v>
      </c>
      <c r="C993" s="12" t="s">
        <v>12826</v>
      </c>
      <c r="D993" s="12" t="s">
        <v>12827</v>
      </c>
      <c r="E993" s="12" t="s">
        <v>12811</v>
      </c>
      <c r="F993" s="12" t="s">
        <v>926</v>
      </c>
      <c r="G993" s="12" t="s">
        <v>2027</v>
      </c>
      <c r="H993" s="12" t="s">
        <v>1546</v>
      </c>
      <c r="I993" s="12" t="s">
        <v>3800</v>
      </c>
      <c r="J993" s="12" t="s">
        <v>3800</v>
      </c>
      <c r="K993" s="12" t="s">
        <v>1482</v>
      </c>
      <c r="L993" s="12" t="s">
        <v>7852</v>
      </c>
      <c r="M993" s="12" t="s">
        <v>4781</v>
      </c>
      <c r="N993" s="12" t="s">
        <v>375</v>
      </c>
      <c r="O993" s="12" t="s">
        <v>91</v>
      </c>
      <c r="P993" s="12" t="s">
        <v>91</v>
      </c>
      <c r="Q993" s="12" t="s">
        <v>371</v>
      </c>
      <c r="R993" s="12" t="s">
        <v>8368</v>
      </c>
      <c r="S993" s="12" t="s">
        <v>12828</v>
      </c>
      <c r="T993" s="12" t="s">
        <v>12829</v>
      </c>
      <c r="U993" s="12" t="s">
        <v>3808</v>
      </c>
      <c r="V993" s="12" t="s">
        <v>12830</v>
      </c>
      <c r="W993" s="12" t="s">
        <v>10</v>
      </c>
      <c r="X993" s="12" t="s">
        <v>12267</v>
      </c>
      <c r="Y993" s="12" t="s">
        <v>12831</v>
      </c>
      <c r="Z993" s="12" t="s">
        <v>12832</v>
      </c>
    </row>
    <row r="994" spans="1:26">
      <c r="A994" s="12" t="s">
        <v>177</v>
      </c>
      <c r="B994" s="12" t="s">
        <v>6536</v>
      </c>
      <c r="C994" s="12" t="s">
        <v>12833</v>
      </c>
      <c r="D994" s="12" t="s">
        <v>12834</v>
      </c>
      <c r="E994" s="12" t="s">
        <v>12835</v>
      </c>
      <c r="F994" s="12" t="s">
        <v>1810</v>
      </c>
      <c r="G994" s="12" t="s">
        <v>2301</v>
      </c>
      <c r="H994" s="12" t="s">
        <v>2027</v>
      </c>
      <c r="I994" s="12" t="s">
        <v>1592</v>
      </c>
      <c r="J994" s="12" t="s">
        <v>3800</v>
      </c>
      <c r="K994" s="12" t="s">
        <v>1546</v>
      </c>
      <c r="L994" s="12" t="s">
        <v>3346</v>
      </c>
      <c r="M994" s="12" t="s">
        <v>7850</v>
      </c>
      <c r="N994" s="12" t="s">
        <v>6802</v>
      </c>
      <c r="O994" s="12" t="s">
        <v>4012</v>
      </c>
      <c r="P994" s="12" t="s">
        <v>91</v>
      </c>
      <c r="Q994" s="12" t="s">
        <v>375</v>
      </c>
      <c r="R994" s="12" t="s">
        <v>12836</v>
      </c>
      <c r="S994" s="12" t="s">
        <v>12837</v>
      </c>
      <c r="T994" s="12" t="s">
        <v>12838</v>
      </c>
      <c r="U994" s="12" t="s">
        <v>12839</v>
      </c>
      <c r="V994" s="12" t="s">
        <v>12840</v>
      </c>
      <c r="W994" s="12" t="s">
        <v>4</v>
      </c>
      <c r="X994" s="12" t="s">
        <v>12841</v>
      </c>
      <c r="Y994" s="12" t="s">
        <v>2012</v>
      </c>
      <c r="Z994" s="12" t="s">
        <v>12842</v>
      </c>
    </row>
    <row r="995" spans="1:26">
      <c r="A995" s="12" t="s">
        <v>177</v>
      </c>
      <c r="B995" s="12" t="s">
        <v>1791</v>
      </c>
      <c r="C995" s="12" t="s">
        <v>12843</v>
      </c>
      <c r="D995" s="12" t="s">
        <v>12844</v>
      </c>
      <c r="E995" s="12" t="s">
        <v>12835</v>
      </c>
      <c r="F995" s="12" t="s">
        <v>2074</v>
      </c>
      <c r="G995" s="12" t="s">
        <v>2463</v>
      </c>
      <c r="H995" s="12" t="s">
        <v>1810</v>
      </c>
      <c r="I995" s="12" t="s">
        <v>1482</v>
      </c>
      <c r="J995" s="12" t="s">
        <v>1504</v>
      </c>
      <c r="K995" s="12" t="s">
        <v>1051</v>
      </c>
      <c r="L995" s="12" t="s">
        <v>11776</v>
      </c>
      <c r="M995" s="12" t="s">
        <v>6188</v>
      </c>
      <c r="N995" s="12" t="s">
        <v>3346</v>
      </c>
      <c r="O995" s="12" t="s">
        <v>3522</v>
      </c>
      <c r="P995" s="12" t="s">
        <v>2315</v>
      </c>
      <c r="Q995" s="12" t="s">
        <v>3522</v>
      </c>
      <c r="R995" s="12" t="s">
        <v>12845</v>
      </c>
      <c r="S995" s="12" t="s">
        <v>12846</v>
      </c>
      <c r="T995" s="12" t="s">
        <v>12847</v>
      </c>
      <c r="U995" s="12" t="s">
        <v>12848</v>
      </c>
      <c r="V995" s="12" t="s">
        <v>12849</v>
      </c>
      <c r="W995" s="12" t="s">
        <v>11</v>
      </c>
      <c r="X995" s="12" t="s">
        <v>12850</v>
      </c>
      <c r="Y995" s="12" t="s">
        <v>12851</v>
      </c>
      <c r="Z995" s="12" t="s">
        <v>12852</v>
      </c>
    </row>
    <row r="996" spans="1:26">
      <c r="A996" s="12" t="s">
        <v>177</v>
      </c>
      <c r="B996" s="12" t="s">
        <v>12853</v>
      </c>
      <c r="C996" s="12" t="s">
        <v>12854</v>
      </c>
      <c r="D996" s="12" t="s">
        <v>12855</v>
      </c>
      <c r="E996" s="12" t="s">
        <v>12835</v>
      </c>
      <c r="F996" s="12" t="s">
        <v>2481</v>
      </c>
      <c r="G996" s="12" t="s">
        <v>2114</v>
      </c>
      <c r="H996" s="12" t="s">
        <v>1721</v>
      </c>
      <c r="I996" s="12" t="s">
        <v>1504</v>
      </c>
      <c r="J996" s="12" t="s">
        <v>1051</v>
      </c>
      <c r="K996" s="12" t="s">
        <v>1504</v>
      </c>
      <c r="L996" s="12" t="s">
        <v>4574</v>
      </c>
      <c r="M996" s="12" t="s">
        <v>7886</v>
      </c>
      <c r="N996" s="12" t="s">
        <v>2731</v>
      </c>
      <c r="O996" s="12" t="s">
        <v>2172</v>
      </c>
      <c r="P996" s="12" t="s">
        <v>3522</v>
      </c>
      <c r="Q996" s="12" t="s">
        <v>2172</v>
      </c>
      <c r="R996" s="12" t="s">
        <v>12856</v>
      </c>
      <c r="S996" s="12" t="s">
        <v>12857</v>
      </c>
      <c r="T996" s="12" t="s">
        <v>12858</v>
      </c>
      <c r="U996" s="12" t="s">
        <v>12859</v>
      </c>
      <c r="V996" s="12" t="s">
        <v>9715</v>
      </c>
      <c r="W996" s="12" t="s">
        <v>2</v>
      </c>
      <c r="X996" s="12" t="s">
        <v>12860</v>
      </c>
      <c r="Y996" s="12" t="s">
        <v>12861</v>
      </c>
      <c r="Z996" s="12" t="s">
        <v>12862</v>
      </c>
    </row>
    <row r="997" spans="1:26">
      <c r="A997" s="12" t="s">
        <v>177</v>
      </c>
      <c r="B997" s="12" t="s">
        <v>12863</v>
      </c>
      <c r="C997" s="12" t="s">
        <v>12864</v>
      </c>
      <c r="D997" s="12" t="s">
        <v>12865</v>
      </c>
      <c r="E997" s="12" t="s">
        <v>12835</v>
      </c>
      <c r="F997" s="12" t="s">
        <v>2060</v>
      </c>
      <c r="G997" s="12" t="s">
        <v>1051</v>
      </c>
      <c r="H997" s="12" t="s">
        <v>3800</v>
      </c>
      <c r="I997" s="12" t="s">
        <v>3800</v>
      </c>
      <c r="J997" s="12" t="s">
        <v>3800</v>
      </c>
      <c r="K997" s="12" t="s">
        <v>3800</v>
      </c>
      <c r="L997" s="12" t="s">
        <v>1162</v>
      </c>
      <c r="M997" s="12" t="s">
        <v>3522</v>
      </c>
      <c r="N997" s="12" t="s">
        <v>91</v>
      </c>
      <c r="O997" s="12" t="s">
        <v>91</v>
      </c>
      <c r="P997" s="12" t="s">
        <v>91</v>
      </c>
      <c r="Q997" s="12" t="s">
        <v>91</v>
      </c>
      <c r="R997" s="12" t="s">
        <v>3197</v>
      </c>
      <c r="S997" s="12" t="s">
        <v>12866</v>
      </c>
      <c r="T997" s="12" t="s">
        <v>12867</v>
      </c>
      <c r="U997" s="12" t="s">
        <v>3808</v>
      </c>
      <c r="V997" s="12" t="s">
        <v>372</v>
      </c>
      <c r="W997" s="12" t="s">
        <v>10</v>
      </c>
      <c r="X997" s="12" t="s">
        <v>12758</v>
      </c>
      <c r="Y997" s="12" t="s">
        <v>12868</v>
      </c>
      <c r="Z997" s="12" t="s">
        <v>12869</v>
      </c>
    </row>
    <row r="998" spans="1:26">
      <c r="A998" s="12" t="s">
        <v>177</v>
      </c>
      <c r="B998" s="12" t="s">
        <v>1437</v>
      </c>
      <c r="C998" s="12" t="s">
        <v>12870</v>
      </c>
      <c r="D998" s="12" t="s">
        <v>12871</v>
      </c>
      <c r="E998" s="12" t="s">
        <v>12835</v>
      </c>
      <c r="F998" s="12" t="s">
        <v>2050</v>
      </c>
      <c r="G998" s="12" t="s">
        <v>2052</v>
      </c>
      <c r="H998" s="12" t="s">
        <v>1786</v>
      </c>
      <c r="I998" s="12" t="s">
        <v>1657</v>
      </c>
      <c r="J998" s="12" t="s">
        <v>1592</v>
      </c>
      <c r="K998" s="12" t="s">
        <v>1502</v>
      </c>
      <c r="L998" s="12" t="s">
        <v>10113</v>
      </c>
      <c r="M998" s="12" t="s">
        <v>6505</v>
      </c>
      <c r="N998" s="12" t="s">
        <v>4261</v>
      </c>
      <c r="O998" s="12" t="s">
        <v>2773</v>
      </c>
      <c r="P998" s="12" t="s">
        <v>3442</v>
      </c>
      <c r="Q998" s="12" t="s">
        <v>375</v>
      </c>
      <c r="R998" s="12" t="s">
        <v>4645</v>
      </c>
      <c r="S998" s="12" t="s">
        <v>12872</v>
      </c>
      <c r="T998" s="12" t="s">
        <v>12873</v>
      </c>
      <c r="U998" s="12" t="s">
        <v>12874</v>
      </c>
      <c r="V998" s="12" t="s">
        <v>8054</v>
      </c>
      <c r="W998" s="12" t="s">
        <v>2</v>
      </c>
      <c r="X998" s="12" t="s">
        <v>12875</v>
      </c>
      <c r="Y998" s="12" t="s">
        <v>1791</v>
      </c>
      <c r="Z998" s="12" t="s">
        <v>12876</v>
      </c>
    </row>
    <row r="999" spans="1:26">
      <c r="A999" s="12" t="s">
        <v>177</v>
      </c>
      <c r="B999" s="12" t="s">
        <v>7134</v>
      </c>
      <c r="C999" s="12" t="s">
        <v>12877</v>
      </c>
      <c r="D999" s="12" t="s">
        <v>12878</v>
      </c>
      <c r="E999" s="12" t="s">
        <v>12835</v>
      </c>
      <c r="F999" s="12" t="s">
        <v>2049</v>
      </c>
      <c r="G999" s="12" t="s">
        <v>2481</v>
      </c>
      <c r="H999" s="12" t="s">
        <v>1698</v>
      </c>
      <c r="I999" s="12" t="s">
        <v>1482</v>
      </c>
      <c r="J999" s="12" t="s">
        <v>1051</v>
      </c>
      <c r="K999" s="12" t="s">
        <v>3800</v>
      </c>
      <c r="L999" s="12" t="s">
        <v>5563</v>
      </c>
      <c r="M999" s="12" t="s">
        <v>12387</v>
      </c>
      <c r="N999" s="12" t="s">
        <v>3522</v>
      </c>
      <c r="O999" s="12" t="s">
        <v>375</v>
      </c>
      <c r="P999" s="12" t="s">
        <v>371</v>
      </c>
      <c r="Q999" s="12" t="s">
        <v>91</v>
      </c>
      <c r="R999" s="12" t="s">
        <v>8976</v>
      </c>
      <c r="S999" s="12" t="s">
        <v>12879</v>
      </c>
      <c r="T999" s="12" t="s">
        <v>12880</v>
      </c>
      <c r="U999" s="12" t="s">
        <v>6406</v>
      </c>
      <c r="V999" s="12" t="s">
        <v>372</v>
      </c>
      <c r="W999" s="12" t="s">
        <v>2</v>
      </c>
      <c r="X999" s="12" t="s">
        <v>9538</v>
      </c>
      <c r="Y999" s="12" t="s">
        <v>12881</v>
      </c>
      <c r="Z999" s="12" t="s">
        <v>12882</v>
      </c>
    </row>
    <row r="1000" spans="1:26">
      <c r="A1000" s="12" t="s">
        <v>177</v>
      </c>
      <c r="B1000" s="12" t="s">
        <v>12883</v>
      </c>
      <c r="C1000" s="12" t="s">
        <v>12884</v>
      </c>
      <c r="D1000" s="12" t="s">
        <v>12885</v>
      </c>
      <c r="E1000" s="12" t="s">
        <v>12835</v>
      </c>
      <c r="F1000" s="12" t="s">
        <v>2049</v>
      </c>
      <c r="G1000" s="12" t="s">
        <v>1786</v>
      </c>
      <c r="H1000" s="12" t="s">
        <v>2007</v>
      </c>
      <c r="I1000" s="12" t="s">
        <v>1592</v>
      </c>
      <c r="J1000" s="12" t="s">
        <v>1053</v>
      </c>
      <c r="K1000" s="12" t="s">
        <v>1546</v>
      </c>
      <c r="L1000" s="12" t="s">
        <v>5538</v>
      </c>
      <c r="M1000" s="12" t="s">
        <v>7958</v>
      </c>
      <c r="N1000" s="12" t="s">
        <v>375</v>
      </c>
      <c r="O1000" s="12" t="s">
        <v>371</v>
      </c>
      <c r="P1000" s="12" t="s">
        <v>1054</v>
      </c>
      <c r="Q1000" s="12" t="s">
        <v>2172</v>
      </c>
      <c r="R1000" s="12" t="s">
        <v>2268</v>
      </c>
      <c r="S1000" s="12" t="s">
        <v>12886</v>
      </c>
      <c r="T1000" s="12" t="s">
        <v>12887</v>
      </c>
      <c r="U1000" s="12" t="s">
        <v>8053</v>
      </c>
      <c r="V1000" s="12" t="s">
        <v>12840</v>
      </c>
      <c r="W1000" s="12" t="s">
        <v>10</v>
      </c>
      <c r="X1000" s="12" t="s">
        <v>3564</v>
      </c>
      <c r="Y1000" s="12" t="s">
        <v>2613</v>
      </c>
      <c r="Z1000" s="12" t="s">
        <v>12888</v>
      </c>
    </row>
    <row r="1001" spans="1:26">
      <c r="A1001" s="12" t="s">
        <v>177</v>
      </c>
      <c r="B1001" s="12" t="s">
        <v>2264</v>
      </c>
      <c r="C1001" s="12" t="s">
        <v>12889</v>
      </c>
      <c r="D1001" s="12" t="s">
        <v>12890</v>
      </c>
      <c r="E1001" s="12" t="s">
        <v>12891</v>
      </c>
      <c r="F1001" s="12" t="s">
        <v>2007</v>
      </c>
      <c r="G1001" s="12" t="s">
        <v>1742</v>
      </c>
      <c r="H1001" s="12" t="s">
        <v>1810</v>
      </c>
      <c r="I1001" s="12" t="s">
        <v>1698</v>
      </c>
      <c r="J1001" s="12" t="s">
        <v>1502</v>
      </c>
      <c r="K1001" s="12" t="s">
        <v>1482</v>
      </c>
      <c r="L1001" s="12" t="s">
        <v>3522</v>
      </c>
      <c r="M1001" s="12" t="s">
        <v>3522</v>
      </c>
      <c r="N1001" s="12" t="s">
        <v>3522</v>
      </c>
      <c r="O1001" s="12" t="s">
        <v>3522</v>
      </c>
      <c r="P1001" s="12" t="s">
        <v>2696</v>
      </c>
      <c r="Q1001" s="12" t="s">
        <v>3522</v>
      </c>
      <c r="R1001" s="12" t="s">
        <v>12892</v>
      </c>
      <c r="S1001" s="12" t="s">
        <v>12893</v>
      </c>
      <c r="T1001" s="12" t="s">
        <v>12894</v>
      </c>
      <c r="U1001" s="12" t="s">
        <v>12895</v>
      </c>
      <c r="V1001" s="12" t="s">
        <v>5806</v>
      </c>
      <c r="W1001" s="12" t="s">
        <v>11</v>
      </c>
      <c r="X1001" s="12" t="s">
        <v>12896</v>
      </c>
      <c r="Y1001" s="12" t="s">
        <v>12897</v>
      </c>
      <c r="Z1001" s="12" t="s">
        <v>12898</v>
      </c>
    </row>
    <row r="1002" spans="1:26">
      <c r="A1002" s="12" t="s">
        <v>177</v>
      </c>
      <c r="B1002" s="12" t="s">
        <v>12881</v>
      </c>
      <c r="C1002" s="12" t="s">
        <v>12899</v>
      </c>
      <c r="D1002" s="12" t="s">
        <v>12900</v>
      </c>
      <c r="E1002" s="12" t="s">
        <v>12891</v>
      </c>
      <c r="F1002" s="12" t="s">
        <v>2779</v>
      </c>
      <c r="G1002" s="12" t="s">
        <v>1613</v>
      </c>
      <c r="H1002" s="12" t="s">
        <v>1051</v>
      </c>
      <c r="I1002" s="12" t="s">
        <v>3800</v>
      </c>
      <c r="J1002" s="12" t="s">
        <v>3800</v>
      </c>
      <c r="K1002" s="12" t="s">
        <v>3800</v>
      </c>
      <c r="L1002" s="12" t="s">
        <v>12901</v>
      </c>
      <c r="M1002" s="12" t="s">
        <v>375</v>
      </c>
      <c r="N1002" s="12" t="s">
        <v>3522</v>
      </c>
      <c r="O1002" s="12" t="s">
        <v>91</v>
      </c>
      <c r="P1002" s="12" t="s">
        <v>91</v>
      </c>
      <c r="Q1002" s="12" t="s">
        <v>91</v>
      </c>
      <c r="R1002" s="12" t="s">
        <v>12902</v>
      </c>
      <c r="S1002" s="12" t="s">
        <v>12903</v>
      </c>
      <c r="T1002" s="12" t="s">
        <v>12904</v>
      </c>
      <c r="U1002" s="12" t="s">
        <v>3808</v>
      </c>
      <c r="V1002" s="12" t="s">
        <v>372</v>
      </c>
      <c r="W1002" s="12" t="s">
        <v>2</v>
      </c>
      <c r="X1002" s="12" t="s">
        <v>12905</v>
      </c>
      <c r="Y1002" s="12" t="s">
        <v>12906</v>
      </c>
      <c r="Z1002" s="12" t="s">
        <v>12907</v>
      </c>
    </row>
    <row r="1003" spans="1:26">
      <c r="A1003" s="12" t="s">
        <v>177</v>
      </c>
      <c r="B1003" s="12" t="s">
        <v>12908</v>
      </c>
      <c r="C1003" s="12" t="s">
        <v>12909</v>
      </c>
      <c r="D1003" s="12" t="s">
        <v>12910</v>
      </c>
      <c r="E1003" s="12" t="s">
        <v>12911</v>
      </c>
      <c r="F1003" s="12" t="s">
        <v>2404</v>
      </c>
      <c r="G1003" s="12" t="s">
        <v>1742</v>
      </c>
      <c r="H1003" s="12" t="s">
        <v>1657</v>
      </c>
      <c r="I1003" s="12" t="s">
        <v>3800</v>
      </c>
      <c r="J1003" s="12" t="s">
        <v>1482</v>
      </c>
      <c r="K1003" s="12" t="s">
        <v>1504</v>
      </c>
      <c r="L1003" s="12" t="s">
        <v>4436</v>
      </c>
      <c r="M1003" s="12" t="s">
        <v>7443</v>
      </c>
      <c r="N1003" s="12" t="s">
        <v>3663</v>
      </c>
      <c r="O1003" s="12" t="s">
        <v>91</v>
      </c>
      <c r="P1003" s="12" t="s">
        <v>375</v>
      </c>
      <c r="Q1003" s="12" t="s">
        <v>2315</v>
      </c>
      <c r="R1003" s="12" t="s">
        <v>12912</v>
      </c>
      <c r="S1003" s="12" t="s">
        <v>12913</v>
      </c>
      <c r="T1003" s="12" t="s">
        <v>12914</v>
      </c>
      <c r="U1003" s="12" t="s">
        <v>12915</v>
      </c>
      <c r="V1003" s="12" t="s">
        <v>9826</v>
      </c>
      <c r="W1003" s="12" t="s">
        <v>2</v>
      </c>
      <c r="X1003" s="12" t="s">
        <v>12916</v>
      </c>
      <c r="Y1003" s="12" t="s">
        <v>12917</v>
      </c>
      <c r="Z1003" s="12" t="s">
        <v>12918</v>
      </c>
    </row>
    <row r="1004" spans="1:26">
      <c r="A1004" s="12" t="s">
        <v>177</v>
      </c>
      <c r="B1004" s="12" t="s">
        <v>12919</v>
      </c>
      <c r="C1004" s="12" t="s">
        <v>12920</v>
      </c>
      <c r="D1004" s="12" t="s">
        <v>12921</v>
      </c>
      <c r="E1004" s="12" t="s">
        <v>12911</v>
      </c>
      <c r="F1004" s="12" t="s">
        <v>2135</v>
      </c>
      <c r="G1004" s="12" t="s">
        <v>2049</v>
      </c>
      <c r="H1004" s="12" t="s">
        <v>1504</v>
      </c>
      <c r="I1004" s="12" t="s">
        <v>1502</v>
      </c>
      <c r="J1004" s="12" t="s">
        <v>1051</v>
      </c>
      <c r="K1004" s="12" t="s">
        <v>1504</v>
      </c>
      <c r="L1004" s="12" t="s">
        <v>6240</v>
      </c>
      <c r="M1004" s="12" t="s">
        <v>6671</v>
      </c>
      <c r="N1004" s="12" t="s">
        <v>3522</v>
      </c>
      <c r="O1004" s="12" t="s">
        <v>375</v>
      </c>
      <c r="P1004" s="12" t="s">
        <v>371</v>
      </c>
      <c r="Q1004" s="12" t="s">
        <v>3522</v>
      </c>
      <c r="R1004" s="12" t="s">
        <v>4769</v>
      </c>
      <c r="S1004" s="12" t="s">
        <v>12922</v>
      </c>
      <c r="T1004" s="12" t="s">
        <v>12923</v>
      </c>
      <c r="U1004" s="12" t="s">
        <v>8162</v>
      </c>
      <c r="V1004" s="12" t="s">
        <v>9826</v>
      </c>
      <c r="W1004" s="12" t="s">
        <v>2</v>
      </c>
      <c r="X1004" s="12" t="s">
        <v>12924</v>
      </c>
      <c r="Y1004" s="12" t="s">
        <v>12744</v>
      </c>
      <c r="Z1004" s="12" t="s">
        <v>12925</v>
      </c>
    </row>
    <row r="1005" spans="1:26">
      <c r="A1005" s="12" t="s">
        <v>177</v>
      </c>
      <c r="B1005" s="12" t="s">
        <v>10656</v>
      </c>
      <c r="C1005" s="12" t="s">
        <v>12926</v>
      </c>
      <c r="D1005" s="12" t="s">
        <v>12927</v>
      </c>
      <c r="E1005" s="12" t="s">
        <v>12911</v>
      </c>
      <c r="F1005" s="12" t="s">
        <v>1343</v>
      </c>
      <c r="G1005" s="12" t="s">
        <v>3800</v>
      </c>
      <c r="H1005" s="12" t="s">
        <v>3800</v>
      </c>
      <c r="I1005" s="12" t="s">
        <v>3800</v>
      </c>
      <c r="J1005" s="12" t="s">
        <v>1482</v>
      </c>
      <c r="K1005" s="12" t="s">
        <v>3800</v>
      </c>
      <c r="L1005" s="12" t="s">
        <v>4333</v>
      </c>
      <c r="M1005" s="12" t="s">
        <v>91</v>
      </c>
      <c r="N1005" s="12" t="s">
        <v>91</v>
      </c>
      <c r="O1005" s="12" t="s">
        <v>91</v>
      </c>
      <c r="P1005" s="12" t="s">
        <v>371</v>
      </c>
      <c r="Q1005" s="12" t="s">
        <v>91</v>
      </c>
      <c r="R1005" s="12" t="s">
        <v>12928</v>
      </c>
      <c r="S1005" s="12" t="s">
        <v>12929</v>
      </c>
      <c r="T1005" s="12" t="s">
        <v>12930</v>
      </c>
      <c r="U1005" s="12" t="s">
        <v>12915</v>
      </c>
      <c r="V1005" s="12" t="s">
        <v>372</v>
      </c>
      <c r="W1005" s="12" t="s">
        <v>3</v>
      </c>
      <c r="X1005" s="12" t="s">
        <v>12400</v>
      </c>
      <c r="Y1005" s="12" t="s">
        <v>12931</v>
      </c>
      <c r="Z1005" s="12" t="s">
        <v>12932</v>
      </c>
    </row>
    <row r="1006" spans="1:26">
      <c r="A1006" s="12" t="s">
        <v>177</v>
      </c>
      <c r="B1006" s="12" t="s">
        <v>12861</v>
      </c>
      <c r="C1006" s="12" t="s">
        <v>12933</v>
      </c>
      <c r="D1006" s="12" t="s">
        <v>12934</v>
      </c>
      <c r="E1006" s="12" t="s">
        <v>12911</v>
      </c>
      <c r="F1006" s="12" t="s">
        <v>1343</v>
      </c>
      <c r="G1006" s="12" t="s">
        <v>1482</v>
      </c>
      <c r="H1006" s="12" t="s">
        <v>3800</v>
      </c>
      <c r="I1006" s="12" t="s">
        <v>3800</v>
      </c>
      <c r="J1006" s="12" t="s">
        <v>3800</v>
      </c>
      <c r="K1006" s="12" t="s">
        <v>3800</v>
      </c>
      <c r="L1006" s="12" t="s">
        <v>3522</v>
      </c>
      <c r="M1006" s="12" t="s">
        <v>3522</v>
      </c>
      <c r="N1006" s="12" t="s">
        <v>91</v>
      </c>
      <c r="O1006" s="12" t="s">
        <v>91</v>
      </c>
      <c r="P1006" s="12" t="s">
        <v>91</v>
      </c>
      <c r="Q1006" s="12" t="s">
        <v>91</v>
      </c>
      <c r="R1006" s="12" t="s">
        <v>3522</v>
      </c>
      <c r="S1006" s="12" t="s">
        <v>12935</v>
      </c>
      <c r="T1006" s="12" t="s">
        <v>12936</v>
      </c>
      <c r="U1006" s="12" t="s">
        <v>3808</v>
      </c>
      <c r="V1006" s="12" t="s">
        <v>372</v>
      </c>
      <c r="W1006" s="12" t="s">
        <v>10</v>
      </c>
      <c r="X1006" s="12" t="s">
        <v>1814</v>
      </c>
      <c r="Y1006" s="12" t="s">
        <v>1814</v>
      </c>
      <c r="Z1006" s="12" t="s">
        <v>12937</v>
      </c>
    </row>
    <row r="1007" spans="1:26">
      <c r="A1007" s="12" t="s">
        <v>177</v>
      </c>
      <c r="B1007" s="12" t="s">
        <v>5779</v>
      </c>
      <c r="C1007" s="12" t="s">
        <v>12938</v>
      </c>
      <c r="D1007" s="12" t="s">
        <v>12939</v>
      </c>
      <c r="E1007" s="12" t="s">
        <v>12911</v>
      </c>
      <c r="F1007" s="12" t="s">
        <v>2159</v>
      </c>
      <c r="G1007" s="12" t="s">
        <v>2239</v>
      </c>
      <c r="H1007" s="12" t="s">
        <v>1853</v>
      </c>
      <c r="I1007" s="12" t="s">
        <v>1613</v>
      </c>
      <c r="J1007" s="12" t="s">
        <v>1051</v>
      </c>
      <c r="K1007" s="12" t="s">
        <v>3800</v>
      </c>
      <c r="L1007" s="12" t="s">
        <v>3522</v>
      </c>
      <c r="M1007" s="12" t="s">
        <v>12940</v>
      </c>
      <c r="N1007" s="12" t="s">
        <v>4300</v>
      </c>
      <c r="O1007" s="12" t="s">
        <v>3522</v>
      </c>
      <c r="P1007" s="12" t="s">
        <v>371</v>
      </c>
      <c r="Q1007" s="12" t="s">
        <v>91</v>
      </c>
      <c r="R1007" s="12" t="s">
        <v>7128</v>
      </c>
      <c r="S1007" s="12" t="s">
        <v>12941</v>
      </c>
      <c r="T1007" s="12" t="s">
        <v>12942</v>
      </c>
      <c r="U1007" s="12" t="s">
        <v>12943</v>
      </c>
      <c r="V1007" s="12" t="s">
        <v>372</v>
      </c>
      <c r="W1007" s="12" t="s">
        <v>4</v>
      </c>
      <c r="X1007" s="12" t="s">
        <v>5157</v>
      </c>
      <c r="Y1007" s="12" t="s">
        <v>11523</v>
      </c>
      <c r="Z1007" s="12" t="s">
        <v>12944</v>
      </c>
    </row>
    <row r="1008" spans="1:26">
      <c r="A1008" s="12" t="s">
        <v>177</v>
      </c>
      <c r="B1008" s="12" t="s">
        <v>11738</v>
      </c>
      <c r="C1008" s="12" t="s">
        <v>12945</v>
      </c>
      <c r="D1008" s="12" t="s">
        <v>12946</v>
      </c>
      <c r="E1008" s="12" t="s">
        <v>12911</v>
      </c>
      <c r="F1008" s="12" t="s">
        <v>1742</v>
      </c>
      <c r="G1008" s="12" t="s">
        <v>1984</v>
      </c>
      <c r="H1008" s="12" t="s">
        <v>1786</v>
      </c>
      <c r="I1008" s="12" t="s">
        <v>1613</v>
      </c>
      <c r="J1008" s="12" t="s">
        <v>1547</v>
      </c>
      <c r="K1008" s="12" t="s">
        <v>1546</v>
      </c>
      <c r="L1008" s="12" t="s">
        <v>3345</v>
      </c>
      <c r="M1008" s="12" t="s">
        <v>9783</v>
      </c>
      <c r="N1008" s="12" t="s">
        <v>4333</v>
      </c>
      <c r="O1008" s="12" t="s">
        <v>2696</v>
      </c>
      <c r="P1008" s="12" t="s">
        <v>3663</v>
      </c>
      <c r="Q1008" s="12" t="s">
        <v>2172</v>
      </c>
      <c r="R1008" s="12" t="s">
        <v>4574</v>
      </c>
      <c r="S1008" s="12" t="s">
        <v>12947</v>
      </c>
      <c r="T1008" s="12" t="s">
        <v>12948</v>
      </c>
      <c r="U1008" s="12" t="s">
        <v>12949</v>
      </c>
      <c r="V1008" s="12" t="s">
        <v>12950</v>
      </c>
      <c r="W1008" s="12" t="s">
        <v>11</v>
      </c>
      <c r="X1008" s="12" t="s">
        <v>12951</v>
      </c>
      <c r="Y1008" s="12" t="s">
        <v>12952</v>
      </c>
      <c r="Z1008" s="12" t="s">
        <v>12953</v>
      </c>
    </row>
    <row r="1009" spans="1:26">
      <c r="A1009" s="12" t="s">
        <v>177</v>
      </c>
      <c r="B1009" s="12" t="s">
        <v>12954</v>
      </c>
      <c r="C1009" s="12" t="s">
        <v>12955</v>
      </c>
      <c r="D1009" s="12" t="s">
        <v>12956</v>
      </c>
      <c r="E1009" s="12" t="s">
        <v>12911</v>
      </c>
      <c r="F1009" s="12" t="s">
        <v>1981</v>
      </c>
      <c r="G1009" s="12" t="s">
        <v>2052</v>
      </c>
      <c r="H1009" s="12" t="s">
        <v>1502</v>
      </c>
      <c r="I1009" s="12" t="s">
        <v>3800</v>
      </c>
      <c r="J1009" s="12" t="s">
        <v>3800</v>
      </c>
      <c r="K1009" s="12" t="s">
        <v>1051</v>
      </c>
      <c r="L1009" s="12" t="s">
        <v>12957</v>
      </c>
      <c r="M1009" s="12" t="s">
        <v>5945</v>
      </c>
      <c r="N1009" s="12" t="s">
        <v>371</v>
      </c>
      <c r="O1009" s="12" t="s">
        <v>91</v>
      </c>
      <c r="P1009" s="12" t="s">
        <v>91</v>
      </c>
      <c r="Q1009" s="12" t="s">
        <v>371</v>
      </c>
      <c r="R1009" s="12" t="s">
        <v>9845</v>
      </c>
      <c r="S1009" s="12" t="s">
        <v>12958</v>
      </c>
      <c r="T1009" s="12" t="s">
        <v>12959</v>
      </c>
      <c r="U1009" s="12" t="s">
        <v>3808</v>
      </c>
      <c r="V1009" s="12" t="s">
        <v>7120</v>
      </c>
      <c r="W1009" s="12" t="s">
        <v>3</v>
      </c>
      <c r="X1009" s="12" t="s">
        <v>997</v>
      </c>
      <c r="Y1009" s="12" t="s">
        <v>3275</v>
      </c>
      <c r="Z1009" s="12" t="s">
        <v>12960</v>
      </c>
    </row>
    <row r="1010" spans="1:26">
      <c r="A1010" s="12" t="s">
        <v>177</v>
      </c>
      <c r="B1010" s="12" t="s">
        <v>12831</v>
      </c>
      <c r="C1010" s="12" t="s">
        <v>12961</v>
      </c>
      <c r="D1010" s="12" t="s">
        <v>12962</v>
      </c>
      <c r="E1010" s="12" t="s">
        <v>12963</v>
      </c>
      <c r="F1010" s="12" t="s">
        <v>2007</v>
      </c>
      <c r="G1010" s="12" t="s">
        <v>2281</v>
      </c>
      <c r="H1010" s="12" t="s">
        <v>1897</v>
      </c>
      <c r="I1010" s="12" t="s">
        <v>1592</v>
      </c>
      <c r="J1010" s="12" t="s">
        <v>1482</v>
      </c>
      <c r="K1010" s="12" t="s">
        <v>1482</v>
      </c>
      <c r="L1010" s="12" t="s">
        <v>3522</v>
      </c>
      <c r="M1010" s="12" t="s">
        <v>3522</v>
      </c>
      <c r="N1010" s="12" t="s">
        <v>3522</v>
      </c>
      <c r="O1010" s="12" t="s">
        <v>3522</v>
      </c>
      <c r="P1010" s="12" t="s">
        <v>3522</v>
      </c>
      <c r="Q1010" s="12" t="s">
        <v>3522</v>
      </c>
      <c r="R1010" s="12" t="s">
        <v>3522</v>
      </c>
      <c r="S1010" s="12" t="s">
        <v>12964</v>
      </c>
      <c r="T1010" s="12" t="s">
        <v>12965</v>
      </c>
      <c r="U1010" s="12" t="s">
        <v>12966</v>
      </c>
      <c r="V1010" s="12" t="s">
        <v>12967</v>
      </c>
      <c r="W1010" s="12" t="s">
        <v>11</v>
      </c>
      <c r="X1010" s="12" t="s">
        <v>1814</v>
      </c>
      <c r="Y1010" s="12" t="s">
        <v>1814</v>
      </c>
      <c r="Z1010" s="12" t="s">
        <v>12937</v>
      </c>
    </row>
    <row r="1011" spans="1:26">
      <c r="A1011" s="12" t="s">
        <v>177</v>
      </c>
      <c r="B1011" s="12" t="s">
        <v>7429</v>
      </c>
      <c r="C1011" s="12" t="s">
        <v>12968</v>
      </c>
      <c r="D1011" s="12" t="s">
        <v>12969</v>
      </c>
      <c r="E1011" s="12" t="s">
        <v>12963</v>
      </c>
      <c r="F1011" s="12" t="s">
        <v>1360</v>
      </c>
      <c r="G1011" s="12" t="s">
        <v>2027</v>
      </c>
      <c r="H1011" s="12" t="s">
        <v>1831</v>
      </c>
      <c r="I1011" s="12" t="s">
        <v>1482</v>
      </c>
      <c r="J1011" s="12" t="s">
        <v>1482</v>
      </c>
      <c r="K1011" s="12" t="s">
        <v>1482</v>
      </c>
      <c r="L1011" s="12" t="s">
        <v>9017</v>
      </c>
      <c r="M1011" s="12" t="s">
        <v>3803</v>
      </c>
      <c r="N1011" s="12" t="s">
        <v>3998</v>
      </c>
      <c r="O1011" s="12" t="s">
        <v>375</v>
      </c>
      <c r="P1011" s="12" t="s">
        <v>375</v>
      </c>
      <c r="Q1011" s="12" t="s">
        <v>3522</v>
      </c>
      <c r="R1011" s="12" t="s">
        <v>12970</v>
      </c>
      <c r="S1011" s="12" t="s">
        <v>12971</v>
      </c>
      <c r="T1011" s="12" t="s">
        <v>12972</v>
      </c>
      <c r="U1011" s="12" t="s">
        <v>12973</v>
      </c>
      <c r="V1011" s="12" t="s">
        <v>12967</v>
      </c>
      <c r="W1011" s="12" t="s">
        <v>2</v>
      </c>
      <c r="X1011" s="12" t="s">
        <v>6114</v>
      </c>
      <c r="Y1011" s="12" t="s">
        <v>4099</v>
      </c>
      <c r="Z1011" s="12" t="s">
        <v>12974</v>
      </c>
    </row>
    <row r="1012" spans="1:26">
      <c r="A1012" s="12" t="s">
        <v>177</v>
      </c>
      <c r="B1012" s="12" t="s">
        <v>9867</v>
      </c>
      <c r="C1012" s="12" t="s">
        <v>12975</v>
      </c>
      <c r="D1012" s="12" t="s">
        <v>12976</v>
      </c>
      <c r="E1012" s="12" t="s">
        <v>12963</v>
      </c>
      <c r="F1012" s="12" t="s">
        <v>2544</v>
      </c>
      <c r="G1012" s="12" t="s">
        <v>2281</v>
      </c>
      <c r="H1012" s="12" t="s">
        <v>1504</v>
      </c>
      <c r="I1012" s="12" t="s">
        <v>3800</v>
      </c>
      <c r="J1012" s="12" t="s">
        <v>1482</v>
      </c>
      <c r="K1012" s="12" t="s">
        <v>1051</v>
      </c>
      <c r="L1012" s="12" t="s">
        <v>4982</v>
      </c>
      <c r="M1012" s="12" t="s">
        <v>5737</v>
      </c>
      <c r="N1012" s="12" t="s">
        <v>3522</v>
      </c>
      <c r="O1012" s="12" t="s">
        <v>91</v>
      </c>
      <c r="P1012" s="12" t="s">
        <v>375</v>
      </c>
      <c r="Q1012" s="12" t="s">
        <v>3522</v>
      </c>
      <c r="R1012" s="12" t="s">
        <v>12977</v>
      </c>
      <c r="S1012" s="12" t="s">
        <v>12978</v>
      </c>
      <c r="T1012" s="12" t="s">
        <v>12979</v>
      </c>
      <c r="U1012" s="12" t="s">
        <v>12980</v>
      </c>
      <c r="V1012" s="12" t="s">
        <v>7193</v>
      </c>
      <c r="W1012" s="12" t="s">
        <v>2</v>
      </c>
      <c r="X1012" s="12" t="s">
        <v>12675</v>
      </c>
      <c r="Y1012" s="12" t="s">
        <v>12981</v>
      </c>
      <c r="Z1012" s="12" t="s">
        <v>12982</v>
      </c>
    </row>
    <row r="1013" spans="1:26">
      <c r="A1013" s="12" t="s">
        <v>177</v>
      </c>
      <c r="B1013" s="12" t="s">
        <v>12983</v>
      </c>
      <c r="C1013" s="12" t="s">
        <v>12984</v>
      </c>
      <c r="D1013" s="12" t="s">
        <v>12985</v>
      </c>
      <c r="E1013" s="12" t="s">
        <v>12963</v>
      </c>
      <c r="F1013" s="12" t="s">
        <v>2287</v>
      </c>
      <c r="G1013" s="12" t="s">
        <v>1592</v>
      </c>
      <c r="H1013" s="12" t="s">
        <v>1051</v>
      </c>
      <c r="I1013" s="12" t="s">
        <v>3800</v>
      </c>
      <c r="J1013" s="12" t="s">
        <v>1482</v>
      </c>
      <c r="K1013" s="12" t="s">
        <v>1592</v>
      </c>
      <c r="L1013" s="12" t="s">
        <v>12986</v>
      </c>
      <c r="M1013" s="12" t="s">
        <v>1355</v>
      </c>
      <c r="N1013" s="12" t="s">
        <v>3522</v>
      </c>
      <c r="O1013" s="12" t="s">
        <v>91</v>
      </c>
      <c r="P1013" s="12" t="s">
        <v>375</v>
      </c>
      <c r="Q1013" s="12" t="s">
        <v>3492</v>
      </c>
      <c r="R1013" s="12" t="s">
        <v>12987</v>
      </c>
      <c r="S1013" s="12" t="s">
        <v>12988</v>
      </c>
      <c r="T1013" s="12" t="s">
        <v>12989</v>
      </c>
      <c r="U1013" s="12" t="s">
        <v>12980</v>
      </c>
      <c r="V1013" s="12" t="s">
        <v>12990</v>
      </c>
      <c r="W1013" s="12" t="s">
        <v>3</v>
      </c>
      <c r="X1013" s="12" t="s">
        <v>11122</v>
      </c>
      <c r="Y1013" s="12" t="s">
        <v>2165</v>
      </c>
      <c r="Z1013" s="12" t="s">
        <v>12991</v>
      </c>
    </row>
    <row r="1014" spans="1:26">
      <c r="A1014" s="12" t="s">
        <v>177</v>
      </c>
      <c r="B1014" s="12" t="s">
        <v>12992</v>
      </c>
      <c r="C1014" s="12" t="s">
        <v>12993</v>
      </c>
      <c r="D1014" s="12" t="s">
        <v>12994</v>
      </c>
      <c r="E1014" s="12" t="s">
        <v>12963</v>
      </c>
      <c r="F1014" s="12" t="s">
        <v>2529</v>
      </c>
      <c r="G1014" s="12" t="s">
        <v>1764</v>
      </c>
      <c r="H1014" s="12" t="s">
        <v>1051</v>
      </c>
      <c r="I1014" s="12" t="s">
        <v>3800</v>
      </c>
      <c r="J1014" s="12" t="s">
        <v>1504</v>
      </c>
      <c r="K1014" s="12" t="s">
        <v>1502</v>
      </c>
      <c r="L1014" s="12" t="s">
        <v>12995</v>
      </c>
      <c r="M1014" s="12" t="s">
        <v>3663</v>
      </c>
      <c r="N1014" s="12" t="s">
        <v>371</v>
      </c>
      <c r="O1014" s="12" t="s">
        <v>91</v>
      </c>
      <c r="P1014" s="12" t="s">
        <v>371</v>
      </c>
      <c r="Q1014" s="12" t="s">
        <v>2696</v>
      </c>
      <c r="R1014" s="12" t="s">
        <v>12996</v>
      </c>
      <c r="S1014" s="12" t="s">
        <v>12997</v>
      </c>
      <c r="T1014" s="12" t="s">
        <v>12998</v>
      </c>
      <c r="U1014" s="12" t="s">
        <v>12999</v>
      </c>
      <c r="V1014" s="12" t="s">
        <v>13000</v>
      </c>
      <c r="W1014" s="12" t="s">
        <v>10</v>
      </c>
      <c r="X1014" s="12" t="s">
        <v>10401</v>
      </c>
      <c r="Y1014" s="12" t="s">
        <v>2912</v>
      </c>
      <c r="Z1014" s="12" t="s">
        <v>13001</v>
      </c>
    </row>
    <row r="1015" spans="1:26">
      <c r="A1015" s="12" t="s">
        <v>177</v>
      </c>
      <c r="B1015" s="12" t="s">
        <v>961</v>
      </c>
      <c r="C1015" s="12" t="s">
        <v>13002</v>
      </c>
      <c r="D1015" s="12" t="s">
        <v>13003</v>
      </c>
      <c r="E1015" s="12" t="s">
        <v>12963</v>
      </c>
      <c r="F1015" s="12" t="s">
        <v>2288</v>
      </c>
      <c r="G1015" s="12" t="s">
        <v>1853</v>
      </c>
      <c r="H1015" s="12" t="s">
        <v>3800</v>
      </c>
      <c r="I1015" s="12" t="s">
        <v>3800</v>
      </c>
      <c r="J1015" s="12" t="s">
        <v>1482</v>
      </c>
      <c r="K1015" s="12" t="s">
        <v>1547</v>
      </c>
      <c r="L1015" s="12" t="s">
        <v>8296</v>
      </c>
      <c r="M1015" s="12" t="s">
        <v>10384</v>
      </c>
      <c r="N1015" s="12" t="s">
        <v>91</v>
      </c>
      <c r="O1015" s="12" t="s">
        <v>91</v>
      </c>
      <c r="P1015" s="12" t="s">
        <v>371</v>
      </c>
      <c r="Q1015" s="12" t="s">
        <v>2038</v>
      </c>
      <c r="R1015" s="12" t="s">
        <v>5244</v>
      </c>
      <c r="S1015" s="12" t="s">
        <v>13004</v>
      </c>
      <c r="T1015" s="12" t="s">
        <v>13005</v>
      </c>
      <c r="U1015" s="12" t="s">
        <v>12980</v>
      </c>
      <c r="V1015" s="12" t="s">
        <v>13006</v>
      </c>
      <c r="W1015" s="12" t="s">
        <v>10</v>
      </c>
      <c r="X1015" s="12" t="s">
        <v>12333</v>
      </c>
      <c r="Y1015" s="12" t="s">
        <v>6795</v>
      </c>
      <c r="Z1015" s="12" t="s">
        <v>13007</v>
      </c>
    </row>
    <row r="1016" spans="1:26">
      <c r="A1016" s="12" t="s">
        <v>177</v>
      </c>
      <c r="B1016" s="12" t="s">
        <v>13008</v>
      </c>
      <c r="C1016" s="12" t="s">
        <v>13009</v>
      </c>
      <c r="D1016" s="12" t="s">
        <v>13010</v>
      </c>
      <c r="E1016" s="12" t="s">
        <v>12963</v>
      </c>
      <c r="F1016" s="12" t="s">
        <v>1961</v>
      </c>
      <c r="G1016" s="12" t="s">
        <v>1360</v>
      </c>
      <c r="H1016" s="12" t="s">
        <v>1875</v>
      </c>
      <c r="I1016" s="12" t="s">
        <v>1504</v>
      </c>
      <c r="J1016" s="12" t="s">
        <v>1051</v>
      </c>
      <c r="K1016" s="12" t="s">
        <v>1546</v>
      </c>
      <c r="L1016" s="12" t="s">
        <v>4104</v>
      </c>
      <c r="M1016" s="12" t="s">
        <v>4997</v>
      </c>
      <c r="N1016" s="12" t="s">
        <v>2696</v>
      </c>
      <c r="O1016" s="12" t="s">
        <v>3522</v>
      </c>
      <c r="P1016" s="12" t="s">
        <v>3522</v>
      </c>
      <c r="Q1016" s="12" t="s">
        <v>4088</v>
      </c>
      <c r="R1016" s="12" t="s">
        <v>13011</v>
      </c>
      <c r="S1016" s="12" t="s">
        <v>13012</v>
      </c>
      <c r="T1016" s="12" t="s">
        <v>13013</v>
      </c>
      <c r="U1016" s="12" t="s">
        <v>12973</v>
      </c>
      <c r="V1016" s="12" t="s">
        <v>1134</v>
      </c>
      <c r="W1016" s="12" t="s">
        <v>11</v>
      </c>
      <c r="X1016" s="12" t="s">
        <v>13014</v>
      </c>
      <c r="Y1016" s="12" t="s">
        <v>13015</v>
      </c>
      <c r="Z1016" s="12" t="s">
        <v>13016</v>
      </c>
    </row>
    <row r="1017" spans="1:26">
      <c r="A1017" s="12" t="s">
        <v>177</v>
      </c>
      <c r="B1017" s="12" t="s">
        <v>11915</v>
      </c>
      <c r="C1017" s="12" t="s">
        <v>13017</v>
      </c>
      <c r="D1017" s="12" t="s">
        <v>13018</v>
      </c>
      <c r="E1017" s="12" t="s">
        <v>13019</v>
      </c>
      <c r="F1017" s="12" t="s">
        <v>3104</v>
      </c>
      <c r="G1017" s="12" t="s">
        <v>1657</v>
      </c>
      <c r="H1017" s="12" t="s">
        <v>1504</v>
      </c>
      <c r="I1017" s="12" t="s">
        <v>1051</v>
      </c>
      <c r="J1017" s="12" t="s">
        <v>3800</v>
      </c>
      <c r="K1017" s="12" t="s">
        <v>3800</v>
      </c>
      <c r="L1017" s="12" t="s">
        <v>12530</v>
      </c>
      <c r="M1017" s="12" t="s">
        <v>3522</v>
      </c>
      <c r="N1017" s="12" t="s">
        <v>2315</v>
      </c>
      <c r="O1017" s="12" t="s">
        <v>3522</v>
      </c>
      <c r="P1017" s="12" t="s">
        <v>91</v>
      </c>
      <c r="Q1017" s="12" t="s">
        <v>91</v>
      </c>
      <c r="R1017" s="12" t="s">
        <v>3997</v>
      </c>
      <c r="S1017" s="12" t="s">
        <v>13020</v>
      </c>
      <c r="T1017" s="12" t="s">
        <v>13021</v>
      </c>
      <c r="U1017" s="12" t="s">
        <v>13022</v>
      </c>
      <c r="V1017" s="12" t="s">
        <v>372</v>
      </c>
      <c r="W1017" s="12" t="s">
        <v>4</v>
      </c>
      <c r="X1017" s="12" t="s">
        <v>13015</v>
      </c>
      <c r="Y1017" s="12" t="s">
        <v>13023</v>
      </c>
      <c r="Z1017" s="12" t="s">
        <v>13024</v>
      </c>
    </row>
    <row r="1018" spans="1:26">
      <c r="A1018" s="12" t="s">
        <v>177</v>
      </c>
      <c r="B1018" s="12" t="s">
        <v>9983</v>
      </c>
      <c r="C1018" s="12" t="s">
        <v>13025</v>
      </c>
      <c r="D1018" s="12" t="s">
        <v>13026</v>
      </c>
      <c r="E1018" s="12" t="s">
        <v>13019</v>
      </c>
      <c r="F1018" s="12" t="s">
        <v>2101</v>
      </c>
      <c r="G1018" s="12" t="s">
        <v>1831</v>
      </c>
      <c r="H1018" s="12" t="s">
        <v>1547</v>
      </c>
      <c r="I1018" s="12" t="s">
        <v>3800</v>
      </c>
      <c r="J1018" s="12" t="s">
        <v>1051</v>
      </c>
      <c r="K1018" s="12" t="s">
        <v>3800</v>
      </c>
      <c r="L1018" s="12" t="s">
        <v>7851</v>
      </c>
      <c r="M1018" s="12" t="s">
        <v>3522</v>
      </c>
      <c r="N1018" s="12" t="s">
        <v>3663</v>
      </c>
      <c r="O1018" s="12" t="s">
        <v>91</v>
      </c>
      <c r="P1018" s="12" t="s">
        <v>371</v>
      </c>
      <c r="Q1018" s="12" t="s">
        <v>91</v>
      </c>
      <c r="R1018" s="12" t="s">
        <v>8840</v>
      </c>
      <c r="S1018" s="12" t="s">
        <v>13027</v>
      </c>
      <c r="T1018" s="12" t="s">
        <v>13028</v>
      </c>
      <c r="U1018" s="12" t="s">
        <v>13022</v>
      </c>
      <c r="V1018" s="12" t="s">
        <v>372</v>
      </c>
      <c r="W1018" s="12" t="s">
        <v>2</v>
      </c>
      <c r="X1018" s="12" t="s">
        <v>1705</v>
      </c>
      <c r="Y1018" s="12" t="s">
        <v>2098</v>
      </c>
      <c r="Z1018" s="12" t="s">
        <v>13029</v>
      </c>
    </row>
    <row r="1019" spans="1:26">
      <c r="A1019" s="12" t="s">
        <v>177</v>
      </c>
      <c r="B1019" s="12" t="s">
        <v>13030</v>
      </c>
      <c r="C1019" s="12" t="s">
        <v>13031</v>
      </c>
      <c r="D1019" s="12" t="s">
        <v>13032</v>
      </c>
      <c r="E1019" s="12" t="s">
        <v>13019</v>
      </c>
      <c r="F1019" s="12" t="s">
        <v>1053</v>
      </c>
      <c r="G1019" s="12" t="s">
        <v>2007</v>
      </c>
      <c r="H1019" s="12" t="s">
        <v>2159</v>
      </c>
      <c r="I1019" s="12" t="s">
        <v>1875</v>
      </c>
      <c r="J1019" s="12" t="s">
        <v>1482</v>
      </c>
      <c r="K1019" s="12" t="s">
        <v>1546</v>
      </c>
      <c r="L1019" s="12" t="s">
        <v>3522</v>
      </c>
      <c r="M1019" s="12" t="s">
        <v>3522</v>
      </c>
      <c r="N1019" s="12" t="s">
        <v>12033</v>
      </c>
      <c r="O1019" s="12" t="s">
        <v>5849</v>
      </c>
      <c r="P1019" s="12" t="s">
        <v>3522</v>
      </c>
      <c r="Q1019" s="12" t="s">
        <v>2315</v>
      </c>
      <c r="R1019" s="12" t="s">
        <v>5601</v>
      </c>
      <c r="S1019" s="12" t="s">
        <v>13033</v>
      </c>
      <c r="T1019" s="12" t="s">
        <v>13034</v>
      </c>
      <c r="U1019" s="12" t="s">
        <v>13035</v>
      </c>
      <c r="V1019" s="12" t="s">
        <v>8639</v>
      </c>
      <c r="W1019" s="12" t="s">
        <v>11</v>
      </c>
      <c r="X1019" s="12" t="s">
        <v>13036</v>
      </c>
      <c r="Y1019" s="12" t="s">
        <v>12347</v>
      </c>
      <c r="Z1019" s="12" t="s">
        <v>13037</v>
      </c>
    </row>
    <row r="1020" spans="1:26">
      <c r="A1020" s="12" t="s">
        <v>177</v>
      </c>
      <c r="B1020" s="12" t="s">
        <v>7931</v>
      </c>
      <c r="C1020" s="12" t="s">
        <v>13038</v>
      </c>
      <c r="D1020" s="12" t="s">
        <v>13039</v>
      </c>
      <c r="E1020" s="12" t="s">
        <v>13019</v>
      </c>
      <c r="F1020" s="12" t="s">
        <v>2530</v>
      </c>
      <c r="G1020" s="12" t="s">
        <v>2050</v>
      </c>
      <c r="H1020" s="12" t="s">
        <v>1504</v>
      </c>
      <c r="I1020" s="12" t="s">
        <v>3800</v>
      </c>
      <c r="J1020" s="12" t="s">
        <v>1051</v>
      </c>
      <c r="K1020" s="12" t="s">
        <v>3800</v>
      </c>
      <c r="L1020" s="12" t="s">
        <v>2250</v>
      </c>
      <c r="M1020" s="12" t="s">
        <v>11569</v>
      </c>
      <c r="N1020" s="12" t="s">
        <v>371</v>
      </c>
      <c r="O1020" s="12" t="s">
        <v>91</v>
      </c>
      <c r="P1020" s="12" t="s">
        <v>371</v>
      </c>
      <c r="Q1020" s="12" t="s">
        <v>91</v>
      </c>
      <c r="R1020" s="12" t="s">
        <v>13040</v>
      </c>
      <c r="S1020" s="12" t="s">
        <v>13041</v>
      </c>
      <c r="T1020" s="12" t="s">
        <v>13042</v>
      </c>
      <c r="U1020" s="12" t="s">
        <v>13022</v>
      </c>
      <c r="V1020" s="12" t="s">
        <v>372</v>
      </c>
      <c r="W1020" s="12" t="s">
        <v>3</v>
      </c>
      <c r="X1020" s="12" t="s">
        <v>13043</v>
      </c>
      <c r="Y1020" s="12" t="s">
        <v>13044</v>
      </c>
      <c r="Z1020" s="12" t="s">
        <v>13045</v>
      </c>
    </row>
    <row r="1021" spans="1:26">
      <c r="A1021" s="12" t="s">
        <v>177</v>
      </c>
      <c r="B1021" s="12" t="s">
        <v>2203</v>
      </c>
      <c r="C1021" s="12" t="s">
        <v>13046</v>
      </c>
      <c r="D1021" s="12" t="s">
        <v>13047</v>
      </c>
      <c r="E1021" s="12" t="s">
        <v>13048</v>
      </c>
      <c r="F1021" s="12" t="s">
        <v>2287</v>
      </c>
      <c r="G1021" s="12" t="s">
        <v>1744</v>
      </c>
      <c r="H1021" s="12" t="s">
        <v>1051</v>
      </c>
      <c r="I1021" s="12" t="s">
        <v>3800</v>
      </c>
      <c r="J1021" s="12" t="s">
        <v>3800</v>
      </c>
      <c r="K1021" s="12" t="s">
        <v>3800</v>
      </c>
      <c r="L1021" s="12" t="s">
        <v>5471</v>
      </c>
      <c r="M1021" s="12" t="s">
        <v>3522</v>
      </c>
      <c r="N1021" s="12" t="s">
        <v>371</v>
      </c>
      <c r="O1021" s="12" t="s">
        <v>91</v>
      </c>
      <c r="P1021" s="12" t="s">
        <v>91</v>
      </c>
      <c r="Q1021" s="12" t="s">
        <v>91</v>
      </c>
      <c r="R1021" s="12" t="s">
        <v>4955</v>
      </c>
      <c r="S1021" s="12" t="s">
        <v>13049</v>
      </c>
      <c r="T1021" s="12" t="s">
        <v>13021</v>
      </c>
      <c r="U1021" s="12" t="s">
        <v>3808</v>
      </c>
      <c r="V1021" s="12" t="s">
        <v>372</v>
      </c>
      <c r="W1021" s="12" t="s">
        <v>10</v>
      </c>
      <c r="X1021" s="12" t="s">
        <v>7596</v>
      </c>
      <c r="Y1021" s="12" t="s">
        <v>13050</v>
      </c>
      <c r="Z1021" s="12" t="s">
        <v>13051</v>
      </c>
    </row>
    <row r="1022" spans="1:26">
      <c r="A1022" s="12" t="s">
        <v>177</v>
      </c>
      <c r="B1022" s="12" t="s">
        <v>13052</v>
      </c>
      <c r="C1022" s="12" t="s">
        <v>13053</v>
      </c>
      <c r="D1022" s="12" t="s">
        <v>13054</v>
      </c>
      <c r="E1022" s="12" t="s">
        <v>13048</v>
      </c>
      <c r="F1022" s="12" t="s">
        <v>2541</v>
      </c>
      <c r="G1022" s="12" t="s">
        <v>1657</v>
      </c>
      <c r="H1022" s="12" t="s">
        <v>1502</v>
      </c>
      <c r="I1022" s="12" t="s">
        <v>3800</v>
      </c>
      <c r="J1022" s="12" t="s">
        <v>3800</v>
      </c>
      <c r="K1022" s="12" t="s">
        <v>3800</v>
      </c>
      <c r="L1022" s="12" t="s">
        <v>13055</v>
      </c>
      <c r="M1022" s="12" t="s">
        <v>6802</v>
      </c>
      <c r="N1022" s="12" t="s">
        <v>3522</v>
      </c>
      <c r="O1022" s="12" t="s">
        <v>91</v>
      </c>
      <c r="P1022" s="12" t="s">
        <v>91</v>
      </c>
      <c r="Q1022" s="12" t="s">
        <v>91</v>
      </c>
      <c r="R1022" s="12" t="s">
        <v>4955</v>
      </c>
      <c r="S1022" s="12" t="s">
        <v>13056</v>
      </c>
      <c r="T1022" s="12" t="s">
        <v>13057</v>
      </c>
      <c r="U1022" s="12" t="s">
        <v>3808</v>
      </c>
      <c r="V1022" s="12" t="s">
        <v>372</v>
      </c>
      <c r="W1022" s="12" t="s">
        <v>2</v>
      </c>
      <c r="X1022" s="12" t="s">
        <v>13058</v>
      </c>
      <c r="Y1022" s="12" t="s">
        <v>13059</v>
      </c>
      <c r="Z1022" s="12" t="s">
        <v>13060</v>
      </c>
    </row>
    <row r="1023" spans="1:26">
      <c r="A1023" s="12" t="s">
        <v>177</v>
      </c>
      <c r="B1023" s="12" t="s">
        <v>2725</v>
      </c>
      <c r="C1023" s="12" t="s">
        <v>13061</v>
      </c>
      <c r="D1023" s="12" t="s">
        <v>13062</v>
      </c>
      <c r="E1023" s="12" t="s">
        <v>13048</v>
      </c>
      <c r="F1023" s="12" t="s">
        <v>2134</v>
      </c>
      <c r="G1023" s="12" t="s">
        <v>2134</v>
      </c>
      <c r="H1023" s="12" t="s">
        <v>1657</v>
      </c>
      <c r="I1023" s="12" t="s">
        <v>3800</v>
      </c>
      <c r="J1023" s="12" t="s">
        <v>3800</v>
      </c>
      <c r="K1023" s="12" t="s">
        <v>1051</v>
      </c>
      <c r="L1023" s="12" t="s">
        <v>3522</v>
      </c>
      <c r="M1023" s="12" t="s">
        <v>6562</v>
      </c>
      <c r="N1023" s="12" t="s">
        <v>3663</v>
      </c>
      <c r="O1023" s="12" t="s">
        <v>91</v>
      </c>
      <c r="P1023" s="12" t="s">
        <v>91</v>
      </c>
      <c r="Q1023" s="12" t="s">
        <v>3522</v>
      </c>
      <c r="R1023" s="12" t="s">
        <v>13063</v>
      </c>
      <c r="S1023" s="12" t="s">
        <v>13064</v>
      </c>
      <c r="T1023" s="12" t="s">
        <v>12965</v>
      </c>
      <c r="U1023" s="12" t="s">
        <v>3808</v>
      </c>
      <c r="V1023" s="12" t="s">
        <v>13065</v>
      </c>
      <c r="W1023" s="12" t="s">
        <v>2</v>
      </c>
      <c r="X1023" s="12" t="s">
        <v>9933</v>
      </c>
      <c r="Y1023" s="12" t="s">
        <v>13066</v>
      </c>
      <c r="Z1023" s="12" t="s">
        <v>13067</v>
      </c>
    </row>
    <row r="1024" spans="1:26">
      <c r="A1024" s="12" t="s">
        <v>177</v>
      </c>
      <c r="B1024" s="12" t="s">
        <v>10572</v>
      </c>
      <c r="C1024" s="12" t="s">
        <v>13068</v>
      </c>
      <c r="D1024" s="12" t="s">
        <v>13069</v>
      </c>
      <c r="E1024" s="12" t="s">
        <v>13048</v>
      </c>
      <c r="F1024" s="12" t="s">
        <v>2541</v>
      </c>
      <c r="G1024" s="12" t="s">
        <v>1744</v>
      </c>
      <c r="H1024" s="12" t="s">
        <v>3800</v>
      </c>
      <c r="I1024" s="12" t="s">
        <v>3800</v>
      </c>
      <c r="J1024" s="12" t="s">
        <v>3800</v>
      </c>
      <c r="K1024" s="12" t="s">
        <v>3800</v>
      </c>
      <c r="L1024" s="12" t="s">
        <v>13055</v>
      </c>
      <c r="M1024" s="12" t="s">
        <v>6402</v>
      </c>
      <c r="N1024" s="12" t="s">
        <v>91</v>
      </c>
      <c r="O1024" s="12" t="s">
        <v>91</v>
      </c>
      <c r="P1024" s="12" t="s">
        <v>91</v>
      </c>
      <c r="Q1024" s="12" t="s">
        <v>91</v>
      </c>
      <c r="R1024" s="12" t="s">
        <v>4955</v>
      </c>
      <c r="S1024" s="12" t="s">
        <v>13070</v>
      </c>
      <c r="T1024" s="12" t="s">
        <v>13021</v>
      </c>
      <c r="U1024" s="12" t="s">
        <v>3808</v>
      </c>
      <c r="V1024" s="12" t="s">
        <v>372</v>
      </c>
      <c r="W1024" s="12" t="s">
        <v>10</v>
      </c>
      <c r="X1024" s="12" t="s">
        <v>13071</v>
      </c>
      <c r="Y1024" s="12" t="s">
        <v>13072</v>
      </c>
      <c r="Z1024" s="12" t="s">
        <v>13073</v>
      </c>
    </row>
    <row r="1025" spans="1:26">
      <c r="A1025" s="12" t="s">
        <v>177</v>
      </c>
      <c r="B1025" s="12" t="s">
        <v>3342</v>
      </c>
      <c r="C1025" s="12" t="s">
        <v>13074</v>
      </c>
      <c r="D1025" s="12" t="s">
        <v>13075</v>
      </c>
      <c r="E1025" s="12" t="s">
        <v>13048</v>
      </c>
      <c r="F1025" s="12" t="s">
        <v>2287</v>
      </c>
      <c r="G1025" s="12" t="s">
        <v>1721</v>
      </c>
      <c r="H1025" s="12" t="s">
        <v>1482</v>
      </c>
      <c r="I1025" s="12" t="s">
        <v>3800</v>
      </c>
      <c r="J1025" s="12" t="s">
        <v>3800</v>
      </c>
      <c r="K1025" s="12" t="s">
        <v>3800</v>
      </c>
      <c r="L1025" s="12" t="s">
        <v>5471</v>
      </c>
      <c r="M1025" s="12" t="s">
        <v>4286</v>
      </c>
      <c r="N1025" s="12" t="s">
        <v>3522</v>
      </c>
      <c r="O1025" s="12" t="s">
        <v>91</v>
      </c>
      <c r="P1025" s="12" t="s">
        <v>91</v>
      </c>
      <c r="Q1025" s="12" t="s">
        <v>91</v>
      </c>
      <c r="R1025" s="12" t="s">
        <v>4955</v>
      </c>
      <c r="S1025" s="12" t="s">
        <v>13076</v>
      </c>
      <c r="T1025" s="12" t="s">
        <v>13057</v>
      </c>
      <c r="U1025" s="12" t="s">
        <v>3808</v>
      </c>
      <c r="V1025" s="12" t="s">
        <v>372</v>
      </c>
      <c r="W1025" s="12" t="s">
        <v>2</v>
      </c>
      <c r="X1025" s="12" t="s">
        <v>13077</v>
      </c>
      <c r="Y1025" s="12" t="s">
        <v>13078</v>
      </c>
      <c r="Z1025" s="12" t="s">
        <v>13079</v>
      </c>
    </row>
    <row r="1026" spans="1:26">
      <c r="A1026" s="12" t="s">
        <v>177</v>
      </c>
      <c r="B1026" s="12" t="s">
        <v>1642</v>
      </c>
      <c r="C1026" s="12" t="s">
        <v>13080</v>
      </c>
      <c r="D1026" s="12" t="s">
        <v>13081</v>
      </c>
      <c r="E1026" s="12" t="s">
        <v>13048</v>
      </c>
      <c r="F1026" s="12" t="s">
        <v>1808</v>
      </c>
      <c r="G1026" s="12" t="s">
        <v>1939</v>
      </c>
      <c r="H1026" s="12" t="s">
        <v>1546</v>
      </c>
      <c r="I1026" s="12" t="s">
        <v>1482</v>
      </c>
      <c r="J1026" s="12" t="s">
        <v>3800</v>
      </c>
      <c r="K1026" s="12" t="s">
        <v>1546</v>
      </c>
      <c r="L1026" s="12" t="s">
        <v>13082</v>
      </c>
      <c r="M1026" s="12" t="s">
        <v>5395</v>
      </c>
      <c r="N1026" s="12" t="s">
        <v>4781</v>
      </c>
      <c r="O1026" s="12" t="s">
        <v>375</v>
      </c>
      <c r="P1026" s="12" t="s">
        <v>91</v>
      </c>
      <c r="Q1026" s="12" t="s">
        <v>2172</v>
      </c>
      <c r="R1026" s="12" t="s">
        <v>13083</v>
      </c>
      <c r="S1026" s="12" t="s">
        <v>13084</v>
      </c>
      <c r="T1026" s="12" t="s">
        <v>13085</v>
      </c>
      <c r="U1026" s="12" t="s">
        <v>13086</v>
      </c>
      <c r="V1026" s="12" t="s">
        <v>8313</v>
      </c>
      <c r="W1026" s="12" t="s">
        <v>2</v>
      </c>
      <c r="X1026" s="12" t="s">
        <v>13087</v>
      </c>
      <c r="Y1026" s="12" t="s">
        <v>13088</v>
      </c>
      <c r="Z1026" s="12" t="s">
        <v>13089</v>
      </c>
    </row>
    <row r="1027" spans="1:26">
      <c r="A1027" s="12" t="s">
        <v>177</v>
      </c>
      <c r="B1027" s="12" t="s">
        <v>13090</v>
      </c>
      <c r="C1027" s="12" t="s">
        <v>13091</v>
      </c>
      <c r="D1027" s="12" t="s">
        <v>13092</v>
      </c>
      <c r="E1027" s="12" t="s">
        <v>13048</v>
      </c>
      <c r="F1027" s="12" t="s">
        <v>1807</v>
      </c>
      <c r="G1027" s="12" t="s">
        <v>2114</v>
      </c>
      <c r="H1027" s="12" t="s">
        <v>1592</v>
      </c>
      <c r="I1027" s="12" t="s">
        <v>1051</v>
      </c>
      <c r="J1027" s="12" t="s">
        <v>1051</v>
      </c>
      <c r="K1027" s="12" t="s">
        <v>3800</v>
      </c>
      <c r="L1027" s="12" t="s">
        <v>13093</v>
      </c>
      <c r="M1027" s="12" t="s">
        <v>2695</v>
      </c>
      <c r="N1027" s="12" t="s">
        <v>3522</v>
      </c>
      <c r="O1027" s="12" t="s">
        <v>3522</v>
      </c>
      <c r="P1027" s="12" t="s">
        <v>371</v>
      </c>
      <c r="Q1027" s="12" t="s">
        <v>91</v>
      </c>
      <c r="R1027" s="12" t="s">
        <v>8601</v>
      </c>
      <c r="S1027" s="12" t="s">
        <v>13094</v>
      </c>
      <c r="T1027" s="12" t="s">
        <v>13095</v>
      </c>
      <c r="U1027" s="12" t="s">
        <v>13086</v>
      </c>
      <c r="V1027" s="12" t="s">
        <v>372</v>
      </c>
      <c r="W1027" s="12" t="s">
        <v>4</v>
      </c>
      <c r="X1027" s="12" t="s">
        <v>13096</v>
      </c>
      <c r="Y1027" s="12" t="s">
        <v>11256</v>
      </c>
      <c r="Z1027" s="12" t="s">
        <v>13097</v>
      </c>
    </row>
    <row r="1028" spans="1:26">
      <c r="A1028" s="12" t="s">
        <v>177</v>
      </c>
      <c r="B1028" s="12" t="s">
        <v>13098</v>
      </c>
      <c r="C1028" s="12" t="s">
        <v>13099</v>
      </c>
      <c r="D1028" s="12" t="s">
        <v>13100</v>
      </c>
      <c r="E1028" s="12" t="s">
        <v>13048</v>
      </c>
      <c r="F1028" s="12" t="s">
        <v>2384</v>
      </c>
      <c r="G1028" s="12" t="s">
        <v>2050</v>
      </c>
      <c r="H1028" s="12" t="s">
        <v>1546</v>
      </c>
      <c r="I1028" s="12" t="s">
        <v>3800</v>
      </c>
      <c r="J1028" s="12" t="s">
        <v>1504</v>
      </c>
      <c r="K1028" s="12" t="s">
        <v>1592</v>
      </c>
      <c r="L1028" s="12" t="s">
        <v>8714</v>
      </c>
      <c r="M1028" s="12" t="s">
        <v>3663</v>
      </c>
      <c r="N1028" s="12" t="s">
        <v>4781</v>
      </c>
      <c r="O1028" s="12" t="s">
        <v>91</v>
      </c>
      <c r="P1028" s="12" t="s">
        <v>2315</v>
      </c>
      <c r="Q1028" s="12" t="s">
        <v>4769</v>
      </c>
      <c r="R1028" s="12" t="s">
        <v>13101</v>
      </c>
      <c r="S1028" s="12" t="s">
        <v>13102</v>
      </c>
      <c r="T1028" s="12" t="s">
        <v>9545</v>
      </c>
      <c r="U1028" s="12" t="s">
        <v>13103</v>
      </c>
      <c r="V1028" s="12" t="s">
        <v>13104</v>
      </c>
      <c r="W1028" s="12" t="s">
        <v>11</v>
      </c>
      <c r="X1028" s="12" t="s">
        <v>9239</v>
      </c>
      <c r="Y1028" s="12" t="s">
        <v>13105</v>
      </c>
      <c r="Z1028" s="12" t="s">
        <v>13106</v>
      </c>
    </row>
    <row r="1029" spans="1:26">
      <c r="A1029" s="12" t="s">
        <v>177</v>
      </c>
      <c r="B1029" s="12" t="s">
        <v>13107</v>
      </c>
      <c r="C1029" s="12" t="s">
        <v>13108</v>
      </c>
      <c r="D1029" s="12" t="s">
        <v>13109</v>
      </c>
      <c r="E1029" s="12" t="s">
        <v>13048</v>
      </c>
      <c r="F1029" s="12" t="s">
        <v>1807</v>
      </c>
      <c r="G1029" s="12" t="s">
        <v>2029</v>
      </c>
      <c r="H1029" s="12" t="s">
        <v>1657</v>
      </c>
      <c r="I1029" s="12" t="s">
        <v>1482</v>
      </c>
      <c r="J1029" s="12" t="s">
        <v>3800</v>
      </c>
      <c r="K1029" s="12" t="s">
        <v>1051</v>
      </c>
      <c r="L1029" s="12" t="s">
        <v>5498</v>
      </c>
      <c r="M1029" s="12" t="s">
        <v>4147</v>
      </c>
      <c r="N1029" s="12" t="s">
        <v>3522</v>
      </c>
      <c r="O1029" s="12" t="s">
        <v>371</v>
      </c>
      <c r="P1029" s="12" t="s">
        <v>91</v>
      </c>
      <c r="Q1029" s="12" t="s">
        <v>3522</v>
      </c>
      <c r="R1029" s="12" t="s">
        <v>3661</v>
      </c>
      <c r="S1029" s="12" t="s">
        <v>13110</v>
      </c>
      <c r="T1029" s="12" t="s">
        <v>13111</v>
      </c>
      <c r="U1029" s="12" t="s">
        <v>13086</v>
      </c>
      <c r="V1029" s="12" t="s">
        <v>13065</v>
      </c>
      <c r="W1029" s="12" t="s">
        <v>2</v>
      </c>
      <c r="X1029" s="12" t="s">
        <v>2143</v>
      </c>
      <c r="Y1029" s="12" t="s">
        <v>1196</v>
      </c>
      <c r="Z1029" s="12" t="s">
        <v>13112</v>
      </c>
    </row>
    <row r="1030" spans="1:26">
      <c r="A1030" s="12" t="s">
        <v>177</v>
      </c>
      <c r="B1030" s="12" t="s">
        <v>12284</v>
      </c>
      <c r="C1030" s="12" t="s">
        <v>13113</v>
      </c>
      <c r="D1030" s="12" t="s">
        <v>13114</v>
      </c>
      <c r="E1030" s="12" t="s">
        <v>13048</v>
      </c>
      <c r="F1030" s="12" t="s">
        <v>1968</v>
      </c>
      <c r="G1030" s="12" t="s">
        <v>1698</v>
      </c>
      <c r="H1030" s="12" t="s">
        <v>1546</v>
      </c>
      <c r="I1030" s="12" t="s">
        <v>1482</v>
      </c>
      <c r="J1030" s="12" t="s">
        <v>1051</v>
      </c>
      <c r="K1030" s="12" t="s">
        <v>1547</v>
      </c>
      <c r="L1030" s="12" t="s">
        <v>5242</v>
      </c>
      <c r="M1030" s="12" t="s">
        <v>4781</v>
      </c>
      <c r="N1030" s="12" t="s">
        <v>2172</v>
      </c>
      <c r="O1030" s="12" t="s">
        <v>375</v>
      </c>
      <c r="P1030" s="12" t="s">
        <v>371</v>
      </c>
      <c r="Q1030" s="12" t="s">
        <v>2773</v>
      </c>
      <c r="R1030" s="12" t="s">
        <v>13115</v>
      </c>
      <c r="S1030" s="12" t="s">
        <v>13116</v>
      </c>
      <c r="T1030" s="12" t="s">
        <v>13117</v>
      </c>
      <c r="U1030" s="12" t="s">
        <v>13103</v>
      </c>
      <c r="V1030" s="12" t="s">
        <v>9981</v>
      </c>
      <c r="W1030" s="12" t="s">
        <v>10</v>
      </c>
      <c r="X1030" s="12" t="s">
        <v>11782</v>
      </c>
      <c r="Y1030" s="12" t="s">
        <v>10450</v>
      </c>
      <c r="Z1030" s="12" t="s">
        <v>13118</v>
      </c>
    </row>
    <row r="1031" spans="1:26">
      <c r="A1031" s="12" t="s">
        <v>177</v>
      </c>
      <c r="B1031" s="12" t="s">
        <v>11523</v>
      </c>
      <c r="C1031" s="12" t="s">
        <v>13119</v>
      </c>
      <c r="D1031" s="12" t="s">
        <v>13120</v>
      </c>
      <c r="E1031" s="12" t="s">
        <v>13048</v>
      </c>
      <c r="F1031" s="12" t="s">
        <v>2463</v>
      </c>
      <c r="G1031" s="12" t="s">
        <v>2074</v>
      </c>
      <c r="H1031" s="12" t="s">
        <v>1613</v>
      </c>
      <c r="I1031" s="12" t="s">
        <v>1613</v>
      </c>
      <c r="J1031" s="12" t="s">
        <v>1051</v>
      </c>
      <c r="K1031" s="12" t="s">
        <v>1051</v>
      </c>
      <c r="L1031" s="12" t="s">
        <v>3212</v>
      </c>
      <c r="M1031" s="12" t="s">
        <v>4927</v>
      </c>
      <c r="N1031" s="12" t="s">
        <v>2696</v>
      </c>
      <c r="O1031" s="12" t="s">
        <v>431</v>
      </c>
      <c r="P1031" s="12" t="s">
        <v>371</v>
      </c>
      <c r="Q1031" s="12" t="s">
        <v>371</v>
      </c>
      <c r="R1031" s="12" t="s">
        <v>13121</v>
      </c>
      <c r="S1031" s="12" t="s">
        <v>13122</v>
      </c>
      <c r="T1031" s="12" t="s">
        <v>13123</v>
      </c>
      <c r="U1031" s="12" t="s">
        <v>8312</v>
      </c>
      <c r="V1031" s="12" t="s">
        <v>13065</v>
      </c>
      <c r="W1031" s="12" t="s">
        <v>2</v>
      </c>
      <c r="X1031" s="12" t="s">
        <v>11177</v>
      </c>
      <c r="Y1031" s="12" t="s">
        <v>2857</v>
      </c>
      <c r="Z1031" s="12" t="s">
        <v>13124</v>
      </c>
    </row>
    <row r="1032" spans="1:26">
      <c r="A1032" s="12" t="s">
        <v>177</v>
      </c>
      <c r="B1032" s="12" t="s">
        <v>12366</v>
      </c>
      <c r="C1032" s="12" t="s">
        <v>13125</v>
      </c>
      <c r="D1032" s="12" t="s">
        <v>13126</v>
      </c>
      <c r="E1032" s="12" t="s">
        <v>13048</v>
      </c>
      <c r="F1032" s="12" t="s">
        <v>1698</v>
      </c>
      <c r="G1032" s="12" t="s">
        <v>2239</v>
      </c>
      <c r="H1032" s="12" t="s">
        <v>2239</v>
      </c>
      <c r="I1032" s="12" t="s">
        <v>1547</v>
      </c>
      <c r="J1032" s="12" t="s">
        <v>1051</v>
      </c>
      <c r="K1032" s="12" t="s">
        <v>1504</v>
      </c>
      <c r="L1032" s="12" t="s">
        <v>2696</v>
      </c>
      <c r="M1032" s="12" t="s">
        <v>7591</v>
      </c>
      <c r="N1032" s="12" t="s">
        <v>6026</v>
      </c>
      <c r="O1032" s="12" t="s">
        <v>3663</v>
      </c>
      <c r="P1032" s="12" t="s">
        <v>3522</v>
      </c>
      <c r="Q1032" s="12" t="s">
        <v>2172</v>
      </c>
      <c r="R1032" s="12" t="s">
        <v>4300</v>
      </c>
      <c r="S1032" s="12" t="s">
        <v>13127</v>
      </c>
      <c r="T1032" s="12" t="s">
        <v>7617</v>
      </c>
      <c r="U1032" s="12" t="s">
        <v>13128</v>
      </c>
      <c r="V1032" s="12" t="s">
        <v>1060</v>
      </c>
      <c r="W1032" s="12" t="s">
        <v>11</v>
      </c>
      <c r="X1032" s="12" t="s">
        <v>13129</v>
      </c>
      <c r="Y1032" s="12" t="s">
        <v>13130</v>
      </c>
      <c r="Z1032" s="12" t="s">
        <v>13131</v>
      </c>
    </row>
    <row r="1033" spans="1:26">
      <c r="A1033" s="12" t="s">
        <v>177</v>
      </c>
      <c r="B1033" s="12" t="s">
        <v>7820</v>
      </c>
      <c r="C1033" s="12" t="s">
        <v>13132</v>
      </c>
      <c r="D1033" s="12" t="s">
        <v>13133</v>
      </c>
      <c r="E1033" s="12" t="s">
        <v>13134</v>
      </c>
      <c r="F1033" s="12" t="s">
        <v>2114</v>
      </c>
      <c r="G1033" s="12" t="s">
        <v>2050</v>
      </c>
      <c r="H1033" s="12" t="s">
        <v>1961</v>
      </c>
      <c r="I1033" s="12" t="s">
        <v>1482</v>
      </c>
      <c r="J1033" s="12" t="s">
        <v>1051</v>
      </c>
      <c r="K1033" s="12" t="s">
        <v>1051</v>
      </c>
      <c r="L1033" s="12" t="s">
        <v>2695</v>
      </c>
      <c r="M1033" s="12" t="s">
        <v>3522</v>
      </c>
      <c r="N1033" s="12" t="s">
        <v>3212</v>
      </c>
      <c r="O1033" s="12" t="s">
        <v>375</v>
      </c>
      <c r="P1033" s="12" t="s">
        <v>3522</v>
      </c>
      <c r="Q1033" s="12" t="s">
        <v>3522</v>
      </c>
      <c r="R1033" s="12" t="s">
        <v>6025</v>
      </c>
      <c r="S1033" s="12" t="s">
        <v>8194</v>
      </c>
      <c r="T1033" s="12" t="s">
        <v>13135</v>
      </c>
      <c r="U1033" s="12" t="s">
        <v>13136</v>
      </c>
      <c r="V1033" s="12" t="s">
        <v>8334</v>
      </c>
      <c r="W1033" s="12" t="s">
        <v>11</v>
      </c>
      <c r="X1033" s="12" t="s">
        <v>10696</v>
      </c>
      <c r="Y1033" s="12" t="s">
        <v>1556</v>
      </c>
      <c r="Z1033" s="12" t="s">
        <v>13137</v>
      </c>
    </row>
    <row r="1034" spans="1:26">
      <c r="A1034" s="12" t="s">
        <v>177</v>
      </c>
      <c r="B1034" s="12" t="s">
        <v>11897</v>
      </c>
      <c r="C1034" s="12" t="s">
        <v>13138</v>
      </c>
      <c r="D1034" s="12" t="s">
        <v>13139</v>
      </c>
      <c r="E1034" s="12" t="s">
        <v>13134</v>
      </c>
      <c r="F1034" s="12" t="s">
        <v>2052</v>
      </c>
      <c r="G1034" s="12" t="s">
        <v>2049</v>
      </c>
      <c r="H1034" s="12" t="s">
        <v>1831</v>
      </c>
      <c r="I1034" s="12" t="s">
        <v>1504</v>
      </c>
      <c r="J1034" s="12" t="s">
        <v>1504</v>
      </c>
      <c r="K1034" s="12" t="s">
        <v>1546</v>
      </c>
      <c r="L1034" s="12" t="s">
        <v>3522</v>
      </c>
      <c r="M1034" s="12" t="s">
        <v>3998</v>
      </c>
      <c r="N1034" s="12" t="s">
        <v>7079</v>
      </c>
      <c r="O1034" s="12" t="s">
        <v>2315</v>
      </c>
      <c r="P1034" s="12" t="s">
        <v>2315</v>
      </c>
      <c r="Q1034" s="12" t="s">
        <v>2315</v>
      </c>
      <c r="R1034" s="12" t="s">
        <v>13140</v>
      </c>
      <c r="S1034" s="12" t="s">
        <v>13141</v>
      </c>
      <c r="T1034" s="12" t="s">
        <v>13142</v>
      </c>
      <c r="U1034" s="12" t="s">
        <v>11279</v>
      </c>
      <c r="V1034" s="12" t="s">
        <v>13143</v>
      </c>
      <c r="W1034" s="12" t="s">
        <v>11</v>
      </c>
      <c r="X1034" s="12" t="s">
        <v>1513</v>
      </c>
      <c r="Y1034" s="12" t="s">
        <v>13144</v>
      </c>
      <c r="Z1034" s="12" t="s">
        <v>13145</v>
      </c>
    </row>
    <row r="1035" spans="1:26">
      <c r="A1035" s="12" t="s">
        <v>177</v>
      </c>
      <c r="B1035" s="12" t="s">
        <v>13146</v>
      </c>
      <c r="C1035" s="12" t="s">
        <v>13147</v>
      </c>
      <c r="D1035" s="12" t="s">
        <v>13148</v>
      </c>
      <c r="E1035" s="12" t="s">
        <v>13134</v>
      </c>
      <c r="F1035" s="12" t="s">
        <v>1719</v>
      </c>
      <c r="G1035" s="12" t="s">
        <v>2137</v>
      </c>
      <c r="H1035" s="12" t="s">
        <v>1721</v>
      </c>
      <c r="I1035" s="12" t="s">
        <v>1053</v>
      </c>
      <c r="J1035" s="12" t="s">
        <v>1051</v>
      </c>
      <c r="K1035" s="12" t="s">
        <v>1547</v>
      </c>
      <c r="L1035" s="12" t="s">
        <v>7695</v>
      </c>
      <c r="M1035" s="12" t="s">
        <v>2374</v>
      </c>
      <c r="N1035" s="12" t="s">
        <v>4286</v>
      </c>
      <c r="O1035" s="12" t="s">
        <v>2730</v>
      </c>
      <c r="P1035" s="12" t="s">
        <v>3522</v>
      </c>
      <c r="Q1035" s="12" t="s">
        <v>3663</v>
      </c>
      <c r="R1035" s="12" t="s">
        <v>13149</v>
      </c>
      <c r="S1035" s="12" t="s">
        <v>8194</v>
      </c>
      <c r="T1035" s="12" t="s">
        <v>13150</v>
      </c>
      <c r="U1035" s="12" t="s">
        <v>13151</v>
      </c>
      <c r="V1035" s="12" t="s">
        <v>13152</v>
      </c>
      <c r="W1035" s="12" t="s">
        <v>11</v>
      </c>
      <c r="X1035" s="12" t="s">
        <v>13153</v>
      </c>
      <c r="Y1035" s="12" t="s">
        <v>13154</v>
      </c>
      <c r="Z1035" s="12" t="s">
        <v>13155</v>
      </c>
    </row>
    <row r="1036" spans="1:26">
      <c r="A1036" s="12" t="s">
        <v>177</v>
      </c>
      <c r="B1036" s="12" t="s">
        <v>9941</v>
      </c>
      <c r="C1036" s="12" t="s">
        <v>13156</v>
      </c>
      <c r="D1036" s="12" t="s">
        <v>13157</v>
      </c>
      <c r="E1036" s="12" t="s">
        <v>13134</v>
      </c>
      <c r="F1036" s="12" t="s">
        <v>1897</v>
      </c>
      <c r="G1036" s="12" t="s">
        <v>2134</v>
      </c>
      <c r="H1036" s="12" t="s">
        <v>1897</v>
      </c>
      <c r="I1036" s="12" t="s">
        <v>1504</v>
      </c>
      <c r="J1036" s="12" t="s">
        <v>1504</v>
      </c>
      <c r="K1036" s="12" t="s">
        <v>1502</v>
      </c>
      <c r="L1036" s="12" t="s">
        <v>4769</v>
      </c>
      <c r="M1036" s="12" t="s">
        <v>4781</v>
      </c>
      <c r="N1036" s="12" t="s">
        <v>5256</v>
      </c>
      <c r="O1036" s="12" t="s">
        <v>3522</v>
      </c>
      <c r="P1036" s="12" t="s">
        <v>2315</v>
      </c>
      <c r="Q1036" s="12" t="s">
        <v>431</v>
      </c>
      <c r="R1036" s="12" t="s">
        <v>9059</v>
      </c>
      <c r="S1036" s="12" t="s">
        <v>7773</v>
      </c>
      <c r="T1036" s="12" t="s">
        <v>13158</v>
      </c>
      <c r="U1036" s="12" t="s">
        <v>11279</v>
      </c>
      <c r="V1036" s="12" t="s">
        <v>13159</v>
      </c>
      <c r="W1036" s="12" t="s">
        <v>11</v>
      </c>
      <c r="X1036" s="12" t="s">
        <v>12588</v>
      </c>
      <c r="Y1036" s="12" t="s">
        <v>13160</v>
      </c>
      <c r="Z1036" s="12" t="s">
        <v>13161</v>
      </c>
    </row>
    <row r="1037" spans="1:26">
      <c r="A1037" s="12" t="s">
        <v>177</v>
      </c>
      <c r="B1037" s="12" t="s">
        <v>8681</v>
      </c>
      <c r="C1037" s="12" t="s">
        <v>13162</v>
      </c>
      <c r="D1037" s="12" t="s">
        <v>13163</v>
      </c>
      <c r="E1037" s="12" t="s">
        <v>13134</v>
      </c>
      <c r="F1037" s="12" t="s">
        <v>1968</v>
      </c>
      <c r="G1037" s="12" t="s">
        <v>1764</v>
      </c>
      <c r="H1037" s="12" t="s">
        <v>1502</v>
      </c>
      <c r="I1037" s="12" t="s">
        <v>3800</v>
      </c>
      <c r="J1037" s="12" t="s">
        <v>1482</v>
      </c>
      <c r="K1037" s="12" t="s">
        <v>1502</v>
      </c>
      <c r="L1037" s="12" t="s">
        <v>3740</v>
      </c>
      <c r="M1037" s="12" t="s">
        <v>3803</v>
      </c>
      <c r="N1037" s="12" t="s">
        <v>375</v>
      </c>
      <c r="O1037" s="12" t="s">
        <v>91</v>
      </c>
      <c r="P1037" s="12" t="s">
        <v>371</v>
      </c>
      <c r="Q1037" s="12" t="s">
        <v>371</v>
      </c>
      <c r="R1037" s="12" t="s">
        <v>13164</v>
      </c>
      <c r="S1037" s="12" t="s">
        <v>13165</v>
      </c>
      <c r="T1037" s="12" t="s">
        <v>13166</v>
      </c>
      <c r="U1037" s="12" t="s">
        <v>13167</v>
      </c>
      <c r="V1037" s="12" t="s">
        <v>13159</v>
      </c>
      <c r="W1037" s="12" t="s">
        <v>3</v>
      </c>
      <c r="X1037" s="12" t="s">
        <v>1365</v>
      </c>
      <c r="Y1037" s="12" t="s">
        <v>13168</v>
      </c>
      <c r="Z1037" s="12" t="s">
        <v>13169</v>
      </c>
    </row>
    <row r="1038" spans="1:26">
      <c r="A1038" s="12" t="s">
        <v>177</v>
      </c>
      <c r="B1038" s="12" t="s">
        <v>10369</v>
      </c>
      <c r="C1038" s="12" t="s">
        <v>13170</v>
      </c>
      <c r="D1038" s="12" t="s">
        <v>13171</v>
      </c>
      <c r="E1038" s="12" t="s">
        <v>13134</v>
      </c>
      <c r="F1038" s="12" t="s">
        <v>2759</v>
      </c>
      <c r="G1038" s="12" t="s">
        <v>1547</v>
      </c>
      <c r="H1038" s="12" t="s">
        <v>3800</v>
      </c>
      <c r="I1038" s="12" t="s">
        <v>3800</v>
      </c>
      <c r="J1038" s="12" t="s">
        <v>3800</v>
      </c>
      <c r="K1038" s="12" t="s">
        <v>1051</v>
      </c>
      <c r="L1038" s="12" t="s">
        <v>13172</v>
      </c>
      <c r="M1038" s="12" t="s">
        <v>2038</v>
      </c>
      <c r="N1038" s="12" t="s">
        <v>91</v>
      </c>
      <c r="O1038" s="12" t="s">
        <v>91</v>
      </c>
      <c r="P1038" s="12" t="s">
        <v>91</v>
      </c>
      <c r="Q1038" s="12" t="s">
        <v>3522</v>
      </c>
      <c r="R1038" s="12" t="s">
        <v>13173</v>
      </c>
      <c r="S1038" s="12" t="s">
        <v>13174</v>
      </c>
      <c r="T1038" s="12" t="s">
        <v>13175</v>
      </c>
      <c r="U1038" s="12" t="s">
        <v>3808</v>
      </c>
      <c r="V1038" s="12" t="s">
        <v>8334</v>
      </c>
      <c r="W1038" s="12" t="s">
        <v>10</v>
      </c>
      <c r="X1038" s="12" t="s">
        <v>8971</v>
      </c>
      <c r="Y1038" s="12" t="s">
        <v>9745</v>
      </c>
      <c r="Z1038" s="12" t="s">
        <v>13176</v>
      </c>
    </row>
    <row r="1039" spans="1:26">
      <c r="A1039" s="12" t="s">
        <v>177</v>
      </c>
      <c r="B1039" s="12" t="s">
        <v>13177</v>
      </c>
      <c r="C1039" s="12" t="s">
        <v>13178</v>
      </c>
      <c r="D1039" s="12" t="s">
        <v>13179</v>
      </c>
      <c r="E1039" s="12" t="s">
        <v>13134</v>
      </c>
      <c r="F1039" s="12" t="s">
        <v>1961</v>
      </c>
      <c r="G1039" s="12" t="s">
        <v>2404</v>
      </c>
      <c r="H1039" s="12" t="s">
        <v>1810</v>
      </c>
      <c r="I1039" s="12" t="s">
        <v>1504</v>
      </c>
      <c r="J1039" s="12" t="s">
        <v>1051</v>
      </c>
      <c r="K1039" s="12" t="s">
        <v>1502</v>
      </c>
      <c r="L1039" s="12" t="s">
        <v>4781</v>
      </c>
      <c r="M1039" s="12" t="s">
        <v>12901</v>
      </c>
      <c r="N1039" s="12" t="s">
        <v>5358</v>
      </c>
      <c r="O1039" s="12" t="s">
        <v>2172</v>
      </c>
      <c r="P1039" s="12" t="s">
        <v>371</v>
      </c>
      <c r="Q1039" s="12" t="s">
        <v>431</v>
      </c>
      <c r="R1039" s="12" t="s">
        <v>13173</v>
      </c>
      <c r="S1039" s="12" t="s">
        <v>13180</v>
      </c>
      <c r="T1039" s="12" t="s">
        <v>13181</v>
      </c>
      <c r="U1039" s="12" t="s">
        <v>13182</v>
      </c>
      <c r="V1039" s="12" t="s">
        <v>13159</v>
      </c>
      <c r="W1039" s="12" t="s">
        <v>2</v>
      </c>
      <c r="X1039" s="12" t="s">
        <v>11906</v>
      </c>
      <c r="Y1039" s="12" t="s">
        <v>12161</v>
      </c>
      <c r="Z1039" s="12" t="s">
        <v>13183</v>
      </c>
    </row>
    <row r="1040" spans="1:26">
      <c r="A1040" s="12" t="s">
        <v>177</v>
      </c>
      <c r="B1040" s="12" t="s">
        <v>12153</v>
      </c>
      <c r="C1040" s="12" t="s">
        <v>13184</v>
      </c>
      <c r="D1040" s="12" t="s">
        <v>13185</v>
      </c>
      <c r="E1040" s="12" t="s">
        <v>13186</v>
      </c>
      <c r="F1040" s="12" t="s">
        <v>2134</v>
      </c>
      <c r="G1040" s="12" t="s">
        <v>1719</v>
      </c>
      <c r="H1040" s="12" t="s">
        <v>1657</v>
      </c>
      <c r="I1040" s="12" t="s">
        <v>1051</v>
      </c>
      <c r="J1040" s="12" t="s">
        <v>1051</v>
      </c>
      <c r="K1040" s="12" t="s">
        <v>1547</v>
      </c>
      <c r="L1040" s="12" t="s">
        <v>7852</v>
      </c>
      <c r="M1040" s="12" t="s">
        <v>3754</v>
      </c>
      <c r="N1040" s="12" t="s">
        <v>3074</v>
      </c>
      <c r="O1040" s="12" t="s">
        <v>371</v>
      </c>
      <c r="P1040" s="12" t="s">
        <v>371</v>
      </c>
      <c r="Q1040" s="12" t="s">
        <v>2038</v>
      </c>
      <c r="R1040" s="12" t="s">
        <v>13187</v>
      </c>
      <c r="S1040" s="12" t="s">
        <v>13188</v>
      </c>
      <c r="T1040" s="12" t="s">
        <v>13189</v>
      </c>
      <c r="U1040" s="12" t="s">
        <v>13190</v>
      </c>
      <c r="V1040" s="12" t="s">
        <v>13191</v>
      </c>
      <c r="W1040" s="12" t="s">
        <v>2</v>
      </c>
      <c r="X1040" s="12" t="s">
        <v>9443</v>
      </c>
      <c r="Y1040" s="12" t="s">
        <v>9376</v>
      </c>
      <c r="Z1040" s="12" t="s">
        <v>13192</v>
      </c>
    </row>
    <row r="1041" spans="1:26">
      <c r="A1041" s="12" t="s">
        <v>177</v>
      </c>
      <c r="B1041" s="12" t="s">
        <v>9982</v>
      </c>
      <c r="C1041" s="12" t="s">
        <v>13193</v>
      </c>
      <c r="D1041" s="12" t="s">
        <v>13194</v>
      </c>
      <c r="E1041" s="12" t="s">
        <v>13186</v>
      </c>
      <c r="F1041" s="12" t="s">
        <v>1742</v>
      </c>
      <c r="G1041" s="12" t="s">
        <v>2052</v>
      </c>
      <c r="H1041" s="12" t="s">
        <v>1744</v>
      </c>
      <c r="I1041" s="12" t="s">
        <v>1592</v>
      </c>
      <c r="J1041" s="12" t="s">
        <v>1502</v>
      </c>
      <c r="K1041" s="12" t="s">
        <v>1482</v>
      </c>
      <c r="L1041" s="12" t="s">
        <v>3522</v>
      </c>
      <c r="M1041" s="12" t="s">
        <v>6402</v>
      </c>
      <c r="N1041" s="12" t="s">
        <v>6402</v>
      </c>
      <c r="O1041" s="12" t="s">
        <v>3522</v>
      </c>
      <c r="P1041" s="12" t="s">
        <v>375</v>
      </c>
      <c r="Q1041" s="12" t="s">
        <v>375</v>
      </c>
      <c r="R1041" s="12" t="s">
        <v>2695</v>
      </c>
      <c r="S1041" s="12" t="s">
        <v>13195</v>
      </c>
      <c r="T1041" s="12" t="s">
        <v>13196</v>
      </c>
      <c r="U1041" s="12" t="s">
        <v>13197</v>
      </c>
      <c r="V1041" s="12" t="s">
        <v>13198</v>
      </c>
      <c r="W1041" s="12" t="s">
        <v>4</v>
      </c>
      <c r="X1041" s="12" t="s">
        <v>9218</v>
      </c>
      <c r="Y1041" s="12" t="s">
        <v>13199</v>
      </c>
      <c r="Z1041" s="12" t="s">
        <v>13200</v>
      </c>
    </row>
    <row r="1042" spans="1:26">
      <c r="A1042" s="12" t="s">
        <v>177</v>
      </c>
      <c r="B1042" s="12" t="s">
        <v>6964</v>
      </c>
      <c r="C1042" s="12" t="s">
        <v>13201</v>
      </c>
      <c r="D1042" s="12" t="s">
        <v>13202</v>
      </c>
      <c r="E1042" s="12" t="s">
        <v>13186</v>
      </c>
      <c r="F1042" s="12" t="s">
        <v>2502</v>
      </c>
      <c r="G1042" s="12" t="s">
        <v>2052</v>
      </c>
      <c r="H1042" s="12" t="s">
        <v>1613</v>
      </c>
      <c r="I1042" s="12" t="s">
        <v>1482</v>
      </c>
      <c r="J1042" s="12" t="s">
        <v>3800</v>
      </c>
      <c r="K1042" s="12" t="s">
        <v>1547</v>
      </c>
      <c r="L1042" s="12" t="s">
        <v>6284</v>
      </c>
      <c r="M1042" s="12" t="s">
        <v>4769</v>
      </c>
      <c r="N1042" s="12" t="s">
        <v>2696</v>
      </c>
      <c r="O1042" s="12" t="s">
        <v>375</v>
      </c>
      <c r="P1042" s="12" t="s">
        <v>91</v>
      </c>
      <c r="Q1042" s="12" t="s">
        <v>2038</v>
      </c>
      <c r="R1042" s="12" t="s">
        <v>4780</v>
      </c>
      <c r="S1042" s="12" t="s">
        <v>13203</v>
      </c>
      <c r="T1042" s="12" t="s">
        <v>13204</v>
      </c>
      <c r="U1042" s="12" t="s">
        <v>13190</v>
      </c>
      <c r="V1042" s="12" t="s">
        <v>13191</v>
      </c>
      <c r="W1042" s="12" t="s">
        <v>2</v>
      </c>
      <c r="X1042" s="12" t="s">
        <v>13205</v>
      </c>
      <c r="Y1042" s="12" t="s">
        <v>10086</v>
      </c>
      <c r="Z1042" s="12" t="s">
        <v>13206</v>
      </c>
    </row>
    <row r="1043" spans="1:26">
      <c r="A1043" s="12" t="s">
        <v>177</v>
      </c>
      <c r="B1043" s="12" t="s">
        <v>5780</v>
      </c>
      <c r="C1043" s="12" t="s">
        <v>13207</v>
      </c>
      <c r="D1043" s="12" t="s">
        <v>13208</v>
      </c>
      <c r="E1043" s="12" t="s">
        <v>13186</v>
      </c>
      <c r="F1043" s="12" t="s">
        <v>2687</v>
      </c>
      <c r="G1043" s="12" t="s">
        <v>2074</v>
      </c>
      <c r="H1043" s="12" t="s">
        <v>1504</v>
      </c>
      <c r="I1043" s="12" t="s">
        <v>3800</v>
      </c>
      <c r="J1043" s="12" t="s">
        <v>1051</v>
      </c>
      <c r="K1043" s="12" t="s">
        <v>1051</v>
      </c>
      <c r="L1043" s="12" t="s">
        <v>13209</v>
      </c>
      <c r="M1043" s="12" t="s">
        <v>4551</v>
      </c>
      <c r="N1043" s="12" t="s">
        <v>371</v>
      </c>
      <c r="O1043" s="12" t="s">
        <v>91</v>
      </c>
      <c r="P1043" s="12" t="s">
        <v>371</v>
      </c>
      <c r="Q1043" s="12" t="s">
        <v>3522</v>
      </c>
      <c r="R1043" s="12" t="s">
        <v>13210</v>
      </c>
      <c r="S1043" s="12" t="s">
        <v>13211</v>
      </c>
      <c r="T1043" s="12" t="s">
        <v>13212</v>
      </c>
      <c r="U1043" s="12" t="s">
        <v>13213</v>
      </c>
      <c r="V1043" s="12" t="s">
        <v>13214</v>
      </c>
      <c r="W1043" s="12" t="s">
        <v>3</v>
      </c>
      <c r="X1043" s="12" t="s">
        <v>8375</v>
      </c>
      <c r="Y1043" s="12" t="s">
        <v>1839</v>
      </c>
      <c r="Z1043" s="12" t="s">
        <v>13215</v>
      </c>
    </row>
    <row r="1044" spans="1:26">
      <c r="A1044" s="12" t="s">
        <v>177</v>
      </c>
      <c r="B1044" s="12" t="s">
        <v>1534</v>
      </c>
      <c r="C1044" s="12" t="s">
        <v>13216</v>
      </c>
      <c r="D1044" s="12" t="s">
        <v>13217</v>
      </c>
      <c r="E1044" s="12" t="s">
        <v>13186</v>
      </c>
      <c r="F1044" s="12" t="s">
        <v>2074</v>
      </c>
      <c r="G1044" s="12" t="s">
        <v>2239</v>
      </c>
      <c r="H1044" s="12" t="s">
        <v>1810</v>
      </c>
      <c r="I1044" s="12" t="s">
        <v>1547</v>
      </c>
      <c r="J1044" s="12" t="s">
        <v>1504</v>
      </c>
      <c r="K1044" s="12" t="s">
        <v>1482</v>
      </c>
      <c r="L1044" s="12" t="s">
        <v>5258</v>
      </c>
      <c r="M1044" s="12" t="s">
        <v>13218</v>
      </c>
      <c r="N1044" s="12" t="s">
        <v>5511</v>
      </c>
      <c r="O1044" s="12" t="s">
        <v>371</v>
      </c>
      <c r="P1044" s="12" t="s">
        <v>371</v>
      </c>
      <c r="Q1044" s="12" t="s">
        <v>371</v>
      </c>
      <c r="R1044" s="12" t="s">
        <v>13219</v>
      </c>
      <c r="S1044" s="12" t="s">
        <v>12485</v>
      </c>
      <c r="T1044" s="12" t="s">
        <v>4511</v>
      </c>
      <c r="U1044" s="12" t="s">
        <v>13220</v>
      </c>
      <c r="V1044" s="12" t="s">
        <v>13198</v>
      </c>
      <c r="W1044" s="12" t="s">
        <v>10</v>
      </c>
      <c r="X1044" s="12" t="s">
        <v>9628</v>
      </c>
      <c r="Y1044" s="12" t="s">
        <v>2142</v>
      </c>
      <c r="Z1044" s="12" t="s">
        <v>13221</v>
      </c>
    </row>
    <row r="1045" spans="1:26">
      <c r="A1045" s="12" t="s">
        <v>177</v>
      </c>
      <c r="B1045" s="12" t="s">
        <v>13222</v>
      </c>
      <c r="C1045" s="12" t="s">
        <v>13223</v>
      </c>
      <c r="D1045" s="12" t="s">
        <v>13224</v>
      </c>
      <c r="E1045" s="12" t="s">
        <v>13186</v>
      </c>
      <c r="F1045" s="12" t="s">
        <v>2239</v>
      </c>
      <c r="G1045" s="12" t="s">
        <v>2281</v>
      </c>
      <c r="H1045" s="12" t="s">
        <v>1698</v>
      </c>
      <c r="I1045" s="12" t="s">
        <v>1504</v>
      </c>
      <c r="J1045" s="12" t="s">
        <v>1482</v>
      </c>
      <c r="K1045" s="12" t="s">
        <v>3800</v>
      </c>
      <c r="L1045" s="12" t="s">
        <v>13225</v>
      </c>
      <c r="M1045" s="12" t="s">
        <v>7226</v>
      </c>
      <c r="N1045" s="12" t="s">
        <v>2172</v>
      </c>
      <c r="O1045" s="12" t="s">
        <v>371</v>
      </c>
      <c r="P1045" s="12" t="s">
        <v>371</v>
      </c>
      <c r="Q1045" s="12" t="s">
        <v>91</v>
      </c>
      <c r="R1045" s="12" t="s">
        <v>13226</v>
      </c>
      <c r="S1045" s="12" t="s">
        <v>7037</v>
      </c>
      <c r="T1045" s="12" t="s">
        <v>13227</v>
      </c>
      <c r="U1045" s="12" t="s">
        <v>13228</v>
      </c>
      <c r="V1045" s="12" t="s">
        <v>372</v>
      </c>
      <c r="W1045" s="12" t="s">
        <v>10</v>
      </c>
      <c r="X1045" s="12" t="s">
        <v>9759</v>
      </c>
      <c r="Y1045" s="12" t="s">
        <v>2632</v>
      </c>
      <c r="Z1045" s="12" t="s">
        <v>13229</v>
      </c>
    </row>
    <row r="1046" spans="1:26">
      <c r="A1046" s="12" t="s">
        <v>177</v>
      </c>
      <c r="B1046" s="12" t="s">
        <v>10210</v>
      </c>
      <c r="C1046" s="12" t="s">
        <v>13230</v>
      </c>
      <c r="D1046" s="12" t="s">
        <v>13231</v>
      </c>
      <c r="E1046" s="12" t="s">
        <v>13232</v>
      </c>
      <c r="F1046" s="12" t="s">
        <v>2530</v>
      </c>
      <c r="G1046" s="12" t="s">
        <v>2027</v>
      </c>
      <c r="H1046" s="12" t="s">
        <v>1482</v>
      </c>
      <c r="I1046" s="12" t="s">
        <v>3800</v>
      </c>
      <c r="J1046" s="12" t="s">
        <v>1051</v>
      </c>
      <c r="K1046" s="12" t="s">
        <v>1482</v>
      </c>
      <c r="L1046" s="12" t="s">
        <v>11670</v>
      </c>
      <c r="M1046" s="12" t="s">
        <v>4105</v>
      </c>
      <c r="N1046" s="12" t="s">
        <v>371</v>
      </c>
      <c r="O1046" s="12" t="s">
        <v>91</v>
      </c>
      <c r="P1046" s="12" t="s">
        <v>3522</v>
      </c>
      <c r="Q1046" s="12" t="s">
        <v>3522</v>
      </c>
      <c r="R1046" s="12" t="s">
        <v>5801</v>
      </c>
      <c r="S1046" s="12" t="s">
        <v>13233</v>
      </c>
      <c r="T1046" s="12" t="s">
        <v>13234</v>
      </c>
      <c r="U1046" s="12" t="s">
        <v>10154</v>
      </c>
      <c r="V1046" s="12" t="s">
        <v>10146</v>
      </c>
      <c r="W1046" s="12" t="s">
        <v>10</v>
      </c>
      <c r="X1046" s="12" t="s">
        <v>11729</v>
      </c>
      <c r="Y1046" s="12" t="s">
        <v>7133</v>
      </c>
      <c r="Z1046" s="12" t="s">
        <v>13235</v>
      </c>
    </row>
    <row r="1047" spans="1:26">
      <c r="A1047" s="12" t="s">
        <v>177</v>
      </c>
      <c r="B1047" s="12" t="s">
        <v>2057</v>
      </c>
      <c r="C1047" s="12" t="s">
        <v>13236</v>
      </c>
      <c r="D1047" s="12" t="s">
        <v>13237</v>
      </c>
      <c r="E1047" s="12" t="s">
        <v>13232</v>
      </c>
      <c r="F1047" s="12" t="s">
        <v>2050</v>
      </c>
      <c r="G1047" s="12" t="s">
        <v>2134</v>
      </c>
      <c r="H1047" s="12" t="s">
        <v>1698</v>
      </c>
      <c r="I1047" s="12" t="s">
        <v>1051</v>
      </c>
      <c r="J1047" s="12" t="s">
        <v>1051</v>
      </c>
      <c r="K1047" s="12" t="s">
        <v>1051</v>
      </c>
      <c r="L1047" s="12" t="s">
        <v>4103</v>
      </c>
      <c r="M1047" s="12" t="s">
        <v>3969</v>
      </c>
      <c r="N1047" s="12" t="s">
        <v>2315</v>
      </c>
      <c r="O1047" s="12" t="s">
        <v>371</v>
      </c>
      <c r="P1047" s="12" t="s">
        <v>371</v>
      </c>
      <c r="Q1047" s="12" t="s">
        <v>3522</v>
      </c>
      <c r="R1047" s="12" t="s">
        <v>10142</v>
      </c>
      <c r="S1047" s="12" t="s">
        <v>13238</v>
      </c>
      <c r="T1047" s="12" t="s">
        <v>13239</v>
      </c>
      <c r="U1047" s="12" t="s">
        <v>10145</v>
      </c>
      <c r="V1047" s="12" t="s">
        <v>13240</v>
      </c>
      <c r="W1047" s="12" t="s">
        <v>2</v>
      </c>
      <c r="X1047" s="12" t="s">
        <v>12360</v>
      </c>
      <c r="Y1047" s="12" t="s">
        <v>4456</v>
      </c>
      <c r="Z1047" s="12" t="s">
        <v>13241</v>
      </c>
    </row>
    <row r="1048" spans="1:26">
      <c r="A1048" s="12" t="s">
        <v>177</v>
      </c>
      <c r="B1048" s="12" t="s">
        <v>13242</v>
      </c>
      <c r="C1048" s="12" t="s">
        <v>13243</v>
      </c>
      <c r="D1048" s="12" t="s">
        <v>13244</v>
      </c>
      <c r="E1048" s="12" t="s">
        <v>13232</v>
      </c>
      <c r="F1048" s="12" t="s">
        <v>2384</v>
      </c>
      <c r="G1048" s="12" t="s">
        <v>1719</v>
      </c>
      <c r="H1048" s="12" t="s">
        <v>1546</v>
      </c>
      <c r="I1048" s="12" t="s">
        <v>1504</v>
      </c>
      <c r="J1048" s="12" t="s">
        <v>1502</v>
      </c>
      <c r="K1048" s="12" t="s">
        <v>1051</v>
      </c>
      <c r="L1048" s="12" t="s">
        <v>9178</v>
      </c>
      <c r="M1048" s="12" t="s">
        <v>3522</v>
      </c>
      <c r="N1048" s="12" t="s">
        <v>3522</v>
      </c>
      <c r="O1048" s="12" t="s">
        <v>3522</v>
      </c>
      <c r="P1048" s="12" t="s">
        <v>2696</v>
      </c>
      <c r="Q1048" s="12" t="s">
        <v>3522</v>
      </c>
      <c r="R1048" s="12" t="s">
        <v>13245</v>
      </c>
      <c r="S1048" s="12" t="s">
        <v>13246</v>
      </c>
      <c r="T1048" s="12" t="s">
        <v>13247</v>
      </c>
      <c r="U1048" s="12" t="s">
        <v>13248</v>
      </c>
      <c r="V1048" s="12" t="s">
        <v>13240</v>
      </c>
      <c r="W1048" s="12" t="s">
        <v>11</v>
      </c>
      <c r="X1048" s="12" t="s">
        <v>13249</v>
      </c>
      <c r="Y1048" s="12" t="s">
        <v>13250</v>
      </c>
      <c r="Z1048" s="12" t="s">
        <v>13251</v>
      </c>
    </row>
    <row r="1049" spans="1:26">
      <c r="A1049" s="12" t="s">
        <v>177</v>
      </c>
      <c r="B1049" s="12" t="s">
        <v>12924</v>
      </c>
      <c r="C1049" s="12" t="s">
        <v>13252</v>
      </c>
      <c r="D1049" s="12" t="s">
        <v>13253</v>
      </c>
      <c r="E1049" s="12" t="s">
        <v>13232</v>
      </c>
      <c r="F1049" s="12" t="s">
        <v>2059</v>
      </c>
      <c r="G1049" s="12" t="s">
        <v>1744</v>
      </c>
      <c r="H1049" s="12" t="s">
        <v>1502</v>
      </c>
      <c r="I1049" s="12" t="s">
        <v>1051</v>
      </c>
      <c r="J1049" s="12" t="s">
        <v>3800</v>
      </c>
      <c r="K1049" s="12" t="s">
        <v>1504</v>
      </c>
      <c r="L1049" s="12" t="s">
        <v>10113</v>
      </c>
      <c r="M1049" s="12" t="s">
        <v>3442</v>
      </c>
      <c r="N1049" s="12" t="s">
        <v>431</v>
      </c>
      <c r="O1049" s="12" t="s">
        <v>371</v>
      </c>
      <c r="P1049" s="12" t="s">
        <v>91</v>
      </c>
      <c r="Q1049" s="12" t="s">
        <v>371</v>
      </c>
      <c r="R1049" s="12" t="s">
        <v>13254</v>
      </c>
      <c r="S1049" s="12" t="s">
        <v>13255</v>
      </c>
      <c r="T1049" s="12" t="s">
        <v>13256</v>
      </c>
      <c r="U1049" s="12" t="s">
        <v>10154</v>
      </c>
      <c r="V1049" s="12" t="s">
        <v>13257</v>
      </c>
      <c r="W1049" s="12" t="s">
        <v>3</v>
      </c>
      <c r="X1049" s="12" t="s">
        <v>11808</v>
      </c>
      <c r="Y1049" s="12" t="s">
        <v>10089</v>
      </c>
      <c r="Z1049" s="12" t="s">
        <v>13258</v>
      </c>
    </row>
    <row r="1050" spans="1:26">
      <c r="A1050" s="12" t="s">
        <v>177</v>
      </c>
      <c r="B1050" s="12" t="s">
        <v>7620</v>
      </c>
      <c r="C1050" s="12" t="s">
        <v>13259</v>
      </c>
      <c r="D1050" s="12" t="s">
        <v>13260</v>
      </c>
      <c r="E1050" s="12" t="s">
        <v>13232</v>
      </c>
      <c r="F1050" s="12" t="s">
        <v>2646</v>
      </c>
      <c r="G1050" s="12" t="s">
        <v>1984</v>
      </c>
      <c r="H1050" s="12" t="s">
        <v>1482</v>
      </c>
      <c r="I1050" s="12" t="s">
        <v>1482</v>
      </c>
      <c r="J1050" s="12" t="s">
        <v>1482</v>
      </c>
      <c r="K1050" s="12" t="s">
        <v>1051</v>
      </c>
      <c r="L1050" s="12" t="s">
        <v>3996</v>
      </c>
      <c r="M1050" s="12" t="s">
        <v>2897</v>
      </c>
      <c r="N1050" s="12" t="s">
        <v>371</v>
      </c>
      <c r="O1050" s="12" t="s">
        <v>3522</v>
      </c>
      <c r="P1050" s="12" t="s">
        <v>375</v>
      </c>
      <c r="Q1050" s="12" t="s">
        <v>3522</v>
      </c>
      <c r="R1050" s="12" t="s">
        <v>4957</v>
      </c>
      <c r="S1050" s="12" t="s">
        <v>13261</v>
      </c>
      <c r="T1050" s="12" t="s">
        <v>13262</v>
      </c>
      <c r="U1050" s="12" t="s">
        <v>9153</v>
      </c>
      <c r="V1050" s="12" t="s">
        <v>13240</v>
      </c>
      <c r="W1050" s="12" t="s">
        <v>10</v>
      </c>
      <c r="X1050" s="12" t="s">
        <v>3174</v>
      </c>
      <c r="Y1050" s="12" t="s">
        <v>10200</v>
      </c>
      <c r="Z1050" s="12" t="s">
        <v>13263</v>
      </c>
    </row>
    <row r="1051" spans="1:26">
      <c r="A1051" s="12" t="s">
        <v>177</v>
      </c>
      <c r="B1051" s="12" t="s">
        <v>6408</v>
      </c>
      <c r="C1051" s="12" t="s">
        <v>13264</v>
      </c>
      <c r="D1051" s="12" t="s">
        <v>13265</v>
      </c>
      <c r="E1051" s="12" t="s">
        <v>13232</v>
      </c>
      <c r="F1051" s="12" t="s">
        <v>2544</v>
      </c>
      <c r="G1051" s="12" t="s">
        <v>2137</v>
      </c>
      <c r="H1051" s="12" t="s">
        <v>1482</v>
      </c>
      <c r="I1051" s="12" t="s">
        <v>3800</v>
      </c>
      <c r="J1051" s="12" t="s">
        <v>1504</v>
      </c>
      <c r="K1051" s="12" t="s">
        <v>1504</v>
      </c>
      <c r="L1051" s="12" t="s">
        <v>5189</v>
      </c>
      <c r="M1051" s="12" t="s">
        <v>2553</v>
      </c>
      <c r="N1051" s="12" t="s">
        <v>375</v>
      </c>
      <c r="O1051" s="12" t="s">
        <v>91</v>
      </c>
      <c r="P1051" s="12" t="s">
        <v>2315</v>
      </c>
      <c r="Q1051" s="12" t="s">
        <v>2172</v>
      </c>
      <c r="R1051" s="12" t="s">
        <v>13266</v>
      </c>
      <c r="S1051" s="12" t="s">
        <v>13267</v>
      </c>
      <c r="T1051" s="12" t="s">
        <v>13268</v>
      </c>
      <c r="U1051" s="12" t="s">
        <v>13269</v>
      </c>
      <c r="V1051" s="12" t="s">
        <v>13257</v>
      </c>
      <c r="W1051" s="12" t="s">
        <v>11</v>
      </c>
      <c r="X1051" s="12" t="s">
        <v>13270</v>
      </c>
      <c r="Y1051" s="12" t="s">
        <v>13271</v>
      </c>
      <c r="Z1051" s="12" t="s">
        <v>13272</v>
      </c>
    </row>
    <row r="1052" spans="1:26">
      <c r="A1052" s="12" t="s">
        <v>177</v>
      </c>
      <c r="B1052" s="12" t="s">
        <v>9901</v>
      </c>
      <c r="C1052" s="12" t="s">
        <v>13273</v>
      </c>
      <c r="D1052" s="12" t="s">
        <v>13274</v>
      </c>
      <c r="E1052" s="12" t="s">
        <v>13275</v>
      </c>
      <c r="F1052" s="12" t="s">
        <v>1961</v>
      </c>
      <c r="G1052" s="12" t="s">
        <v>1961</v>
      </c>
      <c r="H1052" s="12" t="s">
        <v>2007</v>
      </c>
      <c r="I1052" s="12" t="s">
        <v>1546</v>
      </c>
      <c r="J1052" s="12" t="s">
        <v>1502</v>
      </c>
      <c r="K1052" s="12" t="s">
        <v>1592</v>
      </c>
      <c r="L1052" s="12" t="s">
        <v>5538</v>
      </c>
      <c r="M1052" s="12" t="s">
        <v>3522</v>
      </c>
      <c r="N1052" s="12" t="s">
        <v>9090</v>
      </c>
      <c r="O1052" s="12" t="s">
        <v>4781</v>
      </c>
      <c r="P1052" s="12" t="s">
        <v>2696</v>
      </c>
      <c r="Q1052" s="12" t="s">
        <v>3442</v>
      </c>
      <c r="R1052" s="12" t="s">
        <v>4769</v>
      </c>
      <c r="S1052" s="12" t="s">
        <v>13276</v>
      </c>
      <c r="T1052" s="12" t="s">
        <v>13277</v>
      </c>
      <c r="U1052" s="12" t="s">
        <v>13278</v>
      </c>
      <c r="V1052" s="12" t="s">
        <v>964</v>
      </c>
      <c r="W1052" s="12" t="s">
        <v>11</v>
      </c>
      <c r="X1052" s="12" t="s">
        <v>11897</v>
      </c>
      <c r="Y1052" s="12" t="s">
        <v>12916</v>
      </c>
      <c r="Z1052" s="12" t="s">
        <v>13279</v>
      </c>
    </row>
    <row r="1053" spans="1:26">
      <c r="A1053" s="12" t="s">
        <v>177</v>
      </c>
      <c r="B1053" s="12" t="s">
        <v>2691</v>
      </c>
      <c r="C1053" s="12" t="s">
        <v>13280</v>
      </c>
      <c r="D1053" s="12" t="s">
        <v>13281</v>
      </c>
      <c r="E1053" s="12" t="s">
        <v>13275</v>
      </c>
      <c r="F1053" s="12" t="s">
        <v>2050</v>
      </c>
      <c r="G1053" s="12" t="s">
        <v>2324</v>
      </c>
      <c r="H1053" s="12" t="s">
        <v>1053</v>
      </c>
      <c r="I1053" s="12" t="s">
        <v>1502</v>
      </c>
      <c r="J1053" s="12" t="s">
        <v>1051</v>
      </c>
      <c r="K1053" s="12" t="s">
        <v>1051</v>
      </c>
      <c r="L1053" s="12" t="s">
        <v>3597</v>
      </c>
      <c r="M1053" s="12" t="s">
        <v>13282</v>
      </c>
      <c r="N1053" s="12" t="s">
        <v>2172</v>
      </c>
      <c r="O1053" s="12" t="s">
        <v>431</v>
      </c>
      <c r="P1053" s="12" t="s">
        <v>371</v>
      </c>
      <c r="Q1053" s="12" t="s">
        <v>3522</v>
      </c>
      <c r="R1053" s="12" t="s">
        <v>13283</v>
      </c>
      <c r="S1053" s="12" t="s">
        <v>11539</v>
      </c>
      <c r="T1053" s="12" t="s">
        <v>13284</v>
      </c>
      <c r="U1053" s="12" t="s">
        <v>13285</v>
      </c>
      <c r="V1053" s="12" t="s">
        <v>13286</v>
      </c>
      <c r="W1053" s="12" t="s">
        <v>3</v>
      </c>
      <c r="X1053" s="12" t="s">
        <v>13287</v>
      </c>
      <c r="Y1053" s="12" t="s">
        <v>13288</v>
      </c>
      <c r="Z1053" s="12" t="s">
        <v>13289</v>
      </c>
    </row>
    <row r="1054" spans="1:26">
      <c r="A1054" s="12" t="s">
        <v>177</v>
      </c>
      <c r="B1054" s="12" t="s">
        <v>979</v>
      </c>
      <c r="C1054" s="12" t="s">
        <v>13290</v>
      </c>
      <c r="D1054" s="12" t="s">
        <v>13291</v>
      </c>
      <c r="E1054" s="12" t="s">
        <v>13275</v>
      </c>
      <c r="F1054" s="12" t="s">
        <v>2646</v>
      </c>
      <c r="G1054" s="12" t="s">
        <v>1875</v>
      </c>
      <c r="H1054" s="12" t="s">
        <v>1482</v>
      </c>
      <c r="I1054" s="12" t="s">
        <v>1482</v>
      </c>
      <c r="J1054" s="12" t="s">
        <v>1482</v>
      </c>
      <c r="K1054" s="12" t="s">
        <v>1547</v>
      </c>
      <c r="L1054" s="12" t="s">
        <v>9438</v>
      </c>
      <c r="M1054" s="12" t="s">
        <v>2038</v>
      </c>
      <c r="N1054" s="12" t="s">
        <v>375</v>
      </c>
      <c r="O1054" s="12" t="s">
        <v>371</v>
      </c>
      <c r="P1054" s="12" t="s">
        <v>375</v>
      </c>
      <c r="Q1054" s="12" t="s">
        <v>2038</v>
      </c>
      <c r="R1054" s="12" t="s">
        <v>13292</v>
      </c>
      <c r="S1054" s="12" t="s">
        <v>13293</v>
      </c>
      <c r="T1054" s="12" t="s">
        <v>13294</v>
      </c>
      <c r="U1054" s="12" t="s">
        <v>13295</v>
      </c>
      <c r="V1054" s="12" t="s">
        <v>13296</v>
      </c>
      <c r="W1054" s="12" t="s">
        <v>10</v>
      </c>
      <c r="X1054" s="12" t="s">
        <v>1684</v>
      </c>
      <c r="Y1054" s="12" t="s">
        <v>2894</v>
      </c>
      <c r="Z1054" s="12" t="s">
        <v>13297</v>
      </c>
    </row>
    <row r="1055" spans="1:26">
      <c r="A1055" s="12" t="s">
        <v>177</v>
      </c>
      <c r="B1055" s="12" t="s">
        <v>13298</v>
      </c>
      <c r="C1055" s="12" t="s">
        <v>13299</v>
      </c>
      <c r="D1055" s="12" t="s">
        <v>13300</v>
      </c>
      <c r="E1055" s="12" t="s">
        <v>13275</v>
      </c>
      <c r="F1055" s="12" t="s">
        <v>2029</v>
      </c>
      <c r="G1055" s="12" t="s">
        <v>2052</v>
      </c>
      <c r="H1055" s="12" t="s">
        <v>1875</v>
      </c>
      <c r="I1055" s="12" t="s">
        <v>1547</v>
      </c>
      <c r="J1055" s="12" t="s">
        <v>1053</v>
      </c>
      <c r="K1055" s="12" t="s">
        <v>1482</v>
      </c>
      <c r="L1055" s="12" t="s">
        <v>5435</v>
      </c>
      <c r="M1055" s="12" t="s">
        <v>3969</v>
      </c>
      <c r="N1055" s="12" t="s">
        <v>375</v>
      </c>
      <c r="O1055" s="12" t="s">
        <v>2773</v>
      </c>
      <c r="P1055" s="12" t="s">
        <v>2884</v>
      </c>
      <c r="Q1055" s="12" t="s">
        <v>375</v>
      </c>
      <c r="R1055" s="12" t="s">
        <v>3739</v>
      </c>
      <c r="S1055" s="12" t="s">
        <v>13301</v>
      </c>
      <c r="T1055" s="12" t="s">
        <v>13302</v>
      </c>
      <c r="U1055" s="12" t="s">
        <v>8290</v>
      </c>
      <c r="V1055" s="12" t="s">
        <v>6688</v>
      </c>
      <c r="W1055" s="12" t="s">
        <v>10</v>
      </c>
      <c r="X1055" s="12" t="s">
        <v>11619</v>
      </c>
      <c r="Y1055" s="12" t="s">
        <v>3225</v>
      </c>
      <c r="Z1055" s="12" t="s">
        <v>13303</v>
      </c>
    </row>
    <row r="1056" spans="1:26">
      <c r="A1056" s="12" t="s">
        <v>177</v>
      </c>
      <c r="B1056" s="12" t="s">
        <v>8648</v>
      </c>
      <c r="C1056" s="12" t="s">
        <v>13304</v>
      </c>
      <c r="D1056" s="12" t="s">
        <v>13305</v>
      </c>
      <c r="E1056" s="12" t="s">
        <v>13275</v>
      </c>
      <c r="F1056" s="12" t="s">
        <v>1742</v>
      </c>
      <c r="G1056" s="12" t="s">
        <v>2301</v>
      </c>
      <c r="H1056" s="12" t="s">
        <v>1698</v>
      </c>
      <c r="I1056" s="12" t="s">
        <v>3800</v>
      </c>
      <c r="J1056" s="12" t="s">
        <v>1051</v>
      </c>
      <c r="K1056" s="12" t="s">
        <v>3800</v>
      </c>
      <c r="L1056" s="12" t="s">
        <v>3522</v>
      </c>
      <c r="M1056" s="12" t="s">
        <v>3522</v>
      </c>
      <c r="N1056" s="12" t="s">
        <v>3522</v>
      </c>
      <c r="O1056" s="12" t="s">
        <v>91</v>
      </c>
      <c r="P1056" s="12" t="s">
        <v>371</v>
      </c>
      <c r="Q1056" s="12" t="s">
        <v>91</v>
      </c>
      <c r="R1056" s="12" t="s">
        <v>13306</v>
      </c>
      <c r="S1056" s="12" t="s">
        <v>13307</v>
      </c>
      <c r="T1056" s="12" t="s">
        <v>13308</v>
      </c>
      <c r="U1056" s="12" t="s">
        <v>13309</v>
      </c>
      <c r="V1056" s="12" t="s">
        <v>372</v>
      </c>
      <c r="W1056" s="12" t="s">
        <v>2</v>
      </c>
      <c r="X1056" s="12" t="s">
        <v>11435</v>
      </c>
      <c r="Y1056" s="12" t="s">
        <v>8607</v>
      </c>
      <c r="Z1056" s="12" t="s">
        <v>13310</v>
      </c>
    </row>
    <row r="1057" spans="1:26">
      <c r="A1057" s="12" t="s">
        <v>177</v>
      </c>
      <c r="B1057" s="12" t="s">
        <v>13311</v>
      </c>
      <c r="C1057" s="12" t="s">
        <v>13312</v>
      </c>
      <c r="D1057" s="12" t="s">
        <v>13313</v>
      </c>
      <c r="E1057" s="12" t="s">
        <v>13275</v>
      </c>
      <c r="F1057" s="12" t="s">
        <v>2137</v>
      </c>
      <c r="G1057" s="12" t="s">
        <v>1742</v>
      </c>
      <c r="H1057" s="12" t="s">
        <v>1744</v>
      </c>
      <c r="I1057" s="12" t="s">
        <v>1502</v>
      </c>
      <c r="J1057" s="12" t="s">
        <v>1504</v>
      </c>
      <c r="K1057" s="12" t="s">
        <v>3800</v>
      </c>
      <c r="L1057" s="12" t="s">
        <v>5450</v>
      </c>
      <c r="M1057" s="12" t="s">
        <v>6719</v>
      </c>
      <c r="N1057" s="12" t="s">
        <v>4012</v>
      </c>
      <c r="O1057" s="12" t="s">
        <v>431</v>
      </c>
      <c r="P1057" s="12" t="s">
        <v>371</v>
      </c>
      <c r="Q1057" s="12" t="s">
        <v>91</v>
      </c>
      <c r="R1057" s="12" t="s">
        <v>13314</v>
      </c>
      <c r="S1057" s="12" t="s">
        <v>13315</v>
      </c>
      <c r="T1057" s="12" t="s">
        <v>13316</v>
      </c>
      <c r="U1057" s="12" t="s">
        <v>12043</v>
      </c>
      <c r="V1057" s="12" t="s">
        <v>372</v>
      </c>
      <c r="W1057" s="12" t="s">
        <v>2</v>
      </c>
      <c r="X1057" s="12" t="s">
        <v>1642</v>
      </c>
      <c r="Y1057" s="12" t="s">
        <v>2079</v>
      </c>
      <c r="Z1057" s="12" t="s">
        <v>13317</v>
      </c>
    </row>
    <row r="1058" spans="1:26">
      <c r="A1058" s="12" t="s">
        <v>177</v>
      </c>
      <c r="B1058" s="12" t="s">
        <v>9684</v>
      </c>
      <c r="C1058" s="12" t="s">
        <v>13318</v>
      </c>
      <c r="D1058" s="12" t="s">
        <v>13319</v>
      </c>
      <c r="E1058" s="12" t="s">
        <v>13275</v>
      </c>
      <c r="F1058" s="12" t="s">
        <v>2324</v>
      </c>
      <c r="G1058" s="12" t="s">
        <v>1719</v>
      </c>
      <c r="H1058" s="12" t="s">
        <v>1613</v>
      </c>
      <c r="I1058" s="12" t="s">
        <v>1547</v>
      </c>
      <c r="J1058" s="12" t="s">
        <v>1482</v>
      </c>
      <c r="K1058" s="12" t="s">
        <v>1051</v>
      </c>
      <c r="L1058" s="12" t="s">
        <v>12388</v>
      </c>
      <c r="M1058" s="12" t="s">
        <v>6949</v>
      </c>
      <c r="N1058" s="12" t="s">
        <v>375</v>
      </c>
      <c r="O1058" s="12" t="s">
        <v>2038</v>
      </c>
      <c r="P1058" s="12" t="s">
        <v>371</v>
      </c>
      <c r="Q1058" s="12" t="s">
        <v>3522</v>
      </c>
      <c r="R1058" s="12" t="s">
        <v>13320</v>
      </c>
      <c r="S1058" s="12" t="s">
        <v>13321</v>
      </c>
      <c r="T1058" s="12" t="s">
        <v>13322</v>
      </c>
      <c r="U1058" s="12" t="s">
        <v>12043</v>
      </c>
      <c r="V1058" s="12" t="s">
        <v>13286</v>
      </c>
      <c r="W1058" s="12" t="s">
        <v>4</v>
      </c>
      <c r="X1058" s="12" t="s">
        <v>11713</v>
      </c>
      <c r="Y1058" s="12" t="s">
        <v>2080</v>
      </c>
      <c r="Z1058" s="12" t="s">
        <v>13323</v>
      </c>
    </row>
    <row r="1059" spans="1:26">
      <c r="A1059" s="12" t="s">
        <v>177</v>
      </c>
      <c r="B1059" s="12" t="s">
        <v>13324</v>
      </c>
      <c r="C1059" s="12" t="s">
        <v>13325</v>
      </c>
      <c r="D1059" s="12" t="s">
        <v>13326</v>
      </c>
      <c r="E1059" s="12" t="s">
        <v>13327</v>
      </c>
      <c r="F1059" s="12" t="s">
        <v>2687</v>
      </c>
      <c r="G1059" s="12" t="s">
        <v>1984</v>
      </c>
      <c r="H1059" s="12" t="s">
        <v>1502</v>
      </c>
      <c r="I1059" s="12" t="s">
        <v>3800</v>
      </c>
      <c r="J1059" s="12" t="s">
        <v>3800</v>
      </c>
      <c r="K1059" s="12" t="s">
        <v>1482</v>
      </c>
      <c r="L1059" s="12" t="s">
        <v>13328</v>
      </c>
      <c r="M1059" s="12" t="s">
        <v>7493</v>
      </c>
      <c r="N1059" s="12" t="s">
        <v>3522</v>
      </c>
      <c r="O1059" s="12" t="s">
        <v>91</v>
      </c>
      <c r="P1059" s="12" t="s">
        <v>91</v>
      </c>
      <c r="Q1059" s="12" t="s">
        <v>375</v>
      </c>
      <c r="R1059" s="12" t="s">
        <v>12363</v>
      </c>
      <c r="S1059" s="12" t="s">
        <v>13329</v>
      </c>
      <c r="T1059" s="12" t="s">
        <v>13330</v>
      </c>
      <c r="U1059" s="12" t="s">
        <v>3808</v>
      </c>
      <c r="V1059" s="12" t="s">
        <v>13331</v>
      </c>
      <c r="W1059" s="12" t="s">
        <v>2</v>
      </c>
      <c r="X1059" s="12" t="s">
        <v>13332</v>
      </c>
      <c r="Y1059" s="12" t="s">
        <v>10892</v>
      </c>
      <c r="Z1059" s="12" t="s">
        <v>13333</v>
      </c>
    </row>
    <row r="1060" spans="1:26">
      <c r="A1060" s="12" t="s">
        <v>177</v>
      </c>
      <c r="B1060" s="12" t="s">
        <v>12209</v>
      </c>
      <c r="C1060" s="12" t="s">
        <v>13334</v>
      </c>
      <c r="D1060" s="12" t="s">
        <v>13335</v>
      </c>
      <c r="E1060" s="12" t="s">
        <v>13327</v>
      </c>
      <c r="F1060" s="12" t="s">
        <v>1968</v>
      </c>
      <c r="G1060" s="12" t="s">
        <v>1786</v>
      </c>
      <c r="H1060" s="12" t="s">
        <v>1502</v>
      </c>
      <c r="I1060" s="12" t="s">
        <v>3800</v>
      </c>
      <c r="J1060" s="12" t="s">
        <v>3800</v>
      </c>
      <c r="K1060" s="12" t="s">
        <v>1051</v>
      </c>
      <c r="L1060" s="12" t="s">
        <v>3522</v>
      </c>
      <c r="M1060" s="12" t="s">
        <v>3522</v>
      </c>
      <c r="N1060" s="12" t="s">
        <v>2696</v>
      </c>
      <c r="O1060" s="12" t="s">
        <v>91</v>
      </c>
      <c r="P1060" s="12" t="s">
        <v>91</v>
      </c>
      <c r="Q1060" s="12" t="s">
        <v>3522</v>
      </c>
      <c r="R1060" s="12" t="s">
        <v>11027</v>
      </c>
      <c r="S1060" s="12" t="s">
        <v>13336</v>
      </c>
      <c r="T1060" s="12" t="s">
        <v>13308</v>
      </c>
      <c r="U1060" s="12" t="s">
        <v>3808</v>
      </c>
      <c r="V1060" s="12" t="s">
        <v>13337</v>
      </c>
      <c r="W1060" s="12" t="s">
        <v>2</v>
      </c>
      <c r="X1060" s="12" t="s">
        <v>13338</v>
      </c>
      <c r="Y1060" s="12" t="s">
        <v>13339</v>
      </c>
      <c r="Z1060" s="12" t="s">
        <v>13340</v>
      </c>
    </row>
    <row r="1061" spans="1:26">
      <c r="A1061" s="12" t="s">
        <v>177</v>
      </c>
      <c r="B1061" s="12" t="s">
        <v>10825</v>
      </c>
      <c r="C1061" s="12" t="s">
        <v>13341</v>
      </c>
      <c r="D1061" s="12" t="s">
        <v>13342</v>
      </c>
      <c r="E1061" s="12" t="s">
        <v>13327</v>
      </c>
      <c r="F1061" s="12" t="s">
        <v>1961</v>
      </c>
      <c r="G1061" s="12" t="s">
        <v>2278</v>
      </c>
      <c r="H1061" s="12" t="s">
        <v>1590</v>
      </c>
      <c r="I1061" s="12" t="s">
        <v>1051</v>
      </c>
      <c r="J1061" s="12" t="s">
        <v>1051</v>
      </c>
      <c r="K1061" s="12" t="s">
        <v>1546</v>
      </c>
      <c r="L1061" s="12" t="s">
        <v>4104</v>
      </c>
      <c r="M1061" s="12" t="s">
        <v>5524</v>
      </c>
      <c r="N1061" s="12" t="s">
        <v>2418</v>
      </c>
      <c r="O1061" s="12" t="s">
        <v>371</v>
      </c>
      <c r="P1061" s="12" t="s">
        <v>371</v>
      </c>
      <c r="Q1061" s="12" t="s">
        <v>2172</v>
      </c>
      <c r="R1061" s="12" t="s">
        <v>2038</v>
      </c>
      <c r="S1061" s="12" t="s">
        <v>13343</v>
      </c>
      <c r="T1061" s="12" t="s">
        <v>13344</v>
      </c>
      <c r="U1061" s="12" t="s">
        <v>8472</v>
      </c>
      <c r="V1061" s="12" t="s">
        <v>946</v>
      </c>
      <c r="W1061" s="12" t="s">
        <v>10</v>
      </c>
      <c r="X1061" s="12" t="s">
        <v>1707</v>
      </c>
      <c r="Y1061" s="12" t="s">
        <v>8622</v>
      </c>
      <c r="Z1061" s="12" t="s">
        <v>13345</v>
      </c>
    </row>
    <row r="1062" spans="1:26">
      <c r="A1062" s="12" t="s">
        <v>177</v>
      </c>
      <c r="B1062" s="12" t="s">
        <v>13346</v>
      </c>
      <c r="C1062" s="12" t="s">
        <v>13347</v>
      </c>
      <c r="D1062" s="12" t="s">
        <v>13348</v>
      </c>
      <c r="E1062" s="12" t="s">
        <v>13327</v>
      </c>
      <c r="F1062" s="12" t="s">
        <v>2279</v>
      </c>
      <c r="G1062" s="12" t="s">
        <v>2007</v>
      </c>
      <c r="H1062" s="12" t="s">
        <v>1546</v>
      </c>
      <c r="I1062" s="12" t="s">
        <v>3800</v>
      </c>
      <c r="J1062" s="12" t="s">
        <v>1547</v>
      </c>
      <c r="K1062" s="12" t="s">
        <v>1592</v>
      </c>
      <c r="L1062" s="12" t="s">
        <v>5615</v>
      </c>
      <c r="M1062" s="12" t="s">
        <v>4982</v>
      </c>
      <c r="N1062" s="12" t="s">
        <v>2315</v>
      </c>
      <c r="O1062" s="12" t="s">
        <v>91</v>
      </c>
      <c r="P1062" s="12" t="s">
        <v>2773</v>
      </c>
      <c r="Q1062" s="12" t="s">
        <v>4769</v>
      </c>
      <c r="R1062" s="12" t="s">
        <v>6802</v>
      </c>
      <c r="S1062" s="12" t="s">
        <v>13349</v>
      </c>
      <c r="T1062" s="12" t="s">
        <v>13350</v>
      </c>
      <c r="U1062" s="12" t="s">
        <v>12480</v>
      </c>
      <c r="V1062" s="12" t="s">
        <v>13351</v>
      </c>
      <c r="W1062" s="12" t="s">
        <v>2</v>
      </c>
      <c r="X1062" s="12" t="s">
        <v>10274</v>
      </c>
      <c r="Y1062" s="12" t="s">
        <v>2184</v>
      </c>
      <c r="Z1062" s="12" t="s">
        <v>13352</v>
      </c>
    </row>
    <row r="1063" spans="1:26">
      <c r="A1063" s="12" t="s">
        <v>177</v>
      </c>
      <c r="B1063" s="12" t="s">
        <v>9779</v>
      </c>
      <c r="C1063" s="12" t="s">
        <v>13353</v>
      </c>
      <c r="D1063" s="12" t="s">
        <v>13354</v>
      </c>
      <c r="E1063" s="12" t="s">
        <v>13355</v>
      </c>
      <c r="F1063" s="12" t="s">
        <v>2587</v>
      </c>
      <c r="G1063" s="12" t="s">
        <v>2137</v>
      </c>
      <c r="H1063" s="12" t="s">
        <v>1482</v>
      </c>
      <c r="I1063" s="12" t="s">
        <v>1051</v>
      </c>
      <c r="J1063" s="12" t="s">
        <v>3800</v>
      </c>
      <c r="K1063" s="12" t="s">
        <v>3800</v>
      </c>
      <c r="L1063" s="12" t="s">
        <v>7708</v>
      </c>
      <c r="M1063" s="12" t="s">
        <v>2696</v>
      </c>
      <c r="N1063" s="12" t="s">
        <v>371</v>
      </c>
      <c r="O1063" s="12" t="s">
        <v>371</v>
      </c>
      <c r="P1063" s="12" t="s">
        <v>91</v>
      </c>
      <c r="Q1063" s="12" t="s">
        <v>91</v>
      </c>
      <c r="R1063" s="12" t="s">
        <v>13356</v>
      </c>
      <c r="S1063" s="12" t="s">
        <v>13357</v>
      </c>
      <c r="T1063" s="12" t="s">
        <v>13358</v>
      </c>
      <c r="U1063" s="12" t="s">
        <v>13359</v>
      </c>
      <c r="V1063" s="12" t="s">
        <v>372</v>
      </c>
      <c r="W1063" s="12" t="s">
        <v>10</v>
      </c>
      <c r="X1063" s="12" t="s">
        <v>10572</v>
      </c>
      <c r="Y1063" s="12" t="s">
        <v>11817</v>
      </c>
      <c r="Z1063" s="12" t="s">
        <v>13360</v>
      </c>
    </row>
    <row r="1064" spans="1:26">
      <c r="A1064" s="12" t="s">
        <v>177</v>
      </c>
      <c r="B1064" s="12" t="s">
        <v>3327</v>
      </c>
      <c r="C1064" s="12" t="s">
        <v>13361</v>
      </c>
      <c r="D1064" s="12" t="s">
        <v>13362</v>
      </c>
      <c r="E1064" s="12" t="s">
        <v>13355</v>
      </c>
      <c r="F1064" s="12" t="s">
        <v>3104</v>
      </c>
      <c r="G1064" s="12" t="s">
        <v>1546</v>
      </c>
      <c r="H1064" s="12" t="s">
        <v>3800</v>
      </c>
      <c r="I1064" s="12" t="s">
        <v>3800</v>
      </c>
      <c r="J1064" s="12" t="s">
        <v>1051</v>
      </c>
      <c r="K1064" s="12" t="s">
        <v>3800</v>
      </c>
      <c r="L1064" s="12" t="s">
        <v>13363</v>
      </c>
      <c r="M1064" s="12" t="s">
        <v>2315</v>
      </c>
      <c r="N1064" s="12" t="s">
        <v>91</v>
      </c>
      <c r="O1064" s="12" t="s">
        <v>91</v>
      </c>
      <c r="P1064" s="12" t="s">
        <v>371</v>
      </c>
      <c r="Q1064" s="12" t="s">
        <v>91</v>
      </c>
      <c r="R1064" s="12" t="s">
        <v>13356</v>
      </c>
      <c r="S1064" s="12" t="s">
        <v>13364</v>
      </c>
      <c r="T1064" s="12" t="s">
        <v>13358</v>
      </c>
      <c r="U1064" s="12" t="s">
        <v>13359</v>
      </c>
      <c r="V1064" s="12" t="s">
        <v>372</v>
      </c>
      <c r="W1064" s="12" t="s">
        <v>10</v>
      </c>
      <c r="X1064" s="12" t="s">
        <v>13365</v>
      </c>
      <c r="Y1064" s="12" t="s">
        <v>13366</v>
      </c>
      <c r="Z1064" s="12" t="s">
        <v>13367</v>
      </c>
    </row>
    <row r="1065" spans="1:26">
      <c r="A1065" s="12" t="s">
        <v>177</v>
      </c>
      <c r="B1065" s="12" t="s">
        <v>6907</v>
      </c>
      <c r="C1065" s="12" t="s">
        <v>13368</v>
      </c>
      <c r="D1065" s="12" t="s">
        <v>13369</v>
      </c>
      <c r="E1065" s="12" t="s">
        <v>13355</v>
      </c>
      <c r="F1065" s="12" t="s">
        <v>2029</v>
      </c>
      <c r="G1065" s="12" t="s">
        <v>2027</v>
      </c>
      <c r="H1065" s="12" t="s">
        <v>1918</v>
      </c>
      <c r="I1065" s="12" t="s">
        <v>1547</v>
      </c>
      <c r="J1065" s="12" t="s">
        <v>1482</v>
      </c>
      <c r="K1065" s="12" t="s">
        <v>1504</v>
      </c>
      <c r="L1065" s="12" t="s">
        <v>5956</v>
      </c>
      <c r="M1065" s="12" t="s">
        <v>6579</v>
      </c>
      <c r="N1065" s="12" t="s">
        <v>4192</v>
      </c>
      <c r="O1065" s="12" t="s">
        <v>471</v>
      </c>
      <c r="P1065" s="12" t="s">
        <v>371</v>
      </c>
      <c r="Q1065" s="12" t="s">
        <v>2315</v>
      </c>
      <c r="R1065" s="12" t="s">
        <v>5874</v>
      </c>
      <c r="S1065" s="12" t="s">
        <v>13370</v>
      </c>
      <c r="T1065" s="12" t="s">
        <v>13371</v>
      </c>
      <c r="U1065" s="12" t="s">
        <v>13372</v>
      </c>
      <c r="V1065" s="12" t="s">
        <v>13373</v>
      </c>
      <c r="W1065" s="12" t="s">
        <v>2</v>
      </c>
      <c r="X1065" s="12" t="s">
        <v>1730</v>
      </c>
      <c r="Y1065" s="12" t="s">
        <v>7196</v>
      </c>
      <c r="Z1065" s="12" t="s">
        <v>13374</v>
      </c>
    </row>
    <row r="1066" spans="1:26">
      <c r="A1066" s="12" t="s">
        <v>177</v>
      </c>
      <c r="B1066" s="12" t="s">
        <v>9881</v>
      </c>
      <c r="C1066" s="12" t="s">
        <v>13375</v>
      </c>
      <c r="D1066" s="12" t="s">
        <v>13376</v>
      </c>
      <c r="E1066" s="12" t="s">
        <v>13355</v>
      </c>
      <c r="F1066" s="12" t="s">
        <v>1764</v>
      </c>
      <c r="G1066" s="12" t="s">
        <v>1939</v>
      </c>
      <c r="H1066" s="12" t="s">
        <v>2159</v>
      </c>
      <c r="I1066" s="12" t="s">
        <v>1657</v>
      </c>
      <c r="J1066" s="12" t="s">
        <v>1482</v>
      </c>
      <c r="K1066" s="12" t="s">
        <v>1546</v>
      </c>
      <c r="L1066" s="12" t="s">
        <v>3522</v>
      </c>
      <c r="M1066" s="12" t="s">
        <v>3522</v>
      </c>
      <c r="N1066" s="12" t="s">
        <v>12033</v>
      </c>
      <c r="O1066" s="12" t="s">
        <v>3522</v>
      </c>
      <c r="P1066" s="12" t="s">
        <v>3522</v>
      </c>
      <c r="Q1066" s="12" t="s">
        <v>2315</v>
      </c>
      <c r="R1066" s="12" t="s">
        <v>13377</v>
      </c>
      <c r="S1066" s="12" t="s">
        <v>13378</v>
      </c>
      <c r="T1066" s="12" t="s">
        <v>13379</v>
      </c>
      <c r="U1066" s="12" t="s">
        <v>13380</v>
      </c>
      <c r="V1066" s="12" t="s">
        <v>13381</v>
      </c>
      <c r="W1066" s="12" t="s">
        <v>11</v>
      </c>
      <c r="X1066" s="12" t="s">
        <v>13382</v>
      </c>
      <c r="Y1066" s="12" t="s">
        <v>8918</v>
      </c>
      <c r="Z1066" s="12" t="s">
        <v>13383</v>
      </c>
    </row>
    <row r="1067" spans="1:26">
      <c r="A1067" s="12" t="s">
        <v>177</v>
      </c>
      <c r="B1067" s="12" t="s">
        <v>13384</v>
      </c>
      <c r="C1067" s="12" t="s">
        <v>13385</v>
      </c>
      <c r="D1067" s="12" t="s">
        <v>13386</v>
      </c>
      <c r="E1067" s="12" t="s">
        <v>13355</v>
      </c>
      <c r="F1067" s="12" t="s">
        <v>1831</v>
      </c>
      <c r="G1067" s="12" t="s">
        <v>2049</v>
      </c>
      <c r="H1067" s="12" t="s">
        <v>1875</v>
      </c>
      <c r="I1067" s="12" t="s">
        <v>1547</v>
      </c>
      <c r="J1067" s="12" t="s">
        <v>1504</v>
      </c>
      <c r="K1067" s="12" t="s">
        <v>1592</v>
      </c>
      <c r="L1067" s="12" t="s">
        <v>7079</v>
      </c>
      <c r="M1067" s="12" t="s">
        <v>6671</v>
      </c>
      <c r="N1067" s="12" t="s">
        <v>5150</v>
      </c>
      <c r="O1067" s="12" t="s">
        <v>3522</v>
      </c>
      <c r="P1067" s="12" t="s">
        <v>2172</v>
      </c>
      <c r="Q1067" s="12" t="s">
        <v>3492</v>
      </c>
      <c r="R1067" s="12" t="s">
        <v>5874</v>
      </c>
      <c r="S1067" s="12" t="s">
        <v>13387</v>
      </c>
      <c r="T1067" s="12" t="s">
        <v>13388</v>
      </c>
      <c r="U1067" s="12" t="s">
        <v>13389</v>
      </c>
      <c r="V1067" s="12" t="s">
        <v>999</v>
      </c>
      <c r="W1067" s="12" t="s">
        <v>4</v>
      </c>
      <c r="X1067" s="12" t="s">
        <v>13390</v>
      </c>
      <c r="Y1067" s="12" t="s">
        <v>12640</v>
      </c>
      <c r="Z1067" s="12" t="s">
        <v>13391</v>
      </c>
    </row>
    <row r="1068" spans="1:26">
      <c r="A1068" s="12" t="s">
        <v>177</v>
      </c>
      <c r="B1068" s="12" t="s">
        <v>12290</v>
      </c>
      <c r="C1068" s="12" t="s">
        <v>13392</v>
      </c>
      <c r="D1068" s="12" t="s">
        <v>13393</v>
      </c>
      <c r="E1068" s="12" t="s">
        <v>13355</v>
      </c>
      <c r="F1068" s="12" t="s">
        <v>2541</v>
      </c>
      <c r="G1068" s="12" t="s">
        <v>1613</v>
      </c>
      <c r="H1068" s="12" t="s">
        <v>3800</v>
      </c>
      <c r="I1068" s="12" t="s">
        <v>3800</v>
      </c>
      <c r="J1068" s="12" t="s">
        <v>3800</v>
      </c>
      <c r="K1068" s="12" t="s">
        <v>3800</v>
      </c>
      <c r="L1068" s="12" t="s">
        <v>13055</v>
      </c>
      <c r="M1068" s="12" t="s">
        <v>3522</v>
      </c>
      <c r="N1068" s="12" t="s">
        <v>91</v>
      </c>
      <c r="O1068" s="12" t="s">
        <v>91</v>
      </c>
      <c r="P1068" s="12" t="s">
        <v>91</v>
      </c>
      <c r="Q1068" s="12" t="s">
        <v>91</v>
      </c>
      <c r="R1068" s="12" t="s">
        <v>13394</v>
      </c>
      <c r="S1068" s="12" t="s">
        <v>13395</v>
      </c>
      <c r="T1068" s="12" t="s">
        <v>13308</v>
      </c>
      <c r="U1068" s="12" t="s">
        <v>3808</v>
      </c>
      <c r="V1068" s="12" t="s">
        <v>372</v>
      </c>
      <c r="W1068" s="12" t="s">
        <v>10</v>
      </c>
      <c r="X1068" s="12" t="s">
        <v>13396</v>
      </c>
      <c r="Y1068" s="12" t="s">
        <v>13397</v>
      </c>
      <c r="Z1068" s="12" t="s">
        <v>13398</v>
      </c>
    </row>
    <row r="1069" spans="1:26">
      <c r="A1069" s="12" t="s">
        <v>177</v>
      </c>
      <c r="B1069" s="12" t="s">
        <v>13399</v>
      </c>
      <c r="C1069" s="12" t="s">
        <v>13400</v>
      </c>
      <c r="D1069" s="12" t="s">
        <v>13401</v>
      </c>
      <c r="E1069" s="12" t="s">
        <v>13355</v>
      </c>
      <c r="F1069" s="12" t="s">
        <v>1937</v>
      </c>
      <c r="G1069" s="12" t="s">
        <v>1613</v>
      </c>
      <c r="H1069" s="12" t="s">
        <v>1051</v>
      </c>
      <c r="I1069" s="12" t="s">
        <v>3800</v>
      </c>
      <c r="J1069" s="12" t="s">
        <v>3800</v>
      </c>
      <c r="K1069" s="12" t="s">
        <v>1051</v>
      </c>
      <c r="L1069" s="12" t="s">
        <v>3522</v>
      </c>
      <c r="M1069" s="12" t="s">
        <v>3522</v>
      </c>
      <c r="N1069" s="12" t="s">
        <v>3522</v>
      </c>
      <c r="O1069" s="12" t="s">
        <v>91</v>
      </c>
      <c r="P1069" s="12" t="s">
        <v>91</v>
      </c>
      <c r="Q1069" s="12" t="s">
        <v>3522</v>
      </c>
      <c r="R1069" s="12" t="s">
        <v>3522</v>
      </c>
      <c r="S1069" s="12" t="s">
        <v>9226</v>
      </c>
      <c r="T1069" s="12" t="s">
        <v>13308</v>
      </c>
      <c r="U1069" s="12" t="s">
        <v>3808</v>
      </c>
      <c r="V1069" s="12" t="s">
        <v>13402</v>
      </c>
      <c r="W1069" s="12" t="s">
        <v>2</v>
      </c>
      <c r="X1069" s="12" t="s">
        <v>1814</v>
      </c>
      <c r="Y1069" s="12" t="s">
        <v>1814</v>
      </c>
      <c r="Z1069" s="12" t="s">
        <v>12937</v>
      </c>
    </row>
    <row r="1070" spans="1:26">
      <c r="A1070" s="12" t="s">
        <v>177</v>
      </c>
      <c r="B1070" s="12" t="s">
        <v>13403</v>
      </c>
      <c r="C1070" s="12" t="s">
        <v>13404</v>
      </c>
      <c r="D1070" s="12" t="s">
        <v>13405</v>
      </c>
      <c r="E1070" s="12" t="s">
        <v>13355</v>
      </c>
      <c r="F1070" s="12" t="s">
        <v>2029</v>
      </c>
      <c r="G1070" s="12" t="s">
        <v>2301</v>
      </c>
      <c r="H1070" s="12" t="s">
        <v>1853</v>
      </c>
      <c r="I1070" s="12" t="s">
        <v>1051</v>
      </c>
      <c r="J1070" s="12" t="s">
        <v>3800</v>
      </c>
      <c r="K1070" s="12" t="s">
        <v>1482</v>
      </c>
      <c r="L1070" s="12" t="s">
        <v>5449</v>
      </c>
      <c r="M1070" s="12" t="s">
        <v>3074</v>
      </c>
      <c r="N1070" s="12" t="s">
        <v>7177</v>
      </c>
      <c r="O1070" s="12" t="s">
        <v>371</v>
      </c>
      <c r="P1070" s="12" t="s">
        <v>91</v>
      </c>
      <c r="Q1070" s="12" t="s">
        <v>3522</v>
      </c>
      <c r="R1070" s="12" t="s">
        <v>13406</v>
      </c>
      <c r="S1070" s="12" t="s">
        <v>13407</v>
      </c>
      <c r="T1070" s="12" t="s">
        <v>13408</v>
      </c>
      <c r="U1070" s="12" t="s">
        <v>13359</v>
      </c>
      <c r="V1070" s="12" t="s">
        <v>13409</v>
      </c>
      <c r="W1070" s="12" t="s">
        <v>10</v>
      </c>
      <c r="X1070" s="12" t="s">
        <v>5186</v>
      </c>
      <c r="Y1070" s="12" t="s">
        <v>2710</v>
      </c>
      <c r="Z1070" s="12" t="s">
        <v>13410</v>
      </c>
    </row>
    <row r="1071" spans="1:26">
      <c r="A1071" s="12" t="s">
        <v>177</v>
      </c>
      <c r="B1071" s="12" t="s">
        <v>13411</v>
      </c>
      <c r="C1071" s="12" t="s">
        <v>13412</v>
      </c>
      <c r="D1071" s="12" t="s">
        <v>13413</v>
      </c>
      <c r="E1071" s="12" t="s">
        <v>13355</v>
      </c>
      <c r="F1071" s="12" t="s">
        <v>1719</v>
      </c>
      <c r="G1071" s="12" t="s">
        <v>2114</v>
      </c>
      <c r="H1071" s="12" t="s">
        <v>1721</v>
      </c>
      <c r="I1071" s="12" t="s">
        <v>1504</v>
      </c>
      <c r="J1071" s="12" t="s">
        <v>1547</v>
      </c>
      <c r="K1071" s="12" t="s">
        <v>1504</v>
      </c>
      <c r="L1071" s="12" t="s">
        <v>4958</v>
      </c>
      <c r="M1071" s="12" t="s">
        <v>4780</v>
      </c>
      <c r="N1071" s="12" t="s">
        <v>5189</v>
      </c>
      <c r="O1071" s="12" t="s">
        <v>2172</v>
      </c>
      <c r="P1071" s="12" t="s">
        <v>2038</v>
      </c>
      <c r="Q1071" s="12" t="s">
        <v>371</v>
      </c>
      <c r="R1071" s="12" t="s">
        <v>11097</v>
      </c>
      <c r="S1071" s="12" t="s">
        <v>8194</v>
      </c>
      <c r="T1071" s="12" t="s">
        <v>13414</v>
      </c>
      <c r="U1071" s="12" t="s">
        <v>13389</v>
      </c>
      <c r="V1071" s="12" t="s">
        <v>13373</v>
      </c>
      <c r="W1071" s="12" t="s">
        <v>2</v>
      </c>
      <c r="X1071" s="12" t="s">
        <v>10911</v>
      </c>
      <c r="Y1071" s="12" t="s">
        <v>13415</v>
      </c>
      <c r="Z1071" s="12" t="s">
        <v>13416</v>
      </c>
    </row>
    <row r="1072" spans="1:26">
      <c r="A1072" s="12" t="s">
        <v>177</v>
      </c>
      <c r="B1072" s="12" t="s">
        <v>11372</v>
      </c>
      <c r="C1072" s="12" t="s">
        <v>13417</v>
      </c>
      <c r="D1072" s="12" t="s">
        <v>13418</v>
      </c>
      <c r="E1072" s="12" t="s">
        <v>13355</v>
      </c>
      <c r="F1072" s="12" t="s">
        <v>2134</v>
      </c>
      <c r="G1072" s="12" t="s">
        <v>2324</v>
      </c>
      <c r="H1072" s="12" t="s">
        <v>3800</v>
      </c>
      <c r="I1072" s="12" t="s">
        <v>3800</v>
      </c>
      <c r="J1072" s="12" t="s">
        <v>1482</v>
      </c>
      <c r="K1072" s="12" t="s">
        <v>1502</v>
      </c>
      <c r="L1072" s="12" t="s">
        <v>4769</v>
      </c>
      <c r="M1072" s="12" t="s">
        <v>12530</v>
      </c>
      <c r="N1072" s="12" t="s">
        <v>91</v>
      </c>
      <c r="O1072" s="12" t="s">
        <v>91</v>
      </c>
      <c r="P1072" s="12" t="s">
        <v>371</v>
      </c>
      <c r="Q1072" s="12" t="s">
        <v>2696</v>
      </c>
      <c r="R1072" s="12" t="s">
        <v>13419</v>
      </c>
      <c r="S1072" s="12" t="s">
        <v>13420</v>
      </c>
      <c r="T1072" s="12" t="s">
        <v>13421</v>
      </c>
      <c r="U1072" s="12" t="s">
        <v>13422</v>
      </c>
      <c r="V1072" s="12" t="s">
        <v>13423</v>
      </c>
      <c r="W1072" s="12" t="s">
        <v>10</v>
      </c>
      <c r="X1072" s="12" t="s">
        <v>2526</v>
      </c>
      <c r="Y1072" s="12" t="s">
        <v>9736</v>
      </c>
      <c r="Z1072" s="12" t="s">
        <v>13424</v>
      </c>
    </row>
    <row r="1073" spans="1:26">
      <c r="A1073" s="12" t="s">
        <v>177</v>
      </c>
      <c r="B1073" s="12" t="s">
        <v>8760</v>
      </c>
      <c r="C1073" s="12" t="s">
        <v>13425</v>
      </c>
      <c r="D1073" s="12" t="s">
        <v>13426</v>
      </c>
      <c r="E1073" s="12" t="s">
        <v>13355</v>
      </c>
      <c r="F1073" s="12" t="s">
        <v>1831</v>
      </c>
      <c r="G1073" s="12" t="s">
        <v>1961</v>
      </c>
      <c r="H1073" s="12" t="s">
        <v>1831</v>
      </c>
      <c r="I1073" s="12" t="s">
        <v>1657</v>
      </c>
      <c r="J1073" s="12" t="s">
        <v>1546</v>
      </c>
      <c r="K1073" s="12" t="s">
        <v>1721</v>
      </c>
      <c r="L1073" s="12" t="s">
        <v>7079</v>
      </c>
      <c r="M1073" s="12" t="s">
        <v>2696</v>
      </c>
      <c r="N1073" s="12" t="s">
        <v>2900</v>
      </c>
      <c r="O1073" s="12" t="s">
        <v>2038</v>
      </c>
      <c r="P1073" s="12" t="s">
        <v>4088</v>
      </c>
      <c r="Q1073" s="12" t="s">
        <v>2792</v>
      </c>
      <c r="R1073" s="12" t="s">
        <v>13406</v>
      </c>
      <c r="S1073" s="12" t="s">
        <v>7829</v>
      </c>
      <c r="T1073" s="12" t="s">
        <v>13427</v>
      </c>
      <c r="U1073" s="12" t="s">
        <v>10262</v>
      </c>
      <c r="V1073" s="12" t="s">
        <v>13428</v>
      </c>
      <c r="W1073" s="12" t="s">
        <v>4</v>
      </c>
      <c r="X1073" s="12" t="s">
        <v>2305</v>
      </c>
      <c r="Y1073" s="12" t="s">
        <v>8377</v>
      </c>
      <c r="Z1073" s="12" t="s">
        <v>13429</v>
      </c>
    </row>
    <row r="1074" spans="1:26">
      <c r="A1074" s="12" t="s">
        <v>177</v>
      </c>
      <c r="B1074" s="12" t="s">
        <v>931</v>
      </c>
      <c r="C1074" s="12" t="s">
        <v>13430</v>
      </c>
      <c r="D1074" s="12" t="s">
        <v>13431</v>
      </c>
      <c r="E1074" s="12" t="s">
        <v>13355</v>
      </c>
      <c r="F1074" s="12" t="s">
        <v>2159</v>
      </c>
      <c r="G1074" s="12" t="s">
        <v>1875</v>
      </c>
      <c r="H1074" s="12" t="s">
        <v>1053</v>
      </c>
      <c r="I1074" s="12" t="s">
        <v>1592</v>
      </c>
      <c r="J1074" s="12" t="s">
        <v>1592</v>
      </c>
      <c r="K1074" s="12" t="s">
        <v>1721</v>
      </c>
      <c r="L1074" s="12" t="s">
        <v>2315</v>
      </c>
      <c r="M1074" s="12" t="s">
        <v>2696</v>
      </c>
      <c r="N1074" s="12" t="s">
        <v>2884</v>
      </c>
      <c r="O1074" s="12" t="s">
        <v>1355</v>
      </c>
      <c r="P1074" s="12" t="s">
        <v>1355</v>
      </c>
      <c r="Q1074" s="12" t="s">
        <v>3647</v>
      </c>
      <c r="R1074" s="12" t="s">
        <v>13432</v>
      </c>
      <c r="S1074" s="12" t="s">
        <v>13433</v>
      </c>
      <c r="T1074" s="12" t="s">
        <v>13434</v>
      </c>
      <c r="U1074" s="12" t="s">
        <v>13435</v>
      </c>
      <c r="V1074" s="12" t="s">
        <v>13428</v>
      </c>
      <c r="W1074" s="12" t="s">
        <v>10</v>
      </c>
      <c r="X1074" s="12" t="s">
        <v>9309</v>
      </c>
      <c r="Y1074" s="12" t="s">
        <v>3018</v>
      </c>
      <c r="Z1074" s="12" t="s">
        <v>13436</v>
      </c>
    </row>
    <row r="1075" spans="1:26">
      <c r="A1075" s="12" t="s">
        <v>177</v>
      </c>
      <c r="B1075" s="12" t="s">
        <v>13437</v>
      </c>
      <c r="C1075" s="12" t="s">
        <v>13438</v>
      </c>
      <c r="D1075" s="12" t="s">
        <v>13439</v>
      </c>
      <c r="E1075" s="12" t="s">
        <v>13440</v>
      </c>
      <c r="F1075" s="12" t="s">
        <v>3800</v>
      </c>
      <c r="G1075" s="12" t="s">
        <v>3800</v>
      </c>
      <c r="H1075" s="12" t="s">
        <v>3800</v>
      </c>
      <c r="I1075" s="12" t="s">
        <v>3800</v>
      </c>
      <c r="J1075" s="12" t="s">
        <v>3800</v>
      </c>
      <c r="K1075" s="12" t="s">
        <v>2759</v>
      </c>
      <c r="L1075" s="12" t="s">
        <v>91</v>
      </c>
      <c r="M1075" s="12" t="s">
        <v>91</v>
      </c>
      <c r="N1075" s="12" t="s">
        <v>91</v>
      </c>
      <c r="O1075" s="12" t="s">
        <v>91</v>
      </c>
      <c r="P1075" s="12" t="s">
        <v>91</v>
      </c>
      <c r="Q1075" s="12" t="s">
        <v>11570</v>
      </c>
      <c r="R1075" s="12" t="s">
        <v>11570</v>
      </c>
      <c r="S1075" s="12" t="s">
        <v>91</v>
      </c>
      <c r="T1075" s="12" t="s">
        <v>13441</v>
      </c>
      <c r="U1075" s="12" t="s">
        <v>3808</v>
      </c>
      <c r="V1075" s="12" t="s">
        <v>6841</v>
      </c>
      <c r="W1075" s="12" t="s">
        <v>91</v>
      </c>
      <c r="X1075" s="12" t="s">
        <v>13442</v>
      </c>
      <c r="Y1075" s="12" t="s">
        <v>13442</v>
      </c>
      <c r="Z1075" s="12" t="s">
        <v>91</v>
      </c>
    </row>
    <row r="1076" spans="1:26">
      <c r="A1076" s="12" t="s">
        <v>177</v>
      </c>
      <c r="B1076" s="12" t="s">
        <v>13443</v>
      </c>
      <c r="C1076" s="12" t="s">
        <v>13444</v>
      </c>
      <c r="D1076" s="12" t="s">
        <v>13445</v>
      </c>
      <c r="E1076" s="12" t="s">
        <v>13440</v>
      </c>
      <c r="F1076" s="12" t="s">
        <v>2052</v>
      </c>
      <c r="G1076" s="12" t="s">
        <v>2027</v>
      </c>
      <c r="H1076" s="12" t="s">
        <v>1810</v>
      </c>
      <c r="I1076" s="12" t="s">
        <v>1053</v>
      </c>
      <c r="J1076" s="12" t="s">
        <v>1051</v>
      </c>
      <c r="K1076" s="12" t="s">
        <v>1504</v>
      </c>
      <c r="L1076" s="12" t="s">
        <v>11767</v>
      </c>
      <c r="M1076" s="12" t="s">
        <v>2038</v>
      </c>
      <c r="N1076" s="12" t="s">
        <v>4495</v>
      </c>
      <c r="O1076" s="12" t="s">
        <v>3998</v>
      </c>
      <c r="P1076" s="12" t="s">
        <v>371</v>
      </c>
      <c r="Q1076" s="12" t="s">
        <v>371</v>
      </c>
      <c r="R1076" s="12" t="s">
        <v>3362</v>
      </c>
      <c r="S1076" s="12" t="s">
        <v>13446</v>
      </c>
      <c r="T1076" s="12" t="s">
        <v>13447</v>
      </c>
      <c r="U1076" s="12" t="s">
        <v>13448</v>
      </c>
      <c r="V1076" s="12" t="s">
        <v>13449</v>
      </c>
      <c r="W1076" s="12" t="s">
        <v>10</v>
      </c>
      <c r="X1076" s="12" t="s">
        <v>13450</v>
      </c>
      <c r="Y1076" s="12" t="s">
        <v>12006</v>
      </c>
      <c r="Z1076" s="12" t="s">
        <v>13451</v>
      </c>
    </row>
    <row r="1077" spans="1:26">
      <c r="A1077" s="12" t="s">
        <v>177</v>
      </c>
      <c r="B1077" s="12" t="s">
        <v>1620</v>
      </c>
      <c r="C1077" s="12" t="s">
        <v>13452</v>
      </c>
      <c r="D1077" s="12" t="s">
        <v>13453</v>
      </c>
      <c r="E1077" s="12" t="s">
        <v>13440</v>
      </c>
      <c r="F1077" s="12" t="s">
        <v>1807</v>
      </c>
      <c r="G1077" s="12" t="s">
        <v>2027</v>
      </c>
      <c r="H1077" s="12" t="s">
        <v>1504</v>
      </c>
      <c r="I1077" s="12" t="s">
        <v>3800</v>
      </c>
      <c r="J1077" s="12" t="s">
        <v>3800</v>
      </c>
      <c r="K1077" s="12" t="s">
        <v>3800</v>
      </c>
      <c r="L1077" s="12" t="s">
        <v>7505</v>
      </c>
      <c r="M1077" s="12" t="s">
        <v>10358</v>
      </c>
      <c r="N1077" s="12" t="s">
        <v>2172</v>
      </c>
      <c r="O1077" s="12" t="s">
        <v>91</v>
      </c>
      <c r="P1077" s="12" t="s">
        <v>91</v>
      </c>
      <c r="Q1077" s="12" t="s">
        <v>91</v>
      </c>
      <c r="R1077" s="12" t="s">
        <v>13454</v>
      </c>
      <c r="S1077" s="12" t="s">
        <v>13455</v>
      </c>
      <c r="T1077" s="12" t="s">
        <v>13456</v>
      </c>
      <c r="U1077" s="12" t="s">
        <v>3808</v>
      </c>
      <c r="V1077" s="12" t="s">
        <v>372</v>
      </c>
      <c r="W1077" s="12" t="s">
        <v>10</v>
      </c>
      <c r="X1077" s="12" t="s">
        <v>13457</v>
      </c>
      <c r="Y1077" s="12" t="s">
        <v>1098</v>
      </c>
      <c r="Z1077" s="12" t="s">
        <v>13458</v>
      </c>
    </row>
    <row r="1078" spans="1:26">
      <c r="A1078" s="12" t="s">
        <v>177</v>
      </c>
      <c r="B1078" s="12" t="s">
        <v>13382</v>
      </c>
      <c r="C1078" s="12" t="s">
        <v>13459</v>
      </c>
      <c r="D1078" s="12" t="s">
        <v>13460</v>
      </c>
      <c r="E1078" s="12" t="s">
        <v>13440</v>
      </c>
      <c r="F1078" s="12" t="s">
        <v>2404</v>
      </c>
      <c r="G1078" s="12" t="s">
        <v>2281</v>
      </c>
      <c r="H1078" s="12" t="s">
        <v>1502</v>
      </c>
      <c r="I1078" s="12" t="s">
        <v>3800</v>
      </c>
      <c r="J1078" s="12" t="s">
        <v>3800</v>
      </c>
      <c r="K1078" s="12" t="s">
        <v>3800</v>
      </c>
      <c r="L1078" s="12" t="s">
        <v>4436</v>
      </c>
      <c r="M1078" s="12" t="s">
        <v>9018</v>
      </c>
      <c r="N1078" s="12" t="s">
        <v>2696</v>
      </c>
      <c r="O1078" s="12" t="s">
        <v>91</v>
      </c>
      <c r="P1078" s="12" t="s">
        <v>91</v>
      </c>
      <c r="Q1078" s="12" t="s">
        <v>91</v>
      </c>
      <c r="R1078" s="12" t="s">
        <v>7458</v>
      </c>
      <c r="S1078" s="12" t="s">
        <v>13461</v>
      </c>
      <c r="T1078" s="12" t="s">
        <v>13462</v>
      </c>
      <c r="U1078" s="12" t="s">
        <v>3808</v>
      </c>
      <c r="V1078" s="12" t="s">
        <v>372</v>
      </c>
      <c r="W1078" s="12" t="s">
        <v>2</v>
      </c>
      <c r="X1078" s="12" t="s">
        <v>13463</v>
      </c>
      <c r="Y1078" s="12" t="s">
        <v>1966</v>
      </c>
      <c r="Z1078" s="12" t="s">
        <v>13464</v>
      </c>
    </row>
    <row r="1079" spans="1:26">
      <c r="A1079" s="12" t="s">
        <v>177</v>
      </c>
      <c r="B1079" s="12" t="s">
        <v>8982</v>
      </c>
      <c r="C1079" s="12" t="s">
        <v>13465</v>
      </c>
      <c r="D1079" s="12" t="s">
        <v>13466</v>
      </c>
      <c r="E1079" s="12" t="s">
        <v>13440</v>
      </c>
      <c r="F1079" s="12" t="s">
        <v>2137</v>
      </c>
      <c r="G1079" s="12" t="s">
        <v>2159</v>
      </c>
      <c r="H1079" s="12" t="s">
        <v>1657</v>
      </c>
      <c r="I1079" s="12" t="s">
        <v>1482</v>
      </c>
      <c r="J1079" s="12" t="s">
        <v>1482</v>
      </c>
      <c r="K1079" s="12" t="s">
        <v>1053</v>
      </c>
      <c r="L1079" s="12" t="s">
        <v>3522</v>
      </c>
      <c r="M1079" s="12" t="s">
        <v>3522</v>
      </c>
      <c r="N1079" s="12" t="s">
        <v>3522</v>
      </c>
      <c r="O1079" s="12" t="s">
        <v>3522</v>
      </c>
      <c r="P1079" s="12" t="s">
        <v>375</v>
      </c>
      <c r="Q1079" s="12" t="s">
        <v>2730</v>
      </c>
      <c r="R1079" s="12" t="s">
        <v>9178</v>
      </c>
      <c r="S1079" s="12" t="s">
        <v>13467</v>
      </c>
      <c r="T1079" s="12" t="s">
        <v>13468</v>
      </c>
      <c r="U1079" s="12" t="s">
        <v>10308</v>
      </c>
      <c r="V1079" s="12" t="s">
        <v>13469</v>
      </c>
      <c r="W1079" s="12" t="s">
        <v>4</v>
      </c>
      <c r="X1079" s="12" t="s">
        <v>2057</v>
      </c>
      <c r="Y1079" s="12" t="s">
        <v>5621</v>
      </c>
      <c r="Z1079" s="12" t="s">
        <v>13470</v>
      </c>
    </row>
    <row r="1080" spans="1:26">
      <c r="A1080" s="12" t="s">
        <v>177</v>
      </c>
      <c r="B1080" s="12" t="s">
        <v>13471</v>
      </c>
      <c r="C1080" s="12" t="s">
        <v>13472</v>
      </c>
      <c r="D1080" s="12" t="s">
        <v>13473</v>
      </c>
      <c r="E1080" s="12" t="s">
        <v>13440</v>
      </c>
      <c r="F1080" s="12" t="s">
        <v>2781</v>
      </c>
      <c r="G1080" s="12" t="s">
        <v>1744</v>
      </c>
      <c r="H1080" s="12" t="s">
        <v>1547</v>
      </c>
      <c r="I1080" s="12" t="s">
        <v>3800</v>
      </c>
      <c r="J1080" s="12" t="s">
        <v>1482</v>
      </c>
      <c r="K1080" s="12" t="s">
        <v>1504</v>
      </c>
      <c r="L1080" s="12" t="s">
        <v>7958</v>
      </c>
      <c r="M1080" s="12" t="s">
        <v>4769</v>
      </c>
      <c r="N1080" s="12" t="s">
        <v>3663</v>
      </c>
      <c r="O1080" s="12" t="s">
        <v>91</v>
      </c>
      <c r="P1080" s="12" t="s">
        <v>375</v>
      </c>
      <c r="Q1080" s="12" t="s">
        <v>2315</v>
      </c>
      <c r="R1080" s="12" t="s">
        <v>5705</v>
      </c>
      <c r="S1080" s="12" t="s">
        <v>13474</v>
      </c>
      <c r="T1080" s="12" t="s">
        <v>13475</v>
      </c>
      <c r="U1080" s="12" t="s">
        <v>13476</v>
      </c>
      <c r="V1080" s="12" t="s">
        <v>13449</v>
      </c>
      <c r="W1080" s="12" t="s">
        <v>2</v>
      </c>
      <c r="X1080" s="12" t="s">
        <v>13477</v>
      </c>
      <c r="Y1080" s="12" t="s">
        <v>13478</v>
      </c>
      <c r="Z1080" s="12" t="s">
        <v>13479</v>
      </c>
    </row>
    <row r="1081" spans="1:26">
      <c r="A1081" s="12" t="s">
        <v>177</v>
      </c>
      <c r="B1081" s="12" t="s">
        <v>7656</v>
      </c>
      <c r="C1081" s="12" t="s">
        <v>13480</v>
      </c>
      <c r="D1081" s="12" t="s">
        <v>13481</v>
      </c>
      <c r="E1081" s="12" t="s">
        <v>13440</v>
      </c>
      <c r="F1081" s="12" t="s">
        <v>2287</v>
      </c>
      <c r="G1081" s="12" t="s">
        <v>1592</v>
      </c>
      <c r="H1081" s="12" t="s">
        <v>1051</v>
      </c>
      <c r="I1081" s="12" t="s">
        <v>3800</v>
      </c>
      <c r="J1081" s="12" t="s">
        <v>3800</v>
      </c>
      <c r="K1081" s="12" t="s">
        <v>3800</v>
      </c>
      <c r="L1081" s="12" t="s">
        <v>5471</v>
      </c>
      <c r="M1081" s="12" t="s">
        <v>4769</v>
      </c>
      <c r="N1081" s="12" t="s">
        <v>371</v>
      </c>
      <c r="O1081" s="12" t="s">
        <v>91</v>
      </c>
      <c r="P1081" s="12" t="s">
        <v>91</v>
      </c>
      <c r="Q1081" s="12" t="s">
        <v>91</v>
      </c>
      <c r="R1081" s="12" t="s">
        <v>7639</v>
      </c>
      <c r="S1081" s="12" t="s">
        <v>13482</v>
      </c>
      <c r="T1081" s="12" t="s">
        <v>13483</v>
      </c>
      <c r="U1081" s="12" t="s">
        <v>3808</v>
      </c>
      <c r="V1081" s="12" t="s">
        <v>372</v>
      </c>
      <c r="W1081" s="12" t="s">
        <v>10</v>
      </c>
      <c r="X1081" s="12" t="s">
        <v>1532</v>
      </c>
      <c r="Y1081" s="12" t="s">
        <v>8731</v>
      </c>
      <c r="Z1081" s="12" t="s">
        <v>13484</v>
      </c>
    </row>
    <row r="1082" spans="1:26">
      <c r="A1082" s="12" t="s">
        <v>177</v>
      </c>
      <c r="B1082" s="12" t="s">
        <v>8140</v>
      </c>
      <c r="C1082" s="12" t="s">
        <v>13485</v>
      </c>
      <c r="D1082" s="12" t="s">
        <v>13486</v>
      </c>
      <c r="E1082" s="12" t="s">
        <v>13440</v>
      </c>
      <c r="F1082" s="12" t="s">
        <v>1360</v>
      </c>
      <c r="G1082" s="12" t="s">
        <v>2159</v>
      </c>
      <c r="H1082" s="12" t="s">
        <v>1053</v>
      </c>
      <c r="I1082" s="12" t="s">
        <v>3800</v>
      </c>
      <c r="J1082" s="12" t="s">
        <v>1482</v>
      </c>
      <c r="K1082" s="12" t="s">
        <v>1051</v>
      </c>
      <c r="L1082" s="12" t="s">
        <v>5134</v>
      </c>
      <c r="M1082" s="12" t="s">
        <v>4862</v>
      </c>
      <c r="N1082" s="12" t="s">
        <v>2315</v>
      </c>
      <c r="O1082" s="12" t="s">
        <v>91</v>
      </c>
      <c r="P1082" s="12" t="s">
        <v>371</v>
      </c>
      <c r="Q1082" s="12" t="s">
        <v>371</v>
      </c>
      <c r="R1082" s="12" t="s">
        <v>10295</v>
      </c>
      <c r="S1082" s="12" t="s">
        <v>13487</v>
      </c>
      <c r="T1082" s="12" t="s">
        <v>13488</v>
      </c>
      <c r="U1082" s="12" t="s">
        <v>13476</v>
      </c>
      <c r="V1082" s="12" t="s">
        <v>5093</v>
      </c>
      <c r="W1082" s="12" t="s">
        <v>2</v>
      </c>
      <c r="X1082" s="12" t="s">
        <v>2223</v>
      </c>
      <c r="Y1082" s="12" t="s">
        <v>1770</v>
      </c>
      <c r="Z1082" s="12" t="s">
        <v>13489</v>
      </c>
    </row>
    <row r="1083" spans="1:26">
      <c r="A1083" s="12" t="s">
        <v>177</v>
      </c>
      <c r="B1083" s="12" t="s">
        <v>11093</v>
      </c>
      <c r="C1083" s="12" t="s">
        <v>13490</v>
      </c>
      <c r="D1083" s="12" t="s">
        <v>13491</v>
      </c>
      <c r="E1083" s="12" t="s">
        <v>13440</v>
      </c>
      <c r="F1083" s="12" t="s">
        <v>2542</v>
      </c>
      <c r="G1083" s="12" t="s">
        <v>1502</v>
      </c>
      <c r="H1083" s="12" t="s">
        <v>3800</v>
      </c>
      <c r="I1083" s="12" t="s">
        <v>3800</v>
      </c>
      <c r="J1083" s="12" t="s">
        <v>3800</v>
      </c>
      <c r="K1083" s="12" t="s">
        <v>3800</v>
      </c>
      <c r="L1083" s="12" t="s">
        <v>3492</v>
      </c>
      <c r="M1083" s="12" t="s">
        <v>2696</v>
      </c>
      <c r="N1083" s="12" t="s">
        <v>91</v>
      </c>
      <c r="O1083" s="12" t="s">
        <v>91</v>
      </c>
      <c r="P1083" s="12" t="s">
        <v>91</v>
      </c>
      <c r="Q1083" s="12" t="s">
        <v>91</v>
      </c>
      <c r="R1083" s="12" t="s">
        <v>13492</v>
      </c>
      <c r="S1083" s="12" t="s">
        <v>13493</v>
      </c>
      <c r="T1083" s="12" t="s">
        <v>13494</v>
      </c>
      <c r="U1083" s="12" t="s">
        <v>3808</v>
      </c>
      <c r="V1083" s="12" t="s">
        <v>372</v>
      </c>
      <c r="W1083" s="12" t="s">
        <v>10</v>
      </c>
      <c r="X1083" s="12" t="s">
        <v>6464</v>
      </c>
      <c r="Y1083" s="12" t="s">
        <v>13495</v>
      </c>
      <c r="Z1083" s="12" t="s">
        <v>13496</v>
      </c>
    </row>
    <row r="1084" spans="1:26">
      <c r="A1084" s="12" t="s">
        <v>177</v>
      </c>
      <c r="B1084" s="12" t="s">
        <v>9277</v>
      </c>
      <c r="C1084" s="12" t="s">
        <v>13497</v>
      </c>
      <c r="D1084" s="12" t="s">
        <v>13498</v>
      </c>
      <c r="E1084" s="12" t="s">
        <v>13499</v>
      </c>
      <c r="F1084" s="12" t="s">
        <v>1875</v>
      </c>
      <c r="G1084" s="12" t="s">
        <v>1742</v>
      </c>
      <c r="H1084" s="12" t="s">
        <v>1897</v>
      </c>
      <c r="I1084" s="12" t="s">
        <v>1502</v>
      </c>
      <c r="J1084" s="12" t="s">
        <v>1482</v>
      </c>
      <c r="K1084" s="12" t="s">
        <v>1482</v>
      </c>
      <c r="L1084" s="12" t="s">
        <v>2696</v>
      </c>
      <c r="M1084" s="12" t="s">
        <v>9958</v>
      </c>
      <c r="N1084" s="12" t="s">
        <v>2315</v>
      </c>
      <c r="O1084" s="12" t="s">
        <v>375</v>
      </c>
      <c r="P1084" s="12" t="s">
        <v>371</v>
      </c>
      <c r="Q1084" s="12" t="s">
        <v>371</v>
      </c>
      <c r="R1084" s="12" t="s">
        <v>4927</v>
      </c>
      <c r="S1084" s="12" t="s">
        <v>13500</v>
      </c>
      <c r="T1084" s="12" t="s">
        <v>13501</v>
      </c>
      <c r="U1084" s="12" t="s">
        <v>13502</v>
      </c>
      <c r="V1084" s="12" t="s">
        <v>13503</v>
      </c>
      <c r="W1084" s="12" t="s">
        <v>2</v>
      </c>
      <c r="X1084" s="12" t="s">
        <v>13504</v>
      </c>
      <c r="Y1084" s="12" t="s">
        <v>12677</v>
      </c>
      <c r="Z1084" s="12" t="s">
        <v>13505</v>
      </c>
    </row>
    <row r="1085" spans="1:26">
      <c r="A1085" s="12" t="s">
        <v>177</v>
      </c>
      <c r="B1085" s="12" t="s">
        <v>13506</v>
      </c>
      <c r="C1085" s="12" t="s">
        <v>13507</v>
      </c>
      <c r="D1085" s="12" t="s">
        <v>13508</v>
      </c>
      <c r="E1085" s="12" t="s">
        <v>13499</v>
      </c>
      <c r="F1085" s="12" t="s">
        <v>2502</v>
      </c>
      <c r="G1085" s="12" t="s">
        <v>2007</v>
      </c>
      <c r="H1085" s="12" t="s">
        <v>1546</v>
      </c>
      <c r="I1085" s="12" t="s">
        <v>1051</v>
      </c>
      <c r="J1085" s="12" t="s">
        <v>1482</v>
      </c>
      <c r="K1085" s="12" t="s">
        <v>1482</v>
      </c>
      <c r="L1085" s="12" t="s">
        <v>13509</v>
      </c>
      <c r="M1085" s="12" t="s">
        <v>2731</v>
      </c>
      <c r="N1085" s="12" t="s">
        <v>375</v>
      </c>
      <c r="O1085" s="12" t="s">
        <v>3522</v>
      </c>
      <c r="P1085" s="12" t="s">
        <v>375</v>
      </c>
      <c r="Q1085" s="12" t="s">
        <v>371</v>
      </c>
      <c r="R1085" s="12" t="s">
        <v>4927</v>
      </c>
      <c r="S1085" s="12" t="s">
        <v>13420</v>
      </c>
      <c r="T1085" s="12" t="s">
        <v>13510</v>
      </c>
      <c r="U1085" s="12" t="s">
        <v>11145</v>
      </c>
      <c r="V1085" s="12" t="s">
        <v>13503</v>
      </c>
      <c r="W1085" s="12" t="s">
        <v>4</v>
      </c>
      <c r="X1085" s="12" t="s">
        <v>13511</v>
      </c>
      <c r="Y1085" s="12" t="s">
        <v>13512</v>
      </c>
      <c r="Z1085" s="12" t="s">
        <v>13513</v>
      </c>
    </row>
    <row r="1086" spans="1:26">
      <c r="A1086" s="12" t="s">
        <v>177</v>
      </c>
      <c r="B1086" s="12" t="s">
        <v>12770</v>
      </c>
      <c r="C1086" s="12" t="s">
        <v>13514</v>
      </c>
      <c r="D1086" s="12" t="s">
        <v>13515</v>
      </c>
      <c r="E1086" s="12" t="s">
        <v>13499</v>
      </c>
      <c r="F1086" s="12" t="s">
        <v>2853</v>
      </c>
      <c r="G1086" s="12" t="s">
        <v>1053</v>
      </c>
      <c r="H1086" s="12" t="s">
        <v>1504</v>
      </c>
      <c r="I1086" s="12" t="s">
        <v>3800</v>
      </c>
      <c r="J1086" s="12" t="s">
        <v>1546</v>
      </c>
      <c r="K1086" s="12" t="s">
        <v>1051</v>
      </c>
      <c r="L1086" s="12" t="s">
        <v>13516</v>
      </c>
      <c r="M1086" s="12" t="s">
        <v>3998</v>
      </c>
      <c r="N1086" s="12" t="s">
        <v>2172</v>
      </c>
      <c r="O1086" s="12" t="s">
        <v>91</v>
      </c>
      <c r="P1086" s="12" t="s">
        <v>375</v>
      </c>
      <c r="Q1086" s="12" t="s">
        <v>371</v>
      </c>
      <c r="R1086" s="12" t="s">
        <v>4701</v>
      </c>
      <c r="S1086" s="12" t="s">
        <v>13517</v>
      </c>
      <c r="T1086" s="12" t="s">
        <v>13518</v>
      </c>
      <c r="U1086" s="12" t="s">
        <v>13502</v>
      </c>
      <c r="V1086" s="12" t="s">
        <v>10368</v>
      </c>
      <c r="W1086" s="12" t="s">
        <v>10</v>
      </c>
      <c r="X1086" s="12" t="s">
        <v>2841</v>
      </c>
      <c r="Y1086" s="12" t="s">
        <v>8281</v>
      </c>
      <c r="Z1086" s="12" t="s">
        <v>13519</v>
      </c>
    </row>
    <row r="1087" spans="1:26">
      <c r="A1087" s="12" t="s">
        <v>177</v>
      </c>
      <c r="B1087" s="12" t="s">
        <v>12421</v>
      </c>
      <c r="C1087" s="12" t="s">
        <v>13520</v>
      </c>
      <c r="D1087" s="12" t="s">
        <v>13521</v>
      </c>
      <c r="E1087" s="12" t="s">
        <v>13499</v>
      </c>
      <c r="F1087" s="12" t="s">
        <v>1875</v>
      </c>
      <c r="G1087" s="12" t="s">
        <v>1810</v>
      </c>
      <c r="H1087" s="12" t="s">
        <v>1764</v>
      </c>
      <c r="I1087" s="12" t="s">
        <v>1744</v>
      </c>
      <c r="J1087" s="12" t="s">
        <v>1053</v>
      </c>
      <c r="K1087" s="12" t="s">
        <v>1698</v>
      </c>
      <c r="L1087" s="12" t="s">
        <v>5849</v>
      </c>
      <c r="M1087" s="12" t="s">
        <v>6240</v>
      </c>
      <c r="N1087" s="12" t="s">
        <v>4436</v>
      </c>
      <c r="O1087" s="12" t="s">
        <v>4012</v>
      </c>
      <c r="P1087" s="12" t="s">
        <v>2884</v>
      </c>
      <c r="Q1087" s="12" t="s">
        <v>2315</v>
      </c>
      <c r="R1087" s="12" t="s">
        <v>3534</v>
      </c>
      <c r="S1087" s="12" t="s">
        <v>13522</v>
      </c>
      <c r="T1087" s="12" t="s">
        <v>4988</v>
      </c>
      <c r="U1087" s="12" t="s">
        <v>13523</v>
      </c>
      <c r="V1087" s="12" t="s">
        <v>11174</v>
      </c>
      <c r="W1087" s="12" t="s">
        <v>4</v>
      </c>
      <c r="X1087" s="12" t="s">
        <v>9198</v>
      </c>
      <c r="Y1087" s="12" t="s">
        <v>4243</v>
      </c>
      <c r="Z1087" s="12" t="s">
        <v>13524</v>
      </c>
    </row>
    <row r="1088" spans="1:26">
      <c r="A1088" s="12" t="s">
        <v>177</v>
      </c>
      <c r="B1088" s="12" t="s">
        <v>11316</v>
      </c>
      <c r="C1088" s="12" t="s">
        <v>13525</v>
      </c>
      <c r="D1088" s="12" t="s">
        <v>13526</v>
      </c>
      <c r="E1088" s="12" t="s">
        <v>13499</v>
      </c>
      <c r="F1088" s="12" t="s">
        <v>2563</v>
      </c>
      <c r="G1088" s="12" t="s">
        <v>1482</v>
      </c>
      <c r="H1088" s="12" t="s">
        <v>3800</v>
      </c>
      <c r="I1088" s="12" t="s">
        <v>3800</v>
      </c>
      <c r="J1088" s="12" t="s">
        <v>3800</v>
      </c>
      <c r="K1088" s="12" t="s">
        <v>3800</v>
      </c>
      <c r="L1088" s="12" t="s">
        <v>13527</v>
      </c>
      <c r="M1088" s="12" t="s">
        <v>371</v>
      </c>
      <c r="N1088" s="12" t="s">
        <v>91</v>
      </c>
      <c r="O1088" s="12" t="s">
        <v>91</v>
      </c>
      <c r="P1088" s="12" t="s">
        <v>91</v>
      </c>
      <c r="Q1088" s="12" t="s">
        <v>91</v>
      </c>
      <c r="R1088" s="12" t="s">
        <v>8412</v>
      </c>
      <c r="S1088" s="12" t="s">
        <v>13528</v>
      </c>
      <c r="T1088" s="12" t="s">
        <v>13529</v>
      </c>
      <c r="U1088" s="12" t="s">
        <v>3808</v>
      </c>
      <c r="V1088" s="12" t="s">
        <v>372</v>
      </c>
      <c r="W1088" s="12" t="s">
        <v>3</v>
      </c>
      <c r="X1088" s="12" t="s">
        <v>3395</v>
      </c>
      <c r="Y1088" s="12" t="s">
        <v>8087</v>
      </c>
      <c r="Z1088" s="12" t="s">
        <v>13530</v>
      </c>
    </row>
    <row r="1089" spans="1:26">
      <c r="A1089" s="12" t="s">
        <v>177</v>
      </c>
      <c r="B1089" s="12" t="s">
        <v>13144</v>
      </c>
      <c r="C1089" s="12" t="s">
        <v>13531</v>
      </c>
      <c r="D1089" s="12" t="s">
        <v>13532</v>
      </c>
      <c r="E1089" s="12" t="s">
        <v>13533</v>
      </c>
      <c r="F1089" s="12" t="s">
        <v>1744</v>
      </c>
      <c r="G1089" s="12" t="s">
        <v>2384</v>
      </c>
      <c r="H1089" s="12" t="s">
        <v>1698</v>
      </c>
      <c r="I1089" s="12" t="s">
        <v>1613</v>
      </c>
      <c r="J1089" s="12" t="s">
        <v>1502</v>
      </c>
      <c r="K1089" s="12" t="s">
        <v>1502</v>
      </c>
      <c r="L1089" s="12" t="s">
        <v>6402</v>
      </c>
      <c r="M1089" s="12" t="s">
        <v>9729</v>
      </c>
      <c r="N1089" s="12" t="s">
        <v>4088</v>
      </c>
      <c r="O1089" s="12" t="s">
        <v>371</v>
      </c>
      <c r="P1089" s="12" t="s">
        <v>371</v>
      </c>
      <c r="Q1089" s="12" t="s">
        <v>431</v>
      </c>
      <c r="R1089" s="12" t="s">
        <v>13534</v>
      </c>
      <c r="S1089" s="12" t="s">
        <v>13535</v>
      </c>
      <c r="T1089" s="12" t="s">
        <v>13536</v>
      </c>
      <c r="U1089" s="12" t="s">
        <v>13537</v>
      </c>
      <c r="V1089" s="12" t="s">
        <v>1269</v>
      </c>
      <c r="W1089" s="12" t="s">
        <v>10</v>
      </c>
      <c r="X1089" s="12" t="s">
        <v>1132</v>
      </c>
      <c r="Y1089" s="12" t="s">
        <v>3456</v>
      </c>
      <c r="Z1089" s="12" t="s">
        <v>13538</v>
      </c>
    </row>
    <row r="1090" spans="1:26">
      <c r="A1090" s="12" t="s">
        <v>177</v>
      </c>
      <c r="B1090" s="12" t="s">
        <v>2223</v>
      </c>
      <c r="C1090" s="12" t="s">
        <v>13539</v>
      </c>
      <c r="D1090" s="12" t="s">
        <v>13540</v>
      </c>
      <c r="E1090" s="12" t="s">
        <v>13533</v>
      </c>
      <c r="F1090" s="12" t="s">
        <v>2029</v>
      </c>
      <c r="G1090" s="12" t="s">
        <v>2159</v>
      </c>
      <c r="H1090" s="12" t="s">
        <v>1613</v>
      </c>
      <c r="I1090" s="12" t="s">
        <v>1592</v>
      </c>
      <c r="J1090" s="12" t="s">
        <v>1547</v>
      </c>
      <c r="K1090" s="12" t="s">
        <v>1546</v>
      </c>
      <c r="L1090" s="12" t="s">
        <v>3998</v>
      </c>
      <c r="M1090" s="12" t="s">
        <v>5498</v>
      </c>
      <c r="N1090" s="12" t="s">
        <v>3522</v>
      </c>
      <c r="O1090" s="12" t="s">
        <v>4769</v>
      </c>
      <c r="P1090" s="12" t="s">
        <v>3522</v>
      </c>
      <c r="Q1090" s="12" t="s">
        <v>375</v>
      </c>
      <c r="R1090" s="12" t="s">
        <v>8737</v>
      </c>
      <c r="S1090" s="12" t="s">
        <v>13541</v>
      </c>
      <c r="T1090" s="12" t="s">
        <v>13542</v>
      </c>
      <c r="U1090" s="12" t="s">
        <v>13537</v>
      </c>
      <c r="V1090" s="12" t="s">
        <v>970</v>
      </c>
      <c r="W1090" s="12" t="s">
        <v>11</v>
      </c>
      <c r="X1090" s="12" t="s">
        <v>4964</v>
      </c>
      <c r="Y1090" s="12" t="s">
        <v>13543</v>
      </c>
      <c r="Z1090" s="12" t="s">
        <v>13544</v>
      </c>
    </row>
    <row r="1091" spans="1:26">
      <c r="A1091" s="12" t="s">
        <v>177</v>
      </c>
      <c r="B1091" s="12" t="s">
        <v>11844</v>
      </c>
      <c r="C1091" s="12" t="s">
        <v>13545</v>
      </c>
      <c r="D1091" s="12" t="s">
        <v>13546</v>
      </c>
      <c r="E1091" s="12" t="s">
        <v>13533</v>
      </c>
      <c r="F1091" s="12" t="s">
        <v>2324</v>
      </c>
      <c r="G1091" s="12" t="s">
        <v>2074</v>
      </c>
      <c r="H1091" s="12" t="s">
        <v>1590</v>
      </c>
      <c r="I1091" s="12" t="s">
        <v>1051</v>
      </c>
      <c r="J1091" s="12" t="s">
        <v>1051</v>
      </c>
      <c r="K1091" s="12" t="s">
        <v>1504</v>
      </c>
      <c r="L1091" s="12" t="s">
        <v>10444</v>
      </c>
      <c r="M1091" s="12" t="s">
        <v>8412</v>
      </c>
      <c r="N1091" s="12" t="s">
        <v>3522</v>
      </c>
      <c r="O1091" s="12" t="s">
        <v>3522</v>
      </c>
      <c r="P1091" s="12" t="s">
        <v>371</v>
      </c>
      <c r="Q1091" s="12" t="s">
        <v>2172</v>
      </c>
      <c r="R1091" s="12" t="s">
        <v>8781</v>
      </c>
      <c r="S1091" s="12" t="s">
        <v>13349</v>
      </c>
      <c r="T1091" s="12" t="s">
        <v>13547</v>
      </c>
      <c r="U1091" s="12" t="s">
        <v>9363</v>
      </c>
      <c r="V1091" s="12" t="s">
        <v>13548</v>
      </c>
      <c r="W1091" s="12" t="s">
        <v>4</v>
      </c>
      <c r="X1091" s="12" t="s">
        <v>12421</v>
      </c>
      <c r="Y1091" s="12" t="s">
        <v>10938</v>
      </c>
      <c r="Z1091" s="12" t="s">
        <v>13549</v>
      </c>
    </row>
    <row r="1092" spans="1:26">
      <c r="A1092" s="12" t="s">
        <v>177</v>
      </c>
      <c r="B1092" s="12" t="s">
        <v>13550</v>
      </c>
      <c r="C1092" s="12" t="s">
        <v>13551</v>
      </c>
      <c r="D1092" s="12" t="s">
        <v>13552</v>
      </c>
      <c r="E1092" s="12" t="s">
        <v>13533</v>
      </c>
      <c r="F1092" s="12" t="s">
        <v>2529</v>
      </c>
      <c r="G1092" s="12" t="s">
        <v>1547</v>
      </c>
      <c r="H1092" s="12" t="s">
        <v>1051</v>
      </c>
      <c r="I1092" s="12" t="s">
        <v>3800</v>
      </c>
      <c r="J1092" s="12" t="s">
        <v>1482</v>
      </c>
      <c r="K1092" s="12" t="s">
        <v>1502</v>
      </c>
      <c r="L1092" s="12" t="s">
        <v>4204</v>
      </c>
      <c r="M1092" s="12" t="s">
        <v>3522</v>
      </c>
      <c r="N1092" s="12" t="s">
        <v>371</v>
      </c>
      <c r="O1092" s="12" t="s">
        <v>91</v>
      </c>
      <c r="P1092" s="12" t="s">
        <v>371</v>
      </c>
      <c r="Q1092" s="12" t="s">
        <v>2696</v>
      </c>
      <c r="R1092" s="12" t="s">
        <v>8590</v>
      </c>
      <c r="S1092" s="12" t="s">
        <v>13553</v>
      </c>
      <c r="T1092" s="12" t="s">
        <v>13554</v>
      </c>
      <c r="U1092" s="12" t="s">
        <v>9363</v>
      </c>
      <c r="V1092" s="12" t="s">
        <v>1269</v>
      </c>
      <c r="W1092" s="12" t="s">
        <v>10</v>
      </c>
      <c r="X1092" s="12" t="s">
        <v>9052</v>
      </c>
      <c r="Y1092" s="12" t="s">
        <v>2508</v>
      </c>
      <c r="Z1092" s="12" t="s">
        <v>13555</v>
      </c>
    </row>
    <row r="1093" spans="1:26">
      <c r="A1093" s="12" t="s">
        <v>177</v>
      </c>
      <c r="B1093" s="12" t="s">
        <v>13556</v>
      </c>
      <c r="C1093" s="12" t="s">
        <v>13557</v>
      </c>
      <c r="D1093" s="12" t="s">
        <v>13558</v>
      </c>
      <c r="E1093" s="12" t="s">
        <v>13533</v>
      </c>
      <c r="F1093" s="12" t="s">
        <v>1897</v>
      </c>
      <c r="G1093" s="12" t="s">
        <v>2052</v>
      </c>
      <c r="H1093" s="12" t="s">
        <v>1831</v>
      </c>
      <c r="I1093" s="12" t="s">
        <v>1590</v>
      </c>
      <c r="J1093" s="12" t="s">
        <v>1592</v>
      </c>
      <c r="K1093" s="12" t="s">
        <v>1051</v>
      </c>
      <c r="L1093" s="12" t="s">
        <v>2315</v>
      </c>
      <c r="M1093" s="12" t="s">
        <v>2696</v>
      </c>
      <c r="N1093" s="12" t="s">
        <v>2900</v>
      </c>
      <c r="O1093" s="12" t="s">
        <v>2418</v>
      </c>
      <c r="P1093" s="12" t="s">
        <v>371</v>
      </c>
      <c r="Q1093" s="12" t="s">
        <v>371</v>
      </c>
      <c r="R1093" s="12" t="s">
        <v>13559</v>
      </c>
      <c r="S1093" s="12" t="s">
        <v>13560</v>
      </c>
      <c r="T1093" s="12" t="s">
        <v>13561</v>
      </c>
      <c r="U1093" s="12" t="s">
        <v>13562</v>
      </c>
      <c r="V1093" s="12" t="s">
        <v>4721</v>
      </c>
      <c r="W1093" s="12" t="s">
        <v>2</v>
      </c>
      <c r="X1093" s="12" t="s">
        <v>6182</v>
      </c>
      <c r="Y1093" s="12" t="s">
        <v>7659</v>
      </c>
      <c r="Z1093" s="12" t="s">
        <v>13563</v>
      </c>
    </row>
    <row r="1094" spans="1:26">
      <c r="A1094" s="12" t="s">
        <v>177</v>
      </c>
      <c r="B1094" s="12" t="s">
        <v>1063</v>
      </c>
      <c r="C1094" s="12" t="s">
        <v>13564</v>
      </c>
      <c r="D1094" s="12" t="s">
        <v>13565</v>
      </c>
      <c r="E1094" s="12" t="s">
        <v>13566</v>
      </c>
      <c r="F1094" s="12" t="s">
        <v>2027</v>
      </c>
      <c r="G1094" s="12" t="s">
        <v>1918</v>
      </c>
      <c r="H1094" s="12" t="s">
        <v>1897</v>
      </c>
      <c r="I1094" s="12" t="s">
        <v>1051</v>
      </c>
      <c r="J1094" s="12" t="s">
        <v>1592</v>
      </c>
      <c r="K1094" s="12" t="s">
        <v>1502</v>
      </c>
      <c r="L1094" s="12" t="s">
        <v>10358</v>
      </c>
      <c r="M1094" s="12" t="s">
        <v>4025</v>
      </c>
      <c r="N1094" s="12" t="s">
        <v>6857</v>
      </c>
      <c r="O1094" s="12" t="s">
        <v>3522</v>
      </c>
      <c r="P1094" s="12" t="s">
        <v>3583</v>
      </c>
      <c r="Q1094" s="12" t="s">
        <v>375</v>
      </c>
      <c r="R1094" s="12" t="s">
        <v>13567</v>
      </c>
      <c r="S1094" s="12" t="s">
        <v>13568</v>
      </c>
      <c r="T1094" s="12" t="s">
        <v>13569</v>
      </c>
      <c r="U1094" s="12" t="s">
        <v>10466</v>
      </c>
      <c r="V1094" s="12" t="s">
        <v>918</v>
      </c>
      <c r="W1094" s="12" t="s">
        <v>4</v>
      </c>
      <c r="X1094" s="12" t="s">
        <v>10966</v>
      </c>
      <c r="Y1094" s="12" t="s">
        <v>12360</v>
      </c>
      <c r="Z1094" s="12" t="s">
        <v>13570</v>
      </c>
    </row>
    <row r="1095" spans="1:26">
      <c r="A1095" s="12" t="s">
        <v>177</v>
      </c>
      <c r="B1095" s="12" t="s">
        <v>11550</v>
      </c>
      <c r="C1095" s="12" t="s">
        <v>13571</v>
      </c>
      <c r="D1095" s="12" t="s">
        <v>13572</v>
      </c>
      <c r="E1095" s="12" t="s">
        <v>13566</v>
      </c>
      <c r="F1095" s="12" t="s">
        <v>2529</v>
      </c>
      <c r="G1095" s="12" t="s">
        <v>1053</v>
      </c>
      <c r="H1095" s="12" t="s">
        <v>3800</v>
      </c>
      <c r="I1095" s="12" t="s">
        <v>3800</v>
      </c>
      <c r="J1095" s="12" t="s">
        <v>1482</v>
      </c>
      <c r="K1095" s="12" t="s">
        <v>3800</v>
      </c>
      <c r="L1095" s="12" t="s">
        <v>3522</v>
      </c>
      <c r="M1095" s="12" t="s">
        <v>3522</v>
      </c>
      <c r="N1095" s="12" t="s">
        <v>91</v>
      </c>
      <c r="O1095" s="12" t="s">
        <v>91</v>
      </c>
      <c r="P1095" s="12" t="s">
        <v>3522</v>
      </c>
      <c r="Q1095" s="12" t="s">
        <v>91</v>
      </c>
      <c r="R1095" s="12" t="s">
        <v>3522</v>
      </c>
      <c r="S1095" s="12" t="s">
        <v>13573</v>
      </c>
      <c r="T1095" s="12" t="s">
        <v>13574</v>
      </c>
      <c r="U1095" s="12" t="s">
        <v>13575</v>
      </c>
      <c r="V1095" s="12" t="s">
        <v>372</v>
      </c>
      <c r="W1095" s="12" t="s">
        <v>11</v>
      </c>
      <c r="X1095" s="12" t="s">
        <v>1814</v>
      </c>
      <c r="Y1095" s="12" t="s">
        <v>1814</v>
      </c>
      <c r="Z1095" s="12" t="s">
        <v>12937</v>
      </c>
    </row>
    <row r="1096" spans="1:26">
      <c r="A1096" s="12" t="s">
        <v>177</v>
      </c>
      <c r="B1096" s="12" t="s">
        <v>2183</v>
      </c>
      <c r="C1096" s="12" t="s">
        <v>13576</v>
      </c>
      <c r="D1096" s="12" t="s">
        <v>13577</v>
      </c>
      <c r="E1096" s="12" t="s">
        <v>13566</v>
      </c>
      <c r="F1096" s="12" t="s">
        <v>2404</v>
      </c>
      <c r="G1096" s="12" t="s">
        <v>1719</v>
      </c>
      <c r="H1096" s="12" t="s">
        <v>1547</v>
      </c>
      <c r="I1096" s="12" t="s">
        <v>3800</v>
      </c>
      <c r="J1096" s="12" t="s">
        <v>3800</v>
      </c>
      <c r="K1096" s="12" t="s">
        <v>1051</v>
      </c>
      <c r="L1096" s="12" t="s">
        <v>3522</v>
      </c>
      <c r="M1096" s="12" t="s">
        <v>13578</v>
      </c>
      <c r="N1096" s="12" t="s">
        <v>2038</v>
      </c>
      <c r="O1096" s="12" t="s">
        <v>91</v>
      </c>
      <c r="P1096" s="12" t="s">
        <v>91</v>
      </c>
      <c r="Q1096" s="12" t="s">
        <v>3522</v>
      </c>
      <c r="R1096" s="12" t="s">
        <v>4811</v>
      </c>
      <c r="S1096" s="12" t="s">
        <v>13579</v>
      </c>
      <c r="T1096" s="12" t="s">
        <v>13580</v>
      </c>
      <c r="U1096" s="12" t="s">
        <v>3808</v>
      </c>
      <c r="V1096" s="12" t="s">
        <v>10467</v>
      </c>
      <c r="W1096" s="12" t="s">
        <v>2</v>
      </c>
      <c r="X1096" s="12" t="s">
        <v>1178</v>
      </c>
      <c r="Y1096" s="12" t="s">
        <v>13581</v>
      </c>
      <c r="Z1096" s="12" t="s">
        <v>13582</v>
      </c>
    </row>
    <row r="1097" spans="1:26">
      <c r="A1097" s="12" t="s">
        <v>177</v>
      </c>
      <c r="B1097" s="12" t="s">
        <v>3358</v>
      </c>
      <c r="C1097" s="12" t="s">
        <v>13583</v>
      </c>
      <c r="D1097" s="12" t="s">
        <v>13584</v>
      </c>
      <c r="E1097" s="12" t="s">
        <v>13566</v>
      </c>
      <c r="F1097" s="12" t="s">
        <v>1897</v>
      </c>
      <c r="G1097" s="12" t="s">
        <v>2384</v>
      </c>
      <c r="H1097" s="12" t="s">
        <v>1721</v>
      </c>
      <c r="I1097" s="12" t="s">
        <v>1051</v>
      </c>
      <c r="J1097" s="12" t="s">
        <v>1482</v>
      </c>
      <c r="K1097" s="12" t="s">
        <v>1502</v>
      </c>
      <c r="L1097" s="12" t="s">
        <v>4769</v>
      </c>
      <c r="M1097" s="12" t="s">
        <v>2865</v>
      </c>
      <c r="N1097" s="12" t="s">
        <v>3143</v>
      </c>
      <c r="O1097" s="12" t="s">
        <v>371</v>
      </c>
      <c r="P1097" s="12" t="s">
        <v>371</v>
      </c>
      <c r="Q1097" s="12" t="s">
        <v>431</v>
      </c>
      <c r="R1097" s="12" t="s">
        <v>8676</v>
      </c>
      <c r="S1097" s="12" t="s">
        <v>8194</v>
      </c>
      <c r="T1097" s="12" t="s">
        <v>13585</v>
      </c>
      <c r="U1097" s="12" t="s">
        <v>8679</v>
      </c>
      <c r="V1097" s="12" t="s">
        <v>918</v>
      </c>
      <c r="W1097" s="12" t="s">
        <v>2</v>
      </c>
      <c r="X1097" s="12" t="s">
        <v>8788</v>
      </c>
      <c r="Y1097" s="12" t="s">
        <v>2549</v>
      </c>
      <c r="Z1097" s="12" t="s">
        <v>13586</v>
      </c>
    </row>
    <row r="1098" spans="1:26">
      <c r="A1098" s="12" t="s">
        <v>177</v>
      </c>
      <c r="B1098" s="12" t="s">
        <v>13587</v>
      </c>
      <c r="C1098" s="12" t="s">
        <v>13588</v>
      </c>
      <c r="D1098" s="12" t="s">
        <v>13589</v>
      </c>
      <c r="E1098" s="12" t="s">
        <v>13566</v>
      </c>
      <c r="F1098" s="12" t="s">
        <v>1937</v>
      </c>
      <c r="G1098" s="12" t="s">
        <v>1546</v>
      </c>
      <c r="H1098" s="12" t="s">
        <v>3800</v>
      </c>
      <c r="I1098" s="12" t="s">
        <v>3800</v>
      </c>
      <c r="J1098" s="12" t="s">
        <v>3800</v>
      </c>
      <c r="K1098" s="12" t="s">
        <v>3800</v>
      </c>
      <c r="L1098" s="12" t="s">
        <v>13590</v>
      </c>
      <c r="M1098" s="12" t="s">
        <v>2315</v>
      </c>
      <c r="N1098" s="12" t="s">
        <v>91</v>
      </c>
      <c r="O1098" s="12" t="s">
        <v>91</v>
      </c>
      <c r="P1098" s="12" t="s">
        <v>91</v>
      </c>
      <c r="Q1098" s="12" t="s">
        <v>91</v>
      </c>
      <c r="R1098" s="12" t="s">
        <v>13591</v>
      </c>
      <c r="S1098" s="12" t="s">
        <v>13592</v>
      </c>
      <c r="T1098" s="12" t="s">
        <v>13593</v>
      </c>
      <c r="U1098" s="12" t="s">
        <v>3808</v>
      </c>
      <c r="V1098" s="12" t="s">
        <v>372</v>
      </c>
      <c r="W1098" s="12" t="s">
        <v>10</v>
      </c>
      <c r="X1098" s="12" t="s">
        <v>8940</v>
      </c>
      <c r="Y1098" s="12" t="s">
        <v>13594</v>
      </c>
      <c r="Z1098" s="12" t="s">
        <v>13595</v>
      </c>
    </row>
    <row r="1099" spans="1:26">
      <c r="A1099" s="12" t="s">
        <v>177</v>
      </c>
      <c r="B1099" s="12" t="s">
        <v>11289</v>
      </c>
      <c r="C1099" s="12" t="s">
        <v>13596</v>
      </c>
      <c r="D1099" s="12" t="s">
        <v>13597</v>
      </c>
      <c r="E1099" s="12" t="s">
        <v>13566</v>
      </c>
      <c r="F1099" s="12" t="s">
        <v>1742</v>
      </c>
      <c r="G1099" s="12" t="s">
        <v>2239</v>
      </c>
      <c r="H1099" s="12" t="s">
        <v>1547</v>
      </c>
      <c r="I1099" s="12" t="s">
        <v>3800</v>
      </c>
      <c r="J1099" s="12" t="s">
        <v>1502</v>
      </c>
      <c r="K1099" s="12" t="s">
        <v>1051</v>
      </c>
      <c r="L1099" s="12" t="s">
        <v>3209</v>
      </c>
      <c r="M1099" s="12" t="s">
        <v>12940</v>
      </c>
      <c r="N1099" s="12" t="s">
        <v>3522</v>
      </c>
      <c r="O1099" s="12" t="s">
        <v>91</v>
      </c>
      <c r="P1099" s="12" t="s">
        <v>375</v>
      </c>
      <c r="Q1099" s="12" t="s">
        <v>371</v>
      </c>
      <c r="R1099" s="12" t="s">
        <v>9077</v>
      </c>
      <c r="S1099" s="12" t="s">
        <v>9864</v>
      </c>
      <c r="T1099" s="12" t="s">
        <v>13598</v>
      </c>
      <c r="U1099" s="12" t="s">
        <v>13599</v>
      </c>
      <c r="V1099" s="12" t="s">
        <v>10467</v>
      </c>
      <c r="W1099" s="12" t="s">
        <v>2</v>
      </c>
      <c r="X1099" s="12" t="s">
        <v>13600</v>
      </c>
      <c r="Y1099" s="12" t="s">
        <v>12130</v>
      </c>
      <c r="Z1099" s="12" t="s">
        <v>13601</v>
      </c>
    </row>
    <row r="1100" spans="1:26">
      <c r="A1100" s="12" t="s">
        <v>177</v>
      </c>
      <c r="B1100" s="12" t="s">
        <v>13602</v>
      </c>
      <c r="C1100" s="12" t="s">
        <v>13603</v>
      </c>
      <c r="D1100" s="12" t="s">
        <v>13604</v>
      </c>
      <c r="E1100" s="12" t="s">
        <v>13605</v>
      </c>
      <c r="F1100" s="12" t="s">
        <v>2159</v>
      </c>
      <c r="G1100" s="12" t="s">
        <v>1719</v>
      </c>
      <c r="H1100" s="12" t="s">
        <v>1698</v>
      </c>
      <c r="I1100" s="12" t="s">
        <v>1502</v>
      </c>
      <c r="J1100" s="12" t="s">
        <v>1051</v>
      </c>
      <c r="K1100" s="12" t="s">
        <v>3800</v>
      </c>
      <c r="L1100" s="12" t="s">
        <v>9584</v>
      </c>
      <c r="M1100" s="12" t="s">
        <v>4602</v>
      </c>
      <c r="N1100" s="12" t="s">
        <v>2315</v>
      </c>
      <c r="O1100" s="12" t="s">
        <v>431</v>
      </c>
      <c r="P1100" s="12" t="s">
        <v>3522</v>
      </c>
      <c r="Q1100" s="12" t="s">
        <v>91</v>
      </c>
      <c r="R1100" s="12" t="s">
        <v>9251</v>
      </c>
      <c r="S1100" s="12" t="s">
        <v>13606</v>
      </c>
      <c r="T1100" s="12" t="s">
        <v>13607</v>
      </c>
      <c r="U1100" s="12" t="s">
        <v>13608</v>
      </c>
      <c r="V1100" s="12" t="s">
        <v>372</v>
      </c>
      <c r="W1100" s="12" t="s">
        <v>2</v>
      </c>
      <c r="X1100" s="12" t="s">
        <v>12310</v>
      </c>
      <c r="Y1100" s="12" t="s">
        <v>12326</v>
      </c>
      <c r="Z1100" s="12" t="s">
        <v>13609</v>
      </c>
    </row>
    <row r="1101" spans="1:26">
      <c r="A1101" s="12" t="s">
        <v>177</v>
      </c>
      <c r="B1101" s="12" t="s">
        <v>13610</v>
      </c>
      <c r="C1101" s="12" t="s">
        <v>13611</v>
      </c>
      <c r="D1101" s="12" t="s">
        <v>13612</v>
      </c>
      <c r="E1101" s="12" t="s">
        <v>13605</v>
      </c>
      <c r="F1101" s="12" t="s">
        <v>2137</v>
      </c>
      <c r="G1101" s="12" t="s">
        <v>2114</v>
      </c>
      <c r="H1101" s="12" t="s">
        <v>1698</v>
      </c>
      <c r="I1101" s="12" t="s">
        <v>1613</v>
      </c>
      <c r="J1101" s="12" t="s">
        <v>1051</v>
      </c>
      <c r="K1101" s="12" t="s">
        <v>3800</v>
      </c>
      <c r="L1101" s="12" t="s">
        <v>3522</v>
      </c>
      <c r="M1101" s="12" t="s">
        <v>3522</v>
      </c>
      <c r="N1101" s="12" t="s">
        <v>3522</v>
      </c>
      <c r="O1101" s="12" t="s">
        <v>3522</v>
      </c>
      <c r="P1101" s="12" t="s">
        <v>371</v>
      </c>
      <c r="Q1101" s="12" t="s">
        <v>91</v>
      </c>
      <c r="R1101" s="12" t="s">
        <v>4766</v>
      </c>
      <c r="S1101" s="12" t="s">
        <v>13613</v>
      </c>
      <c r="T1101" s="12" t="s">
        <v>13614</v>
      </c>
      <c r="U1101" s="12" t="s">
        <v>9848</v>
      </c>
      <c r="V1101" s="12" t="s">
        <v>372</v>
      </c>
      <c r="W1101" s="12" t="s">
        <v>4</v>
      </c>
      <c r="X1101" s="12" t="s">
        <v>11535</v>
      </c>
      <c r="Y1101" s="12" t="s">
        <v>13615</v>
      </c>
      <c r="Z1101" s="12" t="s">
        <v>13616</v>
      </c>
    </row>
    <row r="1102" spans="1:26">
      <c r="A1102" s="12" t="s">
        <v>177</v>
      </c>
      <c r="B1102" s="12" t="s">
        <v>13617</v>
      </c>
      <c r="C1102" s="12" t="s">
        <v>13618</v>
      </c>
      <c r="D1102" s="12" t="s">
        <v>13619</v>
      </c>
      <c r="E1102" s="12" t="s">
        <v>13605</v>
      </c>
      <c r="F1102" s="12" t="s">
        <v>3800</v>
      </c>
      <c r="G1102" s="12" t="s">
        <v>3800</v>
      </c>
      <c r="H1102" s="12" t="s">
        <v>3800</v>
      </c>
      <c r="I1102" s="12" t="s">
        <v>3800</v>
      </c>
      <c r="J1102" s="12" t="s">
        <v>3800</v>
      </c>
      <c r="K1102" s="12" t="s">
        <v>2542</v>
      </c>
      <c r="L1102" s="12" t="s">
        <v>91</v>
      </c>
      <c r="M1102" s="12" t="s">
        <v>91</v>
      </c>
      <c r="N1102" s="12" t="s">
        <v>91</v>
      </c>
      <c r="O1102" s="12" t="s">
        <v>91</v>
      </c>
      <c r="P1102" s="12" t="s">
        <v>91</v>
      </c>
      <c r="Q1102" s="12" t="s">
        <v>11448</v>
      </c>
      <c r="R1102" s="12" t="s">
        <v>11448</v>
      </c>
      <c r="S1102" s="12" t="s">
        <v>91</v>
      </c>
      <c r="T1102" s="12" t="s">
        <v>13620</v>
      </c>
      <c r="U1102" s="12" t="s">
        <v>3808</v>
      </c>
      <c r="V1102" s="12" t="s">
        <v>6841</v>
      </c>
      <c r="W1102" s="12" t="s">
        <v>91</v>
      </c>
      <c r="X1102" s="12" t="s">
        <v>13621</v>
      </c>
      <c r="Y1102" s="12" t="s">
        <v>13621</v>
      </c>
      <c r="Z1102" s="12" t="s">
        <v>91</v>
      </c>
    </row>
    <row r="1103" spans="1:26">
      <c r="A1103" s="12" t="s">
        <v>177</v>
      </c>
      <c r="B1103" s="12" t="s">
        <v>5986</v>
      </c>
      <c r="C1103" s="12" t="s">
        <v>13622</v>
      </c>
      <c r="D1103" s="12" t="s">
        <v>13623</v>
      </c>
      <c r="E1103" s="12" t="s">
        <v>13605</v>
      </c>
      <c r="F1103" s="12" t="s">
        <v>1742</v>
      </c>
      <c r="G1103" s="12" t="s">
        <v>2074</v>
      </c>
      <c r="H1103" s="12" t="s">
        <v>1721</v>
      </c>
      <c r="I1103" s="12" t="s">
        <v>1504</v>
      </c>
      <c r="J1103" s="12" t="s">
        <v>1051</v>
      </c>
      <c r="K1103" s="12" t="s">
        <v>3800</v>
      </c>
      <c r="L1103" s="12" t="s">
        <v>6144</v>
      </c>
      <c r="M1103" s="12" t="s">
        <v>5258</v>
      </c>
      <c r="N1103" s="12" t="s">
        <v>3143</v>
      </c>
      <c r="O1103" s="12" t="s">
        <v>2172</v>
      </c>
      <c r="P1103" s="12" t="s">
        <v>371</v>
      </c>
      <c r="Q1103" s="12" t="s">
        <v>91</v>
      </c>
      <c r="R1103" s="12" t="s">
        <v>6869</v>
      </c>
      <c r="S1103" s="12" t="s">
        <v>13624</v>
      </c>
      <c r="T1103" s="12" t="s">
        <v>13625</v>
      </c>
      <c r="U1103" s="12" t="s">
        <v>10518</v>
      </c>
      <c r="V1103" s="12" t="s">
        <v>372</v>
      </c>
      <c r="W1103" s="12" t="s">
        <v>2</v>
      </c>
      <c r="X1103" s="12" t="s">
        <v>12232</v>
      </c>
      <c r="Y1103" s="12" t="s">
        <v>11392</v>
      </c>
      <c r="Z1103" s="12" t="s">
        <v>13626</v>
      </c>
    </row>
    <row r="1104" spans="1:26">
      <c r="A1104" s="12" t="s">
        <v>177</v>
      </c>
      <c r="B1104" s="12" t="s">
        <v>13627</v>
      </c>
      <c r="C1104" s="12" t="s">
        <v>13628</v>
      </c>
      <c r="D1104" s="12" t="s">
        <v>13629</v>
      </c>
      <c r="E1104" s="12" t="s">
        <v>13605</v>
      </c>
      <c r="F1104" s="12" t="s">
        <v>1918</v>
      </c>
      <c r="G1104" s="12" t="s">
        <v>2007</v>
      </c>
      <c r="H1104" s="12" t="s">
        <v>1897</v>
      </c>
      <c r="I1104" s="12" t="s">
        <v>1053</v>
      </c>
      <c r="J1104" s="12" t="s">
        <v>1547</v>
      </c>
      <c r="K1104" s="12" t="s">
        <v>1051</v>
      </c>
      <c r="L1104" s="12" t="s">
        <v>5968</v>
      </c>
      <c r="M1104" s="12" t="s">
        <v>5929</v>
      </c>
      <c r="N1104" s="12" t="s">
        <v>2575</v>
      </c>
      <c r="O1104" s="12" t="s">
        <v>2172</v>
      </c>
      <c r="P1104" s="12" t="s">
        <v>2038</v>
      </c>
      <c r="Q1104" s="12" t="s">
        <v>3522</v>
      </c>
      <c r="R1104" s="12" t="s">
        <v>9251</v>
      </c>
      <c r="S1104" s="12" t="s">
        <v>13630</v>
      </c>
      <c r="T1104" s="12" t="s">
        <v>13631</v>
      </c>
      <c r="U1104" s="12" t="s">
        <v>13632</v>
      </c>
      <c r="V1104" s="12" t="s">
        <v>10519</v>
      </c>
      <c r="W1104" s="12" t="s">
        <v>2</v>
      </c>
      <c r="X1104" s="12" t="s">
        <v>4836</v>
      </c>
      <c r="Y1104" s="12" t="s">
        <v>8441</v>
      </c>
      <c r="Z1104" s="12" t="s">
        <v>13633</v>
      </c>
    </row>
    <row r="1105" spans="1:26">
      <c r="A1105" s="12" t="s">
        <v>177</v>
      </c>
      <c r="B1105" s="12" t="s">
        <v>6326</v>
      </c>
      <c r="C1105" s="12" t="s">
        <v>13634</v>
      </c>
      <c r="D1105" s="12" t="s">
        <v>13635</v>
      </c>
      <c r="E1105" s="12" t="s">
        <v>13636</v>
      </c>
      <c r="F1105" s="12" t="s">
        <v>2646</v>
      </c>
      <c r="G1105" s="12" t="s">
        <v>1875</v>
      </c>
      <c r="H1105" s="12" t="s">
        <v>1051</v>
      </c>
      <c r="I1105" s="12" t="s">
        <v>1051</v>
      </c>
      <c r="J1105" s="12" t="s">
        <v>1051</v>
      </c>
      <c r="K1105" s="12" t="s">
        <v>3800</v>
      </c>
      <c r="L1105" s="12" t="s">
        <v>9058</v>
      </c>
      <c r="M1105" s="12" t="s">
        <v>2696</v>
      </c>
      <c r="N1105" s="12" t="s">
        <v>3522</v>
      </c>
      <c r="O1105" s="12" t="s">
        <v>371</v>
      </c>
      <c r="P1105" s="12" t="s">
        <v>3522</v>
      </c>
      <c r="Q1105" s="12" t="s">
        <v>91</v>
      </c>
      <c r="R1105" s="12" t="s">
        <v>8865</v>
      </c>
      <c r="S1105" s="12" t="s">
        <v>13637</v>
      </c>
      <c r="T1105" s="12" t="s">
        <v>13638</v>
      </c>
      <c r="U1105" s="12" t="s">
        <v>13639</v>
      </c>
      <c r="V1105" s="12" t="s">
        <v>372</v>
      </c>
      <c r="W1105" s="12" t="s">
        <v>2</v>
      </c>
      <c r="X1105" s="12" t="s">
        <v>13640</v>
      </c>
      <c r="Y1105" s="12" t="s">
        <v>13641</v>
      </c>
      <c r="Z1105" s="12" t="s">
        <v>13642</v>
      </c>
    </row>
    <row r="1106" spans="1:26">
      <c r="A1106" s="12" t="s">
        <v>177</v>
      </c>
      <c r="B1106" s="12" t="s">
        <v>9387</v>
      </c>
      <c r="C1106" s="12" t="s">
        <v>13643</v>
      </c>
      <c r="D1106" s="12" t="s">
        <v>13644</v>
      </c>
      <c r="E1106" s="12" t="s">
        <v>13636</v>
      </c>
      <c r="F1106" s="12" t="s">
        <v>3800</v>
      </c>
      <c r="G1106" s="12" t="s">
        <v>3800</v>
      </c>
      <c r="H1106" s="12" t="s">
        <v>3800</v>
      </c>
      <c r="I1106" s="12" t="s">
        <v>3800</v>
      </c>
      <c r="J1106" s="12" t="s">
        <v>3800</v>
      </c>
      <c r="K1106" s="12" t="s">
        <v>2487</v>
      </c>
      <c r="L1106" s="12" t="s">
        <v>91</v>
      </c>
      <c r="M1106" s="12" t="s">
        <v>91</v>
      </c>
      <c r="N1106" s="12" t="s">
        <v>91</v>
      </c>
      <c r="O1106" s="12" t="s">
        <v>91</v>
      </c>
      <c r="P1106" s="12" t="s">
        <v>91</v>
      </c>
      <c r="Q1106" s="12" t="s">
        <v>13645</v>
      </c>
      <c r="R1106" s="12" t="s">
        <v>13645</v>
      </c>
      <c r="S1106" s="12" t="s">
        <v>91</v>
      </c>
      <c r="T1106" s="12" t="s">
        <v>13646</v>
      </c>
      <c r="U1106" s="12" t="s">
        <v>3808</v>
      </c>
      <c r="V1106" s="12" t="s">
        <v>6841</v>
      </c>
      <c r="W1106" s="12" t="s">
        <v>91</v>
      </c>
      <c r="X1106" s="12" t="s">
        <v>13647</v>
      </c>
      <c r="Y1106" s="12" t="s">
        <v>13647</v>
      </c>
      <c r="Z1106" s="12" t="s">
        <v>91</v>
      </c>
    </row>
    <row r="1107" spans="1:26">
      <c r="A1107" s="12" t="s">
        <v>177</v>
      </c>
      <c r="B1107" s="12" t="s">
        <v>12310</v>
      </c>
      <c r="C1107" s="12" t="s">
        <v>13648</v>
      </c>
      <c r="D1107" s="12" t="s">
        <v>13649</v>
      </c>
      <c r="E1107" s="12" t="s">
        <v>13636</v>
      </c>
      <c r="F1107" s="12" t="s">
        <v>2461</v>
      </c>
      <c r="G1107" s="12" t="s">
        <v>1897</v>
      </c>
      <c r="H1107" s="12" t="s">
        <v>3800</v>
      </c>
      <c r="I1107" s="12" t="s">
        <v>3800</v>
      </c>
      <c r="J1107" s="12" t="s">
        <v>3800</v>
      </c>
      <c r="K1107" s="12" t="s">
        <v>3800</v>
      </c>
      <c r="L1107" s="12" t="s">
        <v>8235</v>
      </c>
      <c r="M1107" s="12" t="s">
        <v>5256</v>
      </c>
      <c r="N1107" s="12" t="s">
        <v>91</v>
      </c>
      <c r="O1107" s="12" t="s">
        <v>91</v>
      </c>
      <c r="P1107" s="12" t="s">
        <v>91</v>
      </c>
      <c r="Q1107" s="12" t="s">
        <v>91</v>
      </c>
      <c r="R1107" s="12" t="s">
        <v>2899</v>
      </c>
      <c r="S1107" s="12" t="s">
        <v>13650</v>
      </c>
      <c r="T1107" s="12" t="s">
        <v>13651</v>
      </c>
      <c r="U1107" s="12" t="s">
        <v>3808</v>
      </c>
      <c r="V1107" s="12" t="s">
        <v>372</v>
      </c>
      <c r="W1107" s="12" t="s">
        <v>10</v>
      </c>
      <c r="X1107" s="12" t="s">
        <v>13652</v>
      </c>
      <c r="Y1107" s="12" t="s">
        <v>13653</v>
      </c>
      <c r="Z1107" s="12" t="s">
        <v>13654</v>
      </c>
    </row>
    <row r="1108" spans="1:26">
      <c r="A1108" s="12" t="s">
        <v>177</v>
      </c>
      <c r="B1108" s="12" t="s">
        <v>6279</v>
      </c>
      <c r="C1108" s="12" t="s">
        <v>13655</v>
      </c>
      <c r="D1108" s="12" t="s">
        <v>13656</v>
      </c>
      <c r="E1108" s="12" t="s">
        <v>13636</v>
      </c>
      <c r="F1108" s="12" t="s">
        <v>2114</v>
      </c>
      <c r="G1108" s="12" t="s">
        <v>1742</v>
      </c>
      <c r="H1108" s="12" t="s">
        <v>1657</v>
      </c>
      <c r="I1108" s="12" t="s">
        <v>1051</v>
      </c>
      <c r="J1108" s="12" t="s">
        <v>1051</v>
      </c>
      <c r="K1108" s="12" t="s">
        <v>1482</v>
      </c>
      <c r="L1108" s="12" t="s">
        <v>7697</v>
      </c>
      <c r="M1108" s="12" t="s">
        <v>3345</v>
      </c>
      <c r="N1108" s="12" t="s">
        <v>3074</v>
      </c>
      <c r="O1108" s="12" t="s">
        <v>371</v>
      </c>
      <c r="P1108" s="12" t="s">
        <v>3522</v>
      </c>
      <c r="Q1108" s="12" t="s">
        <v>375</v>
      </c>
      <c r="R1108" s="12" t="s">
        <v>13657</v>
      </c>
      <c r="S1108" s="12" t="s">
        <v>13658</v>
      </c>
      <c r="T1108" s="12" t="s">
        <v>13659</v>
      </c>
      <c r="U1108" s="12" t="s">
        <v>13639</v>
      </c>
      <c r="V1108" s="12" t="s">
        <v>13660</v>
      </c>
      <c r="W1108" s="12" t="s">
        <v>2</v>
      </c>
      <c r="X1108" s="12" t="s">
        <v>13661</v>
      </c>
      <c r="Y1108" s="12" t="s">
        <v>7291</v>
      </c>
      <c r="Z1108" s="12" t="s">
        <v>13662</v>
      </c>
    </row>
    <row r="1109" spans="1:26">
      <c r="A1109" s="12" t="s">
        <v>177</v>
      </c>
      <c r="B1109" s="12" t="s">
        <v>13663</v>
      </c>
      <c r="C1109" s="12" t="s">
        <v>13664</v>
      </c>
      <c r="D1109" s="12" t="s">
        <v>13665</v>
      </c>
      <c r="E1109" s="12" t="s">
        <v>13636</v>
      </c>
      <c r="F1109" s="12" t="s">
        <v>2279</v>
      </c>
      <c r="G1109" s="12" t="s">
        <v>1831</v>
      </c>
      <c r="H1109" s="12" t="s">
        <v>1810</v>
      </c>
      <c r="I1109" s="12" t="s">
        <v>1051</v>
      </c>
      <c r="J1109" s="12" t="s">
        <v>3800</v>
      </c>
      <c r="K1109" s="12" t="s">
        <v>1051</v>
      </c>
      <c r="L1109" s="12" t="s">
        <v>13245</v>
      </c>
      <c r="M1109" s="12" t="s">
        <v>7079</v>
      </c>
      <c r="N1109" s="12" t="s">
        <v>4958</v>
      </c>
      <c r="O1109" s="12" t="s">
        <v>3522</v>
      </c>
      <c r="P1109" s="12" t="s">
        <v>91</v>
      </c>
      <c r="Q1109" s="12" t="s">
        <v>3522</v>
      </c>
      <c r="R1109" s="12" t="s">
        <v>9997</v>
      </c>
      <c r="S1109" s="12" t="s">
        <v>13666</v>
      </c>
      <c r="T1109" s="12" t="s">
        <v>13667</v>
      </c>
      <c r="U1109" s="12" t="s">
        <v>13668</v>
      </c>
      <c r="V1109" s="12" t="s">
        <v>13669</v>
      </c>
      <c r="W1109" s="12" t="s">
        <v>4</v>
      </c>
      <c r="X1109" s="12" t="s">
        <v>13670</v>
      </c>
      <c r="Y1109" s="12" t="s">
        <v>13671</v>
      </c>
      <c r="Z1109" s="12" t="s">
        <v>13672</v>
      </c>
    </row>
    <row r="1110" spans="1:26">
      <c r="A1110" s="12" t="s">
        <v>177</v>
      </c>
      <c r="B1110" s="12" t="s">
        <v>13673</v>
      </c>
      <c r="C1110" s="12" t="s">
        <v>13674</v>
      </c>
      <c r="D1110" s="12" t="s">
        <v>13675</v>
      </c>
      <c r="E1110" s="12" t="s">
        <v>13636</v>
      </c>
      <c r="F1110" s="12" t="s">
        <v>2544</v>
      </c>
      <c r="G1110" s="12" t="s">
        <v>1831</v>
      </c>
      <c r="H1110" s="12" t="s">
        <v>1053</v>
      </c>
      <c r="I1110" s="12" t="s">
        <v>3800</v>
      </c>
      <c r="J1110" s="12" t="s">
        <v>1051</v>
      </c>
      <c r="K1110" s="12" t="s">
        <v>1504</v>
      </c>
      <c r="L1110" s="12" t="s">
        <v>4286</v>
      </c>
      <c r="M1110" s="12" t="s">
        <v>3522</v>
      </c>
      <c r="N1110" s="12" t="s">
        <v>2730</v>
      </c>
      <c r="O1110" s="12" t="s">
        <v>91</v>
      </c>
      <c r="P1110" s="12" t="s">
        <v>371</v>
      </c>
      <c r="Q1110" s="12" t="s">
        <v>2315</v>
      </c>
      <c r="R1110" s="12" t="s">
        <v>13676</v>
      </c>
      <c r="S1110" s="12" t="s">
        <v>10482</v>
      </c>
      <c r="T1110" s="12" t="s">
        <v>13677</v>
      </c>
      <c r="U1110" s="12" t="s">
        <v>13668</v>
      </c>
      <c r="V1110" s="12" t="s">
        <v>13678</v>
      </c>
      <c r="W1110" s="12" t="s">
        <v>2</v>
      </c>
      <c r="X1110" s="12" t="s">
        <v>3342</v>
      </c>
      <c r="Y1110" s="12" t="s">
        <v>13679</v>
      </c>
      <c r="Z1110" s="12" t="s">
        <v>13680</v>
      </c>
    </row>
    <row r="1111" spans="1:26">
      <c r="A1111" s="12" t="s">
        <v>177</v>
      </c>
      <c r="B1111" s="12" t="s">
        <v>6759</v>
      </c>
      <c r="C1111" s="12" t="s">
        <v>13681</v>
      </c>
      <c r="D1111" s="12" t="s">
        <v>13682</v>
      </c>
      <c r="E1111" s="12" t="s">
        <v>13636</v>
      </c>
      <c r="F1111" s="12" t="s">
        <v>2074</v>
      </c>
      <c r="G1111" s="12" t="s">
        <v>1939</v>
      </c>
      <c r="H1111" s="12" t="s">
        <v>1897</v>
      </c>
      <c r="I1111" s="12" t="s">
        <v>1546</v>
      </c>
      <c r="J1111" s="12" t="s">
        <v>1504</v>
      </c>
      <c r="K1111" s="12" t="s">
        <v>1051</v>
      </c>
      <c r="L1111" s="12" t="s">
        <v>8401</v>
      </c>
      <c r="M1111" s="12" t="s">
        <v>3740</v>
      </c>
      <c r="N1111" s="12" t="s">
        <v>11448</v>
      </c>
      <c r="O1111" s="12" t="s">
        <v>2315</v>
      </c>
      <c r="P1111" s="12" t="s">
        <v>371</v>
      </c>
      <c r="Q1111" s="12" t="s">
        <v>371</v>
      </c>
      <c r="R1111" s="12" t="s">
        <v>13683</v>
      </c>
      <c r="S1111" s="12" t="s">
        <v>13684</v>
      </c>
      <c r="T1111" s="12" t="s">
        <v>13685</v>
      </c>
      <c r="U1111" s="12" t="s">
        <v>10592</v>
      </c>
      <c r="V1111" s="12" t="s">
        <v>13669</v>
      </c>
      <c r="W1111" s="12" t="s">
        <v>10</v>
      </c>
      <c r="X1111" s="12" t="s">
        <v>10497</v>
      </c>
      <c r="Y1111" s="12" t="s">
        <v>8139</v>
      </c>
      <c r="Z1111" s="12" t="s">
        <v>13686</v>
      </c>
    </row>
    <row r="1112" spans="1:26">
      <c r="A1112" s="12" t="s">
        <v>177</v>
      </c>
      <c r="B1112" s="12" t="s">
        <v>13088</v>
      </c>
      <c r="C1112" s="12" t="s">
        <v>13687</v>
      </c>
      <c r="D1112" s="12" t="s">
        <v>13688</v>
      </c>
      <c r="E1112" s="12" t="s">
        <v>13636</v>
      </c>
      <c r="F1112" s="12" t="s">
        <v>1981</v>
      </c>
      <c r="G1112" s="12" t="s">
        <v>1053</v>
      </c>
      <c r="H1112" s="12" t="s">
        <v>1547</v>
      </c>
      <c r="I1112" s="12" t="s">
        <v>1051</v>
      </c>
      <c r="J1112" s="12" t="s">
        <v>1482</v>
      </c>
      <c r="K1112" s="12" t="s">
        <v>1051</v>
      </c>
      <c r="L1112" s="12" t="s">
        <v>13689</v>
      </c>
      <c r="M1112" s="12" t="s">
        <v>2730</v>
      </c>
      <c r="N1112" s="12" t="s">
        <v>3522</v>
      </c>
      <c r="O1112" s="12" t="s">
        <v>3522</v>
      </c>
      <c r="P1112" s="12" t="s">
        <v>371</v>
      </c>
      <c r="Q1112" s="12" t="s">
        <v>371</v>
      </c>
      <c r="R1112" s="12" t="s">
        <v>3662</v>
      </c>
      <c r="S1112" s="12" t="s">
        <v>13690</v>
      </c>
      <c r="T1112" s="12" t="s">
        <v>13691</v>
      </c>
      <c r="U1112" s="12" t="s">
        <v>13692</v>
      </c>
      <c r="V1112" s="12" t="s">
        <v>13669</v>
      </c>
      <c r="W1112" s="12" t="s">
        <v>4</v>
      </c>
      <c r="X1112" s="12" t="s">
        <v>3410</v>
      </c>
      <c r="Y1112" s="12" t="s">
        <v>11990</v>
      </c>
      <c r="Z1112" s="12" t="s">
        <v>13693</v>
      </c>
    </row>
    <row r="1113" spans="1:26">
      <c r="A1113" s="12" t="s">
        <v>177</v>
      </c>
      <c r="B1113" s="12" t="s">
        <v>2098</v>
      </c>
      <c r="C1113" s="12" t="s">
        <v>13694</v>
      </c>
      <c r="D1113" s="12" t="s">
        <v>13695</v>
      </c>
      <c r="E1113" s="12" t="s">
        <v>13636</v>
      </c>
      <c r="F1113" s="12" t="s">
        <v>2530</v>
      </c>
      <c r="G1113" s="12" t="s">
        <v>1918</v>
      </c>
      <c r="H1113" s="12" t="s">
        <v>1504</v>
      </c>
      <c r="I1113" s="12" t="s">
        <v>1051</v>
      </c>
      <c r="J1113" s="12" t="s">
        <v>3800</v>
      </c>
      <c r="K1113" s="12" t="s">
        <v>3800</v>
      </c>
      <c r="L1113" s="12" t="s">
        <v>13696</v>
      </c>
      <c r="M1113" s="12" t="s">
        <v>375</v>
      </c>
      <c r="N1113" s="12" t="s">
        <v>2315</v>
      </c>
      <c r="O1113" s="12" t="s">
        <v>371</v>
      </c>
      <c r="P1113" s="12" t="s">
        <v>91</v>
      </c>
      <c r="Q1113" s="12" t="s">
        <v>91</v>
      </c>
      <c r="R1113" s="12" t="s">
        <v>13697</v>
      </c>
      <c r="S1113" s="12" t="s">
        <v>13698</v>
      </c>
      <c r="T1113" s="12" t="s">
        <v>11090</v>
      </c>
      <c r="U1113" s="12" t="s">
        <v>13668</v>
      </c>
      <c r="V1113" s="12" t="s">
        <v>372</v>
      </c>
      <c r="W1113" s="12" t="s">
        <v>2</v>
      </c>
      <c r="X1113" s="12" t="s">
        <v>3548</v>
      </c>
      <c r="Y1113" s="12" t="s">
        <v>10775</v>
      </c>
      <c r="Z1113" s="12" t="s">
        <v>13699</v>
      </c>
    </row>
    <row r="1114" spans="1:26">
      <c r="A1114" s="12" t="s">
        <v>177</v>
      </c>
      <c r="B1114" s="12" t="s">
        <v>11906</v>
      </c>
      <c r="C1114" s="12" t="s">
        <v>13700</v>
      </c>
      <c r="D1114" s="12" t="s">
        <v>13701</v>
      </c>
      <c r="E1114" s="12" t="s">
        <v>13636</v>
      </c>
      <c r="F1114" s="12" t="s">
        <v>2324</v>
      </c>
      <c r="G1114" s="12" t="s">
        <v>2281</v>
      </c>
      <c r="H1114" s="12" t="s">
        <v>1504</v>
      </c>
      <c r="I1114" s="12" t="s">
        <v>3800</v>
      </c>
      <c r="J1114" s="12" t="s">
        <v>3800</v>
      </c>
      <c r="K1114" s="12" t="s">
        <v>3800</v>
      </c>
      <c r="L1114" s="12" t="s">
        <v>3522</v>
      </c>
      <c r="M1114" s="12" t="s">
        <v>3522</v>
      </c>
      <c r="N1114" s="12" t="s">
        <v>2315</v>
      </c>
      <c r="O1114" s="12" t="s">
        <v>91</v>
      </c>
      <c r="P1114" s="12" t="s">
        <v>91</v>
      </c>
      <c r="Q1114" s="12" t="s">
        <v>91</v>
      </c>
      <c r="R1114" s="12" t="s">
        <v>13702</v>
      </c>
      <c r="S1114" s="12" t="s">
        <v>13703</v>
      </c>
      <c r="T1114" s="12" t="s">
        <v>13704</v>
      </c>
      <c r="U1114" s="12" t="s">
        <v>3808</v>
      </c>
      <c r="V1114" s="12" t="s">
        <v>372</v>
      </c>
      <c r="W1114" s="12" t="s">
        <v>2</v>
      </c>
      <c r="X1114" s="12" t="s">
        <v>13705</v>
      </c>
      <c r="Y1114" s="12" t="s">
        <v>13706</v>
      </c>
      <c r="Z1114" s="12" t="s">
        <v>13707</v>
      </c>
    </row>
    <row r="1115" spans="1:26">
      <c r="A1115" s="12" t="s">
        <v>177</v>
      </c>
      <c r="B1115" s="12" t="s">
        <v>8033</v>
      </c>
      <c r="C1115" s="12" t="s">
        <v>13708</v>
      </c>
      <c r="D1115" s="12" t="s">
        <v>13709</v>
      </c>
      <c r="E1115" s="12" t="s">
        <v>13636</v>
      </c>
      <c r="F1115" s="12" t="s">
        <v>1918</v>
      </c>
      <c r="G1115" s="12" t="s">
        <v>2007</v>
      </c>
      <c r="H1115" s="12" t="s">
        <v>1853</v>
      </c>
      <c r="I1115" s="12" t="s">
        <v>1547</v>
      </c>
      <c r="J1115" s="12" t="s">
        <v>1502</v>
      </c>
      <c r="K1115" s="12" t="s">
        <v>1592</v>
      </c>
      <c r="L1115" s="12" t="s">
        <v>4192</v>
      </c>
      <c r="M1115" s="12" t="s">
        <v>2698</v>
      </c>
      <c r="N1115" s="12" t="s">
        <v>2491</v>
      </c>
      <c r="O1115" s="12" t="s">
        <v>3663</v>
      </c>
      <c r="P1115" s="12" t="s">
        <v>375</v>
      </c>
      <c r="Q1115" s="12" t="s">
        <v>3442</v>
      </c>
      <c r="R1115" s="12" t="s">
        <v>13710</v>
      </c>
      <c r="S1115" s="12" t="s">
        <v>3181</v>
      </c>
      <c r="T1115" s="12" t="s">
        <v>9545</v>
      </c>
      <c r="U1115" s="12" t="s">
        <v>10592</v>
      </c>
      <c r="V1115" s="12" t="s">
        <v>10593</v>
      </c>
      <c r="W1115" s="12" t="s">
        <v>4</v>
      </c>
      <c r="X1115" s="12" t="s">
        <v>13711</v>
      </c>
      <c r="Y1115" s="12" t="s">
        <v>13712</v>
      </c>
      <c r="Z1115" s="12" t="s">
        <v>13713</v>
      </c>
    </row>
    <row r="1116" spans="1:26">
      <c r="A1116" s="12" t="s">
        <v>177</v>
      </c>
      <c r="B1116" s="12" t="s">
        <v>2035</v>
      </c>
      <c r="C1116" s="12" t="s">
        <v>13714</v>
      </c>
      <c r="D1116" s="12" t="s">
        <v>13715</v>
      </c>
      <c r="E1116" s="12" t="s">
        <v>13716</v>
      </c>
      <c r="F1116" s="12" t="s">
        <v>2050</v>
      </c>
      <c r="G1116" s="12" t="s">
        <v>2137</v>
      </c>
      <c r="H1116" s="12" t="s">
        <v>1590</v>
      </c>
      <c r="I1116" s="12" t="s">
        <v>1482</v>
      </c>
      <c r="J1116" s="12" t="s">
        <v>3800</v>
      </c>
      <c r="K1116" s="12" t="s">
        <v>1482</v>
      </c>
      <c r="L1116" s="12" t="s">
        <v>13717</v>
      </c>
      <c r="M1116" s="12" t="s">
        <v>4104</v>
      </c>
      <c r="N1116" s="12" t="s">
        <v>3362</v>
      </c>
      <c r="O1116" s="12" t="s">
        <v>375</v>
      </c>
      <c r="P1116" s="12" t="s">
        <v>91</v>
      </c>
      <c r="Q1116" s="12" t="s">
        <v>3522</v>
      </c>
      <c r="R1116" s="12" t="s">
        <v>13718</v>
      </c>
      <c r="S1116" s="12" t="s">
        <v>9864</v>
      </c>
      <c r="T1116" s="12" t="s">
        <v>13719</v>
      </c>
      <c r="U1116" s="12" t="s">
        <v>13720</v>
      </c>
      <c r="V1116" s="12" t="s">
        <v>13721</v>
      </c>
      <c r="W1116" s="12" t="s">
        <v>2</v>
      </c>
      <c r="X1116" s="12" t="s">
        <v>3437</v>
      </c>
      <c r="Y1116" s="12" t="s">
        <v>11406</v>
      </c>
      <c r="Z1116" s="12" t="s">
        <v>13722</v>
      </c>
    </row>
    <row r="1117" spans="1:26">
      <c r="A1117" s="12" t="s">
        <v>177</v>
      </c>
      <c r="B1117" s="12" t="s">
        <v>13723</v>
      </c>
      <c r="C1117" s="12" t="s">
        <v>13724</v>
      </c>
      <c r="D1117" s="12" t="s">
        <v>13725</v>
      </c>
      <c r="E1117" s="12" t="s">
        <v>13716</v>
      </c>
      <c r="F1117" s="12" t="s">
        <v>2279</v>
      </c>
      <c r="G1117" s="12" t="s">
        <v>1831</v>
      </c>
      <c r="H1117" s="12" t="s">
        <v>1592</v>
      </c>
      <c r="I1117" s="12" t="s">
        <v>1482</v>
      </c>
      <c r="J1117" s="12" t="s">
        <v>1502</v>
      </c>
      <c r="K1117" s="12" t="s">
        <v>1547</v>
      </c>
      <c r="L1117" s="12" t="s">
        <v>10887</v>
      </c>
      <c r="M1117" s="12" t="s">
        <v>2900</v>
      </c>
      <c r="N1117" s="12" t="s">
        <v>4769</v>
      </c>
      <c r="O1117" s="12" t="s">
        <v>371</v>
      </c>
      <c r="P1117" s="12" t="s">
        <v>371</v>
      </c>
      <c r="Q1117" s="12" t="s">
        <v>2038</v>
      </c>
      <c r="R1117" s="12" t="s">
        <v>6848</v>
      </c>
      <c r="S1117" s="12" t="s">
        <v>13726</v>
      </c>
      <c r="T1117" s="12" t="s">
        <v>13727</v>
      </c>
      <c r="U1117" s="12" t="s">
        <v>13728</v>
      </c>
      <c r="V1117" s="12" t="s">
        <v>13729</v>
      </c>
      <c r="W1117" s="12" t="s">
        <v>2</v>
      </c>
      <c r="X1117" s="12" t="s">
        <v>1214</v>
      </c>
      <c r="Y1117" s="12" t="s">
        <v>2429</v>
      </c>
      <c r="Z1117" s="12" t="s">
        <v>13730</v>
      </c>
    </row>
    <row r="1118" spans="1:26">
      <c r="A1118" s="12" t="s">
        <v>177</v>
      </c>
      <c r="B1118" s="12" t="s">
        <v>9568</v>
      </c>
      <c r="C1118" s="12" t="s">
        <v>13731</v>
      </c>
      <c r="D1118" s="12" t="s">
        <v>13732</v>
      </c>
      <c r="E1118" s="12" t="s">
        <v>13716</v>
      </c>
      <c r="F1118" s="12" t="s">
        <v>1937</v>
      </c>
      <c r="G1118" s="12" t="s">
        <v>1051</v>
      </c>
      <c r="H1118" s="12" t="s">
        <v>1051</v>
      </c>
      <c r="I1118" s="12" t="s">
        <v>3800</v>
      </c>
      <c r="J1118" s="12" t="s">
        <v>3800</v>
      </c>
      <c r="K1118" s="12" t="s">
        <v>1051</v>
      </c>
      <c r="L1118" s="12" t="s">
        <v>7089</v>
      </c>
      <c r="M1118" s="12" t="s">
        <v>3522</v>
      </c>
      <c r="N1118" s="12" t="s">
        <v>3522</v>
      </c>
      <c r="O1118" s="12" t="s">
        <v>91</v>
      </c>
      <c r="P1118" s="12" t="s">
        <v>91</v>
      </c>
      <c r="Q1118" s="12" t="s">
        <v>3522</v>
      </c>
      <c r="R1118" s="12" t="s">
        <v>13733</v>
      </c>
      <c r="S1118" s="12" t="s">
        <v>13734</v>
      </c>
      <c r="T1118" s="12" t="s">
        <v>13735</v>
      </c>
      <c r="U1118" s="12" t="s">
        <v>3808</v>
      </c>
      <c r="V1118" s="12" t="s">
        <v>13736</v>
      </c>
      <c r="W1118" s="12" t="s">
        <v>2</v>
      </c>
      <c r="X1118" s="12" t="s">
        <v>13737</v>
      </c>
      <c r="Y1118" s="12" t="s">
        <v>13738</v>
      </c>
      <c r="Z1118" s="12" t="s">
        <v>13739</v>
      </c>
    </row>
    <row r="1119" spans="1:26">
      <c r="A1119" s="12" t="s">
        <v>177</v>
      </c>
      <c r="B1119" s="12" t="s">
        <v>7073</v>
      </c>
      <c r="C1119" s="12" t="s">
        <v>13740</v>
      </c>
      <c r="D1119" s="12" t="s">
        <v>13741</v>
      </c>
      <c r="E1119" s="12" t="s">
        <v>13716</v>
      </c>
      <c r="F1119" s="12" t="s">
        <v>1807</v>
      </c>
      <c r="G1119" s="12" t="s">
        <v>1698</v>
      </c>
      <c r="H1119" s="12" t="s">
        <v>3800</v>
      </c>
      <c r="I1119" s="12" t="s">
        <v>3800</v>
      </c>
      <c r="J1119" s="12" t="s">
        <v>1546</v>
      </c>
      <c r="K1119" s="12" t="s">
        <v>1053</v>
      </c>
      <c r="L1119" s="12" t="s">
        <v>13742</v>
      </c>
      <c r="M1119" s="12" t="s">
        <v>5538</v>
      </c>
      <c r="N1119" s="12" t="s">
        <v>91</v>
      </c>
      <c r="O1119" s="12" t="s">
        <v>91</v>
      </c>
      <c r="P1119" s="12" t="s">
        <v>2315</v>
      </c>
      <c r="Q1119" s="12" t="s">
        <v>3522</v>
      </c>
      <c r="R1119" s="12" t="s">
        <v>5640</v>
      </c>
      <c r="S1119" s="12" t="s">
        <v>13743</v>
      </c>
      <c r="T1119" s="12" t="s">
        <v>11938</v>
      </c>
      <c r="U1119" s="12" t="s">
        <v>13728</v>
      </c>
      <c r="V1119" s="12" t="s">
        <v>13744</v>
      </c>
      <c r="W1119" s="12" t="s">
        <v>11</v>
      </c>
      <c r="X1119" s="12" t="s">
        <v>13160</v>
      </c>
      <c r="Y1119" s="12" t="s">
        <v>11362</v>
      </c>
      <c r="Z1119" s="12" t="s">
        <v>13745</v>
      </c>
    </row>
    <row r="1120" spans="1:26">
      <c r="A1120" s="12" t="s">
        <v>177</v>
      </c>
      <c r="B1120" s="12" t="s">
        <v>13746</v>
      </c>
      <c r="C1120" s="12" t="s">
        <v>13747</v>
      </c>
      <c r="D1120" s="12" t="s">
        <v>13748</v>
      </c>
      <c r="E1120" s="12" t="s">
        <v>13716</v>
      </c>
      <c r="F1120" s="12" t="s">
        <v>2324</v>
      </c>
      <c r="G1120" s="12" t="s">
        <v>2029</v>
      </c>
      <c r="H1120" s="12" t="s">
        <v>1613</v>
      </c>
      <c r="I1120" s="12" t="s">
        <v>1482</v>
      </c>
      <c r="J1120" s="12" t="s">
        <v>1051</v>
      </c>
      <c r="K1120" s="12" t="s">
        <v>1504</v>
      </c>
      <c r="L1120" s="12" t="s">
        <v>10444</v>
      </c>
      <c r="M1120" s="12" t="s">
        <v>2730</v>
      </c>
      <c r="N1120" s="12" t="s">
        <v>2696</v>
      </c>
      <c r="O1120" s="12" t="s">
        <v>3522</v>
      </c>
      <c r="P1120" s="12" t="s">
        <v>371</v>
      </c>
      <c r="Q1120" s="12" t="s">
        <v>2172</v>
      </c>
      <c r="R1120" s="12" t="s">
        <v>13718</v>
      </c>
      <c r="S1120" s="12" t="s">
        <v>13749</v>
      </c>
      <c r="T1120" s="12" t="s">
        <v>13750</v>
      </c>
      <c r="U1120" s="12" t="s">
        <v>13751</v>
      </c>
      <c r="V1120" s="12" t="s">
        <v>10604</v>
      </c>
      <c r="W1120" s="12" t="s">
        <v>4</v>
      </c>
      <c r="X1120" s="12" t="s">
        <v>12719</v>
      </c>
      <c r="Y1120" s="12" t="s">
        <v>13752</v>
      </c>
      <c r="Z1120" s="12" t="s">
        <v>13753</v>
      </c>
    </row>
    <row r="1121" spans="1:26">
      <c r="A1121" s="12" t="s">
        <v>177</v>
      </c>
      <c r="B1121" s="12" t="s">
        <v>13754</v>
      </c>
      <c r="C1121" s="12" t="s">
        <v>13755</v>
      </c>
      <c r="D1121" s="12" t="s">
        <v>13756</v>
      </c>
      <c r="E1121" s="12" t="s">
        <v>13716</v>
      </c>
      <c r="F1121" s="12" t="s">
        <v>2049</v>
      </c>
      <c r="G1121" s="12" t="s">
        <v>2159</v>
      </c>
      <c r="H1121" s="12" t="s">
        <v>1657</v>
      </c>
      <c r="I1121" s="12" t="s">
        <v>1051</v>
      </c>
      <c r="J1121" s="12" t="s">
        <v>1051</v>
      </c>
      <c r="K1121" s="12" t="s">
        <v>1051</v>
      </c>
      <c r="L1121" s="12" t="s">
        <v>2730</v>
      </c>
      <c r="M1121" s="12" t="s">
        <v>4192</v>
      </c>
      <c r="N1121" s="12" t="s">
        <v>2038</v>
      </c>
      <c r="O1121" s="12" t="s">
        <v>371</v>
      </c>
      <c r="P1121" s="12" t="s">
        <v>3522</v>
      </c>
      <c r="Q1121" s="12" t="s">
        <v>371</v>
      </c>
      <c r="R1121" s="12" t="s">
        <v>5640</v>
      </c>
      <c r="S1121" s="12" t="s">
        <v>13757</v>
      </c>
      <c r="T1121" s="12" t="s">
        <v>13758</v>
      </c>
      <c r="U1121" s="12" t="s">
        <v>13720</v>
      </c>
      <c r="V1121" s="12" t="s">
        <v>13736</v>
      </c>
      <c r="W1121" s="12" t="s">
        <v>2</v>
      </c>
      <c r="X1121" s="12" t="s">
        <v>13403</v>
      </c>
      <c r="Y1121" s="12" t="s">
        <v>12686</v>
      </c>
      <c r="Z1121" s="12" t="s">
        <v>13759</v>
      </c>
    </row>
    <row r="1122" spans="1:26">
      <c r="A1122" s="12" t="s">
        <v>177</v>
      </c>
      <c r="B1122" s="12" t="s">
        <v>13760</v>
      </c>
      <c r="C1122" s="12" t="s">
        <v>13761</v>
      </c>
      <c r="D1122" s="12" t="s">
        <v>13762</v>
      </c>
      <c r="E1122" s="12" t="s">
        <v>13763</v>
      </c>
      <c r="F1122" s="12" t="s">
        <v>2027</v>
      </c>
      <c r="G1122" s="12" t="s">
        <v>1984</v>
      </c>
      <c r="H1122" s="12" t="s">
        <v>1590</v>
      </c>
      <c r="I1122" s="12" t="s">
        <v>1482</v>
      </c>
      <c r="J1122" s="12" t="s">
        <v>1547</v>
      </c>
      <c r="K1122" s="12" t="s">
        <v>1613</v>
      </c>
      <c r="L1122" s="12" t="s">
        <v>6672</v>
      </c>
      <c r="M1122" s="12" t="s">
        <v>9783</v>
      </c>
      <c r="N1122" s="12" t="s">
        <v>4985</v>
      </c>
      <c r="O1122" s="12" t="s">
        <v>371</v>
      </c>
      <c r="P1122" s="12" t="s">
        <v>471</v>
      </c>
      <c r="Q1122" s="12" t="s">
        <v>4261</v>
      </c>
      <c r="R1122" s="12" t="s">
        <v>7873</v>
      </c>
      <c r="S1122" s="12" t="s">
        <v>8194</v>
      </c>
      <c r="T1122" s="12" t="s">
        <v>13764</v>
      </c>
      <c r="U1122" s="12" t="s">
        <v>13765</v>
      </c>
      <c r="V1122" s="12" t="s">
        <v>13766</v>
      </c>
      <c r="W1122" s="12" t="s">
        <v>2</v>
      </c>
      <c r="X1122" s="12" t="s">
        <v>9618</v>
      </c>
      <c r="Y1122" s="12" t="s">
        <v>1143</v>
      </c>
      <c r="Z1122" s="12" t="s">
        <v>13767</v>
      </c>
    </row>
    <row r="1123" spans="1:26">
      <c r="A1123" s="12" t="s">
        <v>177</v>
      </c>
      <c r="B1123" s="12" t="s">
        <v>1880</v>
      </c>
      <c r="C1123" s="12" t="s">
        <v>13768</v>
      </c>
      <c r="D1123" s="12" t="s">
        <v>13769</v>
      </c>
      <c r="E1123" s="12" t="s">
        <v>13763</v>
      </c>
      <c r="F1123" s="12" t="s">
        <v>2074</v>
      </c>
      <c r="G1123" s="12" t="s">
        <v>2049</v>
      </c>
      <c r="H1123" s="12" t="s">
        <v>1590</v>
      </c>
      <c r="I1123" s="12" t="s">
        <v>1051</v>
      </c>
      <c r="J1123" s="12" t="s">
        <v>3800</v>
      </c>
      <c r="K1123" s="12" t="s">
        <v>1502</v>
      </c>
      <c r="L1123" s="12" t="s">
        <v>8412</v>
      </c>
      <c r="M1123" s="12" t="s">
        <v>7079</v>
      </c>
      <c r="N1123" s="12" t="s">
        <v>4192</v>
      </c>
      <c r="O1123" s="12" t="s">
        <v>3522</v>
      </c>
      <c r="P1123" s="12" t="s">
        <v>91</v>
      </c>
      <c r="Q1123" s="12" t="s">
        <v>2696</v>
      </c>
      <c r="R1123" s="12" t="s">
        <v>4147</v>
      </c>
      <c r="S1123" s="12" t="s">
        <v>13770</v>
      </c>
      <c r="T1123" s="12" t="s">
        <v>13771</v>
      </c>
      <c r="U1123" s="12" t="s">
        <v>13772</v>
      </c>
      <c r="V1123" s="12" t="s">
        <v>13773</v>
      </c>
      <c r="W1123" s="12" t="s">
        <v>4</v>
      </c>
      <c r="X1123" s="12" t="s">
        <v>13774</v>
      </c>
      <c r="Y1123" s="12" t="s">
        <v>13775</v>
      </c>
      <c r="Z1123" s="12" t="s">
        <v>13776</v>
      </c>
    </row>
    <row r="1124" spans="1:26">
      <c r="A1124" s="12" t="s">
        <v>177</v>
      </c>
      <c r="B1124" s="12" t="s">
        <v>1836</v>
      </c>
      <c r="C1124" s="12" t="s">
        <v>13777</v>
      </c>
      <c r="D1124" s="12" t="s">
        <v>13778</v>
      </c>
      <c r="E1124" s="12" t="s">
        <v>13763</v>
      </c>
      <c r="F1124" s="12" t="s">
        <v>1360</v>
      </c>
      <c r="G1124" s="12" t="s">
        <v>2052</v>
      </c>
      <c r="H1124" s="12" t="s">
        <v>1592</v>
      </c>
      <c r="I1124" s="12" t="s">
        <v>1051</v>
      </c>
      <c r="J1124" s="12" t="s">
        <v>1482</v>
      </c>
      <c r="K1124" s="12" t="s">
        <v>3800</v>
      </c>
      <c r="L1124" s="12" t="s">
        <v>11190</v>
      </c>
      <c r="M1124" s="12" t="s">
        <v>7696</v>
      </c>
      <c r="N1124" s="12" t="s">
        <v>4769</v>
      </c>
      <c r="O1124" s="12" t="s">
        <v>371</v>
      </c>
      <c r="P1124" s="12" t="s">
        <v>375</v>
      </c>
      <c r="Q1124" s="12" t="s">
        <v>91</v>
      </c>
      <c r="R1124" s="12" t="s">
        <v>13779</v>
      </c>
      <c r="S1124" s="12" t="s">
        <v>13780</v>
      </c>
      <c r="T1124" s="12" t="s">
        <v>13781</v>
      </c>
      <c r="U1124" s="12" t="s">
        <v>4338</v>
      </c>
      <c r="V1124" s="12" t="s">
        <v>372</v>
      </c>
      <c r="W1124" s="12" t="s">
        <v>2</v>
      </c>
      <c r="X1124" s="12" t="s">
        <v>1944</v>
      </c>
      <c r="Y1124" s="12" t="s">
        <v>13610</v>
      </c>
      <c r="Z1124" s="12" t="s">
        <v>13782</v>
      </c>
    </row>
    <row r="1125" spans="1:26">
      <c r="A1125" s="12" t="s">
        <v>177</v>
      </c>
      <c r="B1125" s="12" t="s">
        <v>1027</v>
      </c>
      <c r="C1125" s="12" t="s">
        <v>13783</v>
      </c>
      <c r="D1125" s="12" t="s">
        <v>13784</v>
      </c>
      <c r="E1125" s="12" t="s">
        <v>13763</v>
      </c>
      <c r="F1125" s="12" t="s">
        <v>2074</v>
      </c>
      <c r="G1125" s="12" t="s">
        <v>1719</v>
      </c>
      <c r="H1125" s="12" t="s">
        <v>1053</v>
      </c>
      <c r="I1125" s="12" t="s">
        <v>1502</v>
      </c>
      <c r="J1125" s="12" t="s">
        <v>1504</v>
      </c>
      <c r="K1125" s="12" t="s">
        <v>1482</v>
      </c>
      <c r="L1125" s="12" t="s">
        <v>11776</v>
      </c>
      <c r="M1125" s="12" t="s">
        <v>6240</v>
      </c>
      <c r="N1125" s="12" t="s">
        <v>2730</v>
      </c>
      <c r="O1125" s="12" t="s">
        <v>2696</v>
      </c>
      <c r="P1125" s="12" t="s">
        <v>3522</v>
      </c>
      <c r="Q1125" s="12" t="s">
        <v>3522</v>
      </c>
      <c r="R1125" s="12" t="s">
        <v>7685</v>
      </c>
      <c r="S1125" s="12" t="s">
        <v>13785</v>
      </c>
      <c r="T1125" s="12" t="s">
        <v>11879</v>
      </c>
      <c r="U1125" s="12" t="s">
        <v>13765</v>
      </c>
      <c r="V1125" s="12" t="s">
        <v>13786</v>
      </c>
      <c r="W1125" s="12" t="s">
        <v>11</v>
      </c>
      <c r="X1125" s="12" t="s">
        <v>13787</v>
      </c>
      <c r="Y1125" s="12" t="s">
        <v>13788</v>
      </c>
      <c r="Z1125" s="12" t="s">
        <v>13789</v>
      </c>
    </row>
    <row r="1126" spans="1:26">
      <c r="A1126" s="12" t="s">
        <v>177</v>
      </c>
      <c r="B1126" s="12" t="s">
        <v>13790</v>
      </c>
      <c r="C1126" s="12" t="s">
        <v>13791</v>
      </c>
      <c r="D1126" s="12" t="s">
        <v>13792</v>
      </c>
      <c r="E1126" s="12" t="s">
        <v>13763</v>
      </c>
      <c r="F1126" s="12" t="s">
        <v>2324</v>
      </c>
      <c r="G1126" s="12" t="s">
        <v>1984</v>
      </c>
      <c r="H1126" s="12" t="s">
        <v>1657</v>
      </c>
      <c r="I1126" s="12" t="s">
        <v>3800</v>
      </c>
      <c r="J1126" s="12" t="s">
        <v>1051</v>
      </c>
      <c r="K1126" s="12" t="s">
        <v>1502</v>
      </c>
      <c r="L1126" s="12" t="s">
        <v>9800</v>
      </c>
      <c r="M1126" s="12" t="s">
        <v>6142</v>
      </c>
      <c r="N1126" s="12" t="s">
        <v>3522</v>
      </c>
      <c r="O1126" s="12" t="s">
        <v>91</v>
      </c>
      <c r="P1126" s="12" t="s">
        <v>3522</v>
      </c>
      <c r="Q1126" s="12" t="s">
        <v>3522</v>
      </c>
      <c r="R1126" s="12" t="s">
        <v>13793</v>
      </c>
      <c r="S1126" s="12" t="s">
        <v>13794</v>
      </c>
      <c r="T1126" s="12" t="s">
        <v>13795</v>
      </c>
      <c r="U1126" s="12" t="s">
        <v>13772</v>
      </c>
      <c r="V1126" s="12" t="s">
        <v>13773</v>
      </c>
      <c r="W1126" s="12" t="s">
        <v>11</v>
      </c>
      <c r="X1126" s="12" t="s">
        <v>13796</v>
      </c>
      <c r="Y1126" s="12" t="s">
        <v>13797</v>
      </c>
      <c r="Z1126" s="12" t="s">
        <v>13798</v>
      </c>
    </row>
    <row r="1127" spans="1:26">
      <c r="A1127" s="12" t="s">
        <v>177</v>
      </c>
      <c r="B1127" s="12" t="s">
        <v>13799</v>
      </c>
      <c r="C1127" s="12" t="s">
        <v>13800</v>
      </c>
      <c r="D1127" s="12" t="s">
        <v>13801</v>
      </c>
      <c r="E1127" s="12" t="s">
        <v>13763</v>
      </c>
      <c r="F1127" s="12" t="s">
        <v>3800</v>
      </c>
      <c r="G1127" s="12" t="s">
        <v>3800</v>
      </c>
      <c r="H1127" s="12" t="s">
        <v>3800</v>
      </c>
      <c r="I1127" s="12" t="s">
        <v>3800</v>
      </c>
      <c r="J1127" s="12" t="s">
        <v>3800</v>
      </c>
      <c r="K1127" s="12" t="s">
        <v>2541</v>
      </c>
      <c r="L1127" s="12" t="s">
        <v>91</v>
      </c>
      <c r="M1127" s="12" t="s">
        <v>91</v>
      </c>
      <c r="N1127" s="12" t="s">
        <v>91</v>
      </c>
      <c r="O1127" s="12" t="s">
        <v>91</v>
      </c>
      <c r="P1127" s="12" t="s">
        <v>91</v>
      </c>
      <c r="Q1127" s="12" t="s">
        <v>13802</v>
      </c>
      <c r="R1127" s="12" t="s">
        <v>13802</v>
      </c>
      <c r="S1127" s="12" t="s">
        <v>91</v>
      </c>
      <c r="T1127" s="12" t="s">
        <v>13803</v>
      </c>
      <c r="U1127" s="12" t="s">
        <v>3808</v>
      </c>
      <c r="V1127" s="12" t="s">
        <v>6841</v>
      </c>
      <c r="W1127" s="12" t="s">
        <v>91</v>
      </c>
      <c r="X1127" s="12" t="s">
        <v>13804</v>
      </c>
      <c r="Y1127" s="12" t="s">
        <v>13804</v>
      </c>
      <c r="Z1127" s="12" t="s">
        <v>91</v>
      </c>
    </row>
    <row r="1128" spans="1:26">
      <c r="A1128" s="12" t="s">
        <v>177</v>
      </c>
      <c r="B1128" s="12" t="s">
        <v>13805</v>
      </c>
      <c r="C1128" s="12" t="s">
        <v>13806</v>
      </c>
      <c r="D1128" s="12" t="s">
        <v>13807</v>
      </c>
      <c r="E1128" s="12" t="s">
        <v>13763</v>
      </c>
      <c r="F1128" s="12" t="s">
        <v>1810</v>
      </c>
      <c r="G1128" s="12" t="s">
        <v>2281</v>
      </c>
      <c r="H1128" s="12" t="s">
        <v>1810</v>
      </c>
      <c r="I1128" s="12" t="s">
        <v>1502</v>
      </c>
      <c r="J1128" s="12" t="s">
        <v>1502</v>
      </c>
      <c r="K1128" s="12" t="s">
        <v>3800</v>
      </c>
      <c r="L1128" s="12" t="s">
        <v>3551</v>
      </c>
      <c r="M1128" s="12" t="s">
        <v>2315</v>
      </c>
      <c r="N1128" s="12" t="s">
        <v>6949</v>
      </c>
      <c r="O1128" s="12" t="s">
        <v>431</v>
      </c>
      <c r="P1128" s="12" t="s">
        <v>431</v>
      </c>
      <c r="Q1128" s="12" t="s">
        <v>91</v>
      </c>
      <c r="R1128" s="12" t="s">
        <v>5245</v>
      </c>
      <c r="S1128" s="12" t="s">
        <v>13808</v>
      </c>
      <c r="T1128" s="12" t="s">
        <v>13809</v>
      </c>
      <c r="U1128" s="12" t="s">
        <v>13810</v>
      </c>
      <c r="V1128" s="12" t="s">
        <v>372</v>
      </c>
      <c r="W1128" s="12" t="s">
        <v>2</v>
      </c>
      <c r="X1128" s="12" t="s">
        <v>13811</v>
      </c>
      <c r="Y1128" s="12" t="s">
        <v>12211</v>
      </c>
      <c r="Z1128" s="12" t="s">
        <v>13812</v>
      </c>
    </row>
    <row r="1129" spans="1:26">
      <c r="A1129" s="12" t="s">
        <v>177</v>
      </c>
      <c r="B1129" s="12" t="s">
        <v>12004</v>
      </c>
      <c r="C1129" s="12" t="s">
        <v>13813</v>
      </c>
      <c r="D1129" s="12" t="s">
        <v>13814</v>
      </c>
      <c r="E1129" s="12" t="s">
        <v>13763</v>
      </c>
      <c r="F1129" s="12" t="s">
        <v>1968</v>
      </c>
      <c r="G1129" s="12" t="s">
        <v>1613</v>
      </c>
      <c r="H1129" s="12" t="s">
        <v>3800</v>
      </c>
      <c r="I1129" s="12" t="s">
        <v>1051</v>
      </c>
      <c r="J1129" s="12" t="s">
        <v>1051</v>
      </c>
      <c r="K1129" s="12" t="s">
        <v>1482</v>
      </c>
      <c r="L1129" s="12" t="s">
        <v>5666</v>
      </c>
      <c r="M1129" s="12" t="s">
        <v>4481</v>
      </c>
      <c r="N1129" s="12" t="s">
        <v>91</v>
      </c>
      <c r="O1129" s="12" t="s">
        <v>371</v>
      </c>
      <c r="P1129" s="12" t="s">
        <v>3522</v>
      </c>
      <c r="Q1129" s="12" t="s">
        <v>3522</v>
      </c>
      <c r="R1129" s="12" t="s">
        <v>5245</v>
      </c>
      <c r="S1129" s="12" t="s">
        <v>13815</v>
      </c>
      <c r="T1129" s="12" t="s">
        <v>13816</v>
      </c>
      <c r="U1129" s="12" t="s">
        <v>13817</v>
      </c>
      <c r="V1129" s="12" t="s">
        <v>13786</v>
      </c>
      <c r="W1129" s="12" t="s">
        <v>3</v>
      </c>
      <c r="X1129" s="12" t="s">
        <v>10390</v>
      </c>
      <c r="Y1129" s="12" t="s">
        <v>5251</v>
      </c>
      <c r="Z1129" s="12" t="s">
        <v>13818</v>
      </c>
    </row>
    <row r="1130" spans="1:26">
      <c r="A1130" s="12" t="s">
        <v>177</v>
      </c>
      <c r="B1130" s="12" t="s">
        <v>13819</v>
      </c>
      <c r="C1130" s="12" t="s">
        <v>13820</v>
      </c>
      <c r="D1130" s="12" t="s">
        <v>13821</v>
      </c>
      <c r="E1130" s="12" t="s">
        <v>13763</v>
      </c>
      <c r="F1130" s="12" t="s">
        <v>2050</v>
      </c>
      <c r="G1130" s="12" t="s">
        <v>2029</v>
      </c>
      <c r="H1130" s="12" t="s">
        <v>1053</v>
      </c>
      <c r="I1130" s="12" t="s">
        <v>1502</v>
      </c>
      <c r="J1130" s="12" t="s">
        <v>1504</v>
      </c>
      <c r="K1130" s="12" t="s">
        <v>1504</v>
      </c>
      <c r="L1130" s="12" t="s">
        <v>10113</v>
      </c>
      <c r="M1130" s="12" t="s">
        <v>2884</v>
      </c>
      <c r="N1130" s="12" t="s">
        <v>2172</v>
      </c>
      <c r="O1130" s="12" t="s">
        <v>371</v>
      </c>
      <c r="P1130" s="12" t="s">
        <v>2172</v>
      </c>
      <c r="Q1130" s="12" t="s">
        <v>2315</v>
      </c>
      <c r="R1130" s="12" t="s">
        <v>13822</v>
      </c>
      <c r="S1130" s="12" t="s">
        <v>13823</v>
      </c>
      <c r="T1130" s="12" t="s">
        <v>13824</v>
      </c>
      <c r="U1130" s="12" t="s">
        <v>13765</v>
      </c>
      <c r="V1130" s="12" t="s">
        <v>4339</v>
      </c>
      <c r="W1130" s="12" t="s">
        <v>3</v>
      </c>
      <c r="X1130" s="12" t="s">
        <v>3091</v>
      </c>
      <c r="Y1130" s="12" t="s">
        <v>3644</v>
      </c>
      <c r="Z1130" s="12" t="s">
        <v>13825</v>
      </c>
    </row>
    <row r="1131" spans="1:26">
      <c r="A1131" s="12" t="s">
        <v>177</v>
      </c>
      <c r="B1131" s="12" t="s">
        <v>13390</v>
      </c>
      <c r="C1131" s="12" t="s">
        <v>13826</v>
      </c>
      <c r="D1131" s="12" t="s">
        <v>13827</v>
      </c>
      <c r="E1131" s="12" t="s">
        <v>13763</v>
      </c>
      <c r="F1131" s="12" t="s">
        <v>1808</v>
      </c>
      <c r="G1131" s="12" t="s">
        <v>1831</v>
      </c>
      <c r="H1131" s="12" t="s">
        <v>1504</v>
      </c>
      <c r="I1131" s="12" t="s">
        <v>3800</v>
      </c>
      <c r="J1131" s="12" t="s">
        <v>1482</v>
      </c>
      <c r="K1131" s="12" t="s">
        <v>3800</v>
      </c>
      <c r="L1131" s="12" t="s">
        <v>8070</v>
      </c>
      <c r="M1131" s="12" t="s">
        <v>2900</v>
      </c>
      <c r="N1131" s="12" t="s">
        <v>371</v>
      </c>
      <c r="O1131" s="12" t="s">
        <v>91</v>
      </c>
      <c r="P1131" s="12" t="s">
        <v>371</v>
      </c>
      <c r="Q1131" s="12" t="s">
        <v>91</v>
      </c>
      <c r="R1131" s="12" t="s">
        <v>5151</v>
      </c>
      <c r="S1131" s="12" t="s">
        <v>13828</v>
      </c>
      <c r="T1131" s="12" t="s">
        <v>13829</v>
      </c>
      <c r="U1131" s="12" t="s">
        <v>13817</v>
      </c>
      <c r="V1131" s="12" t="s">
        <v>372</v>
      </c>
      <c r="W1131" s="12" t="s">
        <v>10</v>
      </c>
      <c r="X1131" s="12" t="s">
        <v>5550</v>
      </c>
      <c r="Y1131" s="12" t="s">
        <v>2743</v>
      </c>
      <c r="Z1131" s="12" t="s">
        <v>13830</v>
      </c>
    </row>
    <row r="1132" spans="1:26">
      <c r="A1132" s="12" t="s">
        <v>177</v>
      </c>
      <c r="B1132" s="12" t="s">
        <v>2612</v>
      </c>
      <c r="C1132" s="12" t="s">
        <v>13831</v>
      </c>
      <c r="D1132" s="12" t="s">
        <v>13832</v>
      </c>
      <c r="E1132" s="12" t="s">
        <v>13763</v>
      </c>
      <c r="F1132" s="12" t="s">
        <v>2007</v>
      </c>
      <c r="G1132" s="12" t="s">
        <v>2050</v>
      </c>
      <c r="H1132" s="12" t="s">
        <v>1590</v>
      </c>
      <c r="I1132" s="12" t="s">
        <v>1502</v>
      </c>
      <c r="J1132" s="12" t="s">
        <v>3800</v>
      </c>
      <c r="K1132" s="12" t="s">
        <v>1547</v>
      </c>
      <c r="L1132" s="12" t="s">
        <v>3522</v>
      </c>
      <c r="M1132" s="12" t="s">
        <v>5980</v>
      </c>
      <c r="N1132" s="12" t="s">
        <v>4315</v>
      </c>
      <c r="O1132" s="12" t="s">
        <v>371</v>
      </c>
      <c r="P1132" s="12" t="s">
        <v>91</v>
      </c>
      <c r="Q1132" s="12" t="s">
        <v>2038</v>
      </c>
      <c r="R1132" s="12" t="s">
        <v>3998</v>
      </c>
      <c r="S1132" s="12" t="s">
        <v>13833</v>
      </c>
      <c r="T1132" s="12" t="s">
        <v>13834</v>
      </c>
      <c r="U1132" s="12" t="s">
        <v>13835</v>
      </c>
      <c r="V1132" s="12" t="s">
        <v>13836</v>
      </c>
      <c r="W1132" s="12" t="s">
        <v>2</v>
      </c>
      <c r="X1132" s="12" t="s">
        <v>5098</v>
      </c>
      <c r="Y1132" s="12" t="s">
        <v>1990</v>
      </c>
      <c r="Z1132" s="12" t="s">
        <v>13837</v>
      </c>
    </row>
    <row r="1133" spans="1:26">
      <c r="A1133" s="12" t="s">
        <v>177</v>
      </c>
      <c r="B1133" s="12" t="s">
        <v>12640</v>
      </c>
      <c r="C1133" s="12" t="s">
        <v>13838</v>
      </c>
      <c r="D1133" s="12" t="s">
        <v>13839</v>
      </c>
      <c r="E1133" s="12" t="s">
        <v>13763</v>
      </c>
      <c r="F1133" s="12" t="s">
        <v>2384</v>
      </c>
      <c r="G1133" s="12" t="s">
        <v>1786</v>
      </c>
      <c r="H1133" s="12" t="s">
        <v>1698</v>
      </c>
      <c r="I1133" s="12" t="s">
        <v>1051</v>
      </c>
      <c r="J1133" s="12" t="s">
        <v>1502</v>
      </c>
      <c r="K1133" s="12" t="s">
        <v>1502</v>
      </c>
      <c r="L1133" s="12" t="s">
        <v>8714</v>
      </c>
      <c r="M1133" s="12" t="s">
        <v>7958</v>
      </c>
      <c r="N1133" s="12" t="s">
        <v>4781</v>
      </c>
      <c r="O1133" s="12" t="s">
        <v>3522</v>
      </c>
      <c r="P1133" s="12" t="s">
        <v>371</v>
      </c>
      <c r="Q1133" s="12" t="s">
        <v>375</v>
      </c>
      <c r="R1133" s="12" t="s">
        <v>9957</v>
      </c>
      <c r="S1133" s="12" t="s">
        <v>13840</v>
      </c>
      <c r="T1133" s="12" t="s">
        <v>12569</v>
      </c>
      <c r="U1133" s="12" t="s">
        <v>10644</v>
      </c>
      <c r="V1133" s="12" t="s">
        <v>13773</v>
      </c>
      <c r="W1133" s="12" t="s">
        <v>4</v>
      </c>
      <c r="X1133" s="12" t="s">
        <v>4099</v>
      </c>
      <c r="Y1133" s="12" t="s">
        <v>8486</v>
      </c>
      <c r="Z1133" s="12" t="s">
        <v>13841</v>
      </c>
    </row>
    <row r="1134" spans="1:26">
      <c r="A1134" s="12" t="s">
        <v>177</v>
      </c>
      <c r="B1134" s="12" t="s">
        <v>13842</v>
      </c>
      <c r="C1134" s="12" t="s">
        <v>13843</v>
      </c>
      <c r="D1134" s="12" t="s">
        <v>13844</v>
      </c>
      <c r="E1134" s="12" t="s">
        <v>13763</v>
      </c>
      <c r="F1134" s="12" t="s">
        <v>2029</v>
      </c>
      <c r="G1134" s="12" t="s">
        <v>1961</v>
      </c>
      <c r="H1134" s="12" t="s">
        <v>1897</v>
      </c>
      <c r="I1134" s="12" t="s">
        <v>1482</v>
      </c>
      <c r="J1134" s="12" t="s">
        <v>1482</v>
      </c>
      <c r="K1134" s="12" t="s">
        <v>1547</v>
      </c>
      <c r="L1134" s="12" t="s">
        <v>5956</v>
      </c>
      <c r="M1134" s="12" t="s">
        <v>4104</v>
      </c>
      <c r="N1134" s="12" t="s">
        <v>3492</v>
      </c>
      <c r="O1134" s="12" t="s">
        <v>3522</v>
      </c>
      <c r="P1134" s="12" t="s">
        <v>371</v>
      </c>
      <c r="Q1134" s="12" t="s">
        <v>3522</v>
      </c>
      <c r="R1134" s="12" t="s">
        <v>5449</v>
      </c>
      <c r="S1134" s="12" t="s">
        <v>13845</v>
      </c>
      <c r="T1134" s="12" t="s">
        <v>13846</v>
      </c>
      <c r="U1134" s="12" t="s">
        <v>13835</v>
      </c>
      <c r="V1134" s="12" t="s">
        <v>13836</v>
      </c>
      <c r="W1134" s="12" t="s">
        <v>4</v>
      </c>
      <c r="X1134" s="12" t="s">
        <v>9706</v>
      </c>
      <c r="Y1134" s="12" t="s">
        <v>4491</v>
      </c>
      <c r="Z1134" s="12" t="s">
        <v>13847</v>
      </c>
    </row>
    <row r="1135" spans="1:26">
      <c r="A1135" s="12" t="s">
        <v>177</v>
      </c>
      <c r="B1135" s="12" t="s">
        <v>12275</v>
      </c>
      <c r="C1135" s="12" t="s">
        <v>13848</v>
      </c>
      <c r="D1135" s="12" t="s">
        <v>13849</v>
      </c>
      <c r="E1135" s="12" t="s">
        <v>13850</v>
      </c>
      <c r="F1135" s="12" t="s">
        <v>1742</v>
      </c>
      <c r="G1135" s="12" t="s">
        <v>1918</v>
      </c>
      <c r="H1135" s="12" t="s">
        <v>1744</v>
      </c>
      <c r="I1135" s="12" t="s">
        <v>1051</v>
      </c>
      <c r="J1135" s="12" t="s">
        <v>1051</v>
      </c>
      <c r="K1135" s="12" t="s">
        <v>1502</v>
      </c>
      <c r="L1135" s="12" t="s">
        <v>4300</v>
      </c>
      <c r="M1135" s="12" t="s">
        <v>4025</v>
      </c>
      <c r="N1135" s="12" t="s">
        <v>2901</v>
      </c>
      <c r="O1135" s="12" t="s">
        <v>371</v>
      </c>
      <c r="P1135" s="12" t="s">
        <v>3522</v>
      </c>
      <c r="Q1135" s="12" t="s">
        <v>431</v>
      </c>
      <c r="R1135" s="12" t="s">
        <v>4826</v>
      </c>
      <c r="S1135" s="12" t="s">
        <v>9864</v>
      </c>
      <c r="T1135" s="12" t="s">
        <v>13851</v>
      </c>
      <c r="U1135" s="12" t="s">
        <v>6745</v>
      </c>
      <c r="V1135" s="12" t="s">
        <v>11931</v>
      </c>
      <c r="W1135" s="12" t="s">
        <v>2</v>
      </c>
      <c r="X1135" s="12" t="s">
        <v>13679</v>
      </c>
      <c r="Y1135" s="12" t="s">
        <v>13146</v>
      </c>
      <c r="Z1135" s="12" t="s">
        <v>13852</v>
      </c>
    </row>
    <row r="1136" spans="1:26">
      <c r="A1136" s="12" t="s">
        <v>177</v>
      </c>
      <c r="B1136" s="12" t="s">
        <v>9933</v>
      </c>
      <c r="C1136" s="12" t="s">
        <v>13853</v>
      </c>
      <c r="D1136" s="12" t="s">
        <v>13854</v>
      </c>
      <c r="E1136" s="12" t="s">
        <v>13850</v>
      </c>
      <c r="F1136" s="12" t="s">
        <v>1808</v>
      </c>
      <c r="G1136" s="12" t="s">
        <v>1853</v>
      </c>
      <c r="H1136" s="12" t="s">
        <v>1482</v>
      </c>
      <c r="I1136" s="12" t="s">
        <v>3800</v>
      </c>
      <c r="J1136" s="12" t="s">
        <v>1051</v>
      </c>
      <c r="K1136" s="12" t="s">
        <v>3800</v>
      </c>
      <c r="L1136" s="12" t="s">
        <v>11776</v>
      </c>
      <c r="M1136" s="12" t="s">
        <v>2491</v>
      </c>
      <c r="N1136" s="12" t="s">
        <v>3522</v>
      </c>
      <c r="O1136" s="12" t="s">
        <v>91</v>
      </c>
      <c r="P1136" s="12" t="s">
        <v>371</v>
      </c>
      <c r="Q1136" s="12" t="s">
        <v>91</v>
      </c>
      <c r="R1136" s="12" t="s">
        <v>4104</v>
      </c>
      <c r="S1136" s="12" t="s">
        <v>13855</v>
      </c>
      <c r="T1136" s="12" t="s">
        <v>13856</v>
      </c>
      <c r="U1136" s="12" t="s">
        <v>13857</v>
      </c>
      <c r="V1136" s="12" t="s">
        <v>372</v>
      </c>
      <c r="W1136" s="12" t="s">
        <v>2</v>
      </c>
      <c r="X1136" s="12" t="s">
        <v>11175</v>
      </c>
      <c r="Y1136" s="12" t="s">
        <v>12721</v>
      </c>
      <c r="Z1136" s="12" t="s">
        <v>13858</v>
      </c>
    </row>
    <row r="1137" spans="1:26">
      <c r="A1137" s="12" t="s">
        <v>177</v>
      </c>
      <c r="B1137" s="12" t="s">
        <v>9238</v>
      </c>
      <c r="C1137" s="12" t="s">
        <v>13859</v>
      </c>
      <c r="D1137" s="12" t="s">
        <v>13860</v>
      </c>
      <c r="E1137" s="12" t="s">
        <v>13850</v>
      </c>
      <c r="F1137" s="12" t="s">
        <v>2159</v>
      </c>
      <c r="G1137" s="12" t="s">
        <v>1961</v>
      </c>
      <c r="H1137" s="12" t="s">
        <v>1053</v>
      </c>
      <c r="I1137" s="12" t="s">
        <v>1051</v>
      </c>
      <c r="J1137" s="12" t="s">
        <v>1547</v>
      </c>
      <c r="K1137" s="12" t="s">
        <v>1613</v>
      </c>
      <c r="L1137" s="12" t="s">
        <v>3160</v>
      </c>
      <c r="M1137" s="12" t="s">
        <v>5319</v>
      </c>
      <c r="N1137" s="12" t="s">
        <v>1054</v>
      </c>
      <c r="O1137" s="12" t="s">
        <v>371</v>
      </c>
      <c r="P1137" s="12" t="s">
        <v>2038</v>
      </c>
      <c r="Q1137" s="12" t="s">
        <v>371</v>
      </c>
      <c r="R1137" s="12" t="s">
        <v>3880</v>
      </c>
      <c r="S1137" s="12" t="s">
        <v>13861</v>
      </c>
      <c r="T1137" s="12" t="s">
        <v>12028</v>
      </c>
      <c r="U1137" s="12" t="s">
        <v>13862</v>
      </c>
      <c r="V1137" s="12" t="s">
        <v>9962</v>
      </c>
      <c r="W1137" s="12" t="s">
        <v>3</v>
      </c>
      <c r="X1137" s="12" t="s">
        <v>9022</v>
      </c>
      <c r="Y1137" s="12" t="s">
        <v>4329</v>
      </c>
      <c r="Z1137" s="12" t="s">
        <v>13863</v>
      </c>
    </row>
    <row r="1138" spans="1:26">
      <c r="A1138" s="12" t="s">
        <v>177</v>
      </c>
      <c r="B1138" s="12" t="s">
        <v>8731</v>
      </c>
      <c r="C1138" s="12" t="s">
        <v>13864</v>
      </c>
      <c r="D1138" s="12" t="s">
        <v>13865</v>
      </c>
      <c r="E1138" s="12" t="s">
        <v>13850</v>
      </c>
      <c r="F1138" s="12" t="s">
        <v>1764</v>
      </c>
      <c r="G1138" s="12" t="s">
        <v>2074</v>
      </c>
      <c r="H1138" s="12" t="s">
        <v>1984</v>
      </c>
      <c r="I1138" s="12" t="s">
        <v>1546</v>
      </c>
      <c r="J1138" s="12" t="s">
        <v>1051</v>
      </c>
      <c r="K1138" s="12" t="s">
        <v>1502</v>
      </c>
      <c r="L1138" s="12" t="s">
        <v>4436</v>
      </c>
      <c r="M1138" s="12" t="s">
        <v>10778</v>
      </c>
      <c r="N1138" s="12" t="s">
        <v>2038</v>
      </c>
      <c r="O1138" s="12" t="s">
        <v>2172</v>
      </c>
      <c r="P1138" s="12" t="s">
        <v>371</v>
      </c>
      <c r="Q1138" s="12" t="s">
        <v>375</v>
      </c>
      <c r="R1138" s="12" t="s">
        <v>3074</v>
      </c>
      <c r="S1138" s="12" t="s">
        <v>13866</v>
      </c>
      <c r="T1138" s="12" t="s">
        <v>13867</v>
      </c>
      <c r="U1138" s="12" t="s">
        <v>13868</v>
      </c>
      <c r="V1138" s="12" t="s">
        <v>11931</v>
      </c>
      <c r="W1138" s="12" t="s">
        <v>2</v>
      </c>
      <c r="X1138" s="12" t="s">
        <v>4491</v>
      </c>
      <c r="Y1138" s="12" t="s">
        <v>2787</v>
      </c>
      <c r="Z1138" s="12" t="s">
        <v>13869</v>
      </c>
    </row>
    <row r="1139" spans="1:26">
      <c r="A1139" s="12" t="s">
        <v>177</v>
      </c>
      <c r="B1139" s="12" t="s">
        <v>13870</v>
      </c>
      <c r="C1139" s="12" t="s">
        <v>13871</v>
      </c>
      <c r="D1139" s="12" t="s">
        <v>13872</v>
      </c>
      <c r="E1139" s="12" t="s">
        <v>13873</v>
      </c>
      <c r="F1139" s="12" t="s">
        <v>1984</v>
      </c>
      <c r="G1139" s="12" t="s">
        <v>1939</v>
      </c>
      <c r="H1139" s="12" t="s">
        <v>1918</v>
      </c>
      <c r="I1139" s="12" t="s">
        <v>1502</v>
      </c>
      <c r="J1139" s="12" t="s">
        <v>1482</v>
      </c>
      <c r="K1139" s="12" t="s">
        <v>1504</v>
      </c>
      <c r="L1139" s="12" t="s">
        <v>2897</v>
      </c>
      <c r="M1139" s="12" t="s">
        <v>3522</v>
      </c>
      <c r="N1139" s="12" t="s">
        <v>4192</v>
      </c>
      <c r="O1139" s="12" t="s">
        <v>3522</v>
      </c>
      <c r="P1139" s="12" t="s">
        <v>371</v>
      </c>
      <c r="Q1139" s="12" t="s">
        <v>2172</v>
      </c>
      <c r="R1139" s="12" t="s">
        <v>7089</v>
      </c>
      <c r="S1139" s="12" t="s">
        <v>13433</v>
      </c>
      <c r="T1139" s="12" t="s">
        <v>13874</v>
      </c>
      <c r="U1139" s="12" t="s">
        <v>13875</v>
      </c>
      <c r="V1139" s="12" t="s">
        <v>13876</v>
      </c>
      <c r="W1139" s="12" t="s">
        <v>4</v>
      </c>
      <c r="X1139" s="12" t="s">
        <v>8622</v>
      </c>
      <c r="Y1139" s="12" t="s">
        <v>10497</v>
      </c>
      <c r="Z1139" s="12" t="s">
        <v>13877</v>
      </c>
    </row>
    <row r="1140" spans="1:26">
      <c r="A1140" s="12" t="s">
        <v>177</v>
      </c>
      <c r="B1140" s="12" t="s">
        <v>13878</v>
      </c>
      <c r="C1140" s="12" t="s">
        <v>13879</v>
      </c>
      <c r="D1140" s="12" t="s">
        <v>13880</v>
      </c>
      <c r="E1140" s="12" t="s">
        <v>13873</v>
      </c>
      <c r="F1140" s="12" t="s">
        <v>3800</v>
      </c>
      <c r="G1140" s="12" t="s">
        <v>3800</v>
      </c>
      <c r="H1140" s="12" t="s">
        <v>3800</v>
      </c>
      <c r="I1140" s="12" t="s">
        <v>3800</v>
      </c>
      <c r="J1140" s="12" t="s">
        <v>3800</v>
      </c>
      <c r="K1140" s="12" t="s">
        <v>1937</v>
      </c>
      <c r="L1140" s="12" t="s">
        <v>91</v>
      </c>
      <c r="M1140" s="12" t="s">
        <v>91</v>
      </c>
      <c r="N1140" s="12" t="s">
        <v>91</v>
      </c>
      <c r="O1140" s="12" t="s">
        <v>91</v>
      </c>
      <c r="P1140" s="12" t="s">
        <v>91</v>
      </c>
      <c r="Q1140" s="12" t="s">
        <v>13881</v>
      </c>
      <c r="R1140" s="12" t="s">
        <v>13881</v>
      </c>
      <c r="S1140" s="12" t="s">
        <v>91</v>
      </c>
      <c r="T1140" s="12" t="s">
        <v>13882</v>
      </c>
      <c r="U1140" s="12" t="s">
        <v>3808</v>
      </c>
      <c r="V1140" s="12" t="s">
        <v>6841</v>
      </c>
      <c r="W1140" s="12" t="s">
        <v>91</v>
      </c>
      <c r="X1140" s="12" t="s">
        <v>13883</v>
      </c>
      <c r="Y1140" s="12" t="s">
        <v>13883</v>
      </c>
      <c r="Z1140" s="12" t="s">
        <v>91</v>
      </c>
    </row>
    <row r="1141" spans="1:26">
      <c r="A1141" s="12" t="s">
        <v>177</v>
      </c>
      <c r="B1141" s="12" t="s">
        <v>13884</v>
      </c>
      <c r="C1141" s="12" t="s">
        <v>13885</v>
      </c>
      <c r="D1141" s="12" t="s">
        <v>13886</v>
      </c>
      <c r="E1141" s="12" t="s">
        <v>13873</v>
      </c>
      <c r="F1141" s="12" t="s">
        <v>1786</v>
      </c>
      <c r="G1141" s="12" t="s">
        <v>2050</v>
      </c>
      <c r="H1141" s="12" t="s">
        <v>1053</v>
      </c>
      <c r="I1141" s="12" t="s">
        <v>1502</v>
      </c>
      <c r="J1141" s="12" t="s">
        <v>1504</v>
      </c>
      <c r="K1141" s="12" t="s">
        <v>1698</v>
      </c>
      <c r="L1141" s="12" t="s">
        <v>4104</v>
      </c>
      <c r="M1141" s="12" t="s">
        <v>4103</v>
      </c>
      <c r="N1141" s="12" t="s">
        <v>3522</v>
      </c>
      <c r="O1141" s="12" t="s">
        <v>3522</v>
      </c>
      <c r="P1141" s="12" t="s">
        <v>2172</v>
      </c>
      <c r="Q1141" s="12" t="s">
        <v>3664</v>
      </c>
      <c r="R1141" s="12" t="s">
        <v>7023</v>
      </c>
      <c r="S1141" s="12" t="s">
        <v>13887</v>
      </c>
      <c r="T1141" s="12" t="s">
        <v>13888</v>
      </c>
      <c r="U1141" s="12" t="s">
        <v>13889</v>
      </c>
      <c r="V1141" s="12" t="s">
        <v>13890</v>
      </c>
      <c r="W1141" s="12" t="s">
        <v>4</v>
      </c>
      <c r="X1141" s="12" t="s">
        <v>961</v>
      </c>
      <c r="Y1141" s="12" t="s">
        <v>13723</v>
      </c>
      <c r="Z1141" s="12" t="s">
        <v>13891</v>
      </c>
    </row>
    <row r="1142" spans="1:26">
      <c r="A1142" s="12" t="s">
        <v>177</v>
      </c>
      <c r="B1142" s="12" t="s">
        <v>7291</v>
      </c>
      <c r="C1142" s="12" t="s">
        <v>13892</v>
      </c>
      <c r="D1142" s="12" t="s">
        <v>13893</v>
      </c>
      <c r="E1142" s="12" t="s">
        <v>13873</v>
      </c>
      <c r="F1142" s="12" t="s">
        <v>2404</v>
      </c>
      <c r="G1142" s="12" t="s">
        <v>1875</v>
      </c>
      <c r="H1142" s="12" t="s">
        <v>1590</v>
      </c>
      <c r="I1142" s="12" t="s">
        <v>3800</v>
      </c>
      <c r="J1142" s="12" t="s">
        <v>1482</v>
      </c>
      <c r="K1142" s="12" t="s">
        <v>1051</v>
      </c>
      <c r="L1142" s="12" t="s">
        <v>13894</v>
      </c>
      <c r="M1142" s="12" t="s">
        <v>2773</v>
      </c>
      <c r="N1142" s="12" t="s">
        <v>5802</v>
      </c>
      <c r="O1142" s="12" t="s">
        <v>91</v>
      </c>
      <c r="P1142" s="12" t="s">
        <v>371</v>
      </c>
      <c r="Q1142" s="12" t="s">
        <v>371</v>
      </c>
      <c r="R1142" s="12" t="s">
        <v>7058</v>
      </c>
      <c r="S1142" s="12" t="s">
        <v>13895</v>
      </c>
      <c r="T1142" s="12" t="s">
        <v>13896</v>
      </c>
      <c r="U1142" s="12" t="s">
        <v>13897</v>
      </c>
      <c r="V1142" s="12" t="s">
        <v>13898</v>
      </c>
      <c r="W1142" s="12" t="s">
        <v>3</v>
      </c>
      <c r="X1142" s="12" t="s">
        <v>13899</v>
      </c>
      <c r="Y1142" s="12" t="s">
        <v>3799</v>
      </c>
      <c r="Z1142" s="12" t="s">
        <v>13900</v>
      </c>
    </row>
    <row r="1143" spans="1:26">
      <c r="A1143" s="12" t="s">
        <v>177</v>
      </c>
      <c r="B1143" s="12" t="s">
        <v>12105</v>
      </c>
      <c r="C1143" s="12" t="s">
        <v>13901</v>
      </c>
      <c r="D1143" s="12" t="s">
        <v>13902</v>
      </c>
      <c r="E1143" s="12" t="s">
        <v>13873</v>
      </c>
      <c r="F1143" s="12" t="s">
        <v>1348</v>
      </c>
      <c r="G1143" s="12" t="s">
        <v>1613</v>
      </c>
      <c r="H1143" s="12" t="s">
        <v>1051</v>
      </c>
      <c r="I1143" s="12" t="s">
        <v>3800</v>
      </c>
      <c r="J1143" s="12" t="s">
        <v>3800</v>
      </c>
      <c r="K1143" s="12" t="s">
        <v>1502</v>
      </c>
      <c r="L1143" s="12" t="s">
        <v>5641</v>
      </c>
      <c r="M1143" s="12" t="s">
        <v>2696</v>
      </c>
      <c r="N1143" s="12" t="s">
        <v>3522</v>
      </c>
      <c r="O1143" s="12" t="s">
        <v>91</v>
      </c>
      <c r="P1143" s="12" t="s">
        <v>91</v>
      </c>
      <c r="Q1143" s="12" t="s">
        <v>375</v>
      </c>
      <c r="R1143" s="12" t="s">
        <v>4892</v>
      </c>
      <c r="S1143" s="12" t="s">
        <v>13903</v>
      </c>
      <c r="T1143" s="12" t="s">
        <v>13904</v>
      </c>
      <c r="U1143" s="12" t="s">
        <v>3808</v>
      </c>
      <c r="V1143" s="12" t="s">
        <v>13905</v>
      </c>
      <c r="W1143" s="12" t="s">
        <v>2</v>
      </c>
      <c r="X1143" s="12" t="s">
        <v>13906</v>
      </c>
      <c r="Y1143" s="12" t="s">
        <v>1599</v>
      </c>
      <c r="Z1143" s="12" t="s">
        <v>13907</v>
      </c>
    </row>
    <row r="1144" spans="1:26">
      <c r="A1144" s="12" t="s">
        <v>177</v>
      </c>
      <c r="B1144" s="12" t="s">
        <v>13415</v>
      </c>
      <c r="C1144" s="12" t="s">
        <v>13908</v>
      </c>
      <c r="D1144" s="12" t="s">
        <v>13909</v>
      </c>
      <c r="E1144" s="12" t="s">
        <v>13873</v>
      </c>
      <c r="F1144" s="12" t="s">
        <v>2074</v>
      </c>
      <c r="G1144" s="12" t="s">
        <v>1831</v>
      </c>
      <c r="H1144" s="12" t="s">
        <v>1810</v>
      </c>
      <c r="I1144" s="12" t="s">
        <v>1547</v>
      </c>
      <c r="J1144" s="12" t="s">
        <v>1504</v>
      </c>
      <c r="K1144" s="12" t="s">
        <v>1592</v>
      </c>
      <c r="L1144" s="12" t="s">
        <v>10778</v>
      </c>
      <c r="M1144" s="12" t="s">
        <v>3230</v>
      </c>
      <c r="N1144" s="12" t="s">
        <v>6766</v>
      </c>
      <c r="O1144" s="12" t="s">
        <v>2773</v>
      </c>
      <c r="P1144" s="12" t="s">
        <v>371</v>
      </c>
      <c r="Q1144" s="12" t="s">
        <v>1355</v>
      </c>
      <c r="R1144" s="12" t="s">
        <v>13910</v>
      </c>
      <c r="S1144" s="12" t="s">
        <v>13911</v>
      </c>
      <c r="T1144" s="12" t="s">
        <v>13912</v>
      </c>
      <c r="U1144" s="12" t="s">
        <v>13913</v>
      </c>
      <c r="V1144" s="12" t="s">
        <v>13914</v>
      </c>
      <c r="W1144" s="12" t="s">
        <v>2</v>
      </c>
      <c r="X1144" s="12" t="s">
        <v>10931</v>
      </c>
      <c r="Y1144" s="12" t="s">
        <v>6863</v>
      </c>
      <c r="Z1144" s="12" t="s">
        <v>13915</v>
      </c>
    </row>
    <row r="1145" spans="1:26">
      <c r="A1145" s="12" t="s">
        <v>177</v>
      </c>
      <c r="B1145" s="12" t="s">
        <v>12333</v>
      </c>
      <c r="C1145" s="12" t="s">
        <v>13916</v>
      </c>
      <c r="D1145" s="12" t="s">
        <v>13917</v>
      </c>
      <c r="E1145" s="12" t="s">
        <v>13873</v>
      </c>
      <c r="F1145" s="12" t="s">
        <v>2134</v>
      </c>
      <c r="G1145" s="12" t="s">
        <v>1721</v>
      </c>
      <c r="H1145" s="12" t="s">
        <v>1613</v>
      </c>
      <c r="I1145" s="12" t="s">
        <v>1592</v>
      </c>
      <c r="J1145" s="12" t="s">
        <v>1546</v>
      </c>
      <c r="K1145" s="12" t="s">
        <v>1504</v>
      </c>
      <c r="L1145" s="12" t="s">
        <v>3492</v>
      </c>
      <c r="M1145" s="12" t="s">
        <v>2731</v>
      </c>
      <c r="N1145" s="12" t="s">
        <v>375</v>
      </c>
      <c r="O1145" s="12" t="s">
        <v>3583</v>
      </c>
      <c r="P1145" s="12" t="s">
        <v>4088</v>
      </c>
      <c r="Q1145" s="12" t="s">
        <v>371</v>
      </c>
      <c r="R1145" s="12" t="s">
        <v>13918</v>
      </c>
      <c r="S1145" s="12" t="s">
        <v>13919</v>
      </c>
      <c r="T1145" s="12" t="s">
        <v>13920</v>
      </c>
      <c r="U1145" s="12" t="s">
        <v>13921</v>
      </c>
      <c r="V1145" s="12" t="s">
        <v>13876</v>
      </c>
      <c r="W1145" s="12" t="s">
        <v>10</v>
      </c>
      <c r="X1145" s="12" t="s">
        <v>2946</v>
      </c>
      <c r="Y1145" s="12" t="s">
        <v>1577</v>
      </c>
      <c r="Z1145" s="12" t="s">
        <v>13922</v>
      </c>
    </row>
    <row r="1146" spans="1:26">
      <c r="A1146" s="12" t="s">
        <v>177</v>
      </c>
      <c r="B1146" s="12" t="s">
        <v>13044</v>
      </c>
      <c r="C1146" s="12" t="s">
        <v>13923</v>
      </c>
      <c r="D1146" s="12" t="s">
        <v>13924</v>
      </c>
      <c r="E1146" s="12" t="s">
        <v>13873</v>
      </c>
      <c r="F1146" s="12" t="s">
        <v>1875</v>
      </c>
      <c r="G1146" s="12" t="s">
        <v>2281</v>
      </c>
      <c r="H1146" s="12" t="s">
        <v>1721</v>
      </c>
      <c r="I1146" s="12" t="s">
        <v>1504</v>
      </c>
      <c r="J1146" s="12" t="s">
        <v>1051</v>
      </c>
      <c r="K1146" s="12" t="s">
        <v>1504</v>
      </c>
      <c r="L1146" s="12" t="s">
        <v>3522</v>
      </c>
      <c r="M1146" s="12" t="s">
        <v>9018</v>
      </c>
      <c r="N1146" s="12" t="s">
        <v>3143</v>
      </c>
      <c r="O1146" s="12" t="s">
        <v>2172</v>
      </c>
      <c r="P1146" s="12" t="s">
        <v>371</v>
      </c>
      <c r="Q1146" s="12" t="s">
        <v>371</v>
      </c>
      <c r="R1146" s="12" t="s">
        <v>13590</v>
      </c>
      <c r="S1146" s="12" t="s">
        <v>13925</v>
      </c>
      <c r="T1146" s="12" t="s">
        <v>13926</v>
      </c>
      <c r="U1146" s="12" t="s">
        <v>13927</v>
      </c>
      <c r="V1146" s="12" t="s">
        <v>13876</v>
      </c>
      <c r="W1146" s="12" t="s">
        <v>2</v>
      </c>
      <c r="X1146" s="12" t="s">
        <v>1838</v>
      </c>
      <c r="Y1146" s="12" t="s">
        <v>967</v>
      </c>
      <c r="Z1146" s="12" t="s">
        <v>13928</v>
      </c>
    </row>
    <row r="1147" spans="1:26">
      <c r="A1147" s="12" t="s">
        <v>177</v>
      </c>
      <c r="B1147" s="12" t="s">
        <v>9890</v>
      </c>
      <c r="C1147" s="12" t="s">
        <v>13929</v>
      </c>
      <c r="D1147" s="12" t="s">
        <v>13930</v>
      </c>
      <c r="E1147" s="12" t="s">
        <v>13873</v>
      </c>
      <c r="F1147" s="12" t="s">
        <v>2135</v>
      </c>
      <c r="G1147" s="12" t="s">
        <v>1961</v>
      </c>
      <c r="H1147" s="12" t="s">
        <v>1502</v>
      </c>
      <c r="I1147" s="12" t="s">
        <v>3800</v>
      </c>
      <c r="J1147" s="12" t="s">
        <v>3800</v>
      </c>
      <c r="K1147" s="12" t="s">
        <v>3800</v>
      </c>
      <c r="L1147" s="12" t="s">
        <v>13931</v>
      </c>
      <c r="M1147" s="12" t="s">
        <v>3212</v>
      </c>
      <c r="N1147" s="12" t="s">
        <v>431</v>
      </c>
      <c r="O1147" s="12" t="s">
        <v>91</v>
      </c>
      <c r="P1147" s="12" t="s">
        <v>91</v>
      </c>
      <c r="Q1147" s="12" t="s">
        <v>91</v>
      </c>
      <c r="R1147" s="12" t="s">
        <v>13932</v>
      </c>
      <c r="S1147" s="12" t="s">
        <v>13933</v>
      </c>
      <c r="T1147" s="12" t="s">
        <v>13934</v>
      </c>
      <c r="U1147" s="12" t="s">
        <v>3808</v>
      </c>
      <c r="V1147" s="12" t="s">
        <v>372</v>
      </c>
      <c r="W1147" s="12" t="s">
        <v>10</v>
      </c>
      <c r="X1147" s="12" t="s">
        <v>13935</v>
      </c>
      <c r="Y1147" s="12" t="s">
        <v>13663</v>
      </c>
      <c r="Z1147" s="12" t="s">
        <v>13936</v>
      </c>
    </row>
    <row r="1148" spans="1:26">
      <c r="A1148" s="12" t="s">
        <v>177</v>
      </c>
      <c r="B1148" s="12" t="s">
        <v>13937</v>
      </c>
      <c r="C1148" s="12" t="s">
        <v>13938</v>
      </c>
      <c r="D1148" s="12" t="s">
        <v>13939</v>
      </c>
      <c r="E1148" s="12" t="s">
        <v>13940</v>
      </c>
      <c r="F1148" s="12" t="s">
        <v>2137</v>
      </c>
      <c r="G1148" s="12" t="s">
        <v>2114</v>
      </c>
      <c r="H1148" s="12" t="s">
        <v>1613</v>
      </c>
      <c r="I1148" s="12" t="s">
        <v>1482</v>
      </c>
      <c r="J1148" s="12" t="s">
        <v>1502</v>
      </c>
      <c r="K1148" s="12" t="s">
        <v>1051</v>
      </c>
      <c r="L1148" s="12" t="s">
        <v>3997</v>
      </c>
      <c r="M1148" s="12" t="s">
        <v>10709</v>
      </c>
      <c r="N1148" s="12" t="s">
        <v>3363</v>
      </c>
      <c r="O1148" s="12" t="s">
        <v>375</v>
      </c>
      <c r="P1148" s="12" t="s">
        <v>371</v>
      </c>
      <c r="Q1148" s="12" t="s">
        <v>371</v>
      </c>
      <c r="R1148" s="12" t="s">
        <v>8329</v>
      </c>
      <c r="S1148" s="12" t="s">
        <v>13941</v>
      </c>
      <c r="T1148" s="12" t="s">
        <v>13942</v>
      </c>
      <c r="U1148" s="12" t="s">
        <v>12043</v>
      </c>
      <c r="V1148" s="12" t="s">
        <v>5128</v>
      </c>
      <c r="W1148" s="12" t="s">
        <v>10</v>
      </c>
      <c r="X1148" s="12" t="s">
        <v>4939</v>
      </c>
      <c r="Y1148" s="12" t="s">
        <v>1166</v>
      </c>
      <c r="Z1148" s="12" t="s">
        <v>13943</v>
      </c>
    </row>
    <row r="1149" spans="1:26">
      <c r="A1149" s="12" t="s">
        <v>177</v>
      </c>
      <c r="B1149" s="12" t="s">
        <v>13705</v>
      </c>
      <c r="C1149" s="12" t="s">
        <v>13944</v>
      </c>
      <c r="D1149" s="12" t="s">
        <v>13945</v>
      </c>
      <c r="E1149" s="12" t="s">
        <v>13940</v>
      </c>
      <c r="F1149" s="12" t="s">
        <v>3800</v>
      </c>
      <c r="G1149" s="12" t="s">
        <v>3800</v>
      </c>
      <c r="H1149" s="12" t="s">
        <v>3800</v>
      </c>
      <c r="I1149" s="12" t="s">
        <v>3800</v>
      </c>
      <c r="J1149" s="12" t="s">
        <v>3800</v>
      </c>
      <c r="K1149" s="12" t="s">
        <v>2994</v>
      </c>
      <c r="L1149" s="12" t="s">
        <v>91</v>
      </c>
      <c r="M1149" s="12" t="s">
        <v>91</v>
      </c>
      <c r="N1149" s="12" t="s">
        <v>91</v>
      </c>
      <c r="O1149" s="12" t="s">
        <v>91</v>
      </c>
      <c r="P1149" s="12" t="s">
        <v>91</v>
      </c>
      <c r="Q1149" s="12" t="s">
        <v>13946</v>
      </c>
      <c r="R1149" s="12" t="s">
        <v>13946</v>
      </c>
      <c r="S1149" s="12" t="s">
        <v>91</v>
      </c>
      <c r="T1149" s="12" t="s">
        <v>13947</v>
      </c>
      <c r="U1149" s="12" t="s">
        <v>3808</v>
      </c>
      <c r="V1149" s="12" t="s">
        <v>6841</v>
      </c>
      <c r="W1149" s="12" t="s">
        <v>91</v>
      </c>
      <c r="X1149" s="12" t="s">
        <v>13948</v>
      </c>
      <c r="Y1149" s="12" t="s">
        <v>13948</v>
      </c>
      <c r="Z1149" s="12" t="s">
        <v>91</v>
      </c>
    </row>
    <row r="1150" spans="1:26">
      <c r="A1150" s="12" t="s">
        <v>177</v>
      </c>
      <c r="B1150" s="12" t="s">
        <v>7845</v>
      </c>
      <c r="C1150" s="12" t="s">
        <v>13949</v>
      </c>
      <c r="D1150" s="12" t="s">
        <v>13950</v>
      </c>
      <c r="E1150" s="12" t="s">
        <v>13940</v>
      </c>
      <c r="F1150" s="12" t="s">
        <v>2007</v>
      </c>
      <c r="G1150" s="12" t="s">
        <v>1875</v>
      </c>
      <c r="H1150" s="12" t="s">
        <v>1053</v>
      </c>
      <c r="I1150" s="12" t="s">
        <v>1502</v>
      </c>
      <c r="J1150" s="12" t="s">
        <v>1657</v>
      </c>
      <c r="K1150" s="12" t="s">
        <v>1053</v>
      </c>
      <c r="L1150" s="12" t="s">
        <v>13951</v>
      </c>
      <c r="M1150" s="12" t="s">
        <v>2292</v>
      </c>
      <c r="N1150" s="12" t="s">
        <v>4674</v>
      </c>
      <c r="O1150" s="12" t="s">
        <v>375</v>
      </c>
      <c r="P1150" s="12" t="s">
        <v>3332</v>
      </c>
      <c r="Q1150" s="12" t="s">
        <v>1054</v>
      </c>
      <c r="R1150" s="12" t="s">
        <v>13952</v>
      </c>
      <c r="S1150" s="12" t="s">
        <v>13953</v>
      </c>
      <c r="T1150" s="12" t="s">
        <v>13954</v>
      </c>
      <c r="U1150" s="12" t="s">
        <v>13955</v>
      </c>
      <c r="V1150" s="12" t="s">
        <v>13956</v>
      </c>
      <c r="W1150" s="12" t="s">
        <v>3</v>
      </c>
      <c r="X1150" s="12" t="s">
        <v>1882</v>
      </c>
      <c r="Y1150" s="12" t="s">
        <v>3505</v>
      </c>
      <c r="Z1150" s="12" t="s">
        <v>13957</v>
      </c>
    </row>
    <row r="1151" spans="1:26">
      <c r="A1151" s="12" t="s">
        <v>177</v>
      </c>
      <c r="B1151" s="12" t="s">
        <v>13958</v>
      </c>
      <c r="C1151" s="12" t="s">
        <v>13959</v>
      </c>
      <c r="D1151" s="12" t="s">
        <v>13960</v>
      </c>
      <c r="E1151" s="12" t="s">
        <v>13940</v>
      </c>
      <c r="F1151" s="12" t="s">
        <v>2530</v>
      </c>
      <c r="G1151" s="12" t="s">
        <v>1764</v>
      </c>
      <c r="H1151" s="12" t="s">
        <v>1504</v>
      </c>
      <c r="I1151" s="12" t="s">
        <v>3800</v>
      </c>
      <c r="J1151" s="12" t="s">
        <v>3800</v>
      </c>
      <c r="K1151" s="12" t="s">
        <v>1504</v>
      </c>
      <c r="L1151" s="12" t="s">
        <v>13961</v>
      </c>
      <c r="M1151" s="12" t="s">
        <v>4105</v>
      </c>
      <c r="N1151" s="12" t="s">
        <v>2172</v>
      </c>
      <c r="O1151" s="12" t="s">
        <v>91</v>
      </c>
      <c r="P1151" s="12" t="s">
        <v>91</v>
      </c>
      <c r="Q1151" s="12" t="s">
        <v>2172</v>
      </c>
      <c r="R1151" s="12" t="s">
        <v>5189</v>
      </c>
      <c r="S1151" s="12" t="s">
        <v>13962</v>
      </c>
      <c r="T1151" s="12" t="s">
        <v>13963</v>
      </c>
      <c r="U1151" s="12" t="s">
        <v>3808</v>
      </c>
      <c r="V1151" s="12" t="s">
        <v>8291</v>
      </c>
      <c r="W1151" s="12" t="s">
        <v>10</v>
      </c>
      <c r="X1151" s="12" t="s">
        <v>11588</v>
      </c>
      <c r="Y1151" s="12" t="s">
        <v>10667</v>
      </c>
      <c r="Z1151" s="12" t="s">
        <v>13964</v>
      </c>
    </row>
    <row r="1152" spans="1:26">
      <c r="A1152" s="12" t="s">
        <v>177</v>
      </c>
      <c r="B1152" s="12" t="s">
        <v>6584</v>
      </c>
      <c r="C1152" s="12" t="s">
        <v>13965</v>
      </c>
      <c r="D1152" s="12" t="s">
        <v>13966</v>
      </c>
      <c r="E1152" s="12" t="s">
        <v>13940</v>
      </c>
      <c r="F1152" s="12" t="s">
        <v>2608</v>
      </c>
      <c r="G1152" s="12" t="s">
        <v>1590</v>
      </c>
      <c r="H1152" s="12" t="s">
        <v>1504</v>
      </c>
      <c r="I1152" s="12" t="s">
        <v>3800</v>
      </c>
      <c r="J1152" s="12" t="s">
        <v>1051</v>
      </c>
      <c r="K1152" s="12" t="s">
        <v>1482</v>
      </c>
      <c r="L1152" s="12" t="s">
        <v>13967</v>
      </c>
      <c r="M1152" s="12" t="s">
        <v>3804</v>
      </c>
      <c r="N1152" s="12" t="s">
        <v>371</v>
      </c>
      <c r="O1152" s="12" t="s">
        <v>91</v>
      </c>
      <c r="P1152" s="12" t="s">
        <v>371</v>
      </c>
      <c r="Q1152" s="12" t="s">
        <v>375</v>
      </c>
      <c r="R1152" s="12" t="s">
        <v>3836</v>
      </c>
      <c r="S1152" s="12" t="s">
        <v>13968</v>
      </c>
      <c r="T1152" s="12" t="s">
        <v>13969</v>
      </c>
      <c r="U1152" s="12" t="s">
        <v>10814</v>
      </c>
      <c r="V1152" s="12" t="s">
        <v>12044</v>
      </c>
      <c r="W1152" s="12" t="s">
        <v>3</v>
      </c>
      <c r="X1152" s="12" t="s">
        <v>13970</v>
      </c>
      <c r="Y1152" s="12" t="s">
        <v>13971</v>
      </c>
      <c r="Z1152" s="12" t="s">
        <v>13972</v>
      </c>
    </row>
    <row r="1153" spans="1:26">
      <c r="A1153" s="12" t="s">
        <v>177</v>
      </c>
      <c r="B1153" s="12" t="s">
        <v>9683</v>
      </c>
      <c r="C1153" s="12" t="s">
        <v>13973</v>
      </c>
      <c r="D1153" s="12" t="s">
        <v>13974</v>
      </c>
      <c r="E1153" s="12" t="s">
        <v>13940</v>
      </c>
      <c r="F1153" s="12" t="s">
        <v>1810</v>
      </c>
      <c r="G1153" s="12" t="s">
        <v>1897</v>
      </c>
      <c r="H1153" s="12" t="s">
        <v>1939</v>
      </c>
      <c r="I1153" s="12" t="s">
        <v>1546</v>
      </c>
      <c r="J1153" s="12" t="s">
        <v>1592</v>
      </c>
      <c r="K1153" s="12" t="s">
        <v>1502</v>
      </c>
      <c r="L1153" s="12" t="s">
        <v>6240</v>
      </c>
      <c r="M1153" s="12" t="s">
        <v>3492</v>
      </c>
      <c r="N1153" s="12" t="s">
        <v>3879</v>
      </c>
      <c r="O1153" s="12" t="s">
        <v>4781</v>
      </c>
      <c r="P1153" s="12" t="s">
        <v>3492</v>
      </c>
      <c r="Q1153" s="12" t="s">
        <v>431</v>
      </c>
      <c r="R1153" s="12" t="s">
        <v>7167</v>
      </c>
      <c r="S1153" s="12" t="s">
        <v>13975</v>
      </c>
      <c r="T1153" s="12" t="s">
        <v>13976</v>
      </c>
      <c r="U1153" s="12" t="s">
        <v>13632</v>
      </c>
      <c r="V1153" s="12" t="s">
        <v>13977</v>
      </c>
      <c r="W1153" s="12" t="s">
        <v>11</v>
      </c>
      <c r="X1153" s="12" t="s">
        <v>13978</v>
      </c>
      <c r="Y1153" s="12" t="s">
        <v>7510</v>
      </c>
      <c r="Z1153" s="12" t="s">
        <v>13979</v>
      </c>
    </row>
    <row r="1154" spans="1:26">
      <c r="A1154" s="12" t="s">
        <v>177</v>
      </c>
      <c r="B1154" s="12" t="s">
        <v>13980</v>
      </c>
      <c r="C1154" s="12" t="s">
        <v>13981</v>
      </c>
      <c r="D1154" s="12" t="s">
        <v>13982</v>
      </c>
      <c r="E1154" s="12" t="s">
        <v>13940</v>
      </c>
      <c r="F1154" s="12" t="s">
        <v>2247</v>
      </c>
      <c r="G1154" s="12" t="s">
        <v>1051</v>
      </c>
      <c r="H1154" s="12" t="s">
        <v>3800</v>
      </c>
      <c r="I1154" s="12" t="s">
        <v>3800</v>
      </c>
      <c r="J1154" s="12" t="s">
        <v>1051</v>
      </c>
      <c r="K1154" s="12" t="s">
        <v>3800</v>
      </c>
      <c r="L1154" s="12" t="s">
        <v>13983</v>
      </c>
      <c r="M1154" s="12" t="s">
        <v>3522</v>
      </c>
      <c r="N1154" s="12" t="s">
        <v>91</v>
      </c>
      <c r="O1154" s="12" t="s">
        <v>91</v>
      </c>
      <c r="P1154" s="12" t="s">
        <v>3522</v>
      </c>
      <c r="Q1154" s="12" t="s">
        <v>91</v>
      </c>
      <c r="R1154" s="12" t="s">
        <v>13984</v>
      </c>
      <c r="S1154" s="12" t="s">
        <v>13985</v>
      </c>
      <c r="T1154" s="12" t="s">
        <v>13986</v>
      </c>
      <c r="U1154" s="12" t="s">
        <v>10814</v>
      </c>
      <c r="V1154" s="12" t="s">
        <v>372</v>
      </c>
      <c r="W1154" s="12" t="s">
        <v>11</v>
      </c>
      <c r="X1154" s="12" t="s">
        <v>1596</v>
      </c>
      <c r="Y1154" s="12" t="s">
        <v>13987</v>
      </c>
      <c r="Z1154" s="12" t="s">
        <v>13988</v>
      </c>
    </row>
    <row r="1155" spans="1:26">
      <c r="A1155" s="12" t="s">
        <v>177</v>
      </c>
      <c r="B1155" s="12" t="s">
        <v>13752</v>
      </c>
      <c r="C1155" s="12" t="s">
        <v>13989</v>
      </c>
      <c r="D1155" s="12" t="s">
        <v>13990</v>
      </c>
      <c r="E1155" s="12" t="s">
        <v>13940</v>
      </c>
      <c r="F1155" s="12" t="s">
        <v>1875</v>
      </c>
      <c r="G1155" s="12" t="s">
        <v>2114</v>
      </c>
      <c r="H1155" s="12" t="s">
        <v>1786</v>
      </c>
      <c r="I1155" s="12" t="s">
        <v>1547</v>
      </c>
      <c r="J1155" s="12" t="s">
        <v>1051</v>
      </c>
      <c r="K1155" s="12" t="s">
        <v>1547</v>
      </c>
      <c r="L1155" s="12" t="s">
        <v>2696</v>
      </c>
      <c r="M1155" s="12" t="s">
        <v>2695</v>
      </c>
      <c r="N1155" s="12" t="s">
        <v>375</v>
      </c>
      <c r="O1155" s="12" t="s">
        <v>2038</v>
      </c>
      <c r="P1155" s="12" t="s">
        <v>371</v>
      </c>
      <c r="Q1155" s="12" t="s">
        <v>3522</v>
      </c>
      <c r="R1155" s="12" t="s">
        <v>5189</v>
      </c>
      <c r="S1155" s="12" t="s">
        <v>13991</v>
      </c>
      <c r="T1155" s="12" t="s">
        <v>13992</v>
      </c>
      <c r="U1155" s="12" t="s">
        <v>12043</v>
      </c>
      <c r="V1155" s="12" t="s">
        <v>10808</v>
      </c>
      <c r="W1155" s="12" t="s">
        <v>4</v>
      </c>
      <c r="X1155" s="12" t="s">
        <v>3994</v>
      </c>
      <c r="Y1155" s="12" t="s">
        <v>1728</v>
      </c>
      <c r="Z1155" s="12" t="s">
        <v>13993</v>
      </c>
    </row>
    <row r="1156" spans="1:26">
      <c r="A1156" s="12" t="s">
        <v>177</v>
      </c>
      <c r="B1156" s="12" t="s">
        <v>13994</v>
      </c>
      <c r="C1156" s="12" t="s">
        <v>13995</v>
      </c>
      <c r="D1156" s="12" t="s">
        <v>13996</v>
      </c>
      <c r="E1156" s="12" t="s">
        <v>13940</v>
      </c>
      <c r="F1156" s="12" t="s">
        <v>1897</v>
      </c>
      <c r="G1156" s="12" t="s">
        <v>1719</v>
      </c>
      <c r="H1156" s="12" t="s">
        <v>1590</v>
      </c>
      <c r="I1156" s="12" t="s">
        <v>1051</v>
      </c>
      <c r="J1156" s="12" t="s">
        <v>1502</v>
      </c>
      <c r="K1156" s="12" t="s">
        <v>1592</v>
      </c>
      <c r="L1156" s="12" t="s">
        <v>8912</v>
      </c>
      <c r="M1156" s="12" t="s">
        <v>7695</v>
      </c>
      <c r="N1156" s="12" t="s">
        <v>3804</v>
      </c>
      <c r="O1156" s="12" t="s">
        <v>3522</v>
      </c>
      <c r="P1156" s="12" t="s">
        <v>375</v>
      </c>
      <c r="Q1156" s="12" t="s">
        <v>3583</v>
      </c>
      <c r="R1156" s="12" t="s">
        <v>5189</v>
      </c>
      <c r="S1156" s="12" t="s">
        <v>13997</v>
      </c>
      <c r="T1156" s="12" t="s">
        <v>13998</v>
      </c>
      <c r="U1156" s="12" t="s">
        <v>10807</v>
      </c>
      <c r="V1156" s="12" t="s">
        <v>13999</v>
      </c>
      <c r="W1156" s="12" t="s">
        <v>10</v>
      </c>
      <c r="X1156" s="12" t="s">
        <v>2306</v>
      </c>
      <c r="Y1156" s="12" t="s">
        <v>1557</v>
      </c>
      <c r="Z1156" s="12" t="s">
        <v>14000</v>
      </c>
    </row>
    <row r="1157" spans="1:26">
      <c r="A1157" s="12" t="s">
        <v>177</v>
      </c>
      <c r="B1157" s="12" t="s">
        <v>12300</v>
      </c>
      <c r="C1157" s="12" t="s">
        <v>14001</v>
      </c>
      <c r="D1157" s="12" t="s">
        <v>14002</v>
      </c>
      <c r="E1157" s="12" t="s">
        <v>13940</v>
      </c>
      <c r="F1157" s="12" t="s">
        <v>2159</v>
      </c>
      <c r="G1157" s="12" t="s">
        <v>1897</v>
      </c>
      <c r="H1157" s="12" t="s">
        <v>1613</v>
      </c>
      <c r="I1157" s="12" t="s">
        <v>1547</v>
      </c>
      <c r="J1157" s="12" t="s">
        <v>1657</v>
      </c>
      <c r="K1157" s="12" t="s">
        <v>1051</v>
      </c>
      <c r="L1157" s="12" t="s">
        <v>4985</v>
      </c>
      <c r="M1157" s="12" t="s">
        <v>6492</v>
      </c>
      <c r="N1157" s="12" t="s">
        <v>4261</v>
      </c>
      <c r="O1157" s="12" t="s">
        <v>2038</v>
      </c>
      <c r="P1157" s="12" t="s">
        <v>471</v>
      </c>
      <c r="Q1157" s="12" t="s">
        <v>371</v>
      </c>
      <c r="R1157" s="12" t="s">
        <v>14003</v>
      </c>
      <c r="S1157" s="12" t="s">
        <v>14004</v>
      </c>
      <c r="T1157" s="12" t="s">
        <v>14005</v>
      </c>
      <c r="U1157" s="12" t="s">
        <v>14006</v>
      </c>
      <c r="V1157" s="12" t="s">
        <v>5128</v>
      </c>
      <c r="W1157" s="12" t="s">
        <v>4</v>
      </c>
      <c r="X1157" s="12" t="s">
        <v>11979</v>
      </c>
      <c r="Y1157" s="12" t="s">
        <v>5048</v>
      </c>
      <c r="Z1157" s="12" t="s">
        <v>14007</v>
      </c>
    </row>
    <row r="1158" spans="1:26">
      <c r="A1158" s="12" t="s">
        <v>177</v>
      </c>
      <c r="B1158" s="12" t="s">
        <v>12633</v>
      </c>
      <c r="C1158" s="12" t="s">
        <v>14008</v>
      </c>
      <c r="D1158" s="12" t="s">
        <v>14009</v>
      </c>
      <c r="E1158" s="12" t="s">
        <v>13940</v>
      </c>
      <c r="F1158" s="12" t="s">
        <v>2049</v>
      </c>
      <c r="G1158" s="12" t="s">
        <v>2159</v>
      </c>
      <c r="H1158" s="12" t="s">
        <v>1613</v>
      </c>
      <c r="I1158" s="12" t="s">
        <v>1051</v>
      </c>
      <c r="J1158" s="12" t="s">
        <v>3800</v>
      </c>
      <c r="K1158" s="12" t="s">
        <v>3800</v>
      </c>
      <c r="L1158" s="12" t="s">
        <v>2730</v>
      </c>
      <c r="M1158" s="12" t="s">
        <v>4192</v>
      </c>
      <c r="N1158" s="12" t="s">
        <v>4261</v>
      </c>
      <c r="O1158" s="12" t="s">
        <v>3522</v>
      </c>
      <c r="P1158" s="12" t="s">
        <v>91</v>
      </c>
      <c r="Q1158" s="12" t="s">
        <v>91</v>
      </c>
      <c r="R1158" s="12" t="s">
        <v>4781</v>
      </c>
      <c r="S1158" s="12" t="s">
        <v>14010</v>
      </c>
      <c r="T1158" s="12" t="s">
        <v>14011</v>
      </c>
      <c r="U1158" s="12" t="s">
        <v>10814</v>
      </c>
      <c r="V1158" s="12" t="s">
        <v>372</v>
      </c>
      <c r="W1158" s="12" t="s">
        <v>4</v>
      </c>
      <c r="X1158" s="12" t="s">
        <v>12301</v>
      </c>
      <c r="Y1158" s="12" t="s">
        <v>14012</v>
      </c>
      <c r="Z1158" s="12" t="s">
        <v>14013</v>
      </c>
    </row>
    <row r="1159" spans="1:26">
      <c r="A1159" s="12" t="s">
        <v>177</v>
      </c>
      <c r="B1159" s="12" t="s">
        <v>14014</v>
      </c>
      <c r="C1159" s="12" t="s">
        <v>14015</v>
      </c>
      <c r="D1159" s="12" t="s">
        <v>14016</v>
      </c>
      <c r="E1159" s="12" t="s">
        <v>14017</v>
      </c>
      <c r="F1159" s="12" t="s">
        <v>2481</v>
      </c>
      <c r="G1159" s="12" t="s">
        <v>1831</v>
      </c>
      <c r="H1159" s="12" t="s">
        <v>3800</v>
      </c>
      <c r="I1159" s="12" t="s">
        <v>3800</v>
      </c>
      <c r="J1159" s="12" t="s">
        <v>1592</v>
      </c>
      <c r="K1159" s="12" t="s">
        <v>1504</v>
      </c>
      <c r="L1159" s="12" t="s">
        <v>14018</v>
      </c>
      <c r="M1159" s="12" t="s">
        <v>3772</v>
      </c>
      <c r="N1159" s="12" t="s">
        <v>91</v>
      </c>
      <c r="O1159" s="12" t="s">
        <v>91</v>
      </c>
      <c r="P1159" s="12" t="s">
        <v>3583</v>
      </c>
      <c r="Q1159" s="12" t="s">
        <v>2172</v>
      </c>
      <c r="R1159" s="12" t="s">
        <v>9998</v>
      </c>
      <c r="S1159" s="12" t="s">
        <v>14019</v>
      </c>
      <c r="T1159" s="12" t="s">
        <v>14020</v>
      </c>
      <c r="U1159" s="12" t="s">
        <v>6124</v>
      </c>
      <c r="V1159" s="12" t="s">
        <v>9135</v>
      </c>
      <c r="W1159" s="12" t="s">
        <v>10</v>
      </c>
      <c r="X1159" s="12" t="s">
        <v>8753</v>
      </c>
      <c r="Y1159" s="12" t="s">
        <v>6113</v>
      </c>
      <c r="Z1159" s="12" t="s">
        <v>14021</v>
      </c>
    </row>
    <row r="1160" spans="1:26">
      <c r="A1160" s="12" t="s">
        <v>177</v>
      </c>
      <c r="B1160" s="12" t="s">
        <v>14022</v>
      </c>
      <c r="C1160" s="12" t="s">
        <v>14023</v>
      </c>
      <c r="D1160" s="12" t="s">
        <v>14024</v>
      </c>
      <c r="E1160" s="12" t="s">
        <v>14017</v>
      </c>
      <c r="F1160" s="12" t="s">
        <v>2324</v>
      </c>
      <c r="G1160" s="12" t="s">
        <v>2029</v>
      </c>
      <c r="H1160" s="12" t="s">
        <v>1502</v>
      </c>
      <c r="I1160" s="12" t="s">
        <v>3800</v>
      </c>
      <c r="J1160" s="12" t="s">
        <v>1482</v>
      </c>
      <c r="K1160" s="12" t="s">
        <v>1504</v>
      </c>
      <c r="L1160" s="12" t="s">
        <v>10787</v>
      </c>
      <c r="M1160" s="12" t="s">
        <v>9575</v>
      </c>
      <c r="N1160" s="12" t="s">
        <v>375</v>
      </c>
      <c r="O1160" s="12" t="s">
        <v>91</v>
      </c>
      <c r="P1160" s="12" t="s">
        <v>371</v>
      </c>
      <c r="Q1160" s="12" t="s">
        <v>2172</v>
      </c>
      <c r="R1160" s="12" t="s">
        <v>3492</v>
      </c>
      <c r="S1160" s="12" t="s">
        <v>14025</v>
      </c>
      <c r="T1160" s="12" t="s">
        <v>14026</v>
      </c>
      <c r="U1160" s="12" t="s">
        <v>14027</v>
      </c>
      <c r="V1160" s="12" t="s">
        <v>9135</v>
      </c>
      <c r="W1160" s="12" t="s">
        <v>10</v>
      </c>
      <c r="X1160" s="12" t="s">
        <v>14028</v>
      </c>
      <c r="Y1160" s="12" t="s">
        <v>2486</v>
      </c>
      <c r="Z1160" s="12" t="s">
        <v>14029</v>
      </c>
    </row>
    <row r="1161" spans="1:26">
      <c r="A1161" s="12" t="s">
        <v>177</v>
      </c>
      <c r="B1161" s="12" t="s">
        <v>13450</v>
      </c>
      <c r="C1161" s="12" t="s">
        <v>14030</v>
      </c>
      <c r="D1161" s="12" t="s">
        <v>14031</v>
      </c>
      <c r="E1161" s="12" t="s">
        <v>14017</v>
      </c>
      <c r="F1161" s="12" t="s">
        <v>1348</v>
      </c>
      <c r="G1161" s="12" t="s">
        <v>1613</v>
      </c>
      <c r="H1161" s="12" t="s">
        <v>1482</v>
      </c>
      <c r="I1161" s="12" t="s">
        <v>3800</v>
      </c>
      <c r="J1161" s="12" t="s">
        <v>1051</v>
      </c>
      <c r="K1161" s="12" t="s">
        <v>3800</v>
      </c>
      <c r="L1161" s="12" t="s">
        <v>4315</v>
      </c>
      <c r="M1161" s="12" t="s">
        <v>4261</v>
      </c>
      <c r="N1161" s="12" t="s">
        <v>375</v>
      </c>
      <c r="O1161" s="12" t="s">
        <v>91</v>
      </c>
      <c r="P1161" s="12" t="s">
        <v>371</v>
      </c>
      <c r="Q1161" s="12" t="s">
        <v>91</v>
      </c>
      <c r="R1161" s="12" t="s">
        <v>14032</v>
      </c>
      <c r="S1161" s="12" t="s">
        <v>14033</v>
      </c>
      <c r="T1161" s="12" t="s">
        <v>14034</v>
      </c>
      <c r="U1161" s="12" t="s">
        <v>9134</v>
      </c>
      <c r="V1161" s="12" t="s">
        <v>372</v>
      </c>
      <c r="W1161" s="12" t="s">
        <v>10</v>
      </c>
      <c r="X1161" s="12" t="s">
        <v>14035</v>
      </c>
      <c r="Y1161" s="12" t="s">
        <v>12674</v>
      </c>
      <c r="Z1161" s="12" t="s">
        <v>14036</v>
      </c>
    </row>
    <row r="1162" spans="1:26">
      <c r="A1162" s="12" t="s">
        <v>177</v>
      </c>
      <c r="B1162" s="12" t="s">
        <v>14037</v>
      </c>
      <c r="C1162" s="12" t="s">
        <v>14038</v>
      </c>
      <c r="D1162" s="12" t="s">
        <v>14039</v>
      </c>
      <c r="E1162" s="12" t="s">
        <v>14017</v>
      </c>
      <c r="F1162" s="12" t="s">
        <v>2050</v>
      </c>
      <c r="G1162" s="12" t="s">
        <v>1853</v>
      </c>
      <c r="H1162" s="12" t="s">
        <v>1053</v>
      </c>
      <c r="I1162" s="12" t="s">
        <v>1504</v>
      </c>
      <c r="J1162" s="12" t="s">
        <v>1657</v>
      </c>
      <c r="K1162" s="12" t="s">
        <v>1051</v>
      </c>
      <c r="L1162" s="12" t="s">
        <v>3522</v>
      </c>
      <c r="M1162" s="12" t="s">
        <v>6719</v>
      </c>
      <c r="N1162" s="12" t="s">
        <v>2315</v>
      </c>
      <c r="O1162" s="12" t="s">
        <v>371</v>
      </c>
      <c r="P1162" s="12" t="s">
        <v>2292</v>
      </c>
      <c r="Q1162" s="12" t="s">
        <v>3522</v>
      </c>
      <c r="R1162" s="12" t="s">
        <v>6082</v>
      </c>
      <c r="S1162" s="12" t="s">
        <v>14040</v>
      </c>
      <c r="T1162" s="12" t="s">
        <v>14041</v>
      </c>
      <c r="U1162" s="12" t="s">
        <v>14042</v>
      </c>
      <c r="V1162" s="12" t="s">
        <v>10824</v>
      </c>
      <c r="W1162" s="12" t="s">
        <v>2</v>
      </c>
      <c r="X1162" s="12" t="s">
        <v>1326</v>
      </c>
      <c r="Y1162" s="12" t="s">
        <v>1132</v>
      </c>
      <c r="Z1162" s="12" t="s">
        <v>14043</v>
      </c>
    </row>
    <row r="1163" spans="1:26">
      <c r="A1163" s="12" t="s">
        <v>177</v>
      </c>
      <c r="B1163" s="12" t="s">
        <v>12265</v>
      </c>
      <c r="C1163" s="12" t="s">
        <v>14044</v>
      </c>
      <c r="D1163" s="12" t="s">
        <v>14045</v>
      </c>
      <c r="E1163" s="12" t="s">
        <v>14017</v>
      </c>
      <c r="F1163" s="12" t="s">
        <v>2137</v>
      </c>
      <c r="G1163" s="12" t="s">
        <v>2027</v>
      </c>
      <c r="H1163" s="12" t="s">
        <v>1590</v>
      </c>
      <c r="I1163" s="12" t="s">
        <v>1051</v>
      </c>
      <c r="J1163" s="12" t="s">
        <v>3800</v>
      </c>
      <c r="K1163" s="12" t="s">
        <v>1504</v>
      </c>
      <c r="L1163" s="12" t="s">
        <v>2064</v>
      </c>
      <c r="M1163" s="12" t="s">
        <v>10358</v>
      </c>
      <c r="N1163" s="12" t="s">
        <v>4192</v>
      </c>
      <c r="O1163" s="12" t="s">
        <v>3522</v>
      </c>
      <c r="P1163" s="12" t="s">
        <v>91</v>
      </c>
      <c r="Q1163" s="12" t="s">
        <v>371</v>
      </c>
      <c r="R1163" s="12" t="s">
        <v>4493</v>
      </c>
      <c r="S1163" s="12" t="s">
        <v>14046</v>
      </c>
      <c r="T1163" s="12" t="s">
        <v>11341</v>
      </c>
      <c r="U1163" s="12" t="s">
        <v>9134</v>
      </c>
      <c r="V1163" s="12" t="s">
        <v>9135</v>
      </c>
      <c r="W1163" s="12" t="s">
        <v>4</v>
      </c>
      <c r="X1163" s="12" t="s">
        <v>14047</v>
      </c>
      <c r="Y1163" s="12" t="s">
        <v>14048</v>
      </c>
      <c r="Z1163" s="12" t="s">
        <v>14049</v>
      </c>
    </row>
    <row r="1164" spans="1:26">
      <c r="A1164" s="12" t="s">
        <v>177</v>
      </c>
      <c r="B1164" s="12" t="s">
        <v>14050</v>
      </c>
      <c r="C1164" s="12" t="s">
        <v>14051</v>
      </c>
      <c r="D1164" s="12" t="s">
        <v>14052</v>
      </c>
      <c r="E1164" s="12" t="s">
        <v>14053</v>
      </c>
      <c r="F1164" s="12" t="s">
        <v>2288</v>
      </c>
      <c r="G1164" s="12" t="s">
        <v>1502</v>
      </c>
      <c r="H1164" s="12" t="s">
        <v>1051</v>
      </c>
      <c r="I1164" s="12" t="s">
        <v>3800</v>
      </c>
      <c r="J1164" s="12" t="s">
        <v>3800</v>
      </c>
      <c r="K1164" s="12" t="s">
        <v>3800</v>
      </c>
      <c r="L1164" s="12" t="s">
        <v>9457</v>
      </c>
      <c r="M1164" s="12" t="s">
        <v>3522</v>
      </c>
      <c r="N1164" s="12" t="s">
        <v>3522</v>
      </c>
      <c r="O1164" s="12" t="s">
        <v>91</v>
      </c>
      <c r="P1164" s="12" t="s">
        <v>91</v>
      </c>
      <c r="Q1164" s="12" t="s">
        <v>91</v>
      </c>
      <c r="R1164" s="12" t="s">
        <v>9958</v>
      </c>
      <c r="S1164" s="12" t="s">
        <v>14054</v>
      </c>
      <c r="T1164" s="12" t="s">
        <v>14055</v>
      </c>
      <c r="U1164" s="12" t="s">
        <v>3808</v>
      </c>
      <c r="V1164" s="12" t="s">
        <v>372</v>
      </c>
      <c r="W1164" s="12" t="s">
        <v>2</v>
      </c>
      <c r="X1164" s="12" t="s">
        <v>13671</v>
      </c>
      <c r="Y1164" s="12" t="s">
        <v>14056</v>
      </c>
      <c r="Z1164" s="12" t="s">
        <v>14057</v>
      </c>
    </row>
    <row r="1165" spans="1:26">
      <c r="A1165" s="12" t="s">
        <v>177</v>
      </c>
      <c r="B1165" s="12" t="s">
        <v>12487</v>
      </c>
      <c r="C1165" s="12" t="s">
        <v>14058</v>
      </c>
      <c r="D1165" s="12" t="s">
        <v>14059</v>
      </c>
      <c r="E1165" s="12" t="s">
        <v>14053</v>
      </c>
      <c r="F1165" s="12" t="s">
        <v>2239</v>
      </c>
      <c r="G1165" s="12" t="s">
        <v>2027</v>
      </c>
      <c r="H1165" s="12" t="s">
        <v>1546</v>
      </c>
      <c r="I1165" s="12" t="s">
        <v>1051</v>
      </c>
      <c r="J1165" s="12" t="s">
        <v>1051</v>
      </c>
      <c r="K1165" s="12" t="s">
        <v>1051</v>
      </c>
      <c r="L1165" s="12" t="s">
        <v>14060</v>
      </c>
      <c r="M1165" s="12" t="s">
        <v>4436</v>
      </c>
      <c r="N1165" s="12" t="s">
        <v>4781</v>
      </c>
      <c r="O1165" s="12" t="s">
        <v>3522</v>
      </c>
      <c r="P1165" s="12" t="s">
        <v>371</v>
      </c>
      <c r="Q1165" s="12" t="s">
        <v>371</v>
      </c>
      <c r="R1165" s="12" t="s">
        <v>6144</v>
      </c>
      <c r="S1165" s="12" t="s">
        <v>14061</v>
      </c>
      <c r="T1165" s="12" t="s">
        <v>12514</v>
      </c>
      <c r="U1165" s="12" t="s">
        <v>14062</v>
      </c>
      <c r="V1165" s="12" t="s">
        <v>14063</v>
      </c>
      <c r="W1165" s="12" t="s">
        <v>4</v>
      </c>
      <c r="X1165" s="12" t="s">
        <v>12153</v>
      </c>
      <c r="Y1165" s="12" t="s">
        <v>13030</v>
      </c>
      <c r="Z1165" s="12" t="s">
        <v>14064</v>
      </c>
    </row>
    <row r="1166" spans="1:26">
      <c r="A1166" s="12" t="s">
        <v>177</v>
      </c>
      <c r="B1166" s="12" t="s">
        <v>8186</v>
      </c>
      <c r="C1166" s="12" t="s">
        <v>14065</v>
      </c>
      <c r="D1166" s="12" t="s">
        <v>14066</v>
      </c>
      <c r="E1166" s="12" t="s">
        <v>14053</v>
      </c>
      <c r="F1166" s="12" t="s">
        <v>2384</v>
      </c>
      <c r="G1166" s="12" t="s">
        <v>1897</v>
      </c>
      <c r="H1166" s="12" t="s">
        <v>1613</v>
      </c>
      <c r="I1166" s="12" t="s">
        <v>1482</v>
      </c>
      <c r="J1166" s="12" t="s">
        <v>3800</v>
      </c>
      <c r="K1166" s="12" t="s">
        <v>1051</v>
      </c>
      <c r="L1166" s="12" t="s">
        <v>9178</v>
      </c>
      <c r="M1166" s="12" t="s">
        <v>5256</v>
      </c>
      <c r="N1166" s="12" t="s">
        <v>4261</v>
      </c>
      <c r="O1166" s="12" t="s">
        <v>3522</v>
      </c>
      <c r="P1166" s="12" t="s">
        <v>91</v>
      </c>
      <c r="Q1166" s="12" t="s">
        <v>3522</v>
      </c>
      <c r="R1166" s="12" t="s">
        <v>3345</v>
      </c>
      <c r="S1166" s="12" t="s">
        <v>14067</v>
      </c>
      <c r="T1166" s="12" t="s">
        <v>14068</v>
      </c>
      <c r="U1166" s="12" t="s">
        <v>14062</v>
      </c>
      <c r="V1166" s="12" t="s">
        <v>14063</v>
      </c>
      <c r="W1166" s="12" t="s">
        <v>4</v>
      </c>
      <c r="X1166" s="12" t="s">
        <v>11800</v>
      </c>
      <c r="Y1166" s="12" t="s">
        <v>13842</v>
      </c>
      <c r="Z1166" s="12" t="s">
        <v>14069</v>
      </c>
    </row>
    <row r="1167" spans="1:26">
      <c r="A1167" s="12" t="s">
        <v>177</v>
      </c>
      <c r="B1167" s="12" t="s">
        <v>10990</v>
      </c>
      <c r="C1167" s="12" t="s">
        <v>14070</v>
      </c>
      <c r="D1167" s="12" t="s">
        <v>14071</v>
      </c>
      <c r="E1167" s="12" t="s">
        <v>14053</v>
      </c>
      <c r="F1167" s="12" t="s">
        <v>1810</v>
      </c>
      <c r="G1167" s="12" t="s">
        <v>2007</v>
      </c>
      <c r="H1167" s="12" t="s">
        <v>1831</v>
      </c>
      <c r="I1167" s="12" t="s">
        <v>1592</v>
      </c>
      <c r="J1167" s="12" t="s">
        <v>1547</v>
      </c>
      <c r="K1167" s="12" t="s">
        <v>1504</v>
      </c>
      <c r="L1167" s="12" t="s">
        <v>4958</v>
      </c>
      <c r="M1167" s="12" t="s">
        <v>4348</v>
      </c>
      <c r="N1167" s="12" t="s">
        <v>3998</v>
      </c>
      <c r="O1167" s="12" t="s">
        <v>4012</v>
      </c>
      <c r="P1167" s="12" t="s">
        <v>471</v>
      </c>
      <c r="Q1167" s="12" t="s">
        <v>2172</v>
      </c>
      <c r="R1167" s="12" t="s">
        <v>14072</v>
      </c>
      <c r="S1167" s="12" t="s">
        <v>14073</v>
      </c>
      <c r="T1167" s="12" t="s">
        <v>14074</v>
      </c>
      <c r="U1167" s="12" t="s">
        <v>14075</v>
      </c>
      <c r="V1167" s="12" t="s">
        <v>14076</v>
      </c>
      <c r="W1167" s="12" t="s">
        <v>4</v>
      </c>
      <c r="X1167" s="12" t="s">
        <v>10929</v>
      </c>
      <c r="Y1167" s="12" t="s">
        <v>10850</v>
      </c>
      <c r="Z1167" s="12" t="s">
        <v>14077</v>
      </c>
    </row>
    <row r="1168" spans="1:26">
      <c r="A1168" s="12" t="s">
        <v>177</v>
      </c>
      <c r="B1168" s="12" t="s">
        <v>11603</v>
      </c>
      <c r="C1168" s="12" t="s">
        <v>14078</v>
      </c>
      <c r="D1168" s="12" t="s">
        <v>14079</v>
      </c>
      <c r="E1168" s="12" t="s">
        <v>14053</v>
      </c>
      <c r="F1168" s="12" t="s">
        <v>2544</v>
      </c>
      <c r="G1168" s="12" t="s">
        <v>1786</v>
      </c>
      <c r="H1168" s="12" t="s">
        <v>1546</v>
      </c>
      <c r="I1168" s="12" t="s">
        <v>1051</v>
      </c>
      <c r="J1168" s="12" t="s">
        <v>3800</v>
      </c>
      <c r="K1168" s="12" t="s">
        <v>1051</v>
      </c>
      <c r="L1168" s="12" t="s">
        <v>3522</v>
      </c>
      <c r="M1168" s="12" t="s">
        <v>3522</v>
      </c>
      <c r="N1168" s="12" t="s">
        <v>3522</v>
      </c>
      <c r="O1168" s="12" t="s">
        <v>3522</v>
      </c>
      <c r="P1168" s="12" t="s">
        <v>91</v>
      </c>
      <c r="Q1168" s="12" t="s">
        <v>3522</v>
      </c>
      <c r="R1168" s="12" t="s">
        <v>3522</v>
      </c>
      <c r="S1168" s="12" t="s">
        <v>14080</v>
      </c>
      <c r="T1168" s="12" t="s">
        <v>14081</v>
      </c>
      <c r="U1168" s="12" t="s">
        <v>14082</v>
      </c>
      <c r="V1168" s="12" t="s">
        <v>14063</v>
      </c>
      <c r="W1168" s="12" t="s">
        <v>4</v>
      </c>
      <c r="X1168" s="12" t="s">
        <v>1814</v>
      </c>
      <c r="Y1168" s="12" t="s">
        <v>1814</v>
      </c>
      <c r="Z1168" s="12" t="s">
        <v>12937</v>
      </c>
    </row>
    <row r="1169" spans="1:26">
      <c r="A1169" s="12" t="s">
        <v>177</v>
      </c>
      <c r="B1169" s="12" t="s">
        <v>8098</v>
      </c>
      <c r="C1169" s="12" t="s">
        <v>14083</v>
      </c>
      <c r="D1169" s="12" t="s">
        <v>14084</v>
      </c>
      <c r="E1169" s="12" t="s">
        <v>14053</v>
      </c>
      <c r="F1169" s="12" t="s">
        <v>2976</v>
      </c>
      <c r="G1169" s="12" t="s">
        <v>1051</v>
      </c>
      <c r="H1169" s="12" t="s">
        <v>3800</v>
      </c>
      <c r="I1169" s="12" t="s">
        <v>3800</v>
      </c>
      <c r="J1169" s="12" t="s">
        <v>3800</v>
      </c>
      <c r="K1169" s="12" t="s">
        <v>3800</v>
      </c>
      <c r="L1169" s="12" t="s">
        <v>6672</v>
      </c>
      <c r="M1169" s="12" t="s">
        <v>3522</v>
      </c>
      <c r="N1169" s="12" t="s">
        <v>91</v>
      </c>
      <c r="O1169" s="12" t="s">
        <v>91</v>
      </c>
      <c r="P1169" s="12" t="s">
        <v>91</v>
      </c>
      <c r="Q1169" s="12" t="s">
        <v>91</v>
      </c>
      <c r="R1169" s="12" t="s">
        <v>9573</v>
      </c>
      <c r="S1169" s="12" t="s">
        <v>14085</v>
      </c>
      <c r="T1169" s="12" t="s">
        <v>14086</v>
      </c>
      <c r="U1169" s="12" t="s">
        <v>3808</v>
      </c>
      <c r="V1169" s="12" t="s">
        <v>372</v>
      </c>
      <c r="W1169" s="12" t="s">
        <v>10</v>
      </c>
      <c r="X1169" s="12" t="s">
        <v>14087</v>
      </c>
      <c r="Y1169" s="12" t="s">
        <v>14088</v>
      </c>
      <c r="Z1169" s="12" t="s">
        <v>14089</v>
      </c>
    </row>
    <row r="1170" spans="1:26">
      <c r="A1170" s="12" t="s">
        <v>177</v>
      </c>
      <c r="B1170" s="12" t="s">
        <v>13899</v>
      </c>
      <c r="C1170" s="12" t="s">
        <v>14090</v>
      </c>
      <c r="D1170" s="12" t="s">
        <v>14091</v>
      </c>
      <c r="E1170" s="12" t="s">
        <v>14053</v>
      </c>
      <c r="F1170" s="12" t="s">
        <v>1968</v>
      </c>
      <c r="G1170" s="12" t="s">
        <v>1504</v>
      </c>
      <c r="H1170" s="12" t="s">
        <v>3800</v>
      </c>
      <c r="I1170" s="12" t="s">
        <v>3800</v>
      </c>
      <c r="J1170" s="12" t="s">
        <v>1482</v>
      </c>
      <c r="K1170" s="12" t="s">
        <v>1482</v>
      </c>
      <c r="L1170" s="12" t="s">
        <v>5110</v>
      </c>
      <c r="M1170" s="12" t="s">
        <v>371</v>
      </c>
      <c r="N1170" s="12" t="s">
        <v>91</v>
      </c>
      <c r="O1170" s="12" t="s">
        <v>91</v>
      </c>
      <c r="P1170" s="12" t="s">
        <v>375</v>
      </c>
      <c r="Q1170" s="12" t="s">
        <v>3522</v>
      </c>
      <c r="R1170" s="12" t="s">
        <v>3345</v>
      </c>
      <c r="S1170" s="12" t="s">
        <v>14092</v>
      </c>
      <c r="T1170" s="12" t="s">
        <v>14093</v>
      </c>
      <c r="U1170" s="12" t="s">
        <v>14062</v>
      </c>
      <c r="V1170" s="12" t="s">
        <v>1059</v>
      </c>
      <c r="W1170" s="12" t="s">
        <v>3</v>
      </c>
      <c r="X1170" s="12" t="s">
        <v>6360</v>
      </c>
      <c r="Y1170" s="12" t="s">
        <v>3090</v>
      </c>
      <c r="Z1170" s="12" t="s">
        <v>14094</v>
      </c>
    </row>
    <row r="1171" spans="1:26">
      <c r="A1171" s="12" t="s">
        <v>177</v>
      </c>
      <c r="B1171" s="12" t="s">
        <v>14095</v>
      </c>
      <c r="C1171" s="12" t="s">
        <v>14096</v>
      </c>
      <c r="D1171" s="12" t="s">
        <v>14097</v>
      </c>
      <c r="E1171" s="12" t="s">
        <v>14053</v>
      </c>
      <c r="F1171" s="12" t="s">
        <v>2384</v>
      </c>
      <c r="G1171" s="12" t="s">
        <v>1961</v>
      </c>
      <c r="H1171" s="12" t="s">
        <v>1592</v>
      </c>
      <c r="I1171" s="12" t="s">
        <v>3800</v>
      </c>
      <c r="J1171" s="12" t="s">
        <v>1051</v>
      </c>
      <c r="K1171" s="12" t="s">
        <v>3800</v>
      </c>
      <c r="L1171" s="12" t="s">
        <v>14098</v>
      </c>
      <c r="M1171" s="12" t="s">
        <v>4781</v>
      </c>
      <c r="N1171" s="12" t="s">
        <v>3492</v>
      </c>
      <c r="O1171" s="12" t="s">
        <v>91</v>
      </c>
      <c r="P1171" s="12" t="s">
        <v>371</v>
      </c>
      <c r="Q1171" s="12" t="s">
        <v>91</v>
      </c>
      <c r="R1171" s="12" t="s">
        <v>4300</v>
      </c>
      <c r="S1171" s="12" t="s">
        <v>14099</v>
      </c>
      <c r="T1171" s="12" t="s">
        <v>14100</v>
      </c>
      <c r="U1171" s="12" t="s">
        <v>14082</v>
      </c>
      <c r="V1171" s="12" t="s">
        <v>372</v>
      </c>
      <c r="W1171" s="12" t="s">
        <v>2</v>
      </c>
      <c r="X1171" s="12" t="s">
        <v>7858</v>
      </c>
      <c r="Y1171" s="12" t="s">
        <v>14101</v>
      </c>
      <c r="Z1171" s="12" t="s">
        <v>14102</v>
      </c>
    </row>
    <row r="1172" spans="1:26">
      <c r="A1172" s="12" t="s">
        <v>177</v>
      </c>
      <c r="B1172" s="12" t="s">
        <v>7428</v>
      </c>
      <c r="C1172" s="12" t="s">
        <v>14103</v>
      </c>
      <c r="D1172" s="12" t="s">
        <v>14104</v>
      </c>
      <c r="E1172" s="12" t="s">
        <v>14105</v>
      </c>
      <c r="F1172" s="12" t="s">
        <v>1961</v>
      </c>
      <c r="G1172" s="12" t="s">
        <v>2074</v>
      </c>
      <c r="H1172" s="12" t="s">
        <v>1698</v>
      </c>
      <c r="I1172" s="12" t="s">
        <v>1547</v>
      </c>
      <c r="J1172" s="12" t="s">
        <v>3800</v>
      </c>
      <c r="K1172" s="12" t="s">
        <v>1547</v>
      </c>
      <c r="L1172" s="12" t="s">
        <v>4781</v>
      </c>
      <c r="M1172" s="12" t="s">
        <v>5258</v>
      </c>
      <c r="N1172" s="12" t="s">
        <v>2697</v>
      </c>
      <c r="O1172" s="12" t="s">
        <v>471</v>
      </c>
      <c r="P1172" s="12" t="s">
        <v>91</v>
      </c>
      <c r="Q1172" s="12" t="s">
        <v>2773</v>
      </c>
      <c r="R1172" s="12" t="s">
        <v>9752</v>
      </c>
      <c r="S1172" s="12" t="s">
        <v>12478</v>
      </c>
      <c r="T1172" s="12" t="s">
        <v>14106</v>
      </c>
      <c r="U1172" s="12" t="s">
        <v>7170</v>
      </c>
      <c r="V1172" s="12" t="s">
        <v>946</v>
      </c>
      <c r="W1172" s="12" t="s">
        <v>10</v>
      </c>
      <c r="X1172" s="12" t="s">
        <v>11460</v>
      </c>
      <c r="Y1172" s="12" t="s">
        <v>3000</v>
      </c>
      <c r="Z1172" s="12" t="s">
        <v>14107</v>
      </c>
    </row>
    <row r="1173" spans="1:26">
      <c r="A1173" s="12" t="s">
        <v>177</v>
      </c>
      <c r="B1173" s="12" t="s">
        <v>11755</v>
      </c>
      <c r="C1173" s="12" t="s">
        <v>14108</v>
      </c>
      <c r="D1173" s="12" t="s">
        <v>14109</v>
      </c>
      <c r="E1173" s="12" t="s">
        <v>14105</v>
      </c>
      <c r="F1173" s="12" t="s">
        <v>1918</v>
      </c>
      <c r="G1173" s="12" t="s">
        <v>2279</v>
      </c>
      <c r="H1173" s="12" t="s">
        <v>1502</v>
      </c>
      <c r="I1173" s="12" t="s">
        <v>1051</v>
      </c>
      <c r="J1173" s="12" t="s">
        <v>3800</v>
      </c>
      <c r="K1173" s="12" t="s">
        <v>1482</v>
      </c>
      <c r="L1173" s="12" t="s">
        <v>375</v>
      </c>
      <c r="M1173" s="12" t="s">
        <v>5395</v>
      </c>
      <c r="N1173" s="12" t="s">
        <v>375</v>
      </c>
      <c r="O1173" s="12" t="s">
        <v>371</v>
      </c>
      <c r="P1173" s="12" t="s">
        <v>91</v>
      </c>
      <c r="Q1173" s="12" t="s">
        <v>375</v>
      </c>
      <c r="R1173" s="12" t="s">
        <v>4480</v>
      </c>
      <c r="S1173" s="12" t="s">
        <v>14110</v>
      </c>
      <c r="T1173" s="12" t="s">
        <v>14111</v>
      </c>
      <c r="U1173" s="12" t="s">
        <v>14112</v>
      </c>
      <c r="V1173" s="12" t="s">
        <v>14113</v>
      </c>
      <c r="W1173" s="12" t="s">
        <v>10</v>
      </c>
      <c r="X1173" s="12" t="s">
        <v>14114</v>
      </c>
      <c r="Y1173" s="12" t="s">
        <v>14115</v>
      </c>
      <c r="Z1173" s="12" t="s">
        <v>14116</v>
      </c>
    </row>
    <row r="1174" spans="1:26">
      <c r="A1174" s="12" t="s">
        <v>177</v>
      </c>
      <c r="B1174" s="12" t="s">
        <v>14117</v>
      </c>
      <c r="C1174" s="12" t="s">
        <v>14118</v>
      </c>
      <c r="D1174" s="12" t="s">
        <v>14119</v>
      </c>
      <c r="E1174" s="12" t="s">
        <v>14105</v>
      </c>
      <c r="F1174" s="12" t="s">
        <v>1348</v>
      </c>
      <c r="G1174" s="12" t="s">
        <v>1546</v>
      </c>
      <c r="H1174" s="12" t="s">
        <v>1504</v>
      </c>
      <c r="I1174" s="12" t="s">
        <v>3800</v>
      </c>
      <c r="J1174" s="12" t="s">
        <v>3800</v>
      </c>
      <c r="K1174" s="12" t="s">
        <v>3800</v>
      </c>
      <c r="L1174" s="12" t="s">
        <v>4781</v>
      </c>
      <c r="M1174" s="12" t="s">
        <v>2315</v>
      </c>
      <c r="N1174" s="12" t="s">
        <v>2172</v>
      </c>
      <c r="O1174" s="12" t="s">
        <v>91</v>
      </c>
      <c r="P1174" s="12" t="s">
        <v>91</v>
      </c>
      <c r="Q1174" s="12" t="s">
        <v>91</v>
      </c>
      <c r="R1174" s="12" t="s">
        <v>3663</v>
      </c>
      <c r="S1174" s="12" t="s">
        <v>14120</v>
      </c>
      <c r="T1174" s="12" t="s">
        <v>14121</v>
      </c>
      <c r="U1174" s="12" t="s">
        <v>3808</v>
      </c>
      <c r="V1174" s="12" t="s">
        <v>372</v>
      </c>
      <c r="W1174" s="12" t="s">
        <v>10</v>
      </c>
      <c r="X1174" s="12" t="s">
        <v>14122</v>
      </c>
      <c r="Y1174" s="12" t="s">
        <v>2011</v>
      </c>
      <c r="Z1174" s="12" t="s">
        <v>14123</v>
      </c>
    </row>
    <row r="1175" spans="1:26">
      <c r="A1175" s="12" t="s">
        <v>177</v>
      </c>
      <c r="B1175" s="12" t="s">
        <v>8008</v>
      </c>
      <c r="C1175" s="12" t="s">
        <v>14124</v>
      </c>
      <c r="D1175" s="12" t="s">
        <v>14125</v>
      </c>
      <c r="E1175" s="12" t="s">
        <v>14126</v>
      </c>
      <c r="F1175" s="12" t="s">
        <v>2587</v>
      </c>
      <c r="G1175" s="12" t="s">
        <v>1831</v>
      </c>
      <c r="H1175" s="12" t="s">
        <v>1051</v>
      </c>
      <c r="I1175" s="12" t="s">
        <v>3800</v>
      </c>
      <c r="J1175" s="12" t="s">
        <v>3800</v>
      </c>
      <c r="K1175" s="12" t="s">
        <v>1051</v>
      </c>
      <c r="L1175" s="12" t="s">
        <v>11386</v>
      </c>
      <c r="M1175" s="12" t="s">
        <v>4781</v>
      </c>
      <c r="N1175" s="12" t="s">
        <v>3522</v>
      </c>
      <c r="O1175" s="12" t="s">
        <v>91</v>
      </c>
      <c r="P1175" s="12" t="s">
        <v>91</v>
      </c>
      <c r="Q1175" s="12" t="s">
        <v>3522</v>
      </c>
      <c r="R1175" s="12" t="s">
        <v>6026</v>
      </c>
      <c r="S1175" s="12" t="s">
        <v>14127</v>
      </c>
      <c r="T1175" s="12" t="s">
        <v>14128</v>
      </c>
      <c r="U1175" s="12" t="s">
        <v>3808</v>
      </c>
      <c r="V1175" s="12" t="s">
        <v>8138</v>
      </c>
      <c r="W1175" s="12" t="s">
        <v>2</v>
      </c>
      <c r="X1175" s="12" t="s">
        <v>14129</v>
      </c>
      <c r="Y1175" s="12" t="s">
        <v>12113</v>
      </c>
      <c r="Z1175" s="12" t="s">
        <v>14130</v>
      </c>
    </row>
    <row r="1176" spans="1:26">
      <c r="A1176" s="12" t="s">
        <v>177</v>
      </c>
      <c r="B1176" s="12" t="s">
        <v>14131</v>
      </c>
      <c r="C1176" s="12" t="s">
        <v>14132</v>
      </c>
      <c r="D1176" s="12" t="s">
        <v>14133</v>
      </c>
      <c r="E1176" s="12" t="s">
        <v>14126</v>
      </c>
      <c r="F1176" s="12" t="s">
        <v>1939</v>
      </c>
      <c r="G1176" s="12" t="s">
        <v>2384</v>
      </c>
      <c r="H1176" s="12" t="s">
        <v>1051</v>
      </c>
      <c r="I1176" s="12" t="s">
        <v>1504</v>
      </c>
      <c r="J1176" s="12" t="s">
        <v>1051</v>
      </c>
      <c r="K1176" s="12" t="s">
        <v>1482</v>
      </c>
      <c r="L1176" s="12" t="s">
        <v>5666</v>
      </c>
      <c r="M1176" s="12" t="s">
        <v>11570</v>
      </c>
      <c r="N1176" s="12" t="s">
        <v>3522</v>
      </c>
      <c r="O1176" s="12" t="s">
        <v>2172</v>
      </c>
      <c r="P1176" s="12" t="s">
        <v>371</v>
      </c>
      <c r="Q1176" s="12" t="s">
        <v>371</v>
      </c>
      <c r="R1176" s="12" t="s">
        <v>11011</v>
      </c>
      <c r="S1176" s="12" t="s">
        <v>14134</v>
      </c>
      <c r="T1176" s="12" t="s">
        <v>14135</v>
      </c>
      <c r="U1176" s="12" t="s">
        <v>9247</v>
      </c>
      <c r="V1176" s="12" t="s">
        <v>8119</v>
      </c>
      <c r="W1176" s="12" t="s">
        <v>2</v>
      </c>
      <c r="X1176" s="12" t="s">
        <v>14136</v>
      </c>
      <c r="Y1176" s="12" t="s">
        <v>13471</v>
      </c>
      <c r="Z1176" s="12" t="s">
        <v>14137</v>
      </c>
    </row>
    <row r="1177" spans="1:26">
      <c r="A1177" s="12" t="s">
        <v>177</v>
      </c>
      <c r="B1177" s="12" t="s">
        <v>1815</v>
      </c>
      <c r="C1177" s="12" t="s">
        <v>14138</v>
      </c>
      <c r="D1177" s="12" t="s">
        <v>14139</v>
      </c>
      <c r="E1177" s="12" t="s">
        <v>14126</v>
      </c>
      <c r="F1177" s="12" t="s">
        <v>2324</v>
      </c>
      <c r="G1177" s="12" t="s">
        <v>1984</v>
      </c>
      <c r="H1177" s="12" t="s">
        <v>1504</v>
      </c>
      <c r="I1177" s="12" t="s">
        <v>3800</v>
      </c>
      <c r="J1177" s="12" t="s">
        <v>3800</v>
      </c>
      <c r="K1177" s="12" t="s">
        <v>1547</v>
      </c>
      <c r="L1177" s="12" t="s">
        <v>8947</v>
      </c>
      <c r="M1177" s="12" t="s">
        <v>3428</v>
      </c>
      <c r="N1177" s="12" t="s">
        <v>2172</v>
      </c>
      <c r="O1177" s="12" t="s">
        <v>91</v>
      </c>
      <c r="P1177" s="12" t="s">
        <v>91</v>
      </c>
      <c r="Q1177" s="12" t="s">
        <v>2773</v>
      </c>
      <c r="R1177" s="12" t="s">
        <v>14140</v>
      </c>
      <c r="S1177" s="12" t="s">
        <v>14141</v>
      </c>
      <c r="T1177" s="12" t="s">
        <v>14142</v>
      </c>
      <c r="U1177" s="12" t="s">
        <v>3808</v>
      </c>
      <c r="V1177" s="12" t="s">
        <v>14143</v>
      </c>
      <c r="W1177" s="12" t="s">
        <v>10</v>
      </c>
      <c r="X1177" s="12" t="s">
        <v>14144</v>
      </c>
      <c r="Y1177" s="12" t="s">
        <v>979</v>
      </c>
      <c r="Z1177" s="12" t="s">
        <v>14145</v>
      </c>
    </row>
    <row r="1178" spans="1:26">
      <c r="A1178" s="12" t="s">
        <v>177</v>
      </c>
      <c r="B1178" s="12" t="s">
        <v>14146</v>
      </c>
      <c r="C1178" s="12" t="s">
        <v>14147</v>
      </c>
      <c r="D1178" s="12" t="s">
        <v>14148</v>
      </c>
      <c r="E1178" s="12" t="s">
        <v>14126</v>
      </c>
      <c r="F1178" s="12" t="s">
        <v>1939</v>
      </c>
      <c r="G1178" s="12" t="s">
        <v>1764</v>
      </c>
      <c r="H1178" s="12" t="s">
        <v>1592</v>
      </c>
      <c r="I1178" s="12" t="s">
        <v>1657</v>
      </c>
      <c r="J1178" s="12" t="s">
        <v>1482</v>
      </c>
      <c r="K1178" s="12" t="s">
        <v>1810</v>
      </c>
      <c r="L1178" s="12" t="s">
        <v>5885</v>
      </c>
      <c r="M1178" s="12" t="s">
        <v>4742</v>
      </c>
      <c r="N1178" s="12" t="s">
        <v>4769</v>
      </c>
      <c r="O1178" s="12" t="s">
        <v>2773</v>
      </c>
      <c r="P1178" s="12" t="s">
        <v>375</v>
      </c>
      <c r="Q1178" s="12" t="s">
        <v>2474</v>
      </c>
      <c r="R1178" s="12" t="s">
        <v>14149</v>
      </c>
      <c r="S1178" s="12" t="s">
        <v>14150</v>
      </c>
      <c r="T1178" s="12" t="s">
        <v>14151</v>
      </c>
      <c r="U1178" s="12" t="s">
        <v>14152</v>
      </c>
      <c r="V1178" s="12" t="s">
        <v>14153</v>
      </c>
      <c r="W1178" s="12" t="s">
        <v>2</v>
      </c>
      <c r="X1178" s="12" t="s">
        <v>14154</v>
      </c>
      <c r="Y1178" s="12" t="s">
        <v>12924</v>
      </c>
      <c r="Z1178" s="12" t="s">
        <v>14155</v>
      </c>
    </row>
    <row r="1179" spans="1:26">
      <c r="A1179" s="12" t="s">
        <v>177</v>
      </c>
      <c r="B1179" s="12" t="s">
        <v>14156</v>
      </c>
      <c r="C1179" s="12" t="s">
        <v>14157</v>
      </c>
      <c r="D1179" s="12" t="s">
        <v>14158</v>
      </c>
      <c r="E1179" s="12" t="s">
        <v>14126</v>
      </c>
      <c r="F1179" s="12" t="s">
        <v>1590</v>
      </c>
      <c r="G1179" s="12" t="s">
        <v>2007</v>
      </c>
      <c r="H1179" s="12" t="s">
        <v>1698</v>
      </c>
      <c r="I1179" s="12" t="s">
        <v>1053</v>
      </c>
      <c r="J1179" s="12" t="s">
        <v>1657</v>
      </c>
      <c r="K1179" s="12" t="s">
        <v>1546</v>
      </c>
      <c r="L1179" s="12" t="s">
        <v>4985</v>
      </c>
      <c r="M1179" s="12" t="s">
        <v>4550</v>
      </c>
      <c r="N1179" s="12" t="s">
        <v>2172</v>
      </c>
      <c r="O1179" s="12" t="s">
        <v>4674</v>
      </c>
      <c r="P1179" s="12" t="s">
        <v>3332</v>
      </c>
      <c r="Q1179" s="12" t="s">
        <v>4088</v>
      </c>
      <c r="R1179" s="12" t="s">
        <v>2988</v>
      </c>
      <c r="S1179" s="12" t="s">
        <v>14159</v>
      </c>
      <c r="T1179" s="12" t="s">
        <v>14160</v>
      </c>
      <c r="U1179" s="12" t="s">
        <v>14161</v>
      </c>
      <c r="V1179" s="12" t="s">
        <v>14162</v>
      </c>
      <c r="W1179" s="12" t="s">
        <v>3</v>
      </c>
      <c r="X1179" s="12" t="s">
        <v>9818</v>
      </c>
      <c r="Y1179" s="12" t="s">
        <v>2548</v>
      </c>
      <c r="Z1179" s="12" t="s">
        <v>14163</v>
      </c>
    </row>
    <row r="1180" spans="1:26">
      <c r="A1180" s="12" t="s">
        <v>177</v>
      </c>
      <c r="B1180" s="12" t="s">
        <v>14028</v>
      </c>
      <c r="C1180" s="12" t="s">
        <v>14164</v>
      </c>
      <c r="D1180" s="12" t="s">
        <v>14165</v>
      </c>
      <c r="E1180" s="12" t="s">
        <v>14126</v>
      </c>
      <c r="F1180" s="12" t="s">
        <v>2239</v>
      </c>
      <c r="G1180" s="12" t="s">
        <v>2007</v>
      </c>
      <c r="H1180" s="12" t="s">
        <v>1613</v>
      </c>
      <c r="I1180" s="12" t="s">
        <v>3800</v>
      </c>
      <c r="J1180" s="12" t="s">
        <v>1051</v>
      </c>
      <c r="K1180" s="12" t="s">
        <v>1482</v>
      </c>
      <c r="L1180" s="12" t="s">
        <v>11901</v>
      </c>
      <c r="M1180" s="12" t="s">
        <v>2731</v>
      </c>
      <c r="N1180" s="12" t="s">
        <v>375</v>
      </c>
      <c r="O1180" s="12" t="s">
        <v>91</v>
      </c>
      <c r="P1180" s="12" t="s">
        <v>3522</v>
      </c>
      <c r="Q1180" s="12" t="s">
        <v>3522</v>
      </c>
      <c r="R1180" s="12" t="s">
        <v>2678</v>
      </c>
      <c r="S1180" s="12" t="s">
        <v>14166</v>
      </c>
      <c r="T1180" s="12" t="s">
        <v>14167</v>
      </c>
      <c r="U1180" s="12" t="s">
        <v>8127</v>
      </c>
      <c r="V1180" s="12" t="s">
        <v>8119</v>
      </c>
      <c r="W1180" s="12" t="s">
        <v>11</v>
      </c>
      <c r="X1180" s="12" t="s">
        <v>14168</v>
      </c>
      <c r="Y1180" s="12" t="s">
        <v>11726</v>
      </c>
      <c r="Z1180" s="12" t="s">
        <v>14169</v>
      </c>
    </row>
    <row r="1181" spans="1:26">
      <c r="A1181" s="12" t="s">
        <v>177</v>
      </c>
      <c r="B1181" s="12" t="s">
        <v>14170</v>
      </c>
      <c r="C1181" s="12" t="s">
        <v>14171</v>
      </c>
      <c r="D1181" s="12" t="s">
        <v>14172</v>
      </c>
      <c r="E1181" s="12" t="s">
        <v>14126</v>
      </c>
      <c r="F1181" s="12" t="s">
        <v>2544</v>
      </c>
      <c r="G1181" s="12" t="s">
        <v>1764</v>
      </c>
      <c r="H1181" s="12" t="s">
        <v>1482</v>
      </c>
      <c r="I1181" s="12" t="s">
        <v>1051</v>
      </c>
      <c r="J1181" s="12" t="s">
        <v>1482</v>
      </c>
      <c r="K1181" s="12" t="s">
        <v>1482</v>
      </c>
      <c r="L1181" s="12" t="s">
        <v>2698</v>
      </c>
      <c r="M1181" s="12" t="s">
        <v>2315</v>
      </c>
      <c r="N1181" s="12" t="s">
        <v>371</v>
      </c>
      <c r="O1181" s="12" t="s">
        <v>371</v>
      </c>
      <c r="P1181" s="12" t="s">
        <v>371</v>
      </c>
      <c r="Q1181" s="12" t="s">
        <v>375</v>
      </c>
      <c r="R1181" s="12" t="s">
        <v>14173</v>
      </c>
      <c r="S1181" s="12" t="s">
        <v>14174</v>
      </c>
      <c r="T1181" s="12" t="s">
        <v>14175</v>
      </c>
      <c r="U1181" s="12" t="s">
        <v>9237</v>
      </c>
      <c r="V1181" s="12" t="s">
        <v>8119</v>
      </c>
      <c r="W1181" s="12" t="s">
        <v>10</v>
      </c>
      <c r="X1181" s="12" t="s">
        <v>3243</v>
      </c>
      <c r="Y1181" s="12" t="s">
        <v>3256</v>
      </c>
      <c r="Z1181" s="12" t="s">
        <v>14176</v>
      </c>
    </row>
    <row r="1182" spans="1:26">
      <c r="A1182" s="12" t="s">
        <v>177</v>
      </c>
      <c r="B1182" s="12" t="s">
        <v>6630</v>
      </c>
      <c r="C1182" s="12" t="s">
        <v>14177</v>
      </c>
      <c r="D1182" s="12" t="s">
        <v>14178</v>
      </c>
      <c r="E1182" s="12" t="s">
        <v>14126</v>
      </c>
      <c r="F1182" s="12" t="s">
        <v>2101</v>
      </c>
      <c r="G1182" s="12" t="s">
        <v>1051</v>
      </c>
      <c r="H1182" s="12" t="s">
        <v>1051</v>
      </c>
      <c r="I1182" s="12" t="s">
        <v>3800</v>
      </c>
      <c r="J1182" s="12" t="s">
        <v>3800</v>
      </c>
      <c r="K1182" s="12" t="s">
        <v>3800</v>
      </c>
      <c r="L1182" s="12" t="s">
        <v>6414</v>
      </c>
      <c r="M1182" s="12" t="s">
        <v>3522</v>
      </c>
      <c r="N1182" s="12" t="s">
        <v>371</v>
      </c>
      <c r="O1182" s="12" t="s">
        <v>91</v>
      </c>
      <c r="P1182" s="12" t="s">
        <v>91</v>
      </c>
      <c r="Q1182" s="12" t="s">
        <v>91</v>
      </c>
      <c r="R1182" s="12" t="s">
        <v>6578</v>
      </c>
      <c r="S1182" s="12" t="s">
        <v>14179</v>
      </c>
      <c r="T1182" s="12" t="s">
        <v>14180</v>
      </c>
      <c r="U1182" s="12" t="s">
        <v>3808</v>
      </c>
      <c r="V1182" s="12" t="s">
        <v>372</v>
      </c>
      <c r="W1182" s="12" t="s">
        <v>10</v>
      </c>
      <c r="X1182" s="12" t="s">
        <v>13311</v>
      </c>
      <c r="Y1182" s="12" t="s">
        <v>14181</v>
      </c>
      <c r="Z1182" s="12" t="s">
        <v>14182</v>
      </c>
    </row>
    <row r="1183" spans="1:26">
      <c r="A1183" s="12" t="s">
        <v>177</v>
      </c>
      <c r="B1183" s="12" t="s">
        <v>10745</v>
      </c>
      <c r="C1183" s="12" t="s">
        <v>14183</v>
      </c>
      <c r="D1183" s="12" t="s">
        <v>14184</v>
      </c>
      <c r="E1183" s="12" t="s">
        <v>14126</v>
      </c>
      <c r="F1183" s="12" t="s">
        <v>2279</v>
      </c>
      <c r="G1183" s="12" t="s">
        <v>1853</v>
      </c>
      <c r="H1183" s="12" t="s">
        <v>1592</v>
      </c>
      <c r="I1183" s="12" t="s">
        <v>3800</v>
      </c>
      <c r="J1183" s="12" t="s">
        <v>1051</v>
      </c>
      <c r="K1183" s="12" t="s">
        <v>1051</v>
      </c>
      <c r="L1183" s="12" t="s">
        <v>13245</v>
      </c>
      <c r="M1183" s="12" t="s">
        <v>3522</v>
      </c>
      <c r="N1183" s="12" t="s">
        <v>3492</v>
      </c>
      <c r="O1183" s="12" t="s">
        <v>91</v>
      </c>
      <c r="P1183" s="12" t="s">
        <v>3522</v>
      </c>
      <c r="Q1183" s="12" t="s">
        <v>371</v>
      </c>
      <c r="R1183" s="12" t="s">
        <v>12940</v>
      </c>
      <c r="S1183" s="12" t="s">
        <v>14185</v>
      </c>
      <c r="T1183" s="12" t="s">
        <v>14186</v>
      </c>
      <c r="U1183" s="12" t="s">
        <v>8127</v>
      </c>
      <c r="V1183" s="12" t="s">
        <v>8138</v>
      </c>
      <c r="W1183" s="12" t="s">
        <v>11</v>
      </c>
      <c r="X1183" s="12" t="s">
        <v>13044</v>
      </c>
      <c r="Y1183" s="12" t="s">
        <v>14187</v>
      </c>
      <c r="Z1183" s="12" t="s">
        <v>14188</v>
      </c>
    </row>
    <row r="1184" spans="1:26">
      <c r="A1184" s="12" t="s">
        <v>177</v>
      </c>
      <c r="B1184" s="12" t="s">
        <v>12719</v>
      </c>
      <c r="C1184" s="12" t="s">
        <v>14189</v>
      </c>
      <c r="D1184" s="12" t="s">
        <v>14190</v>
      </c>
      <c r="E1184" s="12" t="s">
        <v>14126</v>
      </c>
      <c r="F1184" s="12" t="s">
        <v>2049</v>
      </c>
      <c r="G1184" s="12" t="s">
        <v>1897</v>
      </c>
      <c r="H1184" s="12" t="s">
        <v>1657</v>
      </c>
      <c r="I1184" s="12" t="s">
        <v>1482</v>
      </c>
      <c r="J1184" s="12" t="s">
        <v>1547</v>
      </c>
      <c r="K1184" s="12" t="s">
        <v>3800</v>
      </c>
      <c r="L1184" s="12" t="s">
        <v>3998</v>
      </c>
      <c r="M1184" s="12" t="s">
        <v>2315</v>
      </c>
      <c r="N1184" s="12" t="s">
        <v>3074</v>
      </c>
      <c r="O1184" s="12" t="s">
        <v>375</v>
      </c>
      <c r="P1184" s="12" t="s">
        <v>2773</v>
      </c>
      <c r="Q1184" s="12" t="s">
        <v>91</v>
      </c>
      <c r="R1184" s="12" t="s">
        <v>10063</v>
      </c>
      <c r="S1184" s="12" t="s">
        <v>14191</v>
      </c>
      <c r="T1184" s="12" t="s">
        <v>14192</v>
      </c>
      <c r="U1184" s="12" t="s">
        <v>14193</v>
      </c>
      <c r="V1184" s="12" t="s">
        <v>372</v>
      </c>
      <c r="W1184" s="12" t="s">
        <v>2</v>
      </c>
      <c r="X1184" s="12" t="s">
        <v>14194</v>
      </c>
      <c r="Y1184" s="12" t="s">
        <v>14195</v>
      </c>
      <c r="Z1184" s="12" t="s">
        <v>14196</v>
      </c>
    </row>
    <row r="1185" spans="1:26">
      <c r="A1185" s="12" t="s">
        <v>177</v>
      </c>
      <c r="B1185" s="12" t="s">
        <v>10966</v>
      </c>
      <c r="C1185" s="12" t="s">
        <v>14197</v>
      </c>
      <c r="D1185" s="12" t="s">
        <v>14198</v>
      </c>
      <c r="E1185" s="12" t="s">
        <v>14126</v>
      </c>
      <c r="F1185" s="12" t="s">
        <v>2052</v>
      </c>
      <c r="G1185" s="12" t="s">
        <v>2074</v>
      </c>
      <c r="H1185" s="12" t="s">
        <v>1590</v>
      </c>
      <c r="I1185" s="12" t="s">
        <v>1482</v>
      </c>
      <c r="J1185" s="12" t="s">
        <v>1051</v>
      </c>
      <c r="K1185" s="12" t="s">
        <v>1504</v>
      </c>
      <c r="L1185" s="12" t="s">
        <v>3492</v>
      </c>
      <c r="M1185" s="12" t="s">
        <v>3128</v>
      </c>
      <c r="N1185" s="12" t="s">
        <v>2418</v>
      </c>
      <c r="O1185" s="12" t="s">
        <v>3522</v>
      </c>
      <c r="P1185" s="12" t="s">
        <v>371</v>
      </c>
      <c r="Q1185" s="12" t="s">
        <v>2315</v>
      </c>
      <c r="R1185" s="12" t="s">
        <v>14149</v>
      </c>
      <c r="S1185" s="12" t="s">
        <v>14199</v>
      </c>
      <c r="T1185" s="12" t="s">
        <v>14200</v>
      </c>
      <c r="U1185" s="12" t="s">
        <v>9237</v>
      </c>
      <c r="V1185" s="12" t="s">
        <v>11041</v>
      </c>
      <c r="W1185" s="12" t="s">
        <v>10</v>
      </c>
      <c r="X1185" s="12" t="s">
        <v>7657</v>
      </c>
      <c r="Y1185" s="12" t="s">
        <v>11328</v>
      </c>
      <c r="Z1185" s="12" t="s">
        <v>14201</v>
      </c>
    </row>
    <row r="1186" spans="1:26">
      <c r="A1186" s="12" t="s">
        <v>177</v>
      </c>
      <c r="B1186" s="12" t="s">
        <v>1768</v>
      </c>
      <c r="C1186" s="12" t="s">
        <v>14202</v>
      </c>
      <c r="D1186" s="12" t="s">
        <v>14203</v>
      </c>
      <c r="E1186" s="12" t="s">
        <v>14126</v>
      </c>
      <c r="F1186" s="12" t="s">
        <v>1853</v>
      </c>
      <c r="G1186" s="12" t="s">
        <v>1984</v>
      </c>
      <c r="H1186" s="12" t="s">
        <v>1764</v>
      </c>
      <c r="I1186" s="12" t="s">
        <v>1657</v>
      </c>
      <c r="J1186" s="12" t="s">
        <v>1547</v>
      </c>
      <c r="K1186" s="12" t="s">
        <v>3800</v>
      </c>
      <c r="L1186" s="12" t="s">
        <v>3834</v>
      </c>
      <c r="M1186" s="12" t="s">
        <v>4617</v>
      </c>
      <c r="N1186" s="12" t="s">
        <v>3803</v>
      </c>
      <c r="O1186" s="12" t="s">
        <v>2292</v>
      </c>
      <c r="P1186" s="12" t="s">
        <v>471</v>
      </c>
      <c r="Q1186" s="12" t="s">
        <v>91</v>
      </c>
      <c r="R1186" s="12" t="s">
        <v>5682</v>
      </c>
      <c r="S1186" s="12" t="s">
        <v>14204</v>
      </c>
      <c r="T1186" s="12" t="s">
        <v>14205</v>
      </c>
      <c r="U1186" s="12" t="s">
        <v>14206</v>
      </c>
      <c r="V1186" s="12" t="s">
        <v>372</v>
      </c>
      <c r="W1186" s="12" t="s">
        <v>10</v>
      </c>
      <c r="X1186" s="12" t="s">
        <v>10525</v>
      </c>
      <c r="Y1186" s="12" t="s">
        <v>8595</v>
      </c>
      <c r="Z1186" s="12" t="s">
        <v>14207</v>
      </c>
    </row>
    <row r="1187" spans="1:26">
      <c r="A1187" s="12" t="s">
        <v>177</v>
      </c>
      <c r="B1187" s="12" t="s">
        <v>6443</v>
      </c>
      <c r="C1187" s="12" t="s">
        <v>14208</v>
      </c>
      <c r="D1187" s="12" t="s">
        <v>14209</v>
      </c>
      <c r="E1187" s="12" t="s">
        <v>14126</v>
      </c>
      <c r="F1187" s="12" t="s">
        <v>1984</v>
      </c>
      <c r="G1187" s="12" t="s">
        <v>2114</v>
      </c>
      <c r="H1187" s="12" t="s">
        <v>1698</v>
      </c>
      <c r="I1187" s="12" t="s">
        <v>1051</v>
      </c>
      <c r="J1187" s="12" t="s">
        <v>1504</v>
      </c>
      <c r="K1187" s="12" t="s">
        <v>1482</v>
      </c>
      <c r="L1187" s="12" t="s">
        <v>7493</v>
      </c>
      <c r="M1187" s="12" t="s">
        <v>8235</v>
      </c>
      <c r="N1187" s="12" t="s">
        <v>2696</v>
      </c>
      <c r="O1187" s="12" t="s">
        <v>3522</v>
      </c>
      <c r="P1187" s="12" t="s">
        <v>2315</v>
      </c>
      <c r="Q1187" s="12" t="s">
        <v>375</v>
      </c>
      <c r="R1187" s="12" t="s">
        <v>7591</v>
      </c>
      <c r="S1187" s="12" t="s">
        <v>10855</v>
      </c>
      <c r="T1187" s="12" t="s">
        <v>14210</v>
      </c>
      <c r="U1187" s="12" t="s">
        <v>9247</v>
      </c>
      <c r="V1187" s="12" t="s">
        <v>8119</v>
      </c>
      <c r="W1187" s="12" t="s">
        <v>11</v>
      </c>
      <c r="X1187" s="12" t="s">
        <v>14211</v>
      </c>
      <c r="Y1187" s="12" t="s">
        <v>14212</v>
      </c>
      <c r="Z1187" s="12" t="s">
        <v>14213</v>
      </c>
    </row>
    <row r="1188" spans="1:26">
      <c r="A1188" s="12" t="s">
        <v>177</v>
      </c>
      <c r="B1188" s="12" t="s">
        <v>8607</v>
      </c>
      <c r="C1188" s="12" t="s">
        <v>14214</v>
      </c>
      <c r="D1188" s="12" t="s">
        <v>14215</v>
      </c>
      <c r="E1188" s="12" t="s">
        <v>14126</v>
      </c>
      <c r="F1188" s="12" t="s">
        <v>2114</v>
      </c>
      <c r="G1188" s="12" t="s">
        <v>1721</v>
      </c>
      <c r="H1188" s="12" t="s">
        <v>1744</v>
      </c>
      <c r="I1188" s="12" t="s">
        <v>1592</v>
      </c>
      <c r="J1188" s="12" t="s">
        <v>1053</v>
      </c>
      <c r="K1188" s="12" t="s">
        <v>3800</v>
      </c>
      <c r="L1188" s="12" t="s">
        <v>8875</v>
      </c>
      <c r="M1188" s="12" t="s">
        <v>2731</v>
      </c>
      <c r="N1188" s="12" t="s">
        <v>3442</v>
      </c>
      <c r="O1188" s="12" t="s">
        <v>4769</v>
      </c>
      <c r="P1188" s="12" t="s">
        <v>2172</v>
      </c>
      <c r="Q1188" s="12" t="s">
        <v>91</v>
      </c>
      <c r="R1188" s="12" t="s">
        <v>5910</v>
      </c>
      <c r="S1188" s="12" t="s">
        <v>2130</v>
      </c>
      <c r="T1188" s="12" t="s">
        <v>14216</v>
      </c>
      <c r="U1188" s="12" t="s">
        <v>14217</v>
      </c>
      <c r="V1188" s="12" t="s">
        <v>372</v>
      </c>
      <c r="W1188" s="12" t="s">
        <v>4</v>
      </c>
      <c r="X1188" s="12" t="s">
        <v>9549</v>
      </c>
      <c r="Y1188" s="12" t="s">
        <v>991</v>
      </c>
      <c r="Z1188" s="12" t="s">
        <v>14218</v>
      </c>
    </row>
    <row r="1189" spans="1:26">
      <c r="A1189" s="12" t="s">
        <v>177</v>
      </c>
      <c r="B1189" s="12" t="s">
        <v>13615</v>
      </c>
      <c r="C1189" s="12" t="s">
        <v>14219</v>
      </c>
      <c r="D1189" s="12" t="s">
        <v>14220</v>
      </c>
      <c r="E1189" s="12" t="s">
        <v>14126</v>
      </c>
      <c r="F1189" s="12" t="s">
        <v>1807</v>
      </c>
      <c r="G1189" s="12" t="s">
        <v>1786</v>
      </c>
      <c r="H1189" s="12" t="s">
        <v>1504</v>
      </c>
      <c r="I1189" s="12" t="s">
        <v>3800</v>
      </c>
      <c r="J1189" s="12" t="s">
        <v>3800</v>
      </c>
      <c r="K1189" s="12" t="s">
        <v>3800</v>
      </c>
      <c r="L1189" s="12" t="s">
        <v>3663</v>
      </c>
      <c r="M1189" s="12" t="s">
        <v>7958</v>
      </c>
      <c r="N1189" s="12" t="s">
        <v>2172</v>
      </c>
      <c r="O1189" s="12" t="s">
        <v>91</v>
      </c>
      <c r="P1189" s="12" t="s">
        <v>91</v>
      </c>
      <c r="Q1189" s="12" t="s">
        <v>91</v>
      </c>
      <c r="R1189" s="12" t="s">
        <v>5537</v>
      </c>
      <c r="S1189" s="12" t="s">
        <v>14221</v>
      </c>
      <c r="T1189" s="12" t="s">
        <v>14222</v>
      </c>
      <c r="U1189" s="12" t="s">
        <v>3808</v>
      </c>
      <c r="V1189" s="12" t="s">
        <v>372</v>
      </c>
      <c r="W1189" s="12" t="s">
        <v>10</v>
      </c>
      <c r="X1189" s="12" t="s">
        <v>14223</v>
      </c>
      <c r="Y1189" s="12" t="s">
        <v>14224</v>
      </c>
      <c r="Z1189" s="12" t="s">
        <v>14225</v>
      </c>
    </row>
    <row r="1190" spans="1:26">
      <c r="A1190" s="12" t="s">
        <v>177</v>
      </c>
      <c r="B1190" s="12" t="s">
        <v>1556</v>
      </c>
      <c r="C1190" s="12" t="s">
        <v>14226</v>
      </c>
      <c r="D1190" s="12" t="s">
        <v>14227</v>
      </c>
      <c r="E1190" s="12" t="s">
        <v>14126</v>
      </c>
      <c r="F1190" s="12" t="s">
        <v>2566</v>
      </c>
      <c r="G1190" s="12" t="s">
        <v>1853</v>
      </c>
      <c r="H1190" s="12" t="s">
        <v>1482</v>
      </c>
      <c r="I1190" s="12" t="s">
        <v>3800</v>
      </c>
      <c r="J1190" s="12" t="s">
        <v>3800</v>
      </c>
      <c r="K1190" s="12" t="s">
        <v>3800</v>
      </c>
      <c r="L1190" s="12" t="s">
        <v>10730</v>
      </c>
      <c r="M1190" s="12" t="s">
        <v>4421</v>
      </c>
      <c r="N1190" s="12" t="s">
        <v>375</v>
      </c>
      <c r="O1190" s="12" t="s">
        <v>91</v>
      </c>
      <c r="P1190" s="12" t="s">
        <v>91</v>
      </c>
      <c r="Q1190" s="12" t="s">
        <v>91</v>
      </c>
      <c r="R1190" s="12" t="s">
        <v>12995</v>
      </c>
      <c r="S1190" s="12" t="s">
        <v>14228</v>
      </c>
      <c r="T1190" s="12" t="s">
        <v>14229</v>
      </c>
      <c r="U1190" s="12" t="s">
        <v>3808</v>
      </c>
      <c r="V1190" s="12" t="s">
        <v>372</v>
      </c>
      <c r="W1190" s="12" t="s">
        <v>10</v>
      </c>
      <c r="X1190" s="12" t="s">
        <v>2467</v>
      </c>
      <c r="Y1190" s="12" t="s">
        <v>11157</v>
      </c>
      <c r="Z1190" s="12" t="s">
        <v>14230</v>
      </c>
    </row>
    <row r="1191" spans="1:26">
      <c r="A1191" s="12" t="s">
        <v>177</v>
      </c>
      <c r="B1191" s="12" t="s">
        <v>11873</v>
      </c>
      <c r="C1191" s="12" t="s">
        <v>14231</v>
      </c>
      <c r="D1191" s="12" t="s">
        <v>14232</v>
      </c>
      <c r="E1191" s="12" t="s">
        <v>14233</v>
      </c>
      <c r="F1191" s="12" t="s">
        <v>1744</v>
      </c>
      <c r="G1191" s="12" t="s">
        <v>1875</v>
      </c>
      <c r="H1191" s="12" t="s">
        <v>2007</v>
      </c>
      <c r="I1191" s="12" t="s">
        <v>1592</v>
      </c>
      <c r="J1191" s="12" t="s">
        <v>1051</v>
      </c>
      <c r="K1191" s="12" t="s">
        <v>1547</v>
      </c>
      <c r="L1191" s="12" t="s">
        <v>3969</v>
      </c>
      <c r="M1191" s="12" t="s">
        <v>3074</v>
      </c>
      <c r="N1191" s="12" t="s">
        <v>8329</v>
      </c>
      <c r="O1191" s="12" t="s">
        <v>1355</v>
      </c>
      <c r="P1191" s="12" t="s">
        <v>3522</v>
      </c>
      <c r="Q1191" s="12" t="s">
        <v>371</v>
      </c>
      <c r="R1191" s="12" t="s">
        <v>14234</v>
      </c>
      <c r="S1191" s="12" t="s">
        <v>14235</v>
      </c>
      <c r="T1191" s="12" t="s">
        <v>14236</v>
      </c>
      <c r="U1191" s="12" t="s">
        <v>14237</v>
      </c>
      <c r="V1191" s="12" t="s">
        <v>14238</v>
      </c>
      <c r="W1191" s="12" t="s">
        <v>2</v>
      </c>
      <c r="X1191" s="12" t="s">
        <v>2119</v>
      </c>
      <c r="Y1191" s="12" t="s">
        <v>10052</v>
      </c>
      <c r="Z1191" s="12" t="s">
        <v>14239</v>
      </c>
    </row>
    <row r="1192" spans="1:26">
      <c r="A1192" s="12" t="s">
        <v>177</v>
      </c>
      <c r="B1192" s="12" t="s">
        <v>6796</v>
      </c>
      <c r="C1192" s="12" t="s">
        <v>14240</v>
      </c>
      <c r="D1192" s="12" t="s">
        <v>14241</v>
      </c>
      <c r="E1192" s="12" t="s">
        <v>14233</v>
      </c>
      <c r="F1192" s="12" t="s">
        <v>2074</v>
      </c>
      <c r="G1192" s="12" t="s">
        <v>2050</v>
      </c>
      <c r="H1192" s="12" t="s">
        <v>1613</v>
      </c>
      <c r="I1192" s="12" t="s">
        <v>1051</v>
      </c>
      <c r="J1192" s="12" t="s">
        <v>3800</v>
      </c>
      <c r="K1192" s="12" t="s">
        <v>3800</v>
      </c>
      <c r="L1192" s="12" t="s">
        <v>11776</v>
      </c>
      <c r="M1192" s="12" t="s">
        <v>6294</v>
      </c>
      <c r="N1192" s="12" t="s">
        <v>4261</v>
      </c>
      <c r="O1192" s="12" t="s">
        <v>3522</v>
      </c>
      <c r="P1192" s="12" t="s">
        <v>91</v>
      </c>
      <c r="Q1192" s="12" t="s">
        <v>91</v>
      </c>
      <c r="R1192" s="12" t="s">
        <v>14242</v>
      </c>
      <c r="S1192" s="12" t="s">
        <v>14243</v>
      </c>
      <c r="T1192" s="12" t="s">
        <v>14244</v>
      </c>
      <c r="U1192" s="12" t="s">
        <v>11091</v>
      </c>
      <c r="V1192" s="12" t="s">
        <v>372</v>
      </c>
      <c r="W1192" s="12" t="s">
        <v>4</v>
      </c>
      <c r="X1192" s="12" t="s">
        <v>14245</v>
      </c>
      <c r="Y1192" s="12" t="s">
        <v>14246</v>
      </c>
      <c r="Z1192" s="12" t="s">
        <v>14247</v>
      </c>
    </row>
    <row r="1193" spans="1:26">
      <c r="A1193" s="12" t="s">
        <v>177</v>
      </c>
      <c r="B1193" s="12" t="s">
        <v>1835</v>
      </c>
      <c r="C1193" s="12" t="s">
        <v>14248</v>
      </c>
      <c r="D1193" s="12" t="s">
        <v>14249</v>
      </c>
      <c r="E1193" s="12" t="s">
        <v>14233</v>
      </c>
      <c r="F1193" s="12" t="s">
        <v>3800</v>
      </c>
      <c r="G1193" s="12" t="s">
        <v>3800</v>
      </c>
      <c r="H1193" s="12" t="s">
        <v>3800</v>
      </c>
      <c r="I1193" s="12" t="s">
        <v>3800</v>
      </c>
      <c r="J1193" s="12" t="s">
        <v>3800</v>
      </c>
      <c r="K1193" s="12" t="s">
        <v>1936</v>
      </c>
      <c r="L1193" s="12" t="s">
        <v>91</v>
      </c>
      <c r="M1193" s="12" t="s">
        <v>91</v>
      </c>
      <c r="N1193" s="12" t="s">
        <v>91</v>
      </c>
      <c r="O1193" s="12" t="s">
        <v>91</v>
      </c>
      <c r="P1193" s="12" t="s">
        <v>91</v>
      </c>
      <c r="Q1193" s="12" t="s">
        <v>14250</v>
      </c>
      <c r="R1193" s="12" t="s">
        <v>14250</v>
      </c>
      <c r="S1193" s="12" t="s">
        <v>91</v>
      </c>
      <c r="T1193" s="12" t="s">
        <v>14251</v>
      </c>
      <c r="U1193" s="12" t="s">
        <v>3808</v>
      </c>
      <c r="V1193" s="12" t="s">
        <v>6841</v>
      </c>
      <c r="W1193" s="12" t="s">
        <v>91</v>
      </c>
      <c r="X1193" s="12" t="s">
        <v>14252</v>
      </c>
      <c r="Y1193" s="12" t="s">
        <v>14252</v>
      </c>
      <c r="Z1193" s="12" t="s">
        <v>91</v>
      </c>
    </row>
    <row r="1194" spans="1:26">
      <c r="A1194" s="12" t="s">
        <v>177</v>
      </c>
      <c r="B1194" s="12" t="s">
        <v>13096</v>
      </c>
      <c r="C1194" s="12" t="s">
        <v>14253</v>
      </c>
      <c r="D1194" s="12" t="s">
        <v>14254</v>
      </c>
      <c r="E1194" s="12" t="s">
        <v>14233</v>
      </c>
      <c r="F1194" s="12" t="s">
        <v>2481</v>
      </c>
      <c r="G1194" s="12" t="s">
        <v>1897</v>
      </c>
      <c r="H1194" s="12" t="s">
        <v>3800</v>
      </c>
      <c r="I1194" s="12" t="s">
        <v>3800</v>
      </c>
      <c r="J1194" s="12" t="s">
        <v>1051</v>
      </c>
      <c r="K1194" s="12" t="s">
        <v>1482</v>
      </c>
      <c r="L1194" s="12" t="s">
        <v>14255</v>
      </c>
      <c r="M1194" s="12" t="s">
        <v>5256</v>
      </c>
      <c r="N1194" s="12" t="s">
        <v>91</v>
      </c>
      <c r="O1194" s="12" t="s">
        <v>91</v>
      </c>
      <c r="P1194" s="12" t="s">
        <v>371</v>
      </c>
      <c r="Q1194" s="12" t="s">
        <v>3522</v>
      </c>
      <c r="R1194" s="12" t="s">
        <v>14256</v>
      </c>
      <c r="S1194" s="12" t="s">
        <v>14257</v>
      </c>
      <c r="T1194" s="12" t="s">
        <v>14258</v>
      </c>
      <c r="U1194" s="12" t="s">
        <v>11091</v>
      </c>
      <c r="V1194" s="12" t="s">
        <v>6325</v>
      </c>
      <c r="W1194" s="12" t="s">
        <v>10</v>
      </c>
      <c r="X1194" s="12" t="s">
        <v>13641</v>
      </c>
      <c r="Y1194" s="12" t="s">
        <v>14259</v>
      </c>
      <c r="Z1194" s="12" t="s">
        <v>14260</v>
      </c>
    </row>
    <row r="1195" spans="1:26">
      <c r="A1195" s="12" t="s">
        <v>177</v>
      </c>
      <c r="B1195" s="12" t="s">
        <v>12896</v>
      </c>
      <c r="C1195" s="12" t="s">
        <v>14261</v>
      </c>
      <c r="D1195" s="12" t="s">
        <v>14262</v>
      </c>
      <c r="E1195" s="12" t="s">
        <v>14233</v>
      </c>
      <c r="F1195" s="12" t="s">
        <v>2114</v>
      </c>
      <c r="G1195" s="12" t="s">
        <v>1984</v>
      </c>
      <c r="H1195" s="12" t="s">
        <v>1721</v>
      </c>
      <c r="I1195" s="12" t="s">
        <v>3800</v>
      </c>
      <c r="J1195" s="12" t="s">
        <v>1482</v>
      </c>
      <c r="K1195" s="12" t="s">
        <v>1482</v>
      </c>
      <c r="L1195" s="12" t="s">
        <v>2396</v>
      </c>
      <c r="M1195" s="12" t="s">
        <v>6142</v>
      </c>
      <c r="N1195" s="12" t="s">
        <v>2698</v>
      </c>
      <c r="O1195" s="12" t="s">
        <v>91</v>
      </c>
      <c r="P1195" s="12" t="s">
        <v>371</v>
      </c>
      <c r="Q1195" s="12" t="s">
        <v>3522</v>
      </c>
      <c r="R1195" s="12" t="s">
        <v>5039</v>
      </c>
      <c r="S1195" s="12" t="s">
        <v>14263</v>
      </c>
      <c r="T1195" s="12" t="s">
        <v>14264</v>
      </c>
      <c r="U1195" s="12" t="s">
        <v>11101</v>
      </c>
      <c r="V1195" s="12" t="s">
        <v>6325</v>
      </c>
      <c r="W1195" s="12" t="s">
        <v>2</v>
      </c>
      <c r="X1195" s="12" t="s">
        <v>12770</v>
      </c>
      <c r="Y1195" s="12" t="s">
        <v>4177</v>
      </c>
      <c r="Z1195" s="12" t="s">
        <v>14265</v>
      </c>
    </row>
    <row r="1196" spans="1:26">
      <c r="A1196" s="12" t="s">
        <v>177</v>
      </c>
      <c r="B1196" s="12" t="s">
        <v>7819</v>
      </c>
      <c r="C1196" s="12" t="s">
        <v>14266</v>
      </c>
      <c r="D1196" s="12" t="s">
        <v>14267</v>
      </c>
      <c r="E1196" s="12" t="s">
        <v>14233</v>
      </c>
      <c r="F1196" s="12" t="s">
        <v>1984</v>
      </c>
      <c r="G1196" s="12" t="s">
        <v>2029</v>
      </c>
      <c r="H1196" s="12" t="s">
        <v>1786</v>
      </c>
      <c r="I1196" s="12" t="s">
        <v>1051</v>
      </c>
      <c r="J1196" s="12" t="s">
        <v>1051</v>
      </c>
      <c r="K1196" s="12" t="s">
        <v>1504</v>
      </c>
      <c r="L1196" s="12" t="s">
        <v>6142</v>
      </c>
      <c r="M1196" s="12" t="s">
        <v>4147</v>
      </c>
      <c r="N1196" s="12" t="s">
        <v>2696</v>
      </c>
      <c r="O1196" s="12" t="s">
        <v>371</v>
      </c>
      <c r="P1196" s="12" t="s">
        <v>3522</v>
      </c>
      <c r="Q1196" s="12" t="s">
        <v>2315</v>
      </c>
      <c r="R1196" s="12" t="s">
        <v>14242</v>
      </c>
      <c r="S1196" s="12" t="s">
        <v>14268</v>
      </c>
      <c r="T1196" s="12" t="s">
        <v>14269</v>
      </c>
      <c r="U1196" s="12" t="s">
        <v>11101</v>
      </c>
      <c r="V1196" s="12" t="s">
        <v>11102</v>
      </c>
      <c r="W1196" s="12" t="s">
        <v>2</v>
      </c>
      <c r="X1196" s="12" t="s">
        <v>11755</v>
      </c>
      <c r="Y1196" s="12" t="s">
        <v>13754</v>
      </c>
      <c r="Z1196" s="12" t="s">
        <v>14270</v>
      </c>
    </row>
    <row r="1197" spans="1:26">
      <c r="A1197" s="12" t="s">
        <v>177</v>
      </c>
      <c r="B1197" s="12" t="s">
        <v>12192</v>
      </c>
      <c r="C1197" s="12" t="s">
        <v>14271</v>
      </c>
      <c r="D1197" s="12" t="s">
        <v>14272</v>
      </c>
      <c r="E1197" s="12" t="s">
        <v>14233</v>
      </c>
      <c r="F1197" s="12" t="s">
        <v>1807</v>
      </c>
      <c r="G1197" s="12" t="s">
        <v>1698</v>
      </c>
      <c r="H1197" s="12" t="s">
        <v>1546</v>
      </c>
      <c r="I1197" s="12" t="s">
        <v>3800</v>
      </c>
      <c r="J1197" s="12" t="s">
        <v>3800</v>
      </c>
      <c r="K1197" s="12" t="s">
        <v>3800</v>
      </c>
      <c r="L1197" s="12" t="s">
        <v>3663</v>
      </c>
      <c r="M1197" s="12" t="s">
        <v>3522</v>
      </c>
      <c r="N1197" s="12" t="s">
        <v>4781</v>
      </c>
      <c r="O1197" s="12" t="s">
        <v>91</v>
      </c>
      <c r="P1197" s="12" t="s">
        <v>91</v>
      </c>
      <c r="Q1197" s="12" t="s">
        <v>91</v>
      </c>
      <c r="R1197" s="12" t="s">
        <v>14273</v>
      </c>
      <c r="S1197" s="12" t="s">
        <v>14274</v>
      </c>
      <c r="T1197" s="12" t="s">
        <v>14275</v>
      </c>
      <c r="U1197" s="12" t="s">
        <v>3808</v>
      </c>
      <c r="V1197" s="12" t="s">
        <v>372</v>
      </c>
      <c r="W1197" s="12" t="s">
        <v>2</v>
      </c>
      <c r="X1197" s="12" t="s">
        <v>14276</v>
      </c>
      <c r="Y1197" s="12" t="s">
        <v>14277</v>
      </c>
      <c r="Z1197" s="12" t="s">
        <v>14278</v>
      </c>
    </row>
    <row r="1198" spans="1:26">
      <c r="A1198" s="12" t="s">
        <v>177</v>
      </c>
      <c r="B1198" s="12" t="s">
        <v>13504</v>
      </c>
      <c r="C1198" s="12" t="s">
        <v>14279</v>
      </c>
      <c r="D1198" s="12" t="s">
        <v>14280</v>
      </c>
      <c r="E1198" s="12" t="s">
        <v>14281</v>
      </c>
      <c r="F1198" s="12" t="s">
        <v>2101</v>
      </c>
      <c r="G1198" s="12" t="s">
        <v>3800</v>
      </c>
      <c r="H1198" s="12" t="s">
        <v>3800</v>
      </c>
      <c r="I1198" s="12" t="s">
        <v>3800</v>
      </c>
      <c r="J1198" s="12" t="s">
        <v>3800</v>
      </c>
      <c r="K1198" s="12" t="s">
        <v>3800</v>
      </c>
      <c r="L1198" s="12" t="s">
        <v>14282</v>
      </c>
      <c r="M1198" s="12" t="s">
        <v>91</v>
      </c>
      <c r="N1198" s="12" t="s">
        <v>91</v>
      </c>
      <c r="O1198" s="12" t="s">
        <v>91</v>
      </c>
      <c r="P1198" s="12" t="s">
        <v>91</v>
      </c>
      <c r="Q1198" s="12" t="s">
        <v>91</v>
      </c>
      <c r="R1198" s="12" t="s">
        <v>14282</v>
      </c>
      <c r="S1198" s="12" t="s">
        <v>14283</v>
      </c>
      <c r="T1198" s="12" t="s">
        <v>14284</v>
      </c>
      <c r="U1198" s="12" t="s">
        <v>3808</v>
      </c>
      <c r="V1198" s="12" t="s">
        <v>372</v>
      </c>
      <c r="W1198" s="12" t="s">
        <v>3</v>
      </c>
      <c r="X1198" s="12" t="s">
        <v>1814</v>
      </c>
      <c r="Y1198" s="12" t="s">
        <v>1814</v>
      </c>
      <c r="Z1198" s="12" t="s">
        <v>12937</v>
      </c>
    </row>
    <row r="1199" spans="1:26">
      <c r="A1199" s="12" t="s">
        <v>177</v>
      </c>
      <c r="B1199" s="12" t="s">
        <v>14285</v>
      </c>
      <c r="C1199" s="12" t="s">
        <v>14286</v>
      </c>
      <c r="D1199" s="12" t="s">
        <v>14287</v>
      </c>
      <c r="E1199" s="12" t="s">
        <v>14281</v>
      </c>
      <c r="F1199" s="12" t="s">
        <v>1984</v>
      </c>
      <c r="G1199" s="12" t="s">
        <v>2007</v>
      </c>
      <c r="H1199" s="12" t="s">
        <v>1657</v>
      </c>
      <c r="I1199" s="12" t="s">
        <v>1482</v>
      </c>
      <c r="J1199" s="12" t="s">
        <v>1504</v>
      </c>
      <c r="K1199" s="12" t="s">
        <v>1546</v>
      </c>
      <c r="L1199" s="12" t="s">
        <v>3522</v>
      </c>
      <c r="M1199" s="12" t="s">
        <v>3522</v>
      </c>
      <c r="N1199" s="12" t="s">
        <v>6802</v>
      </c>
      <c r="O1199" s="12" t="s">
        <v>3522</v>
      </c>
      <c r="P1199" s="12" t="s">
        <v>3522</v>
      </c>
      <c r="Q1199" s="12" t="s">
        <v>2315</v>
      </c>
      <c r="R1199" s="12" t="s">
        <v>8840</v>
      </c>
      <c r="S1199" s="12" t="s">
        <v>14288</v>
      </c>
      <c r="T1199" s="12" t="s">
        <v>14289</v>
      </c>
      <c r="U1199" s="12" t="s">
        <v>14290</v>
      </c>
      <c r="V1199" s="12" t="s">
        <v>10800</v>
      </c>
      <c r="W1199" s="12" t="s">
        <v>11</v>
      </c>
      <c r="X1199" s="12" t="s">
        <v>13105</v>
      </c>
      <c r="Y1199" s="12" t="s">
        <v>14291</v>
      </c>
      <c r="Z1199" s="12" t="s">
        <v>14292</v>
      </c>
    </row>
    <row r="1200" spans="1:26">
      <c r="A1200" s="12" t="s">
        <v>177</v>
      </c>
      <c r="B1200" s="12" t="s">
        <v>13050</v>
      </c>
      <c r="C1200" s="12" t="s">
        <v>14293</v>
      </c>
      <c r="D1200" s="12" t="s">
        <v>14294</v>
      </c>
      <c r="E1200" s="12" t="s">
        <v>14281</v>
      </c>
      <c r="F1200" s="12" t="s">
        <v>1875</v>
      </c>
      <c r="G1200" s="12" t="s">
        <v>2239</v>
      </c>
      <c r="H1200" s="12" t="s">
        <v>1721</v>
      </c>
      <c r="I1200" s="12" t="s">
        <v>1051</v>
      </c>
      <c r="J1200" s="12" t="s">
        <v>1051</v>
      </c>
      <c r="K1200" s="12" t="s">
        <v>3800</v>
      </c>
      <c r="L1200" s="12" t="s">
        <v>5295</v>
      </c>
      <c r="M1200" s="12" t="s">
        <v>5969</v>
      </c>
      <c r="N1200" s="12" t="s">
        <v>7730</v>
      </c>
      <c r="O1200" s="12" t="s">
        <v>3522</v>
      </c>
      <c r="P1200" s="12" t="s">
        <v>371</v>
      </c>
      <c r="Q1200" s="12" t="s">
        <v>91</v>
      </c>
      <c r="R1200" s="12" t="s">
        <v>2697</v>
      </c>
      <c r="S1200" s="12" t="s">
        <v>10855</v>
      </c>
      <c r="T1200" s="12" t="s">
        <v>14295</v>
      </c>
      <c r="U1200" s="12" t="s">
        <v>11194</v>
      </c>
      <c r="V1200" s="12" t="s">
        <v>372</v>
      </c>
      <c r="W1200" s="12" t="s">
        <v>3</v>
      </c>
      <c r="X1200" s="12" t="s">
        <v>13199</v>
      </c>
      <c r="Y1200" s="12" t="s">
        <v>2485</v>
      </c>
      <c r="Z1200" s="12" t="s">
        <v>14296</v>
      </c>
    </row>
    <row r="1201" spans="1:26">
      <c r="A1201" s="12" t="s">
        <v>177</v>
      </c>
      <c r="B1201" s="12" t="s">
        <v>2099</v>
      </c>
      <c r="C1201" s="12" t="s">
        <v>14297</v>
      </c>
      <c r="D1201" s="12" t="s">
        <v>14298</v>
      </c>
      <c r="E1201" s="12" t="s">
        <v>14281</v>
      </c>
      <c r="F1201" s="12" t="s">
        <v>1698</v>
      </c>
      <c r="G1201" s="12" t="s">
        <v>2544</v>
      </c>
      <c r="H1201" s="12" t="s">
        <v>1592</v>
      </c>
      <c r="I1201" s="12" t="s">
        <v>3800</v>
      </c>
      <c r="J1201" s="12" t="s">
        <v>3800</v>
      </c>
      <c r="K1201" s="12" t="s">
        <v>1051</v>
      </c>
      <c r="L1201" s="12" t="s">
        <v>2315</v>
      </c>
      <c r="M1201" s="12" t="s">
        <v>14299</v>
      </c>
      <c r="N1201" s="12" t="s">
        <v>3442</v>
      </c>
      <c r="O1201" s="12" t="s">
        <v>91</v>
      </c>
      <c r="P1201" s="12" t="s">
        <v>91</v>
      </c>
      <c r="Q1201" s="12" t="s">
        <v>371</v>
      </c>
      <c r="R1201" s="12" t="s">
        <v>2697</v>
      </c>
      <c r="S1201" s="12" t="s">
        <v>14300</v>
      </c>
      <c r="T1201" s="12" t="s">
        <v>14301</v>
      </c>
      <c r="U1201" s="12" t="s">
        <v>3808</v>
      </c>
      <c r="V1201" s="12" t="s">
        <v>14302</v>
      </c>
      <c r="W1201" s="12" t="s">
        <v>3</v>
      </c>
      <c r="X1201" s="12" t="s">
        <v>14303</v>
      </c>
      <c r="Y1201" s="12" t="s">
        <v>14304</v>
      </c>
      <c r="Z1201" s="12" t="s">
        <v>14305</v>
      </c>
    </row>
    <row r="1202" spans="1:26">
      <c r="A1202" s="12" t="s">
        <v>177</v>
      </c>
      <c r="B1202" s="12" t="s">
        <v>14306</v>
      </c>
      <c r="C1202" s="12" t="s">
        <v>14307</v>
      </c>
      <c r="D1202" s="12" t="s">
        <v>14308</v>
      </c>
      <c r="E1202" s="12" t="s">
        <v>14281</v>
      </c>
      <c r="F1202" s="12" t="s">
        <v>1590</v>
      </c>
      <c r="G1202" s="12" t="s">
        <v>1810</v>
      </c>
      <c r="H1202" s="12" t="s">
        <v>2007</v>
      </c>
      <c r="I1202" s="12" t="s">
        <v>1590</v>
      </c>
      <c r="J1202" s="12" t="s">
        <v>1504</v>
      </c>
      <c r="K1202" s="12" t="s">
        <v>1502</v>
      </c>
      <c r="L1202" s="12" t="s">
        <v>4192</v>
      </c>
      <c r="M1202" s="12" t="s">
        <v>5358</v>
      </c>
      <c r="N1202" s="12" t="s">
        <v>2792</v>
      </c>
      <c r="O1202" s="12" t="s">
        <v>3362</v>
      </c>
      <c r="P1202" s="12" t="s">
        <v>2172</v>
      </c>
      <c r="Q1202" s="12" t="s">
        <v>2696</v>
      </c>
      <c r="R1202" s="12" t="s">
        <v>14309</v>
      </c>
      <c r="S1202" s="12" t="s">
        <v>14310</v>
      </c>
      <c r="T1202" s="12" t="s">
        <v>14311</v>
      </c>
      <c r="U1202" s="12" t="s">
        <v>14312</v>
      </c>
      <c r="V1202" s="12" t="s">
        <v>1164</v>
      </c>
      <c r="W1202" s="12" t="s">
        <v>10</v>
      </c>
      <c r="X1202" s="12" t="s">
        <v>14313</v>
      </c>
      <c r="Y1202" s="12" t="s">
        <v>11372</v>
      </c>
      <c r="Z1202" s="12" t="s">
        <v>14314</v>
      </c>
    </row>
    <row r="1203" spans="1:26">
      <c r="A1203" s="12" t="s">
        <v>177</v>
      </c>
      <c r="B1203" s="12" t="s">
        <v>13679</v>
      </c>
      <c r="C1203" s="12" t="s">
        <v>14315</v>
      </c>
      <c r="D1203" s="12" t="s">
        <v>14316</v>
      </c>
      <c r="E1203" s="12" t="s">
        <v>14281</v>
      </c>
      <c r="F1203" s="12" t="s">
        <v>2114</v>
      </c>
      <c r="G1203" s="12" t="s">
        <v>1897</v>
      </c>
      <c r="H1203" s="12" t="s">
        <v>1764</v>
      </c>
      <c r="I1203" s="12" t="s">
        <v>1482</v>
      </c>
      <c r="J1203" s="12" t="s">
        <v>3800</v>
      </c>
      <c r="K1203" s="12" t="s">
        <v>1504</v>
      </c>
      <c r="L1203" s="12" t="s">
        <v>3522</v>
      </c>
      <c r="M1203" s="12" t="s">
        <v>7852</v>
      </c>
      <c r="N1203" s="12" t="s">
        <v>3522</v>
      </c>
      <c r="O1203" s="12" t="s">
        <v>3522</v>
      </c>
      <c r="P1203" s="12" t="s">
        <v>91</v>
      </c>
      <c r="Q1203" s="12" t="s">
        <v>3522</v>
      </c>
      <c r="R1203" s="12" t="s">
        <v>6414</v>
      </c>
      <c r="S1203" s="12" t="s">
        <v>5603</v>
      </c>
      <c r="T1203" s="12" t="s">
        <v>14317</v>
      </c>
      <c r="U1203" s="12" t="s">
        <v>11194</v>
      </c>
      <c r="V1203" s="12" t="s">
        <v>9352</v>
      </c>
      <c r="W1203" s="12" t="s">
        <v>4</v>
      </c>
      <c r="X1203" s="12" t="s">
        <v>14318</v>
      </c>
      <c r="Y1203" s="12" t="s">
        <v>14319</v>
      </c>
      <c r="Z1203" s="12" t="s">
        <v>14320</v>
      </c>
    </row>
    <row r="1204" spans="1:26">
      <c r="A1204" s="12" t="s">
        <v>177</v>
      </c>
      <c r="B1204" s="12" t="s">
        <v>14321</v>
      </c>
      <c r="C1204" s="12" t="s">
        <v>14322</v>
      </c>
      <c r="D1204" s="12" t="s">
        <v>14323</v>
      </c>
      <c r="E1204" s="12" t="s">
        <v>14281</v>
      </c>
      <c r="F1204" s="12" t="s">
        <v>1742</v>
      </c>
      <c r="G1204" s="12" t="s">
        <v>1939</v>
      </c>
      <c r="H1204" s="12" t="s">
        <v>1053</v>
      </c>
      <c r="I1204" s="12" t="s">
        <v>1051</v>
      </c>
      <c r="J1204" s="12" t="s">
        <v>3800</v>
      </c>
      <c r="K1204" s="12" t="s">
        <v>1051</v>
      </c>
      <c r="L1204" s="12" t="s">
        <v>9573</v>
      </c>
      <c r="M1204" s="12" t="s">
        <v>5395</v>
      </c>
      <c r="N1204" s="12" t="s">
        <v>2884</v>
      </c>
      <c r="O1204" s="12" t="s">
        <v>371</v>
      </c>
      <c r="P1204" s="12" t="s">
        <v>91</v>
      </c>
      <c r="Q1204" s="12" t="s">
        <v>371</v>
      </c>
      <c r="R1204" s="12" t="s">
        <v>1995</v>
      </c>
      <c r="S1204" s="12" t="s">
        <v>14324</v>
      </c>
      <c r="T1204" s="12" t="s">
        <v>12514</v>
      </c>
      <c r="U1204" s="12" t="s">
        <v>14325</v>
      </c>
      <c r="V1204" s="12" t="s">
        <v>14302</v>
      </c>
      <c r="W1204" s="12" t="s">
        <v>10</v>
      </c>
      <c r="X1204" s="12" t="s">
        <v>11043</v>
      </c>
      <c r="Y1204" s="12" t="s">
        <v>10110</v>
      </c>
      <c r="Z1204" s="12" t="s">
        <v>14326</v>
      </c>
    </row>
    <row r="1205" spans="1:26">
      <c r="A1205" s="12" t="s">
        <v>177</v>
      </c>
      <c r="B1205" s="12" t="s">
        <v>9567</v>
      </c>
      <c r="C1205" s="12" t="s">
        <v>14327</v>
      </c>
      <c r="D1205" s="12" t="s">
        <v>14328</v>
      </c>
      <c r="E1205" s="12" t="s">
        <v>14281</v>
      </c>
      <c r="F1205" s="12" t="s">
        <v>2137</v>
      </c>
      <c r="G1205" s="12" t="s">
        <v>1918</v>
      </c>
      <c r="H1205" s="12" t="s">
        <v>1721</v>
      </c>
      <c r="I1205" s="12" t="s">
        <v>1504</v>
      </c>
      <c r="J1205" s="12" t="s">
        <v>1482</v>
      </c>
      <c r="K1205" s="12" t="s">
        <v>3800</v>
      </c>
      <c r="L1205" s="12" t="s">
        <v>3566</v>
      </c>
      <c r="M1205" s="12" t="s">
        <v>3362</v>
      </c>
      <c r="N1205" s="12" t="s">
        <v>7226</v>
      </c>
      <c r="O1205" s="12" t="s">
        <v>371</v>
      </c>
      <c r="P1205" s="12" t="s">
        <v>3522</v>
      </c>
      <c r="Q1205" s="12" t="s">
        <v>91</v>
      </c>
      <c r="R1205" s="12" t="s">
        <v>2315</v>
      </c>
      <c r="S1205" s="12" t="s">
        <v>13861</v>
      </c>
      <c r="T1205" s="12" t="s">
        <v>10545</v>
      </c>
      <c r="U1205" s="12" t="s">
        <v>14290</v>
      </c>
      <c r="V1205" s="12" t="s">
        <v>372</v>
      </c>
      <c r="W1205" s="12" t="s">
        <v>2</v>
      </c>
      <c r="X1205" s="12" t="s">
        <v>6965</v>
      </c>
      <c r="Y1205" s="12" t="s">
        <v>10148</v>
      </c>
      <c r="Z1205" s="12" t="s">
        <v>14329</v>
      </c>
    </row>
    <row r="1206" spans="1:26">
      <c r="A1206" s="12" t="s">
        <v>177</v>
      </c>
      <c r="B1206" s="12" t="s">
        <v>2671</v>
      </c>
      <c r="C1206" s="12" t="s">
        <v>14330</v>
      </c>
      <c r="D1206" s="12" t="s">
        <v>14331</v>
      </c>
      <c r="E1206" s="12" t="s">
        <v>14281</v>
      </c>
      <c r="F1206" s="12" t="s">
        <v>2281</v>
      </c>
      <c r="G1206" s="12" t="s">
        <v>1897</v>
      </c>
      <c r="H1206" s="12" t="s">
        <v>1657</v>
      </c>
      <c r="I1206" s="12" t="s">
        <v>1051</v>
      </c>
      <c r="J1206" s="12" t="s">
        <v>3800</v>
      </c>
      <c r="K1206" s="12" t="s">
        <v>1051</v>
      </c>
      <c r="L1206" s="12" t="s">
        <v>7800</v>
      </c>
      <c r="M1206" s="12" t="s">
        <v>7852</v>
      </c>
      <c r="N1206" s="12" t="s">
        <v>3663</v>
      </c>
      <c r="O1206" s="12" t="s">
        <v>371</v>
      </c>
      <c r="P1206" s="12" t="s">
        <v>91</v>
      </c>
      <c r="Q1206" s="12" t="s">
        <v>3522</v>
      </c>
      <c r="R1206" s="12" t="s">
        <v>7600</v>
      </c>
      <c r="S1206" s="12" t="s">
        <v>14324</v>
      </c>
      <c r="T1206" s="12" t="s">
        <v>14332</v>
      </c>
      <c r="U1206" s="12" t="s">
        <v>14325</v>
      </c>
      <c r="V1206" s="12" t="s">
        <v>14302</v>
      </c>
      <c r="W1206" s="12" t="s">
        <v>2</v>
      </c>
      <c r="X1206" s="12" t="s">
        <v>12218</v>
      </c>
      <c r="Y1206" s="12" t="s">
        <v>13550</v>
      </c>
      <c r="Z1206" s="12" t="s">
        <v>14333</v>
      </c>
    </row>
    <row r="1207" spans="1:26">
      <c r="A1207" s="12" t="s">
        <v>177</v>
      </c>
      <c r="B1207" s="12" t="s">
        <v>14334</v>
      </c>
      <c r="C1207" s="12" t="s">
        <v>14335</v>
      </c>
      <c r="D1207" s="12" t="s">
        <v>14336</v>
      </c>
      <c r="E1207" s="12" t="s">
        <v>14281</v>
      </c>
      <c r="F1207" s="12" t="s">
        <v>2281</v>
      </c>
      <c r="G1207" s="12" t="s">
        <v>1897</v>
      </c>
      <c r="H1207" s="12" t="s">
        <v>1504</v>
      </c>
      <c r="I1207" s="12" t="s">
        <v>1502</v>
      </c>
      <c r="J1207" s="12" t="s">
        <v>1502</v>
      </c>
      <c r="K1207" s="12" t="s">
        <v>1051</v>
      </c>
      <c r="L1207" s="12" t="s">
        <v>4825</v>
      </c>
      <c r="M1207" s="12" t="s">
        <v>6857</v>
      </c>
      <c r="N1207" s="12" t="s">
        <v>2172</v>
      </c>
      <c r="O1207" s="12" t="s">
        <v>375</v>
      </c>
      <c r="P1207" s="12" t="s">
        <v>371</v>
      </c>
      <c r="Q1207" s="12" t="s">
        <v>3522</v>
      </c>
      <c r="R1207" s="12" t="s">
        <v>2315</v>
      </c>
      <c r="S1207" s="12" t="s">
        <v>14337</v>
      </c>
      <c r="T1207" s="12" t="s">
        <v>8581</v>
      </c>
      <c r="U1207" s="12" t="s">
        <v>14338</v>
      </c>
      <c r="V1207" s="12" t="s">
        <v>14302</v>
      </c>
      <c r="W1207" s="12" t="s">
        <v>10</v>
      </c>
      <c r="X1207" s="12" t="s">
        <v>5545</v>
      </c>
      <c r="Y1207" s="12" t="s">
        <v>4765</v>
      </c>
      <c r="Z1207" s="12" t="s">
        <v>14339</v>
      </c>
    </row>
    <row r="1208" spans="1:26">
      <c r="A1208" s="12" t="s">
        <v>177</v>
      </c>
      <c r="B1208" s="12" t="s">
        <v>2285</v>
      </c>
      <c r="C1208" s="12" t="s">
        <v>14340</v>
      </c>
      <c r="D1208" s="12" t="s">
        <v>14341</v>
      </c>
      <c r="E1208" s="12" t="s">
        <v>14281</v>
      </c>
      <c r="F1208" s="12" t="s">
        <v>2587</v>
      </c>
      <c r="G1208" s="12" t="s">
        <v>1698</v>
      </c>
      <c r="H1208" s="12" t="s">
        <v>1504</v>
      </c>
      <c r="I1208" s="12" t="s">
        <v>1051</v>
      </c>
      <c r="J1208" s="12" t="s">
        <v>1051</v>
      </c>
      <c r="K1208" s="12" t="s">
        <v>1051</v>
      </c>
      <c r="L1208" s="12" t="s">
        <v>4147</v>
      </c>
      <c r="M1208" s="12" t="s">
        <v>5538</v>
      </c>
      <c r="N1208" s="12" t="s">
        <v>2172</v>
      </c>
      <c r="O1208" s="12" t="s">
        <v>3522</v>
      </c>
      <c r="P1208" s="12" t="s">
        <v>371</v>
      </c>
      <c r="Q1208" s="12" t="s">
        <v>371</v>
      </c>
      <c r="R1208" s="12" t="s">
        <v>4104</v>
      </c>
      <c r="S1208" s="12" t="s">
        <v>14257</v>
      </c>
      <c r="T1208" s="12" t="s">
        <v>11938</v>
      </c>
      <c r="U1208" s="12" t="s">
        <v>11194</v>
      </c>
      <c r="V1208" s="12" t="s">
        <v>14302</v>
      </c>
      <c r="W1208" s="12" t="s">
        <v>10</v>
      </c>
      <c r="X1208" s="12" t="s">
        <v>1196</v>
      </c>
      <c r="Y1208" s="12" t="s">
        <v>11345</v>
      </c>
      <c r="Z1208" s="12" t="s">
        <v>14342</v>
      </c>
    </row>
    <row r="1209" spans="1:26">
      <c r="A1209" s="12" t="s">
        <v>177</v>
      </c>
      <c r="B1209" s="12" t="s">
        <v>14181</v>
      </c>
      <c r="C1209" s="12" t="s">
        <v>14343</v>
      </c>
      <c r="D1209" s="12" t="s">
        <v>14344</v>
      </c>
      <c r="E1209" s="12" t="s">
        <v>14281</v>
      </c>
      <c r="F1209" s="12" t="s">
        <v>2114</v>
      </c>
      <c r="G1209" s="12" t="s">
        <v>1875</v>
      </c>
      <c r="H1209" s="12" t="s">
        <v>1053</v>
      </c>
      <c r="I1209" s="12" t="s">
        <v>1547</v>
      </c>
      <c r="J1209" s="12" t="s">
        <v>1502</v>
      </c>
      <c r="K1209" s="12" t="s">
        <v>1504</v>
      </c>
      <c r="L1209" s="12" t="s">
        <v>2695</v>
      </c>
      <c r="M1209" s="12" t="s">
        <v>2696</v>
      </c>
      <c r="N1209" s="12" t="s">
        <v>2730</v>
      </c>
      <c r="O1209" s="12" t="s">
        <v>2773</v>
      </c>
      <c r="P1209" s="12" t="s">
        <v>431</v>
      </c>
      <c r="Q1209" s="12" t="s">
        <v>2172</v>
      </c>
      <c r="R1209" s="12" t="s">
        <v>3998</v>
      </c>
      <c r="S1209" s="12" t="s">
        <v>8194</v>
      </c>
      <c r="T1209" s="12" t="s">
        <v>14345</v>
      </c>
      <c r="U1209" s="12" t="s">
        <v>6619</v>
      </c>
      <c r="V1209" s="12" t="s">
        <v>9352</v>
      </c>
      <c r="W1209" s="12" t="s">
        <v>2</v>
      </c>
      <c r="X1209" s="12" t="s">
        <v>2912</v>
      </c>
      <c r="Y1209" s="12" t="s">
        <v>9265</v>
      </c>
      <c r="Z1209" s="12" t="s">
        <v>14346</v>
      </c>
    </row>
    <row r="1210" spans="1:26">
      <c r="A1210" s="12" t="s">
        <v>177</v>
      </c>
      <c r="B1210" s="12" t="s">
        <v>14347</v>
      </c>
      <c r="C1210" s="12" t="s">
        <v>14348</v>
      </c>
      <c r="D1210" s="12" t="s">
        <v>14349</v>
      </c>
      <c r="E1210" s="12" t="s">
        <v>14281</v>
      </c>
      <c r="F1210" s="12" t="s">
        <v>2135</v>
      </c>
      <c r="G1210" s="12" t="s">
        <v>1764</v>
      </c>
      <c r="H1210" s="12" t="s">
        <v>1504</v>
      </c>
      <c r="I1210" s="12" t="s">
        <v>1051</v>
      </c>
      <c r="J1210" s="12" t="s">
        <v>1051</v>
      </c>
      <c r="K1210" s="12" t="s">
        <v>1051</v>
      </c>
      <c r="L1210" s="12" t="s">
        <v>6283</v>
      </c>
      <c r="M1210" s="12" t="s">
        <v>4436</v>
      </c>
      <c r="N1210" s="12" t="s">
        <v>3522</v>
      </c>
      <c r="O1210" s="12" t="s">
        <v>3522</v>
      </c>
      <c r="P1210" s="12" t="s">
        <v>3522</v>
      </c>
      <c r="Q1210" s="12" t="s">
        <v>3522</v>
      </c>
      <c r="R1210" s="12" t="s">
        <v>7851</v>
      </c>
      <c r="S1210" s="12" t="s">
        <v>14350</v>
      </c>
      <c r="T1210" s="12" t="s">
        <v>14351</v>
      </c>
      <c r="U1210" s="12" t="s">
        <v>11194</v>
      </c>
      <c r="V1210" s="12" t="s">
        <v>14302</v>
      </c>
      <c r="W1210" s="12" t="s">
        <v>11</v>
      </c>
      <c r="X1210" s="12" t="s">
        <v>14352</v>
      </c>
      <c r="Y1210" s="12" t="s">
        <v>11967</v>
      </c>
      <c r="Z1210" s="12" t="s">
        <v>14353</v>
      </c>
    </row>
    <row r="1211" spans="1:26">
      <c r="A1211" s="12" t="s">
        <v>177</v>
      </c>
      <c r="B1211" s="12" t="s">
        <v>14354</v>
      </c>
      <c r="C1211" s="12" t="s">
        <v>14355</v>
      </c>
      <c r="D1211" s="12" t="s">
        <v>14356</v>
      </c>
      <c r="E1211" s="12" t="s">
        <v>14281</v>
      </c>
      <c r="F1211" s="12" t="s">
        <v>2530</v>
      </c>
      <c r="G1211" s="12" t="s">
        <v>1721</v>
      </c>
      <c r="H1211" s="12" t="s">
        <v>1482</v>
      </c>
      <c r="I1211" s="12" t="s">
        <v>3800</v>
      </c>
      <c r="J1211" s="12" t="s">
        <v>3800</v>
      </c>
      <c r="K1211" s="12" t="s">
        <v>3800</v>
      </c>
      <c r="L1211" s="12" t="s">
        <v>8309</v>
      </c>
      <c r="M1211" s="12" t="s">
        <v>7226</v>
      </c>
      <c r="N1211" s="12" t="s">
        <v>3522</v>
      </c>
      <c r="O1211" s="12" t="s">
        <v>91</v>
      </c>
      <c r="P1211" s="12" t="s">
        <v>91</v>
      </c>
      <c r="Q1211" s="12" t="s">
        <v>91</v>
      </c>
      <c r="R1211" s="12" t="s">
        <v>4781</v>
      </c>
      <c r="S1211" s="12" t="s">
        <v>14357</v>
      </c>
      <c r="T1211" s="12" t="s">
        <v>14358</v>
      </c>
      <c r="U1211" s="12" t="s">
        <v>3808</v>
      </c>
      <c r="V1211" s="12" t="s">
        <v>372</v>
      </c>
      <c r="W1211" s="12" t="s">
        <v>2</v>
      </c>
      <c r="X1211" s="12" t="s">
        <v>14359</v>
      </c>
      <c r="Y1211" s="12" t="s">
        <v>9993</v>
      </c>
      <c r="Z1211" s="12" t="s">
        <v>14360</v>
      </c>
    </row>
    <row r="1212" spans="1:26">
      <c r="A1212" s="12" t="s">
        <v>177</v>
      </c>
      <c r="B1212" s="12" t="s">
        <v>14361</v>
      </c>
      <c r="C1212" s="12" t="s">
        <v>14362</v>
      </c>
      <c r="D1212" s="12" t="s">
        <v>14363</v>
      </c>
      <c r="E1212" s="12" t="s">
        <v>14281</v>
      </c>
      <c r="F1212" s="12" t="s">
        <v>1807</v>
      </c>
      <c r="G1212" s="12" t="s">
        <v>1698</v>
      </c>
      <c r="H1212" s="12" t="s">
        <v>1547</v>
      </c>
      <c r="I1212" s="12" t="s">
        <v>3800</v>
      </c>
      <c r="J1212" s="12" t="s">
        <v>3800</v>
      </c>
      <c r="K1212" s="12" t="s">
        <v>3800</v>
      </c>
      <c r="L1212" s="12" t="s">
        <v>6504</v>
      </c>
      <c r="M1212" s="12" t="s">
        <v>2696</v>
      </c>
      <c r="N1212" s="12" t="s">
        <v>3663</v>
      </c>
      <c r="O1212" s="12" t="s">
        <v>91</v>
      </c>
      <c r="P1212" s="12" t="s">
        <v>91</v>
      </c>
      <c r="Q1212" s="12" t="s">
        <v>91</v>
      </c>
      <c r="R1212" s="12" t="s">
        <v>6671</v>
      </c>
      <c r="S1212" s="12" t="s">
        <v>14364</v>
      </c>
      <c r="T1212" s="12" t="s">
        <v>14365</v>
      </c>
      <c r="U1212" s="12" t="s">
        <v>3808</v>
      </c>
      <c r="V1212" s="12" t="s">
        <v>372</v>
      </c>
      <c r="W1212" s="12" t="s">
        <v>2</v>
      </c>
      <c r="X1212" s="12" t="s">
        <v>14366</v>
      </c>
      <c r="Y1212" s="12" t="s">
        <v>14367</v>
      </c>
      <c r="Z1212" s="12" t="s">
        <v>14368</v>
      </c>
    </row>
    <row r="1213" spans="1:26">
      <c r="A1213" s="12" t="s">
        <v>177</v>
      </c>
      <c r="B1213" s="12" t="s">
        <v>13338</v>
      </c>
      <c r="C1213" s="12" t="s">
        <v>14369</v>
      </c>
      <c r="D1213" s="12" t="s">
        <v>14370</v>
      </c>
      <c r="E1213" s="12" t="s">
        <v>14371</v>
      </c>
      <c r="F1213" s="12" t="s">
        <v>1764</v>
      </c>
      <c r="G1213" s="12" t="s">
        <v>1786</v>
      </c>
      <c r="H1213" s="12" t="s">
        <v>1744</v>
      </c>
      <c r="I1213" s="12" t="s">
        <v>1482</v>
      </c>
      <c r="J1213" s="12" t="s">
        <v>1721</v>
      </c>
      <c r="K1213" s="12" t="s">
        <v>1590</v>
      </c>
      <c r="L1213" s="12" t="s">
        <v>2038</v>
      </c>
      <c r="M1213" s="12" t="s">
        <v>3413</v>
      </c>
      <c r="N1213" s="12" t="s">
        <v>375</v>
      </c>
      <c r="O1213" s="12" t="s">
        <v>375</v>
      </c>
      <c r="P1213" s="12" t="s">
        <v>4165</v>
      </c>
      <c r="Q1213" s="12" t="s">
        <v>3129</v>
      </c>
      <c r="R1213" s="12" t="s">
        <v>14372</v>
      </c>
      <c r="S1213" s="12" t="s">
        <v>14373</v>
      </c>
      <c r="T1213" s="12" t="s">
        <v>14374</v>
      </c>
      <c r="U1213" s="12" t="s">
        <v>14375</v>
      </c>
      <c r="V1213" s="12" t="s">
        <v>14376</v>
      </c>
      <c r="W1213" s="12" t="s">
        <v>10</v>
      </c>
      <c r="X1213" s="12" t="s">
        <v>2263</v>
      </c>
      <c r="Y1213" s="12" t="s">
        <v>1879</v>
      </c>
      <c r="Z1213" s="12" t="s">
        <v>14377</v>
      </c>
    </row>
    <row r="1214" spans="1:26">
      <c r="A1214" s="12" t="s">
        <v>177</v>
      </c>
      <c r="B1214" s="12" t="s">
        <v>14378</v>
      </c>
      <c r="C1214" s="12" t="s">
        <v>14379</v>
      </c>
      <c r="D1214" s="12" t="s">
        <v>14380</v>
      </c>
      <c r="E1214" s="12" t="s">
        <v>14371</v>
      </c>
      <c r="F1214" s="12" t="s">
        <v>2049</v>
      </c>
      <c r="G1214" s="12" t="s">
        <v>2029</v>
      </c>
      <c r="H1214" s="12" t="s">
        <v>1546</v>
      </c>
      <c r="I1214" s="12" t="s">
        <v>1051</v>
      </c>
      <c r="J1214" s="12" t="s">
        <v>1051</v>
      </c>
      <c r="K1214" s="12" t="s">
        <v>3800</v>
      </c>
      <c r="L1214" s="12" t="s">
        <v>7851</v>
      </c>
      <c r="M1214" s="12" t="s">
        <v>4147</v>
      </c>
      <c r="N1214" s="12" t="s">
        <v>2315</v>
      </c>
      <c r="O1214" s="12" t="s">
        <v>3522</v>
      </c>
      <c r="P1214" s="12" t="s">
        <v>3522</v>
      </c>
      <c r="Q1214" s="12" t="s">
        <v>91</v>
      </c>
      <c r="R1214" s="12" t="s">
        <v>14381</v>
      </c>
      <c r="S1214" s="12" t="s">
        <v>14382</v>
      </c>
      <c r="T1214" s="12" t="s">
        <v>14383</v>
      </c>
      <c r="U1214" s="12" t="s">
        <v>11227</v>
      </c>
      <c r="V1214" s="12" t="s">
        <v>372</v>
      </c>
      <c r="W1214" s="12" t="s">
        <v>11</v>
      </c>
      <c r="X1214" s="12" t="s">
        <v>11604</v>
      </c>
      <c r="Y1214" s="12" t="s">
        <v>14384</v>
      </c>
      <c r="Z1214" s="12" t="s">
        <v>14385</v>
      </c>
    </row>
    <row r="1215" spans="1:26">
      <c r="A1215" s="12" t="s">
        <v>177</v>
      </c>
      <c r="B1215" s="12" t="s">
        <v>14386</v>
      </c>
      <c r="C1215" s="12" t="s">
        <v>14387</v>
      </c>
      <c r="D1215" s="12" t="s">
        <v>14388</v>
      </c>
      <c r="E1215" s="12" t="s">
        <v>14371</v>
      </c>
      <c r="F1215" s="12" t="s">
        <v>2049</v>
      </c>
      <c r="G1215" s="12" t="s">
        <v>1853</v>
      </c>
      <c r="H1215" s="12" t="s">
        <v>1502</v>
      </c>
      <c r="I1215" s="12" t="s">
        <v>1051</v>
      </c>
      <c r="J1215" s="12" t="s">
        <v>1051</v>
      </c>
      <c r="K1215" s="12" t="s">
        <v>1657</v>
      </c>
      <c r="L1215" s="12" t="s">
        <v>3522</v>
      </c>
      <c r="M1215" s="12" t="s">
        <v>7443</v>
      </c>
      <c r="N1215" s="12" t="s">
        <v>3522</v>
      </c>
      <c r="O1215" s="12" t="s">
        <v>3522</v>
      </c>
      <c r="P1215" s="12" t="s">
        <v>3522</v>
      </c>
      <c r="Q1215" s="12" t="s">
        <v>3663</v>
      </c>
      <c r="R1215" s="12" t="s">
        <v>14389</v>
      </c>
      <c r="S1215" s="12" t="s">
        <v>14390</v>
      </c>
      <c r="T1215" s="12" t="s">
        <v>13013</v>
      </c>
      <c r="U1215" s="12" t="s">
        <v>11227</v>
      </c>
      <c r="V1215" s="12" t="s">
        <v>14391</v>
      </c>
      <c r="W1215" s="12" t="s">
        <v>11</v>
      </c>
      <c r="X1215" s="12" t="s">
        <v>11727</v>
      </c>
      <c r="Y1215" s="12" t="s">
        <v>14392</v>
      </c>
      <c r="Z1215" s="12" t="s">
        <v>14393</v>
      </c>
    </row>
    <row r="1216" spans="1:26">
      <c r="A1216" s="12" t="s">
        <v>177</v>
      </c>
      <c r="B1216" s="12" t="s">
        <v>10938</v>
      </c>
      <c r="C1216" s="12" t="s">
        <v>14394</v>
      </c>
      <c r="D1216" s="12" t="s">
        <v>14395</v>
      </c>
      <c r="E1216" s="12" t="s">
        <v>14371</v>
      </c>
      <c r="F1216" s="12" t="s">
        <v>1853</v>
      </c>
      <c r="G1216" s="12" t="s">
        <v>1875</v>
      </c>
      <c r="H1216" s="12" t="s">
        <v>1875</v>
      </c>
      <c r="I1216" s="12" t="s">
        <v>1613</v>
      </c>
      <c r="J1216" s="12" t="s">
        <v>1504</v>
      </c>
      <c r="K1216" s="12" t="s">
        <v>1051</v>
      </c>
      <c r="L1216" s="12" t="s">
        <v>3345</v>
      </c>
      <c r="M1216" s="12" t="s">
        <v>5150</v>
      </c>
      <c r="N1216" s="12" t="s">
        <v>6802</v>
      </c>
      <c r="O1216" s="12" t="s">
        <v>4261</v>
      </c>
      <c r="P1216" s="12" t="s">
        <v>2172</v>
      </c>
      <c r="Q1216" s="12" t="s">
        <v>371</v>
      </c>
      <c r="R1216" s="12" t="s">
        <v>5344</v>
      </c>
      <c r="S1216" s="12" t="s">
        <v>14396</v>
      </c>
      <c r="T1216" s="12" t="s">
        <v>14397</v>
      </c>
      <c r="U1216" s="12" t="s">
        <v>14398</v>
      </c>
      <c r="V1216" s="12" t="s">
        <v>14399</v>
      </c>
      <c r="W1216" s="12" t="s">
        <v>4</v>
      </c>
      <c r="X1216" s="12" t="s">
        <v>12105</v>
      </c>
      <c r="Y1216" s="12" t="s">
        <v>12954</v>
      </c>
      <c r="Z1216" s="12" t="s">
        <v>14400</v>
      </c>
    </row>
    <row r="1217" spans="1:26">
      <c r="A1217" s="12" t="s">
        <v>177</v>
      </c>
      <c r="B1217" s="12" t="s">
        <v>13811</v>
      </c>
      <c r="C1217" s="12" t="s">
        <v>14401</v>
      </c>
      <c r="D1217" s="12" t="s">
        <v>14402</v>
      </c>
      <c r="E1217" s="12" t="s">
        <v>14371</v>
      </c>
      <c r="F1217" s="12" t="s">
        <v>2587</v>
      </c>
      <c r="G1217" s="12" t="s">
        <v>1590</v>
      </c>
      <c r="H1217" s="12" t="s">
        <v>1504</v>
      </c>
      <c r="I1217" s="12" t="s">
        <v>3800</v>
      </c>
      <c r="J1217" s="12" t="s">
        <v>3800</v>
      </c>
      <c r="K1217" s="12" t="s">
        <v>1504</v>
      </c>
      <c r="L1217" s="12" t="s">
        <v>6803</v>
      </c>
      <c r="M1217" s="12" t="s">
        <v>3522</v>
      </c>
      <c r="N1217" s="12" t="s">
        <v>3522</v>
      </c>
      <c r="O1217" s="12" t="s">
        <v>91</v>
      </c>
      <c r="P1217" s="12" t="s">
        <v>91</v>
      </c>
      <c r="Q1217" s="12" t="s">
        <v>3522</v>
      </c>
      <c r="R1217" s="12" t="s">
        <v>9988</v>
      </c>
      <c r="S1217" s="12" t="s">
        <v>6592</v>
      </c>
      <c r="T1217" s="12" t="s">
        <v>14403</v>
      </c>
      <c r="U1217" s="12" t="s">
        <v>3808</v>
      </c>
      <c r="V1217" s="12" t="s">
        <v>14404</v>
      </c>
      <c r="W1217" s="12" t="s">
        <v>2</v>
      </c>
      <c r="X1217" s="12" t="s">
        <v>14405</v>
      </c>
      <c r="Y1217" s="12" t="s">
        <v>14406</v>
      </c>
      <c r="Z1217" s="12" t="s">
        <v>14407</v>
      </c>
    </row>
    <row r="1218" spans="1:26">
      <c r="A1218" s="12" t="s">
        <v>177</v>
      </c>
      <c r="B1218" s="12" t="s">
        <v>14408</v>
      </c>
      <c r="C1218" s="12" t="s">
        <v>14409</v>
      </c>
      <c r="D1218" s="12" t="s">
        <v>14410</v>
      </c>
      <c r="E1218" s="12" t="s">
        <v>14371</v>
      </c>
      <c r="F1218" s="12" t="s">
        <v>1853</v>
      </c>
      <c r="G1218" s="12" t="s">
        <v>2239</v>
      </c>
      <c r="H1218" s="12" t="s">
        <v>1053</v>
      </c>
      <c r="I1218" s="12" t="s">
        <v>1504</v>
      </c>
      <c r="J1218" s="12" t="s">
        <v>1051</v>
      </c>
      <c r="K1218" s="12" t="s">
        <v>1482</v>
      </c>
      <c r="L1218" s="12" t="s">
        <v>4421</v>
      </c>
      <c r="M1218" s="12" t="s">
        <v>13225</v>
      </c>
      <c r="N1218" s="12" t="s">
        <v>2900</v>
      </c>
      <c r="O1218" s="12" t="s">
        <v>2315</v>
      </c>
      <c r="P1218" s="12" t="s">
        <v>371</v>
      </c>
      <c r="Q1218" s="12" t="s">
        <v>375</v>
      </c>
      <c r="R1218" s="12" t="s">
        <v>9652</v>
      </c>
      <c r="S1218" s="12" t="s">
        <v>14411</v>
      </c>
      <c r="T1218" s="12" t="s">
        <v>14412</v>
      </c>
      <c r="U1218" s="12" t="s">
        <v>14413</v>
      </c>
      <c r="V1218" s="12" t="s">
        <v>11219</v>
      </c>
      <c r="W1218" s="12" t="s">
        <v>4</v>
      </c>
      <c r="X1218" s="12" t="s">
        <v>14414</v>
      </c>
      <c r="Y1218" s="12" t="s">
        <v>13970</v>
      </c>
      <c r="Z1218" s="12" t="s">
        <v>14415</v>
      </c>
    </row>
    <row r="1219" spans="1:26">
      <c r="A1219" s="12" t="s">
        <v>177</v>
      </c>
      <c r="B1219" s="12" t="s">
        <v>14416</v>
      </c>
      <c r="C1219" s="12" t="s">
        <v>14417</v>
      </c>
      <c r="D1219" s="12" t="s">
        <v>14418</v>
      </c>
      <c r="E1219" s="12" t="s">
        <v>14371</v>
      </c>
      <c r="F1219" s="12" t="s">
        <v>2049</v>
      </c>
      <c r="G1219" s="12" t="s">
        <v>1961</v>
      </c>
      <c r="H1219" s="12" t="s">
        <v>1613</v>
      </c>
      <c r="I1219" s="12" t="s">
        <v>3800</v>
      </c>
      <c r="J1219" s="12" t="s">
        <v>1482</v>
      </c>
      <c r="K1219" s="12" t="s">
        <v>1051</v>
      </c>
      <c r="L1219" s="12" t="s">
        <v>4781</v>
      </c>
      <c r="M1219" s="12" t="s">
        <v>1995</v>
      </c>
      <c r="N1219" s="12" t="s">
        <v>3363</v>
      </c>
      <c r="O1219" s="12" t="s">
        <v>91</v>
      </c>
      <c r="P1219" s="12" t="s">
        <v>371</v>
      </c>
      <c r="Q1219" s="12" t="s">
        <v>3522</v>
      </c>
      <c r="R1219" s="12" t="s">
        <v>14419</v>
      </c>
      <c r="S1219" s="12" t="s">
        <v>14420</v>
      </c>
      <c r="T1219" s="12" t="s">
        <v>14421</v>
      </c>
      <c r="U1219" s="12" t="s">
        <v>11227</v>
      </c>
      <c r="V1219" s="12" t="s">
        <v>14399</v>
      </c>
      <c r="W1219" s="12" t="s">
        <v>10</v>
      </c>
      <c r="X1219" s="12" t="s">
        <v>3036</v>
      </c>
      <c r="Y1219" s="12" t="s">
        <v>8826</v>
      </c>
      <c r="Z1219" s="12" t="s">
        <v>14422</v>
      </c>
    </row>
    <row r="1220" spans="1:26">
      <c r="A1220" s="12" t="s">
        <v>177</v>
      </c>
      <c r="B1220" s="12" t="s">
        <v>14423</v>
      </c>
      <c r="C1220" s="12" t="s">
        <v>14424</v>
      </c>
      <c r="D1220" s="12" t="s">
        <v>14425</v>
      </c>
      <c r="E1220" s="12" t="s">
        <v>14371</v>
      </c>
      <c r="F1220" s="12" t="s">
        <v>3800</v>
      </c>
      <c r="G1220" s="12" t="s">
        <v>3800</v>
      </c>
      <c r="H1220" s="12" t="s">
        <v>3800</v>
      </c>
      <c r="I1220" s="12" t="s">
        <v>3800</v>
      </c>
      <c r="J1220" s="12" t="s">
        <v>3800</v>
      </c>
      <c r="K1220" s="12" t="s">
        <v>2288</v>
      </c>
      <c r="L1220" s="12" t="s">
        <v>91</v>
      </c>
      <c r="M1220" s="12" t="s">
        <v>91</v>
      </c>
      <c r="N1220" s="12" t="s">
        <v>91</v>
      </c>
      <c r="O1220" s="12" t="s">
        <v>91</v>
      </c>
      <c r="P1220" s="12" t="s">
        <v>91</v>
      </c>
      <c r="Q1220" s="12" t="s">
        <v>14426</v>
      </c>
      <c r="R1220" s="12" t="s">
        <v>14426</v>
      </c>
      <c r="S1220" s="12" t="s">
        <v>91</v>
      </c>
      <c r="T1220" s="12" t="s">
        <v>14427</v>
      </c>
      <c r="U1220" s="12" t="s">
        <v>3808</v>
      </c>
      <c r="V1220" s="12" t="s">
        <v>6841</v>
      </c>
      <c r="W1220" s="12" t="s">
        <v>91</v>
      </c>
      <c r="X1220" s="12" t="s">
        <v>14428</v>
      </c>
      <c r="Y1220" s="12" t="s">
        <v>14428</v>
      </c>
      <c r="Z1220" s="12" t="s">
        <v>91</v>
      </c>
    </row>
    <row r="1221" spans="1:26">
      <c r="A1221" s="12" t="s">
        <v>177</v>
      </c>
      <c r="B1221" s="12" t="s">
        <v>1944</v>
      </c>
      <c r="C1221" s="12" t="s">
        <v>14429</v>
      </c>
      <c r="D1221" s="12" t="s">
        <v>14430</v>
      </c>
      <c r="E1221" s="12" t="s">
        <v>14431</v>
      </c>
      <c r="F1221" s="12" t="s">
        <v>1875</v>
      </c>
      <c r="G1221" s="12" t="s">
        <v>2114</v>
      </c>
      <c r="H1221" s="12" t="s">
        <v>1590</v>
      </c>
      <c r="I1221" s="12" t="s">
        <v>1547</v>
      </c>
      <c r="J1221" s="12" t="s">
        <v>1051</v>
      </c>
      <c r="K1221" s="12" t="s">
        <v>1482</v>
      </c>
      <c r="L1221" s="12" t="s">
        <v>5849</v>
      </c>
      <c r="M1221" s="12" t="s">
        <v>2396</v>
      </c>
      <c r="N1221" s="12" t="s">
        <v>4985</v>
      </c>
      <c r="O1221" s="12" t="s">
        <v>3663</v>
      </c>
      <c r="P1221" s="12" t="s">
        <v>3522</v>
      </c>
      <c r="Q1221" s="12" t="s">
        <v>3522</v>
      </c>
      <c r="R1221" s="12" t="s">
        <v>10419</v>
      </c>
      <c r="S1221" s="12" t="s">
        <v>14432</v>
      </c>
      <c r="T1221" s="12" t="s">
        <v>14433</v>
      </c>
      <c r="U1221" s="12" t="s">
        <v>14434</v>
      </c>
      <c r="V1221" s="12" t="s">
        <v>6485</v>
      </c>
      <c r="W1221" s="12" t="s">
        <v>11</v>
      </c>
      <c r="X1221" s="12" t="s">
        <v>14435</v>
      </c>
      <c r="Y1221" s="12" t="s">
        <v>14436</v>
      </c>
      <c r="Z1221" s="12" t="s">
        <v>14437</v>
      </c>
    </row>
    <row r="1222" spans="1:26">
      <c r="A1222" s="12" t="s">
        <v>177</v>
      </c>
      <c r="B1222" s="12" t="s">
        <v>1661</v>
      </c>
      <c r="C1222" s="12" t="s">
        <v>14438</v>
      </c>
      <c r="D1222" s="12" t="s">
        <v>14439</v>
      </c>
      <c r="E1222" s="12" t="s">
        <v>14431</v>
      </c>
      <c r="F1222" s="12" t="s">
        <v>1897</v>
      </c>
      <c r="G1222" s="12" t="s">
        <v>1875</v>
      </c>
      <c r="H1222" s="12" t="s">
        <v>1721</v>
      </c>
      <c r="I1222" s="12" t="s">
        <v>1546</v>
      </c>
      <c r="J1222" s="12" t="s">
        <v>1546</v>
      </c>
      <c r="K1222" s="12" t="s">
        <v>1502</v>
      </c>
      <c r="L1222" s="12" t="s">
        <v>5256</v>
      </c>
      <c r="M1222" s="12" t="s">
        <v>3663</v>
      </c>
      <c r="N1222" s="12" t="s">
        <v>2792</v>
      </c>
      <c r="O1222" s="12" t="s">
        <v>375</v>
      </c>
      <c r="P1222" s="12" t="s">
        <v>371</v>
      </c>
      <c r="Q1222" s="12" t="s">
        <v>431</v>
      </c>
      <c r="R1222" s="12" t="s">
        <v>7826</v>
      </c>
      <c r="S1222" s="12" t="s">
        <v>9577</v>
      </c>
      <c r="T1222" s="12" t="s">
        <v>14440</v>
      </c>
      <c r="U1222" s="12" t="s">
        <v>14441</v>
      </c>
      <c r="V1222" s="12" t="s">
        <v>14442</v>
      </c>
      <c r="W1222" s="12" t="s">
        <v>10</v>
      </c>
      <c r="X1222" s="12" t="s">
        <v>1945</v>
      </c>
      <c r="Y1222" s="12" t="s">
        <v>2121</v>
      </c>
      <c r="Z1222" s="12" t="s">
        <v>14443</v>
      </c>
    </row>
    <row r="1223" spans="1:26">
      <c r="A1223" s="12" t="s">
        <v>177</v>
      </c>
      <c r="B1223" s="12" t="s">
        <v>12152</v>
      </c>
      <c r="C1223" s="12" t="s">
        <v>14444</v>
      </c>
      <c r="D1223" s="12" t="s">
        <v>14445</v>
      </c>
      <c r="E1223" s="12" t="s">
        <v>14431</v>
      </c>
      <c r="F1223" s="12" t="s">
        <v>1984</v>
      </c>
      <c r="G1223" s="12" t="s">
        <v>1984</v>
      </c>
      <c r="H1223" s="12" t="s">
        <v>1831</v>
      </c>
      <c r="I1223" s="12" t="s">
        <v>1051</v>
      </c>
      <c r="J1223" s="12" t="s">
        <v>3800</v>
      </c>
      <c r="K1223" s="12" t="s">
        <v>1051</v>
      </c>
      <c r="L1223" s="12" t="s">
        <v>3663</v>
      </c>
      <c r="M1223" s="12" t="s">
        <v>9783</v>
      </c>
      <c r="N1223" s="12" t="s">
        <v>2900</v>
      </c>
      <c r="O1223" s="12" t="s">
        <v>371</v>
      </c>
      <c r="P1223" s="12" t="s">
        <v>91</v>
      </c>
      <c r="Q1223" s="12" t="s">
        <v>371</v>
      </c>
      <c r="R1223" s="12" t="s">
        <v>3074</v>
      </c>
      <c r="S1223" s="12" t="s">
        <v>14446</v>
      </c>
      <c r="T1223" s="12" t="s">
        <v>14447</v>
      </c>
      <c r="U1223" s="12" t="s">
        <v>14448</v>
      </c>
      <c r="V1223" s="12" t="s">
        <v>14449</v>
      </c>
      <c r="W1223" s="12" t="s">
        <v>2</v>
      </c>
      <c r="X1223" s="12" t="s">
        <v>14450</v>
      </c>
      <c r="Y1223" s="12" t="s">
        <v>9982</v>
      </c>
      <c r="Z1223" s="12" t="s">
        <v>14451</v>
      </c>
    </row>
    <row r="1224" spans="1:26">
      <c r="A1224" s="12" t="s">
        <v>177</v>
      </c>
      <c r="B1224" s="12" t="s">
        <v>14452</v>
      </c>
      <c r="C1224" s="12" t="s">
        <v>14453</v>
      </c>
      <c r="D1224" s="12" t="s">
        <v>14454</v>
      </c>
      <c r="E1224" s="12" t="s">
        <v>14431</v>
      </c>
      <c r="F1224" s="12" t="s">
        <v>2544</v>
      </c>
      <c r="G1224" s="12" t="s">
        <v>1721</v>
      </c>
      <c r="H1224" s="12" t="s">
        <v>1504</v>
      </c>
      <c r="I1224" s="12" t="s">
        <v>3800</v>
      </c>
      <c r="J1224" s="12" t="s">
        <v>1051</v>
      </c>
      <c r="K1224" s="12" t="s">
        <v>1051</v>
      </c>
      <c r="L1224" s="12" t="s">
        <v>4982</v>
      </c>
      <c r="M1224" s="12" t="s">
        <v>3522</v>
      </c>
      <c r="N1224" s="12" t="s">
        <v>3522</v>
      </c>
      <c r="O1224" s="12" t="s">
        <v>91</v>
      </c>
      <c r="P1224" s="12" t="s">
        <v>371</v>
      </c>
      <c r="Q1224" s="12" t="s">
        <v>3522</v>
      </c>
      <c r="R1224" s="12" t="s">
        <v>5873</v>
      </c>
      <c r="S1224" s="12" t="s">
        <v>13027</v>
      </c>
      <c r="T1224" s="12" t="s">
        <v>14455</v>
      </c>
      <c r="U1224" s="12" t="s">
        <v>14448</v>
      </c>
      <c r="V1224" s="12" t="s">
        <v>14449</v>
      </c>
      <c r="W1224" s="12" t="s">
        <v>2</v>
      </c>
      <c r="X1224" s="12" t="s">
        <v>8760</v>
      </c>
      <c r="Y1224" s="12" t="s">
        <v>14452</v>
      </c>
      <c r="Z1224" s="12" t="s">
        <v>14456</v>
      </c>
    </row>
    <row r="1225" spans="1:26">
      <c r="A1225" s="12" t="s">
        <v>177</v>
      </c>
      <c r="B1225" s="12" t="s">
        <v>14457</v>
      </c>
      <c r="C1225" s="12" t="s">
        <v>14458</v>
      </c>
      <c r="D1225" s="12" t="s">
        <v>14459</v>
      </c>
      <c r="E1225" s="12" t="s">
        <v>14431</v>
      </c>
      <c r="F1225" s="12" t="s">
        <v>1831</v>
      </c>
      <c r="G1225" s="12" t="s">
        <v>1897</v>
      </c>
      <c r="H1225" s="12" t="s">
        <v>1764</v>
      </c>
      <c r="I1225" s="12" t="s">
        <v>1613</v>
      </c>
      <c r="J1225" s="12" t="s">
        <v>3800</v>
      </c>
      <c r="K1225" s="12" t="s">
        <v>1613</v>
      </c>
      <c r="L1225" s="12" t="s">
        <v>3522</v>
      </c>
      <c r="M1225" s="12" t="s">
        <v>7852</v>
      </c>
      <c r="N1225" s="12" t="s">
        <v>3522</v>
      </c>
      <c r="O1225" s="12" t="s">
        <v>3522</v>
      </c>
      <c r="P1225" s="12" t="s">
        <v>91</v>
      </c>
      <c r="Q1225" s="12" t="s">
        <v>2696</v>
      </c>
      <c r="R1225" s="12" t="s">
        <v>5873</v>
      </c>
      <c r="S1225" s="12" t="s">
        <v>14460</v>
      </c>
      <c r="T1225" s="12" t="s">
        <v>14461</v>
      </c>
      <c r="U1225" s="12" t="s">
        <v>14462</v>
      </c>
      <c r="V1225" s="12" t="s">
        <v>14463</v>
      </c>
      <c r="W1225" s="12" t="s">
        <v>4</v>
      </c>
      <c r="X1225" s="12" t="s">
        <v>14464</v>
      </c>
      <c r="Y1225" s="12" t="s">
        <v>14465</v>
      </c>
      <c r="Z1225" s="12" t="s">
        <v>14466</v>
      </c>
    </row>
    <row r="1226" spans="1:26">
      <c r="A1226" s="12" t="s">
        <v>177</v>
      </c>
      <c r="B1226" s="12" t="s">
        <v>13036</v>
      </c>
      <c r="C1226" s="12" t="s">
        <v>14467</v>
      </c>
      <c r="D1226" s="12" t="s">
        <v>14468</v>
      </c>
      <c r="E1226" s="12" t="s">
        <v>14431</v>
      </c>
      <c r="F1226" s="12" t="s">
        <v>1137</v>
      </c>
      <c r="G1226" s="12" t="s">
        <v>1051</v>
      </c>
      <c r="H1226" s="12" t="s">
        <v>3800</v>
      </c>
      <c r="I1226" s="12" t="s">
        <v>3800</v>
      </c>
      <c r="J1226" s="12" t="s">
        <v>3800</v>
      </c>
      <c r="K1226" s="12" t="s">
        <v>1482</v>
      </c>
      <c r="L1226" s="12" t="s">
        <v>14469</v>
      </c>
      <c r="M1226" s="12" t="s">
        <v>3522</v>
      </c>
      <c r="N1226" s="12" t="s">
        <v>91</v>
      </c>
      <c r="O1226" s="12" t="s">
        <v>91</v>
      </c>
      <c r="P1226" s="12" t="s">
        <v>91</v>
      </c>
      <c r="Q1226" s="12" t="s">
        <v>371</v>
      </c>
      <c r="R1226" s="12" t="s">
        <v>3694</v>
      </c>
      <c r="S1226" s="12" t="s">
        <v>14470</v>
      </c>
      <c r="T1226" s="12" t="s">
        <v>14471</v>
      </c>
      <c r="U1226" s="12" t="s">
        <v>3808</v>
      </c>
      <c r="V1226" s="12" t="s">
        <v>6485</v>
      </c>
      <c r="W1226" s="12" t="s">
        <v>10</v>
      </c>
      <c r="X1226" s="12" t="s">
        <v>13078</v>
      </c>
      <c r="Y1226" s="12" t="s">
        <v>14472</v>
      </c>
      <c r="Z1226" s="12" t="s">
        <v>14473</v>
      </c>
    </row>
    <row r="1227" spans="1:26">
      <c r="A1227" s="12" t="s">
        <v>177</v>
      </c>
      <c r="B1227" s="12" t="s">
        <v>14474</v>
      </c>
      <c r="C1227" s="12" t="s">
        <v>14475</v>
      </c>
      <c r="D1227" s="12" t="s">
        <v>14476</v>
      </c>
      <c r="E1227" s="12" t="s">
        <v>14431</v>
      </c>
      <c r="F1227" s="12" t="s">
        <v>2463</v>
      </c>
      <c r="G1227" s="12" t="s">
        <v>1657</v>
      </c>
      <c r="H1227" s="12" t="s">
        <v>1613</v>
      </c>
      <c r="I1227" s="12" t="s">
        <v>1482</v>
      </c>
      <c r="J1227" s="12" t="s">
        <v>3800</v>
      </c>
      <c r="K1227" s="12" t="s">
        <v>1482</v>
      </c>
      <c r="L1227" s="12" t="s">
        <v>2315</v>
      </c>
      <c r="M1227" s="12" t="s">
        <v>375</v>
      </c>
      <c r="N1227" s="12" t="s">
        <v>3363</v>
      </c>
      <c r="O1227" s="12" t="s">
        <v>371</v>
      </c>
      <c r="P1227" s="12" t="s">
        <v>91</v>
      </c>
      <c r="Q1227" s="12" t="s">
        <v>375</v>
      </c>
      <c r="R1227" s="12" t="s">
        <v>8298</v>
      </c>
      <c r="S1227" s="12" t="s">
        <v>14477</v>
      </c>
      <c r="T1227" s="12" t="s">
        <v>14478</v>
      </c>
      <c r="U1227" s="12" t="s">
        <v>10335</v>
      </c>
      <c r="V1227" s="12" t="s">
        <v>6485</v>
      </c>
      <c r="W1227" s="12" t="s">
        <v>3</v>
      </c>
      <c r="X1227" s="12" t="s">
        <v>2099</v>
      </c>
      <c r="Y1227" s="12" t="s">
        <v>2118</v>
      </c>
      <c r="Z1227" s="12" t="s">
        <v>14479</v>
      </c>
    </row>
    <row r="1228" spans="1:26">
      <c r="A1228" s="12" t="s">
        <v>177</v>
      </c>
      <c r="B1228" s="12" t="s">
        <v>12578</v>
      </c>
      <c r="C1228" s="12" t="s">
        <v>14480</v>
      </c>
      <c r="D1228" s="12" t="s">
        <v>14481</v>
      </c>
      <c r="E1228" s="12" t="s">
        <v>14431</v>
      </c>
      <c r="F1228" s="12" t="s">
        <v>2301</v>
      </c>
      <c r="G1228" s="12" t="s">
        <v>1897</v>
      </c>
      <c r="H1228" s="12" t="s">
        <v>1613</v>
      </c>
      <c r="I1228" s="12" t="s">
        <v>3800</v>
      </c>
      <c r="J1228" s="12" t="s">
        <v>3800</v>
      </c>
      <c r="K1228" s="12" t="s">
        <v>1051</v>
      </c>
      <c r="L1228" s="12" t="s">
        <v>7850</v>
      </c>
      <c r="M1228" s="12" t="s">
        <v>5256</v>
      </c>
      <c r="N1228" s="12" t="s">
        <v>375</v>
      </c>
      <c r="O1228" s="12" t="s">
        <v>91</v>
      </c>
      <c r="P1228" s="12" t="s">
        <v>91</v>
      </c>
      <c r="Q1228" s="12" t="s">
        <v>3522</v>
      </c>
      <c r="R1228" s="12" t="s">
        <v>10419</v>
      </c>
      <c r="S1228" s="12" t="s">
        <v>14482</v>
      </c>
      <c r="T1228" s="12" t="s">
        <v>14483</v>
      </c>
      <c r="U1228" s="12" t="s">
        <v>3808</v>
      </c>
      <c r="V1228" s="12" t="s">
        <v>14449</v>
      </c>
      <c r="W1228" s="12" t="s">
        <v>10</v>
      </c>
      <c r="X1228" s="12" t="s">
        <v>1620</v>
      </c>
      <c r="Y1228" s="12" t="s">
        <v>2725</v>
      </c>
      <c r="Z1228" s="12" t="s">
        <v>14484</v>
      </c>
    </row>
    <row r="1229" spans="1:26">
      <c r="A1229" s="12" t="s">
        <v>177</v>
      </c>
      <c r="B1229" s="12" t="s">
        <v>12615</v>
      </c>
      <c r="C1229" s="12" t="s">
        <v>14485</v>
      </c>
      <c r="D1229" s="12" t="s">
        <v>14486</v>
      </c>
      <c r="E1229" s="12" t="s">
        <v>14431</v>
      </c>
      <c r="F1229" s="12" t="s">
        <v>1807</v>
      </c>
      <c r="G1229" s="12" t="s">
        <v>1657</v>
      </c>
      <c r="H1229" s="12" t="s">
        <v>1547</v>
      </c>
      <c r="I1229" s="12" t="s">
        <v>3800</v>
      </c>
      <c r="J1229" s="12" t="s">
        <v>3800</v>
      </c>
      <c r="K1229" s="12" t="s">
        <v>3800</v>
      </c>
      <c r="L1229" s="12" t="s">
        <v>7812</v>
      </c>
      <c r="M1229" s="12" t="s">
        <v>6802</v>
      </c>
      <c r="N1229" s="12" t="s">
        <v>3663</v>
      </c>
      <c r="O1229" s="12" t="s">
        <v>91</v>
      </c>
      <c r="P1229" s="12" t="s">
        <v>91</v>
      </c>
      <c r="Q1229" s="12" t="s">
        <v>91</v>
      </c>
      <c r="R1229" s="12" t="s">
        <v>4769</v>
      </c>
      <c r="S1229" s="12" t="s">
        <v>12542</v>
      </c>
      <c r="T1229" s="12" t="s">
        <v>14487</v>
      </c>
      <c r="U1229" s="12" t="s">
        <v>3808</v>
      </c>
      <c r="V1229" s="12" t="s">
        <v>372</v>
      </c>
      <c r="W1229" s="12" t="s">
        <v>2</v>
      </c>
      <c r="X1229" s="12" t="s">
        <v>14488</v>
      </c>
      <c r="Y1229" s="12" t="s">
        <v>14489</v>
      </c>
      <c r="Z1229" s="12" t="s">
        <v>14490</v>
      </c>
    </row>
    <row r="1230" spans="1:26">
      <c r="A1230" s="12" t="s">
        <v>177</v>
      </c>
      <c r="B1230" s="12" t="s">
        <v>14491</v>
      </c>
      <c r="C1230" s="12" t="s">
        <v>14492</v>
      </c>
      <c r="D1230" s="12" t="s">
        <v>14493</v>
      </c>
      <c r="E1230" s="12" t="s">
        <v>14494</v>
      </c>
      <c r="F1230" s="12" t="s">
        <v>2481</v>
      </c>
      <c r="G1230" s="12" t="s">
        <v>1853</v>
      </c>
      <c r="H1230" s="12" t="s">
        <v>1051</v>
      </c>
      <c r="I1230" s="12" t="s">
        <v>3800</v>
      </c>
      <c r="J1230" s="12" t="s">
        <v>3800</v>
      </c>
      <c r="K1230" s="12" t="s">
        <v>3800</v>
      </c>
      <c r="L1230" s="12" t="s">
        <v>14255</v>
      </c>
      <c r="M1230" s="12" t="s">
        <v>2491</v>
      </c>
      <c r="N1230" s="12" t="s">
        <v>3522</v>
      </c>
      <c r="O1230" s="12" t="s">
        <v>91</v>
      </c>
      <c r="P1230" s="12" t="s">
        <v>91</v>
      </c>
      <c r="Q1230" s="12" t="s">
        <v>91</v>
      </c>
      <c r="R1230" s="12" t="s">
        <v>14495</v>
      </c>
      <c r="S1230" s="12" t="s">
        <v>14496</v>
      </c>
      <c r="T1230" s="12" t="s">
        <v>14497</v>
      </c>
      <c r="U1230" s="12" t="s">
        <v>3808</v>
      </c>
      <c r="V1230" s="12" t="s">
        <v>372</v>
      </c>
      <c r="W1230" s="12" t="s">
        <v>2</v>
      </c>
      <c r="X1230" s="12" t="s">
        <v>8720</v>
      </c>
      <c r="Y1230" s="12" t="s">
        <v>11940</v>
      </c>
      <c r="Z1230" s="12" t="s">
        <v>14498</v>
      </c>
    </row>
    <row r="1231" spans="1:26">
      <c r="A1231" s="12" t="s">
        <v>177</v>
      </c>
      <c r="B1231" s="12" t="s">
        <v>14499</v>
      </c>
      <c r="C1231" s="12" t="s">
        <v>14500</v>
      </c>
      <c r="D1231" s="12" t="s">
        <v>14501</v>
      </c>
      <c r="E1231" s="12" t="s">
        <v>14494</v>
      </c>
      <c r="F1231" s="12" t="s">
        <v>1981</v>
      </c>
      <c r="G1231" s="12" t="s">
        <v>1502</v>
      </c>
      <c r="H1231" s="12" t="s">
        <v>3800</v>
      </c>
      <c r="I1231" s="12" t="s">
        <v>3800</v>
      </c>
      <c r="J1231" s="12" t="s">
        <v>3800</v>
      </c>
      <c r="K1231" s="12" t="s">
        <v>3800</v>
      </c>
      <c r="L1231" s="12" t="s">
        <v>11651</v>
      </c>
      <c r="M1231" s="12" t="s">
        <v>3522</v>
      </c>
      <c r="N1231" s="12" t="s">
        <v>91</v>
      </c>
      <c r="O1231" s="12" t="s">
        <v>91</v>
      </c>
      <c r="P1231" s="12" t="s">
        <v>91</v>
      </c>
      <c r="Q1231" s="12" t="s">
        <v>91</v>
      </c>
      <c r="R1231" s="12" t="s">
        <v>4520</v>
      </c>
      <c r="S1231" s="12" t="s">
        <v>14502</v>
      </c>
      <c r="T1231" s="12" t="s">
        <v>14503</v>
      </c>
      <c r="U1231" s="12" t="s">
        <v>3808</v>
      </c>
      <c r="V1231" s="12" t="s">
        <v>372</v>
      </c>
      <c r="W1231" s="12" t="s">
        <v>10</v>
      </c>
      <c r="X1231" s="12" t="s">
        <v>14504</v>
      </c>
      <c r="Y1231" s="12" t="s">
        <v>7867</v>
      </c>
      <c r="Z1231" s="12" t="s">
        <v>14505</v>
      </c>
    </row>
    <row r="1232" spans="1:26">
      <c r="A1232" s="12" t="s">
        <v>177</v>
      </c>
      <c r="B1232" s="12" t="s">
        <v>13199</v>
      </c>
      <c r="C1232" s="12" t="s">
        <v>14506</v>
      </c>
      <c r="D1232" s="12" t="s">
        <v>14507</v>
      </c>
      <c r="E1232" s="12" t="s">
        <v>14494</v>
      </c>
      <c r="F1232" s="12" t="s">
        <v>2544</v>
      </c>
      <c r="G1232" s="12" t="s">
        <v>1613</v>
      </c>
      <c r="H1232" s="12" t="s">
        <v>1547</v>
      </c>
      <c r="I1232" s="12" t="s">
        <v>3800</v>
      </c>
      <c r="J1232" s="12" t="s">
        <v>1504</v>
      </c>
      <c r="K1232" s="12" t="s">
        <v>1051</v>
      </c>
      <c r="L1232" s="12" t="s">
        <v>4982</v>
      </c>
      <c r="M1232" s="12" t="s">
        <v>2696</v>
      </c>
      <c r="N1232" s="12" t="s">
        <v>3663</v>
      </c>
      <c r="O1232" s="12" t="s">
        <v>91</v>
      </c>
      <c r="P1232" s="12" t="s">
        <v>2172</v>
      </c>
      <c r="Q1232" s="12" t="s">
        <v>3522</v>
      </c>
      <c r="R1232" s="12" t="s">
        <v>11349</v>
      </c>
      <c r="S1232" s="12" t="s">
        <v>14508</v>
      </c>
      <c r="T1232" s="12" t="s">
        <v>10591</v>
      </c>
      <c r="U1232" s="12" t="s">
        <v>9153</v>
      </c>
      <c r="V1232" s="12" t="s">
        <v>9605</v>
      </c>
      <c r="W1232" s="12" t="s">
        <v>2</v>
      </c>
      <c r="X1232" s="12" t="s">
        <v>11852</v>
      </c>
      <c r="Y1232" s="12" t="s">
        <v>12596</v>
      </c>
      <c r="Z1232" s="12" t="s">
        <v>14509</v>
      </c>
    </row>
    <row r="1233" spans="1:26">
      <c r="A1233" s="12" t="s">
        <v>177</v>
      </c>
      <c r="B1233" s="12" t="s">
        <v>14510</v>
      </c>
      <c r="C1233" s="12" t="s">
        <v>14511</v>
      </c>
      <c r="D1233" s="12" t="s">
        <v>14512</v>
      </c>
      <c r="E1233" s="12" t="s">
        <v>14494</v>
      </c>
      <c r="F1233" s="12" t="s">
        <v>2279</v>
      </c>
      <c r="G1233" s="12" t="s">
        <v>1744</v>
      </c>
      <c r="H1233" s="12" t="s">
        <v>1592</v>
      </c>
      <c r="I1233" s="12" t="s">
        <v>1051</v>
      </c>
      <c r="J1233" s="12" t="s">
        <v>3800</v>
      </c>
      <c r="K1233" s="12" t="s">
        <v>1051</v>
      </c>
      <c r="L1233" s="12" t="s">
        <v>3522</v>
      </c>
      <c r="M1233" s="12" t="s">
        <v>6402</v>
      </c>
      <c r="N1233" s="12" t="s">
        <v>3522</v>
      </c>
      <c r="O1233" s="12" t="s">
        <v>3522</v>
      </c>
      <c r="P1233" s="12" t="s">
        <v>91</v>
      </c>
      <c r="Q1233" s="12" t="s">
        <v>3522</v>
      </c>
      <c r="R1233" s="12" t="s">
        <v>7849</v>
      </c>
      <c r="S1233" s="12" t="s">
        <v>14513</v>
      </c>
      <c r="T1233" s="12" t="s">
        <v>14514</v>
      </c>
      <c r="U1233" s="12" t="s">
        <v>11352</v>
      </c>
      <c r="V1233" s="12" t="s">
        <v>9605</v>
      </c>
      <c r="W1233" s="12" t="s">
        <v>4</v>
      </c>
      <c r="X1233" s="12" t="s">
        <v>14515</v>
      </c>
      <c r="Y1233" s="12" t="s">
        <v>14516</v>
      </c>
      <c r="Z1233" s="12" t="s">
        <v>14517</v>
      </c>
    </row>
    <row r="1234" spans="1:26">
      <c r="A1234" s="12" t="s">
        <v>177</v>
      </c>
      <c r="B1234" s="12" t="s">
        <v>12375</v>
      </c>
      <c r="C1234" s="12" t="s">
        <v>14518</v>
      </c>
      <c r="D1234" s="12" t="s">
        <v>14519</v>
      </c>
      <c r="E1234" s="12" t="s">
        <v>14494</v>
      </c>
      <c r="F1234" s="12" t="s">
        <v>2052</v>
      </c>
      <c r="G1234" s="12" t="s">
        <v>2074</v>
      </c>
      <c r="H1234" s="12" t="s">
        <v>1613</v>
      </c>
      <c r="I1234" s="12" t="s">
        <v>3800</v>
      </c>
      <c r="J1234" s="12" t="s">
        <v>1504</v>
      </c>
      <c r="K1234" s="12" t="s">
        <v>1051</v>
      </c>
      <c r="L1234" s="12" t="s">
        <v>7696</v>
      </c>
      <c r="M1234" s="12" t="s">
        <v>6332</v>
      </c>
      <c r="N1234" s="12" t="s">
        <v>4104</v>
      </c>
      <c r="O1234" s="12" t="s">
        <v>91</v>
      </c>
      <c r="P1234" s="12" t="s">
        <v>3522</v>
      </c>
      <c r="Q1234" s="12" t="s">
        <v>3522</v>
      </c>
      <c r="R1234" s="12" t="s">
        <v>11349</v>
      </c>
      <c r="S1234" s="12" t="s">
        <v>14520</v>
      </c>
      <c r="T1234" s="12" t="s">
        <v>14521</v>
      </c>
      <c r="U1234" s="12" t="s">
        <v>9153</v>
      </c>
      <c r="V1234" s="12" t="s">
        <v>9605</v>
      </c>
      <c r="W1234" s="12" t="s">
        <v>11</v>
      </c>
      <c r="X1234" s="12" t="s">
        <v>10893</v>
      </c>
      <c r="Y1234" s="12" t="s">
        <v>14522</v>
      </c>
      <c r="Z1234" s="12" t="s">
        <v>14523</v>
      </c>
    </row>
    <row r="1235" spans="1:26">
      <c r="A1235" s="12" t="s">
        <v>177</v>
      </c>
      <c r="B1235" s="12" t="s">
        <v>10424</v>
      </c>
      <c r="C1235" s="12" t="s">
        <v>14524</v>
      </c>
      <c r="D1235" s="12" t="s">
        <v>14525</v>
      </c>
      <c r="E1235" s="12" t="s">
        <v>14494</v>
      </c>
      <c r="F1235" s="12" t="s">
        <v>2853</v>
      </c>
      <c r="G1235" s="12" t="s">
        <v>3800</v>
      </c>
      <c r="H1235" s="12" t="s">
        <v>1051</v>
      </c>
      <c r="I1235" s="12" t="s">
        <v>3800</v>
      </c>
      <c r="J1235" s="12" t="s">
        <v>3800</v>
      </c>
      <c r="K1235" s="12" t="s">
        <v>3800</v>
      </c>
      <c r="L1235" s="12" t="s">
        <v>13578</v>
      </c>
      <c r="M1235" s="12" t="s">
        <v>91</v>
      </c>
      <c r="N1235" s="12" t="s">
        <v>3522</v>
      </c>
      <c r="O1235" s="12" t="s">
        <v>91</v>
      </c>
      <c r="P1235" s="12" t="s">
        <v>91</v>
      </c>
      <c r="Q1235" s="12" t="s">
        <v>91</v>
      </c>
      <c r="R1235" s="12" t="s">
        <v>9967</v>
      </c>
      <c r="S1235" s="12" t="s">
        <v>14526</v>
      </c>
      <c r="T1235" s="12" t="s">
        <v>14527</v>
      </c>
      <c r="U1235" s="12" t="s">
        <v>3808</v>
      </c>
      <c r="V1235" s="12" t="s">
        <v>372</v>
      </c>
      <c r="W1235" s="12" t="s">
        <v>2</v>
      </c>
      <c r="X1235" s="12" t="s">
        <v>13397</v>
      </c>
      <c r="Y1235" s="12" t="s">
        <v>14528</v>
      </c>
      <c r="Z1235" s="12" t="s">
        <v>14529</v>
      </c>
    </row>
    <row r="1236" spans="1:26">
      <c r="A1236" s="12" t="s">
        <v>177</v>
      </c>
      <c r="B1236" s="12" t="s">
        <v>14530</v>
      </c>
      <c r="C1236" s="12" t="s">
        <v>14531</v>
      </c>
      <c r="D1236" s="12" t="s">
        <v>14532</v>
      </c>
      <c r="E1236" s="12" t="s">
        <v>14494</v>
      </c>
      <c r="F1236" s="12" t="s">
        <v>2007</v>
      </c>
      <c r="G1236" s="12" t="s">
        <v>1897</v>
      </c>
      <c r="H1236" s="12" t="s">
        <v>1053</v>
      </c>
      <c r="I1236" s="12" t="s">
        <v>1482</v>
      </c>
      <c r="J1236" s="12" t="s">
        <v>1547</v>
      </c>
      <c r="K1236" s="12" t="s">
        <v>1546</v>
      </c>
      <c r="L1236" s="12" t="s">
        <v>4982</v>
      </c>
      <c r="M1236" s="12" t="s">
        <v>5256</v>
      </c>
      <c r="N1236" s="12" t="s">
        <v>2315</v>
      </c>
      <c r="O1236" s="12" t="s">
        <v>3522</v>
      </c>
      <c r="P1236" s="12" t="s">
        <v>2773</v>
      </c>
      <c r="Q1236" s="12" t="s">
        <v>2315</v>
      </c>
      <c r="R1236" s="12" t="s">
        <v>14533</v>
      </c>
      <c r="S1236" s="12" t="s">
        <v>14534</v>
      </c>
      <c r="T1236" s="12" t="s">
        <v>14535</v>
      </c>
      <c r="U1236" s="12" t="s">
        <v>14536</v>
      </c>
      <c r="V1236" s="12" t="s">
        <v>9580</v>
      </c>
      <c r="W1236" s="12" t="s">
        <v>4</v>
      </c>
      <c r="X1236" s="12" t="s">
        <v>2224</v>
      </c>
      <c r="Y1236" s="12" t="s">
        <v>11729</v>
      </c>
      <c r="Z1236" s="12" t="s">
        <v>14537</v>
      </c>
    </row>
    <row r="1237" spans="1:26">
      <c r="A1237" s="12" t="s">
        <v>177</v>
      </c>
      <c r="B1237" s="12" t="s">
        <v>14538</v>
      </c>
      <c r="C1237" s="12" t="s">
        <v>14539</v>
      </c>
      <c r="D1237" s="12" t="s">
        <v>14540</v>
      </c>
      <c r="E1237" s="12" t="s">
        <v>14494</v>
      </c>
      <c r="F1237" s="12" t="s">
        <v>1742</v>
      </c>
      <c r="G1237" s="12" t="s">
        <v>1831</v>
      </c>
      <c r="H1237" s="12" t="s">
        <v>1547</v>
      </c>
      <c r="I1237" s="12" t="s">
        <v>1482</v>
      </c>
      <c r="J1237" s="12" t="s">
        <v>1504</v>
      </c>
      <c r="K1237" s="12" t="s">
        <v>1504</v>
      </c>
      <c r="L1237" s="12" t="s">
        <v>9008</v>
      </c>
      <c r="M1237" s="12" t="s">
        <v>2900</v>
      </c>
      <c r="N1237" s="12" t="s">
        <v>2038</v>
      </c>
      <c r="O1237" s="12" t="s">
        <v>371</v>
      </c>
      <c r="P1237" s="12" t="s">
        <v>371</v>
      </c>
      <c r="Q1237" s="12" t="s">
        <v>2172</v>
      </c>
      <c r="R1237" s="12" t="s">
        <v>5823</v>
      </c>
      <c r="S1237" s="12" t="s">
        <v>14541</v>
      </c>
      <c r="T1237" s="12" t="s">
        <v>12345</v>
      </c>
      <c r="U1237" s="12" t="s">
        <v>14542</v>
      </c>
      <c r="V1237" s="12" t="s">
        <v>1427</v>
      </c>
      <c r="W1237" s="12" t="s">
        <v>2</v>
      </c>
      <c r="X1237" s="12" t="s">
        <v>12853</v>
      </c>
      <c r="Y1237" s="12" t="s">
        <v>11110</v>
      </c>
      <c r="Z1237" s="12" t="s">
        <v>14543</v>
      </c>
    </row>
    <row r="1238" spans="1:26">
      <c r="A1238" s="12" t="s">
        <v>177</v>
      </c>
      <c r="B1238" s="12" t="s">
        <v>11442</v>
      </c>
      <c r="C1238" s="12" t="s">
        <v>14544</v>
      </c>
      <c r="D1238" s="12" t="s">
        <v>14545</v>
      </c>
      <c r="E1238" s="12" t="s">
        <v>14494</v>
      </c>
      <c r="F1238" s="12" t="s">
        <v>2461</v>
      </c>
      <c r="G1238" s="12" t="s">
        <v>1592</v>
      </c>
      <c r="H1238" s="12" t="s">
        <v>3800</v>
      </c>
      <c r="I1238" s="12" t="s">
        <v>3800</v>
      </c>
      <c r="J1238" s="12" t="s">
        <v>3800</v>
      </c>
      <c r="K1238" s="12" t="s">
        <v>3800</v>
      </c>
      <c r="L1238" s="12" t="s">
        <v>12785</v>
      </c>
      <c r="M1238" s="12" t="s">
        <v>3442</v>
      </c>
      <c r="N1238" s="12" t="s">
        <v>91</v>
      </c>
      <c r="O1238" s="12" t="s">
        <v>91</v>
      </c>
      <c r="P1238" s="12" t="s">
        <v>91</v>
      </c>
      <c r="Q1238" s="12" t="s">
        <v>91</v>
      </c>
      <c r="R1238" s="12" t="s">
        <v>2315</v>
      </c>
      <c r="S1238" s="12" t="s">
        <v>14546</v>
      </c>
      <c r="T1238" s="12" t="s">
        <v>14547</v>
      </c>
      <c r="U1238" s="12" t="s">
        <v>3808</v>
      </c>
      <c r="V1238" s="12" t="s">
        <v>372</v>
      </c>
      <c r="W1238" s="12" t="s">
        <v>3</v>
      </c>
      <c r="X1238" s="12" t="s">
        <v>14548</v>
      </c>
      <c r="Y1238" s="12" t="s">
        <v>1662</v>
      </c>
      <c r="Z1238" s="12" t="s">
        <v>14549</v>
      </c>
    </row>
    <row r="1239" spans="1:26">
      <c r="A1239" s="12" t="s">
        <v>177</v>
      </c>
      <c r="B1239" s="12" t="s">
        <v>11754</v>
      </c>
      <c r="C1239" s="12" t="s">
        <v>14550</v>
      </c>
      <c r="D1239" s="12" t="s">
        <v>14551</v>
      </c>
      <c r="E1239" s="12" t="s">
        <v>14494</v>
      </c>
      <c r="F1239" s="12" t="s">
        <v>2781</v>
      </c>
      <c r="G1239" s="12" t="s">
        <v>1547</v>
      </c>
      <c r="H1239" s="12" t="s">
        <v>3800</v>
      </c>
      <c r="I1239" s="12" t="s">
        <v>3800</v>
      </c>
      <c r="J1239" s="12" t="s">
        <v>3800</v>
      </c>
      <c r="K1239" s="12" t="s">
        <v>3800</v>
      </c>
      <c r="L1239" s="12" t="s">
        <v>3522</v>
      </c>
      <c r="M1239" s="12" t="s">
        <v>3663</v>
      </c>
      <c r="N1239" s="12" t="s">
        <v>91</v>
      </c>
      <c r="O1239" s="12" t="s">
        <v>91</v>
      </c>
      <c r="P1239" s="12" t="s">
        <v>91</v>
      </c>
      <c r="Q1239" s="12" t="s">
        <v>91</v>
      </c>
      <c r="R1239" s="12" t="s">
        <v>7849</v>
      </c>
      <c r="S1239" s="12" t="s">
        <v>14552</v>
      </c>
      <c r="T1239" s="12" t="s">
        <v>14553</v>
      </c>
      <c r="U1239" s="12" t="s">
        <v>3808</v>
      </c>
      <c r="V1239" s="12" t="s">
        <v>372</v>
      </c>
      <c r="W1239" s="12" t="s">
        <v>10</v>
      </c>
      <c r="X1239" s="12" t="s">
        <v>14554</v>
      </c>
      <c r="Y1239" s="12" t="s">
        <v>14555</v>
      </c>
      <c r="Z1239" s="12" t="s">
        <v>14556</v>
      </c>
    </row>
    <row r="1240" spans="1:26">
      <c r="A1240" s="12" t="s">
        <v>177</v>
      </c>
      <c r="B1240" s="12" t="s">
        <v>14557</v>
      </c>
      <c r="C1240" s="12" t="s">
        <v>14558</v>
      </c>
      <c r="D1240" s="12" t="s">
        <v>14559</v>
      </c>
      <c r="E1240" s="12" t="s">
        <v>14560</v>
      </c>
      <c r="F1240" s="12" t="s">
        <v>1354</v>
      </c>
      <c r="G1240" s="12" t="s">
        <v>1592</v>
      </c>
      <c r="H1240" s="12" t="s">
        <v>1504</v>
      </c>
      <c r="I1240" s="12" t="s">
        <v>3800</v>
      </c>
      <c r="J1240" s="12" t="s">
        <v>1051</v>
      </c>
      <c r="K1240" s="12" t="s">
        <v>1051</v>
      </c>
      <c r="L1240" s="12" t="s">
        <v>11438</v>
      </c>
      <c r="M1240" s="12" t="s">
        <v>4769</v>
      </c>
      <c r="N1240" s="12" t="s">
        <v>3522</v>
      </c>
      <c r="O1240" s="12" t="s">
        <v>91</v>
      </c>
      <c r="P1240" s="12" t="s">
        <v>371</v>
      </c>
      <c r="Q1240" s="12" t="s">
        <v>371</v>
      </c>
      <c r="R1240" s="12" t="s">
        <v>6240</v>
      </c>
      <c r="S1240" s="12" t="s">
        <v>14561</v>
      </c>
      <c r="T1240" s="12" t="s">
        <v>14562</v>
      </c>
      <c r="U1240" s="12" t="s">
        <v>11441</v>
      </c>
      <c r="V1240" s="12" t="s">
        <v>9657</v>
      </c>
      <c r="W1240" s="12" t="s">
        <v>2</v>
      </c>
      <c r="X1240" s="12" t="s">
        <v>14563</v>
      </c>
      <c r="Y1240" s="12" t="s">
        <v>14564</v>
      </c>
      <c r="Z1240" s="12" t="s">
        <v>14565</v>
      </c>
    </row>
    <row r="1241" spans="1:26">
      <c r="A1241" s="12" t="s">
        <v>177</v>
      </c>
      <c r="B1241" s="12" t="s">
        <v>1881</v>
      </c>
      <c r="C1241" s="12" t="s">
        <v>14566</v>
      </c>
      <c r="D1241" s="12" t="s">
        <v>14567</v>
      </c>
      <c r="E1241" s="12" t="s">
        <v>14560</v>
      </c>
      <c r="F1241" s="12" t="s">
        <v>1786</v>
      </c>
      <c r="G1241" s="12" t="s">
        <v>1897</v>
      </c>
      <c r="H1241" s="12" t="s">
        <v>1831</v>
      </c>
      <c r="I1241" s="12" t="s">
        <v>1546</v>
      </c>
      <c r="J1241" s="12" t="s">
        <v>1051</v>
      </c>
      <c r="K1241" s="12" t="s">
        <v>1546</v>
      </c>
      <c r="L1241" s="12" t="s">
        <v>3522</v>
      </c>
      <c r="M1241" s="12" t="s">
        <v>8912</v>
      </c>
      <c r="N1241" s="12" t="s">
        <v>3522</v>
      </c>
      <c r="O1241" s="12" t="s">
        <v>4781</v>
      </c>
      <c r="P1241" s="12" t="s">
        <v>371</v>
      </c>
      <c r="Q1241" s="12" t="s">
        <v>4781</v>
      </c>
      <c r="R1241" s="12" t="s">
        <v>13516</v>
      </c>
      <c r="S1241" s="12" t="s">
        <v>14568</v>
      </c>
      <c r="T1241" s="12" t="s">
        <v>14569</v>
      </c>
      <c r="U1241" s="12" t="s">
        <v>11493</v>
      </c>
      <c r="V1241" s="12" t="s">
        <v>7976</v>
      </c>
      <c r="W1241" s="12" t="s">
        <v>4</v>
      </c>
      <c r="X1241" s="12" t="s">
        <v>11406</v>
      </c>
      <c r="Y1241" s="12" t="s">
        <v>9387</v>
      </c>
      <c r="Z1241" s="12" t="s">
        <v>14570</v>
      </c>
    </row>
    <row r="1242" spans="1:26">
      <c r="A1242" s="12" t="s">
        <v>177</v>
      </c>
      <c r="B1242" s="12" t="s">
        <v>11247</v>
      </c>
      <c r="C1242" s="12" t="s">
        <v>14571</v>
      </c>
      <c r="D1242" s="12" t="s">
        <v>14572</v>
      </c>
      <c r="E1242" s="12" t="s">
        <v>14560</v>
      </c>
      <c r="F1242" s="12" t="s">
        <v>1961</v>
      </c>
      <c r="G1242" s="12" t="s">
        <v>2159</v>
      </c>
      <c r="H1242" s="12" t="s">
        <v>1613</v>
      </c>
      <c r="I1242" s="12" t="s">
        <v>1051</v>
      </c>
      <c r="J1242" s="12" t="s">
        <v>1482</v>
      </c>
      <c r="K1242" s="12" t="s">
        <v>3800</v>
      </c>
      <c r="L1242" s="12" t="s">
        <v>3925</v>
      </c>
      <c r="M1242" s="12" t="s">
        <v>14573</v>
      </c>
      <c r="N1242" s="12" t="s">
        <v>3363</v>
      </c>
      <c r="O1242" s="12" t="s">
        <v>371</v>
      </c>
      <c r="P1242" s="12" t="s">
        <v>371</v>
      </c>
      <c r="Q1242" s="12" t="s">
        <v>91</v>
      </c>
      <c r="R1242" s="12" t="s">
        <v>14574</v>
      </c>
      <c r="S1242" s="12" t="s">
        <v>14575</v>
      </c>
      <c r="T1242" s="12" t="s">
        <v>14576</v>
      </c>
      <c r="U1242" s="12" t="s">
        <v>11422</v>
      </c>
      <c r="V1242" s="12" t="s">
        <v>372</v>
      </c>
      <c r="W1242" s="12" t="s">
        <v>3</v>
      </c>
      <c r="X1242" s="12" t="s">
        <v>14577</v>
      </c>
      <c r="Y1242" s="12" t="s">
        <v>13600</v>
      </c>
      <c r="Z1242" s="12" t="s">
        <v>14578</v>
      </c>
    </row>
    <row r="1243" spans="1:26">
      <c r="A1243" s="12" t="s">
        <v>177</v>
      </c>
      <c r="B1243" s="12" t="s">
        <v>13661</v>
      </c>
      <c r="C1243" s="12" t="s">
        <v>14579</v>
      </c>
      <c r="D1243" s="12" t="s">
        <v>14580</v>
      </c>
      <c r="E1243" s="12" t="s">
        <v>14560</v>
      </c>
      <c r="F1243" s="12" t="s">
        <v>3800</v>
      </c>
      <c r="G1243" s="12" t="s">
        <v>3800</v>
      </c>
      <c r="H1243" s="12" t="s">
        <v>3800</v>
      </c>
      <c r="I1243" s="12" t="s">
        <v>3800</v>
      </c>
      <c r="J1243" s="12" t="s">
        <v>3800</v>
      </c>
      <c r="K1243" s="12" t="s">
        <v>2853</v>
      </c>
      <c r="L1243" s="12" t="s">
        <v>91</v>
      </c>
      <c r="M1243" s="12" t="s">
        <v>91</v>
      </c>
      <c r="N1243" s="12" t="s">
        <v>91</v>
      </c>
      <c r="O1243" s="12" t="s">
        <v>91</v>
      </c>
      <c r="P1243" s="12" t="s">
        <v>91</v>
      </c>
      <c r="Q1243" s="12" t="s">
        <v>1909</v>
      </c>
      <c r="R1243" s="12" t="s">
        <v>1909</v>
      </c>
      <c r="S1243" s="12" t="s">
        <v>91</v>
      </c>
      <c r="T1243" s="12" t="s">
        <v>14581</v>
      </c>
      <c r="U1243" s="12" t="s">
        <v>3808</v>
      </c>
      <c r="V1243" s="12" t="s">
        <v>6841</v>
      </c>
      <c r="W1243" s="12" t="s">
        <v>91</v>
      </c>
      <c r="X1243" s="12" t="s">
        <v>14582</v>
      </c>
      <c r="Y1243" s="12" t="s">
        <v>14582</v>
      </c>
      <c r="Z1243" s="12" t="s">
        <v>91</v>
      </c>
    </row>
    <row r="1244" spans="1:26">
      <c r="A1244" s="12" t="s">
        <v>177</v>
      </c>
      <c r="B1244" s="12" t="s">
        <v>13463</v>
      </c>
      <c r="C1244" s="12" t="s">
        <v>14583</v>
      </c>
      <c r="D1244" s="12" t="s">
        <v>14584</v>
      </c>
      <c r="E1244" s="12" t="s">
        <v>14560</v>
      </c>
      <c r="F1244" s="12" t="s">
        <v>1744</v>
      </c>
      <c r="G1244" s="12" t="s">
        <v>1918</v>
      </c>
      <c r="H1244" s="12" t="s">
        <v>1918</v>
      </c>
      <c r="I1244" s="12" t="s">
        <v>1502</v>
      </c>
      <c r="J1244" s="12" t="s">
        <v>3800</v>
      </c>
      <c r="K1244" s="12" t="s">
        <v>1546</v>
      </c>
      <c r="L1244" s="12" t="s">
        <v>3522</v>
      </c>
      <c r="M1244" s="12" t="s">
        <v>4192</v>
      </c>
      <c r="N1244" s="12" t="s">
        <v>5498</v>
      </c>
      <c r="O1244" s="12" t="s">
        <v>2696</v>
      </c>
      <c r="P1244" s="12" t="s">
        <v>91</v>
      </c>
      <c r="Q1244" s="12" t="s">
        <v>2172</v>
      </c>
      <c r="R1244" s="12" t="s">
        <v>14585</v>
      </c>
      <c r="S1244" s="12" t="s">
        <v>14586</v>
      </c>
      <c r="T1244" s="12" t="s">
        <v>14587</v>
      </c>
      <c r="U1244" s="12" t="s">
        <v>9665</v>
      </c>
      <c r="V1244" s="12" t="s">
        <v>7976</v>
      </c>
      <c r="W1244" s="12" t="s">
        <v>4</v>
      </c>
      <c r="X1244" s="12" t="s">
        <v>14588</v>
      </c>
      <c r="Y1244" s="12" t="s">
        <v>12779</v>
      </c>
      <c r="Z1244" s="12" t="s">
        <v>14589</v>
      </c>
    </row>
    <row r="1245" spans="1:26">
      <c r="A1245" s="12" t="s">
        <v>177</v>
      </c>
      <c r="B1245" s="12" t="s">
        <v>14590</v>
      </c>
      <c r="C1245" s="12" t="s">
        <v>14591</v>
      </c>
      <c r="D1245" s="12" t="s">
        <v>14592</v>
      </c>
      <c r="E1245" s="12" t="s">
        <v>14560</v>
      </c>
      <c r="F1245" s="12" t="s">
        <v>1137</v>
      </c>
      <c r="G1245" s="12" t="s">
        <v>1051</v>
      </c>
      <c r="H1245" s="12" t="s">
        <v>3800</v>
      </c>
      <c r="I1245" s="12" t="s">
        <v>3800</v>
      </c>
      <c r="J1245" s="12" t="s">
        <v>3800</v>
      </c>
      <c r="K1245" s="12" t="s">
        <v>3800</v>
      </c>
      <c r="L1245" s="12" t="s">
        <v>3522</v>
      </c>
      <c r="M1245" s="12" t="s">
        <v>3522</v>
      </c>
      <c r="N1245" s="12" t="s">
        <v>91</v>
      </c>
      <c r="O1245" s="12" t="s">
        <v>91</v>
      </c>
      <c r="P1245" s="12" t="s">
        <v>91</v>
      </c>
      <c r="Q1245" s="12" t="s">
        <v>91</v>
      </c>
      <c r="R1245" s="12" t="s">
        <v>3522</v>
      </c>
      <c r="S1245" s="12" t="s">
        <v>14470</v>
      </c>
      <c r="T1245" s="12" t="s">
        <v>14593</v>
      </c>
      <c r="U1245" s="12" t="s">
        <v>3808</v>
      </c>
      <c r="V1245" s="12" t="s">
        <v>372</v>
      </c>
      <c r="W1245" s="12" t="s">
        <v>10</v>
      </c>
      <c r="X1245" s="12" t="s">
        <v>1814</v>
      </c>
      <c r="Y1245" s="12" t="s">
        <v>1814</v>
      </c>
      <c r="Z1245" s="12" t="s">
        <v>12937</v>
      </c>
    </row>
    <row r="1246" spans="1:26">
      <c r="A1246" s="12" t="s">
        <v>177</v>
      </c>
      <c r="B1246" s="12" t="s">
        <v>9155</v>
      </c>
      <c r="C1246" s="12" t="s">
        <v>14594</v>
      </c>
      <c r="D1246" s="12" t="s">
        <v>14595</v>
      </c>
      <c r="E1246" s="12" t="s">
        <v>14560</v>
      </c>
      <c r="F1246" s="12" t="s">
        <v>2007</v>
      </c>
      <c r="G1246" s="12" t="s">
        <v>2281</v>
      </c>
      <c r="H1246" s="12" t="s">
        <v>3800</v>
      </c>
      <c r="I1246" s="12" t="s">
        <v>3800</v>
      </c>
      <c r="J1246" s="12" t="s">
        <v>1482</v>
      </c>
      <c r="K1246" s="12" t="s">
        <v>1051</v>
      </c>
      <c r="L1246" s="12" t="s">
        <v>375</v>
      </c>
      <c r="M1246" s="12" t="s">
        <v>2731</v>
      </c>
      <c r="N1246" s="12" t="s">
        <v>91</v>
      </c>
      <c r="O1246" s="12" t="s">
        <v>91</v>
      </c>
      <c r="P1246" s="12" t="s">
        <v>375</v>
      </c>
      <c r="Q1246" s="12" t="s">
        <v>371</v>
      </c>
      <c r="R1246" s="12" t="s">
        <v>10463</v>
      </c>
      <c r="S1246" s="12" t="s">
        <v>14596</v>
      </c>
      <c r="T1246" s="12" t="s">
        <v>14597</v>
      </c>
      <c r="U1246" s="12" t="s">
        <v>10484</v>
      </c>
      <c r="V1246" s="12" t="s">
        <v>9657</v>
      </c>
      <c r="W1246" s="12" t="s">
        <v>10</v>
      </c>
      <c r="X1246" s="12" t="s">
        <v>14598</v>
      </c>
      <c r="Y1246" s="12" t="s">
        <v>14599</v>
      </c>
      <c r="Z1246" s="12" t="s">
        <v>14600</v>
      </c>
    </row>
    <row r="1247" spans="1:26">
      <c r="A1247" s="12" t="s">
        <v>177</v>
      </c>
      <c r="B1247" s="12" t="s">
        <v>8032</v>
      </c>
      <c r="C1247" s="12" t="s">
        <v>14601</v>
      </c>
      <c r="D1247" s="12" t="s">
        <v>14602</v>
      </c>
      <c r="E1247" s="12" t="s">
        <v>14560</v>
      </c>
      <c r="F1247" s="12" t="s">
        <v>2781</v>
      </c>
      <c r="G1247" s="12" t="s">
        <v>1502</v>
      </c>
      <c r="H1247" s="12" t="s">
        <v>3800</v>
      </c>
      <c r="I1247" s="12" t="s">
        <v>3800</v>
      </c>
      <c r="J1247" s="12" t="s">
        <v>3800</v>
      </c>
      <c r="K1247" s="12" t="s">
        <v>3800</v>
      </c>
      <c r="L1247" s="12" t="s">
        <v>375</v>
      </c>
      <c r="M1247" s="12" t="s">
        <v>371</v>
      </c>
      <c r="N1247" s="12" t="s">
        <v>91</v>
      </c>
      <c r="O1247" s="12" t="s">
        <v>91</v>
      </c>
      <c r="P1247" s="12" t="s">
        <v>91</v>
      </c>
      <c r="Q1247" s="12" t="s">
        <v>91</v>
      </c>
      <c r="R1247" s="12" t="s">
        <v>5512</v>
      </c>
      <c r="S1247" s="12" t="s">
        <v>14603</v>
      </c>
      <c r="T1247" s="12" t="s">
        <v>14604</v>
      </c>
      <c r="U1247" s="12" t="s">
        <v>3808</v>
      </c>
      <c r="V1247" s="12" t="s">
        <v>372</v>
      </c>
      <c r="W1247" s="12" t="s">
        <v>3</v>
      </c>
      <c r="X1247" s="12" t="s">
        <v>14605</v>
      </c>
      <c r="Y1247" s="12" t="s">
        <v>12615</v>
      </c>
      <c r="Z1247" s="12" t="s">
        <v>14606</v>
      </c>
    </row>
    <row r="1248" spans="1:26">
      <c r="A1248" s="12" t="s">
        <v>177</v>
      </c>
      <c r="B1248" s="12" t="s">
        <v>12931</v>
      </c>
      <c r="C1248" s="12" t="s">
        <v>14607</v>
      </c>
      <c r="D1248" s="12" t="s">
        <v>14608</v>
      </c>
      <c r="E1248" s="12" t="s">
        <v>14560</v>
      </c>
      <c r="F1248" s="12" t="s">
        <v>1657</v>
      </c>
      <c r="G1248" s="12" t="s">
        <v>2463</v>
      </c>
      <c r="H1248" s="12" t="s">
        <v>1053</v>
      </c>
      <c r="I1248" s="12" t="s">
        <v>3800</v>
      </c>
      <c r="J1248" s="12" t="s">
        <v>1051</v>
      </c>
      <c r="K1248" s="12" t="s">
        <v>3800</v>
      </c>
      <c r="L1248" s="12" t="s">
        <v>3522</v>
      </c>
      <c r="M1248" s="12" t="s">
        <v>3522</v>
      </c>
      <c r="N1248" s="12" t="s">
        <v>3522</v>
      </c>
      <c r="O1248" s="12" t="s">
        <v>91</v>
      </c>
      <c r="P1248" s="12" t="s">
        <v>3522</v>
      </c>
      <c r="Q1248" s="12" t="s">
        <v>91</v>
      </c>
      <c r="R1248" s="12" t="s">
        <v>3522</v>
      </c>
      <c r="S1248" s="12" t="s">
        <v>14609</v>
      </c>
      <c r="T1248" s="12" t="s">
        <v>12600</v>
      </c>
      <c r="U1248" s="12" t="s">
        <v>11441</v>
      </c>
      <c r="V1248" s="12" t="s">
        <v>372</v>
      </c>
      <c r="W1248" s="12" t="s">
        <v>11</v>
      </c>
      <c r="X1248" s="12" t="s">
        <v>1814</v>
      </c>
      <c r="Y1248" s="12" t="s">
        <v>1814</v>
      </c>
      <c r="Z1248" s="12" t="s">
        <v>12937</v>
      </c>
    </row>
    <row r="1249" spans="1:26">
      <c r="A1249" s="12" t="s">
        <v>177</v>
      </c>
      <c r="B1249" s="12" t="s">
        <v>8891</v>
      </c>
      <c r="C1249" s="12" t="s">
        <v>14610</v>
      </c>
      <c r="D1249" s="12" t="s">
        <v>14611</v>
      </c>
      <c r="E1249" s="12" t="s">
        <v>14560</v>
      </c>
      <c r="F1249" s="12" t="s">
        <v>1354</v>
      </c>
      <c r="G1249" s="12" t="s">
        <v>1657</v>
      </c>
      <c r="H1249" s="12" t="s">
        <v>1051</v>
      </c>
      <c r="I1249" s="12" t="s">
        <v>3800</v>
      </c>
      <c r="J1249" s="12" t="s">
        <v>1051</v>
      </c>
      <c r="K1249" s="12" t="s">
        <v>3800</v>
      </c>
      <c r="L1249" s="12" t="s">
        <v>4104</v>
      </c>
      <c r="M1249" s="12" t="s">
        <v>3663</v>
      </c>
      <c r="N1249" s="12" t="s">
        <v>3522</v>
      </c>
      <c r="O1249" s="12" t="s">
        <v>91</v>
      </c>
      <c r="P1249" s="12" t="s">
        <v>371</v>
      </c>
      <c r="Q1249" s="12" t="s">
        <v>91</v>
      </c>
      <c r="R1249" s="12" t="s">
        <v>3754</v>
      </c>
      <c r="S1249" s="12" t="s">
        <v>14612</v>
      </c>
      <c r="T1249" s="12" t="s">
        <v>14613</v>
      </c>
      <c r="U1249" s="12" t="s">
        <v>11441</v>
      </c>
      <c r="V1249" s="12" t="s">
        <v>372</v>
      </c>
      <c r="W1249" s="12" t="s">
        <v>2</v>
      </c>
      <c r="X1249" s="12" t="s">
        <v>14246</v>
      </c>
      <c r="Y1249" s="12" t="s">
        <v>14614</v>
      </c>
      <c r="Z1249" s="12" t="s">
        <v>14615</v>
      </c>
    </row>
    <row r="1250" spans="1:26">
      <c r="A1250" s="12" t="s">
        <v>177</v>
      </c>
      <c r="B1250" s="12" t="s">
        <v>1110</v>
      </c>
      <c r="C1250" s="12" t="s">
        <v>14616</v>
      </c>
      <c r="D1250" s="12" t="s">
        <v>14617</v>
      </c>
      <c r="E1250" s="12" t="s">
        <v>14618</v>
      </c>
      <c r="F1250" s="12" t="s">
        <v>1348</v>
      </c>
      <c r="G1250" s="12" t="s">
        <v>1051</v>
      </c>
      <c r="H1250" s="12" t="s">
        <v>3800</v>
      </c>
      <c r="I1250" s="12" t="s">
        <v>3800</v>
      </c>
      <c r="J1250" s="12" t="s">
        <v>3800</v>
      </c>
      <c r="K1250" s="12" t="s">
        <v>3800</v>
      </c>
      <c r="L1250" s="12" t="s">
        <v>12033</v>
      </c>
      <c r="M1250" s="12" t="s">
        <v>3522</v>
      </c>
      <c r="N1250" s="12" t="s">
        <v>91</v>
      </c>
      <c r="O1250" s="12" t="s">
        <v>91</v>
      </c>
      <c r="P1250" s="12" t="s">
        <v>91</v>
      </c>
      <c r="Q1250" s="12" t="s">
        <v>91</v>
      </c>
      <c r="R1250" s="12" t="s">
        <v>14619</v>
      </c>
      <c r="S1250" s="12" t="s">
        <v>14620</v>
      </c>
      <c r="T1250" s="12" t="s">
        <v>14621</v>
      </c>
      <c r="U1250" s="12" t="s">
        <v>3808</v>
      </c>
      <c r="V1250" s="12" t="s">
        <v>372</v>
      </c>
      <c r="W1250" s="12" t="s">
        <v>10</v>
      </c>
      <c r="X1250" s="12" t="s">
        <v>14622</v>
      </c>
      <c r="Y1250" s="12" t="s">
        <v>14623</v>
      </c>
      <c r="Z1250" s="12" t="s">
        <v>14624</v>
      </c>
    </row>
    <row r="1251" spans="1:26">
      <c r="A1251" s="12" t="s">
        <v>177</v>
      </c>
      <c r="B1251" s="12" t="s">
        <v>4908</v>
      </c>
      <c r="C1251" s="12" t="s">
        <v>14625</v>
      </c>
      <c r="D1251" s="12" t="s">
        <v>14626</v>
      </c>
      <c r="E1251" s="12" t="s">
        <v>14618</v>
      </c>
      <c r="F1251" s="12" t="s">
        <v>2566</v>
      </c>
      <c r="G1251" s="12" t="s">
        <v>1744</v>
      </c>
      <c r="H1251" s="12" t="s">
        <v>3800</v>
      </c>
      <c r="I1251" s="12" t="s">
        <v>3800</v>
      </c>
      <c r="J1251" s="12" t="s">
        <v>3800</v>
      </c>
      <c r="K1251" s="12" t="s">
        <v>3800</v>
      </c>
      <c r="L1251" s="12" t="s">
        <v>6647</v>
      </c>
      <c r="M1251" s="12" t="s">
        <v>375</v>
      </c>
      <c r="N1251" s="12" t="s">
        <v>91</v>
      </c>
      <c r="O1251" s="12" t="s">
        <v>91</v>
      </c>
      <c r="P1251" s="12" t="s">
        <v>91</v>
      </c>
      <c r="Q1251" s="12" t="s">
        <v>91</v>
      </c>
      <c r="R1251" s="12" t="s">
        <v>14627</v>
      </c>
      <c r="S1251" s="12" t="s">
        <v>14628</v>
      </c>
      <c r="T1251" s="12" t="s">
        <v>14629</v>
      </c>
      <c r="U1251" s="12" t="s">
        <v>3808</v>
      </c>
      <c r="V1251" s="12" t="s">
        <v>372</v>
      </c>
      <c r="W1251" s="12" t="s">
        <v>3</v>
      </c>
      <c r="X1251" s="12" t="s">
        <v>7921</v>
      </c>
      <c r="Y1251" s="12" t="s">
        <v>8681</v>
      </c>
      <c r="Z1251" s="12" t="s">
        <v>14630</v>
      </c>
    </row>
    <row r="1252" spans="1:26">
      <c r="A1252" s="12" t="s">
        <v>177</v>
      </c>
      <c r="B1252" s="12" t="s">
        <v>14631</v>
      </c>
      <c r="C1252" s="12" t="s">
        <v>14632</v>
      </c>
      <c r="D1252" s="12" t="s">
        <v>14633</v>
      </c>
      <c r="E1252" s="12" t="s">
        <v>14618</v>
      </c>
      <c r="F1252" s="12" t="s">
        <v>2137</v>
      </c>
      <c r="G1252" s="12" t="s">
        <v>1918</v>
      </c>
      <c r="H1252" s="12" t="s">
        <v>1613</v>
      </c>
      <c r="I1252" s="12" t="s">
        <v>1502</v>
      </c>
      <c r="J1252" s="12" t="s">
        <v>3800</v>
      </c>
      <c r="K1252" s="12" t="s">
        <v>1051</v>
      </c>
      <c r="L1252" s="12" t="s">
        <v>3522</v>
      </c>
      <c r="M1252" s="12" t="s">
        <v>3522</v>
      </c>
      <c r="N1252" s="12" t="s">
        <v>3522</v>
      </c>
      <c r="O1252" s="12" t="s">
        <v>2696</v>
      </c>
      <c r="P1252" s="12" t="s">
        <v>91</v>
      </c>
      <c r="Q1252" s="12" t="s">
        <v>3522</v>
      </c>
      <c r="R1252" s="12" t="s">
        <v>7456</v>
      </c>
      <c r="S1252" s="12" t="s">
        <v>14634</v>
      </c>
      <c r="T1252" s="12" t="s">
        <v>14635</v>
      </c>
      <c r="U1252" s="12" t="s">
        <v>14636</v>
      </c>
      <c r="V1252" s="12" t="s">
        <v>8506</v>
      </c>
      <c r="W1252" s="12" t="s">
        <v>4</v>
      </c>
      <c r="X1252" s="12" t="s">
        <v>14637</v>
      </c>
      <c r="Y1252" s="12" t="s">
        <v>14638</v>
      </c>
      <c r="Z1252" s="12" t="s">
        <v>14639</v>
      </c>
    </row>
    <row r="1253" spans="1:26">
      <c r="A1253" s="12" t="s">
        <v>177</v>
      </c>
      <c r="B1253" s="12" t="s">
        <v>10425</v>
      </c>
      <c r="C1253" s="12" t="s">
        <v>14640</v>
      </c>
      <c r="D1253" s="12" t="s">
        <v>14641</v>
      </c>
      <c r="E1253" s="12" t="s">
        <v>14618</v>
      </c>
      <c r="F1253" s="12" t="s">
        <v>1875</v>
      </c>
      <c r="G1253" s="12" t="s">
        <v>1831</v>
      </c>
      <c r="H1253" s="12" t="s">
        <v>1053</v>
      </c>
      <c r="I1253" s="12" t="s">
        <v>1502</v>
      </c>
      <c r="J1253" s="12" t="s">
        <v>1053</v>
      </c>
      <c r="K1253" s="12" t="s">
        <v>1592</v>
      </c>
      <c r="L1253" s="12" t="s">
        <v>3522</v>
      </c>
      <c r="M1253" s="12" t="s">
        <v>3772</v>
      </c>
      <c r="N1253" s="12" t="s">
        <v>2315</v>
      </c>
      <c r="O1253" s="12" t="s">
        <v>375</v>
      </c>
      <c r="P1253" s="12" t="s">
        <v>2900</v>
      </c>
      <c r="Q1253" s="12" t="s">
        <v>1355</v>
      </c>
      <c r="R1253" s="12" t="s">
        <v>5284</v>
      </c>
      <c r="S1253" s="12" t="s">
        <v>14642</v>
      </c>
      <c r="T1253" s="12" t="s">
        <v>14643</v>
      </c>
      <c r="U1253" s="12" t="s">
        <v>14644</v>
      </c>
      <c r="V1253" s="12" t="s">
        <v>14645</v>
      </c>
      <c r="W1253" s="12" t="s">
        <v>11</v>
      </c>
      <c r="X1253" s="12" t="s">
        <v>9107</v>
      </c>
      <c r="Y1253" s="12" t="s">
        <v>10274</v>
      </c>
      <c r="Z1253" s="12" t="s">
        <v>14646</v>
      </c>
    </row>
    <row r="1254" spans="1:26">
      <c r="A1254" s="12" t="s">
        <v>177</v>
      </c>
      <c r="B1254" s="12" t="s">
        <v>13600</v>
      </c>
      <c r="C1254" s="12" t="s">
        <v>14647</v>
      </c>
      <c r="D1254" s="12" t="s">
        <v>14648</v>
      </c>
      <c r="E1254" s="12" t="s">
        <v>14618</v>
      </c>
      <c r="F1254" s="12" t="s">
        <v>2050</v>
      </c>
      <c r="G1254" s="12" t="s">
        <v>1897</v>
      </c>
      <c r="H1254" s="12" t="s">
        <v>1546</v>
      </c>
      <c r="I1254" s="12" t="s">
        <v>1051</v>
      </c>
      <c r="J1254" s="12" t="s">
        <v>1502</v>
      </c>
      <c r="K1254" s="12" t="s">
        <v>3800</v>
      </c>
      <c r="L1254" s="12" t="s">
        <v>3522</v>
      </c>
      <c r="M1254" s="12" t="s">
        <v>7852</v>
      </c>
      <c r="N1254" s="12" t="s">
        <v>4781</v>
      </c>
      <c r="O1254" s="12" t="s">
        <v>3522</v>
      </c>
      <c r="P1254" s="12" t="s">
        <v>375</v>
      </c>
      <c r="Q1254" s="12" t="s">
        <v>91</v>
      </c>
      <c r="R1254" s="12" t="s">
        <v>14649</v>
      </c>
      <c r="S1254" s="12" t="s">
        <v>14650</v>
      </c>
      <c r="T1254" s="12" t="s">
        <v>14651</v>
      </c>
      <c r="U1254" s="12" t="s">
        <v>8529</v>
      </c>
      <c r="V1254" s="12" t="s">
        <v>372</v>
      </c>
      <c r="W1254" s="12" t="s">
        <v>4</v>
      </c>
      <c r="X1254" s="12" t="s">
        <v>2388</v>
      </c>
      <c r="Y1254" s="12" t="s">
        <v>12896</v>
      </c>
      <c r="Z1254" s="12" t="s">
        <v>14652</v>
      </c>
    </row>
    <row r="1255" spans="1:26">
      <c r="A1255" s="12" t="s">
        <v>177</v>
      </c>
      <c r="B1255" s="12" t="s">
        <v>6335</v>
      </c>
      <c r="C1255" s="12" t="s">
        <v>14653</v>
      </c>
      <c r="D1255" s="12" t="s">
        <v>14654</v>
      </c>
      <c r="E1255" s="12" t="s">
        <v>14618</v>
      </c>
      <c r="F1255" s="12" t="s">
        <v>2049</v>
      </c>
      <c r="G1255" s="12" t="s">
        <v>1897</v>
      </c>
      <c r="H1255" s="12" t="s">
        <v>1613</v>
      </c>
      <c r="I1255" s="12" t="s">
        <v>1051</v>
      </c>
      <c r="J1255" s="12" t="s">
        <v>3800</v>
      </c>
      <c r="K1255" s="12" t="s">
        <v>1051</v>
      </c>
      <c r="L1255" s="12" t="s">
        <v>7851</v>
      </c>
      <c r="M1255" s="12" t="s">
        <v>3522</v>
      </c>
      <c r="N1255" s="12" t="s">
        <v>4104</v>
      </c>
      <c r="O1255" s="12" t="s">
        <v>3522</v>
      </c>
      <c r="P1255" s="12" t="s">
        <v>91</v>
      </c>
      <c r="Q1255" s="12" t="s">
        <v>371</v>
      </c>
      <c r="R1255" s="12" t="s">
        <v>8502</v>
      </c>
      <c r="S1255" s="12" t="s">
        <v>14655</v>
      </c>
      <c r="T1255" s="12" t="s">
        <v>14656</v>
      </c>
      <c r="U1255" s="12" t="s">
        <v>5765</v>
      </c>
      <c r="V1255" s="12" t="s">
        <v>8506</v>
      </c>
      <c r="W1255" s="12" t="s">
        <v>4</v>
      </c>
      <c r="X1255" s="12" t="s">
        <v>9156</v>
      </c>
      <c r="Y1255" s="12" t="s">
        <v>14657</v>
      </c>
      <c r="Z1255" s="12" t="s">
        <v>14658</v>
      </c>
    </row>
    <row r="1256" spans="1:26">
      <c r="A1256" s="12" t="s">
        <v>177</v>
      </c>
      <c r="B1256" s="12" t="s">
        <v>14659</v>
      </c>
      <c r="C1256" s="12" t="s">
        <v>14660</v>
      </c>
      <c r="D1256" s="12" t="s">
        <v>14661</v>
      </c>
      <c r="E1256" s="12" t="s">
        <v>14618</v>
      </c>
      <c r="F1256" s="12" t="s">
        <v>2052</v>
      </c>
      <c r="G1256" s="12" t="s">
        <v>1961</v>
      </c>
      <c r="H1256" s="12" t="s">
        <v>1613</v>
      </c>
      <c r="I1256" s="12" t="s">
        <v>1547</v>
      </c>
      <c r="J1256" s="12" t="s">
        <v>3800</v>
      </c>
      <c r="K1256" s="12" t="s">
        <v>1482</v>
      </c>
      <c r="L1256" s="12" t="s">
        <v>2696</v>
      </c>
      <c r="M1256" s="12" t="s">
        <v>2696</v>
      </c>
      <c r="N1256" s="12" t="s">
        <v>3363</v>
      </c>
      <c r="O1256" s="12" t="s">
        <v>471</v>
      </c>
      <c r="P1256" s="12" t="s">
        <v>91</v>
      </c>
      <c r="Q1256" s="12" t="s">
        <v>375</v>
      </c>
      <c r="R1256" s="12" t="s">
        <v>11518</v>
      </c>
      <c r="S1256" s="12" t="s">
        <v>12355</v>
      </c>
      <c r="T1256" s="12" t="s">
        <v>14662</v>
      </c>
      <c r="U1256" s="12" t="s">
        <v>8529</v>
      </c>
      <c r="V1256" s="12" t="s">
        <v>11522</v>
      </c>
      <c r="W1256" s="12" t="s">
        <v>10</v>
      </c>
      <c r="X1256" s="12" t="s">
        <v>12013</v>
      </c>
      <c r="Y1256" s="12" t="s">
        <v>10487</v>
      </c>
      <c r="Z1256" s="12" t="s">
        <v>14663</v>
      </c>
    </row>
    <row r="1257" spans="1:26">
      <c r="A1257" s="12" t="s">
        <v>177</v>
      </c>
      <c r="B1257" s="12" t="s">
        <v>14664</v>
      </c>
      <c r="C1257" s="12" t="s">
        <v>14665</v>
      </c>
      <c r="D1257" s="12" t="s">
        <v>14666</v>
      </c>
      <c r="E1257" s="12" t="s">
        <v>14618</v>
      </c>
      <c r="F1257" s="12" t="s">
        <v>2566</v>
      </c>
      <c r="G1257" s="12" t="s">
        <v>1590</v>
      </c>
      <c r="H1257" s="12" t="s">
        <v>3800</v>
      </c>
      <c r="I1257" s="12" t="s">
        <v>1051</v>
      </c>
      <c r="J1257" s="12" t="s">
        <v>1051</v>
      </c>
      <c r="K1257" s="12" t="s">
        <v>1051</v>
      </c>
      <c r="L1257" s="12" t="s">
        <v>14667</v>
      </c>
      <c r="M1257" s="12" t="s">
        <v>3522</v>
      </c>
      <c r="N1257" s="12" t="s">
        <v>91</v>
      </c>
      <c r="O1257" s="12" t="s">
        <v>371</v>
      </c>
      <c r="P1257" s="12" t="s">
        <v>371</v>
      </c>
      <c r="Q1257" s="12" t="s">
        <v>371</v>
      </c>
      <c r="R1257" s="12" t="s">
        <v>4810</v>
      </c>
      <c r="S1257" s="12" t="s">
        <v>10007</v>
      </c>
      <c r="T1257" s="12" t="s">
        <v>11938</v>
      </c>
      <c r="U1257" s="12" t="s">
        <v>8505</v>
      </c>
      <c r="V1257" s="12" t="s">
        <v>8506</v>
      </c>
      <c r="W1257" s="12" t="s">
        <v>10</v>
      </c>
      <c r="X1257" s="12" t="s">
        <v>10718</v>
      </c>
      <c r="Y1257" s="12" t="s">
        <v>11399</v>
      </c>
      <c r="Z1257" s="12" t="s">
        <v>14668</v>
      </c>
    </row>
    <row r="1258" spans="1:26">
      <c r="A1258" s="12" t="s">
        <v>177</v>
      </c>
      <c r="B1258" s="12" t="s">
        <v>14669</v>
      </c>
      <c r="C1258" s="12" t="s">
        <v>14670</v>
      </c>
      <c r="D1258" s="12" t="s">
        <v>14671</v>
      </c>
      <c r="E1258" s="12" t="s">
        <v>14618</v>
      </c>
      <c r="F1258" s="12" t="s">
        <v>2646</v>
      </c>
      <c r="G1258" s="12" t="s">
        <v>1592</v>
      </c>
      <c r="H1258" s="12" t="s">
        <v>3800</v>
      </c>
      <c r="I1258" s="12" t="s">
        <v>3800</v>
      </c>
      <c r="J1258" s="12" t="s">
        <v>3800</v>
      </c>
      <c r="K1258" s="12" t="s">
        <v>3800</v>
      </c>
      <c r="L1258" s="12" t="s">
        <v>5849</v>
      </c>
      <c r="M1258" s="12" t="s">
        <v>3522</v>
      </c>
      <c r="N1258" s="12" t="s">
        <v>91</v>
      </c>
      <c r="O1258" s="12" t="s">
        <v>91</v>
      </c>
      <c r="P1258" s="12" t="s">
        <v>91</v>
      </c>
      <c r="Q1258" s="12" t="s">
        <v>91</v>
      </c>
      <c r="R1258" s="12" t="s">
        <v>8502</v>
      </c>
      <c r="S1258" s="12" t="s">
        <v>14672</v>
      </c>
      <c r="T1258" s="12" t="s">
        <v>91</v>
      </c>
      <c r="U1258" s="12" t="s">
        <v>3808</v>
      </c>
      <c r="V1258" s="12" t="s">
        <v>372</v>
      </c>
      <c r="W1258" s="12" t="s">
        <v>10</v>
      </c>
      <c r="X1258" s="12" t="s">
        <v>14392</v>
      </c>
      <c r="Y1258" s="12" t="s">
        <v>14673</v>
      </c>
      <c r="Z1258" s="12" t="s">
        <v>14674</v>
      </c>
    </row>
    <row r="1259" spans="1:26">
      <c r="A1259" s="12" t="s">
        <v>177</v>
      </c>
      <c r="B1259" s="12" t="s">
        <v>12860</v>
      </c>
      <c r="C1259" s="12" t="s">
        <v>14675</v>
      </c>
      <c r="D1259" s="12" t="s">
        <v>14676</v>
      </c>
      <c r="E1259" s="12" t="s">
        <v>14618</v>
      </c>
      <c r="F1259" s="12" t="s">
        <v>1348</v>
      </c>
      <c r="G1259" s="12" t="s">
        <v>3800</v>
      </c>
      <c r="H1259" s="12" t="s">
        <v>3800</v>
      </c>
      <c r="I1259" s="12" t="s">
        <v>3800</v>
      </c>
      <c r="J1259" s="12" t="s">
        <v>3800</v>
      </c>
      <c r="K1259" s="12" t="s">
        <v>1051</v>
      </c>
      <c r="L1259" s="12" t="s">
        <v>3804</v>
      </c>
      <c r="M1259" s="12" t="s">
        <v>91</v>
      </c>
      <c r="N1259" s="12" t="s">
        <v>91</v>
      </c>
      <c r="O1259" s="12" t="s">
        <v>91</v>
      </c>
      <c r="P1259" s="12" t="s">
        <v>91</v>
      </c>
      <c r="Q1259" s="12" t="s">
        <v>3522</v>
      </c>
      <c r="R1259" s="12" t="s">
        <v>14677</v>
      </c>
      <c r="S1259" s="12" t="s">
        <v>14283</v>
      </c>
      <c r="T1259" s="12" t="s">
        <v>14678</v>
      </c>
      <c r="U1259" s="12" t="s">
        <v>3808</v>
      </c>
      <c r="V1259" s="12" t="s">
        <v>8506</v>
      </c>
      <c r="W1259" s="12" t="s">
        <v>3</v>
      </c>
      <c r="X1259" s="12" t="s">
        <v>1814</v>
      </c>
      <c r="Y1259" s="12" t="s">
        <v>1814</v>
      </c>
      <c r="Z1259" s="12" t="s">
        <v>12937</v>
      </c>
    </row>
    <row r="1260" spans="1:26">
      <c r="A1260" s="12" t="s">
        <v>177</v>
      </c>
      <c r="B1260" s="12" t="s">
        <v>10318</v>
      </c>
      <c r="C1260" s="12" t="s">
        <v>14679</v>
      </c>
      <c r="D1260" s="12" t="s">
        <v>14680</v>
      </c>
      <c r="E1260" s="12" t="s">
        <v>14618</v>
      </c>
      <c r="F1260" s="12" t="s">
        <v>2029</v>
      </c>
      <c r="G1260" s="12" t="s">
        <v>1742</v>
      </c>
      <c r="H1260" s="12" t="s">
        <v>1482</v>
      </c>
      <c r="I1260" s="12" t="s">
        <v>3800</v>
      </c>
      <c r="J1260" s="12" t="s">
        <v>3800</v>
      </c>
      <c r="K1260" s="12" t="s">
        <v>3800</v>
      </c>
      <c r="L1260" s="12" t="s">
        <v>3522</v>
      </c>
      <c r="M1260" s="12" t="s">
        <v>3522</v>
      </c>
      <c r="N1260" s="12" t="s">
        <v>3522</v>
      </c>
      <c r="O1260" s="12" t="s">
        <v>91</v>
      </c>
      <c r="P1260" s="12" t="s">
        <v>91</v>
      </c>
      <c r="Q1260" s="12" t="s">
        <v>91</v>
      </c>
      <c r="R1260" s="12" t="s">
        <v>3522</v>
      </c>
      <c r="S1260" s="12" t="s">
        <v>14681</v>
      </c>
      <c r="T1260" s="12" t="s">
        <v>12600</v>
      </c>
      <c r="U1260" s="12" t="s">
        <v>3808</v>
      </c>
      <c r="V1260" s="12" t="s">
        <v>372</v>
      </c>
      <c r="W1260" s="12" t="s">
        <v>2</v>
      </c>
      <c r="X1260" s="12" t="s">
        <v>1814</v>
      </c>
      <c r="Y1260" s="12" t="s">
        <v>1814</v>
      </c>
      <c r="Z1260" s="12" t="s">
        <v>12937</v>
      </c>
    </row>
    <row r="1261" spans="1:26">
      <c r="A1261" s="12" t="s">
        <v>177</v>
      </c>
      <c r="B1261" s="12" t="s">
        <v>14682</v>
      </c>
      <c r="C1261" s="12" t="s">
        <v>14683</v>
      </c>
      <c r="D1261" s="12" t="s">
        <v>14684</v>
      </c>
      <c r="E1261" s="12" t="s">
        <v>14618</v>
      </c>
      <c r="F1261" s="12" t="s">
        <v>2159</v>
      </c>
      <c r="G1261" s="12" t="s">
        <v>1897</v>
      </c>
      <c r="H1261" s="12" t="s">
        <v>1546</v>
      </c>
      <c r="I1261" s="12" t="s">
        <v>1482</v>
      </c>
      <c r="J1261" s="12" t="s">
        <v>1051</v>
      </c>
      <c r="K1261" s="12" t="s">
        <v>1502</v>
      </c>
      <c r="L1261" s="12" t="s">
        <v>4101</v>
      </c>
      <c r="M1261" s="12" t="s">
        <v>3492</v>
      </c>
      <c r="N1261" s="12" t="s">
        <v>2172</v>
      </c>
      <c r="O1261" s="12" t="s">
        <v>375</v>
      </c>
      <c r="P1261" s="12" t="s">
        <v>3522</v>
      </c>
      <c r="Q1261" s="12" t="s">
        <v>375</v>
      </c>
      <c r="R1261" s="12" t="s">
        <v>14685</v>
      </c>
      <c r="S1261" s="12" t="s">
        <v>14686</v>
      </c>
      <c r="T1261" s="12" t="s">
        <v>14687</v>
      </c>
      <c r="U1261" s="12" t="s">
        <v>14688</v>
      </c>
      <c r="V1261" s="12" t="s">
        <v>1139</v>
      </c>
      <c r="W1261" s="12" t="s">
        <v>10</v>
      </c>
      <c r="X1261" s="12" t="s">
        <v>2632</v>
      </c>
      <c r="Y1261" s="12" t="s">
        <v>9482</v>
      </c>
      <c r="Z1261" s="12" t="s">
        <v>14689</v>
      </c>
    </row>
    <row r="1262" spans="1:26">
      <c r="A1262" s="12" t="s">
        <v>177</v>
      </c>
      <c r="B1262" s="12" t="s">
        <v>11256</v>
      </c>
      <c r="C1262" s="12" t="s">
        <v>14690</v>
      </c>
      <c r="D1262" s="12" t="s">
        <v>14691</v>
      </c>
      <c r="E1262" s="12" t="s">
        <v>14692</v>
      </c>
      <c r="F1262" s="12" t="s">
        <v>2324</v>
      </c>
      <c r="G1262" s="12" t="s">
        <v>1810</v>
      </c>
      <c r="H1262" s="12" t="s">
        <v>1502</v>
      </c>
      <c r="I1262" s="12" t="s">
        <v>1482</v>
      </c>
      <c r="J1262" s="12" t="s">
        <v>3800</v>
      </c>
      <c r="K1262" s="12" t="s">
        <v>1482</v>
      </c>
      <c r="L1262" s="12" t="s">
        <v>3378</v>
      </c>
      <c r="M1262" s="12" t="s">
        <v>3551</v>
      </c>
      <c r="N1262" s="12" t="s">
        <v>3522</v>
      </c>
      <c r="O1262" s="12" t="s">
        <v>3522</v>
      </c>
      <c r="P1262" s="12" t="s">
        <v>91</v>
      </c>
      <c r="Q1262" s="12" t="s">
        <v>371</v>
      </c>
      <c r="R1262" s="12" t="s">
        <v>4192</v>
      </c>
      <c r="S1262" s="12" t="s">
        <v>14693</v>
      </c>
      <c r="T1262" s="12" t="s">
        <v>14694</v>
      </c>
      <c r="U1262" s="12" t="s">
        <v>5805</v>
      </c>
      <c r="V1262" s="12" t="s">
        <v>9778</v>
      </c>
      <c r="W1262" s="12" t="s">
        <v>4</v>
      </c>
      <c r="X1262" s="12" t="s">
        <v>14695</v>
      </c>
      <c r="Y1262" s="12" t="s">
        <v>14696</v>
      </c>
      <c r="Z1262" s="12" t="s">
        <v>14697</v>
      </c>
    </row>
    <row r="1263" spans="1:26">
      <c r="A1263" s="12" t="s">
        <v>177</v>
      </c>
      <c r="B1263" s="12" t="s">
        <v>3124</v>
      </c>
      <c r="C1263" s="12" t="s">
        <v>14698</v>
      </c>
      <c r="D1263" s="12" t="s">
        <v>14699</v>
      </c>
      <c r="E1263" s="12" t="s">
        <v>14692</v>
      </c>
      <c r="F1263" s="12" t="s">
        <v>2049</v>
      </c>
      <c r="G1263" s="12" t="s">
        <v>1853</v>
      </c>
      <c r="H1263" s="12" t="s">
        <v>1547</v>
      </c>
      <c r="I1263" s="12" t="s">
        <v>1482</v>
      </c>
      <c r="J1263" s="12" t="s">
        <v>1504</v>
      </c>
      <c r="K1263" s="12" t="s">
        <v>1051</v>
      </c>
      <c r="L1263" s="12" t="s">
        <v>7851</v>
      </c>
      <c r="M1263" s="12" t="s">
        <v>4300</v>
      </c>
      <c r="N1263" s="12" t="s">
        <v>2038</v>
      </c>
      <c r="O1263" s="12" t="s">
        <v>3522</v>
      </c>
      <c r="P1263" s="12" t="s">
        <v>3522</v>
      </c>
      <c r="Q1263" s="12" t="s">
        <v>3522</v>
      </c>
      <c r="R1263" s="12" t="s">
        <v>5498</v>
      </c>
      <c r="S1263" s="12" t="s">
        <v>14700</v>
      </c>
      <c r="T1263" s="12" t="s">
        <v>14701</v>
      </c>
      <c r="U1263" s="12" t="s">
        <v>14702</v>
      </c>
      <c r="V1263" s="12" t="s">
        <v>1350</v>
      </c>
      <c r="W1263" s="12" t="s">
        <v>11</v>
      </c>
      <c r="X1263" s="12" t="s">
        <v>13550</v>
      </c>
      <c r="Y1263" s="12" t="s">
        <v>12431</v>
      </c>
      <c r="Z1263" s="12" t="s">
        <v>14703</v>
      </c>
    </row>
    <row r="1264" spans="1:26">
      <c r="A1264" s="12" t="s">
        <v>177</v>
      </c>
      <c r="B1264" s="12" t="s">
        <v>13512</v>
      </c>
      <c r="C1264" s="12" t="s">
        <v>14704</v>
      </c>
      <c r="D1264" s="12" t="s">
        <v>14705</v>
      </c>
      <c r="E1264" s="12" t="s">
        <v>14692</v>
      </c>
      <c r="F1264" s="12" t="s">
        <v>1786</v>
      </c>
      <c r="G1264" s="12" t="s">
        <v>1360</v>
      </c>
      <c r="H1264" s="12" t="s">
        <v>1546</v>
      </c>
      <c r="I1264" s="12" t="s">
        <v>3800</v>
      </c>
      <c r="J1264" s="12" t="s">
        <v>1051</v>
      </c>
      <c r="K1264" s="12" t="s">
        <v>3800</v>
      </c>
      <c r="L1264" s="12" t="s">
        <v>4261</v>
      </c>
      <c r="M1264" s="12" t="s">
        <v>4729</v>
      </c>
      <c r="N1264" s="12" t="s">
        <v>4088</v>
      </c>
      <c r="O1264" s="12" t="s">
        <v>91</v>
      </c>
      <c r="P1264" s="12" t="s">
        <v>371</v>
      </c>
      <c r="Q1264" s="12" t="s">
        <v>91</v>
      </c>
      <c r="R1264" s="12" t="s">
        <v>14706</v>
      </c>
      <c r="S1264" s="12" t="s">
        <v>14707</v>
      </c>
      <c r="T1264" s="12" t="s">
        <v>12959</v>
      </c>
      <c r="U1264" s="12" t="s">
        <v>14708</v>
      </c>
      <c r="V1264" s="12" t="s">
        <v>372</v>
      </c>
      <c r="W1264" s="12" t="s">
        <v>3</v>
      </c>
      <c r="X1264" s="12" t="s">
        <v>14709</v>
      </c>
      <c r="Y1264" s="12" t="s">
        <v>13403</v>
      </c>
      <c r="Z1264" s="12" t="s">
        <v>14710</v>
      </c>
    </row>
    <row r="1265" spans="1:26">
      <c r="A1265" s="12" t="s">
        <v>177</v>
      </c>
      <c r="B1265" s="12" t="s">
        <v>14711</v>
      </c>
      <c r="C1265" s="12" t="s">
        <v>14712</v>
      </c>
      <c r="D1265" s="12" t="s">
        <v>14713</v>
      </c>
      <c r="E1265" s="12" t="s">
        <v>14692</v>
      </c>
      <c r="F1265" s="12" t="s">
        <v>2049</v>
      </c>
      <c r="G1265" s="12" t="s">
        <v>1897</v>
      </c>
      <c r="H1265" s="12" t="s">
        <v>1504</v>
      </c>
      <c r="I1265" s="12" t="s">
        <v>1051</v>
      </c>
      <c r="J1265" s="12" t="s">
        <v>1482</v>
      </c>
      <c r="K1265" s="12" t="s">
        <v>1504</v>
      </c>
      <c r="L1265" s="12" t="s">
        <v>7079</v>
      </c>
      <c r="M1265" s="12" t="s">
        <v>4769</v>
      </c>
      <c r="N1265" s="12" t="s">
        <v>3522</v>
      </c>
      <c r="O1265" s="12" t="s">
        <v>3522</v>
      </c>
      <c r="P1265" s="12" t="s">
        <v>375</v>
      </c>
      <c r="Q1265" s="12" t="s">
        <v>2315</v>
      </c>
      <c r="R1265" s="12" t="s">
        <v>14714</v>
      </c>
      <c r="S1265" s="12" t="s">
        <v>14715</v>
      </c>
      <c r="T1265" s="12" t="s">
        <v>14716</v>
      </c>
      <c r="U1265" s="12" t="s">
        <v>10308</v>
      </c>
      <c r="V1265" s="12" t="s">
        <v>1351</v>
      </c>
      <c r="W1265" s="12" t="s">
        <v>4</v>
      </c>
      <c r="X1265" s="12" t="s">
        <v>14717</v>
      </c>
      <c r="Y1265" s="12" t="s">
        <v>10282</v>
      </c>
      <c r="Z1265" s="12" t="s">
        <v>14718</v>
      </c>
    </row>
    <row r="1266" spans="1:26">
      <c r="A1266" s="12" t="s">
        <v>177</v>
      </c>
      <c r="B1266" s="12" t="s">
        <v>8810</v>
      </c>
      <c r="C1266" s="12" t="s">
        <v>14719</v>
      </c>
      <c r="D1266" s="12" t="s">
        <v>14720</v>
      </c>
      <c r="E1266" s="12" t="s">
        <v>14692</v>
      </c>
      <c r="F1266" s="12" t="s">
        <v>1719</v>
      </c>
      <c r="G1266" s="12" t="s">
        <v>1939</v>
      </c>
      <c r="H1266" s="12" t="s">
        <v>1592</v>
      </c>
      <c r="I1266" s="12" t="s">
        <v>1482</v>
      </c>
      <c r="J1266" s="12" t="s">
        <v>3800</v>
      </c>
      <c r="K1266" s="12" t="s">
        <v>3800</v>
      </c>
      <c r="L1266" s="12" t="s">
        <v>3522</v>
      </c>
      <c r="M1266" s="12" t="s">
        <v>5615</v>
      </c>
      <c r="N1266" s="12" t="s">
        <v>3522</v>
      </c>
      <c r="O1266" s="12" t="s">
        <v>371</v>
      </c>
      <c r="P1266" s="12" t="s">
        <v>91</v>
      </c>
      <c r="Q1266" s="12" t="s">
        <v>91</v>
      </c>
      <c r="R1266" s="12" t="s">
        <v>4823</v>
      </c>
      <c r="S1266" s="12" t="s">
        <v>14721</v>
      </c>
      <c r="T1266" s="12" t="s">
        <v>14722</v>
      </c>
      <c r="U1266" s="12" t="s">
        <v>5805</v>
      </c>
      <c r="V1266" s="12" t="s">
        <v>372</v>
      </c>
      <c r="W1266" s="12" t="s">
        <v>2</v>
      </c>
      <c r="X1266" s="12" t="s">
        <v>1859</v>
      </c>
      <c r="Y1266" s="12" t="s">
        <v>8787</v>
      </c>
      <c r="Z1266" s="12" t="s">
        <v>14723</v>
      </c>
    </row>
    <row r="1267" spans="1:26">
      <c r="A1267" s="12" t="s">
        <v>177</v>
      </c>
      <c r="B1267" s="12" t="s">
        <v>14101</v>
      </c>
      <c r="C1267" s="12" t="s">
        <v>14724</v>
      </c>
      <c r="D1267" s="12" t="s">
        <v>14725</v>
      </c>
      <c r="E1267" s="12" t="s">
        <v>14692</v>
      </c>
      <c r="F1267" s="12" t="s">
        <v>2281</v>
      </c>
      <c r="G1267" s="12" t="s">
        <v>1831</v>
      </c>
      <c r="H1267" s="12" t="s">
        <v>1482</v>
      </c>
      <c r="I1267" s="12" t="s">
        <v>3800</v>
      </c>
      <c r="J1267" s="12" t="s">
        <v>1504</v>
      </c>
      <c r="K1267" s="12" t="s">
        <v>1502</v>
      </c>
      <c r="L1267" s="12" t="s">
        <v>7226</v>
      </c>
      <c r="M1267" s="12" t="s">
        <v>2884</v>
      </c>
      <c r="N1267" s="12" t="s">
        <v>375</v>
      </c>
      <c r="O1267" s="12" t="s">
        <v>91</v>
      </c>
      <c r="P1267" s="12" t="s">
        <v>2172</v>
      </c>
      <c r="Q1267" s="12" t="s">
        <v>371</v>
      </c>
      <c r="R1267" s="12" t="s">
        <v>8047</v>
      </c>
      <c r="S1267" s="12" t="s">
        <v>14726</v>
      </c>
      <c r="T1267" s="12" t="s">
        <v>14727</v>
      </c>
      <c r="U1267" s="12" t="s">
        <v>10308</v>
      </c>
      <c r="V1267" s="12" t="s">
        <v>14728</v>
      </c>
      <c r="W1267" s="12" t="s">
        <v>3</v>
      </c>
      <c r="X1267" s="12" t="s">
        <v>14729</v>
      </c>
      <c r="Y1267" s="12" t="s">
        <v>14156</v>
      </c>
      <c r="Z1267" s="12" t="s">
        <v>14730</v>
      </c>
    </row>
    <row r="1268" spans="1:26">
      <c r="A1268" s="12" t="s">
        <v>177</v>
      </c>
      <c r="B1268" s="12" t="s">
        <v>9694</v>
      </c>
      <c r="C1268" s="12" t="s">
        <v>14731</v>
      </c>
      <c r="D1268" s="12" t="s">
        <v>14732</v>
      </c>
      <c r="E1268" s="12" t="s">
        <v>14692</v>
      </c>
      <c r="F1268" s="12" t="s">
        <v>2007</v>
      </c>
      <c r="G1268" s="12" t="s">
        <v>2027</v>
      </c>
      <c r="H1268" s="12" t="s">
        <v>1546</v>
      </c>
      <c r="I1268" s="12" t="s">
        <v>1051</v>
      </c>
      <c r="J1268" s="12" t="s">
        <v>1482</v>
      </c>
      <c r="K1268" s="12" t="s">
        <v>1051</v>
      </c>
      <c r="L1268" s="12" t="s">
        <v>9090</v>
      </c>
      <c r="M1268" s="12" t="s">
        <v>3074</v>
      </c>
      <c r="N1268" s="12" t="s">
        <v>2172</v>
      </c>
      <c r="O1268" s="12" t="s">
        <v>371</v>
      </c>
      <c r="P1268" s="12" t="s">
        <v>3522</v>
      </c>
      <c r="Q1268" s="12" t="s">
        <v>371</v>
      </c>
      <c r="R1268" s="12" t="s">
        <v>3475</v>
      </c>
      <c r="S1268" s="12" t="s">
        <v>14733</v>
      </c>
      <c r="T1268" s="12" t="s">
        <v>14734</v>
      </c>
      <c r="U1268" s="12" t="s">
        <v>10308</v>
      </c>
      <c r="V1268" s="12" t="s">
        <v>1350</v>
      </c>
      <c r="W1268" s="12" t="s">
        <v>10</v>
      </c>
      <c r="X1268" s="12" t="s">
        <v>12686</v>
      </c>
      <c r="Y1268" s="12" t="s">
        <v>11460</v>
      </c>
      <c r="Z1268" s="12" t="s">
        <v>14735</v>
      </c>
    </row>
    <row r="1269" spans="1:26">
      <c r="A1269" s="12" t="s">
        <v>177</v>
      </c>
      <c r="B1269" s="12" t="s">
        <v>12616</v>
      </c>
      <c r="C1269" s="12" t="s">
        <v>14736</v>
      </c>
      <c r="D1269" s="12" t="s">
        <v>14737</v>
      </c>
      <c r="E1269" s="12" t="s">
        <v>14692</v>
      </c>
      <c r="F1269" s="12" t="s">
        <v>2239</v>
      </c>
      <c r="G1269" s="12" t="s">
        <v>2074</v>
      </c>
      <c r="H1269" s="12" t="s">
        <v>3800</v>
      </c>
      <c r="I1269" s="12" t="s">
        <v>3800</v>
      </c>
      <c r="J1269" s="12" t="s">
        <v>3800</v>
      </c>
      <c r="K1269" s="12" t="s">
        <v>3800</v>
      </c>
      <c r="L1269" s="12" t="s">
        <v>3522</v>
      </c>
      <c r="M1269" s="12" t="s">
        <v>3522</v>
      </c>
      <c r="N1269" s="12" t="s">
        <v>91</v>
      </c>
      <c r="O1269" s="12" t="s">
        <v>91</v>
      </c>
      <c r="P1269" s="12" t="s">
        <v>91</v>
      </c>
      <c r="Q1269" s="12" t="s">
        <v>91</v>
      </c>
      <c r="R1269" s="12" t="s">
        <v>3522</v>
      </c>
      <c r="S1269" s="12" t="s">
        <v>11564</v>
      </c>
      <c r="T1269" s="12" t="s">
        <v>13308</v>
      </c>
      <c r="U1269" s="12" t="s">
        <v>3808</v>
      </c>
      <c r="V1269" s="12" t="s">
        <v>372</v>
      </c>
      <c r="W1269" s="12" t="s">
        <v>10</v>
      </c>
      <c r="X1269" s="12" t="s">
        <v>1814</v>
      </c>
      <c r="Y1269" s="12" t="s">
        <v>1814</v>
      </c>
      <c r="Z1269" s="12" t="s">
        <v>12937</v>
      </c>
    </row>
    <row r="1270" spans="1:26">
      <c r="A1270" s="12" t="s">
        <v>177</v>
      </c>
      <c r="B1270" s="12" t="s">
        <v>7921</v>
      </c>
      <c r="C1270" s="12" t="s">
        <v>14738</v>
      </c>
      <c r="D1270" s="12" t="s">
        <v>14739</v>
      </c>
      <c r="E1270" s="12" t="s">
        <v>14692</v>
      </c>
      <c r="F1270" s="12" t="s">
        <v>2278</v>
      </c>
      <c r="G1270" s="12" t="s">
        <v>1853</v>
      </c>
      <c r="H1270" s="12" t="s">
        <v>3800</v>
      </c>
      <c r="I1270" s="12" t="s">
        <v>3800</v>
      </c>
      <c r="J1270" s="12" t="s">
        <v>3800</v>
      </c>
      <c r="K1270" s="12" t="s">
        <v>3800</v>
      </c>
      <c r="L1270" s="12" t="s">
        <v>3522</v>
      </c>
      <c r="M1270" s="12" t="s">
        <v>3522</v>
      </c>
      <c r="N1270" s="12" t="s">
        <v>91</v>
      </c>
      <c r="O1270" s="12" t="s">
        <v>91</v>
      </c>
      <c r="P1270" s="12" t="s">
        <v>91</v>
      </c>
      <c r="Q1270" s="12" t="s">
        <v>91</v>
      </c>
      <c r="R1270" s="12" t="s">
        <v>3522</v>
      </c>
      <c r="S1270" s="12" t="s">
        <v>14740</v>
      </c>
      <c r="T1270" s="12" t="s">
        <v>13308</v>
      </c>
      <c r="U1270" s="12" t="s">
        <v>3808</v>
      </c>
      <c r="V1270" s="12" t="s">
        <v>372</v>
      </c>
      <c r="W1270" s="12" t="s">
        <v>10</v>
      </c>
      <c r="X1270" s="12" t="s">
        <v>1814</v>
      </c>
      <c r="Y1270" s="12" t="s">
        <v>1814</v>
      </c>
      <c r="Z1270" s="12" t="s">
        <v>12937</v>
      </c>
    </row>
    <row r="1271" spans="1:26">
      <c r="A1271" s="12" t="s">
        <v>177</v>
      </c>
      <c r="B1271" s="12" t="s">
        <v>14741</v>
      </c>
      <c r="C1271" s="12" t="s">
        <v>14742</v>
      </c>
      <c r="D1271" s="12" t="s">
        <v>14743</v>
      </c>
      <c r="E1271" s="12" t="s">
        <v>14744</v>
      </c>
      <c r="F1271" s="12" t="s">
        <v>1875</v>
      </c>
      <c r="G1271" s="12" t="s">
        <v>2114</v>
      </c>
      <c r="H1271" s="12" t="s">
        <v>1051</v>
      </c>
      <c r="I1271" s="12" t="s">
        <v>1592</v>
      </c>
      <c r="J1271" s="12" t="s">
        <v>1504</v>
      </c>
      <c r="K1271" s="12" t="s">
        <v>1504</v>
      </c>
      <c r="L1271" s="12" t="s">
        <v>6802</v>
      </c>
      <c r="M1271" s="12" t="s">
        <v>8875</v>
      </c>
      <c r="N1271" s="12" t="s">
        <v>3522</v>
      </c>
      <c r="O1271" s="12" t="s">
        <v>3492</v>
      </c>
      <c r="P1271" s="12" t="s">
        <v>371</v>
      </c>
      <c r="Q1271" s="12" t="s">
        <v>2172</v>
      </c>
      <c r="R1271" s="12" t="s">
        <v>12957</v>
      </c>
      <c r="S1271" s="12" t="s">
        <v>14745</v>
      </c>
      <c r="T1271" s="12" t="s">
        <v>14746</v>
      </c>
      <c r="U1271" s="12" t="s">
        <v>8290</v>
      </c>
      <c r="V1271" s="12" t="s">
        <v>14747</v>
      </c>
      <c r="W1271" s="12" t="s">
        <v>4</v>
      </c>
      <c r="X1271" s="12" t="s">
        <v>10968</v>
      </c>
      <c r="Y1271" s="12" t="s">
        <v>2329</v>
      </c>
      <c r="Z1271" s="12" t="s">
        <v>14748</v>
      </c>
    </row>
    <row r="1272" spans="1:26">
      <c r="A1272" s="12" t="s">
        <v>177</v>
      </c>
      <c r="B1272" s="12" t="s">
        <v>14749</v>
      </c>
      <c r="C1272" s="12" t="s">
        <v>14750</v>
      </c>
      <c r="D1272" s="12" t="s">
        <v>14751</v>
      </c>
      <c r="E1272" s="12" t="s">
        <v>14744</v>
      </c>
      <c r="F1272" s="12" t="s">
        <v>1810</v>
      </c>
      <c r="G1272" s="12" t="s">
        <v>1786</v>
      </c>
      <c r="H1272" s="12" t="s">
        <v>1786</v>
      </c>
      <c r="I1272" s="12" t="s">
        <v>1613</v>
      </c>
      <c r="J1272" s="12" t="s">
        <v>1051</v>
      </c>
      <c r="K1272" s="12" t="s">
        <v>1592</v>
      </c>
      <c r="L1272" s="12" t="s">
        <v>2474</v>
      </c>
      <c r="M1272" s="12" t="s">
        <v>2492</v>
      </c>
      <c r="N1272" s="12" t="s">
        <v>431</v>
      </c>
      <c r="O1272" s="12" t="s">
        <v>431</v>
      </c>
      <c r="P1272" s="12" t="s">
        <v>371</v>
      </c>
      <c r="Q1272" s="12" t="s">
        <v>3583</v>
      </c>
      <c r="R1272" s="12" t="s">
        <v>14752</v>
      </c>
      <c r="S1272" s="12" t="s">
        <v>14753</v>
      </c>
      <c r="T1272" s="12" t="s">
        <v>14754</v>
      </c>
      <c r="U1272" s="12" t="s">
        <v>14755</v>
      </c>
      <c r="V1272" s="12" t="s">
        <v>14756</v>
      </c>
      <c r="W1272" s="12" t="s">
        <v>3</v>
      </c>
      <c r="X1272" s="12" t="s">
        <v>14757</v>
      </c>
      <c r="Y1272" s="12" t="s">
        <v>14758</v>
      </c>
      <c r="Z1272" s="12" t="s">
        <v>14759</v>
      </c>
    </row>
    <row r="1273" spans="1:26">
      <c r="A1273" s="12" t="s">
        <v>177</v>
      </c>
      <c r="B1273" s="12" t="s">
        <v>7879</v>
      </c>
      <c r="C1273" s="12" t="s">
        <v>14760</v>
      </c>
      <c r="D1273" s="12" t="s">
        <v>14761</v>
      </c>
      <c r="E1273" s="12" t="s">
        <v>14744</v>
      </c>
      <c r="F1273" s="12" t="s">
        <v>1939</v>
      </c>
      <c r="G1273" s="12" t="s">
        <v>1719</v>
      </c>
      <c r="H1273" s="12" t="s">
        <v>1546</v>
      </c>
      <c r="I1273" s="12" t="s">
        <v>1482</v>
      </c>
      <c r="J1273" s="12" t="s">
        <v>3800</v>
      </c>
      <c r="K1273" s="12" t="s">
        <v>3800</v>
      </c>
      <c r="L1273" s="12" t="s">
        <v>3522</v>
      </c>
      <c r="M1273" s="12" t="s">
        <v>3346</v>
      </c>
      <c r="N1273" s="12" t="s">
        <v>3522</v>
      </c>
      <c r="O1273" s="12" t="s">
        <v>375</v>
      </c>
      <c r="P1273" s="12" t="s">
        <v>91</v>
      </c>
      <c r="Q1273" s="12" t="s">
        <v>91</v>
      </c>
      <c r="R1273" s="12" t="s">
        <v>14762</v>
      </c>
      <c r="S1273" s="12" t="s">
        <v>14763</v>
      </c>
      <c r="T1273" s="12" t="s">
        <v>14764</v>
      </c>
      <c r="U1273" s="12" t="s">
        <v>11662</v>
      </c>
      <c r="V1273" s="12" t="s">
        <v>372</v>
      </c>
      <c r="W1273" s="12" t="s">
        <v>2</v>
      </c>
      <c r="X1273" s="12" t="s">
        <v>1661</v>
      </c>
      <c r="Y1273" s="12" t="s">
        <v>12951</v>
      </c>
      <c r="Z1273" s="12" t="s">
        <v>14765</v>
      </c>
    </row>
    <row r="1274" spans="1:26">
      <c r="A1274" s="12" t="s">
        <v>177</v>
      </c>
      <c r="B1274" s="12" t="s">
        <v>11032</v>
      </c>
      <c r="C1274" s="12" t="s">
        <v>14766</v>
      </c>
      <c r="D1274" s="12" t="s">
        <v>14767</v>
      </c>
      <c r="E1274" s="12" t="s">
        <v>14744</v>
      </c>
      <c r="F1274" s="12" t="s">
        <v>2587</v>
      </c>
      <c r="G1274" s="12" t="s">
        <v>1053</v>
      </c>
      <c r="H1274" s="12" t="s">
        <v>1051</v>
      </c>
      <c r="I1274" s="12" t="s">
        <v>3800</v>
      </c>
      <c r="J1274" s="12" t="s">
        <v>1051</v>
      </c>
      <c r="K1274" s="12" t="s">
        <v>3800</v>
      </c>
      <c r="L1274" s="12" t="s">
        <v>7079</v>
      </c>
      <c r="M1274" s="12" t="s">
        <v>2730</v>
      </c>
      <c r="N1274" s="12" t="s">
        <v>3522</v>
      </c>
      <c r="O1274" s="12" t="s">
        <v>91</v>
      </c>
      <c r="P1274" s="12" t="s">
        <v>371</v>
      </c>
      <c r="Q1274" s="12" t="s">
        <v>91</v>
      </c>
      <c r="R1274" s="12" t="s">
        <v>4286</v>
      </c>
      <c r="S1274" s="12" t="s">
        <v>14768</v>
      </c>
      <c r="T1274" s="12" t="s">
        <v>11440</v>
      </c>
      <c r="U1274" s="12" t="s">
        <v>14769</v>
      </c>
      <c r="V1274" s="12" t="s">
        <v>372</v>
      </c>
      <c r="W1274" s="12" t="s">
        <v>2</v>
      </c>
      <c r="X1274" s="12" t="s">
        <v>14304</v>
      </c>
      <c r="Y1274" s="12" t="s">
        <v>10317</v>
      </c>
      <c r="Z1274" s="12" t="s">
        <v>14770</v>
      </c>
    </row>
    <row r="1275" spans="1:26">
      <c r="A1275" s="12" t="s">
        <v>177</v>
      </c>
      <c r="B1275" s="12" t="s">
        <v>14771</v>
      </c>
      <c r="C1275" s="12" t="s">
        <v>14772</v>
      </c>
      <c r="D1275" s="12" t="s">
        <v>14773</v>
      </c>
      <c r="E1275" s="12" t="s">
        <v>14744</v>
      </c>
      <c r="F1275" s="12" t="s">
        <v>2159</v>
      </c>
      <c r="G1275" s="12" t="s">
        <v>1810</v>
      </c>
      <c r="H1275" s="12" t="s">
        <v>1744</v>
      </c>
      <c r="I1275" s="12" t="s">
        <v>3800</v>
      </c>
      <c r="J1275" s="12" t="s">
        <v>1051</v>
      </c>
      <c r="K1275" s="12" t="s">
        <v>3800</v>
      </c>
      <c r="L1275" s="12" t="s">
        <v>10588</v>
      </c>
      <c r="M1275" s="12" t="s">
        <v>3551</v>
      </c>
      <c r="N1275" s="12" t="s">
        <v>2901</v>
      </c>
      <c r="O1275" s="12" t="s">
        <v>91</v>
      </c>
      <c r="P1275" s="12" t="s">
        <v>371</v>
      </c>
      <c r="Q1275" s="12" t="s">
        <v>91</v>
      </c>
      <c r="R1275" s="12" t="s">
        <v>9854</v>
      </c>
      <c r="S1275" s="12" t="s">
        <v>14774</v>
      </c>
      <c r="T1275" s="12" t="s">
        <v>14775</v>
      </c>
      <c r="U1275" s="12" t="s">
        <v>14769</v>
      </c>
      <c r="V1275" s="12" t="s">
        <v>372</v>
      </c>
      <c r="W1275" s="12" t="s">
        <v>2</v>
      </c>
      <c r="X1275" s="12" t="s">
        <v>11866</v>
      </c>
      <c r="Y1275" s="12" t="s">
        <v>1684</v>
      </c>
      <c r="Z1275" s="12" t="s">
        <v>14776</v>
      </c>
    </row>
    <row r="1276" spans="1:26">
      <c r="A1276" s="12" t="s">
        <v>177</v>
      </c>
      <c r="B1276" s="12" t="s">
        <v>14777</v>
      </c>
      <c r="C1276" s="12" t="s">
        <v>14778</v>
      </c>
      <c r="D1276" s="12" t="s">
        <v>14779</v>
      </c>
      <c r="E1276" s="12" t="s">
        <v>14744</v>
      </c>
      <c r="F1276" s="12" t="s">
        <v>1807</v>
      </c>
      <c r="G1276" s="12" t="s">
        <v>1546</v>
      </c>
      <c r="H1276" s="12" t="s">
        <v>1504</v>
      </c>
      <c r="I1276" s="12" t="s">
        <v>3800</v>
      </c>
      <c r="J1276" s="12" t="s">
        <v>3800</v>
      </c>
      <c r="K1276" s="12" t="s">
        <v>1051</v>
      </c>
      <c r="L1276" s="12" t="s">
        <v>4219</v>
      </c>
      <c r="M1276" s="12" t="s">
        <v>2172</v>
      </c>
      <c r="N1276" s="12" t="s">
        <v>371</v>
      </c>
      <c r="O1276" s="12" t="s">
        <v>91</v>
      </c>
      <c r="P1276" s="12" t="s">
        <v>91</v>
      </c>
      <c r="Q1276" s="12" t="s">
        <v>3522</v>
      </c>
      <c r="R1276" s="12" t="s">
        <v>14780</v>
      </c>
      <c r="S1276" s="12" t="s">
        <v>14781</v>
      </c>
      <c r="T1276" s="12" t="s">
        <v>14782</v>
      </c>
      <c r="U1276" s="12" t="s">
        <v>3808</v>
      </c>
      <c r="V1276" s="12" t="s">
        <v>9866</v>
      </c>
      <c r="W1276" s="12" t="s">
        <v>3</v>
      </c>
      <c r="X1276" s="12" t="s">
        <v>14783</v>
      </c>
      <c r="Y1276" s="12" t="s">
        <v>12535</v>
      </c>
      <c r="Z1276" s="12" t="s">
        <v>14784</v>
      </c>
    </row>
    <row r="1277" spans="1:26">
      <c r="A1277" s="12" t="s">
        <v>177</v>
      </c>
      <c r="B1277" s="12" t="s">
        <v>14637</v>
      </c>
      <c r="C1277" s="12" t="s">
        <v>14785</v>
      </c>
      <c r="D1277" s="12" t="s">
        <v>14786</v>
      </c>
      <c r="E1277" s="12" t="s">
        <v>14744</v>
      </c>
      <c r="F1277" s="12" t="s">
        <v>1831</v>
      </c>
      <c r="G1277" s="12" t="s">
        <v>2074</v>
      </c>
      <c r="H1277" s="12" t="s">
        <v>1721</v>
      </c>
      <c r="I1277" s="12" t="s">
        <v>3800</v>
      </c>
      <c r="J1277" s="12" t="s">
        <v>1051</v>
      </c>
      <c r="K1277" s="12" t="s">
        <v>1502</v>
      </c>
      <c r="L1277" s="12" t="s">
        <v>2730</v>
      </c>
      <c r="M1277" s="12" t="s">
        <v>10778</v>
      </c>
      <c r="N1277" s="12" t="s">
        <v>5189</v>
      </c>
      <c r="O1277" s="12" t="s">
        <v>91</v>
      </c>
      <c r="P1277" s="12" t="s">
        <v>371</v>
      </c>
      <c r="Q1277" s="12" t="s">
        <v>3522</v>
      </c>
      <c r="R1277" s="12" t="s">
        <v>9854</v>
      </c>
      <c r="S1277" s="12" t="s">
        <v>14787</v>
      </c>
      <c r="T1277" s="12" t="s">
        <v>14788</v>
      </c>
      <c r="U1277" s="12" t="s">
        <v>14769</v>
      </c>
      <c r="V1277" s="12" t="s">
        <v>945</v>
      </c>
      <c r="W1277" s="12" t="s">
        <v>2</v>
      </c>
      <c r="X1277" s="12" t="s">
        <v>11826</v>
      </c>
      <c r="Y1277" s="12" t="s">
        <v>14789</v>
      </c>
      <c r="Z1277" s="12" t="s">
        <v>14790</v>
      </c>
    </row>
    <row r="1278" spans="1:26">
      <c r="A1278" s="12" t="s">
        <v>177</v>
      </c>
      <c r="B1278" s="12" t="s">
        <v>7920</v>
      </c>
      <c r="C1278" s="12" t="s">
        <v>14791</v>
      </c>
      <c r="D1278" s="12" t="s">
        <v>14792</v>
      </c>
      <c r="E1278" s="12" t="s">
        <v>14744</v>
      </c>
      <c r="F1278" s="12" t="s">
        <v>1719</v>
      </c>
      <c r="G1278" s="12" t="s">
        <v>1875</v>
      </c>
      <c r="H1278" s="12" t="s">
        <v>1592</v>
      </c>
      <c r="I1278" s="12" t="s">
        <v>1482</v>
      </c>
      <c r="J1278" s="12" t="s">
        <v>1482</v>
      </c>
      <c r="K1278" s="12" t="s">
        <v>3800</v>
      </c>
      <c r="L1278" s="12" t="s">
        <v>6240</v>
      </c>
      <c r="M1278" s="12" t="s">
        <v>7459</v>
      </c>
      <c r="N1278" s="12" t="s">
        <v>3492</v>
      </c>
      <c r="O1278" s="12" t="s">
        <v>371</v>
      </c>
      <c r="P1278" s="12" t="s">
        <v>371</v>
      </c>
      <c r="Q1278" s="12" t="s">
        <v>91</v>
      </c>
      <c r="R1278" s="12" t="s">
        <v>14793</v>
      </c>
      <c r="S1278" s="12" t="s">
        <v>14794</v>
      </c>
      <c r="T1278" s="12" t="s">
        <v>14795</v>
      </c>
      <c r="U1278" s="12" t="s">
        <v>14796</v>
      </c>
      <c r="V1278" s="12" t="s">
        <v>372</v>
      </c>
      <c r="W1278" s="12" t="s">
        <v>2</v>
      </c>
      <c r="X1278" s="12" t="s">
        <v>5008</v>
      </c>
      <c r="Y1278" s="12" t="s">
        <v>2506</v>
      </c>
      <c r="Z1278" s="12" t="s">
        <v>14797</v>
      </c>
    </row>
    <row r="1279" spans="1:26">
      <c r="A1279" s="12" t="s">
        <v>177</v>
      </c>
      <c r="B1279" s="12" t="s">
        <v>10317</v>
      </c>
      <c r="C1279" s="12" t="s">
        <v>14798</v>
      </c>
      <c r="D1279" s="12" t="s">
        <v>14799</v>
      </c>
      <c r="E1279" s="12" t="s">
        <v>14800</v>
      </c>
      <c r="F1279" s="12" t="s">
        <v>1742</v>
      </c>
      <c r="G1279" s="12" t="s">
        <v>1810</v>
      </c>
      <c r="H1279" s="12" t="s">
        <v>1547</v>
      </c>
      <c r="I1279" s="12" t="s">
        <v>1051</v>
      </c>
      <c r="J1279" s="12" t="s">
        <v>1051</v>
      </c>
      <c r="K1279" s="12" t="s">
        <v>1482</v>
      </c>
      <c r="L1279" s="12" t="s">
        <v>4613</v>
      </c>
      <c r="M1279" s="12" t="s">
        <v>3522</v>
      </c>
      <c r="N1279" s="12" t="s">
        <v>2038</v>
      </c>
      <c r="O1279" s="12" t="s">
        <v>3522</v>
      </c>
      <c r="P1279" s="12" t="s">
        <v>371</v>
      </c>
      <c r="Q1279" s="12" t="s">
        <v>375</v>
      </c>
      <c r="R1279" s="12" t="s">
        <v>7716</v>
      </c>
      <c r="S1279" s="12" t="s">
        <v>14726</v>
      </c>
      <c r="T1279" s="12" t="s">
        <v>14801</v>
      </c>
      <c r="U1279" s="12" t="s">
        <v>9950</v>
      </c>
      <c r="V1279" s="12" t="s">
        <v>1345</v>
      </c>
      <c r="W1279" s="12" t="s">
        <v>4</v>
      </c>
      <c r="X1279" s="12" t="s">
        <v>2549</v>
      </c>
      <c r="Y1279" s="12" t="s">
        <v>1923</v>
      </c>
      <c r="Z1279" s="12" t="s">
        <v>14802</v>
      </c>
    </row>
    <row r="1280" spans="1:26">
      <c r="A1280" s="12" t="s">
        <v>177</v>
      </c>
      <c r="B1280" s="12" t="s">
        <v>4964</v>
      </c>
      <c r="C1280" s="12" t="s">
        <v>14803</v>
      </c>
      <c r="D1280" s="12" t="s">
        <v>14804</v>
      </c>
      <c r="E1280" s="12" t="s">
        <v>14800</v>
      </c>
      <c r="F1280" s="12" t="s">
        <v>2114</v>
      </c>
      <c r="G1280" s="12" t="s">
        <v>1897</v>
      </c>
      <c r="H1280" s="12" t="s">
        <v>1482</v>
      </c>
      <c r="I1280" s="12" t="s">
        <v>1504</v>
      </c>
      <c r="J1280" s="12" t="s">
        <v>1482</v>
      </c>
      <c r="K1280" s="12" t="s">
        <v>1547</v>
      </c>
      <c r="L1280" s="12" t="s">
        <v>7697</v>
      </c>
      <c r="M1280" s="12" t="s">
        <v>2575</v>
      </c>
      <c r="N1280" s="12" t="s">
        <v>375</v>
      </c>
      <c r="O1280" s="12" t="s">
        <v>2172</v>
      </c>
      <c r="P1280" s="12" t="s">
        <v>371</v>
      </c>
      <c r="Q1280" s="12" t="s">
        <v>2773</v>
      </c>
      <c r="R1280" s="12" t="s">
        <v>2553</v>
      </c>
      <c r="S1280" s="12" t="s">
        <v>14805</v>
      </c>
      <c r="T1280" s="12" t="s">
        <v>14806</v>
      </c>
      <c r="U1280" s="12" t="s">
        <v>14807</v>
      </c>
      <c r="V1280" s="12" t="s">
        <v>14808</v>
      </c>
      <c r="W1280" s="12" t="s">
        <v>10</v>
      </c>
      <c r="X1280" s="12" t="s">
        <v>5987</v>
      </c>
      <c r="Y1280" s="12" t="s">
        <v>4190</v>
      </c>
      <c r="Z1280" s="12" t="s">
        <v>14809</v>
      </c>
    </row>
    <row r="1281" spans="1:26">
      <c r="A1281" s="12" t="s">
        <v>177</v>
      </c>
      <c r="B1281" s="12" t="s">
        <v>14810</v>
      </c>
      <c r="C1281" s="12" t="s">
        <v>14811</v>
      </c>
      <c r="D1281" s="12" t="s">
        <v>14812</v>
      </c>
      <c r="E1281" s="12" t="s">
        <v>14800</v>
      </c>
      <c r="F1281" s="12" t="s">
        <v>1810</v>
      </c>
      <c r="G1281" s="12" t="s">
        <v>2027</v>
      </c>
      <c r="H1281" s="12" t="s">
        <v>1502</v>
      </c>
      <c r="I1281" s="12" t="s">
        <v>1504</v>
      </c>
      <c r="J1281" s="12" t="s">
        <v>1504</v>
      </c>
      <c r="K1281" s="12" t="s">
        <v>1592</v>
      </c>
      <c r="L1281" s="12" t="s">
        <v>3346</v>
      </c>
      <c r="M1281" s="12" t="s">
        <v>10358</v>
      </c>
      <c r="N1281" s="12" t="s">
        <v>3522</v>
      </c>
      <c r="O1281" s="12" t="s">
        <v>3522</v>
      </c>
      <c r="P1281" s="12" t="s">
        <v>2172</v>
      </c>
      <c r="Q1281" s="12" t="s">
        <v>1355</v>
      </c>
      <c r="R1281" s="12" t="s">
        <v>2696</v>
      </c>
      <c r="S1281" s="12" t="s">
        <v>14813</v>
      </c>
      <c r="T1281" s="12" t="s">
        <v>14814</v>
      </c>
      <c r="U1281" s="12" t="s">
        <v>14815</v>
      </c>
      <c r="V1281" s="12" t="s">
        <v>11705</v>
      </c>
      <c r="W1281" s="12" t="s">
        <v>4</v>
      </c>
      <c r="X1281" s="12" t="s">
        <v>2448</v>
      </c>
      <c r="Y1281" s="12" t="s">
        <v>10656</v>
      </c>
      <c r="Z1281" s="12" t="s">
        <v>14816</v>
      </c>
    </row>
    <row r="1282" spans="1:26">
      <c r="A1282" s="12" t="s">
        <v>177</v>
      </c>
      <c r="B1282" s="12" t="s">
        <v>14817</v>
      </c>
      <c r="C1282" s="12" t="s">
        <v>14818</v>
      </c>
      <c r="D1282" s="12" t="s">
        <v>14819</v>
      </c>
      <c r="E1282" s="12" t="s">
        <v>14800</v>
      </c>
      <c r="F1282" s="12" t="s">
        <v>1053</v>
      </c>
      <c r="G1282" s="12" t="s">
        <v>1744</v>
      </c>
      <c r="H1282" s="12" t="s">
        <v>1786</v>
      </c>
      <c r="I1282" s="12" t="s">
        <v>1698</v>
      </c>
      <c r="J1282" s="12" t="s">
        <v>1502</v>
      </c>
      <c r="K1282" s="12" t="s">
        <v>1053</v>
      </c>
      <c r="L1282" s="12" t="s">
        <v>3522</v>
      </c>
      <c r="M1282" s="12" t="s">
        <v>3522</v>
      </c>
      <c r="N1282" s="12" t="s">
        <v>4104</v>
      </c>
      <c r="O1282" s="12" t="s">
        <v>2696</v>
      </c>
      <c r="P1282" s="12" t="s">
        <v>375</v>
      </c>
      <c r="Q1282" s="12" t="s">
        <v>2884</v>
      </c>
      <c r="R1282" s="12" t="s">
        <v>7958</v>
      </c>
      <c r="S1282" s="12" t="s">
        <v>14820</v>
      </c>
      <c r="T1282" s="12" t="s">
        <v>14821</v>
      </c>
      <c r="U1282" s="12" t="s">
        <v>14822</v>
      </c>
      <c r="V1282" s="12" t="s">
        <v>14823</v>
      </c>
      <c r="W1282" s="12" t="s">
        <v>4</v>
      </c>
      <c r="X1282" s="12" t="s">
        <v>11552</v>
      </c>
      <c r="Y1282" s="12" t="s">
        <v>11550</v>
      </c>
      <c r="Z1282" s="12" t="s">
        <v>14824</v>
      </c>
    </row>
    <row r="1283" spans="1:26">
      <c r="A1283" s="12" t="s">
        <v>177</v>
      </c>
      <c r="B1283" s="12" t="s">
        <v>13087</v>
      </c>
      <c r="C1283" s="12" t="s">
        <v>14825</v>
      </c>
      <c r="D1283" s="12" t="s">
        <v>14826</v>
      </c>
      <c r="E1283" s="12" t="s">
        <v>14800</v>
      </c>
      <c r="F1283" s="12" t="s">
        <v>2134</v>
      </c>
      <c r="G1283" s="12" t="s">
        <v>1786</v>
      </c>
      <c r="H1283" s="12" t="s">
        <v>1482</v>
      </c>
      <c r="I1283" s="12" t="s">
        <v>3800</v>
      </c>
      <c r="J1283" s="12" t="s">
        <v>1482</v>
      </c>
      <c r="K1283" s="12" t="s">
        <v>1482</v>
      </c>
      <c r="L1283" s="12" t="s">
        <v>2575</v>
      </c>
      <c r="M1283" s="12" t="s">
        <v>4261</v>
      </c>
      <c r="N1283" s="12" t="s">
        <v>375</v>
      </c>
      <c r="O1283" s="12" t="s">
        <v>91</v>
      </c>
      <c r="P1283" s="12" t="s">
        <v>371</v>
      </c>
      <c r="Q1283" s="12" t="s">
        <v>375</v>
      </c>
      <c r="R1283" s="12" t="s">
        <v>4333</v>
      </c>
      <c r="S1283" s="12" t="s">
        <v>14827</v>
      </c>
      <c r="T1283" s="12" t="s">
        <v>14828</v>
      </c>
      <c r="U1283" s="12" t="s">
        <v>9950</v>
      </c>
      <c r="V1283" s="12" t="s">
        <v>1345</v>
      </c>
      <c r="W1283" s="12" t="s">
        <v>10</v>
      </c>
      <c r="X1283" s="12" t="s">
        <v>14416</v>
      </c>
      <c r="Y1283" s="12" t="s">
        <v>2370</v>
      </c>
      <c r="Z1283" s="12" t="s">
        <v>14829</v>
      </c>
    </row>
    <row r="1284" spans="1:26">
      <c r="A1284" s="12" t="s">
        <v>177</v>
      </c>
      <c r="B1284" s="12" t="s">
        <v>12420</v>
      </c>
      <c r="C1284" s="12" t="s">
        <v>14830</v>
      </c>
      <c r="D1284" s="12" t="s">
        <v>14831</v>
      </c>
      <c r="E1284" s="12" t="s">
        <v>14800</v>
      </c>
      <c r="F1284" s="12" t="s">
        <v>3800</v>
      </c>
      <c r="G1284" s="12" t="s">
        <v>3800</v>
      </c>
      <c r="H1284" s="12" t="s">
        <v>3800</v>
      </c>
      <c r="I1284" s="12" t="s">
        <v>3800</v>
      </c>
      <c r="J1284" s="12" t="s">
        <v>3800</v>
      </c>
      <c r="K1284" s="12" t="s">
        <v>2781</v>
      </c>
      <c r="L1284" s="12" t="s">
        <v>91</v>
      </c>
      <c r="M1284" s="12" t="s">
        <v>91</v>
      </c>
      <c r="N1284" s="12" t="s">
        <v>91</v>
      </c>
      <c r="O1284" s="12" t="s">
        <v>91</v>
      </c>
      <c r="P1284" s="12" t="s">
        <v>91</v>
      </c>
      <c r="Q1284" s="12" t="s">
        <v>1105</v>
      </c>
      <c r="R1284" s="12" t="s">
        <v>1105</v>
      </c>
      <c r="S1284" s="12" t="s">
        <v>91</v>
      </c>
      <c r="T1284" s="12" t="s">
        <v>14832</v>
      </c>
      <c r="U1284" s="12" t="s">
        <v>3808</v>
      </c>
      <c r="V1284" s="12" t="s">
        <v>6841</v>
      </c>
      <c r="W1284" s="12" t="s">
        <v>91</v>
      </c>
      <c r="X1284" s="12" t="s">
        <v>14833</v>
      </c>
      <c r="Y1284" s="12" t="s">
        <v>14833</v>
      </c>
      <c r="Z1284" s="12" t="s">
        <v>91</v>
      </c>
    </row>
    <row r="1285" spans="1:26">
      <c r="A1285" s="12" t="s">
        <v>177</v>
      </c>
      <c r="B1285" s="12" t="s">
        <v>14304</v>
      </c>
      <c r="C1285" s="12" t="s">
        <v>14834</v>
      </c>
      <c r="D1285" s="12" t="s">
        <v>14835</v>
      </c>
      <c r="E1285" s="12" t="s">
        <v>14800</v>
      </c>
      <c r="F1285" s="12" t="s">
        <v>1810</v>
      </c>
      <c r="G1285" s="12" t="s">
        <v>1918</v>
      </c>
      <c r="H1285" s="12" t="s">
        <v>1875</v>
      </c>
      <c r="I1285" s="12" t="s">
        <v>1504</v>
      </c>
      <c r="J1285" s="12" t="s">
        <v>1482</v>
      </c>
      <c r="K1285" s="12" t="s">
        <v>3800</v>
      </c>
      <c r="L1285" s="12" t="s">
        <v>4958</v>
      </c>
      <c r="M1285" s="12" t="s">
        <v>5498</v>
      </c>
      <c r="N1285" s="12" t="s">
        <v>3663</v>
      </c>
      <c r="O1285" s="12" t="s">
        <v>2172</v>
      </c>
      <c r="P1285" s="12" t="s">
        <v>375</v>
      </c>
      <c r="Q1285" s="12" t="s">
        <v>91</v>
      </c>
      <c r="R1285" s="12" t="s">
        <v>7958</v>
      </c>
      <c r="S1285" s="12" t="s">
        <v>14836</v>
      </c>
      <c r="T1285" s="12" t="s">
        <v>91</v>
      </c>
      <c r="U1285" s="12" t="s">
        <v>14807</v>
      </c>
      <c r="V1285" s="12" t="s">
        <v>372</v>
      </c>
      <c r="W1285" s="12" t="s">
        <v>2</v>
      </c>
      <c r="X1285" s="12" t="s">
        <v>14771</v>
      </c>
      <c r="Y1285" s="12" t="s">
        <v>13673</v>
      </c>
      <c r="Z1285" s="12" t="s">
        <v>14837</v>
      </c>
    </row>
    <row r="1286" spans="1:26">
      <c r="A1286" s="12" t="s">
        <v>177</v>
      </c>
      <c r="B1286" s="12" t="s">
        <v>8241</v>
      </c>
      <c r="C1286" s="12" t="s">
        <v>14838</v>
      </c>
      <c r="D1286" s="12" t="s">
        <v>14839</v>
      </c>
      <c r="E1286" s="12" t="s">
        <v>14800</v>
      </c>
      <c r="F1286" s="12" t="s">
        <v>2134</v>
      </c>
      <c r="G1286" s="12" t="s">
        <v>1897</v>
      </c>
      <c r="H1286" s="12" t="s">
        <v>3800</v>
      </c>
      <c r="I1286" s="12" t="s">
        <v>3800</v>
      </c>
      <c r="J1286" s="12" t="s">
        <v>3800</v>
      </c>
      <c r="K1286" s="12" t="s">
        <v>1051</v>
      </c>
      <c r="L1286" s="12" t="s">
        <v>3522</v>
      </c>
      <c r="M1286" s="12" t="s">
        <v>3522</v>
      </c>
      <c r="N1286" s="12" t="s">
        <v>91</v>
      </c>
      <c r="O1286" s="12" t="s">
        <v>91</v>
      </c>
      <c r="P1286" s="12" t="s">
        <v>91</v>
      </c>
      <c r="Q1286" s="12" t="s">
        <v>371</v>
      </c>
      <c r="R1286" s="12" t="s">
        <v>14840</v>
      </c>
      <c r="S1286" s="12" t="s">
        <v>13027</v>
      </c>
      <c r="T1286" s="12" t="s">
        <v>14841</v>
      </c>
      <c r="U1286" s="12" t="s">
        <v>3808</v>
      </c>
      <c r="V1286" s="12" t="s">
        <v>11711</v>
      </c>
      <c r="W1286" s="12" t="s">
        <v>10</v>
      </c>
      <c r="X1286" s="12" t="s">
        <v>1814</v>
      </c>
      <c r="Y1286" s="12" t="s">
        <v>1814</v>
      </c>
      <c r="Z1286" s="12" t="s">
        <v>12937</v>
      </c>
    </row>
    <row r="1287" spans="1:26">
      <c r="A1287" s="12" t="s">
        <v>177</v>
      </c>
      <c r="B1287" s="12" t="s">
        <v>10725</v>
      </c>
      <c r="C1287" s="12" t="s">
        <v>14842</v>
      </c>
      <c r="D1287" s="12" t="s">
        <v>14843</v>
      </c>
      <c r="E1287" s="12" t="s">
        <v>14800</v>
      </c>
      <c r="F1287" s="12" t="s">
        <v>2502</v>
      </c>
      <c r="G1287" s="12" t="s">
        <v>1592</v>
      </c>
      <c r="H1287" s="12" t="s">
        <v>1504</v>
      </c>
      <c r="I1287" s="12" t="s">
        <v>3800</v>
      </c>
      <c r="J1287" s="12" t="s">
        <v>1502</v>
      </c>
      <c r="K1287" s="12" t="s">
        <v>3800</v>
      </c>
      <c r="L1287" s="12" t="s">
        <v>13509</v>
      </c>
      <c r="M1287" s="12" t="s">
        <v>3492</v>
      </c>
      <c r="N1287" s="12" t="s">
        <v>371</v>
      </c>
      <c r="O1287" s="12" t="s">
        <v>91</v>
      </c>
      <c r="P1287" s="12" t="s">
        <v>431</v>
      </c>
      <c r="Q1287" s="12" t="s">
        <v>91</v>
      </c>
      <c r="R1287" s="12" t="s">
        <v>3941</v>
      </c>
      <c r="S1287" s="12" t="s">
        <v>14844</v>
      </c>
      <c r="T1287" s="12" t="s">
        <v>14845</v>
      </c>
      <c r="U1287" s="12" t="s">
        <v>14846</v>
      </c>
      <c r="V1287" s="12" t="s">
        <v>372</v>
      </c>
      <c r="W1287" s="12" t="s">
        <v>10</v>
      </c>
      <c r="X1287" s="12" t="s">
        <v>4004</v>
      </c>
      <c r="Y1287" s="12" t="s">
        <v>3810</v>
      </c>
      <c r="Z1287" s="12" t="s">
        <v>14847</v>
      </c>
    </row>
    <row r="1288" spans="1:26">
      <c r="A1288" s="12" t="s">
        <v>177</v>
      </c>
      <c r="B1288" s="12" t="s">
        <v>14848</v>
      </c>
      <c r="C1288" s="12" t="s">
        <v>14849</v>
      </c>
      <c r="D1288" s="12" t="s">
        <v>14850</v>
      </c>
      <c r="E1288" s="12" t="s">
        <v>14800</v>
      </c>
      <c r="F1288" s="12" t="s">
        <v>2135</v>
      </c>
      <c r="G1288" s="12" t="s">
        <v>1502</v>
      </c>
      <c r="H1288" s="12" t="s">
        <v>1482</v>
      </c>
      <c r="I1288" s="12" t="s">
        <v>1051</v>
      </c>
      <c r="J1288" s="12" t="s">
        <v>1546</v>
      </c>
      <c r="K1288" s="12" t="s">
        <v>3800</v>
      </c>
      <c r="L1288" s="12" t="s">
        <v>10080</v>
      </c>
      <c r="M1288" s="12" t="s">
        <v>375</v>
      </c>
      <c r="N1288" s="12" t="s">
        <v>375</v>
      </c>
      <c r="O1288" s="12" t="s">
        <v>3522</v>
      </c>
      <c r="P1288" s="12" t="s">
        <v>4088</v>
      </c>
      <c r="Q1288" s="12" t="s">
        <v>91</v>
      </c>
      <c r="R1288" s="12" t="s">
        <v>4261</v>
      </c>
      <c r="S1288" s="12" t="s">
        <v>14851</v>
      </c>
      <c r="T1288" s="12" t="s">
        <v>14852</v>
      </c>
      <c r="U1288" s="12" t="s">
        <v>14853</v>
      </c>
      <c r="V1288" s="12" t="s">
        <v>372</v>
      </c>
      <c r="W1288" s="12" t="s">
        <v>4</v>
      </c>
      <c r="X1288" s="12" t="s">
        <v>13587</v>
      </c>
      <c r="Y1288" s="12" t="s">
        <v>11707</v>
      </c>
      <c r="Z1288" s="12" t="s">
        <v>14854</v>
      </c>
    </row>
    <row r="1289" spans="1:26">
      <c r="A1289" s="12" t="s">
        <v>177</v>
      </c>
      <c r="B1289" s="12" t="s">
        <v>8043</v>
      </c>
      <c r="C1289" s="12" t="s">
        <v>14855</v>
      </c>
      <c r="D1289" s="12" t="s">
        <v>14856</v>
      </c>
      <c r="E1289" s="12" t="s">
        <v>14857</v>
      </c>
      <c r="F1289" s="12" t="s">
        <v>2007</v>
      </c>
      <c r="G1289" s="12" t="s">
        <v>1810</v>
      </c>
      <c r="H1289" s="12" t="s">
        <v>1698</v>
      </c>
      <c r="I1289" s="12" t="s">
        <v>1547</v>
      </c>
      <c r="J1289" s="12" t="s">
        <v>1051</v>
      </c>
      <c r="K1289" s="12" t="s">
        <v>1482</v>
      </c>
      <c r="L1289" s="12" t="s">
        <v>3522</v>
      </c>
      <c r="M1289" s="12" t="s">
        <v>3522</v>
      </c>
      <c r="N1289" s="12" t="s">
        <v>3522</v>
      </c>
      <c r="O1289" s="12" t="s">
        <v>3663</v>
      </c>
      <c r="P1289" s="12" t="s">
        <v>3522</v>
      </c>
      <c r="Q1289" s="12" t="s">
        <v>375</v>
      </c>
      <c r="R1289" s="12" t="s">
        <v>6695</v>
      </c>
      <c r="S1289" s="12" t="s">
        <v>14858</v>
      </c>
      <c r="T1289" s="12" t="s">
        <v>14859</v>
      </c>
      <c r="U1289" s="12" t="s">
        <v>10546</v>
      </c>
      <c r="V1289" s="12" t="s">
        <v>11789</v>
      </c>
      <c r="W1289" s="12" t="s">
        <v>11</v>
      </c>
      <c r="X1289" s="12" t="s">
        <v>14860</v>
      </c>
      <c r="Y1289" s="12" t="s">
        <v>14861</v>
      </c>
      <c r="Z1289" s="12" t="s">
        <v>14862</v>
      </c>
    </row>
    <row r="1290" spans="1:26">
      <c r="A1290" s="12" t="s">
        <v>177</v>
      </c>
      <c r="B1290" s="12" t="s">
        <v>12751</v>
      </c>
      <c r="C1290" s="12" t="s">
        <v>14863</v>
      </c>
      <c r="D1290" s="12" t="s">
        <v>14864</v>
      </c>
      <c r="E1290" s="12" t="s">
        <v>14857</v>
      </c>
      <c r="F1290" s="12" t="s">
        <v>1984</v>
      </c>
      <c r="G1290" s="12" t="s">
        <v>2052</v>
      </c>
      <c r="H1290" s="12" t="s">
        <v>1053</v>
      </c>
      <c r="I1290" s="12" t="s">
        <v>3800</v>
      </c>
      <c r="J1290" s="12" t="s">
        <v>1051</v>
      </c>
      <c r="K1290" s="12" t="s">
        <v>3800</v>
      </c>
      <c r="L1290" s="12" t="s">
        <v>4480</v>
      </c>
      <c r="M1290" s="12" t="s">
        <v>3023</v>
      </c>
      <c r="N1290" s="12" t="s">
        <v>2884</v>
      </c>
      <c r="O1290" s="12" t="s">
        <v>91</v>
      </c>
      <c r="P1290" s="12" t="s">
        <v>371</v>
      </c>
      <c r="Q1290" s="12" t="s">
        <v>91</v>
      </c>
      <c r="R1290" s="12" t="s">
        <v>2884</v>
      </c>
      <c r="S1290" s="12" t="s">
        <v>14865</v>
      </c>
      <c r="T1290" s="12" t="s">
        <v>14866</v>
      </c>
      <c r="U1290" s="12" t="s">
        <v>14867</v>
      </c>
      <c r="V1290" s="12" t="s">
        <v>372</v>
      </c>
      <c r="W1290" s="12" t="s">
        <v>3</v>
      </c>
      <c r="X1290" s="12" t="s">
        <v>14868</v>
      </c>
      <c r="Y1290" s="12" t="s">
        <v>14869</v>
      </c>
      <c r="Z1290" s="12" t="s">
        <v>14870</v>
      </c>
    </row>
    <row r="1291" spans="1:26">
      <c r="A1291" s="12" t="s">
        <v>177</v>
      </c>
      <c r="B1291" s="12" t="s">
        <v>14450</v>
      </c>
      <c r="C1291" s="12" t="s">
        <v>14871</v>
      </c>
      <c r="D1291" s="12" t="s">
        <v>14872</v>
      </c>
      <c r="E1291" s="12" t="s">
        <v>14857</v>
      </c>
      <c r="F1291" s="12" t="s">
        <v>1939</v>
      </c>
      <c r="G1291" s="12" t="s">
        <v>1875</v>
      </c>
      <c r="H1291" s="12" t="s">
        <v>1613</v>
      </c>
      <c r="I1291" s="12" t="s">
        <v>1504</v>
      </c>
      <c r="J1291" s="12" t="s">
        <v>1482</v>
      </c>
      <c r="K1291" s="12" t="s">
        <v>1592</v>
      </c>
      <c r="L1291" s="12" t="s">
        <v>5615</v>
      </c>
      <c r="M1291" s="12" t="s">
        <v>6802</v>
      </c>
      <c r="N1291" s="12" t="s">
        <v>4104</v>
      </c>
      <c r="O1291" s="12" t="s">
        <v>2315</v>
      </c>
      <c r="P1291" s="12" t="s">
        <v>371</v>
      </c>
      <c r="Q1291" s="12" t="s">
        <v>3442</v>
      </c>
      <c r="R1291" s="12" t="s">
        <v>14873</v>
      </c>
      <c r="S1291" s="12" t="s">
        <v>14874</v>
      </c>
      <c r="T1291" s="12" t="s">
        <v>14875</v>
      </c>
      <c r="U1291" s="12" t="s">
        <v>14876</v>
      </c>
      <c r="V1291" s="12" t="s">
        <v>14877</v>
      </c>
      <c r="W1291" s="12" t="s">
        <v>4</v>
      </c>
      <c r="X1291" s="12" t="s">
        <v>11374</v>
      </c>
      <c r="Y1291" s="12" t="s">
        <v>11318</v>
      </c>
      <c r="Z1291" s="12" t="s">
        <v>14878</v>
      </c>
    </row>
    <row r="1292" spans="1:26">
      <c r="A1292" s="12" t="s">
        <v>177</v>
      </c>
      <c r="B1292" s="12" t="s">
        <v>14879</v>
      </c>
      <c r="C1292" s="12" t="s">
        <v>14880</v>
      </c>
      <c r="D1292" s="12" t="s">
        <v>14881</v>
      </c>
      <c r="E1292" s="12" t="s">
        <v>14857</v>
      </c>
      <c r="F1292" s="12" t="s">
        <v>2278</v>
      </c>
      <c r="G1292" s="12" t="s">
        <v>1698</v>
      </c>
      <c r="H1292" s="12" t="s">
        <v>1051</v>
      </c>
      <c r="I1292" s="12" t="s">
        <v>1482</v>
      </c>
      <c r="J1292" s="12" t="s">
        <v>3800</v>
      </c>
      <c r="K1292" s="12" t="s">
        <v>1051</v>
      </c>
      <c r="L1292" s="12" t="s">
        <v>9140</v>
      </c>
      <c r="M1292" s="12" t="s">
        <v>2696</v>
      </c>
      <c r="N1292" s="12" t="s">
        <v>3522</v>
      </c>
      <c r="O1292" s="12" t="s">
        <v>375</v>
      </c>
      <c r="P1292" s="12" t="s">
        <v>91</v>
      </c>
      <c r="Q1292" s="12" t="s">
        <v>371</v>
      </c>
      <c r="R1292" s="12" t="s">
        <v>5256</v>
      </c>
      <c r="S1292" s="12" t="s">
        <v>14882</v>
      </c>
      <c r="T1292" s="12" t="s">
        <v>14883</v>
      </c>
      <c r="U1292" s="12" t="s">
        <v>11779</v>
      </c>
      <c r="V1292" s="12" t="s">
        <v>7856</v>
      </c>
      <c r="W1292" s="12" t="s">
        <v>2</v>
      </c>
      <c r="X1292" s="12" t="s">
        <v>14884</v>
      </c>
      <c r="Y1292" s="12" t="s">
        <v>14885</v>
      </c>
      <c r="Z1292" s="12" t="s">
        <v>14886</v>
      </c>
    </row>
    <row r="1293" spans="1:26">
      <c r="A1293" s="12" t="s">
        <v>177</v>
      </c>
      <c r="B1293" s="12" t="s">
        <v>14887</v>
      </c>
      <c r="C1293" s="12" t="s">
        <v>14888</v>
      </c>
      <c r="D1293" s="12" t="s">
        <v>14889</v>
      </c>
      <c r="E1293" s="12" t="s">
        <v>14857</v>
      </c>
      <c r="F1293" s="12" t="s">
        <v>1786</v>
      </c>
      <c r="G1293" s="12" t="s">
        <v>1939</v>
      </c>
      <c r="H1293" s="12" t="s">
        <v>1810</v>
      </c>
      <c r="I1293" s="12" t="s">
        <v>1502</v>
      </c>
      <c r="J1293" s="12" t="s">
        <v>1051</v>
      </c>
      <c r="K1293" s="12" t="s">
        <v>1482</v>
      </c>
      <c r="L1293" s="12" t="s">
        <v>4333</v>
      </c>
      <c r="M1293" s="12" t="s">
        <v>5395</v>
      </c>
      <c r="N1293" s="12" t="s">
        <v>4495</v>
      </c>
      <c r="O1293" s="12" t="s">
        <v>2696</v>
      </c>
      <c r="P1293" s="12" t="s">
        <v>371</v>
      </c>
      <c r="Q1293" s="12" t="s">
        <v>375</v>
      </c>
      <c r="R1293" s="12" t="s">
        <v>2900</v>
      </c>
      <c r="S1293" s="12" t="s">
        <v>14890</v>
      </c>
      <c r="T1293" s="12" t="s">
        <v>14891</v>
      </c>
      <c r="U1293" s="12" t="s">
        <v>14876</v>
      </c>
      <c r="V1293" s="12" t="s">
        <v>11789</v>
      </c>
      <c r="W1293" s="12" t="s">
        <v>10</v>
      </c>
      <c r="X1293" s="12" t="s">
        <v>2671</v>
      </c>
      <c r="Y1293" s="12" t="s">
        <v>12249</v>
      </c>
      <c r="Z1293" s="12" t="s">
        <v>14892</v>
      </c>
    </row>
    <row r="1294" spans="1:26">
      <c r="A1294" s="12" t="s">
        <v>177</v>
      </c>
      <c r="B1294" s="12" t="s">
        <v>14893</v>
      </c>
      <c r="C1294" s="12" t="s">
        <v>14894</v>
      </c>
      <c r="D1294" s="12" t="s">
        <v>14895</v>
      </c>
      <c r="E1294" s="12" t="s">
        <v>14857</v>
      </c>
      <c r="F1294" s="12" t="s">
        <v>1719</v>
      </c>
      <c r="G1294" s="12" t="s">
        <v>1810</v>
      </c>
      <c r="H1294" s="12" t="s">
        <v>1502</v>
      </c>
      <c r="I1294" s="12" t="s">
        <v>1051</v>
      </c>
      <c r="J1294" s="12" t="s">
        <v>1502</v>
      </c>
      <c r="K1294" s="12" t="s">
        <v>1504</v>
      </c>
      <c r="L1294" s="12" t="s">
        <v>4958</v>
      </c>
      <c r="M1294" s="12" t="s">
        <v>4958</v>
      </c>
      <c r="N1294" s="12" t="s">
        <v>2696</v>
      </c>
      <c r="O1294" s="12" t="s">
        <v>3522</v>
      </c>
      <c r="P1294" s="12" t="s">
        <v>375</v>
      </c>
      <c r="Q1294" s="12" t="s">
        <v>2315</v>
      </c>
      <c r="R1294" s="12" t="s">
        <v>14896</v>
      </c>
      <c r="S1294" s="12" t="s">
        <v>10143</v>
      </c>
      <c r="T1294" s="12" t="s">
        <v>14897</v>
      </c>
      <c r="U1294" s="12" t="s">
        <v>14876</v>
      </c>
      <c r="V1294" s="12" t="s">
        <v>4355</v>
      </c>
      <c r="W1294" s="12" t="s">
        <v>4</v>
      </c>
      <c r="X1294" s="12" t="s">
        <v>14898</v>
      </c>
      <c r="Y1294" s="12" t="s">
        <v>14899</v>
      </c>
      <c r="Z1294" s="12" t="s">
        <v>14900</v>
      </c>
    </row>
    <row r="1295" spans="1:26">
      <c r="A1295" s="12" t="s">
        <v>177</v>
      </c>
      <c r="B1295" s="12" t="s">
        <v>14901</v>
      </c>
      <c r="C1295" s="12" t="s">
        <v>14902</v>
      </c>
      <c r="D1295" s="12" t="s">
        <v>14903</v>
      </c>
      <c r="E1295" s="12" t="s">
        <v>14857</v>
      </c>
      <c r="F1295" s="12" t="s">
        <v>1764</v>
      </c>
      <c r="G1295" s="12" t="s">
        <v>2027</v>
      </c>
      <c r="H1295" s="12" t="s">
        <v>1547</v>
      </c>
      <c r="I1295" s="12" t="s">
        <v>3800</v>
      </c>
      <c r="J1295" s="12" t="s">
        <v>1482</v>
      </c>
      <c r="K1295" s="12" t="s">
        <v>1590</v>
      </c>
      <c r="L1295" s="12" t="s">
        <v>2315</v>
      </c>
      <c r="M1295" s="12" t="s">
        <v>3803</v>
      </c>
      <c r="N1295" s="12" t="s">
        <v>2038</v>
      </c>
      <c r="O1295" s="12" t="s">
        <v>91</v>
      </c>
      <c r="P1295" s="12" t="s">
        <v>3522</v>
      </c>
      <c r="Q1295" s="12" t="s">
        <v>2418</v>
      </c>
      <c r="R1295" s="12" t="s">
        <v>4135</v>
      </c>
      <c r="S1295" s="12" t="s">
        <v>10935</v>
      </c>
      <c r="T1295" s="12" t="s">
        <v>14904</v>
      </c>
      <c r="U1295" s="12" t="s">
        <v>11779</v>
      </c>
      <c r="V1295" s="12" t="s">
        <v>14905</v>
      </c>
      <c r="W1295" s="12" t="s">
        <v>11</v>
      </c>
      <c r="X1295" s="12" t="s">
        <v>14906</v>
      </c>
      <c r="Y1295" s="12" t="s">
        <v>14907</v>
      </c>
      <c r="Z1295" s="12" t="s">
        <v>14908</v>
      </c>
    </row>
    <row r="1296" spans="1:26">
      <c r="A1296" s="12" t="s">
        <v>177</v>
      </c>
      <c r="B1296" s="12" t="s">
        <v>12841</v>
      </c>
      <c r="C1296" s="12" t="s">
        <v>14909</v>
      </c>
      <c r="D1296" s="12" t="s">
        <v>14910</v>
      </c>
      <c r="E1296" s="12" t="s">
        <v>14857</v>
      </c>
      <c r="F1296" s="12" t="s">
        <v>1961</v>
      </c>
      <c r="G1296" s="12" t="s">
        <v>2239</v>
      </c>
      <c r="H1296" s="12" t="s">
        <v>1051</v>
      </c>
      <c r="I1296" s="12" t="s">
        <v>3800</v>
      </c>
      <c r="J1296" s="12" t="s">
        <v>1051</v>
      </c>
      <c r="K1296" s="12" t="s">
        <v>3800</v>
      </c>
      <c r="L1296" s="12" t="s">
        <v>5538</v>
      </c>
      <c r="M1296" s="12" t="s">
        <v>5537</v>
      </c>
      <c r="N1296" s="12" t="s">
        <v>3522</v>
      </c>
      <c r="O1296" s="12" t="s">
        <v>91</v>
      </c>
      <c r="P1296" s="12" t="s">
        <v>371</v>
      </c>
      <c r="Q1296" s="12" t="s">
        <v>91</v>
      </c>
      <c r="R1296" s="12" t="s">
        <v>14873</v>
      </c>
      <c r="S1296" s="12" t="s">
        <v>14686</v>
      </c>
      <c r="T1296" s="12" t="s">
        <v>14911</v>
      </c>
      <c r="U1296" s="12" t="s">
        <v>14867</v>
      </c>
      <c r="V1296" s="12" t="s">
        <v>372</v>
      </c>
      <c r="W1296" s="12" t="s">
        <v>2</v>
      </c>
      <c r="X1296" s="12" t="s">
        <v>14749</v>
      </c>
      <c r="Y1296" s="12" t="s">
        <v>1835</v>
      </c>
      <c r="Z1296" s="12" t="s">
        <v>14912</v>
      </c>
    </row>
    <row r="1297" spans="1:26">
      <c r="A1297" s="12" t="s">
        <v>177</v>
      </c>
      <c r="B1297" s="12" t="s">
        <v>14913</v>
      </c>
      <c r="C1297" s="12" t="s">
        <v>14914</v>
      </c>
      <c r="D1297" s="12" t="s">
        <v>14915</v>
      </c>
      <c r="E1297" s="12" t="s">
        <v>14857</v>
      </c>
      <c r="F1297" s="12" t="s">
        <v>1939</v>
      </c>
      <c r="G1297" s="12" t="s">
        <v>2239</v>
      </c>
      <c r="H1297" s="12" t="s">
        <v>1051</v>
      </c>
      <c r="I1297" s="12" t="s">
        <v>3800</v>
      </c>
      <c r="J1297" s="12" t="s">
        <v>3800</v>
      </c>
      <c r="K1297" s="12" t="s">
        <v>1482</v>
      </c>
      <c r="L1297" s="12" t="s">
        <v>3522</v>
      </c>
      <c r="M1297" s="12" t="s">
        <v>14060</v>
      </c>
      <c r="N1297" s="12" t="s">
        <v>371</v>
      </c>
      <c r="O1297" s="12" t="s">
        <v>91</v>
      </c>
      <c r="P1297" s="12" t="s">
        <v>91</v>
      </c>
      <c r="Q1297" s="12" t="s">
        <v>375</v>
      </c>
      <c r="R1297" s="12" t="s">
        <v>14873</v>
      </c>
      <c r="S1297" s="12" t="s">
        <v>14916</v>
      </c>
      <c r="T1297" s="12" t="s">
        <v>14917</v>
      </c>
      <c r="U1297" s="12" t="s">
        <v>3808</v>
      </c>
      <c r="V1297" s="12" t="s">
        <v>11789</v>
      </c>
      <c r="W1297" s="12" t="s">
        <v>10</v>
      </c>
      <c r="X1297" s="12" t="s">
        <v>10247</v>
      </c>
      <c r="Y1297" s="12" t="s">
        <v>1665</v>
      </c>
      <c r="Z1297" s="12" t="s">
        <v>14918</v>
      </c>
    </row>
    <row r="1298" spans="1:26">
      <c r="A1298" s="12" t="s">
        <v>177</v>
      </c>
      <c r="B1298" s="12" t="s">
        <v>14919</v>
      </c>
      <c r="C1298" s="12" t="s">
        <v>14920</v>
      </c>
      <c r="D1298" s="12" t="s">
        <v>14921</v>
      </c>
      <c r="E1298" s="12" t="s">
        <v>14857</v>
      </c>
      <c r="F1298" s="12" t="s">
        <v>2007</v>
      </c>
      <c r="G1298" s="12" t="s">
        <v>1853</v>
      </c>
      <c r="H1298" s="12" t="s">
        <v>1657</v>
      </c>
      <c r="I1298" s="12" t="s">
        <v>1482</v>
      </c>
      <c r="J1298" s="12" t="s">
        <v>1051</v>
      </c>
      <c r="K1298" s="12" t="s">
        <v>1547</v>
      </c>
      <c r="L1298" s="12" t="s">
        <v>3522</v>
      </c>
      <c r="M1298" s="12" t="s">
        <v>4300</v>
      </c>
      <c r="N1298" s="12" t="s">
        <v>3074</v>
      </c>
      <c r="O1298" s="12" t="s">
        <v>375</v>
      </c>
      <c r="P1298" s="12" t="s">
        <v>3522</v>
      </c>
      <c r="Q1298" s="12" t="s">
        <v>2038</v>
      </c>
      <c r="R1298" s="12" t="s">
        <v>4769</v>
      </c>
      <c r="S1298" s="12" t="s">
        <v>14922</v>
      </c>
      <c r="T1298" s="12" t="s">
        <v>14923</v>
      </c>
      <c r="U1298" s="12" t="s">
        <v>10518</v>
      </c>
      <c r="V1298" s="12" t="s">
        <v>14924</v>
      </c>
      <c r="W1298" s="12" t="s">
        <v>11</v>
      </c>
      <c r="X1298" s="12" t="s">
        <v>11345</v>
      </c>
      <c r="Y1298" s="12" t="s">
        <v>9683</v>
      </c>
      <c r="Z1298" s="12" t="s">
        <v>14925</v>
      </c>
    </row>
    <row r="1299" spans="1:26">
      <c r="A1299" s="12" t="s">
        <v>177</v>
      </c>
      <c r="B1299" s="12" t="s">
        <v>11343</v>
      </c>
      <c r="C1299" s="12" t="s">
        <v>14926</v>
      </c>
      <c r="D1299" s="12" t="s">
        <v>14927</v>
      </c>
      <c r="E1299" s="12" t="s">
        <v>14928</v>
      </c>
      <c r="F1299" s="12" t="s">
        <v>2049</v>
      </c>
      <c r="G1299" s="12" t="s">
        <v>1875</v>
      </c>
      <c r="H1299" s="12" t="s">
        <v>1051</v>
      </c>
      <c r="I1299" s="12" t="s">
        <v>3800</v>
      </c>
      <c r="J1299" s="12" t="s">
        <v>3800</v>
      </c>
      <c r="K1299" s="12" t="s">
        <v>1547</v>
      </c>
      <c r="L1299" s="12" t="s">
        <v>5538</v>
      </c>
      <c r="M1299" s="12" t="s">
        <v>5150</v>
      </c>
      <c r="N1299" s="12" t="s">
        <v>3522</v>
      </c>
      <c r="O1299" s="12" t="s">
        <v>91</v>
      </c>
      <c r="P1299" s="12" t="s">
        <v>91</v>
      </c>
      <c r="Q1299" s="12" t="s">
        <v>3663</v>
      </c>
      <c r="R1299" s="12" t="s">
        <v>5788</v>
      </c>
      <c r="S1299" s="12" t="s">
        <v>14929</v>
      </c>
      <c r="T1299" s="12" t="s">
        <v>14930</v>
      </c>
      <c r="U1299" s="12" t="s">
        <v>3808</v>
      </c>
      <c r="V1299" s="12" t="s">
        <v>14931</v>
      </c>
      <c r="W1299" s="12" t="s">
        <v>2</v>
      </c>
      <c r="X1299" s="12" t="s">
        <v>14932</v>
      </c>
      <c r="Y1299" s="12" t="s">
        <v>14933</v>
      </c>
      <c r="Z1299" s="12" t="s">
        <v>14934</v>
      </c>
    </row>
    <row r="1300" spans="1:26">
      <c r="A1300" s="12" t="s">
        <v>177</v>
      </c>
      <c r="B1300" s="12" t="s">
        <v>10087</v>
      </c>
      <c r="C1300" s="12" t="s">
        <v>14935</v>
      </c>
      <c r="D1300" s="12" t="s">
        <v>14936</v>
      </c>
      <c r="E1300" s="12" t="s">
        <v>14928</v>
      </c>
      <c r="F1300" s="12" t="s">
        <v>2159</v>
      </c>
      <c r="G1300" s="12" t="s">
        <v>2029</v>
      </c>
      <c r="H1300" s="12" t="s">
        <v>3800</v>
      </c>
      <c r="I1300" s="12" t="s">
        <v>1051</v>
      </c>
      <c r="J1300" s="12" t="s">
        <v>3800</v>
      </c>
      <c r="K1300" s="12" t="s">
        <v>1051</v>
      </c>
      <c r="L1300" s="12" t="s">
        <v>10373</v>
      </c>
      <c r="M1300" s="12" t="s">
        <v>5932</v>
      </c>
      <c r="N1300" s="12" t="s">
        <v>91</v>
      </c>
      <c r="O1300" s="12" t="s">
        <v>371</v>
      </c>
      <c r="P1300" s="12" t="s">
        <v>91</v>
      </c>
      <c r="Q1300" s="12" t="s">
        <v>3522</v>
      </c>
      <c r="R1300" s="12" t="s">
        <v>6590</v>
      </c>
      <c r="S1300" s="12" t="s">
        <v>14937</v>
      </c>
      <c r="T1300" s="12" t="s">
        <v>14938</v>
      </c>
      <c r="U1300" s="12" t="s">
        <v>14939</v>
      </c>
      <c r="V1300" s="12" t="s">
        <v>11824</v>
      </c>
      <c r="W1300" s="12" t="s">
        <v>10</v>
      </c>
      <c r="X1300" s="12" t="s">
        <v>10283</v>
      </c>
      <c r="Y1300" s="12" t="s">
        <v>14940</v>
      </c>
      <c r="Z1300" s="12" t="s">
        <v>14941</v>
      </c>
    </row>
    <row r="1301" spans="1:26">
      <c r="A1301" s="12" t="s">
        <v>177</v>
      </c>
      <c r="B1301" s="12" t="s">
        <v>14259</v>
      </c>
      <c r="C1301" s="12" t="s">
        <v>14942</v>
      </c>
      <c r="D1301" s="12" t="s">
        <v>14943</v>
      </c>
      <c r="E1301" s="12" t="s">
        <v>14928</v>
      </c>
      <c r="F1301" s="12" t="s">
        <v>2007</v>
      </c>
      <c r="G1301" s="12" t="s">
        <v>1853</v>
      </c>
      <c r="H1301" s="12" t="s">
        <v>1592</v>
      </c>
      <c r="I1301" s="12" t="s">
        <v>1051</v>
      </c>
      <c r="J1301" s="12" t="s">
        <v>1547</v>
      </c>
      <c r="K1301" s="12" t="s">
        <v>1502</v>
      </c>
      <c r="L1301" s="12" t="s">
        <v>5929</v>
      </c>
      <c r="M1301" s="12" t="s">
        <v>2491</v>
      </c>
      <c r="N1301" s="12" t="s">
        <v>3583</v>
      </c>
      <c r="O1301" s="12" t="s">
        <v>371</v>
      </c>
      <c r="P1301" s="12" t="s">
        <v>3663</v>
      </c>
      <c r="Q1301" s="12" t="s">
        <v>375</v>
      </c>
      <c r="R1301" s="12" t="s">
        <v>9418</v>
      </c>
      <c r="S1301" s="12" t="s">
        <v>14944</v>
      </c>
      <c r="T1301" s="12" t="s">
        <v>14945</v>
      </c>
      <c r="U1301" s="12" t="s">
        <v>6783</v>
      </c>
      <c r="V1301" s="12" t="s">
        <v>14946</v>
      </c>
      <c r="W1301" s="12" t="s">
        <v>10</v>
      </c>
      <c r="X1301" s="12" t="s">
        <v>7109</v>
      </c>
      <c r="Y1301" s="12" t="s">
        <v>9628</v>
      </c>
      <c r="Z1301" s="12" t="s">
        <v>14947</v>
      </c>
    </row>
    <row r="1302" spans="1:26">
      <c r="A1302" s="12" t="s">
        <v>177</v>
      </c>
      <c r="B1302" s="12" t="s">
        <v>14948</v>
      </c>
      <c r="C1302" s="12" t="s">
        <v>14949</v>
      </c>
      <c r="D1302" s="12" t="s">
        <v>14950</v>
      </c>
      <c r="E1302" s="12" t="s">
        <v>14928</v>
      </c>
      <c r="F1302" s="12" t="s">
        <v>2384</v>
      </c>
      <c r="G1302" s="12" t="s">
        <v>1053</v>
      </c>
      <c r="H1302" s="12" t="s">
        <v>1504</v>
      </c>
      <c r="I1302" s="12" t="s">
        <v>3800</v>
      </c>
      <c r="J1302" s="12" t="s">
        <v>1504</v>
      </c>
      <c r="K1302" s="12" t="s">
        <v>1504</v>
      </c>
      <c r="L1302" s="12" t="s">
        <v>5968</v>
      </c>
      <c r="M1302" s="12" t="s">
        <v>3522</v>
      </c>
      <c r="N1302" s="12" t="s">
        <v>3522</v>
      </c>
      <c r="O1302" s="12" t="s">
        <v>91</v>
      </c>
      <c r="P1302" s="12" t="s">
        <v>2172</v>
      </c>
      <c r="Q1302" s="12" t="s">
        <v>2315</v>
      </c>
      <c r="R1302" s="12" t="s">
        <v>6107</v>
      </c>
      <c r="S1302" s="12" t="s">
        <v>14951</v>
      </c>
      <c r="T1302" s="12" t="s">
        <v>14952</v>
      </c>
      <c r="U1302" s="12" t="s">
        <v>14953</v>
      </c>
      <c r="V1302" s="12" t="s">
        <v>11843</v>
      </c>
      <c r="W1302" s="12" t="s">
        <v>2</v>
      </c>
      <c r="X1302" s="12" t="s">
        <v>13222</v>
      </c>
      <c r="Y1302" s="12" t="s">
        <v>13390</v>
      </c>
      <c r="Z1302" s="12" t="s">
        <v>14954</v>
      </c>
    </row>
    <row r="1303" spans="1:26">
      <c r="A1303" s="12" t="s">
        <v>177</v>
      </c>
      <c r="B1303" s="12" t="s">
        <v>9085</v>
      </c>
      <c r="C1303" s="12" t="s">
        <v>14955</v>
      </c>
      <c r="D1303" s="12" t="s">
        <v>14956</v>
      </c>
      <c r="E1303" s="12" t="s">
        <v>14928</v>
      </c>
      <c r="F1303" s="12" t="s">
        <v>2687</v>
      </c>
      <c r="G1303" s="12" t="s">
        <v>1482</v>
      </c>
      <c r="H1303" s="12" t="s">
        <v>1051</v>
      </c>
      <c r="I1303" s="12" t="s">
        <v>3800</v>
      </c>
      <c r="J1303" s="12" t="s">
        <v>3800</v>
      </c>
      <c r="K1303" s="12" t="s">
        <v>3800</v>
      </c>
      <c r="L1303" s="12" t="s">
        <v>14957</v>
      </c>
      <c r="M1303" s="12" t="s">
        <v>375</v>
      </c>
      <c r="N1303" s="12" t="s">
        <v>371</v>
      </c>
      <c r="O1303" s="12" t="s">
        <v>91</v>
      </c>
      <c r="P1303" s="12" t="s">
        <v>91</v>
      </c>
      <c r="Q1303" s="12" t="s">
        <v>91</v>
      </c>
      <c r="R1303" s="12" t="s">
        <v>8875</v>
      </c>
      <c r="S1303" s="12" t="s">
        <v>14958</v>
      </c>
      <c r="T1303" s="12" t="s">
        <v>14959</v>
      </c>
      <c r="U1303" s="12" t="s">
        <v>3808</v>
      </c>
      <c r="V1303" s="12" t="s">
        <v>372</v>
      </c>
      <c r="W1303" s="12" t="s">
        <v>3</v>
      </c>
      <c r="X1303" s="12" t="s">
        <v>12868</v>
      </c>
      <c r="Y1303" s="12" t="s">
        <v>14960</v>
      </c>
      <c r="Z1303" s="12" t="s">
        <v>14961</v>
      </c>
    </row>
    <row r="1304" spans="1:26">
      <c r="A1304" s="12" t="s">
        <v>177</v>
      </c>
      <c r="B1304" s="12" t="s">
        <v>13043</v>
      </c>
      <c r="C1304" s="12" t="s">
        <v>14962</v>
      </c>
      <c r="D1304" s="12" t="s">
        <v>14963</v>
      </c>
      <c r="E1304" s="12" t="s">
        <v>14928</v>
      </c>
      <c r="F1304" s="12" t="s">
        <v>2074</v>
      </c>
      <c r="G1304" s="12" t="s">
        <v>1984</v>
      </c>
      <c r="H1304" s="12" t="s">
        <v>1592</v>
      </c>
      <c r="I1304" s="12" t="s">
        <v>3800</v>
      </c>
      <c r="J1304" s="12" t="s">
        <v>1051</v>
      </c>
      <c r="K1304" s="12" t="s">
        <v>3800</v>
      </c>
      <c r="L1304" s="12" t="s">
        <v>3522</v>
      </c>
      <c r="M1304" s="12" t="s">
        <v>2897</v>
      </c>
      <c r="N1304" s="12" t="s">
        <v>3522</v>
      </c>
      <c r="O1304" s="12" t="s">
        <v>91</v>
      </c>
      <c r="P1304" s="12" t="s">
        <v>371</v>
      </c>
      <c r="Q1304" s="12" t="s">
        <v>91</v>
      </c>
      <c r="R1304" s="12" t="s">
        <v>5534</v>
      </c>
      <c r="S1304" s="12" t="s">
        <v>14964</v>
      </c>
      <c r="T1304" s="12" t="s">
        <v>14965</v>
      </c>
      <c r="U1304" s="12" t="s">
        <v>14939</v>
      </c>
      <c r="V1304" s="12" t="s">
        <v>372</v>
      </c>
      <c r="W1304" s="12" t="s">
        <v>2</v>
      </c>
      <c r="X1304" s="12" t="s">
        <v>12423</v>
      </c>
      <c r="Y1304" s="12" t="s">
        <v>13096</v>
      </c>
      <c r="Z1304" s="12" t="s">
        <v>14966</v>
      </c>
    </row>
    <row r="1305" spans="1:26">
      <c r="A1305" s="12" t="s">
        <v>177</v>
      </c>
      <c r="B1305" s="12" t="s">
        <v>14564</v>
      </c>
      <c r="C1305" s="12" t="s">
        <v>14967</v>
      </c>
      <c r="D1305" s="12" t="s">
        <v>14968</v>
      </c>
      <c r="E1305" s="12" t="s">
        <v>14928</v>
      </c>
      <c r="F1305" s="12" t="s">
        <v>2404</v>
      </c>
      <c r="G1305" s="12" t="s">
        <v>1053</v>
      </c>
      <c r="H1305" s="12" t="s">
        <v>1546</v>
      </c>
      <c r="I1305" s="12" t="s">
        <v>3800</v>
      </c>
      <c r="J1305" s="12" t="s">
        <v>3800</v>
      </c>
      <c r="K1305" s="12" t="s">
        <v>1482</v>
      </c>
      <c r="L1305" s="12" t="s">
        <v>7090</v>
      </c>
      <c r="M1305" s="12" t="s">
        <v>2900</v>
      </c>
      <c r="N1305" s="12" t="s">
        <v>375</v>
      </c>
      <c r="O1305" s="12" t="s">
        <v>91</v>
      </c>
      <c r="P1305" s="12" t="s">
        <v>91</v>
      </c>
      <c r="Q1305" s="12" t="s">
        <v>375</v>
      </c>
      <c r="R1305" s="12" t="s">
        <v>12785</v>
      </c>
      <c r="S1305" s="12" t="s">
        <v>14969</v>
      </c>
      <c r="T1305" s="12" t="s">
        <v>14970</v>
      </c>
      <c r="U1305" s="12" t="s">
        <v>3808</v>
      </c>
      <c r="V1305" s="12" t="s">
        <v>8879</v>
      </c>
      <c r="W1305" s="12" t="s">
        <v>10</v>
      </c>
      <c r="X1305" s="12" t="s">
        <v>14971</v>
      </c>
      <c r="Y1305" s="12" t="s">
        <v>12120</v>
      </c>
      <c r="Z1305" s="12" t="s">
        <v>14972</v>
      </c>
    </row>
    <row r="1306" spans="1:26">
      <c r="A1306" s="12" t="s">
        <v>177</v>
      </c>
      <c r="B1306" s="12" t="s">
        <v>9796</v>
      </c>
      <c r="C1306" s="12" t="s">
        <v>14973</v>
      </c>
      <c r="D1306" s="12" t="s">
        <v>14974</v>
      </c>
      <c r="E1306" s="12" t="s">
        <v>14975</v>
      </c>
      <c r="F1306" s="12" t="s">
        <v>2134</v>
      </c>
      <c r="G1306" s="12" t="s">
        <v>1853</v>
      </c>
      <c r="H1306" s="12" t="s">
        <v>3800</v>
      </c>
      <c r="I1306" s="12" t="s">
        <v>3800</v>
      </c>
      <c r="J1306" s="12" t="s">
        <v>3800</v>
      </c>
      <c r="K1306" s="12" t="s">
        <v>3800</v>
      </c>
      <c r="L1306" s="12" t="s">
        <v>6402</v>
      </c>
      <c r="M1306" s="12" t="s">
        <v>3522</v>
      </c>
      <c r="N1306" s="12" t="s">
        <v>91</v>
      </c>
      <c r="O1306" s="12" t="s">
        <v>91</v>
      </c>
      <c r="P1306" s="12" t="s">
        <v>91</v>
      </c>
      <c r="Q1306" s="12" t="s">
        <v>91</v>
      </c>
      <c r="R1306" s="12" t="s">
        <v>7400</v>
      </c>
      <c r="S1306" s="12" t="s">
        <v>14976</v>
      </c>
      <c r="T1306" s="12" t="s">
        <v>4988</v>
      </c>
      <c r="U1306" s="12" t="s">
        <v>3808</v>
      </c>
      <c r="V1306" s="12" t="s">
        <v>372</v>
      </c>
      <c r="W1306" s="12" t="s">
        <v>10</v>
      </c>
      <c r="X1306" s="12" t="s">
        <v>14977</v>
      </c>
      <c r="Y1306" s="12" t="s">
        <v>14978</v>
      </c>
      <c r="Z1306" s="12" t="s">
        <v>14979</v>
      </c>
    </row>
    <row r="1307" spans="1:26">
      <c r="A1307" s="12" t="s">
        <v>177</v>
      </c>
      <c r="B1307" s="12" t="s">
        <v>14980</v>
      </c>
      <c r="C1307" s="12" t="s">
        <v>14981</v>
      </c>
      <c r="D1307" s="12" t="s">
        <v>14982</v>
      </c>
      <c r="E1307" s="12" t="s">
        <v>14975</v>
      </c>
      <c r="F1307" s="12" t="s">
        <v>2049</v>
      </c>
      <c r="G1307" s="12" t="s">
        <v>1721</v>
      </c>
      <c r="H1307" s="12" t="s">
        <v>1504</v>
      </c>
      <c r="I1307" s="12" t="s">
        <v>1482</v>
      </c>
      <c r="J1307" s="12" t="s">
        <v>1547</v>
      </c>
      <c r="K1307" s="12" t="s">
        <v>1482</v>
      </c>
      <c r="L1307" s="12" t="s">
        <v>7079</v>
      </c>
      <c r="M1307" s="12" t="s">
        <v>3522</v>
      </c>
      <c r="N1307" s="12" t="s">
        <v>3522</v>
      </c>
      <c r="O1307" s="12" t="s">
        <v>3522</v>
      </c>
      <c r="P1307" s="12" t="s">
        <v>3663</v>
      </c>
      <c r="Q1307" s="12" t="s">
        <v>3522</v>
      </c>
      <c r="R1307" s="12" t="s">
        <v>7400</v>
      </c>
      <c r="S1307" s="12" t="s">
        <v>14983</v>
      </c>
      <c r="T1307" s="12" t="s">
        <v>14984</v>
      </c>
      <c r="U1307" s="12" t="s">
        <v>14985</v>
      </c>
      <c r="V1307" s="12" t="s">
        <v>10168</v>
      </c>
      <c r="W1307" s="12" t="s">
        <v>11</v>
      </c>
      <c r="X1307" s="12" t="s">
        <v>12906</v>
      </c>
      <c r="Y1307" s="12" t="s">
        <v>14986</v>
      </c>
      <c r="Z1307" s="12" t="s">
        <v>14987</v>
      </c>
    </row>
    <row r="1308" spans="1:26">
      <c r="A1308" s="12" t="s">
        <v>177</v>
      </c>
      <c r="B1308" s="12" t="s">
        <v>14988</v>
      </c>
      <c r="C1308" s="12" t="s">
        <v>14989</v>
      </c>
      <c r="D1308" s="12" t="s">
        <v>14990</v>
      </c>
      <c r="E1308" s="12" t="s">
        <v>14975</v>
      </c>
      <c r="F1308" s="12" t="s">
        <v>1590</v>
      </c>
      <c r="G1308" s="12" t="s">
        <v>1897</v>
      </c>
      <c r="H1308" s="12" t="s">
        <v>1764</v>
      </c>
      <c r="I1308" s="12" t="s">
        <v>1053</v>
      </c>
      <c r="J1308" s="12" t="s">
        <v>1502</v>
      </c>
      <c r="K1308" s="12" t="s">
        <v>1051</v>
      </c>
      <c r="L1308" s="12" t="s">
        <v>4192</v>
      </c>
      <c r="M1308" s="12" t="s">
        <v>7852</v>
      </c>
      <c r="N1308" s="12" t="s">
        <v>3522</v>
      </c>
      <c r="O1308" s="12" t="s">
        <v>3522</v>
      </c>
      <c r="P1308" s="12" t="s">
        <v>2696</v>
      </c>
      <c r="Q1308" s="12" t="s">
        <v>3522</v>
      </c>
      <c r="R1308" s="12" t="s">
        <v>14991</v>
      </c>
      <c r="S1308" s="12" t="s">
        <v>11813</v>
      </c>
      <c r="T1308" s="12" t="s">
        <v>91</v>
      </c>
      <c r="U1308" s="12" t="s">
        <v>14992</v>
      </c>
      <c r="V1308" s="12" t="s">
        <v>11880</v>
      </c>
      <c r="W1308" s="12" t="s">
        <v>11</v>
      </c>
      <c r="X1308" s="12" t="s">
        <v>14386</v>
      </c>
      <c r="Y1308" s="12" t="s">
        <v>14993</v>
      </c>
      <c r="Z1308" s="12" t="s">
        <v>14994</v>
      </c>
    </row>
    <row r="1309" spans="1:26">
      <c r="A1309" s="12" t="s">
        <v>177</v>
      </c>
      <c r="B1309" s="12" t="s">
        <v>14995</v>
      </c>
      <c r="C1309" s="12" t="s">
        <v>14996</v>
      </c>
      <c r="D1309" s="12" t="s">
        <v>14997</v>
      </c>
      <c r="E1309" s="12" t="s">
        <v>14975</v>
      </c>
      <c r="F1309" s="12" t="s">
        <v>1808</v>
      </c>
      <c r="G1309" s="12" t="s">
        <v>1504</v>
      </c>
      <c r="H1309" s="12" t="s">
        <v>3800</v>
      </c>
      <c r="I1309" s="12" t="s">
        <v>3800</v>
      </c>
      <c r="J1309" s="12" t="s">
        <v>3800</v>
      </c>
      <c r="K1309" s="12" t="s">
        <v>3800</v>
      </c>
      <c r="L1309" s="12" t="s">
        <v>8246</v>
      </c>
      <c r="M1309" s="12" t="s">
        <v>3522</v>
      </c>
      <c r="N1309" s="12" t="s">
        <v>91</v>
      </c>
      <c r="O1309" s="12" t="s">
        <v>91</v>
      </c>
      <c r="P1309" s="12" t="s">
        <v>91</v>
      </c>
      <c r="Q1309" s="12" t="s">
        <v>91</v>
      </c>
      <c r="R1309" s="12" t="s">
        <v>8180</v>
      </c>
      <c r="S1309" s="12" t="s">
        <v>14998</v>
      </c>
      <c r="T1309" s="12" t="s">
        <v>14999</v>
      </c>
      <c r="U1309" s="12" t="s">
        <v>3808</v>
      </c>
      <c r="V1309" s="12" t="s">
        <v>372</v>
      </c>
      <c r="W1309" s="12" t="s">
        <v>10</v>
      </c>
      <c r="X1309" s="12" t="s">
        <v>6372</v>
      </c>
      <c r="Y1309" s="12" t="s">
        <v>15000</v>
      </c>
      <c r="Z1309" s="12" t="s">
        <v>15001</v>
      </c>
    </row>
    <row r="1310" spans="1:26">
      <c r="A1310" s="12" t="s">
        <v>177</v>
      </c>
      <c r="B1310" s="12" t="s">
        <v>15002</v>
      </c>
      <c r="C1310" s="12" t="s">
        <v>15003</v>
      </c>
      <c r="D1310" s="12" t="s">
        <v>15004</v>
      </c>
      <c r="E1310" s="12" t="s">
        <v>14975</v>
      </c>
      <c r="F1310" s="12" t="s">
        <v>2114</v>
      </c>
      <c r="G1310" s="12" t="s">
        <v>1939</v>
      </c>
      <c r="H1310" s="12" t="s">
        <v>1504</v>
      </c>
      <c r="I1310" s="12" t="s">
        <v>3800</v>
      </c>
      <c r="J1310" s="12" t="s">
        <v>1502</v>
      </c>
      <c r="K1310" s="12" t="s">
        <v>3800</v>
      </c>
      <c r="L1310" s="12" t="s">
        <v>3614</v>
      </c>
      <c r="M1310" s="12" t="s">
        <v>10114</v>
      </c>
      <c r="N1310" s="12" t="s">
        <v>371</v>
      </c>
      <c r="O1310" s="12" t="s">
        <v>91</v>
      </c>
      <c r="P1310" s="12" t="s">
        <v>431</v>
      </c>
      <c r="Q1310" s="12" t="s">
        <v>91</v>
      </c>
      <c r="R1310" s="12" t="s">
        <v>5750</v>
      </c>
      <c r="S1310" s="12" t="s">
        <v>15005</v>
      </c>
      <c r="T1310" s="12" t="s">
        <v>15006</v>
      </c>
      <c r="U1310" s="12" t="s">
        <v>15007</v>
      </c>
      <c r="V1310" s="12" t="s">
        <v>372</v>
      </c>
      <c r="W1310" s="12" t="s">
        <v>3</v>
      </c>
      <c r="X1310" s="12" t="s">
        <v>15008</v>
      </c>
      <c r="Y1310" s="12" t="s">
        <v>15009</v>
      </c>
      <c r="Z1310" s="12" t="s">
        <v>15010</v>
      </c>
    </row>
    <row r="1311" spans="1:26">
      <c r="A1311" s="12" t="s">
        <v>177</v>
      </c>
      <c r="B1311" s="12" t="s">
        <v>15011</v>
      </c>
      <c r="C1311" s="12" t="s">
        <v>15012</v>
      </c>
      <c r="D1311" s="12" t="s">
        <v>15013</v>
      </c>
      <c r="E1311" s="12" t="s">
        <v>14975</v>
      </c>
      <c r="F1311" s="12" t="s">
        <v>2027</v>
      </c>
      <c r="G1311" s="12" t="s">
        <v>1918</v>
      </c>
      <c r="H1311" s="12" t="s">
        <v>1547</v>
      </c>
      <c r="I1311" s="12" t="s">
        <v>3800</v>
      </c>
      <c r="J1311" s="12" t="s">
        <v>1051</v>
      </c>
      <c r="K1311" s="12" t="s">
        <v>1504</v>
      </c>
      <c r="L1311" s="12" t="s">
        <v>6579</v>
      </c>
      <c r="M1311" s="12" t="s">
        <v>5968</v>
      </c>
      <c r="N1311" s="12" t="s">
        <v>2038</v>
      </c>
      <c r="O1311" s="12" t="s">
        <v>91</v>
      </c>
      <c r="P1311" s="12" t="s">
        <v>371</v>
      </c>
      <c r="Q1311" s="12" t="s">
        <v>2172</v>
      </c>
      <c r="R1311" s="12" t="s">
        <v>7165</v>
      </c>
      <c r="S1311" s="12" t="s">
        <v>15014</v>
      </c>
      <c r="T1311" s="12" t="s">
        <v>15015</v>
      </c>
      <c r="U1311" s="12" t="s">
        <v>11889</v>
      </c>
      <c r="V1311" s="12" t="s">
        <v>15016</v>
      </c>
      <c r="W1311" s="12" t="s">
        <v>2</v>
      </c>
      <c r="X1311" s="12" t="s">
        <v>12187</v>
      </c>
      <c r="Y1311" s="12" t="s">
        <v>12547</v>
      </c>
      <c r="Z1311" s="12" t="s">
        <v>15017</v>
      </c>
    </row>
    <row r="1312" spans="1:26">
      <c r="A1312" s="12" t="s">
        <v>177</v>
      </c>
      <c r="B1312" s="12" t="s">
        <v>15018</v>
      </c>
      <c r="C1312" s="12" t="s">
        <v>15019</v>
      </c>
      <c r="D1312" s="12" t="s">
        <v>15020</v>
      </c>
      <c r="E1312" s="12" t="s">
        <v>15021</v>
      </c>
      <c r="F1312" s="12" t="s">
        <v>2278</v>
      </c>
      <c r="G1312" s="12" t="s">
        <v>1657</v>
      </c>
      <c r="H1312" s="12" t="s">
        <v>1482</v>
      </c>
      <c r="I1312" s="12" t="s">
        <v>3800</v>
      </c>
      <c r="J1312" s="12" t="s">
        <v>3800</v>
      </c>
      <c r="K1312" s="12" t="s">
        <v>1051</v>
      </c>
      <c r="L1312" s="12" t="s">
        <v>8426</v>
      </c>
      <c r="M1312" s="12" t="s">
        <v>3074</v>
      </c>
      <c r="N1312" s="12" t="s">
        <v>3522</v>
      </c>
      <c r="O1312" s="12" t="s">
        <v>91</v>
      </c>
      <c r="P1312" s="12" t="s">
        <v>91</v>
      </c>
      <c r="Q1312" s="12" t="s">
        <v>3522</v>
      </c>
      <c r="R1312" s="12" t="s">
        <v>6672</v>
      </c>
      <c r="S1312" s="12" t="s">
        <v>15022</v>
      </c>
      <c r="T1312" s="12" t="s">
        <v>15023</v>
      </c>
      <c r="U1312" s="12" t="s">
        <v>3808</v>
      </c>
      <c r="V1312" s="12" t="s">
        <v>15024</v>
      </c>
      <c r="W1312" s="12" t="s">
        <v>2</v>
      </c>
      <c r="X1312" s="12" t="s">
        <v>15025</v>
      </c>
      <c r="Y1312" s="12" t="s">
        <v>15026</v>
      </c>
      <c r="Z1312" s="12" t="s">
        <v>15027</v>
      </c>
    </row>
    <row r="1313" spans="1:26">
      <c r="A1313" s="12" t="s">
        <v>177</v>
      </c>
      <c r="B1313" s="12" t="s">
        <v>15028</v>
      </c>
      <c r="C1313" s="12" t="s">
        <v>15029</v>
      </c>
      <c r="D1313" s="12" t="s">
        <v>15030</v>
      </c>
      <c r="E1313" s="12" t="s">
        <v>15021</v>
      </c>
      <c r="F1313" s="12" t="s">
        <v>1853</v>
      </c>
      <c r="G1313" s="12" t="s">
        <v>2301</v>
      </c>
      <c r="H1313" s="12" t="s">
        <v>1051</v>
      </c>
      <c r="I1313" s="12" t="s">
        <v>3800</v>
      </c>
      <c r="J1313" s="12" t="s">
        <v>3800</v>
      </c>
      <c r="K1313" s="12" t="s">
        <v>3800</v>
      </c>
      <c r="L1313" s="12" t="s">
        <v>7443</v>
      </c>
      <c r="M1313" s="12" t="s">
        <v>11576</v>
      </c>
      <c r="N1313" s="12" t="s">
        <v>3522</v>
      </c>
      <c r="O1313" s="12" t="s">
        <v>91</v>
      </c>
      <c r="P1313" s="12" t="s">
        <v>91</v>
      </c>
      <c r="Q1313" s="12" t="s">
        <v>91</v>
      </c>
      <c r="R1313" s="12" t="s">
        <v>6579</v>
      </c>
      <c r="S1313" s="12" t="s">
        <v>15031</v>
      </c>
      <c r="T1313" s="12" t="s">
        <v>13727</v>
      </c>
      <c r="U1313" s="12" t="s">
        <v>3808</v>
      </c>
      <c r="V1313" s="12" t="s">
        <v>372</v>
      </c>
      <c r="W1313" s="12" t="s">
        <v>2</v>
      </c>
      <c r="X1313" s="12" t="s">
        <v>15032</v>
      </c>
      <c r="Y1313" s="12" t="s">
        <v>13153</v>
      </c>
      <c r="Z1313" s="12" t="s">
        <v>15033</v>
      </c>
    </row>
    <row r="1314" spans="1:26">
      <c r="A1314" s="12" t="s">
        <v>177</v>
      </c>
      <c r="B1314" s="12" t="s">
        <v>15034</v>
      </c>
      <c r="C1314" s="12" t="s">
        <v>15035</v>
      </c>
      <c r="D1314" s="12" t="s">
        <v>15036</v>
      </c>
      <c r="E1314" s="12" t="s">
        <v>15021</v>
      </c>
      <c r="F1314" s="12" t="s">
        <v>1360</v>
      </c>
      <c r="G1314" s="12" t="s">
        <v>1744</v>
      </c>
      <c r="H1314" s="12" t="s">
        <v>1504</v>
      </c>
      <c r="I1314" s="12" t="s">
        <v>3800</v>
      </c>
      <c r="J1314" s="12" t="s">
        <v>3800</v>
      </c>
      <c r="K1314" s="12" t="s">
        <v>3800</v>
      </c>
      <c r="L1314" s="12" t="s">
        <v>6199</v>
      </c>
      <c r="M1314" s="12" t="s">
        <v>6402</v>
      </c>
      <c r="N1314" s="12" t="s">
        <v>3522</v>
      </c>
      <c r="O1314" s="12" t="s">
        <v>91</v>
      </c>
      <c r="P1314" s="12" t="s">
        <v>91</v>
      </c>
      <c r="Q1314" s="12" t="s">
        <v>91</v>
      </c>
      <c r="R1314" s="12" t="s">
        <v>6579</v>
      </c>
      <c r="S1314" s="12" t="s">
        <v>13027</v>
      </c>
      <c r="T1314" s="12" t="s">
        <v>15037</v>
      </c>
      <c r="U1314" s="12" t="s">
        <v>3808</v>
      </c>
      <c r="V1314" s="12" t="s">
        <v>372</v>
      </c>
      <c r="W1314" s="12" t="s">
        <v>2</v>
      </c>
      <c r="X1314" s="12" t="s">
        <v>11023</v>
      </c>
      <c r="Y1314" s="12" t="s">
        <v>15038</v>
      </c>
      <c r="Z1314" s="12" t="s">
        <v>15039</v>
      </c>
    </row>
    <row r="1315" spans="1:26">
      <c r="A1315" s="12" t="s">
        <v>177</v>
      </c>
      <c r="B1315" s="12" t="s">
        <v>1664</v>
      </c>
      <c r="C1315" s="12" t="s">
        <v>15040</v>
      </c>
      <c r="D1315" s="12" t="s">
        <v>15041</v>
      </c>
      <c r="E1315" s="12" t="s">
        <v>15021</v>
      </c>
      <c r="F1315" s="12" t="s">
        <v>2134</v>
      </c>
      <c r="G1315" s="12" t="s">
        <v>1810</v>
      </c>
      <c r="H1315" s="12" t="s">
        <v>1051</v>
      </c>
      <c r="I1315" s="12" t="s">
        <v>3800</v>
      </c>
      <c r="J1315" s="12" t="s">
        <v>3800</v>
      </c>
      <c r="K1315" s="12" t="s">
        <v>3800</v>
      </c>
      <c r="L1315" s="12" t="s">
        <v>7852</v>
      </c>
      <c r="M1315" s="12" t="s">
        <v>3522</v>
      </c>
      <c r="N1315" s="12" t="s">
        <v>3522</v>
      </c>
      <c r="O1315" s="12" t="s">
        <v>91</v>
      </c>
      <c r="P1315" s="12" t="s">
        <v>91</v>
      </c>
      <c r="Q1315" s="12" t="s">
        <v>91</v>
      </c>
      <c r="R1315" s="12" t="s">
        <v>6579</v>
      </c>
      <c r="S1315" s="12" t="s">
        <v>15042</v>
      </c>
      <c r="T1315" s="12" t="s">
        <v>15037</v>
      </c>
      <c r="U1315" s="12" t="s">
        <v>3808</v>
      </c>
      <c r="V1315" s="12" t="s">
        <v>372</v>
      </c>
      <c r="W1315" s="12" t="s">
        <v>2</v>
      </c>
      <c r="X1315" s="12" t="s">
        <v>15043</v>
      </c>
      <c r="Y1315" s="12" t="s">
        <v>15044</v>
      </c>
      <c r="Z1315" s="12" t="s">
        <v>15045</v>
      </c>
    </row>
    <row r="1316" spans="1:26">
      <c r="A1316" s="12" t="s">
        <v>177</v>
      </c>
      <c r="B1316" s="12" t="s">
        <v>15046</v>
      </c>
      <c r="C1316" s="12" t="s">
        <v>15047</v>
      </c>
      <c r="D1316" s="12" t="s">
        <v>15048</v>
      </c>
      <c r="E1316" s="12" t="s">
        <v>15021</v>
      </c>
      <c r="F1316" s="12" t="s">
        <v>2029</v>
      </c>
      <c r="G1316" s="12" t="s">
        <v>2007</v>
      </c>
      <c r="H1316" s="12" t="s">
        <v>1592</v>
      </c>
      <c r="I1316" s="12" t="s">
        <v>3800</v>
      </c>
      <c r="J1316" s="12" t="s">
        <v>3800</v>
      </c>
      <c r="K1316" s="12" t="s">
        <v>3800</v>
      </c>
      <c r="L1316" s="12" t="s">
        <v>5956</v>
      </c>
      <c r="M1316" s="12" t="s">
        <v>3522</v>
      </c>
      <c r="N1316" s="12" t="s">
        <v>4769</v>
      </c>
      <c r="O1316" s="12" t="s">
        <v>91</v>
      </c>
      <c r="P1316" s="12" t="s">
        <v>91</v>
      </c>
      <c r="Q1316" s="12" t="s">
        <v>91</v>
      </c>
      <c r="R1316" s="12" t="s">
        <v>6579</v>
      </c>
      <c r="S1316" s="12" t="s">
        <v>14010</v>
      </c>
      <c r="T1316" s="12" t="s">
        <v>13727</v>
      </c>
      <c r="U1316" s="12" t="s">
        <v>3808</v>
      </c>
      <c r="V1316" s="12" t="s">
        <v>372</v>
      </c>
      <c r="W1316" s="12" t="s">
        <v>2</v>
      </c>
      <c r="X1316" s="12" t="s">
        <v>1857</v>
      </c>
      <c r="Y1316" s="12" t="s">
        <v>15049</v>
      </c>
      <c r="Z1316" s="12" t="s">
        <v>15050</v>
      </c>
    </row>
    <row r="1317" spans="1:26">
      <c r="A1317" s="12" t="s">
        <v>177</v>
      </c>
      <c r="B1317" s="12" t="s">
        <v>15051</v>
      </c>
      <c r="C1317" s="12" t="s">
        <v>15052</v>
      </c>
      <c r="D1317" s="12" t="s">
        <v>15053</v>
      </c>
      <c r="E1317" s="12" t="s">
        <v>15021</v>
      </c>
      <c r="F1317" s="12" t="s">
        <v>1875</v>
      </c>
      <c r="G1317" s="12" t="s">
        <v>1810</v>
      </c>
      <c r="H1317" s="12" t="s">
        <v>1613</v>
      </c>
      <c r="I1317" s="12" t="s">
        <v>1547</v>
      </c>
      <c r="J1317" s="12" t="s">
        <v>1504</v>
      </c>
      <c r="K1317" s="12" t="s">
        <v>1592</v>
      </c>
      <c r="L1317" s="12" t="s">
        <v>5849</v>
      </c>
      <c r="M1317" s="12" t="s">
        <v>6240</v>
      </c>
      <c r="N1317" s="12" t="s">
        <v>375</v>
      </c>
      <c r="O1317" s="12" t="s">
        <v>2038</v>
      </c>
      <c r="P1317" s="12" t="s">
        <v>371</v>
      </c>
      <c r="Q1317" s="12" t="s">
        <v>371</v>
      </c>
      <c r="R1317" s="12" t="s">
        <v>15054</v>
      </c>
      <c r="S1317" s="12" t="s">
        <v>15055</v>
      </c>
      <c r="T1317" s="12" t="s">
        <v>15056</v>
      </c>
      <c r="U1317" s="12" t="s">
        <v>9183</v>
      </c>
      <c r="V1317" s="12" t="s">
        <v>15057</v>
      </c>
      <c r="W1317" s="12" t="s">
        <v>4</v>
      </c>
      <c r="X1317" s="12" t="s">
        <v>3609</v>
      </c>
      <c r="Y1317" s="12" t="s">
        <v>2709</v>
      </c>
      <c r="Z1317" s="12" t="s">
        <v>15058</v>
      </c>
    </row>
    <row r="1318" spans="1:26">
      <c r="A1318" s="12" t="s">
        <v>177</v>
      </c>
      <c r="B1318" s="12" t="s">
        <v>12309</v>
      </c>
      <c r="C1318" s="12" t="s">
        <v>15059</v>
      </c>
      <c r="D1318" s="12" t="s">
        <v>15060</v>
      </c>
      <c r="E1318" s="12" t="s">
        <v>15021</v>
      </c>
      <c r="F1318" s="12" t="s">
        <v>2052</v>
      </c>
      <c r="G1318" s="12" t="s">
        <v>1897</v>
      </c>
      <c r="H1318" s="12" t="s">
        <v>1657</v>
      </c>
      <c r="I1318" s="12" t="s">
        <v>3800</v>
      </c>
      <c r="J1318" s="12" t="s">
        <v>1051</v>
      </c>
      <c r="K1318" s="12" t="s">
        <v>3800</v>
      </c>
      <c r="L1318" s="12" t="s">
        <v>4614</v>
      </c>
      <c r="M1318" s="12" t="s">
        <v>8912</v>
      </c>
      <c r="N1318" s="12" t="s">
        <v>3074</v>
      </c>
      <c r="O1318" s="12" t="s">
        <v>91</v>
      </c>
      <c r="P1318" s="12" t="s">
        <v>3522</v>
      </c>
      <c r="Q1318" s="12" t="s">
        <v>91</v>
      </c>
      <c r="R1318" s="12" t="s">
        <v>6802</v>
      </c>
      <c r="S1318" s="12" t="s">
        <v>9864</v>
      </c>
      <c r="T1318" s="12" t="s">
        <v>15061</v>
      </c>
      <c r="U1318" s="12" t="s">
        <v>6895</v>
      </c>
      <c r="V1318" s="12" t="s">
        <v>372</v>
      </c>
      <c r="W1318" s="12" t="s">
        <v>11</v>
      </c>
      <c r="X1318" s="12" t="s">
        <v>15062</v>
      </c>
      <c r="Y1318" s="12" t="s">
        <v>15063</v>
      </c>
      <c r="Z1318" s="12" t="s">
        <v>15064</v>
      </c>
    </row>
    <row r="1319" spans="1:26">
      <c r="A1319" s="12" t="s">
        <v>177</v>
      </c>
      <c r="B1319" s="12" t="s">
        <v>7268</v>
      </c>
      <c r="C1319" s="12" t="s">
        <v>15065</v>
      </c>
      <c r="D1319" s="12" t="s">
        <v>15066</v>
      </c>
      <c r="E1319" s="12" t="s">
        <v>15021</v>
      </c>
      <c r="F1319" s="12" t="s">
        <v>1764</v>
      </c>
      <c r="G1319" s="12" t="s">
        <v>1918</v>
      </c>
      <c r="H1319" s="12" t="s">
        <v>1502</v>
      </c>
      <c r="I1319" s="12" t="s">
        <v>1547</v>
      </c>
      <c r="J1319" s="12" t="s">
        <v>1547</v>
      </c>
      <c r="K1319" s="12" t="s">
        <v>1053</v>
      </c>
      <c r="L1319" s="12" t="s">
        <v>3522</v>
      </c>
      <c r="M1319" s="12" t="s">
        <v>5498</v>
      </c>
      <c r="N1319" s="12" t="s">
        <v>3522</v>
      </c>
      <c r="O1319" s="12" t="s">
        <v>3663</v>
      </c>
      <c r="P1319" s="12" t="s">
        <v>471</v>
      </c>
      <c r="Q1319" s="12" t="s">
        <v>2900</v>
      </c>
      <c r="R1319" s="12" t="s">
        <v>9438</v>
      </c>
      <c r="S1319" s="12" t="s">
        <v>15067</v>
      </c>
      <c r="T1319" s="12" t="s">
        <v>15068</v>
      </c>
      <c r="U1319" s="12" t="s">
        <v>13632</v>
      </c>
      <c r="V1319" s="12" t="s">
        <v>15069</v>
      </c>
      <c r="W1319" s="12" t="s">
        <v>4</v>
      </c>
      <c r="X1319" s="12" t="s">
        <v>8684</v>
      </c>
      <c r="Y1319" s="12" t="s">
        <v>9051</v>
      </c>
      <c r="Z1319" s="12" t="s">
        <v>15070</v>
      </c>
    </row>
    <row r="1320" spans="1:26">
      <c r="A1320" s="12" t="s">
        <v>177</v>
      </c>
      <c r="B1320" s="12" t="s">
        <v>12875</v>
      </c>
      <c r="C1320" s="12" t="s">
        <v>15071</v>
      </c>
      <c r="D1320" s="12" t="s">
        <v>15072</v>
      </c>
      <c r="E1320" s="12" t="s">
        <v>15021</v>
      </c>
      <c r="F1320" s="12" t="s">
        <v>1354</v>
      </c>
      <c r="G1320" s="12" t="s">
        <v>1482</v>
      </c>
      <c r="H1320" s="12" t="s">
        <v>3800</v>
      </c>
      <c r="I1320" s="12" t="s">
        <v>3800</v>
      </c>
      <c r="J1320" s="12" t="s">
        <v>3800</v>
      </c>
      <c r="K1320" s="12" t="s">
        <v>1482</v>
      </c>
      <c r="L1320" s="12" t="s">
        <v>3522</v>
      </c>
      <c r="M1320" s="12" t="s">
        <v>3522</v>
      </c>
      <c r="N1320" s="12" t="s">
        <v>91</v>
      </c>
      <c r="O1320" s="12" t="s">
        <v>91</v>
      </c>
      <c r="P1320" s="12" t="s">
        <v>91</v>
      </c>
      <c r="Q1320" s="12" t="s">
        <v>3522</v>
      </c>
      <c r="R1320" s="12" t="s">
        <v>3522</v>
      </c>
      <c r="S1320" s="12" t="s">
        <v>15073</v>
      </c>
      <c r="T1320" s="12" t="s">
        <v>9938</v>
      </c>
      <c r="U1320" s="12" t="s">
        <v>3808</v>
      </c>
      <c r="V1320" s="12" t="s">
        <v>15074</v>
      </c>
      <c r="W1320" s="12" t="s">
        <v>10</v>
      </c>
      <c r="X1320" s="12" t="s">
        <v>1814</v>
      </c>
      <c r="Y1320" s="12" t="s">
        <v>1814</v>
      </c>
      <c r="Z1320" s="12" t="s">
        <v>12937</v>
      </c>
    </row>
    <row r="1321" spans="1:26">
      <c r="A1321" s="12" t="s">
        <v>177</v>
      </c>
      <c r="B1321" s="12" t="s">
        <v>11737</v>
      </c>
      <c r="C1321" s="12" t="s">
        <v>15075</v>
      </c>
      <c r="D1321" s="12" t="s">
        <v>15076</v>
      </c>
      <c r="E1321" s="12" t="s">
        <v>15021</v>
      </c>
      <c r="F1321" s="12" t="s">
        <v>1875</v>
      </c>
      <c r="G1321" s="12" t="s">
        <v>1053</v>
      </c>
      <c r="H1321" s="12" t="s">
        <v>1786</v>
      </c>
      <c r="I1321" s="12" t="s">
        <v>1546</v>
      </c>
      <c r="J1321" s="12" t="s">
        <v>1504</v>
      </c>
      <c r="K1321" s="12" t="s">
        <v>1546</v>
      </c>
      <c r="L1321" s="12" t="s">
        <v>5150</v>
      </c>
      <c r="M1321" s="12" t="s">
        <v>2315</v>
      </c>
      <c r="N1321" s="12" t="s">
        <v>4261</v>
      </c>
      <c r="O1321" s="12" t="s">
        <v>4781</v>
      </c>
      <c r="P1321" s="12" t="s">
        <v>2315</v>
      </c>
      <c r="Q1321" s="12" t="s">
        <v>4088</v>
      </c>
      <c r="R1321" s="12" t="s">
        <v>15054</v>
      </c>
      <c r="S1321" s="12" t="s">
        <v>15077</v>
      </c>
      <c r="T1321" s="12" t="s">
        <v>15078</v>
      </c>
      <c r="U1321" s="12" t="s">
        <v>15079</v>
      </c>
      <c r="V1321" s="12" t="s">
        <v>9962</v>
      </c>
      <c r="W1321" s="12" t="s">
        <v>11</v>
      </c>
      <c r="X1321" s="12" t="s">
        <v>15080</v>
      </c>
      <c r="Y1321" s="12" t="s">
        <v>7147</v>
      </c>
      <c r="Z1321" s="12" t="s">
        <v>15081</v>
      </c>
    </row>
    <row r="1322" spans="1:26">
      <c r="A1322" s="12" t="s">
        <v>177</v>
      </c>
      <c r="B1322" s="12" t="s">
        <v>15082</v>
      </c>
      <c r="C1322" s="12" t="s">
        <v>15083</v>
      </c>
      <c r="D1322" s="12" t="s">
        <v>15084</v>
      </c>
      <c r="E1322" s="12" t="s">
        <v>15021</v>
      </c>
      <c r="F1322" s="12" t="s">
        <v>1721</v>
      </c>
      <c r="G1322" s="12" t="s">
        <v>1831</v>
      </c>
      <c r="H1322" s="12" t="s">
        <v>1918</v>
      </c>
      <c r="I1322" s="12" t="s">
        <v>1482</v>
      </c>
      <c r="J1322" s="12" t="s">
        <v>1482</v>
      </c>
      <c r="K1322" s="12" t="s">
        <v>1504</v>
      </c>
      <c r="L1322" s="12" t="s">
        <v>3522</v>
      </c>
      <c r="M1322" s="12" t="s">
        <v>4781</v>
      </c>
      <c r="N1322" s="12" t="s">
        <v>4985</v>
      </c>
      <c r="O1322" s="12" t="s">
        <v>375</v>
      </c>
      <c r="P1322" s="12" t="s">
        <v>375</v>
      </c>
      <c r="Q1322" s="12" t="s">
        <v>2315</v>
      </c>
      <c r="R1322" s="12" t="s">
        <v>3663</v>
      </c>
      <c r="S1322" s="12" t="s">
        <v>9577</v>
      </c>
      <c r="T1322" s="12" t="s">
        <v>7532</v>
      </c>
      <c r="U1322" s="12" t="s">
        <v>7170</v>
      </c>
      <c r="V1322" s="12" t="s">
        <v>11931</v>
      </c>
      <c r="W1322" s="12" t="s">
        <v>2</v>
      </c>
      <c r="X1322" s="12" t="s">
        <v>12831</v>
      </c>
      <c r="Y1322" s="12" t="s">
        <v>14095</v>
      </c>
      <c r="Z1322" s="12" t="s">
        <v>15085</v>
      </c>
    </row>
    <row r="1323" spans="1:26">
      <c r="A1323" s="12" t="s">
        <v>177</v>
      </c>
      <c r="B1323" s="12" t="s">
        <v>7302</v>
      </c>
      <c r="C1323" s="12" t="s">
        <v>15086</v>
      </c>
      <c r="D1323" s="12" t="s">
        <v>15087</v>
      </c>
      <c r="E1323" s="12" t="s">
        <v>15021</v>
      </c>
      <c r="F1323" s="12" t="s">
        <v>2052</v>
      </c>
      <c r="G1323" s="12" t="s">
        <v>1744</v>
      </c>
      <c r="H1323" s="12" t="s">
        <v>1613</v>
      </c>
      <c r="I1323" s="12" t="s">
        <v>1504</v>
      </c>
      <c r="J1323" s="12" t="s">
        <v>1547</v>
      </c>
      <c r="K1323" s="12" t="s">
        <v>1482</v>
      </c>
      <c r="L1323" s="12" t="s">
        <v>5945</v>
      </c>
      <c r="M1323" s="12" t="s">
        <v>3583</v>
      </c>
      <c r="N1323" s="12" t="s">
        <v>4481</v>
      </c>
      <c r="O1323" s="12" t="s">
        <v>2172</v>
      </c>
      <c r="P1323" s="12" t="s">
        <v>471</v>
      </c>
      <c r="Q1323" s="12" t="s">
        <v>371</v>
      </c>
      <c r="R1323" s="12" t="s">
        <v>263</v>
      </c>
      <c r="S1323" s="12" t="s">
        <v>15088</v>
      </c>
      <c r="T1323" s="12" t="s">
        <v>15089</v>
      </c>
      <c r="U1323" s="12" t="s">
        <v>9183</v>
      </c>
      <c r="V1323" s="12" t="s">
        <v>15074</v>
      </c>
      <c r="W1323" s="12" t="s">
        <v>3</v>
      </c>
      <c r="X1323" s="12" t="s">
        <v>11968</v>
      </c>
      <c r="Y1323" s="12" t="s">
        <v>15090</v>
      </c>
      <c r="Z1323" s="12" t="s">
        <v>15091</v>
      </c>
    </row>
    <row r="1324" spans="1:26">
      <c r="A1324" s="12" t="s">
        <v>177</v>
      </c>
      <c r="B1324" s="12" t="s">
        <v>15092</v>
      </c>
      <c r="C1324" s="12" t="s">
        <v>15093</v>
      </c>
      <c r="D1324" s="12" t="s">
        <v>15094</v>
      </c>
      <c r="E1324" s="12" t="s">
        <v>15021</v>
      </c>
      <c r="F1324" s="12" t="s">
        <v>1742</v>
      </c>
      <c r="G1324" s="12" t="s">
        <v>1875</v>
      </c>
      <c r="H1324" s="12" t="s">
        <v>1051</v>
      </c>
      <c r="I1324" s="12" t="s">
        <v>3800</v>
      </c>
      <c r="J1324" s="12" t="s">
        <v>1051</v>
      </c>
      <c r="K1324" s="12" t="s">
        <v>3800</v>
      </c>
      <c r="L1324" s="12" t="s">
        <v>4300</v>
      </c>
      <c r="M1324" s="12" t="s">
        <v>4164</v>
      </c>
      <c r="N1324" s="12" t="s">
        <v>3522</v>
      </c>
      <c r="O1324" s="12" t="s">
        <v>91</v>
      </c>
      <c r="P1324" s="12" t="s">
        <v>371</v>
      </c>
      <c r="Q1324" s="12" t="s">
        <v>91</v>
      </c>
      <c r="R1324" s="12" t="s">
        <v>10358</v>
      </c>
      <c r="S1324" s="12" t="s">
        <v>15095</v>
      </c>
      <c r="T1324" s="12" t="s">
        <v>15096</v>
      </c>
      <c r="U1324" s="12" t="s">
        <v>6895</v>
      </c>
      <c r="V1324" s="12" t="s">
        <v>372</v>
      </c>
      <c r="W1324" s="12" t="s">
        <v>2</v>
      </c>
      <c r="X1324" s="12" t="s">
        <v>12931</v>
      </c>
      <c r="Y1324" s="12" t="s">
        <v>13506</v>
      </c>
      <c r="Z1324" s="12" t="s">
        <v>15097</v>
      </c>
    </row>
    <row r="1325" spans="1:26">
      <c r="A1325" s="12" t="s">
        <v>177</v>
      </c>
      <c r="B1325" s="12" t="s">
        <v>15098</v>
      </c>
      <c r="C1325" s="12" t="s">
        <v>15099</v>
      </c>
      <c r="D1325" s="12" t="s">
        <v>15100</v>
      </c>
      <c r="E1325" s="12" t="s">
        <v>15021</v>
      </c>
      <c r="F1325" s="12" t="s">
        <v>2481</v>
      </c>
      <c r="G1325" s="12" t="s">
        <v>1053</v>
      </c>
      <c r="H1325" s="12" t="s">
        <v>1482</v>
      </c>
      <c r="I1325" s="12" t="s">
        <v>3800</v>
      </c>
      <c r="J1325" s="12" t="s">
        <v>3800</v>
      </c>
      <c r="K1325" s="12" t="s">
        <v>3800</v>
      </c>
      <c r="L1325" s="12" t="s">
        <v>14018</v>
      </c>
      <c r="M1325" s="12" t="s">
        <v>2730</v>
      </c>
      <c r="N1325" s="12" t="s">
        <v>375</v>
      </c>
      <c r="O1325" s="12" t="s">
        <v>91</v>
      </c>
      <c r="P1325" s="12" t="s">
        <v>91</v>
      </c>
      <c r="Q1325" s="12" t="s">
        <v>91</v>
      </c>
      <c r="R1325" s="12" t="s">
        <v>6802</v>
      </c>
      <c r="S1325" s="12" t="s">
        <v>15101</v>
      </c>
      <c r="T1325" s="12" t="s">
        <v>15102</v>
      </c>
      <c r="U1325" s="12" t="s">
        <v>3808</v>
      </c>
      <c r="V1325" s="12" t="s">
        <v>372</v>
      </c>
      <c r="W1325" s="12" t="s">
        <v>10</v>
      </c>
      <c r="X1325" s="12" t="s">
        <v>15103</v>
      </c>
      <c r="Y1325" s="12" t="s">
        <v>15104</v>
      </c>
      <c r="Z1325" s="12" t="s">
        <v>15105</v>
      </c>
    </row>
    <row r="1326" spans="1:26">
      <c r="A1326" s="12" t="s">
        <v>177</v>
      </c>
      <c r="B1326" s="12" t="s">
        <v>2011</v>
      </c>
      <c r="C1326" s="12" t="s">
        <v>15106</v>
      </c>
      <c r="D1326" s="12" t="s">
        <v>15107</v>
      </c>
      <c r="E1326" s="12" t="s">
        <v>15108</v>
      </c>
      <c r="F1326" s="12" t="s">
        <v>1961</v>
      </c>
      <c r="G1326" s="12" t="s">
        <v>1764</v>
      </c>
      <c r="H1326" s="12" t="s">
        <v>1053</v>
      </c>
      <c r="I1326" s="12" t="s">
        <v>1504</v>
      </c>
      <c r="J1326" s="12" t="s">
        <v>1504</v>
      </c>
      <c r="K1326" s="12" t="s">
        <v>1547</v>
      </c>
      <c r="L1326" s="12" t="s">
        <v>3522</v>
      </c>
      <c r="M1326" s="12" t="s">
        <v>2315</v>
      </c>
      <c r="N1326" s="12" t="s">
        <v>2315</v>
      </c>
      <c r="O1326" s="12" t="s">
        <v>2172</v>
      </c>
      <c r="P1326" s="12" t="s">
        <v>2315</v>
      </c>
      <c r="Q1326" s="12" t="s">
        <v>2773</v>
      </c>
      <c r="R1326" s="12" t="s">
        <v>14957</v>
      </c>
      <c r="S1326" s="12" t="s">
        <v>8194</v>
      </c>
      <c r="T1326" s="12" t="s">
        <v>15109</v>
      </c>
      <c r="U1326" s="12" t="s">
        <v>15110</v>
      </c>
      <c r="V1326" s="12" t="s">
        <v>15111</v>
      </c>
      <c r="W1326" s="12" t="s">
        <v>2</v>
      </c>
      <c r="X1326" s="12" t="s">
        <v>5726</v>
      </c>
      <c r="Y1326" s="12" t="s">
        <v>1033</v>
      </c>
      <c r="Z1326" s="12" t="s">
        <v>15112</v>
      </c>
    </row>
    <row r="1327" spans="1:26">
      <c r="A1327" s="12" t="s">
        <v>177</v>
      </c>
      <c r="B1327" s="12" t="s">
        <v>11874</v>
      </c>
      <c r="C1327" s="12" t="s">
        <v>15113</v>
      </c>
      <c r="D1327" s="12" t="s">
        <v>15114</v>
      </c>
      <c r="E1327" s="12" t="s">
        <v>15108</v>
      </c>
      <c r="F1327" s="12" t="s">
        <v>1657</v>
      </c>
      <c r="G1327" s="12" t="s">
        <v>1853</v>
      </c>
      <c r="H1327" s="12" t="s">
        <v>1897</v>
      </c>
      <c r="I1327" s="12" t="s">
        <v>1547</v>
      </c>
      <c r="J1327" s="12" t="s">
        <v>1051</v>
      </c>
      <c r="K1327" s="12" t="s">
        <v>1504</v>
      </c>
      <c r="L1327" s="12" t="s">
        <v>2292</v>
      </c>
      <c r="M1327" s="12" t="s">
        <v>3757</v>
      </c>
      <c r="N1327" s="12" t="s">
        <v>11448</v>
      </c>
      <c r="O1327" s="12" t="s">
        <v>471</v>
      </c>
      <c r="P1327" s="12" t="s">
        <v>3522</v>
      </c>
      <c r="Q1327" s="12" t="s">
        <v>371</v>
      </c>
      <c r="R1327" s="12" t="s">
        <v>3007</v>
      </c>
      <c r="S1327" s="12" t="s">
        <v>15115</v>
      </c>
      <c r="T1327" s="12" t="s">
        <v>15116</v>
      </c>
      <c r="U1327" s="12" t="s">
        <v>15110</v>
      </c>
      <c r="V1327" s="12" t="s">
        <v>15117</v>
      </c>
      <c r="W1327" s="12" t="s">
        <v>3</v>
      </c>
      <c r="X1327" s="12" t="s">
        <v>15118</v>
      </c>
      <c r="Y1327" s="12" t="s">
        <v>15119</v>
      </c>
      <c r="Z1327" s="12" t="s">
        <v>15120</v>
      </c>
    </row>
    <row r="1328" spans="1:26">
      <c r="A1328" s="12" t="s">
        <v>177</v>
      </c>
      <c r="B1328" s="12" t="s">
        <v>2056</v>
      </c>
      <c r="C1328" s="12" t="s">
        <v>15121</v>
      </c>
      <c r="D1328" s="12" t="s">
        <v>15122</v>
      </c>
      <c r="E1328" s="12" t="s">
        <v>15108</v>
      </c>
      <c r="F1328" s="12" t="s">
        <v>2052</v>
      </c>
      <c r="G1328" s="12" t="s">
        <v>1875</v>
      </c>
      <c r="H1328" s="12" t="s">
        <v>1546</v>
      </c>
      <c r="I1328" s="12" t="s">
        <v>1504</v>
      </c>
      <c r="J1328" s="12" t="s">
        <v>1051</v>
      </c>
      <c r="K1328" s="12" t="s">
        <v>1051</v>
      </c>
      <c r="L1328" s="12" t="s">
        <v>3023</v>
      </c>
      <c r="M1328" s="12" t="s">
        <v>2773</v>
      </c>
      <c r="N1328" s="12" t="s">
        <v>4088</v>
      </c>
      <c r="O1328" s="12" t="s">
        <v>2172</v>
      </c>
      <c r="P1328" s="12" t="s">
        <v>371</v>
      </c>
      <c r="Q1328" s="12" t="s">
        <v>371</v>
      </c>
      <c r="R1328" s="12" t="s">
        <v>5137</v>
      </c>
      <c r="S1328" s="12" t="s">
        <v>15123</v>
      </c>
      <c r="T1328" s="12" t="s">
        <v>14222</v>
      </c>
      <c r="U1328" s="12" t="s">
        <v>12012</v>
      </c>
      <c r="V1328" s="12" t="s">
        <v>15124</v>
      </c>
      <c r="W1328" s="12" t="s">
        <v>3</v>
      </c>
      <c r="X1328" s="12" t="s">
        <v>15125</v>
      </c>
      <c r="Y1328" s="12" t="s">
        <v>15126</v>
      </c>
      <c r="Z1328" s="12" t="s">
        <v>15127</v>
      </c>
    </row>
    <row r="1329" spans="1:26">
      <c r="A1329" s="12" t="s">
        <v>177</v>
      </c>
      <c r="B1329" s="12" t="s">
        <v>2243</v>
      </c>
      <c r="C1329" s="12" t="s">
        <v>15128</v>
      </c>
      <c r="D1329" s="12" t="s">
        <v>15129</v>
      </c>
      <c r="E1329" s="12" t="s">
        <v>15108</v>
      </c>
      <c r="F1329" s="12" t="s">
        <v>1918</v>
      </c>
      <c r="G1329" s="12" t="s">
        <v>1961</v>
      </c>
      <c r="H1329" s="12" t="s">
        <v>1590</v>
      </c>
      <c r="I1329" s="12" t="s">
        <v>1051</v>
      </c>
      <c r="J1329" s="12" t="s">
        <v>3800</v>
      </c>
      <c r="K1329" s="12" t="s">
        <v>1051</v>
      </c>
      <c r="L1329" s="12" t="s">
        <v>5436</v>
      </c>
      <c r="M1329" s="12" t="s">
        <v>2315</v>
      </c>
      <c r="N1329" s="12" t="s">
        <v>5802</v>
      </c>
      <c r="O1329" s="12" t="s">
        <v>371</v>
      </c>
      <c r="P1329" s="12" t="s">
        <v>91</v>
      </c>
      <c r="Q1329" s="12" t="s">
        <v>371</v>
      </c>
      <c r="R1329" s="12" t="s">
        <v>3179</v>
      </c>
      <c r="S1329" s="12" t="s">
        <v>14922</v>
      </c>
      <c r="T1329" s="12" t="s">
        <v>15130</v>
      </c>
      <c r="U1329" s="12" t="s">
        <v>15131</v>
      </c>
      <c r="V1329" s="12" t="s">
        <v>15124</v>
      </c>
      <c r="W1329" s="12" t="s">
        <v>10</v>
      </c>
      <c r="X1329" s="12" t="s">
        <v>1665</v>
      </c>
      <c r="Y1329" s="12" t="s">
        <v>2875</v>
      </c>
      <c r="Z1329" s="12" t="s">
        <v>15132</v>
      </c>
    </row>
    <row r="1330" spans="1:26">
      <c r="A1330" s="12" t="s">
        <v>177</v>
      </c>
      <c r="B1330" s="12" t="s">
        <v>14907</v>
      </c>
      <c r="C1330" s="12" t="s">
        <v>15133</v>
      </c>
      <c r="D1330" s="12" t="s">
        <v>15134</v>
      </c>
      <c r="E1330" s="12" t="s">
        <v>15108</v>
      </c>
      <c r="F1330" s="12" t="s">
        <v>1786</v>
      </c>
      <c r="G1330" s="12" t="s">
        <v>1698</v>
      </c>
      <c r="H1330" s="12" t="s">
        <v>1546</v>
      </c>
      <c r="I1330" s="12" t="s">
        <v>1053</v>
      </c>
      <c r="J1330" s="12" t="s">
        <v>1592</v>
      </c>
      <c r="K1330" s="12" t="s">
        <v>1053</v>
      </c>
      <c r="L1330" s="12" t="s">
        <v>4104</v>
      </c>
      <c r="M1330" s="12" t="s">
        <v>3664</v>
      </c>
      <c r="N1330" s="12" t="s">
        <v>4781</v>
      </c>
      <c r="O1330" s="12" t="s">
        <v>2884</v>
      </c>
      <c r="P1330" s="12" t="s">
        <v>1355</v>
      </c>
      <c r="Q1330" s="12" t="s">
        <v>2884</v>
      </c>
      <c r="R1330" s="12" t="s">
        <v>5077</v>
      </c>
      <c r="S1330" s="12" t="s">
        <v>15135</v>
      </c>
      <c r="T1330" s="12" t="s">
        <v>15136</v>
      </c>
      <c r="U1330" s="12" t="s">
        <v>15137</v>
      </c>
      <c r="V1330" s="12" t="s">
        <v>15138</v>
      </c>
      <c r="W1330" s="12" t="s">
        <v>2</v>
      </c>
      <c r="X1330" s="12" t="s">
        <v>9696</v>
      </c>
      <c r="Y1330" s="12" t="s">
        <v>8520</v>
      </c>
      <c r="Z1330" s="12" t="s">
        <v>15139</v>
      </c>
    </row>
    <row r="1331" spans="1:26">
      <c r="A1331" s="12" t="s">
        <v>177</v>
      </c>
      <c r="B1331" s="12" t="s">
        <v>14554</v>
      </c>
      <c r="C1331" s="12" t="s">
        <v>15140</v>
      </c>
      <c r="D1331" s="12" t="s">
        <v>15141</v>
      </c>
      <c r="E1331" s="12" t="s">
        <v>15108</v>
      </c>
      <c r="F1331" s="12" t="s">
        <v>1657</v>
      </c>
      <c r="G1331" s="12" t="s">
        <v>1810</v>
      </c>
      <c r="H1331" s="12" t="s">
        <v>1939</v>
      </c>
      <c r="I1331" s="12" t="s">
        <v>1504</v>
      </c>
      <c r="J1331" s="12" t="s">
        <v>1504</v>
      </c>
      <c r="K1331" s="12" t="s">
        <v>1504</v>
      </c>
      <c r="L1331" s="12" t="s">
        <v>6802</v>
      </c>
      <c r="M1331" s="12" t="s">
        <v>4958</v>
      </c>
      <c r="N1331" s="12" t="s">
        <v>4350</v>
      </c>
      <c r="O1331" s="12" t="s">
        <v>3522</v>
      </c>
      <c r="P1331" s="12" t="s">
        <v>2172</v>
      </c>
      <c r="Q1331" s="12" t="s">
        <v>2172</v>
      </c>
      <c r="R1331" s="12" t="s">
        <v>15142</v>
      </c>
      <c r="S1331" s="12" t="s">
        <v>7829</v>
      </c>
      <c r="T1331" s="12" t="s">
        <v>15143</v>
      </c>
      <c r="U1331" s="12" t="s">
        <v>15110</v>
      </c>
      <c r="V1331" s="12" t="s">
        <v>15117</v>
      </c>
      <c r="W1331" s="12" t="s">
        <v>4</v>
      </c>
      <c r="X1331" s="12" t="s">
        <v>11354</v>
      </c>
      <c r="Y1331" s="12" t="s">
        <v>8355</v>
      </c>
      <c r="Z1331" s="12" t="s">
        <v>15144</v>
      </c>
    </row>
    <row r="1332" spans="1:26">
      <c r="A1332" s="12" t="s">
        <v>177</v>
      </c>
      <c r="B1332" s="12" t="s">
        <v>12121</v>
      </c>
      <c r="C1332" s="12" t="s">
        <v>15145</v>
      </c>
      <c r="D1332" s="12" t="s">
        <v>15146</v>
      </c>
      <c r="E1332" s="12" t="s">
        <v>15108</v>
      </c>
      <c r="F1332" s="12" t="s">
        <v>1808</v>
      </c>
      <c r="G1332" s="12" t="s">
        <v>1051</v>
      </c>
      <c r="H1332" s="12" t="s">
        <v>3800</v>
      </c>
      <c r="I1332" s="12" t="s">
        <v>3800</v>
      </c>
      <c r="J1332" s="12" t="s">
        <v>3800</v>
      </c>
      <c r="K1332" s="12" t="s">
        <v>3800</v>
      </c>
      <c r="L1332" s="12" t="s">
        <v>8412</v>
      </c>
      <c r="M1332" s="12" t="s">
        <v>371</v>
      </c>
      <c r="N1332" s="12" t="s">
        <v>91</v>
      </c>
      <c r="O1332" s="12" t="s">
        <v>91</v>
      </c>
      <c r="P1332" s="12" t="s">
        <v>91</v>
      </c>
      <c r="Q1332" s="12" t="s">
        <v>91</v>
      </c>
      <c r="R1332" s="12" t="s">
        <v>7139</v>
      </c>
      <c r="S1332" s="12" t="s">
        <v>15147</v>
      </c>
      <c r="T1332" s="12" t="s">
        <v>15148</v>
      </c>
      <c r="U1332" s="12" t="s">
        <v>3808</v>
      </c>
      <c r="V1332" s="12" t="s">
        <v>372</v>
      </c>
      <c r="W1332" s="12" t="s">
        <v>3</v>
      </c>
      <c r="X1332" s="12" t="s">
        <v>14457</v>
      </c>
      <c r="Y1332" s="12" t="s">
        <v>14682</v>
      </c>
      <c r="Z1332" s="12" t="s">
        <v>15149</v>
      </c>
    </row>
    <row r="1333" spans="1:26">
      <c r="A1333" s="12" t="s">
        <v>177</v>
      </c>
      <c r="B1333" s="12" t="s">
        <v>14136</v>
      </c>
      <c r="C1333" s="12" t="s">
        <v>15150</v>
      </c>
      <c r="D1333" s="12" t="s">
        <v>15151</v>
      </c>
      <c r="E1333" s="12" t="s">
        <v>15108</v>
      </c>
      <c r="F1333" s="12" t="s">
        <v>2137</v>
      </c>
      <c r="G1333" s="12" t="s">
        <v>1786</v>
      </c>
      <c r="H1333" s="12" t="s">
        <v>1657</v>
      </c>
      <c r="I1333" s="12" t="s">
        <v>1051</v>
      </c>
      <c r="J1333" s="12" t="s">
        <v>3800</v>
      </c>
      <c r="K1333" s="12" t="s">
        <v>3800</v>
      </c>
      <c r="L1333" s="12" t="s">
        <v>4104</v>
      </c>
      <c r="M1333" s="12" t="s">
        <v>4104</v>
      </c>
      <c r="N1333" s="12" t="s">
        <v>3074</v>
      </c>
      <c r="O1333" s="12" t="s">
        <v>3522</v>
      </c>
      <c r="P1333" s="12" t="s">
        <v>91</v>
      </c>
      <c r="Q1333" s="12" t="s">
        <v>91</v>
      </c>
      <c r="R1333" s="12" t="s">
        <v>2123</v>
      </c>
      <c r="S1333" s="12" t="s">
        <v>15152</v>
      </c>
      <c r="T1333" s="12" t="s">
        <v>15153</v>
      </c>
      <c r="U1333" s="12" t="s">
        <v>15131</v>
      </c>
      <c r="V1333" s="12" t="s">
        <v>372</v>
      </c>
      <c r="W1333" s="12" t="s">
        <v>4</v>
      </c>
      <c r="X1333" s="12" t="s">
        <v>15154</v>
      </c>
      <c r="Y1333" s="12" t="s">
        <v>15155</v>
      </c>
      <c r="Z1333" s="12" t="s">
        <v>15156</v>
      </c>
    </row>
    <row r="1334" spans="1:26">
      <c r="A1334" s="12" t="s">
        <v>177</v>
      </c>
      <c r="B1334" s="12" t="s">
        <v>10170</v>
      </c>
      <c r="C1334" s="12" t="s">
        <v>15157</v>
      </c>
      <c r="D1334" s="12" t="s">
        <v>15158</v>
      </c>
      <c r="E1334" s="12" t="s">
        <v>15159</v>
      </c>
      <c r="F1334" s="12" t="s">
        <v>2007</v>
      </c>
      <c r="G1334" s="12" t="s">
        <v>1831</v>
      </c>
      <c r="H1334" s="12" t="s">
        <v>1546</v>
      </c>
      <c r="I1334" s="12" t="s">
        <v>1502</v>
      </c>
      <c r="J1334" s="12" t="s">
        <v>3800</v>
      </c>
      <c r="K1334" s="12" t="s">
        <v>1502</v>
      </c>
      <c r="L1334" s="12" t="s">
        <v>5929</v>
      </c>
      <c r="M1334" s="12" t="s">
        <v>375</v>
      </c>
      <c r="N1334" s="12" t="s">
        <v>2172</v>
      </c>
      <c r="O1334" s="12" t="s">
        <v>375</v>
      </c>
      <c r="P1334" s="12" t="s">
        <v>91</v>
      </c>
      <c r="Q1334" s="12" t="s">
        <v>431</v>
      </c>
      <c r="R1334" s="12" t="s">
        <v>15160</v>
      </c>
      <c r="S1334" s="12" t="s">
        <v>12389</v>
      </c>
      <c r="T1334" s="12" t="s">
        <v>15161</v>
      </c>
      <c r="U1334" s="12" t="s">
        <v>13502</v>
      </c>
      <c r="V1334" s="12" t="s">
        <v>15162</v>
      </c>
      <c r="W1334" s="12" t="s">
        <v>3</v>
      </c>
      <c r="X1334" s="12" t="s">
        <v>7632</v>
      </c>
      <c r="Y1334" s="12" t="s">
        <v>4161</v>
      </c>
      <c r="Z1334" s="12" t="s">
        <v>15163</v>
      </c>
    </row>
    <row r="1335" spans="1:26">
      <c r="A1335" s="12" t="s">
        <v>177</v>
      </c>
      <c r="B1335" s="12" t="s">
        <v>14563</v>
      </c>
      <c r="C1335" s="12" t="s">
        <v>15164</v>
      </c>
      <c r="D1335" s="12" t="s">
        <v>15165</v>
      </c>
      <c r="E1335" s="12" t="s">
        <v>15159</v>
      </c>
      <c r="F1335" s="12" t="s">
        <v>2301</v>
      </c>
      <c r="G1335" s="12" t="s">
        <v>1698</v>
      </c>
      <c r="H1335" s="12" t="s">
        <v>1504</v>
      </c>
      <c r="I1335" s="12" t="s">
        <v>1051</v>
      </c>
      <c r="J1335" s="12" t="s">
        <v>1051</v>
      </c>
      <c r="K1335" s="12" t="s">
        <v>1051</v>
      </c>
      <c r="L1335" s="12" t="s">
        <v>4481</v>
      </c>
      <c r="M1335" s="12" t="s">
        <v>431</v>
      </c>
      <c r="N1335" s="12" t="s">
        <v>2172</v>
      </c>
      <c r="O1335" s="12" t="s">
        <v>371</v>
      </c>
      <c r="P1335" s="12" t="s">
        <v>371</v>
      </c>
      <c r="Q1335" s="12" t="s">
        <v>371</v>
      </c>
      <c r="R1335" s="12" t="s">
        <v>15166</v>
      </c>
      <c r="S1335" s="12" t="s">
        <v>15167</v>
      </c>
      <c r="T1335" s="12" t="s">
        <v>15168</v>
      </c>
      <c r="U1335" s="12" t="s">
        <v>11145</v>
      </c>
      <c r="V1335" s="12" t="s">
        <v>12066</v>
      </c>
      <c r="W1335" s="12" t="s">
        <v>3</v>
      </c>
      <c r="X1335" s="12" t="s">
        <v>6336</v>
      </c>
      <c r="Y1335" s="12" t="s">
        <v>15169</v>
      </c>
      <c r="Z1335" s="12" t="s">
        <v>15170</v>
      </c>
    </row>
    <row r="1336" spans="1:26">
      <c r="A1336" s="12" t="s">
        <v>177</v>
      </c>
      <c r="B1336" s="12" t="s">
        <v>7363</v>
      </c>
      <c r="C1336" s="12" t="s">
        <v>15171</v>
      </c>
      <c r="D1336" s="12" t="s">
        <v>15172</v>
      </c>
      <c r="E1336" s="12" t="s">
        <v>15159</v>
      </c>
      <c r="F1336" s="12" t="s">
        <v>1807</v>
      </c>
      <c r="G1336" s="12" t="s">
        <v>1051</v>
      </c>
      <c r="H1336" s="12" t="s">
        <v>1051</v>
      </c>
      <c r="I1336" s="12" t="s">
        <v>3800</v>
      </c>
      <c r="J1336" s="12" t="s">
        <v>3800</v>
      </c>
      <c r="K1336" s="12" t="s">
        <v>1051</v>
      </c>
      <c r="L1336" s="12" t="s">
        <v>3663</v>
      </c>
      <c r="M1336" s="12" t="s">
        <v>3522</v>
      </c>
      <c r="N1336" s="12" t="s">
        <v>3522</v>
      </c>
      <c r="O1336" s="12" t="s">
        <v>91</v>
      </c>
      <c r="P1336" s="12" t="s">
        <v>91</v>
      </c>
      <c r="Q1336" s="12" t="s">
        <v>3522</v>
      </c>
      <c r="R1336" s="12" t="s">
        <v>7024</v>
      </c>
      <c r="S1336" s="12" t="s">
        <v>15173</v>
      </c>
      <c r="T1336" s="12" t="s">
        <v>15174</v>
      </c>
      <c r="U1336" s="12" t="s">
        <v>3808</v>
      </c>
      <c r="V1336" s="12" t="s">
        <v>12066</v>
      </c>
      <c r="W1336" s="12" t="s">
        <v>2</v>
      </c>
      <c r="X1336" s="12" t="s">
        <v>15175</v>
      </c>
      <c r="Y1336" s="12" t="s">
        <v>12757</v>
      </c>
      <c r="Z1336" s="12" t="s">
        <v>15176</v>
      </c>
    </row>
    <row r="1337" spans="1:26">
      <c r="A1337" s="12" t="s">
        <v>177</v>
      </c>
      <c r="B1337" s="12" t="s">
        <v>15177</v>
      </c>
      <c r="C1337" s="12" t="s">
        <v>15178</v>
      </c>
      <c r="D1337" s="12" t="s">
        <v>15179</v>
      </c>
      <c r="E1337" s="12" t="s">
        <v>15159</v>
      </c>
      <c r="F1337" s="12" t="s">
        <v>1918</v>
      </c>
      <c r="G1337" s="12" t="s">
        <v>1918</v>
      </c>
      <c r="H1337" s="12" t="s">
        <v>1613</v>
      </c>
      <c r="I1337" s="12" t="s">
        <v>1504</v>
      </c>
      <c r="J1337" s="12" t="s">
        <v>1482</v>
      </c>
      <c r="K1337" s="12" t="s">
        <v>1051</v>
      </c>
      <c r="L1337" s="12" t="s">
        <v>6228</v>
      </c>
      <c r="M1337" s="12" t="s">
        <v>3129</v>
      </c>
      <c r="N1337" s="12" t="s">
        <v>375</v>
      </c>
      <c r="O1337" s="12" t="s">
        <v>2172</v>
      </c>
      <c r="P1337" s="12" t="s">
        <v>371</v>
      </c>
      <c r="Q1337" s="12" t="s">
        <v>371</v>
      </c>
      <c r="R1337" s="12" t="s">
        <v>6881</v>
      </c>
      <c r="S1337" s="12" t="s">
        <v>15180</v>
      </c>
      <c r="T1337" s="12" t="s">
        <v>15181</v>
      </c>
      <c r="U1337" s="12" t="s">
        <v>3431</v>
      </c>
      <c r="V1337" s="12" t="s">
        <v>12066</v>
      </c>
      <c r="W1337" s="12" t="s">
        <v>3</v>
      </c>
      <c r="X1337" s="12" t="s">
        <v>15182</v>
      </c>
      <c r="Y1337" s="12" t="s">
        <v>12578</v>
      </c>
      <c r="Z1337" s="12" t="s">
        <v>15183</v>
      </c>
    </row>
    <row r="1338" spans="1:26">
      <c r="A1338" s="12" t="s">
        <v>177</v>
      </c>
      <c r="B1338" s="12" t="s">
        <v>15184</v>
      </c>
      <c r="C1338" s="12" t="s">
        <v>15185</v>
      </c>
      <c r="D1338" s="12" t="s">
        <v>15186</v>
      </c>
      <c r="E1338" s="12" t="s">
        <v>15159</v>
      </c>
      <c r="F1338" s="12" t="s">
        <v>1742</v>
      </c>
      <c r="G1338" s="12" t="s">
        <v>1810</v>
      </c>
      <c r="H1338" s="12" t="s">
        <v>1482</v>
      </c>
      <c r="I1338" s="12" t="s">
        <v>3800</v>
      </c>
      <c r="J1338" s="12" t="s">
        <v>3800</v>
      </c>
      <c r="K1338" s="12" t="s">
        <v>1051</v>
      </c>
      <c r="L1338" s="12" t="s">
        <v>3345</v>
      </c>
      <c r="M1338" s="12" t="s">
        <v>3346</v>
      </c>
      <c r="N1338" s="12" t="s">
        <v>3522</v>
      </c>
      <c r="O1338" s="12" t="s">
        <v>91</v>
      </c>
      <c r="P1338" s="12" t="s">
        <v>91</v>
      </c>
      <c r="Q1338" s="12" t="s">
        <v>3522</v>
      </c>
      <c r="R1338" s="12" t="s">
        <v>8306</v>
      </c>
      <c r="S1338" s="12" t="s">
        <v>15187</v>
      </c>
      <c r="T1338" s="12" t="s">
        <v>15188</v>
      </c>
      <c r="U1338" s="12" t="s">
        <v>3808</v>
      </c>
      <c r="V1338" s="12" t="s">
        <v>12066</v>
      </c>
      <c r="W1338" s="12" t="s">
        <v>2</v>
      </c>
      <c r="X1338" s="12" t="s">
        <v>15189</v>
      </c>
      <c r="Y1338" s="12" t="s">
        <v>15190</v>
      </c>
      <c r="Z1338" s="12" t="s">
        <v>15191</v>
      </c>
    </row>
    <row r="1339" spans="1:26">
      <c r="A1339" s="12" t="s">
        <v>177</v>
      </c>
      <c r="B1339" s="12" t="s">
        <v>10815</v>
      </c>
      <c r="C1339" s="12" t="s">
        <v>15192</v>
      </c>
      <c r="D1339" s="12" t="s">
        <v>15193</v>
      </c>
      <c r="E1339" s="12" t="s">
        <v>15159</v>
      </c>
      <c r="F1339" s="12" t="s">
        <v>1719</v>
      </c>
      <c r="G1339" s="12" t="s">
        <v>1764</v>
      </c>
      <c r="H1339" s="12" t="s">
        <v>1613</v>
      </c>
      <c r="I1339" s="12" t="s">
        <v>3800</v>
      </c>
      <c r="J1339" s="12" t="s">
        <v>3800</v>
      </c>
      <c r="K1339" s="12" t="s">
        <v>1051</v>
      </c>
      <c r="L1339" s="12" t="s">
        <v>13578</v>
      </c>
      <c r="M1339" s="12" t="s">
        <v>3522</v>
      </c>
      <c r="N1339" s="12" t="s">
        <v>4104</v>
      </c>
      <c r="O1339" s="12" t="s">
        <v>91</v>
      </c>
      <c r="P1339" s="12" t="s">
        <v>91</v>
      </c>
      <c r="Q1339" s="12" t="s">
        <v>371</v>
      </c>
      <c r="R1339" s="12" t="s">
        <v>10036</v>
      </c>
      <c r="S1339" s="12" t="s">
        <v>3666</v>
      </c>
      <c r="T1339" s="12" t="s">
        <v>15194</v>
      </c>
      <c r="U1339" s="12" t="s">
        <v>3808</v>
      </c>
      <c r="V1339" s="12" t="s">
        <v>12066</v>
      </c>
      <c r="W1339" s="12" t="s">
        <v>2</v>
      </c>
      <c r="X1339" s="12" t="s">
        <v>15195</v>
      </c>
      <c r="Y1339" s="12" t="s">
        <v>15196</v>
      </c>
      <c r="Z1339" s="12" t="s">
        <v>15197</v>
      </c>
    </row>
    <row r="1340" spans="1:26">
      <c r="A1340" s="12" t="s">
        <v>177</v>
      </c>
      <c r="B1340" s="12" t="s">
        <v>15198</v>
      </c>
      <c r="C1340" s="12" t="s">
        <v>15199</v>
      </c>
      <c r="D1340" s="12" t="s">
        <v>15200</v>
      </c>
      <c r="E1340" s="12" t="s">
        <v>15159</v>
      </c>
      <c r="F1340" s="12" t="s">
        <v>2134</v>
      </c>
      <c r="G1340" s="12" t="s">
        <v>1590</v>
      </c>
      <c r="H1340" s="12" t="s">
        <v>1504</v>
      </c>
      <c r="I1340" s="12" t="s">
        <v>3800</v>
      </c>
      <c r="J1340" s="12" t="s">
        <v>3800</v>
      </c>
      <c r="K1340" s="12" t="s">
        <v>1482</v>
      </c>
      <c r="L1340" s="12" t="s">
        <v>15201</v>
      </c>
      <c r="M1340" s="12" t="s">
        <v>4985</v>
      </c>
      <c r="N1340" s="12" t="s">
        <v>3522</v>
      </c>
      <c r="O1340" s="12" t="s">
        <v>91</v>
      </c>
      <c r="P1340" s="12" t="s">
        <v>91</v>
      </c>
      <c r="Q1340" s="12" t="s">
        <v>3522</v>
      </c>
      <c r="R1340" s="12" t="s">
        <v>5258</v>
      </c>
      <c r="S1340" s="12" t="s">
        <v>15202</v>
      </c>
      <c r="T1340" s="12" t="s">
        <v>11572</v>
      </c>
      <c r="U1340" s="12" t="s">
        <v>3808</v>
      </c>
      <c r="V1340" s="12" t="s">
        <v>5019</v>
      </c>
      <c r="W1340" s="12" t="s">
        <v>2</v>
      </c>
      <c r="X1340" s="12" t="s">
        <v>14993</v>
      </c>
      <c r="Y1340" s="12" t="s">
        <v>15203</v>
      </c>
      <c r="Z1340" s="12" t="s">
        <v>15204</v>
      </c>
    </row>
    <row r="1341" spans="1:26">
      <c r="A1341" s="12" t="s">
        <v>177</v>
      </c>
      <c r="B1341" s="12" t="s">
        <v>9606</v>
      </c>
      <c r="C1341" s="12" t="s">
        <v>15205</v>
      </c>
      <c r="D1341" s="12" t="s">
        <v>15206</v>
      </c>
      <c r="E1341" s="12" t="s">
        <v>15159</v>
      </c>
      <c r="F1341" s="12" t="s">
        <v>2502</v>
      </c>
      <c r="G1341" s="12" t="s">
        <v>1592</v>
      </c>
      <c r="H1341" s="12" t="s">
        <v>3800</v>
      </c>
      <c r="I1341" s="12" t="s">
        <v>3800</v>
      </c>
      <c r="J1341" s="12" t="s">
        <v>1051</v>
      </c>
      <c r="K1341" s="12" t="s">
        <v>3800</v>
      </c>
      <c r="L1341" s="12" t="s">
        <v>9783</v>
      </c>
      <c r="M1341" s="12" t="s">
        <v>3492</v>
      </c>
      <c r="N1341" s="12" t="s">
        <v>91</v>
      </c>
      <c r="O1341" s="12" t="s">
        <v>91</v>
      </c>
      <c r="P1341" s="12" t="s">
        <v>371</v>
      </c>
      <c r="Q1341" s="12" t="s">
        <v>91</v>
      </c>
      <c r="R1341" s="12" t="s">
        <v>7285</v>
      </c>
      <c r="S1341" s="12" t="s">
        <v>15207</v>
      </c>
      <c r="T1341" s="12" t="s">
        <v>15208</v>
      </c>
      <c r="U1341" s="12" t="s">
        <v>15209</v>
      </c>
      <c r="V1341" s="12" t="s">
        <v>372</v>
      </c>
      <c r="W1341" s="12" t="s">
        <v>10</v>
      </c>
      <c r="X1341" s="12" t="s">
        <v>8585</v>
      </c>
      <c r="Y1341" s="12" t="s">
        <v>15210</v>
      </c>
      <c r="Z1341" s="12" t="s">
        <v>15211</v>
      </c>
    </row>
    <row r="1342" spans="1:26">
      <c r="A1342" s="12" t="s">
        <v>177</v>
      </c>
      <c r="B1342" s="12" t="s">
        <v>10911</v>
      </c>
      <c r="C1342" s="12" t="s">
        <v>15212</v>
      </c>
      <c r="D1342" s="12" t="s">
        <v>15213</v>
      </c>
      <c r="E1342" s="12" t="s">
        <v>15159</v>
      </c>
      <c r="F1342" s="12" t="s">
        <v>2074</v>
      </c>
      <c r="G1342" s="12" t="s">
        <v>1786</v>
      </c>
      <c r="H1342" s="12" t="s">
        <v>1502</v>
      </c>
      <c r="I1342" s="12" t="s">
        <v>3800</v>
      </c>
      <c r="J1342" s="12" t="s">
        <v>1504</v>
      </c>
      <c r="K1342" s="12" t="s">
        <v>1546</v>
      </c>
      <c r="L1342" s="12" t="s">
        <v>5100</v>
      </c>
      <c r="M1342" s="12" t="s">
        <v>3413</v>
      </c>
      <c r="N1342" s="12" t="s">
        <v>431</v>
      </c>
      <c r="O1342" s="12" t="s">
        <v>91</v>
      </c>
      <c r="P1342" s="12" t="s">
        <v>371</v>
      </c>
      <c r="Q1342" s="12" t="s">
        <v>4088</v>
      </c>
      <c r="R1342" s="12" t="s">
        <v>1974</v>
      </c>
      <c r="S1342" s="12" t="s">
        <v>9785</v>
      </c>
      <c r="T1342" s="12" t="s">
        <v>15214</v>
      </c>
      <c r="U1342" s="12" t="s">
        <v>15215</v>
      </c>
      <c r="V1342" s="12" t="s">
        <v>15216</v>
      </c>
      <c r="W1342" s="12" t="s">
        <v>10</v>
      </c>
      <c r="X1342" s="12" t="s">
        <v>14879</v>
      </c>
      <c r="Y1342" s="12" t="s">
        <v>8982</v>
      </c>
      <c r="Z1342" s="12" t="s">
        <v>15217</v>
      </c>
    </row>
    <row r="1343" spans="1:26">
      <c r="A1343" s="12" t="s">
        <v>177</v>
      </c>
      <c r="B1343" s="12" t="s">
        <v>15182</v>
      </c>
      <c r="C1343" s="12" t="s">
        <v>15218</v>
      </c>
      <c r="D1343" s="12" t="s">
        <v>15219</v>
      </c>
      <c r="E1343" s="12" t="s">
        <v>15159</v>
      </c>
      <c r="F1343" s="12" t="s">
        <v>1897</v>
      </c>
      <c r="G1343" s="12" t="s">
        <v>1984</v>
      </c>
      <c r="H1343" s="12" t="s">
        <v>1053</v>
      </c>
      <c r="I1343" s="12" t="s">
        <v>3800</v>
      </c>
      <c r="J1343" s="12" t="s">
        <v>1051</v>
      </c>
      <c r="K1343" s="12" t="s">
        <v>1482</v>
      </c>
      <c r="L1343" s="12" t="s">
        <v>8912</v>
      </c>
      <c r="M1343" s="12" t="s">
        <v>3663</v>
      </c>
      <c r="N1343" s="12" t="s">
        <v>2900</v>
      </c>
      <c r="O1343" s="12" t="s">
        <v>91</v>
      </c>
      <c r="P1343" s="12" t="s">
        <v>371</v>
      </c>
      <c r="Q1343" s="12" t="s">
        <v>375</v>
      </c>
      <c r="R1343" s="12" t="s">
        <v>15220</v>
      </c>
      <c r="S1343" s="12" t="s">
        <v>15221</v>
      </c>
      <c r="T1343" s="12" t="s">
        <v>15222</v>
      </c>
      <c r="U1343" s="12" t="s">
        <v>15209</v>
      </c>
      <c r="V1343" s="12" t="s">
        <v>5019</v>
      </c>
      <c r="W1343" s="12" t="s">
        <v>2</v>
      </c>
      <c r="X1343" s="12" t="s">
        <v>11316</v>
      </c>
      <c r="Y1343" s="12" t="s">
        <v>12565</v>
      </c>
      <c r="Z1343" s="12" t="s">
        <v>15223</v>
      </c>
    </row>
    <row r="1344" spans="1:26">
      <c r="A1344" s="12" t="s">
        <v>177</v>
      </c>
      <c r="B1344" s="12" t="s">
        <v>2012</v>
      </c>
      <c r="C1344" s="12" t="s">
        <v>15224</v>
      </c>
      <c r="D1344" s="12" t="s">
        <v>15225</v>
      </c>
      <c r="E1344" s="12" t="s">
        <v>15159</v>
      </c>
      <c r="F1344" s="12" t="s">
        <v>2239</v>
      </c>
      <c r="G1344" s="12" t="s">
        <v>1810</v>
      </c>
      <c r="H1344" s="12" t="s">
        <v>1504</v>
      </c>
      <c r="I1344" s="12" t="s">
        <v>3800</v>
      </c>
      <c r="J1344" s="12" t="s">
        <v>3800</v>
      </c>
      <c r="K1344" s="12" t="s">
        <v>1051</v>
      </c>
      <c r="L1344" s="12" t="s">
        <v>6026</v>
      </c>
      <c r="M1344" s="12" t="s">
        <v>6240</v>
      </c>
      <c r="N1344" s="12" t="s">
        <v>3522</v>
      </c>
      <c r="O1344" s="12" t="s">
        <v>91</v>
      </c>
      <c r="P1344" s="12" t="s">
        <v>91</v>
      </c>
      <c r="Q1344" s="12" t="s">
        <v>371</v>
      </c>
      <c r="R1344" s="12" t="s">
        <v>5216</v>
      </c>
      <c r="S1344" s="12" t="s">
        <v>15226</v>
      </c>
      <c r="T1344" s="12" t="s">
        <v>15227</v>
      </c>
      <c r="U1344" s="12" t="s">
        <v>3808</v>
      </c>
      <c r="V1344" s="12" t="s">
        <v>12066</v>
      </c>
      <c r="W1344" s="12" t="s">
        <v>2</v>
      </c>
      <c r="X1344" s="12" t="s">
        <v>15228</v>
      </c>
      <c r="Y1344" s="12" t="s">
        <v>11064</v>
      </c>
      <c r="Z1344" s="12" t="s">
        <v>15229</v>
      </c>
    </row>
    <row r="1345" spans="1:26">
      <c r="A1345" s="12" t="s">
        <v>177</v>
      </c>
      <c r="B1345" s="12" t="s">
        <v>12051</v>
      </c>
      <c r="C1345" s="12" t="s">
        <v>15230</v>
      </c>
      <c r="D1345" s="12" t="s">
        <v>15231</v>
      </c>
      <c r="E1345" s="12" t="s">
        <v>15159</v>
      </c>
      <c r="F1345" s="12" t="s">
        <v>2279</v>
      </c>
      <c r="G1345" s="12" t="s">
        <v>1657</v>
      </c>
      <c r="H1345" s="12" t="s">
        <v>1482</v>
      </c>
      <c r="I1345" s="12" t="s">
        <v>3800</v>
      </c>
      <c r="J1345" s="12" t="s">
        <v>3800</v>
      </c>
      <c r="K1345" s="12" t="s">
        <v>3800</v>
      </c>
      <c r="L1345" s="12" t="s">
        <v>4520</v>
      </c>
      <c r="M1345" s="12" t="s">
        <v>2038</v>
      </c>
      <c r="N1345" s="12" t="s">
        <v>375</v>
      </c>
      <c r="O1345" s="12" t="s">
        <v>91</v>
      </c>
      <c r="P1345" s="12" t="s">
        <v>91</v>
      </c>
      <c r="Q1345" s="12" t="s">
        <v>91</v>
      </c>
      <c r="R1345" s="12" t="s">
        <v>7024</v>
      </c>
      <c r="S1345" s="12" t="s">
        <v>15232</v>
      </c>
      <c r="T1345" s="12" t="s">
        <v>15233</v>
      </c>
      <c r="U1345" s="12" t="s">
        <v>3808</v>
      </c>
      <c r="V1345" s="12" t="s">
        <v>372</v>
      </c>
      <c r="W1345" s="12" t="s">
        <v>10</v>
      </c>
      <c r="X1345" s="12" t="s">
        <v>1858</v>
      </c>
      <c r="Y1345" s="12" t="s">
        <v>15234</v>
      </c>
      <c r="Z1345" s="12" t="s">
        <v>15235</v>
      </c>
    </row>
    <row r="1346" spans="1:26">
      <c r="A1346" s="12" t="s">
        <v>177</v>
      </c>
      <c r="B1346" s="12" t="s">
        <v>15236</v>
      </c>
      <c r="C1346" s="12" t="s">
        <v>15237</v>
      </c>
      <c r="D1346" s="12" t="s">
        <v>15238</v>
      </c>
      <c r="E1346" s="12" t="s">
        <v>15239</v>
      </c>
      <c r="F1346" s="12" t="s">
        <v>1897</v>
      </c>
      <c r="G1346" s="12" t="s">
        <v>1961</v>
      </c>
      <c r="H1346" s="12" t="s">
        <v>1592</v>
      </c>
      <c r="I1346" s="12" t="s">
        <v>3800</v>
      </c>
      <c r="J1346" s="12" t="s">
        <v>1051</v>
      </c>
      <c r="K1346" s="12" t="s">
        <v>1502</v>
      </c>
      <c r="L1346" s="12" t="s">
        <v>8912</v>
      </c>
      <c r="M1346" s="12" t="s">
        <v>3925</v>
      </c>
      <c r="N1346" s="12" t="s">
        <v>3492</v>
      </c>
      <c r="O1346" s="12" t="s">
        <v>91</v>
      </c>
      <c r="P1346" s="12" t="s">
        <v>371</v>
      </c>
      <c r="Q1346" s="12" t="s">
        <v>375</v>
      </c>
      <c r="R1346" s="12" t="s">
        <v>10384</v>
      </c>
      <c r="S1346" s="12" t="s">
        <v>15240</v>
      </c>
      <c r="T1346" s="12" t="s">
        <v>15194</v>
      </c>
      <c r="U1346" s="12" t="s">
        <v>7542</v>
      </c>
      <c r="V1346" s="12" t="s">
        <v>15241</v>
      </c>
      <c r="W1346" s="12" t="s">
        <v>2</v>
      </c>
      <c r="X1346" s="12" t="s">
        <v>1003</v>
      </c>
      <c r="Y1346" s="12" t="s">
        <v>4836</v>
      </c>
      <c r="Z1346" s="12" t="s">
        <v>15242</v>
      </c>
    </row>
    <row r="1347" spans="1:26">
      <c r="A1347" s="12" t="s">
        <v>177</v>
      </c>
      <c r="B1347" s="12" t="s">
        <v>14614</v>
      </c>
      <c r="C1347" s="12" t="s">
        <v>15243</v>
      </c>
      <c r="D1347" s="12" t="s">
        <v>15244</v>
      </c>
      <c r="E1347" s="12" t="s">
        <v>15239</v>
      </c>
      <c r="F1347" s="12" t="s">
        <v>2074</v>
      </c>
      <c r="G1347" s="12" t="s">
        <v>1897</v>
      </c>
      <c r="H1347" s="12" t="s">
        <v>1502</v>
      </c>
      <c r="I1347" s="12" t="s">
        <v>3800</v>
      </c>
      <c r="J1347" s="12" t="s">
        <v>1051</v>
      </c>
      <c r="K1347" s="12" t="s">
        <v>1482</v>
      </c>
      <c r="L1347" s="12" t="s">
        <v>8412</v>
      </c>
      <c r="M1347" s="12" t="s">
        <v>8912</v>
      </c>
      <c r="N1347" s="12" t="s">
        <v>2696</v>
      </c>
      <c r="O1347" s="12" t="s">
        <v>91</v>
      </c>
      <c r="P1347" s="12" t="s">
        <v>3522</v>
      </c>
      <c r="Q1347" s="12" t="s">
        <v>3522</v>
      </c>
      <c r="R1347" s="12" t="s">
        <v>12171</v>
      </c>
      <c r="S1347" s="12" t="s">
        <v>15245</v>
      </c>
      <c r="T1347" s="12" t="s">
        <v>15246</v>
      </c>
      <c r="U1347" s="12" t="s">
        <v>7542</v>
      </c>
      <c r="V1347" s="12" t="s">
        <v>7534</v>
      </c>
      <c r="W1347" s="12" t="s">
        <v>11</v>
      </c>
      <c r="X1347" s="12" t="s">
        <v>14367</v>
      </c>
      <c r="Y1347" s="12" t="s">
        <v>15247</v>
      </c>
      <c r="Z1347" s="12" t="s">
        <v>15248</v>
      </c>
    </row>
    <row r="1348" spans="1:26">
      <c r="A1348" s="12" t="s">
        <v>177</v>
      </c>
      <c r="B1348" s="12" t="s">
        <v>15249</v>
      </c>
      <c r="C1348" s="12" t="s">
        <v>15250</v>
      </c>
      <c r="D1348" s="12" t="s">
        <v>15251</v>
      </c>
      <c r="E1348" s="12" t="s">
        <v>15239</v>
      </c>
      <c r="F1348" s="12" t="s">
        <v>2530</v>
      </c>
      <c r="G1348" s="12" t="s">
        <v>3800</v>
      </c>
      <c r="H1348" s="12" t="s">
        <v>3800</v>
      </c>
      <c r="I1348" s="12" t="s">
        <v>3800</v>
      </c>
      <c r="J1348" s="12" t="s">
        <v>3800</v>
      </c>
      <c r="K1348" s="12" t="s">
        <v>3800</v>
      </c>
      <c r="L1348" s="12" t="s">
        <v>7141</v>
      </c>
      <c r="M1348" s="12" t="s">
        <v>91</v>
      </c>
      <c r="N1348" s="12" t="s">
        <v>91</v>
      </c>
      <c r="O1348" s="12" t="s">
        <v>91</v>
      </c>
      <c r="P1348" s="12" t="s">
        <v>91</v>
      </c>
      <c r="Q1348" s="12" t="s">
        <v>91</v>
      </c>
      <c r="R1348" s="12" t="s">
        <v>7141</v>
      </c>
      <c r="S1348" s="12" t="s">
        <v>14283</v>
      </c>
      <c r="T1348" s="12" t="s">
        <v>15252</v>
      </c>
      <c r="U1348" s="12" t="s">
        <v>3808</v>
      </c>
      <c r="V1348" s="12" t="s">
        <v>372</v>
      </c>
      <c r="W1348" s="12" t="s">
        <v>3</v>
      </c>
      <c r="X1348" s="12" t="s">
        <v>1814</v>
      </c>
      <c r="Y1348" s="12" t="s">
        <v>1814</v>
      </c>
      <c r="Z1348" s="12" t="s">
        <v>12937</v>
      </c>
    </row>
    <row r="1349" spans="1:26">
      <c r="A1349" s="12" t="s">
        <v>177</v>
      </c>
      <c r="B1349" s="12" t="s">
        <v>9307</v>
      </c>
      <c r="C1349" s="12" t="s">
        <v>15253</v>
      </c>
      <c r="D1349" s="12" t="s">
        <v>15254</v>
      </c>
      <c r="E1349" s="12" t="s">
        <v>15239</v>
      </c>
      <c r="F1349" s="12" t="s">
        <v>2281</v>
      </c>
      <c r="G1349" s="12" t="s">
        <v>1721</v>
      </c>
      <c r="H1349" s="12" t="s">
        <v>1504</v>
      </c>
      <c r="I1349" s="12" t="s">
        <v>3800</v>
      </c>
      <c r="J1349" s="12" t="s">
        <v>3800</v>
      </c>
      <c r="K1349" s="12" t="s">
        <v>1482</v>
      </c>
      <c r="L1349" s="12" t="s">
        <v>9018</v>
      </c>
      <c r="M1349" s="12" t="s">
        <v>5189</v>
      </c>
      <c r="N1349" s="12" t="s">
        <v>2315</v>
      </c>
      <c r="O1349" s="12" t="s">
        <v>91</v>
      </c>
      <c r="P1349" s="12" t="s">
        <v>91</v>
      </c>
      <c r="Q1349" s="12" t="s">
        <v>3522</v>
      </c>
      <c r="R1349" s="12" t="s">
        <v>15255</v>
      </c>
      <c r="S1349" s="12" t="s">
        <v>15256</v>
      </c>
      <c r="T1349" s="12" t="s">
        <v>15257</v>
      </c>
      <c r="U1349" s="12" t="s">
        <v>3808</v>
      </c>
      <c r="V1349" s="12" t="s">
        <v>7534</v>
      </c>
      <c r="W1349" s="12" t="s">
        <v>2</v>
      </c>
      <c r="X1349" s="12" t="s">
        <v>10097</v>
      </c>
      <c r="Y1349" s="12" t="s">
        <v>15258</v>
      </c>
      <c r="Z1349" s="12" t="s">
        <v>15259</v>
      </c>
    </row>
    <row r="1350" spans="1:26">
      <c r="A1350" s="12" t="s">
        <v>177</v>
      </c>
      <c r="B1350" s="12" t="s">
        <v>15260</v>
      </c>
      <c r="C1350" s="12" t="s">
        <v>15261</v>
      </c>
      <c r="D1350" s="12" t="s">
        <v>15262</v>
      </c>
      <c r="E1350" s="12" t="s">
        <v>15239</v>
      </c>
      <c r="F1350" s="12" t="s">
        <v>2027</v>
      </c>
      <c r="G1350" s="12" t="s">
        <v>1810</v>
      </c>
      <c r="H1350" s="12" t="s">
        <v>1546</v>
      </c>
      <c r="I1350" s="12" t="s">
        <v>1482</v>
      </c>
      <c r="J1350" s="12" t="s">
        <v>3800</v>
      </c>
      <c r="K1350" s="12" t="s">
        <v>1482</v>
      </c>
      <c r="L1350" s="12" t="s">
        <v>6802</v>
      </c>
      <c r="M1350" s="12" t="s">
        <v>4564</v>
      </c>
      <c r="N1350" s="12" t="s">
        <v>4781</v>
      </c>
      <c r="O1350" s="12" t="s">
        <v>3522</v>
      </c>
      <c r="P1350" s="12" t="s">
        <v>91</v>
      </c>
      <c r="Q1350" s="12" t="s">
        <v>375</v>
      </c>
      <c r="R1350" s="12" t="s">
        <v>7872</v>
      </c>
      <c r="S1350" s="12" t="s">
        <v>13794</v>
      </c>
      <c r="T1350" s="12" t="s">
        <v>15263</v>
      </c>
      <c r="U1350" s="12" t="s">
        <v>12199</v>
      </c>
      <c r="V1350" s="12" t="s">
        <v>7534</v>
      </c>
      <c r="W1350" s="12" t="s">
        <v>4</v>
      </c>
      <c r="X1350" s="12" t="s">
        <v>15264</v>
      </c>
      <c r="Y1350" s="12" t="s">
        <v>15265</v>
      </c>
      <c r="Z1350" s="12" t="s">
        <v>15266</v>
      </c>
    </row>
    <row r="1351" spans="1:26">
      <c r="A1351" s="12" t="s">
        <v>177</v>
      </c>
      <c r="B1351" s="12" t="s">
        <v>15234</v>
      </c>
      <c r="C1351" s="12" t="s">
        <v>15267</v>
      </c>
      <c r="D1351" s="12" t="s">
        <v>15268</v>
      </c>
      <c r="E1351" s="12" t="s">
        <v>15239</v>
      </c>
      <c r="F1351" s="12" t="s">
        <v>1853</v>
      </c>
      <c r="G1351" s="12" t="s">
        <v>1810</v>
      </c>
      <c r="H1351" s="12" t="s">
        <v>1590</v>
      </c>
      <c r="I1351" s="12" t="s">
        <v>1502</v>
      </c>
      <c r="J1351" s="12" t="s">
        <v>3800</v>
      </c>
      <c r="K1351" s="12" t="s">
        <v>1546</v>
      </c>
      <c r="L1351" s="12" t="s">
        <v>3345</v>
      </c>
      <c r="M1351" s="12" t="s">
        <v>3346</v>
      </c>
      <c r="N1351" s="12" t="s">
        <v>4315</v>
      </c>
      <c r="O1351" s="12" t="s">
        <v>431</v>
      </c>
      <c r="P1351" s="12" t="s">
        <v>91</v>
      </c>
      <c r="Q1351" s="12" t="s">
        <v>2315</v>
      </c>
      <c r="R1351" s="12" t="s">
        <v>3834</v>
      </c>
      <c r="S1351" s="12" t="s">
        <v>8194</v>
      </c>
      <c r="T1351" s="12" t="s">
        <v>15269</v>
      </c>
      <c r="U1351" s="12" t="s">
        <v>12167</v>
      </c>
      <c r="V1351" s="12" t="s">
        <v>774</v>
      </c>
      <c r="W1351" s="12" t="s">
        <v>2</v>
      </c>
      <c r="X1351" s="12" t="s">
        <v>11328</v>
      </c>
      <c r="Y1351" s="12" t="s">
        <v>2786</v>
      </c>
      <c r="Z1351" s="12" t="s">
        <v>15270</v>
      </c>
    </row>
    <row r="1352" spans="1:26">
      <c r="A1352" s="12" t="s">
        <v>177</v>
      </c>
      <c r="B1352" s="12" t="s">
        <v>14789</v>
      </c>
      <c r="C1352" s="12" t="s">
        <v>15271</v>
      </c>
      <c r="D1352" s="12" t="s">
        <v>15272</v>
      </c>
      <c r="E1352" s="12" t="s">
        <v>15239</v>
      </c>
      <c r="F1352" s="12" t="s">
        <v>2566</v>
      </c>
      <c r="G1352" s="12" t="s">
        <v>1504</v>
      </c>
      <c r="H1352" s="12" t="s">
        <v>3800</v>
      </c>
      <c r="I1352" s="12" t="s">
        <v>3800</v>
      </c>
      <c r="J1352" s="12" t="s">
        <v>1051</v>
      </c>
      <c r="K1352" s="12" t="s">
        <v>3800</v>
      </c>
      <c r="L1352" s="12" t="s">
        <v>15273</v>
      </c>
      <c r="M1352" s="12" t="s">
        <v>2172</v>
      </c>
      <c r="N1352" s="12" t="s">
        <v>91</v>
      </c>
      <c r="O1352" s="12" t="s">
        <v>91</v>
      </c>
      <c r="P1352" s="12" t="s">
        <v>371</v>
      </c>
      <c r="Q1352" s="12" t="s">
        <v>91</v>
      </c>
      <c r="R1352" s="12" t="s">
        <v>15255</v>
      </c>
      <c r="S1352" s="12" t="s">
        <v>12126</v>
      </c>
      <c r="T1352" s="12" t="s">
        <v>14455</v>
      </c>
      <c r="U1352" s="12" t="s">
        <v>7542</v>
      </c>
      <c r="V1352" s="12" t="s">
        <v>372</v>
      </c>
      <c r="W1352" s="12" t="s">
        <v>3</v>
      </c>
      <c r="X1352" s="12" t="s">
        <v>1664</v>
      </c>
      <c r="Y1352" s="12" t="s">
        <v>13324</v>
      </c>
      <c r="Z1352" s="12" t="s">
        <v>15274</v>
      </c>
    </row>
    <row r="1353" spans="1:26">
      <c r="A1353" s="12" t="s">
        <v>177</v>
      </c>
      <c r="B1353" s="12" t="s">
        <v>15275</v>
      </c>
      <c r="C1353" s="12" t="s">
        <v>15276</v>
      </c>
      <c r="D1353" s="12" t="s">
        <v>15277</v>
      </c>
      <c r="E1353" s="12" t="s">
        <v>15239</v>
      </c>
      <c r="F1353" s="12" t="s">
        <v>1744</v>
      </c>
      <c r="G1353" s="12" t="s">
        <v>1853</v>
      </c>
      <c r="H1353" s="12" t="s">
        <v>1744</v>
      </c>
      <c r="I1353" s="12" t="s">
        <v>1051</v>
      </c>
      <c r="J1353" s="12" t="s">
        <v>1482</v>
      </c>
      <c r="K1353" s="12" t="s">
        <v>1592</v>
      </c>
      <c r="L1353" s="12" t="s">
        <v>4769</v>
      </c>
      <c r="M1353" s="12" t="s">
        <v>10384</v>
      </c>
      <c r="N1353" s="12" t="s">
        <v>3442</v>
      </c>
      <c r="O1353" s="12" t="s">
        <v>3522</v>
      </c>
      <c r="P1353" s="12" t="s">
        <v>371</v>
      </c>
      <c r="Q1353" s="12" t="s">
        <v>3442</v>
      </c>
      <c r="R1353" s="12" t="s">
        <v>15278</v>
      </c>
      <c r="S1353" s="12" t="s">
        <v>15279</v>
      </c>
      <c r="T1353" s="12" t="s">
        <v>15280</v>
      </c>
      <c r="U1353" s="12" t="s">
        <v>4485</v>
      </c>
      <c r="V1353" s="12" t="s">
        <v>15281</v>
      </c>
      <c r="W1353" s="12" t="s">
        <v>10</v>
      </c>
      <c r="X1353" s="12" t="s">
        <v>9125</v>
      </c>
      <c r="Y1353" s="12" t="s">
        <v>3207</v>
      </c>
      <c r="Z1353" s="12" t="s">
        <v>15282</v>
      </c>
    </row>
    <row r="1354" spans="1:26">
      <c r="A1354" s="12" t="s">
        <v>177</v>
      </c>
      <c r="B1354" s="12" t="s">
        <v>10209</v>
      </c>
      <c r="C1354" s="12" t="s">
        <v>15283</v>
      </c>
      <c r="D1354" s="12" t="s">
        <v>15284</v>
      </c>
      <c r="E1354" s="12" t="s">
        <v>15239</v>
      </c>
      <c r="F1354" s="12" t="s">
        <v>1786</v>
      </c>
      <c r="G1354" s="12" t="s">
        <v>1961</v>
      </c>
      <c r="H1354" s="12" t="s">
        <v>1053</v>
      </c>
      <c r="I1354" s="12" t="s">
        <v>1504</v>
      </c>
      <c r="J1354" s="12" t="s">
        <v>1482</v>
      </c>
      <c r="K1354" s="12" t="s">
        <v>1504</v>
      </c>
      <c r="L1354" s="12" t="s">
        <v>6188</v>
      </c>
      <c r="M1354" s="12" t="s">
        <v>3212</v>
      </c>
      <c r="N1354" s="12" t="s">
        <v>2315</v>
      </c>
      <c r="O1354" s="12" t="s">
        <v>2315</v>
      </c>
      <c r="P1354" s="12" t="s">
        <v>375</v>
      </c>
      <c r="Q1354" s="12" t="s">
        <v>3522</v>
      </c>
      <c r="R1354" s="12" t="s">
        <v>13696</v>
      </c>
      <c r="S1354" s="12" t="s">
        <v>15285</v>
      </c>
      <c r="T1354" s="12" t="s">
        <v>15286</v>
      </c>
      <c r="U1354" s="12" t="s">
        <v>15287</v>
      </c>
      <c r="V1354" s="12" t="s">
        <v>9981</v>
      </c>
      <c r="W1354" s="12" t="s">
        <v>4</v>
      </c>
      <c r="X1354" s="12" t="s">
        <v>13971</v>
      </c>
      <c r="Y1354" s="12" t="s">
        <v>15288</v>
      </c>
      <c r="Z1354" s="12" t="s">
        <v>15289</v>
      </c>
    </row>
    <row r="1355" spans="1:26">
      <c r="A1355" s="12" t="s">
        <v>177</v>
      </c>
      <c r="B1355" s="12" t="s">
        <v>15290</v>
      </c>
      <c r="C1355" s="12" t="s">
        <v>15291</v>
      </c>
      <c r="D1355" s="12" t="s">
        <v>15292</v>
      </c>
      <c r="E1355" s="12" t="s">
        <v>15239</v>
      </c>
      <c r="F1355" s="12" t="s">
        <v>2159</v>
      </c>
      <c r="G1355" s="12" t="s">
        <v>1764</v>
      </c>
      <c r="H1355" s="12" t="s">
        <v>1547</v>
      </c>
      <c r="I1355" s="12" t="s">
        <v>1504</v>
      </c>
      <c r="J1355" s="12" t="s">
        <v>1051</v>
      </c>
      <c r="K1355" s="12" t="s">
        <v>3800</v>
      </c>
      <c r="L1355" s="12" t="s">
        <v>3160</v>
      </c>
      <c r="M1355" s="12" t="s">
        <v>3663</v>
      </c>
      <c r="N1355" s="12" t="s">
        <v>3522</v>
      </c>
      <c r="O1355" s="12" t="s">
        <v>3522</v>
      </c>
      <c r="P1355" s="12" t="s">
        <v>3522</v>
      </c>
      <c r="Q1355" s="12" t="s">
        <v>91</v>
      </c>
      <c r="R1355" s="12" t="s">
        <v>7872</v>
      </c>
      <c r="S1355" s="12" t="s">
        <v>14010</v>
      </c>
      <c r="T1355" s="12" t="s">
        <v>15293</v>
      </c>
      <c r="U1355" s="12" t="s">
        <v>12167</v>
      </c>
      <c r="V1355" s="12" t="s">
        <v>372</v>
      </c>
      <c r="W1355" s="12" t="s">
        <v>11</v>
      </c>
      <c r="X1355" s="12" t="s">
        <v>15294</v>
      </c>
      <c r="Y1355" s="12" t="s">
        <v>15080</v>
      </c>
      <c r="Z1355" s="12" t="s">
        <v>15295</v>
      </c>
    </row>
    <row r="1356" spans="1:26">
      <c r="A1356" s="12" t="s">
        <v>177</v>
      </c>
      <c r="B1356" s="12" t="s">
        <v>9084</v>
      </c>
      <c r="C1356" s="12" t="s">
        <v>15296</v>
      </c>
      <c r="D1356" s="12" t="s">
        <v>15297</v>
      </c>
      <c r="E1356" s="12" t="s">
        <v>15239</v>
      </c>
      <c r="F1356" s="12" t="s">
        <v>2134</v>
      </c>
      <c r="G1356" s="12" t="s">
        <v>1744</v>
      </c>
      <c r="H1356" s="12" t="s">
        <v>1051</v>
      </c>
      <c r="I1356" s="12" t="s">
        <v>3800</v>
      </c>
      <c r="J1356" s="12" t="s">
        <v>3800</v>
      </c>
      <c r="K1356" s="12" t="s">
        <v>3800</v>
      </c>
      <c r="L1356" s="12" t="s">
        <v>6562</v>
      </c>
      <c r="M1356" s="12" t="s">
        <v>3522</v>
      </c>
      <c r="N1356" s="12" t="s">
        <v>371</v>
      </c>
      <c r="O1356" s="12" t="s">
        <v>91</v>
      </c>
      <c r="P1356" s="12" t="s">
        <v>91</v>
      </c>
      <c r="Q1356" s="12" t="s">
        <v>91</v>
      </c>
      <c r="R1356" s="12" t="s">
        <v>10322</v>
      </c>
      <c r="S1356" s="12" t="s">
        <v>15298</v>
      </c>
      <c r="T1356" s="12" t="s">
        <v>15299</v>
      </c>
      <c r="U1356" s="12" t="s">
        <v>3808</v>
      </c>
      <c r="V1356" s="12" t="s">
        <v>372</v>
      </c>
      <c r="W1356" s="12" t="s">
        <v>10</v>
      </c>
      <c r="X1356" s="12" t="s">
        <v>979</v>
      </c>
      <c r="Y1356" s="12" t="s">
        <v>14386</v>
      </c>
      <c r="Z1356" s="12" t="s">
        <v>15300</v>
      </c>
    </row>
    <row r="1357" spans="1:26">
      <c r="A1357" s="12" t="s">
        <v>177</v>
      </c>
      <c r="B1357" s="12" t="s">
        <v>9335</v>
      </c>
      <c r="C1357" s="12" t="s">
        <v>15301</v>
      </c>
      <c r="D1357" s="12" t="s">
        <v>15302</v>
      </c>
      <c r="E1357" s="12" t="s">
        <v>15239</v>
      </c>
      <c r="F1357" s="12" t="s">
        <v>1786</v>
      </c>
      <c r="G1357" s="12" t="s">
        <v>1897</v>
      </c>
      <c r="H1357" s="12" t="s">
        <v>1053</v>
      </c>
      <c r="I1357" s="12" t="s">
        <v>1504</v>
      </c>
      <c r="J1357" s="12" t="s">
        <v>3800</v>
      </c>
      <c r="K1357" s="12" t="s">
        <v>1613</v>
      </c>
      <c r="L1357" s="12" t="s">
        <v>6188</v>
      </c>
      <c r="M1357" s="12" t="s">
        <v>7852</v>
      </c>
      <c r="N1357" s="12" t="s">
        <v>2315</v>
      </c>
      <c r="O1357" s="12" t="s">
        <v>2315</v>
      </c>
      <c r="P1357" s="12" t="s">
        <v>91</v>
      </c>
      <c r="Q1357" s="12" t="s">
        <v>4261</v>
      </c>
      <c r="R1357" s="12" t="s">
        <v>4300</v>
      </c>
      <c r="S1357" s="12" t="s">
        <v>15303</v>
      </c>
      <c r="T1357" s="12" t="s">
        <v>14068</v>
      </c>
      <c r="U1357" s="12" t="s">
        <v>4485</v>
      </c>
      <c r="V1357" s="12" t="s">
        <v>15304</v>
      </c>
      <c r="W1357" s="12" t="s">
        <v>4</v>
      </c>
      <c r="X1357" s="12" t="s">
        <v>14988</v>
      </c>
      <c r="Y1357" s="12" t="s">
        <v>13935</v>
      </c>
      <c r="Z1357" s="12" t="s">
        <v>15305</v>
      </c>
    </row>
    <row r="1358" spans="1:26">
      <c r="A1358" s="12" t="s">
        <v>177</v>
      </c>
      <c r="B1358" s="12" t="s">
        <v>1966</v>
      </c>
      <c r="C1358" s="12" t="s">
        <v>15306</v>
      </c>
      <c r="D1358" s="12" t="s">
        <v>15307</v>
      </c>
      <c r="E1358" s="12" t="s">
        <v>15308</v>
      </c>
      <c r="F1358" s="12" t="s">
        <v>1897</v>
      </c>
      <c r="G1358" s="12" t="s">
        <v>1853</v>
      </c>
      <c r="H1358" s="12" t="s">
        <v>1613</v>
      </c>
      <c r="I1358" s="12" t="s">
        <v>1482</v>
      </c>
      <c r="J1358" s="12" t="s">
        <v>3800</v>
      </c>
      <c r="K1358" s="12" t="s">
        <v>1546</v>
      </c>
      <c r="L1358" s="12" t="s">
        <v>7852</v>
      </c>
      <c r="M1358" s="12" t="s">
        <v>7443</v>
      </c>
      <c r="N1358" s="12" t="s">
        <v>2696</v>
      </c>
      <c r="O1358" s="12" t="s">
        <v>3522</v>
      </c>
      <c r="P1358" s="12" t="s">
        <v>91</v>
      </c>
      <c r="Q1358" s="12" t="s">
        <v>2315</v>
      </c>
      <c r="R1358" s="12" t="s">
        <v>7696</v>
      </c>
      <c r="S1358" s="12" t="s">
        <v>15309</v>
      </c>
      <c r="T1358" s="12" t="s">
        <v>15310</v>
      </c>
      <c r="U1358" s="12" t="s">
        <v>7119</v>
      </c>
      <c r="V1358" s="12" t="s">
        <v>1357</v>
      </c>
      <c r="W1358" s="12" t="s">
        <v>4</v>
      </c>
      <c r="X1358" s="12" t="s">
        <v>11033</v>
      </c>
      <c r="Y1358" s="12" t="s">
        <v>1511</v>
      </c>
      <c r="Z1358" s="12" t="s">
        <v>15311</v>
      </c>
    </row>
    <row r="1359" spans="1:26">
      <c r="A1359" s="12" t="s">
        <v>177</v>
      </c>
      <c r="B1359" s="12" t="s">
        <v>14154</v>
      </c>
      <c r="C1359" s="12" t="s">
        <v>15312</v>
      </c>
      <c r="D1359" s="12" t="s">
        <v>15313</v>
      </c>
      <c r="E1359" s="12" t="s">
        <v>15308</v>
      </c>
      <c r="F1359" s="12" t="s">
        <v>2114</v>
      </c>
      <c r="G1359" s="12" t="s">
        <v>1590</v>
      </c>
      <c r="H1359" s="12" t="s">
        <v>1482</v>
      </c>
      <c r="I1359" s="12" t="s">
        <v>1502</v>
      </c>
      <c r="J1359" s="12" t="s">
        <v>1547</v>
      </c>
      <c r="K1359" s="12" t="s">
        <v>1504</v>
      </c>
      <c r="L1359" s="12" t="s">
        <v>7697</v>
      </c>
      <c r="M1359" s="12" t="s">
        <v>4192</v>
      </c>
      <c r="N1359" s="12" t="s">
        <v>375</v>
      </c>
      <c r="O1359" s="12" t="s">
        <v>375</v>
      </c>
      <c r="P1359" s="12" t="s">
        <v>371</v>
      </c>
      <c r="Q1359" s="12" t="s">
        <v>371</v>
      </c>
      <c r="R1359" s="12" t="s">
        <v>6505</v>
      </c>
      <c r="S1359" s="12" t="s">
        <v>15314</v>
      </c>
      <c r="T1359" s="12" t="s">
        <v>14167</v>
      </c>
      <c r="U1359" s="12" t="s">
        <v>15315</v>
      </c>
      <c r="V1359" s="12" t="s">
        <v>15316</v>
      </c>
      <c r="W1359" s="12" t="s">
        <v>10</v>
      </c>
      <c r="X1359" s="12" t="s">
        <v>1576</v>
      </c>
      <c r="Y1359" s="12" t="s">
        <v>8165</v>
      </c>
      <c r="Z1359" s="12" t="s">
        <v>15317</v>
      </c>
    </row>
    <row r="1360" spans="1:26">
      <c r="A1360" s="12" t="s">
        <v>177</v>
      </c>
      <c r="B1360" s="12" t="s">
        <v>14605</v>
      </c>
      <c r="C1360" s="12" t="s">
        <v>15318</v>
      </c>
      <c r="D1360" s="12" t="s">
        <v>15319</v>
      </c>
      <c r="E1360" s="12" t="s">
        <v>15308</v>
      </c>
      <c r="F1360" s="12" t="s">
        <v>2027</v>
      </c>
      <c r="G1360" s="12" t="s">
        <v>1810</v>
      </c>
      <c r="H1360" s="12" t="s">
        <v>1504</v>
      </c>
      <c r="I1360" s="12" t="s">
        <v>1502</v>
      </c>
      <c r="J1360" s="12" t="s">
        <v>3800</v>
      </c>
      <c r="K1360" s="12" t="s">
        <v>1482</v>
      </c>
      <c r="L1360" s="12" t="s">
        <v>4781</v>
      </c>
      <c r="M1360" s="12" t="s">
        <v>3551</v>
      </c>
      <c r="N1360" s="12" t="s">
        <v>2315</v>
      </c>
      <c r="O1360" s="12" t="s">
        <v>375</v>
      </c>
      <c r="P1360" s="12" t="s">
        <v>91</v>
      </c>
      <c r="Q1360" s="12" t="s">
        <v>371</v>
      </c>
      <c r="R1360" s="12" t="s">
        <v>2696</v>
      </c>
      <c r="S1360" s="12" t="s">
        <v>15320</v>
      </c>
      <c r="T1360" s="12" t="s">
        <v>15321</v>
      </c>
      <c r="U1360" s="12" t="s">
        <v>15322</v>
      </c>
      <c r="V1360" s="12" t="s">
        <v>1275</v>
      </c>
      <c r="W1360" s="12" t="s">
        <v>2</v>
      </c>
      <c r="X1360" s="12" t="s">
        <v>15323</v>
      </c>
      <c r="Y1360" s="12" t="s">
        <v>15324</v>
      </c>
      <c r="Z1360" s="12" t="s">
        <v>15325</v>
      </c>
    </row>
    <row r="1361" spans="1:26">
      <c r="A1361" s="12" t="s">
        <v>177</v>
      </c>
      <c r="B1361" s="12" t="s">
        <v>11092</v>
      </c>
      <c r="C1361" s="12" t="s">
        <v>15326</v>
      </c>
      <c r="D1361" s="12" t="s">
        <v>15327</v>
      </c>
      <c r="E1361" s="12" t="s">
        <v>15308</v>
      </c>
      <c r="F1361" s="12" t="s">
        <v>2137</v>
      </c>
      <c r="G1361" s="12" t="s">
        <v>1810</v>
      </c>
      <c r="H1361" s="12" t="s">
        <v>1502</v>
      </c>
      <c r="I1361" s="12" t="s">
        <v>1482</v>
      </c>
      <c r="J1361" s="12" t="s">
        <v>3800</v>
      </c>
      <c r="K1361" s="12" t="s">
        <v>1051</v>
      </c>
      <c r="L1361" s="12" t="s">
        <v>6188</v>
      </c>
      <c r="M1361" s="12" t="s">
        <v>3346</v>
      </c>
      <c r="N1361" s="12" t="s">
        <v>2696</v>
      </c>
      <c r="O1361" s="12" t="s">
        <v>3522</v>
      </c>
      <c r="P1361" s="12" t="s">
        <v>91</v>
      </c>
      <c r="Q1361" s="12" t="s">
        <v>3522</v>
      </c>
      <c r="R1361" s="12" t="s">
        <v>6402</v>
      </c>
      <c r="S1361" s="12" t="s">
        <v>15328</v>
      </c>
      <c r="T1361" s="12" t="s">
        <v>91</v>
      </c>
      <c r="U1361" s="12" t="s">
        <v>7119</v>
      </c>
      <c r="V1361" s="12" t="s">
        <v>15329</v>
      </c>
      <c r="W1361" s="12" t="s">
        <v>4</v>
      </c>
      <c r="X1361" s="12" t="s">
        <v>15330</v>
      </c>
      <c r="Y1361" s="12" t="s">
        <v>15331</v>
      </c>
      <c r="Z1361" s="12" t="s">
        <v>15332</v>
      </c>
    </row>
    <row r="1362" spans="1:26">
      <c r="A1362" s="12" t="s">
        <v>177</v>
      </c>
      <c r="B1362" s="12" t="s">
        <v>13288</v>
      </c>
      <c r="C1362" s="12" t="s">
        <v>15333</v>
      </c>
      <c r="D1362" s="12" t="s">
        <v>15334</v>
      </c>
      <c r="E1362" s="12" t="s">
        <v>15308</v>
      </c>
      <c r="F1362" s="12" t="s">
        <v>1657</v>
      </c>
      <c r="G1362" s="12" t="s">
        <v>1764</v>
      </c>
      <c r="H1362" s="12" t="s">
        <v>1744</v>
      </c>
      <c r="I1362" s="12" t="s">
        <v>1546</v>
      </c>
      <c r="J1362" s="12" t="s">
        <v>1547</v>
      </c>
      <c r="K1362" s="12" t="s">
        <v>1546</v>
      </c>
      <c r="L1362" s="12" t="s">
        <v>471</v>
      </c>
      <c r="M1362" s="12" t="s">
        <v>7332</v>
      </c>
      <c r="N1362" s="12" t="s">
        <v>371</v>
      </c>
      <c r="O1362" s="12" t="s">
        <v>371</v>
      </c>
      <c r="P1362" s="12" t="s">
        <v>371</v>
      </c>
      <c r="Q1362" s="12" t="s">
        <v>371</v>
      </c>
      <c r="R1362" s="12" t="s">
        <v>9283</v>
      </c>
      <c r="S1362" s="12" t="s">
        <v>15335</v>
      </c>
      <c r="T1362" s="12" t="s">
        <v>15336</v>
      </c>
      <c r="U1362" s="12" t="s">
        <v>15337</v>
      </c>
      <c r="V1362" s="12" t="s">
        <v>1357</v>
      </c>
      <c r="W1362" s="12" t="s">
        <v>3</v>
      </c>
      <c r="X1362" s="12" t="s">
        <v>14659</v>
      </c>
      <c r="Y1362" s="12" t="s">
        <v>15338</v>
      </c>
      <c r="Z1362" s="12" t="s">
        <v>15339</v>
      </c>
    </row>
    <row r="1363" spans="1:26">
      <c r="A1363" s="12" t="s">
        <v>177</v>
      </c>
      <c r="B1363" s="12" t="s">
        <v>14709</v>
      </c>
      <c r="C1363" s="12" t="s">
        <v>15340</v>
      </c>
      <c r="D1363" s="12" t="s">
        <v>15341</v>
      </c>
      <c r="E1363" s="12" t="s">
        <v>15308</v>
      </c>
      <c r="F1363" s="12" t="s">
        <v>2135</v>
      </c>
      <c r="G1363" s="12" t="s">
        <v>1504</v>
      </c>
      <c r="H1363" s="12" t="s">
        <v>3800</v>
      </c>
      <c r="I1363" s="12" t="s">
        <v>3800</v>
      </c>
      <c r="J1363" s="12" t="s">
        <v>1051</v>
      </c>
      <c r="K1363" s="12" t="s">
        <v>1051</v>
      </c>
      <c r="L1363" s="12" t="s">
        <v>5358</v>
      </c>
      <c r="M1363" s="12" t="s">
        <v>2172</v>
      </c>
      <c r="N1363" s="12" t="s">
        <v>91</v>
      </c>
      <c r="O1363" s="12" t="s">
        <v>91</v>
      </c>
      <c r="P1363" s="12" t="s">
        <v>371</v>
      </c>
      <c r="Q1363" s="12" t="s">
        <v>3522</v>
      </c>
      <c r="R1363" s="12" t="s">
        <v>4012</v>
      </c>
      <c r="S1363" s="12" t="s">
        <v>15342</v>
      </c>
      <c r="T1363" s="12" t="s">
        <v>15343</v>
      </c>
      <c r="U1363" s="12" t="s">
        <v>10531</v>
      </c>
      <c r="V1363" s="12" t="s">
        <v>15329</v>
      </c>
      <c r="W1363" s="12" t="s">
        <v>3</v>
      </c>
      <c r="X1363" s="12" t="s">
        <v>15344</v>
      </c>
      <c r="Y1363" s="12" t="s">
        <v>1769</v>
      </c>
      <c r="Z1363" s="12" t="s">
        <v>15345</v>
      </c>
    </row>
    <row r="1364" spans="1:26">
      <c r="A1364" s="12" t="s">
        <v>177</v>
      </c>
      <c r="B1364" s="12" t="s">
        <v>15346</v>
      </c>
      <c r="C1364" s="12" t="s">
        <v>15347</v>
      </c>
      <c r="D1364" s="12" t="s">
        <v>15348</v>
      </c>
      <c r="E1364" s="12" t="s">
        <v>15308</v>
      </c>
      <c r="F1364" s="12" t="s">
        <v>2050</v>
      </c>
      <c r="G1364" s="12" t="s">
        <v>1053</v>
      </c>
      <c r="H1364" s="12" t="s">
        <v>1590</v>
      </c>
      <c r="I1364" s="12" t="s">
        <v>3800</v>
      </c>
      <c r="J1364" s="12" t="s">
        <v>1051</v>
      </c>
      <c r="K1364" s="12" t="s">
        <v>3800</v>
      </c>
      <c r="L1364" s="12" t="s">
        <v>10113</v>
      </c>
      <c r="M1364" s="12" t="s">
        <v>2315</v>
      </c>
      <c r="N1364" s="12" t="s">
        <v>2418</v>
      </c>
      <c r="O1364" s="12" t="s">
        <v>91</v>
      </c>
      <c r="P1364" s="12" t="s">
        <v>371</v>
      </c>
      <c r="Q1364" s="12" t="s">
        <v>91</v>
      </c>
      <c r="R1364" s="12" t="s">
        <v>2901</v>
      </c>
      <c r="S1364" s="12" t="s">
        <v>15349</v>
      </c>
      <c r="T1364" s="12" t="s">
        <v>15350</v>
      </c>
      <c r="U1364" s="12" t="s">
        <v>10531</v>
      </c>
      <c r="V1364" s="12" t="s">
        <v>372</v>
      </c>
      <c r="W1364" s="12" t="s">
        <v>10</v>
      </c>
      <c r="X1364" s="12" t="s">
        <v>13790</v>
      </c>
      <c r="Y1364" s="12" t="s">
        <v>1003</v>
      </c>
      <c r="Z1364" s="12" t="s">
        <v>15351</v>
      </c>
    </row>
    <row r="1365" spans="1:26">
      <c r="A1365" s="12" t="s">
        <v>177</v>
      </c>
      <c r="B1365" s="12" t="s">
        <v>15352</v>
      </c>
      <c r="C1365" s="12" t="s">
        <v>15353</v>
      </c>
      <c r="D1365" s="12" t="s">
        <v>15354</v>
      </c>
      <c r="E1365" s="12" t="s">
        <v>15308</v>
      </c>
      <c r="F1365" s="12" t="s">
        <v>1939</v>
      </c>
      <c r="G1365" s="12" t="s">
        <v>2029</v>
      </c>
      <c r="H1365" s="12" t="s">
        <v>1502</v>
      </c>
      <c r="I1365" s="12" t="s">
        <v>1482</v>
      </c>
      <c r="J1365" s="12" t="s">
        <v>3800</v>
      </c>
      <c r="K1365" s="12" t="s">
        <v>3800</v>
      </c>
      <c r="L1365" s="12" t="s">
        <v>5615</v>
      </c>
      <c r="M1365" s="12" t="s">
        <v>3756</v>
      </c>
      <c r="N1365" s="12" t="s">
        <v>431</v>
      </c>
      <c r="O1365" s="12" t="s">
        <v>371</v>
      </c>
      <c r="P1365" s="12" t="s">
        <v>91</v>
      </c>
      <c r="Q1365" s="12" t="s">
        <v>91</v>
      </c>
      <c r="R1365" s="12" t="s">
        <v>15355</v>
      </c>
      <c r="S1365" s="12" t="s">
        <v>15356</v>
      </c>
      <c r="T1365" s="12" t="s">
        <v>15357</v>
      </c>
      <c r="U1365" s="12" t="s">
        <v>7119</v>
      </c>
      <c r="V1365" s="12" t="s">
        <v>372</v>
      </c>
      <c r="W1365" s="12" t="s">
        <v>10</v>
      </c>
      <c r="X1365" s="12" t="s">
        <v>3190</v>
      </c>
      <c r="Y1365" s="12" t="s">
        <v>1644</v>
      </c>
      <c r="Z1365" s="12" t="s">
        <v>15358</v>
      </c>
    </row>
    <row r="1366" spans="1:26">
      <c r="A1366" s="12" t="s">
        <v>177</v>
      </c>
      <c r="B1366" s="12" t="s">
        <v>10949</v>
      </c>
      <c r="C1366" s="12" t="s">
        <v>15359</v>
      </c>
      <c r="D1366" s="12" t="s">
        <v>15360</v>
      </c>
      <c r="E1366" s="12" t="s">
        <v>15308</v>
      </c>
      <c r="F1366" s="12" t="s">
        <v>1810</v>
      </c>
      <c r="G1366" s="12" t="s">
        <v>1875</v>
      </c>
      <c r="H1366" s="12" t="s">
        <v>1764</v>
      </c>
      <c r="I1366" s="12" t="s">
        <v>3800</v>
      </c>
      <c r="J1366" s="12" t="s">
        <v>3800</v>
      </c>
      <c r="K1366" s="12" t="s">
        <v>1502</v>
      </c>
      <c r="L1366" s="12" t="s">
        <v>6240</v>
      </c>
      <c r="M1366" s="12" t="s">
        <v>4164</v>
      </c>
      <c r="N1366" s="12" t="s">
        <v>2773</v>
      </c>
      <c r="O1366" s="12" t="s">
        <v>91</v>
      </c>
      <c r="P1366" s="12" t="s">
        <v>91</v>
      </c>
      <c r="Q1366" s="12" t="s">
        <v>375</v>
      </c>
      <c r="R1366" s="12" t="s">
        <v>2901</v>
      </c>
      <c r="S1366" s="12" t="s">
        <v>15361</v>
      </c>
      <c r="T1366" s="12" t="s">
        <v>11411</v>
      </c>
      <c r="U1366" s="12" t="s">
        <v>3808</v>
      </c>
      <c r="V1366" s="12" t="s">
        <v>1276</v>
      </c>
      <c r="W1366" s="12" t="s">
        <v>10</v>
      </c>
      <c r="X1366" s="12" t="s">
        <v>9326</v>
      </c>
      <c r="Y1366" s="12" t="s">
        <v>11266</v>
      </c>
      <c r="Z1366" s="12" t="s">
        <v>15362</v>
      </c>
    </row>
    <row r="1367" spans="1:26">
      <c r="A1367" s="12" t="s">
        <v>177</v>
      </c>
      <c r="B1367" s="12" t="s">
        <v>12382</v>
      </c>
      <c r="C1367" s="12" t="s">
        <v>15363</v>
      </c>
      <c r="D1367" s="12" t="s">
        <v>15364</v>
      </c>
      <c r="E1367" s="12" t="s">
        <v>15308</v>
      </c>
      <c r="F1367" s="12" t="s">
        <v>1504</v>
      </c>
      <c r="G1367" s="12" t="s">
        <v>1721</v>
      </c>
      <c r="H1367" s="12" t="s">
        <v>2052</v>
      </c>
      <c r="I1367" s="12" t="s">
        <v>1657</v>
      </c>
      <c r="J1367" s="12" t="s">
        <v>3800</v>
      </c>
      <c r="K1367" s="12" t="s">
        <v>1482</v>
      </c>
      <c r="L1367" s="12" t="s">
        <v>2172</v>
      </c>
      <c r="M1367" s="12" t="s">
        <v>371</v>
      </c>
      <c r="N1367" s="12" t="s">
        <v>371</v>
      </c>
      <c r="O1367" s="12" t="s">
        <v>371</v>
      </c>
      <c r="P1367" s="12" t="s">
        <v>91</v>
      </c>
      <c r="Q1367" s="12" t="s">
        <v>371</v>
      </c>
      <c r="R1367" s="12" t="s">
        <v>15365</v>
      </c>
      <c r="S1367" s="12" t="s">
        <v>15366</v>
      </c>
      <c r="T1367" s="12" t="s">
        <v>15367</v>
      </c>
      <c r="U1367" s="12" t="s">
        <v>15368</v>
      </c>
      <c r="V1367" s="12" t="s">
        <v>1275</v>
      </c>
      <c r="W1367" s="12" t="s">
        <v>3</v>
      </c>
      <c r="X1367" s="12" t="s">
        <v>8891</v>
      </c>
      <c r="Y1367" s="12" t="s">
        <v>15369</v>
      </c>
      <c r="Z1367" s="12" t="s">
        <v>15370</v>
      </c>
    </row>
    <row r="1368" spans="1:26">
      <c r="A1368" s="12" t="s">
        <v>177</v>
      </c>
      <c r="B1368" s="12" t="s">
        <v>7406</v>
      </c>
      <c r="C1368" s="12" t="s">
        <v>15371</v>
      </c>
      <c r="D1368" s="12" t="s">
        <v>15372</v>
      </c>
      <c r="E1368" s="12" t="s">
        <v>15308</v>
      </c>
      <c r="F1368" s="12" t="s">
        <v>1918</v>
      </c>
      <c r="G1368" s="12" t="s">
        <v>1918</v>
      </c>
      <c r="H1368" s="12" t="s">
        <v>1592</v>
      </c>
      <c r="I1368" s="12" t="s">
        <v>3800</v>
      </c>
      <c r="J1368" s="12" t="s">
        <v>1504</v>
      </c>
      <c r="K1368" s="12" t="s">
        <v>1482</v>
      </c>
      <c r="L1368" s="12" t="s">
        <v>5968</v>
      </c>
      <c r="M1368" s="12" t="s">
        <v>5968</v>
      </c>
      <c r="N1368" s="12" t="s">
        <v>3492</v>
      </c>
      <c r="O1368" s="12" t="s">
        <v>91</v>
      </c>
      <c r="P1368" s="12" t="s">
        <v>2172</v>
      </c>
      <c r="Q1368" s="12" t="s">
        <v>371</v>
      </c>
      <c r="R1368" s="12" t="s">
        <v>3969</v>
      </c>
      <c r="S1368" s="12" t="s">
        <v>15373</v>
      </c>
      <c r="T1368" s="12" t="s">
        <v>15374</v>
      </c>
      <c r="U1368" s="12" t="s">
        <v>15375</v>
      </c>
      <c r="V1368" s="12" t="s">
        <v>1275</v>
      </c>
      <c r="W1368" s="12" t="s">
        <v>2</v>
      </c>
      <c r="X1368" s="12" t="s">
        <v>15376</v>
      </c>
      <c r="Y1368" s="12" t="s">
        <v>14893</v>
      </c>
      <c r="Z1368" s="12" t="s">
        <v>15377</v>
      </c>
    </row>
    <row r="1369" spans="1:26">
      <c r="A1369" s="12" t="s">
        <v>177</v>
      </c>
      <c r="B1369" s="12" t="s">
        <v>12517</v>
      </c>
      <c r="C1369" s="12" t="s">
        <v>15378</v>
      </c>
      <c r="D1369" s="12" t="s">
        <v>15379</v>
      </c>
      <c r="E1369" s="12" t="s">
        <v>15308</v>
      </c>
      <c r="F1369" s="12" t="s">
        <v>2134</v>
      </c>
      <c r="G1369" s="12" t="s">
        <v>1053</v>
      </c>
      <c r="H1369" s="12" t="s">
        <v>1502</v>
      </c>
      <c r="I1369" s="12" t="s">
        <v>3800</v>
      </c>
      <c r="J1369" s="12" t="s">
        <v>3800</v>
      </c>
      <c r="K1369" s="12" t="s">
        <v>1051</v>
      </c>
      <c r="L1369" s="12" t="s">
        <v>7852</v>
      </c>
      <c r="M1369" s="12" t="s">
        <v>3998</v>
      </c>
      <c r="N1369" s="12" t="s">
        <v>2696</v>
      </c>
      <c r="O1369" s="12" t="s">
        <v>91</v>
      </c>
      <c r="P1369" s="12" t="s">
        <v>91</v>
      </c>
      <c r="Q1369" s="12" t="s">
        <v>371</v>
      </c>
      <c r="R1369" s="12" t="s">
        <v>7696</v>
      </c>
      <c r="S1369" s="12" t="s">
        <v>15380</v>
      </c>
      <c r="T1369" s="12" t="s">
        <v>14845</v>
      </c>
      <c r="U1369" s="12" t="s">
        <v>3808</v>
      </c>
      <c r="V1369" s="12" t="s">
        <v>15329</v>
      </c>
      <c r="W1369" s="12" t="s">
        <v>2</v>
      </c>
      <c r="X1369" s="12" t="s">
        <v>15381</v>
      </c>
      <c r="Y1369" s="12" t="s">
        <v>15382</v>
      </c>
      <c r="Z1369" s="12" t="s">
        <v>15383</v>
      </c>
    </row>
    <row r="1370" spans="1:26">
      <c r="A1370" s="12" t="s">
        <v>177</v>
      </c>
      <c r="B1370" s="12" t="s">
        <v>15384</v>
      </c>
      <c r="C1370" s="12" t="s">
        <v>15385</v>
      </c>
      <c r="D1370" s="12" t="s">
        <v>15386</v>
      </c>
      <c r="E1370" s="12" t="s">
        <v>15308</v>
      </c>
      <c r="F1370" s="12" t="s">
        <v>1360</v>
      </c>
      <c r="G1370" s="12" t="s">
        <v>1657</v>
      </c>
      <c r="H1370" s="12" t="s">
        <v>1504</v>
      </c>
      <c r="I1370" s="12" t="s">
        <v>3800</v>
      </c>
      <c r="J1370" s="12" t="s">
        <v>3800</v>
      </c>
      <c r="K1370" s="12" t="s">
        <v>3800</v>
      </c>
      <c r="L1370" s="12" t="s">
        <v>11190</v>
      </c>
      <c r="M1370" s="12" t="s">
        <v>6802</v>
      </c>
      <c r="N1370" s="12" t="s">
        <v>2315</v>
      </c>
      <c r="O1370" s="12" t="s">
        <v>91</v>
      </c>
      <c r="P1370" s="12" t="s">
        <v>91</v>
      </c>
      <c r="Q1370" s="12" t="s">
        <v>91</v>
      </c>
      <c r="R1370" s="12" t="s">
        <v>7696</v>
      </c>
      <c r="S1370" s="12" t="s">
        <v>12542</v>
      </c>
      <c r="T1370" s="12" t="s">
        <v>15387</v>
      </c>
      <c r="U1370" s="12" t="s">
        <v>3808</v>
      </c>
      <c r="V1370" s="12" t="s">
        <v>372</v>
      </c>
      <c r="W1370" s="12" t="s">
        <v>2</v>
      </c>
      <c r="X1370" s="12" t="s">
        <v>15388</v>
      </c>
      <c r="Y1370" s="12" t="s">
        <v>15389</v>
      </c>
      <c r="Z1370" s="12" t="s">
        <v>15390</v>
      </c>
    </row>
    <row r="1371" spans="1:26">
      <c r="A1371" s="12" t="s">
        <v>177</v>
      </c>
      <c r="B1371" s="12" t="s">
        <v>15391</v>
      </c>
      <c r="C1371" s="12" t="s">
        <v>15392</v>
      </c>
      <c r="D1371" s="12" t="s">
        <v>15393</v>
      </c>
      <c r="E1371" s="12" t="s">
        <v>15394</v>
      </c>
      <c r="F1371" s="12" t="s">
        <v>1875</v>
      </c>
      <c r="G1371" s="12" t="s">
        <v>1810</v>
      </c>
      <c r="H1371" s="12" t="s">
        <v>1613</v>
      </c>
      <c r="I1371" s="12" t="s">
        <v>1051</v>
      </c>
      <c r="J1371" s="12" t="s">
        <v>1592</v>
      </c>
      <c r="K1371" s="12" t="s">
        <v>1482</v>
      </c>
      <c r="L1371" s="12" t="s">
        <v>4164</v>
      </c>
      <c r="M1371" s="12" t="s">
        <v>5358</v>
      </c>
      <c r="N1371" s="12" t="s">
        <v>3363</v>
      </c>
      <c r="O1371" s="12" t="s">
        <v>3522</v>
      </c>
      <c r="P1371" s="12" t="s">
        <v>371</v>
      </c>
      <c r="Q1371" s="12" t="s">
        <v>3522</v>
      </c>
      <c r="R1371" s="12" t="s">
        <v>3493</v>
      </c>
      <c r="S1371" s="12" t="s">
        <v>15395</v>
      </c>
      <c r="T1371" s="12" t="s">
        <v>15396</v>
      </c>
      <c r="U1371" s="12" t="s">
        <v>15397</v>
      </c>
      <c r="V1371" s="12" t="s">
        <v>9288</v>
      </c>
      <c r="W1371" s="12" t="s">
        <v>10</v>
      </c>
      <c r="X1371" s="12" t="s">
        <v>10012</v>
      </c>
      <c r="Y1371" s="12" t="s">
        <v>9367</v>
      </c>
      <c r="Z1371" s="12" t="s">
        <v>15398</v>
      </c>
    </row>
    <row r="1372" spans="1:26">
      <c r="A1372" s="12" t="s">
        <v>177</v>
      </c>
      <c r="B1372" s="12" t="s">
        <v>14195</v>
      </c>
      <c r="C1372" s="12" t="s">
        <v>15399</v>
      </c>
      <c r="D1372" s="12" t="s">
        <v>15400</v>
      </c>
      <c r="E1372" s="12" t="s">
        <v>15394</v>
      </c>
      <c r="F1372" s="12" t="s">
        <v>1961</v>
      </c>
      <c r="G1372" s="12" t="s">
        <v>1875</v>
      </c>
      <c r="H1372" s="12" t="s">
        <v>1053</v>
      </c>
      <c r="I1372" s="12" t="s">
        <v>3800</v>
      </c>
      <c r="J1372" s="12" t="s">
        <v>3800</v>
      </c>
      <c r="K1372" s="12" t="s">
        <v>1482</v>
      </c>
      <c r="L1372" s="12" t="s">
        <v>3212</v>
      </c>
      <c r="M1372" s="12" t="s">
        <v>3522</v>
      </c>
      <c r="N1372" s="12" t="s">
        <v>3998</v>
      </c>
      <c r="O1372" s="12" t="s">
        <v>91</v>
      </c>
      <c r="P1372" s="12" t="s">
        <v>91</v>
      </c>
      <c r="Q1372" s="12" t="s">
        <v>371</v>
      </c>
      <c r="R1372" s="12" t="s">
        <v>8393</v>
      </c>
      <c r="S1372" s="12" t="s">
        <v>15401</v>
      </c>
      <c r="T1372" s="12" t="s">
        <v>15402</v>
      </c>
      <c r="U1372" s="12" t="s">
        <v>3808</v>
      </c>
      <c r="V1372" s="12" t="s">
        <v>9288</v>
      </c>
      <c r="W1372" s="12" t="s">
        <v>2</v>
      </c>
      <c r="X1372" s="12" t="s">
        <v>13723</v>
      </c>
      <c r="Y1372" s="12" t="s">
        <v>15403</v>
      </c>
      <c r="Z1372" s="12" t="s">
        <v>15404</v>
      </c>
    </row>
    <row r="1373" spans="1:26">
      <c r="A1373" s="12" t="s">
        <v>177</v>
      </c>
      <c r="B1373" s="12" t="s">
        <v>15405</v>
      </c>
      <c r="C1373" s="12" t="s">
        <v>15406</v>
      </c>
      <c r="D1373" s="12" t="s">
        <v>15407</v>
      </c>
      <c r="E1373" s="12" t="s">
        <v>15394</v>
      </c>
      <c r="F1373" s="12" t="s">
        <v>2566</v>
      </c>
      <c r="G1373" s="12" t="s">
        <v>1051</v>
      </c>
      <c r="H1373" s="12" t="s">
        <v>3800</v>
      </c>
      <c r="I1373" s="12" t="s">
        <v>1051</v>
      </c>
      <c r="J1373" s="12" t="s">
        <v>3800</v>
      </c>
      <c r="K1373" s="12" t="s">
        <v>3800</v>
      </c>
      <c r="L1373" s="12" t="s">
        <v>6647</v>
      </c>
      <c r="M1373" s="12" t="s">
        <v>371</v>
      </c>
      <c r="N1373" s="12" t="s">
        <v>91</v>
      </c>
      <c r="O1373" s="12" t="s">
        <v>371</v>
      </c>
      <c r="P1373" s="12" t="s">
        <v>91</v>
      </c>
      <c r="Q1373" s="12" t="s">
        <v>91</v>
      </c>
      <c r="R1373" s="12" t="s">
        <v>3663</v>
      </c>
      <c r="S1373" s="12" t="s">
        <v>15408</v>
      </c>
      <c r="T1373" s="12" t="s">
        <v>15409</v>
      </c>
      <c r="U1373" s="12" t="s">
        <v>12397</v>
      </c>
      <c r="V1373" s="12" t="s">
        <v>372</v>
      </c>
      <c r="W1373" s="12" t="s">
        <v>3</v>
      </c>
      <c r="X1373" s="12" t="s">
        <v>14170</v>
      </c>
      <c r="Y1373" s="12" t="s">
        <v>12782</v>
      </c>
      <c r="Z1373" s="12" t="s">
        <v>15410</v>
      </c>
    </row>
    <row r="1374" spans="1:26">
      <c r="A1374" s="12" t="s">
        <v>177</v>
      </c>
      <c r="B1374" s="12" t="s">
        <v>15411</v>
      </c>
      <c r="C1374" s="12" t="s">
        <v>15412</v>
      </c>
      <c r="D1374" s="12" t="s">
        <v>15413</v>
      </c>
      <c r="E1374" s="12" t="s">
        <v>15394</v>
      </c>
      <c r="F1374" s="12" t="s">
        <v>2050</v>
      </c>
      <c r="G1374" s="12" t="s">
        <v>1546</v>
      </c>
      <c r="H1374" s="12" t="s">
        <v>1504</v>
      </c>
      <c r="I1374" s="12" t="s">
        <v>1502</v>
      </c>
      <c r="J1374" s="12" t="s">
        <v>1546</v>
      </c>
      <c r="K1374" s="12" t="s">
        <v>1051</v>
      </c>
      <c r="L1374" s="12" t="s">
        <v>6294</v>
      </c>
      <c r="M1374" s="12" t="s">
        <v>4781</v>
      </c>
      <c r="N1374" s="12" t="s">
        <v>2315</v>
      </c>
      <c r="O1374" s="12" t="s">
        <v>431</v>
      </c>
      <c r="P1374" s="12" t="s">
        <v>4088</v>
      </c>
      <c r="Q1374" s="12" t="s">
        <v>371</v>
      </c>
      <c r="R1374" s="12" t="s">
        <v>5800</v>
      </c>
      <c r="S1374" s="12" t="s">
        <v>15373</v>
      </c>
      <c r="T1374" s="12" t="s">
        <v>15414</v>
      </c>
      <c r="U1374" s="12" t="s">
        <v>15415</v>
      </c>
      <c r="V1374" s="12" t="s">
        <v>9276</v>
      </c>
      <c r="W1374" s="12" t="s">
        <v>2</v>
      </c>
      <c r="X1374" s="12" t="s">
        <v>4161</v>
      </c>
      <c r="Y1374" s="12" t="s">
        <v>8508</v>
      </c>
      <c r="Z1374" s="12" t="s">
        <v>15416</v>
      </c>
    </row>
    <row r="1375" spans="1:26">
      <c r="A1375" s="12" t="s">
        <v>177</v>
      </c>
      <c r="B1375" s="12" t="s">
        <v>14860</v>
      </c>
      <c r="C1375" s="12" t="s">
        <v>15417</v>
      </c>
      <c r="D1375" s="12" t="s">
        <v>15418</v>
      </c>
      <c r="E1375" s="12" t="s">
        <v>15394</v>
      </c>
      <c r="F1375" s="12" t="s">
        <v>1590</v>
      </c>
      <c r="G1375" s="12" t="s">
        <v>1918</v>
      </c>
      <c r="H1375" s="12" t="s">
        <v>1721</v>
      </c>
      <c r="I1375" s="12" t="s">
        <v>1051</v>
      </c>
      <c r="J1375" s="12" t="s">
        <v>1482</v>
      </c>
      <c r="K1375" s="12" t="s">
        <v>1546</v>
      </c>
      <c r="L1375" s="12" t="s">
        <v>5498</v>
      </c>
      <c r="M1375" s="12" t="s">
        <v>4891</v>
      </c>
      <c r="N1375" s="12" t="s">
        <v>2731</v>
      </c>
      <c r="O1375" s="12" t="s">
        <v>3522</v>
      </c>
      <c r="P1375" s="12" t="s">
        <v>375</v>
      </c>
      <c r="Q1375" s="12" t="s">
        <v>4781</v>
      </c>
      <c r="R1375" s="12" t="s">
        <v>5800</v>
      </c>
      <c r="S1375" s="12" t="s">
        <v>15419</v>
      </c>
      <c r="T1375" s="12" t="s">
        <v>15299</v>
      </c>
      <c r="U1375" s="12" t="s">
        <v>15420</v>
      </c>
      <c r="V1375" s="12" t="s">
        <v>15421</v>
      </c>
      <c r="W1375" s="12" t="s">
        <v>4</v>
      </c>
      <c r="X1375" s="12" t="s">
        <v>15260</v>
      </c>
      <c r="Y1375" s="12" t="s">
        <v>14285</v>
      </c>
      <c r="Z1375" s="12" t="s">
        <v>15422</v>
      </c>
    </row>
    <row r="1376" spans="1:26">
      <c r="A1376" s="12" t="s">
        <v>177</v>
      </c>
      <c r="B1376" s="12" t="s">
        <v>9795</v>
      </c>
      <c r="C1376" s="12" t="s">
        <v>15423</v>
      </c>
      <c r="D1376" s="12" t="s">
        <v>15424</v>
      </c>
      <c r="E1376" s="12" t="s">
        <v>15394</v>
      </c>
      <c r="F1376" s="12" t="s">
        <v>1786</v>
      </c>
      <c r="G1376" s="12" t="s">
        <v>1744</v>
      </c>
      <c r="H1376" s="12" t="s">
        <v>1853</v>
      </c>
      <c r="I1376" s="12" t="s">
        <v>1482</v>
      </c>
      <c r="J1376" s="12" t="s">
        <v>1051</v>
      </c>
      <c r="K1376" s="12" t="s">
        <v>1504</v>
      </c>
      <c r="L1376" s="12" t="s">
        <v>3522</v>
      </c>
      <c r="M1376" s="12" t="s">
        <v>2901</v>
      </c>
      <c r="N1376" s="12" t="s">
        <v>2491</v>
      </c>
      <c r="O1376" s="12" t="s">
        <v>371</v>
      </c>
      <c r="P1376" s="12" t="s">
        <v>371</v>
      </c>
      <c r="Q1376" s="12" t="s">
        <v>2172</v>
      </c>
      <c r="R1376" s="12" t="s">
        <v>4985</v>
      </c>
      <c r="S1376" s="12" t="s">
        <v>15425</v>
      </c>
      <c r="T1376" s="12" t="s">
        <v>9152</v>
      </c>
      <c r="U1376" s="12" t="s">
        <v>15420</v>
      </c>
      <c r="V1376" s="12" t="s">
        <v>15426</v>
      </c>
      <c r="W1376" s="12" t="s">
        <v>2</v>
      </c>
      <c r="X1376" s="12" t="s">
        <v>1795</v>
      </c>
      <c r="Y1376" s="12" t="s">
        <v>1922</v>
      </c>
      <c r="Z1376" s="12" t="s">
        <v>15427</v>
      </c>
    </row>
    <row r="1377" spans="1:26">
      <c r="A1377" s="12" t="s">
        <v>177</v>
      </c>
      <c r="B1377" s="12" t="s">
        <v>13249</v>
      </c>
      <c r="C1377" s="12" t="s">
        <v>15428</v>
      </c>
      <c r="D1377" s="12" t="s">
        <v>15429</v>
      </c>
      <c r="E1377" s="12" t="s">
        <v>15394</v>
      </c>
      <c r="F1377" s="12" t="s">
        <v>1984</v>
      </c>
      <c r="G1377" s="12" t="s">
        <v>1744</v>
      </c>
      <c r="H1377" s="12" t="s">
        <v>1053</v>
      </c>
      <c r="I1377" s="12" t="s">
        <v>1051</v>
      </c>
      <c r="J1377" s="12" t="s">
        <v>1051</v>
      </c>
      <c r="K1377" s="12" t="s">
        <v>1547</v>
      </c>
      <c r="L1377" s="12" t="s">
        <v>4617</v>
      </c>
      <c r="M1377" s="12" t="s">
        <v>375</v>
      </c>
      <c r="N1377" s="12" t="s">
        <v>2884</v>
      </c>
      <c r="O1377" s="12" t="s">
        <v>371</v>
      </c>
      <c r="P1377" s="12" t="s">
        <v>371</v>
      </c>
      <c r="Q1377" s="12" t="s">
        <v>2773</v>
      </c>
      <c r="R1377" s="12" t="s">
        <v>6120</v>
      </c>
      <c r="S1377" s="12" t="s">
        <v>15430</v>
      </c>
      <c r="T1377" s="12" t="s">
        <v>8300</v>
      </c>
      <c r="U1377" s="12" t="s">
        <v>15431</v>
      </c>
      <c r="V1377" s="12" t="s">
        <v>15432</v>
      </c>
      <c r="W1377" s="12" t="s">
        <v>3</v>
      </c>
      <c r="X1377" s="12" t="s">
        <v>14285</v>
      </c>
      <c r="Y1377" s="12" t="s">
        <v>10021</v>
      </c>
      <c r="Z1377" s="12" t="s">
        <v>15433</v>
      </c>
    </row>
    <row r="1378" spans="1:26">
      <c r="A1378" s="12" t="s">
        <v>177</v>
      </c>
      <c r="B1378" s="12" t="s">
        <v>1725</v>
      </c>
      <c r="C1378" s="12" t="s">
        <v>15434</v>
      </c>
      <c r="D1378" s="12" t="s">
        <v>15435</v>
      </c>
      <c r="E1378" s="12" t="s">
        <v>15394</v>
      </c>
      <c r="F1378" s="12" t="s">
        <v>2029</v>
      </c>
      <c r="G1378" s="12" t="s">
        <v>1657</v>
      </c>
      <c r="H1378" s="12" t="s">
        <v>1698</v>
      </c>
      <c r="I1378" s="12" t="s">
        <v>1482</v>
      </c>
      <c r="J1378" s="12" t="s">
        <v>1482</v>
      </c>
      <c r="K1378" s="12" t="s">
        <v>1482</v>
      </c>
      <c r="L1378" s="12" t="s">
        <v>5449</v>
      </c>
      <c r="M1378" s="12" t="s">
        <v>3663</v>
      </c>
      <c r="N1378" s="12" t="s">
        <v>2697</v>
      </c>
      <c r="O1378" s="12" t="s">
        <v>371</v>
      </c>
      <c r="P1378" s="12" t="s">
        <v>375</v>
      </c>
      <c r="Q1378" s="12" t="s">
        <v>375</v>
      </c>
      <c r="R1378" s="12" t="s">
        <v>5800</v>
      </c>
      <c r="S1378" s="12" t="s">
        <v>15436</v>
      </c>
      <c r="T1378" s="12" t="s">
        <v>15437</v>
      </c>
      <c r="U1378" s="12" t="s">
        <v>15438</v>
      </c>
      <c r="V1378" s="12" t="s">
        <v>9288</v>
      </c>
      <c r="W1378" s="12" t="s">
        <v>10</v>
      </c>
      <c r="X1378" s="12" t="s">
        <v>7006</v>
      </c>
      <c r="Y1378" s="12" t="s">
        <v>3309</v>
      </c>
      <c r="Z1378" s="12" t="s">
        <v>15439</v>
      </c>
    </row>
    <row r="1379" spans="1:26">
      <c r="A1379" s="12" t="s">
        <v>177</v>
      </c>
      <c r="B1379" s="12" t="s">
        <v>12130</v>
      </c>
      <c r="C1379" s="12" t="s">
        <v>15440</v>
      </c>
      <c r="D1379" s="12" t="s">
        <v>15441</v>
      </c>
      <c r="E1379" s="12" t="s">
        <v>15394</v>
      </c>
      <c r="F1379" s="12" t="s">
        <v>2137</v>
      </c>
      <c r="G1379" s="12" t="s">
        <v>1786</v>
      </c>
      <c r="H1379" s="12" t="s">
        <v>1502</v>
      </c>
      <c r="I1379" s="12" t="s">
        <v>3800</v>
      </c>
      <c r="J1379" s="12" t="s">
        <v>1482</v>
      </c>
      <c r="K1379" s="12" t="s">
        <v>1051</v>
      </c>
      <c r="L1379" s="12" t="s">
        <v>2064</v>
      </c>
      <c r="M1379" s="12" t="s">
        <v>7958</v>
      </c>
      <c r="N1379" s="12" t="s">
        <v>3522</v>
      </c>
      <c r="O1379" s="12" t="s">
        <v>91</v>
      </c>
      <c r="P1379" s="12" t="s">
        <v>371</v>
      </c>
      <c r="Q1379" s="12" t="s">
        <v>371</v>
      </c>
      <c r="R1379" s="12" t="s">
        <v>3663</v>
      </c>
      <c r="S1379" s="12" t="s">
        <v>15442</v>
      </c>
      <c r="T1379" s="12" t="s">
        <v>2887</v>
      </c>
      <c r="U1379" s="12" t="s">
        <v>15431</v>
      </c>
      <c r="V1379" s="12" t="s">
        <v>9276</v>
      </c>
      <c r="W1379" s="12" t="s">
        <v>2</v>
      </c>
      <c r="X1379" s="12" t="s">
        <v>12790</v>
      </c>
      <c r="Y1379" s="12" t="s">
        <v>11987</v>
      </c>
      <c r="Z1379" s="12" t="s">
        <v>15443</v>
      </c>
    </row>
    <row r="1380" spans="1:26">
      <c r="A1380" s="12" t="s">
        <v>177</v>
      </c>
      <c r="B1380" s="12" t="s">
        <v>14144</v>
      </c>
      <c r="C1380" s="12" t="s">
        <v>15444</v>
      </c>
      <c r="D1380" s="12" t="s">
        <v>15445</v>
      </c>
      <c r="E1380" s="12" t="s">
        <v>15446</v>
      </c>
      <c r="F1380" s="12" t="s">
        <v>1053</v>
      </c>
      <c r="G1380" s="12" t="s">
        <v>1721</v>
      </c>
      <c r="H1380" s="12" t="s">
        <v>1786</v>
      </c>
      <c r="I1380" s="12" t="s">
        <v>1547</v>
      </c>
      <c r="J1380" s="12" t="s">
        <v>1613</v>
      </c>
      <c r="K1380" s="12" t="s">
        <v>1504</v>
      </c>
      <c r="L1380" s="12" t="s">
        <v>2730</v>
      </c>
      <c r="M1380" s="12" t="s">
        <v>2698</v>
      </c>
      <c r="N1380" s="12" t="s">
        <v>375</v>
      </c>
      <c r="O1380" s="12" t="s">
        <v>2773</v>
      </c>
      <c r="P1380" s="12" t="s">
        <v>4481</v>
      </c>
      <c r="Q1380" s="12" t="s">
        <v>371</v>
      </c>
      <c r="R1380" s="12" t="s">
        <v>2900</v>
      </c>
      <c r="S1380" s="12" t="s">
        <v>15447</v>
      </c>
      <c r="T1380" s="12" t="s">
        <v>15448</v>
      </c>
      <c r="U1380" s="12" t="s">
        <v>15449</v>
      </c>
      <c r="V1380" s="12" t="s">
        <v>1164</v>
      </c>
      <c r="W1380" s="12" t="s">
        <v>10</v>
      </c>
      <c r="X1380" s="12" t="s">
        <v>1184</v>
      </c>
      <c r="Y1380" s="12" t="s">
        <v>7029</v>
      </c>
      <c r="Z1380" s="12" t="s">
        <v>15450</v>
      </c>
    </row>
    <row r="1381" spans="1:26">
      <c r="A1381" s="12" t="s">
        <v>177</v>
      </c>
      <c r="B1381" s="12" t="s">
        <v>15451</v>
      </c>
      <c r="C1381" s="12" t="s">
        <v>15452</v>
      </c>
      <c r="D1381" s="12" t="s">
        <v>15453</v>
      </c>
      <c r="E1381" s="12" t="s">
        <v>15446</v>
      </c>
      <c r="F1381" s="12" t="s">
        <v>1961</v>
      </c>
      <c r="G1381" s="12" t="s">
        <v>1786</v>
      </c>
      <c r="H1381" s="12" t="s">
        <v>1590</v>
      </c>
      <c r="I1381" s="12" t="s">
        <v>1051</v>
      </c>
      <c r="J1381" s="12" t="s">
        <v>1051</v>
      </c>
      <c r="K1381" s="12" t="s">
        <v>1051</v>
      </c>
      <c r="L1381" s="12" t="s">
        <v>4781</v>
      </c>
      <c r="M1381" s="12" t="s">
        <v>4333</v>
      </c>
      <c r="N1381" s="12" t="s">
        <v>3362</v>
      </c>
      <c r="O1381" s="12" t="s">
        <v>371</v>
      </c>
      <c r="P1381" s="12" t="s">
        <v>371</v>
      </c>
      <c r="Q1381" s="12" t="s">
        <v>3522</v>
      </c>
      <c r="R1381" s="12" t="s">
        <v>2933</v>
      </c>
      <c r="S1381" s="12" t="s">
        <v>15454</v>
      </c>
      <c r="T1381" s="12" t="s">
        <v>15455</v>
      </c>
      <c r="U1381" s="12" t="s">
        <v>4338</v>
      </c>
      <c r="V1381" s="12" t="s">
        <v>15456</v>
      </c>
      <c r="W1381" s="12" t="s">
        <v>2</v>
      </c>
      <c r="X1381" s="12" t="s">
        <v>12983</v>
      </c>
      <c r="Y1381" s="12" t="s">
        <v>11404</v>
      </c>
      <c r="Z1381" s="12" t="s">
        <v>15457</v>
      </c>
    </row>
    <row r="1382" spans="1:26">
      <c r="A1382" s="12" t="s">
        <v>177</v>
      </c>
      <c r="B1382" s="12" t="s">
        <v>1098</v>
      </c>
      <c r="C1382" s="12" t="s">
        <v>15458</v>
      </c>
      <c r="D1382" s="12" t="s">
        <v>15459</v>
      </c>
      <c r="E1382" s="12" t="s">
        <v>15446</v>
      </c>
      <c r="F1382" s="12" t="s">
        <v>1984</v>
      </c>
      <c r="G1382" s="12" t="s">
        <v>1698</v>
      </c>
      <c r="H1382" s="12" t="s">
        <v>1592</v>
      </c>
      <c r="I1382" s="12" t="s">
        <v>1482</v>
      </c>
      <c r="J1382" s="12" t="s">
        <v>1546</v>
      </c>
      <c r="K1382" s="12" t="s">
        <v>1482</v>
      </c>
      <c r="L1382" s="12" t="s">
        <v>471</v>
      </c>
      <c r="M1382" s="12" t="s">
        <v>2697</v>
      </c>
      <c r="N1382" s="12" t="s">
        <v>3583</v>
      </c>
      <c r="O1382" s="12" t="s">
        <v>371</v>
      </c>
      <c r="P1382" s="12" t="s">
        <v>371</v>
      </c>
      <c r="Q1382" s="12" t="s">
        <v>371</v>
      </c>
      <c r="R1382" s="12" t="s">
        <v>1054</v>
      </c>
      <c r="S1382" s="12" t="s">
        <v>12485</v>
      </c>
      <c r="T1382" s="12" t="s">
        <v>15460</v>
      </c>
      <c r="U1382" s="12" t="s">
        <v>15461</v>
      </c>
      <c r="V1382" s="12" t="s">
        <v>4339</v>
      </c>
      <c r="W1382" s="12" t="s">
        <v>3</v>
      </c>
      <c r="X1382" s="12" t="s">
        <v>14354</v>
      </c>
      <c r="Y1382" s="12" t="s">
        <v>13087</v>
      </c>
      <c r="Z1382" s="12" t="s">
        <v>15462</v>
      </c>
    </row>
    <row r="1383" spans="1:26">
      <c r="A1383" s="12" t="s">
        <v>177</v>
      </c>
      <c r="B1383" s="12" t="s">
        <v>15463</v>
      </c>
      <c r="C1383" s="12" t="s">
        <v>15464</v>
      </c>
      <c r="D1383" s="12" t="s">
        <v>15465</v>
      </c>
      <c r="E1383" s="12" t="s">
        <v>15446</v>
      </c>
      <c r="F1383" s="12" t="s">
        <v>1918</v>
      </c>
      <c r="G1383" s="12" t="s">
        <v>2114</v>
      </c>
      <c r="H1383" s="12" t="s">
        <v>1051</v>
      </c>
      <c r="I1383" s="12" t="s">
        <v>3800</v>
      </c>
      <c r="J1383" s="12" t="s">
        <v>3800</v>
      </c>
      <c r="K1383" s="12" t="s">
        <v>3800</v>
      </c>
      <c r="L1383" s="12" t="s">
        <v>375</v>
      </c>
      <c r="M1383" s="12" t="s">
        <v>3614</v>
      </c>
      <c r="N1383" s="12" t="s">
        <v>3522</v>
      </c>
      <c r="O1383" s="12" t="s">
        <v>91</v>
      </c>
      <c r="P1383" s="12" t="s">
        <v>91</v>
      </c>
      <c r="Q1383" s="12" t="s">
        <v>91</v>
      </c>
      <c r="R1383" s="12" t="s">
        <v>2884</v>
      </c>
      <c r="S1383" s="12" t="s">
        <v>15466</v>
      </c>
      <c r="T1383" s="12" t="s">
        <v>15467</v>
      </c>
      <c r="U1383" s="12" t="s">
        <v>3808</v>
      </c>
      <c r="V1383" s="12" t="s">
        <v>372</v>
      </c>
      <c r="W1383" s="12" t="s">
        <v>3</v>
      </c>
      <c r="X1383" s="12" t="s">
        <v>11680</v>
      </c>
      <c r="Y1383" s="12" t="s">
        <v>3899</v>
      </c>
      <c r="Z1383" s="12" t="s">
        <v>15468</v>
      </c>
    </row>
    <row r="1384" spans="1:26">
      <c r="A1384" s="12" t="s">
        <v>177</v>
      </c>
      <c r="B1384" s="12" t="s">
        <v>7858</v>
      </c>
      <c r="C1384" s="12" t="s">
        <v>15469</v>
      </c>
      <c r="D1384" s="12" t="s">
        <v>15470</v>
      </c>
      <c r="E1384" s="12" t="s">
        <v>15446</v>
      </c>
      <c r="F1384" s="12" t="s">
        <v>3800</v>
      </c>
      <c r="G1384" s="12" t="s">
        <v>3800</v>
      </c>
      <c r="H1384" s="12" t="s">
        <v>3800</v>
      </c>
      <c r="I1384" s="12" t="s">
        <v>3800</v>
      </c>
      <c r="J1384" s="12" t="s">
        <v>3800</v>
      </c>
      <c r="K1384" s="12" t="s">
        <v>2587</v>
      </c>
      <c r="L1384" s="12" t="s">
        <v>91</v>
      </c>
      <c r="M1384" s="12" t="s">
        <v>91</v>
      </c>
      <c r="N1384" s="12" t="s">
        <v>91</v>
      </c>
      <c r="O1384" s="12" t="s">
        <v>91</v>
      </c>
      <c r="P1384" s="12" t="s">
        <v>91</v>
      </c>
      <c r="Q1384" s="12" t="s">
        <v>15471</v>
      </c>
      <c r="R1384" s="12" t="s">
        <v>15471</v>
      </c>
      <c r="S1384" s="12" t="s">
        <v>91</v>
      </c>
      <c r="T1384" s="12" t="s">
        <v>15472</v>
      </c>
      <c r="U1384" s="12" t="s">
        <v>3808</v>
      </c>
      <c r="V1384" s="12" t="s">
        <v>6841</v>
      </c>
      <c r="W1384" s="12" t="s">
        <v>91</v>
      </c>
      <c r="X1384" s="12" t="s">
        <v>15473</v>
      </c>
      <c r="Y1384" s="12" t="s">
        <v>15473</v>
      </c>
      <c r="Z1384" s="12" t="s">
        <v>91</v>
      </c>
    </row>
    <row r="1385" spans="1:26">
      <c r="A1385" s="12" t="s">
        <v>177</v>
      </c>
      <c r="B1385" s="12" t="s">
        <v>11604</v>
      </c>
      <c r="C1385" s="12" t="s">
        <v>15474</v>
      </c>
      <c r="D1385" s="12" t="s">
        <v>15475</v>
      </c>
      <c r="E1385" s="12" t="s">
        <v>15446</v>
      </c>
      <c r="F1385" s="12" t="s">
        <v>1810</v>
      </c>
      <c r="G1385" s="12" t="s">
        <v>1613</v>
      </c>
      <c r="H1385" s="12" t="s">
        <v>1764</v>
      </c>
      <c r="I1385" s="12" t="s">
        <v>1546</v>
      </c>
      <c r="J1385" s="12" t="s">
        <v>1051</v>
      </c>
      <c r="K1385" s="12" t="s">
        <v>1592</v>
      </c>
      <c r="L1385" s="12" t="s">
        <v>3346</v>
      </c>
      <c r="M1385" s="12" t="s">
        <v>4104</v>
      </c>
      <c r="N1385" s="12" t="s">
        <v>6672</v>
      </c>
      <c r="O1385" s="12" t="s">
        <v>375</v>
      </c>
      <c r="P1385" s="12" t="s">
        <v>3522</v>
      </c>
      <c r="Q1385" s="12" t="s">
        <v>3442</v>
      </c>
      <c r="R1385" s="12" t="s">
        <v>4299</v>
      </c>
      <c r="S1385" s="12" t="s">
        <v>15476</v>
      </c>
      <c r="T1385" s="12" t="s">
        <v>15477</v>
      </c>
      <c r="U1385" s="12" t="s">
        <v>15478</v>
      </c>
      <c r="V1385" s="12" t="s">
        <v>15479</v>
      </c>
      <c r="W1385" s="12" t="s">
        <v>11</v>
      </c>
      <c r="X1385" s="12" t="s">
        <v>14810</v>
      </c>
      <c r="Y1385" s="12" t="s">
        <v>14749</v>
      </c>
      <c r="Z1385" s="12" t="s">
        <v>15480</v>
      </c>
    </row>
    <row r="1386" spans="1:26">
      <c r="A1386" s="12" t="s">
        <v>177</v>
      </c>
      <c r="B1386" s="12" t="s">
        <v>15481</v>
      </c>
      <c r="C1386" s="12" t="s">
        <v>15482</v>
      </c>
      <c r="D1386" s="12" t="s">
        <v>15483</v>
      </c>
      <c r="E1386" s="12" t="s">
        <v>15446</v>
      </c>
      <c r="F1386" s="12" t="s">
        <v>2301</v>
      </c>
      <c r="G1386" s="12" t="s">
        <v>1590</v>
      </c>
      <c r="H1386" s="12" t="s">
        <v>1504</v>
      </c>
      <c r="I1386" s="12" t="s">
        <v>3800</v>
      </c>
      <c r="J1386" s="12" t="s">
        <v>3800</v>
      </c>
      <c r="K1386" s="12" t="s">
        <v>3800</v>
      </c>
      <c r="L1386" s="12" t="s">
        <v>6802</v>
      </c>
      <c r="M1386" s="12" t="s">
        <v>5498</v>
      </c>
      <c r="N1386" s="12" t="s">
        <v>2172</v>
      </c>
      <c r="O1386" s="12" t="s">
        <v>91</v>
      </c>
      <c r="P1386" s="12" t="s">
        <v>91</v>
      </c>
      <c r="Q1386" s="12" t="s">
        <v>91</v>
      </c>
      <c r="R1386" s="12" t="s">
        <v>4178</v>
      </c>
      <c r="S1386" s="12" t="s">
        <v>15484</v>
      </c>
      <c r="T1386" s="12" t="s">
        <v>15485</v>
      </c>
      <c r="U1386" s="12" t="s">
        <v>3808</v>
      </c>
      <c r="V1386" s="12" t="s">
        <v>372</v>
      </c>
      <c r="W1386" s="12" t="s">
        <v>10</v>
      </c>
      <c r="X1386" s="12" t="s">
        <v>15481</v>
      </c>
      <c r="Y1386" s="12" t="s">
        <v>6335</v>
      </c>
      <c r="Z1386" s="12" t="s">
        <v>15486</v>
      </c>
    </row>
    <row r="1387" spans="1:26">
      <c r="A1387" s="12" t="s">
        <v>177</v>
      </c>
      <c r="B1387" s="12" t="s">
        <v>15487</v>
      </c>
      <c r="C1387" s="12" t="s">
        <v>15488</v>
      </c>
      <c r="D1387" s="12" t="s">
        <v>15489</v>
      </c>
      <c r="E1387" s="12" t="s">
        <v>15446</v>
      </c>
      <c r="F1387" s="12" t="s">
        <v>2301</v>
      </c>
      <c r="G1387" s="12" t="s">
        <v>1698</v>
      </c>
      <c r="H1387" s="12" t="s">
        <v>1051</v>
      </c>
      <c r="I1387" s="12" t="s">
        <v>3800</v>
      </c>
      <c r="J1387" s="12" t="s">
        <v>1051</v>
      </c>
      <c r="K1387" s="12" t="s">
        <v>3800</v>
      </c>
      <c r="L1387" s="12" t="s">
        <v>4104</v>
      </c>
      <c r="M1387" s="12" t="s">
        <v>375</v>
      </c>
      <c r="N1387" s="12" t="s">
        <v>371</v>
      </c>
      <c r="O1387" s="12" t="s">
        <v>91</v>
      </c>
      <c r="P1387" s="12" t="s">
        <v>371</v>
      </c>
      <c r="Q1387" s="12" t="s">
        <v>91</v>
      </c>
      <c r="R1387" s="12" t="s">
        <v>7708</v>
      </c>
      <c r="S1387" s="12" t="s">
        <v>13027</v>
      </c>
      <c r="T1387" s="12" t="s">
        <v>15490</v>
      </c>
      <c r="U1387" s="12" t="s">
        <v>15491</v>
      </c>
      <c r="V1387" s="12" t="s">
        <v>372</v>
      </c>
      <c r="W1387" s="12" t="s">
        <v>3</v>
      </c>
      <c r="X1387" s="12" t="s">
        <v>10487</v>
      </c>
      <c r="Y1387" s="12" t="s">
        <v>6929</v>
      </c>
      <c r="Z1387" s="12" t="s">
        <v>15492</v>
      </c>
    </row>
    <row r="1388" spans="1:26">
      <c r="A1388" s="12" t="s">
        <v>177</v>
      </c>
      <c r="B1388" s="12" t="s">
        <v>8960</v>
      </c>
      <c r="C1388" s="12" t="s">
        <v>15493</v>
      </c>
      <c r="D1388" s="12" t="s">
        <v>15494</v>
      </c>
      <c r="E1388" s="12" t="s">
        <v>15446</v>
      </c>
      <c r="F1388" s="12" t="s">
        <v>2281</v>
      </c>
      <c r="G1388" s="12" t="s">
        <v>1744</v>
      </c>
      <c r="H1388" s="12" t="s">
        <v>1051</v>
      </c>
      <c r="I1388" s="12" t="s">
        <v>3800</v>
      </c>
      <c r="J1388" s="12" t="s">
        <v>3800</v>
      </c>
      <c r="K1388" s="12" t="s">
        <v>3800</v>
      </c>
      <c r="L1388" s="12" t="s">
        <v>11497</v>
      </c>
      <c r="M1388" s="12" t="s">
        <v>2901</v>
      </c>
      <c r="N1388" s="12" t="s">
        <v>371</v>
      </c>
      <c r="O1388" s="12" t="s">
        <v>91</v>
      </c>
      <c r="P1388" s="12" t="s">
        <v>91</v>
      </c>
      <c r="Q1388" s="12" t="s">
        <v>91</v>
      </c>
      <c r="R1388" s="12" t="s">
        <v>5435</v>
      </c>
      <c r="S1388" s="12" t="s">
        <v>15495</v>
      </c>
      <c r="T1388" s="12" t="s">
        <v>15496</v>
      </c>
      <c r="U1388" s="12" t="s">
        <v>3808</v>
      </c>
      <c r="V1388" s="12" t="s">
        <v>372</v>
      </c>
      <c r="W1388" s="12" t="s">
        <v>10</v>
      </c>
      <c r="X1388" s="12" t="s">
        <v>13437</v>
      </c>
      <c r="Y1388" s="12" t="s">
        <v>12708</v>
      </c>
      <c r="Z1388" s="12" t="s">
        <v>15497</v>
      </c>
    </row>
    <row r="1389" spans="1:26">
      <c r="A1389" s="12" t="s">
        <v>177</v>
      </c>
      <c r="B1389" s="12" t="s">
        <v>15498</v>
      </c>
      <c r="C1389" s="12" t="s">
        <v>15499</v>
      </c>
      <c r="D1389" s="12" t="s">
        <v>15500</v>
      </c>
      <c r="E1389" s="12" t="s">
        <v>15501</v>
      </c>
      <c r="F1389" s="12" t="s">
        <v>2502</v>
      </c>
      <c r="G1389" s="12" t="s">
        <v>1504</v>
      </c>
      <c r="H1389" s="12" t="s">
        <v>3800</v>
      </c>
      <c r="I1389" s="12" t="s">
        <v>3800</v>
      </c>
      <c r="J1389" s="12" t="s">
        <v>3800</v>
      </c>
      <c r="K1389" s="12" t="s">
        <v>3800</v>
      </c>
      <c r="L1389" s="12" t="s">
        <v>6802</v>
      </c>
      <c r="M1389" s="12" t="s">
        <v>2315</v>
      </c>
      <c r="N1389" s="12" t="s">
        <v>91</v>
      </c>
      <c r="O1389" s="12" t="s">
        <v>91</v>
      </c>
      <c r="P1389" s="12" t="s">
        <v>91</v>
      </c>
      <c r="Q1389" s="12" t="s">
        <v>91</v>
      </c>
      <c r="R1389" s="12" t="s">
        <v>10710</v>
      </c>
      <c r="S1389" s="12" t="s">
        <v>15502</v>
      </c>
      <c r="T1389" s="12" t="s">
        <v>15503</v>
      </c>
      <c r="U1389" s="12" t="s">
        <v>3808</v>
      </c>
      <c r="V1389" s="12" t="s">
        <v>372</v>
      </c>
      <c r="W1389" s="12" t="s">
        <v>10</v>
      </c>
      <c r="X1389" s="12" t="s">
        <v>15504</v>
      </c>
      <c r="Y1389" s="12" t="s">
        <v>12587</v>
      </c>
      <c r="Z1389" s="12" t="s">
        <v>15505</v>
      </c>
    </row>
    <row r="1390" spans="1:26">
      <c r="A1390" s="12" t="s">
        <v>177</v>
      </c>
      <c r="B1390" s="12" t="s">
        <v>12431</v>
      </c>
      <c r="C1390" s="12" t="s">
        <v>15506</v>
      </c>
      <c r="D1390" s="12" t="s">
        <v>15507</v>
      </c>
      <c r="E1390" s="12" t="s">
        <v>15501</v>
      </c>
      <c r="F1390" s="12" t="s">
        <v>1719</v>
      </c>
      <c r="G1390" s="12" t="s">
        <v>1657</v>
      </c>
      <c r="H1390" s="12" t="s">
        <v>1482</v>
      </c>
      <c r="I1390" s="12" t="s">
        <v>1051</v>
      </c>
      <c r="J1390" s="12" t="s">
        <v>1482</v>
      </c>
      <c r="K1390" s="12" t="s">
        <v>1502</v>
      </c>
      <c r="L1390" s="12" t="s">
        <v>6949</v>
      </c>
      <c r="M1390" s="12" t="s">
        <v>375</v>
      </c>
      <c r="N1390" s="12" t="s">
        <v>371</v>
      </c>
      <c r="O1390" s="12" t="s">
        <v>3522</v>
      </c>
      <c r="P1390" s="12" t="s">
        <v>371</v>
      </c>
      <c r="Q1390" s="12" t="s">
        <v>431</v>
      </c>
      <c r="R1390" s="12" t="s">
        <v>15508</v>
      </c>
      <c r="S1390" s="12" t="s">
        <v>15509</v>
      </c>
      <c r="T1390" s="12" t="s">
        <v>15510</v>
      </c>
      <c r="U1390" s="12" t="s">
        <v>15511</v>
      </c>
      <c r="V1390" s="12" t="s">
        <v>15512</v>
      </c>
      <c r="W1390" s="12" t="s">
        <v>3</v>
      </c>
      <c r="X1390" s="12" t="s">
        <v>1924</v>
      </c>
      <c r="Y1390" s="12" t="s">
        <v>9325</v>
      </c>
      <c r="Z1390" s="12" t="s">
        <v>15513</v>
      </c>
    </row>
    <row r="1391" spans="1:26">
      <c r="A1391" s="12" t="s">
        <v>177</v>
      </c>
      <c r="B1391" s="12" t="s">
        <v>15514</v>
      </c>
      <c r="C1391" s="12" t="s">
        <v>15515</v>
      </c>
      <c r="D1391" s="12" t="s">
        <v>15516</v>
      </c>
      <c r="E1391" s="12" t="s">
        <v>15501</v>
      </c>
      <c r="F1391" s="12" t="s">
        <v>1786</v>
      </c>
      <c r="G1391" s="12" t="s">
        <v>1918</v>
      </c>
      <c r="H1391" s="12" t="s">
        <v>1547</v>
      </c>
      <c r="I1391" s="12" t="s">
        <v>3800</v>
      </c>
      <c r="J1391" s="12" t="s">
        <v>1592</v>
      </c>
      <c r="K1391" s="12" t="s">
        <v>1504</v>
      </c>
      <c r="L1391" s="12" t="s">
        <v>6188</v>
      </c>
      <c r="M1391" s="12" t="s">
        <v>5968</v>
      </c>
      <c r="N1391" s="12" t="s">
        <v>2773</v>
      </c>
      <c r="O1391" s="12" t="s">
        <v>91</v>
      </c>
      <c r="P1391" s="12" t="s">
        <v>3442</v>
      </c>
      <c r="Q1391" s="12" t="s">
        <v>2315</v>
      </c>
      <c r="R1391" s="12" t="s">
        <v>15517</v>
      </c>
      <c r="S1391" s="12" t="s">
        <v>15518</v>
      </c>
      <c r="T1391" s="12" t="s">
        <v>15519</v>
      </c>
      <c r="U1391" s="12" t="s">
        <v>15520</v>
      </c>
      <c r="V1391" s="12" t="s">
        <v>12586</v>
      </c>
      <c r="W1391" s="12" t="s">
        <v>10</v>
      </c>
      <c r="X1391" s="12" t="s">
        <v>1989</v>
      </c>
      <c r="Y1391" s="12" t="s">
        <v>3437</v>
      </c>
      <c r="Z1391" s="12" t="s">
        <v>15521</v>
      </c>
    </row>
    <row r="1392" spans="1:26">
      <c r="A1392" s="12" t="s">
        <v>177</v>
      </c>
      <c r="B1392" s="12" t="s">
        <v>7806</v>
      </c>
      <c r="C1392" s="12" t="s">
        <v>15522</v>
      </c>
      <c r="D1392" s="12" t="s">
        <v>15523</v>
      </c>
      <c r="E1392" s="12" t="s">
        <v>15501</v>
      </c>
      <c r="F1392" s="12" t="s">
        <v>2027</v>
      </c>
      <c r="G1392" s="12" t="s">
        <v>1875</v>
      </c>
      <c r="H1392" s="12" t="s">
        <v>1482</v>
      </c>
      <c r="I1392" s="12" t="s">
        <v>3800</v>
      </c>
      <c r="J1392" s="12" t="s">
        <v>3800</v>
      </c>
      <c r="K1392" s="12" t="s">
        <v>1051</v>
      </c>
      <c r="L1392" s="12" t="s">
        <v>4436</v>
      </c>
      <c r="M1392" s="12" t="s">
        <v>6802</v>
      </c>
      <c r="N1392" s="12" t="s">
        <v>3522</v>
      </c>
      <c r="O1392" s="12" t="s">
        <v>91</v>
      </c>
      <c r="P1392" s="12" t="s">
        <v>91</v>
      </c>
      <c r="Q1392" s="12" t="s">
        <v>3522</v>
      </c>
      <c r="R1392" s="12" t="s">
        <v>10730</v>
      </c>
      <c r="S1392" s="12" t="s">
        <v>9047</v>
      </c>
      <c r="T1392" s="12" t="s">
        <v>15524</v>
      </c>
      <c r="U1392" s="12" t="s">
        <v>3808</v>
      </c>
      <c r="V1392" s="12" t="s">
        <v>9413</v>
      </c>
      <c r="W1392" s="12" t="s">
        <v>2</v>
      </c>
      <c r="X1392" s="12" t="s">
        <v>15525</v>
      </c>
      <c r="Y1392" s="12" t="s">
        <v>15526</v>
      </c>
      <c r="Z1392" s="12" t="s">
        <v>15527</v>
      </c>
    </row>
    <row r="1393" spans="1:26">
      <c r="A1393" s="12" t="s">
        <v>177</v>
      </c>
      <c r="B1393" s="12" t="s">
        <v>14869</v>
      </c>
      <c r="C1393" s="12" t="s">
        <v>15528</v>
      </c>
      <c r="D1393" s="12" t="s">
        <v>15529</v>
      </c>
      <c r="E1393" s="12" t="s">
        <v>15501</v>
      </c>
      <c r="F1393" s="12" t="s">
        <v>1810</v>
      </c>
      <c r="G1393" s="12" t="s">
        <v>1897</v>
      </c>
      <c r="H1393" s="12" t="s">
        <v>1502</v>
      </c>
      <c r="I1393" s="12" t="s">
        <v>1502</v>
      </c>
      <c r="J1393" s="12" t="s">
        <v>1482</v>
      </c>
      <c r="K1393" s="12" t="s">
        <v>1547</v>
      </c>
      <c r="L1393" s="12" t="s">
        <v>6240</v>
      </c>
      <c r="M1393" s="12" t="s">
        <v>5256</v>
      </c>
      <c r="N1393" s="12" t="s">
        <v>2696</v>
      </c>
      <c r="O1393" s="12" t="s">
        <v>375</v>
      </c>
      <c r="P1393" s="12" t="s">
        <v>375</v>
      </c>
      <c r="Q1393" s="12" t="s">
        <v>2038</v>
      </c>
      <c r="R1393" s="12" t="s">
        <v>15517</v>
      </c>
      <c r="S1393" s="12" t="s">
        <v>15530</v>
      </c>
      <c r="T1393" s="12" t="s">
        <v>15531</v>
      </c>
      <c r="U1393" s="12" t="s">
        <v>9422</v>
      </c>
      <c r="V1393" s="12" t="s">
        <v>15532</v>
      </c>
      <c r="W1393" s="12" t="s">
        <v>2</v>
      </c>
      <c r="X1393" s="12" t="s">
        <v>15533</v>
      </c>
      <c r="Y1393" s="12" t="s">
        <v>15534</v>
      </c>
      <c r="Z1393" s="12" t="s">
        <v>15535</v>
      </c>
    </row>
    <row r="1394" spans="1:26">
      <c r="A1394" s="12" t="s">
        <v>177</v>
      </c>
      <c r="B1394" s="12" t="s">
        <v>15536</v>
      </c>
      <c r="C1394" s="12" t="s">
        <v>15537</v>
      </c>
      <c r="D1394" s="12" t="s">
        <v>15538</v>
      </c>
      <c r="E1394" s="12" t="s">
        <v>15501</v>
      </c>
      <c r="F1394" s="12" t="s">
        <v>1897</v>
      </c>
      <c r="G1394" s="12" t="s">
        <v>1592</v>
      </c>
      <c r="H1394" s="12" t="s">
        <v>1502</v>
      </c>
      <c r="I1394" s="12" t="s">
        <v>1051</v>
      </c>
      <c r="J1394" s="12" t="s">
        <v>1744</v>
      </c>
      <c r="K1394" s="12" t="s">
        <v>1546</v>
      </c>
      <c r="L1394" s="12" t="s">
        <v>6492</v>
      </c>
      <c r="M1394" s="12" t="s">
        <v>4012</v>
      </c>
      <c r="N1394" s="12" t="s">
        <v>371</v>
      </c>
      <c r="O1394" s="12" t="s">
        <v>371</v>
      </c>
      <c r="P1394" s="12" t="s">
        <v>1355</v>
      </c>
      <c r="Q1394" s="12" t="s">
        <v>371</v>
      </c>
      <c r="R1394" s="12" t="s">
        <v>15539</v>
      </c>
      <c r="S1394" s="12" t="s">
        <v>15540</v>
      </c>
      <c r="T1394" s="12" t="s">
        <v>15541</v>
      </c>
      <c r="U1394" s="12" t="s">
        <v>15542</v>
      </c>
      <c r="V1394" s="12" t="s">
        <v>2778</v>
      </c>
      <c r="W1394" s="12" t="s">
        <v>10</v>
      </c>
      <c r="X1394" s="12" t="s">
        <v>11933</v>
      </c>
      <c r="Y1394" s="12" t="s">
        <v>11150</v>
      </c>
      <c r="Z1394" s="12" t="s">
        <v>15543</v>
      </c>
    </row>
    <row r="1395" spans="1:26">
      <c r="A1395" s="12" t="s">
        <v>177</v>
      </c>
      <c r="B1395" s="12" t="s">
        <v>15544</v>
      </c>
      <c r="C1395" s="12" t="s">
        <v>15545</v>
      </c>
      <c r="D1395" s="12" t="s">
        <v>15546</v>
      </c>
      <c r="E1395" s="12" t="s">
        <v>15501</v>
      </c>
      <c r="F1395" s="12" t="s">
        <v>1698</v>
      </c>
      <c r="G1395" s="12" t="s">
        <v>1897</v>
      </c>
      <c r="H1395" s="12" t="s">
        <v>1786</v>
      </c>
      <c r="I1395" s="12" t="s">
        <v>1482</v>
      </c>
      <c r="J1395" s="12" t="s">
        <v>1051</v>
      </c>
      <c r="K1395" s="12" t="s">
        <v>1051</v>
      </c>
      <c r="L1395" s="12" t="s">
        <v>3522</v>
      </c>
      <c r="M1395" s="12" t="s">
        <v>3522</v>
      </c>
      <c r="N1395" s="12" t="s">
        <v>7958</v>
      </c>
      <c r="O1395" s="12" t="s">
        <v>3522</v>
      </c>
      <c r="P1395" s="12" t="s">
        <v>3522</v>
      </c>
      <c r="Q1395" s="12" t="s">
        <v>3522</v>
      </c>
      <c r="R1395" s="12" t="s">
        <v>14667</v>
      </c>
      <c r="S1395" s="12" t="s">
        <v>15547</v>
      </c>
      <c r="T1395" s="12" t="s">
        <v>15519</v>
      </c>
      <c r="U1395" s="12" t="s">
        <v>15511</v>
      </c>
      <c r="V1395" s="12" t="s">
        <v>9413</v>
      </c>
      <c r="W1395" s="12" t="s">
        <v>11</v>
      </c>
      <c r="X1395" s="12" t="s">
        <v>13602</v>
      </c>
      <c r="Y1395" s="12" t="s">
        <v>15381</v>
      </c>
      <c r="Z1395" s="12" t="s">
        <v>15548</v>
      </c>
    </row>
    <row r="1396" spans="1:26">
      <c r="A1396" s="12" t="s">
        <v>177</v>
      </c>
      <c r="B1396" s="12" t="s">
        <v>1727</v>
      </c>
      <c r="C1396" s="12" t="s">
        <v>15549</v>
      </c>
      <c r="D1396" s="12" t="s">
        <v>15550</v>
      </c>
      <c r="E1396" s="12" t="s">
        <v>15501</v>
      </c>
      <c r="F1396" s="12" t="s">
        <v>2007</v>
      </c>
      <c r="G1396" s="12" t="s">
        <v>1831</v>
      </c>
      <c r="H1396" s="12" t="s">
        <v>1504</v>
      </c>
      <c r="I1396" s="12" t="s">
        <v>3800</v>
      </c>
      <c r="J1396" s="12" t="s">
        <v>1482</v>
      </c>
      <c r="K1396" s="12" t="s">
        <v>1502</v>
      </c>
      <c r="L1396" s="12" t="s">
        <v>5189</v>
      </c>
      <c r="M1396" s="12" t="s">
        <v>3998</v>
      </c>
      <c r="N1396" s="12" t="s">
        <v>2315</v>
      </c>
      <c r="O1396" s="12" t="s">
        <v>91</v>
      </c>
      <c r="P1396" s="12" t="s">
        <v>371</v>
      </c>
      <c r="Q1396" s="12" t="s">
        <v>375</v>
      </c>
      <c r="R1396" s="12" t="s">
        <v>9419</v>
      </c>
      <c r="S1396" s="12" t="s">
        <v>15551</v>
      </c>
      <c r="T1396" s="12" t="s">
        <v>15552</v>
      </c>
      <c r="U1396" s="12" t="s">
        <v>12585</v>
      </c>
      <c r="V1396" s="12" t="s">
        <v>15512</v>
      </c>
      <c r="W1396" s="12" t="s">
        <v>2</v>
      </c>
      <c r="X1396" s="12" t="s">
        <v>14919</v>
      </c>
      <c r="Y1396" s="12" t="s">
        <v>13411</v>
      </c>
      <c r="Z1396" s="12" t="s">
        <v>15553</v>
      </c>
    </row>
    <row r="1397" spans="1:26">
      <c r="A1397" s="12" t="s">
        <v>177</v>
      </c>
      <c r="B1397" s="12" t="s">
        <v>15554</v>
      </c>
      <c r="C1397" s="12" t="s">
        <v>15555</v>
      </c>
      <c r="D1397" s="12" t="s">
        <v>15556</v>
      </c>
      <c r="E1397" s="12" t="s">
        <v>15501</v>
      </c>
      <c r="F1397" s="12" t="s">
        <v>2137</v>
      </c>
      <c r="G1397" s="12" t="s">
        <v>1875</v>
      </c>
      <c r="H1397" s="12" t="s">
        <v>1051</v>
      </c>
      <c r="I1397" s="12" t="s">
        <v>3800</v>
      </c>
      <c r="J1397" s="12" t="s">
        <v>3800</v>
      </c>
      <c r="K1397" s="12" t="s">
        <v>3800</v>
      </c>
      <c r="L1397" s="12" t="s">
        <v>3522</v>
      </c>
      <c r="M1397" s="12" t="s">
        <v>6802</v>
      </c>
      <c r="N1397" s="12" t="s">
        <v>371</v>
      </c>
      <c r="O1397" s="12" t="s">
        <v>91</v>
      </c>
      <c r="P1397" s="12" t="s">
        <v>91</v>
      </c>
      <c r="Q1397" s="12" t="s">
        <v>91</v>
      </c>
      <c r="R1397" s="12" t="s">
        <v>14667</v>
      </c>
      <c r="S1397" s="12" t="s">
        <v>15557</v>
      </c>
      <c r="T1397" s="12" t="s">
        <v>15558</v>
      </c>
      <c r="U1397" s="12" t="s">
        <v>3808</v>
      </c>
      <c r="V1397" s="12" t="s">
        <v>372</v>
      </c>
      <c r="W1397" s="12" t="s">
        <v>10</v>
      </c>
      <c r="X1397" s="12" t="s">
        <v>11746</v>
      </c>
      <c r="Y1397" s="12" t="s">
        <v>13958</v>
      </c>
      <c r="Z1397" s="12" t="s">
        <v>15559</v>
      </c>
    </row>
    <row r="1398" spans="1:26">
      <c r="A1398" s="12" t="s">
        <v>177</v>
      </c>
      <c r="B1398" s="12" t="s">
        <v>12691</v>
      </c>
      <c r="C1398" s="12" t="s">
        <v>15560</v>
      </c>
      <c r="D1398" s="12" t="s">
        <v>15561</v>
      </c>
      <c r="E1398" s="12" t="s">
        <v>15501</v>
      </c>
      <c r="F1398" s="12" t="s">
        <v>1961</v>
      </c>
      <c r="G1398" s="12" t="s">
        <v>1897</v>
      </c>
      <c r="H1398" s="12" t="s">
        <v>1547</v>
      </c>
      <c r="I1398" s="12" t="s">
        <v>3800</v>
      </c>
      <c r="J1398" s="12" t="s">
        <v>1051</v>
      </c>
      <c r="K1398" s="12" t="s">
        <v>1482</v>
      </c>
      <c r="L1398" s="12" t="s">
        <v>8840</v>
      </c>
      <c r="M1398" s="12" t="s">
        <v>3522</v>
      </c>
      <c r="N1398" s="12" t="s">
        <v>3522</v>
      </c>
      <c r="O1398" s="12" t="s">
        <v>91</v>
      </c>
      <c r="P1398" s="12" t="s">
        <v>3522</v>
      </c>
      <c r="Q1398" s="12" t="s">
        <v>3522</v>
      </c>
      <c r="R1398" s="12" t="s">
        <v>10934</v>
      </c>
      <c r="S1398" s="12" t="s">
        <v>15562</v>
      </c>
      <c r="T1398" s="12" t="s">
        <v>12297</v>
      </c>
      <c r="U1398" s="12" t="s">
        <v>15563</v>
      </c>
      <c r="V1398" s="12" t="s">
        <v>12602</v>
      </c>
      <c r="W1398" s="12" t="s">
        <v>11</v>
      </c>
      <c r="X1398" s="12" t="s">
        <v>15564</v>
      </c>
      <c r="Y1398" s="12" t="s">
        <v>15565</v>
      </c>
      <c r="Z1398" s="12" t="s">
        <v>15566</v>
      </c>
    </row>
    <row r="1399" spans="1:26">
      <c r="A1399" s="12" t="s">
        <v>177</v>
      </c>
      <c r="B1399" s="12" t="s">
        <v>15567</v>
      </c>
      <c r="C1399" s="12" t="s">
        <v>15568</v>
      </c>
      <c r="D1399" s="12" t="s">
        <v>15569</v>
      </c>
      <c r="E1399" s="12" t="s">
        <v>15501</v>
      </c>
      <c r="F1399" s="12" t="s">
        <v>1721</v>
      </c>
      <c r="G1399" s="12" t="s">
        <v>1786</v>
      </c>
      <c r="H1399" s="12" t="s">
        <v>1547</v>
      </c>
      <c r="I1399" s="12" t="s">
        <v>1502</v>
      </c>
      <c r="J1399" s="12" t="s">
        <v>1613</v>
      </c>
      <c r="K1399" s="12" t="s">
        <v>1592</v>
      </c>
      <c r="L1399" s="12" t="s">
        <v>3522</v>
      </c>
      <c r="M1399" s="12" t="s">
        <v>6188</v>
      </c>
      <c r="N1399" s="12" t="s">
        <v>3522</v>
      </c>
      <c r="O1399" s="12" t="s">
        <v>2696</v>
      </c>
      <c r="P1399" s="12" t="s">
        <v>4261</v>
      </c>
      <c r="Q1399" s="12" t="s">
        <v>4012</v>
      </c>
      <c r="R1399" s="12" t="s">
        <v>5149</v>
      </c>
      <c r="S1399" s="12" t="s">
        <v>15570</v>
      </c>
      <c r="T1399" s="12" t="s">
        <v>15571</v>
      </c>
      <c r="U1399" s="12" t="s">
        <v>15572</v>
      </c>
      <c r="V1399" s="12" t="s">
        <v>15573</v>
      </c>
      <c r="W1399" s="12" t="s">
        <v>11</v>
      </c>
      <c r="X1399" s="12" t="s">
        <v>12547</v>
      </c>
      <c r="Y1399" s="12" t="s">
        <v>14637</v>
      </c>
      <c r="Z1399" s="12" t="s">
        <v>15574</v>
      </c>
    </row>
    <row r="1400" spans="1:26">
      <c r="A1400" s="12" t="s">
        <v>177</v>
      </c>
      <c r="B1400" s="12" t="s">
        <v>7878</v>
      </c>
      <c r="C1400" s="12" t="s">
        <v>15575</v>
      </c>
      <c r="D1400" s="12" t="s">
        <v>15576</v>
      </c>
      <c r="E1400" s="12" t="s">
        <v>15501</v>
      </c>
      <c r="F1400" s="12" t="s">
        <v>1590</v>
      </c>
      <c r="G1400" s="12" t="s">
        <v>1698</v>
      </c>
      <c r="H1400" s="12" t="s">
        <v>1831</v>
      </c>
      <c r="I1400" s="12" t="s">
        <v>1053</v>
      </c>
      <c r="J1400" s="12" t="s">
        <v>1051</v>
      </c>
      <c r="K1400" s="12" t="s">
        <v>1482</v>
      </c>
      <c r="L1400" s="12" t="s">
        <v>4192</v>
      </c>
      <c r="M1400" s="12" t="s">
        <v>2315</v>
      </c>
      <c r="N1400" s="12" t="s">
        <v>2315</v>
      </c>
      <c r="O1400" s="12" t="s">
        <v>2884</v>
      </c>
      <c r="P1400" s="12" t="s">
        <v>3522</v>
      </c>
      <c r="Q1400" s="12" t="s">
        <v>375</v>
      </c>
      <c r="R1400" s="12" t="s">
        <v>10721</v>
      </c>
      <c r="S1400" s="12" t="s">
        <v>7093</v>
      </c>
      <c r="T1400" s="12" t="s">
        <v>15577</v>
      </c>
      <c r="U1400" s="12" t="s">
        <v>15578</v>
      </c>
      <c r="V1400" s="12" t="s">
        <v>12602</v>
      </c>
      <c r="W1400" s="12" t="s">
        <v>2</v>
      </c>
      <c r="X1400" s="12" t="s">
        <v>15579</v>
      </c>
      <c r="Y1400" s="12" t="s">
        <v>10815</v>
      </c>
      <c r="Z1400" s="12" t="s">
        <v>15580</v>
      </c>
    </row>
    <row r="1401" spans="1:26">
      <c r="A1401" s="12" t="s">
        <v>177</v>
      </c>
      <c r="B1401" s="12" t="s">
        <v>13581</v>
      </c>
      <c r="C1401" s="12" t="s">
        <v>15581</v>
      </c>
      <c r="D1401" s="12" t="s">
        <v>15582</v>
      </c>
      <c r="E1401" s="12" t="s">
        <v>15501</v>
      </c>
      <c r="F1401" s="12" t="s">
        <v>1810</v>
      </c>
      <c r="G1401" s="12" t="s">
        <v>2052</v>
      </c>
      <c r="H1401" s="12" t="s">
        <v>1592</v>
      </c>
      <c r="I1401" s="12" t="s">
        <v>3800</v>
      </c>
      <c r="J1401" s="12" t="s">
        <v>1051</v>
      </c>
      <c r="K1401" s="12" t="s">
        <v>3800</v>
      </c>
      <c r="L1401" s="12" t="s">
        <v>3551</v>
      </c>
      <c r="M1401" s="12" t="s">
        <v>3969</v>
      </c>
      <c r="N1401" s="12" t="s">
        <v>3492</v>
      </c>
      <c r="O1401" s="12" t="s">
        <v>91</v>
      </c>
      <c r="P1401" s="12" t="s">
        <v>371</v>
      </c>
      <c r="Q1401" s="12" t="s">
        <v>91</v>
      </c>
      <c r="R1401" s="12" t="s">
        <v>15583</v>
      </c>
      <c r="S1401" s="12" t="s">
        <v>15584</v>
      </c>
      <c r="T1401" s="12" t="s">
        <v>15585</v>
      </c>
      <c r="U1401" s="12" t="s">
        <v>15563</v>
      </c>
      <c r="V1401" s="12" t="s">
        <v>372</v>
      </c>
      <c r="W1401" s="12" t="s">
        <v>2</v>
      </c>
      <c r="X1401" s="12" t="s">
        <v>15586</v>
      </c>
      <c r="Y1401" s="12" t="s">
        <v>8890</v>
      </c>
      <c r="Z1401" s="12" t="s">
        <v>15587</v>
      </c>
    </row>
    <row r="1402" spans="1:26">
      <c r="A1402" s="12" t="s">
        <v>177</v>
      </c>
      <c r="B1402" s="12" t="s">
        <v>15588</v>
      </c>
      <c r="C1402" s="12" t="s">
        <v>15589</v>
      </c>
      <c r="D1402" s="12" t="s">
        <v>15590</v>
      </c>
      <c r="E1402" s="12" t="s">
        <v>15501</v>
      </c>
      <c r="F1402" s="12" t="s">
        <v>2301</v>
      </c>
      <c r="G1402" s="12" t="s">
        <v>1613</v>
      </c>
      <c r="H1402" s="12" t="s">
        <v>1502</v>
      </c>
      <c r="I1402" s="12" t="s">
        <v>1051</v>
      </c>
      <c r="J1402" s="12" t="s">
        <v>3800</v>
      </c>
      <c r="K1402" s="12" t="s">
        <v>3800</v>
      </c>
      <c r="L1402" s="12" t="s">
        <v>11576</v>
      </c>
      <c r="M1402" s="12" t="s">
        <v>2696</v>
      </c>
      <c r="N1402" s="12" t="s">
        <v>431</v>
      </c>
      <c r="O1402" s="12" t="s">
        <v>371</v>
      </c>
      <c r="P1402" s="12" t="s">
        <v>91</v>
      </c>
      <c r="Q1402" s="12" t="s">
        <v>91</v>
      </c>
      <c r="R1402" s="12" t="s">
        <v>11180</v>
      </c>
      <c r="S1402" s="12" t="s">
        <v>12344</v>
      </c>
      <c r="T1402" s="12" t="s">
        <v>13034</v>
      </c>
      <c r="U1402" s="12" t="s">
        <v>15563</v>
      </c>
      <c r="V1402" s="12" t="s">
        <v>372</v>
      </c>
      <c r="W1402" s="12" t="s">
        <v>10</v>
      </c>
      <c r="X1402" s="12" t="s">
        <v>3861</v>
      </c>
      <c r="Y1402" s="12" t="s">
        <v>9127</v>
      </c>
      <c r="Z1402" s="12" t="s">
        <v>15591</v>
      </c>
    </row>
    <row r="1403" spans="1:26">
      <c r="A1403" s="12" t="s">
        <v>177</v>
      </c>
      <c r="B1403" s="12" t="s">
        <v>14313</v>
      </c>
      <c r="C1403" s="12" t="s">
        <v>15592</v>
      </c>
      <c r="D1403" s="12" t="s">
        <v>15593</v>
      </c>
      <c r="E1403" s="12" t="s">
        <v>15594</v>
      </c>
      <c r="F1403" s="12" t="s">
        <v>2481</v>
      </c>
      <c r="G1403" s="12" t="s">
        <v>1504</v>
      </c>
      <c r="H1403" s="12" t="s">
        <v>3800</v>
      </c>
      <c r="I1403" s="12" t="s">
        <v>3800</v>
      </c>
      <c r="J1403" s="12" t="s">
        <v>3800</v>
      </c>
      <c r="K1403" s="12" t="s">
        <v>3800</v>
      </c>
      <c r="L1403" s="12" t="s">
        <v>14018</v>
      </c>
      <c r="M1403" s="12" t="s">
        <v>2315</v>
      </c>
      <c r="N1403" s="12" t="s">
        <v>91</v>
      </c>
      <c r="O1403" s="12" t="s">
        <v>91</v>
      </c>
      <c r="P1403" s="12" t="s">
        <v>91</v>
      </c>
      <c r="Q1403" s="12" t="s">
        <v>91</v>
      </c>
      <c r="R1403" s="12" t="s">
        <v>10610</v>
      </c>
      <c r="S1403" s="12" t="s">
        <v>15595</v>
      </c>
      <c r="T1403" s="12" t="s">
        <v>15596</v>
      </c>
      <c r="U1403" s="12" t="s">
        <v>3808</v>
      </c>
      <c r="V1403" s="12" t="s">
        <v>372</v>
      </c>
      <c r="W1403" s="12" t="s">
        <v>10</v>
      </c>
      <c r="X1403" s="12" t="s">
        <v>15597</v>
      </c>
      <c r="Y1403" s="12" t="s">
        <v>15598</v>
      </c>
      <c r="Z1403" s="12" t="s">
        <v>15599</v>
      </c>
    </row>
    <row r="1404" spans="1:26">
      <c r="A1404" s="12" t="s">
        <v>177</v>
      </c>
      <c r="B1404" s="12" t="s">
        <v>12247</v>
      </c>
      <c r="C1404" s="12" t="s">
        <v>15600</v>
      </c>
      <c r="D1404" s="12" t="s">
        <v>15601</v>
      </c>
      <c r="E1404" s="12" t="s">
        <v>15594</v>
      </c>
      <c r="F1404" s="12" t="s">
        <v>2007</v>
      </c>
      <c r="G1404" s="12" t="s">
        <v>1875</v>
      </c>
      <c r="H1404" s="12" t="s">
        <v>1051</v>
      </c>
      <c r="I1404" s="12" t="s">
        <v>3800</v>
      </c>
      <c r="J1404" s="12" t="s">
        <v>1504</v>
      </c>
      <c r="K1404" s="12" t="s">
        <v>1482</v>
      </c>
      <c r="L1404" s="12" t="s">
        <v>7226</v>
      </c>
      <c r="M1404" s="12" t="s">
        <v>3663</v>
      </c>
      <c r="N1404" s="12" t="s">
        <v>3522</v>
      </c>
      <c r="O1404" s="12" t="s">
        <v>91</v>
      </c>
      <c r="P1404" s="12" t="s">
        <v>371</v>
      </c>
      <c r="Q1404" s="12" t="s">
        <v>3522</v>
      </c>
      <c r="R1404" s="12" t="s">
        <v>3231</v>
      </c>
      <c r="S1404" s="12" t="s">
        <v>15602</v>
      </c>
      <c r="T1404" s="12" t="s">
        <v>15603</v>
      </c>
      <c r="U1404" s="12" t="s">
        <v>15604</v>
      </c>
      <c r="V1404" s="12" t="s">
        <v>8291</v>
      </c>
      <c r="W1404" s="12" t="s">
        <v>2</v>
      </c>
      <c r="X1404" s="12" t="s">
        <v>12596</v>
      </c>
      <c r="Y1404" s="12" t="s">
        <v>3242</v>
      </c>
      <c r="Z1404" s="12" t="s">
        <v>15605</v>
      </c>
    </row>
    <row r="1405" spans="1:26">
      <c r="A1405" s="12" t="s">
        <v>177</v>
      </c>
      <c r="B1405" s="12" t="s">
        <v>13641</v>
      </c>
      <c r="C1405" s="12" t="s">
        <v>15606</v>
      </c>
      <c r="D1405" s="12" t="s">
        <v>15607</v>
      </c>
      <c r="E1405" s="12" t="s">
        <v>15594</v>
      </c>
      <c r="F1405" s="12" t="s">
        <v>2029</v>
      </c>
      <c r="G1405" s="12" t="s">
        <v>1657</v>
      </c>
      <c r="H1405" s="12" t="s">
        <v>1482</v>
      </c>
      <c r="I1405" s="12" t="s">
        <v>3800</v>
      </c>
      <c r="J1405" s="12" t="s">
        <v>1546</v>
      </c>
      <c r="K1405" s="12" t="s">
        <v>1592</v>
      </c>
      <c r="L1405" s="12" t="s">
        <v>3756</v>
      </c>
      <c r="M1405" s="12" t="s">
        <v>2773</v>
      </c>
      <c r="N1405" s="12" t="s">
        <v>371</v>
      </c>
      <c r="O1405" s="12" t="s">
        <v>91</v>
      </c>
      <c r="P1405" s="12" t="s">
        <v>371</v>
      </c>
      <c r="Q1405" s="12" t="s">
        <v>371</v>
      </c>
      <c r="R1405" s="12" t="s">
        <v>2191</v>
      </c>
      <c r="S1405" s="12" t="s">
        <v>15608</v>
      </c>
      <c r="T1405" s="12" t="s">
        <v>15609</v>
      </c>
      <c r="U1405" s="12" t="s">
        <v>10188</v>
      </c>
      <c r="V1405" s="12" t="s">
        <v>15610</v>
      </c>
      <c r="W1405" s="12" t="s">
        <v>3</v>
      </c>
      <c r="X1405" s="12" t="s">
        <v>8344</v>
      </c>
      <c r="Y1405" s="12" t="s">
        <v>1600</v>
      </c>
      <c r="Z1405" s="12" t="s">
        <v>15611</v>
      </c>
    </row>
    <row r="1406" spans="1:26">
      <c r="A1406" s="12" t="s">
        <v>177</v>
      </c>
      <c r="B1406" s="12" t="s">
        <v>15612</v>
      </c>
      <c r="C1406" s="12" t="s">
        <v>15613</v>
      </c>
      <c r="D1406" s="12" t="s">
        <v>15614</v>
      </c>
      <c r="E1406" s="12" t="s">
        <v>15594</v>
      </c>
      <c r="F1406" s="12" t="s">
        <v>1764</v>
      </c>
      <c r="G1406" s="12" t="s">
        <v>2007</v>
      </c>
      <c r="H1406" s="12" t="s">
        <v>1592</v>
      </c>
      <c r="I1406" s="12" t="s">
        <v>1051</v>
      </c>
      <c r="J1406" s="12" t="s">
        <v>3800</v>
      </c>
      <c r="K1406" s="12" t="s">
        <v>1504</v>
      </c>
      <c r="L1406" s="12" t="s">
        <v>6672</v>
      </c>
      <c r="M1406" s="12" t="s">
        <v>2731</v>
      </c>
      <c r="N1406" s="12" t="s">
        <v>3492</v>
      </c>
      <c r="O1406" s="12" t="s">
        <v>3522</v>
      </c>
      <c r="P1406" s="12" t="s">
        <v>91</v>
      </c>
      <c r="Q1406" s="12" t="s">
        <v>2172</v>
      </c>
      <c r="R1406" s="12" t="s">
        <v>7226</v>
      </c>
      <c r="S1406" s="12" t="s">
        <v>12711</v>
      </c>
      <c r="T1406" s="12" t="s">
        <v>12998</v>
      </c>
      <c r="U1406" s="12" t="s">
        <v>12666</v>
      </c>
      <c r="V1406" s="12" t="s">
        <v>15615</v>
      </c>
      <c r="W1406" s="12" t="s">
        <v>4</v>
      </c>
      <c r="X1406" s="12" t="s">
        <v>15265</v>
      </c>
      <c r="Y1406" s="12" t="s">
        <v>14577</v>
      </c>
      <c r="Z1406" s="12" t="s">
        <v>15616</v>
      </c>
    </row>
    <row r="1407" spans="1:26">
      <c r="A1407" s="12" t="s">
        <v>177</v>
      </c>
      <c r="B1407" s="12" t="s">
        <v>15617</v>
      </c>
      <c r="C1407" s="12" t="s">
        <v>15618</v>
      </c>
      <c r="D1407" s="12" t="s">
        <v>15619</v>
      </c>
      <c r="E1407" s="12" t="s">
        <v>15594</v>
      </c>
      <c r="F1407" s="12" t="s">
        <v>1657</v>
      </c>
      <c r="G1407" s="12" t="s">
        <v>1831</v>
      </c>
      <c r="H1407" s="12" t="s">
        <v>1657</v>
      </c>
      <c r="I1407" s="12" t="s">
        <v>1547</v>
      </c>
      <c r="J1407" s="12" t="s">
        <v>1502</v>
      </c>
      <c r="K1407" s="12" t="s">
        <v>1547</v>
      </c>
      <c r="L1407" s="12" t="s">
        <v>6802</v>
      </c>
      <c r="M1407" s="12" t="s">
        <v>4781</v>
      </c>
      <c r="N1407" s="12" t="s">
        <v>6802</v>
      </c>
      <c r="O1407" s="12" t="s">
        <v>3663</v>
      </c>
      <c r="P1407" s="12" t="s">
        <v>375</v>
      </c>
      <c r="Q1407" s="12" t="s">
        <v>2038</v>
      </c>
      <c r="R1407" s="12" t="s">
        <v>9090</v>
      </c>
      <c r="S1407" s="12" t="s">
        <v>15620</v>
      </c>
      <c r="T1407" s="12" t="s">
        <v>13536</v>
      </c>
      <c r="U1407" s="12" t="s">
        <v>15621</v>
      </c>
      <c r="V1407" s="12" t="s">
        <v>15622</v>
      </c>
      <c r="W1407" s="12" t="s">
        <v>4</v>
      </c>
      <c r="X1407" s="12" t="s">
        <v>15623</v>
      </c>
      <c r="Y1407" s="12" t="s">
        <v>15624</v>
      </c>
      <c r="Z1407" s="12" t="s">
        <v>15625</v>
      </c>
    </row>
    <row r="1408" spans="1:26">
      <c r="A1408" s="12" t="s">
        <v>177</v>
      </c>
      <c r="B1408" s="12" t="s">
        <v>15062</v>
      </c>
      <c r="C1408" s="12" t="s">
        <v>15626</v>
      </c>
      <c r="D1408" s="12" t="s">
        <v>15627</v>
      </c>
      <c r="E1408" s="12" t="s">
        <v>15594</v>
      </c>
      <c r="F1408" s="12" t="s">
        <v>1742</v>
      </c>
      <c r="G1408" s="12" t="s">
        <v>1482</v>
      </c>
      <c r="H1408" s="12" t="s">
        <v>3800</v>
      </c>
      <c r="I1408" s="12" t="s">
        <v>3800</v>
      </c>
      <c r="J1408" s="12" t="s">
        <v>1698</v>
      </c>
      <c r="K1408" s="12" t="s">
        <v>3800</v>
      </c>
      <c r="L1408" s="12" t="s">
        <v>9573</v>
      </c>
      <c r="M1408" s="12" t="s">
        <v>375</v>
      </c>
      <c r="N1408" s="12" t="s">
        <v>91</v>
      </c>
      <c r="O1408" s="12" t="s">
        <v>91</v>
      </c>
      <c r="P1408" s="12" t="s">
        <v>4088</v>
      </c>
      <c r="Q1408" s="12" t="s">
        <v>91</v>
      </c>
      <c r="R1408" s="12" t="s">
        <v>7226</v>
      </c>
      <c r="S1408" s="12" t="s">
        <v>15361</v>
      </c>
      <c r="T1408" s="12" t="s">
        <v>15628</v>
      </c>
      <c r="U1408" s="12" t="s">
        <v>15629</v>
      </c>
      <c r="V1408" s="12" t="s">
        <v>372</v>
      </c>
      <c r="W1408" s="12" t="s">
        <v>3</v>
      </c>
      <c r="X1408" s="12" t="s">
        <v>7881</v>
      </c>
      <c r="Y1408" s="12" t="s">
        <v>3051</v>
      </c>
      <c r="Z1408" s="12" t="s">
        <v>15630</v>
      </c>
    </row>
    <row r="1409" spans="1:26">
      <c r="A1409" s="12" t="s">
        <v>177</v>
      </c>
      <c r="B1409" s="12" t="s">
        <v>14588</v>
      </c>
      <c r="C1409" s="12" t="s">
        <v>15631</v>
      </c>
      <c r="D1409" s="12" t="s">
        <v>15632</v>
      </c>
      <c r="E1409" s="12" t="s">
        <v>15594</v>
      </c>
      <c r="F1409" s="12" t="s">
        <v>1853</v>
      </c>
      <c r="G1409" s="12" t="s">
        <v>1810</v>
      </c>
      <c r="H1409" s="12" t="s">
        <v>1053</v>
      </c>
      <c r="I1409" s="12" t="s">
        <v>1482</v>
      </c>
      <c r="J1409" s="12" t="s">
        <v>1482</v>
      </c>
      <c r="K1409" s="12" t="s">
        <v>1504</v>
      </c>
      <c r="L1409" s="12" t="s">
        <v>4300</v>
      </c>
      <c r="M1409" s="12" t="s">
        <v>6240</v>
      </c>
      <c r="N1409" s="12" t="s">
        <v>2730</v>
      </c>
      <c r="O1409" s="12" t="s">
        <v>375</v>
      </c>
      <c r="P1409" s="12" t="s">
        <v>375</v>
      </c>
      <c r="Q1409" s="12" t="s">
        <v>2315</v>
      </c>
      <c r="R1409" s="12" t="s">
        <v>15633</v>
      </c>
      <c r="S1409" s="12" t="s">
        <v>8194</v>
      </c>
      <c r="T1409" s="12" t="s">
        <v>15634</v>
      </c>
      <c r="U1409" s="12" t="s">
        <v>12043</v>
      </c>
      <c r="V1409" s="12" t="s">
        <v>15615</v>
      </c>
      <c r="W1409" s="12" t="s">
        <v>2</v>
      </c>
      <c r="X1409" s="12" t="s">
        <v>15635</v>
      </c>
      <c r="Y1409" s="12" t="s">
        <v>15636</v>
      </c>
      <c r="Z1409" s="12" t="s">
        <v>15637</v>
      </c>
    </row>
    <row r="1410" spans="1:26">
      <c r="A1410" s="12" t="s">
        <v>177</v>
      </c>
      <c r="B1410" s="12" t="s">
        <v>15638</v>
      </c>
      <c r="C1410" s="12" t="s">
        <v>15639</v>
      </c>
      <c r="D1410" s="12" t="s">
        <v>15640</v>
      </c>
      <c r="E1410" s="12" t="s">
        <v>15594</v>
      </c>
      <c r="F1410" s="12" t="s">
        <v>1875</v>
      </c>
      <c r="G1410" s="12" t="s">
        <v>1764</v>
      </c>
      <c r="H1410" s="12" t="s">
        <v>1592</v>
      </c>
      <c r="I1410" s="12" t="s">
        <v>1051</v>
      </c>
      <c r="J1410" s="12" t="s">
        <v>1547</v>
      </c>
      <c r="K1410" s="12" t="s">
        <v>1502</v>
      </c>
      <c r="L1410" s="12" t="s">
        <v>5150</v>
      </c>
      <c r="M1410" s="12" t="s">
        <v>3803</v>
      </c>
      <c r="N1410" s="12" t="s">
        <v>3583</v>
      </c>
      <c r="O1410" s="12" t="s">
        <v>371</v>
      </c>
      <c r="P1410" s="12" t="s">
        <v>371</v>
      </c>
      <c r="Q1410" s="12" t="s">
        <v>371</v>
      </c>
      <c r="R1410" s="12" t="s">
        <v>375</v>
      </c>
      <c r="S1410" s="12" t="s">
        <v>10511</v>
      </c>
      <c r="T1410" s="12" t="s">
        <v>10790</v>
      </c>
      <c r="U1410" s="12" t="s">
        <v>10188</v>
      </c>
      <c r="V1410" s="12" t="s">
        <v>964</v>
      </c>
      <c r="W1410" s="12" t="s">
        <v>3</v>
      </c>
      <c r="X1410" s="12" t="s">
        <v>4807</v>
      </c>
      <c r="Y1410" s="12" t="s">
        <v>2746</v>
      </c>
      <c r="Z1410" s="12" t="s">
        <v>15641</v>
      </c>
    </row>
    <row r="1411" spans="1:26">
      <c r="A1411" s="12" t="s">
        <v>177</v>
      </c>
      <c r="B1411" s="12" t="s">
        <v>13168</v>
      </c>
      <c r="C1411" s="12" t="s">
        <v>15642</v>
      </c>
      <c r="D1411" s="12" t="s">
        <v>15643</v>
      </c>
      <c r="E1411" s="12" t="s">
        <v>15594</v>
      </c>
      <c r="F1411" s="12" t="s">
        <v>2404</v>
      </c>
      <c r="G1411" s="12" t="s">
        <v>1547</v>
      </c>
      <c r="H1411" s="12" t="s">
        <v>1051</v>
      </c>
      <c r="I1411" s="12" t="s">
        <v>3800</v>
      </c>
      <c r="J1411" s="12" t="s">
        <v>3800</v>
      </c>
      <c r="K1411" s="12" t="s">
        <v>1051</v>
      </c>
      <c r="L1411" s="12" t="s">
        <v>4436</v>
      </c>
      <c r="M1411" s="12" t="s">
        <v>3663</v>
      </c>
      <c r="N1411" s="12" t="s">
        <v>3522</v>
      </c>
      <c r="O1411" s="12" t="s">
        <v>91</v>
      </c>
      <c r="P1411" s="12" t="s">
        <v>91</v>
      </c>
      <c r="Q1411" s="12" t="s">
        <v>3522</v>
      </c>
      <c r="R1411" s="12" t="s">
        <v>4286</v>
      </c>
      <c r="S1411" s="12" t="s">
        <v>15644</v>
      </c>
      <c r="T1411" s="12" t="s">
        <v>15645</v>
      </c>
      <c r="U1411" s="12" t="s">
        <v>3808</v>
      </c>
      <c r="V1411" s="12" t="s">
        <v>12684</v>
      </c>
      <c r="W1411" s="12" t="s">
        <v>2</v>
      </c>
      <c r="X1411" s="12" t="s">
        <v>15646</v>
      </c>
      <c r="Y1411" s="12" t="s">
        <v>15647</v>
      </c>
      <c r="Z1411" s="12" t="s">
        <v>15648</v>
      </c>
    </row>
    <row r="1412" spans="1:26">
      <c r="A1412" s="12" t="s">
        <v>177</v>
      </c>
      <c r="B1412" s="12" t="s">
        <v>13935</v>
      </c>
      <c r="C1412" s="12" t="s">
        <v>15649</v>
      </c>
      <c r="D1412" s="12" t="s">
        <v>15650</v>
      </c>
      <c r="E1412" s="12" t="s">
        <v>15651</v>
      </c>
      <c r="F1412" s="12" t="s">
        <v>2114</v>
      </c>
      <c r="G1412" s="12" t="s">
        <v>1698</v>
      </c>
      <c r="H1412" s="12" t="s">
        <v>1547</v>
      </c>
      <c r="I1412" s="12" t="s">
        <v>1482</v>
      </c>
      <c r="J1412" s="12" t="s">
        <v>1051</v>
      </c>
      <c r="K1412" s="12" t="s">
        <v>3800</v>
      </c>
      <c r="L1412" s="12" t="s">
        <v>8235</v>
      </c>
      <c r="M1412" s="12" t="s">
        <v>2315</v>
      </c>
      <c r="N1412" s="12" t="s">
        <v>3663</v>
      </c>
      <c r="O1412" s="12" t="s">
        <v>371</v>
      </c>
      <c r="P1412" s="12" t="s">
        <v>371</v>
      </c>
      <c r="Q1412" s="12" t="s">
        <v>91</v>
      </c>
      <c r="R1412" s="12" t="s">
        <v>13931</v>
      </c>
      <c r="S1412" s="12" t="s">
        <v>15652</v>
      </c>
      <c r="T1412" s="12" t="s">
        <v>15653</v>
      </c>
      <c r="U1412" s="12" t="s">
        <v>9665</v>
      </c>
      <c r="V1412" s="12" t="s">
        <v>372</v>
      </c>
      <c r="W1412" s="12" t="s">
        <v>2</v>
      </c>
      <c r="X1412" s="12" t="s">
        <v>3072</v>
      </c>
      <c r="Y1412" s="12" t="s">
        <v>6629</v>
      </c>
      <c r="Z1412" s="12" t="s">
        <v>15654</v>
      </c>
    </row>
    <row r="1413" spans="1:26">
      <c r="A1413" s="12" t="s">
        <v>177</v>
      </c>
      <c r="B1413" s="12" t="s">
        <v>15655</v>
      </c>
      <c r="C1413" s="12" t="s">
        <v>15656</v>
      </c>
      <c r="D1413" s="12" t="s">
        <v>15657</v>
      </c>
      <c r="E1413" s="12" t="s">
        <v>15651</v>
      </c>
      <c r="F1413" s="12" t="s">
        <v>1360</v>
      </c>
      <c r="G1413" s="12" t="s">
        <v>1504</v>
      </c>
      <c r="H1413" s="12" t="s">
        <v>3800</v>
      </c>
      <c r="I1413" s="12" t="s">
        <v>3800</v>
      </c>
      <c r="J1413" s="12" t="s">
        <v>3800</v>
      </c>
      <c r="K1413" s="12" t="s">
        <v>1547</v>
      </c>
      <c r="L1413" s="12" t="s">
        <v>5138</v>
      </c>
      <c r="M1413" s="12" t="s">
        <v>2172</v>
      </c>
      <c r="N1413" s="12" t="s">
        <v>91</v>
      </c>
      <c r="O1413" s="12" t="s">
        <v>91</v>
      </c>
      <c r="P1413" s="12" t="s">
        <v>91</v>
      </c>
      <c r="Q1413" s="12" t="s">
        <v>471</v>
      </c>
      <c r="R1413" s="12" t="s">
        <v>15658</v>
      </c>
      <c r="S1413" s="12" t="s">
        <v>15659</v>
      </c>
      <c r="T1413" s="12" t="s">
        <v>15660</v>
      </c>
      <c r="U1413" s="12" t="s">
        <v>3808</v>
      </c>
      <c r="V1413" s="12" t="s">
        <v>15661</v>
      </c>
      <c r="W1413" s="12" t="s">
        <v>3</v>
      </c>
      <c r="X1413" s="12" t="s">
        <v>15662</v>
      </c>
      <c r="Y1413" s="12" t="s">
        <v>12625</v>
      </c>
      <c r="Z1413" s="12" t="s">
        <v>15663</v>
      </c>
    </row>
    <row r="1414" spans="1:26">
      <c r="A1414" s="12" t="s">
        <v>177</v>
      </c>
      <c r="B1414" s="12" t="s">
        <v>11825</v>
      </c>
      <c r="C1414" s="12" t="s">
        <v>15664</v>
      </c>
      <c r="D1414" s="12" t="s">
        <v>15665</v>
      </c>
      <c r="E1414" s="12" t="s">
        <v>15651</v>
      </c>
      <c r="F1414" s="12" t="s">
        <v>2052</v>
      </c>
      <c r="G1414" s="12" t="s">
        <v>1698</v>
      </c>
      <c r="H1414" s="12" t="s">
        <v>1613</v>
      </c>
      <c r="I1414" s="12" t="s">
        <v>1051</v>
      </c>
      <c r="J1414" s="12" t="s">
        <v>1051</v>
      </c>
      <c r="K1414" s="12" t="s">
        <v>1051</v>
      </c>
      <c r="L1414" s="12" t="s">
        <v>8556</v>
      </c>
      <c r="M1414" s="12" t="s">
        <v>2315</v>
      </c>
      <c r="N1414" s="12" t="s">
        <v>2696</v>
      </c>
      <c r="O1414" s="12" t="s">
        <v>3522</v>
      </c>
      <c r="P1414" s="12" t="s">
        <v>3522</v>
      </c>
      <c r="Q1414" s="12" t="s">
        <v>3522</v>
      </c>
      <c r="R1414" s="12" t="s">
        <v>13931</v>
      </c>
      <c r="S1414" s="12" t="s">
        <v>15031</v>
      </c>
      <c r="T1414" s="12" t="s">
        <v>15666</v>
      </c>
      <c r="U1414" s="12" t="s">
        <v>12795</v>
      </c>
      <c r="V1414" s="12" t="s">
        <v>5558</v>
      </c>
      <c r="W1414" s="12" t="s">
        <v>11</v>
      </c>
      <c r="X1414" s="12" t="s">
        <v>12446</v>
      </c>
      <c r="Y1414" s="12" t="s">
        <v>15667</v>
      </c>
      <c r="Z1414" s="12" t="s">
        <v>15668</v>
      </c>
    </row>
    <row r="1415" spans="1:26">
      <c r="A1415" s="12" t="s">
        <v>177</v>
      </c>
      <c r="B1415" s="12" t="s">
        <v>15669</v>
      </c>
      <c r="C1415" s="12" t="s">
        <v>15670</v>
      </c>
      <c r="D1415" s="12" t="s">
        <v>15671</v>
      </c>
      <c r="E1415" s="12" t="s">
        <v>15651</v>
      </c>
      <c r="F1415" s="12" t="s">
        <v>1961</v>
      </c>
      <c r="G1415" s="12" t="s">
        <v>1961</v>
      </c>
      <c r="H1415" s="12" t="s">
        <v>1504</v>
      </c>
      <c r="I1415" s="12" t="s">
        <v>3800</v>
      </c>
      <c r="J1415" s="12" t="s">
        <v>3800</v>
      </c>
      <c r="K1415" s="12" t="s">
        <v>3800</v>
      </c>
      <c r="L1415" s="12" t="s">
        <v>8840</v>
      </c>
      <c r="M1415" s="12" t="s">
        <v>5538</v>
      </c>
      <c r="N1415" s="12" t="s">
        <v>3522</v>
      </c>
      <c r="O1415" s="12" t="s">
        <v>91</v>
      </c>
      <c r="P1415" s="12" t="s">
        <v>91</v>
      </c>
      <c r="Q1415" s="12" t="s">
        <v>91</v>
      </c>
      <c r="R1415" s="12" t="s">
        <v>3346</v>
      </c>
      <c r="S1415" s="12" t="s">
        <v>15672</v>
      </c>
      <c r="T1415" s="12" t="s">
        <v>15673</v>
      </c>
      <c r="U1415" s="12" t="s">
        <v>3808</v>
      </c>
      <c r="V1415" s="12" t="s">
        <v>372</v>
      </c>
      <c r="W1415" s="12" t="s">
        <v>2</v>
      </c>
      <c r="X1415" s="12" t="s">
        <v>15674</v>
      </c>
      <c r="Y1415" s="12" t="s">
        <v>15675</v>
      </c>
      <c r="Z1415" s="12" t="s">
        <v>15676</v>
      </c>
    </row>
    <row r="1416" spans="1:26">
      <c r="A1416" s="12" t="s">
        <v>177</v>
      </c>
      <c r="B1416" s="12" t="s">
        <v>15288</v>
      </c>
      <c r="C1416" s="12" t="s">
        <v>15677</v>
      </c>
      <c r="D1416" s="12" t="s">
        <v>15678</v>
      </c>
      <c r="E1416" s="12" t="s">
        <v>15651</v>
      </c>
      <c r="F1416" s="12" t="s">
        <v>1742</v>
      </c>
      <c r="G1416" s="12" t="s">
        <v>1657</v>
      </c>
      <c r="H1416" s="12" t="s">
        <v>1482</v>
      </c>
      <c r="I1416" s="12" t="s">
        <v>3800</v>
      </c>
      <c r="J1416" s="12" t="s">
        <v>3800</v>
      </c>
      <c r="K1416" s="12" t="s">
        <v>1051</v>
      </c>
      <c r="L1416" s="12" t="s">
        <v>9573</v>
      </c>
      <c r="M1416" s="12" t="s">
        <v>3663</v>
      </c>
      <c r="N1416" s="12" t="s">
        <v>3522</v>
      </c>
      <c r="O1416" s="12" t="s">
        <v>91</v>
      </c>
      <c r="P1416" s="12" t="s">
        <v>91</v>
      </c>
      <c r="Q1416" s="12" t="s">
        <v>371</v>
      </c>
      <c r="R1416" s="12" t="s">
        <v>6741</v>
      </c>
      <c r="S1416" s="12" t="s">
        <v>13962</v>
      </c>
      <c r="T1416" s="12" t="s">
        <v>14891</v>
      </c>
      <c r="U1416" s="12" t="s">
        <v>3808</v>
      </c>
      <c r="V1416" s="12" t="s">
        <v>5558</v>
      </c>
      <c r="W1416" s="12" t="s">
        <v>2</v>
      </c>
      <c r="X1416" s="12" t="s">
        <v>15679</v>
      </c>
      <c r="Y1416" s="12" t="s">
        <v>13477</v>
      </c>
      <c r="Z1416" s="12" t="s">
        <v>15680</v>
      </c>
    </row>
    <row r="1417" spans="1:26">
      <c r="A1417" s="12" t="s">
        <v>177</v>
      </c>
      <c r="B1417" s="12" t="s">
        <v>15681</v>
      </c>
      <c r="C1417" s="12" t="s">
        <v>15682</v>
      </c>
      <c r="D1417" s="12" t="s">
        <v>15683</v>
      </c>
      <c r="E1417" s="12" t="s">
        <v>15684</v>
      </c>
      <c r="F1417" s="12" t="s">
        <v>2279</v>
      </c>
      <c r="G1417" s="12" t="s">
        <v>1504</v>
      </c>
      <c r="H1417" s="12" t="s">
        <v>3800</v>
      </c>
      <c r="I1417" s="12" t="s">
        <v>3800</v>
      </c>
      <c r="J1417" s="12" t="s">
        <v>3800</v>
      </c>
      <c r="K1417" s="12" t="s">
        <v>1051</v>
      </c>
      <c r="L1417" s="12" t="s">
        <v>10887</v>
      </c>
      <c r="M1417" s="12" t="s">
        <v>3522</v>
      </c>
      <c r="N1417" s="12" t="s">
        <v>91</v>
      </c>
      <c r="O1417" s="12" t="s">
        <v>91</v>
      </c>
      <c r="P1417" s="12" t="s">
        <v>91</v>
      </c>
      <c r="Q1417" s="12" t="s">
        <v>371</v>
      </c>
      <c r="R1417" s="12" t="s">
        <v>6142</v>
      </c>
      <c r="S1417" s="12" t="s">
        <v>15685</v>
      </c>
      <c r="T1417" s="12" t="s">
        <v>15686</v>
      </c>
      <c r="U1417" s="12" t="s">
        <v>3808</v>
      </c>
      <c r="V1417" s="12" t="s">
        <v>10928</v>
      </c>
      <c r="W1417" s="12" t="s">
        <v>10</v>
      </c>
      <c r="X1417" s="12" t="s">
        <v>14489</v>
      </c>
      <c r="Y1417" s="12" t="s">
        <v>15687</v>
      </c>
      <c r="Z1417" s="12" t="s">
        <v>15688</v>
      </c>
    </row>
    <row r="1418" spans="1:26">
      <c r="A1418" s="12" t="s">
        <v>177</v>
      </c>
      <c r="B1418" s="12" t="s">
        <v>13205</v>
      </c>
      <c r="C1418" s="12" t="s">
        <v>15689</v>
      </c>
      <c r="D1418" s="12" t="s">
        <v>15690</v>
      </c>
      <c r="E1418" s="12" t="s">
        <v>15684</v>
      </c>
      <c r="F1418" s="12" t="s">
        <v>1939</v>
      </c>
      <c r="G1418" s="12" t="s">
        <v>1875</v>
      </c>
      <c r="H1418" s="12" t="s">
        <v>1546</v>
      </c>
      <c r="I1418" s="12" t="s">
        <v>3800</v>
      </c>
      <c r="J1418" s="12" t="s">
        <v>3800</v>
      </c>
      <c r="K1418" s="12" t="s">
        <v>1051</v>
      </c>
      <c r="L1418" s="12" t="s">
        <v>5615</v>
      </c>
      <c r="M1418" s="12" t="s">
        <v>5150</v>
      </c>
      <c r="N1418" s="12" t="s">
        <v>4781</v>
      </c>
      <c r="O1418" s="12" t="s">
        <v>91</v>
      </c>
      <c r="P1418" s="12" t="s">
        <v>91</v>
      </c>
      <c r="Q1418" s="12" t="s">
        <v>3522</v>
      </c>
      <c r="R1418" s="12" t="s">
        <v>6802</v>
      </c>
      <c r="S1418" s="12" t="s">
        <v>15551</v>
      </c>
      <c r="T1418" s="12" t="s">
        <v>15691</v>
      </c>
      <c r="U1418" s="12" t="s">
        <v>3808</v>
      </c>
      <c r="V1418" s="12" t="s">
        <v>10928</v>
      </c>
      <c r="W1418" s="12" t="s">
        <v>2</v>
      </c>
      <c r="X1418" s="12" t="s">
        <v>15692</v>
      </c>
      <c r="Y1418" s="12" t="s">
        <v>15693</v>
      </c>
      <c r="Z1418" s="12" t="s">
        <v>15694</v>
      </c>
    </row>
    <row r="1419" spans="1:26">
      <c r="A1419" s="12" t="s">
        <v>177</v>
      </c>
      <c r="B1419" s="12" t="s">
        <v>14960</v>
      </c>
      <c r="C1419" s="12" t="s">
        <v>15695</v>
      </c>
      <c r="D1419" s="12" t="s">
        <v>15696</v>
      </c>
      <c r="E1419" s="12" t="s">
        <v>15684</v>
      </c>
      <c r="F1419" s="12" t="s">
        <v>1590</v>
      </c>
      <c r="G1419" s="12" t="s">
        <v>1897</v>
      </c>
      <c r="H1419" s="12" t="s">
        <v>1744</v>
      </c>
      <c r="I1419" s="12" t="s">
        <v>3800</v>
      </c>
      <c r="J1419" s="12" t="s">
        <v>1482</v>
      </c>
      <c r="K1419" s="12" t="s">
        <v>1482</v>
      </c>
      <c r="L1419" s="12" t="s">
        <v>5498</v>
      </c>
      <c r="M1419" s="12" t="s">
        <v>7852</v>
      </c>
      <c r="N1419" s="12" t="s">
        <v>6402</v>
      </c>
      <c r="O1419" s="12" t="s">
        <v>91</v>
      </c>
      <c r="P1419" s="12" t="s">
        <v>375</v>
      </c>
      <c r="Q1419" s="12" t="s">
        <v>3522</v>
      </c>
      <c r="R1419" s="12" t="s">
        <v>7493</v>
      </c>
      <c r="S1419" s="12" t="s">
        <v>15697</v>
      </c>
      <c r="T1419" s="12" t="s">
        <v>91</v>
      </c>
      <c r="U1419" s="12" t="s">
        <v>12859</v>
      </c>
      <c r="V1419" s="12" t="s">
        <v>8054</v>
      </c>
      <c r="W1419" s="12" t="s">
        <v>2</v>
      </c>
      <c r="X1419" s="12" t="s">
        <v>15698</v>
      </c>
      <c r="Y1419" s="12" t="s">
        <v>15699</v>
      </c>
      <c r="Z1419" s="12" t="s">
        <v>15700</v>
      </c>
    </row>
    <row r="1420" spans="1:26">
      <c r="A1420" s="12" t="s">
        <v>177</v>
      </c>
      <c r="B1420" s="12" t="s">
        <v>11947</v>
      </c>
      <c r="C1420" s="12" t="s">
        <v>15701</v>
      </c>
      <c r="D1420" s="12" t="s">
        <v>15702</v>
      </c>
      <c r="E1420" s="12" t="s">
        <v>15684</v>
      </c>
      <c r="F1420" s="12" t="s">
        <v>1053</v>
      </c>
      <c r="G1420" s="12" t="s">
        <v>2324</v>
      </c>
      <c r="H1420" s="12" t="s">
        <v>3800</v>
      </c>
      <c r="I1420" s="12" t="s">
        <v>3800</v>
      </c>
      <c r="J1420" s="12" t="s">
        <v>3800</v>
      </c>
      <c r="K1420" s="12" t="s">
        <v>3800</v>
      </c>
      <c r="L1420" s="12" t="s">
        <v>3522</v>
      </c>
      <c r="M1420" s="12" t="s">
        <v>3522</v>
      </c>
      <c r="N1420" s="12" t="s">
        <v>91</v>
      </c>
      <c r="O1420" s="12" t="s">
        <v>91</v>
      </c>
      <c r="P1420" s="12" t="s">
        <v>91</v>
      </c>
      <c r="Q1420" s="12" t="s">
        <v>91</v>
      </c>
      <c r="R1420" s="12" t="s">
        <v>3522</v>
      </c>
      <c r="S1420" s="12" t="s">
        <v>15309</v>
      </c>
      <c r="T1420" s="12" t="s">
        <v>15703</v>
      </c>
      <c r="U1420" s="12" t="s">
        <v>3808</v>
      </c>
      <c r="V1420" s="12" t="s">
        <v>372</v>
      </c>
      <c r="W1420" s="12" t="s">
        <v>10</v>
      </c>
      <c r="X1420" s="12" t="s">
        <v>1814</v>
      </c>
      <c r="Y1420" s="12" t="s">
        <v>1814</v>
      </c>
      <c r="Z1420" s="12" t="s">
        <v>12937</v>
      </c>
    </row>
    <row r="1421" spans="1:26">
      <c r="A1421" s="12" t="s">
        <v>177</v>
      </c>
      <c r="B1421" s="12" t="s">
        <v>15704</v>
      </c>
      <c r="C1421" s="12" t="s">
        <v>15705</v>
      </c>
      <c r="D1421" s="12" t="s">
        <v>15706</v>
      </c>
      <c r="E1421" s="12" t="s">
        <v>15684</v>
      </c>
      <c r="F1421" s="12" t="s">
        <v>2279</v>
      </c>
      <c r="G1421" s="12" t="s">
        <v>1502</v>
      </c>
      <c r="H1421" s="12" t="s">
        <v>3800</v>
      </c>
      <c r="I1421" s="12" t="s">
        <v>3800</v>
      </c>
      <c r="J1421" s="12" t="s">
        <v>3800</v>
      </c>
      <c r="K1421" s="12" t="s">
        <v>3800</v>
      </c>
      <c r="L1421" s="12" t="s">
        <v>6636</v>
      </c>
      <c r="M1421" s="12" t="s">
        <v>2696</v>
      </c>
      <c r="N1421" s="12" t="s">
        <v>91</v>
      </c>
      <c r="O1421" s="12" t="s">
        <v>91</v>
      </c>
      <c r="P1421" s="12" t="s">
        <v>91</v>
      </c>
      <c r="Q1421" s="12" t="s">
        <v>91</v>
      </c>
      <c r="R1421" s="12" t="s">
        <v>4645</v>
      </c>
      <c r="S1421" s="12" t="s">
        <v>15707</v>
      </c>
      <c r="T1421" s="12" t="s">
        <v>15708</v>
      </c>
      <c r="U1421" s="12" t="s">
        <v>3808</v>
      </c>
      <c r="V1421" s="12" t="s">
        <v>372</v>
      </c>
      <c r="W1421" s="12" t="s">
        <v>10</v>
      </c>
      <c r="X1421" s="12" t="s">
        <v>15709</v>
      </c>
      <c r="Y1421" s="12" t="s">
        <v>15710</v>
      </c>
      <c r="Z1421" s="12" t="s">
        <v>15711</v>
      </c>
    </row>
    <row r="1422" spans="1:26">
      <c r="A1422" s="12" t="s">
        <v>177</v>
      </c>
      <c r="B1422" s="12" t="s">
        <v>10245</v>
      </c>
      <c r="C1422" s="12" t="s">
        <v>15712</v>
      </c>
      <c r="D1422" s="12" t="s">
        <v>15713</v>
      </c>
      <c r="E1422" s="12" t="s">
        <v>15684</v>
      </c>
      <c r="F1422" s="12" t="s">
        <v>1590</v>
      </c>
      <c r="G1422" s="12" t="s">
        <v>1984</v>
      </c>
      <c r="H1422" s="12" t="s">
        <v>1592</v>
      </c>
      <c r="I1422" s="12" t="s">
        <v>1504</v>
      </c>
      <c r="J1422" s="12" t="s">
        <v>3800</v>
      </c>
      <c r="K1422" s="12" t="s">
        <v>1502</v>
      </c>
      <c r="L1422" s="12" t="s">
        <v>4192</v>
      </c>
      <c r="M1422" s="12" t="s">
        <v>4480</v>
      </c>
      <c r="N1422" s="12" t="s">
        <v>3442</v>
      </c>
      <c r="O1422" s="12" t="s">
        <v>2172</v>
      </c>
      <c r="P1422" s="12" t="s">
        <v>91</v>
      </c>
      <c r="Q1422" s="12" t="s">
        <v>375</v>
      </c>
      <c r="R1422" s="12" t="s">
        <v>15714</v>
      </c>
      <c r="S1422" s="12" t="s">
        <v>15715</v>
      </c>
      <c r="T1422" s="12" t="s">
        <v>15716</v>
      </c>
      <c r="U1422" s="12" t="s">
        <v>10918</v>
      </c>
      <c r="V1422" s="12" t="s">
        <v>1012</v>
      </c>
      <c r="W1422" s="12" t="s">
        <v>10</v>
      </c>
      <c r="X1422" s="12" t="s">
        <v>15717</v>
      </c>
      <c r="Y1422" s="12" t="s">
        <v>7819</v>
      </c>
      <c r="Z1422" s="12" t="s">
        <v>15718</v>
      </c>
    </row>
    <row r="1423" spans="1:26">
      <c r="A1423" s="12" t="s">
        <v>177</v>
      </c>
      <c r="B1423" s="12" t="s">
        <v>8669</v>
      </c>
      <c r="C1423" s="12" t="s">
        <v>15719</v>
      </c>
      <c r="D1423" s="12" t="s">
        <v>15720</v>
      </c>
      <c r="E1423" s="12" t="s">
        <v>15684</v>
      </c>
      <c r="F1423" s="12" t="s">
        <v>2239</v>
      </c>
      <c r="G1423" s="12" t="s">
        <v>1590</v>
      </c>
      <c r="H1423" s="12" t="s">
        <v>1482</v>
      </c>
      <c r="I1423" s="12" t="s">
        <v>3800</v>
      </c>
      <c r="J1423" s="12" t="s">
        <v>3800</v>
      </c>
      <c r="K1423" s="12" t="s">
        <v>3800</v>
      </c>
      <c r="L1423" s="12" t="s">
        <v>10621</v>
      </c>
      <c r="M1423" s="12" t="s">
        <v>3522</v>
      </c>
      <c r="N1423" s="12" t="s">
        <v>375</v>
      </c>
      <c r="O1423" s="12" t="s">
        <v>91</v>
      </c>
      <c r="P1423" s="12" t="s">
        <v>91</v>
      </c>
      <c r="Q1423" s="12" t="s">
        <v>91</v>
      </c>
      <c r="R1423" s="12" t="s">
        <v>6175</v>
      </c>
      <c r="S1423" s="12" t="s">
        <v>15721</v>
      </c>
      <c r="T1423" s="12" t="s">
        <v>15722</v>
      </c>
      <c r="U1423" s="12" t="s">
        <v>3808</v>
      </c>
      <c r="V1423" s="12" t="s">
        <v>372</v>
      </c>
      <c r="W1423" s="12" t="s">
        <v>10</v>
      </c>
      <c r="X1423" s="12" t="s">
        <v>13288</v>
      </c>
      <c r="Y1423" s="12" t="s">
        <v>15723</v>
      </c>
      <c r="Z1423" s="12" t="s">
        <v>15724</v>
      </c>
    </row>
    <row r="1424" spans="1:26">
      <c r="A1424" s="12" t="s">
        <v>177</v>
      </c>
      <c r="B1424" s="12" t="s">
        <v>14577</v>
      </c>
      <c r="C1424" s="12" t="s">
        <v>15725</v>
      </c>
      <c r="D1424" s="12" t="s">
        <v>15726</v>
      </c>
      <c r="E1424" s="12" t="s">
        <v>15727</v>
      </c>
      <c r="F1424" s="12" t="s">
        <v>1875</v>
      </c>
      <c r="G1424" s="12" t="s">
        <v>1590</v>
      </c>
      <c r="H1424" s="12" t="s">
        <v>1592</v>
      </c>
      <c r="I1424" s="12" t="s">
        <v>1502</v>
      </c>
      <c r="J1424" s="12" t="s">
        <v>1051</v>
      </c>
      <c r="K1424" s="12" t="s">
        <v>1546</v>
      </c>
      <c r="L1424" s="12" t="s">
        <v>3663</v>
      </c>
      <c r="M1424" s="12" t="s">
        <v>4192</v>
      </c>
      <c r="N1424" s="12" t="s">
        <v>3492</v>
      </c>
      <c r="O1424" s="12" t="s">
        <v>431</v>
      </c>
      <c r="P1424" s="12" t="s">
        <v>371</v>
      </c>
      <c r="Q1424" s="12" t="s">
        <v>2315</v>
      </c>
      <c r="R1424" s="12" t="s">
        <v>3492</v>
      </c>
      <c r="S1424" s="12" t="s">
        <v>15728</v>
      </c>
      <c r="T1424" s="12" t="s">
        <v>15729</v>
      </c>
      <c r="U1424" s="12" t="s">
        <v>15730</v>
      </c>
      <c r="V1424" s="12" t="s">
        <v>1205</v>
      </c>
      <c r="W1424" s="12" t="s">
        <v>2</v>
      </c>
      <c r="X1424" s="12" t="s">
        <v>13144</v>
      </c>
      <c r="Y1424" s="12" t="s">
        <v>1706</v>
      </c>
      <c r="Z1424" s="12" t="s">
        <v>15731</v>
      </c>
    </row>
    <row r="1425" spans="1:26">
      <c r="A1425" s="12" t="s">
        <v>177</v>
      </c>
      <c r="B1425" s="12" t="s">
        <v>15732</v>
      </c>
      <c r="C1425" s="12" t="s">
        <v>15733</v>
      </c>
      <c r="D1425" s="12" t="s">
        <v>15734</v>
      </c>
      <c r="E1425" s="12" t="s">
        <v>15727</v>
      </c>
      <c r="F1425" s="12" t="s">
        <v>1875</v>
      </c>
      <c r="G1425" s="12" t="s">
        <v>1831</v>
      </c>
      <c r="H1425" s="12" t="s">
        <v>1657</v>
      </c>
      <c r="I1425" s="12" t="s">
        <v>3800</v>
      </c>
      <c r="J1425" s="12" t="s">
        <v>3800</v>
      </c>
      <c r="K1425" s="12" t="s">
        <v>1051</v>
      </c>
      <c r="L1425" s="12" t="s">
        <v>3663</v>
      </c>
      <c r="M1425" s="12" t="s">
        <v>3230</v>
      </c>
      <c r="N1425" s="12" t="s">
        <v>2773</v>
      </c>
      <c r="O1425" s="12" t="s">
        <v>91</v>
      </c>
      <c r="P1425" s="12" t="s">
        <v>91</v>
      </c>
      <c r="Q1425" s="12" t="s">
        <v>371</v>
      </c>
      <c r="R1425" s="12" t="s">
        <v>12928</v>
      </c>
      <c r="S1425" s="12" t="s">
        <v>15735</v>
      </c>
      <c r="T1425" s="12" t="s">
        <v>15736</v>
      </c>
      <c r="U1425" s="12" t="s">
        <v>3808</v>
      </c>
      <c r="V1425" s="12" t="s">
        <v>9849</v>
      </c>
      <c r="W1425" s="12" t="s">
        <v>10</v>
      </c>
      <c r="X1425" s="12" t="s">
        <v>14960</v>
      </c>
      <c r="Y1425" s="12" t="s">
        <v>13617</v>
      </c>
      <c r="Z1425" s="12" t="s">
        <v>15737</v>
      </c>
    </row>
    <row r="1426" spans="1:26">
      <c r="A1426" s="12" t="s">
        <v>177</v>
      </c>
      <c r="B1426" s="12" t="s">
        <v>9900</v>
      </c>
      <c r="C1426" s="12" t="s">
        <v>15738</v>
      </c>
      <c r="D1426" s="12" t="s">
        <v>15739</v>
      </c>
      <c r="E1426" s="12" t="s">
        <v>15727</v>
      </c>
      <c r="F1426" s="12" t="s">
        <v>1961</v>
      </c>
      <c r="G1426" s="12" t="s">
        <v>1939</v>
      </c>
      <c r="H1426" s="12" t="s">
        <v>1482</v>
      </c>
      <c r="I1426" s="12" t="s">
        <v>3800</v>
      </c>
      <c r="J1426" s="12" t="s">
        <v>3800</v>
      </c>
      <c r="K1426" s="12" t="s">
        <v>3800</v>
      </c>
      <c r="L1426" s="12" t="s">
        <v>2696</v>
      </c>
      <c r="M1426" s="12" t="s">
        <v>3740</v>
      </c>
      <c r="N1426" s="12" t="s">
        <v>371</v>
      </c>
      <c r="O1426" s="12" t="s">
        <v>91</v>
      </c>
      <c r="P1426" s="12" t="s">
        <v>91</v>
      </c>
      <c r="Q1426" s="12" t="s">
        <v>91</v>
      </c>
      <c r="R1426" s="12" t="s">
        <v>3003</v>
      </c>
      <c r="S1426" s="12" t="s">
        <v>15740</v>
      </c>
      <c r="T1426" s="12" t="s">
        <v>7876</v>
      </c>
      <c r="U1426" s="12" t="s">
        <v>3808</v>
      </c>
      <c r="V1426" s="12" t="s">
        <v>372</v>
      </c>
      <c r="W1426" s="12" t="s">
        <v>10</v>
      </c>
      <c r="X1426" s="12" t="s">
        <v>14741</v>
      </c>
      <c r="Y1426" s="12" t="s">
        <v>7931</v>
      </c>
      <c r="Z1426" s="12" t="s">
        <v>15741</v>
      </c>
    </row>
    <row r="1427" spans="1:26">
      <c r="A1427" s="12" t="s">
        <v>177</v>
      </c>
      <c r="B1427" s="12" t="s">
        <v>15742</v>
      </c>
      <c r="C1427" s="12" t="s">
        <v>15743</v>
      </c>
      <c r="D1427" s="12" t="s">
        <v>15744</v>
      </c>
      <c r="E1427" s="12" t="s">
        <v>15727</v>
      </c>
      <c r="F1427" s="12" t="s">
        <v>1961</v>
      </c>
      <c r="G1427" s="12" t="s">
        <v>1939</v>
      </c>
      <c r="H1427" s="12" t="s">
        <v>1482</v>
      </c>
      <c r="I1427" s="12" t="s">
        <v>3800</v>
      </c>
      <c r="J1427" s="12" t="s">
        <v>3800</v>
      </c>
      <c r="K1427" s="12" t="s">
        <v>3800</v>
      </c>
      <c r="L1427" s="12" t="s">
        <v>1995</v>
      </c>
      <c r="M1427" s="12" t="s">
        <v>3740</v>
      </c>
      <c r="N1427" s="12" t="s">
        <v>375</v>
      </c>
      <c r="O1427" s="12" t="s">
        <v>91</v>
      </c>
      <c r="P1427" s="12" t="s">
        <v>91</v>
      </c>
      <c r="Q1427" s="12" t="s">
        <v>91</v>
      </c>
      <c r="R1427" s="12" t="s">
        <v>3003</v>
      </c>
      <c r="S1427" s="12" t="s">
        <v>15740</v>
      </c>
      <c r="T1427" s="12" t="s">
        <v>15745</v>
      </c>
      <c r="U1427" s="12" t="s">
        <v>3808</v>
      </c>
      <c r="V1427" s="12" t="s">
        <v>372</v>
      </c>
      <c r="W1427" s="12" t="s">
        <v>10</v>
      </c>
      <c r="X1427" s="12" t="s">
        <v>15746</v>
      </c>
      <c r="Y1427" s="12" t="s">
        <v>15747</v>
      </c>
      <c r="Z1427" s="12" t="s">
        <v>15748</v>
      </c>
    </row>
    <row r="1428" spans="1:26">
      <c r="A1428" s="12" t="s">
        <v>177</v>
      </c>
      <c r="B1428" s="12" t="s">
        <v>15749</v>
      </c>
      <c r="C1428" s="12" t="s">
        <v>15750</v>
      </c>
      <c r="D1428" s="12" t="s">
        <v>15751</v>
      </c>
      <c r="E1428" s="12" t="s">
        <v>15727</v>
      </c>
      <c r="F1428" s="12" t="s">
        <v>1613</v>
      </c>
      <c r="G1428" s="12" t="s">
        <v>1657</v>
      </c>
      <c r="H1428" s="12" t="s">
        <v>1918</v>
      </c>
      <c r="I1428" s="12" t="s">
        <v>1546</v>
      </c>
      <c r="J1428" s="12" t="s">
        <v>3800</v>
      </c>
      <c r="K1428" s="12" t="s">
        <v>1504</v>
      </c>
      <c r="L1428" s="12" t="s">
        <v>4481</v>
      </c>
      <c r="M1428" s="12" t="s">
        <v>471</v>
      </c>
      <c r="N1428" s="12" t="s">
        <v>15752</v>
      </c>
      <c r="O1428" s="12" t="s">
        <v>371</v>
      </c>
      <c r="P1428" s="12" t="s">
        <v>91</v>
      </c>
      <c r="Q1428" s="12" t="s">
        <v>371</v>
      </c>
      <c r="R1428" s="12" t="s">
        <v>15753</v>
      </c>
      <c r="S1428" s="12" t="s">
        <v>15754</v>
      </c>
      <c r="T1428" s="12" t="s">
        <v>15755</v>
      </c>
      <c r="U1428" s="12" t="s">
        <v>15756</v>
      </c>
      <c r="V1428" s="12" t="s">
        <v>12950</v>
      </c>
      <c r="W1428" s="12" t="s">
        <v>3</v>
      </c>
      <c r="X1428" s="12" t="s">
        <v>15757</v>
      </c>
      <c r="Y1428" s="12" t="s">
        <v>15758</v>
      </c>
      <c r="Z1428" s="12" t="s">
        <v>15759</v>
      </c>
    </row>
    <row r="1429" spans="1:26">
      <c r="A1429" s="12" t="s">
        <v>177</v>
      </c>
      <c r="B1429" s="12" t="s">
        <v>8518</v>
      </c>
      <c r="C1429" s="12" t="s">
        <v>15760</v>
      </c>
      <c r="D1429" s="12" t="s">
        <v>15761</v>
      </c>
      <c r="E1429" s="12" t="s">
        <v>15727</v>
      </c>
      <c r="F1429" s="12" t="s">
        <v>1590</v>
      </c>
      <c r="G1429" s="12" t="s">
        <v>1918</v>
      </c>
      <c r="H1429" s="12" t="s">
        <v>1744</v>
      </c>
      <c r="I1429" s="12" t="s">
        <v>1482</v>
      </c>
      <c r="J1429" s="12" t="s">
        <v>3800</v>
      </c>
      <c r="K1429" s="12" t="s">
        <v>3800</v>
      </c>
      <c r="L1429" s="12" t="s">
        <v>4985</v>
      </c>
      <c r="M1429" s="12" t="s">
        <v>3522</v>
      </c>
      <c r="N1429" s="12" t="s">
        <v>3522</v>
      </c>
      <c r="O1429" s="12" t="s">
        <v>3522</v>
      </c>
      <c r="P1429" s="12" t="s">
        <v>91</v>
      </c>
      <c r="Q1429" s="12" t="s">
        <v>91</v>
      </c>
      <c r="R1429" s="12" t="s">
        <v>7128</v>
      </c>
      <c r="S1429" s="12" t="s">
        <v>15762</v>
      </c>
      <c r="T1429" s="12" t="s">
        <v>91</v>
      </c>
      <c r="U1429" s="12" t="s">
        <v>9841</v>
      </c>
      <c r="V1429" s="12" t="s">
        <v>372</v>
      </c>
      <c r="W1429" s="12" t="s">
        <v>4</v>
      </c>
      <c r="X1429" s="12" t="s">
        <v>955</v>
      </c>
      <c r="Y1429" s="12" t="s">
        <v>15763</v>
      </c>
      <c r="Z1429" s="12" t="s">
        <v>15764</v>
      </c>
    </row>
    <row r="1430" spans="1:26">
      <c r="A1430" s="12" t="s">
        <v>177</v>
      </c>
      <c r="B1430" s="12" t="s">
        <v>1208</v>
      </c>
      <c r="C1430" s="12" t="s">
        <v>15765</v>
      </c>
      <c r="D1430" s="12" t="s">
        <v>15766</v>
      </c>
      <c r="E1430" s="12" t="s">
        <v>15727</v>
      </c>
      <c r="F1430" s="12" t="s">
        <v>2052</v>
      </c>
      <c r="G1430" s="12" t="s">
        <v>1721</v>
      </c>
      <c r="H1430" s="12" t="s">
        <v>1504</v>
      </c>
      <c r="I1430" s="12" t="s">
        <v>1482</v>
      </c>
      <c r="J1430" s="12" t="s">
        <v>1051</v>
      </c>
      <c r="K1430" s="12" t="s">
        <v>1482</v>
      </c>
      <c r="L1430" s="12" t="s">
        <v>8556</v>
      </c>
      <c r="M1430" s="12" t="s">
        <v>2731</v>
      </c>
      <c r="N1430" s="12" t="s">
        <v>2315</v>
      </c>
      <c r="O1430" s="12" t="s">
        <v>375</v>
      </c>
      <c r="P1430" s="12" t="s">
        <v>371</v>
      </c>
      <c r="Q1430" s="12" t="s">
        <v>375</v>
      </c>
      <c r="R1430" s="12" t="s">
        <v>3492</v>
      </c>
      <c r="S1430" s="12" t="s">
        <v>15767</v>
      </c>
      <c r="T1430" s="12" t="s">
        <v>15768</v>
      </c>
      <c r="U1430" s="12" t="s">
        <v>15769</v>
      </c>
      <c r="V1430" s="12" t="s">
        <v>8184</v>
      </c>
      <c r="W1430" s="12" t="s">
        <v>2</v>
      </c>
      <c r="X1430" s="12" t="s">
        <v>15391</v>
      </c>
      <c r="Y1430" s="12" t="s">
        <v>9238</v>
      </c>
      <c r="Z1430" s="12" t="s">
        <v>15770</v>
      </c>
    </row>
    <row r="1431" spans="1:26">
      <c r="A1431" s="12" t="s">
        <v>177</v>
      </c>
      <c r="B1431" s="12" t="s">
        <v>14276</v>
      </c>
      <c r="C1431" s="12" t="s">
        <v>15771</v>
      </c>
      <c r="D1431" s="12" t="s">
        <v>15772</v>
      </c>
      <c r="E1431" s="12" t="s">
        <v>15727</v>
      </c>
      <c r="F1431" s="12" t="s">
        <v>1918</v>
      </c>
      <c r="G1431" s="12" t="s">
        <v>1698</v>
      </c>
      <c r="H1431" s="12" t="s">
        <v>1613</v>
      </c>
      <c r="I1431" s="12" t="s">
        <v>1547</v>
      </c>
      <c r="J1431" s="12" t="s">
        <v>1051</v>
      </c>
      <c r="K1431" s="12" t="s">
        <v>1051</v>
      </c>
      <c r="L1431" s="12" t="s">
        <v>4985</v>
      </c>
      <c r="M1431" s="12" t="s">
        <v>2696</v>
      </c>
      <c r="N1431" s="12" t="s">
        <v>4261</v>
      </c>
      <c r="O1431" s="12" t="s">
        <v>2773</v>
      </c>
      <c r="P1431" s="12" t="s">
        <v>3522</v>
      </c>
      <c r="Q1431" s="12" t="s">
        <v>371</v>
      </c>
      <c r="R1431" s="12" t="s">
        <v>12928</v>
      </c>
      <c r="S1431" s="12" t="s">
        <v>15773</v>
      </c>
      <c r="T1431" s="12" t="s">
        <v>15774</v>
      </c>
      <c r="U1431" s="12" t="s">
        <v>15756</v>
      </c>
      <c r="V1431" s="12" t="s">
        <v>9849</v>
      </c>
      <c r="W1431" s="12" t="s">
        <v>2</v>
      </c>
      <c r="X1431" s="12" t="s">
        <v>13066</v>
      </c>
      <c r="Y1431" s="12" t="s">
        <v>15775</v>
      </c>
      <c r="Z1431" s="12" t="s">
        <v>15776</v>
      </c>
    </row>
    <row r="1432" spans="1:26">
      <c r="A1432" s="12" t="s">
        <v>177</v>
      </c>
      <c r="B1432" s="12" t="s">
        <v>15777</v>
      </c>
      <c r="C1432" s="12" t="s">
        <v>15778</v>
      </c>
      <c r="D1432" s="12" t="s">
        <v>15779</v>
      </c>
      <c r="E1432" s="12" t="s">
        <v>15727</v>
      </c>
      <c r="F1432" s="12" t="s">
        <v>1918</v>
      </c>
      <c r="G1432" s="12" t="s">
        <v>1853</v>
      </c>
      <c r="H1432" s="12" t="s">
        <v>1502</v>
      </c>
      <c r="I1432" s="12" t="s">
        <v>1482</v>
      </c>
      <c r="J1432" s="12" t="s">
        <v>1482</v>
      </c>
      <c r="K1432" s="12" t="s">
        <v>3800</v>
      </c>
      <c r="L1432" s="12" t="s">
        <v>5968</v>
      </c>
      <c r="M1432" s="12" t="s">
        <v>2491</v>
      </c>
      <c r="N1432" s="12" t="s">
        <v>2696</v>
      </c>
      <c r="O1432" s="12" t="s">
        <v>375</v>
      </c>
      <c r="P1432" s="12" t="s">
        <v>371</v>
      </c>
      <c r="Q1432" s="12" t="s">
        <v>91</v>
      </c>
      <c r="R1432" s="12" t="s">
        <v>11910</v>
      </c>
      <c r="S1432" s="12" t="s">
        <v>15780</v>
      </c>
      <c r="T1432" s="12" t="s">
        <v>15781</v>
      </c>
      <c r="U1432" s="12" t="s">
        <v>15782</v>
      </c>
      <c r="V1432" s="12" t="s">
        <v>372</v>
      </c>
      <c r="W1432" s="12" t="s">
        <v>2</v>
      </c>
      <c r="X1432" s="12" t="s">
        <v>13298</v>
      </c>
      <c r="Y1432" s="12" t="s">
        <v>12123</v>
      </c>
      <c r="Z1432" s="12" t="s">
        <v>15783</v>
      </c>
    </row>
    <row r="1433" spans="1:26">
      <c r="A1433" s="12" t="s">
        <v>177</v>
      </c>
      <c r="B1433" s="12" t="s">
        <v>15784</v>
      </c>
      <c r="C1433" s="12" t="s">
        <v>15785</v>
      </c>
      <c r="D1433" s="12" t="s">
        <v>15786</v>
      </c>
      <c r="E1433" s="12" t="s">
        <v>15727</v>
      </c>
      <c r="F1433" s="12" t="s">
        <v>1721</v>
      </c>
      <c r="G1433" s="12" t="s">
        <v>1939</v>
      </c>
      <c r="H1433" s="12" t="s">
        <v>1613</v>
      </c>
      <c r="I1433" s="12" t="s">
        <v>1051</v>
      </c>
      <c r="J1433" s="12" t="s">
        <v>1051</v>
      </c>
      <c r="K1433" s="12" t="s">
        <v>1504</v>
      </c>
      <c r="L1433" s="12" t="s">
        <v>2792</v>
      </c>
      <c r="M1433" s="12" t="s">
        <v>10114</v>
      </c>
      <c r="N1433" s="12" t="s">
        <v>375</v>
      </c>
      <c r="O1433" s="12" t="s">
        <v>371</v>
      </c>
      <c r="P1433" s="12" t="s">
        <v>371</v>
      </c>
      <c r="Q1433" s="12" t="s">
        <v>2172</v>
      </c>
      <c r="R1433" s="12" t="s">
        <v>11059</v>
      </c>
      <c r="S1433" s="12" t="s">
        <v>8194</v>
      </c>
      <c r="T1433" s="12" t="s">
        <v>15455</v>
      </c>
      <c r="U1433" s="12" t="s">
        <v>9841</v>
      </c>
      <c r="V1433" s="12" t="s">
        <v>12950</v>
      </c>
      <c r="W1433" s="12" t="s">
        <v>3</v>
      </c>
      <c r="X1433" s="12" t="s">
        <v>15667</v>
      </c>
      <c r="Y1433" s="12" t="s">
        <v>15787</v>
      </c>
      <c r="Z1433" s="12" t="s">
        <v>15788</v>
      </c>
    </row>
    <row r="1434" spans="1:26">
      <c r="A1434" s="12" t="s">
        <v>177</v>
      </c>
      <c r="B1434" s="12" t="s">
        <v>13014</v>
      </c>
      <c r="C1434" s="12" t="s">
        <v>15789</v>
      </c>
      <c r="D1434" s="12" t="s">
        <v>15790</v>
      </c>
      <c r="E1434" s="12" t="s">
        <v>15727</v>
      </c>
      <c r="F1434" s="12" t="s">
        <v>1742</v>
      </c>
      <c r="G1434" s="12" t="s">
        <v>1053</v>
      </c>
      <c r="H1434" s="12" t="s">
        <v>1482</v>
      </c>
      <c r="I1434" s="12" t="s">
        <v>3800</v>
      </c>
      <c r="J1434" s="12" t="s">
        <v>3800</v>
      </c>
      <c r="K1434" s="12" t="s">
        <v>3800</v>
      </c>
      <c r="L1434" s="12" t="s">
        <v>7443</v>
      </c>
      <c r="M1434" s="12" t="s">
        <v>3522</v>
      </c>
      <c r="N1434" s="12" t="s">
        <v>375</v>
      </c>
      <c r="O1434" s="12" t="s">
        <v>91</v>
      </c>
      <c r="P1434" s="12" t="s">
        <v>91</v>
      </c>
      <c r="Q1434" s="12" t="s">
        <v>91</v>
      </c>
      <c r="R1434" s="12" t="s">
        <v>7128</v>
      </c>
      <c r="S1434" s="12" t="s">
        <v>15791</v>
      </c>
      <c r="T1434" s="12" t="s">
        <v>15792</v>
      </c>
      <c r="U1434" s="12" t="s">
        <v>3808</v>
      </c>
      <c r="V1434" s="12" t="s">
        <v>372</v>
      </c>
      <c r="W1434" s="12" t="s">
        <v>10</v>
      </c>
      <c r="X1434" s="12" t="s">
        <v>9462</v>
      </c>
      <c r="Y1434" s="12" t="s">
        <v>15793</v>
      </c>
      <c r="Z1434" s="12" t="s">
        <v>15794</v>
      </c>
    </row>
    <row r="1435" spans="1:26">
      <c r="A1435" s="12" t="s">
        <v>177</v>
      </c>
      <c r="B1435" s="12" t="s">
        <v>1092</v>
      </c>
      <c r="C1435" s="12" t="s">
        <v>15795</v>
      </c>
      <c r="D1435" s="12" t="s">
        <v>15796</v>
      </c>
      <c r="E1435" s="12" t="s">
        <v>15727</v>
      </c>
      <c r="F1435" s="12" t="s">
        <v>2159</v>
      </c>
      <c r="G1435" s="12" t="s">
        <v>1547</v>
      </c>
      <c r="H1435" s="12" t="s">
        <v>1502</v>
      </c>
      <c r="I1435" s="12" t="s">
        <v>1051</v>
      </c>
      <c r="J1435" s="12" t="s">
        <v>1051</v>
      </c>
      <c r="K1435" s="12" t="s">
        <v>1547</v>
      </c>
      <c r="L1435" s="12" t="s">
        <v>10373</v>
      </c>
      <c r="M1435" s="12" t="s">
        <v>2773</v>
      </c>
      <c r="N1435" s="12" t="s">
        <v>375</v>
      </c>
      <c r="O1435" s="12" t="s">
        <v>371</v>
      </c>
      <c r="P1435" s="12" t="s">
        <v>371</v>
      </c>
      <c r="Q1435" s="12" t="s">
        <v>471</v>
      </c>
      <c r="R1435" s="12" t="s">
        <v>5887</v>
      </c>
      <c r="S1435" s="12" t="s">
        <v>15797</v>
      </c>
      <c r="T1435" s="12" t="s">
        <v>15798</v>
      </c>
      <c r="U1435" s="12" t="s">
        <v>9841</v>
      </c>
      <c r="V1435" s="12" t="s">
        <v>6125</v>
      </c>
      <c r="W1435" s="12" t="s">
        <v>3</v>
      </c>
      <c r="X1435" s="12" t="s">
        <v>15799</v>
      </c>
      <c r="Y1435" s="12" t="s">
        <v>15617</v>
      </c>
      <c r="Z1435" s="12" t="s">
        <v>15800</v>
      </c>
    </row>
    <row r="1436" spans="1:26">
      <c r="A1436" s="12" t="s">
        <v>177</v>
      </c>
      <c r="B1436" s="12" t="s">
        <v>15534</v>
      </c>
      <c r="C1436" s="12" t="s">
        <v>15801</v>
      </c>
      <c r="D1436" s="12" t="s">
        <v>15802</v>
      </c>
      <c r="E1436" s="12" t="s">
        <v>15727</v>
      </c>
      <c r="F1436" s="12" t="s">
        <v>2239</v>
      </c>
      <c r="G1436" s="12" t="s">
        <v>1657</v>
      </c>
      <c r="H1436" s="12" t="s">
        <v>1482</v>
      </c>
      <c r="I1436" s="12" t="s">
        <v>3800</v>
      </c>
      <c r="J1436" s="12" t="s">
        <v>3800</v>
      </c>
      <c r="K1436" s="12" t="s">
        <v>3800</v>
      </c>
      <c r="L1436" s="12" t="s">
        <v>12089</v>
      </c>
      <c r="M1436" s="12" t="s">
        <v>3074</v>
      </c>
      <c r="N1436" s="12" t="s">
        <v>375</v>
      </c>
      <c r="O1436" s="12" t="s">
        <v>91</v>
      </c>
      <c r="P1436" s="12" t="s">
        <v>91</v>
      </c>
      <c r="Q1436" s="12" t="s">
        <v>91</v>
      </c>
      <c r="R1436" s="12" t="s">
        <v>4769</v>
      </c>
      <c r="S1436" s="12" t="s">
        <v>12542</v>
      </c>
      <c r="T1436" s="12" t="s">
        <v>15774</v>
      </c>
      <c r="U1436" s="12" t="s">
        <v>3808</v>
      </c>
      <c r="V1436" s="12" t="s">
        <v>372</v>
      </c>
      <c r="W1436" s="12" t="s">
        <v>10</v>
      </c>
      <c r="X1436" s="12" t="s">
        <v>11082</v>
      </c>
      <c r="Y1436" s="12" t="s">
        <v>15803</v>
      </c>
      <c r="Z1436" s="12" t="s">
        <v>15804</v>
      </c>
    </row>
    <row r="1437" spans="1:26">
      <c r="A1437" s="12" t="s">
        <v>177</v>
      </c>
      <c r="B1437" s="12" t="s">
        <v>12291</v>
      </c>
      <c r="C1437" s="12" t="s">
        <v>15805</v>
      </c>
      <c r="D1437" s="12" t="s">
        <v>15806</v>
      </c>
      <c r="E1437" s="12" t="s">
        <v>15727</v>
      </c>
      <c r="F1437" s="12" t="s">
        <v>1853</v>
      </c>
      <c r="G1437" s="12" t="s">
        <v>1786</v>
      </c>
      <c r="H1437" s="12" t="s">
        <v>1657</v>
      </c>
      <c r="I1437" s="12" t="s">
        <v>1051</v>
      </c>
      <c r="J1437" s="12" t="s">
        <v>1051</v>
      </c>
      <c r="K1437" s="12" t="s">
        <v>1482</v>
      </c>
      <c r="L1437" s="12" t="s">
        <v>7443</v>
      </c>
      <c r="M1437" s="12" t="s">
        <v>7958</v>
      </c>
      <c r="N1437" s="12" t="s">
        <v>6802</v>
      </c>
      <c r="O1437" s="12" t="s">
        <v>3522</v>
      </c>
      <c r="P1437" s="12" t="s">
        <v>3522</v>
      </c>
      <c r="Q1437" s="12" t="s">
        <v>371</v>
      </c>
      <c r="R1437" s="12" t="s">
        <v>4769</v>
      </c>
      <c r="S1437" s="12" t="s">
        <v>15807</v>
      </c>
      <c r="T1437" s="12" t="s">
        <v>15808</v>
      </c>
      <c r="U1437" s="12" t="s">
        <v>9841</v>
      </c>
      <c r="V1437" s="12" t="s">
        <v>8184</v>
      </c>
      <c r="W1437" s="12" t="s">
        <v>11</v>
      </c>
      <c r="X1437" s="12" t="s">
        <v>15809</v>
      </c>
      <c r="Y1437" s="12" t="s">
        <v>15810</v>
      </c>
      <c r="Z1437" s="12" t="s">
        <v>15811</v>
      </c>
    </row>
    <row r="1438" spans="1:26">
      <c r="A1438" s="12" t="s">
        <v>177</v>
      </c>
      <c r="B1438" s="12" t="s">
        <v>15812</v>
      </c>
      <c r="C1438" s="12" t="s">
        <v>15813</v>
      </c>
      <c r="D1438" s="12" t="s">
        <v>15814</v>
      </c>
      <c r="E1438" s="12" t="s">
        <v>15727</v>
      </c>
      <c r="F1438" s="12" t="s">
        <v>1590</v>
      </c>
      <c r="G1438" s="12" t="s">
        <v>1764</v>
      </c>
      <c r="H1438" s="12" t="s">
        <v>1657</v>
      </c>
      <c r="I1438" s="12" t="s">
        <v>1547</v>
      </c>
      <c r="J1438" s="12" t="s">
        <v>1546</v>
      </c>
      <c r="K1438" s="12" t="s">
        <v>1482</v>
      </c>
      <c r="L1438" s="12" t="s">
        <v>5498</v>
      </c>
      <c r="M1438" s="12" t="s">
        <v>3663</v>
      </c>
      <c r="N1438" s="12" t="s">
        <v>3074</v>
      </c>
      <c r="O1438" s="12" t="s">
        <v>2773</v>
      </c>
      <c r="P1438" s="12" t="s">
        <v>2172</v>
      </c>
      <c r="Q1438" s="12" t="s">
        <v>371</v>
      </c>
      <c r="R1438" s="12" t="s">
        <v>12928</v>
      </c>
      <c r="S1438" s="12" t="s">
        <v>15540</v>
      </c>
      <c r="T1438" s="12" t="s">
        <v>7593</v>
      </c>
      <c r="U1438" s="12" t="s">
        <v>15815</v>
      </c>
      <c r="V1438" s="12" t="s">
        <v>8184</v>
      </c>
      <c r="W1438" s="12" t="s">
        <v>2</v>
      </c>
      <c r="X1438" s="12" t="s">
        <v>12607</v>
      </c>
      <c r="Y1438" s="12" t="s">
        <v>2204</v>
      </c>
      <c r="Z1438" s="12" t="s">
        <v>15816</v>
      </c>
    </row>
    <row r="1439" spans="1:26">
      <c r="A1439" s="12" t="s">
        <v>177</v>
      </c>
      <c r="B1439" s="12" t="s">
        <v>1792</v>
      </c>
      <c r="C1439" s="12" t="s">
        <v>15817</v>
      </c>
      <c r="D1439" s="12" t="s">
        <v>15818</v>
      </c>
      <c r="E1439" s="12" t="s">
        <v>15819</v>
      </c>
      <c r="F1439" s="12" t="s">
        <v>2074</v>
      </c>
      <c r="G1439" s="12" t="s">
        <v>1721</v>
      </c>
      <c r="H1439" s="12" t="s">
        <v>1502</v>
      </c>
      <c r="I1439" s="12" t="s">
        <v>1051</v>
      </c>
      <c r="J1439" s="12" t="s">
        <v>3800</v>
      </c>
      <c r="K1439" s="12" t="s">
        <v>1051</v>
      </c>
      <c r="L1439" s="12" t="s">
        <v>8401</v>
      </c>
      <c r="M1439" s="12" t="s">
        <v>2698</v>
      </c>
      <c r="N1439" s="12" t="s">
        <v>3522</v>
      </c>
      <c r="O1439" s="12" t="s">
        <v>371</v>
      </c>
      <c r="P1439" s="12" t="s">
        <v>91</v>
      </c>
      <c r="Q1439" s="12" t="s">
        <v>371</v>
      </c>
      <c r="R1439" s="12" t="s">
        <v>7651</v>
      </c>
      <c r="S1439" s="12" t="s">
        <v>15820</v>
      </c>
      <c r="T1439" s="12" t="s">
        <v>15821</v>
      </c>
      <c r="U1439" s="12" t="s">
        <v>5923</v>
      </c>
      <c r="V1439" s="12" t="s">
        <v>6583</v>
      </c>
      <c r="W1439" s="12" t="s">
        <v>2</v>
      </c>
      <c r="X1439" s="12" t="s">
        <v>12121</v>
      </c>
      <c r="Y1439" s="12" t="s">
        <v>14901</v>
      </c>
      <c r="Z1439" s="12" t="s">
        <v>15822</v>
      </c>
    </row>
    <row r="1440" spans="1:26">
      <c r="A1440" s="12" t="s">
        <v>177</v>
      </c>
      <c r="B1440" s="12" t="s">
        <v>11184</v>
      </c>
      <c r="C1440" s="12" t="s">
        <v>15823</v>
      </c>
      <c r="D1440" s="12" t="s">
        <v>15824</v>
      </c>
      <c r="E1440" s="12" t="s">
        <v>15819</v>
      </c>
      <c r="F1440" s="12" t="s">
        <v>2384</v>
      </c>
      <c r="G1440" s="12" t="s">
        <v>1502</v>
      </c>
      <c r="H1440" s="12" t="s">
        <v>3800</v>
      </c>
      <c r="I1440" s="12" t="s">
        <v>3800</v>
      </c>
      <c r="J1440" s="12" t="s">
        <v>3800</v>
      </c>
      <c r="K1440" s="12" t="s">
        <v>3800</v>
      </c>
      <c r="L1440" s="12" t="s">
        <v>9178</v>
      </c>
      <c r="M1440" s="12" t="s">
        <v>3522</v>
      </c>
      <c r="N1440" s="12" t="s">
        <v>91</v>
      </c>
      <c r="O1440" s="12" t="s">
        <v>91</v>
      </c>
      <c r="P1440" s="12" t="s">
        <v>91</v>
      </c>
      <c r="Q1440" s="12" t="s">
        <v>91</v>
      </c>
      <c r="R1440" s="12" t="s">
        <v>9190</v>
      </c>
      <c r="S1440" s="12" t="s">
        <v>15825</v>
      </c>
      <c r="T1440" s="12" t="s">
        <v>11938</v>
      </c>
      <c r="U1440" s="12" t="s">
        <v>3808</v>
      </c>
      <c r="V1440" s="12" t="s">
        <v>372</v>
      </c>
      <c r="W1440" s="12" t="s">
        <v>10</v>
      </c>
      <c r="X1440" s="12" t="s">
        <v>15826</v>
      </c>
      <c r="Y1440" s="12" t="s">
        <v>15827</v>
      </c>
      <c r="Z1440" s="12" t="s">
        <v>15828</v>
      </c>
    </row>
    <row r="1441" spans="1:26">
      <c r="A1441" s="12" t="s">
        <v>177</v>
      </c>
      <c r="B1441" s="12" t="s">
        <v>10169</v>
      </c>
      <c r="C1441" s="12" t="s">
        <v>15829</v>
      </c>
      <c r="D1441" s="12" t="s">
        <v>15830</v>
      </c>
      <c r="E1441" s="12" t="s">
        <v>15819</v>
      </c>
      <c r="F1441" s="12" t="s">
        <v>1831</v>
      </c>
      <c r="G1441" s="12" t="s">
        <v>1721</v>
      </c>
      <c r="H1441" s="12" t="s">
        <v>1590</v>
      </c>
      <c r="I1441" s="12" t="s">
        <v>1504</v>
      </c>
      <c r="J1441" s="12" t="s">
        <v>1051</v>
      </c>
      <c r="K1441" s="12" t="s">
        <v>1482</v>
      </c>
      <c r="L1441" s="12" t="s">
        <v>7079</v>
      </c>
      <c r="M1441" s="12" t="s">
        <v>5189</v>
      </c>
      <c r="N1441" s="12" t="s">
        <v>4985</v>
      </c>
      <c r="O1441" s="12" t="s">
        <v>3522</v>
      </c>
      <c r="P1441" s="12" t="s">
        <v>3522</v>
      </c>
      <c r="Q1441" s="12" t="s">
        <v>375</v>
      </c>
      <c r="R1441" s="12" t="s">
        <v>4781</v>
      </c>
      <c r="S1441" s="12" t="s">
        <v>15715</v>
      </c>
      <c r="T1441" s="12" t="s">
        <v>15831</v>
      </c>
      <c r="U1441" s="12" t="s">
        <v>15832</v>
      </c>
      <c r="V1441" s="12" t="s">
        <v>9352</v>
      </c>
      <c r="W1441" s="12" t="s">
        <v>11</v>
      </c>
      <c r="X1441" s="12" t="s">
        <v>1639</v>
      </c>
      <c r="Y1441" s="12" t="s">
        <v>15833</v>
      </c>
      <c r="Z1441" s="12" t="s">
        <v>15834</v>
      </c>
    </row>
    <row r="1442" spans="1:26">
      <c r="A1442" s="12" t="s">
        <v>177</v>
      </c>
      <c r="B1442" s="12" t="s">
        <v>15835</v>
      </c>
      <c r="C1442" s="12" t="s">
        <v>15836</v>
      </c>
      <c r="D1442" s="12" t="s">
        <v>15837</v>
      </c>
      <c r="E1442" s="12" t="s">
        <v>15819</v>
      </c>
      <c r="F1442" s="12" t="s">
        <v>2137</v>
      </c>
      <c r="G1442" s="12" t="s">
        <v>1546</v>
      </c>
      <c r="H1442" s="12" t="s">
        <v>1547</v>
      </c>
      <c r="I1442" s="12" t="s">
        <v>1482</v>
      </c>
      <c r="J1442" s="12" t="s">
        <v>1482</v>
      </c>
      <c r="K1442" s="12" t="s">
        <v>1051</v>
      </c>
      <c r="L1442" s="12" t="s">
        <v>3566</v>
      </c>
      <c r="M1442" s="12" t="s">
        <v>4781</v>
      </c>
      <c r="N1442" s="12" t="s">
        <v>2038</v>
      </c>
      <c r="O1442" s="12" t="s">
        <v>371</v>
      </c>
      <c r="P1442" s="12" t="s">
        <v>371</v>
      </c>
      <c r="Q1442" s="12" t="s">
        <v>3522</v>
      </c>
      <c r="R1442" s="12" t="s">
        <v>1995</v>
      </c>
      <c r="S1442" s="12" t="s">
        <v>15838</v>
      </c>
      <c r="T1442" s="12" t="s">
        <v>15839</v>
      </c>
      <c r="U1442" s="12" t="s">
        <v>15832</v>
      </c>
      <c r="V1442" s="12" t="s">
        <v>6583</v>
      </c>
      <c r="W1442" s="12" t="s">
        <v>2</v>
      </c>
      <c r="X1442" s="12" t="s">
        <v>11150</v>
      </c>
      <c r="Y1442" s="12" t="s">
        <v>10099</v>
      </c>
      <c r="Z1442" s="12" t="s">
        <v>15840</v>
      </c>
    </row>
    <row r="1443" spans="1:26">
      <c r="A1443" s="12" t="s">
        <v>177</v>
      </c>
      <c r="B1443" s="12" t="s">
        <v>11195</v>
      </c>
      <c r="C1443" s="12" t="s">
        <v>15841</v>
      </c>
      <c r="D1443" s="12" t="s">
        <v>15842</v>
      </c>
      <c r="E1443" s="12" t="s">
        <v>15819</v>
      </c>
      <c r="F1443" s="12" t="s">
        <v>1698</v>
      </c>
      <c r="G1443" s="12" t="s">
        <v>1698</v>
      </c>
      <c r="H1443" s="12" t="s">
        <v>1657</v>
      </c>
      <c r="I1443" s="12" t="s">
        <v>1502</v>
      </c>
      <c r="J1443" s="12" t="s">
        <v>1051</v>
      </c>
      <c r="K1443" s="12" t="s">
        <v>1053</v>
      </c>
      <c r="L1443" s="12" t="s">
        <v>3522</v>
      </c>
      <c r="M1443" s="12" t="s">
        <v>5538</v>
      </c>
      <c r="N1443" s="12" t="s">
        <v>6802</v>
      </c>
      <c r="O1443" s="12" t="s">
        <v>3522</v>
      </c>
      <c r="P1443" s="12" t="s">
        <v>371</v>
      </c>
      <c r="Q1443" s="12" t="s">
        <v>2900</v>
      </c>
      <c r="R1443" s="12" t="s">
        <v>12048</v>
      </c>
      <c r="S1443" s="12" t="s">
        <v>5540</v>
      </c>
      <c r="T1443" s="12" t="s">
        <v>15843</v>
      </c>
      <c r="U1443" s="12" t="s">
        <v>15844</v>
      </c>
      <c r="V1443" s="12" t="s">
        <v>9940</v>
      </c>
      <c r="W1443" s="12" t="s">
        <v>4</v>
      </c>
      <c r="X1443" s="12" t="s">
        <v>13399</v>
      </c>
      <c r="Y1443" s="12" t="s">
        <v>13811</v>
      </c>
      <c r="Z1443" s="12" t="s">
        <v>15845</v>
      </c>
    </row>
    <row r="1444" spans="1:26">
      <c r="A1444" s="12" t="s">
        <v>177</v>
      </c>
      <c r="B1444" s="12" t="s">
        <v>12185</v>
      </c>
      <c r="C1444" s="12" t="s">
        <v>15846</v>
      </c>
      <c r="D1444" s="12" t="s">
        <v>15847</v>
      </c>
      <c r="E1444" s="12" t="s">
        <v>15819</v>
      </c>
      <c r="F1444" s="12" t="s">
        <v>2384</v>
      </c>
      <c r="G1444" s="12" t="s">
        <v>1504</v>
      </c>
      <c r="H1444" s="12" t="s">
        <v>3800</v>
      </c>
      <c r="I1444" s="12" t="s">
        <v>3800</v>
      </c>
      <c r="J1444" s="12" t="s">
        <v>3800</v>
      </c>
      <c r="K1444" s="12" t="s">
        <v>1051</v>
      </c>
      <c r="L1444" s="12" t="s">
        <v>4823</v>
      </c>
      <c r="M1444" s="12" t="s">
        <v>2315</v>
      </c>
      <c r="N1444" s="12" t="s">
        <v>91</v>
      </c>
      <c r="O1444" s="12" t="s">
        <v>91</v>
      </c>
      <c r="P1444" s="12" t="s">
        <v>91</v>
      </c>
      <c r="Q1444" s="12" t="s">
        <v>3522</v>
      </c>
      <c r="R1444" s="12" t="s">
        <v>6188</v>
      </c>
      <c r="S1444" s="12" t="s">
        <v>15848</v>
      </c>
      <c r="T1444" s="12" t="s">
        <v>7392</v>
      </c>
      <c r="U1444" s="12" t="s">
        <v>3808</v>
      </c>
      <c r="V1444" s="12" t="s">
        <v>6583</v>
      </c>
      <c r="W1444" s="12" t="s">
        <v>10</v>
      </c>
      <c r="X1444" s="12" t="s">
        <v>15849</v>
      </c>
      <c r="Y1444" s="12" t="s">
        <v>15850</v>
      </c>
      <c r="Z1444" s="12" t="s">
        <v>15851</v>
      </c>
    </row>
    <row r="1445" spans="1:26">
      <c r="A1445" s="12" t="s">
        <v>177</v>
      </c>
      <c r="B1445" s="12" t="s">
        <v>11976</v>
      </c>
      <c r="C1445" s="12" t="s">
        <v>15852</v>
      </c>
      <c r="D1445" s="12" t="s">
        <v>15853</v>
      </c>
      <c r="E1445" s="12" t="s">
        <v>15819</v>
      </c>
      <c r="F1445" s="12" t="s">
        <v>1853</v>
      </c>
      <c r="G1445" s="12" t="s">
        <v>1657</v>
      </c>
      <c r="H1445" s="12" t="s">
        <v>3800</v>
      </c>
      <c r="I1445" s="12" t="s">
        <v>3800</v>
      </c>
      <c r="J1445" s="12" t="s">
        <v>1721</v>
      </c>
      <c r="K1445" s="12" t="s">
        <v>1546</v>
      </c>
      <c r="L1445" s="12" t="s">
        <v>3834</v>
      </c>
      <c r="M1445" s="12" t="s">
        <v>6802</v>
      </c>
      <c r="N1445" s="12" t="s">
        <v>91</v>
      </c>
      <c r="O1445" s="12" t="s">
        <v>91</v>
      </c>
      <c r="P1445" s="12" t="s">
        <v>3647</v>
      </c>
      <c r="Q1445" s="12" t="s">
        <v>4781</v>
      </c>
      <c r="R1445" s="12" t="s">
        <v>4333</v>
      </c>
      <c r="S1445" s="12" t="s">
        <v>15854</v>
      </c>
      <c r="T1445" s="12" t="s">
        <v>15855</v>
      </c>
      <c r="U1445" s="12" t="s">
        <v>15856</v>
      </c>
      <c r="V1445" s="12" t="s">
        <v>429</v>
      </c>
      <c r="W1445" s="12" t="s">
        <v>10</v>
      </c>
      <c r="X1445" s="12" t="s">
        <v>5608</v>
      </c>
      <c r="Y1445" s="12" t="s">
        <v>1086</v>
      </c>
      <c r="Z1445" s="12" t="s">
        <v>15857</v>
      </c>
    </row>
    <row r="1446" spans="1:26">
      <c r="A1446" s="12" t="s">
        <v>177</v>
      </c>
      <c r="B1446" s="12" t="s">
        <v>14245</v>
      </c>
      <c r="C1446" s="12" t="s">
        <v>15858</v>
      </c>
      <c r="D1446" s="12" t="s">
        <v>15859</v>
      </c>
      <c r="E1446" s="12" t="s">
        <v>15819</v>
      </c>
      <c r="F1446" s="12" t="s">
        <v>1590</v>
      </c>
      <c r="G1446" s="12" t="s">
        <v>1698</v>
      </c>
      <c r="H1446" s="12" t="s">
        <v>1657</v>
      </c>
      <c r="I1446" s="12" t="s">
        <v>1502</v>
      </c>
      <c r="J1446" s="12" t="s">
        <v>1592</v>
      </c>
      <c r="K1446" s="12" t="s">
        <v>1502</v>
      </c>
      <c r="L1446" s="12" t="s">
        <v>3523</v>
      </c>
      <c r="M1446" s="12" t="s">
        <v>3130</v>
      </c>
      <c r="N1446" s="12" t="s">
        <v>3332</v>
      </c>
      <c r="O1446" s="12" t="s">
        <v>371</v>
      </c>
      <c r="P1446" s="12" t="s">
        <v>371</v>
      </c>
      <c r="Q1446" s="12" t="s">
        <v>371</v>
      </c>
      <c r="R1446" s="12" t="s">
        <v>9111</v>
      </c>
      <c r="S1446" s="12" t="s">
        <v>15860</v>
      </c>
      <c r="T1446" s="12" t="s">
        <v>15861</v>
      </c>
      <c r="U1446" s="12" t="s">
        <v>13035</v>
      </c>
      <c r="V1446" s="12" t="s">
        <v>10800</v>
      </c>
      <c r="W1446" s="12" t="s">
        <v>3</v>
      </c>
      <c r="X1446" s="12" t="s">
        <v>15862</v>
      </c>
      <c r="Y1446" s="12" t="s">
        <v>15863</v>
      </c>
      <c r="Z1446" s="12" t="s">
        <v>15864</v>
      </c>
    </row>
    <row r="1447" spans="1:26">
      <c r="A1447" s="12" t="s">
        <v>177</v>
      </c>
      <c r="B1447" s="12" t="s">
        <v>7932</v>
      </c>
      <c r="C1447" s="12" t="s">
        <v>15865</v>
      </c>
      <c r="D1447" s="12" t="s">
        <v>15866</v>
      </c>
      <c r="E1447" s="12" t="s">
        <v>15819</v>
      </c>
      <c r="F1447" s="12" t="s">
        <v>1810</v>
      </c>
      <c r="G1447" s="12" t="s">
        <v>1786</v>
      </c>
      <c r="H1447" s="12" t="s">
        <v>1590</v>
      </c>
      <c r="I1447" s="12" t="s">
        <v>1051</v>
      </c>
      <c r="J1447" s="12" t="s">
        <v>1504</v>
      </c>
      <c r="K1447" s="12" t="s">
        <v>3800</v>
      </c>
      <c r="L1447" s="12" t="s">
        <v>3346</v>
      </c>
      <c r="M1447" s="12" t="s">
        <v>2696</v>
      </c>
      <c r="N1447" s="12" t="s">
        <v>4315</v>
      </c>
      <c r="O1447" s="12" t="s">
        <v>371</v>
      </c>
      <c r="P1447" s="12" t="s">
        <v>371</v>
      </c>
      <c r="Q1447" s="12" t="s">
        <v>91</v>
      </c>
      <c r="R1447" s="12" t="s">
        <v>3906</v>
      </c>
      <c r="S1447" s="12" t="s">
        <v>15867</v>
      </c>
      <c r="T1447" s="12" t="s">
        <v>15868</v>
      </c>
      <c r="U1447" s="12" t="s">
        <v>15832</v>
      </c>
      <c r="V1447" s="12" t="s">
        <v>372</v>
      </c>
      <c r="W1447" s="12" t="s">
        <v>2</v>
      </c>
      <c r="X1447" s="12" t="s">
        <v>2507</v>
      </c>
      <c r="Y1447" s="12" t="s">
        <v>8921</v>
      </c>
      <c r="Z1447" s="12" t="s">
        <v>15869</v>
      </c>
    </row>
    <row r="1448" spans="1:26">
      <c r="A1448" s="12" t="s">
        <v>177</v>
      </c>
      <c r="B1448" s="12" t="s">
        <v>8474</v>
      </c>
      <c r="C1448" s="12" t="s">
        <v>15870</v>
      </c>
      <c r="D1448" s="12" t="s">
        <v>15871</v>
      </c>
      <c r="E1448" s="12" t="s">
        <v>15872</v>
      </c>
      <c r="F1448" s="12" t="s">
        <v>1764</v>
      </c>
      <c r="G1448" s="12" t="s">
        <v>1721</v>
      </c>
      <c r="H1448" s="12" t="s">
        <v>1590</v>
      </c>
      <c r="I1448" s="12" t="s">
        <v>1504</v>
      </c>
      <c r="J1448" s="12" t="s">
        <v>1051</v>
      </c>
      <c r="K1448" s="12" t="s">
        <v>1502</v>
      </c>
      <c r="L1448" s="12" t="s">
        <v>4436</v>
      </c>
      <c r="M1448" s="12" t="s">
        <v>3522</v>
      </c>
      <c r="N1448" s="12" t="s">
        <v>3522</v>
      </c>
      <c r="O1448" s="12" t="s">
        <v>2315</v>
      </c>
      <c r="P1448" s="12" t="s">
        <v>3522</v>
      </c>
      <c r="Q1448" s="12" t="s">
        <v>2696</v>
      </c>
      <c r="R1448" s="12" t="s">
        <v>4116</v>
      </c>
      <c r="S1448" s="12" t="s">
        <v>15873</v>
      </c>
      <c r="T1448" s="12" t="s">
        <v>15874</v>
      </c>
      <c r="U1448" s="12" t="s">
        <v>15875</v>
      </c>
      <c r="V1448" s="12" t="s">
        <v>15876</v>
      </c>
      <c r="W1448" s="12" t="s">
        <v>11</v>
      </c>
      <c r="X1448" s="12" t="s">
        <v>13581</v>
      </c>
      <c r="Y1448" s="12" t="s">
        <v>8719</v>
      </c>
      <c r="Z1448" s="12" t="s">
        <v>15877</v>
      </c>
    </row>
    <row r="1449" spans="1:26">
      <c r="A1449" s="12" t="s">
        <v>177</v>
      </c>
      <c r="B1449" s="12" t="s">
        <v>11881</v>
      </c>
      <c r="C1449" s="12" t="s">
        <v>15878</v>
      </c>
      <c r="D1449" s="12" t="s">
        <v>15879</v>
      </c>
      <c r="E1449" s="12" t="s">
        <v>15872</v>
      </c>
      <c r="F1449" s="12" t="s">
        <v>1875</v>
      </c>
      <c r="G1449" s="12" t="s">
        <v>1918</v>
      </c>
      <c r="H1449" s="12" t="s">
        <v>1547</v>
      </c>
      <c r="I1449" s="12" t="s">
        <v>3800</v>
      </c>
      <c r="J1449" s="12" t="s">
        <v>3800</v>
      </c>
      <c r="K1449" s="12" t="s">
        <v>3800</v>
      </c>
      <c r="L1449" s="12" t="s">
        <v>4164</v>
      </c>
      <c r="M1449" s="12" t="s">
        <v>4891</v>
      </c>
      <c r="N1449" s="12" t="s">
        <v>2038</v>
      </c>
      <c r="O1449" s="12" t="s">
        <v>91</v>
      </c>
      <c r="P1449" s="12" t="s">
        <v>91</v>
      </c>
      <c r="Q1449" s="12" t="s">
        <v>91</v>
      </c>
      <c r="R1449" s="12" t="s">
        <v>3280</v>
      </c>
      <c r="S1449" s="12" t="s">
        <v>15880</v>
      </c>
      <c r="T1449" s="12" t="s">
        <v>15881</v>
      </c>
      <c r="U1449" s="12" t="s">
        <v>3808</v>
      </c>
      <c r="V1449" s="12" t="s">
        <v>372</v>
      </c>
      <c r="W1449" s="12" t="s">
        <v>2</v>
      </c>
      <c r="X1449" s="12" t="s">
        <v>11579</v>
      </c>
      <c r="Y1449" s="12" t="s">
        <v>15228</v>
      </c>
      <c r="Z1449" s="12" t="s">
        <v>15882</v>
      </c>
    </row>
    <row r="1450" spans="1:26">
      <c r="A1450" s="12" t="s">
        <v>177</v>
      </c>
      <c r="B1450" s="12" t="s">
        <v>15883</v>
      </c>
      <c r="C1450" s="12" t="s">
        <v>15884</v>
      </c>
      <c r="D1450" s="12" t="s">
        <v>15885</v>
      </c>
      <c r="E1450" s="12" t="s">
        <v>15872</v>
      </c>
      <c r="F1450" s="12" t="s">
        <v>1918</v>
      </c>
      <c r="G1450" s="12" t="s">
        <v>1853</v>
      </c>
      <c r="H1450" s="12" t="s">
        <v>1547</v>
      </c>
      <c r="I1450" s="12" t="s">
        <v>1051</v>
      </c>
      <c r="J1450" s="12" t="s">
        <v>3800</v>
      </c>
      <c r="K1450" s="12" t="s">
        <v>3800</v>
      </c>
      <c r="L1450" s="12" t="s">
        <v>3362</v>
      </c>
      <c r="M1450" s="12" t="s">
        <v>10384</v>
      </c>
      <c r="N1450" s="12" t="s">
        <v>2038</v>
      </c>
      <c r="O1450" s="12" t="s">
        <v>371</v>
      </c>
      <c r="P1450" s="12" t="s">
        <v>91</v>
      </c>
      <c r="Q1450" s="12" t="s">
        <v>91</v>
      </c>
      <c r="R1450" s="12" t="s">
        <v>4576</v>
      </c>
      <c r="S1450" s="12" t="s">
        <v>15880</v>
      </c>
      <c r="T1450" s="12" t="s">
        <v>15886</v>
      </c>
      <c r="U1450" s="12" t="s">
        <v>13167</v>
      </c>
      <c r="V1450" s="12" t="s">
        <v>372</v>
      </c>
      <c r="W1450" s="12" t="s">
        <v>2</v>
      </c>
      <c r="X1450" s="12" t="s">
        <v>15887</v>
      </c>
      <c r="Y1450" s="12" t="s">
        <v>15888</v>
      </c>
      <c r="Z1450" s="12" t="s">
        <v>15889</v>
      </c>
    </row>
    <row r="1451" spans="1:26">
      <c r="A1451" s="12" t="s">
        <v>177</v>
      </c>
      <c r="B1451" s="12" t="s">
        <v>15803</v>
      </c>
      <c r="C1451" s="12" t="s">
        <v>15890</v>
      </c>
      <c r="D1451" s="12" t="s">
        <v>15891</v>
      </c>
      <c r="E1451" s="12" t="s">
        <v>15872</v>
      </c>
      <c r="F1451" s="12" t="s">
        <v>1853</v>
      </c>
      <c r="G1451" s="12" t="s">
        <v>1875</v>
      </c>
      <c r="H1451" s="12" t="s">
        <v>1502</v>
      </c>
      <c r="I1451" s="12" t="s">
        <v>1504</v>
      </c>
      <c r="J1451" s="12" t="s">
        <v>3800</v>
      </c>
      <c r="K1451" s="12" t="s">
        <v>1051</v>
      </c>
      <c r="L1451" s="12" t="s">
        <v>3834</v>
      </c>
      <c r="M1451" s="12" t="s">
        <v>3663</v>
      </c>
      <c r="N1451" s="12" t="s">
        <v>371</v>
      </c>
      <c r="O1451" s="12" t="s">
        <v>2172</v>
      </c>
      <c r="P1451" s="12" t="s">
        <v>91</v>
      </c>
      <c r="Q1451" s="12" t="s">
        <v>371</v>
      </c>
      <c r="R1451" s="12" t="s">
        <v>10536</v>
      </c>
      <c r="S1451" s="12" t="s">
        <v>15892</v>
      </c>
      <c r="T1451" s="12" t="s">
        <v>15893</v>
      </c>
      <c r="U1451" s="12" t="s">
        <v>11279</v>
      </c>
      <c r="V1451" s="12" t="s">
        <v>11255</v>
      </c>
      <c r="W1451" s="12" t="s">
        <v>10</v>
      </c>
      <c r="X1451" s="12" t="s">
        <v>7097</v>
      </c>
      <c r="Y1451" s="12" t="s">
        <v>4816</v>
      </c>
      <c r="Z1451" s="12" t="s">
        <v>15894</v>
      </c>
    </row>
    <row r="1452" spans="1:26">
      <c r="A1452" s="12" t="s">
        <v>177</v>
      </c>
      <c r="B1452" s="12" t="s">
        <v>10792</v>
      </c>
      <c r="C1452" s="12" t="s">
        <v>15895</v>
      </c>
      <c r="D1452" s="12" t="s">
        <v>15896</v>
      </c>
      <c r="E1452" s="12" t="s">
        <v>15872</v>
      </c>
      <c r="F1452" s="12" t="s">
        <v>2404</v>
      </c>
      <c r="G1452" s="12" t="s">
        <v>1051</v>
      </c>
      <c r="H1452" s="12" t="s">
        <v>3800</v>
      </c>
      <c r="I1452" s="12" t="s">
        <v>3800</v>
      </c>
      <c r="J1452" s="12" t="s">
        <v>1051</v>
      </c>
      <c r="K1452" s="12" t="s">
        <v>3800</v>
      </c>
      <c r="L1452" s="12" t="s">
        <v>3226</v>
      </c>
      <c r="M1452" s="12" t="s">
        <v>3522</v>
      </c>
      <c r="N1452" s="12" t="s">
        <v>91</v>
      </c>
      <c r="O1452" s="12" t="s">
        <v>91</v>
      </c>
      <c r="P1452" s="12" t="s">
        <v>371</v>
      </c>
      <c r="Q1452" s="12" t="s">
        <v>91</v>
      </c>
      <c r="R1452" s="12" t="s">
        <v>9191</v>
      </c>
      <c r="S1452" s="12" t="s">
        <v>15897</v>
      </c>
      <c r="T1452" s="12" t="s">
        <v>15898</v>
      </c>
      <c r="U1452" s="12" t="s">
        <v>13167</v>
      </c>
      <c r="V1452" s="12" t="s">
        <v>372</v>
      </c>
      <c r="W1452" s="12" t="s">
        <v>10</v>
      </c>
      <c r="X1452" s="12" t="s">
        <v>13752</v>
      </c>
      <c r="Y1452" s="12" t="s">
        <v>10424</v>
      </c>
      <c r="Z1452" s="12" t="s">
        <v>15899</v>
      </c>
    </row>
    <row r="1453" spans="1:26">
      <c r="A1453" s="12" t="s">
        <v>177</v>
      </c>
      <c r="B1453" s="12" t="s">
        <v>15119</v>
      </c>
      <c r="C1453" s="12" t="s">
        <v>15900</v>
      </c>
      <c r="D1453" s="12" t="s">
        <v>15901</v>
      </c>
      <c r="E1453" s="12" t="s">
        <v>15872</v>
      </c>
      <c r="F1453" s="12" t="s">
        <v>1764</v>
      </c>
      <c r="G1453" s="12" t="s">
        <v>1897</v>
      </c>
      <c r="H1453" s="12" t="s">
        <v>1546</v>
      </c>
      <c r="I1453" s="12" t="s">
        <v>1051</v>
      </c>
      <c r="J1453" s="12" t="s">
        <v>1051</v>
      </c>
      <c r="K1453" s="12" t="s">
        <v>1504</v>
      </c>
      <c r="L1453" s="12" t="s">
        <v>3522</v>
      </c>
      <c r="M1453" s="12" t="s">
        <v>3522</v>
      </c>
      <c r="N1453" s="12" t="s">
        <v>3522</v>
      </c>
      <c r="O1453" s="12" t="s">
        <v>3522</v>
      </c>
      <c r="P1453" s="12" t="s">
        <v>3522</v>
      </c>
      <c r="Q1453" s="12" t="s">
        <v>2172</v>
      </c>
      <c r="R1453" s="12" t="s">
        <v>9191</v>
      </c>
      <c r="S1453" s="12" t="s">
        <v>15902</v>
      </c>
      <c r="T1453" s="12" t="s">
        <v>9802</v>
      </c>
      <c r="U1453" s="12" t="s">
        <v>13182</v>
      </c>
      <c r="V1453" s="12" t="s">
        <v>13143</v>
      </c>
      <c r="W1453" s="12" t="s">
        <v>11</v>
      </c>
      <c r="X1453" s="12" t="s">
        <v>1814</v>
      </c>
      <c r="Y1453" s="12" t="s">
        <v>1814</v>
      </c>
      <c r="Z1453" s="12" t="s">
        <v>12937</v>
      </c>
    </row>
    <row r="1454" spans="1:26">
      <c r="A1454" s="12" t="s">
        <v>177</v>
      </c>
      <c r="B1454" s="12" t="s">
        <v>10948</v>
      </c>
      <c r="C1454" s="12" t="s">
        <v>15903</v>
      </c>
      <c r="D1454" s="12" t="s">
        <v>15904</v>
      </c>
      <c r="E1454" s="12" t="s">
        <v>15872</v>
      </c>
      <c r="F1454" s="12" t="s">
        <v>1853</v>
      </c>
      <c r="G1454" s="12" t="s">
        <v>1939</v>
      </c>
      <c r="H1454" s="12" t="s">
        <v>1482</v>
      </c>
      <c r="I1454" s="12" t="s">
        <v>3800</v>
      </c>
      <c r="J1454" s="12" t="s">
        <v>1051</v>
      </c>
      <c r="K1454" s="12" t="s">
        <v>1482</v>
      </c>
      <c r="L1454" s="12" t="s">
        <v>3345</v>
      </c>
      <c r="M1454" s="12" t="s">
        <v>5885</v>
      </c>
      <c r="N1454" s="12" t="s">
        <v>371</v>
      </c>
      <c r="O1454" s="12" t="s">
        <v>91</v>
      </c>
      <c r="P1454" s="12" t="s">
        <v>371</v>
      </c>
      <c r="Q1454" s="12" t="s">
        <v>371</v>
      </c>
      <c r="R1454" s="12" t="s">
        <v>11276</v>
      </c>
      <c r="S1454" s="12" t="s">
        <v>15905</v>
      </c>
      <c r="T1454" s="12" t="s">
        <v>15906</v>
      </c>
      <c r="U1454" s="12" t="s">
        <v>13167</v>
      </c>
      <c r="V1454" s="12" t="s">
        <v>13159</v>
      </c>
      <c r="W1454" s="12" t="s">
        <v>10</v>
      </c>
      <c r="X1454" s="12" t="s">
        <v>11525</v>
      </c>
      <c r="Y1454" s="12" t="s">
        <v>2592</v>
      </c>
      <c r="Z1454" s="12" t="s">
        <v>15907</v>
      </c>
    </row>
    <row r="1455" spans="1:26">
      <c r="A1455" s="12" t="s">
        <v>177</v>
      </c>
      <c r="B1455" s="12" t="s">
        <v>14224</v>
      </c>
      <c r="C1455" s="12" t="s">
        <v>15908</v>
      </c>
      <c r="D1455" s="12" t="s">
        <v>15909</v>
      </c>
      <c r="E1455" s="12" t="s">
        <v>15872</v>
      </c>
      <c r="F1455" s="12" t="s">
        <v>1984</v>
      </c>
      <c r="G1455" s="12" t="s">
        <v>1698</v>
      </c>
      <c r="H1455" s="12" t="s">
        <v>1547</v>
      </c>
      <c r="I1455" s="12" t="s">
        <v>1502</v>
      </c>
      <c r="J1455" s="12" t="s">
        <v>1051</v>
      </c>
      <c r="K1455" s="12" t="s">
        <v>3800</v>
      </c>
      <c r="L1455" s="12" t="s">
        <v>3663</v>
      </c>
      <c r="M1455" s="12" t="s">
        <v>3664</v>
      </c>
      <c r="N1455" s="12" t="s">
        <v>3522</v>
      </c>
      <c r="O1455" s="12" t="s">
        <v>375</v>
      </c>
      <c r="P1455" s="12" t="s">
        <v>3522</v>
      </c>
      <c r="Q1455" s="12" t="s">
        <v>91</v>
      </c>
      <c r="R1455" s="12" t="s">
        <v>15910</v>
      </c>
      <c r="S1455" s="12" t="s">
        <v>15911</v>
      </c>
      <c r="T1455" s="12" t="s">
        <v>15912</v>
      </c>
      <c r="U1455" s="12" t="s">
        <v>13151</v>
      </c>
      <c r="V1455" s="12" t="s">
        <v>372</v>
      </c>
      <c r="W1455" s="12" t="s">
        <v>11</v>
      </c>
      <c r="X1455" s="12" t="s">
        <v>14321</v>
      </c>
      <c r="Y1455" s="12" t="s">
        <v>14050</v>
      </c>
      <c r="Z1455" s="12" t="s">
        <v>15913</v>
      </c>
    </row>
    <row r="1456" spans="1:26">
      <c r="A1456" s="12" t="s">
        <v>177</v>
      </c>
      <c r="B1456" s="12" t="s">
        <v>11315</v>
      </c>
      <c r="C1456" s="12" t="s">
        <v>15914</v>
      </c>
      <c r="D1456" s="12" t="s">
        <v>15915</v>
      </c>
      <c r="E1456" s="12" t="s">
        <v>15872</v>
      </c>
      <c r="F1456" s="12" t="s">
        <v>1786</v>
      </c>
      <c r="G1456" s="12" t="s">
        <v>1875</v>
      </c>
      <c r="H1456" s="12" t="s">
        <v>1547</v>
      </c>
      <c r="I1456" s="12" t="s">
        <v>1504</v>
      </c>
      <c r="J1456" s="12" t="s">
        <v>1051</v>
      </c>
      <c r="K1456" s="12" t="s">
        <v>1482</v>
      </c>
      <c r="L1456" s="12" t="s">
        <v>6188</v>
      </c>
      <c r="M1456" s="12" t="s">
        <v>5150</v>
      </c>
      <c r="N1456" s="12" t="s">
        <v>3522</v>
      </c>
      <c r="O1456" s="12" t="s">
        <v>2315</v>
      </c>
      <c r="P1456" s="12" t="s">
        <v>3522</v>
      </c>
      <c r="Q1456" s="12" t="s">
        <v>375</v>
      </c>
      <c r="R1456" s="12" t="s">
        <v>10924</v>
      </c>
      <c r="S1456" s="12" t="s">
        <v>15916</v>
      </c>
      <c r="T1456" s="12" t="s">
        <v>14128</v>
      </c>
      <c r="U1456" s="12" t="s">
        <v>15875</v>
      </c>
      <c r="V1456" s="12" t="s">
        <v>13159</v>
      </c>
      <c r="W1456" s="12" t="s">
        <v>11</v>
      </c>
      <c r="X1456" s="12" t="s">
        <v>15026</v>
      </c>
      <c r="Y1456" s="12" t="s">
        <v>15917</v>
      </c>
      <c r="Z1456" s="12" t="s">
        <v>15918</v>
      </c>
    </row>
    <row r="1457" spans="1:26">
      <c r="A1457" s="12" t="s">
        <v>177</v>
      </c>
      <c r="B1457" s="12" t="s">
        <v>15763</v>
      </c>
      <c r="C1457" s="12" t="s">
        <v>15919</v>
      </c>
      <c r="D1457" s="12" t="s">
        <v>15920</v>
      </c>
      <c r="E1457" s="12" t="s">
        <v>15872</v>
      </c>
      <c r="F1457" s="12" t="s">
        <v>1592</v>
      </c>
      <c r="G1457" s="12" t="s">
        <v>1053</v>
      </c>
      <c r="H1457" s="12" t="s">
        <v>1053</v>
      </c>
      <c r="I1457" s="12" t="s">
        <v>1502</v>
      </c>
      <c r="J1457" s="12" t="s">
        <v>1547</v>
      </c>
      <c r="K1457" s="12" t="s">
        <v>1721</v>
      </c>
      <c r="L1457" s="12" t="s">
        <v>371</v>
      </c>
      <c r="M1457" s="12" t="s">
        <v>1054</v>
      </c>
      <c r="N1457" s="12" t="s">
        <v>4674</v>
      </c>
      <c r="O1457" s="12" t="s">
        <v>371</v>
      </c>
      <c r="P1457" s="12" t="s">
        <v>371</v>
      </c>
      <c r="Q1457" s="12" t="s">
        <v>371</v>
      </c>
      <c r="R1457" s="12" t="s">
        <v>15921</v>
      </c>
      <c r="S1457" s="12" t="s">
        <v>15922</v>
      </c>
      <c r="T1457" s="12" t="s">
        <v>15923</v>
      </c>
      <c r="U1457" s="12" t="s">
        <v>15924</v>
      </c>
      <c r="V1457" s="12" t="s">
        <v>15925</v>
      </c>
      <c r="W1457" s="12" t="s">
        <v>3</v>
      </c>
      <c r="X1457" s="12" t="s">
        <v>12096</v>
      </c>
      <c r="Y1457" s="12" t="s">
        <v>15926</v>
      </c>
      <c r="Z1457" s="12" t="s">
        <v>15927</v>
      </c>
    </row>
    <row r="1458" spans="1:26">
      <c r="A1458" s="12" t="s">
        <v>177</v>
      </c>
      <c r="B1458" s="12" t="s">
        <v>14246</v>
      </c>
      <c r="C1458" s="12" t="s">
        <v>15928</v>
      </c>
      <c r="D1458" s="12" t="s">
        <v>15929</v>
      </c>
      <c r="E1458" s="12" t="s">
        <v>15930</v>
      </c>
      <c r="F1458" s="12" t="s">
        <v>2404</v>
      </c>
      <c r="G1458" s="12" t="s">
        <v>1051</v>
      </c>
      <c r="H1458" s="12" t="s">
        <v>3800</v>
      </c>
      <c r="I1458" s="12" t="s">
        <v>3800</v>
      </c>
      <c r="J1458" s="12" t="s">
        <v>3800</v>
      </c>
      <c r="K1458" s="12" t="s">
        <v>3800</v>
      </c>
      <c r="L1458" s="12" t="s">
        <v>10259</v>
      </c>
      <c r="M1458" s="12" t="s">
        <v>3522</v>
      </c>
      <c r="N1458" s="12" t="s">
        <v>91</v>
      </c>
      <c r="O1458" s="12" t="s">
        <v>91</v>
      </c>
      <c r="P1458" s="12" t="s">
        <v>91</v>
      </c>
      <c r="Q1458" s="12" t="s">
        <v>91</v>
      </c>
      <c r="R1458" s="12" t="s">
        <v>5615</v>
      </c>
      <c r="S1458" s="12" t="s">
        <v>15931</v>
      </c>
      <c r="T1458" s="12" t="s">
        <v>7593</v>
      </c>
      <c r="U1458" s="12" t="s">
        <v>3808</v>
      </c>
      <c r="V1458" s="12" t="s">
        <v>372</v>
      </c>
      <c r="W1458" s="12" t="s">
        <v>10</v>
      </c>
      <c r="X1458" s="12" t="s">
        <v>15932</v>
      </c>
      <c r="Y1458" s="12" t="s">
        <v>15933</v>
      </c>
      <c r="Z1458" s="12" t="s">
        <v>15934</v>
      </c>
    </row>
    <row r="1459" spans="1:26">
      <c r="A1459" s="12" t="s">
        <v>177</v>
      </c>
      <c r="B1459" s="12" t="s">
        <v>15935</v>
      </c>
      <c r="C1459" s="12" t="s">
        <v>15936</v>
      </c>
      <c r="D1459" s="12" t="s">
        <v>15937</v>
      </c>
      <c r="E1459" s="12" t="s">
        <v>15930</v>
      </c>
      <c r="F1459" s="12" t="s">
        <v>2404</v>
      </c>
      <c r="G1459" s="12" t="s">
        <v>1051</v>
      </c>
      <c r="H1459" s="12" t="s">
        <v>3800</v>
      </c>
      <c r="I1459" s="12" t="s">
        <v>3800</v>
      </c>
      <c r="J1459" s="12" t="s">
        <v>3800</v>
      </c>
      <c r="K1459" s="12" t="s">
        <v>3800</v>
      </c>
      <c r="L1459" s="12" t="s">
        <v>10259</v>
      </c>
      <c r="M1459" s="12" t="s">
        <v>3522</v>
      </c>
      <c r="N1459" s="12" t="s">
        <v>91</v>
      </c>
      <c r="O1459" s="12" t="s">
        <v>91</v>
      </c>
      <c r="P1459" s="12" t="s">
        <v>91</v>
      </c>
      <c r="Q1459" s="12" t="s">
        <v>91</v>
      </c>
      <c r="R1459" s="12" t="s">
        <v>5615</v>
      </c>
      <c r="S1459" s="12" t="s">
        <v>15931</v>
      </c>
      <c r="T1459" s="12" t="s">
        <v>15938</v>
      </c>
      <c r="U1459" s="12" t="s">
        <v>3808</v>
      </c>
      <c r="V1459" s="12" t="s">
        <v>372</v>
      </c>
      <c r="W1459" s="12" t="s">
        <v>10</v>
      </c>
      <c r="X1459" s="12" t="s">
        <v>15932</v>
      </c>
      <c r="Y1459" s="12" t="s">
        <v>15933</v>
      </c>
      <c r="Z1459" s="12" t="s">
        <v>15934</v>
      </c>
    </row>
    <row r="1460" spans="1:26">
      <c r="A1460" s="12" t="s">
        <v>177</v>
      </c>
      <c r="B1460" s="12" t="s">
        <v>15939</v>
      </c>
      <c r="C1460" s="12" t="s">
        <v>15940</v>
      </c>
      <c r="D1460" s="12" t="s">
        <v>15941</v>
      </c>
      <c r="E1460" s="12" t="s">
        <v>15930</v>
      </c>
      <c r="F1460" s="12" t="s">
        <v>1786</v>
      </c>
      <c r="G1460" s="12" t="s">
        <v>1721</v>
      </c>
      <c r="H1460" s="12" t="s">
        <v>1502</v>
      </c>
      <c r="I1460" s="12" t="s">
        <v>1482</v>
      </c>
      <c r="J1460" s="12" t="s">
        <v>1502</v>
      </c>
      <c r="K1460" s="12" t="s">
        <v>1592</v>
      </c>
      <c r="L1460" s="12" t="s">
        <v>3522</v>
      </c>
      <c r="M1460" s="12" t="s">
        <v>7226</v>
      </c>
      <c r="N1460" s="12" t="s">
        <v>375</v>
      </c>
      <c r="O1460" s="12" t="s">
        <v>371</v>
      </c>
      <c r="P1460" s="12" t="s">
        <v>371</v>
      </c>
      <c r="Q1460" s="12" t="s">
        <v>4012</v>
      </c>
      <c r="R1460" s="12" t="s">
        <v>9427</v>
      </c>
      <c r="S1460" s="12" t="s">
        <v>15942</v>
      </c>
      <c r="T1460" s="12" t="s">
        <v>15943</v>
      </c>
      <c r="U1460" s="12" t="s">
        <v>15944</v>
      </c>
      <c r="V1460" s="12" t="s">
        <v>15945</v>
      </c>
      <c r="W1460" s="12" t="s">
        <v>10</v>
      </c>
      <c r="X1460" s="12" t="s">
        <v>2704</v>
      </c>
      <c r="Y1460" s="12" t="s">
        <v>2823</v>
      </c>
      <c r="Z1460" s="12" t="s">
        <v>15946</v>
      </c>
    </row>
    <row r="1461" spans="1:26">
      <c r="A1461" s="12" t="s">
        <v>177</v>
      </c>
      <c r="B1461" s="12" t="s">
        <v>11988</v>
      </c>
      <c r="C1461" s="12" t="s">
        <v>15947</v>
      </c>
      <c r="D1461" s="12" t="s">
        <v>15948</v>
      </c>
      <c r="E1461" s="12" t="s">
        <v>15930</v>
      </c>
      <c r="F1461" s="12" t="s">
        <v>2159</v>
      </c>
      <c r="G1461" s="12" t="s">
        <v>1546</v>
      </c>
      <c r="H1461" s="12" t="s">
        <v>1504</v>
      </c>
      <c r="I1461" s="12" t="s">
        <v>3800</v>
      </c>
      <c r="J1461" s="12" t="s">
        <v>1502</v>
      </c>
      <c r="K1461" s="12" t="s">
        <v>3800</v>
      </c>
      <c r="L1461" s="12" t="s">
        <v>3804</v>
      </c>
      <c r="M1461" s="12" t="s">
        <v>371</v>
      </c>
      <c r="N1461" s="12" t="s">
        <v>371</v>
      </c>
      <c r="O1461" s="12" t="s">
        <v>91</v>
      </c>
      <c r="P1461" s="12" t="s">
        <v>371</v>
      </c>
      <c r="Q1461" s="12" t="s">
        <v>91</v>
      </c>
      <c r="R1461" s="12" t="s">
        <v>15949</v>
      </c>
      <c r="S1461" s="12" t="s">
        <v>15950</v>
      </c>
      <c r="T1461" s="12" t="s">
        <v>15951</v>
      </c>
      <c r="U1461" s="12" t="s">
        <v>15952</v>
      </c>
      <c r="V1461" s="12" t="s">
        <v>372</v>
      </c>
      <c r="W1461" s="12" t="s">
        <v>3</v>
      </c>
      <c r="X1461" s="12" t="s">
        <v>1039</v>
      </c>
      <c r="Y1461" s="12" t="s">
        <v>985</v>
      </c>
      <c r="Z1461" s="12" t="s">
        <v>15953</v>
      </c>
    </row>
    <row r="1462" spans="1:26">
      <c r="A1462" s="12" t="s">
        <v>177</v>
      </c>
      <c r="B1462" s="12" t="s">
        <v>1639</v>
      </c>
      <c r="C1462" s="12" t="s">
        <v>15954</v>
      </c>
      <c r="D1462" s="12" t="s">
        <v>15955</v>
      </c>
      <c r="E1462" s="12" t="s">
        <v>15930</v>
      </c>
      <c r="F1462" s="12" t="s">
        <v>1984</v>
      </c>
      <c r="G1462" s="12" t="s">
        <v>1853</v>
      </c>
      <c r="H1462" s="12" t="s">
        <v>1482</v>
      </c>
      <c r="I1462" s="12" t="s">
        <v>3800</v>
      </c>
      <c r="J1462" s="12" t="s">
        <v>3800</v>
      </c>
      <c r="K1462" s="12" t="s">
        <v>3800</v>
      </c>
      <c r="L1462" s="12" t="s">
        <v>2038</v>
      </c>
      <c r="M1462" s="12" t="s">
        <v>10384</v>
      </c>
      <c r="N1462" s="12" t="s">
        <v>371</v>
      </c>
      <c r="O1462" s="12" t="s">
        <v>91</v>
      </c>
      <c r="P1462" s="12" t="s">
        <v>91</v>
      </c>
      <c r="Q1462" s="12" t="s">
        <v>91</v>
      </c>
      <c r="R1462" s="12" t="s">
        <v>5395</v>
      </c>
      <c r="S1462" s="12" t="s">
        <v>10482</v>
      </c>
      <c r="T1462" s="12" t="s">
        <v>15886</v>
      </c>
      <c r="U1462" s="12" t="s">
        <v>3808</v>
      </c>
      <c r="V1462" s="12" t="s">
        <v>372</v>
      </c>
      <c r="W1462" s="12" t="s">
        <v>10</v>
      </c>
      <c r="X1462" s="12" t="s">
        <v>15956</v>
      </c>
      <c r="Y1462" s="12" t="s">
        <v>14995</v>
      </c>
      <c r="Z1462" s="12" t="s">
        <v>15957</v>
      </c>
    </row>
    <row r="1463" spans="1:26">
      <c r="A1463" s="12" t="s">
        <v>177</v>
      </c>
      <c r="B1463" s="12" t="s">
        <v>12626</v>
      </c>
      <c r="C1463" s="12" t="s">
        <v>15958</v>
      </c>
      <c r="D1463" s="12" t="s">
        <v>15959</v>
      </c>
      <c r="E1463" s="12" t="s">
        <v>15930</v>
      </c>
      <c r="F1463" s="12" t="s">
        <v>1939</v>
      </c>
      <c r="G1463" s="12" t="s">
        <v>1939</v>
      </c>
      <c r="H1463" s="12" t="s">
        <v>3800</v>
      </c>
      <c r="I1463" s="12" t="s">
        <v>3800</v>
      </c>
      <c r="J1463" s="12" t="s">
        <v>3800</v>
      </c>
      <c r="K1463" s="12" t="s">
        <v>3800</v>
      </c>
      <c r="L1463" s="12" t="s">
        <v>7686</v>
      </c>
      <c r="M1463" s="12" t="s">
        <v>3879</v>
      </c>
      <c r="N1463" s="12" t="s">
        <v>91</v>
      </c>
      <c r="O1463" s="12" t="s">
        <v>91</v>
      </c>
      <c r="P1463" s="12" t="s">
        <v>91</v>
      </c>
      <c r="Q1463" s="12" t="s">
        <v>91</v>
      </c>
      <c r="R1463" s="12" t="s">
        <v>10163</v>
      </c>
      <c r="S1463" s="12" t="s">
        <v>10482</v>
      </c>
      <c r="T1463" s="12" t="s">
        <v>15960</v>
      </c>
      <c r="U1463" s="12" t="s">
        <v>3808</v>
      </c>
      <c r="V1463" s="12" t="s">
        <v>372</v>
      </c>
      <c r="W1463" s="12" t="s">
        <v>10</v>
      </c>
      <c r="X1463" s="12" t="s">
        <v>5622</v>
      </c>
      <c r="Y1463" s="12" t="s">
        <v>14884</v>
      </c>
      <c r="Z1463" s="12" t="s">
        <v>15961</v>
      </c>
    </row>
    <row r="1464" spans="1:26">
      <c r="A1464" s="12" t="s">
        <v>177</v>
      </c>
      <c r="B1464" s="12" t="s">
        <v>12400</v>
      </c>
      <c r="C1464" s="12" t="s">
        <v>15962</v>
      </c>
      <c r="D1464" s="12" t="s">
        <v>15963</v>
      </c>
      <c r="E1464" s="12" t="s">
        <v>15930</v>
      </c>
      <c r="F1464" s="12" t="s">
        <v>3800</v>
      </c>
      <c r="G1464" s="12" t="s">
        <v>3800</v>
      </c>
      <c r="H1464" s="12" t="s">
        <v>3800</v>
      </c>
      <c r="I1464" s="12" t="s">
        <v>3800</v>
      </c>
      <c r="J1464" s="12" t="s">
        <v>3800</v>
      </c>
      <c r="K1464" s="12" t="s">
        <v>2279</v>
      </c>
      <c r="L1464" s="12" t="s">
        <v>91</v>
      </c>
      <c r="M1464" s="12" t="s">
        <v>91</v>
      </c>
      <c r="N1464" s="12" t="s">
        <v>91</v>
      </c>
      <c r="O1464" s="12" t="s">
        <v>91</v>
      </c>
      <c r="P1464" s="12" t="s">
        <v>91</v>
      </c>
      <c r="Q1464" s="12" t="s">
        <v>371</v>
      </c>
      <c r="R1464" s="12" t="s">
        <v>371</v>
      </c>
      <c r="S1464" s="12" t="s">
        <v>91</v>
      </c>
      <c r="T1464" s="12" t="s">
        <v>14301</v>
      </c>
      <c r="U1464" s="12" t="s">
        <v>3808</v>
      </c>
      <c r="V1464" s="12" t="s">
        <v>6841</v>
      </c>
      <c r="W1464" s="12" t="s">
        <v>91</v>
      </c>
      <c r="X1464" s="12" t="s">
        <v>15964</v>
      </c>
      <c r="Y1464" s="12" t="s">
        <v>15964</v>
      </c>
      <c r="Z1464" s="12" t="s">
        <v>91</v>
      </c>
    </row>
    <row r="1465" spans="1:26">
      <c r="A1465" s="12" t="s">
        <v>177</v>
      </c>
      <c r="B1465" s="12" t="s">
        <v>11688</v>
      </c>
      <c r="C1465" s="12" t="s">
        <v>15965</v>
      </c>
      <c r="D1465" s="12" t="s">
        <v>15966</v>
      </c>
      <c r="E1465" s="12" t="s">
        <v>15930</v>
      </c>
      <c r="F1465" s="12" t="s">
        <v>1939</v>
      </c>
      <c r="G1465" s="12" t="s">
        <v>1786</v>
      </c>
      <c r="H1465" s="12" t="s">
        <v>1592</v>
      </c>
      <c r="I1465" s="12" t="s">
        <v>3800</v>
      </c>
      <c r="J1465" s="12" t="s">
        <v>3800</v>
      </c>
      <c r="K1465" s="12" t="s">
        <v>3800</v>
      </c>
      <c r="L1465" s="12" t="s">
        <v>3522</v>
      </c>
      <c r="M1465" s="12" t="s">
        <v>3522</v>
      </c>
      <c r="N1465" s="12" t="s">
        <v>3522</v>
      </c>
      <c r="O1465" s="12" t="s">
        <v>91</v>
      </c>
      <c r="P1465" s="12" t="s">
        <v>91</v>
      </c>
      <c r="Q1465" s="12" t="s">
        <v>91</v>
      </c>
      <c r="R1465" s="12" t="s">
        <v>3522</v>
      </c>
      <c r="S1465" s="12" t="s">
        <v>15967</v>
      </c>
      <c r="T1465" s="12" t="s">
        <v>15252</v>
      </c>
      <c r="U1465" s="12" t="s">
        <v>3808</v>
      </c>
      <c r="V1465" s="12" t="s">
        <v>372</v>
      </c>
      <c r="W1465" s="12" t="s">
        <v>2</v>
      </c>
      <c r="X1465" s="12" t="s">
        <v>1814</v>
      </c>
      <c r="Y1465" s="12" t="s">
        <v>1814</v>
      </c>
      <c r="Z1465" s="12" t="s">
        <v>12937</v>
      </c>
    </row>
    <row r="1466" spans="1:26">
      <c r="A1466" s="12" t="s">
        <v>177</v>
      </c>
      <c r="B1466" s="12" t="s">
        <v>13511</v>
      </c>
      <c r="C1466" s="12" t="s">
        <v>15968</v>
      </c>
      <c r="D1466" s="12" t="s">
        <v>15969</v>
      </c>
      <c r="E1466" s="12" t="s">
        <v>15930</v>
      </c>
      <c r="F1466" s="12" t="s">
        <v>2159</v>
      </c>
      <c r="G1466" s="12" t="s">
        <v>1698</v>
      </c>
      <c r="H1466" s="12" t="s">
        <v>3800</v>
      </c>
      <c r="I1466" s="12" t="s">
        <v>3800</v>
      </c>
      <c r="J1466" s="12" t="s">
        <v>3800</v>
      </c>
      <c r="K1466" s="12" t="s">
        <v>1051</v>
      </c>
      <c r="L1466" s="12" t="s">
        <v>9584</v>
      </c>
      <c r="M1466" s="12" t="s">
        <v>375</v>
      </c>
      <c r="N1466" s="12" t="s">
        <v>91</v>
      </c>
      <c r="O1466" s="12" t="s">
        <v>91</v>
      </c>
      <c r="P1466" s="12" t="s">
        <v>91</v>
      </c>
      <c r="Q1466" s="12" t="s">
        <v>371</v>
      </c>
      <c r="R1466" s="12" t="s">
        <v>5885</v>
      </c>
      <c r="S1466" s="12" t="s">
        <v>15970</v>
      </c>
      <c r="T1466" s="12" t="s">
        <v>15971</v>
      </c>
      <c r="U1466" s="12" t="s">
        <v>3808</v>
      </c>
      <c r="V1466" s="12" t="s">
        <v>10146</v>
      </c>
      <c r="W1466" s="12" t="s">
        <v>3</v>
      </c>
      <c r="X1466" s="12" t="s">
        <v>15249</v>
      </c>
      <c r="Y1466" s="12" t="s">
        <v>13819</v>
      </c>
      <c r="Z1466" s="12" t="s">
        <v>15972</v>
      </c>
    </row>
    <row r="1467" spans="1:26">
      <c r="A1467" s="12" t="s">
        <v>177</v>
      </c>
      <c r="B1467" s="12" t="s">
        <v>3959</v>
      </c>
      <c r="C1467" s="12" t="s">
        <v>15973</v>
      </c>
      <c r="D1467" s="12" t="s">
        <v>15974</v>
      </c>
      <c r="E1467" s="12" t="s">
        <v>15930</v>
      </c>
      <c r="F1467" s="12" t="s">
        <v>1786</v>
      </c>
      <c r="G1467" s="12" t="s">
        <v>1786</v>
      </c>
      <c r="H1467" s="12" t="s">
        <v>1613</v>
      </c>
      <c r="I1467" s="12" t="s">
        <v>1482</v>
      </c>
      <c r="J1467" s="12" t="s">
        <v>1504</v>
      </c>
      <c r="K1467" s="12" t="s">
        <v>1051</v>
      </c>
      <c r="L1467" s="12" t="s">
        <v>4104</v>
      </c>
      <c r="M1467" s="12" t="s">
        <v>7958</v>
      </c>
      <c r="N1467" s="12" t="s">
        <v>375</v>
      </c>
      <c r="O1467" s="12" t="s">
        <v>3522</v>
      </c>
      <c r="P1467" s="12" t="s">
        <v>371</v>
      </c>
      <c r="Q1467" s="12" t="s">
        <v>371</v>
      </c>
      <c r="R1467" s="12" t="s">
        <v>7413</v>
      </c>
      <c r="S1467" s="12" t="s">
        <v>5178</v>
      </c>
      <c r="T1467" s="12" t="s">
        <v>15975</v>
      </c>
      <c r="U1467" s="12" t="s">
        <v>15976</v>
      </c>
      <c r="V1467" s="12" t="s">
        <v>10146</v>
      </c>
      <c r="W1467" s="12" t="s">
        <v>4</v>
      </c>
      <c r="X1467" s="12" t="s">
        <v>10159</v>
      </c>
      <c r="Y1467" s="12" t="s">
        <v>5459</v>
      </c>
      <c r="Z1467" s="12" t="s">
        <v>15977</v>
      </c>
    </row>
    <row r="1468" spans="1:26">
      <c r="A1468" s="12" t="s">
        <v>177</v>
      </c>
      <c r="B1468" s="12" t="s">
        <v>15775</v>
      </c>
      <c r="C1468" s="12" t="s">
        <v>15978</v>
      </c>
      <c r="D1468" s="12" t="s">
        <v>15979</v>
      </c>
      <c r="E1468" s="12" t="s">
        <v>15930</v>
      </c>
      <c r="F1468" s="12" t="s">
        <v>1831</v>
      </c>
      <c r="G1468" s="12" t="s">
        <v>1764</v>
      </c>
      <c r="H1468" s="12" t="s">
        <v>1613</v>
      </c>
      <c r="I1468" s="12" t="s">
        <v>1482</v>
      </c>
      <c r="J1468" s="12" t="s">
        <v>1051</v>
      </c>
      <c r="K1468" s="12" t="s">
        <v>1482</v>
      </c>
      <c r="L1468" s="12" t="s">
        <v>4781</v>
      </c>
      <c r="M1468" s="12" t="s">
        <v>2038</v>
      </c>
      <c r="N1468" s="12" t="s">
        <v>3363</v>
      </c>
      <c r="O1468" s="12" t="s">
        <v>3522</v>
      </c>
      <c r="P1468" s="12" t="s">
        <v>371</v>
      </c>
      <c r="Q1468" s="12" t="s">
        <v>375</v>
      </c>
      <c r="R1468" s="12" t="s">
        <v>555</v>
      </c>
      <c r="S1468" s="12" t="s">
        <v>15980</v>
      </c>
      <c r="T1468" s="12" t="s">
        <v>15981</v>
      </c>
      <c r="U1468" s="12" t="s">
        <v>15982</v>
      </c>
      <c r="V1468" s="12" t="s">
        <v>1427</v>
      </c>
      <c r="W1468" s="12" t="s">
        <v>10</v>
      </c>
      <c r="X1468" s="12" t="s">
        <v>12350</v>
      </c>
      <c r="Y1468" s="12" t="s">
        <v>11067</v>
      </c>
      <c r="Z1468" s="12" t="s">
        <v>15983</v>
      </c>
    </row>
    <row r="1469" spans="1:26">
      <c r="A1469" s="12" t="s">
        <v>177</v>
      </c>
      <c r="B1469" s="12" t="s">
        <v>8475</v>
      </c>
      <c r="C1469" s="12" t="s">
        <v>15984</v>
      </c>
      <c r="D1469" s="12" t="s">
        <v>15985</v>
      </c>
      <c r="E1469" s="12" t="s">
        <v>15930</v>
      </c>
      <c r="F1469" s="12" t="s">
        <v>2324</v>
      </c>
      <c r="G1469" s="12" t="s">
        <v>1504</v>
      </c>
      <c r="H1469" s="12" t="s">
        <v>1051</v>
      </c>
      <c r="I1469" s="12" t="s">
        <v>1051</v>
      </c>
      <c r="J1469" s="12" t="s">
        <v>3800</v>
      </c>
      <c r="K1469" s="12" t="s">
        <v>3800</v>
      </c>
      <c r="L1469" s="12" t="s">
        <v>5640</v>
      </c>
      <c r="M1469" s="12" t="s">
        <v>3522</v>
      </c>
      <c r="N1469" s="12" t="s">
        <v>3522</v>
      </c>
      <c r="O1469" s="12" t="s">
        <v>3522</v>
      </c>
      <c r="P1469" s="12" t="s">
        <v>91</v>
      </c>
      <c r="Q1469" s="12" t="s">
        <v>91</v>
      </c>
      <c r="R1469" s="12" t="s">
        <v>5242</v>
      </c>
      <c r="S1469" s="12" t="s">
        <v>15986</v>
      </c>
      <c r="T1469" s="12" t="s">
        <v>15987</v>
      </c>
      <c r="U1469" s="12" t="s">
        <v>10145</v>
      </c>
      <c r="V1469" s="12" t="s">
        <v>372</v>
      </c>
      <c r="W1469" s="12" t="s">
        <v>4</v>
      </c>
      <c r="X1469" s="12" t="s">
        <v>14861</v>
      </c>
      <c r="Y1469" s="12" t="s">
        <v>15988</v>
      </c>
      <c r="Z1469" s="12" t="s">
        <v>15989</v>
      </c>
    </row>
    <row r="1470" spans="1:26">
      <c r="A1470" s="12" t="s">
        <v>177</v>
      </c>
      <c r="B1470" s="12" t="s">
        <v>12780</v>
      </c>
      <c r="C1470" s="12" t="s">
        <v>15990</v>
      </c>
      <c r="D1470" s="12" t="s">
        <v>15991</v>
      </c>
      <c r="E1470" s="12" t="s">
        <v>15930</v>
      </c>
      <c r="F1470" s="12" t="s">
        <v>3800</v>
      </c>
      <c r="G1470" s="12" t="s">
        <v>3800</v>
      </c>
      <c r="H1470" s="12" t="s">
        <v>3800</v>
      </c>
      <c r="I1470" s="12" t="s">
        <v>3800</v>
      </c>
      <c r="J1470" s="12" t="s">
        <v>3800</v>
      </c>
      <c r="K1470" s="12" t="s">
        <v>2279</v>
      </c>
      <c r="L1470" s="12" t="s">
        <v>91</v>
      </c>
      <c r="M1470" s="12" t="s">
        <v>91</v>
      </c>
      <c r="N1470" s="12" t="s">
        <v>91</v>
      </c>
      <c r="O1470" s="12" t="s">
        <v>91</v>
      </c>
      <c r="P1470" s="12" t="s">
        <v>91</v>
      </c>
      <c r="Q1470" s="12" t="s">
        <v>3740</v>
      </c>
      <c r="R1470" s="12" t="s">
        <v>3740</v>
      </c>
      <c r="S1470" s="12" t="s">
        <v>91</v>
      </c>
      <c r="T1470" s="12" t="s">
        <v>15992</v>
      </c>
      <c r="U1470" s="12" t="s">
        <v>3808</v>
      </c>
      <c r="V1470" s="12" t="s">
        <v>6841</v>
      </c>
      <c r="W1470" s="12" t="s">
        <v>91</v>
      </c>
      <c r="X1470" s="12" t="s">
        <v>15993</v>
      </c>
      <c r="Y1470" s="12" t="s">
        <v>15993</v>
      </c>
      <c r="Z1470" s="12" t="s">
        <v>91</v>
      </c>
    </row>
    <row r="1471" spans="1:26">
      <c r="A1471" s="12" t="s">
        <v>177</v>
      </c>
      <c r="B1471" s="12" t="s">
        <v>7745</v>
      </c>
      <c r="C1471" s="12" t="s">
        <v>15994</v>
      </c>
      <c r="D1471" s="12" t="s">
        <v>15995</v>
      </c>
      <c r="E1471" s="12" t="s">
        <v>15930</v>
      </c>
      <c r="F1471" s="12" t="s">
        <v>2052</v>
      </c>
      <c r="G1471" s="12" t="s">
        <v>1786</v>
      </c>
      <c r="H1471" s="12" t="s">
        <v>3800</v>
      </c>
      <c r="I1471" s="12" t="s">
        <v>1051</v>
      </c>
      <c r="J1471" s="12" t="s">
        <v>1051</v>
      </c>
      <c r="K1471" s="12" t="s">
        <v>3800</v>
      </c>
      <c r="L1471" s="12" t="s">
        <v>6402</v>
      </c>
      <c r="M1471" s="12" t="s">
        <v>4333</v>
      </c>
      <c r="N1471" s="12" t="s">
        <v>91</v>
      </c>
      <c r="O1471" s="12" t="s">
        <v>371</v>
      </c>
      <c r="P1471" s="12" t="s">
        <v>371</v>
      </c>
      <c r="Q1471" s="12" t="s">
        <v>91</v>
      </c>
      <c r="R1471" s="12" t="s">
        <v>15996</v>
      </c>
      <c r="S1471" s="12" t="s">
        <v>10482</v>
      </c>
      <c r="T1471" s="12" t="s">
        <v>15997</v>
      </c>
      <c r="U1471" s="12" t="s">
        <v>9153</v>
      </c>
      <c r="V1471" s="12" t="s">
        <v>372</v>
      </c>
      <c r="W1471" s="12" t="s">
        <v>10</v>
      </c>
      <c r="X1471" s="12" t="s">
        <v>11307</v>
      </c>
      <c r="Y1471" s="12" t="s">
        <v>9124</v>
      </c>
      <c r="Z1471" s="12" t="s">
        <v>15998</v>
      </c>
    </row>
    <row r="1472" spans="1:26">
      <c r="A1472" s="12" t="s">
        <v>177</v>
      </c>
      <c r="B1472" s="12" t="s">
        <v>15376</v>
      </c>
      <c r="C1472" s="12" t="s">
        <v>15999</v>
      </c>
      <c r="D1472" s="12" t="s">
        <v>16000</v>
      </c>
      <c r="E1472" s="12" t="s">
        <v>15930</v>
      </c>
      <c r="F1472" s="12" t="s">
        <v>1721</v>
      </c>
      <c r="G1472" s="12" t="s">
        <v>1831</v>
      </c>
      <c r="H1472" s="12" t="s">
        <v>1698</v>
      </c>
      <c r="I1472" s="12" t="s">
        <v>1504</v>
      </c>
      <c r="J1472" s="12" t="s">
        <v>3800</v>
      </c>
      <c r="K1472" s="12" t="s">
        <v>3800</v>
      </c>
      <c r="L1472" s="12" t="s">
        <v>3522</v>
      </c>
      <c r="M1472" s="12" t="s">
        <v>2730</v>
      </c>
      <c r="N1472" s="12" t="s">
        <v>2696</v>
      </c>
      <c r="O1472" s="12" t="s">
        <v>2315</v>
      </c>
      <c r="P1472" s="12" t="s">
        <v>91</v>
      </c>
      <c r="Q1472" s="12" t="s">
        <v>91</v>
      </c>
      <c r="R1472" s="12" t="s">
        <v>4520</v>
      </c>
      <c r="S1472" s="12" t="s">
        <v>16001</v>
      </c>
      <c r="T1472" s="12" t="s">
        <v>16002</v>
      </c>
      <c r="U1472" s="12" t="s">
        <v>15982</v>
      </c>
      <c r="V1472" s="12" t="s">
        <v>372</v>
      </c>
      <c r="W1472" s="12" t="s">
        <v>4</v>
      </c>
      <c r="X1472" s="12" t="s">
        <v>14893</v>
      </c>
      <c r="Y1472" s="12" t="s">
        <v>14122</v>
      </c>
      <c r="Z1472" s="12" t="s">
        <v>16003</v>
      </c>
    </row>
    <row r="1473" spans="1:26">
      <c r="A1473" s="12" t="s">
        <v>177</v>
      </c>
      <c r="B1473" s="12" t="s">
        <v>10086</v>
      </c>
      <c r="C1473" s="12" t="s">
        <v>16004</v>
      </c>
      <c r="D1473" s="12" t="s">
        <v>16005</v>
      </c>
      <c r="E1473" s="12" t="s">
        <v>15930</v>
      </c>
      <c r="F1473" s="12" t="s">
        <v>2239</v>
      </c>
      <c r="G1473" s="12" t="s">
        <v>1613</v>
      </c>
      <c r="H1473" s="12" t="s">
        <v>1051</v>
      </c>
      <c r="I1473" s="12" t="s">
        <v>3800</v>
      </c>
      <c r="J1473" s="12" t="s">
        <v>3800</v>
      </c>
      <c r="K1473" s="12" t="s">
        <v>3800</v>
      </c>
      <c r="L1473" s="12" t="s">
        <v>12089</v>
      </c>
      <c r="M1473" s="12" t="s">
        <v>3522</v>
      </c>
      <c r="N1473" s="12" t="s">
        <v>371</v>
      </c>
      <c r="O1473" s="12" t="s">
        <v>91</v>
      </c>
      <c r="P1473" s="12" t="s">
        <v>91</v>
      </c>
      <c r="Q1473" s="12" t="s">
        <v>91</v>
      </c>
      <c r="R1473" s="12" t="s">
        <v>7686</v>
      </c>
      <c r="S1473" s="12" t="s">
        <v>16006</v>
      </c>
      <c r="T1473" s="12" t="s">
        <v>16007</v>
      </c>
      <c r="U1473" s="12" t="s">
        <v>3808</v>
      </c>
      <c r="V1473" s="12" t="s">
        <v>372</v>
      </c>
      <c r="W1473" s="12" t="s">
        <v>10</v>
      </c>
      <c r="X1473" s="12" t="s">
        <v>14423</v>
      </c>
      <c r="Y1473" s="12" t="s">
        <v>14777</v>
      </c>
      <c r="Z1473" s="12" t="s">
        <v>16008</v>
      </c>
    </row>
    <row r="1474" spans="1:26">
      <c r="A1474" s="12" t="s">
        <v>177</v>
      </c>
      <c r="B1474" s="12" t="s">
        <v>13971</v>
      </c>
      <c r="C1474" s="12" t="s">
        <v>16009</v>
      </c>
      <c r="D1474" s="12" t="s">
        <v>16010</v>
      </c>
      <c r="E1474" s="12" t="s">
        <v>16011</v>
      </c>
      <c r="F1474" s="12" t="s">
        <v>1613</v>
      </c>
      <c r="G1474" s="12" t="s">
        <v>1764</v>
      </c>
      <c r="H1474" s="12" t="s">
        <v>1053</v>
      </c>
      <c r="I1474" s="12" t="s">
        <v>1504</v>
      </c>
      <c r="J1474" s="12" t="s">
        <v>1504</v>
      </c>
      <c r="K1474" s="12" t="s">
        <v>1592</v>
      </c>
      <c r="L1474" s="12" t="s">
        <v>371</v>
      </c>
      <c r="M1474" s="12" t="s">
        <v>371</v>
      </c>
      <c r="N1474" s="12" t="s">
        <v>4674</v>
      </c>
      <c r="O1474" s="12" t="s">
        <v>371</v>
      </c>
      <c r="P1474" s="12" t="s">
        <v>371</v>
      </c>
      <c r="Q1474" s="12" t="s">
        <v>371</v>
      </c>
      <c r="R1474" s="12" t="s">
        <v>16012</v>
      </c>
      <c r="S1474" s="12" t="s">
        <v>16013</v>
      </c>
      <c r="T1474" s="12" t="s">
        <v>16014</v>
      </c>
      <c r="U1474" s="12" t="s">
        <v>9183</v>
      </c>
      <c r="V1474" s="12" t="s">
        <v>16015</v>
      </c>
      <c r="W1474" s="12" t="s">
        <v>3</v>
      </c>
      <c r="X1474" s="12" t="s">
        <v>13706</v>
      </c>
      <c r="Y1474" s="12" t="s">
        <v>16016</v>
      </c>
      <c r="Z1474" s="12" t="s">
        <v>16017</v>
      </c>
    </row>
    <row r="1475" spans="1:26">
      <c r="A1475" s="12" t="s">
        <v>177</v>
      </c>
      <c r="B1475" s="12" t="s">
        <v>16018</v>
      </c>
      <c r="C1475" s="12" t="s">
        <v>16019</v>
      </c>
      <c r="D1475" s="12" t="s">
        <v>16020</v>
      </c>
      <c r="E1475" s="12" t="s">
        <v>16011</v>
      </c>
      <c r="F1475" s="12" t="s">
        <v>1939</v>
      </c>
      <c r="G1475" s="12" t="s">
        <v>1786</v>
      </c>
      <c r="H1475" s="12" t="s">
        <v>1502</v>
      </c>
      <c r="I1475" s="12" t="s">
        <v>1051</v>
      </c>
      <c r="J1475" s="12" t="s">
        <v>3800</v>
      </c>
      <c r="K1475" s="12" t="s">
        <v>1051</v>
      </c>
      <c r="L1475" s="12" t="s">
        <v>4520</v>
      </c>
      <c r="M1475" s="12" t="s">
        <v>375</v>
      </c>
      <c r="N1475" s="12" t="s">
        <v>375</v>
      </c>
      <c r="O1475" s="12" t="s">
        <v>371</v>
      </c>
      <c r="P1475" s="12" t="s">
        <v>91</v>
      </c>
      <c r="Q1475" s="12" t="s">
        <v>371</v>
      </c>
      <c r="R1475" s="12" t="s">
        <v>2315</v>
      </c>
      <c r="S1475" s="12" t="s">
        <v>16021</v>
      </c>
      <c r="T1475" s="12" t="s">
        <v>16022</v>
      </c>
      <c r="U1475" s="12" t="s">
        <v>8472</v>
      </c>
      <c r="V1475" s="12" t="s">
        <v>13331</v>
      </c>
      <c r="W1475" s="12" t="s">
        <v>3</v>
      </c>
      <c r="X1475" s="12" t="s">
        <v>10388</v>
      </c>
      <c r="Y1475" s="12" t="s">
        <v>2467</v>
      </c>
      <c r="Z1475" s="12" t="s">
        <v>16023</v>
      </c>
    </row>
    <row r="1476" spans="1:26">
      <c r="A1476" s="12" t="s">
        <v>177</v>
      </c>
      <c r="B1476" s="12" t="s">
        <v>16024</v>
      </c>
      <c r="C1476" s="12" t="s">
        <v>16025</v>
      </c>
      <c r="D1476" s="12" t="s">
        <v>16026</v>
      </c>
      <c r="E1476" s="12" t="s">
        <v>16011</v>
      </c>
      <c r="F1476" s="12" t="s">
        <v>2007</v>
      </c>
      <c r="G1476" s="12" t="s">
        <v>1786</v>
      </c>
      <c r="H1476" s="12" t="s">
        <v>1051</v>
      </c>
      <c r="I1476" s="12" t="s">
        <v>3800</v>
      </c>
      <c r="J1476" s="12" t="s">
        <v>1482</v>
      </c>
      <c r="K1476" s="12" t="s">
        <v>3800</v>
      </c>
      <c r="L1476" s="12" t="s">
        <v>7226</v>
      </c>
      <c r="M1476" s="12" t="s">
        <v>3413</v>
      </c>
      <c r="N1476" s="12" t="s">
        <v>3522</v>
      </c>
      <c r="O1476" s="12" t="s">
        <v>91</v>
      </c>
      <c r="P1476" s="12" t="s">
        <v>371</v>
      </c>
      <c r="Q1476" s="12" t="s">
        <v>91</v>
      </c>
      <c r="R1476" s="12" t="s">
        <v>3568</v>
      </c>
      <c r="S1476" s="12" t="s">
        <v>9978</v>
      </c>
      <c r="T1476" s="12" t="s">
        <v>16027</v>
      </c>
      <c r="U1476" s="12" t="s">
        <v>16028</v>
      </c>
      <c r="V1476" s="12" t="s">
        <v>372</v>
      </c>
      <c r="W1476" s="12" t="s">
        <v>2</v>
      </c>
      <c r="X1476" s="12" t="s">
        <v>14980</v>
      </c>
      <c r="Y1476" s="12" t="s">
        <v>13602</v>
      </c>
      <c r="Z1476" s="12" t="s">
        <v>16029</v>
      </c>
    </row>
    <row r="1477" spans="1:26">
      <c r="A1477" s="12" t="s">
        <v>177</v>
      </c>
      <c r="B1477" s="12" t="s">
        <v>1858</v>
      </c>
      <c r="C1477" s="12" t="s">
        <v>16030</v>
      </c>
      <c r="D1477" s="12" t="s">
        <v>16031</v>
      </c>
      <c r="E1477" s="12" t="s">
        <v>16011</v>
      </c>
      <c r="F1477" s="12" t="s">
        <v>2114</v>
      </c>
      <c r="G1477" s="12" t="s">
        <v>1744</v>
      </c>
      <c r="H1477" s="12" t="s">
        <v>3800</v>
      </c>
      <c r="I1477" s="12" t="s">
        <v>3800</v>
      </c>
      <c r="J1477" s="12" t="s">
        <v>3800</v>
      </c>
      <c r="K1477" s="12" t="s">
        <v>3800</v>
      </c>
      <c r="L1477" s="12" t="s">
        <v>8235</v>
      </c>
      <c r="M1477" s="12" t="s">
        <v>4769</v>
      </c>
      <c r="N1477" s="12" t="s">
        <v>91</v>
      </c>
      <c r="O1477" s="12" t="s">
        <v>91</v>
      </c>
      <c r="P1477" s="12" t="s">
        <v>91</v>
      </c>
      <c r="Q1477" s="12" t="s">
        <v>91</v>
      </c>
      <c r="R1477" s="12" t="s">
        <v>2730</v>
      </c>
      <c r="S1477" s="12" t="s">
        <v>16032</v>
      </c>
      <c r="T1477" s="12" t="s">
        <v>16033</v>
      </c>
      <c r="U1477" s="12" t="s">
        <v>3808</v>
      </c>
      <c r="V1477" s="12" t="s">
        <v>372</v>
      </c>
      <c r="W1477" s="12" t="s">
        <v>10</v>
      </c>
      <c r="X1477" s="12" t="s">
        <v>16034</v>
      </c>
      <c r="Y1477" s="12" t="s">
        <v>14405</v>
      </c>
      <c r="Z1477" s="12" t="s">
        <v>16035</v>
      </c>
    </row>
    <row r="1478" spans="1:26">
      <c r="A1478" s="12" t="s">
        <v>177</v>
      </c>
      <c r="B1478" s="12" t="s">
        <v>10327</v>
      </c>
      <c r="C1478" s="12" t="s">
        <v>16036</v>
      </c>
      <c r="D1478" s="12" t="s">
        <v>16037</v>
      </c>
      <c r="E1478" s="12" t="s">
        <v>16011</v>
      </c>
      <c r="F1478" s="12" t="s">
        <v>1657</v>
      </c>
      <c r="G1478" s="12" t="s">
        <v>1875</v>
      </c>
      <c r="H1478" s="12" t="s">
        <v>1698</v>
      </c>
      <c r="I1478" s="12" t="s">
        <v>1504</v>
      </c>
      <c r="J1478" s="12" t="s">
        <v>3800</v>
      </c>
      <c r="K1478" s="12" t="s">
        <v>3800</v>
      </c>
      <c r="L1478" s="12" t="s">
        <v>6802</v>
      </c>
      <c r="M1478" s="12" t="s">
        <v>3522</v>
      </c>
      <c r="N1478" s="12" t="s">
        <v>3522</v>
      </c>
      <c r="O1478" s="12" t="s">
        <v>3522</v>
      </c>
      <c r="P1478" s="12" t="s">
        <v>91</v>
      </c>
      <c r="Q1478" s="12" t="s">
        <v>91</v>
      </c>
      <c r="R1478" s="12" t="s">
        <v>3226</v>
      </c>
      <c r="S1478" s="12" t="s">
        <v>16038</v>
      </c>
      <c r="T1478" s="12" t="s">
        <v>11938</v>
      </c>
      <c r="U1478" s="12" t="s">
        <v>7170</v>
      </c>
      <c r="V1478" s="12" t="s">
        <v>372</v>
      </c>
      <c r="W1478" s="12" t="s">
        <v>4</v>
      </c>
      <c r="X1478" s="12" t="s">
        <v>16039</v>
      </c>
      <c r="Y1478" s="12" t="s">
        <v>16040</v>
      </c>
      <c r="Z1478" s="12" t="s">
        <v>16041</v>
      </c>
    </row>
    <row r="1479" spans="1:26">
      <c r="A1479" s="12" t="s">
        <v>177</v>
      </c>
      <c r="B1479" s="12" t="s">
        <v>8890</v>
      </c>
      <c r="C1479" s="12" t="s">
        <v>16042</v>
      </c>
      <c r="D1479" s="12" t="s">
        <v>16043</v>
      </c>
      <c r="E1479" s="12" t="s">
        <v>16011</v>
      </c>
      <c r="F1479" s="12" t="s">
        <v>1875</v>
      </c>
      <c r="G1479" s="12" t="s">
        <v>1831</v>
      </c>
      <c r="H1479" s="12" t="s">
        <v>1547</v>
      </c>
      <c r="I1479" s="12" t="s">
        <v>3800</v>
      </c>
      <c r="J1479" s="12" t="s">
        <v>3800</v>
      </c>
      <c r="K1479" s="12" t="s">
        <v>1482</v>
      </c>
      <c r="L1479" s="12" t="s">
        <v>3074</v>
      </c>
      <c r="M1479" s="12" t="s">
        <v>4781</v>
      </c>
      <c r="N1479" s="12" t="s">
        <v>2773</v>
      </c>
      <c r="O1479" s="12" t="s">
        <v>91</v>
      </c>
      <c r="P1479" s="12" t="s">
        <v>91</v>
      </c>
      <c r="Q1479" s="12" t="s">
        <v>375</v>
      </c>
      <c r="R1479" s="12" t="s">
        <v>5076</v>
      </c>
      <c r="S1479" s="12" t="s">
        <v>16044</v>
      </c>
      <c r="T1479" s="12" t="s">
        <v>10790</v>
      </c>
      <c r="U1479" s="12" t="s">
        <v>3808</v>
      </c>
      <c r="V1479" s="12" t="s">
        <v>16045</v>
      </c>
      <c r="W1479" s="12" t="s">
        <v>10</v>
      </c>
      <c r="X1479" s="12" t="s">
        <v>12981</v>
      </c>
      <c r="Y1479" s="12" t="s">
        <v>15487</v>
      </c>
      <c r="Z1479" s="12" t="s">
        <v>16046</v>
      </c>
    </row>
    <row r="1480" spans="1:26">
      <c r="A1480" s="12" t="s">
        <v>177</v>
      </c>
      <c r="B1480" s="12" t="s">
        <v>12246</v>
      </c>
      <c r="C1480" s="12" t="s">
        <v>16047</v>
      </c>
      <c r="D1480" s="12" t="s">
        <v>16048</v>
      </c>
      <c r="E1480" s="12" t="s">
        <v>16011</v>
      </c>
      <c r="F1480" s="12" t="s">
        <v>1786</v>
      </c>
      <c r="G1480" s="12" t="s">
        <v>1810</v>
      </c>
      <c r="H1480" s="12" t="s">
        <v>1657</v>
      </c>
      <c r="I1480" s="12" t="s">
        <v>3800</v>
      </c>
      <c r="J1480" s="12" t="s">
        <v>3800</v>
      </c>
      <c r="K1480" s="12" t="s">
        <v>1482</v>
      </c>
      <c r="L1480" s="12" t="s">
        <v>6188</v>
      </c>
      <c r="M1480" s="12" t="s">
        <v>3522</v>
      </c>
      <c r="N1480" s="12" t="s">
        <v>3522</v>
      </c>
      <c r="O1480" s="12" t="s">
        <v>91</v>
      </c>
      <c r="P1480" s="12" t="s">
        <v>91</v>
      </c>
      <c r="Q1480" s="12" t="s">
        <v>3522</v>
      </c>
      <c r="R1480" s="12" t="s">
        <v>3226</v>
      </c>
      <c r="S1480" s="12" t="s">
        <v>16049</v>
      </c>
      <c r="T1480" s="12" t="s">
        <v>11440</v>
      </c>
      <c r="U1480" s="12" t="s">
        <v>3808</v>
      </c>
      <c r="V1480" s="12" t="s">
        <v>16045</v>
      </c>
      <c r="W1480" s="12" t="s">
        <v>2</v>
      </c>
      <c r="X1480" s="12" t="s">
        <v>16050</v>
      </c>
      <c r="Y1480" s="12" t="s">
        <v>15189</v>
      </c>
      <c r="Z1480" s="12" t="s">
        <v>16051</v>
      </c>
    </row>
    <row r="1481" spans="1:26">
      <c r="A1481" s="12" t="s">
        <v>177</v>
      </c>
      <c r="B1481" s="12" t="s">
        <v>12096</v>
      </c>
      <c r="C1481" s="12" t="s">
        <v>16052</v>
      </c>
      <c r="D1481" s="12" t="s">
        <v>16053</v>
      </c>
      <c r="E1481" s="12" t="s">
        <v>16011</v>
      </c>
      <c r="F1481" s="12" t="s">
        <v>1984</v>
      </c>
      <c r="G1481" s="12" t="s">
        <v>1744</v>
      </c>
      <c r="H1481" s="12" t="s">
        <v>1547</v>
      </c>
      <c r="I1481" s="12" t="s">
        <v>3800</v>
      </c>
      <c r="J1481" s="12" t="s">
        <v>3800</v>
      </c>
      <c r="K1481" s="12" t="s">
        <v>1051</v>
      </c>
      <c r="L1481" s="12" t="s">
        <v>7493</v>
      </c>
      <c r="M1481" s="12" t="s">
        <v>6402</v>
      </c>
      <c r="N1481" s="12" t="s">
        <v>3663</v>
      </c>
      <c r="O1481" s="12" t="s">
        <v>91</v>
      </c>
      <c r="P1481" s="12" t="s">
        <v>91</v>
      </c>
      <c r="Q1481" s="12" t="s">
        <v>3522</v>
      </c>
      <c r="R1481" s="12" t="s">
        <v>9553</v>
      </c>
      <c r="S1481" s="12" t="s">
        <v>11591</v>
      </c>
      <c r="T1481" s="12" t="s">
        <v>16054</v>
      </c>
      <c r="U1481" s="12" t="s">
        <v>3808</v>
      </c>
      <c r="V1481" s="12" t="s">
        <v>13331</v>
      </c>
      <c r="W1481" s="12" t="s">
        <v>2</v>
      </c>
      <c r="X1481" s="12" t="s">
        <v>15687</v>
      </c>
      <c r="Y1481" s="12" t="s">
        <v>1704</v>
      </c>
      <c r="Z1481" s="12" t="s">
        <v>16055</v>
      </c>
    </row>
    <row r="1482" spans="1:26">
      <c r="A1482" s="12" t="s">
        <v>177</v>
      </c>
      <c r="B1482" s="12" t="s">
        <v>13670</v>
      </c>
      <c r="C1482" s="12" t="s">
        <v>16056</v>
      </c>
      <c r="D1482" s="12" t="s">
        <v>16057</v>
      </c>
      <c r="E1482" s="12" t="s">
        <v>16011</v>
      </c>
      <c r="F1482" s="12" t="s">
        <v>1764</v>
      </c>
      <c r="G1482" s="12" t="s">
        <v>1853</v>
      </c>
      <c r="H1482" s="12" t="s">
        <v>1657</v>
      </c>
      <c r="I1482" s="12" t="s">
        <v>3800</v>
      </c>
      <c r="J1482" s="12" t="s">
        <v>3800</v>
      </c>
      <c r="K1482" s="12" t="s">
        <v>1051</v>
      </c>
      <c r="L1482" s="12" t="s">
        <v>3663</v>
      </c>
      <c r="M1482" s="12" t="s">
        <v>4421</v>
      </c>
      <c r="N1482" s="12" t="s">
        <v>2038</v>
      </c>
      <c r="O1482" s="12" t="s">
        <v>91</v>
      </c>
      <c r="P1482" s="12" t="s">
        <v>91</v>
      </c>
      <c r="Q1482" s="12" t="s">
        <v>3522</v>
      </c>
      <c r="R1482" s="12" t="s">
        <v>2315</v>
      </c>
      <c r="S1482" s="12" t="s">
        <v>16058</v>
      </c>
      <c r="T1482" s="12" t="s">
        <v>16059</v>
      </c>
      <c r="U1482" s="12" t="s">
        <v>3808</v>
      </c>
      <c r="V1482" s="12" t="s">
        <v>13331</v>
      </c>
      <c r="W1482" s="12" t="s">
        <v>2</v>
      </c>
      <c r="X1482" s="12" t="s">
        <v>11363</v>
      </c>
      <c r="Y1482" s="12" t="s">
        <v>16060</v>
      </c>
      <c r="Z1482" s="12" t="s">
        <v>16061</v>
      </c>
    </row>
    <row r="1483" spans="1:26">
      <c r="A1483" s="12" t="s">
        <v>177</v>
      </c>
      <c r="B1483" s="12" t="s">
        <v>1599</v>
      </c>
      <c r="C1483" s="12" t="s">
        <v>16062</v>
      </c>
      <c r="D1483" s="12" t="s">
        <v>16063</v>
      </c>
      <c r="E1483" s="12" t="s">
        <v>16011</v>
      </c>
      <c r="F1483" s="12" t="s">
        <v>1546</v>
      </c>
      <c r="G1483" s="12" t="s">
        <v>1744</v>
      </c>
      <c r="H1483" s="12" t="s">
        <v>1592</v>
      </c>
      <c r="I1483" s="12" t="s">
        <v>1592</v>
      </c>
      <c r="J1483" s="12" t="s">
        <v>1546</v>
      </c>
      <c r="K1483" s="12" t="s">
        <v>1547</v>
      </c>
      <c r="L1483" s="12" t="s">
        <v>4781</v>
      </c>
      <c r="M1483" s="12" t="s">
        <v>4012</v>
      </c>
      <c r="N1483" s="12" t="s">
        <v>3442</v>
      </c>
      <c r="O1483" s="12" t="s">
        <v>3442</v>
      </c>
      <c r="P1483" s="12" t="s">
        <v>2172</v>
      </c>
      <c r="Q1483" s="12" t="s">
        <v>2038</v>
      </c>
      <c r="R1483" s="12" t="s">
        <v>4105</v>
      </c>
      <c r="S1483" s="12" t="s">
        <v>16064</v>
      </c>
      <c r="T1483" s="12" t="s">
        <v>16065</v>
      </c>
      <c r="U1483" s="12" t="s">
        <v>16066</v>
      </c>
      <c r="V1483" s="12" t="s">
        <v>14877</v>
      </c>
      <c r="W1483" s="12" t="s">
        <v>10</v>
      </c>
      <c r="X1483" s="12" t="s">
        <v>15833</v>
      </c>
      <c r="Y1483" s="12" t="s">
        <v>14416</v>
      </c>
      <c r="Z1483" s="12" t="s">
        <v>16067</v>
      </c>
    </row>
    <row r="1484" spans="1:26">
      <c r="A1484" s="12" t="s">
        <v>177</v>
      </c>
      <c r="B1484" s="12" t="s">
        <v>12952</v>
      </c>
      <c r="C1484" s="12" t="s">
        <v>16068</v>
      </c>
      <c r="D1484" s="12" t="s">
        <v>16069</v>
      </c>
      <c r="E1484" s="12" t="s">
        <v>16011</v>
      </c>
      <c r="F1484" s="12" t="s">
        <v>1590</v>
      </c>
      <c r="G1484" s="12" t="s">
        <v>1853</v>
      </c>
      <c r="H1484" s="12" t="s">
        <v>1590</v>
      </c>
      <c r="I1484" s="12" t="s">
        <v>1482</v>
      </c>
      <c r="J1484" s="12" t="s">
        <v>3800</v>
      </c>
      <c r="K1484" s="12" t="s">
        <v>1482</v>
      </c>
      <c r="L1484" s="12" t="s">
        <v>3522</v>
      </c>
      <c r="M1484" s="12" t="s">
        <v>7443</v>
      </c>
      <c r="N1484" s="12" t="s">
        <v>3522</v>
      </c>
      <c r="O1484" s="12" t="s">
        <v>375</v>
      </c>
      <c r="P1484" s="12" t="s">
        <v>91</v>
      </c>
      <c r="Q1484" s="12" t="s">
        <v>3522</v>
      </c>
      <c r="R1484" s="12" t="s">
        <v>10259</v>
      </c>
      <c r="S1484" s="12" t="s">
        <v>16070</v>
      </c>
      <c r="T1484" s="12" t="s">
        <v>16071</v>
      </c>
      <c r="U1484" s="12" t="s">
        <v>16028</v>
      </c>
      <c r="V1484" s="12" t="s">
        <v>16045</v>
      </c>
      <c r="W1484" s="12" t="s">
        <v>2</v>
      </c>
      <c r="X1484" s="12" t="s">
        <v>15051</v>
      </c>
      <c r="Y1484" s="12" t="s">
        <v>16072</v>
      </c>
      <c r="Z1484" s="12" t="s">
        <v>16073</v>
      </c>
    </row>
    <row r="1485" spans="1:26">
      <c r="A1485" s="12" t="s">
        <v>177</v>
      </c>
      <c r="B1485" s="12" t="s">
        <v>16074</v>
      </c>
      <c r="C1485" s="12" t="s">
        <v>16075</v>
      </c>
      <c r="D1485" s="12" t="s">
        <v>16076</v>
      </c>
      <c r="E1485" s="12" t="s">
        <v>16011</v>
      </c>
      <c r="F1485" s="12" t="s">
        <v>1831</v>
      </c>
      <c r="G1485" s="12" t="s">
        <v>1744</v>
      </c>
      <c r="H1485" s="12" t="s">
        <v>1592</v>
      </c>
      <c r="I1485" s="12" t="s">
        <v>1482</v>
      </c>
      <c r="J1485" s="12" t="s">
        <v>3800</v>
      </c>
      <c r="K1485" s="12" t="s">
        <v>1502</v>
      </c>
      <c r="L1485" s="12" t="s">
        <v>3522</v>
      </c>
      <c r="M1485" s="12" t="s">
        <v>6402</v>
      </c>
      <c r="N1485" s="12" t="s">
        <v>4769</v>
      </c>
      <c r="O1485" s="12" t="s">
        <v>3522</v>
      </c>
      <c r="P1485" s="12" t="s">
        <v>91</v>
      </c>
      <c r="Q1485" s="12" t="s">
        <v>2696</v>
      </c>
      <c r="R1485" s="12" t="s">
        <v>4436</v>
      </c>
      <c r="S1485" s="12" t="s">
        <v>16077</v>
      </c>
      <c r="T1485" s="12" t="s">
        <v>16078</v>
      </c>
      <c r="U1485" s="12" t="s">
        <v>16028</v>
      </c>
      <c r="V1485" s="12" t="s">
        <v>16079</v>
      </c>
      <c r="W1485" s="12" t="s">
        <v>4</v>
      </c>
      <c r="X1485" s="12" t="s">
        <v>7303</v>
      </c>
      <c r="Y1485" s="12" t="s">
        <v>16080</v>
      </c>
      <c r="Z1485" s="12" t="s">
        <v>16081</v>
      </c>
    </row>
    <row r="1486" spans="1:26">
      <c r="A1486" s="12" t="s">
        <v>177</v>
      </c>
      <c r="B1486" s="12" t="s">
        <v>16082</v>
      </c>
      <c r="C1486" s="12" t="s">
        <v>16083</v>
      </c>
      <c r="D1486" s="12" t="s">
        <v>16084</v>
      </c>
      <c r="E1486" s="12" t="s">
        <v>16011</v>
      </c>
      <c r="F1486" s="12" t="s">
        <v>2281</v>
      </c>
      <c r="G1486" s="12" t="s">
        <v>1547</v>
      </c>
      <c r="H1486" s="12" t="s">
        <v>1051</v>
      </c>
      <c r="I1486" s="12" t="s">
        <v>3800</v>
      </c>
      <c r="J1486" s="12" t="s">
        <v>3800</v>
      </c>
      <c r="K1486" s="12" t="s">
        <v>3800</v>
      </c>
      <c r="L1486" s="12" t="s">
        <v>2616</v>
      </c>
      <c r="M1486" s="12" t="s">
        <v>2038</v>
      </c>
      <c r="N1486" s="12" t="s">
        <v>3522</v>
      </c>
      <c r="O1486" s="12" t="s">
        <v>91</v>
      </c>
      <c r="P1486" s="12" t="s">
        <v>91</v>
      </c>
      <c r="Q1486" s="12" t="s">
        <v>91</v>
      </c>
      <c r="R1486" s="12" t="s">
        <v>5076</v>
      </c>
      <c r="S1486" s="12" t="s">
        <v>16085</v>
      </c>
      <c r="T1486" s="12" t="s">
        <v>16086</v>
      </c>
      <c r="U1486" s="12" t="s">
        <v>3808</v>
      </c>
      <c r="V1486" s="12" t="s">
        <v>372</v>
      </c>
      <c r="W1486" s="12" t="s">
        <v>2</v>
      </c>
      <c r="X1486" s="12" t="s">
        <v>16087</v>
      </c>
      <c r="Y1486" s="12" t="s">
        <v>16088</v>
      </c>
      <c r="Z1486" s="12" t="s">
        <v>16089</v>
      </c>
    </row>
    <row r="1487" spans="1:26">
      <c r="A1487" s="12" t="s">
        <v>177</v>
      </c>
      <c r="B1487" s="12" t="s">
        <v>10138</v>
      </c>
      <c r="C1487" s="12" t="s">
        <v>16090</v>
      </c>
      <c r="D1487" s="12" t="s">
        <v>16091</v>
      </c>
      <c r="E1487" s="12" t="s">
        <v>16011</v>
      </c>
      <c r="F1487" s="12" t="s">
        <v>1744</v>
      </c>
      <c r="G1487" s="12" t="s">
        <v>1810</v>
      </c>
      <c r="H1487" s="12" t="s">
        <v>1053</v>
      </c>
      <c r="I1487" s="12" t="s">
        <v>1051</v>
      </c>
      <c r="J1487" s="12" t="s">
        <v>3800</v>
      </c>
      <c r="K1487" s="12" t="s">
        <v>1502</v>
      </c>
      <c r="L1487" s="12" t="s">
        <v>3492</v>
      </c>
      <c r="M1487" s="12" t="s">
        <v>4958</v>
      </c>
      <c r="N1487" s="12" t="s">
        <v>2730</v>
      </c>
      <c r="O1487" s="12" t="s">
        <v>371</v>
      </c>
      <c r="P1487" s="12" t="s">
        <v>91</v>
      </c>
      <c r="Q1487" s="12" t="s">
        <v>431</v>
      </c>
      <c r="R1487" s="12" t="s">
        <v>4742</v>
      </c>
      <c r="S1487" s="12" t="s">
        <v>16092</v>
      </c>
      <c r="T1487" s="12" t="s">
        <v>16093</v>
      </c>
      <c r="U1487" s="12" t="s">
        <v>8472</v>
      </c>
      <c r="V1487" s="12" t="s">
        <v>16079</v>
      </c>
      <c r="W1487" s="12" t="s">
        <v>2</v>
      </c>
      <c r="X1487" s="12" t="s">
        <v>6808</v>
      </c>
      <c r="Y1487" s="12" t="s">
        <v>15198</v>
      </c>
      <c r="Z1487" s="12" t="s">
        <v>16094</v>
      </c>
    </row>
    <row r="1488" spans="1:26">
      <c r="A1488" s="12" t="s">
        <v>177</v>
      </c>
      <c r="B1488" s="12" t="s">
        <v>16095</v>
      </c>
      <c r="C1488" s="12" t="s">
        <v>16096</v>
      </c>
      <c r="D1488" s="12" t="s">
        <v>16097</v>
      </c>
      <c r="E1488" s="12" t="s">
        <v>16011</v>
      </c>
      <c r="F1488" s="12" t="s">
        <v>1721</v>
      </c>
      <c r="G1488" s="12" t="s">
        <v>1657</v>
      </c>
      <c r="H1488" s="12" t="s">
        <v>1590</v>
      </c>
      <c r="I1488" s="12" t="s">
        <v>1051</v>
      </c>
      <c r="J1488" s="12" t="s">
        <v>1504</v>
      </c>
      <c r="K1488" s="12" t="s">
        <v>1592</v>
      </c>
      <c r="L1488" s="12" t="s">
        <v>3522</v>
      </c>
      <c r="M1488" s="12" t="s">
        <v>3663</v>
      </c>
      <c r="N1488" s="12" t="s">
        <v>4985</v>
      </c>
      <c r="O1488" s="12" t="s">
        <v>371</v>
      </c>
      <c r="P1488" s="12" t="s">
        <v>2172</v>
      </c>
      <c r="Q1488" s="12" t="s">
        <v>3442</v>
      </c>
      <c r="R1488" s="12" t="s">
        <v>4742</v>
      </c>
      <c r="S1488" s="12" t="s">
        <v>16098</v>
      </c>
      <c r="T1488" s="12" t="s">
        <v>16099</v>
      </c>
      <c r="U1488" s="12" t="s">
        <v>16100</v>
      </c>
      <c r="V1488" s="12" t="s">
        <v>16015</v>
      </c>
      <c r="W1488" s="12" t="s">
        <v>2</v>
      </c>
      <c r="X1488" s="12" t="s">
        <v>7668</v>
      </c>
      <c r="Y1488" s="12" t="s">
        <v>10835</v>
      </c>
      <c r="Z1488" s="12" t="s">
        <v>16101</v>
      </c>
    </row>
    <row r="1489" spans="1:26">
      <c r="A1489" s="12" t="s">
        <v>177</v>
      </c>
      <c r="B1489" s="12" t="s">
        <v>12095</v>
      </c>
      <c r="C1489" s="12" t="s">
        <v>16102</v>
      </c>
      <c r="D1489" s="12" t="s">
        <v>16103</v>
      </c>
      <c r="E1489" s="12" t="s">
        <v>16011</v>
      </c>
      <c r="F1489" s="12" t="s">
        <v>2137</v>
      </c>
      <c r="G1489" s="12" t="s">
        <v>1613</v>
      </c>
      <c r="H1489" s="12" t="s">
        <v>1502</v>
      </c>
      <c r="I1489" s="12" t="s">
        <v>3800</v>
      </c>
      <c r="J1489" s="12" t="s">
        <v>1051</v>
      </c>
      <c r="K1489" s="12" t="s">
        <v>3800</v>
      </c>
      <c r="L1489" s="12" t="s">
        <v>6188</v>
      </c>
      <c r="M1489" s="12" t="s">
        <v>4261</v>
      </c>
      <c r="N1489" s="12" t="s">
        <v>375</v>
      </c>
      <c r="O1489" s="12" t="s">
        <v>91</v>
      </c>
      <c r="P1489" s="12" t="s">
        <v>371</v>
      </c>
      <c r="Q1489" s="12" t="s">
        <v>91</v>
      </c>
      <c r="R1489" s="12" t="s">
        <v>10232</v>
      </c>
      <c r="S1489" s="12" t="s">
        <v>10870</v>
      </c>
      <c r="T1489" s="12" t="s">
        <v>16104</v>
      </c>
      <c r="U1489" s="12" t="s">
        <v>8472</v>
      </c>
      <c r="V1489" s="12" t="s">
        <v>372</v>
      </c>
      <c r="W1489" s="12" t="s">
        <v>10</v>
      </c>
      <c r="X1489" s="12" t="s">
        <v>11426</v>
      </c>
      <c r="Y1489" s="12" t="s">
        <v>11307</v>
      </c>
      <c r="Z1489" s="12" t="s">
        <v>16105</v>
      </c>
    </row>
    <row r="1490" spans="1:26">
      <c r="A1490" s="12" t="s">
        <v>177</v>
      </c>
      <c r="B1490" s="12" t="s">
        <v>16106</v>
      </c>
      <c r="C1490" s="12" t="s">
        <v>16107</v>
      </c>
      <c r="D1490" s="12" t="s">
        <v>16108</v>
      </c>
      <c r="E1490" s="12" t="s">
        <v>16011</v>
      </c>
      <c r="F1490" s="12" t="s">
        <v>2027</v>
      </c>
      <c r="G1490" s="12" t="s">
        <v>1053</v>
      </c>
      <c r="H1490" s="12" t="s">
        <v>1504</v>
      </c>
      <c r="I1490" s="12" t="s">
        <v>1482</v>
      </c>
      <c r="J1490" s="12" t="s">
        <v>3800</v>
      </c>
      <c r="K1490" s="12" t="s">
        <v>1051</v>
      </c>
      <c r="L1490" s="12" t="s">
        <v>6579</v>
      </c>
      <c r="M1490" s="12" t="s">
        <v>3522</v>
      </c>
      <c r="N1490" s="12" t="s">
        <v>2315</v>
      </c>
      <c r="O1490" s="12" t="s">
        <v>3522</v>
      </c>
      <c r="P1490" s="12" t="s">
        <v>91</v>
      </c>
      <c r="Q1490" s="12" t="s">
        <v>3522</v>
      </c>
      <c r="R1490" s="12" t="s">
        <v>10259</v>
      </c>
      <c r="S1490" s="12" t="s">
        <v>16109</v>
      </c>
      <c r="T1490" s="12" t="s">
        <v>11440</v>
      </c>
      <c r="U1490" s="12" t="s">
        <v>16028</v>
      </c>
      <c r="V1490" s="12" t="s">
        <v>13331</v>
      </c>
      <c r="W1490" s="12" t="s">
        <v>4</v>
      </c>
      <c r="X1490" s="12" t="s">
        <v>1662</v>
      </c>
      <c r="Y1490" s="12" t="s">
        <v>16110</v>
      </c>
      <c r="Z1490" s="12" t="s">
        <v>16111</v>
      </c>
    </row>
    <row r="1491" spans="1:26">
      <c r="A1491" s="12" t="s">
        <v>177</v>
      </c>
      <c r="B1491" s="12" t="s">
        <v>10772</v>
      </c>
      <c r="C1491" s="12" t="s">
        <v>16112</v>
      </c>
      <c r="D1491" s="12" t="s">
        <v>16113</v>
      </c>
      <c r="E1491" s="12" t="s">
        <v>16011</v>
      </c>
      <c r="F1491" s="12" t="s">
        <v>1502</v>
      </c>
      <c r="G1491" s="12" t="s">
        <v>1590</v>
      </c>
      <c r="H1491" s="12" t="s">
        <v>1657</v>
      </c>
      <c r="I1491" s="12" t="s">
        <v>1053</v>
      </c>
      <c r="J1491" s="12" t="s">
        <v>1546</v>
      </c>
      <c r="K1491" s="12" t="s">
        <v>1547</v>
      </c>
      <c r="L1491" s="12" t="s">
        <v>371</v>
      </c>
      <c r="M1491" s="12" t="s">
        <v>3129</v>
      </c>
      <c r="N1491" s="12" t="s">
        <v>371</v>
      </c>
      <c r="O1491" s="12" t="s">
        <v>371</v>
      </c>
      <c r="P1491" s="12" t="s">
        <v>371</v>
      </c>
      <c r="Q1491" s="12" t="s">
        <v>371</v>
      </c>
      <c r="R1491" s="12" t="s">
        <v>16114</v>
      </c>
      <c r="S1491" s="12" t="s">
        <v>16115</v>
      </c>
      <c r="T1491" s="12" t="s">
        <v>16116</v>
      </c>
      <c r="U1491" s="12" t="s">
        <v>16117</v>
      </c>
      <c r="V1491" s="12" t="s">
        <v>14877</v>
      </c>
      <c r="W1491" s="12" t="s">
        <v>3</v>
      </c>
      <c r="X1491" s="12" t="s">
        <v>14907</v>
      </c>
      <c r="Y1491" s="12" t="s">
        <v>16118</v>
      </c>
      <c r="Z1491" s="12" t="s">
        <v>16119</v>
      </c>
    </row>
    <row r="1492" spans="1:26">
      <c r="A1492" s="12" t="s">
        <v>177</v>
      </c>
      <c r="B1492" s="12" t="s">
        <v>16120</v>
      </c>
      <c r="C1492" s="12" t="s">
        <v>16121</v>
      </c>
      <c r="D1492" s="12" t="s">
        <v>16122</v>
      </c>
      <c r="E1492" s="12" t="s">
        <v>16011</v>
      </c>
      <c r="F1492" s="12" t="s">
        <v>2137</v>
      </c>
      <c r="G1492" s="12" t="s">
        <v>1590</v>
      </c>
      <c r="H1492" s="12" t="s">
        <v>1051</v>
      </c>
      <c r="I1492" s="12" t="s">
        <v>3800</v>
      </c>
      <c r="J1492" s="12" t="s">
        <v>3800</v>
      </c>
      <c r="K1492" s="12" t="s">
        <v>1051</v>
      </c>
      <c r="L1492" s="12" t="s">
        <v>3522</v>
      </c>
      <c r="M1492" s="12" t="s">
        <v>4985</v>
      </c>
      <c r="N1492" s="12" t="s">
        <v>371</v>
      </c>
      <c r="O1492" s="12" t="s">
        <v>91</v>
      </c>
      <c r="P1492" s="12" t="s">
        <v>91</v>
      </c>
      <c r="Q1492" s="12" t="s">
        <v>371</v>
      </c>
      <c r="R1492" s="12" t="s">
        <v>2730</v>
      </c>
      <c r="S1492" s="12" t="s">
        <v>16123</v>
      </c>
      <c r="T1492" s="12" t="s">
        <v>16124</v>
      </c>
      <c r="U1492" s="12" t="s">
        <v>3808</v>
      </c>
      <c r="V1492" s="12" t="s">
        <v>13331</v>
      </c>
      <c r="W1492" s="12" t="s">
        <v>10</v>
      </c>
      <c r="X1492" s="12" t="s">
        <v>10023</v>
      </c>
      <c r="Y1492" s="12" t="s">
        <v>12423</v>
      </c>
      <c r="Z1492" s="12" t="s">
        <v>16125</v>
      </c>
    </row>
    <row r="1493" spans="1:26">
      <c r="A1493" s="12" t="s">
        <v>177</v>
      </c>
      <c r="B1493" s="12" t="s">
        <v>12916</v>
      </c>
      <c r="C1493" s="12" t="s">
        <v>16126</v>
      </c>
      <c r="D1493" s="12" t="s">
        <v>16127</v>
      </c>
      <c r="E1493" s="12" t="s">
        <v>16011</v>
      </c>
      <c r="F1493" s="12" t="s">
        <v>1742</v>
      </c>
      <c r="G1493" s="12" t="s">
        <v>1546</v>
      </c>
      <c r="H1493" s="12" t="s">
        <v>3800</v>
      </c>
      <c r="I1493" s="12" t="s">
        <v>3800</v>
      </c>
      <c r="J1493" s="12" t="s">
        <v>3800</v>
      </c>
      <c r="K1493" s="12" t="s">
        <v>1051</v>
      </c>
      <c r="L1493" s="12" t="s">
        <v>3345</v>
      </c>
      <c r="M1493" s="12" t="s">
        <v>3522</v>
      </c>
      <c r="N1493" s="12" t="s">
        <v>91</v>
      </c>
      <c r="O1493" s="12" t="s">
        <v>91</v>
      </c>
      <c r="P1493" s="12" t="s">
        <v>91</v>
      </c>
      <c r="Q1493" s="12" t="s">
        <v>3522</v>
      </c>
      <c r="R1493" s="12" t="s">
        <v>9553</v>
      </c>
      <c r="S1493" s="12" t="s">
        <v>16128</v>
      </c>
      <c r="T1493" s="12" t="s">
        <v>16129</v>
      </c>
      <c r="U1493" s="12" t="s">
        <v>3808</v>
      </c>
      <c r="V1493" s="12" t="s">
        <v>13331</v>
      </c>
      <c r="W1493" s="12" t="s">
        <v>10</v>
      </c>
      <c r="X1493" s="12" t="s">
        <v>16130</v>
      </c>
      <c r="Y1493" s="12" t="s">
        <v>16131</v>
      </c>
      <c r="Z1493" s="12" t="s">
        <v>16132</v>
      </c>
    </row>
    <row r="1494" spans="1:26">
      <c r="A1494" s="12" t="s">
        <v>177</v>
      </c>
      <c r="B1494" s="12" t="s">
        <v>16133</v>
      </c>
      <c r="C1494" s="12" t="s">
        <v>16134</v>
      </c>
      <c r="D1494" s="12" t="s">
        <v>16135</v>
      </c>
      <c r="E1494" s="12" t="s">
        <v>16011</v>
      </c>
      <c r="F1494" s="12" t="s">
        <v>2159</v>
      </c>
      <c r="G1494" s="12" t="s">
        <v>1590</v>
      </c>
      <c r="H1494" s="12" t="s">
        <v>1051</v>
      </c>
      <c r="I1494" s="12" t="s">
        <v>3800</v>
      </c>
      <c r="J1494" s="12" t="s">
        <v>3800</v>
      </c>
      <c r="K1494" s="12" t="s">
        <v>3800</v>
      </c>
      <c r="L1494" s="12" t="s">
        <v>5498</v>
      </c>
      <c r="M1494" s="12" t="s">
        <v>5498</v>
      </c>
      <c r="N1494" s="12" t="s">
        <v>3522</v>
      </c>
      <c r="O1494" s="12" t="s">
        <v>91</v>
      </c>
      <c r="P1494" s="12" t="s">
        <v>91</v>
      </c>
      <c r="Q1494" s="12" t="s">
        <v>91</v>
      </c>
      <c r="R1494" s="12" t="s">
        <v>9553</v>
      </c>
      <c r="S1494" s="12" t="s">
        <v>16136</v>
      </c>
      <c r="T1494" s="12" t="s">
        <v>16137</v>
      </c>
      <c r="U1494" s="12" t="s">
        <v>3808</v>
      </c>
      <c r="V1494" s="12" t="s">
        <v>372</v>
      </c>
      <c r="W1494" s="12" t="s">
        <v>2</v>
      </c>
      <c r="X1494" s="12" t="s">
        <v>12114</v>
      </c>
      <c r="Y1494" s="12" t="s">
        <v>16138</v>
      </c>
      <c r="Z1494" s="12" t="s">
        <v>16139</v>
      </c>
    </row>
    <row r="1495" spans="1:26">
      <c r="A1495" s="12" t="s">
        <v>177</v>
      </c>
      <c r="B1495" s="12" t="s">
        <v>11082</v>
      </c>
      <c r="C1495" s="12" t="s">
        <v>16140</v>
      </c>
      <c r="D1495" s="12" t="s">
        <v>16141</v>
      </c>
      <c r="E1495" s="12" t="s">
        <v>16011</v>
      </c>
      <c r="F1495" s="12" t="s">
        <v>2239</v>
      </c>
      <c r="G1495" s="12" t="s">
        <v>1502</v>
      </c>
      <c r="H1495" s="12" t="s">
        <v>1502</v>
      </c>
      <c r="I1495" s="12" t="s">
        <v>3800</v>
      </c>
      <c r="J1495" s="12" t="s">
        <v>3800</v>
      </c>
      <c r="K1495" s="12" t="s">
        <v>3800</v>
      </c>
      <c r="L1495" s="12" t="s">
        <v>6026</v>
      </c>
      <c r="M1495" s="12" t="s">
        <v>3522</v>
      </c>
      <c r="N1495" s="12" t="s">
        <v>2696</v>
      </c>
      <c r="O1495" s="12" t="s">
        <v>91</v>
      </c>
      <c r="P1495" s="12" t="s">
        <v>91</v>
      </c>
      <c r="Q1495" s="12" t="s">
        <v>91</v>
      </c>
      <c r="R1495" s="12" t="s">
        <v>2730</v>
      </c>
      <c r="S1495" s="12" t="s">
        <v>15970</v>
      </c>
      <c r="T1495" s="12" t="s">
        <v>16142</v>
      </c>
      <c r="U1495" s="12" t="s">
        <v>3808</v>
      </c>
      <c r="V1495" s="12" t="s">
        <v>372</v>
      </c>
      <c r="W1495" s="12" t="s">
        <v>2</v>
      </c>
      <c r="X1495" s="12" t="s">
        <v>14048</v>
      </c>
      <c r="Y1495" s="12" t="s">
        <v>16143</v>
      </c>
      <c r="Z1495" s="12" t="s">
        <v>16144</v>
      </c>
    </row>
    <row r="1496" spans="1:26">
      <c r="A1496" s="12" t="s">
        <v>177</v>
      </c>
      <c r="B1496" s="12" t="s">
        <v>10724</v>
      </c>
      <c r="C1496" s="12" t="s">
        <v>16145</v>
      </c>
      <c r="D1496" s="12" t="s">
        <v>16146</v>
      </c>
      <c r="E1496" s="12" t="s">
        <v>16011</v>
      </c>
      <c r="F1496" s="12" t="s">
        <v>2137</v>
      </c>
      <c r="G1496" s="12" t="s">
        <v>1721</v>
      </c>
      <c r="H1496" s="12" t="s">
        <v>3800</v>
      </c>
      <c r="I1496" s="12" t="s">
        <v>3800</v>
      </c>
      <c r="J1496" s="12" t="s">
        <v>3800</v>
      </c>
      <c r="K1496" s="12" t="s">
        <v>3800</v>
      </c>
      <c r="L1496" s="12" t="s">
        <v>2374</v>
      </c>
      <c r="M1496" s="12" t="s">
        <v>4286</v>
      </c>
      <c r="N1496" s="12" t="s">
        <v>91</v>
      </c>
      <c r="O1496" s="12" t="s">
        <v>91</v>
      </c>
      <c r="P1496" s="12" t="s">
        <v>91</v>
      </c>
      <c r="Q1496" s="12" t="s">
        <v>91</v>
      </c>
      <c r="R1496" s="12" t="s">
        <v>9553</v>
      </c>
      <c r="S1496" s="12" t="s">
        <v>16136</v>
      </c>
      <c r="T1496" s="12" t="s">
        <v>16147</v>
      </c>
      <c r="U1496" s="12" t="s">
        <v>3808</v>
      </c>
      <c r="V1496" s="12" t="s">
        <v>372</v>
      </c>
      <c r="W1496" s="12" t="s">
        <v>10</v>
      </c>
      <c r="X1496" s="12" t="s">
        <v>11264</v>
      </c>
      <c r="Y1496" s="12" t="s">
        <v>16148</v>
      </c>
      <c r="Z1496" s="12" t="s">
        <v>16149</v>
      </c>
    </row>
    <row r="1497" spans="1:26">
      <c r="A1497" s="12" t="s">
        <v>177</v>
      </c>
      <c r="B1497" s="12" t="s">
        <v>12535</v>
      </c>
      <c r="C1497" s="12" t="s">
        <v>16150</v>
      </c>
      <c r="D1497" s="12" t="s">
        <v>16151</v>
      </c>
      <c r="E1497" s="12" t="s">
        <v>16011</v>
      </c>
      <c r="F1497" s="12" t="s">
        <v>2049</v>
      </c>
      <c r="G1497" s="12" t="s">
        <v>1547</v>
      </c>
      <c r="H1497" s="12" t="s">
        <v>1502</v>
      </c>
      <c r="I1497" s="12" t="s">
        <v>3800</v>
      </c>
      <c r="J1497" s="12" t="s">
        <v>3800</v>
      </c>
      <c r="K1497" s="12" t="s">
        <v>3800</v>
      </c>
      <c r="L1497" s="12" t="s">
        <v>2730</v>
      </c>
      <c r="M1497" s="12" t="s">
        <v>3522</v>
      </c>
      <c r="N1497" s="12" t="s">
        <v>3522</v>
      </c>
      <c r="O1497" s="12" t="s">
        <v>91</v>
      </c>
      <c r="P1497" s="12" t="s">
        <v>91</v>
      </c>
      <c r="Q1497" s="12" t="s">
        <v>91</v>
      </c>
      <c r="R1497" s="12" t="s">
        <v>9553</v>
      </c>
      <c r="S1497" s="12" t="s">
        <v>16136</v>
      </c>
      <c r="T1497" s="12" t="s">
        <v>16152</v>
      </c>
      <c r="U1497" s="12" t="s">
        <v>3808</v>
      </c>
      <c r="V1497" s="12" t="s">
        <v>372</v>
      </c>
      <c r="W1497" s="12" t="s">
        <v>2</v>
      </c>
      <c r="X1497" s="12" t="s">
        <v>16153</v>
      </c>
      <c r="Y1497" s="12" t="s">
        <v>9207</v>
      </c>
      <c r="Z1497" s="12" t="s">
        <v>16154</v>
      </c>
    </row>
    <row r="1498" spans="1:26">
      <c r="A1498" s="12" t="s">
        <v>177</v>
      </c>
      <c r="B1498" s="12" t="s">
        <v>16155</v>
      </c>
      <c r="C1498" s="12" t="s">
        <v>16156</v>
      </c>
      <c r="D1498" s="12" t="s">
        <v>16157</v>
      </c>
      <c r="E1498" s="12" t="s">
        <v>16158</v>
      </c>
      <c r="F1498" s="12" t="s">
        <v>1721</v>
      </c>
      <c r="G1498" s="12" t="s">
        <v>1053</v>
      </c>
      <c r="H1498" s="12" t="s">
        <v>1810</v>
      </c>
      <c r="I1498" s="12" t="s">
        <v>1504</v>
      </c>
      <c r="J1498" s="12" t="s">
        <v>1051</v>
      </c>
      <c r="K1498" s="12" t="s">
        <v>1051</v>
      </c>
      <c r="L1498" s="12" t="s">
        <v>4286</v>
      </c>
      <c r="M1498" s="12" t="s">
        <v>2730</v>
      </c>
      <c r="N1498" s="12" t="s">
        <v>6766</v>
      </c>
      <c r="O1498" s="12" t="s">
        <v>2315</v>
      </c>
      <c r="P1498" s="12" t="s">
        <v>3522</v>
      </c>
      <c r="Q1498" s="12" t="s">
        <v>371</v>
      </c>
      <c r="R1498" s="12" t="s">
        <v>4985</v>
      </c>
      <c r="S1498" s="12" t="s">
        <v>16159</v>
      </c>
      <c r="T1498" s="12" t="s">
        <v>16160</v>
      </c>
      <c r="U1498" s="12" t="s">
        <v>6124</v>
      </c>
      <c r="V1498" s="12" t="s">
        <v>16161</v>
      </c>
      <c r="W1498" s="12" t="s">
        <v>11</v>
      </c>
      <c r="X1498" s="12" t="s">
        <v>13008</v>
      </c>
      <c r="Y1498" s="12" t="s">
        <v>10352</v>
      </c>
      <c r="Z1498" s="12" t="s">
        <v>16162</v>
      </c>
    </row>
    <row r="1499" spans="1:26">
      <c r="A1499" s="12" t="s">
        <v>177</v>
      </c>
      <c r="B1499" s="12" t="s">
        <v>16163</v>
      </c>
      <c r="C1499" s="12" t="s">
        <v>16164</v>
      </c>
      <c r="D1499" s="12" t="s">
        <v>16165</v>
      </c>
      <c r="E1499" s="12" t="s">
        <v>16158</v>
      </c>
      <c r="F1499" s="12" t="s">
        <v>3800</v>
      </c>
      <c r="G1499" s="12" t="s">
        <v>3800</v>
      </c>
      <c r="H1499" s="12" t="s">
        <v>3800</v>
      </c>
      <c r="I1499" s="12" t="s">
        <v>3800</v>
      </c>
      <c r="J1499" s="12" t="s">
        <v>3800</v>
      </c>
      <c r="K1499" s="12" t="s">
        <v>2384</v>
      </c>
      <c r="L1499" s="12" t="s">
        <v>91</v>
      </c>
      <c r="M1499" s="12" t="s">
        <v>91</v>
      </c>
      <c r="N1499" s="12" t="s">
        <v>91</v>
      </c>
      <c r="O1499" s="12" t="s">
        <v>91</v>
      </c>
      <c r="P1499" s="12" t="s">
        <v>91</v>
      </c>
      <c r="Q1499" s="12" t="s">
        <v>6389</v>
      </c>
      <c r="R1499" s="12" t="s">
        <v>6389</v>
      </c>
      <c r="S1499" s="12" t="s">
        <v>91</v>
      </c>
      <c r="T1499" s="12" t="s">
        <v>16166</v>
      </c>
      <c r="U1499" s="12" t="s">
        <v>3808</v>
      </c>
      <c r="V1499" s="12" t="s">
        <v>6841</v>
      </c>
      <c r="W1499" s="12" t="s">
        <v>91</v>
      </c>
      <c r="X1499" s="12" t="s">
        <v>16167</v>
      </c>
      <c r="Y1499" s="12" t="s">
        <v>16167</v>
      </c>
      <c r="Z1499" s="12" t="s">
        <v>91</v>
      </c>
    </row>
    <row r="1500" spans="1:26">
      <c r="A1500" s="12" t="s">
        <v>177</v>
      </c>
      <c r="B1500" s="12" t="s">
        <v>13366</v>
      </c>
      <c r="C1500" s="12" t="s">
        <v>16168</v>
      </c>
      <c r="D1500" s="12" t="s">
        <v>16169</v>
      </c>
      <c r="E1500" s="12" t="s">
        <v>16158</v>
      </c>
      <c r="F1500" s="12" t="s">
        <v>1984</v>
      </c>
      <c r="G1500" s="12" t="s">
        <v>1764</v>
      </c>
      <c r="H1500" s="12" t="s">
        <v>1482</v>
      </c>
      <c r="I1500" s="12" t="s">
        <v>1051</v>
      </c>
      <c r="J1500" s="12" t="s">
        <v>1051</v>
      </c>
      <c r="K1500" s="12" t="s">
        <v>3800</v>
      </c>
      <c r="L1500" s="12" t="s">
        <v>3663</v>
      </c>
      <c r="M1500" s="12" t="s">
        <v>3663</v>
      </c>
      <c r="N1500" s="12" t="s">
        <v>3522</v>
      </c>
      <c r="O1500" s="12" t="s">
        <v>371</v>
      </c>
      <c r="P1500" s="12" t="s">
        <v>371</v>
      </c>
      <c r="Q1500" s="12" t="s">
        <v>91</v>
      </c>
      <c r="R1500" s="12" t="s">
        <v>5436</v>
      </c>
      <c r="S1500" s="12" t="s">
        <v>16170</v>
      </c>
      <c r="T1500" s="12" t="s">
        <v>16171</v>
      </c>
      <c r="U1500" s="12" t="s">
        <v>10308</v>
      </c>
      <c r="V1500" s="12" t="s">
        <v>372</v>
      </c>
      <c r="W1500" s="12" t="s">
        <v>2</v>
      </c>
      <c r="X1500" s="12" t="s">
        <v>13842</v>
      </c>
      <c r="Y1500" s="12" t="s">
        <v>12790</v>
      </c>
      <c r="Z1500" s="12" t="s">
        <v>16172</v>
      </c>
    </row>
    <row r="1501" spans="1:26">
      <c r="A1501" s="12" t="s">
        <v>177</v>
      </c>
      <c r="B1501" s="12" t="s">
        <v>15210</v>
      </c>
      <c r="C1501" s="12" t="s">
        <v>16173</v>
      </c>
      <c r="D1501" s="12" t="s">
        <v>16174</v>
      </c>
      <c r="E1501" s="12" t="s">
        <v>16158</v>
      </c>
      <c r="F1501" s="12" t="s">
        <v>2007</v>
      </c>
      <c r="G1501" s="12" t="s">
        <v>1590</v>
      </c>
      <c r="H1501" s="12" t="s">
        <v>1051</v>
      </c>
      <c r="I1501" s="12" t="s">
        <v>3800</v>
      </c>
      <c r="J1501" s="12" t="s">
        <v>1482</v>
      </c>
      <c r="K1501" s="12" t="s">
        <v>1502</v>
      </c>
      <c r="L1501" s="12" t="s">
        <v>9090</v>
      </c>
      <c r="M1501" s="12" t="s">
        <v>3804</v>
      </c>
      <c r="N1501" s="12" t="s">
        <v>3522</v>
      </c>
      <c r="O1501" s="12" t="s">
        <v>91</v>
      </c>
      <c r="P1501" s="12" t="s">
        <v>371</v>
      </c>
      <c r="Q1501" s="12" t="s">
        <v>371</v>
      </c>
      <c r="R1501" s="12" t="s">
        <v>3968</v>
      </c>
      <c r="S1501" s="12" t="s">
        <v>16175</v>
      </c>
      <c r="T1501" s="12" t="s">
        <v>16176</v>
      </c>
      <c r="U1501" s="12" t="s">
        <v>10308</v>
      </c>
      <c r="V1501" s="12" t="s">
        <v>15432</v>
      </c>
      <c r="W1501" s="12" t="s">
        <v>3</v>
      </c>
      <c r="X1501" s="12" t="s">
        <v>9105</v>
      </c>
      <c r="Y1501" s="12" t="s">
        <v>2841</v>
      </c>
      <c r="Z1501" s="12" t="s">
        <v>16177</v>
      </c>
    </row>
    <row r="1502" spans="1:26">
      <c r="A1502" s="12" t="s">
        <v>177</v>
      </c>
      <c r="B1502" s="12" t="s">
        <v>7147</v>
      </c>
      <c r="C1502" s="12" t="s">
        <v>16178</v>
      </c>
      <c r="D1502" s="12" t="s">
        <v>16179</v>
      </c>
      <c r="E1502" s="12" t="s">
        <v>16158</v>
      </c>
      <c r="F1502" s="12" t="s">
        <v>1744</v>
      </c>
      <c r="G1502" s="12" t="s">
        <v>1831</v>
      </c>
      <c r="H1502" s="12" t="s">
        <v>1592</v>
      </c>
      <c r="I1502" s="12" t="s">
        <v>1504</v>
      </c>
      <c r="J1502" s="12" t="s">
        <v>3800</v>
      </c>
      <c r="K1502" s="12" t="s">
        <v>1482</v>
      </c>
      <c r="L1502" s="12" t="s">
        <v>4769</v>
      </c>
      <c r="M1502" s="12" t="s">
        <v>2900</v>
      </c>
      <c r="N1502" s="12" t="s">
        <v>3442</v>
      </c>
      <c r="O1502" s="12" t="s">
        <v>2315</v>
      </c>
      <c r="P1502" s="12" t="s">
        <v>91</v>
      </c>
      <c r="Q1502" s="12" t="s">
        <v>371</v>
      </c>
      <c r="R1502" s="12" t="s">
        <v>3968</v>
      </c>
      <c r="S1502" s="12" t="s">
        <v>10502</v>
      </c>
      <c r="T1502" s="12" t="s">
        <v>16180</v>
      </c>
      <c r="U1502" s="12" t="s">
        <v>16181</v>
      </c>
      <c r="V1502" s="12" t="s">
        <v>1351</v>
      </c>
      <c r="W1502" s="12" t="s">
        <v>10</v>
      </c>
      <c r="X1502" s="12" t="s">
        <v>15463</v>
      </c>
      <c r="Y1502" s="12" t="s">
        <v>13587</v>
      </c>
      <c r="Z1502" s="12" t="s">
        <v>16182</v>
      </c>
    </row>
    <row r="1503" spans="1:26">
      <c r="A1503" s="12" t="s">
        <v>177</v>
      </c>
      <c r="B1503" s="12" t="s">
        <v>12120</v>
      </c>
      <c r="C1503" s="12" t="s">
        <v>16183</v>
      </c>
      <c r="D1503" s="12" t="s">
        <v>16184</v>
      </c>
      <c r="E1503" s="12" t="s">
        <v>16158</v>
      </c>
      <c r="F1503" s="12" t="s">
        <v>2324</v>
      </c>
      <c r="G1503" s="12" t="s">
        <v>1504</v>
      </c>
      <c r="H1503" s="12" t="s">
        <v>3800</v>
      </c>
      <c r="I1503" s="12" t="s">
        <v>3800</v>
      </c>
      <c r="J1503" s="12" t="s">
        <v>3800</v>
      </c>
      <c r="K1503" s="12" t="s">
        <v>3800</v>
      </c>
      <c r="L1503" s="12" t="s">
        <v>5640</v>
      </c>
      <c r="M1503" s="12" t="s">
        <v>3522</v>
      </c>
      <c r="N1503" s="12" t="s">
        <v>91</v>
      </c>
      <c r="O1503" s="12" t="s">
        <v>91</v>
      </c>
      <c r="P1503" s="12" t="s">
        <v>91</v>
      </c>
      <c r="Q1503" s="12" t="s">
        <v>91</v>
      </c>
      <c r="R1503" s="12" t="s">
        <v>4192</v>
      </c>
      <c r="S1503" s="12" t="s">
        <v>16185</v>
      </c>
      <c r="T1503" s="12" t="s">
        <v>16186</v>
      </c>
      <c r="U1503" s="12" t="s">
        <v>3808</v>
      </c>
      <c r="V1503" s="12" t="s">
        <v>372</v>
      </c>
      <c r="W1503" s="12" t="s">
        <v>10</v>
      </c>
      <c r="X1503" s="12" t="s">
        <v>16187</v>
      </c>
      <c r="Y1503" s="12" t="s">
        <v>16188</v>
      </c>
      <c r="Z1503" s="12" t="s">
        <v>16189</v>
      </c>
    </row>
    <row r="1504" spans="1:26">
      <c r="A1504" s="12" t="s">
        <v>177</v>
      </c>
      <c r="B1504" s="12" t="s">
        <v>12175</v>
      </c>
      <c r="C1504" s="12" t="s">
        <v>16190</v>
      </c>
      <c r="D1504" s="12" t="s">
        <v>16191</v>
      </c>
      <c r="E1504" s="12" t="s">
        <v>16158</v>
      </c>
      <c r="F1504" s="12" t="s">
        <v>2384</v>
      </c>
      <c r="G1504" s="12" t="s">
        <v>3800</v>
      </c>
      <c r="H1504" s="12" t="s">
        <v>3800</v>
      </c>
      <c r="I1504" s="12" t="s">
        <v>3800</v>
      </c>
      <c r="J1504" s="12" t="s">
        <v>3800</v>
      </c>
      <c r="K1504" s="12" t="s">
        <v>3800</v>
      </c>
      <c r="L1504" s="12" t="s">
        <v>3522</v>
      </c>
      <c r="M1504" s="12" t="s">
        <v>91</v>
      </c>
      <c r="N1504" s="12" t="s">
        <v>91</v>
      </c>
      <c r="O1504" s="12" t="s">
        <v>91</v>
      </c>
      <c r="P1504" s="12" t="s">
        <v>91</v>
      </c>
      <c r="Q1504" s="12" t="s">
        <v>91</v>
      </c>
      <c r="R1504" s="12" t="s">
        <v>3522</v>
      </c>
      <c r="S1504" s="12" t="s">
        <v>14283</v>
      </c>
      <c r="T1504" s="12" t="s">
        <v>16192</v>
      </c>
      <c r="U1504" s="12" t="s">
        <v>3808</v>
      </c>
      <c r="V1504" s="12" t="s">
        <v>372</v>
      </c>
      <c r="W1504" s="12" t="s">
        <v>3</v>
      </c>
      <c r="X1504" s="12" t="s">
        <v>1814</v>
      </c>
      <c r="Y1504" s="12" t="s">
        <v>1814</v>
      </c>
      <c r="Z1504" s="12" t="s">
        <v>12937</v>
      </c>
    </row>
    <row r="1505" spans="1:26">
      <c r="A1505" s="12" t="s">
        <v>177</v>
      </c>
      <c r="B1505" s="12" t="s">
        <v>11826</v>
      </c>
      <c r="C1505" s="12" t="s">
        <v>16193</v>
      </c>
      <c r="D1505" s="12" t="s">
        <v>16194</v>
      </c>
      <c r="E1505" s="12" t="s">
        <v>16158</v>
      </c>
      <c r="F1505" s="12" t="s">
        <v>2029</v>
      </c>
      <c r="G1505" s="12" t="s">
        <v>1592</v>
      </c>
      <c r="H1505" s="12" t="s">
        <v>1051</v>
      </c>
      <c r="I1505" s="12" t="s">
        <v>1482</v>
      </c>
      <c r="J1505" s="12" t="s">
        <v>1546</v>
      </c>
      <c r="K1505" s="12" t="s">
        <v>1051</v>
      </c>
      <c r="L1505" s="12" t="s">
        <v>5449</v>
      </c>
      <c r="M1505" s="12" t="s">
        <v>4012</v>
      </c>
      <c r="N1505" s="12" t="s">
        <v>3522</v>
      </c>
      <c r="O1505" s="12" t="s">
        <v>371</v>
      </c>
      <c r="P1505" s="12" t="s">
        <v>371</v>
      </c>
      <c r="Q1505" s="12" t="s">
        <v>3522</v>
      </c>
      <c r="R1505" s="12" t="s">
        <v>13454</v>
      </c>
      <c r="S1505" s="12" t="s">
        <v>16195</v>
      </c>
      <c r="T1505" s="12" t="s">
        <v>16196</v>
      </c>
      <c r="U1505" s="12" t="s">
        <v>15415</v>
      </c>
      <c r="V1505" s="12" t="s">
        <v>16161</v>
      </c>
      <c r="W1505" s="12" t="s">
        <v>2</v>
      </c>
      <c r="X1505" s="12" t="s">
        <v>3394</v>
      </c>
      <c r="Y1505" s="12" t="s">
        <v>3455</v>
      </c>
      <c r="Z1505" s="12" t="s">
        <v>16197</v>
      </c>
    </row>
    <row r="1506" spans="1:26">
      <c r="A1506" s="12" t="s">
        <v>177</v>
      </c>
      <c r="B1506" s="12" t="s">
        <v>15403</v>
      </c>
      <c r="C1506" s="12" t="s">
        <v>16198</v>
      </c>
      <c r="D1506" s="12" t="s">
        <v>16199</v>
      </c>
      <c r="E1506" s="12" t="s">
        <v>16158</v>
      </c>
      <c r="F1506" s="12" t="s">
        <v>1590</v>
      </c>
      <c r="G1506" s="12" t="s">
        <v>1897</v>
      </c>
      <c r="H1506" s="12" t="s">
        <v>1546</v>
      </c>
      <c r="I1506" s="12" t="s">
        <v>3800</v>
      </c>
      <c r="J1506" s="12" t="s">
        <v>1502</v>
      </c>
      <c r="K1506" s="12" t="s">
        <v>1482</v>
      </c>
      <c r="L1506" s="12" t="s">
        <v>5498</v>
      </c>
      <c r="M1506" s="12" t="s">
        <v>8912</v>
      </c>
      <c r="N1506" s="12" t="s">
        <v>3522</v>
      </c>
      <c r="O1506" s="12" t="s">
        <v>91</v>
      </c>
      <c r="P1506" s="12" t="s">
        <v>371</v>
      </c>
      <c r="Q1506" s="12" t="s">
        <v>3522</v>
      </c>
      <c r="R1506" s="12" t="s">
        <v>7458</v>
      </c>
      <c r="S1506" s="12" t="s">
        <v>7773</v>
      </c>
      <c r="T1506" s="12" t="s">
        <v>11411</v>
      </c>
      <c r="U1506" s="12" t="s">
        <v>6124</v>
      </c>
      <c r="V1506" s="12" t="s">
        <v>1351</v>
      </c>
      <c r="W1506" s="12" t="s">
        <v>2</v>
      </c>
      <c r="X1506" s="12" t="s">
        <v>8508</v>
      </c>
      <c r="Y1506" s="12" t="s">
        <v>2785</v>
      </c>
      <c r="Z1506" s="12" t="s">
        <v>16200</v>
      </c>
    </row>
    <row r="1507" spans="1:26">
      <c r="A1507" s="12" t="s">
        <v>177</v>
      </c>
      <c r="B1507" s="12" t="s">
        <v>15888</v>
      </c>
      <c r="C1507" s="12" t="s">
        <v>16201</v>
      </c>
      <c r="D1507" s="12" t="s">
        <v>16202</v>
      </c>
      <c r="E1507" s="12" t="s">
        <v>16158</v>
      </c>
      <c r="F1507" s="12" t="s">
        <v>2074</v>
      </c>
      <c r="G1507" s="12" t="s">
        <v>1657</v>
      </c>
      <c r="H1507" s="12" t="s">
        <v>1502</v>
      </c>
      <c r="I1507" s="12" t="s">
        <v>3800</v>
      </c>
      <c r="J1507" s="12" t="s">
        <v>1051</v>
      </c>
      <c r="K1507" s="12" t="s">
        <v>3800</v>
      </c>
      <c r="L1507" s="12" t="s">
        <v>7224</v>
      </c>
      <c r="M1507" s="12" t="s">
        <v>3074</v>
      </c>
      <c r="N1507" s="12" t="s">
        <v>2696</v>
      </c>
      <c r="O1507" s="12" t="s">
        <v>91</v>
      </c>
      <c r="P1507" s="12" t="s">
        <v>3522</v>
      </c>
      <c r="Q1507" s="12" t="s">
        <v>91</v>
      </c>
      <c r="R1507" s="12" t="s">
        <v>4192</v>
      </c>
      <c r="S1507" s="12" t="s">
        <v>10482</v>
      </c>
      <c r="T1507" s="12" t="s">
        <v>10591</v>
      </c>
      <c r="U1507" s="12" t="s">
        <v>13476</v>
      </c>
      <c r="V1507" s="12" t="s">
        <v>372</v>
      </c>
      <c r="W1507" s="12" t="s">
        <v>11</v>
      </c>
      <c r="X1507" s="12" t="s">
        <v>16203</v>
      </c>
      <c r="Y1507" s="12" t="s">
        <v>16204</v>
      </c>
      <c r="Z1507" s="12" t="s">
        <v>16205</v>
      </c>
    </row>
    <row r="1508" spans="1:26">
      <c r="A1508" s="12" t="s">
        <v>177</v>
      </c>
      <c r="B1508" s="12" t="s">
        <v>11665</v>
      </c>
      <c r="C1508" s="12" t="s">
        <v>16206</v>
      </c>
      <c r="D1508" s="12" t="s">
        <v>16207</v>
      </c>
      <c r="E1508" s="12" t="s">
        <v>16158</v>
      </c>
      <c r="F1508" s="12" t="s">
        <v>2007</v>
      </c>
      <c r="G1508" s="12" t="s">
        <v>1721</v>
      </c>
      <c r="H1508" s="12" t="s">
        <v>1482</v>
      </c>
      <c r="I1508" s="12" t="s">
        <v>3800</v>
      </c>
      <c r="J1508" s="12" t="s">
        <v>3800</v>
      </c>
      <c r="K1508" s="12" t="s">
        <v>1504</v>
      </c>
      <c r="L1508" s="12" t="s">
        <v>4165</v>
      </c>
      <c r="M1508" s="12" t="s">
        <v>371</v>
      </c>
      <c r="N1508" s="12" t="s">
        <v>371</v>
      </c>
      <c r="O1508" s="12" t="s">
        <v>91</v>
      </c>
      <c r="P1508" s="12" t="s">
        <v>91</v>
      </c>
      <c r="Q1508" s="12" t="s">
        <v>371</v>
      </c>
      <c r="R1508" s="12" t="s">
        <v>15752</v>
      </c>
      <c r="S1508" s="12" t="s">
        <v>16208</v>
      </c>
      <c r="T1508" s="12" t="s">
        <v>16209</v>
      </c>
      <c r="U1508" s="12" t="s">
        <v>3808</v>
      </c>
      <c r="V1508" s="12" t="s">
        <v>1403</v>
      </c>
      <c r="W1508" s="12" t="s">
        <v>3</v>
      </c>
      <c r="X1508" s="12" t="s">
        <v>16210</v>
      </c>
      <c r="Y1508" s="12" t="s">
        <v>12554</v>
      </c>
      <c r="Z1508" s="12" t="s">
        <v>16211</v>
      </c>
    </row>
    <row r="1509" spans="1:26">
      <c r="A1509" s="12" t="s">
        <v>177</v>
      </c>
      <c r="B1509" s="12" t="s">
        <v>6808</v>
      </c>
      <c r="C1509" s="12" t="s">
        <v>16212</v>
      </c>
      <c r="D1509" s="12" t="s">
        <v>16213</v>
      </c>
      <c r="E1509" s="12" t="s">
        <v>16158</v>
      </c>
      <c r="F1509" s="12" t="s">
        <v>2074</v>
      </c>
      <c r="G1509" s="12" t="s">
        <v>1657</v>
      </c>
      <c r="H1509" s="12" t="s">
        <v>1504</v>
      </c>
      <c r="I1509" s="12" t="s">
        <v>1482</v>
      </c>
      <c r="J1509" s="12" t="s">
        <v>3800</v>
      </c>
      <c r="K1509" s="12" t="s">
        <v>3800</v>
      </c>
      <c r="L1509" s="12" t="s">
        <v>6332</v>
      </c>
      <c r="M1509" s="12" t="s">
        <v>6802</v>
      </c>
      <c r="N1509" s="12" t="s">
        <v>2172</v>
      </c>
      <c r="O1509" s="12" t="s">
        <v>371</v>
      </c>
      <c r="P1509" s="12" t="s">
        <v>91</v>
      </c>
      <c r="Q1509" s="12" t="s">
        <v>91</v>
      </c>
      <c r="R1509" s="12" t="s">
        <v>4192</v>
      </c>
      <c r="S1509" s="12" t="s">
        <v>10482</v>
      </c>
      <c r="T1509" s="12" t="s">
        <v>16214</v>
      </c>
      <c r="U1509" s="12" t="s">
        <v>10308</v>
      </c>
      <c r="V1509" s="12" t="s">
        <v>372</v>
      </c>
      <c r="W1509" s="12" t="s">
        <v>10</v>
      </c>
      <c r="X1509" s="12" t="s">
        <v>9136</v>
      </c>
      <c r="Y1509" s="12" t="s">
        <v>10191</v>
      </c>
      <c r="Z1509" s="12" t="s">
        <v>16215</v>
      </c>
    </row>
    <row r="1510" spans="1:26">
      <c r="A1510" s="12" t="s">
        <v>177</v>
      </c>
      <c r="B1510" s="12" t="s">
        <v>15203</v>
      </c>
      <c r="C1510" s="12" t="s">
        <v>16216</v>
      </c>
      <c r="D1510" s="12" t="s">
        <v>16217</v>
      </c>
      <c r="E1510" s="12" t="s">
        <v>16158</v>
      </c>
      <c r="F1510" s="12" t="s">
        <v>2049</v>
      </c>
      <c r="G1510" s="12" t="s">
        <v>1546</v>
      </c>
      <c r="H1510" s="12" t="s">
        <v>1482</v>
      </c>
      <c r="I1510" s="12" t="s">
        <v>3800</v>
      </c>
      <c r="J1510" s="12" t="s">
        <v>3800</v>
      </c>
      <c r="K1510" s="12" t="s">
        <v>3800</v>
      </c>
      <c r="L1510" s="12" t="s">
        <v>2730</v>
      </c>
      <c r="M1510" s="12" t="s">
        <v>4781</v>
      </c>
      <c r="N1510" s="12" t="s">
        <v>3522</v>
      </c>
      <c r="O1510" s="12" t="s">
        <v>91</v>
      </c>
      <c r="P1510" s="12" t="s">
        <v>91</v>
      </c>
      <c r="Q1510" s="12" t="s">
        <v>91</v>
      </c>
      <c r="R1510" s="12" t="s">
        <v>14098</v>
      </c>
      <c r="S1510" s="12" t="s">
        <v>16218</v>
      </c>
      <c r="T1510" s="12" t="s">
        <v>16219</v>
      </c>
      <c r="U1510" s="12" t="s">
        <v>3808</v>
      </c>
      <c r="V1510" s="12" t="s">
        <v>372</v>
      </c>
      <c r="W1510" s="12" t="s">
        <v>2</v>
      </c>
      <c r="X1510" s="12" t="s">
        <v>16220</v>
      </c>
      <c r="Y1510" s="12" t="s">
        <v>14932</v>
      </c>
      <c r="Z1510" s="12" t="s">
        <v>16221</v>
      </c>
    </row>
    <row r="1511" spans="1:26">
      <c r="A1511" s="12" t="s">
        <v>177</v>
      </c>
      <c r="B1511" s="12" t="s">
        <v>16222</v>
      </c>
      <c r="C1511" s="12" t="s">
        <v>16223</v>
      </c>
      <c r="D1511" s="12" t="s">
        <v>16224</v>
      </c>
      <c r="E1511" s="12" t="s">
        <v>16158</v>
      </c>
      <c r="F1511" s="12" t="s">
        <v>2134</v>
      </c>
      <c r="G1511" s="12" t="s">
        <v>1482</v>
      </c>
      <c r="H1511" s="12" t="s">
        <v>3800</v>
      </c>
      <c r="I1511" s="12" t="s">
        <v>3800</v>
      </c>
      <c r="J1511" s="12" t="s">
        <v>3800</v>
      </c>
      <c r="K1511" s="12" t="s">
        <v>3800</v>
      </c>
      <c r="L1511" s="12" t="s">
        <v>8912</v>
      </c>
      <c r="M1511" s="12" t="s">
        <v>3522</v>
      </c>
      <c r="N1511" s="12" t="s">
        <v>91</v>
      </c>
      <c r="O1511" s="12" t="s">
        <v>91</v>
      </c>
      <c r="P1511" s="12" t="s">
        <v>91</v>
      </c>
      <c r="Q1511" s="12" t="s">
        <v>91</v>
      </c>
      <c r="R1511" s="12" t="s">
        <v>5498</v>
      </c>
      <c r="S1511" s="12" t="s">
        <v>13493</v>
      </c>
      <c r="T1511" s="12" t="s">
        <v>16225</v>
      </c>
      <c r="U1511" s="12" t="s">
        <v>3808</v>
      </c>
      <c r="V1511" s="12" t="s">
        <v>372</v>
      </c>
      <c r="W1511" s="12" t="s">
        <v>10</v>
      </c>
      <c r="X1511" s="12" t="s">
        <v>16226</v>
      </c>
      <c r="Y1511" s="12" t="s">
        <v>16227</v>
      </c>
      <c r="Z1511" s="12" t="s">
        <v>16228</v>
      </c>
    </row>
    <row r="1512" spans="1:26">
      <c r="A1512" s="12" t="s">
        <v>177</v>
      </c>
      <c r="B1512" s="12" t="s">
        <v>8419</v>
      </c>
      <c r="C1512" s="12" t="s">
        <v>16229</v>
      </c>
      <c r="D1512" s="12" t="s">
        <v>16230</v>
      </c>
      <c r="E1512" s="12" t="s">
        <v>16158</v>
      </c>
      <c r="F1512" s="12" t="s">
        <v>2074</v>
      </c>
      <c r="G1512" s="12" t="s">
        <v>1053</v>
      </c>
      <c r="H1512" s="12" t="s">
        <v>1546</v>
      </c>
      <c r="I1512" s="12" t="s">
        <v>3800</v>
      </c>
      <c r="J1512" s="12" t="s">
        <v>3800</v>
      </c>
      <c r="K1512" s="12" t="s">
        <v>3800</v>
      </c>
      <c r="L1512" s="12" t="s">
        <v>6332</v>
      </c>
      <c r="M1512" s="12" t="s">
        <v>3522</v>
      </c>
      <c r="N1512" s="12" t="s">
        <v>4781</v>
      </c>
      <c r="O1512" s="12" t="s">
        <v>91</v>
      </c>
      <c r="P1512" s="12" t="s">
        <v>91</v>
      </c>
      <c r="Q1512" s="12" t="s">
        <v>91</v>
      </c>
      <c r="R1512" s="12" t="s">
        <v>5498</v>
      </c>
      <c r="S1512" s="12" t="s">
        <v>16109</v>
      </c>
      <c r="T1512" s="12" t="s">
        <v>16231</v>
      </c>
      <c r="U1512" s="12" t="s">
        <v>3808</v>
      </c>
      <c r="V1512" s="12" t="s">
        <v>372</v>
      </c>
      <c r="W1512" s="12" t="s">
        <v>2</v>
      </c>
      <c r="X1512" s="12" t="s">
        <v>16232</v>
      </c>
      <c r="Y1512" s="12" t="s">
        <v>16233</v>
      </c>
      <c r="Z1512" s="12" t="s">
        <v>16234</v>
      </c>
    </row>
    <row r="1513" spans="1:26">
      <c r="A1513" s="12" t="s">
        <v>177</v>
      </c>
      <c r="B1513" s="12" t="s">
        <v>11726</v>
      </c>
      <c r="C1513" s="12" t="s">
        <v>16235</v>
      </c>
      <c r="D1513" s="12" t="s">
        <v>16236</v>
      </c>
      <c r="E1513" s="12" t="s">
        <v>16237</v>
      </c>
      <c r="F1513" s="12" t="s">
        <v>1786</v>
      </c>
      <c r="G1513" s="12" t="s">
        <v>1831</v>
      </c>
      <c r="H1513" s="12" t="s">
        <v>1504</v>
      </c>
      <c r="I1513" s="12" t="s">
        <v>1502</v>
      </c>
      <c r="J1513" s="12" t="s">
        <v>1051</v>
      </c>
      <c r="K1513" s="12" t="s">
        <v>1051</v>
      </c>
      <c r="L1513" s="12" t="s">
        <v>6188</v>
      </c>
      <c r="M1513" s="12" t="s">
        <v>4781</v>
      </c>
      <c r="N1513" s="12" t="s">
        <v>2315</v>
      </c>
      <c r="O1513" s="12" t="s">
        <v>375</v>
      </c>
      <c r="P1513" s="12" t="s">
        <v>3522</v>
      </c>
      <c r="Q1513" s="12" t="s">
        <v>3522</v>
      </c>
      <c r="R1513" s="12" t="s">
        <v>5134</v>
      </c>
      <c r="S1513" s="12" t="s">
        <v>16238</v>
      </c>
      <c r="T1513" s="12" t="s">
        <v>12569</v>
      </c>
      <c r="U1513" s="12" t="s">
        <v>11687</v>
      </c>
      <c r="V1513" s="12" t="s">
        <v>1362</v>
      </c>
      <c r="W1513" s="12" t="s">
        <v>11</v>
      </c>
      <c r="X1513" s="12" t="s">
        <v>15777</v>
      </c>
      <c r="Y1513" s="12" t="s">
        <v>15554</v>
      </c>
      <c r="Z1513" s="12" t="s">
        <v>16239</v>
      </c>
    </row>
    <row r="1514" spans="1:26">
      <c r="A1514" s="12" t="s">
        <v>177</v>
      </c>
      <c r="B1514" s="12" t="s">
        <v>16240</v>
      </c>
      <c r="C1514" s="12" t="s">
        <v>16241</v>
      </c>
      <c r="D1514" s="12" t="s">
        <v>16242</v>
      </c>
      <c r="E1514" s="12" t="s">
        <v>16237</v>
      </c>
      <c r="F1514" s="12" t="s">
        <v>1744</v>
      </c>
      <c r="G1514" s="12" t="s">
        <v>1984</v>
      </c>
      <c r="H1514" s="12" t="s">
        <v>1482</v>
      </c>
      <c r="I1514" s="12" t="s">
        <v>3800</v>
      </c>
      <c r="J1514" s="12" t="s">
        <v>3800</v>
      </c>
      <c r="K1514" s="12" t="s">
        <v>1482</v>
      </c>
      <c r="L1514" s="12" t="s">
        <v>6402</v>
      </c>
      <c r="M1514" s="12" t="s">
        <v>6175</v>
      </c>
      <c r="N1514" s="12" t="s">
        <v>3522</v>
      </c>
      <c r="O1514" s="12" t="s">
        <v>91</v>
      </c>
      <c r="P1514" s="12" t="s">
        <v>91</v>
      </c>
      <c r="Q1514" s="12" t="s">
        <v>3522</v>
      </c>
      <c r="R1514" s="12" t="s">
        <v>9017</v>
      </c>
      <c r="S1514" s="12" t="s">
        <v>16243</v>
      </c>
      <c r="T1514" s="12" t="s">
        <v>16244</v>
      </c>
      <c r="U1514" s="12" t="s">
        <v>3808</v>
      </c>
      <c r="V1514" s="12" t="s">
        <v>1269</v>
      </c>
      <c r="W1514" s="12" t="s">
        <v>2</v>
      </c>
      <c r="X1514" s="12" t="s">
        <v>16245</v>
      </c>
      <c r="Y1514" s="12" t="s">
        <v>1554</v>
      </c>
      <c r="Z1514" s="12" t="s">
        <v>16246</v>
      </c>
    </row>
    <row r="1515" spans="1:26">
      <c r="A1515" s="12" t="s">
        <v>177</v>
      </c>
      <c r="B1515" s="12" t="s">
        <v>15717</v>
      </c>
      <c r="C1515" s="12" t="s">
        <v>16247</v>
      </c>
      <c r="D1515" s="12" t="s">
        <v>16248</v>
      </c>
      <c r="E1515" s="12" t="s">
        <v>16237</v>
      </c>
      <c r="F1515" s="12" t="s">
        <v>1897</v>
      </c>
      <c r="G1515" s="12" t="s">
        <v>1831</v>
      </c>
      <c r="H1515" s="12" t="s">
        <v>1051</v>
      </c>
      <c r="I1515" s="12" t="s">
        <v>1051</v>
      </c>
      <c r="J1515" s="12" t="s">
        <v>1051</v>
      </c>
      <c r="K1515" s="12" t="s">
        <v>1051</v>
      </c>
      <c r="L1515" s="12" t="s">
        <v>4012</v>
      </c>
      <c r="M1515" s="12" t="s">
        <v>3772</v>
      </c>
      <c r="N1515" s="12" t="s">
        <v>3522</v>
      </c>
      <c r="O1515" s="12" t="s">
        <v>371</v>
      </c>
      <c r="P1515" s="12" t="s">
        <v>371</v>
      </c>
      <c r="Q1515" s="12" t="s">
        <v>371</v>
      </c>
      <c r="R1515" s="12" t="s">
        <v>16249</v>
      </c>
      <c r="S1515" s="12" t="s">
        <v>16250</v>
      </c>
      <c r="T1515" s="12" t="s">
        <v>16251</v>
      </c>
      <c r="U1515" s="12" t="s">
        <v>16252</v>
      </c>
      <c r="V1515" s="12" t="s">
        <v>1362</v>
      </c>
      <c r="W1515" s="12" t="s">
        <v>2</v>
      </c>
      <c r="X1515" s="12" t="s">
        <v>15119</v>
      </c>
      <c r="Y1515" s="12" t="s">
        <v>11343</v>
      </c>
      <c r="Z1515" s="12" t="s">
        <v>16253</v>
      </c>
    </row>
    <row r="1516" spans="1:26">
      <c r="A1516" s="12" t="s">
        <v>177</v>
      </c>
      <c r="B1516" s="12" t="s">
        <v>15723</v>
      </c>
      <c r="C1516" s="12" t="s">
        <v>16254</v>
      </c>
      <c r="D1516" s="12" t="s">
        <v>16255</v>
      </c>
      <c r="E1516" s="12" t="s">
        <v>16237</v>
      </c>
      <c r="F1516" s="12" t="s">
        <v>1613</v>
      </c>
      <c r="G1516" s="12" t="s">
        <v>1053</v>
      </c>
      <c r="H1516" s="12" t="s">
        <v>1744</v>
      </c>
      <c r="I1516" s="12" t="s">
        <v>1482</v>
      </c>
      <c r="J1516" s="12" t="s">
        <v>1482</v>
      </c>
      <c r="K1516" s="12" t="s">
        <v>1613</v>
      </c>
      <c r="L1516" s="12" t="s">
        <v>3522</v>
      </c>
      <c r="M1516" s="12" t="s">
        <v>2730</v>
      </c>
      <c r="N1516" s="12" t="s">
        <v>4769</v>
      </c>
      <c r="O1516" s="12" t="s">
        <v>3522</v>
      </c>
      <c r="P1516" s="12" t="s">
        <v>3522</v>
      </c>
      <c r="Q1516" s="12" t="s">
        <v>4261</v>
      </c>
      <c r="R1516" s="12" t="s">
        <v>7717</v>
      </c>
      <c r="S1516" s="12" t="s">
        <v>12034</v>
      </c>
      <c r="T1516" s="12" t="s">
        <v>16256</v>
      </c>
      <c r="U1516" s="12" t="s">
        <v>16257</v>
      </c>
      <c r="V1516" s="12" t="s">
        <v>16258</v>
      </c>
      <c r="W1516" s="12" t="s">
        <v>11</v>
      </c>
      <c r="X1516" s="12" t="s">
        <v>15917</v>
      </c>
      <c r="Y1516" s="12" t="s">
        <v>6832</v>
      </c>
      <c r="Z1516" s="12" t="s">
        <v>16259</v>
      </c>
    </row>
    <row r="1517" spans="1:26">
      <c r="A1517" s="12" t="s">
        <v>177</v>
      </c>
      <c r="B1517" s="12" t="s">
        <v>12348</v>
      </c>
      <c r="C1517" s="12" t="s">
        <v>16260</v>
      </c>
      <c r="D1517" s="12" t="s">
        <v>16261</v>
      </c>
      <c r="E1517" s="12" t="s">
        <v>16237</v>
      </c>
      <c r="F1517" s="12" t="s">
        <v>1961</v>
      </c>
      <c r="G1517" s="12" t="s">
        <v>1721</v>
      </c>
      <c r="H1517" s="12" t="s">
        <v>1504</v>
      </c>
      <c r="I1517" s="12" t="s">
        <v>1051</v>
      </c>
      <c r="J1517" s="12" t="s">
        <v>1482</v>
      </c>
      <c r="K1517" s="12" t="s">
        <v>3800</v>
      </c>
      <c r="L1517" s="12" t="s">
        <v>4261</v>
      </c>
      <c r="M1517" s="12" t="s">
        <v>5189</v>
      </c>
      <c r="N1517" s="12" t="s">
        <v>2172</v>
      </c>
      <c r="O1517" s="12" t="s">
        <v>371</v>
      </c>
      <c r="P1517" s="12" t="s">
        <v>371</v>
      </c>
      <c r="Q1517" s="12" t="s">
        <v>91</v>
      </c>
      <c r="R1517" s="12" t="s">
        <v>7506</v>
      </c>
      <c r="S1517" s="12" t="s">
        <v>16262</v>
      </c>
      <c r="T1517" s="12" t="s">
        <v>16263</v>
      </c>
      <c r="U1517" s="12" t="s">
        <v>11673</v>
      </c>
      <c r="V1517" s="12" t="s">
        <v>372</v>
      </c>
      <c r="W1517" s="12" t="s">
        <v>10</v>
      </c>
      <c r="X1517" s="12" t="s">
        <v>12284</v>
      </c>
      <c r="Y1517" s="12" t="s">
        <v>1643</v>
      </c>
      <c r="Z1517" s="12" t="s">
        <v>16264</v>
      </c>
    </row>
    <row r="1518" spans="1:26">
      <c r="A1518" s="12" t="s">
        <v>177</v>
      </c>
      <c r="B1518" s="12" t="s">
        <v>10816</v>
      </c>
      <c r="C1518" s="12" t="s">
        <v>16265</v>
      </c>
      <c r="D1518" s="12" t="s">
        <v>16266</v>
      </c>
      <c r="E1518" s="12" t="s">
        <v>16237</v>
      </c>
      <c r="F1518" s="12" t="s">
        <v>1939</v>
      </c>
      <c r="G1518" s="12" t="s">
        <v>1831</v>
      </c>
      <c r="H1518" s="12" t="s">
        <v>1051</v>
      </c>
      <c r="I1518" s="12" t="s">
        <v>3800</v>
      </c>
      <c r="J1518" s="12" t="s">
        <v>3800</v>
      </c>
      <c r="K1518" s="12" t="s">
        <v>1051</v>
      </c>
      <c r="L1518" s="12" t="s">
        <v>5885</v>
      </c>
      <c r="M1518" s="12" t="s">
        <v>2884</v>
      </c>
      <c r="N1518" s="12" t="s">
        <v>3522</v>
      </c>
      <c r="O1518" s="12" t="s">
        <v>91</v>
      </c>
      <c r="P1518" s="12" t="s">
        <v>91</v>
      </c>
      <c r="Q1518" s="12" t="s">
        <v>3522</v>
      </c>
      <c r="R1518" s="12" t="s">
        <v>6014</v>
      </c>
      <c r="S1518" s="12" t="s">
        <v>8171</v>
      </c>
      <c r="T1518" s="12" t="s">
        <v>16267</v>
      </c>
      <c r="U1518" s="12" t="s">
        <v>3808</v>
      </c>
      <c r="V1518" s="12" t="s">
        <v>1362</v>
      </c>
      <c r="W1518" s="12" t="s">
        <v>3</v>
      </c>
      <c r="X1518" s="12" t="s">
        <v>11195</v>
      </c>
      <c r="Y1518" s="12" t="s">
        <v>12300</v>
      </c>
      <c r="Z1518" s="12" t="s">
        <v>16268</v>
      </c>
    </row>
    <row r="1519" spans="1:26">
      <c r="A1519" s="12" t="s">
        <v>177</v>
      </c>
      <c r="B1519" s="12" t="s">
        <v>15624</v>
      </c>
      <c r="C1519" s="12" t="s">
        <v>16269</v>
      </c>
      <c r="D1519" s="12" t="s">
        <v>16270</v>
      </c>
      <c r="E1519" s="12" t="s">
        <v>16237</v>
      </c>
      <c r="F1519" s="12" t="s">
        <v>1786</v>
      </c>
      <c r="G1519" s="12" t="s">
        <v>1786</v>
      </c>
      <c r="H1519" s="12" t="s">
        <v>1546</v>
      </c>
      <c r="I1519" s="12" t="s">
        <v>1504</v>
      </c>
      <c r="J1519" s="12" t="s">
        <v>3800</v>
      </c>
      <c r="K1519" s="12" t="s">
        <v>1482</v>
      </c>
      <c r="L1519" s="12" t="s">
        <v>3522</v>
      </c>
      <c r="M1519" s="12" t="s">
        <v>6188</v>
      </c>
      <c r="N1519" s="12" t="s">
        <v>3522</v>
      </c>
      <c r="O1519" s="12" t="s">
        <v>3522</v>
      </c>
      <c r="P1519" s="12" t="s">
        <v>91</v>
      </c>
      <c r="Q1519" s="12" t="s">
        <v>3522</v>
      </c>
      <c r="R1519" s="12" t="s">
        <v>6199</v>
      </c>
      <c r="S1519" s="12" t="s">
        <v>16271</v>
      </c>
      <c r="T1519" s="12" t="s">
        <v>13529</v>
      </c>
      <c r="U1519" s="12" t="s">
        <v>11673</v>
      </c>
      <c r="V1519" s="12" t="s">
        <v>1269</v>
      </c>
      <c r="W1519" s="12" t="s">
        <v>4</v>
      </c>
      <c r="X1519" s="12" t="s">
        <v>16272</v>
      </c>
      <c r="Y1519" s="12" t="s">
        <v>6255</v>
      </c>
      <c r="Z1519" s="12" t="s">
        <v>16273</v>
      </c>
    </row>
    <row r="1520" spans="1:26">
      <c r="A1520" s="12" t="s">
        <v>177</v>
      </c>
      <c r="B1520" s="12" t="s">
        <v>15956</v>
      </c>
      <c r="C1520" s="12" t="s">
        <v>16274</v>
      </c>
      <c r="D1520" s="12" t="s">
        <v>16275</v>
      </c>
      <c r="E1520" s="12" t="s">
        <v>16237</v>
      </c>
      <c r="F1520" s="12" t="s">
        <v>1657</v>
      </c>
      <c r="G1520" s="12" t="s">
        <v>1897</v>
      </c>
      <c r="H1520" s="12" t="s">
        <v>1657</v>
      </c>
      <c r="I1520" s="12" t="s">
        <v>3800</v>
      </c>
      <c r="J1520" s="12" t="s">
        <v>3800</v>
      </c>
      <c r="K1520" s="12" t="s">
        <v>1482</v>
      </c>
      <c r="L1520" s="12" t="s">
        <v>3663</v>
      </c>
      <c r="M1520" s="12" t="s">
        <v>7852</v>
      </c>
      <c r="N1520" s="12" t="s">
        <v>3074</v>
      </c>
      <c r="O1520" s="12" t="s">
        <v>91</v>
      </c>
      <c r="P1520" s="12" t="s">
        <v>91</v>
      </c>
      <c r="Q1520" s="12" t="s">
        <v>375</v>
      </c>
      <c r="R1520" s="12" t="s">
        <v>5134</v>
      </c>
      <c r="S1520" s="12" t="s">
        <v>8194</v>
      </c>
      <c r="T1520" s="12" t="s">
        <v>16276</v>
      </c>
      <c r="U1520" s="12" t="s">
        <v>3808</v>
      </c>
      <c r="V1520" s="12" t="s">
        <v>1269</v>
      </c>
      <c r="W1520" s="12" t="s">
        <v>2</v>
      </c>
      <c r="X1520" s="12" t="s">
        <v>1943</v>
      </c>
      <c r="Y1520" s="12" t="s">
        <v>14435</v>
      </c>
      <c r="Z1520" s="12" t="s">
        <v>16277</v>
      </c>
    </row>
    <row r="1521" spans="1:26">
      <c r="A1521" s="12" t="s">
        <v>177</v>
      </c>
      <c r="B1521" s="12" t="s">
        <v>16278</v>
      </c>
      <c r="C1521" s="12" t="s">
        <v>16279</v>
      </c>
      <c r="D1521" s="12" t="s">
        <v>16280</v>
      </c>
      <c r="E1521" s="12" t="s">
        <v>16237</v>
      </c>
      <c r="F1521" s="12" t="s">
        <v>2052</v>
      </c>
      <c r="G1521" s="12" t="s">
        <v>1590</v>
      </c>
      <c r="H1521" s="12" t="s">
        <v>1502</v>
      </c>
      <c r="I1521" s="12" t="s">
        <v>3800</v>
      </c>
      <c r="J1521" s="12" t="s">
        <v>3800</v>
      </c>
      <c r="K1521" s="12" t="s">
        <v>3800</v>
      </c>
      <c r="L1521" s="12" t="s">
        <v>3522</v>
      </c>
      <c r="M1521" s="12" t="s">
        <v>4315</v>
      </c>
      <c r="N1521" s="12" t="s">
        <v>2696</v>
      </c>
      <c r="O1521" s="12" t="s">
        <v>91</v>
      </c>
      <c r="P1521" s="12" t="s">
        <v>91</v>
      </c>
      <c r="Q1521" s="12" t="s">
        <v>91</v>
      </c>
      <c r="R1521" s="12" t="s">
        <v>9017</v>
      </c>
      <c r="S1521" s="12" t="s">
        <v>13293</v>
      </c>
      <c r="T1521" s="12" t="s">
        <v>11938</v>
      </c>
      <c r="U1521" s="12" t="s">
        <v>3808</v>
      </c>
      <c r="V1521" s="12" t="s">
        <v>372</v>
      </c>
      <c r="W1521" s="12" t="s">
        <v>2</v>
      </c>
      <c r="X1521" s="12" t="s">
        <v>10850</v>
      </c>
      <c r="Y1521" s="12" t="s">
        <v>11844</v>
      </c>
      <c r="Z1521" s="12" t="s">
        <v>16281</v>
      </c>
    </row>
    <row r="1522" spans="1:26">
      <c r="A1522" s="12" t="s">
        <v>177</v>
      </c>
      <c r="B1522" s="12" t="s">
        <v>7511</v>
      </c>
      <c r="C1522" s="12" t="s">
        <v>16282</v>
      </c>
      <c r="D1522" s="12" t="s">
        <v>16283</v>
      </c>
      <c r="E1522" s="12" t="s">
        <v>16237</v>
      </c>
      <c r="F1522" s="12" t="s">
        <v>2239</v>
      </c>
      <c r="G1522" s="12" t="s">
        <v>1502</v>
      </c>
      <c r="H1522" s="12" t="s">
        <v>3800</v>
      </c>
      <c r="I1522" s="12" t="s">
        <v>3800</v>
      </c>
      <c r="J1522" s="12" t="s">
        <v>3800</v>
      </c>
      <c r="K1522" s="12" t="s">
        <v>1482</v>
      </c>
      <c r="L1522" s="12" t="s">
        <v>6026</v>
      </c>
      <c r="M1522" s="12" t="s">
        <v>3522</v>
      </c>
      <c r="N1522" s="12" t="s">
        <v>91</v>
      </c>
      <c r="O1522" s="12" t="s">
        <v>91</v>
      </c>
      <c r="P1522" s="12" t="s">
        <v>91</v>
      </c>
      <c r="Q1522" s="12" t="s">
        <v>375</v>
      </c>
      <c r="R1522" s="12" t="s">
        <v>9017</v>
      </c>
      <c r="S1522" s="12" t="s">
        <v>16284</v>
      </c>
      <c r="T1522" s="12" t="s">
        <v>16285</v>
      </c>
      <c r="U1522" s="12" t="s">
        <v>3808</v>
      </c>
      <c r="V1522" s="12" t="s">
        <v>1269</v>
      </c>
      <c r="W1522" s="12" t="s">
        <v>10</v>
      </c>
      <c r="X1522" s="12" t="s">
        <v>8573</v>
      </c>
      <c r="Y1522" s="12" t="s">
        <v>16286</v>
      </c>
      <c r="Z1522" s="12" t="s">
        <v>16287</v>
      </c>
    </row>
    <row r="1523" spans="1:26">
      <c r="A1523" s="12" t="s">
        <v>177</v>
      </c>
      <c r="B1523" s="12" t="s">
        <v>16288</v>
      </c>
      <c r="C1523" s="12" t="s">
        <v>16289</v>
      </c>
      <c r="D1523" s="12" t="s">
        <v>16290</v>
      </c>
      <c r="E1523" s="12" t="s">
        <v>16237</v>
      </c>
      <c r="F1523" s="12" t="s">
        <v>2324</v>
      </c>
      <c r="G1523" s="12" t="s">
        <v>1482</v>
      </c>
      <c r="H1523" s="12" t="s">
        <v>3800</v>
      </c>
      <c r="I1523" s="12" t="s">
        <v>3800</v>
      </c>
      <c r="J1523" s="12" t="s">
        <v>3800</v>
      </c>
      <c r="K1523" s="12" t="s">
        <v>3800</v>
      </c>
      <c r="L1523" s="12" t="s">
        <v>3378</v>
      </c>
      <c r="M1523" s="12" t="s">
        <v>375</v>
      </c>
      <c r="N1523" s="12" t="s">
        <v>91</v>
      </c>
      <c r="O1523" s="12" t="s">
        <v>91</v>
      </c>
      <c r="P1523" s="12" t="s">
        <v>91</v>
      </c>
      <c r="Q1523" s="12" t="s">
        <v>91</v>
      </c>
      <c r="R1523" s="12" t="s">
        <v>5134</v>
      </c>
      <c r="S1523" s="12" t="s">
        <v>16291</v>
      </c>
      <c r="T1523" s="12" t="s">
        <v>14999</v>
      </c>
      <c r="U1523" s="12" t="s">
        <v>3808</v>
      </c>
      <c r="V1523" s="12" t="s">
        <v>372</v>
      </c>
      <c r="W1523" s="12" t="s">
        <v>3</v>
      </c>
      <c r="X1523" s="12" t="s">
        <v>16292</v>
      </c>
      <c r="Y1523" s="12" t="s">
        <v>16293</v>
      </c>
      <c r="Z1523" s="12" t="s">
        <v>16294</v>
      </c>
    </row>
    <row r="1524" spans="1:26">
      <c r="A1524" s="12" t="s">
        <v>177</v>
      </c>
      <c r="B1524" s="12" t="s">
        <v>1901</v>
      </c>
      <c r="C1524" s="12" t="s">
        <v>16295</v>
      </c>
      <c r="D1524" s="12" t="s">
        <v>16296</v>
      </c>
      <c r="E1524" s="12" t="s">
        <v>16237</v>
      </c>
      <c r="F1524" s="12" t="s">
        <v>1875</v>
      </c>
      <c r="G1524" s="12" t="s">
        <v>1764</v>
      </c>
      <c r="H1524" s="12" t="s">
        <v>1504</v>
      </c>
      <c r="I1524" s="12" t="s">
        <v>3800</v>
      </c>
      <c r="J1524" s="12" t="s">
        <v>1504</v>
      </c>
      <c r="K1524" s="12" t="s">
        <v>1482</v>
      </c>
      <c r="L1524" s="12" t="s">
        <v>2038</v>
      </c>
      <c r="M1524" s="12" t="s">
        <v>4742</v>
      </c>
      <c r="N1524" s="12" t="s">
        <v>2172</v>
      </c>
      <c r="O1524" s="12" t="s">
        <v>91</v>
      </c>
      <c r="P1524" s="12" t="s">
        <v>371</v>
      </c>
      <c r="Q1524" s="12" t="s">
        <v>3522</v>
      </c>
      <c r="R1524" s="12" t="s">
        <v>7506</v>
      </c>
      <c r="S1524" s="12" t="s">
        <v>16297</v>
      </c>
      <c r="T1524" s="12" t="s">
        <v>16298</v>
      </c>
      <c r="U1524" s="12" t="s">
        <v>11673</v>
      </c>
      <c r="V1524" s="12" t="s">
        <v>1269</v>
      </c>
      <c r="W1524" s="12" t="s">
        <v>10</v>
      </c>
      <c r="X1524" s="12" t="s">
        <v>11289</v>
      </c>
      <c r="Y1524" s="12" t="s">
        <v>10616</v>
      </c>
      <c r="Z1524" s="12" t="s">
        <v>16299</v>
      </c>
    </row>
    <row r="1525" spans="1:26">
      <c r="A1525" s="12" t="s">
        <v>177</v>
      </c>
      <c r="B1525" s="12" t="s">
        <v>14717</v>
      </c>
      <c r="C1525" s="12" t="s">
        <v>16300</v>
      </c>
      <c r="D1525" s="12" t="s">
        <v>16301</v>
      </c>
      <c r="E1525" s="12" t="s">
        <v>16237</v>
      </c>
      <c r="F1525" s="12" t="s">
        <v>1764</v>
      </c>
      <c r="G1525" s="12" t="s">
        <v>1590</v>
      </c>
      <c r="H1525" s="12" t="s">
        <v>1053</v>
      </c>
      <c r="I1525" s="12" t="s">
        <v>1504</v>
      </c>
      <c r="J1525" s="12" t="s">
        <v>1504</v>
      </c>
      <c r="K1525" s="12" t="s">
        <v>1482</v>
      </c>
      <c r="L1525" s="12" t="s">
        <v>3522</v>
      </c>
      <c r="M1525" s="12" t="s">
        <v>4192</v>
      </c>
      <c r="N1525" s="12" t="s">
        <v>2730</v>
      </c>
      <c r="O1525" s="12" t="s">
        <v>3522</v>
      </c>
      <c r="P1525" s="12" t="s">
        <v>2315</v>
      </c>
      <c r="Q1525" s="12" t="s">
        <v>371</v>
      </c>
      <c r="R1525" s="12" t="s">
        <v>7717</v>
      </c>
      <c r="S1525" s="12" t="s">
        <v>16302</v>
      </c>
      <c r="T1525" s="12" t="s">
        <v>16303</v>
      </c>
      <c r="U1525" s="12" t="s">
        <v>13537</v>
      </c>
      <c r="V1525" s="12" t="s">
        <v>1269</v>
      </c>
      <c r="W1525" s="12" t="s">
        <v>11</v>
      </c>
      <c r="X1525" s="12" t="s">
        <v>14564</v>
      </c>
      <c r="Y1525" s="12" t="s">
        <v>16304</v>
      </c>
      <c r="Z1525" s="12" t="s">
        <v>16305</v>
      </c>
    </row>
    <row r="1526" spans="1:26">
      <c r="A1526" s="12" t="s">
        <v>177</v>
      </c>
      <c r="B1526" s="12" t="s">
        <v>12917</v>
      </c>
      <c r="C1526" s="12" t="s">
        <v>16306</v>
      </c>
      <c r="D1526" s="12" t="s">
        <v>16307</v>
      </c>
      <c r="E1526" s="12" t="s">
        <v>16237</v>
      </c>
      <c r="F1526" s="12" t="s">
        <v>2114</v>
      </c>
      <c r="G1526" s="12" t="s">
        <v>1592</v>
      </c>
      <c r="H1526" s="12" t="s">
        <v>1547</v>
      </c>
      <c r="I1526" s="12" t="s">
        <v>3800</v>
      </c>
      <c r="J1526" s="12" t="s">
        <v>3800</v>
      </c>
      <c r="K1526" s="12" t="s">
        <v>3800</v>
      </c>
      <c r="L1526" s="12" t="s">
        <v>5534</v>
      </c>
      <c r="M1526" s="12" t="s">
        <v>4769</v>
      </c>
      <c r="N1526" s="12" t="s">
        <v>3663</v>
      </c>
      <c r="O1526" s="12" t="s">
        <v>91</v>
      </c>
      <c r="P1526" s="12" t="s">
        <v>91</v>
      </c>
      <c r="Q1526" s="12" t="s">
        <v>91</v>
      </c>
      <c r="R1526" s="12" t="s">
        <v>4997</v>
      </c>
      <c r="S1526" s="12" t="s">
        <v>16308</v>
      </c>
      <c r="T1526" s="12" t="s">
        <v>16309</v>
      </c>
      <c r="U1526" s="12" t="s">
        <v>3808</v>
      </c>
      <c r="V1526" s="12" t="s">
        <v>372</v>
      </c>
      <c r="W1526" s="12" t="s">
        <v>2</v>
      </c>
      <c r="X1526" s="12" t="s">
        <v>16310</v>
      </c>
      <c r="Y1526" s="12" t="s">
        <v>16311</v>
      </c>
      <c r="Z1526" s="12" t="s">
        <v>16312</v>
      </c>
    </row>
    <row r="1527" spans="1:26">
      <c r="A1527" s="12" t="s">
        <v>177</v>
      </c>
      <c r="B1527" s="12" t="s">
        <v>14729</v>
      </c>
      <c r="C1527" s="12" t="s">
        <v>16313</v>
      </c>
      <c r="D1527" s="12" t="s">
        <v>16314</v>
      </c>
      <c r="E1527" s="12" t="s">
        <v>16237</v>
      </c>
      <c r="F1527" s="12" t="s">
        <v>2029</v>
      </c>
      <c r="G1527" s="12" t="s">
        <v>1744</v>
      </c>
      <c r="H1527" s="12" t="s">
        <v>1482</v>
      </c>
      <c r="I1527" s="12" t="s">
        <v>3800</v>
      </c>
      <c r="J1527" s="12" t="s">
        <v>3800</v>
      </c>
      <c r="K1527" s="12" t="s">
        <v>3800</v>
      </c>
      <c r="L1527" s="12" t="s">
        <v>2730</v>
      </c>
      <c r="M1527" s="12" t="s">
        <v>6402</v>
      </c>
      <c r="N1527" s="12" t="s">
        <v>3522</v>
      </c>
      <c r="O1527" s="12" t="s">
        <v>91</v>
      </c>
      <c r="P1527" s="12" t="s">
        <v>91</v>
      </c>
      <c r="Q1527" s="12" t="s">
        <v>91</v>
      </c>
      <c r="R1527" s="12" t="s">
        <v>11190</v>
      </c>
      <c r="S1527" s="12" t="s">
        <v>16315</v>
      </c>
      <c r="T1527" s="12" t="s">
        <v>9122</v>
      </c>
      <c r="U1527" s="12" t="s">
        <v>3808</v>
      </c>
      <c r="V1527" s="12" t="s">
        <v>372</v>
      </c>
      <c r="W1527" s="12" t="s">
        <v>2</v>
      </c>
      <c r="X1527" s="12" t="s">
        <v>16316</v>
      </c>
      <c r="Y1527" s="12" t="s">
        <v>16317</v>
      </c>
      <c r="Z1527" s="12" t="s">
        <v>16318</v>
      </c>
    </row>
    <row r="1528" spans="1:26">
      <c r="A1528" s="12" t="s">
        <v>177</v>
      </c>
      <c r="B1528" s="12" t="s">
        <v>15063</v>
      </c>
      <c r="C1528" s="12" t="s">
        <v>16319</v>
      </c>
      <c r="D1528" s="12" t="s">
        <v>16320</v>
      </c>
      <c r="E1528" s="12" t="s">
        <v>16237</v>
      </c>
      <c r="F1528" s="12" t="s">
        <v>2301</v>
      </c>
      <c r="G1528" s="12" t="s">
        <v>1504</v>
      </c>
      <c r="H1528" s="12" t="s">
        <v>3800</v>
      </c>
      <c r="I1528" s="12" t="s">
        <v>3800</v>
      </c>
      <c r="J1528" s="12" t="s">
        <v>3800</v>
      </c>
      <c r="K1528" s="12" t="s">
        <v>3800</v>
      </c>
      <c r="L1528" s="12" t="s">
        <v>5398</v>
      </c>
      <c r="M1528" s="12" t="s">
        <v>371</v>
      </c>
      <c r="N1528" s="12" t="s">
        <v>91</v>
      </c>
      <c r="O1528" s="12" t="s">
        <v>91</v>
      </c>
      <c r="P1528" s="12" t="s">
        <v>91</v>
      </c>
      <c r="Q1528" s="12" t="s">
        <v>91</v>
      </c>
      <c r="R1528" s="12" t="s">
        <v>16321</v>
      </c>
      <c r="S1528" s="12" t="s">
        <v>16322</v>
      </c>
      <c r="T1528" s="12" t="s">
        <v>16323</v>
      </c>
      <c r="U1528" s="12" t="s">
        <v>3808</v>
      </c>
      <c r="V1528" s="12" t="s">
        <v>372</v>
      </c>
      <c r="W1528" s="12" t="s">
        <v>3</v>
      </c>
      <c r="X1528" s="12" t="s">
        <v>14516</v>
      </c>
      <c r="Y1528" s="12" t="s">
        <v>15646</v>
      </c>
      <c r="Z1528" s="12" t="s">
        <v>16324</v>
      </c>
    </row>
    <row r="1529" spans="1:26">
      <c r="A1529" s="12" t="s">
        <v>177</v>
      </c>
      <c r="B1529" s="12" t="s">
        <v>16325</v>
      </c>
      <c r="C1529" s="12" t="s">
        <v>16326</v>
      </c>
      <c r="D1529" s="12" t="s">
        <v>16327</v>
      </c>
      <c r="E1529" s="12" t="s">
        <v>16328</v>
      </c>
      <c r="F1529" s="12" t="s">
        <v>1939</v>
      </c>
      <c r="G1529" s="12" t="s">
        <v>1613</v>
      </c>
      <c r="H1529" s="12" t="s">
        <v>1546</v>
      </c>
      <c r="I1529" s="12" t="s">
        <v>1051</v>
      </c>
      <c r="J1529" s="12" t="s">
        <v>3800</v>
      </c>
      <c r="K1529" s="12" t="s">
        <v>1502</v>
      </c>
      <c r="L1529" s="12" t="s">
        <v>3740</v>
      </c>
      <c r="M1529" s="12" t="s">
        <v>2696</v>
      </c>
      <c r="N1529" s="12" t="s">
        <v>2172</v>
      </c>
      <c r="O1529" s="12" t="s">
        <v>3522</v>
      </c>
      <c r="P1529" s="12" t="s">
        <v>91</v>
      </c>
      <c r="Q1529" s="12" t="s">
        <v>431</v>
      </c>
      <c r="R1529" s="12" t="s">
        <v>5246</v>
      </c>
      <c r="S1529" s="12" t="s">
        <v>16329</v>
      </c>
      <c r="T1529" s="12" t="s">
        <v>2887</v>
      </c>
      <c r="U1529" s="12" t="s">
        <v>16330</v>
      </c>
      <c r="V1529" s="12" t="s">
        <v>16331</v>
      </c>
      <c r="W1529" s="12" t="s">
        <v>10</v>
      </c>
      <c r="X1529" s="12" t="s">
        <v>16332</v>
      </c>
      <c r="Y1529" s="12" t="s">
        <v>15352</v>
      </c>
      <c r="Z1529" s="12" t="s">
        <v>16333</v>
      </c>
    </row>
    <row r="1530" spans="1:26">
      <c r="A1530" s="12" t="s">
        <v>177</v>
      </c>
      <c r="B1530" s="12" t="s">
        <v>8151</v>
      </c>
      <c r="C1530" s="12" t="s">
        <v>16334</v>
      </c>
      <c r="D1530" s="12" t="s">
        <v>16335</v>
      </c>
      <c r="E1530" s="12" t="s">
        <v>16328</v>
      </c>
      <c r="F1530" s="12" t="s">
        <v>1657</v>
      </c>
      <c r="G1530" s="12" t="s">
        <v>1698</v>
      </c>
      <c r="H1530" s="12" t="s">
        <v>1657</v>
      </c>
      <c r="I1530" s="12" t="s">
        <v>1051</v>
      </c>
      <c r="J1530" s="12" t="s">
        <v>1504</v>
      </c>
      <c r="K1530" s="12" t="s">
        <v>1546</v>
      </c>
      <c r="L1530" s="12" t="s">
        <v>3522</v>
      </c>
      <c r="M1530" s="12" t="s">
        <v>3522</v>
      </c>
      <c r="N1530" s="12" t="s">
        <v>3522</v>
      </c>
      <c r="O1530" s="12" t="s">
        <v>371</v>
      </c>
      <c r="P1530" s="12" t="s">
        <v>2315</v>
      </c>
      <c r="Q1530" s="12" t="s">
        <v>375</v>
      </c>
      <c r="R1530" s="12" t="s">
        <v>11463</v>
      </c>
      <c r="S1530" s="12" t="s">
        <v>16336</v>
      </c>
      <c r="T1530" s="12" t="s">
        <v>12965</v>
      </c>
      <c r="U1530" s="12" t="s">
        <v>10546</v>
      </c>
      <c r="V1530" s="12" t="s">
        <v>16337</v>
      </c>
      <c r="W1530" s="12" t="s">
        <v>2</v>
      </c>
      <c r="X1530" s="12" t="s">
        <v>11067</v>
      </c>
      <c r="Y1530" s="12" t="s">
        <v>13107</v>
      </c>
      <c r="Z1530" s="12" t="s">
        <v>16338</v>
      </c>
    </row>
    <row r="1531" spans="1:26">
      <c r="A1531" s="12" t="s">
        <v>177</v>
      </c>
      <c r="B1531" s="12" t="s">
        <v>14122</v>
      </c>
      <c r="C1531" s="12" t="s">
        <v>16339</v>
      </c>
      <c r="D1531" s="12" t="s">
        <v>16340</v>
      </c>
      <c r="E1531" s="12" t="s">
        <v>16328</v>
      </c>
      <c r="F1531" s="12" t="s">
        <v>1547</v>
      </c>
      <c r="G1531" s="12" t="s">
        <v>1547</v>
      </c>
      <c r="H1531" s="12" t="s">
        <v>1657</v>
      </c>
      <c r="I1531" s="12" t="s">
        <v>1613</v>
      </c>
      <c r="J1531" s="12" t="s">
        <v>1613</v>
      </c>
      <c r="K1531" s="12" t="s">
        <v>1546</v>
      </c>
      <c r="L1531" s="12" t="s">
        <v>2038</v>
      </c>
      <c r="M1531" s="12" t="s">
        <v>371</v>
      </c>
      <c r="N1531" s="12" t="s">
        <v>371</v>
      </c>
      <c r="O1531" s="12" t="s">
        <v>4481</v>
      </c>
      <c r="P1531" s="12" t="s">
        <v>371</v>
      </c>
      <c r="Q1531" s="12" t="s">
        <v>371</v>
      </c>
      <c r="R1531" s="12" t="s">
        <v>16341</v>
      </c>
      <c r="S1531" s="12" t="s">
        <v>16342</v>
      </c>
      <c r="T1531" s="12" t="s">
        <v>16343</v>
      </c>
      <c r="U1531" s="12" t="s">
        <v>16344</v>
      </c>
      <c r="V1531" s="12" t="s">
        <v>16337</v>
      </c>
      <c r="W1531" s="12" t="s">
        <v>3</v>
      </c>
      <c r="X1531" s="12" t="s">
        <v>2163</v>
      </c>
      <c r="Y1531" s="12" t="s">
        <v>12350</v>
      </c>
      <c r="Z1531" s="12" t="s">
        <v>16345</v>
      </c>
    </row>
    <row r="1532" spans="1:26">
      <c r="A1532" s="12" t="s">
        <v>177</v>
      </c>
      <c r="B1532" s="12" t="s">
        <v>9462</v>
      </c>
      <c r="C1532" s="12" t="s">
        <v>16346</v>
      </c>
      <c r="D1532" s="12" t="s">
        <v>16347</v>
      </c>
      <c r="E1532" s="12" t="s">
        <v>16328</v>
      </c>
      <c r="F1532" s="12" t="s">
        <v>3800</v>
      </c>
      <c r="G1532" s="12" t="s">
        <v>3800</v>
      </c>
      <c r="H1532" s="12" t="s">
        <v>3800</v>
      </c>
      <c r="I1532" s="12" t="s">
        <v>3800</v>
      </c>
      <c r="J1532" s="12" t="s">
        <v>3800</v>
      </c>
      <c r="K1532" s="12" t="s">
        <v>2134</v>
      </c>
      <c r="L1532" s="12" t="s">
        <v>91</v>
      </c>
      <c r="M1532" s="12" t="s">
        <v>91</v>
      </c>
      <c r="N1532" s="12" t="s">
        <v>91</v>
      </c>
      <c r="O1532" s="12" t="s">
        <v>91</v>
      </c>
      <c r="P1532" s="12" t="s">
        <v>91</v>
      </c>
      <c r="Q1532" s="12" t="s">
        <v>1355</v>
      </c>
      <c r="R1532" s="12" t="s">
        <v>1355</v>
      </c>
      <c r="S1532" s="12" t="s">
        <v>91</v>
      </c>
      <c r="T1532" s="12" t="s">
        <v>14478</v>
      </c>
      <c r="U1532" s="12" t="s">
        <v>3808</v>
      </c>
      <c r="V1532" s="12" t="s">
        <v>6841</v>
      </c>
      <c r="W1532" s="12" t="s">
        <v>91</v>
      </c>
      <c r="X1532" s="12" t="s">
        <v>16348</v>
      </c>
      <c r="Y1532" s="12" t="s">
        <v>16348</v>
      </c>
      <c r="Z1532" s="12" t="s">
        <v>91</v>
      </c>
    </row>
    <row r="1533" spans="1:26">
      <c r="A1533" s="12" t="s">
        <v>177</v>
      </c>
      <c r="B1533" s="12" t="s">
        <v>9868</v>
      </c>
      <c r="C1533" s="12" t="s">
        <v>16349</v>
      </c>
      <c r="D1533" s="12" t="s">
        <v>16350</v>
      </c>
      <c r="E1533" s="12" t="s">
        <v>16328</v>
      </c>
      <c r="F1533" s="12" t="s">
        <v>2239</v>
      </c>
      <c r="G1533" s="12" t="s">
        <v>1502</v>
      </c>
      <c r="H1533" s="12" t="s">
        <v>3800</v>
      </c>
      <c r="I1533" s="12" t="s">
        <v>3800</v>
      </c>
      <c r="J1533" s="12" t="s">
        <v>1051</v>
      </c>
      <c r="K1533" s="12" t="s">
        <v>3800</v>
      </c>
      <c r="L1533" s="12" t="s">
        <v>16351</v>
      </c>
      <c r="M1533" s="12" t="s">
        <v>371</v>
      </c>
      <c r="N1533" s="12" t="s">
        <v>91</v>
      </c>
      <c r="O1533" s="12" t="s">
        <v>91</v>
      </c>
      <c r="P1533" s="12" t="s">
        <v>371</v>
      </c>
      <c r="Q1533" s="12" t="s">
        <v>91</v>
      </c>
      <c r="R1533" s="12" t="s">
        <v>9283</v>
      </c>
      <c r="S1533" s="12" t="s">
        <v>16352</v>
      </c>
      <c r="T1533" s="12" t="s">
        <v>16323</v>
      </c>
      <c r="U1533" s="12" t="s">
        <v>16330</v>
      </c>
      <c r="V1533" s="12" t="s">
        <v>372</v>
      </c>
      <c r="W1533" s="12" t="s">
        <v>3</v>
      </c>
      <c r="X1533" s="12" t="s">
        <v>16286</v>
      </c>
      <c r="Y1533" s="12" t="s">
        <v>16316</v>
      </c>
      <c r="Z1533" s="12" t="s">
        <v>16353</v>
      </c>
    </row>
    <row r="1534" spans="1:26">
      <c r="A1534" s="12" t="s">
        <v>177</v>
      </c>
      <c r="B1534" s="12" t="s">
        <v>14115</v>
      </c>
      <c r="C1534" s="12" t="s">
        <v>16354</v>
      </c>
      <c r="D1534" s="12" t="s">
        <v>16355</v>
      </c>
      <c r="E1534" s="12" t="s">
        <v>16328</v>
      </c>
      <c r="F1534" s="12" t="s">
        <v>1590</v>
      </c>
      <c r="G1534" s="12" t="s">
        <v>1875</v>
      </c>
      <c r="H1534" s="12" t="s">
        <v>1546</v>
      </c>
      <c r="I1534" s="12" t="s">
        <v>1482</v>
      </c>
      <c r="J1534" s="12" t="s">
        <v>1482</v>
      </c>
      <c r="K1534" s="12" t="s">
        <v>1051</v>
      </c>
      <c r="L1534" s="12" t="s">
        <v>5498</v>
      </c>
      <c r="M1534" s="12" t="s">
        <v>3663</v>
      </c>
      <c r="N1534" s="12" t="s">
        <v>4781</v>
      </c>
      <c r="O1534" s="12" t="s">
        <v>375</v>
      </c>
      <c r="P1534" s="12" t="s">
        <v>371</v>
      </c>
      <c r="Q1534" s="12" t="s">
        <v>371</v>
      </c>
      <c r="R1534" s="12" t="s">
        <v>2575</v>
      </c>
      <c r="S1534" s="12" t="s">
        <v>16356</v>
      </c>
      <c r="T1534" s="12" t="s">
        <v>16357</v>
      </c>
      <c r="U1534" s="12" t="s">
        <v>10546</v>
      </c>
      <c r="V1534" s="12" t="s">
        <v>16358</v>
      </c>
      <c r="W1534" s="12" t="s">
        <v>2</v>
      </c>
      <c r="X1534" s="12" t="s">
        <v>12992</v>
      </c>
      <c r="Y1534" s="12" t="s">
        <v>11453</v>
      </c>
      <c r="Z1534" s="12" t="s">
        <v>16359</v>
      </c>
    </row>
    <row r="1535" spans="1:26">
      <c r="A1535" s="12" t="s">
        <v>177</v>
      </c>
      <c r="B1535" s="12" t="s">
        <v>14906</v>
      </c>
      <c r="C1535" s="12" t="s">
        <v>16360</v>
      </c>
      <c r="D1535" s="12" t="s">
        <v>16361</v>
      </c>
      <c r="E1535" s="12" t="s">
        <v>16328</v>
      </c>
      <c r="F1535" s="12" t="s">
        <v>1698</v>
      </c>
      <c r="G1535" s="12" t="s">
        <v>1786</v>
      </c>
      <c r="H1535" s="12" t="s">
        <v>1657</v>
      </c>
      <c r="I1535" s="12" t="s">
        <v>1482</v>
      </c>
      <c r="J1535" s="12" t="s">
        <v>3800</v>
      </c>
      <c r="K1535" s="12" t="s">
        <v>1482</v>
      </c>
      <c r="L1535" s="12" t="s">
        <v>3522</v>
      </c>
      <c r="M1535" s="12" t="s">
        <v>6188</v>
      </c>
      <c r="N1535" s="12" t="s">
        <v>3522</v>
      </c>
      <c r="O1535" s="12" t="s">
        <v>3522</v>
      </c>
      <c r="P1535" s="12" t="s">
        <v>91</v>
      </c>
      <c r="Q1535" s="12" t="s">
        <v>3522</v>
      </c>
      <c r="R1535" s="12" t="s">
        <v>6562</v>
      </c>
      <c r="S1535" s="12" t="s">
        <v>16362</v>
      </c>
      <c r="T1535" s="12" t="s">
        <v>16363</v>
      </c>
      <c r="U1535" s="12" t="s">
        <v>10518</v>
      </c>
      <c r="V1535" s="12" t="s">
        <v>4355</v>
      </c>
      <c r="W1535" s="12" t="s">
        <v>4</v>
      </c>
      <c r="X1535" s="12" t="s">
        <v>15389</v>
      </c>
      <c r="Y1535" s="12" t="s">
        <v>16364</v>
      </c>
      <c r="Z1535" s="12" t="s">
        <v>16365</v>
      </c>
    </row>
    <row r="1536" spans="1:26">
      <c r="A1536" s="12" t="s">
        <v>177</v>
      </c>
      <c r="B1536" s="12" t="s">
        <v>16366</v>
      </c>
      <c r="C1536" s="12" t="s">
        <v>16367</v>
      </c>
      <c r="D1536" s="12" t="s">
        <v>16368</v>
      </c>
      <c r="E1536" s="12" t="s">
        <v>16328</v>
      </c>
      <c r="F1536" s="12" t="s">
        <v>2027</v>
      </c>
      <c r="G1536" s="12" t="s">
        <v>1053</v>
      </c>
      <c r="H1536" s="12" t="s">
        <v>1051</v>
      </c>
      <c r="I1536" s="12" t="s">
        <v>3800</v>
      </c>
      <c r="J1536" s="12" t="s">
        <v>3800</v>
      </c>
      <c r="K1536" s="12" t="s">
        <v>1482</v>
      </c>
      <c r="L1536" s="12" t="s">
        <v>6579</v>
      </c>
      <c r="M1536" s="12" t="s">
        <v>3522</v>
      </c>
      <c r="N1536" s="12" t="s">
        <v>3522</v>
      </c>
      <c r="O1536" s="12" t="s">
        <v>91</v>
      </c>
      <c r="P1536" s="12" t="s">
        <v>91</v>
      </c>
      <c r="Q1536" s="12" t="s">
        <v>3522</v>
      </c>
      <c r="R1536" s="12" t="s">
        <v>6562</v>
      </c>
      <c r="S1536" s="12" t="s">
        <v>16369</v>
      </c>
      <c r="T1536" s="12" t="s">
        <v>16363</v>
      </c>
      <c r="U1536" s="12" t="s">
        <v>3808</v>
      </c>
      <c r="V1536" s="12" t="s">
        <v>4355</v>
      </c>
      <c r="W1536" s="12" t="s">
        <v>2</v>
      </c>
      <c r="X1536" s="12" t="s">
        <v>16370</v>
      </c>
      <c r="Y1536" s="12" t="s">
        <v>16371</v>
      </c>
      <c r="Z1536" s="12" t="s">
        <v>16372</v>
      </c>
    </row>
    <row r="1537" spans="1:26">
      <c r="A1537" s="12" t="s">
        <v>177</v>
      </c>
      <c r="B1537" s="12" t="s">
        <v>15636</v>
      </c>
      <c r="C1537" s="12" t="s">
        <v>16373</v>
      </c>
      <c r="D1537" s="12" t="s">
        <v>16374</v>
      </c>
      <c r="E1537" s="12" t="s">
        <v>16328</v>
      </c>
      <c r="F1537" s="12" t="s">
        <v>2074</v>
      </c>
      <c r="G1537" s="12" t="s">
        <v>1590</v>
      </c>
      <c r="H1537" s="12" t="s">
        <v>3800</v>
      </c>
      <c r="I1537" s="12" t="s">
        <v>1051</v>
      </c>
      <c r="J1537" s="12" t="s">
        <v>1051</v>
      </c>
      <c r="K1537" s="12" t="s">
        <v>3800</v>
      </c>
      <c r="L1537" s="12" t="s">
        <v>10778</v>
      </c>
      <c r="M1537" s="12" t="s">
        <v>4192</v>
      </c>
      <c r="N1537" s="12" t="s">
        <v>91</v>
      </c>
      <c r="O1537" s="12" t="s">
        <v>371</v>
      </c>
      <c r="P1537" s="12" t="s">
        <v>371</v>
      </c>
      <c r="Q1537" s="12" t="s">
        <v>91</v>
      </c>
      <c r="R1537" s="12" t="s">
        <v>2575</v>
      </c>
      <c r="S1537" s="12" t="s">
        <v>9595</v>
      </c>
      <c r="T1537" s="12" t="s">
        <v>16375</v>
      </c>
      <c r="U1537" s="12" t="s">
        <v>10518</v>
      </c>
      <c r="V1537" s="12" t="s">
        <v>372</v>
      </c>
      <c r="W1537" s="12" t="s">
        <v>10</v>
      </c>
      <c r="X1537" s="12" t="s">
        <v>14631</v>
      </c>
      <c r="Y1537" s="12" t="s">
        <v>13090</v>
      </c>
      <c r="Z1537" s="12" t="s">
        <v>16376</v>
      </c>
    </row>
    <row r="1538" spans="1:26">
      <c r="A1538" s="12" t="s">
        <v>177</v>
      </c>
      <c r="B1538" s="12" t="s">
        <v>16377</v>
      </c>
      <c r="C1538" s="12" t="s">
        <v>16378</v>
      </c>
      <c r="D1538" s="12" t="s">
        <v>16379</v>
      </c>
      <c r="E1538" s="12" t="s">
        <v>16328</v>
      </c>
      <c r="F1538" s="12" t="s">
        <v>2007</v>
      </c>
      <c r="G1538" s="12" t="s">
        <v>1657</v>
      </c>
      <c r="H1538" s="12" t="s">
        <v>1051</v>
      </c>
      <c r="I1538" s="12" t="s">
        <v>1051</v>
      </c>
      <c r="J1538" s="12" t="s">
        <v>3800</v>
      </c>
      <c r="K1538" s="12" t="s">
        <v>1502</v>
      </c>
      <c r="L1538" s="12" t="s">
        <v>9090</v>
      </c>
      <c r="M1538" s="12" t="s">
        <v>2038</v>
      </c>
      <c r="N1538" s="12" t="s">
        <v>3522</v>
      </c>
      <c r="O1538" s="12" t="s">
        <v>371</v>
      </c>
      <c r="P1538" s="12" t="s">
        <v>91</v>
      </c>
      <c r="Q1538" s="12" t="s">
        <v>375</v>
      </c>
      <c r="R1538" s="12" t="s">
        <v>3492</v>
      </c>
      <c r="S1538" s="12" t="s">
        <v>16380</v>
      </c>
      <c r="T1538" s="12" t="s">
        <v>16381</v>
      </c>
      <c r="U1538" s="12" t="s">
        <v>16330</v>
      </c>
      <c r="V1538" s="12" t="s">
        <v>16331</v>
      </c>
      <c r="W1538" s="12" t="s">
        <v>2</v>
      </c>
      <c r="X1538" s="12" t="s">
        <v>15681</v>
      </c>
      <c r="Y1538" s="12" t="s">
        <v>1881</v>
      </c>
      <c r="Z1538" s="12" t="s">
        <v>16382</v>
      </c>
    </row>
    <row r="1539" spans="1:26">
      <c r="A1539" s="12" t="s">
        <v>177</v>
      </c>
      <c r="B1539" s="12" t="s">
        <v>15787</v>
      </c>
      <c r="C1539" s="12" t="s">
        <v>16383</v>
      </c>
      <c r="D1539" s="12" t="s">
        <v>16384</v>
      </c>
      <c r="E1539" s="12" t="s">
        <v>16328</v>
      </c>
      <c r="F1539" s="12" t="s">
        <v>1853</v>
      </c>
      <c r="G1539" s="12" t="s">
        <v>1897</v>
      </c>
      <c r="H1539" s="12" t="s">
        <v>3800</v>
      </c>
      <c r="I1539" s="12" t="s">
        <v>1051</v>
      </c>
      <c r="J1539" s="12" t="s">
        <v>1051</v>
      </c>
      <c r="K1539" s="12" t="s">
        <v>3800</v>
      </c>
      <c r="L1539" s="12" t="s">
        <v>3522</v>
      </c>
      <c r="M1539" s="12" t="s">
        <v>7852</v>
      </c>
      <c r="N1539" s="12" t="s">
        <v>91</v>
      </c>
      <c r="O1539" s="12" t="s">
        <v>3522</v>
      </c>
      <c r="P1539" s="12" t="s">
        <v>3522</v>
      </c>
      <c r="Q1539" s="12" t="s">
        <v>91</v>
      </c>
      <c r="R1539" s="12" t="s">
        <v>6562</v>
      </c>
      <c r="S1539" s="12" t="s">
        <v>14010</v>
      </c>
      <c r="T1539" s="12" t="s">
        <v>16385</v>
      </c>
      <c r="U1539" s="12" t="s">
        <v>10518</v>
      </c>
      <c r="V1539" s="12" t="s">
        <v>372</v>
      </c>
      <c r="W1539" s="12" t="s">
        <v>11</v>
      </c>
      <c r="X1539" s="12" t="s">
        <v>16386</v>
      </c>
      <c r="Y1539" s="12" t="s">
        <v>16387</v>
      </c>
      <c r="Z1539" s="12" t="s">
        <v>16388</v>
      </c>
    </row>
    <row r="1540" spans="1:26">
      <c r="A1540" s="12" t="s">
        <v>177</v>
      </c>
      <c r="B1540" s="12" t="s">
        <v>13640</v>
      </c>
      <c r="C1540" s="12" t="s">
        <v>16389</v>
      </c>
      <c r="D1540" s="12" t="s">
        <v>16390</v>
      </c>
      <c r="E1540" s="12" t="s">
        <v>16328</v>
      </c>
      <c r="F1540" s="12" t="s">
        <v>1831</v>
      </c>
      <c r="G1540" s="12" t="s">
        <v>1786</v>
      </c>
      <c r="H1540" s="12" t="s">
        <v>1546</v>
      </c>
      <c r="I1540" s="12" t="s">
        <v>1051</v>
      </c>
      <c r="J1540" s="12" t="s">
        <v>3800</v>
      </c>
      <c r="K1540" s="12" t="s">
        <v>1051</v>
      </c>
      <c r="L1540" s="12" t="s">
        <v>2730</v>
      </c>
      <c r="M1540" s="12" t="s">
        <v>6188</v>
      </c>
      <c r="N1540" s="12" t="s">
        <v>375</v>
      </c>
      <c r="O1540" s="12" t="s">
        <v>371</v>
      </c>
      <c r="P1540" s="12" t="s">
        <v>91</v>
      </c>
      <c r="Q1540" s="12" t="s">
        <v>3522</v>
      </c>
      <c r="R1540" s="12" t="s">
        <v>4781</v>
      </c>
      <c r="S1540" s="12" t="s">
        <v>16391</v>
      </c>
      <c r="T1540" s="12" t="s">
        <v>16392</v>
      </c>
      <c r="U1540" s="12" t="s">
        <v>16330</v>
      </c>
      <c r="V1540" s="12" t="s">
        <v>16358</v>
      </c>
      <c r="W1540" s="12" t="s">
        <v>10</v>
      </c>
      <c r="X1540" s="12" t="s">
        <v>12519</v>
      </c>
      <c r="Y1540" s="12" t="s">
        <v>1178</v>
      </c>
      <c r="Z1540" s="12" t="s">
        <v>16393</v>
      </c>
    </row>
    <row r="1541" spans="1:26">
      <c r="A1541" s="12" t="s">
        <v>177</v>
      </c>
      <c r="B1541" s="12" t="s">
        <v>1769</v>
      </c>
      <c r="C1541" s="12" t="s">
        <v>16394</v>
      </c>
      <c r="D1541" s="12" t="s">
        <v>16395</v>
      </c>
      <c r="E1541" s="12" t="s">
        <v>16328</v>
      </c>
      <c r="F1541" s="12" t="s">
        <v>1742</v>
      </c>
      <c r="G1541" s="12" t="s">
        <v>1502</v>
      </c>
      <c r="H1541" s="12" t="s">
        <v>3800</v>
      </c>
      <c r="I1541" s="12" t="s">
        <v>3800</v>
      </c>
      <c r="J1541" s="12" t="s">
        <v>3800</v>
      </c>
      <c r="K1541" s="12" t="s">
        <v>3800</v>
      </c>
      <c r="L1541" s="12" t="s">
        <v>3345</v>
      </c>
      <c r="M1541" s="12" t="s">
        <v>375</v>
      </c>
      <c r="N1541" s="12" t="s">
        <v>91</v>
      </c>
      <c r="O1541" s="12" t="s">
        <v>91</v>
      </c>
      <c r="P1541" s="12" t="s">
        <v>91</v>
      </c>
      <c r="Q1541" s="12" t="s">
        <v>91</v>
      </c>
      <c r="R1541" s="12" t="s">
        <v>4769</v>
      </c>
      <c r="S1541" s="12" t="s">
        <v>16396</v>
      </c>
      <c r="T1541" s="12" t="s">
        <v>16397</v>
      </c>
      <c r="U1541" s="12" t="s">
        <v>3808</v>
      </c>
      <c r="V1541" s="12" t="s">
        <v>372</v>
      </c>
      <c r="W1541" s="12" t="s">
        <v>3</v>
      </c>
      <c r="X1541" s="12" t="s">
        <v>16398</v>
      </c>
      <c r="Y1541" s="12" t="s">
        <v>12175</v>
      </c>
      <c r="Z1541" s="12" t="s">
        <v>16399</v>
      </c>
    </row>
    <row r="1542" spans="1:26">
      <c r="A1542" s="12" t="s">
        <v>177</v>
      </c>
      <c r="B1542" s="12" t="s">
        <v>13015</v>
      </c>
      <c r="C1542" s="12" t="s">
        <v>16400</v>
      </c>
      <c r="D1542" s="12" t="s">
        <v>16401</v>
      </c>
      <c r="E1542" s="12" t="s">
        <v>16328</v>
      </c>
      <c r="F1542" s="12" t="s">
        <v>1546</v>
      </c>
      <c r="G1542" s="12" t="s">
        <v>1918</v>
      </c>
      <c r="H1542" s="12" t="s">
        <v>1546</v>
      </c>
      <c r="I1542" s="12" t="s">
        <v>1504</v>
      </c>
      <c r="J1542" s="12" t="s">
        <v>1482</v>
      </c>
      <c r="K1542" s="12" t="s">
        <v>1504</v>
      </c>
      <c r="L1542" s="12" t="s">
        <v>4088</v>
      </c>
      <c r="M1542" s="12" t="s">
        <v>6228</v>
      </c>
      <c r="N1542" s="12" t="s">
        <v>371</v>
      </c>
      <c r="O1542" s="12" t="s">
        <v>371</v>
      </c>
      <c r="P1542" s="12" t="s">
        <v>371</v>
      </c>
      <c r="Q1542" s="12" t="s">
        <v>2172</v>
      </c>
      <c r="R1542" s="12" t="s">
        <v>16402</v>
      </c>
      <c r="S1542" s="12" t="s">
        <v>16403</v>
      </c>
      <c r="T1542" s="12" t="s">
        <v>16404</v>
      </c>
      <c r="U1542" s="12" t="s">
        <v>8196</v>
      </c>
      <c r="V1542" s="12" t="s">
        <v>1276</v>
      </c>
      <c r="W1542" s="12" t="s">
        <v>3</v>
      </c>
      <c r="X1542" s="12" t="s">
        <v>16405</v>
      </c>
      <c r="Y1542" s="12" t="s">
        <v>16406</v>
      </c>
      <c r="Z1542" s="12" t="s">
        <v>16407</v>
      </c>
    </row>
    <row r="1543" spans="1:26">
      <c r="A1543" s="12" t="s">
        <v>177</v>
      </c>
      <c r="B1543" s="12" t="s">
        <v>15833</v>
      </c>
      <c r="C1543" s="12" t="s">
        <v>16408</v>
      </c>
      <c r="D1543" s="12" t="s">
        <v>16409</v>
      </c>
      <c r="E1543" s="12" t="s">
        <v>16328</v>
      </c>
      <c r="F1543" s="12" t="s">
        <v>3800</v>
      </c>
      <c r="G1543" s="12" t="s">
        <v>3800</v>
      </c>
      <c r="H1543" s="12" t="s">
        <v>3800</v>
      </c>
      <c r="I1543" s="12" t="s">
        <v>3800</v>
      </c>
      <c r="J1543" s="12" t="s">
        <v>3800</v>
      </c>
      <c r="K1543" s="12" t="s">
        <v>2134</v>
      </c>
      <c r="L1543" s="12" t="s">
        <v>91</v>
      </c>
      <c r="M1543" s="12" t="s">
        <v>91</v>
      </c>
      <c r="N1543" s="12" t="s">
        <v>91</v>
      </c>
      <c r="O1543" s="12" t="s">
        <v>91</v>
      </c>
      <c r="P1543" s="12" t="s">
        <v>91</v>
      </c>
      <c r="Q1543" s="12" t="s">
        <v>11448</v>
      </c>
      <c r="R1543" s="12" t="s">
        <v>11448</v>
      </c>
      <c r="S1543" s="12" t="s">
        <v>91</v>
      </c>
      <c r="T1543" s="12" t="s">
        <v>16410</v>
      </c>
      <c r="U1543" s="12" t="s">
        <v>3808</v>
      </c>
      <c r="V1543" s="12" t="s">
        <v>6841</v>
      </c>
      <c r="W1543" s="12" t="s">
        <v>91</v>
      </c>
      <c r="X1543" s="12" t="s">
        <v>16411</v>
      </c>
      <c r="Y1543" s="12" t="s">
        <v>16411</v>
      </c>
      <c r="Z1543" s="12" t="s">
        <v>91</v>
      </c>
    </row>
    <row r="1544" spans="1:26">
      <c r="A1544" s="12" t="s">
        <v>177</v>
      </c>
      <c r="B1544" s="12" t="s">
        <v>16412</v>
      </c>
      <c r="C1544" s="12" t="s">
        <v>16413</v>
      </c>
      <c r="D1544" s="12" t="s">
        <v>16414</v>
      </c>
      <c r="E1544" s="12" t="s">
        <v>16328</v>
      </c>
      <c r="F1544" s="12" t="s">
        <v>1764</v>
      </c>
      <c r="G1544" s="12" t="s">
        <v>1810</v>
      </c>
      <c r="H1544" s="12" t="s">
        <v>1546</v>
      </c>
      <c r="I1544" s="12" t="s">
        <v>1051</v>
      </c>
      <c r="J1544" s="12" t="s">
        <v>3800</v>
      </c>
      <c r="K1544" s="12" t="s">
        <v>1504</v>
      </c>
      <c r="L1544" s="12" t="s">
        <v>3663</v>
      </c>
      <c r="M1544" s="12" t="s">
        <v>5511</v>
      </c>
      <c r="N1544" s="12" t="s">
        <v>375</v>
      </c>
      <c r="O1544" s="12" t="s">
        <v>3522</v>
      </c>
      <c r="P1544" s="12" t="s">
        <v>91</v>
      </c>
      <c r="Q1544" s="12" t="s">
        <v>3522</v>
      </c>
      <c r="R1544" s="12" t="s">
        <v>6857</v>
      </c>
      <c r="S1544" s="12" t="s">
        <v>16415</v>
      </c>
      <c r="T1544" s="12" t="s">
        <v>14358</v>
      </c>
      <c r="U1544" s="12" t="s">
        <v>16330</v>
      </c>
      <c r="V1544" s="12" t="s">
        <v>1276</v>
      </c>
      <c r="W1544" s="12" t="s">
        <v>3</v>
      </c>
      <c r="X1544" s="12" t="s">
        <v>14378</v>
      </c>
      <c r="Y1544" s="12" t="s">
        <v>12489</v>
      </c>
      <c r="Z1544" s="12" t="s">
        <v>16416</v>
      </c>
    </row>
    <row r="1545" spans="1:26">
      <c r="A1545" s="12" t="s">
        <v>177</v>
      </c>
      <c r="B1545" s="12" t="s">
        <v>13543</v>
      </c>
      <c r="C1545" s="12" t="s">
        <v>16417</v>
      </c>
      <c r="D1545" s="12" t="s">
        <v>16418</v>
      </c>
      <c r="E1545" s="12" t="s">
        <v>16328</v>
      </c>
      <c r="F1545" s="12" t="s">
        <v>1853</v>
      </c>
      <c r="G1545" s="12" t="s">
        <v>1744</v>
      </c>
      <c r="H1545" s="12" t="s">
        <v>1502</v>
      </c>
      <c r="I1545" s="12" t="s">
        <v>3800</v>
      </c>
      <c r="J1545" s="12" t="s">
        <v>1504</v>
      </c>
      <c r="K1545" s="12" t="s">
        <v>1482</v>
      </c>
      <c r="L1545" s="12" t="s">
        <v>3345</v>
      </c>
      <c r="M1545" s="12" t="s">
        <v>2901</v>
      </c>
      <c r="N1545" s="12" t="s">
        <v>375</v>
      </c>
      <c r="O1545" s="12" t="s">
        <v>91</v>
      </c>
      <c r="P1545" s="12" t="s">
        <v>371</v>
      </c>
      <c r="Q1545" s="12" t="s">
        <v>371</v>
      </c>
      <c r="R1545" s="12" t="s">
        <v>2315</v>
      </c>
      <c r="S1545" s="12" t="s">
        <v>12214</v>
      </c>
      <c r="T1545" s="12" t="s">
        <v>16419</v>
      </c>
      <c r="U1545" s="12" t="s">
        <v>15322</v>
      </c>
      <c r="V1545" s="12" t="s">
        <v>4355</v>
      </c>
      <c r="W1545" s="12" t="s">
        <v>10</v>
      </c>
      <c r="X1545" s="12" t="s">
        <v>10736</v>
      </c>
      <c r="Y1545" s="12" t="s">
        <v>9964</v>
      </c>
      <c r="Z1545" s="12" t="s">
        <v>16420</v>
      </c>
    </row>
    <row r="1546" spans="1:26">
      <c r="A1546" s="12" t="s">
        <v>177</v>
      </c>
      <c r="B1546" s="12" t="s">
        <v>5795</v>
      </c>
      <c r="C1546" s="12" t="s">
        <v>16421</v>
      </c>
      <c r="D1546" s="12" t="s">
        <v>16422</v>
      </c>
      <c r="E1546" s="12" t="s">
        <v>16328</v>
      </c>
      <c r="F1546" s="12" t="s">
        <v>2049</v>
      </c>
      <c r="G1546" s="12" t="s">
        <v>1504</v>
      </c>
      <c r="H1546" s="12" t="s">
        <v>1504</v>
      </c>
      <c r="I1546" s="12" t="s">
        <v>3800</v>
      </c>
      <c r="J1546" s="12" t="s">
        <v>3800</v>
      </c>
      <c r="K1546" s="12" t="s">
        <v>3800</v>
      </c>
      <c r="L1546" s="12" t="s">
        <v>4674</v>
      </c>
      <c r="M1546" s="12" t="s">
        <v>371</v>
      </c>
      <c r="N1546" s="12" t="s">
        <v>371</v>
      </c>
      <c r="O1546" s="12" t="s">
        <v>91</v>
      </c>
      <c r="P1546" s="12" t="s">
        <v>91</v>
      </c>
      <c r="Q1546" s="12" t="s">
        <v>91</v>
      </c>
      <c r="R1546" s="12" t="s">
        <v>16341</v>
      </c>
      <c r="S1546" s="12" t="s">
        <v>16423</v>
      </c>
      <c r="T1546" s="12" t="s">
        <v>16424</v>
      </c>
      <c r="U1546" s="12" t="s">
        <v>3808</v>
      </c>
      <c r="V1546" s="12" t="s">
        <v>372</v>
      </c>
      <c r="W1546" s="12" t="s">
        <v>3</v>
      </c>
      <c r="X1546" s="12" t="s">
        <v>16425</v>
      </c>
      <c r="Y1546" s="12" t="s">
        <v>16426</v>
      </c>
      <c r="Z1546" s="12" t="s">
        <v>16427</v>
      </c>
    </row>
    <row r="1547" spans="1:26">
      <c r="A1547" s="12" t="s">
        <v>177</v>
      </c>
      <c r="B1547" s="12" t="s">
        <v>14012</v>
      </c>
      <c r="C1547" s="12" t="s">
        <v>16428</v>
      </c>
      <c r="D1547" s="12" t="s">
        <v>16429</v>
      </c>
      <c r="E1547" s="12" t="s">
        <v>16430</v>
      </c>
      <c r="F1547" s="12" t="s">
        <v>1853</v>
      </c>
      <c r="G1547" s="12" t="s">
        <v>1744</v>
      </c>
      <c r="H1547" s="12" t="s">
        <v>1547</v>
      </c>
      <c r="I1547" s="12" t="s">
        <v>3800</v>
      </c>
      <c r="J1547" s="12" t="s">
        <v>1504</v>
      </c>
      <c r="K1547" s="12" t="s">
        <v>3800</v>
      </c>
      <c r="L1547" s="12" t="s">
        <v>7443</v>
      </c>
      <c r="M1547" s="12" t="s">
        <v>6402</v>
      </c>
      <c r="N1547" s="12" t="s">
        <v>2038</v>
      </c>
      <c r="O1547" s="12" t="s">
        <v>91</v>
      </c>
      <c r="P1547" s="12" t="s">
        <v>2315</v>
      </c>
      <c r="Q1547" s="12" t="s">
        <v>91</v>
      </c>
      <c r="R1547" s="12" t="s">
        <v>7310</v>
      </c>
      <c r="S1547" s="12" t="s">
        <v>16431</v>
      </c>
      <c r="T1547" s="12" t="s">
        <v>16432</v>
      </c>
      <c r="U1547" s="12" t="s">
        <v>13728</v>
      </c>
      <c r="V1547" s="12" t="s">
        <v>372</v>
      </c>
      <c r="W1547" s="12" t="s">
        <v>11</v>
      </c>
      <c r="X1547" s="12" t="s">
        <v>15742</v>
      </c>
      <c r="Y1547" s="12" t="s">
        <v>11881</v>
      </c>
      <c r="Z1547" s="12" t="s">
        <v>16433</v>
      </c>
    </row>
    <row r="1548" spans="1:26">
      <c r="A1548" s="12" t="s">
        <v>177</v>
      </c>
      <c r="B1548" s="12" t="s">
        <v>14384</v>
      </c>
      <c r="C1548" s="12" t="s">
        <v>16434</v>
      </c>
      <c r="D1548" s="12" t="s">
        <v>16435</v>
      </c>
      <c r="E1548" s="12" t="s">
        <v>16430</v>
      </c>
      <c r="F1548" s="12" t="s">
        <v>1875</v>
      </c>
      <c r="G1548" s="12" t="s">
        <v>1721</v>
      </c>
      <c r="H1548" s="12" t="s">
        <v>1547</v>
      </c>
      <c r="I1548" s="12" t="s">
        <v>3800</v>
      </c>
      <c r="J1548" s="12" t="s">
        <v>1482</v>
      </c>
      <c r="K1548" s="12" t="s">
        <v>1051</v>
      </c>
      <c r="L1548" s="12" t="s">
        <v>3522</v>
      </c>
      <c r="M1548" s="12" t="s">
        <v>4286</v>
      </c>
      <c r="N1548" s="12" t="s">
        <v>3522</v>
      </c>
      <c r="O1548" s="12" t="s">
        <v>91</v>
      </c>
      <c r="P1548" s="12" t="s">
        <v>371</v>
      </c>
      <c r="Q1548" s="12" t="s">
        <v>3522</v>
      </c>
      <c r="R1548" s="12" t="s">
        <v>10444</v>
      </c>
      <c r="S1548" s="12" t="s">
        <v>4538</v>
      </c>
      <c r="T1548" s="12" t="s">
        <v>11021</v>
      </c>
      <c r="U1548" s="12" t="s">
        <v>16436</v>
      </c>
      <c r="V1548" s="12" t="s">
        <v>13721</v>
      </c>
      <c r="W1548" s="12" t="s">
        <v>2</v>
      </c>
      <c r="X1548" s="12" t="s">
        <v>2120</v>
      </c>
      <c r="Y1548" s="12" t="s">
        <v>7857</v>
      </c>
      <c r="Z1548" s="12" t="s">
        <v>16437</v>
      </c>
    </row>
    <row r="1549" spans="1:26">
      <c r="A1549" s="12" t="s">
        <v>177</v>
      </c>
      <c r="B1549" s="12" t="s">
        <v>13712</v>
      </c>
      <c r="C1549" s="12" t="s">
        <v>16438</v>
      </c>
      <c r="D1549" s="12" t="s">
        <v>16439</v>
      </c>
      <c r="E1549" s="12" t="s">
        <v>16430</v>
      </c>
      <c r="F1549" s="12" t="s">
        <v>2050</v>
      </c>
      <c r="G1549" s="12" t="s">
        <v>1051</v>
      </c>
      <c r="H1549" s="12" t="s">
        <v>1504</v>
      </c>
      <c r="I1549" s="12" t="s">
        <v>3800</v>
      </c>
      <c r="J1549" s="12" t="s">
        <v>3800</v>
      </c>
      <c r="K1549" s="12" t="s">
        <v>1482</v>
      </c>
      <c r="L1549" s="12" t="s">
        <v>5014</v>
      </c>
      <c r="M1549" s="12" t="s">
        <v>371</v>
      </c>
      <c r="N1549" s="12" t="s">
        <v>371</v>
      </c>
      <c r="O1549" s="12" t="s">
        <v>91</v>
      </c>
      <c r="P1549" s="12" t="s">
        <v>91</v>
      </c>
      <c r="Q1549" s="12" t="s">
        <v>371</v>
      </c>
      <c r="R1549" s="12" t="s">
        <v>16440</v>
      </c>
      <c r="S1549" s="12" t="s">
        <v>16441</v>
      </c>
      <c r="T1549" s="12" t="s">
        <v>16442</v>
      </c>
      <c r="U1549" s="12" t="s">
        <v>3808</v>
      </c>
      <c r="V1549" s="12" t="s">
        <v>7314</v>
      </c>
      <c r="W1549" s="12" t="s">
        <v>3</v>
      </c>
      <c r="X1549" s="12" t="s">
        <v>16443</v>
      </c>
      <c r="Y1549" s="12" t="s">
        <v>15175</v>
      </c>
      <c r="Z1549" s="12" t="s">
        <v>16444</v>
      </c>
    </row>
    <row r="1550" spans="1:26">
      <c r="A1550" s="12" t="s">
        <v>177</v>
      </c>
      <c r="B1550" s="12" t="s">
        <v>5621</v>
      </c>
      <c r="C1550" s="12" t="s">
        <v>16445</v>
      </c>
      <c r="D1550" s="12" t="s">
        <v>16446</v>
      </c>
      <c r="E1550" s="12" t="s">
        <v>16430</v>
      </c>
      <c r="F1550" s="12" t="s">
        <v>1853</v>
      </c>
      <c r="G1550" s="12" t="s">
        <v>1810</v>
      </c>
      <c r="H1550" s="12" t="s">
        <v>1504</v>
      </c>
      <c r="I1550" s="12" t="s">
        <v>1051</v>
      </c>
      <c r="J1550" s="12" t="s">
        <v>1051</v>
      </c>
      <c r="K1550" s="12" t="s">
        <v>3800</v>
      </c>
      <c r="L1550" s="12" t="s">
        <v>4300</v>
      </c>
      <c r="M1550" s="12" t="s">
        <v>4564</v>
      </c>
      <c r="N1550" s="12" t="s">
        <v>3522</v>
      </c>
      <c r="O1550" s="12" t="s">
        <v>3522</v>
      </c>
      <c r="P1550" s="12" t="s">
        <v>371</v>
      </c>
      <c r="Q1550" s="12" t="s">
        <v>91</v>
      </c>
      <c r="R1550" s="12" t="s">
        <v>10787</v>
      </c>
      <c r="S1550" s="12" t="s">
        <v>16447</v>
      </c>
      <c r="T1550" s="12" t="s">
        <v>10324</v>
      </c>
      <c r="U1550" s="12" t="s">
        <v>16436</v>
      </c>
      <c r="V1550" s="12" t="s">
        <v>372</v>
      </c>
      <c r="W1550" s="12" t="s">
        <v>4</v>
      </c>
      <c r="X1550" s="12" t="s">
        <v>9694</v>
      </c>
      <c r="Y1550" s="12" t="s">
        <v>14321</v>
      </c>
      <c r="Z1550" s="12" t="s">
        <v>16448</v>
      </c>
    </row>
    <row r="1551" spans="1:26">
      <c r="A1551" s="12" t="s">
        <v>177</v>
      </c>
      <c r="B1551" s="12" t="s">
        <v>6747</v>
      </c>
      <c r="C1551" s="12" t="s">
        <v>16449</v>
      </c>
      <c r="D1551" s="12" t="s">
        <v>16450</v>
      </c>
      <c r="E1551" s="12" t="s">
        <v>16430</v>
      </c>
      <c r="F1551" s="12" t="s">
        <v>2007</v>
      </c>
      <c r="G1551" s="12" t="s">
        <v>1547</v>
      </c>
      <c r="H1551" s="12" t="s">
        <v>1504</v>
      </c>
      <c r="I1551" s="12" t="s">
        <v>1051</v>
      </c>
      <c r="J1551" s="12" t="s">
        <v>1502</v>
      </c>
      <c r="K1551" s="12" t="s">
        <v>1482</v>
      </c>
      <c r="L1551" s="12" t="s">
        <v>9090</v>
      </c>
      <c r="M1551" s="12" t="s">
        <v>2038</v>
      </c>
      <c r="N1551" s="12" t="s">
        <v>2315</v>
      </c>
      <c r="O1551" s="12" t="s">
        <v>371</v>
      </c>
      <c r="P1551" s="12" t="s">
        <v>431</v>
      </c>
      <c r="Q1551" s="12" t="s">
        <v>371</v>
      </c>
      <c r="R1551" s="12" t="s">
        <v>9110</v>
      </c>
      <c r="S1551" s="12" t="s">
        <v>16451</v>
      </c>
      <c r="T1551" s="12" t="s">
        <v>10474</v>
      </c>
      <c r="U1551" s="12" t="s">
        <v>16452</v>
      </c>
      <c r="V1551" s="12" t="s">
        <v>7314</v>
      </c>
      <c r="W1551" s="12" t="s">
        <v>2</v>
      </c>
      <c r="X1551" s="12" t="s">
        <v>11093</v>
      </c>
      <c r="Y1551" s="12" t="s">
        <v>2946</v>
      </c>
      <c r="Z1551" s="12" t="s">
        <v>16453</v>
      </c>
    </row>
    <row r="1552" spans="1:26">
      <c r="A1552" s="12" t="s">
        <v>177</v>
      </c>
      <c r="B1552" s="12" t="s">
        <v>16454</v>
      </c>
      <c r="C1552" s="12" t="s">
        <v>16455</v>
      </c>
      <c r="D1552" s="12" t="s">
        <v>16456</v>
      </c>
      <c r="E1552" s="12" t="s">
        <v>16430</v>
      </c>
      <c r="F1552" s="12" t="s">
        <v>1698</v>
      </c>
      <c r="G1552" s="12" t="s">
        <v>1853</v>
      </c>
      <c r="H1552" s="12" t="s">
        <v>1546</v>
      </c>
      <c r="I1552" s="12" t="s">
        <v>1482</v>
      </c>
      <c r="J1552" s="12" t="s">
        <v>3800</v>
      </c>
      <c r="K1552" s="12" t="s">
        <v>1482</v>
      </c>
      <c r="L1552" s="12" t="s">
        <v>5538</v>
      </c>
      <c r="M1552" s="12" t="s">
        <v>7443</v>
      </c>
      <c r="N1552" s="12" t="s">
        <v>4781</v>
      </c>
      <c r="O1552" s="12" t="s">
        <v>371</v>
      </c>
      <c r="P1552" s="12" t="s">
        <v>91</v>
      </c>
      <c r="Q1552" s="12" t="s">
        <v>375</v>
      </c>
      <c r="R1552" s="12" t="s">
        <v>3378</v>
      </c>
      <c r="S1552" s="12" t="s">
        <v>16457</v>
      </c>
      <c r="T1552" s="12" t="s">
        <v>12569</v>
      </c>
      <c r="U1552" s="12" t="s">
        <v>16436</v>
      </c>
      <c r="V1552" s="12" t="s">
        <v>7314</v>
      </c>
      <c r="W1552" s="12" t="s">
        <v>2</v>
      </c>
      <c r="X1552" s="12" t="s">
        <v>9388</v>
      </c>
      <c r="Y1552" s="12" t="s">
        <v>11800</v>
      </c>
      <c r="Z1552" s="12" t="s">
        <v>16458</v>
      </c>
    </row>
    <row r="1553" spans="1:26">
      <c r="A1553" s="12" t="s">
        <v>177</v>
      </c>
      <c r="B1553" s="12" t="s">
        <v>11423</v>
      </c>
      <c r="C1553" s="12" t="s">
        <v>16459</v>
      </c>
      <c r="D1553" s="12" t="s">
        <v>16460</v>
      </c>
      <c r="E1553" s="12" t="s">
        <v>16430</v>
      </c>
      <c r="F1553" s="12" t="s">
        <v>2050</v>
      </c>
      <c r="G1553" s="12" t="s">
        <v>1051</v>
      </c>
      <c r="H1553" s="12" t="s">
        <v>3800</v>
      </c>
      <c r="I1553" s="12" t="s">
        <v>3800</v>
      </c>
      <c r="J1553" s="12" t="s">
        <v>3800</v>
      </c>
      <c r="K1553" s="12" t="s">
        <v>1547</v>
      </c>
      <c r="L1553" s="12" t="s">
        <v>3522</v>
      </c>
      <c r="M1553" s="12" t="s">
        <v>3522</v>
      </c>
      <c r="N1553" s="12" t="s">
        <v>91</v>
      </c>
      <c r="O1553" s="12" t="s">
        <v>91</v>
      </c>
      <c r="P1553" s="12" t="s">
        <v>91</v>
      </c>
      <c r="Q1553" s="12" t="s">
        <v>3522</v>
      </c>
      <c r="R1553" s="12" t="s">
        <v>3522</v>
      </c>
      <c r="S1553" s="12" t="s">
        <v>16461</v>
      </c>
      <c r="T1553" s="12" t="s">
        <v>16462</v>
      </c>
      <c r="U1553" s="12" t="s">
        <v>3808</v>
      </c>
      <c r="V1553" s="12" t="s">
        <v>16463</v>
      </c>
      <c r="W1553" s="12" t="s">
        <v>10</v>
      </c>
      <c r="X1553" s="12" t="s">
        <v>1814</v>
      </c>
      <c r="Y1553" s="12" t="s">
        <v>1814</v>
      </c>
      <c r="Z1553" s="12" t="s">
        <v>12937</v>
      </c>
    </row>
    <row r="1554" spans="1:26">
      <c r="A1554" s="12" t="s">
        <v>177</v>
      </c>
      <c r="B1554" s="12" t="s">
        <v>16464</v>
      </c>
      <c r="C1554" s="12" t="s">
        <v>16465</v>
      </c>
      <c r="D1554" s="12" t="s">
        <v>16466</v>
      </c>
      <c r="E1554" s="12" t="s">
        <v>16430</v>
      </c>
      <c r="F1554" s="12" t="s">
        <v>2074</v>
      </c>
      <c r="G1554" s="12" t="s">
        <v>1547</v>
      </c>
      <c r="H1554" s="12" t="s">
        <v>1547</v>
      </c>
      <c r="I1554" s="12" t="s">
        <v>1051</v>
      </c>
      <c r="J1554" s="12" t="s">
        <v>1051</v>
      </c>
      <c r="K1554" s="12" t="s">
        <v>3800</v>
      </c>
      <c r="L1554" s="12" t="s">
        <v>4927</v>
      </c>
      <c r="M1554" s="12" t="s">
        <v>3663</v>
      </c>
      <c r="N1554" s="12" t="s">
        <v>2038</v>
      </c>
      <c r="O1554" s="12" t="s">
        <v>371</v>
      </c>
      <c r="P1554" s="12" t="s">
        <v>371</v>
      </c>
      <c r="Q1554" s="12" t="s">
        <v>91</v>
      </c>
      <c r="R1554" s="12" t="s">
        <v>9110</v>
      </c>
      <c r="S1554" s="12" t="s">
        <v>16467</v>
      </c>
      <c r="T1554" s="12" t="s">
        <v>16468</v>
      </c>
      <c r="U1554" s="12" t="s">
        <v>16436</v>
      </c>
      <c r="V1554" s="12" t="s">
        <v>372</v>
      </c>
      <c r="W1554" s="12" t="s">
        <v>2</v>
      </c>
      <c r="X1554" s="12" t="s">
        <v>12247</v>
      </c>
      <c r="Y1554" s="12" t="s">
        <v>14117</v>
      </c>
      <c r="Z1554" s="12" t="s">
        <v>16469</v>
      </c>
    </row>
    <row r="1555" spans="1:26">
      <c r="A1555" s="12" t="s">
        <v>177</v>
      </c>
      <c r="B1555" s="12" t="s">
        <v>13970</v>
      </c>
      <c r="C1555" s="12" t="s">
        <v>16470</v>
      </c>
      <c r="D1555" s="12" t="s">
        <v>16471</v>
      </c>
      <c r="E1555" s="12" t="s">
        <v>16472</v>
      </c>
      <c r="F1555" s="12" t="s">
        <v>1053</v>
      </c>
      <c r="G1555" s="12" t="s">
        <v>1053</v>
      </c>
      <c r="H1555" s="12" t="s">
        <v>1502</v>
      </c>
      <c r="I1555" s="12" t="s">
        <v>1546</v>
      </c>
      <c r="J1555" s="12" t="s">
        <v>1502</v>
      </c>
      <c r="K1555" s="12" t="s">
        <v>1613</v>
      </c>
      <c r="L1555" s="12" t="s">
        <v>2884</v>
      </c>
      <c r="M1555" s="12" t="s">
        <v>4674</v>
      </c>
      <c r="N1555" s="12" t="s">
        <v>431</v>
      </c>
      <c r="O1555" s="12" t="s">
        <v>371</v>
      </c>
      <c r="P1555" s="12" t="s">
        <v>371</v>
      </c>
      <c r="Q1555" s="12" t="s">
        <v>371</v>
      </c>
      <c r="R1555" s="12" t="s">
        <v>5398</v>
      </c>
      <c r="S1555" s="12" t="s">
        <v>16473</v>
      </c>
      <c r="T1555" s="12" t="s">
        <v>10568</v>
      </c>
      <c r="U1555" s="12" t="s">
        <v>14822</v>
      </c>
      <c r="V1555" s="12" t="s">
        <v>469</v>
      </c>
      <c r="W1555" s="12" t="s">
        <v>3</v>
      </c>
      <c r="X1555" s="12" t="s">
        <v>13411</v>
      </c>
      <c r="Y1555" s="12" t="s">
        <v>13899</v>
      </c>
      <c r="Z1555" s="12" t="s">
        <v>16474</v>
      </c>
    </row>
    <row r="1556" spans="1:26">
      <c r="A1556" s="12" t="s">
        <v>177</v>
      </c>
      <c r="B1556" s="12" t="s">
        <v>12951</v>
      </c>
      <c r="C1556" s="12" t="s">
        <v>16475</v>
      </c>
      <c r="D1556" s="12" t="s">
        <v>16476</v>
      </c>
      <c r="E1556" s="12" t="s">
        <v>16472</v>
      </c>
      <c r="F1556" s="12" t="s">
        <v>1721</v>
      </c>
      <c r="G1556" s="12" t="s">
        <v>1831</v>
      </c>
      <c r="H1556" s="12" t="s">
        <v>1613</v>
      </c>
      <c r="I1556" s="12" t="s">
        <v>3800</v>
      </c>
      <c r="J1556" s="12" t="s">
        <v>3800</v>
      </c>
      <c r="K1556" s="12" t="s">
        <v>1051</v>
      </c>
      <c r="L1556" s="12" t="s">
        <v>4286</v>
      </c>
      <c r="M1556" s="12" t="s">
        <v>2730</v>
      </c>
      <c r="N1556" s="12" t="s">
        <v>4104</v>
      </c>
      <c r="O1556" s="12" t="s">
        <v>91</v>
      </c>
      <c r="P1556" s="12" t="s">
        <v>91</v>
      </c>
      <c r="Q1556" s="12" t="s">
        <v>371</v>
      </c>
      <c r="R1556" s="12" t="s">
        <v>4104</v>
      </c>
      <c r="S1556" s="12" t="s">
        <v>9586</v>
      </c>
      <c r="T1556" s="12" t="s">
        <v>16477</v>
      </c>
      <c r="U1556" s="12" t="s">
        <v>3808</v>
      </c>
      <c r="V1556" s="12" t="s">
        <v>16478</v>
      </c>
      <c r="W1556" s="12" t="s">
        <v>2</v>
      </c>
      <c r="X1556" s="12" t="s">
        <v>16479</v>
      </c>
      <c r="Y1556" s="12" t="s">
        <v>14488</v>
      </c>
      <c r="Z1556" s="12" t="s">
        <v>16480</v>
      </c>
    </row>
    <row r="1557" spans="1:26">
      <c r="A1557" s="12" t="s">
        <v>177</v>
      </c>
      <c r="B1557" s="12" t="s">
        <v>3899</v>
      </c>
      <c r="C1557" s="12" t="s">
        <v>16481</v>
      </c>
      <c r="D1557" s="12" t="s">
        <v>16482</v>
      </c>
      <c r="E1557" s="12" t="s">
        <v>16472</v>
      </c>
      <c r="F1557" s="12" t="s">
        <v>1051</v>
      </c>
      <c r="G1557" s="12" t="s">
        <v>2052</v>
      </c>
      <c r="H1557" s="12" t="s">
        <v>1546</v>
      </c>
      <c r="I1557" s="12" t="s">
        <v>1051</v>
      </c>
      <c r="J1557" s="12" t="s">
        <v>1051</v>
      </c>
      <c r="K1557" s="12" t="s">
        <v>1504</v>
      </c>
      <c r="L1557" s="12" t="s">
        <v>3522</v>
      </c>
      <c r="M1557" s="12" t="s">
        <v>4769</v>
      </c>
      <c r="N1557" s="12" t="s">
        <v>2315</v>
      </c>
      <c r="O1557" s="12" t="s">
        <v>371</v>
      </c>
      <c r="P1557" s="12" t="s">
        <v>371</v>
      </c>
      <c r="Q1557" s="12" t="s">
        <v>2172</v>
      </c>
      <c r="R1557" s="12" t="s">
        <v>2696</v>
      </c>
      <c r="S1557" s="12" t="s">
        <v>16483</v>
      </c>
      <c r="T1557" s="12" t="s">
        <v>16484</v>
      </c>
      <c r="U1557" s="12" t="s">
        <v>12848</v>
      </c>
      <c r="V1557" s="12" t="s">
        <v>16485</v>
      </c>
      <c r="W1557" s="12" t="s">
        <v>2</v>
      </c>
      <c r="X1557" s="12" t="s">
        <v>13177</v>
      </c>
      <c r="Y1557" s="12" t="s">
        <v>1532</v>
      </c>
      <c r="Z1557" s="12" t="s">
        <v>16486</v>
      </c>
    </row>
    <row r="1558" spans="1:26">
      <c r="A1558" s="12" t="s">
        <v>177</v>
      </c>
      <c r="B1558" s="12" t="s">
        <v>9239</v>
      </c>
      <c r="C1558" s="12" t="s">
        <v>16487</v>
      </c>
      <c r="D1558" s="12" t="s">
        <v>16488</v>
      </c>
      <c r="E1558" s="12" t="s">
        <v>16472</v>
      </c>
      <c r="F1558" s="12" t="s">
        <v>1657</v>
      </c>
      <c r="G1558" s="12" t="s">
        <v>1590</v>
      </c>
      <c r="H1558" s="12" t="s">
        <v>1657</v>
      </c>
      <c r="I1558" s="12" t="s">
        <v>1502</v>
      </c>
      <c r="J1558" s="12" t="s">
        <v>1051</v>
      </c>
      <c r="K1558" s="12" t="s">
        <v>1502</v>
      </c>
      <c r="L1558" s="12" t="s">
        <v>3522</v>
      </c>
      <c r="M1558" s="12" t="s">
        <v>3522</v>
      </c>
      <c r="N1558" s="12" t="s">
        <v>6802</v>
      </c>
      <c r="O1558" s="12" t="s">
        <v>371</v>
      </c>
      <c r="P1558" s="12" t="s">
        <v>3522</v>
      </c>
      <c r="Q1558" s="12" t="s">
        <v>375</v>
      </c>
      <c r="R1558" s="12" t="s">
        <v>10679</v>
      </c>
      <c r="S1558" s="12" t="s">
        <v>16336</v>
      </c>
      <c r="T1558" s="12" t="s">
        <v>16489</v>
      </c>
      <c r="U1558" s="12" t="s">
        <v>6619</v>
      </c>
      <c r="V1558" s="12" t="s">
        <v>9962</v>
      </c>
      <c r="W1558" s="12" t="s">
        <v>2</v>
      </c>
      <c r="X1558" s="12" t="s">
        <v>3988</v>
      </c>
      <c r="Y1558" s="12" t="s">
        <v>3921</v>
      </c>
      <c r="Z1558" s="12" t="s">
        <v>16490</v>
      </c>
    </row>
    <row r="1559" spans="1:26">
      <c r="A1559" s="12" t="s">
        <v>177</v>
      </c>
      <c r="B1559" s="12" t="s">
        <v>15579</v>
      </c>
      <c r="C1559" s="12" t="s">
        <v>16491</v>
      </c>
      <c r="D1559" s="12" t="s">
        <v>16492</v>
      </c>
      <c r="E1559" s="12" t="s">
        <v>16472</v>
      </c>
      <c r="F1559" s="12" t="s">
        <v>1721</v>
      </c>
      <c r="G1559" s="12" t="s">
        <v>1744</v>
      </c>
      <c r="H1559" s="12" t="s">
        <v>1053</v>
      </c>
      <c r="I1559" s="12" t="s">
        <v>1482</v>
      </c>
      <c r="J1559" s="12" t="s">
        <v>1051</v>
      </c>
      <c r="K1559" s="12" t="s">
        <v>1051</v>
      </c>
      <c r="L1559" s="12" t="s">
        <v>3522</v>
      </c>
      <c r="M1559" s="12" t="s">
        <v>6402</v>
      </c>
      <c r="N1559" s="12" t="s">
        <v>2884</v>
      </c>
      <c r="O1559" s="12" t="s">
        <v>3522</v>
      </c>
      <c r="P1559" s="12" t="s">
        <v>371</v>
      </c>
      <c r="Q1559" s="12" t="s">
        <v>371</v>
      </c>
      <c r="R1559" s="12" t="s">
        <v>3663</v>
      </c>
      <c r="S1559" s="12" t="s">
        <v>12485</v>
      </c>
      <c r="T1559" s="12" t="s">
        <v>16493</v>
      </c>
      <c r="U1559" s="12" t="s">
        <v>13862</v>
      </c>
      <c r="V1559" s="12" t="s">
        <v>16478</v>
      </c>
      <c r="W1559" s="12" t="s">
        <v>4</v>
      </c>
      <c r="X1559" s="12" t="s">
        <v>8733</v>
      </c>
      <c r="Y1559" s="12" t="s">
        <v>9317</v>
      </c>
      <c r="Z1559" s="12" t="s">
        <v>16494</v>
      </c>
    </row>
    <row r="1560" spans="1:26">
      <c r="A1560" s="12" t="s">
        <v>177</v>
      </c>
      <c r="B1560" s="12" t="s">
        <v>12730</v>
      </c>
      <c r="C1560" s="12" t="s">
        <v>16495</v>
      </c>
      <c r="D1560" s="12" t="s">
        <v>16496</v>
      </c>
      <c r="E1560" s="12" t="s">
        <v>16472</v>
      </c>
      <c r="F1560" s="12" t="s">
        <v>1502</v>
      </c>
      <c r="G1560" s="12" t="s">
        <v>1613</v>
      </c>
      <c r="H1560" s="12" t="s">
        <v>1546</v>
      </c>
      <c r="I1560" s="12" t="s">
        <v>1657</v>
      </c>
      <c r="J1560" s="12" t="s">
        <v>1546</v>
      </c>
      <c r="K1560" s="12" t="s">
        <v>1546</v>
      </c>
      <c r="L1560" s="12" t="s">
        <v>3522</v>
      </c>
      <c r="M1560" s="12" t="s">
        <v>3522</v>
      </c>
      <c r="N1560" s="12" t="s">
        <v>3522</v>
      </c>
      <c r="O1560" s="12" t="s">
        <v>3663</v>
      </c>
      <c r="P1560" s="12" t="s">
        <v>2315</v>
      </c>
      <c r="Q1560" s="12" t="s">
        <v>2315</v>
      </c>
      <c r="R1560" s="12" t="s">
        <v>5150</v>
      </c>
      <c r="S1560" s="12" t="s">
        <v>16497</v>
      </c>
      <c r="T1560" s="12" t="s">
        <v>16498</v>
      </c>
      <c r="U1560" s="12" t="s">
        <v>16499</v>
      </c>
      <c r="V1560" s="12" t="s">
        <v>15069</v>
      </c>
      <c r="W1560" s="12" t="s">
        <v>11</v>
      </c>
      <c r="X1560" s="12" t="s">
        <v>6584</v>
      </c>
      <c r="Y1560" s="12" t="s">
        <v>12095</v>
      </c>
      <c r="Z1560" s="12" t="s">
        <v>16500</v>
      </c>
    </row>
    <row r="1561" spans="1:26">
      <c r="A1561" s="12" t="s">
        <v>177</v>
      </c>
      <c r="B1561" s="12" t="s">
        <v>16501</v>
      </c>
      <c r="C1561" s="12" t="s">
        <v>16502</v>
      </c>
      <c r="D1561" s="12" t="s">
        <v>16503</v>
      </c>
      <c r="E1561" s="12" t="s">
        <v>16472</v>
      </c>
      <c r="F1561" s="12" t="s">
        <v>1053</v>
      </c>
      <c r="G1561" s="12" t="s">
        <v>1053</v>
      </c>
      <c r="H1561" s="12" t="s">
        <v>1657</v>
      </c>
      <c r="I1561" s="12" t="s">
        <v>1613</v>
      </c>
      <c r="J1561" s="12" t="s">
        <v>1051</v>
      </c>
      <c r="K1561" s="12" t="s">
        <v>1504</v>
      </c>
      <c r="L1561" s="12" t="s">
        <v>4674</v>
      </c>
      <c r="M1561" s="12" t="s">
        <v>371</v>
      </c>
      <c r="N1561" s="12" t="s">
        <v>3332</v>
      </c>
      <c r="O1561" s="12" t="s">
        <v>371</v>
      </c>
      <c r="P1561" s="12" t="s">
        <v>371</v>
      </c>
      <c r="Q1561" s="12" t="s">
        <v>371</v>
      </c>
      <c r="R1561" s="12" t="s">
        <v>7961</v>
      </c>
      <c r="S1561" s="12" t="s">
        <v>16504</v>
      </c>
      <c r="T1561" s="12" t="s">
        <v>16505</v>
      </c>
      <c r="U1561" s="12" t="s">
        <v>16506</v>
      </c>
      <c r="V1561" s="12" t="s">
        <v>16485</v>
      </c>
      <c r="W1561" s="12" t="s">
        <v>3</v>
      </c>
      <c r="X1561" s="12" t="s">
        <v>16507</v>
      </c>
      <c r="Y1561" s="12" t="s">
        <v>1641</v>
      </c>
      <c r="Z1561" s="12" t="s">
        <v>16508</v>
      </c>
    </row>
    <row r="1562" spans="1:26">
      <c r="A1562" s="12" t="s">
        <v>177</v>
      </c>
      <c r="B1562" s="12" t="s">
        <v>8797</v>
      </c>
      <c r="C1562" s="12" t="s">
        <v>16509</v>
      </c>
      <c r="D1562" s="12" t="s">
        <v>16510</v>
      </c>
      <c r="E1562" s="12" t="s">
        <v>16472</v>
      </c>
      <c r="F1562" s="12" t="s">
        <v>2049</v>
      </c>
      <c r="G1562" s="12" t="s">
        <v>1502</v>
      </c>
      <c r="H1562" s="12" t="s">
        <v>3800</v>
      </c>
      <c r="I1562" s="12" t="s">
        <v>3800</v>
      </c>
      <c r="J1562" s="12" t="s">
        <v>3800</v>
      </c>
      <c r="K1562" s="12" t="s">
        <v>3800</v>
      </c>
      <c r="L1562" s="12" t="s">
        <v>6671</v>
      </c>
      <c r="M1562" s="12" t="s">
        <v>375</v>
      </c>
      <c r="N1562" s="12" t="s">
        <v>91</v>
      </c>
      <c r="O1562" s="12" t="s">
        <v>91</v>
      </c>
      <c r="P1562" s="12" t="s">
        <v>91</v>
      </c>
      <c r="Q1562" s="12" t="s">
        <v>91</v>
      </c>
      <c r="R1562" s="12" t="s">
        <v>10679</v>
      </c>
      <c r="S1562" s="12" t="s">
        <v>11286</v>
      </c>
      <c r="T1562" s="12" t="s">
        <v>16511</v>
      </c>
      <c r="U1562" s="12" t="s">
        <v>3808</v>
      </c>
      <c r="V1562" s="12" t="s">
        <v>372</v>
      </c>
      <c r="W1562" s="12" t="s">
        <v>3</v>
      </c>
      <c r="X1562" s="12" t="s">
        <v>16512</v>
      </c>
      <c r="Y1562" s="12" t="s">
        <v>1943</v>
      </c>
      <c r="Z1562" s="12" t="s">
        <v>16513</v>
      </c>
    </row>
    <row r="1563" spans="1:26">
      <c r="A1563" s="12" t="s">
        <v>177</v>
      </c>
      <c r="B1563" s="12" t="s">
        <v>16514</v>
      </c>
      <c r="C1563" s="12" t="s">
        <v>16515</v>
      </c>
      <c r="D1563" s="12" t="s">
        <v>16516</v>
      </c>
      <c r="E1563" s="12" t="s">
        <v>16472</v>
      </c>
      <c r="F1563" s="12" t="s">
        <v>1698</v>
      </c>
      <c r="G1563" s="12" t="s">
        <v>1764</v>
      </c>
      <c r="H1563" s="12" t="s">
        <v>1592</v>
      </c>
      <c r="I1563" s="12" t="s">
        <v>1502</v>
      </c>
      <c r="J1563" s="12" t="s">
        <v>3800</v>
      </c>
      <c r="K1563" s="12" t="s">
        <v>1482</v>
      </c>
      <c r="L1563" s="12" t="s">
        <v>3522</v>
      </c>
      <c r="M1563" s="12" t="s">
        <v>2038</v>
      </c>
      <c r="N1563" s="12" t="s">
        <v>4769</v>
      </c>
      <c r="O1563" s="12" t="s">
        <v>431</v>
      </c>
      <c r="P1563" s="12" t="s">
        <v>91</v>
      </c>
      <c r="Q1563" s="12" t="s">
        <v>371</v>
      </c>
      <c r="R1563" s="12" t="s">
        <v>3074</v>
      </c>
      <c r="S1563" s="12" t="s">
        <v>16517</v>
      </c>
      <c r="T1563" s="12" t="s">
        <v>16518</v>
      </c>
      <c r="U1563" s="12" t="s">
        <v>16519</v>
      </c>
      <c r="V1563" s="12" t="s">
        <v>11931</v>
      </c>
      <c r="W1563" s="12" t="s">
        <v>2</v>
      </c>
      <c r="X1563" s="12" t="s">
        <v>1202</v>
      </c>
      <c r="Y1563" s="12" t="s">
        <v>1578</v>
      </c>
      <c r="Z1563" s="12" t="s">
        <v>16520</v>
      </c>
    </row>
    <row r="1564" spans="1:26">
      <c r="A1564" s="12" t="s">
        <v>177</v>
      </c>
      <c r="B1564" s="12" t="s">
        <v>12038</v>
      </c>
      <c r="C1564" s="12" t="s">
        <v>16521</v>
      </c>
      <c r="D1564" s="12" t="s">
        <v>16522</v>
      </c>
      <c r="E1564" s="12" t="s">
        <v>16472</v>
      </c>
      <c r="F1564" s="12" t="s">
        <v>1984</v>
      </c>
      <c r="G1564" s="12" t="s">
        <v>1053</v>
      </c>
      <c r="H1564" s="12" t="s">
        <v>1504</v>
      </c>
      <c r="I1564" s="12" t="s">
        <v>1051</v>
      </c>
      <c r="J1564" s="12" t="s">
        <v>3800</v>
      </c>
      <c r="K1564" s="12" t="s">
        <v>1482</v>
      </c>
      <c r="L1564" s="12" t="s">
        <v>7493</v>
      </c>
      <c r="M1564" s="12" t="s">
        <v>3522</v>
      </c>
      <c r="N1564" s="12" t="s">
        <v>2172</v>
      </c>
      <c r="O1564" s="12" t="s">
        <v>3522</v>
      </c>
      <c r="P1564" s="12" t="s">
        <v>91</v>
      </c>
      <c r="Q1564" s="12" t="s">
        <v>375</v>
      </c>
      <c r="R1564" s="12" t="s">
        <v>4104</v>
      </c>
      <c r="S1564" s="12" t="s">
        <v>16523</v>
      </c>
      <c r="T1564" s="12" t="s">
        <v>16524</v>
      </c>
      <c r="U1564" s="12" t="s">
        <v>6745</v>
      </c>
      <c r="V1564" s="12" t="s">
        <v>11931</v>
      </c>
      <c r="W1564" s="12" t="s">
        <v>10</v>
      </c>
      <c r="X1564" s="12" t="s">
        <v>13346</v>
      </c>
      <c r="Y1564" s="12" t="s">
        <v>13805</v>
      </c>
      <c r="Z1564" s="12" t="s">
        <v>16525</v>
      </c>
    </row>
    <row r="1565" spans="1:26">
      <c r="A1565" s="12" t="s">
        <v>177</v>
      </c>
      <c r="B1565" s="12" t="s">
        <v>12432</v>
      </c>
      <c r="C1565" s="12" t="s">
        <v>16526</v>
      </c>
      <c r="D1565" s="12" t="s">
        <v>16527</v>
      </c>
      <c r="E1565" s="12" t="s">
        <v>16472</v>
      </c>
      <c r="F1565" s="12" t="s">
        <v>1853</v>
      </c>
      <c r="G1565" s="12" t="s">
        <v>1698</v>
      </c>
      <c r="H1565" s="12" t="s">
        <v>1482</v>
      </c>
      <c r="I1565" s="12" t="s">
        <v>3800</v>
      </c>
      <c r="J1565" s="12" t="s">
        <v>1482</v>
      </c>
      <c r="K1565" s="12" t="s">
        <v>1547</v>
      </c>
      <c r="L1565" s="12" t="s">
        <v>4662</v>
      </c>
      <c r="M1565" s="12" t="s">
        <v>3130</v>
      </c>
      <c r="N1565" s="12" t="s">
        <v>371</v>
      </c>
      <c r="O1565" s="12" t="s">
        <v>91</v>
      </c>
      <c r="P1565" s="12" t="s">
        <v>371</v>
      </c>
      <c r="Q1565" s="12" t="s">
        <v>371</v>
      </c>
      <c r="R1565" s="12" t="s">
        <v>4481</v>
      </c>
      <c r="S1565" s="12" t="s">
        <v>14420</v>
      </c>
      <c r="T1565" s="12" t="s">
        <v>16528</v>
      </c>
      <c r="U1565" s="12" t="s">
        <v>12848</v>
      </c>
      <c r="V1565" s="12" t="s">
        <v>429</v>
      </c>
      <c r="W1565" s="12" t="s">
        <v>3</v>
      </c>
      <c r="X1565" s="12" t="s">
        <v>16529</v>
      </c>
      <c r="Y1565" s="12" t="s">
        <v>16530</v>
      </c>
      <c r="Z1565" s="12" t="s">
        <v>16531</v>
      </c>
    </row>
    <row r="1566" spans="1:26">
      <c r="A1566" s="12" t="s">
        <v>177</v>
      </c>
      <c r="B1566" s="12" t="s">
        <v>9615</v>
      </c>
      <c r="C1566" s="12" t="s">
        <v>16532</v>
      </c>
      <c r="D1566" s="12" t="s">
        <v>16533</v>
      </c>
      <c r="E1566" s="12" t="s">
        <v>16472</v>
      </c>
      <c r="F1566" s="12" t="s">
        <v>1698</v>
      </c>
      <c r="G1566" s="12" t="s">
        <v>1786</v>
      </c>
      <c r="H1566" s="12" t="s">
        <v>1698</v>
      </c>
      <c r="I1566" s="12" t="s">
        <v>3800</v>
      </c>
      <c r="J1566" s="12" t="s">
        <v>3800</v>
      </c>
      <c r="K1566" s="12" t="s">
        <v>3800</v>
      </c>
      <c r="L1566" s="12" t="s">
        <v>3522</v>
      </c>
      <c r="M1566" s="12" t="s">
        <v>6188</v>
      </c>
      <c r="N1566" s="12" t="s">
        <v>5538</v>
      </c>
      <c r="O1566" s="12" t="s">
        <v>91</v>
      </c>
      <c r="P1566" s="12" t="s">
        <v>91</v>
      </c>
      <c r="Q1566" s="12" t="s">
        <v>91</v>
      </c>
      <c r="R1566" s="12" t="s">
        <v>5849</v>
      </c>
      <c r="S1566" s="12" t="s">
        <v>8194</v>
      </c>
      <c r="T1566" s="12" t="s">
        <v>91</v>
      </c>
      <c r="U1566" s="12" t="s">
        <v>3808</v>
      </c>
      <c r="V1566" s="12" t="s">
        <v>372</v>
      </c>
      <c r="W1566" s="12" t="s">
        <v>2</v>
      </c>
      <c r="X1566" s="12" t="s">
        <v>14472</v>
      </c>
      <c r="Y1566" s="12" t="s">
        <v>16534</v>
      </c>
      <c r="Z1566" s="12" t="s">
        <v>16535</v>
      </c>
    </row>
    <row r="1567" spans="1:26">
      <c r="A1567" s="12" t="s">
        <v>177</v>
      </c>
      <c r="B1567" s="12" t="s">
        <v>14187</v>
      </c>
      <c r="C1567" s="12" t="s">
        <v>16536</v>
      </c>
      <c r="D1567" s="12" t="s">
        <v>16537</v>
      </c>
      <c r="E1567" s="12" t="s">
        <v>16472</v>
      </c>
      <c r="F1567" s="12" t="s">
        <v>2029</v>
      </c>
      <c r="G1567" s="12" t="s">
        <v>1657</v>
      </c>
      <c r="H1567" s="12" t="s">
        <v>1504</v>
      </c>
      <c r="I1567" s="12" t="s">
        <v>3800</v>
      </c>
      <c r="J1567" s="12" t="s">
        <v>3800</v>
      </c>
      <c r="K1567" s="12" t="s">
        <v>3800</v>
      </c>
      <c r="L1567" s="12" t="s">
        <v>2730</v>
      </c>
      <c r="M1567" s="12" t="s">
        <v>3074</v>
      </c>
      <c r="N1567" s="12" t="s">
        <v>3522</v>
      </c>
      <c r="O1567" s="12" t="s">
        <v>91</v>
      </c>
      <c r="P1567" s="12" t="s">
        <v>91</v>
      </c>
      <c r="Q1567" s="12" t="s">
        <v>91</v>
      </c>
      <c r="R1567" s="12" t="s">
        <v>5150</v>
      </c>
      <c r="S1567" s="12" t="s">
        <v>16538</v>
      </c>
      <c r="T1567" s="12" t="s">
        <v>16539</v>
      </c>
      <c r="U1567" s="12" t="s">
        <v>3808</v>
      </c>
      <c r="V1567" s="12" t="s">
        <v>372</v>
      </c>
      <c r="W1567" s="12" t="s">
        <v>2</v>
      </c>
      <c r="X1567" s="12" t="s">
        <v>8152</v>
      </c>
      <c r="Y1567" s="12" t="s">
        <v>16039</v>
      </c>
      <c r="Z1567" s="12" t="s">
        <v>16540</v>
      </c>
    </row>
    <row r="1568" spans="1:26">
      <c r="A1568" s="12" t="s">
        <v>177</v>
      </c>
      <c r="B1568" s="12" t="s">
        <v>16541</v>
      </c>
      <c r="C1568" s="12" t="s">
        <v>16542</v>
      </c>
      <c r="D1568" s="12" t="s">
        <v>16543</v>
      </c>
      <c r="E1568" s="12" t="s">
        <v>16472</v>
      </c>
      <c r="F1568" s="12" t="s">
        <v>2050</v>
      </c>
      <c r="G1568" s="12" t="s">
        <v>1504</v>
      </c>
      <c r="H1568" s="12" t="s">
        <v>3800</v>
      </c>
      <c r="I1568" s="12" t="s">
        <v>3800</v>
      </c>
      <c r="J1568" s="12" t="s">
        <v>1051</v>
      </c>
      <c r="K1568" s="12" t="s">
        <v>1051</v>
      </c>
      <c r="L1568" s="12" t="s">
        <v>4769</v>
      </c>
      <c r="M1568" s="12" t="s">
        <v>2315</v>
      </c>
      <c r="N1568" s="12" t="s">
        <v>91</v>
      </c>
      <c r="O1568" s="12" t="s">
        <v>91</v>
      </c>
      <c r="P1568" s="12" t="s">
        <v>371</v>
      </c>
      <c r="Q1568" s="12" t="s">
        <v>371</v>
      </c>
      <c r="R1568" s="12" t="s">
        <v>3663</v>
      </c>
      <c r="S1568" s="12" t="s">
        <v>16441</v>
      </c>
      <c r="T1568" s="12" t="s">
        <v>16544</v>
      </c>
      <c r="U1568" s="12" t="s">
        <v>6745</v>
      </c>
      <c r="V1568" s="12" t="s">
        <v>16478</v>
      </c>
      <c r="W1568" s="12" t="s">
        <v>10</v>
      </c>
      <c r="X1568" s="12" t="s">
        <v>1901</v>
      </c>
      <c r="Y1568" s="12" t="s">
        <v>15275</v>
      </c>
      <c r="Z1568" s="12" t="s">
        <v>16545</v>
      </c>
    </row>
    <row r="1569" spans="1:26">
      <c r="A1569" s="12" t="s">
        <v>177</v>
      </c>
      <c r="B1569" s="12" t="s">
        <v>14435</v>
      </c>
      <c r="C1569" s="12" t="s">
        <v>16546</v>
      </c>
      <c r="D1569" s="12" t="s">
        <v>16547</v>
      </c>
      <c r="E1569" s="12" t="s">
        <v>16472</v>
      </c>
      <c r="F1569" s="12" t="s">
        <v>1897</v>
      </c>
      <c r="G1569" s="12" t="s">
        <v>1546</v>
      </c>
      <c r="H1569" s="12" t="s">
        <v>1546</v>
      </c>
      <c r="I1569" s="12" t="s">
        <v>1482</v>
      </c>
      <c r="J1569" s="12" t="s">
        <v>1504</v>
      </c>
      <c r="K1569" s="12" t="s">
        <v>1482</v>
      </c>
      <c r="L1569" s="12" t="s">
        <v>5256</v>
      </c>
      <c r="M1569" s="12" t="s">
        <v>375</v>
      </c>
      <c r="N1569" s="12" t="s">
        <v>2315</v>
      </c>
      <c r="O1569" s="12" t="s">
        <v>375</v>
      </c>
      <c r="P1569" s="12" t="s">
        <v>371</v>
      </c>
      <c r="Q1569" s="12" t="s">
        <v>375</v>
      </c>
      <c r="R1569" s="12" t="s">
        <v>4164</v>
      </c>
      <c r="S1569" s="12" t="s">
        <v>16548</v>
      </c>
      <c r="T1569" s="12" t="s">
        <v>16549</v>
      </c>
      <c r="U1569" s="12" t="s">
        <v>6619</v>
      </c>
      <c r="V1569" s="12" t="s">
        <v>11931</v>
      </c>
      <c r="W1569" s="12" t="s">
        <v>2</v>
      </c>
      <c r="X1569" s="12" t="s">
        <v>2244</v>
      </c>
      <c r="Y1569" s="12" t="s">
        <v>1533</v>
      </c>
      <c r="Z1569" s="12" t="s">
        <v>16550</v>
      </c>
    </row>
    <row r="1570" spans="1:26">
      <c r="A1570" s="12" t="s">
        <v>177</v>
      </c>
      <c r="B1570" s="12" t="s">
        <v>1943</v>
      </c>
      <c r="C1570" s="12" t="s">
        <v>16551</v>
      </c>
      <c r="D1570" s="12" t="s">
        <v>16552</v>
      </c>
      <c r="E1570" s="12" t="s">
        <v>16472</v>
      </c>
      <c r="F1570" s="12" t="s">
        <v>1786</v>
      </c>
      <c r="G1570" s="12" t="s">
        <v>1657</v>
      </c>
      <c r="H1570" s="12" t="s">
        <v>1592</v>
      </c>
      <c r="I1570" s="12" t="s">
        <v>1502</v>
      </c>
      <c r="J1570" s="12" t="s">
        <v>1051</v>
      </c>
      <c r="K1570" s="12" t="s">
        <v>1482</v>
      </c>
      <c r="L1570" s="12" t="s">
        <v>4104</v>
      </c>
      <c r="M1570" s="12" t="s">
        <v>6802</v>
      </c>
      <c r="N1570" s="12" t="s">
        <v>4769</v>
      </c>
      <c r="O1570" s="12" t="s">
        <v>2696</v>
      </c>
      <c r="P1570" s="12" t="s">
        <v>3522</v>
      </c>
      <c r="Q1570" s="12" t="s">
        <v>371</v>
      </c>
      <c r="R1570" s="12" t="s">
        <v>10679</v>
      </c>
      <c r="S1570" s="12" t="s">
        <v>13845</v>
      </c>
      <c r="T1570" s="12" t="s">
        <v>16553</v>
      </c>
      <c r="U1570" s="12" t="s">
        <v>6619</v>
      </c>
      <c r="V1570" s="12" t="s">
        <v>11931</v>
      </c>
      <c r="W1570" s="12" t="s">
        <v>11</v>
      </c>
      <c r="X1570" s="12" t="s">
        <v>16554</v>
      </c>
      <c r="Y1570" s="12" t="s">
        <v>16555</v>
      </c>
      <c r="Z1570" s="12" t="s">
        <v>16556</v>
      </c>
    </row>
    <row r="1571" spans="1:26">
      <c r="A1571" s="12" t="s">
        <v>177</v>
      </c>
      <c r="B1571" s="12" t="s">
        <v>16557</v>
      </c>
      <c r="C1571" s="12" t="s">
        <v>16558</v>
      </c>
      <c r="D1571" s="12" t="s">
        <v>16559</v>
      </c>
      <c r="E1571" s="12" t="s">
        <v>16472</v>
      </c>
      <c r="F1571" s="12" t="s">
        <v>1502</v>
      </c>
      <c r="G1571" s="12" t="s">
        <v>1875</v>
      </c>
      <c r="H1571" s="12" t="s">
        <v>1590</v>
      </c>
      <c r="I1571" s="12" t="s">
        <v>3800</v>
      </c>
      <c r="J1571" s="12" t="s">
        <v>1502</v>
      </c>
      <c r="K1571" s="12" t="s">
        <v>1051</v>
      </c>
      <c r="L1571" s="12" t="s">
        <v>3522</v>
      </c>
      <c r="M1571" s="12" t="s">
        <v>3522</v>
      </c>
      <c r="N1571" s="12" t="s">
        <v>4315</v>
      </c>
      <c r="O1571" s="12" t="s">
        <v>91</v>
      </c>
      <c r="P1571" s="12" t="s">
        <v>431</v>
      </c>
      <c r="Q1571" s="12" t="s">
        <v>371</v>
      </c>
      <c r="R1571" s="12" t="s">
        <v>3663</v>
      </c>
      <c r="S1571" s="12" t="s">
        <v>16560</v>
      </c>
      <c r="T1571" s="12" t="s">
        <v>16561</v>
      </c>
      <c r="U1571" s="12" t="s">
        <v>16519</v>
      </c>
      <c r="V1571" s="12" t="s">
        <v>16478</v>
      </c>
      <c r="W1571" s="12" t="s">
        <v>2</v>
      </c>
      <c r="X1571" s="12" t="s">
        <v>1685</v>
      </c>
      <c r="Y1571" s="12" t="s">
        <v>2100</v>
      </c>
      <c r="Z1571" s="12" t="s">
        <v>16562</v>
      </c>
    </row>
    <row r="1572" spans="1:26">
      <c r="A1572" s="12" t="s">
        <v>177</v>
      </c>
      <c r="B1572" s="12" t="s">
        <v>10282</v>
      </c>
      <c r="C1572" s="12" t="s">
        <v>16563</v>
      </c>
      <c r="D1572" s="12" t="s">
        <v>16564</v>
      </c>
      <c r="E1572" s="12" t="s">
        <v>16472</v>
      </c>
      <c r="F1572" s="12" t="s">
        <v>1657</v>
      </c>
      <c r="G1572" s="12" t="s">
        <v>1698</v>
      </c>
      <c r="H1572" s="12" t="s">
        <v>1657</v>
      </c>
      <c r="I1572" s="12" t="s">
        <v>1502</v>
      </c>
      <c r="J1572" s="12" t="s">
        <v>1051</v>
      </c>
      <c r="K1572" s="12" t="s">
        <v>1504</v>
      </c>
      <c r="L1572" s="12" t="s">
        <v>3522</v>
      </c>
      <c r="M1572" s="12" t="s">
        <v>2696</v>
      </c>
      <c r="N1572" s="12" t="s">
        <v>2038</v>
      </c>
      <c r="O1572" s="12" t="s">
        <v>2696</v>
      </c>
      <c r="P1572" s="12" t="s">
        <v>371</v>
      </c>
      <c r="Q1572" s="12" t="s">
        <v>2315</v>
      </c>
      <c r="R1572" s="12" t="s">
        <v>2696</v>
      </c>
      <c r="S1572" s="12" t="s">
        <v>16565</v>
      </c>
      <c r="T1572" s="12" t="s">
        <v>12505</v>
      </c>
      <c r="U1572" s="12" t="s">
        <v>6619</v>
      </c>
      <c r="V1572" s="12" t="s">
        <v>16485</v>
      </c>
      <c r="W1572" s="12" t="s">
        <v>4</v>
      </c>
      <c r="X1572" s="12" t="s">
        <v>12258</v>
      </c>
      <c r="Y1572" s="12" t="s">
        <v>12519</v>
      </c>
      <c r="Z1572" s="12" t="s">
        <v>16566</v>
      </c>
    </row>
    <row r="1573" spans="1:26">
      <c r="A1573" s="12" t="s">
        <v>177</v>
      </c>
      <c r="B1573" s="12" t="s">
        <v>13105</v>
      </c>
      <c r="C1573" s="12" t="s">
        <v>16567</v>
      </c>
      <c r="D1573" s="12" t="s">
        <v>16568</v>
      </c>
      <c r="E1573" s="12" t="s">
        <v>16472</v>
      </c>
      <c r="F1573" s="12" t="s">
        <v>3800</v>
      </c>
      <c r="G1573" s="12" t="s">
        <v>3800</v>
      </c>
      <c r="H1573" s="12" t="s">
        <v>3800</v>
      </c>
      <c r="I1573" s="12" t="s">
        <v>3800</v>
      </c>
      <c r="J1573" s="12" t="s">
        <v>3800</v>
      </c>
      <c r="K1573" s="12" t="s">
        <v>2301</v>
      </c>
      <c r="L1573" s="12" t="s">
        <v>91</v>
      </c>
      <c r="M1573" s="12" t="s">
        <v>91</v>
      </c>
      <c r="N1573" s="12" t="s">
        <v>91</v>
      </c>
      <c r="O1573" s="12" t="s">
        <v>91</v>
      </c>
      <c r="P1573" s="12" t="s">
        <v>91</v>
      </c>
      <c r="Q1573" s="12" t="s">
        <v>3632</v>
      </c>
      <c r="R1573" s="12" t="s">
        <v>3632</v>
      </c>
      <c r="S1573" s="12" t="s">
        <v>91</v>
      </c>
      <c r="T1573" s="12" t="s">
        <v>16569</v>
      </c>
      <c r="U1573" s="12" t="s">
        <v>3808</v>
      </c>
      <c r="V1573" s="12" t="s">
        <v>6841</v>
      </c>
      <c r="W1573" s="12" t="s">
        <v>91</v>
      </c>
      <c r="X1573" s="12" t="s">
        <v>16570</v>
      </c>
      <c r="Y1573" s="12" t="s">
        <v>16570</v>
      </c>
      <c r="Z1573" s="12" t="s">
        <v>91</v>
      </c>
    </row>
    <row r="1574" spans="1:26">
      <c r="A1574" s="12" t="s">
        <v>177</v>
      </c>
      <c r="B1574" s="12" t="s">
        <v>16571</v>
      </c>
      <c r="C1574" s="12" t="s">
        <v>16572</v>
      </c>
      <c r="D1574" s="12" t="s">
        <v>16573</v>
      </c>
      <c r="E1574" s="12" t="s">
        <v>16574</v>
      </c>
      <c r="F1574" s="12" t="s">
        <v>2239</v>
      </c>
      <c r="G1574" s="12" t="s">
        <v>1051</v>
      </c>
      <c r="H1574" s="12" t="s">
        <v>3800</v>
      </c>
      <c r="I1574" s="12" t="s">
        <v>3800</v>
      </c>
      <c r="J1574" s="12" t="s">
        <v>1051</v>
      </c>
      <c r="K1574" s="12" t="s">
        <v>3800</v>
      </c>
      <c r="L1574" s="12" t="s">
        <v>16351</v>
      </c>
      <c r="M1574" s="12" t="s">
        <v>371</v>
      </c>
      <c r="N1574" s="12" t="s">
        <v>91</v>
      </c>
      <c r="O1574" s="12" t="s">
        <v>91</v>
      </c>
      <c r="P1574" s="12" t="s">
        <v>371</v>
      </c>
      <c r="Q1574" s="12" t="s">
        <v>91</v>
      </c>
      <c r="R1574" s="12" t="s">
        <v>4165</v>
      </c>
      <c r="S1574" s="12" t="s">
        <v>16575</v>
      </c>
      <c r="T1574" s="12" t="s">
        <v>16576</v>
      </c>
      <c r="U1574" s="12" t="s">
        <v>9093</v>
      </c>
      <c r="V1574" s="12" t="s">
        <v>372</v>
      </c>
      <c r="W1574" s="12" t="s">
        <v>3</v>
      </c>
      <c r="X1574" s="12" t="s">
        <v>14673</v>
      </c>
      <c r="Y1574" s="12" t="s">
        <v>14087</v>
      </c>
      <c r="Z1574" s="12" t="s">
        <v>16577</v>
      </c>
    </row>
    <row r="1575" spans="1:26">
      <c r="A1575" s="12" t="s">
        <v>177</v>
      </c>
      <c r="B1575" s="12" t="s">
        <v>16578</v>
      </c>
      <c r="C1575" s="12" t="s">
        <v>16579</v>
      </c>
      <c r="D1575" s="12" t="s">
        <v>16580</v>
      </c>
      <c r="E1575" s="12" t="s">
        <v>16574</v>
      </c>
      <c r="F1575" s="12" t="s">
        <v>1897</v>
      </c>
      <c r="G1575" s="12" t="s">
        <v>1831</v>
      </c>
      <c r="H1575" s="12" t="s">
        <v>3800</v>
      </c>
      <c r="I1575" s="12" t="s">
        <v>3800</v>
      </c>
      <c r="J1575" s="12" t="s">
        <v>3800</v>
      </c>
      <c r="K1575" s="12" t="s">
        <v>3800</v>
      </c>
      <c r="L1575" s="12" t="s">
        <v>2575</v>
      </c>
      <c r="M1575" s="12" t="s">
        <v>2315</v>
      </c>
      <c r="N1575" s="12" t="s">
        <v>91</v>
      </c>
      <c r="O1575" s="12" t="s">
        <v>91</v>
      </c>
      <c r="P1575" s="12" t="s">
        <v>91</v>
      </c>
      <c r="Q1575" s="12" t="s">
        <v>91</v>
      </c>
      <c r="R1575" s="12" t="s">
        <v>2616</v>
      </c>
      <c r="S1575" s="12" t="s">
        <v>9047</v>
      </c>
      <c r="T1575" s="12" t="s">
        <v>16581</v>
      </c>
      <c r="U1575" s="12" t="s">
        <v>3808</v>
      </c>
      <c r="V1575" s="12" t="s">
        <v>372</v>
      </c>
      <c r="W1575" s="12" t="s">
        <v>10</v>
      </c>
      <c r="X1575" s="12" t="s">
        <v>16582</v>
      </c>
      <c r="Y1575" s="12" t="s">
        <v>16583</v>
      </c>
      <c r="Z1575" s="12" t="s">
        <v>16584</v>
      </c>
    </row>
    <row r="1576" spans="1:26">
      <c r="A1576" s="12" t="s">
        <v>177</v>
      </c>
      <c r="B1576" s="12" t="s">
        <v>16585</v>
      </c>
      <c r="C1576" s="12" t="s">
        <v>16586</v>
      </c>
      <c r="D1576" s="12" t="s">
        <v>16587</v>
      </c>
      <c r="E1576" s="12" t="s">
        <v>16574</v>
      </c>
      <c r="F1576" s="12" t="s">
        <v>1961</v>
      </c>
      <c r="G1576" s="12" t="s">
        <v>1744</v>
      </c>
      <c r="H1576" s="12" t="s">
        <v>3800</v>
      </c>
      <c r="I1576" s="12" t="s">
        <v>3800</v>
      </c>
      <c r="J1576" s="12" t="s">
        <v>3800</v>
      </c>
      <c r="K1576" s="12" t="s">
        <v>1051</v>
      </c>
      <c r="L1576" s="12" t="s">
        <v>5538</v>
      </c>
      <c r="M1576" s="12" t="s">
        <v>2901</v>
      </c>
      <c r="N1576" s="12" t="s">
        <v>91</v>
      </c>
      <c r="O1576" s="12" t="s">
        <v>91</v>
      </c>
      <c r="P1576" s="12" t="s">
        <v>91</v>
      </c>
      <c r="Q1576" s="12" t="s">
        <v>3522</v>
      </c>
      <c r="R1576" s="12" t="s">
        <v>6354</v>
      </c>
      <c r="S1576" s="12" t="s">
        <v>15187</v>
      </c>
      <c r="T1576" s="12" t="s">
        <v>16588</v>
      </c>
      <c r="U1576" s="12" t="s">
        <v>3808</v>
      </c>
      <c r="V1576" s="12" t="s">
        <v>12044</v>
      </c>
      <c r="W1576" s="12" t="s">
        <v>10</v>
      </c>
      <c r="X1576" s="12" t="s">
        <v>15888</v>
      </c>
      <c r="Y1576" s="12" t="s">
        <v>15812</v>
      </c>
      <c r="Z1576" s="12" t="s">
        <v>16589</v>
      </c>
    </row>
    <row r="1577" spans="1:26">
      <c r="A1577" s="12" t="s">
        <v>177</v>
      </c>
      <c r="B1577" s="12" t="s">
        <v>12516</v>
      </c>
      <c r="C1577" s="12" t="s">
        <v>16590</v>
      </c>
      <c r="D1577" s="12" t="s">
        <v>16591</v>
      </c>
      <c r="E1577" s="12" t="s">
        <v>16574</v>
      </c>
      <c r="F1577" s="12" t="s">
        <v>1592</v>
      </c>
      <c r="G1577" s="12" t="s">
        <v>1721</v>
      </c>
      <c r="H1577" s="12" t="s">
        <v>1053</v>
      </c>
      <c r="I1577" s="12" t="s">
        <v>1504</v>
      </c>
      <c r="J1577" s="12" t="s">
        <v>1504</v>
      </c>
      <c r="K1577" s="12" t="s">
        <v>1502</v>
      </c>
      <c r="L1577" s="12" t="s">
        <v>3583</v>
      </c>
      <c r="M1577" s="12" t="s">
        <v>4165</v>
      </c>
      <c r="N1577" s="12" t="s">
        <v>371</v>
      </c>
      <c r="O1577" s="12" t="s">
        <v>371</v>
      </c>
      <c r="P1577" s="12" t="s">
        <v>371</v>
      </c>
      <c r="Q1577" s="12" t="s">
        <v>371</v>
      </c>
      <c r="R1577" s="12" t="s">
        <v>4165</v>
      </c>
      <c r="S1577" s="12" t="s">
        <v>16592</v>
      </c>
      <c r="T1577" s="12" t="s">
        <v>16593</v>
      </c>
      <c r="U1577" s="12" t="s">
        <v>8290</v>
      </c>
      <c r="V1577" s="12" t="s">
        <v>12037</v>
      </c>
      <c r="W1577" s="12" t="s">
        <v>3</v>
      </c>
      <c r="X1577" s="12" t="s">
        <v>1727</v>
      </c>
      <c r="Y1577" s="12" t="s">
        <v>14868</v>
      </c>
      <c r="Z1577" s="12" t="s">
        <v>16594</v>
      </c>
    </row>
    <row r="1578" spans="1:26">
      <c r="A1578" s="12" t="s">
        <v>177</v>
      </c>
      <c r="B1578" s="12" t="s">
        <v>15265</v>
      </c>
      <c r="C1578" s="12" t="s">
        <v>16595</v>
      </c>
      <c r="D1578" s="12" t="s">
        <v>16596</v>
      </c>
      <c r="E1578" s="12" t="s">
        <v>16574</v>
      </c>
      <c r="F1578" s="12" t="s">
        <v>1831</v>
      </c>
      <c r="G1578" s="12" t="s">
        <v>1786</v>
      </c>
      <c r="H1578" s="12" t="s">
        <v>1482</v>
      </c>
      <c r="I1578" s="12" t="s">
        <v>3800</v>
      </c>
      <c r="J1578" s="12" t="s">
        <v>3800</v>
      </c>
      <c r="K1578" s="12" t="s">
        <v>1504</v>
      </c>
      <c r="L1578" s="12" t="s">
        <v>1054</v>
      </c>
      <c r="M1578" s="12" t="s">
        <v>5283</v>
      </c>
      <c r="N1578" s="12" t="s">
        <v>371</v>
      </c>
      <c r="O1578" s="12" t="s">
        <v>91</v>
      </c>
      <c r="P1578" s="12" t="s">
        <v>91</v>
      </c>
      <c r="Q1578" s="12" t="s">
        <v>371</v>
      </c>
      <c r="R1578" s="12" t="s">
        <v>6059</v>
      </c>
      <c r="S1578" s="12" t="s">
        <v>16597</v>
      </c>
      <c r="T1578" s="12" t="s">
        <v>16442</v>
      </c>
      <c r="U1578" s="12" t="s">
        <v>3808</v>
      </c>
      <c r="V1578" s="12" t="s">
        <v>964</v>
      </c>
      <c r="W1578" s="12" t="s">
        <v>3</v>
      </c>
      <c r="X1578" s="12" t="s">
        <v>16598</v>
      </c>
      <c r="Y1578" s="12" t="s">
        <v>16599</v>
      </c>
      <c r="Z1578" s="12" t="s">
        <v>16600</v>
      </c>
    </row>
    <row r="1579" spans="1:26">
      <c r="A1579" s="12" t="s">
        <v>177</v>
      </c>
      <c r="B1579" s="12" t="s">
        <v>15294</v>
      </c>
      <c r="C1579" s="12" t="s">
        <v>16601</v>
      </c>
      <c r="D1579" s="12" t="s">
        <v>16602</v>
      </c>
      <c r="E1579" s="12" t="s">
        <v>16574</v>
      </c>
      <c r="F1579" s="12" t="s">
        <v>1764</v>
      </c>
      <c r="G1579" s="12" t="s">
        <v>1698</v>
      </c>
      <c r="H1579" s="12" t="s">
        <v>1546</v>
      </c>
      <c r="I1579" s="12" t="s">
        <v>1504</v>
      </c>
      <c r="J1579" s="12" t="s">
        <v>3800</v>
      </c>
      <c r="K1579" s="12" t="s">
        <v>1504</v>
      </c>
      <c r="L1579" s="12" t="s">
        <v>4436</v>
      </c>
      <c r="M1579" s="12" t="s">
        <v>5538</v>
      </c>
      <c r="N1579" s="12" t="s">
        <v>4781</v>
      </c>
      <c r="O1579" s="12" t="s">
        <v>2315</v>
      </c>
      <c r="P1579" s="12" t="s">
        <v>91</v>
      </c>
      <c r="Q1579" s="12" t="s">
        <v>3522</v>
      </c>
      <c r="R1579" s="12" t="s">
        <v>11497</v>
      </c>
      <c r="S1579" s="12" t="s">
        <v>16603</v>
      </c>
      <c r="T1579" s="12" t="s">
        <v>16604</v>
      </c>
      <c r="U1579" s="12" t="s">
        <v>12043</v>
      </c>
      <c r="V1579" s="12" t="s">
        <v>964</v>
      </c>
      <c r="W1579" s="12" t="s">
        <v>4</v>
      </c>
      <c r="X1579" s="12" t="s">
        <v>15331</v>
      </c>
      <c r="Y1579" s="12" t="s">
        <v>16605</v>
      </c>
      <c r="Z1579" s="12" t="s">
        <v>16606</v>
      </c>
    </row>
    <row r="1580" spans="1:26">
      <c r="A1580" s="12" t="s">
        <v>177</v>
      </c>
      <c r="B1580" s="12" t="s">
        <v>1512</v>
      </c>
      <c r="C1580" s="12" t="s">
        <v>16607</v>
      </c>
      <c r="D1580" s="12" t="s">
        <v>16608</v>
      </c>
      <c r="E1580" s="12" t="s">
        <v>16574</v>
      </c>
      <c r="F1580" s="12" t="s">
        <v>1984</v>
      </c>
      <c r="G1580" s="12" t="s">
        <v>1613</v>
      </c>
      <c r="H1580" s="12" t="s">
        <v>1502</v>
      </c>
      <c r="I1580" s="12" t="s">
        <v>1051</v>
      </c>
      <c r="J1580" s="12" t="s">
        <v>3800</v>
      </c>
      <c r="K1580" s="12" t="s">
        <v>1051</v>
      </c>
      <c r="L1580" s="12" t="s">
        <v>2897</v>
      </c>
      <c r="M1580" s="12" t="s">
        <v>4104</v>
      </c>
      <c r="N1580" s="12" t="s">
        <v>2696</v>
      </c>
      <c r="O1580" s="12" t="s">
        <v>3522</v>
      </c>
      <c r="P1580" s="12" t="s">
        <v>91</v>
      </c>
      <c r="Q1580" s="12" t="s">
        <v>3522</v>
      </c>
      <c r="R1580" s="12" t="s">
        <v>4286</v>
      </c>
      <c r="S1580" s="12" t="s">
        <v>10482</v>
      </c>
      <c r="T1580" s="12" t="s">
        <v>16609</v>
      </c>
      <c r="U1580" s="12" t="s">
        <v>9093</v>
      </c>
      <c r="V1580" s="12" t="s">
        <v>12044</v>
      </c>
      <c r="W1580" s="12" t="s">
        <v>4</v>
      </c>
      <c r="X1580" s="12" t="s">
        <v>16610</v>
      </c>
      <c r="Y1580" s="12" t="s">
        <v>16611</v>
      </c>
      <c r="Z1580" s="12" t="s">
        <v>16612</v>
      </c>
    </row>
    <row r="1581" spans="1:26">
      <c r="A1581" s="12" t="s">
        <v>177</v>
      </c>
      <c r="B1581" s="12" t="s">
        <v>16072</v>
      </c>
      <c r="C1581" s="12" t="s">
        <v>16613</v>
      </c>
      <c r="D1581" s="12" t="s">
        <v>16614</v>
      </c>
      <c r="E1581" s="12" t="s">
        <v>16574</v>
      </c>
      <c r="F1581" s="12" t="s">
        <v>1875</v>
      </c>
      <c r="G1581" s="12" t="s">
        <v>1698</v>
      </c>
      <c r="H1581" s="12" t="s">
        <v>1504</v>
      </c>
      <c r="I1581" s="12" t="s">
        <v>1051</v>
      </c>
      <c r="J1581" s="12" t="s">
        <v>1051</v>
      </c>
      <c r="K1581" s="12" t="s">
        <v>1482</v>
      </c>
      <c r="L1581" s="12" t="s">
        <v>6802</v>
      </c>
      <c r="M1581" s="12" t="s">
        <v>4781</v>
      </c>
      <c r="N1581" s="12" t="s">
        <v>2172</v>
      </c>
      <c r="O1581" s="12" t="s">
        <v>371</v>
      </c>
      <c r="P1581" s="12" t="s">
        <v>371</v>
      </c>
      <c r="Q1581" s="12" t="s">
        <v>375</v>
      </c>
      <c r="R1581" s="12" t="s">
        <v>5189</v>
      </c>
      <c r="S1581" s="12" t="s">
        <v>16615</v>
      </c>
      <c r="T1581" s="12" t="s">
        <v>16616</v>
      </c>
      <c r="U1581" s="12" t="s">
        <v>9858</v>
      </c>
      <c r="V1581" s="12" t="s">
        <v>13977</v>
      </c>
      <c r="W1581" s="12" t="s">
        <v>10</v>
      </c>
      <c r="X1581" s="12" t="s">
        <v>11444</v>
      </c>
      <c r="Y1581" s="12" t="s">
        <v>2449</v>
      </c>
      <c r="Z1581" s="12" t="s">
        <v>16617</v>
      </c>
    </row>
    <row r="1582" spans="1:26">
      <c r="A1582" s="12" t="s">
        <v>177</v>
      </c>
      <c r="B1582" s="12" t="s">
        <v>16060</v>
      </c>
      <c r="C1582" s="12" t="s">
        <v>16618</v>
      </c>
      <c r="D1582" s="12" t="s">
        <v>16619</v>
      </c>
      <c r="E1582" s="12" t="s">
        <v>16574</v>
      </c>
      <c r="F1582" s="12" t="s">
        <v>1721</v>
      </c>
      <c r="G1582" s="12" t="s">
        <v>1744</v>
      </c>
      <c r="H1582" s="12" t="s">
        <v>1482</v>
      </c>
      <c r="I1582" s="12" t="s">
        <v>3800</v>
      </c>
      <c r="J1582" s="12" t="s">
        <v>1482</v>
      </c>
      <c r="K1582" s="12" t="s">
        <v>1613</v>
      </c>
      <c r="L1582" s="12" t="s">
        <v>5189</v>
      </c>
      <c r="M1582" s="12" t="s">
        <v>3969</v>
      </c>
      <c r="N1582" s="12" t="s">
        <v>375</v>
      </c>
      <c r="O1582" s="12" t="s">
        <v>91</v>
      </c>
      <c r="P1582" s="12" t="s">
        <v>371</v>
      </c>
      <c r="Q1582" s="12" t="s">
        <v>431</v>
      </c>
      <c r="R1582" s="12" t="s">
        <v>2731</v>
      </c>
      <c r="S1582" s="12" t="s">
        <v>16620</v>
      </c>
      <c r="T1582" s="12" t="s">
        <v>16621</v>
      </c>
      <c r="U1582" s="12" t="s">
        <v>9858</v>
      </c>
      <c r="V1582" s="12" t="s">
        <v>16622</v>
      </c>
      <c r="W1582" s="12" t="s">
        <v>10</v>
      </c>
      <c r="X1582" s="12" t="s">
        <v>14101</v>
      </c>
      <c r="Y1582" s="12" t="s">
        <v>13098</v>
      </c>
      <c r="Z1582" s="12" t="s">
        <v>16623</v>
      </c>
    </row>
    <row r="1583" spans="1:26">
      <c r="A1583" s="12" t="s">
        <v>177</v>
      </c>
      <c r="B1583" s="12" t="s">
        <v>12675</v>
      </c>
      <c r="C1583" s="12" t="s">
        <v>16624</v>
      </c>
      <c r="D1583" s="12" t="s">
        <v>16625</v>
      </c>
      <c r="E1583" s="12" t="s">
        <v>16574</v>
      </c>
      <c r="F1583" s="12" t="s">
        <v>2029</v>
      </c>
      <c r="G1583" s="12" t="s">
        <v>1547</v>
      </c>
      <c r="H1583" s="12" t="s">
        <v>1482</v>
      </c>
      <c r="I1583" s="12" t="s">
        <v>1051</v>
      </c>
      <c r="J1583" s="12" t="s">
        <v>1051</v>
      </c>
      <c r="K1583" s="12" t="s">
        <v>1504</v>
      </c>
      <c r="L1583" s="12" t="s">
        <v>2863</v>
      </c>
      <c r="M1583" s="12" t="s">
        <v>471</v>
      </c>
      <c r="N1583" s="12" t="s">
        <v>3522</v>
      </c>
      <c r="O1583" s="12" t="s">
        <v>371</v>
      </c>
      <c r="P1583" s="12" t="s">
        <v>371</v>
      </c>
      <c r="Q1583" s="12" t="s">
        <v>2172</v>
      </c>
      <c r="R1583" s="12" t="s">
        <v>16626</v>
      </c>
      <c r="S1583" s="12" t="s">
        <v>10870</v>
      </c>
      <c r="T1583" s="12" t="s">
        <v>16627</v>
      </c>
      <c r="U1583" s="12" t="s">
        <v>9858</v>
      </c>
      <c r="V1583" s="12" t="s">
        <v>964</v>
      </c>
      <c r="W1583" s="12" t="s">
        <v>3</v>
      </c>
      <c r="X1583" s="12" t="s">
        <v>14181</v>
      </c>
      <c r="Y1583" s="12" t="s">
        <v>9941</v>
      </c>
      <c r="Z1583" s="12" t="s">
        <v>16628</v>
      </c>
    </row>
    <row r="1584" spans="1:26">
      <c r="A1584" s="12" t="s">
        <v>177</v>
      </c>
      <c r="B1584" s="12" t="s">
        <v>12184</v>
      </c>
      <c r="C1584" s="12" t="s">
        <v>16629</v>
      </c>
      <c r="D1584" s="12" t="s">
        <v>16630</v>
      </c>
      <c r="E1584" s="12" t="s">
        <v>16574</v>
      </c>
      <c r="F1584" s="12" t="s">
        <v>2007</v>
      </c>
      <c r="G1584" s="12" t="s">
        <v>1053</v>
      </c>
      <c r="H1584" s="12" t="s">
        <v>1504</v>
      </c>
      <c r="I1584" s="12" t="s">
        <v>3800</v>
      </c>
      <c r="J1584" s="12" t="s">
        <v>1051</v>
      </c>
      <c r="K1584" s="12" t="s">
        <v>3800</v>
      </c>
      <c r="L1584" s="12" t="s">
        <v>4286</v>
      </c>
      <c r="M1584" s="12" t="s">
        <v>2730</v>
      </c>
      <c r="N1584" s="12" t="s">
        <v>3522</v>
      </c>
      <c r="O1584" s="12" t="s">
        <v>91</v>
      </c>
      <c r="P1584" s="12" t="s">
        <v>371</v>
      </c>
      <c r="Q1584" s="12" t="s">
        <v>91</v>
      </c>
      <c r="R1584" s="12" t="s">
        <v>11497</v>
      </c>
      <c r="S1584" s="12" t="s">
        <v>16631</v>
      </c>
      <c r="T1584" s="12" t="s">
        <v>12569</v>
      </c>
      <c r="U1584" s="12" t="s">
        <v>9093</v>
      </c>
      <c r="V1584" s="12" t="s">
        <v>372</v>
      </c>
      <c r="W1584" s="12" t="s">
        <v>2</v>
      </c>
      <c r="X1584" s="12" t="s">
        <v>15177</v>
      </c>
      <c r="Y1584" s="12" t="s">
        <v>14980</v>
      </c>
      <c r="Z1584" s="12" t="s">
        <v>16632</v>
      </c>
    </row>
    <row r="1585" spans="1:26">
      <c r="A1585" s="12" t="s">
        <v>177</v>
      </c>
      <c r="B1585" s="12" t="s">
        <v>16633</v>
      </c>
      <c r="C1585" s="12" t="s">
        <v>16634</v>
      </c>
      <c r="D1585" s="12" t="s">
        <v>16635</v>
      </c>
      <c r="E1585" s="12" t="s">
        <v>16574</v>
      </c>
      <c r="F1585" s="12" t="s">
        <v>1504</v>
      </c>
      <c r="G1585" s="12" t="s">
        <v>1547</v>
      </c>
      <c r="H1585" s="12" t="s">
        <v>1613</v>
      </c>
      <c r="I1585" s="12" t="s">
        <v>1613</v>
      </c>
      <c r="J1585" s="12" t="s">
        <v>1592</v>
      </c>
      <c r="K1585" s="12" t="s">
        <v>1613</v>
      </c>
      <c r="L1585" s="12" t="s">
        <v>2172</v>
      </c>
      <c r="M1585" s="12" t="s">
        <v>471</v>
      </c>
      <c r="N1585" s="12" t="s">
        <v>4481</v>
      </c>
      <c r="O1585" s="12" t="s">
        <v>431</v>
      </c>
      <c r="P1585" s="12" t="s">
        <v>371</v>
      </c>
      <c r="Q1585" s="12" t="s">
        <v>4481</v>
      </c>
      <c r="R1585" s="12" t="s">
        <v>3970</v>
      </c>
      <c r="S1585" s="12" t="s">
        <v>16636</v>
      </c>
      <c r="T1585" s="12" t="s">
        <v>16637</v>
      </c>
      <c r="U1585" s="12" t="s">
        <v>16638</v>
      </c>
      <c r="V1585" s="12" t="s">
        <v>16622</v>
      </c>
      <c r="W1585" s="12" t="s">
        <v>3</v>
      </c>
      <c r="X1585" s="12" t="s">
        <v>15793</v>
      </c>
      <c r="Y1585" s="12" t="s">
        <v>16639</v>
      </c>
      <c r="Z1585" s="12" t="s">
        <v>16640</v>
      </c>
    </row>
    <row r="1586" spans="1:26">
      <c r="A1586" s="12" t="s">
        <v>177</v>
      </c>
      <c r="B1586" s="12" t="s">
        <v>1726</v>
      </c>
      <c r="C1586" s="12" t="s">
        <v>16641</v>
      </c>
      <c r="D1586" s="12" t="s">
        <v>16642</v>
      </c>
      <c r="E1586" s="12" t="s">
        <v>16574</v>
      </c>
      <c r="F1586" s="12" t="s">
        <v>3800</v>
      </c>
      <c r="G1586" s="12" t="s">
        <v>3800</v>
      </c>
      <c r="H1586" s="12" t="s">
        <v>3800</v>
      </c>
      <c r="I1586" s="12" t="s">
        <v>3800</v>
      </c>
      <c r="J1586" s="12" t="s">
        <v>3800</v>
      </c>
      <c r="K1586" s="12" t="s">
        <v>2281</v>
      </c>
      <c r="L1586" s="12" t="s">
        <v>91</v>
      </c>
      <c r="M1586" s="12" t="s">
        <v>91</v>
      </c>
      <c r="N1586" s="12" t="s">
        <v>91</v>
      </c>
      <c r="O1586" s="12" t="s">
        <v>91</v>
      </c>
      <c r="P1586" s="12" t="s">
        <v>91</v>
      </c>
      <c r="Q1586" s="12" t="s">
        <v>16643</v>
      </c>
      <c r="R1586" s="12" t="s">
        <v>16643</v>
      </c>
      <c r="S1586" s="12" t="s">
        <v>91</v>
      </c>
      <c r="T1586" s="12" t="s">
        <v>16644</v>
      </c>
      <c r="U1586" s="12" t="s">
        <v>3808</v>
      </c>
      <c r="V1586" s="12" t="s">
        <v>6841</v>
      </c>
      <c r="W1586" s="12" t="s">
        <v>91</v>
      </c>
      <c r="X1586" s="12" t="s">
        <v>16645</v>
      </c>
      <c r="Y1586" s="12" t="s">
        <v>16645</v>
      </c>
      <c r="Z1586" s="12" t="s">
        <v>91</v>
      </c>
    </row>
    <row r="1587" spans="1:26">
      <c r="A1587" s="12" t="s">
        <v>177</v>
      </c>
      <c r="B1587" s="12" t="s">
        <v>11946</v>
      </c>
      <c r="C1587" s="12" t="s">
        <v>16646</v>
      </c>
      <c r="D1587" s="12" t="s">
        <v>16647</v>
      </c>
      <c r="E1587" s="12" t="s">
        <v>16574</v>
      </c>
      <c r="F1587" s="12" t="s">
        <v>1742</v>
      </c>
      <c r="G1587" s="12" t="s">
        <v>1051</v>
      </c>
      <c r="H1587" s="12" t="s">
        <v>3800</v>
      </c>
      <c r="I1587" s="12" t="s">
        <v>3800</v>
      </c>
      <c r="J1587" s="12" t="s">
        <v>3800</v>
      </c>
      <c r="K1587" s="12" t="s">
        <v>3800</v>
      </c>
      <c r="L1587" s="12" t="s">
        <v>5013</v>
      </c>
      <c r="M1587" s="12" t="s">
        <v>371</v>
      </c>
      <c r="N1587" s="12" t="s">
        <v>91</v>
      </c>
      <c r="O1587" s="12" t="s">
        <v>91</v>
      </c>
      <c r="P1587" s="12" t="s">
        <v>91</v>
      </c>
      <c r="Q1587" s="12" t="s">
        <v>91</v>
      </c>
      <c r="R1587" s="12" t="s">
        <v>3298</v>
      </c>
      <c r="S1587" s="12" t="s">
        <v>16648</v>
      </c>
      <c r="T1587" s="12" t="s">
        <v>16649</v>
      </c>
      <c r="U1587" s="12" t="s">
        <v>3808</v>
      </c>
      <c r="V1587" s="12" t="s">
        <v>372</v>
      </c>
      <c r="W1587" s="12" t="s">
        <v>3</v>
      </c>
      <c r="X1587" s="12" t="s">
        <v>16371</v>
      </c>
      <c r="Y1587" s="12" t="s">
        <v>14622</v>
      </c>
      <c r="Z1587" s="12" t="s">
        <v>16650</v>
      </c>
    </row>
    <row r="1588" spans="1:26">
      <c r="A1588" s="12" t="s">
        <v>177</v>
      </c>
      <c r="B1588" s="12" t="s">
        <v>14436</v>
      </c>
      <c r="C1588" s="12" t="s">
        <v>16651</v>
      </c>
      <c r="D1588" s="12" t="s">
        <v>16652</v>
      </c>
      <c r="E1588" s="12" t="s">
        <v>16653</v>
      </c>
      <c r="F1588" s="12" t="s">
        <v>1875</v>
      </c>
      <c r="G1588" s="12" t="s">
        <v>1590</v>
      </c>
      <c r="H1588" s="12" t="s">
        <v>1504</v>
      </c>
      <c r="I1588" s="12" t="s">
        <v>3800</v>
      </c>
      <c r="J1588" s="12" t="s">
        <v>1482</v>
      </c>
      <c r="K1588" s="12" t="s">
        <v>1482</v>
      </c>
      <c r="L1588" s="12" t="s">
        <v>6802</v>
      </c>
      <c r="M1588" s="12" t="s">
        <v>4192</v>
      </c>
      <c r="N1588" s="12" t="s">
        <v>2315</v>
      </c>
      <c r="O1588" s="12" t="s">
        <v>91</v>
      </c>
      <c r="P1588" s="12" t="s">
        <v>371</v>
      </c>
      <c r="Q1588" s="12" t="s">
        <v>371</v>
      </c>
      <c r="R1588" s="12" t="s">
        <v>9958</v>
      </c>
      <c r="S1588" s="12" t="s">
        <v>16654</v>
      </c>
      <c r="T1588" s="12" t="s">
        <v>12948</v>
      </c>
      <c r="U1588" s="12" t="s">
        <v>4485</v>
      </c>
      <c r="V1588" s="12" t="s">
        <v>9981</v>
      </c>
      <c r="W1588" s="12" t="s">
        <v>2</v>
      </c>
      <c r="X1588" s="12" t="s">
        <v>13030</v>
      </c>
      <c r="Y1588" s="12" t="s">
        <v>10137</v>
      </c>
      <c r="Z1588" s="12" t="s">
        <v>16655</v>
      </c>
    </row>
    <row r="1589" spans="1:26">
      <c r="A1589" s="12" t="s">
        <v>177</v>
      </c>
      <c r="B1589" s="12" t="s">
        <v>16656</v>
      </c>
      <c r="C1589" s="12" t="s">
        <v>16657</v>
      </c>
      <c r="D1589" s="12" t="s">
        <v>16658</v>
      </c>
      <c r="E1589" s="12" t="s">
        <v>16653</v>
      </c>
      <c r="F1589" s="12" t="s">
        <v>1764</v>
      </c>
      <c r="G1589" s="12" t="s">
        <v>1744</v>
      </c>
      <c r="H1589" s="12" t="s">
        <v>1051</v>
      </c>
      <c r="I1589" s="12" t="s">
        <v>1051</v>
      </c>
      <c r="J1589" s="12" t="s">
        <v>1051</v>
      </c>
      <c r="K1589" s="12" t="s">
        <v>1546</v>
      </c>
      <c r="L1589" s="12" t="s">
        <v>4436</v>
      </c>
      <c r="M1589" s="12" t="s">
        <v>3492</v>
      </c>
      <c r="N1589" s="12" t="s">
        <v>3522</v>
      </c>
      <c r="O1589" s="12" t="s">
        <v>371</v>
      </c>
      <c r="P1589" s="12" t="s">
        <v>3522</v>
      </c>
      <c r="Q1589" s="12" t="s">
        <v>4781</v>
      </c>
      <c r="R1589" s="12" t="s">
        <v>6144</v>
      </c>
      <c r="S1589" s="12" t="s">
        <v>16659</v>
      </c>
      <c r="T1589" s="12" t="s">
        <v>16660</v>
      </c>
      <c r="U1589" s="12" t="s">
        <v>4485</v>
      </c>
      <c r="V1589" s="12" t="s">
        <v>12191</v>
      </c>
      <c r="W1589" s="12" t="s">
        <v>2</v>
      </c>
      <c r="X1589" s="12" t="s">
        <v>14117</v>
      </c>
      <c r="Y1589" s="12" t="s">
        <v>7073</v>
      </c>
      <c r="Z1589" s="12" t="s">
        <v>16661</v>
      </c>
    </row>
    <row r="1590" spans="1:26">
      <c r="A1590" s="12" t="s">
        <v>177</v>
      </c>
      <c r="B1590" s="12" t="s">
        <v>16662</v>
      </c>
      <c r="C1590" s="12" t="s">
        <v>16663</v>
      </c>
      <c r="D1590" s="12" t="s">
        <v>16664</v>
      </c>
      <c r="E1590" s="12" t="s">
        <v>16653</v>
      </c>
      <c r="F1590" s="12" t="s">
        <v>1504</v>
      </c>
      <c r="G1590" s="12" t="s">
        <v>1546</v>
      </c>
      <c r="H1590" s="12" t="s">
        <v>1053</v>
      </c>
      <c r="I1590" s="12" t="s">
        <v>1502</v>
      </c>
      <c r="J1590" s="12" t="s">
        <v>1721</v>
      </c>
      <c r="K1590" s="12" t="s">
        <v>1504</v>
      </c>
      <c r="L1590" s="12" t="s">
        <v>371</v>
      </c>
      <c r="M1590" s="12" t="s">
        <v>375</v>
      </c>
      <c r="N1590" s="12" t="s">
        <v>4674</v>
      </c>
      <c r="O1590" s="12" t="s">
        <v>375</v>
      </c>
      <c r="P1590" s="12" t="s">
        <v>4165</v>
      </c>
      <c r="Q1590" s="12" t="s">
        <v>2172</v>
      </c>
      <c r="R1590" s="12" t="s">
        <v>4662</v>
      </c>
      <c r="S1590" s="12" t="s">
        <v>16665</v>
      </c>
      <c r="T1590" s="12" t="s">
        <v>16666</v>
      </c>
      <c r="U1590" s="12" t="s">
        <v>16667</v>
      </c>
      <c r="V1590" s="12" t="s">
        <v>12183</v>
      </c>
      <c r="W1590" s="12" t="s">
        <v>3</v>
      </c>
      <c r="X1590" s="12" t="s">
        <v>13324</v>
      </c>
      <c r="Y1590" s="12" t="s">
        <v>12883</v>
      </c>
      <c r="Z1590" s="12" t="s">
        <v>16668</v>
      </c>
    </row>
    <row r="1591" spans="1:26">
      <c r="A1591" s="12" t="s">
        <v>177</v>
      </c>
      <c r="B1591" s="12" t="s">
        <v>16669</v>
      </c>
      <c r="C1591" s="12" t="s">
        <v>16670</v>
      </c>
      <c r="D1591" s="12" t="s">
        <v>16671</v>
      </c>
      <c r="E1591" s="12" t="s">
        <v>16653</v>
      </c>
      <c r="F1591" s="12" t="s">
        <v>1984</v>
      </c>
      <c r="G1591" s="12" t="s">
        <v>1590</v>
      </c>
      <c r="H1591" s="12" t="s">
        <v>1051</v>
      </c>
      <c r="I1591" s="12" t="s">
        <v>1051</v>
      </c>
      <c r="J1591" s="12" t="s">
        <v>3800</v>
      </c>
      <c r="K1591" s="12" t="s">
        <v>3800</v>
      </c>
      <c r="L1591" s="12" t="s">
        <v>7493</v>
      </c>
      <c r="M1591" s="12" t="s">
        <v>5498</v>
      </c>
      <c r="N1591" s="12" t="s">
        <v>371</v>
      </c>
      <c r="O1591" s="12" t="s">
        <v>371</v>
      </c>
      <c r="P1591" s="12" t="s">
        <v>91</v>
      </c>
      <c r="Q1591" s="12" t="s">
        <v>91</v>
      </c>
      <c r="R1591" s="12" t="s">
        <v>9573</v>
      </c>
      <c r="S1591" s="12" t="s">
        <v>16672</v>
      </c>
      <c r="T1591" s="12" t="s">
        <v>16196</v>
      </c>
      <c r="U1591" s="12" t="s">
        <v>14062</v>
      </c>
      <c r="V1591" s="12" t="s">
        <v>372</v>
      </c>
      <c r="W1591" s="12" t="s">
        <v>10</v>
      </c>
      <c r="X1591" s="12" t="s">
        <v>2726</v>
      </c>
      <c r="Y1591" s="12" t="s">
        <v>11960</v>
      </c>
      <c r="Z1591" s="12" t="s">
        <v>16673</v>
      </c>
    </row>
    <row r="1592" spans="1:26">
      <c r="A1592" s="12" t="s">
        <v>177</v>
      </c>
      <c r="B1592" s="12" t="s">
        <v>16674</v>
      </c>
      <c r="C1592" s="12" t="s">
        <v>16675</v>
      </c>
      <c r="D1592" s="12" t="s">
        <v>16676</v>
      </c>
      <c r="E1592" s="12" t="s">
        <v>16653</v>
      </c>
      <c r="F1592" s="12" t="s">
        <v>3800</v>
      </c>
      <c r="G1592" s="12" t="s">
        <v>3800</v>
      </c>
      <c r="H1592" s="12" t="s">
        <v>3800</v>
      </c>
      <c r="I1592" s="12" t="s">
        <v>3800</v>
      </c>
      <c r="J1592" s="12" t="s">
        <v>3800</v>
      </c>
      <c r="K1592" s="12" t="s">
        <v>1742</v>
      </c>
      <c r="L1592" s="12" t="s">
        <v>91</v>
      </c>
      <c r="M1592" s="12" t="s">
        <v>91</v>
      </c>
      <c r="N1592" s="12" t="s">
        <v>91</v>
      </c>
      <c r="O1592" s="12" t="s">
        <v>91</v>
      </c>
      <c r="P1592" s="12" t="s">
        <v>91</v>
      </c>
      <c r="Q1592" s="12" t="s">
        <v>2828</v>
      </c>
      <c r="R1592" s="12" t="s">
        <v>2828</v>
      </c>
      <c r="S1592" s="12" t="s">
        <v>91</v>
      </c>
      <c r="T1592" s="12" t="s">
        <v>16677</v>
      </c>
      <c r="U1592" s="12" t="s">
        <v>3808</v>
      </c>
      <c r="V1592" s="12" t="s">
        <v>6841</v>
      </c>
      <c r="W1592" s="12" t="s">
        <v>91</v>
      </c>
      <c r="X1592" s="12" t="s">
        <v>16678</v>
      </c>
      <c r="Y1592" s="12" t="s">
        <v>16678</v>
      </c>
      <c r="Z1592" s="12" t="s">
        <v>91</v>
      </c>
    </row>
    <row r="1593" spans="1:26">
      <c r="A1593" s="12" t="s">
        <v>177</v>
      </c>
      <c r="B1593" s="12" t="s">
        <v>8584</v>
      </c>
      <c r="C1593" s="12" t="s">
        <v>16679</v>
      </c>
      <c r="D1593" s="12" t="s">
        <v>16680</v>
      </c>
      <c r="E1593" s="12" t="s">
        <v>16653</v>
      </c>
      <c r="F1593" s="12" t="s">
        <v>1984</v>
      </c>
      <c r="G1593" s="12" t="s">
        <v>1613</v>
      </c>
      <c r="H1593" s="12" t="s">
        <v>1051</v>
      </c>
      <c r="I1593" s="12" t="s">
        <v>1482</v>
      </c>
      <c r="J1593" s="12" t="s">
        <v>1482</v>
      </c>
      <c r="K1593" s="12" t="s">
        <v>3800</v>
      </c>
      <c r="L1593" s="12" t="s">
        <v>6142</v>
      </c>
      <c r="M1593" s="12" t="s">
        <v>4261</v>
      </c>
      <c r="N1593" s="12" t="s">
        <v>371</v>
      </c>
      <c r="O1593" s="12" t="s">
        <v>375</v>
      </c>
      <c r="P1593" s="12" t="s">
        <v>371</v>
      </c>
      <c r="Q1593" s="12" t="s">
        <v>91</v>
      </c>
      <c r="R1593" s="12" t="s">
        <v>2491</v>
      </c>
      <c r="S1593" s="12" t="s">
        <v>8824</v>
      </c>
      <c r="T1593" s="12" t="s">
        <v>16681</v>
      </c>
      <c r="U1593" s="12" t="s">
        <v>16682</v>
      </c>
      <c r="V1593" s="12" t="s">
        <v>372</v>
      </c>
      <c r="W1593" s="12" t="s">
        <v>10</v>
      </c>
      <c r="X1593" s="12" t="s">
        <v>9185</v>
      </c>
      <c r="Y1593" s="12" t="s">
        <v>10043</v>
      </c>
      <c r="Z1593" s="12" t="s">
        <v>16683</v>
      </c>
    </row>
    <row r="1594" spans="1:26">
      <c r="A1594" s="12" t="s">
        <v>177</v>
      </c>
      <c r="B1594" s="12" t="s">
        <v>10939</v>
      </c>
      <c r="C1594" s="12" t="s">
        <v>16684</v>
      </c>
      <c r="D1594" s="12" t="s">
        <v>16685</v>
      </c>
      <c r="E1594" s="12" t="s">
        <v>16653</v>
      </c>
      <c r="F1594" s="12" t="s">
        <v>1053</v>
      </c>
      <c r="G1594" s="12" t="s">
        <v>1721</v>
      </c>
      <c r="H1594" s="12" t="s">
        <v>1502</v>
      </c>
      <c r="I1594" s="12" t="s">
        <v>1482</v>
      </c>
      <c r="J1594" s="12" t="s">
        <v>1053</v>
      </c>
      <c r="K1594" s="12" t="s">
        <v>1051</v>
      </c>
      <c r="L1594" s="12" t="s">
        <v>1054</v>
      </c>
      <c r="M1594" s="12" t="s">
        <v>3647</v>
      </c>
      <c r="N1594" s="12" t="s">
        <v>431</v>
      </c>
      <c r="O1594" s="12" t="s">
        <v>375</v>
      </c>
      <c r="P1594" s="12" t="s">
        <v>371</v>
      </c>
      <c r="Q1594" s="12" t="s">
        <v>371</v>
      </c>
      <c r="R1594" s="12" t="s">
        <v>4662</v>
      </c>
      <c r="S1594" s="12" t="s">
        <v>16686</v>
      </c>
      <c r="T1594" s="12" t="s">
        <v>16687</v>
      </c>
      <c r="U1594" s="12" t="s">
        <v>16688</v>
      </c>
      <c r="V1594" s="12" t="s">
        <v>1059</v>
      </c>
      <c r="W1594" s="12" t="s">
        <v>3</v>
      </c>
      <c r="X1594" s="12" t="s">
        <v>8043</v>
      </c>
      <c r="Y1594" s="12" t="s">
        <v>15681</v>
      </c>
      <c r="Z1594" s="12" t="s">
        <v>16689</v>
      </c>
    </row>
    <row r="1595" spans="1:26">
      <c r="A1595" s="12" t="s">
        <v>177</v>
      </c>
      <c r="B1595" s="12" t="s">
        <v>15009</v>
      </c>
      <c r="C1595" s="12" t="s">
        <v>16690</v>
      </c>
      <c r="D1595" s="12" t="s">
        <v>16691</v>
      </c>
      <c r="E1595" s="12" t="s">
        <v>16653</v>
      </c>
      <c r="F1595" s="12" t="s">
        <v>1786</v>
      </c>
      <c r="G1595" s="12" t="s">
        <v>1853</v>
      </c>
      <c r="H1595" s="12" t="s">
        <v>1482</v>
      </c>
      <c r="I1595" s="12" t="s">
        <v>3800</v>
      </c>
      <c r="J1595" s="12" t="s">
        <v>3800</v>
      </c>
      <c r="K1595" s="12" t="s">
        <v>1051</v>
      </c>
      <c r="L1595" s="12" t="s">
        <v>6188</v>
      </c>
      <c r="M1595" s="12" t="s">
        <v>3834</v>
      </c>
      <c r="N1595" s="12" t="s">
        <v>3522</v>
      </c>
      <c r="O1595" s="12" t="s">
        <v>91</v>
      </c>
      <c r="P1595" s="12" t="s">
        <v>91</v>
      </c>
      <c r="Q1595" s="12" t="s">
        <v>3522</v>
      </c>
      <c r="R1595" s="12" t="s">
        <v>9573</v>
      </c>
      <c r="S1595" s="12" t="s">
        <v>14019</v>
      </c>
      <c r="T1595" s="12" t="s">
        <v>16692</v>
      </c>
      <c r="U1595" s="12" t="s">
        <v>3808</v>
      </c>
      <c r="V1595" s="12" t="s">
        <v>1059</v>
      </c>
      <c r="W1595" s="12" t="s">
        <v>2</v>
      </c>
      <c r="X1595" s="12" t="s">
        <v>14599</v>
      </c>
      <c r="Y1595" s="12" t="s">
        <v>16693</v>
      </c>
      <c r="Z1595" s="12" t="s">
        <v>16694</v>
      </c>
    </row>
    <row r="1596" spans="1:26">
      <c r="A1596" s="12" t="s">
        <v>177</v>
      </c>
      <c r="B1596" s="12" t="s">
        <v>16695</v>
      </c>
      <c r="C1596" s="12" t="s">
        <v>16696</v>
      </c>
      <c r="D1596" s="12" t="s">
        <v>16697</v>
      </c>
      <c r="E1596" s="12" t="s">
        <v>16653</v>
      </c>
      <c r="F1596" s="12" t="s">
        <v>2239</v>
      </c>
      <c r="G1596" s="12" t="s">
        <v>3800</v>
      </c>
      <c r="H1596" s="12" t="s">
        <v>3800</v>
      </c>
      <c r="I1596" s="12" t="s">
        <v>3800</v>
      </c>
      <c r="J1596" s="12" t="s">
        <v>3800</v>
      </c>
      <c r="K1596" s="12" t="s">
        <v>1051</v>
      </c>
      <c r="L1596" s="12" t="s">
        <v>13225</v>
      </c>
      <c r="M1596" s="12" t="s">
        <v>91</v>
      </c>
      <c r="N1596" s="12" t="s">
        <v>91</v>
      </c>
      <c r="O1596" s="12" t="s">
        <v>91</v>
      </c>
      <c r="P1596" s="12" t="s">
        <v>91</v>
      </c>
      <c r="Q1596" s="12" t="s">
        <v>3522</v>
      </c>
      <c r="R1596" s="12" t="s">
        <v>7675</v>
      </c>
      <c r="S1596" s="12" t="s">
        <v>14283</v>
      </c>
      <c r="T1596" s="12" t="s">
        <v>16698</v>
      </c>
      <c r="U1596" s="12" t="s">
        <v>3808</v>
      </c>
      <c r="V1596" s="12" t="s">
        <v>1059</v>
      </c>
      <c r="W1596" s="12" t="s">
        <v>3</v>
      </c>
      <c r="X1596" s="12" t="s">
        <v>1814</v>
      </c>
      <c r="Y1596" s="12" t="s">
        <v>1814</v>
      </c>
      <c r="Z1596" s="12" t="s">
        <v>12937</v>
      </c>
    </row>
    <row r="1597" spans="1:26">
      <c r="A1597" s="12" t="s">
        <v>177</v>
      </c>
      <c r="B1597" s="12" t="s">
        <v>16699</v>
      </c>
      <c r="C1597" s="12" t="s">
        <v>16700</v>
      </c>
      <c r="D1597" s="12" t="s">
        <v>16701</v>
      </c>
      <c r="E1597" s="12" t="s">
        <v>16653</v>
      </c>
      <c r="F1597" s="12" t="s">
        <v>2239</v>
      </c>
      <c r="G1597" s="12" t="s">
        <v>3800</v>
      </c>
      <c r="H1597" s="12" t="s">
        <v>3800</v>
      </c>
      <c r="I1597" s="12" t="s">
        <v>3800</v>
      </c>
      <c r="J1597" s="12" t="s">
        <v>1051</v>
      </c>
      <c r="K1597" s="12" t="s">
        <v>3800</v>
      </c>
      <c r="L1597" s="12" t="s">
        <v>3522</v>
      </c>
      <c r="M1597" s="12" t="s">
        <v>91</v>
      </c>
      <c r="N1597" s="12" t="s">
        <v>91</v>
      </c>
      <c r="O1597" s="12" t="s">
        <v>91</v>
      </c>
      <c r="P1597" s="12" t="s">
        <v>3522</v>
      </c>
      <c r="Q1597" s="12" t="s">
        <v>91</v>
      </c>
      <c r="R1597" s="12" t="s">
        <v>3522</v>
      </c>
      <c r="S1597" s="12" t="s">
        <v>16702</v>
      </c>
      <c r="T1597" s="12" t="s">
        <v>16703</v>
      </c>
      <c r="U1597" s="12" t="s">
        <v>14062</v>
      </c>
      <c r="V1597" s="12" t="s">
        <v>372</v>
      </c>
      <c r="W1597" s="12" t="s">
        <v>11</v>
      </c>
      <c r="X1597" s="12" t="s">
        <v>1814</v>
      </c>
      <c r="Y1597" s="12" t="s">
        <v>1814</v>
      </c>
      <c r="Z1597" s="12" t="s">
        <v>12937</v>
      </c>
    </row>
    <row r="1598" spans="1:26">
      <c r="A1598" s="12" t="s">
        <v>177</v>
      </c>
      <c r="B1598" s="12" t="s">
        <v>1662</v>
      </c>
      <c r="C1598" s="12" t="s">
        <v>16704</v>
      </c>
      <c r="D1598" s="12" t="s">
        <v>16705</v>
      </c>
      <c r="E1598" s="12" t="s">
        <v>16653</v>
      </c>
      <c r="F1598" s="12" t="s">
        <v>3800</v>
      </c>
      <c r="G1598" s="12" t="s">
        <v>3800</v>
      </c>
      <c r="H1598" s="12" t="s">
        <v>3800</v>
      </c>
      <c r="I1598" s="12" t="s">
        <v>3800</v>
      </c>
      <c r="J1598" s="12" t="s">
        <v>3800</v>
      </c>
      <c r="K1598" s="12" t="s">
        <v>1742</v>
      </c>
      <c r="L1598" s="12" t="s">
        <v>91</v>
      </c>
      <c r="M1598" s="12" t="s">
        <v>91</v>
      </c>
      <c r="N1598" s="12" t="s">
        <v>91</v>
      </c>
      <c r="O1598" s="12" t="s">
        <v>91</v>
      </c>
      <c r="P1598" s="12" t="s">
        <v>91</v>
      </c>
      <c r="Q1598" s="12" t="s">
        <v>3926</v>
      </c>
      <c r="R1598" s="12" t="s">
        <v>3926</v>
      </c>
      <c r="S1598" s="12" t="s">
        <v>91</v>
      </c>
      <c r="T1598" s="12" t="s">
        <v>15774</v>
      </c>
      <c r="U1598" s="12" t="s">
        <v>3808</v>
      </c>
      <c r="V1598" s="12" t="s">
        <v>6841</v>
      </c>
      <c r="W1598" s="12" t="s">
        <v>91</v>
      </c>
      <c r="X1598" s="12" t="s">
        <v>16706</v>
      </c>
      <c r="Y1598" s="12" t="s">
        <v>16706</v>
      </c>
      <c r="Z1598" s="12" t="s">
        <v>91</v>
      </c>
    </row>
    <row r="1599" spans="1:26">
      <c r="A1599" s="12" t="s">
        <v>177</v>
      </c>
      <c r="B1599" s="12" t="s">
        <v>15324</v>
      </c>
      <c r="C1599" s="12" t="s">
        <v>16707</v>
      </c>
      <c r="D1599" s="12" t="s">
        <v>16708</v>
      </c>
      <c r="E1599" s="12" t="s">
        <v>16653</v>
      </c>
      <c r="F1599" s="12" t="s">
        <v>1698</v>
      </c>
      <c r="G1599" s="12" t="s">
        <v>1613</v>
      </c>
      <c r="H1599" s="12" t="s">
        <v>1053</v>
      </c>
      <c r="I1599" s="12" t="s">
        <v>1482</v>
      </c>
      <c r="J1599" s="12" t="s">
        <v>1482</v>
      </c>
      <c r="K1599" s="12" t="s">
        <v>1547</v>
      </c>
      <c r="L1599" s="12" t="s">
        <v>4088</v>
      </c>
      <c r="M1599" s="12" t="s">
        <v>4481</v>
      </c>
      <c r="N1599" s="12" t="s">
        <v>4674</v>
      </c>
      <c r="O1599" s="12" t="s">
        <v>371</v>
      </c>
      <c r="P1599" s="12" t="s">
        <v>371</v>
      </c>
      <c r="Q1599" s="12" t="s">
        <v>371</v>
      </c>
      <c r="R1599" s="12" t="s">
        <v>5013</v>
      </c>
      <c r="S1599" s="12" t="s">
        <v>16709</v>
      </c>
      <c r="T1599" s="12" t="s">
        <v>16710</v>
      </c>
      <c r="U1599" s="12" t="s">
        <v>16682</v>
      </c>
      <c r="V1599" s="12" t="s">
        <v>16711</v>
      </c>
      <c r="W1599" s="12" t="s">
        <v>3</v>
      </c>
      <c r="X1599" s="12" t="s">
        <v>16712</v>
      </c>
      <c r="Y1599" s="12" t="s">
        <v>16245</v>
      </c>
      <c r="Z1599" s="12" t="s">
        <v>16713</v>
      </c>
    </row>
    <row r="1600" spans="1:26">
      <c r="A1600" s="12" t="s">
        <v>177</v>
      </c>
      <c r="B1600" s="12" t="s">
        <v>14899</v>
      </c>
      <c r="C1600" s="12" t="s">
        <v>16714</v>
      </c>
      <c r="D1600" s="12" t="s">
        <v>16715</v>
      </c>
      <c r="E1600" s="12" t="s">
        <v>16653</v>
      </c>
      <c r="F1600" s="12" t="s">
        <v>1502</v>
      </c>
      <c r="G1600" s="12" t="s">
        <v>1053</v>
      </c>
      <c r="H1600" s="12" t="s">
        <v>1053</v>
      </c>
      <c r="I1600" s="12" t="s">
        <v>1547</v>
      </c>
      <c r="J1600" s="12" t="s">
        <v>1657</v>
      </c>
      <c r="K1600" s="12" t="s">
        <v>1051</v>
      </c>
      <c r="L1600" s="12" t="s">
        <v>371</v>
      </c>
      <c r="M1600" s="12" t="s">
        <v>371</v>
      </c>
      <c r="N1600" s="12" t="s">
        <v>371</v>
      </c>
      <c r="O1600" s="12" t="s">
        <v>471</v>
      </c>
      <c r="P1600" s="12" t="s">
        <v>3332</v>
      </c>
      <c r="Q1600" s="12" t="s">
        <v>371</v>
      </c>
      <c r="R1600" s="12" t="s">
        <v>5359</v>
      </c>
      <c r="S1600" s="12" t="s">
        <v>16716</v>
      </c>
      <c r="T1600" s="12" t="s">
        <v>16717</v>
      </c>
      <c r="U1600" s="12" t="s">
        <v>16718</v>
      </c>
      <c r="V1600" s="12" t="s">
        <v>1059</v>
      </c>
      <c r="W1600" s="12" t="s">
        <v>3</v>
      </c>
      <c r="X1600" s="12" t="s">
        <v>16412</v>
      </c>
      <c r="Y1600" s="12" t="s">
        <v>16232</v>
      </c>
      <c r="Z1600" s="12" t="s">
        <v>16719</v>
      </c>
    </row>
    <row r="1601" spans="1:26">
      <c r="A1601" s="12" t="s">
        <v>177</v>
      </c>
      <c r="B1601" s="12" t="s">
        <v>8230</v>
      </c>
      <c r="C1601" s="12" t="s">
        <v>16720</v>
      </c>
      <c r="D1601" s="12" t="s">
        <v>16721</v>
      </c>
      <c r="E1601" s="12" t="s">
        <v>16653</v>
      </c>
      <c r="F1601" s="12" t="s">
        <v>1592</v>
      </c>
      <c r="G1601" s="12" t="s">
        <v>1590</v>
      </c>
      <c r="H1601" s="12" t="s">
        <v>1721</v>
      </c>
      <c r="I1601" s="12" t="s">
        <v>1547</v>
      </c>
      <c r="J1601" s="12" t="s">
        <v>1051</v>
      </c>
      <c r="K1601" s="12" t="s">
        <v>1051</v>
      </c>
      <c r="L1601" s="12" t="s">
        <v>3583</v>
      </c>
      <c r="M1601" s="12" t="s">
        <v>3523</v>
      </c>
      <c r="N1601" s="12" t="s">
        <v>371</v>
      </c>
      <c r="O1601" s="12" t="s">
        <v>371</v>
      </c>
      <c r="P1601" s="12" t="s">
        <v>371</v>
      </c>
      <c r="Q1601" s="12" t="s">
        <v>371</v>
      </c>
      <c r="R1601" s="12" t="s">
        <v>16722</v>
      </c>
      <c r="S1601" s="12" t="s">
        <v>16723</v>
      </c>
      <c r="T1601" s="12" t="s">
        <v>16724</v>
      </c>
      <c r="U1601" s="12" t="s">
        <v>14075</v>
      </c>
      <c r="V1601" s="12" t="s">
        <v>1059</v>
      </c>
      <c r="W1601" s="12" t="s">
        <v>3</v>
      </c>
      <c r="X1601" s="12" t="s">
        <v>14901</v>
      </c>
      <c r="Y1601" s="12" t="s">
        <v>16725</v>
      </c>
      <c r="Z1601" s="12" t="s">
        <v>16726</v>
      </c>
    </row>
    <row r="1602" spans="1:26">
      <c r="A1602" s="12" t="s">
        <v>177</v>
      </c>
      <c r="B1602" s="12" t="s">
        <v>7438</v>
      </c>
      <c r="C1602" s="12" t="s">
        <v>16727</v>
      </c>
      <c r="D1602" s="12" t="s">
        <v>16728</v>
      </c>
      <c r="E1602" s="12" t="s">
        <v>16729</v>
      </c>
      <c r="F1602" s="12" t="s">
        <v>3800</v>
      </c>
      <c r="G1602" s="12" t="s">
        <v>1502</v>
      </c>
      <c r="H1602" s="12" t="s">
        <v>1053</v>
      </c>
      <c r="I1602" s="12" t="s">
        <v>1590</v>
      </c>
      <c r="J1602" s="12" t="s">
        <v>1613</v>
      </c>
      <c r="K1602" s="12" t="s">
        <v>1547</v>
      </c>
      <c r="L1602" s="12" t="s">
        <v>91</v>
      </c>
      <c r="M1602" s="12" t="s">
        <v>2696</v>
      </c>
      <c r="N1602" s="12" t="s">
        <v>1054</v>
      </c>
      <c r="O1602" s="12" t="s">
        <v>3523</v>
      </c>
      <c r="P1602" s="12" t="s">
        <v>371</v>
      </c>
      <c r="Q1602" s="12" t="s">
        <v>371</v>
      </c>
      <c r="R1602" s="12" t="s">
        <v>4247</v>
      </c>
      <c r="S1602" s="12" t="s">
        <v>16730</v>
      </c>
      <c r="T1602" s="12" t="s">
        <v>16731</v>
      </c>
      <c r="U1602" s="12" t="s">
        <v>16732</v>
      </c>
      <c r="V1602" s="12" t="s">
        <v>16733</v>
      </c>
      <c r="W1602" s="12" t="s">
        <v>10</v>
      </c>
      <c r="X1602" s="12" t="s">
        <v>11960</v>
      </c>
      <c r="Y1602" s="12" t="s">
        <v>11808</v>
      </c>
      <c r="Z1602" s="12" t="s">
        <v>16734</v>
      </c>
    </row>
    <row r="1603" spans="1:26">
      <c r="A1603" s="12" t="s">
        <v>177</v>
      </c>
      <c r="B1603" s="12" t="s">
        <v>15799</v>
      </c>
      <c r="C1603" s="12" t="s">
        <v>16735</v>
      </c>
      <c r="D1603" s="12" t="s">
        <v>16736</v>
      </c>
      <c r="E1603" s="12" t="s">
        <v>16729</v>
      </c>
      <c r="F1603" s="12" t="s">
        <v>1897</v>
      </c>
      <c r="G1603" s="12" t="s">
        <v>1590</v>
      </c>
      <c r="H1603" s="12" t="s">
        <v>1482</v>
      </c>
      <c r="I1603" s="12" t="s">
        <v>1051</v>
      </c>
      <c r="J1603" s="12" t="s">
        <v>1051</v>
      </c>
      <c r="K1603" s="12" t="s">
        <v>1051</v>
      </c>
      <c r="L1603" s="12" t="s">
        <v>8912</v>
      </c>
      <c r="M1603" s="12" t="s">
        <v>4315</v>
      </c>
      <c r="N1603" s="12" t="s">
        <v>3522</v>
      </c>
      <c r="O1603" s="12" t="s">
        <v>3522</v>
      </c>
      <c r="P1603" s="12" t="s">
        <v>371</v>
      </c>
      <c r="Q1603" s="12" t="s">
        <v>3522</v>
      </c>
      <c r="R1603" s="12" t="s">
        <v>10621</v>
      </c>
      <c r="S1603" s="12" t="s">
        <v>15466</v>
      </c>
      <c r="T1603" s="12" t="s">
        <v>16737</v>
      </c>
      <c r="U1603" s="12" t="s">
        <v>9247</v>
      </c>
      <c r="V1603" s="12" t="s">
        <v>8119</v>
      </c>
      <c r="W1603" s="12" t="s">
        <v>4</v>
      </c>
      <c r="X1603" s="12" t="s">
        <v>9684</v>
      </c>
      <c r="Y1603" s="12" t="s">
        <v>2264</v>
      </c>
      <c r="Z1603" s="12" t="s">
        <v>16738</v>
      </c>
    </row>
    <row r="1604" spans="1:26">
      <c r="A1604" s="12" t="s">
        <v>177</v>
      </c>
      <c r="B1604" s="12" t="s">
        <v>16739</v>
      </c>
      <c r="C1604" s="12" t="s">
        <v>16740</v>
      </c>
      <c r="D1604" s="12" t="s">
        <v>16741</v>
      </c>
      <c r="E1604" s="12" t="s">
        <v>16729</v>
      </c>
      <c r="F1604" s="12" t="s">
        <v>2159</v>
      </c>
      <c r="G1604" s="12" t="s">
        <v>1504</v>
      </c>
      <c r="H1604" s="12" t="s">
        <v>1051</v>
      </c>
      <c r="I1604" s="12" t="s">
        <v>3800</v>
      </c>
      <c r="J1604" s="12" t="s">
        <v>3800</v>
      </c>
      <c r="K1604" s="12" t="s">
        <v>3800</v>
      </c>
      <c r="L1604" s="12" t="s">
        <v>5498</v>
      </c>
      <c r="M1604" s="12" t="s">
        <v>3522</v>
      </c>
      <c r="N1604" s="12" t="s">
        <v>3522</v>
      </c>
      <c r="O1604" s="12" t="s">
        <v>91</v>
      </c>
      <c r="P1604" s="12" t="s">
        <v>91</v>
      </c>
      <c r="Q1604" s="12" t="s">
        <v>91</v>
      </c>
      <c r="R1604" s="12" t="s">
        <v>12089</v>
      </c>
      <c r="S1604" s="12" t="s">
        <v>16742</v>
      </c>
      <c r="T1604" s="12" t="s">
        <v>7532</v>
      </c>
      <c r="U1604" s="12" t="s">
        <v>3808</v>
      </c>
      <c r="V1604" s="12" t="s">
        <v>372</v>
      </c>
      <c r="W1604" s="12" t="s">
        <v>2</v>
      </c>
      <c r="X1604" s="12" t="s">
        <v>16743</v>
      </c>
      <c r="Y1604" s="12" t="s">
        <v>16370</v>
      </c>
      <c r="Z1604" s="12" t="s">
        <v>16744</v>
      </c>
    </row>
    <row r="1605" spans="1:26">
      <c r="A1605" s="12" t="s">
        <v>177</v>
      </c>
      <c r="B1605" s="12" t="s">
        <v>4457</v>
      </c>
      <c r="C1605" s="12" t="s">
        <v>16745</v>
      </c>
      <c r="D1605" s="12" t="s">
        <v>16746</v>
      </c>
      <c r="E1605" s="12" t="s">
        <v>16729</v>
      </c>
      <c r="F1605" s="12" t="s">
        <v>1657</v>
      </c>
      <c r="G1605" s="12" t="s">
        <v>1764</v>
      </c>
      <c r="H1605" s="12" t="s">
        <v>1590</v>
      </c>
      <c r="I1605" s="12" t="s">
        <v>3800</v>
      </c>
      <c r="J1605" s="12" t="s">
        <v>3800</v>
      </c>
      <c r="K1605" s="12" t="s">
        <v>1051</v>
      </c>
      <c r="L1605" s="12" t="s">
        <v>3663</v>
      </c>
      <c r="M1605" s="12" t="s">
        <v>4436</v>
      </c>
      <c r="N1605" s="12" t="s">
        <v>3522</v>
      </c>
      <c r="O1605" s="12" t="s">
        <v>91</v>
      </c>
      <c r="P1605" s="12" t="s">
        <v>91</v>
      </c>
      <c r="Q1605" s="12" t="s">
        <v>371</v>
      </c>
      <c r="R1605" s="12" t="s">
        <v>6026</v>
      </c>
      <c r="S1605" s="12" t="s">
        <v>16747</v>
      </c>
      <c r="T1605" s="12" t="s">
        <v>15409</v>
      </c>
      <c r="U1605" s="12" t="s">
        <v>3808</v>
      </c>
      <c r="V1605" s="12" t="s">
        <v>8119</v>
      </c>
      <c r="W1605" s="12" t="s">
        <v>2</v>
      </c>
      <c r="X1605" s="12" t="s">
        <v>15699</v>
      </c>
      <c r="Y1605" s="12" t="s">
        <v>16529</v>
      </c>
      <c r="Z1605" s="12" t="s">
        <v>16748</v>
      </c>
    </row>
    <row r="1606" spans="1:26">
      <c r="A1606" s="12" t="s">
        <v>177</v>
      </c>
      <c r="B1606" s="12" t="s">
        <v>1365</v>
      </c>
      <c r="C1606" s="12" t="s">
        <v>16749</v>
      </c>
      <c r="D1606" s="12" t="s">
        <v>16750</v>
      </c>
      <c r="E1606" s="12" t="s">
        <v>16729</v>
      </c>
      <c r="F1606" s="12" t="s">
        <v>2049</v>
      </c>
      <c r="G1606" s="12" t="s">
        <v>3800</v>
      </c>
      <c r="H1606" s="12" t="s">
        <v>1051</v>
      </c>
      <c r="I1606" s="12" t="s">
        <v>3800</v>
      </c>
      <c r="J1606" s="12" t="s">
        <v>3800</v>
      </c>
      <c r="K1606" s="12" t="s">
        <v>3800</v>
      </c>
      <c r="L1606" s="12" t="s">
        <v>16751</v>
      </c>
      <c r="M1606" s="12" t="s">
        <v>91</v>
      </c>
      <c r="N1606" s="12" t="s">
        <v>371</v>
      </c>
      <c r="O1606" s="12" t="s">
        <v>91</v>
      </c>
      <c r="P1606" s="12" t="s">
        <v>91</v>
      </c>
      <c r="Q1606" s="12" t="s">
        <v>91</v>
      </c>
      <c r="R1606" s="12" t="s">
        <v>16752</v>
      </c>
      <c r="S1606" s="12" t="s">
        <v>16753</v>
      </c>
      <c r="T1606" s="12" t="s">
        <v>16754</v>
      </c>
      <c r="U1606" s="12" t="s">
        <v>3808</v>
      </c>
      <c r="V1606" s="12" t="s">
        <v>372</v>
      </c>
      <c r="W1606" s="12" t="s">
        <v>3</v>
      </c>
      <c r="X1606" s="12" t="s">
        <v>16755</v>
      </c>
      <c r="Y1606" s="12" t="s">
        <v>16756</v>
      </c>
      <c r="Z1606" s="12" t="s">
        <v>16757</v>
      </c>
    </row>
    <row r="1607" spans="1:26">
      <c r="A1607" s="12" t="s">
        <v>177</v>
      </c>
      <c r="B1607" s="12" t="s">
        <v>13287</v>
      </c>
      <c r="C1607" s="12" t="s">
        <v>16758</v>
      </c>
      <c r="D1607" s="12" t="s">
        <v>16759</v>
      </c>
      <c r="E1607" s="12" t="s">
        <v>16729</v>
      </c>
      <c r="F1607" s="12" t="s">
        <v>2029</v>
      </c>
      <c r="G1607" s="12" t="s">
        <v>1657</v>
      </c>
      <c r="H1607" s="12" t="s">
        <v>3800</v>
      </c>
      <c r="I1607" s="12" t="s">
        <v>3800</v>
      </c>
      <c r="J1607" s="12" t="s">
        <v>3800</v>
      </c>
      <c r="K1607" s="12" t="s">
        <v>3800</v>
      </c>
      <c r="L1607" s="12" t="s">
        <v>4147</v>
      </c>
      <c r="M1607" s="12" t="s">
        <v>2038</v>
      </c>
      <c r="N1607" s="12" t="s">
        <v>91</v>
      </c>
      <c r="O1607" s="12" t="s">
        <v>91</v>
      </c>
      <c r="P1607" s="12" t="s">
        <v>91</v>
      </c>
      <c r="Q1607" s="12" t="s">
        <v>91</v>
      </c>
      <c r="R1607" s="12" t="s">
        <v>4204</v>
      </c>
      <c r="S1607" s="12" t="s">
        <v>16760</v>
      </c>
      <c r="T1607" s="12" t="s">
        <v>11478</v>
      </c>
      <c r="U1607" s="12" t="s">
        <v>3808</v>
      </c>
      <c r="V1607" s="12" t="s">
        <v>372</v>
      </c>
      <c r="W1607" s="12" t="s">
        <v>10</v>
      </c>
      <c r="X1607" s="12" t="s">
        <v>15514</v>
      </c>
      <c r="Y1607" s="12" t="s">
        <v>12382</v>
      </c>
      <c r="Z1607" s="12" t="s">
        <v>16761</v>
      </c>
    </row>
    <row r="1608" spans="1:26">
      <c r="A1608" s="12" t="s">
        <v>177</v>
      </c>
      <c r="B1608" s="12" t="s">
        <v>14303</v>
      </c>
      <c r="C1608" s="12" t="s">
        <v>16762</v>
      </c>
      <c r="D1608" s="12" t="s">
        <v>16763</v>
      </c>
      <c r="E1608" s="12" t="s">
        <v>16729</v>
      </c>
      <c r="F1608" s="12" t="s">
        <v>3800</v>
      </c>
      <c r="G1608" s="12" t="s">
        <v>3800</v>
      </c>
      <c r="H1608" s="12" t="s">
        <v>3800</v>
      </c>
      <c r="I1608" s="12" t="s">
        <v>3800</v>
      </c>
      <c r="J1608" s="12" t="s">
        <v>3800</v>
      </c>
      <c r="K1608" s="12" t="s">
        <v>2239</v>
      </c>
      <c r="L1608" s="12" t="s">
        <v>91</v>
      </c>
      <c r="M1608" s="12" t="s">
        <v>91</v>
      </c>
      <c r="N1608" s="12" t="s">
        <v>91</v>
      </c>
      <c r="O1608" s="12" t="s">
        <v>91</v>
      </c>
      <c r="P1608" s="12" t="s">
        <v>91</v>
      </c>
      <c r="Q1608" s="12" t="s">
        <v>4247</v>
      </c>
      <c r="R1608" s="12" t="s">
        <v>4247</v>
      </c>
      <c r="S1608" s="12" t="s">
        <v>91</v>
      </c>
      <c r="T1608" s="12" t="s">
        <v>16764</v>
      </c>
      <c r="U1608" s="12" t="s">
        <v>3808</v>
      </c>
      <c r="V1608" s="12" t="s">
        <v>6841</v>
      </c>
      <c r="W1608" s="12" t="s">
        <v>91</v>
      </c>
      <c r="X1608" s="12" t="s">
        <v>16765</v>
      </c>
      <c r="Y1608" s="12" t="s">
        <v>16765</v>
      </c>
      <c r="Z1608" s="12" t="s">
        <v>91</v>
      </c>
    </row>
    <row r="1609" spans="1:26">
      <c r="A1609" s="12" t="s">
        <v>177</v>
      </c>
      <c r="B1609" s="12" t="s">
        <v>16766</v>
      </c>
      <c r="C1609" s="12" t="s">
        <v>16767</v>
      </c>
      <c r="D1609" s="12" t="s">
        <v>16768</v>
      </c>
      <c r="E1609" s="12" t="s">
        <v>16729</v>
      </c>
      <c r="F1609" s="12" t="s">
        <v>2159</v>
      </c>
      <c r="G1609" s="12" t="s">
        <v>1482</v>
      </c>
      <c r="H1609" s="12" t="s">
        <v>3800</v>
      </c>
      <c r="I1609" s="12" t="s">
        <v>3800</v>
      </c>
      <c r="J1609" s="12" t="s">
        <v>3800</v>
      </c>
      <c r="K1609" s="12" t="s">
        <v>1482</v>
      </c>
      <c r="L1609" s="12" t="s">
        <v>4101</v>
      </c>
      <c r="M1609" s="12" t="s">
        <v>3522</v>
      </c>
      <c r="N1609" s="12" t="s">
        <v>91</v>
      </c>
      <c r="O1609" s="12" t="s">
        <v>91</v>
      </c>
      <c r="P1609" s="12" t="s">
        <v>91</v>
      </c>
      <c r="Q1609" s="12" t="s">
        <v>3522</v>
      </c>
      <c r="R1609" s="12" t="s">
        <v>6578</v>
      </c>
      <c r="S1609" s="12" t="s">
        <v>16769</v>
      </c>
      <c r="T1609" s="12" t="s">
        <v>11440</v>
      </c>
      <c r="U1609" s="12" t="s">
        <v>3808</v>
      </c>
      <c r="V1609" s="12" t="s">
        <v>12324</v>
      </c>
      <c r="W1609" s="12" t="s">
        <v>10</v>
      </c>
      <c r="X1609" s="12" t="s">
        <v>16756</v>
      </c>
      <c r="Y1609" s="12" t="s">
        <v>16770</v>
      </c>
      <c r="Z1609" s="12" t="s">
        <v>16771</v>
      </c>
    </row>
    <row r="1610" spans="1:26">
      <c r="A1610" s="12" t="s">
        <v>177</v>
      </c>
      <c r="B1610" s="12" t="s">
        <v>16332</v>
      </c>
      <c r="C1610" s="12" t="s">
        <v>16772</v>
      </c>
      <c r="D1610" s="12" t="s">
        <v>16773</v>
      </c>
      <c r="E1610" s="12" t="s">
        <v>16729</v>
      </c>
      <c r="F1610" s="12" t="s">
        <v>1592</v>
      </c>
      <c r="G1610" s="12" t="s">
        <v>1698</v>
      </c>
      <c r="H1610" s="12" t="s">
        <v>1546</v>
      </c>
      <c r="I1610" s="12" t="s">
        <v>1504</v>
      </c>
      <c r="J1610" s="12" t="s">
        <v>1482</v>
      </c>
      <c r="K1610" s="12" t="s">
        <v>1592</v>
      </c>
      <c r="L1610" s="12" t="s">
        <v>3522</v>
      </c>
      <c r="M1610" s="12" t="s">
        <v>5538</v>
      </c>
      <c r="N1610" s="12" t="s">
        <v>3522</v>
      </c>
      <c r="O1610" s="12" t="s">
        <v>3522</v>
      </c>
      <c r="P1610" s="12" t="s">
        <v>375</v>
      </c>
      <c r="Q1610" s="12" t="s">
        <v>3492</v>
      </c>
      <c r="R1610" s="12" t="s">
        <v>6026</v>
      </c>
      <c r="S1610" s="12" t="s">
        <v>16774</v>
      </c>
      <c r="T1610" s="12" t="s">
        <v>16775</v>
      </c>
      <c r="U1610" s="12" t="s">
        <v>16776</v>
      </c>
      <c r="V1610" s="12" t="s">
        <v>16777</v>
      </c>
      <c r="W1610" s="12" t="s">
        <v>4</v>
      </c>
      <c r="X1610" s="12" t="s">
        <v>12691</v>
      </c>
      <c r="Y1610" s="12" t="s">
        <v>16669</v>
      </c>
      <c r="Z1610" s="12" t="s">
        <v>16778</v>
      </c>
    </row>
    <row r="1611" spans="1:26">
      <c r="A1611" s="12" t="s">
        <v>177</v>
      </c>
      <c r="B1611" s="12" t="s">
        <v>7703</v>
      </c>
      <c r="C1611" s="12" t="s">
        <v>16779</v>
      </c>
      <c r="D1611" s="12" t="s">
        <v>16780</v>
      </c>
      <c r="E1611" s="12" t="s">
        <v>16729</v>
      </c>
      <c r="F1611" s="12" t="s">
        <v>2052</v>
      </c>
      <c r="G1611" s="12" t="s">
        <v>1053</v>
      </c>
      <c r="H1611" s="12" t="s">
        <v>3800</v>
      </c>
      <c r="I1611" s="12" t="s">
        <v>3800</v>
      </c>
      <c r="J1611" s="12" t="s">
        <v>3800</v>
      </c>
      <c r="K1611" s="12" t="s">
        <v>3800</v>
      </c>
      <c r="L1611" s="12" t="s">
        <v>3522</v>
      </c>
      <c r="M1611" s="12" t="s">
        <v>2730</v>
      </c>
      <c r="N1611" s="12" t="s">
        <v>91</v>
      </c>
      <c r="O1611" s="12" t="s">
        <v>91</v>
      </c>
      <c r="P1611" s="12" t="s">
        <v>91</v>
      </c>
      <c r="Q1611" s="12" t="s">
        <v>91</v>
      </c>
      <c r="R1611" s="12" t="s">
        <v>6578</v>
      </c>
      <c r="S1611" s="12" t="s">
        <v>16781</v>
      </c>
      <c r="T1611" s="12" t="s">
        <v>16782</v>
      </c>
      <c r="U1611" s="12" t="s">
        <v>3808</v>
      </c>
      <c r="V1611" s="12" t="s">
        <v>372</v>
      </c>
      <c r="W1611" s="12" t="s">
        <v>10</v>
      </c>
      <c r="X1611" s="12" t="s">
        <v>15369</v>
      </c>
      <c r="Y1611" s="12" t="s">
        <v>16783</v>
      </c>
      <c r="Z1611" s="12" t="s">
        <v>16784</v>
      </c>
    </row>
    <row r="1612" spans="1:26">
      <c r="A1612" s="12" t="s">
        <v>177</v>
      </c>
      <c r="B1612" s="12" t="s">
        <v>12674</v>
      </c>
      <c r="C1612" s="12" t="s">
        <v>16785</v>
      </c>
      <c r="D1612" s="12" t="s">
        <v>16786</v>
      </c>
      <c r="E1612" s="12" t="s">
        <v>16729</v>
      </c>
      <c r="F1612" s="12" t="s">
        <v>1984</v>
      </c>
      <c r="G1612" s="12" t="s">
        <v>1053</v>
      </c>
      <c r="H1612" s="12" t="s">
        <v>1482</v>
      </c>
      <c r="I1612" s="12" t="s">
        <v>3800</v>
      </c>
      <c r="J1612" s="12" t="s">
        <v>3800</v>
      </c>
      <c r="K1612" s="12" t="s">
        <v>1051</v>
      </c>
      <c r="L1612" s="12" t="s">
        <v>6142</v>
      </c>
      <c r="M1612" s="12" t="s">
        <v>2730</v>
      </c>
      <c r="N1612" s="12" t="s">
        <v>3522</v>
      </c>
      <c r="O1612" s="12" t="s">
        <v>91</v>
      </c>
      <c r="P1612" s="12" t="s">
        <v>91</v>
      </c>
      <c r="Q1612" s="12" t="s">
        <v>371</v>
      </c>
      <c r="R1612" s="12" t="s">
        <v>7591</v>
      </c>
      <c r="S1612" s="12" t="s">
        <v>16787</v>
      </c>
      <c r="T1612" s="12" t="s">
        <v>16788</v>
      </c>
      <c r="U1612" s="12" t="s">
        <v>3808</v>
      </c>
      <c r="V1612" s="12" t="s">
        <v>8119</v>
      </c>
      <c r="W1612" s="12" t="s">
        <v>2</v>
      </c>
      <c r="X1612" s="12" t="s">
        <v>16387</v>
      </c>
      <c r="Y1612" s="12" t="s">
        <v>16789</v>
      </c>
      <c r="Z1612" s="12" t="s">
        <v>16790</v>
      </c>
    </row>
    <row r="1613" spans="1:26">
      <c r="A1613" s="12" t="s">
        <v>177</v>
      </c>
      <c r="B1613" s="12" t="s">
        <v>16791</v>
      </c>
      <c r="C1613" s="12" t="s">
        <v>16792</v>
      </c>
      <c r="D1613" s="12" t="s">
        <v>16793</v>
      </c>
      <c r="E1613" s="12" t="s">
        <v>16729</v>
      </c>
      <c r="F1613" s="12" t="s">
        <v>1875</v>
      </c>
      <c r="G1613" s="12" t="s">
        <v>1657</v>
      </c>
      <c r="H1613" s="12" t="s">
        <v>1502</v>
      </c>
      <c r="I1613" s="12" t="s">
        <v>1482</v>
      </c>
      <c r="J1613" s="12" t="s">
        <v>3800</v>
      </c>
      <c r="K1613" s="12" t="s">
        <v>1051</v>
      </c>
      <c r="L1613" s="12" t="s">
        <v>6802</v>
      </c>
      <c r="M1613" s="12" t="s">
        <v>3522</v>
      </c>
      <c r="N1613" s="12" t="s">
        <v>2696</v>
      </c>
      <c r="O1613" s="12" t="s">
        <v>3522</v>
      </c>
      <c r="P1613" s="12" t="s">
        <v>91</v>
      </c>
      <c r="Q1613" s="12" t="s">
        <v>371</v>
      </c>
      <c r="R1613" s="12" t="s">
        <v>6026</v>
      </c>
      <c r="S1613" s="12" t="s">
        <v>14010</v>
      </c>
      <c r="T1613" s="12" t="s">
        <v>16794</v>
      </c>
      <c r="U1613" s="12" t="s">
        <v>9247</v>
      </c>
      <c r="V1613" s="12" t="s">
        <v>8119</v>
      </c>
      <c r="W1613" s="12" t="s">
        <v>4</v>
      </c>
      <c r="X1613" s="12" t="s">
        <v>1575</v>
      </c>
      <c r="Y1613" s="12" t="s">
        <v>16795</v>
      </c>
      <c r="Z1613" s="12" t="s">
        <v>16796</v>
      </c>
    </row>
    <row r="1614" spans="1:26">
      <c r="A1614" s="12" t="s">
        <v>177</v>
      </c>
      <c r="B1614" s="12" t="s">
        <v>16797</v>
      </c>
      <c r="C1614" s="12" t="s">
        <v>16798</v>
      </c>
      <c r="D1614" s="12" t="s">
        <v>16799</v>
      </c>
      <c r="E1614" s="12" t="s">
        <v>16729</v>
      </c>
      <c r="F1614" s="12" t="s">
        <v>1764</v>
      </c>
      <c r="G1614" s="12" t="s">
        <v>1853</v>
      </c>
      <c r="H1614" s="12" t="s">
        <v>1504</v>
      </c>
      <c r="I1614" s="12" t="s">
        <v>3800</v>
      </c>
      <c r="J1614" s="12" t="s">
        <v>3800</v>
      </c>
      <c r="K1614" s="12" t="s">
        <v>3800</v>
      </c>
      <c r="L1614" s="12" t="s">
        <v>4436</v>
      </c>
      <c r="M1614" s="12" t="s">
        <v>3522</v>
      </c>
      <c r="N1614" s="12" t="s">
        <v>3522</v>
      </c>
      <c r="O1614" s="12" t="s">
        <v>91</v>
      </c>
      <c r="P1614" s="12" t="s">
        <v>91</v>
      </c>
      <c r="Q1614" s="12" t="s">
        <v>91</v>
      </c>
      <c r="R1614" s="12" t="s">
        <v>6578</v>
      </c>
      <c r="S1614" s="12" t="s">
        <v>16615</v>
      </c>
      <c r="T1614" s="12" t="s">
        <v>16800</v>
      </c>
      <c r="U1614" s="12" t="s">
        <v>3808</v>
      </c>
      <c r="V1614" s="12" t="s">
        <v>372</v>
      </c>
      <c r="W1614" s="12" t="s">
        <v>2</v>
      </c>
      <c r="X1614" s="12" t="s">
        <v>16801</v>
      </c>
      <c r="Y1614" s="12" t="s">
        <v>16802</v>
      </c>
      <c r="Z1614" s="12" t="s">
        <v>16803</v>
      </c>
    </row>
    <row r="1615" spans="1:26">
      <c r="A1615" s="12" t="s">
        <v>177</v>
      </c>
      <c r="B1615" s="12" t="s">
        <v>15533</v>
      </c>
      <c r="C1615" s="12" t="s">
        <v>16804</v>
      </c>
      <c r="D1615" s="12" t="s">
        <v>16805</v>
      </c>
      <c r="E1615" s="12" t="s">
        <v>16729</v>
      </c>
      <c r="F1615" s="12" t="s">
        <v>1719</v>
      </c>
      <c r="G1615" s="12" t="s">
        <v>1482</v>
      </c>
      <c r="H1615" s="12" t="s">
        <v>3800</v>
      </c>
      <c r="I1615" s="12" t="s">
        <v>3800</v>
      </c>
      <c r="J1615" s="12" t="s">
        <v>3800</v>
      </c>
      <c r="K1615" s="12" t="s">
        <v>1051</v>
      </c>
      <c r="L1615" s="12" t="s">
        <v>3522</v>
      </c>
      <c r="M1615" s="12" t="s">
        <v>3522</v>
      </c>
      <c r="N1615" s="12" t="s">
        <v>91</v>
      </c>
      <c r="O1615" s="12" t="s">
        <v>91</v>
      </c>
      <c r="P1615" s="12" t="s">
        <v>91</v>
      </c>
      <c r="Q1615" s="12" t="s">
        <v>371</v>
      </c>
      <c r="R1615" s="12" t="s">
        <v>6578</v>
      </c>
      <c r="S1615" s="12" t="s">
        <v>16806</v>
      </c>
      <c r="T1615" s="12" t="s">
        <v>16303</v>
      </c>
      <c r="U1615" s="12" t="s">
        <v>3808</v>
      </c>
      <c r="V1615" s="12" t="s">
        <v>8119</v>
      </c>
      <c r="W1615" s="12" t="s">
        <v>10</v>
      </c>
      <c r="X1615" s="12" t="s">
        <v>1814</v>
      </c>
      <c r="Y1615" s="12" t="s">
        <v>1814</v>
      </c>
      <c r="Z1615" s="12" t="s">
        <v>12937</v>
      </c>
    </row>
    <row r="1616" spans="1:26">
      <c r="A1616" s="12" t="s">
        <v>177</v>
      </c>
      <c r="B1616" s="12" t="s">
        <v>15793</v>
      </c>
      <c r="C1616" s="12" t="s">
        <v>16807</v>
      </c>
      <c r="D1616" s="12" t="s">
        <v>16808</v>
      </c>
      <c r="E1616" s="12" t="s">
        <v>16729</v>
      </c>
      <c r="F1616" s="12" t="s">
        <v>1053</v>
      </c>
      <c r="G1616" s="12" t="s">
        <v>1657</v>
      </c>
      <c r="H1616" s="12" t="s">
        <v>1053</v>
      </c>
      <c r="I1616" s="12" t="s">
        <v>1051</v>
      </c>
      <c r="J1616" s="12" t="s">
        <v>1482</v>
      </c>
      <c r="K1616" s="12" t="s">
        <v>1546</v>
      </c>
      <c r="L1616" s="12" t="s">
        <v>3522</v>
      </c>
      <c r="M1616" s="12" t="s">
        <v>3522</v>
      </c>
      <c r="N1616" s="12" t="s">
        <v>2730</v>
      </c>
      <c r="O1616" s="12" t="s">
        <v>3522</v>
      </c>
      <c r="P1616" s="12" t="s">
        <v>375</v>
      </c>
      <c r="Q1616" s="12" t="s">
        <v>4781</v>
      </c>
      <c r="R1616" s="12" t="s">
        <v>12089</v>
      </c>
      <c r="S1616" s="12" t="s">
        <v>14586</v>
      </c>
      <c r="T1616" s="12" t="s">
        <v>14068</v>
      </c>
      <c r="U1616" s="12" t="s">
        <v>16809</v>
      </c>
      <c r="V1616" s="12" t="s">
        <v>16810</v>
      </c>
      <c r="W1616" s="12" t="s">
        <v>4</v>
      </c>
      <c r="X1616" s="12" t="s">
        <v>14848</v>
      </c>
      <c r="Y1616" s="12" t="s">
        <v>16464</v>
      </c>
      <c r="Z1616" s="12" t="s">
        <v>16811</v>
      </c>
    </row>
    <row r="1617" spans="1:26">
      <c r="A1617" s="12" t="s">
        <v>177</v>
      </c>
      <c r="B1617" s="12" t="s">
        <v>7439</v>
      </c>
      <c r="C1617" s="12" t="s">
        <v>16812</v>
      </c>
      <c r="D1617" s="12" t="s">
        <v>16813</v>
      </c>
      <c r="E1617" s="12" t="s">
        <v>16729</v>
      </c>
      <c r="F1617" s="12" t="s">
        <v>1721</v>
      </c>
      <c r="G1617" s="12" t="s">
        <v>1657</v>
      </c>
      <c r="H1617" s="12" t="s">
        <v>1053</v>
      </c>
      <c r="I1617" s="12" t="s">
        <v>1051</v>
      </c>
      <c r="J1617" s="12" t="s">
        <v>1051</v>
      </c>
      <c r="K1617" s="12" t="s">
        <v>1504</v>
      </c>
      <c r="L1617" s="12" t="s">
        <v>3522</v>
      </c>
      <c r="M1617" s="12" t="s">
        <v>3074</v>
      </c>
      <c r="N1617" s="12" t="s">
        <v>2730</v>
      </c>
      <c r="O1617" s="12" t="s">
        <v>3522</v>
      </c>
      <c r="P1617" s="12" t="s">
        <v>371</v>
      </c>
      <c r="Q1617" s="12" t="s">
        <v>371</v>
      </c>
      <c r="R1617" s="12" t="s">
        <v>5537</v>
      </c>
      <c r="S1617" s="12" t="s">
        <v>14609</v>
      </c>
      <c r="T1617" s="12" t="s">
        <v>16814</v>
      </c>
      <c r="U1617" s="12" t="s">
        <v>9247</v>
      </c>
      <c r="V1617" s="12" t="s">
        <v>14162</v>
      </c>
      <c r="W1617" s="12" t="s">
        <v>4</v>
      </c>
      <c r="X1617" s="12" t="s">
        <v>8129</v>
      </c>
      <c r="Y1617" s="12" t="s">
        <v>12908</v>
      </c>
      <c r="Z1617" s="12" t="s">
        <v>16815</v>
      </c>
    </row>
    <row r="1618" spans="1:26">
      <c r="A1618" s="12" t="s">
        <v>177</v>
      </c>
      <c r="B1618" s="12" t="s">
        <v>16816</v>
      </c>
      <c r="C1618" s="12" t="s">
        <v>16817</v>
      </c>
      <c r="D1618" s="12" t="s">
        <v>16818</v>
      </c>
      <c r="E1618" s="12" t="s">
        <v>16729</v>
      </c>
      <c r="F1618" s="12" t="s">
        <v>1546</v>
      </c>
      <c r="G1618" s="12" t="s">
        <v>1657</v>
      </c>
      <c r="H1618" s="12" t="s">
        <v>1590</v>
      </c>
      <c r="I1618" s="12" t="s">
        <v>1502</v>
      </c>
      <c r="J1618" s="12" t="s">
        <v>1504</v>
      </c>
      <c r="K1618" s="12" t="s">
        <v>1504</v>
      </c>
      <c r="L1618" s="12" t="s">
        <v>371</v>
      </c>
      <c r="M1618" s="12" t="s">
        <v>3332</v>
      </c>
      <c r="N1618" s="12" t="s">
        <v>3804</v>
      </c>
      <c r="O1618" s="12" t="s">
        <v>431</v>
      </c>
      <c r="P1618" s="12" t="s">
        <v>371</v>
      </c>
      <c r="Q1618" s="12" t="s">
        <v>371</v>
      </c>
      <c r="R1618" s="12" t="s">
        <v>16819</v>
      </c>
      <c r="S1618" s="12" t="s">
        <v>16820</v>
      </c>
      <c r="T1618" s="12" t="s">
        <v>16821</v>
      </c>
      <c r="U1618" s="12" t="s">
        <v>16822</v>
      </c>
      <c r="V1618" s="12" t="s">
        <v>14162</v>
      </c>
      <c r="W1618" s="12" t="s">
        <v>3</v>
      </c>
      <c r="X1618" s="12" t="s">
        <v>2264</v>
      </c>
      <c r="Y1618" s="12" t="s">
        <v>13311</v>
      </c>
      <c r="Z1618" s="12" t="s">
        <v>16823</v>
      </c>
    </row>
    <row r="1619" spans="1:26">
      <c r="A1619" s="12" t="s">
        <v>177</v>
      </c>
      <c r="B1619" s="12" t="s">
        <v>16725</v>
      </c>
      <c r="C1619" s="12" t="s">
        <v>16824</v>
      </c>
      <c r="D1619" s="12" t="s">
        <v>16825</v>
      </c>
      <c r="E1619" s="12" t="s">
        <v>16729</v>
      </c>
      <c r="F1619" s="12" t="s">
        <v>3800</v>
      </c>
      <c r="G1619" s="12" t="s">
        <v>3800</v>
      </c>
      <c r="H1619" s="12" t="s">
        <v>3800</v>
      </c>
      <c r="I1619" s="12" t="s">
        <v>3800</v>
      </c>
      <c r="J1619" s="12" t="s">
        <v>3800</v>
      </c>
      <c r="K1619" s="12" t="s">
        <v>2239</v>
      </c>
      <c r="L1619" s="12" t="s">
        <v>91</v>
      </c>
      <c r="M1619" s="12" t="s">
        <v>91</v>
      </c>
      <c r="N1619" s="12" t="s">
        <v>91</v>
      </c>
      <c r="O1619" s="12" t="s">
        <v>91</v>
      </c>
      <c r="P1619" s="12" t="s">
        <v>91</v>
      </c>
      <c r="Q1619" s="12" t="s">
        <v>6816</v>
      </c>
      <c r="R1619" s="12" t="s">
        <v>6816</v>
      </c>
      <c r="S1619" s="12" t="s">
        <v>91</v>
      </c>
      <c r="T1619" s="12" t="s">
        <v>16826</v>
      </c>
      <c r="U1619" s="12" t="s">
        <v>3808</v>
      </c>
      <c r="V1619" s="12" t="s">
        <v>6841</v>
      </c>
      <c r="W1619" s="12" t="s">
        <v>91</v>
      </c>
      <c r="X1619" s="12" t="s">
        <v>16827</v>
      </c>
      <c r="Y1619" s="12" t="s">
        <v>16827</v>
      </c>
      <c r="Z1619" s="12" t="s">
        <v>91</v>
      </c>
    </row>
    <row r="1620" spans="1:26">
      <c r="A1620" s="12" t="s">
        <v>177</v>
      </c>
      <c r="B1620" s="12" t="s">
        <v>12981</v>
      </c>
      <c r="C1620" s="12" t="s">
        <v>16828</v>
      </c>
      <c r="D1620" s="12" t="s">
        <v>16829</v>
      </c>
      <c r="E1620" s="12" t="s">
        <v>16729</v>
      </c>
      <c r="F1620" s="12" t="s">
        <v>1613</v>
      </c>
      <c r="G1620" s="12" t="s">
        <v>1547</v>
      </c>
      <c r="H1620" s="12" t="s">
        <v>1721</v>
      </c>
      <c r="I1620" s="12" t="s">
        <v>1547</v>
      </c>
      <c r="J1620" s="12" t="s">
        <v>1504</v>
      </c>
      <c r="K1620" s="12" t="s">
        <v>1504</v>
      </c>
      <c r="L1620" s="12" t="s">
        <v>371</v>
      </c>
      <c r="M1620" s="12" t="s">
        <v>371</v>
      </c>
      <c r="N1620" s="12" t="s">
        <v>3970</v>
      </c>
      <c r="O1620" s="12" t="s">
        <v>371</v>
      </c>
      <c r="P1620" s="12" t="s">
        <v>371</v>
      </c>
      <c r="Q1620" s="12" t="s">
        <v>371</v>
      </c>
      <c r="R1620" s="12" t="s">
        <v>16752</v>
      </c>
      <c r="S1620" s="12" t="s">
        <v>16830</v>
      </c>
      <c r="T1620" s="12" t="s">
        <v>16831</v>
      </c>
      <c r="U1620" s="12" t="s">
        <v>14217</v>
      </c>
      <c r="V1620" s="12" t="s">
        <v>14162</v>
      </c>
      <c r="W1620" s="12" t="s">
        <v>3</v>
      </c>
      <c r="X1620" s="12" t="s">
        <v>13543</v>
      </c>
      <c r="Y1620" s="12" t="s">
        <v>16832</v>
      </c>
      <c r="Z1620" s="12" t="s">
        <v>16833</v>
      </c>
    </row>
    <row r="1621" spans="1:26">
      <c r="A1621" s="12" t="s">
        <v>177</v>
      </c>
      <c r="B1621" s="12" t="s">
        <v>16304</v>
      </c>
      <c r="C1621" s="12" t="s">
        <v>16834</v>
      </c>
      <c r="D1621" s="12" t="s">
        <v>16835</v>
      </c>
      <c r="E1621" s="12" t="s">
        <v>16836</v>
      </c>
      <c r="F1621" s="12" t="s">
        <v>3800</v>
      </c>
      <c r="G1621" s="12" t="s">
        <v>3800</v>
      </c>
      <c r="H1621" s="12" t="s">
        <v>3800</v>
      </c>
      <c r="I1621" s="12" t="s">
        <v>3800</v>
      </c>
      <c r="J1621" s="12" t="s">
        <v>3800</v>
      </c>
      <c r="K1621" s="12" t="s">
        <v>2049</v>
      </c>
      <c r="L1621" s="12" t="s">
        <v>91</v>
      </c>
      <c r="M1621" s="12" t="s">
        <v>91</v>
      </c>
      <c r="N1621" s="12" t="s">
        <v>91</v>
      </c>
      <c r="O1621" s="12" t="s">
        <v>91</v>
      </c>
      <c r="P1621" s="12" t="s">
        <v>91</v>
      </c>
      <c r="Q1621" s="12" t="s">
        <v>4674</v>
      </c>
      <c r="R1621" s="12" t="s">
        <v>4674</v>
      </c>
      <c r="S1621" s="12" t="s">
        <v>91</v>
      </c>
      <c r="T1621" s="12" t="s">
        <v>16837</v>
      </c>
      <c r="U1621" s="12" t="s">
        <v>3808</v>
      </c>
      <c r="V1621" s="12" t="s">
        <v>6841</v>
      </c>
      <c r="W1621" s="12" t="s">
        <v>91</v>
      </c>
      <c r="X1621" s="12" t="s">
        <v>16838</v>
      </c>
      <c r="Y1621" s="12" t="s">
        <v>16838</v>
      </c>
      <c r="Z1621" s="12" t="s">
        <v>91</v>
      </c>
    </row>
    <row r="1622" spans="1:26">
      <c r="A1622" s="12" t="s">
        <v>177</v>
      </c>
      <c r="B1622" s="12" t="s">
        <v>16839</v>
      </c>
      <c r="C1622" s="12" t="s">
        <v>16840</v>
      </c>
      <c r="D1622" s="12" t="s">
        <v>16841</v>
      </c>
      <c r="E1622" s="12" t="s">
        <v>16836</v>
      </c>
      <c r="F1622" s="12" t="s">
        <v>1744</v>
      </c>
      <c r="G1622" s="12" t="s">
        <v>1721</v>
      </c>
      <c r="H1622" s="12" t="s">
        <v>1502</v>
      </c>
      <c r="I1622" s="12" t="s">
        <v>3800</v>
      </c>
      <c r="J1622" s="12" t="s">
        <v>1051</v>
      </c>
      <c r="K1622" s="12" t="s">
        <v>1502</v>
      </c>
      <c r="L1622" s="12" t="s">
        <v>371</v>
      </c>
      <c r="M1622" s="12" t="s">
        <v>4165</v>
      </c>
      <c r="N1622" s="12" t="s">
        <v>371</v>
      </c>
      <c r="O1622" s="12" t="s">
        <v>91</v>
      </c>
      <c r="P1622" s="12" t="s">
        <v>371</v>
      </c>
      <c r="Q1622" s="12" t="s">
        <v>375</v>
      </c>
      <c r="R1622" s="12" t="s">
        <v>3130</v>
      </c>
      <c r="S1622" s="12" t="s">
        <v>16842</v>
      </c>
      <c r="T1622" s="12" t="s">
        <v>16843</v>
      </c>
      <c r="U1622" s="12" t="s">
        <v>11194</v>
      </c>
      <c r="V1622" s="12" t="s">
        <v>14877</v>
      </c>
      <c r="W1622" s="12" t="s">
        <v>3</v>
      </c>
      <c r="X1622" s="12" t="s">
        <v>16844</v>
      </c>
      <c r="Y1622" s="12" t="s">
        <v>16845</v>
      </c>
      <c r="Z1622" s="12" t="s">
        <v>16846</v>
      </c>
    </row>
    <row r="1623" spans="1:26">
      <c r="A1623" s="12" t="s">
        <v>177</v>
      </c>
      <c r="B1623" s="12" t="s">
        <v>15264</v>
      </c>
      <c r="C1623" s="12" t="s">
        <v>16847</v>
      </c>
      <c r="D1623" s="12" t="s">
        <v>16848</v>
      </c>
      <c r="E1623" s="12" t="s">
        <v>16836</v>
      </c>
      <c r="F1623" s="12" t="s">
        <v>1698</v>
      </c>
      <c r="G1623" s="12" t="s">
        <v>1744</v>
      </c>
      <c r="H1623" s="12" t="s">
        <v>1504</v>
      </c>
      <c r="I1623" s="12" t="s">
        <v>3800</v>
      </c>
      <c r="J1623" s="12" t="s">
        <v>1051</v>
      </c>
      <c r="K1623" s="12" t="s">
        <v>1546</v>
      </c>
      <c r="L1623" s="12" t="s">
        <v>3522</v>
      </c>
      <c r="M1623" s="12" t="s">
        <v>4012</v>
      </c>
      <c r="N1623" s="12" t="s">
        <v>2172</v>
      </c>
      <c r="O1623" s="12" t="s">
        <v>91</v>
      </c>
      <c r="P1623" s="12" t="s">
        <v>371</v>
      </c>
      <c r="Q1623" s="12" t="s">
        <v>2315</v>
      </c>
      <c r="R1623" s="12" t="s">
        <v>7249</v>
      </c>
      <c r="S1623" s="12" t="s">
        <v>14763</v>
      </c>
      <c r="T1623" s="12" t="s">
        <v>14527</v>
      </c>
      <c r="U1623" s="12" t="s">
        <v>11194</v>
      </c>
      <c r="V1623" s="12" t="s">
        <v>16849</v>
      </c>
      <c r="W1623" s="12" t="s">
        <v>10</v>
      </c>
      <c r="X1623" s="12" t="s">
        <v>10089</v>
      </c>
      <c r="Y1623" s="12" t="s">
        <v>3208</v>
      </c>
      <c r="Z1623" s="12" t="s">
        <v>16850</v>
      </c>
    </row>
    <row r="1624" spans="1:26">
      <c r="A1624" s="12" t="s">
        <v>177</v>
      </c>
      <c r="B1624" s="12" t="s">
        <v>16851</v>
      </c>
      <c r="C1624" s="12" t="s">
        <v>16852</v>
      </c>
      <c r="D1624" s="12" t="s">
        <v>16853</v>
      </c>
      <c r="E1624" s="12" t="s">
        <v>16836</v>
      </c>
      <c r="F1624" s="12" t="s">
        <v>1698</v>
      </c>
      <c r="G1624" s="12" t="s">
        <v>1831</v>
      </c>
      <c r="H1624" s="12" t="s">
        <v>1502</v>
      </c>
      <c r="I1624" s="12" t="s">
        <v>1051</v>
      </c>
      <c r="J1624" s="12" t="s">
        <v>3800</v>
      </c>
      <c r="K1624" s="12" t="s">
        <v>1051</v>
      </c>
      <c r="L1624" s="12" t="s">
        <v>4781</v>
      </c>
      <c r="M1624" s="12" t="s">
        <v>3522</v>
      </c>
      <c r="N1624" s="12" t="s">
        <v>3522</v>
      </c>
      <c r="O1624" s="12" t="s">
        <v>3522</v>
      </c>
      <c r="P1624" s="12" t="s">
        <v>91</v>
      </c>
      <c r="Q1624" s="12" t="s">
        <v>371</v>
      </c>
      <c r="R1624" s="12" t="s">
        <v>5538</v>
      </c>
      <c r="S1624" s="12" t="s">
        <v>16854</v>
      </c>
      <c r="T1624" s="12" t="s">
        <v>16855</v>
      </c>
      <c r="U1624" s="12" t="s">
        <v>11194</v>
      </c>
      <c r="V1624" s="12" t="s">
        <v>12481</v>
      </c>
      <c r="W1624" s="12" t="s">
        <v>4</v>
      </c>
      <c r="X1624" s="12" t="s">
        <v>12780</v>
      </c>
      <c r="Y1624" s="12" t="s">
        <v>4185</v>
      </c>
      <c r="Z1624" s="12" t="s">
        <v>16856</v>
      </c>
    </row>
    <row r="1625" spans="1:26">
      <c r="A1625" s="12" t="s">
        <v>177</v>
      </c>
      <c r="B1625" s="12" t="s">
        <v>16857</v>
      </c>
      <c r="C1625" s="12" t="s">
        <v>16858</v>
      </c>
      <c r="D1625" s="12" t="s">
        <v>16859</v>
      </c>
      <c r="E1625" s="12" t="s">
        <v>16836</v>
      </c>
      <c r="F1625" s="12" t="s">
        <v>1984</v>
      </c>
      <c r="G1625" s="12" t="s">
        <v>1657</v>
      </c>
      <c r="H1625" s="12" t="s">
        <v>1051</v>
      </c>
      <c r="I1625" s="12" t="s">
        <v>3800</v>
      </c>
      <c r="J1625" s="12" t="s">
        <v>3800</v>
      </c>
      <c r="K1625" s="12" t="s">
        <v>3800</v>
      </c>
      <c r="L1625" s="12" t="s">
        <v>6142</v>
      </c>
      <c r="M1625" s="12" t="s">
        <v>3522</v>
      </c>
      <c r="N1625" s="12" t="s">
        <v>3522</v>
      </c>
      <c r="O1625" s="12" t="s">
        <v>91</v>
      </c>
      <c r="P1625" s="12" t="s">
        <v>91</v>
      </c>
      <c r="Q1625" s="12" t="s">
        <v>91</v>
      </c>
      <c r="R1625" s="12" t="s">
        <v>5538</v>
      </c>
      <c r="S1625" s="12" t="s">
        <v>13027</v>
      </c>
      <c r="T1625" s="12" t="s">
        <v>16860</v>
      </c>
      <c r="U1625" s="12" t="s">
        <v>3808</v>
      </c>
      <c r="V1625" s="12" t="s">
        <v>372</v>
      </c>
      <c r="W1625" s="12" t="s">
        <v>2</v>
      </c>
      <c r="X1625" s="12" t="s">
        <v>13478</v>
      </c>
      <c r="Y1625" s="12" t="s">
        <v>13071</v>
      </c>
      <c r="Z1625" s="12" t="s">
        <v>16861</v>
      </c>
    </row>
    <row r="1626" spans="1:26">
      <c r="A1626" s="12" t="s">
        <v>177</v>
      </c>
      <c r="B1626" s="12" t="s">
        <v>16862</v>
      </c>
      <c r="C1626" s="12" t="s">
        <v>16863</v>
      </c>
      <c r="D1626" s="12" t="s">
        <v>16864</v>
      </c>
      <c r="E1626" s="12" t="s">
        <v>16836</v>
      </c>
      <c r="F1626" s="12" t="s">
        <v>2114</v>
      </c>
      <c r="G1626" s="12" t="s">
        <v>1547</v>
      </c>
      <c r="H1626" s="12" t="s">
        <v>3800</v>
      </c>
      <c r="I1626" s="12" t="s">
        <v>3800</v>
      </c>
      <c r="J1626" s="12" t="s">
        <v>3800</v>
      </c>
      <c r="K1626" s="12" t="s">
        <v>3800</v>
      </c>
      <c r="L1626" s="12" t="s">
        <v>8235</v>
      </c>
      <c r="M1626" s="12" t="s">
        <v>3522</v>
      </c>
      <c r="N1626" s="12" t="s">
        <v>91</v>
      </c>
      <c r="O1626" s="12" t="s">
        <v>91</v>
      </c>
      <c r="P1626" s="12" t="s">
        <v>91</v>
      </c>
      <c r="Q1626" s="12" t="s">
        <v>91</v>
      </c>
      <c r="R1626" s="12" t="s">
        <v>5538</v>
      </c>
      <c r="S1626" s="12" t="s">
        <v>11118</v>
      </c>
      <c r="T1626" s="12" t="s">
        <v>7532</v>
      </c>
      <c r="U1626" s="12" t="s">
        <v>3808</v>
      </c>
      <c r="V1626" s="12" t="s">
        <v>372</v>
      </c>
      <c r="W1626" s="12" t="s">
        <v>10</v>
      </c>
      <c r="X1626" s="12" t="s">
        <v>16865</v>
      </c>
      <c r="Y1626" s="12" t="s">
        <v>16866</v>
      </c>
      <c r="Z1626" s="12" t="s">
        <v>16867</v>
      </c>
    </row>
    <row r="1627" spans="1:26">
      <c r="A1627" s="12" t="s">
        <v>177</v>
      </c>
      <c r="B1627" s="12" t="s">
        <v>14212</v>
      </c>
      <c r="C1627" s="12" t="s">
        <v>16868</v>
      </c>
      <c r="D1627" s="12" t="s">
        <v>16869</v>
      </c>
      <c r="E1627" s="12" t="s">
        <v>16836</v>
      </c>
      <c r="F1627" s="12" t="s">
        <v>2007</v>
      </c>
      <c r="G1627" s="12" t="s">
        <v>1657</v>
      </c>
      <c r="H1627" s="12" t="s">
        <v>3800</v>
      </c>
      <c r="I1627" s="12" t="s">
        <v>3800</v>
      </c>
      <c r="J1627" s="12" t="s">
        <v>3800</v>
      </c>
      <c r="K1627" s="12" t="s">
        <v>3800</v>
      </c>
      <c r="L1627" s="12" t="s">
        <v>5929</v>
      </c>
      <c r="M1627" s="12" t="s">
        <v>3522</v>
      </c>
      <c r="N1627" s="12" t="s">
        <v>91</v>
      </c>
      <c r="O1627" s="12" t="s">
        <v>91</v>
      </c>
      <c r="P1627" s="12" t="s">
        <v>91</v>
      </c>
      <c r="Q1627" s="12" t="s">
        <v>91</v>
      </c>
      <c r="R1627" s="12" t="s">
        <v>5538</v>
      </c>
      <c r="S1627" s="12" t="s">
        <v>16870</v>
      </c>
      <c r="T1627" s="12" t="s">
        <v>7532</v>
      </c>
      <c r="U1627" s="12" t="s">
        <v>3808</v>
      </c>
      <c r="V1627" s="12" t="s">
        <v>372</v>
      </c>
      <c r="W1627" s="12" t="s">
        <v>10</v>
      </c>
      <c r="X1627" s="12" t="s">
        <v>14555</v>
      </c>
      <c r="Y1627" s="12" t="s">
        <v>16871</v>
      </c>
      <c r="Z1627" s="12" t="s">
        <v>16872</v>
      </c>
    </row>
    <row r="1628" spans="1:26">
      <c r="A1628" s="12" t="s">
        <v>177</v>
      </c>
      <c r="B1628" s="12" t="s">
        <v>16873</v>
      </c>
      <c r="C1628" s="12" t="s">
        <v>16874</v>
      </c>
      <c r="D1628" s="12" t="s">
        <v>16875</v>
      </c>
      <c r="E1628" s="12" t="s">
        <v>16836</v>
      </c>
      <c r="F1628" s="12" t="s">
        <v>1853</v>
      </c>
      <c r="G1628" s="12" t="s">
        <v>1698</v>
      </c>
      <c r="H1628" s="12" t="s">
        <v>1502</v>
      </c>
      <c r="I1628" s="12" t="s">
        <v>1051</v>
      </c>
      <c r="J1628" s="12" t="s">
        <v>3800</v>
      </c>
      <c r="K1628" s="12" t="s">
        <v>3800</v>
      </c>
      <c r="L1628" s="12" t="s">
        <v>4300</v>
      </c>
      <c r="M1628" s="12" t="s">
        <v>4781</v>
      </c>
      <c r="N1628" s="12" t="s">
        <v>3522</v>
      </c>
      <c r="O1628" s="12" t="s">
        <v>371</v>
      </c>
      <c r="P1628" s="12" t="s">
        <v>91</v>
      </c>
      <c r="Q1628" s="12" t="s">
        <v>91</v>
      </c>
      <c r="R1628" s="12" t="s">
        <v>4781</v>
      </c>
      <c r="S1628" s="12" t="s">
        <v>14166</v>
      </c>
      <c r="T1628" s="12" t="s">
        <v>16544</v>
      </c>
      <c r="U1628" s="12" t="s">
        <v>11194</v>
      </c>
      <c r="V1628" s="12" t="s">
        <v>372</v>
      </c>
      <c r="W1628" s="12" t="s">
        <v>2</v>
      </c>
      <c r="X1628" s="12" t="s">
        <v>15536</v>
      </c>
      <c r="Y1628" s="12" t="s">
        <v>9606</v>
      </c>
      <c r="Z1628" s="12" t="s">
        <v>16876</v>
      </c>
    </row>
    <row r="1629" spans="1:26">
      <c r="A1629" s="12" t="s">
        <v>177</v>
      </c>
      <c r="B1629" s="12" t="s">
        <v>14194</v>
      </c>
      <c r="C1629" s="12" t="s">
        <v>16877</v>
      </c>
      <c r="D1629" s="12" t="s">
        <v>16878</v>
      </c>
      <c r="E1629" s="12" t="s">
        <v>16836</v>
      </c>
      <c r="F1629" s="12" t="s">
        <v>1831</v>
      </c>
      <c r="G1629" s="12" t="s">
        <v>1786</v>
      </c>
      <c r="H1629" s="12" t="s">
        <v>1482</v>
      </c>
      <c r="I1629" s="12" t="s">
        <v>3800</v>
      </c>
      <c r="J1629" s="12" t="s">
        <v>3800</v>
      </c>
      <c r="K1629" s="12" t="s">
        <v>3800</v>
      </c>
      <c r="L1629" s="12" t="s">
        <v>4781</v>
      </c>
      <c r="M1629" s="12" t="s">
        <v>4104</v>
      </c>
      <c r="N1629" s="12" t="s">
        <v>371</v>
      </c>
      <c r="O1629" s="12" t="s">
        <v>91</v>
      </c>
      <c r="P1629" s="12" t="s">
        <v>91</v>
      </c>
      <c r="Q1629" s="12" t="s">
        <v>91</v>
      </c>
      <c r="R1629" s="12" t="s">
        <v>5563</v>
      </c>
      <c r="S1629" s="12" t="s">
        <v>16597</v>
      </c>
      <c r="T1629" s="12" t="s">
        <v>16879</v>
      </c>
      <c r="U1629" s="12" t="s">
        <v>3808</v>
      </c>
      <c r="V1629" s="12" t="s">
        <v>372</v>
      </c>
      <c r="W1629" s="12" t="s">
        <v>10</v>
      </c>
      <c r="X1629" s="12" t="s">
        <v>13819</v>
      </c>
      <c r="Y1629" s="12" t="s">
        <v>2726</v>
      </c>
      <c r="Z1629" s="12" t="s">
        <v>16880</v>
      </c>
    </row>
    <row r="1630" spans="1:26">
      <c r="A1630" s="12" t="s">
        <v>177</v>
      </c>
      <c r="B1630" s="12" t="s">
        <v>1683</v>
      </c>
      <c r="C1630" s="12" t="s">
        <v>16881</v>
      </c>
      <c r="D1630" s="12" t="s">
        <v>16882</v>
      </c>
      <c r="E1630" s="12" t="s">
        <v>16836</v>
      </c>
      <c r="F1630" s="12" t="s">
        <v>1853</v>
      </c>
      <c r="G1630" s="12" t="s">
        <v>1786</v>
      </c>
      <c r="H1630" s="12" t="s">
        <v>1051</v>
      </c>
      <c r="I1630" s="12" t="s">
        <v>3800</v>
      </c>
      <c r="J1630" s="12" t="s">
        <v>3800</v>
      </c>
      <c r="K1630" s="12" t="s">
        <v>3800</v>
      </c>
      <c r="L1630" s="12" t="s">
        <v>3345</v>
      </c>
      <c r="M1630" s="12" t="s">
        <v>2696</v>
      </c>
      <c r="N1630" s="12" t="s">
        <v>371</v>
      </c>
      <c r="O1630" s="12" t="s">
        <v>91</v>
      </c>
      <c r="P1630" s="12" t="s">
        <v>91</v>
      </c>
      <c r="Q1630" s="12" t="s">
        <v>91</v>
      </c>
      <c r="R1630" s="12" t="s">
        <v>5563</v>
      </c>
      <c r="S1630" s="12" t="s">
        <v>10482</v>
      </c>
      <c r="T1630" s="12" t="s">
        <v>16879</v>
      </c>
      <c r="U1630" s="12" t="s">
        <v>3808</v>
      </c>
      <c r="V1630" s="12" t="s">
        <v>372</v>
      </c>
      <c r="W1630" s="12" t="s">
        <v>10</v>
      </c>
      <c r="X1630" s="12" t="s">
        <v>12185</v>
      </c>
      <c r="Y1630" s="12" t="s">
        <v>15018</v>
      </c>
      <c r="Z1630" s="12" t="s">
        <v>16883</v>
      </c>
    </row>
    <row r="1631" spans="1:26">
      <c r="A1631" s="12" t="s">
        <v>177</v>
      </c>
      <c r="B1631" s="12" t="s">
        <v>14783</v>
      </c>
      <c r="C1631" s="12" t="s">
        <v>16884</v>
      </c>
      <c r="D1631" s="12" t="s">
        <v>16885</v>
      </c>
      <c r="E1631" s="12" t="s">
        <v>16836</v>
      </c>
      <c r="F1631" s="12" t="s">
        <v>1810</v>
      </c>
      <c r="G1631" s="12" t="s">
        <v>1853</v>
      </c>
      <c r="H1631" s="12" t="s">
        <v>3800</v>
      </c>
      <c r="I1631" s="12" t="s">
        <v>3800</v>
      </c>
      <c r="J1631" s="12" t="s">
        <v>3800</v>
      </c>
      <c r="K1631" s="12" t="s">
        <v>3800</v>
      </c>
      <c r="L1631" s="12" t="s">
        <v>6240</v>
      </c>
      <c r="M1631" s="12" t="s">
        <v>2491</v>
      </c>
      <c r="N1631" s="12" t="s">
        <v>91</v>
      </c>
      <c r="O1631" s="12" t="s">
        <v>91</v>
      </c>
      <c r="P1631" s="12" t="s">
        <v>91</v>
      </c>
      <c r="Q1631" s="12" t="s">
        <v>91</v>
      </c>
      <c r="R1631" s="12" t="s">
        <v>5563</v>
      </c>
      <c r="S1631" s="12" t="s">
        <v>16886</v>
      </c>
      <c r="T1631" s="12" t="s">
        <v>16879</v>
      </c>
      <c r="U1631" s="12" t="s">
        <v>3808</v>
      </c>
      <c r="V1631" s="12" t="s">
        <v>372</v>
      </c>
      <c r="W1631" s="12" t="s">
        <v>10</v>
      </c>
      <c r="X1631" s="12" t="s">
        <v>9616</v>
      </c>
      <c r="Y1631" s="12" t="s">
        <v>15125</v>
      </c>
      <c r="Z1631" s="12" t="s">
        <v>16887</v>
      </c>
    </row>
    <row r="1632" spans="1:26">
      <c r="A1632" s="12" t="s">
        <v>177</v>
      </c>
      <c r="B1632" s="12" t="s">
        <v>8219</v>
      </c>
      <c r="C1632" s="12" t="s">
        <v>16888</v>
      </c>
      <c r="D1632" s="12" t="s">
        <v>16889</v>
      </c>
      <c r="E1632" s="12" t="s">
        <v>16836</v>
      </c>
      <c r="F1632" s="12" t="s">
        <v>1939</v>
      </c>
      <c r="G1632" s="12" t="s">
        <v>1721</v>
      </c>
      <c r="H1632" s="12" t="s">
        <v>3800</v>
      </c>
      <c r="I1632" s="12" t="s">
        <v>3800</v>
      </c>
      <c r="J1632" s="12" t="s">
        <v>3800</v>
      </c>
      <c r="K1632" s="12" t="s">
        <v>3800</v>
      </c>
      <c r="L1632" s="12" t="s">
        <v>4520</v>
      </c>
      <c r="M1632" s="12" t="s">
        <v>7226</v>
      </c>
      <c r="N1632" s="12" t="s">
        <v>91</v>
      </c>
      <c r="O1632" s="12" t="s">
        <v>91</v>
      </c>
      <c r="P1632" s="12" t="s">
        <v>91</v>
      </c>
      <c r="Q1632" s="12" t="s">
        <v>91</v>
      </c>
      <c r="R1632" s="12" t="s">
        <v>5563</v>
      </c>
      <c r="S1632" s="12" t="s">
        <v>16787</v>
      </c>
      <c r="T1632" s="12" t="s">
        <v>16879</v>
      </c>
      <c r="U1632" s="12" t="s">
        <v>3808</v>
      </c>
      <c r="V1632" s="12" t="s">
        <v>372</v>
      </c>
      <c r="W1632" s="12" t="s">
        <v>10</v>
      </c>
      <c r="X1632" s="12" t="s">
        <v>13653</v>
      </c>
      <c r="Y1632" s="12" t="s">
        <v>14114</v>
      </c>
      <c r="Z1632" s="12" t="s">
        <v>16890</v>
      </c>
    </row>
    <row r="1633" spans="1:26">
      <c r="A1633" s="12" t="s">
        <v>177</v>
      </c>
      <c r="B1633" s="12" t="s">
        <v>5962</v>
      </c>
      <c r="C1633" s="12" t="s">
        <v>16891</v>
      </c>
      <c r="D1633" s="12" t="s">
        <v>16892</v>
      </c>
      <c r="E1633" s="12" t="s">
        <v>16836</v>
      </c>
      <c r="F1633" s="12" t="s">
        <v>2007</v>
      </c>
      <c r="G1633" s="12" t="s">
        <v>1592</v>
      </c>
      <c r="H1633" s="12" t="s">
        <v>1482</v>
      </c>
      <c r="I1633" s="12" t="s">
        <v>3800</v>
      </c>
      <c r="J1633" s="12" t="s">
        <v>3800</v>
      </c>
      <c r="K1633" s="12" t="s">
        <v>1051</v>
      </c>
      <c r="L1633" s="12" t="s">
        <v>4982</v>
      </c>
      <c r="M1633" s="12" t="s">
        <v>4769</v>
      </c>
      <c r="N1633" s="12" t="s">
        <v>3522</v>
      </c>
      <c r="O1633" s="12" t="s">
        <v>91</v>
      </c>
      <c r="P1633" s="12" t="s">
        <v>91</v>
      </c>
      <c r="Q1633" s="12" t="s">
        <v>371</v>
      </c>
      <c r="R1633" s="12" t="s">
        <v>5538</v>
      </c>
      <c r="S1633" s="12" t="s">
        <v>16893</v>
      </c>
      <c r="T1633" s="12" t="s">
        <v>16687</v>
      </c>
      <c r="U1633" s="12" t="s">
        <v>3808</v>
      </c>
      <c r="V1633" s="12" t="s">
        <v>12481</v>
      </c>
      <c r="W1633" s="12" t="s">
        <v>2</v>
      </c>
      <c r="X1633" s="12" t="s">
        <v>12463</v>
      </c>
      <c r="Y1633" s="12" t="s">
        <v>14352</v>
      </c>
      <c r="Z1633" s="12" t="s">
        <v>16894</v>
      </c>
    </row>
    <row r="1634" spans="1:26">
      <c r="A1634" s="12" t="s">
        <v>177</v>
      </c>
      <c r="B1634" s="12" t="s">
        <v>14940</v>
      </c>
      <c r="C1634" s="12" t="s">
        <v>16895</v>
      </c>
      <c r="D1634" s="12" t="s">
        <v>16896</v>
      </c>
      <c r="E1634" s="12" t="s">
        <v>16836</v>
      </c>
      <c r="F1634" s="12" t="s">
        <v>1918</v>
      </c>
      <c r="G1634" s="12" t="s">
        <v>1657</v>
      </c>
      <c r="H1634" s="12" t="s">
        <v>1502</v>
      </c>
      <c r="I1634" s="12" t="s">
        <v>3800</v>
      </c>
      <c r="J1634" s="12" t="s">
        <v>3800</v>
      </c>
      <c r="K1634" s="12" t="s">
        <v>3800</v>
      </c>
      <c r="L1634" s="12" t="s">
        <v>5436</v>
      </c>
      <c r="M1634" s="12" t="s">
        <v>6802</v>
      </c>
      <c r="N1634" s="12" t="s">
        <v>2696</v>
      </c>
      <c r="O1634" s="12" t="s">
        <v>91</v>
      </c>
      <c r="P1634" s="12" t="s">
        <v>91</v>
      </c>
      <c r="Q1634" s="12" t="s">
        <v>91</v>
      </c>
      <c r="R1634" s="12" t="s">
        <v>5563</v>
      </c>
      <c r="S1634" s="12" t="s">
        <v>10482</v>
      </c>
      <c r="T1634" s="12" t="s">
        <v>16897</v>
      </c>
      <c r="U1634" s="12" t="s">
        <v>3808</v>
      </c>
      <c r="V1634" s="12" t="s">
        <v>372</v>
      </c>
      <c r="W1634" s="12" t="s">
        <v>2</v>
      </c>
      <c r="X1634" s="12" t="s">
        <v>16898</v>
      </c>
      <c r="Y1634" s="12" t="s">
        <v>16899</v>
      </c>
      <c r="Z1634" s="12" t="s">
        <v>16900</v>
      </c>
    </row>
    <row r="1635" spans="1:26">
      <c r="A1635" s="12" t="s">
        <v>177</v>
      </c>
      <c r="B1635" s="12" t="s">
        <v>14993</v>
      </c>
      <c r="C1635" s="12" t="s">
        <v>16901</v>
      </c>
      <c r="D1635" s="12" t="s">
        <v>16902</v>
      </c>
      <c r="E1635" s="12" t="s">
        <v>16836</v>
      </c>
      <c r="F1635" s="12" t="s">
        <v>2050</v>
      </c>
      <c r="G1635" s="12" t="s">
        <v>1051</v>
      </c>
      <c r="H1635" s="12" t="s">
        <v>3800</v>
      </c>
      <c r="I1635" s="12" t="s">
        <v>3800</v>
      </c>
      <c r="J1635" s="12" t="s">
        <v>3800</v>
      </c>
      <c r="K1635" s="12" t="s">
        <v>3800</v>
      </c>
      <c r="L1635" s="12" t="s">
        <v>3522</v>
      </c>
      <c r="M1635" s="12" t="s">
        <v>3522</v>
      </c>
      <c r="N1635" s="12" t="s">
        <v>91</v>
      </c>
      <c r="O1635" s="12" t="s">
        <v>91</v>
      </c>
      <c r="P1635" s="12" t="s">
        <v>91</v>
      </c>
      <c r="Q1635" s="12" t="s">
        <v>91</v>
      </c>
      <c r="R1635" s="12" t="s">
        <v>3522</v>
      </c>
      <c r="S1635" s="12" t="s">
        <v>16461</v>
      </c>
      <c r="T1635" s="12" t="s">
        <v>16903</v>
      </c>
      <c r="U1635" s="12" t="s">
        <v>3808</v>
      </c>
      <c r="V1635" s="12" t="s">
        <v>372</v>
      </c>
      <c r="W1635" s="12" t="s">
        <v>10</v>
      </c>
      <c r="X1635" s="12" t="s">
        <v>1814</v>
      </c>
      <c r="Y1635" s="12" t="s">
        <v>1814</v>
      </c>
      <c r="Z1635" s="12" t="s">
        <v>12937</v>
      </c>
    </row>
    <row r="1636" spans="1:26">
      <c r="A1636" s="12" t="s">
        <v>177</v>
      </c>
      <c r="B1636" s="12" t="s">
        <v>14277</v>
      </c>
      <c r="C1636" s="12" t="s">
        <v>16904</v>
      </c>
      <c r="D1636" s="12" t="s">
        <v>16905</v>
      </c>
      <c r="E1636" s="12" t="s">
        <v>16836</v>
      </c>
      <c r="F1636" s="12" t="s">
        <v>1592</v>
      </c>
      <c r="G1636" s="12" t="s">
        <v>1831</v>
      </c>
      <c r="H1636" s="12" t="s">
        <v>1613</v>
      </c>
      <c r="I1636" s="12" t="s">
        <v>3800</v>
      </c>
      <c r="J1636" s="12" t="s">
        <v>1051</v>
      </c>
      <c r="K1636" s="12" t="s">
        <v>1482</v>
      </c>
      <c r="L1636" s="12" t="s">
        <v>3522</v>
      </c>
      <c r="M1636" s="12" t="s">
        <v>2315</v>
      </c>
      <c r="N1636" s="12" t="s">
        <v>4261</v>
      </c>
      <c r="O1636" s="12" t="s">
        <v>91</v>
      </c>
      <c r="P1636" s="12" t="s">
        <v>371</v>
      </c>
      <c r="Q1636" s="12" t="s">
        <v>375</v>
      </c>
      <c r="R1636" s="12" t="s">
        <v>7249</v>
      </c>
      <c r="S1636" s="12" t="s">
        <v>13446</v>
      </c>
      <c r="T1636" s="12" t="s">
        <v>11938</v>
      </c>
      <c r="U1636" s="12" t="s">
        <v>11194</v>
      </c>
      <c r="V1636" s="12" t="s">
        <v>1164</v>
      </c>
      <c r="W1636" s="12" t="s">
        <v>2</v>
      </c>
      <c r="X1636" s="12" t="s">
        <v>13443</v>
      </c>
      <c r="Y1636" s="12" t="s">
        <v>13298</v>
      </c>
      <c r="Z1636" s="12" t="s">
        <v>16906</v>
      </c>
    </row>
    <row r="1637" spans="1:26">
      <c r="A1637" s="12" t="s">
        <v>177</v>
      </c>
      <c r="B1637" s="12" t="s">
        <v>14868</v>
      </c>
      <c r="C1637" s="12" t="s">
        <v>16907</v>
      </c>
      <c r="D1637" s="12" t="s">
        <v>16908</v>
      </c>
      <c r="E1637" s="12" t="s">
        <v>16836</v>
      </c>
      <c r="F1637" s="12" t="s">
        <v>1810</v>
      </c>
      <c r="G1637" s="12" t="s">
        <v>1657</v>
      </c>
      <c r="H1637" s="12" t="s">
        <v>1547</v>
      </c>
      <c r="I1637" s="12" t="s">
        <v>3800</v>
      </c>
      <c r="J1637" s="12" t="s">
        <v>1504</v>
      </c>
      <c r="K1637" s="12" t="s">
        <v>1051</v>
      </c>
      <c r="L1637" s="12" t="s">
        <v>3522</v>
      </c>
      <c r="M1637" s="12" t="s">
        <v>3522</v>
      </c>
      <c r="N1637" s="12" t="s">
        <v>2038</v>
      </c>
      <c r="O1637" s="12" t="s">
        <v>91</v>
      </c>
      <c r="P1637" s="12" t="s">
        <v>2172</v>
      </c>
      <c r="Q1637" s="12" t="s">
        <v>3522</v>
      </c>
      <c r="R1637" s="12" t="s">
        <v>2730</v>
      </c>
      <c r="S1637" s="12" t="s">
        <v>16909</v>
      </c>
      <c r="T1637" s="12" t="s">
        <v>12050</v>
      </c>
      <c r="U1637" s="12" t="s">
        <v>15832</v>
      </c>
      <c r="V1637" s="12" t="s">
        <v>12481</v>
      </c>
      <c r="W1637" s="12" t="s">
        <v>2</v>
      </c>
      <c r="X1637" s="12" t="s">
        <v>9807</v>
      </c>
      <c r="Y1637" s="12" t="s">
        <v>9817</v>
      </c>
      <c r="Z1637" s="12" t="s">
        <v>16910</v>
      </c>
    </row>
    <row r="1638" spans="1:26">
      <c r="A1638" s="12" t="s">
        <v>177</v>
      </c>
      <c r="B1638" s="12" t="s">
        <v>15381</v>
      </c>
      <c r="C1638" s="12" t="s">
        <v>16911</v>
      </c>
      <c r="D1638" s="12" t="s">
        <v>16912</v>
      </c>
      <c r="E1638" s="12" t="s">
        <v>16836</v>
      </c>
      <c r="F1638" s="12" t="s">
        <v>3800</v>
      </c>
      <c r="G1638" s="12" t="s">
        <v>3800</v>
      </c>
      <c r="H1638" s="12" t="s">
        <v>3800</v>
      </c>
      <c r="I1638" s="12" t="s">
        <v>3800</v>
      </c>
      <c r="J1638" s="12" t="s">
        <v>3800</v>
      </c>
      <c r="K1638" s="12" t="s">
        <v>2049</v>
      </c>
      <c r="L1638" s="12" t="s">
        <v>91</v>
      </c>
      <c r="M1638" s="12" t="s">
        <v>91</v>
      </c>
      <c r="N1638" s="12" t="s">
        <v>91</v>
      </c>
      <c r="O1638" s="12" t="s">
        <v>91</v>
      </c>
      <c r="P1638" s="12" t="s">
        <v>91</v>
      </c>
      <c r="Q1638" s="12" t="s">
        <v>6671</v>
      </c>
      <c r="R1638" s="12" t="s">
        <v>6671</v>
      </c>
      <c r="S1638" s="12" t="s">
        <v>91</v>
      </c>
      <c r="T1638" s="12" t="s">
        <v>16913</v>
      </c>
      <c r="U1638" s="12" t="s">
        <v>3808</v>
      </c>
      <c r="V1638" s="12" t="s">
        <v>6841</v>
      </c>
      <c r="W1638" s="12" t="s">
        <v>91</v>
      </c>
      <c r="X1638" s="12" t="s">
        <v>16914</v>
      </c>
      <c r="Y1638" s="12" t="s">
        <v>16914</v>
      </c>
      <c r="Z1638" s="12" t="s">
        <v>91</v>
      </c>
    </row>
    <row r="1639" spans="1:26">
      <c r="A1639" s="12" t="s">
        <v>177</v>
      </c>
      <c r="B1639" s="12" t="s">
        <v>8608</v>
      </c>
      <c r="C1639" s="12" t="s">
        <v>16915</v>
      </c>
      <c r="D1639" s="12" t="s">
        <v>16916</v>
      </c>
      <c r="E1639" s="12" t="s">
        <v>16836</v>
      </c>
      <c r="F1639" s="12" t="s">
        <v>2159</v>
      </c>
      <c r="G1639" s="12" t="s">
        <v>1504</v>
      </c>
      <c r="H1639" s="12" t="s">
        <v>3800</v>
      </c>
      <c r="I1639" s="12" t="s">
        <v>3800</v>
      </c>
      <c r="J1639" s="12" t="s">
        <v>3800</v>
      </c>
      <c r="K1639" s="12" t="s">
        <v>3800</v>
      </c>
      <c r="L1639" s="12" t="s">
        <v>3522</v>
      </c>
      <c r="M1639" s="12" t="s">
        <v>3522</v>
      </c>
      <c r="N1639" s="12" t="s">
        <v>91</v>
      </c>
      <c r="O1639" s="12" t="s">
        <v>91</v>
      </c>
      <c r="P1639" s="12" t="s">
        <v>91</v>
      </c>
      <c r="Q1639" s="12" t="s">
        <v>91</v>
      </c>
      <c r="R1639" s="12" t="s">
        <v>3522</v>
      </c>
      <c r="S1639" s="12" t="s">
        <v>15825</v>
      </c>
      <c r="T1639" s="12" t="s">
        <v>16917</v>
      </c>
      <c r="U1639" s="12" t="s">
        <v>3808</v>
      </c>
      <c r="V1639" s="12" t="s">
        <v>372</v>
      </c>
      <c r="W1639" s="12" t="s">
        <v>10</v>
      </c>
      <c r="X1639" s="12" t="s">
        <v>1814</v>
      </c>
      <c r="Y1639" s="12" t="s">
        <v>1814</v>
      </c>
      <c r="Z1639" s="12" t="s">
        <v>12937</v>
      </c>
    </row>
    <row r="1640" spans="1:26">
      <c r="A1640" s="12" t="s">
        <v>177</v>
      </c>
      <c r="B1640" s="12" t="s">
        <v>8517</v>
      </c>
      <c r="C1640" s="12" t="s">
        <v>16918</v>
      </c>
      <c r="D1640" s="12" t="s">
        <v>16919</v>
      </c>
      <c r="E1640" s="12" t="s">
        <v>16836</v>
      </c>
      <c r="F1640" s="12" t="s">
        <v>2159</v>
      </c>
      <c r="G1640" s="12" t="s">
        <v>1051</v>
      </c>
      <c r="H1640" s="12" t="s">
        <v>1051</v>
      </c>
      <c r="I1640" s="12" t="s">
        <v>3800</v>
      </c>
      <c r="J1640" s="12" t="s">
        <v>1051</v>
      </c>
      <c r="K1640" s="12" t="s">
        <v>3800</v>
      </c>
      <c r="L1640" s="12" t="s">
        <v>16920</v>
      </c>
      <c r="M1640" s="12" t="s">
        <v>371</v>
      </c>
      <c r="N1640" s="12" t="s">
        <v>371</v>
      </c>
      <c r="O1640" s="12" t="s">
        <v>91</v>
      </c>
      <c r="P1640" s="12" t="s">
        <v>371</v>
      </c>
      <c r="Q1640" s="12" t="s">
        <v>91</v>
      </c>
      <c r="R1640" s="12" t="s">
        <v>2884</v>
      </c>
      <c r="S1640" s="12" t="s">
        <v>16921</v>
      </c>
      <c r="T1640" s="12" t="s">
        <v>16922</v>
      </c>
      <c r="U1640" s="12" t="s">
        <v>11194</v>
      </c>
      <c r="V1640" s="12" t="s">
        <v>372</v>
      </c>
      <c r="W1640" s="12" t="s">
        <v>3</v>
      </c>
      <c r="X1640" s="12" t="s">
        <v>16633</v>
      </c>
      <c r="Y1640" s="12" t="s">
        <v>15883</v>
      </c>
      <c r="Z1640" s="12" t="s">
        <v>16923</v>
      </c>
    </row>
    <row r="1641" spans="1:26">
      <c r="A1641" s="12" t="s">
        <v>177</v>
      </c>
      <c r="B1641" s="12" t="s">
        <v>16924</v>
      </c>
      <c r="C1641" s="12" t="s">
        <v>16925</v>
      </c>
      <c r="D1641" s="12" t="s">
        <v>16926</v>
      </c>
      <c r="E1641" s="12" t="s">
        <v>16836</v>
      </c>
      <c r="F1641" s="12" t="s">
        <v>1546</v>
      </c>
      <c r="G1641" s="12" t="s">
        <v>1721</v>
      </c>
      <c r="H1641" s="12" t="s">
        <v>1613</v>
      </c>
      <c r="I1641" s="12" t="s">
        <v>1502</v>
      </c>
      <c r="J1641" s="12" t="s">
        <v>1051</v>
      </c>
      <c r="K1641" s="12" t="s">
        <v>1502</v>
      </c>
      <c r="L1641" s="12" t="s">
        <v>4781</v>
      </c>
      <c r="M1641" s="12" t="s">
        <v>3522</v>
      </c>
      <c r="N1641" s="12" t="s">
        <v>4104</v>
      </c>
      <c r="O1641" s="12" t="s">
        <v>3522</v>
      </c>
      <c r="P1641" s="12" t="s">
        <v>3522</v>
      </c>
      <c r="Q1641" s="12" t="s">
        <v>2696</v>
      </c>
      <c r="R1641" s="12" t="s">
        <v>5538</v>
      </c>
      <c r="S1641" s="12" t="s">
        <v>16927</v>
      </c>
      <c r="T1641" s="12" t="s">
        <v>16928</v>
      </c>
      <c r="U1641" s="12" t="s">
        <v>16929</v>
      </c>
      <c r="V1641" s="12" t="s">
        <v>14877</v>
      </c>
      <c r="W1641" s="12" t="s">
        <v>11</v>
      </c>
      <c r="X1641" s="12" t="s">
        <v>16304</v>
      </c>
      <c r="Y1641" s="12" t="s">
        <v>16930</v>
      </c>
      <c r="Z1641" s="12" t="s">
        <v>16931</v>
      </c>
    </row>
    <row r="1642" spans="1:26">
      <c r="A1642" s="12" t="s">
        <v>177</v>
      </c>
      <c r="B1642" s="12" t="s">
        <v>12868</v>
      </c>
      <c r="C1642" s="12" t="s">
        <v>16932</v>
      </c>
      <c r="D1642" s="12" t="s">
        <v>16933</v>
      </c>
      <c r="E1642" s="12" t="s">
        <v>16934</v>
      </c>
      <c r="F1642" s="12" t="s">
        <v>1764</v>
      </c>
      <c r="G1642" s="12" t="s">
        <v>1764</v>
      </c>
      <c r="H1642" s="12" t="s">
        <v>1051</v>
      </c>
      <c r="I1642" s="12" t="s">
        <v>1051</v>
      </c>
      <c r="J1642" s="12" t="s">
        <v>1482</v>
      </c>
      <c r="K1642" s="12" t="s">
        <v>1051</v>
      </c>
      <c r="L1642" s="12" t="s">
        <v>4436</v>
      </c>
      <c r="M1642" s="12" t="s">
        <v>3663</v>
      </c>
      <c r="N1642" s="12" t="s">
        <v>3522</v>
      </c>
      <c r="O1642" s="12" t="s">
        <v>371</v>
      </c>
      <c r="P1642" s="12" t="s">
        <v>371</v>
      </c>
      <c r="Q1642" s="12" t="s">
        <v>3522</v>
      </c>
      <c r="R1642" s="12" t="s">
        <v>3663</v>
      </c>
      <c r="S1642" s="12" t="s">
        <v>16935</v>
      </c>
      <c r="T1642" s="12" t="s">
        <v>11686</v>
      </c>
      <c r="U1642" s="12" t="s">
        <v>14434</v>
      </c>
      <c r="V1642" s="12" t="s">
        <v>6485</v>
      </c>
      <c r="W1642" s="12" t="s">
        <v>2</v>
      </c>
      <c r="X1642" s="12" t="s">
        <v>10557</v>
      </c>
      <c r="Y1642" s="12" t="s">
        <v>3072</v>
      </c>
      <c r="Z1642" s="12" t="s">
        <v>16936</v>
      </c>
    </row>
    <row r="1643" spans="1:26">
      <c r="A1643" s="12" t="s">
        <v>177</v>
      </c>
      <c r="B1643" s="12" t="s">
        <v>13457</v>
      </c>
      <c r="C1643" s="12" t="s">
        <v>16937</v>
      </c>
      <c r="D1643" s="12" t="s">
        <v>16938</v>
      </c>
      <c r="E1643" s="12" t="s">
        <v>16934</v>
      </c>
      <c r="F1643" s="12" t="s">
        <v>1698</v>
      </c>
      <c r="G1643" s="12" t="s">
        <v>1613</v>
      </c>
      <c r="H1643" s="12" t="s">
        <v>1502</v>
      </c>
      <c r="I1643" s="12" t="s">
        <v>1051</v>
      </c>
      <c r="J1643" s="12" t="s">
        <v>1051</v>
      </c>
      <c r="K1643" s="12" t="s">
        <v>1053</v>
      </c>
      <c r="L1643" s="12" t="s">
        <v>3522</v>
      </c>
      <c r="M1643" s="12" t="s">
        <v>4104</v>
      </c>
      <c r="N1643" s="12" t="s">
        <v>2696</v>
      </c>
      <c r="O1643" s="12" t="s">
        <v>371</v>
      </c>
      <c r="P1643" s="12" t="s">
        <v>3522</v>
      </c>
      <c r="Q1643" s="12" t="s">
        <v>2172</v>
      </c>
      <c r="R1643" s="12" t="s">
        <v>10113</v>
      </c>
      <c r="S1643" s="12" t="s">
        <v>13823</v>
      </c>
      <c r="T1643" s="12" t="s">
        <v>11440</v>
      </c>
      <c r="U1643" s="12" t="s">
        <v>11304</v>
      </c>
      <c r="V1643" s="12" t="s">
        <v>16939</v>
      </c>
      <c r="W1643" s="12" t="s">
        <v>2</v>
      </c>
      <c r="X1643" s="12" t="s">
        <v>13146</v>
      </c>
      <c r="Y1643" s="12" t="s">
        <v>13980</v>
      </c>
      <c r="Z1643" s="12" t="s">
        <v>16940</v>
      </c>
    </row>
    <row r="1644" spans="1:26">
      <c r="A1644" s="12" t="s">
        <v>177</v>
      </c>
      <c r="B1644" s="12" t="s">
        <v>16941</v>
      </c>
      <c r="C1644" s="12" t="s">
        <v>16942</v>
      </c>
      <c r="D1644" s="12" t="s">
        <v>16943</v>
      </c>
      <c r="E1644" s="12" t="s">
        <v>16934</v>
      </c>
      <c r="F1644" s="12" t="s">
        <v>1744</v>
      </c>
      <c r="G1644" s="12" t="s">
        <v>1764</v>
      </c>
      <c r="H1644" s="12" t="s">
        <v>1504</v>
      </c>
      <c r="I1644" s="12" t="s">
        <v>1051</v>
      </c>
      <c r="J1644" s="12" t="s">
        <v>1051</v>
      </c>
      <c r="K1644" s="12" t="s">
        <v>1051</v>
      </c>
      <c r="L1644" s="12" t="s">
        <v>6402</v>
      </c>
      <c r="M1644" s="12" t="s">
        <v>4436</v>
      </c>
      <c r="N1644" s="12" t="s">
        <v>2172</v>
      </c>
      <c r="O1644" s="12" t="s">
        <v>3522</v>
      </c>
      <c r="P1644" s="12" t="s">
        <v>3522</v>
      </c>
      <c r="Q1644" s="12" t="s">
        <v>3522</v>
      </c>
      <c r="R1644" s="12" t="s">
        <v>4103</v>
      </c>
      <c r="S1644" s="12" t="s">
        <v>16935</v>
      </c>
      <c r="T1644" s="12" t="s">
        <v>12569</v>
      </c>
      <c r="U1644" s="12" t="s">
        <v>11304</v>
      </c>
      <c r="V1644" s="12" t="s">
        <v>6485</v>
      </c>
      <c r="W1644" s="12" t="s">
        <v>11</v>
      </c>
      <c r="X1644" s="12" t="s">
        <v>14510</v>
      </c>
      <c r="Y1644" s="12" t="s">
        <v>14146</v>
      </c>
      <c r="Z1644" s="12" t="s">
        <v>16944</v>
      </c>
    </row>
    <row r="1645" spans="1:26">
      <c r="A1645" s="12" t="s">
        <v>177</v>
      </c>
      <c r="B1645" s="12" t="s">
        <v>12729</v>
      </c>
      <c r="C1645" s="12" t="s">
        <v>16945</v>
      </c>
      <c r="D1645" s="12" t="s">
        <v>16946</v>
      </c>
      <c r="E1645" s="12" t="s">
        <v>16934</v>
      </c>
      <c r="F1645" s="12" t="s">
        <v>1504</v>
      </c>
      <c r="G1645" s="12" t="s">
        <v>1590</v>
      </c>
      <c r="H1645" s="12" t="s">
        <v>1592</v>
      </c>
      <c r="I1645" s="12" t="s">
        <v>1547</v>
      </c>
      <c r="J1645" s="12" t="s">
        <v>1547</v>
      </c>
      <c r="K1645" s="12" t="s">
        <v>1502</v>
      </c>
      <c r="L1645" s="12" t="s">
        <v>2172</v>
      </c>
      <c r="M1645" s="12" t="s">
        <v>3129</v>
      </c>
      <c r="N1645" s="12" t="s">
        <v>4012</v>
      </c>
      <c r="O1645" s="12" t="s">
        <v>471</v>
      </c>
      <c r="P1645" s="12" t="s">
        <v>371</v>
      </c>
      <c r="Q1645" s="12" t="s">
        <v>431</v>
      </c>
      <c r="R1645" s="12" t="s">
        <v>6016</v>
      </c>
      <c r="S1645" s="12" t="s">
        <v>16947</v>
      </c>
      <c r="T1645" s="12" t="s">
        <v>16903</v>
      </c>
      <c r="U1645" s="12" t="s">
        <v>16948</v>
      </c>
      <c r="V1645" s="12" t="s">
        <v>14463</v>
      </c>
      <c r="W1645" s="12" t="s">
        <v>3</v>
      </c>
      <c r="X1645" s="12" t="s">
        <v>13050</v>
      </c>
      <c r="Y1645" s="12" t="s">
        <v>1063</v>
      </c>
      <c r="Z1645" s="12" t="s">
        <v>16949</v>
      </c>
    </row>
    <row r="1646" spans="1:26">
      <c r="A1646" s="12" t="s">
        <v>177</v>
      </c>
      <c r="B1646" s="12" t="s">
        <v>16950</v>
      </c>
      <c r="C1646" s="12" t="s">
        <v>16951</v>
      </c>
      <c r="D1646" s="12" t="s">
        <v>16952</v>
      </c>
      <c r="E1646" s="12" t="s">
        <v>16934</v>
      </c>
      <c r="F1646" s="12" t="s">
        <v>1698</v>
      </c>
      <c r="G1646" s="12" t="s">
        <v>1786</v>
      </c>
      <c r="H1646" s="12" t="s">
        <v>1504</v>
      </c>
      <c r="I1646" s="12" t="s">
        <v>1051</v>
      </c>
      <c r="J1646" s="12" t="s">
        <v>1482</v>
      </c>
      <c r="K1646" s="12" t="s">
        <v>1051</v>
      </c>
      <c r="L1646" s="12" t="s">
        <v>2696</v>
      </c>
      <c r="M1646" s="12" t="s">
        <v>4333</v>
      </c>
      <c r="N1646" s="12" t="s">
        <v>3522</v>
      </c>
      <c r="O1646" s="12" t="s">
        <v>371</v>
      </c>
      <c r="P1646" s="12" t="s">
        <v>371</v>
      </c>
      <c r="Q1646" s="12" t="s">
        <v>3522</v>
      </c>
      <c r="R1646" s="12" t="s">
        <v>9067</v>
      </c>
      <c r="S1646" s="12" t="s">
        <v>12523</v>
      </c>
      <c r="T1646" s="12" t="s">
        <v>16788</v>
      </c>
      <c r="U1646" s="12" t="s">
        <v>14434</v>
      </c>
      <c r="V1646" s="12" t="s">
        <v>6485</v>
      </c>
      <c r="W1646" s="12" t="s">
        <v>2</v>
      </c>
      <c r="X1646" s="12" t="s">
        <v>937</v>
      </c>
      <c r="Y1646" s="12" t="s">
        <v>8928</v>
      </c>
      <c r="Z1646" s="12" t="s">
        <v>16953</v>
      </c>
    </row>
    <row r="1647" spans="1:26">
      <c r="A1647" s="12" t="s">
        <v>177</v>
      </c>
      <c r="B1647" s="12" t="s">
        <v>7746</v>
      </c>
      <c r="C1647" s="12" t="s">
        <v>16954</v>
      </c>
      <c r="D1647" s="12" t="s">
        <v>16955</v>
      </c>
      <c r="E1647" s="12" t="s">
        <v>16934</v>
      </c>
      <c r="F1647" s="12" t="s">
        <v>2074</v>
      </c>
      <c r="G1647" s="12" t="s">
        <v>1547</v>
      </c>
      <c r="H1647" s="12" t="s">
        <v>1051</v>
      </c>
      <c r="I1647" s="12" t="s">
        <v>3800</v>
      </c>
      <c r="J1647" s="12" t="s">
        <v>3800</v>
      </c>
      <c r="K1647" s="12" t="s">
        <v>3800</v>
      </c>
      <c r="L1647" s="12" t="s">
        <v>16956</v>
      </c>
      <c r="M1647" s="12" t="s">
        <v>371</v>
      </c>
      <c r="N1647" s="12" t="s">
        <v>371</v>
      </c>
      <c r="O1647" s="12" t="s">
        <v>91</v>
      </c>
      <c r="P1647" s="12" t="s">
        <v>91</v>
      </c>
      <c r="Q1647" s="12" t="s">
        <v>91</v>
      </c>
      <c r="R1647" s="12" t="s">
        <v>16957</v>
      </c>
      <c r="S1647" s="12" t="s">
        <v>13573</v>
      </c>
      <c r="T1647" s="12" t="s">
        <v>11202</v>
      </c>
      <c r="U1647" s="12" t="s">
        <v>3808</v>
      </c>
      <c r="V1647" s="12" t="s">
        <v>372</v>
      </c>
      <c r="W1647" s="12" t="s">
        <v>3</v>
      </c>
      <c r="X1647" s="12" t="s">
        <v>13072</v>
      </c>
      <c r="Y1647" s="12" t="s">
        <v>16958</v>
      </c>
      <c r="Z1647" s="12" t="s">
        <v>16959</v>
      </c>
    </row>
    <row r="1648" spans="1:26">
      <c r="A1648" s="12" t="s">
        <v>177</v>
      </c>
      <c r="B1648" s="12" t="s">
        <v>16960</v>
      </c>
      <c r="C1648" s="12" t="s">
        <v>16961</v>
      </c>
      <c r="D1648" s="12" t="s">
        <v>16962</v>
      </c>
      <c r="E1648" s="12" t="s">
        <v>16934</v>
      </c>
      <c r="F1648" s="12" t="s">
        <v>2029</v>
      </c>
      <c r="G1648" s="12" t="s">
        <v>1547</v>
      </c>
      <c r="H1648" s="12" t="s">
        <v>1482</v>
      </c>
      <c r="I1648" s="12" t="s">
        <v>1051</v>
      </c>
      <c r="J1648" s="12" t="s">
        <v>3800</v>
      </c>
      <c r="K1648" s="12" t="s">
        <v>3800</v>
      </c>
      <c r="L1648" s="12" t="s">
        <v>2730</v>
      </c>
      <c r="M1648" s="12" t="s">
        <v>3663</v>
      </c>
      <c r="N1648" s="12" t="s">
        <v>375</v>
      </c>
      <c r="O1648" s="12" t="s">
        <v>371</v>
      </c>
      <c r="P1648" s="12" t="s">
        <v>91</v>
      </c>
      <c r="Q1648" s="12" t="s">
        <v>91</v>
      </c>
      <c r="R1648" s="12" t="s">
        <v>6294</v>
      </c>
      <c r="S1648" s="12" t="s">
        <v>16963</v>
      </c>
      <c r="T1648" s="12" t="s">
        <v>16964</v>
      </c>
      <c r="U1648" s="12" t="s">
        <v>10335</v>
      </c>
      <c r="V1648" s="12" t="s">
        <v>372</v>
      </c>
      <c r="W1648" s="12" t="s">
        <v>10</v>
      </c>
      <c r="X1648" s="12" t="s">
        <v>2243</v>
      </c>
      <c r="Y1648" s="12" t="s">
        <v>1815</v>
      </c>
      <c r="Z1648" s="12" t="s">
        <v>16965</v>
      </c>
    </row>
    <row r="1649" spans="1:26">
      <c r="A1649" s="12" t="s">
        <v>177</v>
      </c>
      <c r="B1649" s="12" t="s">
        <v>16966</v>
      </c>
      <c r="C1649" s="12" t="s">
        <v>16967</v>
      </c>
      <c r="D1649" s="12" t="s">
        <v>16968</v>
      </c>
      <c r="E1649" s="12" t="s">
        <v>16934</v>
      </c>
      <c r="F1649" s="12" t="s">
        <v>2074</v>
      </c>
      <c r="G1649" s="12" t="s">
        <v>1502</v>
      </c>
      <c r="H1649" s="12" t="s">
        <v>1482</v>
      </c>
      <c r="I1649" s="12" t="s">
        <v>3800</v>
      </c>
      <c r="J1649" s="12" t="s">
        <v>3800</v>
      </c>
      <c r="K1649" s="12" t="s">
        <v>3800</v>
      </c>
      <c r="L1649" s="12" t="s">
        <v>11776</v>
      </c>
      <c r="M1649" s="12" t="s">
        <v>375</v>
      </c>
      <c r="N1649" s="12" t="s">
        <v>371</v>
      </c>
      <c r="O1649" s="12" t="s">
        <v>91</v>
      </c>
      <c r="P1649" s="12" t="s">
        <v>91</v>
      </c>
      <c r="Q1649" s="12" t="s">
        <v>91</v>
      </c>
      <c r="R1649" s="12" t="s">
        <v>6294</v>
      </c>
      <c r="S1649" s="12" t="s">
        <v>16969</v>
      </c>
      <c r="T1649" s="12" t="s">
        <v>16054</v>
      </c>
      <c r="U1649" s="12" t="s">
        <v>3808</v>
      </c>
      <c r="V1649" s="12" t="s">
        <v>372</v>
      </c>
      <c r="W1649" s="12" t="s">
        <v>3</v>
      </c>
      <c r="X1649" s="12" t="s">
        <v>10882</v>
      </c>
      <c r="Y1649" s="12" t="s">
        <v>1513</v>
      </c>
      <c r="Z1649" s="12" t="s">
        <v>16970</v>
      </c>
    </row>
    <row r="1650" spans="1:26">
      <c r="A1650" s="12" t="s">
        <v>177</v>
      </c>
      <c r="B1650" s="12" t="s">
        <v>16398</v>
      </c>
      <c r="C1650" s="12" t="s">
        <v>16971</v>
      </c>
      <c r="D1650" s="12" t="s">
        <v>16972</v>
      </c>
      <c r="E1650" s="12" t="s">
        <v>16934</v>
      </c>
      <c r="F1650" s="12" t="s">
        <v>1831</v>
      </c>
      <c r="G1650" s="12" t="s">
        <v>1744</v>
      </c>
      <c r="H1650" s="12" t="s">
        <v>1051</v>
      </c>
      <c r="I1650" s="12" t="s">
        <v>1051</v>
      </c>
      <c r="J1650" s="12" t="s">
        <v>1051</v>
      </c>
      <c r="K1650" s="12" t="s">
        <v>3800</v>
      </c>
      <c r="L1650" s="12" t="s">
        <v>7079</v>
      </c>
      <c r="M1650" s="12" t="s">
        <v>6402</v>
      </c>
      <c r="N1650" s="12" t="s">
        <v>371</v>
      </c>
      <c r="O1650" s="12" t="s">
        <v>371</v>
      </c>
      <c r="P1650" s="12" t="s">
        <v>371</v>
      </c>
      <c r="Q1650" s="12" t="s">
        <v>91</v>
      </c>
      <c r="R1650" s="12" t="s">
        <v>4769</v>
      </c>
      <c r="S1650" s="12" t="s">
        <v>16973</v>
      </c>
      <c r="T1650" s="12" t="s">
        <v>15477</v>
      </c>
      <c r="U1650" s="12" t="s">
        <v>11304</v>
      </c>
      <c r="V1650" s="12" t="s">
        <v>372</v>
      </c>
      <c r="W1650" s="12" t="s">
        <v>10</v>
      </c>
      <c r="X1650" s="12" t="s">
        <v>10052</v>
      </c>
      <c r="Y1650" s="12" t="s">
        <v>9870</v>
      </c>
      <c r="Z1650" s="12" t="s">
        <v>16974</v>
      </c>
    </row>
    <row r="1651" spans="1:26">
      <c r="A1651" s="12" t="s">
        <v>177</v>
      </c>
      <c r="B1651" s="12" t="s">
        <v>16975</v>
      </c>
      <c r="C1651" s="12" t="s">
        <v>16976</v>
      </c>
      <c r="D1651" s="12" t="s">
        <v>16977</v>
      </c>
      <c r="E1651" s="12" t="s">
        <v>16934</v>
      </c>
      <c r="F1651" s="12" t="s">
        <v>2007</v>
      </c>
      <c r="G1651" s="12" t="s">
        <v>1613</v>
      </c>
      <c r="H1651" s="12" t="s">
        <v>1051</v>
      </c>
      <c r="I1651" s="12" t="s">
        <v>3800</v>
      </c>
      <c r="J1651" s="12" t="s">
        <v>3800</v>
      </c>
      <c r="K1651" s="12" t="s">
        <v>3800</v>
      </c>
      <c r="L1651" s="12" t="s">
        <v>4286</v>
      </c>
      <c r="M1651" s="12" t="s">
        <v>2696</v>
      </c>
      <c r="N1651" s="12" t="s">
        <v>371</v>
      </c>
      <c r="O1651" s="12" t="s">
        <v>91</v>
      </c>
      <c r="P1651" s="12" t="s">
        <v>91</v>
      </c>
      <c r="Q1651" s="12" t="s">
        <v>91</v>
      </c>
      <c r="R1651" s="12" t="s">
        <v>4769</v>
      </c>
      <c r="S1651" s="12" t="s">
        <v>12542</v>
      </c>
      <c r="T1651" s="12" t="s">
        <v>15477</v>
      </c>
      <c r="U1651" s="12" t="s">
        <v>3808</v>
      </c>
      <c r="V1651" s="12" t="s">
        <v>372</v>
      </c>
      <c r="W1651" s="12" t="s">
        <v>10</v>
      </c>
      <c r="X1651" s="12" t="s">
        <v>15034</v>
      </c>
      <c r="Y1651" s="12" t="s">
        <v>14499</v>
      </c>
      <c r="Z1651" s="12" t="s">
        <v>16978</v>
      </c>
    </row>
    <row r="1652" spans="1:26">
      <c r="A1652" s="12" t="s">
        <v>177</v>
      </c>
      <c r="B1652" s="12" t="s">
        <v>4186</v>
      </c>
      <c r="C1652" s="12" t="s">
        <v>16979</v>
      </c>
      <c r="D1652" s="12" t="s">
        <v>16980</v>
      </c>
      <c r="E1652" s="12" t="s">
        <v>16934</v>
      </c>
      <c r="F1652" s="12" t="s">
        <v>1961</v>
      </c>
      <c r="G1652" s="12" t="s">
        <v>1590</v>
      </c>
      <c r="H1652" s="12" t="s">
        <v>3800</v>
      </c>
      <c r="I1652" s="12" t="s">
        <v>3800</v>
      </c>
      <c r="J1652" s="12" t="s">
        <v>3800</v>
      </c>
      <c r="K1652" s="12" t="s">
        <v>3800</v>
      </c>
      <c r="L1652" s="12" t="s">
        <v>8840</v>
      </c>
      <c r="M1652" s="12" t="s">
        <v>5498</v>
      </c>
      <c r="N1652" s="12" t="s">
        <v>91</v>
      </c>
      <c r="O1652" s="12" t="s">
        <v>91</v>
      </c>
      <c r="P1652" s="12" t="s">
        <v>91</v>
      </c>
      <c r="Q1652" s="12" t="s">
        <v>91</v>
      </c>
      <c r="R1652" s="12" t="s">
        <v>7126</v>
      </c>
      <c r="S1652" s="12" t="s">
        <v>16893</v>
      </c>
      <c r="T1652" s="12" t="s">
        <v>16981</v>
      </c>
      <c r="U1652" s="12" t="s">
        <v>3808</v>
      </c>
      <c r="V1652" s="12" t="s">
        <v>372</v>
      </c>
      <c r="W1652" s="12" t="s">
        <v>10</v>
      </c>
      <c r="X1652" s="12" t="s">
        <v>14623</v>
      </c>
      <c r="Y1652" s="12" t="s">
        <v>8970</v>
      </c>
      <c r="Z1652" s="12" t="s">
        <v>16982</v>
      </c>
    </row>
    <row r="1653" spans="1:26">
      <c r="A1653" s="12" t="s">
        <v>177</v>
      </c>
      <c r="B1653" s="12" t="s">
        <v>16983</v>
      </c>
      <c r="C1653" s="12" t="s">
        <v>16984</v>
      </c>
      <c r="D1653" s="12" t="s">
        <v>16985</v>
      </c>
      <c r="E1653" s="12" t="s">
        <v>16934</v>
      </c>
      <c r="F1653" s="12" t="s">
        <v>1719</v>
      </c>
      <c r="G1653" s="12" t="s">
        <v>3800</v>
      </c>
      <c r="H1653" s="12" t="s">
        <v>3800</v>
      </c>
      <c r="I1653" s="12" t="s">
        <v>3800</v>
      </c>
      <c r="J1653" s="12" t="s">
        <v>3800</v>
      </c>
      <c r="K1653" s="12" t="s">
        <v>1051</v>
      </c>
      <c r="L1653" s="12" t="s">
        <v>3346</v>
      </c>
      <c r="M1653" s="12" t="s">
        <v>91</v>
      </c>
      <c r="N1653" s="12" t="s">
        <v>91</v>
      </c>
      <c r="O1653" s="12" t="s">
        <v>91</v>
      </c>
      <c r="P1653" s="12" t="s">
        <v>91</v>
      </c>
      <c r="Q1653" s="12" t="s">
        <v>3522</v>
      </c>
      <c r="R1653" s="12" t="s">
        <v>7126</v>
      </c>
      <c r="S1653" s="12" t="s">
        <v>14283</v>
      </c>
      <c r="T1653" s="12" t="s">
        <v>16986</v>
      </c>
      <c r="U1653" s="12" t="s">
        <v>3808</v>
      </c>
      <c r="V1653" s="12" t="s">
        <v>6485</v>
      </c>
      <c r="W1653" s="12" t="s">
        <v>3</v>
      </c>
      <c r="X1653" s="12" t="s">
        <v>1814</v>
      </c>
      <c r="Y1653" s="12" t="s">
        <v>1814</v>
      </c>
      <c r="Z1653" s="12" t="s">
        <v>12937</v>
      </c>
    </row>
    <row r="1654" spans="1:26">
      <c r="A1654" s="12" t="s">
        <v>177</v>
      </c>
      <c r="B1654" s="12" t="s">
        <v>11940</v>
      </c>
      <c r="C1654" s="12" t="s">
        <v>16987</v>
      </c>
      <c r="D1654" s="12" t="s">
        <v>16988</v>
      </c>
      <c r="E1654" s="12" t="s">
        <v>16934</v>
      </c>
      <c r="F1654" s="12" t="s">
        <v>1504</v>
      </c>
      <c r="G1654" s="12" t="s">
        <v>1590</v>
      </c>
      <c r="H1654" s="12" t="s">
        <v>1698</v>
      </c>
      <c r="I1654" s="12" t="s">
        <v>1504</v>
      </c>
      <c r="J1654" s="12" t="s">
        <v>3800</v>
      </c>
      <c r="K1654" s="12" t="s">
        <v>1546</v>
      </c>
      <c r="L1654" s="12" t="s">
        <v>2172</v>
      </c>
      <c r="M1654" s="12" t="s">
        <v>3129</v>
      </c>
      <c r="N1654" s="12" t="s">
        <v>2696</v>
      </c>
      <c r="O1654" s="12" t="s">
        <v>371</v>
      </c>
      <c r="P1654" s="12" t="s">
        <v>91</v>
      </c>
      <c r="Q1654" s="12" t="s">
        <v>2172</v>
      </c>
      <c r="R1654" s="12" t="s">
        <v>2773</v>
      </c>
      <c r="S1654" s="12" t="s">
        <v>16989</v>
      </c>
      <c r="T1654" s="12" t="s">
        <v>16990</v>
      </c>
      <c r="U1654" s="12" t="s">
        <v>14434</v>
      </c>
      <c r="V1654" s="12" t="s">
        <v>16991</v>
      </c>
      <c r="W1654" s="12" t="s">
        <v>3</v>
      </c>
      <c r="X1654" s="12" t="s">
        <v>7953</v>
      </c>
      <c r="Y1654" s="12" t="s">
        <v>6266</v>
      </c>
      <c r="Z1654" s="12" t="s">
        <v>16992</v>
      </c>
    </row>
    <row r="1655" spans="1:26">
      <c r="A1655" s="12" t="s">
        <v>177</v>
      </c>
      <c r="B1655" s="12" t="s">
        <v>15699</v>
      </c>
      <c r="C1655" s="12" t="s">
        <v>16993</v>
      </c>
      <c r="D1655" s="12" t="s">
        <v>16994</v>
      </c>
      <c r="E1655" s="12" t="s">
        <v>16934</v>
      </c>
      <c r="F1655" s="12" t="s">
        <v>1853</v>
      </c>
      <c r="G1655" s="12" t="s">
        <v>1613</v>
      </c>
      <c r="H1655" s="12" t="s">
        <v>1547</v>
      </c>
      <c r="I1655" s="12" t="s">
        <v>1051</v>
      </c>
      <c r="J1655" s="12" t="s">
        <v>3800</v>
      </c>
      <c r="K1655" s="12" t="s">
        <v>1482</v>
      </c>
      <c r="L1655" s="12" t="s">
        <v>3522</v>
      </c>
      <c r="M1655" s="12" t="s">
        <v>3522</v>
      </c>
      <c r="N1655" s="12" t="s">
        <v>2773</v>
      </c>
      <c r="O1655" s="12" t="s">
        <v>3522</v>
      </c>
      <c r="P1655" s="12" t="s">
        <v>91</v>
      </c>
      <c r="Q1655" s="12" t="s">
        <v>3522</v>
      </c>
      <c r="R1655" s="12" t="s">
        <v>8308</v>
      </c>
      <c r="S1655" s="12" t="s">
        <v>13794</v>
      </c>
      <c r="T1655" s="12" t="s">
        <v>13947</v>
      </c>
      <c r="U1655" s="12" t="s">
        <v>10335</v>
      </c>
      <c r="V1655" s="12" t="s">
        <v>14442</v>
      </c>
      <c r="W1655" s="12" t="s">
        <v>10</v>
      </c>
      <c r="X1655" s="12" t="s">
        <v>3207</v>
      </c>
      <c r="Y1655" s="12" t="s">
        <v>12155</v>
      </c>
      <c r="Z1655" s="12" t="s">
        <v>16995</v>
      </c>
    </row>
    <row r="1656" spans="1:26">
      <c r="A1656" s="12" t="s">
        <v>177</v>
      </c>
      <c r="B1656" s="12" t="s">
        <v>12301</v>
      </c>
      <c r="C1656" s="12" t="s">
        <v>16996</v>
      </c>
      <c r="D1656" s="12" t="s">
        <v>16997</v>
      </c>
      <c r="E1656" s="12" t="s">
        <v>16934</v>
      </c>
      <c r="F1656" s="12" t="s">
        <v>1721</v>
      </c>
      <c r="G1656" s="12" t="s">
        <v>1744</v>
      </c>
      <c r="H1656" s="12" t="s">
        <v>1546</v>
      </c>
      <c r="I1656" s="12" t="s">
        <v>3800</v>
      </c>
      <c r="J1656" s="12" t="s">
        <v>1051</v>
      </c>
      <c r="K1656" s="12" t="s">
        <v>1051</v>
      </c>
      <c r="L1656" s="12" t="s">
        <v>7730</v>
      </c>
      <c r="M1656" s="12" t="s">
        <v>9283</v>
      </c>
      <c r="N1656" s="12" t="s">
        <v>4088</v>
      </c>
      <c r="O1656" s="12" t="s">
        <v>91</v>
      </c>
      <c r="P1656" s="12" t="s">
        <v>371</v>
      </c>
      <c r="Q1656" s="12" t="s">
        <v>371</v>
      </c>
      <c r="R1656" s="12" t="s">
        <v>1355</v>
      </c>
      <c r="S1656" s="12" t="s">
        <v>14575</v>
      </c>
      <c r="T1656" s="12" t="s">
        <v>16903</v>
      </c>
      <c r="U1656" s="12" t="s">
        <v>10335</v>
      </c>
      <c r="V1656" s="12" t="s">
        <v>6485</v>
      </c>
      <c r="W1656" s="12" t="s">
        <v>3</v>
      </c>
      <c r="X1656" s="12" t="s">
        <v>16998</v>
      </c>
      <c r="Y1656" s="12" t="s">
        <v>8262</v>
      </c>
      <c r="Z1656" s="12" t="s">
        <v>16999</v>
      </c>
    </row>
    <row r="1657" spans="1:26">
      <c r="A1657" s="12" t="s">
        <v>177</v>
      </c>
      <c r="B1657" s="12" t="s">
        <v>14211</v>
      </c>
      <c r="C1657" s="12" t="s">
        <v>17000</v>
      </c>
      <c r="D1657" s="12" t="s">
        <v>17001</v>
      </c>
      <c r="E1657" s="12" t="s">
        <v>16934</v>
      </c>
      <c r="F1657" s="12" t="s">
        <v>1764</v>
      </c>
      <c r="G1657" s="12" t="s">
        <v>1764</v>
      </c>
      <c r="H1657" s="12" t="s">
        <v>1482</v>
      </c>
      <c r="I1657" s="12" t="s">
        <v>1504</v>
      </c>
      <c r="J1657" s="12" t="s">
        <v>3800</v>
      </c>
      <c r="K1657" s="12" t="s">
        <v>3800</v>
      </c>
      <c r="L1657" s="12" t="s">
        <v>4436</v>
      </c>
      <c r="M1657" s="12" t="s">
        <v>4436</v>
      </c>
      <c r="N1657" s="12" t="s">
        <v>3522</v>
      </c>
      <c r="O1657" s="12" t="s">
        <v>2315</v>
      </c>
      <c r="P1657" s="12" t="s">
        <v>91</v>
      </c>
      <c r="Q1657" s="12" t="s">
        <v>91</v>
      </c>
      <c r="R1657" s="12" t="s">
        <v>8308</v>
      </c>
      <c r="S1657" s="12" t="s">
        <v>14763</v>
      </c>
      <c r="T1657" s="12" t="s">
        <v>17002</v>
      </c>
      <c r="U1657" s="12" t="s">
        <v>14434</v>
      </c>
      <c r="V1657" s="12" t="s">
        <v>372</v>
      </c>
      <c r="W1657" s="12" t="s">
        <v>4</v>
      </c>
      <c r="X1657" s="12" t="s">
        <v>12060</v>
      </c>
      <c r="Y1657" s="12" t="s">
        <v>17003</v>
      </c>
      <c r="Z1657" s="12" t="s">
        <v>17004</v>
      </c>
    </row>
    <row r="1658" spans="1:26">
      <c r="A1658" s="12" t="s">
        <v>177</v>
      </c>
      <c r="B1658" s="12" t="s">
        <v>15126</v>
      </c>
      <c r="C1658" s="12" t="s">
        <v>17005</v>
      </c>
      <c r="D1658" s="12" t="s">
        <v>17006</v>
      </c>
      <c r="E1658" s="12" t="s">
        <v>16934</v>
      </c>
      <c r="F1658" s="12" t="s">
        <v>1744</v>
      </c>
      <c r="G1658" s="12" t="s">
        <v>1721</v>
      </c>
      <c r="H1658" s="12" t="s">
        <v>1502</v>
      </c>
      <c r="I1658" s="12" t="s">
        <v>1051</v>
      </c>
      <c r="J1658" s="12" t="s">
        <v>1482</v>
      </c>
      <c r="K1658" s="12" t="s">
        <v>1051</v>
      </c>
      <c r="L1658" s="12" t="s">
        <v>3522</v>
      </c>
      <c r="M1658" s="12" t="s">
        <v>5189</v>
      </c>
      <c r="N1658" s="12" t="s">
        <v>375</v>
      </c>
      <c r="O1658" s="12" t="s">
        <v>3522</v>
      </c>
      <c r="P1658" s="12" t="s">
        <v>3522</v>
      </c>
      <c r="Q1658" s="12" t="s">
        <v>3522</v>
      </c>
      <c r="R1658" s="12" t="s">
        <v>4769</v>
      </c>
      <c r="S1658" s="12" t="s">
        <v>17007</v>
      </c>
      <c r="T1658" s="12" t="s">
        <v>17008</v>
      </c>
      <c r="U1658" s="12" t="s">
        <v>14434</v>
      </c>
      <c r="V1658" s="12" t="s">
        <v>6485</v>
      </c>
      <c r="W1658" s="12" t="s">
        <v>11</v>
      </c>
      <c r="X1658" s="12" t="s">
        <v>12677</v>
      </c>
      <c r="Y1658" s="12" t="s">
        <v>14354</v>
      </c>
      <c r="Z1658" s="12" t="s">
        <v>17009</v>
      </c>
    </row>
    <row r="1659" spans="1:26">
      <c r="A1659" s="12" t="s">
        <v>177</v>
      </c>
      <c r="B1659" s="12" t="s">
        <v>12625</v>
      </c>
      <c r="C1659" s="12" t="s">
        <v>17010</v>
      </c>
      <c r="D1659" s="12" t="s">
        <v>17011</v>
      </c>
      <c r="E1659" s="12" t="s">
        <v>16934</v>
      </c>
      <c r="F1659" s="12" t="s">
        <v>1939</v>
      </c>
      <c r="G1659" s="12" t="s">
        <v>1546</v>
      </c>
      <c r="H1659" s="12" t="s">
        <v>1482</v>
      </c>
      <c r="I1659" s="12" t="s">
        <v>1051</v>
      </c>
      <c r="J1659" s="12" t="s">
        <v>1051</v>
      </c>
      <c r="K1659" s="12" t="s">
        <v>1482</v>
      </c>
      <c r="L1659" s="12" t="s">
        <v>17012</v>
      </c>
      <c r="M1659" s="12" t="s">
        <v>371</v>
      </c>
      <c r="N1659" s="12" t="s">
        <v>371</v>
      </c>
      <c r="O1659" s="12" t="s">
        <v>371</v>
      </c>
      <c r="P1659" s="12" t="s">
        <v>371</v>
      </c>
      <c r="Q1659" s="12" t="s">
        <v>375</v>
      </c>
      <c r="R1659" s="12" t="s">
        <v>16957</v>
      </c>
      <c r="S1659" s="12" t="s">
        <v>17013</v>
      </c>
      <c r="T1659" s="12" t="s">
        <v>17014</v>
      </c>
      <c r="U1659" s="12" t="s">
        <v>11304</v>
      </c>
      <c r="V1659" s="12" t="s">
        <v>14442</v>
      </c>
      <c r="W1659" s="12" t="s">
        <v>3</v>
      </c>
      <c r="X1659" s="12" t="s">
        <v>16866</v>
      </c>
      <c r="Y1659" s="12" t="s">
        <v>17015</v>
      </c>
      <c r="Z1659" s="12" t="s">
        <v>17016</v>
      </c>
    </row>
    <row r="1660" spans="1:26">
      <c r="A1660" s="12" t="s">
        <v>177</v>
      </c>
      <c r="B1660" s="12" t="s">
        <v>12399</v>
      </c>
      <c r="C1660" s="12" t="s">
        <v>17017</v>
      </c>
      <c r="D1660" s="12" t="s">
        <v>17018</v>
      </c>
      <c r="E1660" s="12" t="s">
        <v>16934</v>
      </c>
      <c r="F1660" s="12" t="s">
        <v>1786</v>
      </c>
      <c r="G1660" s="12" t="s">
        <v>1547</v>
      </c>
      <c r="H1660" s="12" t="s">
        <v>1613</v>
      </c>
      <c r="I1660" s="12" t="s">
        <v>1547</v>
      </c>
      <c r="J1660" s="12" t="s">
        <v>3800</v>
      </c>
      <c r="K1660" s="12" t="s">
        <v>1051</v>
      </c>
      <c r="L1660" s="12" t="s">
        <v>3522</v>
      </c>
      <c r="M1660" s="12" t="s">
        <v>3663</v>
      </c>
      <c r="N1660" s="12" t="s">
        <v>3522</v>
      </c>
      <c r="O1660" s="12" t="s">
        <v>3663</v>
      </c>
      <c r="P1660" s="12" t="s">
        <v>91</v>
      </c>
      <c r="Q1660" s="12" t="s">
        <v>3522</v>
      </c>
      <c r="R1660" s="12" t="s">
        <v>7126</v>
      </c>
      <c r="S1660" s="12" t="s">
        <v>14432</v>
      </c>
      <c r="T1660" s="12" t="s">
        <v>15310</v>
      </c>
      <c r="U1660" s="12" t="s">
        <v>17019</v>
      </c>
      <c r="V1660" s="12" t="s">
        <v>6485</v>
      </c>
      <c r="W1660" s="12" t="s">
        <v>4</v>
      </c>
      <c r="X1660" s="12" t="s">
        <v>15405</v>
      </c>
      <c r="Y1660" s="12" t="s">
        <v>17020</v>
      </c>
      <c r="Z1660" s="12" t="s">
        <v>17021</v>
      </c>
    </row>
    <row r="1661" spans="1:26">
      <c r="A1661" s="12" t="s">
        <v>177</v>
      </c>
      <c r="B1661" s="12" t="s">
        <v>17022</v>
      </c>
      <c r="C1661" s="12" t="s">
        <v>17023</v>
      </c>
      <c r="D1661" s="12" t="s">
        <v>17024</v>
      </c>
      <c r="E1661" s="12" t="s">
        <v>16934</v>
      </c>
      <c r="F1661" s="12" t="s">
        <v>1810</v>
      </c>
      <c r="G1661" s="12" t="s">
        <v>1592</v>
      </c>
      <c r="H1661" s="12" t="s">
        <v>1547</v>
      </c>
      <c r="I1661" s="12" t="s">
        <v>1504</v>
      </c>
      <c r="J1661" s="12" t="s">
        <v>1051</v>
      </c>
      <c r="K1661" s="12" t="s">
        <v>1482</v>
      </c>
      <c r="L1661" s="12" t="s">
        <v>3522</v>
      </c>
      <c r="M1661" s="12" t="s">
        <v>4769</v>
      </c>
      <c r="N1661" s="12" t="s">
        <v>2038</v>
      </c>
      <c r="O1661" s="12" t="s">
        <v>3522</v>
      </c>
      <c r="P1661" s="12" t="s">
        <v>3522</v>
      </c>
      <c r="Q1661" s="12" t="s">
        <v>375</v>
      </c>
      <c r="R1661" s="12" t="s">
        <v>4103</v>
      </c>
      <c r="S1661" s="12" t="s">
        <v>15902</v>
      </c>
      <c r="T1661" s="12" t="s">
        <v>17025</v>
      </c>
      <c r="U1661" s="12" t="s">
        <v>14462</v>
      </c>
      <c r="V1661" s="12" t="s">
        <v>14442</v>
      </c>
      <c r="W1661" s="12" t="s">
        <v>11</v>
      </c>
      <c r="X1661" s="12" t="s">
        <v>13506</v>
      </c>
      <c r="Y1661" s="12" t="s">
        <v>15784</v>
      </c>
      <c r="Z1661" s="12" t="s">
        <v>17026</v>
      </c>
    </row>
    <row r="1662" spans="1:26">
      <c r="A1662" s="12" t="s">
        <v>177</v>
      </c>
      <c r="B1662" s="12" t="s">
        <v>12779</v>
      </c>
      <c r="C1662" s="12" t="s">
        <v>17027</v>
      </c>
      <c r="D1662" s="12" t="s">
        <v>17028</v>
      </c>
      <c r="E1662" s="12" t="s">
        <v>16934</v>
      </c>
      <c r="F1662" s="12" t="s">
        <v>1592</v>
      </c>
      <c r="G1662" s="12" t="s">
        <v>1546</v>
      </c>
      <c r="H1662" s="12" t="s">
        <v>1053</v>
      </c>
      <c r="I1662" s="12" t="s">
        <v>1547</v>
      </c>
      <c r="J1662" s="12" t="s">
        <v>1547</v>
      </c>
      <c r="K1662" s="12" t="s">
        <v>1504</v>
      </c>
      <c r="L1662" s="12" t="s">
        <v>1355</v>
      </c>
      <c r="M1662" s="12" t="s">
        <v>371</v>
      </c>
      <c r="N1662" s="12" t="s">
        <v>2172</v>
      </c>
      <c r="O1662" s="12" t="s">
        <v>371</v>
      </c>
      <c r="P1662" s="12" t="s">
        <v>371</v>
      </c>
      <c r="Q1662" s="12" t="s">
        <v>371</v>
      </c>
      <c r="R1662" s="12" t="s">
        <v>5014</v>
      </c>
      <c r="S1662" s="12" t="s">
        <v>17029</v>
      </c>
      <c r="T1662" s="12" t="s">
        <v>17030</v>
      </c>
      <c r="U1662" s="12" t="s">
        <v>16948</v>
      </c>
      <c r="V1662" s="12" t="s">
        <v>17031</v>
      </c>
      <c r="W1662" s="12" t="s">
        <v>3</v>
      </c>
      <c r="X1662" s="12" t="s">
        <v>13994</v>
      </c>
      <c r="Y1662" s="12" t="s">
        <v>10792</v>
      </c>
      <c r="Z1662" s="12" t="s">
        <v>17032</v>
      </c>
    </row>
    <row r="1663" spans="1:26">
      <c r="A1663" s="12" t="s">
        <v>177</v>
      </c>
      <c r="B1663" s="12" t="s">
        <v>12906</v>
      </c>
      <c r="C1663" s="12" t="s">
        <v>17033</v>
      </c>
      <c r="D1663" s="12" t="s">
        <v>17034</v>
      </c>
      <c r="E1663" s="12" t="s">
        <v>16934</v>
      </c>
      <c r="F1663" s="12" t="s">
        <v>3800</v>
      </c>
      <c r="G1663" s="12" t="s">
        <v>3800</v>
      </c>
      <c r="H1663" s="12" t="s">
        <v>3800</v>
      </c>
      <c r="I1663" s="12" t="s">
        <v>3800</v>
      </c>
      <c r="J1663" s="12" t="s">
        <v>3800</v>
      </c>
      <c r="K1663" s="12" t="s">
        <v>2050</v>
      </c>
      <c r="L1663" s="12" t="s">
        <v>91</v>
      </c>
      <c r="M1663" s="12" t="s">
        <v>91</v>
      </c>
      <c r="N1663" s="12" t="s">
        <v>91</v>
      </c>
      <c r="O1663" s="12" t="s">
        <v>91</v>
      </c>
      <c r="P1663" s="12" t="s">
        <v>91</v>
      </c>
      <c r="Q1663" s="12" t="s">
        <v>17035</v>
      </c>
      <c r="R1663" s="12" t="s">
        <v>17035</v>
      </c>
      <c r="S1663" s="12" t="s">
        <v>91</v>
      </c>
      <c r="T1663" s="12" t="s">
        <v>17036</v>
      </c>
      <c r="U1663" s="12" t="s">
        <v>3808</v>
      </c>
      <c r="V1663" s="12" t="s">
        <v>6841</v>
      </c>
      <c r="W1663" s="12" t="s">
        <v>91</v>
      </c>
      <c r="X1663" s="12" t="s">
        <v>17037</v>
      </c>
      <c r="Y1663" s="12" t="s">
        <v>17037</v>
      </c>
      <c r="Z1663" s="12" t="s">
        <v>91</v>
      </c>
    </row>
    <row r="1664" spans="1:26">
      <c r="A1664" s="12" t="s">
        <v>177</v>
      </c>
      <c r="B1664" s="12" t="s">
        <v>17038</v>
      </c>
      <c r="C1664" s="12" t="s">
        <v>17039</v>
      </c>
      <c r="D1664" s="12" t="s">
        <v>17040</v>
      </c>
      <c r="E1664" s="12" t="s">
        <v>16934</v>
      </c>
      <c r="F1664" s="12" t="s">
        <v>1961</v>
      </c>
      <c r="G1664" s="12" t="s">
        <v>1053</v>
      </c>
      <c r="H1664" s="12" t="s">
        <v>3800</v>
      </c>
      <c r="I1664" s="12" t="s">
        <v>3800</v>
      </c>
      <c r="J1664" s="12" t="s">
        <v>1051</v>
      </c>
      <c r="K1664" s="12" t="s">
        <v>1051</v>
      </c>
      <c r="L1664" s="12" t="s">
        <v>8840</v>
      </c>
      <c r="M1664" s="12" t="s">
        <v>3998</v>
      </c>
      <c r="N1664" s="12" t="s">
        <v>91</v>
      </c>
      <c r="O1664" s="12" t="s">
        <v>91</v>
      </c>
      <c r="P1664" s="12" t="s">
        <v>3522</v>
      </c>
      <c r="Q1664" s="12" t="s">
        <v>3522</v>
      </c>
      <c r="R1664" s="12" t="s">
        <v>8308</v>
      </c>
      <c r="S1664" s="12" t="s">
        <v>17041</v>
      </c>
      <c r="T1664" s="12" t="s">
        <v>11440</v>
      </c>
      <c r="U1664" s="12" t="s">
        <v>10335</v>
      </c>
      <c r="V1664" s="12" t="s">
        <v>6485</v>
      </c>
      <c r="W1664" s="12" t="s">
        <v>11</v>
      </c>
      <c r="X1664" s="12" t="s">
        <v>14696</v>
      </c>
      <c r="Y1664" s="12" t="s">
        <v>11664</v>
      </c>
      <c r="Z1664" s="12" t="s">
        <v>17042</v>
      </c>
    </row>
    <row r="1665" spans="1:26">
      <c r="A1665" s="12" t="s">
        <v>177</v>
      </c>
      <c r="B1665" s="12" t="s">
        <v>10157</v>
      </c>
      <c r="C1665" s="12" t="s">
        <v>17043</v>
      </c>
      <c r="D1665" s="12" t="s">
        <v>17044</v>
      </c>
      <c r="E1665" s="12" t="s">
        <v>16934</v>
      </c>
      <c r="F1665" s="12" t="s">
        <v>2074</v>
      </c>
      <c r="G1665" s="12" t="s">
        <v>1546</v>
      </c>
      <c r="H1665" s="12" t="s">
        <v>3800</v>
      </c>
      <c r="I1665" s="12" t="s">
        <v>3800</v>
      </c>
      <c r="J1665" s="12" t="s">
        <v>3800</v>
      </c>
      <c r="K1665" s="12" t="s">
        <v>3800</v>
      </c>
      <c r="L1665" s="12" t="s">
        <v>3522</v>
      </c>
      <c r="M1665" s="12" t="s">
        <v>3522</v>
      </c>
      <c r="N1665" s="12" t="s">
        <v>91</v>
      </c>
      <c r="O1665" s="12" t="s">
        <v>91</v>
      </c>
      <c r="P1665" s="12" t="s">
        <v>91</v>
      </c>
      <c r="Q1665" s="12" t="s">
        <v>91</v>
      </c>
      <c r="R1665" s="12" t="s">
        <v>3522</v>
      </c>
      <c r="S1665" s="12" t="s">
        <v>17045</v>
      </c>
      <c r="T1665" s="12" t="s">
        <v>13834</v>
      </c>
      <c r="U1665" s="12" t="s">
        <v>3808</v>
      </c>
      <c r="V1665" s="12" t="s">
        <v>372</v>
      </c>
      <c r="W1665" s="12" t="s">
        <v>10</v>
      </c>
      <c r="X1665" s="12" t="s">
        <v>1814</v>
      </c>
      <c r="Y1665" s="12" t="s">
        <v>1814</v>
      </c>
      <c r="Z1665" s="12" t="s">
        <v>12937</v>
      </c>
    </row>
    <row r="1666" spans="1:26">
      <c r="A1666" s="12" t="s">
        <v>177</v>
      </c>
      <c r="B1666" s="12" t="s">
        <v>17046</v>
      </c>
      <c r="C1666" s="12" t="s">
        <v>17047</v>
      </c>
      <c r="D1666" s="12" t="s">
        <v>17048</v>
      </c>
      <c r="E1666" s="12" t="s">
        <v>17049</v>
      </c>
      <c r="F1666" s="12" t="s">
        <v>1698</v>
      </c>
      <c r="G1666" s="12" t="s">
        <v>1721</v>
      </c>
      <c r="H1666" s="12" t="s">
        <v>1504</v>
      </c>
      <c r="I1666" s="12" t="s">
        <v>1051</v>
      </c>
      <c r="J1666" s="12" t="s">
        <v>1482</v>
      </c>
      <c r="K1666" s="12" t="s">
        <v>1504</v>
      </c>
      <c r="L1666" s="12" t="s">
        <v>5538</v>
      </c>
      <c r="M1666" s="12" t="s">
        <v>4286</v>
      </c>
      <c r="N1666" s="12" t="s">
        <v>3522</v>
      </c>
      <c r="O1666" s="12" t="s">
        <v>3522</v>
      </c>
      <c r="P1666" s="12" t="s">
        <v>375</v>
      </c>
      <c r="Q1666" s="12" t="s">
        <v>371</v>
      </c>
      <c r="R1666" s="12" t="s">
        <v>4958</v>
      </c>
      <c r="S1666" s="12" t="s">
        <v>17050</v>
      </c>
      <c r="T1666" s="12" t="s">
        <v>10790</v>
      </c>
      <c r="U1666" s="12" t="s">
        <v>12750</v>
      </c>
      <c r="V1666" s="12" t="s">
        <v>7976</v>
      </c>
      <c r="W1666" s="12" t="s">
        <v>4</v>
      </c>
      <c r="X1666" s="12" t="s">
        <v>12506</v>
      </c>
      <c r="Y1666" s="12" t="s">
        <v>12399</v>
      </c>
      <c r="Z1666" s="12" t="s">
        <v>17051</v>
      </c>
    </row>
    <row r="1667" spans="1:26">
      <c r="A1667" s="12" t="s">
        <v>177</v>
      </c>
      <c r="B1667" s="12" t="s">
        <v>1857</v>
      </c>
      <c r="C1667" s="12" t="s">
        <v>17052</v>
      </c>
      <c r="D1667" s="12" t="s">
        <v>17053</v>
      </c>
      <c r="E1667" s="12" t="s">
        <v>17049</v>
      </c>
      <c r="F1667" s="12" t="s">
        <v>1613</v>
      </c>
      <c r="G1667" s="12" t="s">
        <v>1764</v>
      </c>
      <c r="H1667" s="12" t="s">
        <v>1547</v>
      </c>
      <c r="I1667" s="12" t="s">
        <v>1051</v>
      </c>
      <c r="J1667" s="12" t="s">
        <v>3800</v>
      </c>
      <c r="K1667" s="12" t="s">
        <v>1547</v>
      </c>
      <c r="L1667" s="12" t="s">
        <v>3522</v>
      </c>
      <c r="M1667" s="12" t="s">
        <v>3522</v>
      </c>
      <c r="N1667" s="12" t="s">
        <v>2038</v>
      </c>
      <c r="O1667" s="12" t="s">
        <v>3522</v>
      </c>
      <c r="P1667" s="12" t="s">
        <v>91</v>
      </c>
      <c r="Q1667" s="12" t="s">
        <v>2038</v>
      </c>
      <c r="R1667" s="12" t="s">
        <v>6240</v>
      </c>
      <c r="S1667" s="12" t="s">
        <v>14944</v>
      </c>
      <c r="T1667" s="12" t="s">
        <v>10936</v>
      </c>
      <c r="U1667" s="12" t="s">
        <v>10484</v>
      </c>
      <c r="V1667" s="12" t="s">
        <v>17054</v>
      </c>
      <c r="W1667" s="12" t="s">
        <v>4</v>
      </c>
      <c r="X1667" s="12" t="s">
        <v>12209</v>
      </c>
      <c r="Y1667" s="12" t="s">
        <v>1792</v>
      </c>
      <c r="Z1667" s="12" t="s">
        <v>17055</v>
      </c>
    </row>
    <row r="1668" spans="1:26">
      <c r="A1668" s="12" t="s">
        <v>177</v>
      </c>
      <c r="B1668" s="12" t="s">
        <v>1965</v>
      </c>
      <c r="C1668" s="12" t="s">
        <v>17056</v>
      </c>
      <c r="D1668" s="12" t="s">
        <v>17057</v>
      </c>
      <c r="E1668" s="12" t="s">
        <v>17049</v>
      </c>
      <c r="F1668" s="12" t="s">
        <v>1590</v>
      </c>
      <c r="G1668" s="12" t="s">
        <v>1590</v>
      </c>
      <c r="H1668" s="12" t="s">
        <v>1698</v>
      </c>
      <c r="I1668" s="12" t="s">
        <v>3800</v>
      </c>
      <c r="J1668" s="12" t="s">
        <v>3800</v>
      </c>
      <c r="K1668" s="12" t="s">
        <v>3800</v>
      </c>
      <c r="L1668" s="12" t="s">
        <v>5498</v>
      </c>
      <c r="M1668" s="12" t="s">
        <v>3522</v>
      </c>
      <c r="N1668" s="12" t="s">
        <v>3522</v>
      </c>
      <c r="O1668" s="12" t="s">
        <v>91</v>
      </c>
      <c r="P1668" s="12" t="s">
        <v>91</v>
      </c>
      <c r="Q1668" s="12" t="s">
        <v>91</v>
      </c>
      <c r="R1668" s="12" t="s">
        <v>13578</v>
      </c>
      <c r="S1668" s="12" t="s">
        <v>14609</v>
      </c>
      <c r="T1668" s="12" t="s">
        <v>16913</v>
      </c>
      <c r="U1668" s="12" t="s">
        <v>3808</v>
      </c>
      <c r="V1668" s="12" t="s">
        <v>372</v>
      </c>
      <c r="W1668" s="12" t="s">
        <v>2</v>
      </c>
      <c r="X1668" s="12" t="s">
        <v>16293</v>
      </c>
      <c r="Y1668" s="12" t="s">
        <v>17058</v>
      </c>
      <c r="Z1668" s="12" t="s">
        <v>17059</v>
      </c>
    </row>
    <row r="1669" spans="1:26">
      <c r="A1669" s="12" t="s">
        <v>177</v>
      </c>
      <c r="B1669" s="12" t="s">
        <v>12176</v>
      </c>
      <c r="C1669" s="12" t="s">
        <v>17060</v>
      </c>
      <c r="D1669" s="12" t="s">
        <v>17061</v>
      </c>
      <c r="E1669" s="12" t="s">
        <v>17049</v>
      </c>
      <c r="F1669" s="12" t="s">
        <v>1853</v>
      </c>
      <c r="G1669" s="12" t="s">
        <v>1657</v>
      </c>
      <c r="H1669" s="12" t="s">
        <v>1547</v>
      </c>
      <c r="I1669" s="12" t="s">
        <v>3800</v>
      </c>
      <c r="J1669" s="12" t="s">
        <v>3800</v>
      </c>
      <c r="K1669" s="12" t="s">
        <v>3800</v>
      </c>
      <c r="L1669" s="12" t="s">
        <v>3522</v>
      </c>
      <c r="M1669" s="12" t="s">
        <v>6802</v>
      </c>
      <c r="N1669" s="12" t="s">
        <v>3522</v>
      </c>
      <c r="O1669" s="12" t="s">
        <v>91</v>
      </c>
      <c r="P1669" s="12" t="s">
        <v>91</v>
      </c>
      <c r="Q1669" s="12" t="s">
        <v>91</v>
      </c>
      <c r="R1669" s="12" t="s">
        <v>13578</v>
      </c>
      <c r="S1669" s="12" t="s">
        <v>15672</v>
      </c>
      <c r="T1669" s="12" t="s">
        <v>17062</v>
      </c>
      <c r="U1669" s="12" t="s">
        <v>3808</v>
      </c>
      <c r="V1669" s="12" t="s">
        <v>372</v>
      </c>
      <c r="W1669" s="12" t="s">
        <v>2</v>
      </c>
      <c r="X1669" s="12" t="s">
        <v>17063</v>
      </c>
      <c r="Y1669" s="12" t="s">
        <v>17064</v>
      </c>
      <c r="Z1669" s="12" t="s">
        <v>17065</v>
      </c>
    </row>
    <row r="1670" spans="1:26">
      <c r="A1670" s="12" t="s">
        <v>177</v>
      </c>
      <c r="B1670" s="12" t="s">
        <v>17066</v>
      </c>
      <c r="C1670" s="12" t="s">
        <v>17067</v>
      </c>
      <c r="D1670" s="12" t="s">
        <v>17068</v>
      </c>
      <c r="E1670" s="12" t="s">
        <v>17049</v>
      </c>
      <c r="F1670" s="12" t="s">
        <v>1853</v>
      </c>
      <c r="G1670" s="12" t="s">
        <v>1590</v>
      </c>
      <c r="H1670" s="12" t="s">
        <v>1504</v>
      </c>
      <c r="I1670" s="12" t="s">
        <v>3800</v>
      </c>
      <c r="J1670" s="12" t="s">
        <v>1051</v>
      </c>
      <c r="K1670" s="12" t="s">
        <v>3800</v>
      </c>
      <c r="L1670" s="12" t="s">
        <v>7443</v>
      </c>
      <c r="M1670" s="12" t="s">
        <v>3522</v>
      </c>
      <c r="N1670" s="12" t="s">
        <v>3522</v>
      </c>
      <c r="O1670" s="12" t="s">
        <v>91</v>
      </c>
      <c r="P1670" s="12" t="s">
        <v>3522</v>
      </c>
      <c r="Q1670" s="12" t="s">
        <v>91</v>
      </c>
      <c r="R1670" s="12" t="s">
        <v>13578</v>
      </c>
      <c r="S1670" s="12" t="s">
        <v>17069</v>
      </c>
      <c r="T1670" s="12" t="s">
        <v>17062</v>
      </c>
      <c r="U1670" s="12" t="s">
        <v>10484</v>
      </c>
      <c r="V1670" s="12" t="s">
        <v>372</v>
      </c>
      <c r="W1670" s="12" t="s">
        <v>11</v>
      </c>
      <c r="X1670" s="12" t="s">
        <v>16040</v>
      </c>
      <c r="Y1670" s="12" t="s">
        <v>17070</v>
      </c>
      <c r="Z1670" s="12" t="s">
        <v>17071</v>
      </c>
    </row>
    <row r="1671" spans="1:26">
      <c r="A1671" s="12" t="s">
        <v>177</v>
      </c>
      <c r="B1671" s="12" t="s">
        <v>17072</v>
      </c>
      <c r="C1671" s="12" t="s">
        <v>17073</v>
      </c>
      <c r="D1671" s="12" t="s">
        <v>17074</v>
      </c>
      <c r="E1671" s="12" t="s">
        <v>17049</v>
      </c>
      <c r="F1671" s="12" t="s">
        <v>1590</v>
      </c>
      <c r="G1671" s="12" t="s">
        <v>1786</v>
      </c>
      <c r="H1671" s="12" t="s">
        <v>1592</v>
      </c>
      <c r="I1671" s="12" t="s">
        <v>3800</v>
      </c>
      <c r="J1671" s="12" t="s">
        <v>3800</v>
      </c>
      <c r="K1671" s="12" t="s">
        <v>3800</v>
      </c>
      <c r="L1671" s="12" t="s">
        <v>5498</v>
      </c>
      <c r="M1671" s="12" t="s">
        <v>3522</v>
      </c>
      <c r="N1671" s="12" t="s">
        <v>3522</v>
      </c>
      <c r="O1671" s="12" t="s">
        <v>91</v>
      </c>
      <c r="P1671" s="12" t="s">
        <v>91</v>
      </c>
      <c r="Q1671" s="12" t="s">
        <v>91</v>
      </c>
      <c r="R1671" s="12" t="s">
        <v>13578</v>
      </c>
      <c r="S1671" s="12" t="s">
        <v>14575</v>
      </c>
      <c r="T1671" s="12" t="s">
        <v>16913</v>
      </c>
      <c r="U1671" s="12" t="s">
        <v>3808</v>
      </c>
      <c r="V1671" s="12" t="s">
        <v>372</v>
      </c>
      <c r="W1671" s="12" t="s">
        <v>2</v>
      </c>
      <c r="X1671" s="12" t="s">
        <v>16293</v>
      </c>
      <c r="Y1671" s="12" t="s">
        <v>17058</v>
      </c>
      <c r="Z1671" s="12" t="s">
        <v>17059</v>
      </c>
    </row>
    <row r="1672" spans="1:26">
      <c r="A1672" s="12" t="s">
        <v>177</v>
      </c>
      <c r="B1672" s="12" t="s">
        <v>14515</v>
      </c>
      <c r="C1672" s="12" t="s">
        <v>17075</v>
      </c>
      <c r="D1672" s="12" t="s">
        <v>17076</v>
      </c>
      <c r="E1672" s="12" t="s">
        <v>17049</v>
      </c>
      <c r="F1672" s="12" t="s">
        <v>1698</v>
      </c>
      <c r="G1672" s="12" t="s">
        <v>1721</v>
      </c>
      <c r="H1672" s="12" t="s">
        <v>1547</v>
      </c>
      <c r="I1672" s="12" t="s">
        <v>3800</v>
      </c>
      <c r="J1672" s="12" t="s">
        <v>1504</v>
      </c>
      <c r="K1672" s="12" t="s">
        <v>1051</v>
      </c>
      <c r="L1672" s="12" t="s">
        <v>5538</v>
      </c>
      <c r="M1672" s="12" t="s">
        <v>4286</v>
      </c>
      <c r="N1672" s="12" t="s">
        <v>3522</v>
      </c>
      <c r="O1672" s="12" t="s">
        <v>91</v>
      </c>
      <c r="P1672" s="12" t="s">
        <v>2315</v>
      </c>
      <c r="Q1672" s="12" t="s">
        <v>3522</v>
      </c>
      <c r="R1672" s="12" t="s">
        <v>7695</v>
      </c>
      <c r="S1672" s="12" t="s">
        <v>17077</v>
      </c>
      <c r="T1672" s="12" t="s">
        <v>17078</v>
      </c>
      <c r="U1672" s="12" t="s">
        <v>12750</v>
      </c>
      <c r="V1672" s="12" t="s">
        <v>9003</v>
      </c>
      <c r="W1672" s="12" t="s">
        <v>11</v>
      </c>
      <c r="X1672" s="12" t="s">
        <v>9529</v>
      </c>
      <c r="Y1672" s="12" t="s">
        <v>15195</v>
      </c>
      <c r="Z1672" s="12" t="s">
        <v>17079</v>
      </c>
    </row>
    <row r="1673" spans="1:26">
      <c r="A1673" s="12" t="s">
        <v>177</v>
      </c>
      <c r="B1673" s="12" t="s">
        <v>9993</v>
      </c>
      <c r="C1673" s="12" t="s">
        <v>17080</v>
      </c>
      <c r="D1673" s="12" t="s">
        <v>17081</v>
      </c>
      <c r="E1673" s="12" t="s">
        <v>17049</v>
      </c>
      <c r="F1673" s="12" t="s">
        <v>1698</v>
      </c>
      <c r="G1673" s="12" t="s">
        <v>1546</v>
      </c>
      <c r="H1673" s="12" t="s">
        <v>1547</v>
      </c>
      <c r="I1673" s="12" t="s">
        <v>1504</v>
      </c>
      <c r="J1673" s="12" t="s">
        <v>1502</v>
      </c>
      <c r="K1673" s="12" t="s">
        <v>1502</v>
      </c>
      <c r="L1673" s="12" t="s">
        <v>2697</v>
      </c>
      <c r="M1673" s="12" t="s">
        <v>2172</v>
      </c>
      <c r="N1673" s="12" t="s">
        <v>2773</v>
      </c>
      <c r="O1673" s="12" t="s">
        <v>371</v>
      </c>
      <c r="P1673" s="12" t="s">
        <v>371</v>
      </c>
      <c r="Q1673" s="12" t="s">
        <v>431</v>
      </c>
      <c r="R1673" s="12" t="s">
        <v>1909</v>
      </c>
      <c r="S1673" s="12" t="s">
        <v>16774</v>
      </c>
      <c r="T1673" s="12" t="s">
        <v>17082</v>
      </c>
      <c r="U1673" s="12" t="s">
        <v>17083</v>
      </c>
      <c r="V1673" s="12" t="s">
        <v>17084</v>
      </c>
      <c r="W1673" s="12" t="s">
        <v>3</v>
      </c>
      <c r="X1673" s="12" t="s">
        <v>12616</v>
      </c>
      <c r="Y1673" s="12" t="s">
        <v>15002</v>
      </c>
      <c r="Z1673" s="12" t="s">
        <v>17085</v>
      </c>
    </row>
    <row r="1674" spans="1:26">
      <c r="A1674" s="12" t="s">
        <v>177</v>
      </c>
      <c r="B1674" s="12" t="s">
        <v>16639</v>
      </c>
      <c r="C1674" s="12" t="s">
        <v>17086</v>
      </c>
      <c r="D1674" s="12" t="s">
        <v>17087</v>
      </c>
      <c r="E1674" s="12" t="s">
        <v>17049</v>
      </c>
      <c r="F1674" s="12" t="s">
        <v>2074</v>
      </c>
      <c r="G1674" s="12" t="s">
        <v>1504</v>
      </c>
      <c r="H1674" s="12" t="s">
        <v>1051</v>
      </c>
      <c r="I1674" s="12" t="s">
        <v>1051</v>
      </c>
      <c r="J1674" s="12" t="s">
        <v>3800</v>
      </c>
      <c r="K1674" s="12" t="s">
        <v>3800</v>
      </c>
      <c r="L1674" s="12" t="s">
        <v>6332</v>
      </c>
      <c r="M1674" s="12" t="s">
        <v>3522</v>
      </c>
      <c r="N1674" s="12" t="s">
        <v>371</v>
      </c>
      <c r="O1674" s="12" t="s">
        <v>371</v>
      </c>
      <c r="P1674" s="12" t="s">
        <v>91</v>
      </c>
      <c r="Q1674" s="12" t="s">
        <v>91</v>
      </c>
      <c r="R1674" s="12" t="s">
        <v>3754</v>
      </c>
      <c r="S1674" s="12" t="s">
        <v>14612</v>
      </c>
      <c r="T1674" s="12" t="s">
        <v>10000</v>
      </c>
      <c r="U1674" s="12" t="s">
        <v>10484</v>
      </c>
      <c r="V1674" s="12" t="s">
        <v>372</v>
      </c>
      <c r="W1674" s="12" t="s">
        <v>10</v>
      </c>
      <c r="X1674" s="12" t="s">
        <v>5003</v>
      </c>
      <c r="Y1674" s="12" t="s">
        <v>1837</v>
      </c>
      <c r="Z1674" s="12" t="s">
        <v>17088</v>
      </c>
    </row>
    <row r="1675" spans="1:26">
      <c r="A1675" s="12" t="s">
        <v>177</v>
      </c>
      <c r="B1675" s="12" t="s">
        <v>6409</v>
      </c>
      <c r="C1675" s="12" t="s">
        <v>17089</v>
      </c>
      <c r="D1675" s="12" t="s">
        <v>17090</v>
      </c>
      <c r="E1675" s="12" t="s">
        <v>17049</v>
      </c>
      <c r="F1675" s="12" t="s">
        <v>2052</v>
      </c>
      <c r="G1675" s="12" t="s">
        <v>1502</v>
      </c>
      <c r="H1675" s="12" t="s">
        <v>1051</v>
      </c>
      <c r="I1675" s="12" t="s">
        <v>3800</v>
      </c>
      <c r="J1675" s="12" t="s">
        <v>3800</v>
      </c>
      <c r="K1675" s="12" t="s">
        <v>1051</v>
      </c>
      <c r="L1675" s="12" t="s">
        <v>6402</v>
      </c>
      <c r="M1675" s="12" t="s">
        <v>375</v>
      </c>
      <c r="N1675" s="12" t="s">
        <v>371</v>
      </c>
      <c r="O1675" s="12" t="s">
        <v>91</v>
      </c>
      <c r="P1675" s="12" t="s">
        <v>91</v>
      </c>
      <c r="Q1675" s="12" t="s">
        <v>3522</v>
      </c>
      <c r="R1675" s="12" t="s">
        <v>3754</v>
      </c>
      <c r="S1675" s="12" t="s">
        <v>17091</v>
      </c>
      <c r="T1675" s="12" t="s">
        <v>17092</v>
      </c>
      <c r="U1675" s="12" t="s">
        <v>3808</v>
      </c>
      <c r="V1675" s="12" t="s">
        <v>9003</v>
      </c>
      <c r="W1675" s="12" t="s">
        <v>3</v>
      </c>
      <c r="X1675" s="12" t="s">
        <v>13107</v>
      </c>
      <c r="Y1675" s="12" t="s">
        <v>12607</v>
      </c>
      <c r="Z1675" s="12" t="s">
        <v>17093</v>
      </c>
    </row>
    <row r="1676" spans="1:26">
      <c r="A1676" s="12" t="s">
        <v>177</v>
      </c>
      <c r="B1676" s="12" t="s">
        <v>17094</v>
      </c>
      <c r="C1676" s="12" t="s">
        <v>17095</v>
      </c>
      <c r="D1676" s="12" t="s">
        <v>17096</v>
      </c>
      <c r="E1676" s="12" t="s">
        <v>17049</v>
      </c>
      <c r="F1676" s="12" t="s">
        <v>1744</v>
      </c>
      <c r="G1676" s="12" t="s">
        <v>1764</v>
      </c>
      <c r="H1676" s="12" t="s">
        <v>1502</v>
      </c>
      <c r="I1676" s="12" t="s">
        <v>3800</v>
      </c>
      <c r="J1676" s="12" t="s">
        <v>3800</v>
      </c>
      <c r="K1676" s="12" t="s">
        <v>1051</v>
      </c>
      <c r="L1676" s="12" t="s">
        <v>3522</v>
      </c>
      <c r="M1676" s="12" t="s">
        <v>3522</v>
      </c>
      <c r="N1676" s="12" t="s">
        <v>3522</v>
      </c>
      <c r="O1676" s="12" t="s">
        <v>91</v>
      </c>
      <c r="P1676" s="12" t="s">
        <v>91</v>
      </c>
      <c r="Q1676" s="12" t="s">
        <v>3522</v>
      </c>
      <c r="R1676" s="12" t="s">
        <v>3522</v>
      </c>
      <c r="S1676" s="12" t="s">
        <v>14541</v>
      </c>
      <c r="T1676" s="12" t="s">
        <v>16903</v>
      </c>
      <c r="U1676" s="12" t="s">
        <v>3808</v>
      </c>
      <c r="V1676" s="12" t="s">
        <v>9003</v>
      </c>
      <c r="W1676" s="12" t="s">
        <v>2</v>
      </c>
      <c r="X1676" s="12" t="s">
        <v>1814</v>
      </c>
      <c r="Y1676" s="12" t="s">
        <v>1814</v>
      </c>
      <c r="Z1676" s="12" t="s">
        <v>12937</v>
      </c>
    </row>
    <row r="1677" spans="1:26">
      <c r="A1677" s="12" t="s">
        <v>177</v>
      </c>
      <c r="B1677" s="12" t="s">
        <v>11835</v>
      </c>
      <c r="C1677" s="12" t="s">
        <v>17097</v>
      </c>
      <c r="D1677" s="12" t="s">
        <v>17098</v>
      </c>
      <c r="E1677" s="12" t="s">
        <v>17049</v>
      </c>
      <c r="F1677" s="12" t="s">
        <v>1698</v>
      </c>
      <c r="G1677" s="12" t="s">
        <v>1831</v>
      </c>
      <c r="H1677" s="12" t="s">
        <v>1504</v>
      </c>
      <c r="I1677" s="12" t="s">
        <v>3800</v>
      </c>
      <c r="J1677" s="12" t="s">
        <v>3800</v>
      </c>
      <c r="K1677" s="12" t="s">
        <v>1051</v>
      </c>
      <c r="L1677" s="12" t="s">
        <v>2315</v>
      </c>
      <c r="M1677" s="12" t="s">
        <v>3998</v>
      </c>
      <c r="N1677" s="12" t="s">
        <v>2172</v>
      </c>
      <c r="O1677" s="12" t="s">
        <v>91</v>
      </c>
      <c r="P1677" s="12" t="s">
        <v>91</v>
      </c>
      <c r="Q1677" s="12" t="s">
        <v>371</v>
      </c>
      <c r="R1677" s="12" t="s">
        <v>4783</v>
      </c>
      <c r="S1677" s="12" t="s">
        <v>17099</v>
      </c>
      <c r="T1677" s="12" t="s">
        <v>16419</v>
      </c>
      <c r="U1677" s="12" t="s">
        <v>3808</v>
      </c>
      <c r="V1677" s="12" t="s">
        <v>9003</v>
      </c>
      <c r="W1677" s="12" t="s">
        <v>10</v>
      </c>
      <c r="X1677" s="12" t="s">
        <v>12391</v>
      </c>
      <c r="Y1677" s="12" t="s">
        <v>16325</v>
      </c>
      <c r="Z1677" s="12" t="s">
        <v>17100</v>
      </c>
    </row>
    <row r="1678" spans="1:26">
      <c r="A1678" s="12" t="s">
        <v>177</v>
      </c>
      <c r="B1678" s="12" t="s">
        <v>15026</v>
      </c>
      <c r="C1678" s="12" t="s">
        <v>17101</v>
      </c>
      <c r="D1678" s="12" t="s">
        <v>17102</v>
      </c>
      <c r="E1678" s="12" t="s">
        <v>17049</v>
      </c>
      <c r="F1678" s="12" t="s">
        <v>3800</v>
      </c>
      <c r="G1678" s="12" t="s">
        <v>3800</v>
      </c>
      <c r="H1678" s="12" t="s">
        <v>3800</v>
      </c>
      <c r="I1678" s="12" t="s">
        <v>3800</v>
      </c>
      <c r="J1678" s="12" t="s">
        <v>3800</v>
      </c>
      <c r="K1678" s="12" t="s">
        <v>1719</v>
      </c>
      <c r="L1678" s="12" t="s">
        <v>91</v>
      </c>
      <c r="M1678" s="12" t="s">
        <v>91</v>
      </c>
      <c r="N1678" s="12" t="s">
        <v>91</v>
      </c>
      <c r="O1678" s="12" t="s">
        <v>91</v>
      </c>
      <c r="P1678" s="12" t="s">
        <v>91</v>
      </c>
      <c r="Q1678" s="12" t="s">
        <v>4390</v>
      </c>
      <c r="R1678" s="12" t="s">
        <v>4390</v>
      </c>
      <c r="S1678" s="12" t="s">
        <v>91</v>
      </c>
      <c r="T1678" s="12" t="s">
        <v>11440</v>
      </c>
      <c r="U1678" s="12" t="s">
        <v>3808</v>
      </c>
      <c r="V1678" s="12" t="s">
        <v>6841</v>
      </c>
      <c r="W1678" s="12" t="s">
        <v>91</v>
      </c>
      <c r="X1678" s="12" t="s">
        <v>17103</v>
      </c>
      <c r="Y1678" s="12" t="s">
        <v>17103</v>
      </c>
      <c r="Z1678" s="12" t="s">
        <v>91</v>
      </c>
    </row>
    <row r="1679" spans="1:26">
      <c r="A1679" s="12" t="s">
        <v>177</v>
      </c>
      <c r="B1679" s="12" t="s">
        <v>15338</v>
      </c>
      <c r="C1679" s="12" t="s">
        <v>17104</v>
      </c>
      <c r="D1679" s="12" t="s">
        <v>17105</v>
      </c>
      <c r="E1679" s="12" t="s">
        <v>17049</v>
      </c>
      <c r="F1679" s="12" t="s">
        <v>1547</v>
      </c>
      <c r="G1679" s="12" t="s">
        <v>1810</v>
      </c>
      <c r="H1679" s="12" t="s">
        <v>1657</v>
      </c>
      <c r="I1679" s="12" t="s">
        <v>1482</v>
      </c>
      <c r="J1679" s="12" t="s">
        <v>3800</v>
      </c>
      <c r="K1679" s="12" t="s">
        <v>3800</v>
      </c>
      <c r="L1679" s="12" t="s">
        <v>3663</v>
      </c>
      <c r="M1679" s="12" t="s">
        <v>1909</v>
      </c>
      <c r="N1679" s="12" t="s">
        <v>471</v>
      </c>
      <c r="O1679" s="12" t="s">
        <v>371</v>
      </c>
      <c r="P1679" s="12" t="s">
        <v>91</v>
      </c>
      <c r="Q1679" s="12" t="s">
        <v>91</v>
      </c>
      <c r="R1679" s="12" t="s">
        <v>6308</v>
      </c>
      <c r="S1679" s="12" t="s">
        <v>17106</v>
      </c>
      <c r="T1679" s="12" t="s">
        <v>17107</v>
      </c>
      <c r="U1679" s="12" t="s">
        <v>9665</v>
      </c>
      <c r="V1679" s="12" t="s">
        <v>372</v>
      </c>
      <c r="W1679" s="12" t="s">
        <v>3</v>
      </c>
      <c r="X1679" s="12" t="s">
        <v>12004</v>
      </c>
      <c r="Y1679" s="12" t="s">
        <v>5961</v>
      </c>
      <c r="Z1679" s="12" t="s">
        <v>17108</v>
      </c>
    </row>
    <row r="1680" spans="1:26">
      <c r="A1680" s="12" t="s">
        <v>177</v>
      </c>
      <c r="B1680" s="12" t="s">
        <v>17109</v>
      </c>
      <c r="C1680" s="12" t="s">
        <v>17110</v>
      </c>
      <c r="D1680" s="12" t="s">
        <v>17111</v>
      </c>
      <c r="E1680" s="12" t="s">
        <v>17049</v>
      </c>
      <c r="F1680" s="12" t="s">
        <v>1053</v>
      </c>
      <c r="G1680" s="12" t="s">
        <v>1613</v>
      </c>
      <c r="H1680" s="12" t="s">
        <v>1502</v>
      </c>
      <c r="I1680" s="12" t="s">
        <v>1502</v>
      </c>
      <c r="J1680" s="12" t="s">
        <v>1502</v>
      </c>
      <c r="K1680" s="12" t="s">
        <v>1547</v>
      </c>
      <c r="L1680" s="12" t="s">
        <v>371</v>
      </c>
      <c r="M1680" s="12" t="s">
        <v>371</v>
      </c>
      <c r="N1680" s="12" t="s">
        <v>371</v>
      </c>
      <c r="O1680" s="12" t="s">
        <v>431</v>
      </c>
      <c r="P1680" s="12" t="s">
        <v>371</v>
      </c>
      <c r="Q1680" s="12" t="s">
        <v>371</v>
      </c>
      <c r="R1680" s="12" t="s">
        <v>17112</v>
      </c>
      <c r="S1680" s="12" t="s">
        <v>16989</v>
      </c>
      <c r="T1680" s="12" t="s">
        <v>16442</v>
      </c>
      <c r="U1680" s="12" t="s">
        <v>17113</v>
      </c>
      <c r="V1680" s="12" t="s">
        <v>17054</v>
      </c>
      <c r="W1680" s="12" t="s">
        <v>3</v>
      </c>
      <c r="X1680" s="12" t="s">
        <v>7511</v>
      </c>
      <c r="Y1680" s="12" t="s">
        <v>15323</v>
      </c>
      <c r="Z1680" s="12" t="s">
        <v>17114</v>
      </c>
    </row>
    <row r="1681" spans="1:26">
      <c r="A1681" s="12" t="s">
        <v>177</v>
      </c>
      <c r="B1681" s="12" t="s">
        <v>1575</v>
      </c>
      <c r="C1681" s="12" t="s">
        <v>17115</v>
      </c>
      <c r="D1681" s="12" t="s">
        <v>17116</v>
      </c>
      <c r="E1681" s="12" t="s">
        <v>17049</v>
      </c>
      <c r="F1681" s="12" t="s">
        <v>1897</v>
      </c>
      <c r="G1681" s="12" t="s">
        <v>1657</v>
      </c>
      <c r="H1681" s="12" t="s">
        <v>1504</v>
      </c>
      <c r="I1681" s="12" t="s">
        <v>3800</v>
      </c>
      <c r="J1681" s="12" t="s">
        <v>3800</v>
      </c>
      <c r="K1681" s="12" t="s">
        <v>3800</v>
      </c>
      <c r="L1681" s="12" t="s">
        <v>3522</v>
      </c>
      <c r="M1681" s="12" t="s">
        <v>3522</v>
      </c>
      <c r="N1681" s="12" t="s">
        <v>3522</v>
      </c>
      <c r="O1681" s="12" t="s">
        <v>91</v>
      </c>
      <c r="P1681" s="12" t="s">
        <v>91</v>
      </c>
      <c r="Q1681" s="12" t="s">
        <v>91</v>
      </c>
      <c r="R1681" s="12" t="s">
        <v>3522</v>
      </c>
      <c r="S1681" s="12" t="s">
        <v>14477</v>
      </c>
      <c r="T1681" s="12" t="s">
        <v>17117</v>
      </c>
      <c r="U1681" s="12" t="s">
        <v>3808</v>
      </c>
      <c r="V1681" s="12" t="s">
        <v>372</v>
      </c>
      <c r="W1681" s="12" t="s">
        <v>2</v>
      </c>
      <c r="X1681" s="12" t="s">
        <v>1814</v>
      </c>
      <c r="Y1681" s="12" t="s">
        <v>1814</v>
      </c>
      <c r="Z1681" s="12" t="s">
        <v>12937</v>
      </c>
    </row>
    <row r="1682" spans="1:26">
      <c r="A1682" s="12" t="s">
        <v>177</v>
      </c>
      <c r="B1682" s="12" t="s">
        <v>17118</v>
      </c>
      <c r="C1682" s="12" t="s">
        <v>17119</v>
      </c>
      <c r="D1682" s="12" t="s">
        <v>17120</v>
      </c>
      <c r="E1682" s="12" t="s">
        <v>17049</v>
      </c>
      <c r="F1682" s="12" t="s">
        <v>2137</v>
      </c>
      <c r="G1682" s="12" t="s">
        <v>1482</v>
      </c>
      <c r="H1682" s="12" t="s">
        <v>3800</v>
      </c>
      <c r="I1682" s="12" t="s">
        <v>3800</v>
      </c>
      <c r="J1682" s="12" t="s">
        <v>3800</v>
      </c>
      <c r="K1682" s="12" t="s">
        <v>3800</v>
      </c>
      <c r="L1682" s="12" t="s">
        <v>2374</v>
      </c>
      <c r="M1682" s="12" t="s">
        <v>375</v>
      </c>
      <c r="N1682" s="12" t="s">
        <v>91</v>
      </c>
      <c r="O1682" s="12" t="s">
        <v>91</v>
      </c>
      <c r="P1682" s="12" t="s">
        <v>91</v>
      </c>
      <c r="Q1682" s="12" t="s">
        <v>91</v>
      </c>
      <c r="R1682" s="12" t="s">
        <v>6240</v>
      </c>
      <c r="S1682" s="12" t="s">
        <v>14603</v>
      </c>
      <c r="T1682" s="12" t="s">
        <v>17121</v>
      </c>
      <c r="U1682" s="12" t="s">
        <v>3808</v>
      </c>
      <c r="V1682" s="12" t="s">
        <v>372</v>
      </c>
      <c r="W1682" s="12" t="s">
        <v>3</v>
      </c>
      <c r="X1682" s="12" t="s">
        <v>17122</v>
      </c>
      <c r="Y1682" s="12" t="s">
        <v>17123</v>
      </c>
      <c r="Z1682" s="12" t="s">
        <v>17124</v>
      </c>
    </row>
    <row r="1683" spans="1:26">
      <c r="A1683" s="12" t="s">
        <v>177</v>
      </c>
      <c r="B1683" s="12" t="s">
        <v>14885</v>
      </c>
      <c r="C1683" s="12" t="s">
        <v>17125</v>
      </c>
      <c r="D1683" s="12" t="s">
        <v>17126</v>
      </c>
      <c r="E1683" s="12" t="s">
        <v>17049</v>
      </c>
      <c r="F1683" s="12" t="s">
        <v>1764</v>
      </c>
      <c r="G1683" s="12" t="s">
        <v>1698</v>
      </c>
      <c r="H1683" s="12" t="s">
        <v>1546</v>
      </c>
      <c r="I1683" s="12" t="s">
        <v>1051</v>
      </c>
      <c r="J1683" s="12" t="s">
        <v>3800</v>
      </c>
      <c r="K1683" s="12" t="s">
        <v>3800</v>
      </c>
      <c r="L1683" s="12" t="s">
        <v>3522</v>
      </c>
      <c r="M1683" s="12" t="s">
        <v>2696</v>
      </c>
      <c r="N1683" s="12" t="s">
        <v>2315</v>
      </c>
      <c r="O1683" s="12" t="s">
        <v>3522</v>
      </c>
      <c r="P1683" s="12" t="s">
        <v>91</v>
      </c>
      <c r="Q1683" s="12" t="s">
        <v>91</v>
      </c>
      <c r="R1683" s="12" t="s">
        <v>3754</v>
      </c>
      <c r="S1683" s="12" t="s">
        <v>17127</v>
      </c>
      <c r="T1683" s="12" t="s">
        <v>17128</v>
      </c>
      <c r="U1683" s="12" t="s">
        <v>10484</v>
      </c>
      <c r="V1683" s="12" t="s">
        <v>372</v>
      </c>
      <c r="W1683" s="12" t="s">
        <v>4</v>
      </c>
      <c r="X1683" s="12" t="s">
        <v>13746</v>
      </c>
      <c r="Y1683" s="12" t="s">
        <v>15742</v>
      </c>
      <c r="Z1683" s="12" t="s">
        <v>17129</v>
      </c>
    </row>
    <row r="1684" spans="1:26">
      <c r="A1684" s="12" t="s">
        <v>177</v>
      </c>
      <c r="B1684" s="12" t="s">
        <v>15623</v>
      </c>
      <c r="C1684" s="12" t="s">
        <v>17130</v>
      </c>
      <c r="D1684" s="12" t="s">
        <v>17131</v>
      </c>
      <c r="E1684" s="12" t="s">
        <v>17049</v>
      </c>
      <c r="F1684" s="12" t="s">
        <v>1721</v>
      </c>
      <c r="G1684" s="12" t="s">
        <v>1721</v>
      </c>
      <c r="H1684" s="12" t="s">
        <v>1592</v>
      </c>
      <c r="I1684" s="12" t="s">
        <v>3800</v>
      </c>
      <c r="J1684" s="12" t="s">
        <v>1051</v>
      </c>
      <c r="K1684" s="12" t="s">
        <v>3800</v>
      </c>
      <c r="L1684" s="12" t="s">
        <v>5189</v>
      </c>
      <c r="M1684" s="12" t="s">
        <v>2731</v>
      </c>
      <c r="N1684" s="12" t="s">
        <v>4012</v>
      </c>
      <c r="O1684" s="12" t="s">
        <v>91</v>
      </c>
      <c r="P1684" s="12" t="s">
        <v>371</v>
      </c>
      <c r="Q1684" s="12" t="s">
        <v>91</v>
      </c>
      <c r="R1684" s="12" t="s">
        <v>6949</v>
      </c>
      <c r="S1684" s="12" t="s">
        <v>17132</v>
      </c>
      <c r="T1684" s="12" t="s">
        <v>17133</v>
      </c>
      <c r="U1684" s="12" t="s">
        <v>10484</v>
      </c>
      <c r="V1684" s="12" t="s">
        <v>372</v>
      </c>
      <c r="W1684" s="12" t="s">
        <v>2</v>
      </c>
      <c r="X1684" s="12" t="s">
        <v>17072</v>
      </c>
      <c r="Y1684" s="12" t="s">
        <v>13014</v>
      </c>
      <c r="Z1684" s="12" t="s">
        <v>17134</v>
      </c>
    </row>
    <row r="1685" spans="1:26">
      <c r="A1685" s="12" t="s">
        <v>177</v>
      </c>
      <c r="B1685" s="12" t="s">
        <v>17135</v>
      </c>
      <c r="C1685" s="12" t="s">
        <v>17136</v>
      </c>
      <c r="D1685" s="12" t="s">
        <v>17137</v>
      </c>
      <c r="E1685" s="12" t="s">
        <v>17049</v>
      </c>
      <c r="F1685" s="12" t="s">
        <v>1721</v>
      </c>
      <c r="G1685" s="12" t="s">
        <v>1590</v>
      </c>
      <c r="H1685" s="12" t="s">
        <v>1592</v>
      </c>
      <c r="I1685" s="12" t="s">
        <v>1051</v>
      </c>
      <c r="J1685" s="12" t="s">
        <v>3800</v>
      </c>
      <c r="K1685" s="12" t="s">
        <v>1482</v>
      </c>
      <c r="L1685" s="12" t="s">
        <v>7226</v>
      </c>
      <c r="M1685" s="12" t="s">
        <v>3804</v>
      </c>
      <c r="N1685" s="12" t="s">
        <v>4012</v>
      </c>
      <c r="O1685" s="12" t="s">
        <v>371</v>
      </c>
      <c r="P1685" s="12" t="s">
        <v>91</v>
      </c>
      <c r="Q1685" s="12" t="s">
        <v>371</v>
      </c>
      <c r="R1685" s="12" t="s">
        <v>6766</v>
      </c>
      <c r="S1685" s="12" t="s">
        <v>17138</v>
      </c>
      <c r="T1685" s="12" t="s">
        <v>17139</v>
      </c>
      <c r="U1685" s="12" t="s">
        <v>10484</v>
      </c>
      <c r="V1685" s="12" t="s">
        <v>8700</v>
      </c>
      <c r="W1685" s="12" t="s">
        <v>3</v>
      </c>
      <c r="X1685" s="12" t="s">
        <v>11977</v>
      </c>
      <c r="Y1685" s="12" t="s">
        <v>1092</v>
      </c>
      <c r="Z1685" s="12" t="s">
        <v>17140</v>
      </c>
    </row>
    <row r="1686" spans="1:26">
      <c r="A1686" s="12" t="s">
        <v>177</v>
      </c>
      <c r="B1686" s="12" t="s">
        <v>15104</v>
      </c>
      <c r="C1686" s="12" t="s">
        <v>17141</v>
      </c>
      <c r="D1686" s="12" t="s">
        <v>17142</v>
      </c>
      <c r="E1686" s="12" t="s">
        <v>17049</v>
      </c>
      <c r="F1686" s="12" t="s">
        <v>1592</v>
      </c>
      <c r="G1686" s="12" t="s">
        <v>1592</v>
      </c>
      <c r="H1686" s="12" t="s">
        <v>1721</v>
      </c>
      <c r="I1686" s="12" t="s">
        <v>1504</v>
      </c>
      <c r="J1686" s="12" t="s">
        <v>1482</v>
      </c>
      <c r="K1686" s="12" t="s">
        <v>1482</v>
      </c>
      <c r="L1686" s="12" t="s">
        <v>3583</v>
      </c>
      <c r="M1686" s="12" t="s">
        <v>371</v>
      </c>
      <c r="N1686" s="12" t="s">
        <v>4165</v>
      </c>
      <c r="O1686" s="12" t="s">
        <v>371</v>
      </c>
      <c r="P1686" s="12" t="s">
        <v>371</v>
      </c>
      <c r="Q1686" s="12" t="s">
        <v>371</v>
      </c>
      <c r="R1686" s="12" t="s">
        <v>17143</v>
      </c>
      <c r="S1686" s="12" t="s">
        <v>17144</v>
      </c>
      <c r="T1686" s="12" t="s">
        <v>17145</v>
      </c>
      <c r="U1686" s="12" t="s">
        <v>5902</v>
      </c>
      <c r="V1686" s="12" t="s">
        <v>8700</v>
      </c>
      <c r="W1686" s="12" t="s">
        <v>3</v>
      </c>
      <c r="X1686" s="12" t="s">
        <v>10327</v>
      </c>
      <c r="Y1686" s="12" t="s">
        <v>17038</v>
      </c>
      <c r="Z1686" s="12" t="s">
        <v>17146</v>
      </c>
    </row>
    <row r="1687" spans="1:26">
      <c r="A1687" s="12" t="s">
        <v>177</v>
      </c>
      <c r="B1687" s="12" t="s">
        <v>17147</v>
      </c>
      <c r="C1687" s="12" t="s">
        <v>17148</v>
      </c>
      <c r="D1687" s="12" t="s">
        <v>17149</v>
      </c>
      <c r="E1687" s="12" t="s">
        <v>17049</v>
      </c>
      <c r="F1687" s="12" t="s">
        <v>1744</v>
      </c>
      <c r="G1687" s="12" t="s">
        <v>1590</v>
      </c>
      <c r="H1687" s="12" t="s">
        <v>1547</v>
      </c>
      <c r="I1687" s="12" t="s">
        <v>1051</v>
      </c>
      <c r="J1687" s="12" t="s">
        <v>1482</v>
      </c>
      <c r="K1687" s="12" t="s">
        <v>1051</v>
      </c>
      <c r="L1687" s="12" t="s">
        <v>3023</v>
      </c>
      <c r="M1687" s="12" t="s">
        <v>2418</v>
      </c>
      <c r="N1687" s="12" t="s">
        <v>471</v>
      </c>
      <c r="O1687" s="12" t="s">
        <v>371</v>
      </c>
      <c r="P1687" s="12" t="s">
        <v>375</v>
      </c>
      <c r="Q1687" s="12" t="s">
        <v>371</v>
      </c>
      <c r="R1687" s="12" t="s">
        <v>6308</v>
      </c>
      <c r="S1687" s="12" t="s">
        <v>14288</v>
      </c>
      <c r="T1687" s="12" t="s">
        <v>17150</v>
      </c>
      <c r="U1687" s="12" t="s">
        <v>12750</v>
      </c>
      <c r="V1687" s="12" t="s">
        <v>9003</v>
      </c>
      <c r="W1687" s="12" t="s">
        <v>3</v>
      </c>
      <c r="X1687" s="12" t="s">
        <v>13797</v>
      </c>
      <c r="Y1687" s="12" t="s">
        <v>16512</v>
      </c>
      <c r="Z1687" s="12" t="s">
        <v>17151</v>
      </c>
    </row>
    <row r="1688" spans="1:26">
      <c r="A1688" s="12" t="s">
        <v>177</v>
      </c>
      <c r="B1688" s="12" t="s">
        <v>15118</v>
      </c>
      <c r="C1688" s="12" t="s">
        <v>17152</v>
      </c>
      <c r="D1688" s="12" t="s">
        <v>17153</v>
      </c>
      <c r="E1688" s="12" t="s">
        <v>17049</v>
      </c>
      <c r="F1688" s="12" t="s">
        <v>1053</v>
      </c>
      <c r="G1688" s="12" t="s">
        <v>1744</v>
      </c>
      <c r="H1688" s="12" t="s">
        <v>1613</v>
      </c>
      <c r="I1688" s="12" t="s">
        <v>1051</v>
      </c>
      <c r="J1688" s="12" t="s">
        <v>1051</v>
      </c>
      <c r="K1688" s="12" t="s">
        <v>1051</v>
      </c>
      <c r="L1688" s="12" t="s">
        <v>3522</v>
      </c>
      <c r="M1688" s="12" t="s">
        <v>6402</v>
      </c>
      <c r="N1688" s="12" t="s">
        <v>4104</v>
      </c>
      <c r="O1688" s="12" t="s">
        <v>3522</v>
      </c>
      <c r="P1688" s="12" t="s">
        <v>3522</v>
      </c>
      <c r="Q1688" s="12" t="s">
        <v>371</v>
      </c>
      <c r="R1688" s="12" t="s">
        <v>7695</v>
      </c>
      <c r="S1688" s="12" t="s">
        <v>17154</v>
      </c>
      <c r="T1688" s="12" t="s">
        <v>11278</v>
      </c>
      <c r="U1688" s="12" t="s">
        <v>9665</v>
      </c>
      <c r="V1688" s="12" t="s">
        <v>9003</v>
      </c>
      <c r="W1688" s="12" t="s">
        <v>11</v>
      </c>
      <c r="X1688" s="12" t="s">
        <v>8961</v>
      </c>
      <c r="Y1688" s="12" t="s">
        <v>12059</v>
      </c>
      <c r="Z1688" s="12" t="s">
        <v>17155</v>
      </c>
    </row>
    <row r="1689" spans="1:26">
      <c r="A1689" s="12" t="s">
        <v>177</v>
      </c>
      <c r="B1689" s="12" t="s">
        <v>15382</v>
      </c>
      <c r="C1689" s="12" t="s">
        <v>17156</v>
      </c>
      <c r="D1689" s="12" t="s">
        <v>17157</v>
      </c>
      <c r="E1689" s="12" t="s">
        <v>17049</v>
      </c>
      <c r="F1689" s="12" t="s">
        <v>2052</v>
      </c>
      <c r="G1689" s="12" t="s">
        <v>1482</v>
      </c>
      <c r="H1689" s="12" t="s">
        <v>3800</v>
      </c>
      <c r="I1689" s="12" t="s">
        <v>3800</v>
      </c>
      <c r="J1689" s="12" t="s">
        <v>1051</v>
      </c>
      <c r="K1689" s="12" t="s">
        <v>1504</v>
      </c>
      <c r="L1689" s="12" t="s">
        <v>3522</v>
      </c>
      <c r="M1689" s="12" t="s">
        <v>375</v>
      </c>
      <c r="N1689" s="12" t="s">
        <v>91</v>
      </c>
      <c r="O1689" s="12" t="s">
        <v>91</v>
      </c>
      <c r="P1689" s="12" t="s">
        <v>3522</v>
      </c>
      <c r="Q1689" s="12" t="s">
        <v>3522</v>
      </c>
      <c r="R1689" s="12" t="s">
        <v>13578</v>
      </c>
      <c r="S1689" s="12" t="s">
        <v>17158</v>
      </c>
      <c r="T1689" s="12" t="s">
        <v>14806</v>
      </c>
      <c r="U1689" s="12" t="s">
        <v>10484</v>
      </c>
      <c r="V1689" s="12" t="s">
        <v>7976</v>
      </c>
      <c r="W1689" s="12" t="s">
        <v>11</v>
      </c>
      <c r="X1689" s="12" t="s">
        <v>14669</v>
      </c>
      <c r="Y1689" s="12" t="s">
        <v>16571</v>
      </c>
      <c r="Z1689" s="12" t="s">
        <v>17159</v>
      </c>
    </row>
    <row r="1690" spans="1:26">
      <c r="A1690" s="12" t="s">
        <v>177</v>
      </c>
      <c r="B1690" s="12" t="s">
        <v>11977</v>
      </c>
      <c r="C1690" s="12" t="s">
        <v>17160</v>
      </c>
      <c r="D1690" s="12" t="s">
        <v>17161</v>
      </c>
      <c r="E1690" s="12" t="s">
        <v>17162</v>
      </c>
      <c r="F1690" s="12" t="s">
        <v>1502</v>
      </c>
      <c r="G1690" s="12" t="s">
        <v>1547</v>
      </c>
      <c r="H1690" s="12" t="s">
        <v>1721</v>
      </c>
      <c r="I1690" s="12" t="s">
        <v>1504</v>
      </c>
      <c r="J1690" s="12" t="s">
        <v>1592</v>
      </c>
      <c r="K1690" s="12" t="s">
        <v>1051</v>
      </c>
      <c r="L1690" s="12" t="s">
        <v>2696</v>
      </c>
      <c r="M1690" s="12" t="s">
        <v>3663</v>
      </c>
      <c r="N1690" s="12" t="s">
        <v>2792</v>
      </c>
      <c r="O1690" s="12" t="s">
        <v>371</v>
      </c>
      <c r="P1690" s="12" t="s">
        <v>371</v>
      </c>
      <c r="Q1690" s="12" t="s">
        <v>371</v>
      </c>
      <c r="R1690" s="12" t="s">
        <v>14573</v>
      </c>
      <c r="S1690" s="12" t="s">
        <v>17163</v>
      </c>
      <c r="T1690" s="12" t="s">
        <v>17164</v>
      </c>
      <c r="U1690" s="12" t="s">
        <v>17165</v>
      </c>
      <c r="V1690" s="12" t="s">
        <v>9778</v>
      </c>
      <c r="W1690" s="12" t="s">
        <v>10</v>
      </c>
      <c r="X1690" s="12" t="s">
        <v>2929</v>
      </c>
      <c r="Y1690" s="12" t="s">
        <v>8984</v>
      </c>
      <c r="Z1690" s="12" t="s">
        <v>17166</v>
      </c>
    </row>
    <row r="1691" spans="1:26">
      <c r="A1691" s="12" t="s">
        <v>177</v>
      </c>
      <c r="B1691" s="12" t="s">
        <v>9804</v>
      </c>
      <c r="C1691" s="12" t="s">
        <v>17167</v>
      </c>
      <c r="D1691" s="12" t="s">
        <v>17168</v>
      </c>
      <c r="E1691" s="12" t="s">
        <v>17162</v>
      </c>
      <c r="F1691" s="12" t="s">
        <v>1502</v>
      </c>
      <c r="G1691" s="12" t="s">
        <v>1547</v>
      </c>
      <c r="H1691" s="12" t="s">
        <v>1853</v>
      </c>
      <c r="I1691" s="12" t="s">
        <v>1504</v>
      </c>
      <c r="J1691" s="12" t="s">
        <v>3800</v>
      </c>
      <c r="K1691" s="12" t="s">
        <v>1482</v>
      </c>
      <c r="L1691" s="12" t="s">
        <v>2696</v>
      </c>
      <c r="M1691" s="12" t="s">
        <v>3522</v>
      </c>
      <c r="N1691" s="12" t="s">
        <v>10384</v>
      </c>
      <c r="O1691" s="12" t="s">
        <v>2172</v>
      </c>
      <c r="P1691" s="12" t="s">
        <v>91</v>
      </c>
      <c r="Q1691" s="12" t="s">
        <v>375</v>
      </c>
      <c r="R1691" s="12" t="s">
        <v>3475</v>
      </c>
      <c r="S1691" s="12" t="s">
        <v>17169</v>
      </c>
      <c r="T1691" s="12" t="s">
        <v>17170</v>
      </c>
      <c r="U1691" s="12" t="s">
        <v>6124</v>
      </c>
      <c r="V1691" s="12" t="s">
        <v>14728</v>
      </c>
      <c r="W1691" s="12" t="s">
        <v>2</v>
      </c>
      <c r="X1691" s="12" t="s">
        <v>15275</v>
      </c>
      <c r="Y1691" s="12" t="s">
        <v>14919</v>
      </c>
      <c r="Z1691" s="12" t="s">
        <v>17171</v>
      </c>
    </row>
    <row r="1692" spans="1:26">
      <c r="A1692" s="12" t="s">
        <v>177</v>
      </c>
      <c r="B1692" s="12" t="s">
        <v>16039</v>
      </c>
      <c r="C1692" s="12" t="s">
        <v>17172</v>
      </c>
      <c r="D1692" s="12" t="s">
        <v>17173</v>
      </c>
      <c r="E1692" s="12" t="s">
        <v>17162</v>
      </c>
      <c r="F1692" s="12" t="s">
        <v>1721</v>
      </c>
      <c r="G1692" s="12" t="s">
        <v>1764</v>
      </c>
      <c r="H1692" s="12" t="s">
        <v>1502</v>
      </c>
      <c r="I1692" s="12" t="s">
        <v>1051</v>
      </c>
      <c r="J1692" s="12" t="s">
        <v>3800</v>
      </c>
      <c r="K1692" s="12" t="s">
        <v>3800</v>
      </c>
      <c r="L1692" s="12" t="s">
        <v>2698</v>
      </c>
      <c r="M1692" s="12" t="s">
        <v>4436</v>
      </c>
      <c r="N1692" s="12" t="s">
        <v>2696</v>
      </c>
      <c r="O1692" s="12" t="s">
        <v>3522</v>
      </c>
      <c r="P1692" s="12" t="s">
        <v>91</v>
      </c>
      <c r="Q1692" s="12" t="s">
        <v>91</v>
      </c>
      <c r="R1692" s="12" t="s">
        <v>12033</v>
      </c>
      <c r="S1692" s="12" t="s">
        <v>17174</v>
      </c>
      <c r="T1692" s="12" t="s">
        <v>17175</v>
      </c>
      <c r="U1692" s="12" t="s">
        <v>5805</v>
      </c>
      <c r="V1692" s="12" t="s">
        <v>372</v>
      </c>
      <c r="W1692" s="12" t="s">
        <v>4</v>
      </c>
      <c r="X1692" s="12" t="s">
        <v>1641</v>
      </c>
      <c r="Y1692" s="12" t="s">
        <v>17176</v>
      </c>
      <c r="Z1692" s="12" t="s">
        <v>17177</v>
      </c>
    </row>
    <row r="1693" spans="1:26">
      <c r="A1693" s="12" t="s">
        <v>177</v>
      </c>
      <c r="B1693" s="12" t="s">
        <v>6556</v>
      </c>
      <c r="C1693" s="12" t="s">
        <v>17178</v>
      </c>
      <c r="D1693" s="12" t="s">
        <v>17179</v>
      </c>
      <c r="E1693" s="12" t="s">
        <v>17162</v>
      </c>
      <c r="F1693" s="12" t="s">
        <v>2137</v>
      </c>
      <c r="G1693" s="12" t="s">
        <v>1051</v>
      </c>
      <c r="H1693" s="12" t="s">
        <v>3800</v>
      </c>
      <c r="I1693" s="12" t="s">
        <v>3800</v>
      </c>
      <c r="J1693" s="12" t="s">
        <v>3800</v>
      </c>
      <c r="K1693" s="12" t="s">
        <v>3800</v>
      </c>
      <c r="L1693" s="12" t="s">
        <v>2696</v>
      </c>
      <c r="M1693" s="12" t="s">
        <v>3522</v>
      </c>
      <c r="N1693" s="12" t="s">
        <v>91</v>
      </c>
      <c r="O1693" s="12" t="s">
        <v>91</v>
      </c>
      <c r="P1693" s="12" t="s">
        <v>91</v>
      </c>
      <c r="Q1693" s="12" t="s">
        <v>91</v>
      </c>
      <c r="R1693" s="12" t="s">
        <v>4862</v>
      </c>
      <c r="S1693" s="12" t="s">
        <v>17180</v>
      </c>
      <c r="T1693" s="12" t="s">
        <v>7581</v>
      </c>
      <c r="U1693" s="12" t="s">
        <v>3808</v>
      </c>
      <c r="V1693" s="12" t="s">
        <v>372</v>
      </c>
      <c r="W1693" s="12" t="s">
        <v>10</v>
      </c>
      <c r="X1693" s="12" t="s">
        <v>15044</v>
      </c>
      <c r="Y1693" s="12" t="s">
        <v>17181</v>
      </c>
      <c r="Z1693" s="12" t="s">
        <v>17182</v>
      </c>
    </row>
    <row r="1694" spans="1:26">
      <c r="A1694" s="12" t="s">
        <v>177</v>
      </c>
      <c r="B1694" s="12" t="s">
        <v>17183</v>
      </c>
      <c r="C1694" s="12" t="s">
        <v>17184</v>
      </c>
      <c r="D1694" s="12" t="s">
        <v>17185</v>
      </c>
      <c r="E1694" s="12" t="s">
        <v>17162</v>
      </c>
      <c r="F1694" s="12" t="s">
        <v>1547</v>
      </c>
      <c r="G1694" s="12" t="s">
        <v>1592</v>
      </c>
      <c r="H1694" s="12" t="s">
        <v>1053</v>
      </c>
      <c r="I1694" s="12" t="s">
        <v>1546</v>
      </c>
      <c r="J1694" s="12" t="s">
        <v>1482</v>
      </c>
      <c r="K1694" s="12" t="s">
        <v>1502</v>
      </c>
      <c r="L1694" s="12" t="s">
        <v>471</v>
      </c>
      <c r="M1694" s="12" t="s">
        <v>371</v>
      </c>
      <c r="N1694" s="12" t="s">
        <v>371</v>
      </c>
      <c r="O1694" s="12" t="s">
        <v>371</v>
      </c>
      <c r="P1694" s="12" t="s">
        <v>371</v>
      </c>
      <c r="Q1694" s="12" t="s">
        <v>371</v>
      </c>
      <c r="R1694" s="12" t="s">
        <v>17186</v>
      </c>
      <c r="S1694" s="12" t="s">
        <v>17187</v>
      </c>
      <c r="T1694" s="12" t="s">
        <v>17188</v>
      </c>
      <c r="U1694" s="12" t="s">
        <v>17189</v>
      </c>
      <c r="V1694" s="12" t="s">
        <v>17190</v>
      </c>
      <c r="W1694" s="12" t="s">
        <v>3</v>
      </c>
      <c r="X1694" s="12" t="s">
        <v>15009</v>
      </c>
      <c r="Y1694" s="12" t="s">
        <v>12905</v>
      </c>
      <c r="Z1694" s="12" t="s">
        <v>17191</v>
      </c>
    </row>
    <row r="1695" spans="1:26">
      <c r="A1695" s="12" t="s">
        <v>177</v>
      </c>
      <c r="B1695" s="12" t="s">
        <v>17192</v>
      </c>
      <c r="C1695" s="12" t="s">
        <v>17193</v>
      </c>
      <c r="D1695" s="12" t="s">
        <v>17194</v>
      </c>
      <c r="E1695" s="12" t="s">
        <v>17162</v>
      </c>
      <c r="F1695" s="12" t="s">
        <v>1482</v>
      </c>
      <c r="G1695" s="12" t="s">
        <v>1698</v>
      </c>
      <c r="H1695" s="12" t="s">
        <v>1744</v>
      </c>
      <c r="I1695" s="12" t="s">
        <v>1504</v>
      </c>
      <c r="J1695" s="12" t="s">
        <v>1051</v>
      </c>
      <c r="K1695" s="12" t="s">
        <v>1051</v>
      </c>
      <c r="L1695" s="12" t="s">
        <v>371</v>
      </c>
      <c r="M1695" s="12" t="s">
        <v>3130</v>
      </c>
      <c r="N1695" s="12" t="s">
        <v>371</v>
      </c>
      <c r="O1695" s="12" t="s">
        <v>371</v>
      </c>
      <c r="P1695" s="12" t="s">
        <v>371</v>
      </c>
      <c r="Q1695" s="12" t="s">
        <v>371</v>
      </c>
      <c r="R1695" s="12" t="s">
        <v>17186</v>
      </c>
      <c r="S1695" s="12" t="s">
        <v>17195</v>
      </c>
      <c r="T1695" s="12" t="s">
        <v>17196</v>
      </c>
      <c r="U1695" s="12" t="s">
        <v>4426</v>
      </c>
      <c r="V1695" s="12" t="s">
        <v>9778</v>
      </c>
      <c r="W1695" s="12" t="s">
        <v>3</v>
      </c>
      <c r="X1695" s="12" t="s">
        <v>17197</v>
      </c>
      <c r="Y1695" s="12" t="s">
        <v>17198</v>
      </c>
      <c r="Z1695" s="12" t="s">
        <v>17199</v>
      </c>
    </row>
    <row r="1696" spans="1:26">
      <c r="A1696" s="12" t="s">
        <v>177</v>
      </c>
      <c r="B1696" s="12" t="s">
        <v>15080</v>
      </c>
      <c r="C1696" s="12" t="s">
        <v>17200</v>
      </c>
      <c r="D1696" s="12" t="s">
        <v>17201</v>
      </c>
      <c r="E1696" s="12" t="s">
        <v>17162</v>
      </c>
      <c r="F1696" s="12" t="s">
        <v>1786</v>
      </c>
      <c r="G1696" s="12" t="s">
        <v>1810</v>
      </c>
      <c r="H1696" s="12" t="s">
        <v>3800</v>
      </c>
      <c r="I1696" s="12" t="s">
        <v>3800</v>
      </c>
      <c r="J1696" s="12" t="s">
        <v>3800</v>
      </c>
      <c r="K1696" s="12" t="s">
        <v>3800</v>
      </c>
      <c r="L1696" s="12" t="s">
        <v>3522</v>
      </c>
      <c r="M1696" s="12" t="s">
        <v>3522</v>
      </c>
      <c r="N1696" s="12" t="s">
        <v>91</v>
      </c>
      <c r="O1696" s="12" t="s">
        <v>91</v>
      </c>
      <c r="P1696" s="12" t="s">
        <v>91</v>
      </c>
      <c r="Q1696" s="12" t="s">
        <v>91</v>
      </c>
      <c r="R1696" s="12" t="s">
        <v>3522</v>
      </c>
      <c r="S1696" s="12" t="s">
        <v>17013</v>
      </c>
      <c r="T1696" s="12" t="s">
        <v>17202</v>
      </c>
      <c r="U1696" s="12" t="s">
        <v>3808</v>
      </c>
      <c r="V1696" s="12" t="s">
        <v>372</v>
      </c>
      <c r="W1696" s="12" t="s">
        <v>10</v>
      </c>
      <c r="X1696" s="12" t="s">
        <v>1814</v>
      </c>
      <c r="Y1696" s="12" t="s">
        <v>1814</v>
      </c>
      <c r="Z1696" s="12" t="s">
        <v>12937</v>
      </c>
    </row>
    <row r="1697" spans="1:26">
      <c r="A1697" s="12" t="s">
        <v>177</v>
      </c>
      <c r="B1697" s="12" t="s">
        <v>7303</v>
      </c>
      <c r="C1697" s="12" t="s">
        <v>17203</v>
      </c>
      <c r="D1697" s="12" t="s">
        <v>17204</v>
      </c>
      <c r="E1697" s="12" t="s">
        <v>17162</v>
      </c>
      <c r="F1697" s="12" t="s">
        <v>1744</v>
      </c>
      <c r="G1697" s="12" t="s">
        <v>1764</v>
      </c>
      <c r="H1697" s="12" t="s">
        <v>1504</v>
      </c>
      <c r="I1697" s="12" t="s">
        <v>3800</v>
      </c>
      <c r="J1697" s="12" t="s">
        <v>3800</v>
      </c>
      <c r="K1697" s="12" t="s">
        <v>1051</v>
      </c>
      <c r="L1697" s="12" t="s">
        <v>3522</v>
      </c>
      <c r="M1697" s="12" t="s">
        <v>4436</v>
      </c>
      <c r="N1697" s="12" t="s">
        <v>2172</v>
      </c>
      <c r="O1697" s="12" t="s">
        <v>91</v>
      </c>
      <c r="P1697" s="12" t="s">
        <v>91</v>
      </c>
      <c r="Q1697" s="12" t="s">
        <v>3522</v>
      </c>
      <c r="R1697" s="12" t="s">
        <v>5498</v>
      </c>
      <c r="S1697" s="12" t="s">
        <v>9663</v>
      </c>
      <c r="T1697" s="12" t="s">
        <v>17205</v>
      </c>
      <c r="U1697" s="12" t="s">
        <v>3808</v>
      </c>
      <c r="V1697" s="12" t="s">
        <v>9778</v>
      </c>
      <c r="W1697" s="12" t="s">
        <v>10</v>
      </c>
      <c r="X1697" s="12" t="s">
        <v>12708</v>
      </c>
      <c r="Y1697" s="12" t="s">
        <v>13556</v>
      </c>
      <c r="Z1697" s="12" t="s">
        <v>17206</v>
      </c>
    </row>
    <row r="1698" spans="1:26">
      <c r="A1698" s="12" t="s">
        <v>177</v>
      </c>
      <c r="B1698" s="12" t="s">
        <v>13066</v>
      </c>
      <c r="C1698" s="12" t="s">
        <v>17207</v>
      </c>
      <c r="D1698" s="12" t="s">
        <v>17208</v>
      </c>
      <c r="E1698" s="12" t="s">
        <v>17162</v>
      </c>
      <c r="F1698" s="12" t="s">
        <v>1721</v>
      </c>
      <c r="G1698" s="12" t="s">
        <v>1721</v>
      </c>
      <c r="H1698" s="12" t="s">
        <v>1592</v>
      </c>
      <c r="I1698" s="12" t="s">
        <v>3800</v>
      </c>
      <c r="J1698" s="12" t="s">
        <v>3800</v>
      </c>
      <c r="K1698" s="12" t="s">
        <v>3800</v>
      </c>
      <c r="L1698" s="12" t="s">
        <v>4286</v>
      </c>
      <c r="M1698" s="12" t="s">
        <v>3522</v>
      </c>
      <c r="N1698" s="12" t="s">
        <v>3522</v>
      </c>
      <c r="O1698" s="12" t="s">
        <v>91</v>
      </c>
      <c r="P1698" s="12" t="s">
        <v>91</v>
      </c>
      <c r="Q1698" s="12" t="s">
        <v>91</v>
      </c>
      <c r="R1698" s="12" t="s">
        <v>4101</v>
      </c>
      <c r="S1698" s="12" t="s">
        <v>17209</v>
      </c>
      <c r="T1698" s="12" t="s">
        <v>16913</v>
      </c>
      <c r="U1698" s="12" t="s">
        <v>3808</v>
      </c>
      <c r="V1698" s="12" t="s">
        <v>372</v>
      </c>
      <c r="W1698" s="12" t="s">
        <v>2</v>
      </c>
      <c r="X1698" s="12" t="s">
        <v>16311</v>
      </c>
      <c r="Y1698" s="12" t="s">
        <v>17210</v>
      </c>
      <c r="Z1698" s="12" t="s">
        <v>17211</v>
      </c>
    </row>
    <row r="1699" spans="1:26">
      <c r="A1699" s="12" t="s">
        <v>177</v>
      </c>
      <c r="B1699" s="12" t="s">
        <v>15586</v>
      </c>
      <c r="C1699" s="12" t="s">
        <v>17212</v>
      </c>
      <c r="D1699" s="12" t="s">
        <v>17213</v>
      </c>
      <c r="E1699" s="12" t="s">
        <v>17162</v>
      </c>
      <c r="F1699" s="12" t="s">
        <v>2007</v>
      </c>
      <c r="G1699" s="12" t="s">
        <v>1502</v>
      </c>
      <c r="H1699" s="12" t="s">
        <v>1504</v>
      </c>
      <c r="I1699" s="12" t="s">
        <v>3800</v>
      </c>
      <c r="J1699" s="12" t="s">
        <v>3800</v>
      </c>
      <c r="K1699" s="12" t="s">
        <v>3800</v>
      </c>
      <c r="L1699" s="12" t="s">
        <v>4982</v>
      </c>
      <c r="M1699" s="12" t="s">
        <v>3522</v>
      </c>
      <c r="N1699" s="12" t="s">
        <v>3522</v>
      </c>
      <c r="O1699" s="12" t="s">
        <v>91</v>
      </c>
      <c r="P1699" s="12" t="s">
        <v>91</v>
      </c>
      <c r="Q1699" s="12" t="s">
        <v>91</v>
      </c>
      <c r="R1699" s="12" t="s">
        <v>4101</v>
      </c>
      <c r="S1699" s="12" t="s">
        <v>12702</v>
      </c>
      <c r="T1699" s="12" t="s">
        <v>17205</v>
      </c>
      <c r="U1699" s="12" t="s">
        <v>3808</v>
      </c>
      <c r="V1699" s="12" t="s">
        <v>372</v>
      </c>
      <c r="W1699" s="12" t="s">
        <v>2</v>
      </c>
      <c r="X1699" s="12" t="s">
        <v>17070</v>
      </c>
      <c r="Y1699" s="12" t="s">
        <v>1467</v>
      </c>
      <c r="Z1699" s="12" t="s">
        <v>17214</v>
      </c>
    </row>
    <row r="1700" spans="1:26">
      <c r="A1700" s="12" t="s">
        <v>177</v>
      </c>
      <c r="B1700" s="12" t="s">
        <v>15757</v>
      </c>
      <c r="C1700" s="12" t="s">
        <v>17215</v>
      </c>
      <c r="D1700" s="12" t="s">
        <v>17216</v>
      </c>
      <c r="E1700" s="12" t="s">
        <v>17162</v>
      </c>
      <c r="F1700" s="12" t="s">
        <v>1831</v>
      </c>
      <c r="G1700" s="12" t="s">
        <v>1698</v>
      </c>
      <c r="H1700" s="12" t="s">
        <v>1504</v>
      </c>
      <c r="I1700" s="12" t="s">
        <v>3800</v>
      </c>
      <c r="J1700" s="12" t="s">
        <v>3800</v>
      </c>
      <c r="K1700" s="12" t="s">
        <v>3800</v>
      </c>
      <c r="L1700" s="12" t="s">
        <v>7079</v>
      </c>
      <c r="M1700" s="12" t="s">
        <v>3522</v>
      </c>
      <c r="N1700" s="12" t="s">
        <v>3522</v>
      </c>
      <c r="O1700" s="12" t="s">
        <v>91</v>
      </c>
      <c r="P1700" s="12" t="s">
        <v>91</v>
      </c>
      <c r="Q1700" s="12" t="s">
        <v>91</v>
      </c>
      <c r="R1700" s="12" t="s">
        <v>4101</v>
      </c>
      <c r="S1700" s="12" t="s">
        <v>11591</v>
      </c>
      <c r="T1700" s="12" t="s">
        <v>17205</v>
      </c>
      <c r="U1700" s="12" t="s">
        <v>3808</v>
      </c>
      <c r="V1700" s="12" t="s">
        <v>372</v>
      </c>
      <c r="W1700" s="12" t="s">
        <v>2</v>
      </c>
      <c r="X1700" s="12" t="s">
        <v>8798</v>
      </c>
      <c r="Y1700" s="12" t="s">
        <v>15525</v>
      </c>
      <c r="Z1700" s="12" t="s">
        <v>17217</v>
      </c>
    </row>
    <row r="1701" spans="1:26">
      <c r="A1701" s="12" t="s">
        <v>177</v>
      </c>
      <c r="B1701" s="12" t="s">
        <v>12506</v>
      </c>
      <c r="C1701" s="12" t="s">
        <v>17218</v>
      </c>
      <c r="D1701" s="12" t="s">
        <v>17219</v>
      </c>
      <c r="E1701" s="12" t="s">
        <v>17162</v>
      </c>
      <c r="F1701" s="12" t="s">
        <v>1961</v>
      </c>
      <c r="G1701" s="12" t="s">
        <v>1053</v>
      </c>
      <c r="H1701" s="12" t="s">
        <v>3800</v>
      </c>
      <c r="I1701" s="12" t="s">
        <v>3800</v>
      </c>
      <c r="J1701" s="12" t="s">
        <v>3800</v>
      </c>
      <c r="K1701" s="12" t="s">
        <v>3800</v>
      </c>
      <c r="L1701" s="12" t="s">
        <v>8840</v>
      </c>
      <c r="M1701" s="12" t="s">
        <v>3522</v>
      </c>
      <c r="N1701" s="12" t="s">
        <v>91</v>
      </c>
      <c r="O1701" s="12" t="s">
        <v>91</v>
      </c>
      <c r="P1701" s="12" t="s">
        <v>91</v>
      </c>
      <c r="Q1701" s="12" t="s">
        <v>91</v>
      </c>
      <c r="R1701" s="12" t="s">
        <v>4101</v>
      </c>
      <c r="S1701" s="12" t="s">
        <v>10007</v>
      </c>
      <c r="T1701" s="12" t="s">
        <v>17205</v>
      </c>
      <c r="U1701" s="12" t="s">
        <v>3808</v>
      </c>
      <c r="V1701" s="12" t="s">
        <v>372</v>
      </c>
      <c r="W1701" s="12" t="s">
        <v>10</v>
      </c>
      <c r="X1701" s="12" t="s">
        <v>14319</v>
      </c>
      <c r="Y1701" s="12" t="s">
        <v>17220</v>
      </c>
      <c r="Z1701" s="12" t="s">
        <v>17221</v>
      </c>
    </row>
    <row r="1702" spans="1:26">
      <c r="A1702" s="12" t="s">
        <v>177</v>
      </c>
      <c r="B1702" s="12" t="s">
        <v>7704</v>
      </c>
      <c r="C1702" s="12" t="s">
        <v>17222</v>
      </c>
      <c r="D1702" s="12" t="s">
        <v>17223</v>
      </c>
      <c r="E1702" s="12" t="s">
        <v>17162</v>
      </c>
      <c r="F1702" s="12" t="s">
        <v>1590</v>
      </c>
      <c r="G1702" s="12" t="s">
        <v>1831</v>
      </c>
      <c r="H1702" s="12" t="s">
        <v>1502</v>
      </c>
      <c r="I1702" s="12" t="s">
        <v>3800</v>
      </c>
      <c r="J1702" s="12" t="s">
        <v>3800</v>
      </c>
      <c r="K1702" s="12" t="s">
        <v>3800</v>
      </c>
      <c r="L1702" s="12" t="s">
        <v>5498</v>
      </c>
      <c r="M1702" s="12" t="s">
        <v>3522</v>
      </c>
      <c r="N1702" s="12" t="s">
        <v>3522</v>
      </c>
      <c r="O1702" s="12" t="s">
        <v>91</v>
      </c>
      <c r="P1702" s="12" t="s">
        <v>91</v>
      </c>
      <c r="Q1702" s="12" t="s">
        <v>91</v>
      </c>
      <c r="R1702" s="12" t="s">
        <v>4101</v>
      </c>
      <c r="S1702" s="12" t="s">
        <v>17174</v>
      </c>
      <c r="T1702" s="12" t="s">
        <v>17205</v>
      </c>
      <c r="U1702" s="12" t="s">
        <v>3808</v>
      </c>
      <c r="V1702" s="12" t="s">
        <v>372</v>
      </c>
      <c r="W1702" s="12" t="s">
        <v>2</v>
      </c>
      <c r="X1702" s="12" t="s">
        <v>17224</v>
      </c>
      <c r="Y1702" s="12" t="s">
        <v>17225</v>
      </c>
      <c r="Z1702" s="12" t="s">
        <v>17226</v>
      </c>
    </row>
    <row r="1703" spans="1:26">
      <c r="A1703" s="12" t="s">
        <v>177</v>
      </c>
      <c r="B1703" s="12" t="s">
        <v>11033</v>
      </c>
      <c r="C1703" s="12" t="s">
        <v>17227</v>
      </c>
      <c r="D1703" s="12" t="s">
        <v>17228</v>
      </c>
      <c r="E1703" s="12" t="s">
        <v>17162</v>
      </c>
      <c r="F1703" s="12" t="s">
        <v>1897</v>
      </c>
      <c r="G1703" s="12" t="s">
        <v>1657</v>
      </c>
      <c r="H1703" s="12" t="s">
        <v>1482</v>
      </c>
      <c r="I1703" s="12" t="s">
        <v>3800</v>
      </c>
      <c r="J1703" s="12" t="s">
        <v>3800</v>
      </c>
      <c r="K1703" s="12" t="s">
        <v>3800</v>
      </c>
      <c r="L1703" s="12" t="s">
        <v>7852</v>
      </c>
      <c r="M1703" s="12" t="s">
        <v>3522</v>
      </c>
      <c r="N1703" s="12" t="s">
        <v>3522</v>
      </c>
      <c r="O1703" s="12" t="s">
        <v>91</v>
      </c>
      <c r="P1703" s="12" t="s">
        <v>91</v>
      </c>
      <c r="Q1703" s="12" t="s">
        <v>91</v>
      </c>
      <c r="R1703" s="12" t="s">
        <v>4101</v>
      </c>
      <c r="S1703" s="12" t="s">
        <v>12828</v>
      </c>
      <c r="T1703" s="12" t="s">
        <v>17205</v>
      </c>
      <c r="U1703" s="12" t="s">
        <v>3808</v>
      </c>
      <c r="V1703" s="12" t="s">
        <v>372</v>
      </c>
      <c r="W1703" s="12" t="s">
        <v>2</v>
      </c>
      <c r="X1703" s="12" t="s">
        <v>17229</v>
      </c>
      <c r="Y1703" s="12" t="s">
        <v>16226</v>
      </c>
      <c r="Z1703" s="12" t="s">
        <v>17230</v>
      </c>
    </row>
    <row r="1704" spans="1:26">
      <c r="A1704" s="12" t="s">
        <v>177</v>
      </c>
      <c r="B1704" s="12" t="s">
        <v>4775</v>
      </c>
      <c r="C1704" s="12" t="s">
        <v>17231</v>
      </c>
      <c r="D1704" s="12" t="s">
        <v>17232</v>
      </c>
      <c r="E1704" s="12" t="s">
        <v>17162</v>
      </c>
      <c r="F1704" s="12" t="s">
        <v>1786</v>
      </c>
      <c r="G1704" s="12" t="s">
        <v>1786</v>
      </c>
      <c r="H1704" s="12" t="s">
        <v>1051</v>
      </c>
      <c r="I1704" s="12" t="s">
        <v>3800</v>
      </c>
      <c r="J1704" s="12" t="s">
        <v>3800</v>
      </c>
      <c r="K1704" s="12" t="s">
        <v>3800</v>
      </c>
      <c r="L1704" s="12" t="s">
        <v>6188</v>
      </c>
      <c r="M1704" s="12" t="s">
        <v>3522</v>
      </c>
      <c r="N1704" s="12" t="s">
        <v>3522</v>
      </c>
      <c r="O1704" s="12" t="s">
        <v>91</v>
      </c>
      <c r="P1704" s="12" t="s">
        <v>91</v>
      </c>
      <c r="Q1704" s="12" t="s">
        <v>91</v>
      </c>
      <c r="R1704" s="12" t="s">
        <v>4101</v>
      </c>
      <c r="S1704" s="12" t="s">
        <v>11591</v>
      </c>
      <c r="T1704" s="12" t="s">
        <v>16913</v>
      </c>
      <c r="U1704" s="12" t="s">
        <v>3808</v>
      </c>
      <c r="V1704" s="12" t="s">
        <v>372</v>
      </c>
      <c r="W1704" s="12" t="s">
        <v>2</v>
      </c>
      <c r="X1704" s="12" t="s">
        <v>8919</v>
      </c>
      <c r="Y1704" s="12" t="s">
        <v>8250</v>
      </c>
      <c r="Z1704" s="12" t="s">
        <v>17233</v>
      </c>
    </row>
    <row r="1705" spans="1:26">
      <c r="A1705" s="12" t="s">
        <v>177</v>
      </c>
      <c r="B1705" s="12" t="s">
        <v>17234</v>
      </c>
      <c r="C1705" s="12" t="s">
        <v>17235</v>
      </c>
      <c r="D1705" s="12" t="s">
        <v>17236</v>
      </c>
      <c r="E1705" s="12" t="s">
        <v>17162</v>
      </c>
      <c r="F1705" s="12" t="s">
        <v>1984</v>
      </c>
      <c r="G1705" s="12" t="s">
        <v>1613</v>
      </c>
      <c r="H1705" s="12" t="s">
        <v>3800</v>
      </c>
      <c r="I1705" s="12" t="s">
        <v>3800</v>
      </c>
      <c r="J1705" s="12" t="s">
        <v>3800</v>
      </c>
      <c r="K1705" s="12" t="s">
        <v>3800</v>
      </c>
      <c r="L1705" s="12" t="s">
        <v>2897</v>
      </c>
      <c r="M1705" s="12" t="s">
        <v>3522</v>
      </c>
      <c r="N1705" s="12" t="s">
        <v>91</v>
      </c>
      <c r="O1705" s="12" t="s">
        <v>91</v>
      </c>
      <c r="P1705" s="12" t="s">
        <v>91</v>
      </c>
      <c r="Q1705" s="12" t="s">
        <v>91</v>
      </c>
      <c r="R1705" s="12" t="s">
        <v>4101</v>
      </c>
      <c r="S1705" s="12" t="s">
        <v>17237</v>
      </c>
      <c r="T1705" s="12" t="s">
        <v>16913</v>
      </c>
      <c r="U1705" s="12" t="s">
        <v>3808</v>
      </c>
      <c r="V1705" s="12" t="s">
        <v>372</v>
      </c>
      <c r="W1705" s="12" t="s">
        <v>10</v>
      </c>
      <c r="X1705" s="12" t="s">
        <v>15038</v>
      </c>
      <c r="Y1705" s="12" t="s">
        <v>15709</v>
      </c>
      <c r="Z1705" s="12" t="s">
        <v>17182</v>
      </c>
    </row>
    <row r="1706" spans="1:26">
      <c r="A1706" s="12" t="s">
        <v>177</v>
      </c>
      <c r="B1706" s="12" t="s">
        <v>13706</v>
      </c>
      <c r="C1706" s="12" t="s">
        <v>17238</v>
      </c>
      <c r="D1706" s="12" t="s">
        <v>17239</v>
      </c>
      <c r="E1706" s="12" t="s">
        <v>17162</v>
      </c>
      <c r="F1706" s="12" t="s">
        <v>1547</v>
      </c>
      <c r="G1706" s="12" t="s">
        <v>1657</v>
      </c>
      <c r="H1706" s="12" t="s">
        <v>1590</v>
      </c>
      <c r="I1706" s="12" t="s">
        <v>1504</v>
      </c>
      <c r="J1706" s="12" t="s">
        <v>3800</v>
      </c>
      <c r="K1706" s="12" t="s">
        <v>1502</v>
      </c>
      <c r="L1706" s="12" t="s">
        <v>2773</v>
      </c>
      <c r="M1706" s="12" t="s">
        <v>371</v>
      </c>
      <c r="N1706" s="12" t="s">
        <v>2418</v>
      </c>
      <c r="O1706" s="12" t="s">
        <v>371</v>
      </c>
      <c r="P1706" s="12" t="s">
        <v>91</v>
      </c>
      <c r="Q1706" s="12" t="s">
        <v>371</v>
      </c>
      <c r="R1706" s="12" t="s">
        <v>3129</v>
      </c>
      <c r="S1706" s="12" t="s">
        <v>10105</v>
      </c>
      <c r="T1706" s="12" t="s">
        <v>17240</v>
      </c>
      <c r="U1706" s="12" t="s">
        <v>6124</v>
      </c>
      <c r="V1706" s="12" t="s">
        <v>17190</v>
      </c>
      <c r="W1706" s="12" t="s">
        <v>3</v>
      </c>
      <c r="X1706" s="12" t="s">
        <v>12883</v>
      </c>
      <c r="Y1706" s="12" t="s">
        <v>7428</v>
      </c>
      <c r="Z1706" s="12" t="s">
        <v>17241</v>
      </c>
    </row>
    <row r="1707" spans="1:26">
      <c r="A1707" s="12" t="s">
        <v>177</v>
      </c>
      <c r="B1707" s="12" t="s">
        <v>17242</v>
      </c>
      <c r="C1707" s="12" t="s">
        <v>17243</v>
      </c>
      <c r="D1707" s="12" t="s">
        <v>17244</v>
      </c>
      <c r="E1707" s="12" t="s">
        <v>17162</v>
      </c>
      <c r="F1707" s="12" t="s">
        <v>2114</v>
      </c>
      <c r="G1707" s="12" t="s">
        <v>1482</v>
      </c>
      <c r="H1707" s="12" t="s">
        <v>3800</v>
      </c>
      <c r="I1707" s="12" t="s">
        <v>3800</v>
      </c>
      <c r="J1707" s="12" t="s">
        <v>3800</v>
      </c>
      <c r="K1707" s="12" t="s">
        <v>3800</v>
      </c>
      <c r="L1707" s="12" t="s">
        <v>4780</v>
      </c>
      <c r="M1707" s="12" t="s">
        <v>371</v>
      </c>
      <c r="N1707" s="12" t="s">
        <v>91</v>
      </c>
      <c r="O1707" s="12" t="s">
        <v>91</v>
      </c>
      <c r="P1707" s="12" t="s">
        <v>91</v>
      </c>
      <c r="Q1707" s="12" t="s">
        <v>91</v>
      </c>
      <c r="R1707" s="12" t="s">
        <v>4192</v>
      </c>
      <c r="S1707" s="12" t="s">
        <v>17245</v>
      </c>
      <c r="T1707" s="12" t="s">
        <v>16879</v>
      </c>
      <c r="U1707" s="12" t="s">
        <v>3808</v>
      </c>
      <c r="V1707" s="12" t="s">
        <v>372</v>
      </c>
      <c r="W1707" s="12" t="s">
        <v>3</v>
      </c>
      <c r="X1707" s="12" t="s">
        <v>13627</v>
      </c>
      <c r="Y1707" s="12" t="s">
        <v>11326</v>
      </c>
      <c r="Z1707" s="12" t="s">
        <v>17246</v>
      </c>
    </row>
    <row r="1708" spans="1:26">
      <c r="A1708" s="12" t="s">
        <v>177</v>
      </c>
      <c r="B1708" s="12" t="s">
        <v>14223</v>
      </c>
      <c r="C1708" s="12" t="s">
        <v>17247</v>
      </c>
      <c r="D1708" s="12" t="s">
        <v>17248</v>
      </c>
      <c r="E1708" s="12" t="s">
        <v>17162</v>
      </c>
      <c r="F1708" s="12" t="s">
        <v>2114</v>
      </c>
      <c r="G1708" s="12" t="s">
        <v>1482</v>
      </c>
      <c r="H1708" s="12" t="s">
        <v>3800</v>
      </c>
      <c r="I1708" s="12" t="s">
        <v>3800</v>
      </c>
      <c r="J1708" s="12" t="s">
        <v>3800</v>
      </c>
      <c r="K1708" s="12" t="s">
        <v>3800</v>
      </c>
      <c r="L1708" s="12" t="s">
        <v>7697</v>
      </c>
      <c r="M1708" s="12" t="s">
        <v>375</v>
      </c>
      <c r="N1708" s="12" t="s">
        <v>91</v>
      </c>
      <c r="O1708" s="12" t="s">
        <v>91</v>
      </c>
      <c r="P1708" s="12" t="s">
        <v>91</v>
      </c>
      <c r="Q1708" s="12" t="s">
        <v>91</v>
      </c>
      <c r="R1708" s="12" t="s">
        <v>4192</v>
      </c>
      <c r="S1708" s="12" t="s">
        <v>17245</v>
      </c>
      <c r="T1708" s="12" t="s">
        <v>16879</v>
      </c>
      <c r="U1708" s="12" t="s">
        <v>3808</v>
      </c>
      <c r="V1708" s="12" t="s">
        <v>372</v>
      </c>
      <c r="W1708" s="12" t="s">
        <v>3</v>
      </c>
      <c r="X1708" s="12" t="s">
        <v>17249</v>
      </c>
      <c r="Y1708" s="12" t="s">
        <v>17224</v>
      </c>
      <c r="Z1708" s="12" t="s">
        <v>17250</v>
      </c>
    </row>
    <row r="1709" spans="1:26">
      <c r="A1709" s="12" t="s">
        <v>177</v>
      </c>
      <c r="B1709" s="12" t="s">
        <v>15008</v>
      </c>
      <c r="C1709" s="12" t="s">
        <v>17251</v>
      </c>
      <c r="D1709" s="12" t="s">
        <v>17252</v>
      </c>
      <c r="E1709" s="12" t="s">
        <v>17162</v>
      </c>
      <c r="F1709" s="12" t="s">
        <v>1961</v>
      </c>
      <c r="G1709" s="12" t="s">
        <v>1592</v>
      </c>
      <c r="H1709" s="12" t="s">
        <v>1051</v>
      </c>
      <c r="I1709" s="12" t="s">
        <v>1051</v>
      </c>
      <c r="J1709" s="12" t="s">
        <v>3800</v>
      </c>
      <c r="K1709" s="12" t="s">
        <v>3800</v>
      </c>
      <c r="L1709" s="12" t="s">
        <v>8840</v>
      </c>
      <c r="M1709" s="12" t="s">
        <v>4769</v>
      </c>
      <c r="N1709" s="12" t="s">
        <v>371</v>
      </c>
      <c r="O1709" s="12" t="s">
        <v>371</v>
      </c>
      <c r="P1709" s="12" t="s">
        <v>91</v>
      </c>
      <c r="Q1709" s="12" t="s">
        <v>91</v>
      </c>
      <c r="R1709" s="12" t="s">
        <v>12033</v>
      </c>
      <c r="S1709" s="12" t="s">
        <v>17253</v>
      </c>
      <c r="T1709" s="12" t="s">
        <v>13795</v>
      </c>
      <c r="U1709" s="12" t="s">
        <v>5805</v>
      </c>
      <c r="V1709" s="12" t="s">
        <v>372</v>
      </c>
      <c r="W1709" s="12" t="s">
        <v>10</v>
      </c>
      <c r="X1709" s="12" t="s">
        <v>11817</v>
      </c>
      <c r="Y1709" s="12" t="s">
        <v>2652</v>
      </c>
      <c r="Z1709" s="12" t="s">
        <v>17254</v>
      </c>
    </row>
    <row r="1710" spans="1:26">
      <c r="A1710" s="12" t="s">
        <v>177</v>
      </c>
      <c r="B1710" s="12" t="s">
        <v>11362</v>
      </c>
      <c r="C1710" s="12" t="s">
        <v>17255</v>
      </c>
      <c r="D1710" s="12" t="s">
        <v>17256</v>
      </c>
      <c r="E1710" s="12" t="s">
        <v>17162</v>
      </c>
      <c r="F1710" s="12" t="s">
        <v>1786</v>
      </c>
      <c r="G1710" s="12" t="s">
        <v>1764</v>
      </c>
      <c r="H1710" s="12" t="s">
        <v>1051</v>
      </c>
      <c r="I1710" s="12" t="s">
        <v>1051</v>
      </c>
      <c r="J1710" s="12" t="s">
        <v>3800</v>
      </c>
      <c r="K1710" s="12" t="s">
        <v>3800</v>
      </c>
      <c r="L1710" s="12" t="s">
        <v>3522</v>
      </c>
      <c r="M1710" s="12" t="s">
        <v>6672</v>
      </c>
      <c r="N1710" s="12" t="s">
        <v>371</v>
      </c>
      <c r="O1710" s="12" t="s">
        <v>371</v>
      </c>
      <c r="P1710" s="12" t="s">
        <v>91</v>
      </c>
      <c r="Q1710" s="12" t="s">
        <v>91</v>
      </c>
      <c r="R1710" s="12" t="s">
        <v>12033</v>
      </c>
      <c r="S1710" s="12" t="s">
        <v>14655</v>
      </c>
      <c r="T1710" s="12" t="s">
        <v>13795</v>
      </c>
      <c r="U1710" s="12" t="s">
        <v>5805</v>
      </c>
      <c r="V1710" s="12" t="s">
        <v>372</v>
      </c>
      <c r="W1710" s="12" t="s">
        <v>10</v>
      </c>
      <c r="X1710" s="12" t="s">
        <v>10574</v>
      </c>
      <c r="Y1710" s="12" t="s">
        <v>11426</v>
      </c>
      <c r="Z1710" s="12" t="s">
        <v>17257</v>
      </c>
    </row>
    <row r="1711" spans="1:26">
      <c r="A1711" s="12" t="s">
        <v>177</v>
      </c>
      <c r="B1711" s="12" t="s">
        <v>10773</v>
      </c>
      <c r="C1711" s="12" t="s">
        <v>17258</v>
      </c>
      <c r="D1711" s="12" t="s">
        <v>17259</v>
      </c>
      <c r="E1711" s="12" t="s">
        <v>17162</v>
      </c>
      <c r="F1711" s="12" t="s">
        <v>2027</v>
      </c>
      <c r="G1711" s="12" t="s">
        <v>1482</v>
      </c>
      <c r="H1711" s="12" t="s">
        <v>3800</v>
      </c>
      <c r="I1711" s="12" t="s">
        <v>1051</v>
      </c>
      <c r="J1711" s="12" t="s">
        <v>3800</v>
      </c>
      <c r="K1711" s="12" t="s">
        <v>3800</v>
      </c>
      <c r="L1711" s="12" t="s">
        <v>4436</v>
      </c>
      <c r="M1711" s="12" t="s">
        <v>375</v>
      </c>
      <c r="N1711" s="12" t="s">
        <v>91</v>
      </c>
      <c r="O1711" s="12" t="s">
        <v>371</v>
      </c>
      <c r="P1711" s="12" t="s">
        <v>91</v>
      </c>
      <c r="Q1711" s="12" t="s">
        <v>91</v>
      </c>
      <c r="R1711" s="12" t="s">
        <v>12033</v>
      </c>
      <c r="S1711" s="12" t="s">
        <v>17260</v>
      </c>
      <c r="T1711" s="12" t="s">
        <v>13795</v>
      </c>
      <c r="U1711" s="12" t="s">
        <v>5805</v>
      </c>
      <c r="V1711" s="12" t="s">
        <v>372</v>
      </c>
      <c r="W1711" s="12" t="s">
        <v>3</v>
      </c>
      <c r="X1711" s="12" t="s">
        <v>12633</v>
      </c>
      <c r="Y1711" s="12" t="s">
        <v>1620</v>
      </c>
      <c r="Z1711" s="12" t="s">
        <v>17261</v>
      </c>
    </row>
    <row r="1712" spans="1:26">
      <c r="A1712" s="12" t="s">
        <v>177</v>
      </c>
      <c r="B1712" s="12" t="s">
        <v>7510</v>
      </c>
      <c r="C1712" s="12" t="s">
        <v>17262</v>
      </c>
      <c r="D1712" s="12" t="s">
        <v>17263</v>
      </c>
      <c r="E1712" s="12" t="s">
        <v>17162</v>
      </c>
      <c r="F1712" s="12" t="s">
        <v>1764</v>
      </c>
      <c r="G1712" s="12" t="s">
        <v>1590</v>
      </c>
      <c r="H1712" s="12" t="s">
        <v>1546</v>
      </c>
      <c r="I1712" s="12" t="s">
        <v>3800</v>
      </c>
      <c r="J1712" s="12" t="s">
        <v>1051</v>
      </c>
      <c r="K1712" s="12" t="s">
        <v>3800</v>
      </c>
      <c r="L1712" s="12" t="s">
        <v>3522</v>
      </c>
      <c r="M1712" s="12" t="s">
        <v>5498</v>
      </c>
      <c r="N1712" s="12" t="s">
        <v>3522</v>
      </c>
      <c r="O1712" s="12" t="s">
        <v>91</v>
      </c>
      <c r="P1712" s="12" t="s">
        <v>371</v>
      </c>
      <c r="Q1712" s="12" t="s">
        <v>91</v>
      </c>
      <c r="R1712" s="12" t="s">
        <v>10588</v>
      </c>
      <c r="S1712" s="12" t="s">
        <v>17209</v>
      </c>
      <c r="T1712" s="12" t="s">
        <v>17264</v>
      </c>
      <c r="U1712" s="12" t="s">
        <v>5805</v>
      </c>
      <c r="V1712" s="12" t="s">
        <v>372</v>
      </c>
      <c r="W1712" s="12" t="s">
        <v>2</v>
      </c>
      <c r="X1712" s="12" t="s">
        <v>12861</v>
      </c>
      <c r="Y1712" s="12" t="s">
        <v>14306</v>
      </c>
      <c r="Z1712" s="12" t="s">
        <v>17265</v>
      </c>
    </row>
    <row r="1713" spans="1:26">
      <c r="A1713" s="12" t="s">
        <v>177</v>
      </c>
      <c r="B1713" s="12" t="s">
        <v>15369</v>
      </c>
      <c r="C1713" s="12" t="s">
        <v>17266</v>
      </c>
      <c r="D1713" s="12" t="s">
        <v>17267</v>
      </c>
      <c r="E1713" s="12" t="s">
        <v>17162</v>
      </c>
      <c r="F1713" s="12" t="s">
        <v>1657</v>
      </c>
      <c r="G1713" s="12" t="s">
        <v>1590</v>
      </c>
      <c r="H1713" s="12" t="s">
        <v>1592</v>
      </c>
      <c r="I1713" s="12" t="s">
        <v>1482</v>
      </c>
      <c r="J1713" s="12" t="s">
        <v>1051</v>
      </c>
      <c r="K1713" s="12" t="s">
        <v>1482</v>
      </c>
      <c r="L1713" s="12" t="s">
        <v>3663</v>
      </c>
      <c r="M1713" s="12" t="s">
        <v>4192</v>
      </c>
      <c r="N1713" s="12" t="s">
        <v>3492</v>
      </c>
      <c r="O1713" s="12" t="s">
        <v>375</v>
      </c>
      <c r="P1713" s="12" t="s">
        <v>3522</v>
      </c>
      <c r="Q1713" s="12" t="s">
        <v>375</v>
      </c>
      <c r="R1713" s="12" t="s">
        <v>4862</v>
      </c>
      <c r="S1713" s="12" t="s">
        <v>17268</v>
      </c>
      <c r="T1713" s="12" t="s">
        <v>4988</v>
      </c>
      <c r="U1713" s="12" t="s">
        <v>6124</v>
      </c>
      <c r="V1713" s="12" t="s">
        <v>14728</v>
      </c>
      <c r="W1713" s="12" t="s">
        <v>11</v>
      </c>
      <c r="X1713" s="12" t="s">
        <v>17269</v>
      </c>
      <c r="Y1713" s="12" t="s">
        <v>17270</v>
      </c>
      <c r="Z1713" s="12" t="s">
        <v>17271</v>
      </c>
    </row>
    <row r="1714" spans="1:26">
      <c r="A1714" s="12" t="s">
        <v>177</v>
      </c>
      <c r="B1714" s="12" t="s">
        <v>8720</v>
      </c>
      <c r="C1714" s="12" t="s">
        <v>17272</v>
      </c>
      <c r="D1714" s="12" t="s">
        <v>17273</v>
      </c>
      <c r="E1714" s="12" t="s">
        <v>17162</v>
      </c>
      <c r="F1714" s="12" t="s">
        <v>1613</v>
      </c>
      <c r="G1714" s="12" t="s">
        <v>1721</v>
      </c>
      <c r="H1714" s="12" t="s">
        <v>1613</v>
      </c>
      <c r="I1714" s="12" t="s">
        <v>1482</v>
      </c>
      <c r="J1714" s="12" t="s">
        <v>1051</v>
      </c>
      <c r="K1714" s="12" t="s">
        <v>1051</v>
      </c>
      <c r="L1714" s="12" t="s">
        <v>4261</v>
      </c>
      <c r="M1714" s="12" t="s">
        <v>7226</v>
      </c>
      <c r="N1714" s="12" t="s">
        <v>2696</v>
      </c>
      <c r="O1714" s="12" t="s">
        <v>375</v>
      </c>
      <c r="P1714" s="12" t="s">
        <v>371</v>
      </c>
      <c r="Q1714" s="12" t="s">
        <v>3522</v>
      </c>
      <c r="R1714" s="12" t="s">
        <v>2315</v>
      </c>
      <c r="S1714" s="12" t="s">
        <v>17274</v>
      </c>
      <c r="T1714" s="12" t="s">
        <v>9755</v>
      </c>
      <c r="U1714" s="12" t="s">
        <v>6124</v>
      </c>
      <c r="V1714" s="12" t="s">
        <v>9778</v>
      </c>
      <c r="W1714" s="12" t="s">
        <v>2</v>
      </c>
      <c r="X1714" s="12" t="s">
        <v>17275</v>
      </c>
      <c r="Y1714" s="12" t="s">
        <v>16163</v>
      </c>
      <c r="Z1714" s="12" t="s">
        <v>17276</v>
      </c>
    </row>
    <row r="1715" spans="1:26">
      <c r="A1715" s="12" t="s">
        <v>177</v>
      </c>
      <c r="B1715" s="12" t="s">
        <v>15635</v>
      </c>
      <c r="C1715" s="12" t="s">
        <v>17277</v>
      </c>
      <c r="D1715" s="12" t="s">
        <v>17278</v>
      </c>
      <c r="E1715" s="12" t="s">
        <v>17162</v>
      </c>
      <c r="F1715" s="12" t="s">
        <v>1786</v>
      </c>
      <c r="G1715" s="12" t="s">
        <v>1657</v>
      </c>
      <c r="H1715" s="12" t="s">
        <v>1547</v>
      </c>
      <c r="I1715" s="12" t="s">
        <v>1051</v>
      </c>
      <c r="J1715" s="12" t="s">
        <v>1051</v>
      </c>
      <c r="K1715" s="12" t="s">
        <v>3800</v>
      </c>
      <c r="L1715" s="12" t="s">
        <v>3522</v>
      </c>
      <c r="M1715" s="12" t="s">
        <v>3522</v>
      </c>
      <c r="N1715" s="12" t="s">
        <v>3663</v>
      </c>
      <c r="O1715" s="12" t="s">
        <v>371</v>
      </c>
      <c r="P1715" s="12" t="s">
        <v>3522</v>
      </c>
      <c r="Q1715" s="12" t="s">
        <v>91</v>
      </c>
      <c r="R1715" s="12" t="s">
        <v>10588</v>
      </c>
      <c r="S1715" s="12" t="s">
        <v>17209</v>
      </c>
      <c r="T1715" s="12" t="s">
        <v>17279</v>
      </c>
      <c r="U1715" s="12" t="s">
        <v>9144</v>
      </c>
      <c r="V1715" s="12" t="s">
        <v>372</v>
      </c>
      <c r="W1715" s="12" t="s">
        <v>2</v>
      </c>
      <c r="X1715" s="12" t="s">
        <v>12006</v>
      </c>
      <c r="Y1715" s="12" t="s">
        <v>13760</v>
      </c>
      <c r="Z1715" s="12" t="s">
        <v>17280</v>
      </c>
    </row>
    <row r="1716" spans="1:26">
      <c r="A1716" s="12" t="s">
        <v>177</v>
      </c>
      <c r="B1716" s="12" t="s">
        <v>13906</v>
      </c>
      <c r="C1716" s="12" t="s">
        <v>17281</v>
      </c>
      <c r="D1716" s="12" t="s">
        <v>17282</v>
      </c>
      <c r="E1716" s="12" t="s">
        <v>17162</v>
      </c>
      <c r="F1716" s="12" t="s">
        <v>1744</v>
      </c>
      <c r="G1716" s="12" t="s">
        <v>1613</v>
      </c>
      <c r="H1716" s="12" t="s">
        <v>1547</v>
      </c>
      <c r="I1716" s="12" t="s">
        <v>1502</v>
      </c>
      <c r="J1716" s="12" t="s">
        <v>1051</v>
      </c>
      <c r="K1716" s="12" t="s">
        <v>1051</v>
      </c>
      <c r="L1716" s="12" t="s">
        <v>3522</v>
      </c>
      <c r="M1716" s="12" t="s">
        <v>3522</v>
      </c>
      <c r="N1716" s="12" t="s">
        <v>3663</v>
      </c>
      <c r="O1716" s="12" t="s">
        <v>2696</v>
      </c>
      <c r="P1716" s="12" t="s">
        <v>3522</v>
      </c>
      <c r="Q1716" s="12" t="s">
        <v>371</v>
      </c>
      <c r="R1716" s="12" t="s">
        <v>5498</v>
      </c>
      <c r="S1716" s="12" t="s">
        <v>17283</v>
      </c>
      <c r="T1716" s="12" t="s">
        <v>12712</v>
      </c>
      <c r="U1716" s="12" t="s">
        <v>17284</v>
      </c>
      <c r="V1716" s="12" t="s">
        <v>9778</v>
      </c>
      <c r="W1716" s="12" t="s">
        <v>11</v>
      </c>
      <c r="X1716" s="12" t="s">
        <v>2056</v>
      </c>
      <c r="Y1716" s="12" t="s">
        <v>15757</v>
      </c>
      <c r="Z1716" s="12" t="s">
        <v>17285</v>
      </c>
    </row>
    <row r="1717" spans="1:26">
      <c r="A1717" s="12" t="s">
        <v>177</v>
      </c>
      <c r="B1717" s="12" t="s">
        <v>17123</v>
      </c>
      <c r="C1717" s="12" t="s">
        <v>17286</v>
      </c>
      <c r="D1717" s="12" t="s">
        <v>17287</v>
      </c>
      <c r="E1717" s="12" t="s">
        <v>17162</v>
      </c>
      <c r="F1717" s="12" t="s">
        <v>1786</v>
      </c>
      <c r="G1717" s="12" t="s">
        <v>1657</v>
      </c>
      <c r="H1717" s="12" t="s">
        <v>1547</v>
      </c>
      <c r="I1717" s="12" t="s">
        <v>3800</v>
      </c>
      <c r="J1717" s="12" t="s">
        <v>3800</v>
      </c>
      <c r="K1717" s="12" t="s">
        <v>1482</v>
      </c>
      <c r="L1717" s="12" t="s">
        <v>3522</v>
      </c>
      <c r="M1717" s="12" t="s">
        <v>6802</v>
      </c>
      <c r="N1717" s="12" t="s">
        <v>3522</v>
      </c>
      <c r="O1717" s="12" t="s">
        <v>91</v>
      </c>
      <c r="P1717" s="12" t="s">
        <v>91</v>
      </c>
      <c r="Q1717" s="12" t="s">
        <v>371</v>
      </c>
      <c r="R1717" s="12" t="s">
        <v>5498</v>
      </c>
      <c r="S1717" s="12" t="s">
        <v>17288</v>
      </c>
      <c r="T1717" s="12" t="s">
        <v>14945</v>
      </c>
      <c r="U1717" s="12" t="s">
        <v>3808</v>
      </c>
      <c r="V1717" s="12" t="s">
        <v>14728</v>
      </c>
      <c r="W1717" s="12" t="s">
        <v>2</v>
      </c>
      <c r="X1717" s="12" t="s">
        <v>9470</v>
      </c>
      <c r="Y1717" s="12" t="s">
        <v>17289</v>
      </c>
      <c r="Z1717" s="12" t="s">
        <v>17290</v>
      </c>
    </row>
    <row r="1718" spans="1:26">
      <c r="A1718" s="12" t="s">
        <v>177</v>
      </c>
      <c r="B1718" s="12" t="s">
        <v>17291</v>
      </c>
      <c r="C1718" s="12" t="s">
        <v>17292</v>
      </c>
      <c r="D1718" s="12" t="s">
        <v>17293</v>
      </c>
      <c r="E1718" s="12" t="s">
        <v>17162</v>
      </c>
      <c r="F1718" s="12" t="s">
        <v>1613</v>
      </c>
      <c r="G1718" s="12" t="s">
        <v>1786</v>
      </c>
      <c r="H1718" s="12" t="s">
        <v>1547</v>
      </c>
      <c r="I1718" s="12" t="s">
        <v>1051</v>
      </c>
      <c r="J1718" s="12" t="s">
        <v>1051</v>
      </c>
      <c r="K1718" s="12" t="s">
        <v>1482</v>
      </c>
      <c r="L1718" s="12" t="s">
        <v>3522</v>
      </c>
      <c r="M1718" s="12" t="s">
        <v>6188</v>
      </c>
      <c r="N1718" s="12" t="s">
        <v>3522</v>
      </c>
      <c r="O1718" s="12" t="s">
        <v>371</v>
      </c>
      <c r="P1718" s="12" t="s">
        <v>3522</v>
      </c>
      <c r="Q1718" s="12" t="s">
        <v>3522</v>
      </c>
      <c r="R1718" s="12" t="s">
        <v>10588</v>
      </c>
      <c r="S1718" s="12" t="s">
        <v>14745</v>
      </c>
      <c r="T1718" s="12" t="s">
        <v>17294</v>
      </c>
      <c r="U1718" s="12" t="s">
        <v>9144</v>
      </c>
      <c r="V1718" s="12" t="s">
        <v>14728</v>
      </c>
      <c r="W1718" s="12" t="s">
        <v>2</v>
      </c>
      <c r="X1718" s="12" t="s">
        <v>13663</v>
      </c>
      <c r="Y1718" s="12" t="s">
        <v>14530</v>
      </c>
      <c r="Z1718" s="12" t="s">
        <v>17295</v>
      </c>
    </row>
    <row r="1719" spans="1:26">
      <c r="A1719" s="12" t="s">
        <v>177</v>
      </c>
      <c r="B1719" s="12" t="s">
        <v>16405</v>
      </c>
      <c r="C1719" s="12" t="s">
        <v>17296</v>
      </c>
      <c r="D1719" s="12" t="s">
        <v>17297</v>
      </c>
      <c r="E1719" s="12" t="s">
        <v>17162</v>
      </c>
      <c r="F1719" s="12" t="s">
        <v>1547</v>
      </c>
      <c r="G1719" s="12" t="s">
        <v>1961</v>
      </c>
      <c r="H1719" s="12" t="s">
        <v>1504</v>
      </c>
      <c r="I1719" s="12" t="s">
        <v>3800</v>
      </c>
      <c r="J1719" s="12" t="s">
        <v>1051</v>
      </c>
      <c r="K1719" s="12" t="s">
        <v>3800</v>
      </c>
      <c r="L1719" s="12" t="s">
        <v>2038</v>
      </c>
      <c r="M1719" s="12" t="s">
        <v>1995</v>
      </c>
      <c r="N1719" s="12" t="s">
        <v>2315</v>
      </c>
      <c r="O1719" s="12" t="s">
        <v>91</v>
      </c>
      <c r="P1719" s="12" t="s">
        <v>371</v>
      </c>
      <c r="Q1719" s="12" t="s">
        <v>91</v>
      </c>
      <c r="R1719" s="12" t="s">
        <v>2315</v>
      </c>
      <c r="S1719" s="12" t="s">
        <v>17298</v>
      </c>
      <c r="T1719" s="12" t="s">
        <v>17299</v>
      </c>
      <c r="U1719" s="12" t="s">
        <v>5805</v>
      </c>
      <c r="V1719" s="12" t="s">
        <v>372</v>
      </c>
      <c r="W1719" s="12" t="s">
        <v>2</v>
      </c>
      <c r="X1719" s="12" t="s">
        <v>17300</v>
      </c>
      <c r="Y1719" s="12" t="s">
        <v>13640</v>
      </c>
      <c r="Z1719" s="12" t="s">
        <v>17301</v>
      </c>
    </row>
    <row r="1720" spans="1:26">
      <c r="A1720" s="12" t="s">
        <v>177</v>
      </c>
      <c r="B1720" s="12" t="s">
        <v>17302</v>
      </c>
      <c r="C1720" s="12" t="s">
        <v>17303</v>
      </c>
      <c r="D1720" s="12" t="s">
        <v>17304</v>
      </c>
      <c r="E1720" s="12" t="s">
        <v>17162</v>
      </c>
      <c r="F1720" s="12" t="s">
        <v>1810</v>
      </c>
      <c r="G1720" s="12" t="s">
        <v>1546</v>
      </c>
      <c r="H1720" s="12" t="s">
        <v>1502</v>
      </c>
      <c r="I1720" s="12" t="s">
        <v>1482</v>
      </c>
      <c r="J1720" s="12" t="s">
        <v>1482</v>
      </c>
      <c r="K1720" s="12" t="s">
        <v>1482</v>
      </c>
      <c r="L1720" s="12" t="s">
        <v>11503</v>
      </c>
      <c r="M1720" s="12" t="s">
        <v>4088</v>
      </c>
      <c r="N1720" s="12" t="s">
        <v>431</v>
      </c>
      <c r="O1720" s="12" t="s">
        <v>375</v>
      </c>
      <c r="P1720" s="12" t="s">
        <v>371</v>
      </c>
      <c r="Q1720" s="12" t="s">
        <v>371</v>
      </c>
      <c r="R1720" s="12" t="s">
        <v>1349</v>
      </c>
      <c r="S1720" s="12" t="s">
        <v>17305</v>
      </c>
      <c r="T1720" s="12" t="s">
        <v>12600</v>
      </c>
      <c r="U1720" s="12" t="s">
        <v>4426</v>
      </c>
      <c r="V1720" s="12" t="s">
        <v>14728</v>
      </c>
      <c r="W1720" s="12" t="s">
        <v>3</v>
      </c>
      <c r="X1720" s="12" t="s">
        <v>17306</v>
      </c>
      <c r="Y1720" s="12" t="s">
        <v>17109</v>
      </c>
      <c r="Z1720" s="12" t="s">
        <v>17307</v>
      </c>
    </row>
    <row r="1721" spans="1:26">
      <c r="A1721" s="12" t="s">
        <v>177</v>
      </c>
      <c r="B1721" s="12" t="s">
        <v>17308</v>
      </c>
      <c r="C1721" s="12" t="s">
        <v>17309</v>
      </c>
      <c r="D1721" s="12" t="s">
        <v>17310</v>
      </c>
      <c r="E1721" s="12" t="s">
        <v>17162</v>
      </c>
      <c r="F1721" s="12" t="s">
        <v>1744</v>
      </c>
      <c r="G1721" s="12" t="s">
        <v>1698</v>
      </c>
      <c r="H1721" s="12" t="s">
        <v>1482</v>
      </c>
      <c r="I1721" s="12" t="s">
        <v>1051</v>
      </c>
      <c r="J1721" s="12" t="s">
        <v>1504</v>
      </c>
      <c r="K1721" s="12" t="s">
        <v>1051</v>
      </c>
      <c r="L1721" s="12" t="s">
        <v>371</v>
      </c>
      <c r="M1721" s="12" t="s">
        <v>371</v>
      </c>
      <c r="N1721" s="12" t="s">
        <v>371</v>
      </c>
      <c r="O1721" s="12" t="s">
        <v>371</v>
      </c>
      <c r="P1721" s="12" t="s">
        <v>371</v>
      </c>
      <c r="Q1721" s="12" t="s">
        <v>371</v>
      </c>
      <c r="R1721" s="12" t="s">
        <v>371</v>
      </c>
      <c r="S1721" s="12" t="s">
        <v>17311</v>
      </c>
      <c r="T1721" s="12" t="s">
        <v>17312</v>
      </c>
      <c r="U1721" s="12" t="s">
        <v>4426</v>
      </c>
      <c r="V1721" s="12" t="s">
        <v>9778</v>
      </c>
      <c r="W1721" s="12" t="s">
        <v>3</v>
      </c>
      <c r="X1721" s="12" t="s">
        <v>1814</v>
      </c>
      <c r="Y1721" s="12" t="s">
        <v>1814</v>
      </c>
      <c r="Z1721" s="12" t="s">
        <v>12937</v>
      </c>
    </row>
    <row r="1722" spans="1:26">
      <c r="A1722" s="12" t="s">
        <v>177</v>
      </c>
      <c r="B1722" s="12" t="s">
        <v>17313</v>
      </c>
      <c r="C1722" s="12" t="s">
        <v>17314</v>
      </c>
      <c r="D1722" s="12" t="s">
        <v>17315</v>
      </c>
      <c r="E1722" s="12" t="s">
        <v>17162</v>
      </c>
      <c r="F1722" s="12" t="s">
        <v>1657</v>
      </c>
      <c r="G1722" s="12" t="s">
        <v>1590</v>
      </c>
      <c r="H1722" s="12" t="s">
        <v>1053</v>
      </c>
      <c r="I1722" s="12" t="s">
        <v>1482</v>
      </c>
      <c r="J1722" s="12" t="s">
        <v>3800</v>
      </c>
      <c r="K1722" s="12" t="s">
        <v>1051</v>
      </c>
      <c r="L1722" s="12" t="s">
        <v>3663</v>
      </c>
      <c r="M1722" s="12" t="s">
        <v>4985</v>
      </c>
      <c r="N1722" s="12" t="s">
        <v>2900</v>
      </c>
      <c r="O1722" s="12" t="s">
        <v>3522</v>
      </c>
      <c r="P1722" s="12" t="s">
        <v>91</v>
      </c>
      <c r="Q1722" s="12" t="s">
        <v>371</v>
      </c>
      <c r="R1722" s="12" t="s">
        <v>3475</v>
      </c>
      <c r="S1722" s="12" t="s">
        <v>8051</v>
      </c>
      <c r="T1722" s="12" t="s">
        <v>17316</v>
      </c>
      <c r="U1722" s="12" t="s">
        <v>9144</v>
      </c>
      <c r="V1722" s="12" t="s">
        <v>9778</v>
      </c>
      <c r="W1722" s="12" t="s">
        <v>4</v>
      </c>
      <c r="X1722" s="12" t="s">
        <v>11111</v>
      </c>
      <c r="Y1722" s="12" t="s">
        <v>12516</v>
      </c>
      <c r="Z1722" s="12" t="s">
        <v>17317</v>
      </c>
    </row>
    <row r="1723" spans="1:26">
      <c r="A1723" s="12" t="s">
        <v>177</v>
      </c>
      <c r="B1723" s="12" t="s">
        <v>8719</v>
      </c>
      <c r="C1723" s="12" t="s">
        <v>17318</v>
      </c>
      <c r="D1723" s="12" t="s">
        <v>17319</v>
      </c>
      <c r="E1723" s="12" t="s">
        <v>17162</v>
      </c>
      <c r="F1723" s="12" t="s">
        <v>3800</v>
      </c>
      <c r="G1723" s="12" t="s">
        <v>3800</v>
      </c>
      <c r="H1723" s="12" t="s">
        <v>3800</v>
      </c>
      <c r="I1723" s="12" t="s">
        <v>3800</v>
      </c>
      <c r="J1723" s="12" t="s">
        <v>3800</v>
      </c>
      <c r="K1723" s="12" t="s">
        <v>2159</v>
      </c>
      <c r="L1723" s="12" t="s">
        <v>91</v>
      </c>
      <c r="M1723" s="12" t="s">
        <v>91</v>
      </c>
      <c r="N1723" s="12" t="s">
        <v>91</v>
      </c>
      <c r="O1723" s="12" t="s">
        <v>91</v>
      </c>
      <c r="P1723" s="12" t="s">
        <v>91</v>
      </c>
      <c r="Q1723" s="12" t="s">
        <v>16920</v>
      </c>
      <c r="R1723" s="12" t="s">
        <v>16920</v>
      </c>
      <c r="S1723" s="12" t="s">
        <v>91</v>
      </c>
      <c r="T1723" s="12" t="s">
        <v>9122</v>
      </c>
      <c r="U1723" s="12" t="s">
        <v>3808</v>
      </c>
      <c r="V1723" s="12" t="s">
        <v>6841</v>
      </c>
      <c r="W1723" s="12" t="s">
        <v>91</v>
      </c>
      <c r="X1723" s="12" t="s">
        <v>17320</v>
      </c>
      <c r="Y1723" s="12" t="s">
        <v>17320</v>
      </c>
      <c r="Z1723" s="12" t="s">
        <v>91</v>
      </c>
    </row>
    <row r="1724" spans="1:26">
      <c r="A1724" s="12" t="s">
        <v>177</v>
      </c>
      <c r="B1724" s="12" t="s">
        <v>8585</v>
      </c>
      <c r="C1724" s="12" t="s">
        <v>17321</v>
      </c>
      <c r="D1724" s="12" t="s">
        <v>17322</v>
      </c>
      <c r="E1724" s="12" t="s">
        <v>17323</v>
      </c>
      <c r="F1724" s="12" t="s">
        <v>3800</v>
      </c>
      <c r="G1724" s="12" t="s">
        <v>3800</v>
      </c>
      <c r="H1724" s="12" t="s">
        <v>3800</v>
      </c>
      <c r="I1724" s="12" t="s">
        <v>3800</v>
      </c>
      <c r="J1724" s="12" t="s">
        <v>3800</v>
      </c>
      <c r="K1724" s="12" t="s">
        <v>2137</v>
      </c>
      <c r="L1724" s="12" t="s">
        <v>91</v>
      </c>
      <c r="M1724" s="12" t="s">
        <v>91</v>
      </c>
      <c r="N1724" s="12" t="s">
        <v>91</v>
      </c>
      <c r="O1724" s="12" t="s">
        <v>91</v>
      </c>
      <c r="P1724" s="12" t="s">
        <v>91</v>
      </c>
      <c r="Q1724" s="12" t="s">
        <v>375</v>
      </c>
      <c r="R1724" s="12" t="s">
        <v>375</v>
      </c>
      <c r="S1724" s="12" t="s">
        <v>91</v>
      </c>
      <c r="T1724" s="12" t="s">
        <v>17324</v>
      </c>
      <c r="U1724" s="12" t="s">
        <v>3808</v>
      </c>
      <c r="V1724" s="12" t="s">
        <v>6841</v>
      </c>
      <c r="W1724" s="12" t="s">
        <v>91</v>
      </c>
      <c r="X1724" s="12" t="s">
        <v>17325</v>
      </c>
      <c r="Y1724" s="12" t="s">
        <v>17325</v>
      </c>
      <c r="Z1724" s="12" t="s">
        <v>91</v>
      </c>
    </row>
    <row r="1725" spans="1:26">
      <c r="A1725" s="12" t="s">
        <v>177</v>
      </c>
      <c r="B1725" s="12" t="s">
        <v>15667</v>
      </c>
      <c r="C1725" s="12" t="s">
        <v>17326</v>
      </c>
      <c r="D1725" s="12" t="s">
        <v>17327</v>
      </c>
      <c r="E1725" s="12" t="s">
        <v>17323</v>
      </c>
      <c r="F1725" s="12" t="s">
        <v>1482</v>
      </c>
      <c r="G1725" s="12" t="s">
        <v>1504</v>
      </c>
      <c r="H1725" s="12" t="s">
        <v>1613</v>
      </c>
      <c r="I1725" s="12" t="s">
        <v>1657</v>
      </c>
      <c r="J1725" s="12" t="s">
        <v>1504</v>
      </c>
      <c r="K1725" s="12" t="s">
        <v>1546</v>
      </c>
      <c r="L1725" s="12" t="s">
        <v>375</v>
      </c>
      <c r="M1725" s="12" t="s">
        <v>2315</v>
      </c>
      <c r="N1725" s="12" t="s">
        <v>4481</v>
      </c>
      <c r="O1725" s="12" t="s">
        <v>471</v>
      </c>
      <c r="P1725" s="12" t="s">
        <v>371</v>
      </c>
      <c r="Q1725" s="12" t="s">
        <v>4088</v>
      </c>
      <c r="R1725" s="12" t="s">
        <v>17328</v>
      </c>
      <c r="S1725" s="12" t="s">
        <v>17329</v>
      </c>
      <c r="T1725" s="12" t="s">
        <v>17330</v>
      </c>
      <c r="U1725" s="12" t="s">
        <v>17331</v>
      </c>
      <c r="V1725" s="12" t="s">
        <v>9940</v>
      </c>
      <c r="W1725" s="12" t="s">
        <v>10</v>
      </c>
      <c r="X1725" s="12" t="s">
        <v>11874</v>
      </c>
      <c r="Y1725" s="12" t="s">
        <v>13504</v>
      </c>
      <c r="Z1725" s="12" t="s">
        <v>17332</v>
      </c>
    </row>
    <row r="1726" spans="1:26">
      <c r="A1726" s="12" t="s">
        <v>177</v>
      </c>
      <c r="B1726" s="12" t="s">
        <v>13365</v>
      </c>
      <c r="C1726" s="12" t="s">
        <v>17333</v>
      </c>
      <c r="D1726" s="12" t="s">
        <v>17334</v>
      </c>
      <c r="E1726" s="12" t="s">
        <v>17323</v>
      </c>
      <c r="F1726" s="12" t="s">
        <v>1918</v>
      </c>
      <c r="G1726" s="12" t="s">
        <v>1547</v>
      </c>
      <c r="H1726" s="12" t="s">
        <v>1051</v>
      </c>
      <c r="I1726" s="12" t="s">
        <v>3800</v>
      </c>
      <c r="J1726" s="12" t="s">
        <v>1502</v>
      </c>
      <c r="K1726" s="12" t="s">
        <v>3800</v>
      </c>
      <c r="L1726" s="12" t="s">
        <v>4315</v>
      </c>
      <c r="M1726" s="12" t="s">
        <v>3663</v>
      </c>
      <c r="N1726" s="12" t="s">
        <v>3522</v>
      </c>
      <c r="O1726" s="12" t="s">
        <v>91</v>
      </c>
      <c r="P1726" s="12" t="s">
        <v>431</v>
      </c>
      <c r="Q1726" s="12" t="s">
        <v>91</v>
      </c>
      <c r="R1726" s="12" t="s">
        <v>4261</v>
      </c>
      <c r="S1726" s="12" t="s">
        <v>16659</v>
      </c>
      <c r="T1726" s="12" t="s">
        <v>17335</v>
      </c>
      <c r="U1726" s="12" t="s">
        <v>6619</v>
      </c>
      <c r="V1726" s="12" t="s">
        <v>372</v>
      </c>
      <c r="W1726" s="12" t="s">
        <v>2</v>
      </c>
      <c r="X1726" s="12" t="s">
        <v>16454</v>
      </c>
      <c r="Y1726" s="12" t="s">
        <v>13043</v>
      </c>
      <c r="Z1726" s="12" t="s">
        <v>17336</v>
      </c>
    </row>
    <row r="1727" spans="1:26">
      <c r="A1727" s="12" t="s">
        <v>177</v>
      </c>
      <c r="B1727" s="12" t="s">
        <v>15698</v>
      </c>
      <c r="C1727" s="12" t="s">
        <v>17337</v>
      </c>
      <c r="D1727" s="12" t="s">
        <v>17338</v>
      </c>
      <c r="E1727" s="12" t="s">
        <v>17323</v>
      </c>
      <c r="F1727" s="12" t="s">
        <v>1592</v>
      </c>
      <c r="G1727" s="12" t="s">
        <v>1744</v>
      </c>
      <c r="H1727" s="12" t="s">
        <v>1613</v>
      </c>
      <c r="I1727" s="12" t="s">
        <v>1051</v>
      </c>
      <c r="J1727" s="12" t="s">
        <v>1051</v>
      </c>
      <c r="K1727" s="12" t="s">
        <v>1051</v>
      </c>
      <c r="L1727" s="12" t="s">
        <v>3522</v>
      </c>
      <c r="M1727" s="12" t="s">
        <v>3969</v>
      </c>
      <c r="N1727" s="12" t="s">
        <v>2696</v>
      </c>
      <c r="O1727" s="12" t="s">
        <v>3522</v>
      </c>
      <c r="P1727" s="12" t="s">
        <v>3522</v>
      </c>
      <c r="Q1727" s="12" t="s">
        <v>371</v>
      </c>
      <c r="R1727" s="12" t="s">
        <v>7958</v>
      </c>
      <c r="S1727" s="12" t="s">
        <v>17339</v>
      </c>
      <c r="T1727" s="12" t="s">
        <v>17340</v>
      </c>
      <c r="U1727" s="12" t="s">
        <v>14846</v>
      </c>
      <c r="V1727" s="12" t="s">
        <v>1345</v>
      </c>
      <c r="W1727" s="12" t="s">
        <v>11</v>
      </c>
      <c r="X1727" s="12" t="s">
        <v>16571</v>
      </c>
      <c r="Y1727" s="12" t="s">
        <v>17147</v>
      </c>
      <c r="Z1727" s="12" t="s">
        <v>17341</v>
      </c>
    </row>
    <row r="1728" spans="1:26">
      <c r="A1728" s="12" t="s">
        <v>177</v>
      </c>
      <c r="B1728" s="12" t="s">
        <v>13671</v>
      </c>
      <c r="C1728" s="12" t="s">
        <v>17342</v>
      </c>
      <c r="D1728" s="12" t="s">
        <v>17343</v>
      </c>
      <c r="E1728" s="12" t="s">
        <v>17323</v>
      </c>
      <c r="F1728" s="12" t="s">
        <v>1897</v>
      </c>
      <c r="G1728" s="12" t="s">
        <v>1592</v>
      </c>
      <c r="H1728" s="12" t="s">
        <v>1051</v>
      </c>
      <c r="I1728" s="12" t="s">
        <v>3800</v>
      </c>
      <c r="J1728" s="12" t="s">
        <v>1504</v>
      </c>
      <c r="K1728" s="12" t="s">
        <v>3800</v>
      </c>
      <c r="L1728" s="12" t="s">
        <v>4769</v>
      </c>
      <c r="M1728" s="12" t="s">
        <v>3442</v>
      </c>
      <c r="N1728" s="12" t="s">
        <v>371</v>
      </c>
      <c r="O1728" s="12" t="s">
        <v>91</v>
      </c>
      <c r="P1728" s="12" t="s">
        <v>2172</v>
      </c>
      <c r="Q1728" s="12" t="s">
        <v>91</v>
      </c>
      <c r="R1728" s="12" t="s">
        <v>4333</v>
      </c>
      <c r="S1728" s="12" t="s">
        <v>9663</v>
      </c>
      <c r="T1728" s="12" t="s">
        <v>12569</v>
      </c>
      <c r="U1728" s="12" t="s">
        <v>14815</v>
      </c>
      <c r="V1728" s="12" t="s">
        <v>372</v>
      </c>
      <c r="W1728" s="12" t="s">
        <v>3</v>
      </c>
      <c r="X1728" s="12" t="s">
        <v>12489</v>
      </c>
      <c r="Y1728" s="12" t="s">
        <v>11043</v>
      </c>
      <c r="Z1728" s="12" t="s">
        <v>17344</v>
      </c>
    </row>
    <row r="1729" spans="1:26">
      <c r="A1729" s="12" t="s">
        <v>177</v>
      </c>
      <c r="B1729" s="12" t="s">
        <v>17345</v>
      </c>
      <c r="C1729" s="12" t="s">
        <v>17346</v>
      </c>
      <c r="D1729" s="12" t="s">
        <v>17347</v>
      </c>
      <c r="E1729" s="12" t="s">
        <v>17323</v>
      </c>
      <c r="F1729" s="12" t="s">
        <v>1764</v>
      </c>
      <c r="G1729" s="12" t="s">
        <v>1592</v>
      </c>
      <c r="H1729" s="12" t="s">
        <v>1504</v>
      </c>
      <c r="I1729" s="12" t="s">
        <v>1051</v>
      </c>
      <c r="J1729" s="12" t="s">
        <v>1504</v>
      </c>
      <c r="K1729" s="12" t="s">
        <v>1504</v>
      </c>
      <c r="L1729" s="12" t="s">
        <v>3522</v>
      </c>
      <c r="M1729" s="12" t="s">
        <v>3522</v>
      </c>
      <c r="N1729" s="12" t="s">
        <v>3522</v>
      </c>
      <c r="O1729" s="12" t="s">
        <v>371</v>
      </c>
      <c r="P1729" s="12" t="s">
        <v>2315</v>
      </c>
      <c r="Q1729" s="12" t="s">
        <v>2315</v>
      </c>
      <c r="R1729" s="12" t="s">
        <v>2374</v>
      </c>
      <c r="S1729" s="12" t="s">
        <v>14944</v>
      </c>
      <c r="T1729" s="12" t="s">
        <v>17348</v>
      </c>
      <c r="U1729" s="12" t="s">
        <v>6619</v>
      </c>
      <c r="V1729" s="12" t="s">
        <v>789</v>
      </c>
      <c r="W1729" s="12" t="s">
        <v>2</v>
      </c>
      <c r="X1729" s="12" t="s">
        <v>9414</v>
      </c>
      <c r="Y1729" s="12" t="s">
        <v>13222</v>
      </c>
      <c r="Z1729" s="12" t="s">
        <v>17349</v>
      </c>
    </row>
    <row r="1730" spans="1:26">
      <c r="A1730" s="12" t="s">
        <v>177</v>
      </c>
      <c r="B1730" s="12" t="s">
        <v>14056</v>
      </c>
      <c r="C1730" s="12" t="s">
        <v>17350</v>
      </c>
      <c r="D1730" s="12" t="s">
        <v>17351</v>
      </c>
      <c r="E1730" s="12" t="s">
        <v>17323</v>
      </c>
      <c r="F1730" s="12" t="s">
        <v>1744</v>
      </c>
      <c r="G1730" s="12" t="s">
        <v>1613</v>
      </c>
      <c r="H1730" s="12" t="s">
        <v>1592</v>
      </c>
      <c r="I1730" s="12" t="s">
        <v>1051</v>
      </c>
      <c r="J1730" s="12" t="s">
        <v>3800</v>
      </c>
      <c r="K1730" s="12" t="s">
        <v>1482</v>
      </c>
      <c r="L1730" s="12" t="s">
        <v>3969</v>
      </c>
      <c r="M1730" s="12" t="s">
        <v>4261</v>
      </c>
      <c r="N1730" s="12" t="s">
        <v>4012</v>
      </c>
      <c r="O1730" s="12" t="s">
        <v>371</v>
      </c>
      <c r="P1730" s="12" t="s">
        <v>91</v>
      </c>
      <c r="Q1730" s="12" t="s">
        <v>371</v>
      </c>
      <c r="R1730" s="12" t="s">
        <v>4261</v>
      </c>
      <c r="S1730" s="12" t="s">
        <v>11539</v>
      </c>
      <c r="T1730" s="12" t="s">
        <v>17352</v>
      </c>
      <c r="U1730" s="12" t="s">
        <v>9950</v>
      </c>
      <c r="V1730" s="12" t="s">
        <v>8639</v>
      </c>
      <c r="W1730" s="12" t="s">
        <v>2</v>
      </c>
      <c r="X1730" s="12" t="s">
        <v>14212</v>
      </c>
      <c r="Y1730" s="12" t="s">
        <v>15588</v>
      </c>
      <c r="Z1730" s="12" t="s">
        <v>17353</v>
      </c>
    </row>
    <row r="1731" spans="1:26">
      <c r="A1731" s="12" t="s">
        <v>177</v>
      </c>
      <c r="B1731" s="12" t="s">
        <v>17354</v>
      </c>
      <c r="C1731" s="12" t="s">
        <v>17355</v>
      </c>
      <c r="D1731" s="12" t="s">
        <v>17356</v>
      </c>
      <c r="E1731" s="12" t="s">
        <v>17323</v>
      </c>
      <c r="F1731" s="12" t="s">
        <v>1744</v>
      </c>
      <c r="G1731" s="12" t="s">
        <v>1721</v>
      </c>
      <c r="H1731" s="12" t="s">
        <v>1502</v>
      </c>
      <c r="I1731" s="12" t="s">
        <v>1051</v>
      </c>
      <c r="J1731" s="12" t="s">
        <v>3800</v>
      </c>
      <c r="K1731" s="12" t="s">
        <v>3800</v>
      </c>
      <c r="L1731" s="12" t="s">
        <v>3969</v>
      </c>
      <c r="M1731" s="12" t="s">
        <v>7226</v>
      </c>
      <c r="N1731" s="12" t="s">
        <v>2696</v>
      </c>
      <c r="O1731" s="12" t="s">
        <v>3522</v>
      </c>
      <c r="P1731" s="12" t="s">
        <v>91</v>
      </c>
      <c r="Q1731" s="12" t="s">
        <v>91</v>
      </c>
      <c r="R1731" s="12" t="s">
        <v>2696</v>
      </c>
      <c r="S1731" s="12" t="s">
        <v>9864</v>
      </c>
      <c r="T1731" s="12" t="s">
        <v>17357</v>
      </c>
      <c r="U1731" s="12" t="s">
        <v>9950</v>
      </c>
      <c r="V1731" s="12" t="s">
        <v>372</v>
      </c>
      <c r="W1731" s="12" t="s">
        <v>4</v>
      </c>
      <c r="X1731" s="12" t="s">
        <v>17358</v>
      </c>
      <c r="Y1731" s="12" t="s">
        <v>17359</v>
      </c>
      <c r="Z1731" s="12" t="s">
        <v>17360</v>
      </c>
    </row>
    <row r="1732" spans="1:26">
      <c r="A1732" s="12" t="s">
        <v>177</v>
      </c>
      <c r="B1732" s="12" t="s">
        <v>14695</v>
      </c>
      <c r="C1732" s="12" t="s">
        <v>17361</v>
      </c>
      <c r="D1732" s="12" t="s">
        <v>17362</v>
      </c>
      <c r="E1732" s="12" t="s">
        <v>17323</v>
      </c>
      <c r="F1732" s="12" t="s">
        <v>1918</v>
      </c>
      <c r="G1732" s="12" t="s">
        <v>1613</v>
      </c>
      <c r="H1732" s="12" t="s">
        <v>1051</v>
      </c>
      <c r="I1732" s="12" t="s">
        <v>3800</v>
      </c>
      <c r="J1732" s="12" t="s">
        <v>3800</v>
      </c>
      <c r="K1732" s="12" t="s">
        <v>1051</v>
      </c>
      <c r="L1732" s="12" t="s">
        <v>4823</v>
      </c>
      <c r="M1732" s="12" t="s">
        <v>4104</v>
      </c>
      <c r="N1732" s="12" t="s">
        <v>3522</v>
      </c>
      <c r="O1732" s="12" t="s">
        <v>91</v>
      </c>
      <c r="P1732" s="12" t="s">
        <v>91</v>
      </c>
      <c r="Q1732" s="12" t="s">
        <v>371</v>
      </c>
      <c r="R1732" s="12" t="s">
        <v>2374</v>
      </c>
      <c r="S1732" s="12" t="s">
        <v>14882</v>
      </c>
      <c r="T1732" s="12" t="s">
        <v>9246</v>
      </c>
      <c r="U1732" s="12" t="s">
        <v>3808</v>
      </c>
      <c r="V1732" s="12" t="s">
        <v>1345</v>
      </c>
      <c r="W1732" s="12" t="s">
        <v>2</v>
      </c>
      <c r="X1732" s="12" t="s">
        <v>17363</v>
      </c>
      <c r="Y1732" s="12" t="s">
        <v>17364</v>
      </c>
      <c r="Z1732" s="12" t="s">
        <v>17365</v>
      </c>
    </row>
    <row r="1733" spans="1:26">
      <c r="A1733" s="12" t="s">
        <v>177</v>
      </c>
      <c r="B1733" s="12" t="s">
        <v>16507</v>
      </c>
      <c r="C1733" s="12" t="s">
        <v>17366</v>
      </c>
      <c r="D1733" s="12" t="s">
        <v>17367</v>
      </c>
      <c r="E1733" s="12" t="s">
        <v>17323</v>
      </c>
      <c r="F1733" s="12" t="s">
        <v>1961</v>
      </c>
      <c r="G1733" s="12" t="s">
        <v>1546</v>
      </c>
      <c r="H1733" s="12" t="s">
        <v>1051</v>
      </c>
      <c r="I1733" s="12" t="s">
        <v>3800</v>
      </c>
      <c r="J1733" s="12" t="s">
        <v>3800</v>
      </c>
      <c r="K1733" s="12" t="s">
        <v>1051</v>
      </c>
      <c r="L1733" s="12" t="s">
        <v>8840</v>
      </c>
      <c r="M1733" s="12" t="s">
        <v>3522</v>
      </c>
      <c r="N1733" s="12" t="s">
        <v>371</v>
      </c>
      <c r="O1733" s="12" t="s">
        <v>91</v>
      </c>
      <c r="P1733" s="12" t="s">
        <v>91</v>
      </c>
      <c r="Q1733" s="12" t="s">
        <v>3522</v>
      </c>
      <c r="R1733" s="12" t="s">
        <v>6188</v>
      </c>
      <c r="S1733" s="12" t="s">
        <v>17368</v>
      </c>
      <c r="T1733" s="12" t="s">
        <v>15673</v>
      </c>
      <c r="U1733" s="12" t="s">
        <v>3808</v>
      </c>
      <c r="V1733" s="12" t="s">
        <v>1345</v>
      </c>
      <c r="W1733" s="12" t="s">
        <v>10</v>
      </c>
      <c r="X1733" s="12" t="s">
        <v>14334</v>
      </c>
      <c r="Y1733" s="12" t="s">
        <v>14711</v>
      </c>
      <c r="Z1733" s="12" t="s">
        <v>17369</v>
      </c>
    </row>
    <row r="1734" spans="1:26">
      <c r="A1734" s="12" t="s">
        <v>177</v>
      </c>
      <c r="B1734" s="12" t="s">
        <v>17275</v>
      </c>
      <c r="C1734" s="12" t="s">
        <v>17370</v>
      </c>
      <c r="D1734" s="12" t="s">
        <v>17371</v>
      </c>
      <c r="E1734" s="12" t="s">
        <v>17323</v>
      </c>
      <c r="F1734" s="12" t="s">
        <v>2029</v>
      </c>
      <c r="G1734" s="12" t="s">
        <v>1482</v>
      </c>
      <c r="H1734" s="12" t="s">
        <v>1051</v>
      </c>
      <c r="I1734" s="12" t="s">
        <v>3800</v>
      </c>
      <c r="J1734" s="12" t="s">
        <v>1051</v>
      </c>
      <c r="K1734" s="12" t="s">
        <v>1051</v>
      </c>
      <c r="L1734" s="12" t="s">
        <v>4147</v>
      </c>
      <c r="M1734" s="12" t="s">
        <v>3522</v>
      </c>
      <c r="N1734" s="12" t="s">
        <v>3522</v>
      </c>
      <c r="O1734" s="12" t="s">
        <v>91</v>
      </c>
      <c r="P1734" s="12" t="s">
        <v>3522</v>
      </c>
      <c r="Q1734" s="12" t="s">
        <v>3522</v>
      </c>
      <c r="R1734" s="12" t="s">
        <v>6188</v>
      </c>
      <c r="S1734" s="12" t="s">
        <v>17368</v>
      </c>
      <c r="T1734" s="12" t="s">
        <v>15673</v>
      </c>
      <c r="U1734" s="12" t="s">
        <v>9950</v>
      </c>
      <c r="V1734" s="12" t="s">
        <v>1345</v>
      </c>
      <c r="W1734" s="12" t="s">
        <v>11</v>
      </c>
      <c r="X1734" s="12" t="s">
        <v>17372</v>
      </c>
      <c r="Y1734" s="12" t="s">
        <v>16582</v>
      </c>
      <c r="Z1734" s="12" t="s">
        <v>17373</v>
      </c>
    </row>
    <row r="1735" spans="1:26">
      <c r="A1735" s="12" t="s">
        <v>177</v>
      </c>
      <c r="B1735" s="12" t="s">
        <v>8152</v>
      </c>
      <c r="C1735" s="12" t="s">
        <v>17374</v>
      </c>
      <c r="D1735" s="12" t="s">
        <v>17375</v>
      </c>
      <c r="E1735" s="12" t="s">
        <v>17323</v>
      </c>
      <c r="F1735" s="12" t="s">
        <v>2114</v>
      </c>
      <c r="G1735" s="12" t="s">
        <v>3800</v>
      </c>
      <c r="H1735" s="12" t="s">
        <v>3800</v>
      </c>
      <c r="I1735" s="12" t="s">
        <v>3800</v>
      </c>
      <c r="J1735" s="12" t="s">
        <v>1051</v>
      </c>
      <c r="K1735" s="12" t="s">
        <v>3800</v>
      </c>
      <c r="L1735" s="12" t="s">
        <v>8235</v>
      </c>
      <c r="M1735" s="12" t="s">
        <v>91</v>
      </c>
      <c r="N1735" s="12" t="s">
        <v>91</v>
      </c>
      <c r="O1735" s="12" t="s">
        <v>91</v>
      </c>
      <c r="P1735" s="12" t="s">
        <v>371</v>
      </c>
      <c r="Q1735" s="12" t="s">
        <v>91</v>
      </c>
      <c r="R1735" s="12" t="s">
        <v>4104</v>
      </c>
      <c r="S1735" s="12" t="s">
        <v>17376</v>
      </c>
      <c r="T1735" s="12" t="s">
        <v>17377</v>
      </c>
      <c r="U1735" s="12" t="s">
        <v>9950</v>
      </c>
      <c r="V1735" s="12" t="s">
        <v>372</v>
      </c>
      <c r="W1735" s="12" t="s">
        <v>3</v>
      </c>
      <c r="X1735" s="12" t="s">
        <v>16133</v>
      </c>
      <c r="Y1735" s="12" t="s">
        <v>15290</v>
      </c>
      <c r="Z1735" s="12" t="s">
        <v>17378</v>
      </c>
    </row>
    <row r="1736" spans="1:26">
      <c r="A1736" s="12" t="s">
        <v>177</v>
      </c>
      <c r="B1736" s="12" t="s">
        <v>11111</v>
      </c>
      <c r="C1736" s="12" t="s">
        <v>17379</v>
      </c>
      <c r="D1736" s="12" t="s">
        <v>17380</v>
      </c>
      <c r="E1736" s="12" t="s">
        <v>17323</v>
      </c>
      <c r="F1736" s="12" t="s">
        <v>3800</v>
      </c>
      <c r="G1736" s="12" t="s">
        <v>3800</v>
      </c>
      <c r="H1736" s="12" t="s">
        <v>3800</v>
      </c>
      <c r="I1736" s="12" t="s">
        <v>3800</v>
      </c>
      <c r="J1736" s="12" t="s">
        <v>3800</v>
      </c>
      <c r="K1736" s="12" t="s">
        <v>2137</v>
      </c>
      <c r="L1736" s="12" t="s">
        <v>91</v>
      </c>
      <c r="M1736" s="12" t="s">
        <v>91</v>
      </c>
      <c r="N1736" s="12" t="s">
        <v>91</v>
      </c>
      <c r="O1736" s="12" t="s">
        <v>91</v>
      </c>
      <c r="P1736" s="12" t="s">
        <v>91</v>
      </c>
      <c r="Q1736" s="12" t="s">
        <v>5283</v>
      </c>
      <c r="R1736" s="12" t="s">
        <v>5283</v>
      </c>
      <c r="S1736" s="12" t="s">
        <v>91</v>
      </c>
      <c r="T1736" s="12" t="s">
        <v>16897</v>
      </c>
      <c r="U1736" s="12" t="s">
        <v>3808</v>
      </c>
      <c r="V1736" s="12" t="s">
        <v>6841</v>
      </c>
      <c r="W1736" s="12" t="s">
        <v>91</v>
      </c>
      <c r="X1736" s="12" t="s">
        <v>17381</v>
      </c>
      <c r="Y1736" s="12" t="s">
        <v>17381</v>
      </c>
      <c r="Z1736" s="12" t="s">
        <v>91</v>
      </c>
    </row>
    <row r="1737" spans="1:26">
      <c r="A1737" s="12" t="s">
        <v>177</v>
      </c>
      <c r="B1737" s="12" t="s">
        <v>15025</v>
      </c>
      <c r="C1737" s="12" t="s">
        <v>17382</v>
      </c>
      <c r="D1737" s="12" t="s">
        <v>17383</v>
      </c>
      <c r="E1737" s="12" t="s">
        <v>17323</v>
      </c>
      <c r="F1737" s="12" t="s">
        <v>2007</v>
      </c>
      <c r="G1737" s="12" t="s">
        <v>1547</v>
      </c>
      <c r="H1737" s="12" t="s">
        <v>3800</v>
      </c>
      <c r="I1737" s="12" t="s">
        <v>3800</v>
      </c>
      <c r="J1737" s="12" t="s">
        <v>3800</v>
      </c>
      <c r="K1737" s="12" t="s">
        <v>1051</v>
      </c>
      <c r="L1737" s="12" t="s">
        <v>7226</v>
      </c>
      <c r="M1737" s="12" t="s">
        <v>3663</v>
      </c>
      <c r="N1737" s="12" t="s">
        <v>91</v>
      </c>
      <c r="O1737" s="12" t="s">
        <v>91</v>
      </c>
      <c r="P1737" s="12" t="s">
        <v>91</v>
      </c>
      <c r="Q1737" s="12" t="s">
        <v>371</v>
      </c>
      <c r="R1737" s="12" t="s">
        <v>4333</v>
      </c>
      <c r="S1737" s="12" t="s">
        <v>17384</v>
      </c>
      <c r="T1737" s="12" t="s">
        <v>17385</v>
      </c>
      <c r="U1737" s="12" t="s">
        <v>3808</v>
      </c>
      <c r="V1737" s="12" t="s">
        <v>1345</v>
      </c>
      <c r="W1737" s="12" t="s">
        <v>10</v>
      </c>
      <c r="X1737" s="12" t="s">
        <v>6256</v>
      </c>
      <c r="Y1737" s="12" t="s">
        <v>17386</v>
      </c>
      <c r="Z1737" s="12" t="s">
        <v>17387</v>
      </c>
    </row>
    <row r="1738" spans="1:26">
      <c r="A1738" s="12" t="s">
        <v>177</v>
      </c>
      <c r="B1738" s="12" t="s">
        <v>9156</v>
      </c>
      <c r="C1738" s="12" t="s">
        <v>17388</v>
      </c>
      <c r="D1738" s="12" t="s">
        <v>17389</v>
      </c>
      <c r="E1738" s="12" t="s">
        <v>17323</v>
      </c>
      <c r="F1738" s="12" t="s">
        <v>3800</v>
      </c>
      <c r="G1738" s="12" t="s">
        <v>3800</v>
      </c>
      <c r="H1738" s="12" t="s">
        <v>3800</v>
      </c>
      <c r="I1738" s="12" t="s">
        <v>3800</v>
      </c>
      <c r="J1738" s="12" t="s">
        <v>3800</v>
      </c>
      <c r="K1738" s="12" t="s">
        <v>2137</v>
      </c>
      <c r="L1738" s="12" t="s">
        <v>91</v>
      </c>
      <c r="M1738" s="12" t="s">
        <v>91</v>
      </c>
      <c r="N1738" s="12" t="s">
        <v>91</v>
      </c>
      <c r="O1738" s="12" t="s">
        <v>91</v>
      </c>
      <c r="P1738" s="12" t="s">
        <v>91</v>
      </c>
      <c r="Q1738" s="12" t="s">
        <v>9111</v>
      </c>
      <c r="R1738" s="12" t="s">
        <v>9111</v>
      </c>
      <c r="S1738" s="12" t="s">
        <v>91</v>
      </c>
      <c r="T1738" s="12" t="s">
        <v>17390</v>
      </c>
      <c r="U1738" s="12" t="s">
        <v>3808</v>
      </c>
      <c r="V1738" s="12" t="s">
        <v>6841</v>
      </c>
      <c r="W1738" s="12" t="s">
        <v>91</v>
      </c>
      <c r="X1738" s="12" t="s">
        <v>17391</v>
      </c>
      <c r="Y1738" s="12" t="s">
        <v>17391</v>
      </c>
      <c r="Z1738" s="12" t="s">
        <v>91</v>
      </c>
    </row>
    <row r="1739" spans="1:26">
      <c r="A1739" s="12" t="s">
        <v>177</v>
      </c>
      <c r="B1739" s="12" t="s">
        <v>8918</v>
      </c>
      <c r="C1739" s="12" t="s">
        <v>17392</v>
      </c>
      <c r="D1739" s="12" t="s">
        <v>17393</v>
      </c>
      <c r="E1739" s="12" t="s">
        <v>17323</v>
      </c>
      <c r="F1739" s="12" t="s">
        <v>3800</v>
      </c>
      <c r="G1739" s="12" t="s">
        <v>3800</v>
      </c>
      <c r="H1739" s="12" t="s">
        <v>3800</v>
      </c>
      <c r="I1739" s="12" t="s">
        <v>3800</v>
      </c>
      <c r="J1739" s="12" t="s">
        <v>3800</v>
      </c>
      <c r="K1739" s="12" t="s">
        <v>2137</v>
      </c>
      <c r="L1739" s="12" t="s">
        <v>91</v>
      </c>
      <c r="M1739" s="12" t="s">
        <v>91</v>
      </c>
      <c r="N1739" s="12" t="s">
        <v>91</v>
      </c>
      <c r="O1739" s="12" t="s">
        <v>91</v>
      </c>
      <c r="P1739" s="12" t="s">
        <v>91</v>
      </c>
      <c r="Q1739" s="12" t="s">
        <v>3413</v>
      </c>
      <c r="R1739" s="12" t="s">
        <v>3413</v>
      </c>
      <c r="S1739" s="12" t="s">
        <v>91</v>
      </c>
      <c r="T1739" s="12" t="s">
        <v>10591</v>
      </c>
      <c r="U1739" s="12" t="s">
        <v>3808</v>
      </c>
      <c r="V1739" s="12" t="s">
        <v>6841</v>
      </c>
      <c r="W1739" s="12" t="s">
        <v>91</v>
      </c>
      <c r="X1739" s="12" t="s">
        <v>17394</v>
      </c>
      <c r="Y1739" s="12" t="s">
        <v>17394</v>
      </c>
      <c r="Z1739" s="12" t="s">
        <v>91</v>
      </c>
    </row>
    <row r="1740" spans="1:26">
      <c r="A1740" s="12" t="s">
        <v>177</v>
      </c>
      <c r="B1740" s="12" t="s">
        <v>14168</v>
      </c>
      <c r="C1740" s="12" t="s">
        <v>17395</v>
      </c>
      <c r="D1740" s="12" t="s">
        <v>17396</v>
      </c>
      <c r="E1740" s="12" t="s">
        <v>17323</v>
      </c>
      <c r="F1740" s="12" t="s">
        <v>2074</v>
      </c>
      <c r="G1740" s="12" t="s">
        <v>1504</v>
      </c>
      <c r="H1740" s="12" t="s">
        <v>3800</v>
      </c>
      <c r="I1740" s="12" t="s">
        <v>3800</v>
      </c>
      <c r="J1740" s="12" t="s">
        <v>3800</v>
      </c>
      <c r="K1740" s="12" t="s">
        <v>3800</v>
      </c>
      <c r="L1740" s="12" t="s">
        <v>8412</v>
      </c>
      <c r="M1740" s="12" t="s">
        <v>3522</v>
      </c>
      <c r="N1740" s="12" t="s">
        <v>91</v>
      </c>
      <c r="O1740" s="12" t="s">
        <v>91</v>
      </c>
      <c r="P1740" s="12" t="s">
        <v>91</v>
      </c>
      <c r="Q1740" s="12" t="s">
        <v>91</v>
      </c>
      <c r="R1740" s="12" t="s">
        <v>3997</v>
      </c>
      <c r="S1740" s="12" t="s">
        <v>17397</v>
      </c>
      <c r="T1740" s="12" t="s">
        <v>11440</v>
      </c>
      <c r="U1740" s="12" t="s">
        <v>3808</v>
      </c>
      <c r="V1740" s="12" t="s">
        <v>372</v>
      </c>
      <c r="W1740" s="12" t="s">
        <v>10</v>
      </c>
      <c r="X1740" s="12" t="s">
        <v>10716</v>
      </c>
      <c r="Y1740" s="12" t="s">
        <v>10715</v>
      </c>
      <c r="Z1740" s="12" t="s">
        <v>17398</v>
      </c>
    </row>
    <row r="1741" spans="1:26">
      <c r="A1741" s="12" t="s">
        <v>177</v>
      </c>
      <c r="B1741" s="12" t="s">
        <v>17399</v>
      </c>
      <c r="C1741" s="12" t="s">
        <v>17400</v>
      </c>
      <c r="D1741" s="12" t="s">
        <v>17401</v>
      </c>
      <c r="E1741" s="12" t="s">
        <v>17323</v>
      </c>
      <c r="F1741" s="12" t="s">
        <v>1918</v>
      </c>
      <c r="G1741" s="12" t="s">
        <v>1592</v>
      </c>
      <c r="H1741" s="12" t="s">
        <v>1051</v>
      </c>
      <c r="I1741" s="12" t="s">
        <v>3800</v>
      </c>
      <c r="J1741" s="12" t="s">
        <v>1051</v>
      </c>
      <c r="K1741" s="12" t="s">
        <v>1051</v>
      </c>
      <c r="L1741" s="12" t="s">
        <v>4823</v>
      </c>
      <c r="M1741" s="12" t="s">
        <v>3492</v>
      </c>
      <c r="N1741" s="12" t="s">
        <v>3522</v>
      </c>
      <c r="O1741" s="12" t="s">
        <v>91</v>
      </c>
      <c r="P1741" s="12" t="s">
        <v>371</v>
      </c>
      <c r="Q1741" s="12" t="s">
        <v>3522</v>
      </c>
      <c r="R1741" s="12" t="s">
        <v>4104</v>
      </c>
      <c r="S1741" s="12" t="s">
        <v>17402</v>
      </c>
      <c r="T1741" s="12" t="s">
        <v>11440</v>
      </c>
      <c r="U1741" s="12" t="s">
        <v>9950</v>
      </c>
      <c r="V1741" s="12" t="s">
        <v>1345</v>
      </c>
      <c r="W1741" s="12" t="s">
        <v>2</v>
      </c>
      <c r="X1741" s="12" t="s">
        <v>2098</v>
      </c>
      <c r="Y1741" s="12" t="s">
        <v>5986</v>
      </c>
      <c r="Z1741" s="12" t="s">
        <v>17403</v>
      </c>
    </row>
    <row r="1742" spans="1:26">
      <c r="A1742" s="12" t="s">
        <v>177</v>
      </c>
      <c r="B1742" s="12" t="s">
        <v>15926</v>
      </c>
      <c r="C1742" s="12" t="s">
        <v>17404</v>
      </c>
      <c r="D1742" s="12" t="s">
        <v>17405</v>
      </c>
      <c r="E1742" s="12" t="s">
        <v>17323</v>
      </c>
      <c r="F1742" s="12" t="s">
        <v>1764</v>
      </c>
      <c r="G1742" s="12" t="s">
        <v>1657</v>
      </c>
      <c r="H1742" s="12" t="s">
        <v>1482</v>
      </c>
      <c r="I1742" s="12" t="s">
        <v>1051</v>
      </c>
      <c r="J1742" s="12" t="s">
        <v>1051</v>
      </c>
      <c r="K1742" s="12" t="s">
        <v>1504</v>
      </c>
      <c r="L1742" s="12" t="s">
        <v>2315</v>
      </c>
      <c r="M1742" s="12" t="s">
        <v>3663</v>
      </c>
      <c r="N1742" s="12" t="s">
        <v>3522</v>
      </c>
      <c r="O1742" s="12" t="s">
        <v>371</v>
      </c>
      <c r="P1742" s="12" t="s">
        <v>371</v>
      </c>
      <c r="Q1742" s="12" t="s">
        <v>2172</v>
      </c>
      <c r="R1742" s="12" t="s">
        <v>5450</v>
      </c>
      <c r="S1742" s="12" t="s">
        <v>17406</v>
      </c>
      <c r="T1742" s="12" t="s">
        <v>17407</v>
      </c>
      <c r="U1742" s="12" t="s">
        <v>14846</v>
      </c>
      <c r="V1742" s="12" t="s">
        <v>789</v>
      </c>
      <c r="W1742" s="12" t="s">
        <v>2</v>
      </c>
      <c r="X1742" s="12" t="s">
        <v>14095</v>
      </c>
      <c r="Y1742" s="12" t="s">
        <v>12919</v>
      </c>
      <c r="Z1742" s="12" t="s">
        <v>17408</v>
      </c>
    </row>
    <row r="1743" spans="1:26">
      <c r="A1743" s="12" t="s">
        <v>177</v>
      </c>
      <c r="B1743" s="12" t="s">
        <v>15917</v>
      </c>
      <c r="C1743" s="12" t="s">
        <v>17409</v>
      </c>
      <c r="D1743" s="12" t="s">
        <v>17410</v>
      </c>
      <c r="E1743" s="12" t="s">
        <v>17323</v>
      </c>
      <c r="F1743" s="12" t="s">
        <v>1721</v>
      </c>
      <c r="G1743" s="12" t="s">
        <v>1590</v>
      </c>
      <c r="H1743" s="12" t="s">
        <v>1547</v>
      </c>
      <c r="I1743" s="12" t="s">
        <v>3800</v>
      </c>
      <c r="J1743" s="12" t="s">
        <v>3800</v>
      </c>
      <c r="K1743" s="12" t="s">
        <v>1504</v>
      </c>
      <c r="L1743" s="12" t="s">
        <v>4286</v>
      </c>
      <c r="M1743" s="12" t="s">
        <v>5498</v>
      </c>
      <c r="N1743" s="12" t="s">
        <v>3522</v>
      </c>
      <c r="O1743" s="12" t="s">
        <v>91</v>
      </c>
      <c r="P1743" s="12" t="s">
        <v>91</v>
      </c>
      <c r="Q1743" s="12" t="s">
        <v>2172</v>
      </c>
      <c r="R1743" s="12" t="s">
        <v>4104</v>
      </c>
      <c r="S1743" s="12" t="s">
        <v>17406</v>
      </c>
      <c r="T1743" s="12" t="s">
        <v>17411</v>
      </c>
      <c r="U1743" s="12" t="s">
        <v>3808</v>
      </c>
      <c r="V1743" s="12" t="s">
        <v>789</v>
      </c>
      <c r="W1743" s="12" t="s">
        <v>2</v>
      </c>
      <c r="X1743" s="12" t="s">
        <v>6207</v>
      </c>
      <c r="Y1743" s="12" t="s">
        <v>17412</v>
      </c>
      <c r="Z1743" s="12" t="s">
        <v>17413</v>
      </c>
    </row>
    <row r="1744" spans="1:26">
      <c r="A1744" s="12" t="s">
        <v>177</v>
      </c>
      <c r="B1744" s="12" t="s">
        <v>17414</v>
      </c>
      <c r="C1744" s="12" t="s">
        <v>17415</v>
      </c>
      <c r="D1744" s="12" t="s">
        <v>17416</v>
      </c>
      <c r="E1744" s="12" t="s">
        <v>17323</v>
      </c>
      <c r="F1744" s="12" t="s">
        <v>2074</v>
      </c>
      <c r="G1744" s="12" t="s">
        <v>1482</v>
      </c>
      <c r="H1744" s="12" t="s">
        <v>1051</v>
      </c>
      <c r="I1744" s="12" t="s">
        <v>3800</v>
      </c>
      <c r="J1744" s="12" t="s">
        <v>3800</v>
      </c>
      <c r="K1744" s="12" t="s">
        <v>3800</v>
      </c>
      <c r="L1744" s="12" t="s">
        <v>11776</v>
      </c>
      <c r="M1744" s="12" t="s">
        <v>375</v>
      </c>
      <c r="N1744" s="12" t="s">
        <v>3522</v>
      </c>
      <c r="O1744" s="12" t="s">
        <v>91</v>
      </c>
      <c r="P1744" s="12" t="s">
        <v>91</v>
      </c>
      <c r="Q1744" s="12" t="s">
        <v>91</v>
      </c>
      <c r="R1744" s="12" t="s">
        <v>2374</v>
      </c>
      <c r="S1744" s="12" t="s">
        <v>17376</v>
      </c>
      <c r="T1744" s="12" t="s">
        <v>17417</v>
      </c>
      <c r="U1744" s="12" t="s">
        <v>3808</v>
      </c>
      <c r="V1744" s="12" t="s">
        <v>372</v>
      </c>
      <c r="W1744" s="12" t="s">
        <v>2</v>
      </c>
      <c r="X1744" s="12" t="s">
        <v>17418</v>
      </c>
      <c r="Y1744" s="12" t="s">
        <v>17066</v>
      </c>
      <c r="Z1744" s="12" t="s">
        <v>17419</v>
      </c>
    </row>
    <row r="1745" spans="1:26">
      <c r="A1745" s="12" t="s">
        <v>177</v>
      </c>
      <c r="B1745" s="12" t="s">
        <v>13023</v>
      </c>
      <c r="C1745" s="12" t="s">
        <v>17420</v>
      </c>
      <c r="D1745" s="12" t="s">
        <v>17421</v>
      </c>
      <c r="E1745" s="12" t="s">
        <v>17323</v>
      </c>
      <c r="F1745" s="12" t="s">
        <v>2029</v>
      </c>
      <c r="G1745" s="12" t="s">
        <v>1502</v>
      </c>
      <c r="H1745" s="12" t="s">
        <v>3800</v>
      </c>
      <c r="I1745" s="12" t="s">
        <v>3800</v>
      </c>
      <c r="J1745" s="12" t="s">
        <v>3800</v>
      </c>
      <c r="K1745" s="12" t="s">
        <v>1051</v>
      </c>
      <c r="L1745" s="12" t="s">
        <v>5956</v>
      </c>
      <c r="M1745" s="12" t="s">
        <v>3522</v>
      </c>
      <c r="N1745" s="12" t="s">
        <v>91</v>
      </c>
      <c r="O1745" s="12" t="s">
        <v>91</v>
      </c>
      <c r="P1745" s="12" t="s">
        <v>91</v>
      </c>
      <c r="Q1745" s="12" t="s">
        <v>371</v>
      </c>
      <c r="R1745" s="12" t="s">
        <v>6188</v>
      </c>
      <c r="S1745" s="12" t="s">
        <v>17422</v>
      </c>
      <c r="T1745" s="12" t="s">
        <v>17423</v>
      </c>
      <c r="U1745" s="12" t="s">
        <v>3808</v>
      </c>
      <c r="V1745" s="12" t="s">
        <v>1345</v>
      </c>
      <c r="W1745" s="12" t="s">
        <v>10</v>
      </c>
      <c r="X1745" s="12" t="s">
        <v>17424</v>
      </c>
      <c r="Y1745" s="12" t="s">
        <v>17425</v>
      </c>
      <c r="Z1745" s="12" t="s">
        <v>17426</v>
      </c>
    </row>
    <row r="1746" spans="1:26">
      <c r="A1746" s="12" t="s">
        <v>177</v>
      </c>
      <c r="B1746" s="12" t="s">
        <v>15169</v>
      </c>
      <c r="C1746" s="12" t="s">
        <v>17427</v>
      </c>
      <c r="D1746" s="12" t="s">
        <v>17428</v>
      </c>
      <c r="E1746" s="12" t="s">
        <v>17323</v>
      </c>
      <c r="F1746" s="12" t="s">
        <v>2137</v>
      </c>
      <c r="G1746" s="12" t="s">
        <v>3800</v>
      </c>
      <c r="H1746" s="12" t="s">
        <v>3800</v>
      </c>
      <c r="I1746" s="12" t="s">
        <v>3800</v>
      </c>
      <c r="J1746" s="12" t="s">
        <v>3800</v>
      </c>
      <c r="K1746" s="12" t="s">
        <v>3800</v>
      </c>
      <c r="L1746" s="12" t="s">
        <v>6188</v>
      </c>
      <c r="M1746" s="12" t="s">
        <v>91</v>
      </c>
      <c r="N1746" s="12" t="s">
        <v>91</v>
      </c>
      <c r="O1746" s="12" t="s">
        <v>91</v>
      </c>
      <c r="P1746" s="12" t="s">
        <v>91</v>
      </c>
      <c r="Q1746" s="12" t="s">
        <v>91</v>
      </c>
      <c r="R1746" s="12" t="s">
        <v>6188</v>
      </c>
      <c r="S1746" s="12" t="s">
        <v>14283</v>
      </c>
      <c r="T1746" s="12" t="s">
        <v>17429</v>
      </c>
      <c r="U1746" s="12" t="s">
        <v>3808</v>
      </c>
      <c r="V1746" s="12" t="s">
        <v>372</v>
      </c>
      <c r="W1746" s="12" t="s">
        <v>3</v>
      </c>
      <c r="X1746" s="12" t="s">
        <v>1814</v>
      </c>
      <c r="Y1746" s="12" t="s">
        <v>1814</v>
      </c>
      <c r="Z1746" s="12" t="s">
        <v>12937</v>
      </c>
    </row>
    <row r="1747" spans="1:26">
      <c r="A1747" s="12" t="s">
        <v>177</v>
      </c>
      <c r="B1747" s="12" t="s">
        <v>17430</v>
      </c>
      <c r="C1747" s="12" t="s">
        <v>17431</v>
      </c>
      <c r="D1747" s="12" t="s">
        <v>17432</v>
      </c>
      <c r="E1747" s="12" t="s">
        <v>17323</v>
      </c>
      <c r="F1747" s="12" t="s">
        <v>1786</v>
      </c>
      <c r="G1747" s="12" t="s">
        <v>1698</v>
      </c>
      <c r="H1747" s="12" t="s">
        <v>1504</v>
      </c>
      <c r="I1747" s="12" t="s">
        <v>3800</v>
      </c>
      <c r="J1747" s="12" t="s">
        <v>3800</v>
      </c>
      <c r="K1747" s="12" t="s">
        <v>1051</v>
      </c>
      <c r="L1747" s="12" t="s">
        <v>6188</v>
      </c>
      <c r="M1747" s="12" t="s">
        <v>5538</v>
      </c>
      <c r="N1747" s="12" t="s">
        <v>3522</v>
      </c>
      <c r="O1747" s="12" t="s">
        <v>91</v>
      </c>
      <c r="P1747" s="12" t="s">
        <v>91</v>
      </c>
      <c r="Q1747" s="12" t="s">
        <v>3522</v>
      </c>
      <c r="R1747" s="12" t="s">
        <v>6188</v>
      </c>
      <c r="S1747" s="12" t="s">
        <v>17433</v>
      </c>
      <c r="T1747" s="12" t="s">
        <v>17434</v>
      </c>
      <c r="U1747" s="12" t="s">
        <v>3808</v>
      </c>
      <c r="V1747" s="12" t="s">
        <v>1345</v>
      </c>
      <c r="W1747" s="12" t="s">
        <v>2</v>
      </c>
      <c r="X1747" s="12" t="s">
        <v>6195</v>
      </c>
      <c r="Y1747" s="12" t="s">
        <v>17435</v>
      </c>
      <c r="Z1747" s="12" t="s">
        <v>17436</v>
      </c>
    </row>
    <row r="1748" spans="1:26">
      <c r="A1748" s="12" t="s">
        <v>177</v>
      </c>
      <c r="B1748" s="12" t="s">
        <v>13796</v>
      </c>
      <c r="C1748" s="12" t="s">
        <v>17437</v>
      </c>
      <c r="D1748" s="12" t="s">
        <v>17438</v>
      </c>
      <c r="E1748" s="12" t="s">
        <v>17323</v>
      </c>
      <c r="F1748" s="12" t="s">
        <v>2074</v>
      </c>
      <c r="G1748" s="12" t="s">
        <v>1482</v>
      </c>
      <c r="H1748" s="12" t="s">
        <v>3800</v>
      </c>
      <c r="I1748" s="12" t="s">
        <v>1051</v>
      </c>
      <c r="J1748" s="12" t="s">
        <v>3800</v>
      </c>
      <c r="K1748" s="12" t="s">
        <v>3800</v>
      </c>
      <c r="L1748" s="12" t="s">
        <v>7224</v>
      </c>
      <c r="M1748" s="12" t="s">
        <v>375</v>
      </c>
      <c r="N1748" s="12" t="s">
        <v>91</v>
      </c>
      <c r="O1748" s="12" t="s">
        <v>371</v>
      </c>
      <c r="P1748" s="12" t="s">
        <v>91</v>
      </c>
      <c r="Q1748" s="12" t="s">
        <v>91</v>
      </c>
      <c r="R1748" s="12" t="s">
        <v>7958</v>
      </c>
      <c r="S1748" s="12" t="s">
        <v>17439</v>
      </c>
      <c r="T1748" s="12" t="s">
        <v>17440</v>
      </c>
      <c r="U1748" s="12" t="s">
        <v>9950</v>
      </c>
      <c r="V1748" s="12" t="s">
        <v>372</v>
      </c>
      <c r="W1748" s="12" t="s">
        <v>3</v>
      </c>
      <c r="X1748" s="12" t="s">
        <v>15732</v>
      </c>
      <c r="Y1748" s="12" t="s">
        <v>8032</v>
      </c>
      <c r="Z1748" s="12" t="s">
        <v>17441</v>
      </c>
    </row>
    <row r="1749" spans="1:26">
      <c r="A1749" s="12" t="s">
        <v>177</v>
      </c>
      <c r="B1749" s="12" t="s">
        <v>17442</v>
      </c>
      <c r="C1749" s="12" t="s">
        <v>17443</v>
      </c>
      <c r="D1749" s="12" t="s">
        <v>17444</v>
      </c>
      <c r="E1749" s="12" t="s">
        <v>17323</v>
      </c>
      <c r="F1749" s="12" t="s">
        <v>1053</v>
      </c>
      <c r="G1749" s="12" t="s">
        <v>1657</v>
      </c>
      <c r="H1749" s="12" t="s">
        <v>1502</v>
      </c>
      <c r="I1749" s="12" t="s">
        <v>1051</v>
      </c>
      <c r="J1749" s="12" t="s">
        <v>1504</v>
      </c>
      <c r="K1749" s="12" t="s">
        <v>1547</v>
      </c>
      <c r="L1749" s="12" t="s">
        <v>4674</v>
      </c>
      <c r="M1749" s="12" t="s">
        <v>471</v>
      </c>
      <c r="N1749" s="12" t="s">
        <v>431</v>
      </c>
      <c r="O1749" s="12" t="s">
        <v>371</v>
      </c>
      <c r="P1749" s="12" t="s">
        <v>371</v>
      </c>
      <c r="Q1749" s="12" t="s">
        <v>371</v>
      </c>
      <c r="R1749" s="12" t="s">
        <v>4481</v>
      </c>
      <c r="S1749" s="12" t="s">
        <v>17445</v>
      </c>
      <c r="T1749" s="12" t="s">
        <v>14952</v>
      </c>
      <c r="U1749" s="12" t="s">
        <v>6619</v>
      </c>
      <c r="V1749" s="12" t="s">
        <v>17446</v>
      </c>
      <c r="W1749" s="12" t="s">
        <v>3</v>
      </c>
      <c r="X1749" s="12" t="s">
        <v>13788</v>
      </c>
      <c r="Y1749" s="12" t="s">
        <v>17447</v>
      </c>
      <c r="Z1749" s="12" t="s">
        <v>17448</v>
      </c>
    </row>
    <row r="1750" spans="1:26">
      <c r="A1750" s="12" t="s">
        <v>177</v>
      </c>
      <c r="B1750" s="12" t="s">
        <v>15887</v>
      </c>
      <c r="C1750" s="12" t="s">
        <v>17449</v>
      </c>
      <c r="D1750" s="12" t="s">
        <v>17450</v>
      </c>
      <c r="E1750" s="12" t="s">
        <v>17323</v>
      </c>
      <c r="F1750" s="12" t="s">
        <v>1502</v>
      </c>
      <c r="G1750" s="12" t="s">
        <v>1721</v>
      </c>
      <c r="H1750" s="12" t="s">
        <v>1698</v>
      </c>
      <c r="I1750" s="12" t="s">
        <v>1051</v>
      </c>
      <c r="J1750" s="12" t="s">
        <v>1482</v>
      </c>
      <c r="K1750" s="12" t="s">
        <v>3800</v>
      </c>
      <c r="L1750" s="12" t="s">
        <v>3522</v>
      </c>
      <c r="M1750" s="12" t="s">
        <v>2731</v>
      </c>
      <c r="N1750" s="12" t="s">
        <v>2315</v>
      </c>
      <c r="O1750" s="12" t="s">
        <v>371</v>
      </c>
      <c r="P1750" s="12" t="s">
        <v>371</v>
      </c>
      <c r="Q1750" s="12" t="s">
        <v>91</v>
      </c>
      <c r="R1750" s="12" t="s">
        <v>4261</v>
      </c>
      <c r="S1750" s="12" t="s">
        <v>7829</v>
      </c>
      <c r="T1750" s="12" t="s">
        <v>11090</v>
      </c>
      <c r="U1750" s="12" t="s">
        <v>14815</v>
      </c>
      <c r="V1750" s="12" t="s">
        <v>372</v>
      </c>
      <c r="W1750" s="12" t="s">
        <v>2</v>
      </c>
      <c r="X1750" s="12" t="s">
        <v>12155</v>
      </c>
      <c r="Y1750" s="12" t="s">
        <v>8020</v>
      </c>
      <c r="Z1750" s="12" t="s">
        <v>17451</v>
      </c>
    </row>
    <row r="1751" spans="1:26">
      <c r="A1751" s="12" t="s">
        <v>177</v>
      </c>
      <c r="B1751" s="12" t="s">
        <v>13987</v>
      </c>
      <c r="C1751" s="12" t="s">
        <v>17452</v>
      </c>
      <c r="D1751" s="12" t="s">
        <v>17453</v>
      </c>
      <c r="E1751" s="12" t="s">
        <v>17454</v>
      </c>
      <c r="F1751" s="12" t="s">
        <v>1764</v>
      </c>
      <c r="G1751" s="12" t="s">
        <v>1053</v>
      </c>
      <c r="H1751" s="12" t="s">
        <v>1504</v>
      </c>
      <c r="I1751" s="12" t="s">
        <v>1482</v>
      </c>
      <c r="J1751" s="12" t="s">
        <v>3800</v>
      </c>
      <c r="K1751" s="12" t="s">
        <v>1482</v>
      </c>
      <c r="L1751" s="12" t="s">
        <v>263</v>
      </c>
      <c r="M1751" s="12" t="s">
        <v>1054</v>
      </c>
      <c r="N1751" s="12" t="s">
        <v>2172</v>
      </c>
      <c r="O1751" s="12" t="s">
        <v>371</v>
      </c>
      <c r="P1751" s="12" t="s">
        <v>91</v>
      </c>
      <c r="Q1751" s="12" t="s">
        <v>371</v>
      </c>
      <c r="R1751" s="12" t="s">
        <v>3881</v>
      </c>
      <c r="S1751" s="12" t="s">
        <v>17406</v>
      </c>
      <c r="T1751" s="12" t="s">
        <v>13483</v>
      </c>
      <c r="U1751" s="12" t="s">
        <v>17455</v>
      </c>
      <c r="V1751" s="12" t="s">
        <v>14946</v>
      </c>
      <c r="W1751" s="12" t="s">
        <v>3</v>
      </c>
      <c r="X1751" s="12" t="s">
        <v>17456</v>
      </c>
      <c r="Y1751" s="12" t="s">
        <v>16844</v>
      </c>
      <c r="Z1751" s="12" t="s">
        <v>17457</v>
      </c>
    </row>
    <row r="1752" spans="1:26">
      <c r="A1752" s="12" t="s">
        <v>177</v>
      </c>
      <c r="B1752" s="12" t="s">
        <v>17020</v>
      </c>
      <c r="C1752" s="12" t="s">
        <v>17458</v>
      </c>
      <c r="D1752" s="12" t="s">
        <v>17459</v>
      </c>
      <c r="E1752" s="12" t="s">
        <v>17454</v>
      </c>
      <c r="F1752" s="12" t="s">
        <v>1853</v>
      </c>
      <c r="G1752" s="12" t="s">
        <v>1590</v>
      </c>
      <c r="H1752" s="12" t="s">
        <v>3800</v>
      </c>
      <c r="I1752" s="12" t="s">
        <v>3800</v>
      </c>
      <c r="J1752" s="12" t="s">
        <v>1051</v>
      </c>
      <c r="K1752" s="12" t="s">
        <v>3800</v>
      </c>
      <c r="L1752" s="12" t="s">
        <v>3345</v>
      </c>
      <c r="M1752" s="12" t="s">
        <v>5498</v>
      </c>
      <c r="N1752" s="12" t="s">
        <v>91</v>
      </c>
      <c r="O1752" s="12" t="s">
        <v>91</v>
      </c>
      <c r="P1752" s="12" t="s">
        <v>371</v>
      </c>
      <c r="Q1752" s="12" t="s">
        <v>91</v>
      </c>
      <c r="R1752" s="12" t="s">
        <v>4780</v>
      </c>
      <c r="S1752" s="12" t="s">
        <v>17460</v>
      </c>
      <c r="T1752" s="12" t="s">
        <v>14128</v>
      </c>
      <c r="U1752" s="12" t="s">
        <v>17461</v>
      </c>
      <c r="V1752" s="12" t="s">
        <v>372</v>
      </c>
      <c r="W1752" s="12" t="s">
        <v>10</v>
      </c>
      <c r="X1752" s="12" t="s">
        <v>16163</v>
      </c>
      <c r="Y1752" s="12" t="s">
        <v>11092</v>
      </c>
      <c r="Z1752" s="12" t="s">
        <v>17462</v>
      </c>
    </row>
    <row r="1753" spans="1:26">
      <c r="A1753" s="12" t="s">
        <v>177</v>
      </c>
      <c r="B1753" s="12" t="s">
        <v>15090</v>
      </c>
      <c r="C1753" s="12" t="s">
        <v>17463</v>
      </c>
      <c r="D1753" s="12" t="s">
        <v>17464</v>
      </c>
      <c r="E1753" s="12" t="s">
        <v>17454</v>
      </c>
      <c r="F1753" s="12" t="s">
        <v>2029</v>
      </c>
      <c r="G1753" s="12" t="s">
        <v>1482</v>
      </c>
      <c r="H1753" s="12" t="s">
        <v>3800</v>
      </c>
      <c r="I1753" s="12" t="s">
        <v>3800</v>
      </c>
      <c r="J1753" s="12" t="s">
        <v>3800</v>
      </c>
      <c r="K1753" s="12" t="s">
        <v>1482</v>
      </c>
      <c r="L1753" s="12" t="s">
        <v>3522</v>
      </c>
      <c r="M1753" s="12" t="s">
        <v>3522</v>
      </c>
      <c r="N1753" s="12" t="s">
        <v>91</v>
      </c>
      <c r="O1753" s="12" t="s">
        <v>91</v>
      </c>
      <c r="P1753" s="12" t="s">
        <v>91</v>
      </c>
      <c r="Q1753" s="12" t="s">
        <v>3522</v>
      </c>
      <c r="R1753" s="12" t="s">
        <v>3522</v>
      </c>
      <c r="S1753" s="12" t="s">
        <v>17465</v>
      </c>
      <c r="T1753" s="12" t="s">
        <v>7593</v>
      </c>
      <c r="U1753" s="12" t="s">
        <v>3808</v>
      </c>
      <c r="V1753" s="12" t="s">
        <v>14946</v>
      </c>
      <c r="W1753" s="12" t="s">
        <v>10</v>
      </c>
      <c r="X1753" s="12" t="s">
        <v>1814</v>
      </c>
      <c r="Y1753" s="12" t="s">
        <v>1814</v>
      </c>
      <c r="Z1753" s="12" t="s">
        <v>12937</v>
      </c>
    </row>
    <row r="1754" spans="1:26">
      <c r="A1754" s="12" t="s">
        <v>177</v>
      </c>
      <c r="B1754" s="12" t="s">
        <v>1511</v>
      </c>
      <c r="C1754" s="12" t="s">
        <v>17466</v>
      </c>
      <c r="D1754" s="12" t="s">
        <v>17467</v>
      </c>
      <c r="E1754" s="12" t="s">
        <v>17454</v>
      </c>
      <c r="F1754" s="12" t="s">
        <v>1504</v>
      </c>
      <c r="G1754" s="12" t="s">
        <v>1764</v>
      </c>
      <c r="H1754" s="12" t="s">
        <v>1546</v>
      </c>
      <c r="I1754" s="12" t="s">
        <v>1051</v>
      </c>
      <c r="J1754" s="12" t="s">
        <v>1482</v>
      </c>
      <c r="K1754" s="12" t="s">
        <v>1502</v>
      </c>
      <c r="L1754" s="12" t="s">
        <v>371</v>
      </c>
      <c r="M1754" s="12" t="s">
        <v>7332</v>
      </c>
      <c r="N1754" s="12" t="s">
        <v>371</v>
      </c>
      <c r="O1754" s="12" t="s">
        <v>371</v>
      </c>
      <c r="P1754" s="12" t="s">
        <v>371</v>
      </c>
      <c r="Q1754" s="12" t="s">
        <v>371</v>
      </c>
      <c r="R1754" s="12" t="s">
        <v>17468</v>
      </c>
      <c r="S1754" s="12" t="s">
        <v>17469</v>
      </c>
      <c r="T1754" s="12" t="s">
        <v>13308</v>
      </c>
      <c r="U1754" s="12" t="s">
        <v>6783</v>
      </c>
      <c r="V1754" s="12" t="s">
        <v>17470</v>
      </c>
      <c r="W1754" s="12" t="s">
        <v>3</v>
      </c>
      <c r="X1754" s="12" t="s">
        <v>17471</v>
      </c>
      <c r="Y1754" s="12" t="s">
        <v>17472</v>
      </c>
      <c r="Z1754" s="12" t="s">
        <v>17473</v>
      </c>
    </row>
    <row r="1755" spans="1:26">
      <c r="A1755" s="12" t="s">
        <v>177</v>
      </c>
      <c r="B1755" s="12" t="s">
        <v>11424</v>
      </c>
      <c r="C1755" s="12" t="s">
        <v>17474</v>
      </c>
      <c r="D1755" s="12" t="s">
        <v>17475</v>
      </c>
      <c r="E1755" s="12" t="s">
        <v>17454</v>
      </c>
      <c r="F1755" s="12" t="s">
        <v>1698</v>
      </c>
      <c r="G1755" s="12" t="s">
        <v>1698</v>
      </c>
      <c r="H1755" s="12" t="s">
        <v>1547</v>
      </c>
      <c r="I1755" s="12" t="s">
        <v>1482</v>
      </c>
      <c r="J1755" s="12" t="s">
        <v>3800</v>
      </c>
      <c r="K1755" s="12" t="s">
        <v>3800</v>
      </c>
      <c r="L1755" s="12" t="s">
        <v>2172</v>
      </c>
      <c r="M1755" s="12" t="s">
        <v>3130</v>
      </c>
      <c r="N1755" s="12" t="s">
        <v>371</v>
      </c>
      <c r="O1755" s="12" t="s">
        <v>371</v>
      </c>
      <c r="P1755" s="12" t="s">
        <v>91</v>
      </c>
      <c r="Q1755" s="12" t="s">
        <v>91</v>
      </c>
      <c r="R1755" s="12" t="s">
        <v>5205</v>
      </c>
      <c r="S1755" s="12" t="s">
        <v>17305</v>
      </c>
      <c r="T1755" s="12" t="s">
        <v>13308</v>
      </c>
      <c r="U1755" s="12" t="s">
        <v>17455</v>
      </c>
      <c r="V1755" s="12" t="s">
        <v>372</v>
      </c>
      <c r="W1755" s="12" t="s">
        <v>3</v>
      </c>
      <c r="X1755" s="12" t="s">
        <v>14195</v>
      </c>
      <c r="Y1755" s="12" t="s">
        <v>1858</v>
      </c>
      <c r="Z1755" s="12" t="s">
        <v>17476</v>
      </c>
    </row>
    <row r="1756" spans="1:26">
      <c r="A1756" s="12" t="s">
        <v>177</v>
      </c>
      <c r="B1756" s="12" t="s">
        <v>14359</v>
      </c>
      <c r="C1756" s="12" t="s">
        <v>17477</v>
      </c>
      <c r="D1756" s="12" t="s">
        <v>17478</v>
      </c>
      <c r="E1756" s="12" t="s">
        <v>17454</v>
      </c>
      <c r="F1756" s="12" t="s">
        <v>2052</v>
      </c>
      <c r="G1756" s="12" t="s">
        <v>1504</v>
      </c>
      <c r="H1756" s="12" t="s">
        <v>3800</v>
      </c>
      <c r="I1756" s="12" t="s">
        <v>3800</v>
      </c>
      <c r="J1756" s="12" t="s">
        <v>3800</v>
      </c>
      <c r="K1756" s="12" t="s">
        <v>3800</v>
      </c>
      <c r="L1756" s="12" t="s">
        <v>6402</v>
      </c>
      <c r="M1756" s="12" t="s">
        <v>2172</v>
      </c>
      <c r="N1756" s="12" t="s">
        <v>91</v>
      </c>
      <c r="O1756" s="12" t="s">
        <v>91</v>
      </c>
      <c r="P1756" s="12" t="s">
        <v>91</v>
      </c>
      <c r="Q1756" s="12" t="s">
        <v>91</v>
      </c>
      <c r="R1756" s="12" t="s">
        <v>4780</v>
      </c>
      <c r="S1756" s="12" t="s">
        <v>17479</v>
      </c>
      <c r="T1756" s="12" t="s">
        <v>14167</v>
      </c>
      <c r="U1756" s="12" t="s">
        <v>3808</v>
      </c>
      <c r="V1756" s="12" t="s">
        <v>372</v>
      </c>
      <c r="W1756" s="12" t="s">
        <v>3</v>
      </c>
      <c r="X1756" s="12" t="s">
        <v>15028</v>
      </c>
      <c r="Y1756" s="12" t="s">
        <v>14334</v>
      </c>
      <c r="Z1756" s="12" t="s">
        <v>17480</v>
      </c>
    </row>
    <row r="1757" spans="1:26">
      <c r="A1757" s="12" t="s">
        <v>177</v>
      </c>
      <c r="B1757" s="12" t="s">
        <v>13711</v>
      </c>
      <c r="C1757" s="12" t="s">
        <v>17481</v>
      </c>
      <c r="D1757" s="12" t="s">
        <v>17482</v>
      </c>
      <c r="E1757" s="12" t="s">
        <v>17454</v>
      </c>
      <c r="F1757" s="12" t="s">
        <v>1875</v>
      </c>
      <c r="G1757" s="12" t="s">
        <v>1590</v>
      </c>
      <c r="H1757" s="12" t="s">
        <v>3800</v>
      </c>
      <c r="I1757" s="12" t="s">
        <v>3800</v>
      </c>
      <c r="J1757" s="12" t="s">
        <v>3800</v>
      </c>
      <c r="K1757" s="12" t="s">
        <v>3800</v>
      </c>
      <c r="L1757" s="12" t="s">
        <v>5849</v>
      </c>
      <c r="M1757" s="12" t="s">
        <v>5498</v>
      </c>
      <c r="N1757" s="12" t="s">
        <v>91</v>
      </c>
      <c r="O1757" s="12" t="s">
        <v>91</v>
      </c>
      <c r="P1757" s="12" t="s">
        <v>91</v>
      </c>
      <c r="Q1757" s="12" t="s">
        <v>91</v>
      </c>
      <c r="R1757" s="12" t="s">
        <v>2695</v>
      </c>
      <c r="S1757" s="12" t="s">
        <v>17483</v>
      </c>
      <c r="T1757" s="12" t="s">
        <v>12672</v>
      </c>
      <c r="U1757" s="12" t="s">
        <v>3808</v>
      </c>
      <c r="V1757" s="12" t="s">
        <v>372</v>
      </c>
      <c r="W1757" s="12" t="s">
        <v>10</v>
      </c>
      <c r="X1757" s="12" t="s">
        <v>17484</v>
      </c>
      <c r="Y1757" s="12" t="s">
        <v>17485</v>
      </c>
      <c r="Z1757" s="12" t="s">
        <v>17486</v>
      </c>
    </row>
    <row r="1758" spans="1:26">
      <c r="A1758" s="12" t="s">
        <v>177</v>
      </c>
      <c r="B1758" s="12" t="s">
        <v>17487</v>
      </c>
      <c r="C1758" s="12" t="s">
        <v>17488</v>
      </c>
      <c r="D1758" s="12" t="s">
        <v>17489</v>
      </c>
      <c r="E1758" s="12" t="s">
        <v>17454</v>
      </c>
      <c r="F1758" s="12" t="s">
        <v>2114</v>
      </c>
      <c r="G1758" s="12" t="s">
        <v>3800</v>
      </c>
      <c r="H1758" s="12" t="s">
        <v>3800</v>
      </c>
      <c r="I1758" s="12" t="s">
        <v>3800</v>
      </c>
      <c r="J1758" s="12" t="s">
        <v>3800</v>
      </c>
      <c r="K1758" s="12" t="s">
        <v>3800</v>
      </c>
      <c r="L1758" s="12" t="s">
        <v>2695</v>
      </c>
      <c r="M1758" s="12" t="s">
        <v>91</v>
      </c>
      <c r="N1758" s="12" t="s">
        <v>91</v>
      </c>
      <c r="O1758" s="12" t="s">
        <v>91</v>
      </c>
      <c r="P1758" s="12" t="s">
        <v>91</v>
      </c>
      <c r="Q1758" s="12" t="s">
        <v>91</v>
      </c>
      <c r="R1758" s="12" t="s">
        <v>2695</v>
      </c>
      <c r="S1758" s="12" t="s">
        <v>14283</v>
      </c>
      <c r="T1758" s="12" t="s">
        <v>12672</v>
      </c>
      <c r="U1758" s="12" t="s">
        <v>3808</v>
      </c>
      <c r="V1758" s="12" t="s">
        <v>372</v>
      </c>
      <c r="W1758" s="12" t="s">
        <v>3</v>
      </c>
      <c r="X1758" s="12" t="s">
        <v>1814</v>
      </c>
      <c r="Y1758" s="12" t="s">
        <v>1814</v>
      </c>
      <c r="Z1758" s="12" t="s">
        <v>12937</v>
      </c>
    </row>
    <row r="1759" spans="1:26">
      <c r="A1759" s="12" t="s">
        <v>177</v>
      </c>
      <c r="B1759" s="12" t="s">
        <v>17418</v>
      </c>
      <c r="C1759" s="12" t="s">
        <v>17490</v>
      </c>
      <c r="D1759" s="12" t="s">
        <v>17491</v>
      </c>
      <c r="E1759" s="12" t="s">
        <v>17454</v>
      </c>
      <c r="F1759" s="12" t="s">
        <v>2114</v>
      </c>
      <c r="G1759" s="12" t="s">
        <v>3800</v>
      </c>
      <c r="H1759" s="12" t="s">
        <v>3800</v>
      </c>
      <c r="I1759" s="12" t="s">
        <v>3800</v>
      </c>
      <c r="J1759" s="12" t="s">
        <v>3800</v>
      </c>
      <c r="K1759" s="12" t="s">
        <v>3800</v>
      </c>
      <c r="L1759" s="12" t="s">
        <v>2695</v>
      </c>
      <c r="M1759" s="12" t="s">
        <v>91</v>
      </c>
      <c r="N1759" s="12" t="s">
        <v>91</v>
      </c>
      <c r="O1759" s="12" t="s">
        <v>91</v>
      </c>
      <c r="P1759" s="12" t="s">
        <v>91</v>
      </c>
      <c r="Q1759" s="12" t="s">
        <v>91</v>
      </c>
      <c r="R1759" s="12" t="s">
        <v>2695</v>
      </c>
      <c r="S1759" s="12" t="s">
        <v>14283</v>
      </c>
      <c r="T1759" s="12" t="s">
        <v>17492</v>
      </c>
      <c r="U1759" s="12" t="s">
        <v>3808</v>
      </c>
      <c r="V1759" s="12" t="s">
        <v>372</v>
      </c>
      <c r="W1759" s="12" t="s">
        <v>3</v>
      </c>
      <c r="X1759" s="12" t="s">
        <v>1814</v>
      </c>
      <c r="Y1759" s="12" t="s">
        <v>1814</v>
      </c>
      <c r="Z1759" s="12" t="s">
        <v>12937</v>
      </c>
    </row>
    <row r="1760" spans="1:26">
      <c r="A1760" s="12" t="s">
        <v>177</v>
      </c>
      <c r="B1760" s="12" t="s">
        <v>15747</v>
      </c>
      <c r="C1760" s="12" t="s">
        <v>17493</v>
      </c>
      <c r="D1760" s="12" t="s">
        <v>17494</v>
      </c>
      <c r="E1760" s="12" t="s">
        <v>17454</v>
      </c>
      <c r="F1760" s="12" t="s">
        <v>1918</v>
      </c>
      <c r="G1760" s="12" t="s">
        <v>1547</v>
      </c>
      <c r="H1760" s="12" t="s">
        <v>1502</v>
      </c>
      <c r="I1760" s="12" t="s">
        <v>3800</v>
      </c>
      <c r="J1760" s="12" t="s">
        <v>3800</v>
      </c>
      <c r="K1760" s="12" t="s">
        <v>3800</v>
      </c>
      <c r="L1760" s="12" t="s">
        <v>5968</v>
      </c>
      <c r="M1760" s="12" t="s">
        <v>2038</v>
      </c>
      <c r="N1760" s="12" t="s">
        <v>2696</v>
      </c>
      <c r="O1760" s="12" t="s">
        <v>91</v>
      </c>
      <c r="P1760" s="12" t="s">
        <v>91</v>
      </c>
      <c r="Q1760" s="12" t="s">
        <v>91</v>
      </c>
      <c r="R1760" s="12" t="s">
        <v>2396</v>
      </c>
      <c r="S1760" s="12" t="s">
        <v>17402</v>
      </c>
      <c r="T1760" s="12" t="s">
        <v>5556</v>
      </c>
      <c r="U1760" s="12" t="s">
        <v>3808</v>
      </c>
      <c r="V1760" s="12" t="s">
        <v>372</v>
      </c>
      <c r="W1760" s="12" t="s">
        <v>2</v>
      </c>
      <c r="X1760" s="12" t="s">
        <v>16088</v>
      </c>
      <c r="Y1760" s="12" t="s">
        <v>15025</v>
      </c>
      <c r="Z1760" s="12" t="s">
        <v>17495</v>
      </c>
    </row>
    <row r="1761" spans="1:26">
      <c r="A1761" s="12" t="s">
        <v>177</v>
      </c>
      <c r="B1761" s="12" t="s">
        <v>15155</v>
      </c>
      <c r="C1761" s="12" t="s">
        <v>17496</v>
      </c>
      <c r="D1761" s="12" t="s">
        <v>17497</v>
      </c>
      <c r="E1761" s="12" t="s">
        <v>17454</v>
      </c>
      <c r="F1761" s="12" t="s">
        <v>1831</v>
      </c>
      <c r="G1761" s="12" t="s">
        <v>1592</v>
      </c>
      <c r="H1761" s="12" t="s">
        <v>1547</v>
      </c>
      <c r="I1761" s="12" t="s">
        <v>3800</v>
      </c>
      <c r="J1761" s="12" t="s">
        <v>1051</v>
      </c>
      <c r="K1761" s="12" t="s">
        <v>3800</v>
      </c>
      <c r="L1761" s="12" t="s">
        <v>3998</v>
      </c>
      <c r="M1761" s="12" t="s">
        <v>4012</v>
      </c>
      <c r="N1761" s="12" t="s">
        <v>3522</v>
      </c>
      <c r="O1761" s="12" t="s">
        <v>91</v>
      </c>
      <c r="P1761" s="12" t="s">
        <v>3522</v>
      </c>
      <c r="Q1761" s="12" t="s">
        <v>91</v>
      </c>
      <c r="R1761" s="12" t="s">
        <v>17498</v>
      </c>
      <c r="S1761" s="12" t="s">
        <v>17499</v>
      </c>
      <c r="T1761" s="12" t="s">
        <v>17500</v>
      </c>
      <c r="U1761" s="12" t="s">
        <v>17461</v>
      </c>
      <c r="V1761" s="12" t="s">
        <v>372</v>
      </c>
      <c r="W1761" s="12" t="s">
        <v>11</v>
      </c>
      <c r="X1761" s="12" t="s">
        <v>16024</v>
      </c>
      <c r="Y1761" s="12" t="s">
        <v>16106</v>
      </c>
      <c r="Z1761" s="12" t="s">
        <v>17501</v>
      </c>
    </row>
    <row r="1762" spans="1:26">
      <c r="A1762" s="12" t="s">
        <v>177</v>
      </c>
      <c r="B1762" s="12" t="s">
        <v>14971</v>
      </c>
      <c r="C1762" s="12" t="s">
        <v>17502</v>
      </c>
      <c r="D1762" s="12" t="s">
        <v>17503</v>
      </c>
      <c r="E1762" s="12" t="s">
        <v>17454</v>
      </c>
      <c r="F1762" s="12" t="s">
        <v>1721</v>
      </c>
      <c r="G1762" s="12" t="s">
        <v>1613</v>
      </c>
      <c r="H1762" s="12" t="s">
        <v>1592</v>
      </c>
      <c r="I1762" s="12" t="s">
        <v>1051</v>
      </c>
      <c r="J1762" s="12" t="s">
        <v>3800</v>
      </c>
      <c r="K1762" s="12" t="s">
        <v>1482</v>
      </c>
      <c r="L1762" s="12" t="s">
        <v>2698</v>
      </c>
      <c r="M1762" s="12" t="s">
        <v>4261</v>
      </c>
      <c r="N1762" s="12" t="s">
        <v>4012</v>
      </c>
      <c r="O1762" s="12" t="s">
        <v>3522</v>
      </c>
      <c r="P1762" s="12" t="s">
        <v>91</v>
      </c>
      <c r="Q1762" s="12" t="s">
        <v>371</v>
      </c>
      <c r="R1762" s="12" t="s">
        <v>10750</v>
      </c>
      <c r="S1762" s="12" t="s">
        <v>17504</v>
      </c>
      <c r="T1762" s="12" t="s">
        <v>17505</v>
      </c>
      <c r="U1762" s="12" t="s">
        <v>17461</v>
      </c>
      <c r="V1762" s="12" t="s">
        <v>14946</v>
      </c>
      <c r="W1762" s="12" t="s">
        <v>4</v>
      </c>
      <c r="X1762" s="12" t="s">
        <v>17308</v>
      </c>
      <c r="Y1762" s="12" t="s">
        <v>16377</v>
      </c>
      <c r="Z1762" s="12" t="s">
        <v>17506</v>
      </c>
    </row>
    <row r="1763" spans="1:26">
      <c r="A1763" s="12" t="s">
        <v>177</v>
      </c>
      <c r="B1763" s="12" t="s">
        <v>16110</v>
      </c>
      <c r="C1763" s="12" t="s">
        <v>17507</v>
      </c>
      <c r="D1763" s="12" t="s">
        <v>17508</v>
      </c>
      <c r="E1763" s="12" t="s">
        <v>17454</v>
      </c>
      <c r="F1763" s="12" t="s">
        <v>1831</v>
      </c>
      <c r="G1763" s="12" t="s">
        <v>1657</v>
      </c>
      <c r="H1763" s="12" t="s">
        <v>1482</v>
      </c>
      <c r="I1763" s="12" t="s">
        <v>3800</v>
      </c>
      <c r="J1763" s="12" t="s">
        <v>3800</v>
      </c>
      <c r="K1763" s="12" t="s">
        <v>1051</v>
      </c>
      <c r="L1763" s="12" t="s">
        <v>3522</v>
      </c>
      <c r="M1763" s="12" t="s">
        <v>3522</v>
      </c>
      <c r="N1763" s="12" t="s">
        <v>3522</v>
      </c>
      <c r="O1763" s="12" t="s">
        <v>91</v>
      </c>
      <c r="P1763" s="12" t="s">
        <v>91</v>
      </c>
      <c r="Q1763" s="12" t="s">
        <v>3522</v>
      </c>
      <c r="R1763" s="12" t="s">
        <v>3522</v>
      </c>
      <c r="S1763" s="12" t="s">
        <v>17509</v>
      </c>
      <c r="T1763" s="12" t="s">
        <v>13781</v>
      </c>
      <c r="U1763" s="12" t="s">
        <v>3808</v>
      </c>
      <c r="V1763" s="12" t="s">
        <v>8879</v>
      </c>
      <c r="W1763" s="12" t="s">
        <v>2</v>
      </c>
      <c r="X1763" s="12" t="s">
        <v>1814</v>
      </c>
      <c r="Y1763" s="12" t="s">
        <v>1814</v>
      </c>
      <c r="Z1763" s="12" t="s">
        <v>12937</v>
      </c>
    </row>
    <row r="1764" spans="1:26">
      <c r="A1764" s="12" t="s">
        <v>177</v>
      </c>
      <c r="B1764" s="12" t="s">
        <v>17510</v>
      </c>
      <c r="C1764" s="12" t="s">
        <v>17511</v>
      </c>
      <c r="D1764" s="12" t="s">
        <v>17512</v>
      </c>
      <c r="E1764" s="12" t="s">
        <v>17454</v>
      </c>
      <c r="F1764" s="12" t="s">
        <v>1764</v>
      </c>
      <c r="G1764" s="12" t="s">
        <v>1721</v>
      </c>
      <c r="H1764" s="12" t="s">
        <v>1051</v>
      </c>
      <c r="I1764" s="12" t="s">
        <v>3800</v>
      </c>
      <c r="J1764" s="12" t="s">
        <v>1051</v>
      </c>
      <c r="K1764" s="12" t="s">
        <v>1051</v>
      </c>
      <c r="L1764" s="12" t="s">
        <v>3522</v>
      </c>
      <c r="M1764" s="12" t="s">
        <v>4286</v>
      </c>
      <c r="N1764" s="12" t="s">
        <v>3522</v>
      </c>
      <c r="O1764" s="12" t="s">
        <v>91</v>
      </c>
      <c r="P1764" s="12" t="s">
        <v>371</v>
      </c>
      <c r="Q1764" s="12" t="s">
        <v>3522</v>
      </c>
      <c r="R1764" s="12" t="s">
        <v>2695</v>
      </c>
      <c r="S1764" s="12" t="s">
        <v>17513</v>
      </c>
      <c r="T1764" s="12" t="s">
        <v>17514</v>
      </c>
      <c r="U1764" s="12" t="s">
        <v>17461</v>
      </c>
      <c r="V1764" s="12" t="s">
        <v>8879</v>
      </c>
      <c r="W1764" s="12" t="s">
        <v>2</v>
      </c>
      <c r="X1764" s="12" t="s">
        <v>8140</v>
      </c>
      <c r="Y1764" s="12" t="s">
        <v>14474</v>
      </c>
      <c r="Z1764" s="12" t="s">
        <v>17515</v>
      </c>
    </row>
    <row r="1765" spans="1:26">
      <c r="A1765" s="12" t="s">
        <v>177</v>
      </c>
      <c r="B1765" s="12" t="s">
        <v>17516</v>
      </c>
      <c r="C1765" s="12" t="s">
        <v>17517</v>
      </c>
      <c r="D1765" s="12" t="s">
        <v>17518</v>
      </c>
      <c r="E1765" s="12" t="s">
        <v>17454</v>
      </c>
      <c r="F1765" s="12" t="s">
        <v>1744</v>
      </c>
      <c r="G1765" s="12" t="s">
        <v>1744</v>
      </c>
      <c r="H1765" s="12" t="s">
        <v>1051</v>
      </c>
      <c r="I1765" s="12" t="s">
        <v>3800</v>
      </c>
      <c r="J1765" s="12" t="s">
        <v>3800</v>
      </c>
      <c r="K1765" s="12" t="s">
        <v>1482</v>
      </c>
      <c r="L1765" s="12" t="s">
        <v>6402</v>
      </c>
      <c r="M1765" s="12" t="s">
        <v>4769</v>
      </c>
      <c r="N1765" s="12" t="s">
        <v>371</v>
      </c>
      <c r="O1765" s="12" t="s">
        <v>91</v>
      </c>
      <c r="P1765" s="12" t="s">
        <v>91</v>
      </c>
      <c r="Q1765" s="12" t="s">
        <v>375</v>
      </c>
      <c r="R1765" s="12" t="s">
        <v>7697</v>
      </c>
      <c r="S1765" s="12" t="s">
        <v>17519</v>
      </c>
      <c r="T1765" s="12" t="s">
        <v>17520</v>
      </c>
      <c r="U1765" s="12" t="s">
        <v>3808</v>
      </c>
      <c r="V1765" s="12" t="s">
        <v>14946</v>
      </c>
      <c r="W1765" s="12" t="s">
        <v>10</v>
      </c>
      <c r="X1765" s="12" t="s">
        <v>15935</v>
      </c>
      <c r="Y1765" s="12" t="s">
        <v>15236</v>
      </c>
      <c r="Z1765" s="12" t="s">
        <v>17521</v>
      </c>
    </row>
    <row r="1766" spans="1:26">
      <c r="A1766" s="12" t="s">
        <v>177</v>
      </c>
      <c r="B1766" s="12" t="s">
        <v>16512</v>
      </c>
      <c r="C1766" s="12" t="s">
        <v>17522</v>
      </c>
      <c r="D1766" s="12" t="s">
        <v>17523</v>
      </c>
      <c r="E1766" s="12" t="s">
        <v>17454</v>
      </c>
      <c r="F1766" s="12" t="s">
        <v>2027</v>
      </c>
      <c r="G1766" s="12" t="s">
        <v>3800</v>
      </c>
      <c r="H1766" s="12" t="s">
        <v>3800</v>
      </c>
      <c r="I1766" s="12" t="s">
        <v>3800</v>
      </c>
      <c r="J1766" s="12" t="s">
        <v>1051</v>
      </c>
      <c r="K1766" s="12" t="s">
        <v>3800</v>
      </c>
      <c r="L1766" s="12" t="s">
        <v>2038</v>
      </c>
      <c r="M1766" s="12" t="s">
        <v>91</v>
      </c>
      <c r="N1766" s="12" t="s">
        <v>91</v>
      </c>
      <c r="O1766" s="12" t="s">
        <v>91</v>
      </c>
      <c r="P1766" s="12" t="s">
        <v>3522</v>
      </c>
      <c r="Q1766" s="12" t="s">
        <v>91</v>
      </c>
      <c r="R1766" s="12" t="s">
        <v>5113</v>
      </c>
      <c r="S1766" s="12" t="s">
        <v>17422</v>
      </c>
      <c r="T1766" s="12" t="s">
        <v>17524</v>
      </c>
      <c r="U1766" s="12" t="s">
        <v>17461</v>
      </c>
      <c r="V1766" s="12" t="s">
        <v>372</v>
      </c>
      <c r="W1766" s="12" t="s">
        <v>11</v>
      </c>
      <c r="X1766" s="12" t="s">
        <v>9607</v>
      </c>
      <c r="Y1766" s="12" t="s">
        <v>17525</v>
      </c>
      <c r="Z1766" s="12" t="s">
        <v>17526</v>
      </c>
    </row>
    <row r="1767" spans="1:26">
      <c r="A1767" s="12" t="s">
        <v>177</v>
      </c>
      <c r="B1767" s="12" t="s">
        <v>11882</v>
      </c>
      <c r="C1767" s="12" t="s">
        <v>17527</v>
      </c>
      <c r="D1767" s="12" t="s">
        <v>17528</v>
      </c>
      <c r="E1767" s="12" t="s">
        <v>17454</v>
      </c>
      <c r="F1767" s="12" t="s">
        <v>2007</v>
      </c>
      <c r="G1767" s="12" t="s">
        <v>1504</v>
      </c>
      <c r="H1767" s="12" t="s">
        <v>1482</v>
      </c>
      <c r="I1767" s="12" t="s">
        <v>3800</v>
      </c>
      <c r="J1767" s="12" t="s">
        <v>3800</v>
      </c>
      <c r="K1767" s="12" t="s">
        <v>3800</v>
      </c>
      <c r="L1767" s="12" t="s">
        <v>4348</v>
      </c>
      <c r="M1767" s="12" t="s">
        <v>2315</v>
      </c>
      <c r="N1767" s="12" t="s">
        <v>375</v>
      </c>
      <c r="O1767" s="12" t="s">
        <v>91</v>
      </c>
      <c r="P1767" s="12" t="s">
        <v>91</v>
      </c>
      <c r="Q1767" s="12" t="s">
        <v>91</v>
      </c>
      <c r="R1767" s="12" t="s">
        <v>7886</v>
      </c>
      <c r="S1767" s="12" t="s">
        <v>17529</v>
      </c>
      <c r="T1767" s="12" t="s">
        <v>17530</v>
      </c>
      <c r="U1767" s="12" t="s">
        <v>3808</v>
      </c>
      <c r="V1767" s="12" t="s">
        <v>372</v>
      </c>
      <c r="W1767" s="12" t="s">
        <v>10</v>
      </c>
      <c r="X1767" s="12" t="s">
        <v>17531</v>
      </c>
      <c r="Y1767" s="12" t="s">
        <v>17532</v>
      </c>
      <c r="Z1767" s="12" t="s">
        <v>17533</v>
      </c>
    </row>
    <row r="1768" spans="1:26">
      <c r="A1768" s="12" t="s">
        <v>177</v>
      </c>
      <c r="B1768" s="12" t="s">
        <v>17063</v>
      </c>
      <c r="C1768" s="12" t="s">
        <v>17534</v>
      </c>
      <c r="D1768" s="12" t="s">
        <v>17535</v>
      </c>
      <c r="E1768" s="12" t="s">
        <v>17454</v>
      </c>
      <c r="F1768" s="12" t="s">
        <v>3800</v>
      </c>
      <c r="G1768" s="12" t="s">
        <v>3800</v>
      </c>
      <c r="H1768" s="12" t="s">
        <v>3800</v>
      </c>
      <c r="I1768" s="12" t="s">
        <v>3800</v>
      </c>
      <c r="J1768" s="12" t="s">
        <v>3800</v>
      </c>
      <c r="K1768" s="12" t="s">
        <v>2114</v>
      </c>
      <c r="L1768" s="12" t="s">
        <v>91</v>
      </c>
      <c r="M1768" s="12" t="s">
        <v>91</v>
      </c>
      <c r="N1768" s="12" t="s">
        <v>91</v>
      </c>
      <c r="O1768" s="12" t="s">
        <v>91</v>
      </c>
      <c r="P1768" s="12" t="s">
        <v>91</v>
      </c>
      <c r="Q1768" s="12" t="s">
        <v>5205</v>
      </c>
      <c r="R1768" s="12" t="s">
        <v>5205</v>
      </c>
      <c r="S1768" s="12" t="s">
        <v>91</v>
      </c>
      <c r="T1768" s="12" t="s">
        <v>17536</v>
      </c>
      <c r="U1768" s="12" t="s">
        <v>3808</v>
      </c>
      <c r="V1768" s="12" t="s">
        <v>6841</v>
      </c>
      <c r="W1768" s="12" t="s">
        <v>91</v>
      </c>
      <c r="X1768" s="12" t="s">
        <v>17537</v>
      </c>
      <c r="Y1768" s="12" t="s">
        <v>17537</v>
      </c>
      <c r="Z1768" s="12" t="s">
        <v>91</v>
      </c>
    </row>
    <row r="1769" spans="1:26">
      <c r="A1769" s="12" t="s">
        <v>177</v>
      </c>
      <c r="B1769" s="12" t="s">
        <v>17538</v>
      </c>
      <c r="C1769" s="12" t="s">
        <v>17539</v>
      </c>
      <c r="D1769" s="12" t="s">
        <v>17540</v>
      </c>
      <c r="E1769" s="12" t="s">
        <v>17454</v>
      </c>
      <c r="F1769" s="12" t="s">
        <v>1810</v>
      </c>
      <c r="G1769" s="12" t="s">
        <v>1698</v>
      </c>
      <c r="H1769" s="12" t="s">
        <v>1051</v>
      </c>
      <c r="I1769" s="12" t="s">
        <v>3800</v>
      </c>
      <c r="J1769" s="12" t="s">
        <v>3800</v>
      </c>
      <c r="K1769" s="12" t="s">
        <v>1051</v>
      </c>
      <c r="L1769" s="12" t="s">
        <v>6949</v>
      </c>
      <c r="M1769" s="12" t="s">
        <v>3664</v>
      </c>
      <c r="N1769" s="12" t="s">
        <v>371</v>
      </c>
      <c r="O1769" s="12" t="s">
        <v>91</v>
      </c>
      <c r="P1769" s="12" t="s">
        <v>91</v>
      </c>
      <c r="Q1769" s="12" t="s">
        <v>3522</v>
      </c>
      <c r="R1769" s="12" t="s">
        <v>5113</v>
      </c>
      <c r="S1769" s="12" t="s">
        <v>17509</v>
      </c>
      <c r="T1769" s="12" t="s">
        <v>17541</v>
      </c>
      <c r="U1769" s="12" t="s">
        <v>3808</v>
      </c>
      <c r="V1769" s="12" t="s">
        <v>8879</v>
      </c>
      <c r="W1769" s="12" t="s">
        <v>10</v>
      </c>
      <c r="X1769" s="12" t="s">
        <v>15598</v>
      </c>
      <c r="Y1769" s="12" t="s">
        <v>16873</v>
      </c>
      <c r="Z1769" s="12" t="s">
        <v>17542</v>
      </c>
    </row>
    <row r="1770" spans="1:26">
      <c r="A1770" s="12" t="s">
        <v>177</v>
      </c>
      <c r="B1770" s="12" t="s">
        <v>17300</v>
      </c>
      <c r="C1770" s="12" t="s">
        <v>17543</v>
      </c>
      <c r="D1770" s="12" t="s">
        <v>17544</v>
      </c>
      <c r="E1770" s="12" t="s">
        <v>17454</v>
      </c>
      <c r="F1770" s="12" t="s">
        <v>2027</v>
      </c>
      <c r="G1770" s="12" t="s">
        <v>1051</v>
      </c>
      <c r="H1770" s="12" t="s">
        <v>3800</v>
      </c>
      <c r="I1770" s="12" t="s">
        <v>3800</v>
      </c>
      <c r="J1770" s="12" t="s">
        <v>3800</v>
      </c>
      <c r="K1770" s="12" t="s">
        <v>3800</v>
      </c>
      <c r="L1770" s="12" t="s">
        <v>3663</v>
      </c>
      <c r="M1770" s="12" t="s">
        <v>3522</v>
      </c>
      <c r="N1770" s="12" t="s">
        <v>91</v>
      </c>
      <c r="O1770" s="12" t="s">
        <v>91</v>
      </c>
      <c r="P1770" s="12" t="s">
        <v>91</v>
      </c>
      <c r="Q1770" s="12" t="s">
        <v>91</v>
      </c>
      <c r="R1770" s="12" t="s">
        <v>2396</v>
      </c>
      <c r="S1770" s="12" t="s">
        <v>17545</v>
      </c>
      <c r="T1770" s="12" t="s">
        <v>17546</v>
      </c>
      <c r="U1770" s="12" t="s">
        <v>3808</v>
      </c>
      <c r="V1770" s="12" t="s">
        <v>372</v>
      </c>
      <c r="W1770" s="12" t="s">
        <v>10</v>
      </c>
      <c r="X1770" s="12" t="s">
        <v>17547</v>
      </c>
      <c r="Y1770" s="12" t="s">
        <v>8174</v>
      </c>
      <c r="Z1770" s="12" t="s">
        <v>17548</v>
      </c>
    </row>
    <row r="1771" spans="1:26">
      <c r="A1771" s="12" t="s">
        <v>177</v>
      </c>
      <c r="B1771" s="12" t="s">
        <v>17549</v>
      </c>
      <c r="C1771" s="12" t="s">
        <v>17550</v>
      </c>
      <c r="D1771" s="12" t="s">
        <v>17551</v>
      </c>
      <c r="E1771" s="12" t="s">
        <v>17454</v>
      </c>
      <c r="F1771" s="12" t="s">
        <v>1984</v>
      </c>
      <c r="G1771" s="12" t="s">
        <v>1504</v>
      </c>
      <c r="H1771" s="12" t="s">
        <v>1482</v>
      </c>
      <c r="I1771" s="12" t="s">
        <v>3800</v>
      </c>
      <c r="J1771" s="12" t="s">
        <v>1051</v>
      </c>
      <c r="K1771" s="12" t="s">
        <v>3800</v>
      </c>
      <c r="L1771" s="12" t="s">
        <v>2897</v>
      </c>
      <c r="M1771" s="12" t="s">
        <v>3522</v>
      </c>
      <c r="N1771" s="12" t="s">
        <v>3522</v>
      </c>
      <c r="O1771" s="12" t="s">
        <v>91</v>
      </c>
      <c r="P1771" s="12" t="s">
        <v>3522</v>
      </c>
      <c r="Q1771" s="12" t="s">
        <v>91</v>
      </c>
      <c r="R1771" s="12" t="s">
        <v>5534</v>
      </c>
      <c r="S1771" s="12" t="s">
        <v>17483</v>
      </c>
      <c r="T1771" s="12" t="s">
        <v>11938</v>
      </c>
      <c r="U1771" s="12" t="s">
        <v>17461</v>
      </c>
      <c r="V1771" s="12" t="s">
        <v>372</v>
      </c>
      <c r="W1771" s="12" t="s">
        <v>11</v>
      </c>
      <c r="X1771" s="12" t="s">
        <v>8847</v>
      </c>
      <c r="Y1771" s="12" t="s">
        <v>17484</v>
      </c>
      <c r="Z1771" s="12" t="s">
        <v>17548</v>
      </c>
    </row>
    <row r="1772" spans="1:26">
      <c r="A1772" s="12" t="s">
        <v>177</v>
      </c>
      <c r="B1772" s="12" t="s">
        <v>11834</v>
      </c>
      <c r="C1772" s="12" t="s">
        <v>17552</v>
      </c>
      <c r="D1772" s="12" t="s">
        <v>17553</v>
      </c>
      <c r="E1772" s="12" t="s">
        <v>17454</v>
      </c>
      <c r="F1772" s="12" t="s">
        <v>1504</v>
      </c>
      <c r="G1772" s="12" t="s">
        <v>1592</v>
      </c>
      <c r="H1772" s="12" t="s">
        <v>1613</v>
      </c>
      <c r="I1772" s="12" t="s">
        <v>1482</v>
      </c>
      <c r="J1772" s="12" t="s">
        <v>1504</v>
      </c>
      <c r="K1772" s="12" t="s">
        <v>1613</v>
      </c>
      <c r="L1772" s="12" t="s">
        <v>3522</v>
      </c>
      <c r="M1772" s="12" t="s">
        <v>3492</v>
      </c>
      <c r="N1772" s="12" t="s">
        <v>2696</v>
      </c>
      <c r="O1772" s="12" t="s">
        <v>375</v>
      </c>
      <c r="P1772" s="12" t="s">
        <v>2315</v>
      </c>
      <c r="Q1772" s="12" t="s">
        <v>3363</v>
      </c>
      <c r="R1772" s="12" t="s">
        <v>7014</v>
      </c>
      <c r="S1772" s="12" t="s">
        <v>17554</v>
      </c>
      <c r="T1772" s="12" t="s">
        <v>11440</v>
      </c>
      <c r="U1772" s="12" t="s">
        <v>17555</v>
      </c>
      <c r="V1772" s="12" t="s">
        <v>17556</v>
      </c>
      <c r="W1772" s="12" t="s">
        <v>11</v>
      </c>
      <c r="X1772" s="12" t="s">
        <v>17270</v>
      </c>
      <c r="Y1772" s="12" t="s">
        <v>17135</v>
      </c>
      <c r="Z1772" s="12" t="s">
        <v>17557</v>
      </c>
    </row>
    <row r="1773" spans="1:26">
      <c r="A1773" s="12" t="s">
        <v>177</v>
      </c>
      <c r="B1773" s="12" t="s">
        <v>17471</v>
      </c>
      <c r="C1773" s="12" t="s">
        <v>17558</v>
      </c>
      <c r="D1773" s="12" t="s">
        <v>17559</v>
      </c>
      <c r="E1773" s="12" t="s">
        <v>17454</v>
      </c>
      <c r="F1773" s="12" t="s">
        <v>1053</v>
      </c>
      <c r="G1773" s="12" t="s">
        <v>1744</v>
      </c>
      <c r="H1773" s="12" t="s">
        <v>1502</v>
      </c>
      <c r="I1773" s="12" t="s">
        <v>1051</v>
      </c>
      <c r="J1773" s="12" t="s">
        <v>1051</v>
      </c>
      <c r="K1773" s="12" t="s">
        <v>1482</v>
      </c>
      <c r="L1773" s="12" t="s">
        <v>1054</v>
      </c>
      <c r="M1773" s="12" t="s">
        <v>4301</v>
      </c>
      <c r="N1773" s="12" t="s">
        <v>371</v>
      </c>
      <c r="O1773" s="12" t="s">
        <v>3522</v>
      </c>
      <c r="P1773" s="12" t="s">
        <v>371</v>
      </c>
      <c r="Q1773" s="12" t="s">
        <v>371</v>
      </c>
      <c r="R1773" s="12" t="s">
        <v>17560</v>
      </c>
      <c r="S1773" s="12" t="s">
        <v>8194</v>
      </c>
      <c r="T1773" s="12" t="s">
        <v>17561</v>
      </c>
      <c r="U1773" s="12" t="s">
        <v>17455</v>
      </c>
      <c r="V1773" s="12" t="s">
        <v>14946</v>
      </c>
      <c r="W1773" s="12" t="s">
        <v>3</v>
      </c>
      <c r="X1773" s="12" t="s">
        <v>15098</v>
      </c>
      <c r="Y1773" s="12" t="s">
        <v>15051</v>
      </c>
      <c r="Z1773" s="12" t="s">
        <v>17562</v>
      </c>
    </row>
    <row r="1774" spans="1:26">
      <c r="A1774" s="12" t="s">
        <v>177</v>
      </c>
      <c r="B1774" s="12" t="s">
        <v>16118</v>
      </c>
      <c r="C1774" s="12" t="s">
        <v>17563</v>
      </c>
      <c r="D1774" s="12" t="s">
        <v>17564</v>
      </c>
      <c r="E1774" s="12" t="s">
        <v>17454</v>
      </c>
      <c r="F1774" s="12" t="s">
        <v>2007</v>
      </c>
      <c r="G1774" s="12" t="s">
        <v>1502</v>
      </c>
      <c r="H1774" s="12" t="s">
        <v>3800</v>
      </c>
      <c r="I1774" s="12" t="s">
        <v>3800</v>
      </c>
      <c r="J1774" s="12" t="s">
        <v>3800</v>
      </c>
      <c r="K1774" s="12" t="s">
        <v>1051</v>
      </c>
      <c r="L1774" s="12" t="s">
        <v>1156</v>
      </c>
      <c r="M1774" s="12" t="s">
        <v>371</v>
      </c>
      <c r="N1774" s="12" t="s">
        <v>91</v>
      </c>
      <c r="O1774" s="12" t="s">
        <v>91</v>
      </c>
      <c r="P1774" s="12" t="s">
        <v>91</v>
      </c>
      <c r="Q1774" s="12" t="s">
        <v>371</v>
      </c>
      <c r="R1774" s="12" t="s">
        <v>3881</v>
      </c>
      <c r="S1774" s="12" t="s">
        <v>13903</v>
      </c>
      <c r="T1774" s="12" t="s">
        <v>17565</v>
      </c>
      <c r="U1774" s="12" t="s">
        <v>3808</v>
      </c>
      <c r="V1774" s="12" t="s">
        <v>8879</v>
      </c>
      <c r="W1774" s="12" t="s">
        <v>3</v>
      </c>
      <c r="X1774" s="12" t="s">
        <v>17566</v>
      </c>
      <c r="Y1774" s="12" t="s">
        <v>13774</v>
      </c>
      <c r="Z1774" s="12" t="s">
        <v>17567</v>
      </c>
    </row>
    <row r="1775" spans="1:26">
      <c r="A1775" s="12" t="s">
        <v>177</v>
      </c>
      <c r="B1775" s="12" t="s">
        <v>11958</v>
      </c>
      <c r="C1775" s="12" t="s">
        <v>17568</v>
      </c>
      <c r="D1775" s="12" t="s">
        <v>17569</v>
      </c>
      <c r="E1775" s="12" t="s">
        <v>17454</v>
      </c>
      <c r="F1775" s="12" t="s">
        <v>1897</v>
      </c>
      <c r="G1775" s="12" t="s">
        <v>1546</v>
      </c>
      <c r="H1775" s="12" t="s">
        <v>1051</v>
      </c>
      <c r="I1775" s="12" t="s">
        <v>3800</v>
      </c>
      <c r="J1775" s="12" t="s">
        <v>1051</v>
      </c>
      <c r="K1775" s="12" t="s">
        <v>1482</v>
      </c>
      <c r="L1775" s="12" t="s">
        <v>6492</v>
      </c>
      <c r="M1775" s="12" t="s">
        <v>2172</v>
      </c>
      <c r="N1775" s="12" t="s">
        <v>371</v>
      </c>
      <c r="O1775" s="12" t="s">
        <v>91</v>
      </c>
      <c r="P1775" s="12" t="s">
        <v>3522</v>
      </c>
      <c r="Q1775" s="12" t="s">
        <v>375</v>
      </c>
      <c r="R1775" s="12" t="s">
        <v>5827</v>
      </c>
      <c r="S1775" s="12" t="s">
        <v>17570</v>
      </c>
      <c r="T1775" s="12" t="s">
        <v>91</v>
      </c>
      <c r="U1775" s="12" t="s">
        <v>17461</v>
      </c>
      <c r="V1775" s="12" t="s">
        <v>14946</v>
      </c>
      <c r="W1775" s="12" t="s">
        <v>3</v>
      </c>
      <c r="X1775" s="12" t="s">
        <v>11835</v>
      </c>
      <c r="Y1775" s="12" t="s">
        <v>16074</v>
      </c>
      <c r="Z1775" s="12" t="s">
        <v>17571</v>
      </c>
    </row>
    <row r="1776" spans="1:26">
      <c r="A1776" s="12" t="s">
        <v>177</v>
      </c>
      <c r="B1776" s="12" t="s">
        <v>14898</v>
      </c>
      <c r="C1776" s="12" t="s">
        <v>17572</v>
      </c>
      <c r="D1776" s="12" t="s">
        <v>17573</v>
      </c>
      <c r="E1776" s="12" t="s">
        <v>17454</v>
      </c>
      <c r="F1776" s="12" t="s">
        <v>1613</v>
      </c>
      <c r="G1776" s="12" t="s">
        <v>1764</v>
      </c>
      <c r="H1776" s="12" t="s">
        <v>1613</v>
      </c>
      <c r="I1776" s="12" t="s">
        <v>3800</v>
      </c>
      <c r="J1776" s="12" t="s">
        <v>3800</v>
      </c>
      <c r="K1776" s="12" t="s">
        <v>3800</v>
      </c>
      <c r="L1776" s="12" t="s">
        <v>3522</v>
      </c>
      <c r="M1776" s="12" t="s">
        <v>4436</v>
      </c>
      <c r="N1776" s="12" t="s">
        <v>4104</v>
      </c>
      <c r="O1776" s="12" t="s">
        <v>91</v>
      </c>
      <c r="P1776" s="12" t="s">
        <v>91</v>
      </c>
      <c r="Q1776" s="12" t="s">
        <v>91</v>
      </c>
      <c r="R1776" s="12" t="s">
        <v>2695</v>
      </c>
      <c r="S1776" s="12" t="s">
        <v>8194</v>
      </c>
      <c r="T1776" s="12" t="s">
        <v>17574</v>
      </c>
      <c r="U1776" s="12" t="s">
        <v>3808</v>
      </c>
      <c r="V1776" s="12" t="s">
        <v>372</v>
      </c>
      <c r="W1776" s="12" t="s">
        <v>2</v>
      </c>
      <c r="X1776" s="12" t="s">
        <v>17472</v>
      </c>
      <c r="Y1776" s="12" t="s">
        <v>17575</v>
      </c>
      <c r="Z1776" s="12" t="s">
        <v>17576</v>
      </c>
    </row>
    <row r="1777" spans="1:26">
      <c r="A1777" s="12" t="s">
        <v>177</v>
      </c>
      <c r="B1777" s="12" t="s">
        <v>14114</v>
      </c>
      <c r="C1777" s="12" t="s">
        <v>17577</v>
      </c>
      <c r="D1777" s="12" t="s">
        <v>17578</v>
      </c>
      <c r="E1777" s="12" t="s">
        <v>17579</v>
      </c>
      <c r="F1777" s="12" t="s">
        <v>3800</v>
      </c>
      <c r="G1777" s="12" t="s">
        <v>3800</v>
      </c>
      <c r="H1777" s="12" t="s">
        <v>3800</v>
      </c>
      <c r="I1777" s="12" t="s">
        <v>3800</v>
      </c>
      <c r="J1777" s="12" t="s">
        <v>3800</v>
      </c>
      <c r="K1777" s="12" t="s">
        <v>2027</v>
      </c>
      <c r="L1777" s="12" t="s">
        <v>91</v>
      </c>
      <c r="M1777" s="12" t="s">
        <v>91</v>
      </c>
      <c r="N1777" s="12" t="s">
        <v>91</v>
      </c>
      <c r="O1777" s="12" t="s">
        <v>91</v>
      </c>
      <c r="P1777" s="12" t="s">
        <v>91</v>
      </c>
      <c r="Q1777" s="12" t="s">
        <v>4105</v>
      </c>
      <c r="R1777" s="12" t="s">
        <v>4105</v>
      </c>
      <c r="S1777" s="12" t="s">
        <v>91</v>
      </c>
      <c r="T1777" s="12" t="s">
        <v>15310</v>
      </c>
      <c r="U1777" s="12" t="s">
        <v>3808</v>
      </c>
      <c r="V1777" s="12" t="s">
        <v>6841</v>
      </c>
      <c r="W1777" s="12" t="s">
        <v>91</v>
      </c>
      <c r="X1777" s="12" t="s">
        <v>17580</v>
      </c>
      <c r="Y1777" s="12" t="s">
        <v>17580</v>
      </c>
      <c r="Z1777" s="12" t="s">
        <v>91</v>
      </c>
    </row>
    <row r="1778" spans="1:26">
      <c r="A1778" s="12" t="s">
        <v>177</v>
      </c>
      <c r="B1778" s="12" t="s">
        <v>12347</v>
      </c>
      <c r="C1778" s="12" t="s">
        <v>17581</v>
      </c>
      <c r="D1778" s="12" t="s">
        <v>17582</v>
      </c>
      <c r="E1778" s="12" t="s">
        <v>17579</v>
      </c>
      <c r="F1778" s="12" t="s">
        <v>1786</v>
      </c>
      <c r="G1778" s="12" t="s">
        <v>1053</v>
      </c>
      <c r="H1778" s="12" t="s">
        <v>1504</v>
      </c>
      <c r="I1778" s="12" t="s">
        <v>1482</v>
      </c>
      <c r="J1778" s="12" t="s">
        <v>3800</v>
      </c>
      <c r="K1778" s="12" t="s">
        <v>3800</v>
      </c>
      <c r="L1778" s="12" t="s">
        <v>3522</v>
      </c>
      <c r="M1778" s="12" t="s">
        <v>3522</v>
      </c>
      <c r="N1778" s="12" t="s">
        <v>2315</v>
      </c>
      <c r="O1778" s="12" t="s">
        <v>3522</v>
      </c>
      <c r="P1778" s="12" t="s">
        <v>91</v>
      </c>
      <c r="Q1778" s="12" t="s">
        <v>91</v>
      </c>
      <c r="R1778" s="12" t="s">
        <v>6579</v>
      </c>
      <c r="S1778" s="12" t="s">
        <v>15031</v>
      </c>
      <c r="T1778" s="12" t="s">
        <v>17583</v>
      </c>
      <c r="U1778" s="12" t="s">
        <v>7170</v>
      </c>
      <c r="V1778" s="12" t="s">
        <v>372</v>
      </c>
      <c r="W1778" s="12" t="s">
        <v>4</v>
      </c>
      <c r="X1778" s="12" t="s">
        <v>15638</v>
      </c>
      <c r="Y1778" s="12" t="s">
        <v>17354</v>
      </c>
      <c r="Z1778" s="12" t="s">
        <v>17584</v>
      </c>
    </row>
    <row r="1779" spans="1:26">
      <c r="A1779" s="12" t="s">
        <v>177</v>
      </c>
      <c r="B1779" s="12" t="s">
        <v>14696</v>
      </c>
      <c r="C1779" s="12" t="s">
        <v>17585</v>
      </c>
      <c r="D1779" s="12" t="s">
        <v>17586</v>
      </c>
      <c r="E1779" s="12" t="s">
        <v>17579</v>
      </c>
      <c r="F1779" s="12" t="s">
        <v>2007</v>
      </c>
      <c r="G1779" s="12" t="s">
        <v>1482</v>
      </c>
      <c r="H1779" s="12" t="s">
        <v>1051</v>
      </c>
      <c r="I1779" s="12" t="s">
        <v>1051</v>
      </c>
      <c r="J1779" s="12" t="s">
        <v>3800</v>
      </c>
      <c r="K1779" s="12" t="s">
        <v>3800</v>
      </c>
      <c r="L1779" s="12" t="s">
        <v>4286</v>
      </c>
      <c r="M1779" s="12" t="s">
        <v>3522</v>
      </c>
      <c r="N1779" s="12" t="s">
        <v>3522</v>
      </c>
      <c r="O1779" s="12" t="s">
        <v>371</v>
      </c>
      <c r="P1779" s="12" t="s">
        <v>91</v>
      </c>
      <c r="Q1779" s="12" t="s">
        <v>91</v>
      </c>
      <c r="R1779" s="12" t="s">
        <v>6802</v>
      </c>
      <c r="S1779" s="12" t="s">
        <v>17587</v>
      </c>
      <c r="T1779" s="12" t="s">
        <v>17128</v>
      </c>
      <c r="U1779" s="12" t="s">
        <v>11930</v>
      </c>
      <c r="V1779" s="12" t="s">
        <v>372</v>
      </c>
      <c r="W1779" s="12" t="s">
        <v>2</v>
      </c>
      <c r="X1779" s="12" t="s">
        <v>15198</v>
      </c>
      <c r="Y1779" s="12" t="s">
        <v>14988</v>
      </c>
      <c r="Z1779" s="12" t="s">
        <v>17588</v>
      </c>
    </row>
    <row r="1780" spans="1:26">
      <c r="A1780" s="12" t="s">
        <v>177</v>
      </c>
      <c r="B1780" s="12" t="s">
        <v>17589</v>
      </c>
      <c r="C1780" s="12" t="s">
        <v>17590</v>
      </c>
      <c r="D1780" s="12" t="s">
        <v>17591</v>
      </c>
      <c r="E1780" s="12" t="s">
        <v>17579</v>
      </c>
      <c r="F1780" s="12" t="s">
        <v>2074</v>
      </c>
      <c r="G1780" s="12" t="s">
        <v>1051</v>
      </c>
      <c r="H1780" s="12" t="s">
        <v>3800</v>
      </c>
      <c r="I1780" s="12" t="s">
        <v>3800</v>
      </c>
      <c r="J1780" s="12" t="s">
        <v>3800</v>
      </c>
      <c r="K1780" s="12" t="s">
        <v>3800</v>
      </c>
      <c r="L1780" s="12" t="s">
        <v>11776</v>
      </c>
      <c r="M1780" s="12" t="s">
        <v>3522</v>
      </c>
      <c r="N1780" s="12" t="s">
        <v>91</v>
      </c>
      <c r="O1780" s="12" t="s">
        <v>91</v>
      </c>
      <c r="P1780" s="12" t="s">
        <v>91</v>
      </c>
      <c r="Q1780" s="12" t="s">
        <v>91</v>
      </c>
      <c r="R1780" s="12" t="s">
        <v>4436</v>
      </c>
      <c r="S1780" s="12" t="s">
        <v>17592</v>
      </c>
      <c r="T1780" s="12" t="s">
        <v>17593</v>
      </c>
      <c r="U1780" s="12" t="s">
        <v>3808</v>
      </c>
      <c r="V1780" s="12" t="s">
        <v>372</v>
      </c>
      <c r="W1780" s="12" t="s">
        <v>10</v>
      </c>
      <c r="X1780" s="12" t="s">
        <v>17594</v>
      </c>
      <c r="Y1780" s="12" t="s">
        <v>17595</v>
      </c>
      <c r="Z1780" s="12" t="s">
        <v>17596</v>
      </c>
    </row>
    <row r="1781" spans="1:26">
      <c r="A1781" s="12" t="s">
        <v>177</v>
      </c>
      <c r="B1781" s="12" t="s">
        <v>17270</v>
      </c>
      <c r="C1781" s="12" t="s">
        <v>17597</v>
      </c>
      <c r="D1781" s="12" t="s">
        <v>17598</v>
      </c>
      <c r="E1781" s="12" t="s">
        <v>17579</v>
      </c>
      <c r="F1781" s="12" t="s">
        <v>2074</v>
      </c>
      <c r="G1781" s="12" t="s">
        <v>1051</v>
      </c>
      <c r="H1781" s="12" t="s">
        <v>3800</v>
      </c>
      <c r="I1781" s="12" t="s">
        <v>3800</v>
      </c>
      <c r="J1781" s="12" t="s">
        <v>3800</v>
      </c>
      <c r="K1781" s="12" t="s">
        <v>3800</v>
      </c>
      <c r="L1781" s="12" t="s">
        <v>11776</v>
      </c>
      <c r="M1781" s="12" t="s">
        <v>3522</v>
      </c>
      <c r="N1781" s="12" t="s">
        <v>91</v>
      </c>
      <c r="O1781" s="12" t="s">
        <v>91</v>
      </c>
      <c r="P1781" s="12" t="s">
        <v>91</v>
      </c>
      <c r="Q1781" s="12" t="s">
        <v>91</v>
      </c>
      <c r="R1781" s="12" t="s">
        <v>4436</v>
      </c>
      <c r="S1781" s="12" t="s">
        <v>17592</v>
      </c>
      <c r="T1781" s="12" t="s">
        <v>11323</v>
      </c>
      <c r="U1781" s="12" t="s">
        <v>3808</v>
      </c>
      <c r="V1781" s="12" t="s">
        <v>372</v>
      </c>
      <c r="W1781" s="12" t="s">
        <v>10</v>
      </c>
      <c r="X1781" s="12" t="s">
        <v>17594</v>
      </c>
      <c r="Y1781" s="12" t="s">
        <v>17595</v>
      </c>
      <c r="Z1781" s="12" t="s">
        <v>17596</v>
      </c>
    </row>
    <row r="1782" spans="1:26">
      <c r="A1782" s="12" t="s">
        <v>177</v>
      </c>
      <c r="B1782" s="12" t="s">
        <v>13774</v>
      </c>
      <c r="C1782" s="12" t="s">
        <v>17599</v>
      </c>
      <c r="D1782" s="12" t="s">
        <v>17600</v>
      </c>
      <c r="E1782" s="12" t="s">
        <v>17579</v>
      </c>
      <c r="F1782" s="12" t="s">
        <v>1961</v>
      </c>
      <c r="G1782" s="12" t="s">
        <v>1502</v>
      </c>
      <c r="H1782" s="12" t="s">
        <v>3800</v>
      </c>
      <c r="I1782" s="12" t="s">
        <v>3800</v>
      </c>
      <c r="J1782" s="12" t="s">
        <v>3800</v>
      </c>
      <c r="K1782" s="12" t="s">
        <v>1482</v>
      </c>
      <c r="L1782" s="12" t="s">
        <v>3212</v>
      </c>
      <c r="M1782" s="12" t="s">
        <v>3522</v>
      </c>
      <c r="N1782" s="12" t="s">
        <v>91</v>
      </c>
      <c r="O1782" s="12" t="s">
        <v>91</v>
      </c>
      <c r="P1782" s="12" t="s">
        <v>91</v>
      </c>
      <c r="Q1782" s="12" t="s">
        <v>375</v>
      </c>
      <c r="R1782" s="12" t="s">
        <v>3663</v>
      </c>
      <c r="S1782" s="12" t="s">
        <v>17601</v>
      </c>
      <c r="T1782" s="12" t="s">
        <v>17602</v>
      </c>
      <c r="U1782" s="12" t="s">
        <v>3808</v>
      </c>
      <c r="V1782" s="12" t="s">
        <v>946</v>
      </c>
      <c r="W1782" s="12" t="s">
        <v>10</v>
      </c>
      <c r="X1782" s="12" t="s">
        <v>17603</v>
      </c>
      <c r="Y1782" s="12" t="s">
        <v>15692</v>
      </c>
      <c r="Z1782" s="12" t="s">
        <v>17604</v>
      </c>
    </row>
    <row r="1783" spans="1:26">
      <c r="A1783" s="12" t="s">
        <v>177</v>
      </c>
      <c r="B1783" s="12" t="s">
        <v>15344</v>
      </c>
      <c r="C1783" s="12" t="s">
        <v>17605</v>
      </c>
      <c r="D1783" s="12" t="s">
        <v>17606</v>
      </c>
      <c r="E1783" s="12" t="s">
        <v>17579</v>
      </c>
      <c r="F1783" s="12" t="s">
        <v>1961</v>
      </c>
      <c r="G1783" s="12" t="s">
        <v>1547</v>
      </c>
      <c r="H1783" s="12" t="s">
        <v>3800</v>
      </c>
      <c r="I1783" s="12" t="s">
        <v>3800</v>
      </c>
      <c r="J1783" s="12" t="s">
        <v>1051</v>
      </c>
      <c r="K1783" s="12" t="s">
        <v>3800</v>
      </c>
      <c r="L1783" s="12" t="s">
        <v>5319</v>
      </c>
      <c r="M1783" s="12" t="s">
        <v>371</v>
      </c>
      <c r="N1783" s="12" t="s">
        <v>91</v>
      </c>
      <c r="O1783" s="12" t="s">
        <v>91</v>
      </c>
      <c r="P1783" s="12" t="s">
        <v>371</v>
      </c>
      <c r="Q1783" s="12" t="s">
        <v>91</v>
      </c>
      <c r="R1783" s="12" t="s">
        <v>17607</v>
      </c>
      <c r="S1783" s="12" t="s">
        <v>15721</v>
      </c>
      <c r="T1783" s="12" t="s">
        <v>17608</v>
      </c>
      <c r="U1783" s="12" t="s">
        <v>11930</v>
      </c>
      <c r="V1783" s="12" t="s">
        <v>372</v>
      </c>
      <c r="W1783" s="12" t="s">
        <v>3</v>
      </c>
      <c r="X1783" s="12" t="s">
        <v>14452</v>
      </c>
      <c r="Y1783" s="12" t="s">
        <v>14131</v>
      </c>
      <c r="Z1783" s="12" t="s">
        <v>17609</v>
      </c>
    </row>
    <row r="1784" spans="1:26">
      <c r="A1784" s="12" t="s">
        <v>177</v>
      </c>
      <c r="B1784" s="12" t="s">
        <v>14318</v>
      </c>
      <c r="C1784" s="12" t="s">
        <v>17610</v>
      </c>
      <c r="D1784" s="12" t="s">
        <v>17611</v>
      </c>
      <c r="E1784" s="12" t="s">
        <v>17579</v>
      </c>
      <c r="F1784" s="12" t="s">
        <v>2052</v>
      </c>
      <c r="G1784" s="12" t="s">
        <v>1051</v>
      </c>
      <c r="H1784" s="12" t="s">
        <v>3800</v>
      </c>
      <c r="I1784" s="12" t="s">
        <v>3800</v>
      </c>
      <c r="J1784" s="12" t="s">
        <v>1051</v>
      </c>
      <c r="K1784" s="12" t="s">
        <v>3800</v>
      </c>
      <c r="L1784" s="12" t="s">
        <v>3969</v>
      </c>
      <c r="M1784" s="12" t="s">
        <v>371</v>
      </c>
      <c r="N1784" s="12" t="s">
        <v>91</v>
      </c>
      <c r="O1784" s="12" t="s">
        <v>91</v>
      </c>
      <c r="P1784" s="12" t="s">
        <v>371</v>
      </c>
      <c r="Q1784" s="12" t="s">
        <v>91</v>
      </c>
      <c r="R1784" s="12" t="s">
        <v>4742</v>
      </c>
      <c r="S1784" s="12" t="s">
        <v>11161</v>
      </c>
      <c r="T1784" s="12" t="s">
        <v>16256</v>
      </c>
      <c r="U1784" s="12" t="s">
        <v>11930</v>
      </c>
      <c r="V1784" s="12" t="s">
        <v>372</v>
      </c>
      <c r="W1784" s="12" t="s">
        <v>3</v>
      </c>
      <c r="X1784" s="12" t="s">
        <v>14948</v>
      </c>
      <c r="Y1784" s="12" t="s">
        <v>931</v>
      </c>
      <c r="Z1784" s="12" t="s">
        <v>17612</v>
      </c>
    </row>
    <row r="1785" spans="1:26">
      <c r="A1785" s="12" t="s">
        <v>177</v>
      </c>
      <c r="B1785" s="12" t="s">
        <v>17613</v>
      </c>
      <c r="C1785" s="12" t="s">
        <v>17614</v>
      </c>
      <c r="D1785" s="12" t="s">
        <v>17615</v>
      </c>
      <c r="E1785" s="12" t="s">
        <v>17579</v>
      </c>
      <c r="F1785" s="12" t="s">
        <v>1053</v>
      </c>
      <c r="G1785" s="12" t="s">
        <v>1721</v>
      </c>
      <c r="H1785" s="12" t="s">
        <v>1592</v>
      </c>
      <c r="I1785" s="12" t="s">
        <v>3800</v>
      </c>
      <c r="J1785" s="12" t="s">
        <v>1051</v>
      </c>
      <c r="K1785" s="12" t="s">
        <v>3800</v>
      </c>
      <c r="L1785" s="12" t="s">
        <v>3522</v>
      </c>
      <c r="M1785" s="12" t="s">
        <v>2698</v>
      </c>
      <c r="N1785" s="12" t="s">
        <v>3492</v>
      </c>
      <c r="O1785" s="12" t="s">
        <v>91</v>
      </c>
      <c r="P1785" s="12" t="s">
        <v>371</v>
      </c>
      <c r="Q1785" s="12" t="s">
        <v>91</v>
      </c>
      <c r="R1785" s="12" t="s">
        <v>4781</v>
      </c>
      <c r="S1785" s="12" t="s">
        <v>17616</v>
      </c>
      <c r="T1785" s="12" t="s">
        <v>17617</v>
      </c>
      <c r="U1785" s="12" t="s">
        <v>11930</v>
      </c>
      <c r="V1785" s="12" t="s">
        <v>372</v>
      </c>
      <c r="W1785" s="12" t="s">
        <v>2</v>
      </c>
      <c r="X1785" s="12" t="s">
        <v>13610</v>
      </c>
      <c r="Y1785" s="12" t="s">
        <v>13884</v>
      </c>
      <c r="Z1785" s="12" t="s">
        <v>17618</v>
      </c>
    </row>
    <row r="1786" spans="1:26">
      <c r="A1786" s="12" t="s">
        <v>177</v>
      </c>
      <c r="B1786" s="12" t="s">
        <v>17306</v>
      </c>
      <c r="C1786" s="12" t="s">
        <v>17619</v>
      </c>
      <c r="D1786" s="12" t="s">
        <v>17620</v>
      </c>
      <c r="E1786" s="12" t="s">
        <v>17579</v>
      </c>
      <c r="F1786" s="12" t="s">
        <v>1721</v>
      </c>
      <c r="G1786" s="12" t="s">
        <v>1657</v>
      </c>
      <c r="H1786" s="12" t="s">
        <v>1504</v>
      </c>
      <c r="I1786" s="12" t="s">
        <v>3800</v>
      </c>
      <c r="J1786" s="12" t="s">
        <v>1051</v>
      </c>
      <c r="K1786" s="12" t="s">
        <v>1504</v>
      </c>
      <c r="L1786" s="12" t="s">
        <v>4286</v>
      </c>
      <c r="M1786" s="12" t="s">
        <v>2038</v>
      </c>
      <c r="N1786" s="12" t="s">
        <v>2315</v>
      </c>
      <c r="O1786" s="12" t="s">
        <v>91</v>
      </c>
      <c r="P1786" s="12" t="s">
        <v>371</v>
      </c>
      <c r="Q1786" s="12" t="s">
        <v>2315</v>
      </c>
      <c r="R1786" s="12" t="s">
        <v>4742</v>
      </c>
      <c r="S1786" s="12" t="s">
        <v>13757</v>
      </c>
      <c r="T1786" s="12" t="s">
        <v>17621</v>
      </c>
      <c r="U1786" s="12" t="s">
        <v>11930</v>
      </c>
      <c r="V1786" s="12" t="s">
        <v>9962</v>
      </c>
      <c r="W1786" s="12" t="s">
        <v>2</v>
      </c>
      <c r="X1786" s="12" t="s">
        <v>14306</v>
      </c>
      <c r="Y1786" s="12" t="s">
        <v>1534</v>
      </c>
      <c r="Z1786" s="12" t="s">
        <v>17622</v>
      </c>
    </row>
    <row r="1787" spans="1:26">
      <c r="A1787" s="12" t="s">
        <v>177</v>
      </c>
      <c r="B1787" s="12" t="s">
        <v>17623</v>
      </c>
      <c r="C1787" s="12" t="s">
        <v>17624</v>
      </c>
      <c r="D1787" s="12" t="s">
        <v>17625</v>
      </c>
      <c r="E1787" s="12" t="s">
        <v>17579</v>
      </c>
      <c r="F1787" s="12" t="s">
        <v>1810</v>
      </c>
      <c r="G1787" s="12" t="s">
        <v>1502</v>
      </c>
      <c r="H1787" s="12" t="s">
        <v>1502</v>
      </c>
      <c r="I1787" s="12" t="s">
        <v>1482</v>
      </c>
      <c r="J1787" s="12" t="s">
        <v>1504</v>
      </c>
      <c r="K1787" s="12" t="s">
        <v>3800</v>
      </c>
      <c r="L1787" s="12" t="s">
        <v>3551</v>
      </c>
      <c r="M1787" s="12" t="s">
        <v>2696</v>
      </c>
      <c r="N1787" s="12" t="s">
        <v>375</v>
      </c>
      <c r="O1787" s="12" t="s">
        <v>371</v>
      </c>
      <c r="P1787" s="12" t="s">
        <v>2315</v>
      </c>
      <c r="Q1787" s="12" t="s">
        <v>91</v>
      </c>
      <c r="R1787" s="12" t="s">
        <v>2315</v>
      </c>
      <c r="S1787" s="12" t="s">
        <v>8194</v>
      </c>
      <c r="T1787" s="12" t="s">
        <v>12028</v>
      </c>
      <c r="U1787" s="12" t="s">
        <v>13632</v>
      </c>
      <c r="V1787" s="12" t="s">
        <v>372</v>
      </c>
      <c r="W1787" s="12" t="s">
        <v>10</v>
      </c>
      <c r="X1787" s="12" t="s">
        <v>12751</v>
      </c>
      <c r="Y1787" s="12" t="s">
        <v>13242</v>
      </c>
      <c r="Z1787" s="12" t="s">
        <v>17626</v>
      </c>
    </row>
    <row r="1788" spans="1:26">
      <c r="A1788" s="12" t="s">
        <v>177</v>
      </c>
      <c r="B1788" s="12" t="s">
        <v>9528</v>
      </c>
      <c r="C1788" s="12" t="s">
        <v>17627</v>
      </c>
      <c r="D1788" s="12" t="s">
        <v>17628</v>
      </c>
      <c r="E1788" s="12" t="s">
        <v>17579</v>
      </c>
      <c r="F1788" s="12" t="s">
        <v>1502</v>
      </c>
      <c r="G1788" s="12" t="s">
        <v>1810</v>
      </c>
      <c r="H1788" s="12" t="s">
        <v>1546</v>
      </c>
      <c r="I1788" s="12" t="s">
        <v>1051</v>
      </c>
      <c r="J1788" s="12" t="s">
        <v>1051</v>
      </c>
      <c r="K1788" s="12" t="s">
        <v>1051</v>
      </c>
      <c r="L1788" s="12" t="s">
        <v>3522</v>
      </c>
      <c r="M1788" s="12" t="s">
        <v>3346</v>
      </c>
      <c r="N1788" s="12" t="s">
        <v>4781</v>
      </c>
      <c r="O1788" s="12" t="s">
        <v>371</v>
      </c>
      <c r="P1788" s="12" t="s">
        <v>371</v>
      </c>
      <c r="Q1788" s="12" t="s">
        <v>3522</v>
      </c>
      <c r="R1788" s="12" t="s">
        <v>6672</v>
      </c>
      <c r="S1788" s="12" t="s">
        <v>17629</v>
      </c>
      <c r="T1788" s="12" t="s">
        <v>17630</v>
      </c>
      <c r="U1788" s="12" t="s">
        <v>7170</v>
      </c>
      <c r="V1788" s="12" t="s">
        <v>15074</v>
      </c>
      <c r="W1788" s="12" t="s">
        <v>2</v>
      </c>
      <c r="X1788" s="12" t="s">
        <v>1706</v>
      </c>
      <c r="Y1788" s="12" t="s">
        <v>11473</v>
      </c>
      <c r="Z1788" s="12" t="s">
        <v>17631</v>
      </c>
    </row>
    <row r="1789" spans="1:26">
      <c r="A1789" s="12" t="s">
        <v>177</v>
      </c>
      <c r="B1789" s="12" t="s">
        <v>16204</v>
      </c>
      <c r="C1789" s="12" t="s">
        <v>17632</v>
      </c>
      <c r="D1789" s="12" t="s">
        <v>17633</v>
      </c>
      <c r="E1789" s="12" t="s">
        <v>17579</v>
      </c>
      <c r="F1789" s="12" t="s">
        <v>1657</v>
      </c>
      <c r="G1789" s="12" t="s">
        <v>1657</v>
      </c>
      <c r="H1789" s="12" t="s">
        <v>1546</v>
      </c>
      <c r="I1789" s="12" t="s">
        <v>3800</v>
      </c>
      <c r="J1789" s="12" t="s">
        <v>1504</v>
      </c>
      <c r="K1789" s="12" t="s">
        <v>1051</v>
      </c>
      <c r="L1789" s="12" t="s">
        <v>2292</v>
      </c>
      <c r="M1789" s="12" t="s">
        <v>2038</v>
      </c>
      <c r="N1789" s="12" t="s">
        <v>375</v>
      </c>
      <c r="O1789" s="12" t="s">
        <v>91</v>
      </c>
      <c r="P1789" s="12" t="s">
        <v>371</v>
      </c>
      <c r="Q1789" s="12" t="s">
        <v>3522</v>
      </c>
      <c r="R1789" s="12" t="s">
        <v>3552</v>
      </c>
      <c r="S1789" s="12" t="s">
        <v>17634</v>
      </c>
      <c r="T1789" s="12" t="s">
        <v>16419</v>
      </c>
      <c r="U1789" s="12" t="s">
        <v>16519</v>
      </c>
      <c r="V1789" s="12" t="s">
        <v>15074</v>
      </c>
      <c r="W1789" s="12" t="s">
        <v>10</v>
      </c>
      <c r="X1789" s="12" t="s">
        <v>15234</v>
      </c>
      <c r="Y1789" s="12" t="s">
        <v>13937</v>
      </c>
      <c r="Z1789" s="12" t="s">
        <v>17635</v>
      </c>
    </row>
    <row r="1790" spans="1:26">
      <c r="A1790" s="12" t="s">
        <v>177</v>
      </c>
      <c r="B1790" s="12" t="s">
        <v>11727</v>
      </c>
      <c r="C1790" s="12" t="s">
        <v>17636</v>
      </c>
      <c r="D1790" s="12" t="s">
        <v>17637</v>
      </c>
      <c r="E1790" s="12" t="s">
        <v>17579</v>
      </c>
      <c r="F1790" s="12" t="s">
        <v>3800</v>
      </c>
      <c r="G1790" s="12" t="s">
        <v>3800</v>
      </c>
      <c r="H1790" s="12" t="s">
        <v>3800</v>
      </c>
      <c r="I1790" s="12" t="s">
        <v>3800</v>
      </c>
      <c r="J1790" s="12" t="s">
        <v>3800</v>
      </c>
      <c r="K1790" s="12" t="s">
        <v>2027</v>
      </c>
      <c r="L1790" s="12" t="s">
        <v>91</v>
      </c>
      <c r="M1790" s="12" t="s">
        <v>91</v>
      </c>
      <c r="N1790" s="12" t="s">
        <v>91</v>
      </c>
      <c r="O1790" s="12" t="s">
        <v>91</v>
      </c>
      <c r="P1790" s="12" t="s">
        <v>91</v>
      </c>
      <c r="Q1790" s="12" t="s">
        <v>471</v>
      </c>
      <c r="R1790" s="12" t="s">
        <v>471</v>
      </c>
      <c r="S1790" s="12" t="s">
        <v>91</v>
      </c>
      <c r="T1790" s="12" t="s">
        <v>17638</v>
      </c>
      <c r="U1790" s="12" t="s">
        <v>3808</v>
      </c>
      <c r="V1790" s="12" t="s">
        <v>6841</v>
      </c>
      <c r="W1790" s="12" t="s">
        <v>91</v>
      </c>
      <c r="X1790" s="12" t="s">
        <v>17639</v>
      </c>
      <c r="Y1790" s="12" t="s">
        <v>17639</v>
      </c>
      <c r="Z1790" s="12" t="s">
        <v>91</v>
      </c>
    </row>
    <row r="1791" spans="1:26">
      <c r="A1791" s="12" t="s">
        <v>177</v>
      </c>
      <c r="B1791" s="12" t="s">
        <v>12536</v>
      </c>
      <c r="C1791" s="12" t="s">
        <v>17640</v>
      </c>
      <c r="D1791" s="12" t="s">
        <v>17641</v>
      </c>
      <c r="E1791" s="12" t="s">
        <v>17579</v>
      </c>
      <c r="F1791" s="12" t="s">
        <v>1875</v>
      </c>
      <c r="G1791" s="12" t="s">
        <v>1657</v>
      </c>
      <c r="H1791" s="12" t="s">
        <v>3800</v>
      </c>
      <c r="I1791" s="12" t="s">
        <v>3800</v>
      </c>
      <c r="J1791" s="12" t="s">
        <v>3800</v>
      </c>
      <c r="K1791" s="12" t="s">
        <v>3800</v>
      </c>
      <c r="L1791" s="12" t="s">
        <v>3522</v>
      </c>
      <c r="M1791" s="12" t="s">
        <v>3522</v>
      </c>
      <c r="N1791" s="12" t="s">
        <v>91</v>
      </c>
      <c r="O1791" s="12" t="s">
        <v>91</v>
      </c>
      <c r="P1791" s="12" t="s">
        <v>91</v>
      </c>
      <c r="Q1791" s="12" t="s">
        <v>91</v>
      </c>
      <c r="R1791" s="12" t="s">
        <v>3522</v>
      </c>
      <c r="S1791" s="12" t="s">
        <v>13027</v>
      </c>
      <c r="T1791" s="12" t="s">
        <v>14527</v>
      </c>
      <c r="U1791" s="12" t="s">
        <v>3808</v>
      </c>
      <c r="V1791" s="12" t="s">
        <v>372</v>
      </c>
      <c r="W1791" s="12" t="s">
        <v>10</v>
      </c>
      <c r="X1791" s="12" t="s">
        <v>1814</v>
      </c>
      <c r="Y1791" s="12" t="s">
        <v>1814</v>
      </c>
      <c r="Z1791" s="12" t="s">
        <v>12937</v>
      </c>
    </row>
    <row r="1792" spans="1:26">
      <c r="A1792" s="12" t="s">
        <v>177</v>
      </c>
      <c r="B1792" s="12" t="s">
        <v>17642</v>
      </c>
      <c r="C1792" s="12" t="s">
        <v>17643</v>
      </c>
      <c r="D1792" s="12" t="s">
        <v>17644</v>
      </c>
      <c r="E1792" s="12" t="s">
        <v>17579</v>
      </c>
      <c r="F1792" s="12" t="s">
        <v>1810</v>
      </c>
      <c r="G1792" s="12" t="s">
        <v>1657</v>
      </c>
      <c r="H1792" s="12" t="s">
        <v>1051</v>
      </c>
      <c r="I1792" s="12" t="s">
        <v>1482</v>
      </c>
      <c r="J1792" s="12" t="s">
        <v>3800</v>
      </c>
      <c r="K1792" s="12" t="s">
        <v>3800</v>
      </c>
      <c r="L1792" s="12" t="s">
        <v>3522</v>
      </c>
      <c r="M1792" s="12" t="s">
        <v>3522</v>
      </c>
      <c r="N1792" s="12" t="s">
        <v>3522</v>
      </c>
      <c r="O1792" s="12" t="s">
        <v>3522</v>
      </c>
      <c r="P1792" s="12" t="s">
        <v>91</v>
      </c>
      <c r="Q1792" s="12" t="s">
        <v>91</v>
      </c>
      <c r="R1792" s="12" t="s">
        <v>3522</v>
      </c>
      <c r="S1792" s="12" t="s">
        <v>15245</v>
      </c>
      <c r="T1792" s="12" t="s">
        <v>17645</v>
      </c>
      <c r="U1792" s="12" t="s">
        <v>7170</v>
      </c>
      <c r="V1792" s="12" t="s">
        <v>372</v>
      </c>
      <c r="W1792" s="12" t="s">
        <v>4</v>
      </c>
      <c r="X1792" s="12" t="s">
        <v>1814</v>
      </c>
      <c r="Y1792" s="12" t="s">
        <v>1814</v>
      </c>
      <c r="Z1792" s="12" t="s">
        <v>12937</v>
      </c>
    </row>
    <row r="1793" spans="1:26">
      <c r="A1793" s="12" t="s">
        <v>177</v>
      </c>
      <c r="B1793" s="12" t="s">
        <v>9529</v>
      </c>
      <c r="C1793" s="12" t="s">
        <v>17646</v>
      </c>
      <c r="D1793" s="12" t="s">
        <v>17647</v>
      </c>
      <c r="E1793" s="12" t="s">
        <v>17579</v>
      </c>
      <c r="F1793" s="12" t="s">
        <v>1897</v>
      </c>
      <c r="G1793" s="12" t="s">
        <v>1547</v>
      </c>
      <c r="H1793" s="12" t="s">
        <v>1504</v>
      </c>
      <c r="I1793" s="12" t="s">
        <v>3800</v>
      </c>
      <c r="J1793" s="12" t="s">
        <v>1051</v>
      </c>
      <c r="K1793" s="12" t="s">
        <v>3800</v>
      </c>
      <c r="L1793" s="12" t="s">
        <v>7155</v>
      </c>
      <c r="M1793" s="12" t="s">
        <v>471</v>
      </c>
      <c r="N1793" s="12" t="s">
        <v>371</v>
      </c>
      <c r="O1793" s="12" t="s">
        <v>91</v>
      </c>
      <c r="P1793" s="12" t="s">
        <v>371</v>
      </c>
      <c r="Q1793" s="12" t="s">
        <v>91</v>
      </c>
      <c r="R1793" s="12" t="s">
        <v>471</v>
      </c>
      <c r="S1793" s="12" t="s">
        <v>10482</v>
      </c>
      <c r="T1793" s="12" t="s">
        <v>17648</v>
      </c>
      <c r="U1793" s="12" t="s">
        <v>11930</v>
      </c>
      <c r="V1793" s="12" t="s">
        <v>372</v>
      </c>
      <c r="W1793" s="12" t="s">
        <v>3</v>
      </c>
      <c r="X1793" s="12" t="s">
        <v>17649</v>
      </c>
      <c r="Y1793" s="12" t="s">
        <v>11957</v>
      </c>
      <c r="Z1793" s="12" t="s">
        <v>17650</v>
      </c>
    </row>
    <row r="1794" spans="1:26">
      <c r="A1794" s="12" t="s">
        <v>177</v>
      </c>
      <c r="B1794" s="12" t="s">
        <v>17651</v>
      </c>
      <c r="C1794" s="12" t="s">
        <v>17652</v>
      </c>
      <c r="D1794" s="12" t="s">
        <v>17653</v>
      </c>
      <c r="E1794" s="12" t="s">
        <v>17579</v>
      </c>
      <c r="F1794" s="12" t="s">
        <v>1831</v>
      </c>
      <c r="G1794" s="12" t="s">
        <v>1547</v>
      </c>
      <c r="H1794" s="12" t="s">
        <v>1547</v>
      </c>
      <c r="I1794" s="12" t="s">
        <v>3800</v>
      </c>
      <c r="J1794" s="12" t="s">
        <v>1051</v>
      </c>
      <c r="K1794" s="12" t="s">
        <v>1051</v>
      </c>
      <c r="L1794" s="12" t="s">
        <v>4088</v>
      </c>
      <c r="M1794" s="12" t="s">
        <v>471</v>
      </c>
      <c r="N1794" s="12" t="s">
        <v>371</v>
      </c>
      <c r="O1794" s="12" t="s">
        <v>91</v>
      </c>
      <c r="P1794" s="12" t="s">
        <v>371</v>
      </c>
      <c r="Q1794" s="12" t="s">
        <v>371</v>
      </c>
      <c r="R1794" s="12" t="s">
        <v>7332</v>
      </c>
      <c r="S1794" s="12" t="s">
        <v>17654</v>
      </c>
      <c r="T1794" s="12" t="s">
        <v>15861</v>
      </c>
      <c r="U1794" s="12" t="s">
        <v>11930</v>
      </c>
      <c r="V1794" s="12" t="s">
        <v>15074</v>
      </c>
      <c r="W1794" s="12" t="s">
        <v>3</v>
      </c>
      <c r="X1794" s="12" t="s">
        <v>15247</v>
      </c>
      <c r="Y1794" s="12" t="s">
        <v>16998</v>
      </c>
      <c r="Z1794" s="12" t="s">
        <v>17655</v>
      </c>
    </row>
    <row r="1795" spans="1:26">
      <c r="A1795" s="12" t="s">
        <v>177</v>
      </c>
      <c r="B1795" s="12" t="s">
        <v>14414</v>
      </c>
      <c r="C1795" s="12" t="s">
        <v>17656</v>
      </c>
      <c r="D1795" s="12" t="s">
        <v>17657</v>
      </c>
      <c r="E1795" s="12" t="s">
        <v>17579</v>
      </c>
      <c r="F1795" s="12" t="s">
        <v>3800</v>
      </c>
      <c r="G1795" s="12" t="s">
        <v>3800</v>
      </c>
      <c r="H1795" s="12" t="s">
        <v>3800</v>
      </c>
      <c r="I1795" s="12" t="s">
        <v>3800</v>
      </c>
      <c r="J1795" s="12" t="s">
        <v>3800</v>
      </c>
      <c r="K1795" s="12" t="s">
        <v>2027</v>
      </c>
      <c r="L1795" s="12" t="s">
        <v>91</v>
      </c>
      <c r="M1795" s="12" t="s">
        <v>91</v>
      </c>
      <c r="N1795" s="12" t="s">
        <v>91</v>
      </c>
      <c r="O1795" s="12" t="s">
        <v>91</v>
      </c>
      <c r="P1795" s="12" t="s">
        <v>91</v>
      </c>
      <c r="Q1795" s="12" t="s">
        <v>2172</v>
      </c>
      <c r="R1795" s="12" t="s">
        <v>2172</v>
      </c>
      <c r="S1795" s="12" t="s">
        <v>91</v>
      </c>
      <c r="T1795" s="12" t="s">
        <v>17008</v>
      </c>
      <c r="U1795" s="12" t="s">
        <v>3808</v>
      </c>
      <c r="V1795" s="12" t="s">
        <v>6841</v>
      </c>
      <c r="W1795" s="12" t="s">
        <v>91</v>
      </c>
      <c r="X1795" s="12" t="s">
        <v>17658</v>
      </c>
      <c r="Y1795" s="12" t="s">
        <v>17658</v>
      </c>
      <c r="Z1795" s="12" t="s">
        <v>91</v>
      </c>
    </row>
    <row r="1796" spans="1:26">
      <c r="A1796" s="12" t="s">
        <v>177</v>
      </c>
      <c r="B1796" s="12" t="s">
        <v>12897</v>
      </c>
      <c r="C1796" s="12" t="s">
        <v>17659</v>
      </c>
      <c r="D1796" s="12" t="s">
        <v>17660</v>
      </c>
      <c r="E1796" s="12" t="s">
        <v>17579</v>
      </c>
      <c r="F1796" s="12" t="s">
        <v>1590</v>
      </c>
      <c r="G1796" s="12" t="s">
        <v>1546</v>
      </c>
      <c r="H1796" s="12" t="s">
        <v>1482</v>
      </c>
      <c r="I1796" s="12" t="s">
        <v>1051</v>
      </c>
      <c r="J1796" s="12" t="s">
        <v>1592</v>
      </c>
      <c r="K1796" s="12" t="s">
        <v>1504</v>
      </c>
      <c r="L1796" s="12" t="s">
        <v>2418</v>
      </c>
      <c r="M1796" s="12" t="s">
        <v>4088</v>
      </c>
      <c r="N1796" s="12" t="s">
        <v>371</v>
      </c>
      <c r="O1796" s="12" t="s">
        <v>371</v>
      </c>
      <c r="P1796" s="12" t="s">
        <v>3583</v>
      </c>
      <c r="Q1796" s="12" t="s">
        <v>371</v>
      </c>
      <c r="R1796" s="12" t="s">
        <v>17661</v>
      </c>
      <c r="S1796" s="12" t="s">
        <v>17662</v>
      </c>
      <c r="T1796" s="12" t="s">
        <v>17663</v>
      </c>
      <c r="U1796" s="12" t="s">
        <v>17664</v>
      </c>
      <c r="V1796" s="12" t="s">
        <v>9962</v>
      </c>
      <c r="W1796" s="12" t="s">
        <v>3</v>
      </c>
      <c r="X1796" s="12" t="s">
        <v>15169</v>
      </c>
      <c r="Y1796" s="12" t="s">
        <v>16983</v>
      </c>
      <c r="Z1796" s="12" t="s">
        <v>17665</v>
      </c>
    </row>
    <row r="1797" spans="1:26">
      <c r="A1797" s="12" t="s">
        <v>177</v>
      </c>
      <c r="B1797" s="12" t="s">
        <v>17666</v>
      </c>
      <c r="C1797" s="12" t="s">
        <v>17667</v>
      </c>
      <c r="D1797" s="12" t="s">
        <v>17668</v>
      </c>
      <c r="E1797" s="12" t="s">
        <v>17579</v>
      </c>
      <c r="F1797" s="12" t="s">
        <v>1698</v>
      </c>
      <c r="G1797" s="12" t="s">
        <v>1786</v>
      </c>
      <c r="H1797" s="12" t="s">
        <v>3800</v>
      </c>
      <c r="I1797" s="12" t="s">
        <v>1482</v>
      </c>
      <c r="J1797" s="12" t="s">
        <v>3800</v>
      </c>
      <c r="K1797" s="12" t="s">
        <v>3800</v>
      </c>
      <c r="L1797" s="12" t="s">
        <v>3522</v>
      </c>
      <c r="M1797" s="12" t="s">
        <v>7958</v>
      </c>
      <c r="N1797" s="12" t="s">
        <v>91</v>
      </c>
      <c r="O1797" s="12" t="s">
        <v>375</v>
      </c>
      <c r="P1797" s="12" t="s">
        <v>91</v>
      </c>
      <c r="Q1797" s="12" t="s">
        <v>91</v>
      </c>
      <c r="R1797" s="12" t="s">
        <v>6672</v>
      </c>
      <c r="S1797" s="12" t="s">
        <v>10143</v>
      </c>
      <c r="T1797" s="12" t="s">
        <v>17669</v>
      </c>
      <c r="U1797" s="12" t="s">
        <v>7170</v>
      </c>
      <c r="V1797" s="12" t="s">
        <v>372</v>
      </c>
      <c r="W1797" s="12" t="s">
        <v>10</v>
      </c>
      <c r="X1797" s="12" t="s">
        <v>9307</v>
      </c>
      <c r="Y1797" s="12" t="s">
        <v>14729</v>
      </c>
      <c r="Z1797" s="12" t="s">
        <v>17670</v>
      </c>
    </row>
    <row r="1798" spans="1:26">
      <c r="A1798" s="12" t="s">
        <v>177</v>
      </c>
      <c r="B1798" s="12" t="s">
        <v>13339</v>
      </c>
      <c r="C1798" s="12" t="s">
        <v>17671</v>
      </c>
      <c r="D1798" s="12" t="s">
        <v>17672</v>
      </c>
      <c r="E1798" s="12" t="s">
        <v>17579</v>
      </c>
      <c r="F1798" s="12" t="s">
        <v>1918</v>
      </c>
      <c r="G1798" s="12" t="s">
        <v>1613</v>
      </c>
      <c r="H1798" s="12" t="s">
        <v>3800</v>
      </c>
      <c r="I1798" s="12" t="s">
        <v>3800</v>
      </c>
      <c r="J1798" s="12" t="s">
        <v>3800</v>
      </c>
      <c r="K1798" s="12" t="s">
        <v>3800</v>
      </c>
      <c r="L1798" s="12" t="s">
        <v>4823</v>
      </c>
      <c r="M1798" s="12" t="s">
        <v>3522</v>
      </c>
      <c r="N1798" s="12" t="s">
        <v>91</v>
      </c>
      <c r="O1798" s="12" t="s">
        <v>91</v>
      </c>
      <c r="P1798" s="12" t="s">
        <v>91</v>
      </c>
      <c r="Q1798" s="12" t="s">
        <v>91</v>
      </c>
      <c r="R1798" s="12" t="s">
        <v>6579</v>
      </c>
      <c r="S1798" s="12" t="s">
        <v>15970</v>
      </c>
      <c r="T1798" s="12" t="s">
        <v>17673</v>
      </c>
      <c r="U1798" s="12" t="s">
        <v>3808</v>
      </c>
      <c r="V1798" s="12" t="s">
        <v>372</v>
      </c>
      <c r="W1798" s="12" t="s">
        <v>10</v>
      </c>
      <c r="X1798" s="12" t="s">
        <v>17674</v>
      </c>
      <c r="Y1798" s="12" t="s">
        <v>17424</v>
      </c>
      <c r="Z1798" s="12" t="s">
        <v>17675</v>
      </c>
    </row>
    <row r="1799" spans="1:26">
      <c r="A1799" s="12" t="s">
        <v>177</v>
      </c>
      <c r="B1799" s="12" t="s">
        <v>9470</v>
      </c>
      <c r="C1799" s="12" t="s">
        <v>17676</v>
      </c>
      <c r="D1799" s="12" t="s">
        <v>17677</v>
      </c>
      <c r="E1799" s="12" t="s">
        <v>17579</v>
      </c>
      <c r="F1799" s="12" t="s">
        <v>1504</v>
      </c>
      <c r="G1799" s="12" t="s">
        <v>1698</v>
      </c>
      <c r="H1799" s="12" t="s">
        <v>1053</v>
      </c>
      <c r="I1799" s="12" t="s">
        <v>1504</v>
      </c>
      <c r="J1799" s="12" t="s">
        <v>1051</v>
      </c>
      <c r="K1799" s="12" t="s">
        <v>1482</v>
      </c>
      <c r="L1799" s="12" t="s">
        <v>2315</v>
      </c>
      <c r="M1799" s="12" t="s">
        <v>2696</v>
      </c>
      <c r="N1799" s="12" t="s">
        <v>2900</v>
      </c>
      <c r="O1799" s="12" t="s">
        <v>2172</v>
      </c>
      <c r="P1799" s="12" t="s">
        <v>371</v>
      </c>
      <c r="Q1799" s="12" t="s">
        <v>371</v>
      </c>
      <c r="R1799" s="12" t="s">
        <v>5038</v>
      </c>
      <c r="S1799" s="12" t="s">
        <v>17678</v>
      </c>
      <c r="T1799" s="12" t="s">
        <v>17679</v>
      </c>
      <c r="U1799" s="12" t="s">
        <v>9183</v>
      </c>
      <c r="V1799" s="12" t="s">
        <v>946</v>
      </c>
      <c r="W1799" s="12" t="s">
        <v>2</v>
      </c>
      <c r="X1799" s="12" t="s">
        <v>13712</v>
      </c>
      <c r="Y1799" s="12" t="s">
        <v>14887</v>
      </c>
      <c r="Z1799" s="12" t="s">
        <v>17680</v>
      </c>
    </row>
    <row r="1800" spans="1:26">
      <c r="A1800" s="12" t="s">
        <v>177</v>
      </c>
      <c r="B1800" s="12" t="s">
        <v>16293</v>
      </c>
      <c r="C1800" s="12" t="s">
        <v>17681</v>
      </c>
      <c r="D1800" s="12" t="s">
        <v>17682</v>
      </c>
      <c r="E1800" s="12" t="s">
        <v>17683</v>
      </c>
      <c r="F1800" s="12" t="s">
        <v>1744</v>
      </c>
      <c r="G1800" s="12" t="s">
        <v>1053</v>
      </c>
      <c r="H1800" s="12" t="s">
        <v>1547</v>
      </c>
      <c r="I1800" s="12" t="s">
        <v>3800</v>
      </c>
      <c r="J1800" s="12" t="s">
        <v>3800</v>
      </c>
      <c r="K1800" s="12" t="s">
        <v>1051</v>
      </c>
      <c r="L1800" s="12" t="s">
        <v>4769</v>
      </c>
      <c r="M1800" s="12" t="s">
        <v>3522</v>
      </c>
      <c r="N1800" s="12" t="s">
        <v>3663</v>
      </c>
      <c r="O1800" s="12" t="s">
        <v>91</v>
      </c>
      <c r="P1800" s="12" t="s">
        <v>91</v>
      </c>
      <c r="Q1800" s="12" t="s">
        <v>371</v>
      </c>
      <c r="R1800" s="12" t="s">
        <v>7224</v>
      </c>
      <c r="S1800" s="12" t="s">
        <v>17684</v>
      </c>
      <c r="T1800" s="12" t="s">
        <v>17685</v>
      </c>
      <c r="U1800" s="12" t="s">
        <v>3808</v>
      </c>
      <c r="V1800" s="12" t="s">
        <v>5019</v>
      </c>
      <c r="W1800" s="12" t="s">
        <v>2</v>
      </c>
      <c r="X1800" s="12" t="s">
        <v>15747</v>
      </c>
      <c r="Y1800" s="12" t="s">
        <v>1596</v>
      </c>
      <c r="Z1800" s="12" t="s">
        <v>17686</v>
      </c>
    </row>
    <row r="1801" spans="1:26">
      <c r="A1801" s="12" t="s">
        <v>177</v>
      </c>
      <c r="B1801" s="12" t="s">
        <v>17687</v>
      </c>
      <c r="C1801" s="12" t="s">
        <v>17688</v>
      </c>
      <c r="D1801" s="12" t="s">
        <v>17689</v>
      </c>
      <c r="E1801" s="12" t="s">
        <v>17683</v>
      </c>
      <c r="F1801" s="12" t="s">
        <v>1764</v>
      </c>
      <c r="G1801" s="12" t="s">
        <v>1590</v>
      </c>
      <c r="H1801" s="12" t="s">
        <v>1504</v>
      </c>
      <c r="I1801" s="12" t="s">
        <v>3800</v>
      </c>
      <c r="J1801" s="12" t="s">
        <v>3800</v>
      </c>
      <c r="K1801" s="12" t="s">
        <v>3800</v>
      </c>
      <c r="L1801" s="12" t="s">
        <v>4436</v>
      </c>
      <c r="M1801" s="12" t="s">
        <v>5498</v>
      </c>
      <c r="N1801" s="12" t="s">
        <v>3522</v>
      </c>
      <c r="O1801" s="12" t="s">
        <v>91</v>
      </c>
      <c r="P1801" s="12" t="s">
        <v>91</v>
      </c>
      <c r="Q1801" s="12" t="s">
        <v>91</v>
      </c>
      <c r="R1801" s="12" t="s">
        <v>11776</v>
      </c>
      <c r="S1801" s="12" t="s">
        <v>17690</v>
      </c>
      <c r="T1801" s="12" t="s">
        <v>17691</v>
      </c>
      <c r="U1801" s="12" t="s">
        <v>3808</v>
      </c>
      <c r="V1801" s="12" t="s">
        <v>372</v>
      </c>
      <c r="W1801" s="12" t="s">
        <v>2</v>
      </c>
      <c r="X1801" s="12" t="s">
        <v>17692</v>
      </c>
      <c r="Y1801" s="12" t="s">
        <v>17547</v>
      </c>
      <c r="Z1801" s="12" t="s">
        <v>17693</v>
      </c>
    </row>
    <row r="1802" spans="1:26">
      <c r="A1802" s="12" t="s">
        <v>177</v>
      </c>
      <c r="B1802" s="12" t="s">
        <v>12391</v>
      </c>
      <c r="C1802" s="12" t="s">
        <v>17694</v>
      </c>
      <c r="D1802" s="12" t="s">
        <v>17695</v>
      </c>
      <c r="E1802" s="12" t="s">
        <v>17683</v>
      </c>
      <c r="F1802" s="12" t="s">
        <v>1051</v>
      </c>
      <c r="G1802" s="12" t="s">
        <v>1592</v>
      </c>
      <c r="H1802" s="12" t="s">
        <v>1613</v>
      </c>
      <c r="I1802" s="12" t="s">
        <v>1547</v>
      </c>
      <c r="J1802" s="12" t="s">
        <v>1546</v>
      </c>
      <c r="K1802" s="12" t="s">
        <v>1482</v>
      </c>
      <c r="L1802" s="12" t="s">
        <v>371</v>
      </c>
      <c r="M1802" s="12" t="s">
        <v>3583</v>
      </c>
      <c r="N1802" s="12" t="s">
        <v>4481</v>
      </c>
      <c r="O1802" s="12" t="s">
        <v>371</v>
      </c>
      <c r="P1802" s="12" t="s">
        <v>371</v>
      </c>
      <c r="Q1802" s="12" t="s">
        <v>371</v>
      </c>
      <c r="R1802" s="12" t="s">
        <v>1953</v>
      </c>
      <c r="S1802" s="12" t="s">
        <v>17696</v>
      </c>
      <c r="T1802" s="12" t="s">
        <v>17697</v>
      </c>
      <c r="U1802" s="12" t="s">
        <v>17698</v>
      </c>
      <c r="V1802" s="12" t="s">
        <v>15162</v>
      </c>
      <c r="W1802" s="12" t="s">
        <v>3</v>
      </c>
      <c r="X1802" s="12" t="s">
        <v>1599</v>
      </c>
      <c r="Y1802" s="12" t="s">
        <v>1857</v>
      </c>
      <c r="Z1802" s="12" t="s">
        <v>17699</v>
      </c>
    </row>
    <row r="1803" spans="1:26">
      <c r="A1803" s="12" t="s">
        <v>177</v>
      </c>
      <c r="B1803" s="12" t="s">
        <v>14638</v>
      </c>
      <c r="C1803" s="12" t="s">
        <v>17700</v>
      </c>
      <c r="D1803" s="12" t="s">
        <v>17701</v>
      </c>
      <c r="E1803" s="12" t="s">
        <v>17683</v>
      </c>
      <c r="F1803" s="12" t="s">
        <v>1502</v>
      </c>
      <c r="G1803" s="12" t="s">
        <v>1504</v>
      </c>
      <c r="H1803" s="12" t="s">
        <v>1613</v>
      </c>
      <c r="I1803" s="12" t="s">
        <v>1592</v>
      </c>
      <c r="J1803" s="12" t="s">
        <v>1051</v>
      </c>
      <c r="K1803" s="12" t="s">
        <v>1546</v>
      </c>
      <c r="L1803" s="12" t="s">
        <v>3522</v>
      </c>
      <c r="M1803" s="12" t="s">
        <v>3522</v>
      </c>
      <c r="N1803" s="12" t="s">
        <v>4104</v>
      </c>
      <c r="O1803" s="12" t="s">
        <v>4769</v>
      </c>
      <c r="P1803" s="12" t="s">
        <v>3522</v>
      </c>
      <c r="Q1803" s="12" t="s">
        <v>2315</v>
      </c>
      <c r="R1803" s="12" t="s">
        <v>7224</v>
      </c>
      <c r="S1803" s="12" t="s">
        <v>17702</v>
      </c>
      <c r="T1803" s="12" t="s">
        <v>17703</v>
      </c>
      <c r="U1803" s="12" t="s">
        <v>17704</v>
      </c>
      <c r="V1803" s="12" t="s">
        <v>17705</v>
      </c>
      <c r="W1803" s="12" t="s">
        <v>11</v>
      </c>
      <c r="X1803" s="12" t="s">
        <v>17706</v>
      </c>
      <c r="Y1803" s="12" t="s">
        <v>17707</v>
      </c>
      <c r="Z1803" s="12" t="s">
        <v>17708</v>
      </c>
    </row>
    <row r="1804" spans="1:26">
      <c r="A1804" s="12" t="s">
        <v>177</v>
      </c>
      <c r="B1804" s="12" t="s">
        <v>17709</v>
      </c>
      <c r="C1804" s="12" t="s">
        <v>17710</v>
      </c>
      <c r="D1804" s="12" t="s">
        <v>17711</v>
      </c>
      <c r="E1804" s="12" t="s">
        <v>17683</v>
      </c>
      <c r="F1804" s="12" t="s">
        <v>1918</v>
      </c>
      <c r="G1804" s="12" t="s">
        <v>1547</v>
      </c>
      <c r="H1804" s="12" t="s">
        <v>1482</v>
      </c>
      <c r="I1804" s="12" t="s">
        <v>3800</v>
      </c>
      <c r="J1804" s="12" t="s">
        <v>3800</v>
      </c>
      <c r="K1804" s="12" t="s">
        <v>3800</v>
      </c>
      <c r="L1804" s="12" t="s">
        <v>2418</v>
      </c>
      <c r="M1804" s="12" t="s">
        <v>2773</v>
      </c>
      <c r="N1804" s="12" t="s">
        <v>375</v>
      </c>
      <c r="O1804" s="12" t="s">
        <v>91</v>
      </c>
      <c r="P1804" s="12" t="s">
        <v>91</v>
      </c>
      <c r="Q1804" s="12" t="s">
        <v>91</v>
      </c>
      <c r="R1804" s="12" t="s">
        <v>2535</v>
      </c>
      <c r="S1804" s="12" t="s">
        <v>17712</v>
      </c>
      <c r="T1804" s="12" t="s">
        <v>17713</v>
      </c>
      <c r="U1804" s="12" t="s">
        <v>3808</v>
      </c>
      <c r="V1804" s="12" t="s">
        <v>372</v>
      </c>
      <c r="W1804" s="12" t="s">
        <v>3</v>
      </c>
      <c r="X1804" s="12" t="s">
        <v>17425</v>
      </c>
      <c r="Y1804" s="12" t="s">
        <v>8846</v>
      </c>
      <c r="Z1804" s="12" t="s">
        <v>17714</v>
      </c>
    </row>
    <row r="1805" spans="1:26">
      <c r="A1805" s="12" t="s">
        <v>177</v>
      </c>
      <c r="B1805" s="12" t="s">
        <v>11680</v>
      </c>
      <c r="C1805" s="12" t="s">
        <v>17715</v>
      </c>
      <c r="D1805" s="12" t="s">
        <v>17716</v>
      </c>
      <c r="E1805" s="12" t="s">
        <v>17683</v>
      </c>
      <c r="F1805" s="12" t="s">
        <v>1831</v>
      </c>
      <c r="G1805" s="12" t="s">
        <v>1053</v>
      </c>
      <c r="H1805" s="12" t="s">
        <v>3800</v>
      </c>
      <c r="I1805" s="12" t="s">
        <v>3800</v>
      </c>
      <c r="J1805" s="12" t="s">
        <v>1482</v>
      </c>
      <c r="K1805" s="12" t="s">
        <v>3800</v>
      </c>
      <c r="L1805" s="12" t="s">
        <v>7079</v>
      </c>
      <c r="M1805" s="12" t="s">
        <v>2730</v>
      </c>
      <c r="N1805" s="12" t="s">
        <v>91</v>
      </c>
      <c r="O1805" s="12" t="s">
        <v>91</v>
      </c>
      <c r="P1805" s="12" t="s">
        <v>3522</v>
      </c>
      <c r="Q1805" s="12" t="s">
        <v>91</v>
      </c>
      <c r="R1805" s="12" t="s">
        <v>11776</v>
      </c>
      <c r="S1805" s="12" t="s">
        <v>17690</v>
      </c>
      <c r="T1805" s="12" t="s">
        <v>12600</v>
      </c>
      <c r="U1805" s="12" t="s">
        <v>13502</v>
      </c>
      <c r="V1805" s="12" t="s">
        <v>372</v>
      </c>
      <c r="W1805" s="12" t="s">
        <v>11</v>
      </c>
      <c r="X1805" s="12" t="s">
        <v>17717</v>
      </c>
      <c r="Y1805" s="12" t="s">
        <v>17372</v>
      </c>
      <c r="Z1805" s="12" t="s">
        <v>17718</v>
      </c>
    </row>
    <row r="1806" spans="1:26">
      <c r="A1806" s="12" t="s">
        <v>177</v>
      </c>
      <c r="B1806" s="12" t="s">
        <v>15850</v>
      </c>
      <c r="C1806" s="12" t="s">
        <v>17719</v>
      </c>
      <c r="D1806" s="12" t="s">
        <v>17720</v>
      </c>
      <c r="E1806" s="12" t="s">
        <v>17683</v>
      </c>
      <c r="F1806" s="12" t="s">
        <v>1590</v>
      </c>
      <c r="G1806" s="12" t="s">
        <v>1613</v>
      </c>
      <c r="H1806" s="12" t="s">
        <v>1613</v>
      </c>
      <c r="I1806" s="12" t="s">
        <v>1051</v>
      </c>
      <c r="J1806" s="12" t="s">
        <v>1051</v>
      </c>
      <c r="K1806" s="12" t="s">
        <v>3800</v>
      </c>
      <c r="L1806" s="12" t="s">
        <v>3522</v>
      </c>
      <c r="M1806" s="12" t="s">
        <v>3522</v>
      </c>
      <c r="N1806" s="12" t="s">
        <v>3522</v>
      </c>
      <c r="O1806" s="12" t="s">
        <v>371</v>
      </c>
      <c r="P1806" s="12" t="s">
        <v>3522</v>
      </c>
      <c r="Q1806" s="12" t="s">
        <v>91</v>
      </c>
      <c r="R1806" s="12" t="s">
        <v>8412</v>
      </c>
      <c r="S1806" s="12" t="s">
        <v>17721</v>
      </c>
      <c r="T1806" s="12" t="s">
        <v>17722</v>
      </c>
      <c r="U1806" s="12" t="s">
        <v>13502</v>
      </c>
      <c r="V1806" s="12" t="s">
        <v>372</v>
      </c>
      <c r="W1806" s="12" t="s">
        <v>2</v>
      </c>
      <c r="X1806" s="12" t="s">
        <v>12721</v>
      </c>
      <c r="Y1806" s="12" t="s">
        <v>9567</v>
      </c>
      <c r="Z1806" s="12" t="s">
        <v>17723</v>
      </c>
    </row>
    <row r="1807" spans="1:26">
      <c r="A1807" s="12" t="s">
        <v>177</v>
      </c>
      <c r="B1807" s="12" t="s">
        <v>16693</v>
      </c>
      <c r="C1807" s="12" t="s">
        <v>17724</v>
      </c>
      <c r="D1807" s="12" t="s">
        <v>17725</v>
      </c>
      <c r="E1807" s="12" t="s">
        <v>17683</v>
      </c>
      <c r="F1807" s="12" t="s">
        <v>1590</v>
      </c>
      <c r="G1807" s="12" t="s">
        <v>1592</v>
      </c>
      <c r="H1807" s="12" t="s">
        <v>1546</v>
      </c>
      <c r="I1807" s="12" t="s">
        <v>1051</v>
      </c>
      <c r="J1807" s="12" t="s">
        <v>3800</v>
      </c>
      <c r="K1807" s="12" t="s">
        <v>1502</v>
      </c>
      <c r="L1807" s="12" t="s">
        <v>3522</v>
      </c>
      <c r="M1807" s="12" t="s">
        <v>3522</v>
      </c>
      <c r="N1807" s="12" t="s">
        <v>3522</v>
      </c>
      <c r="O1807" s="12" t="s">
        <v>371</v>
      </c>
      <c r="P1807" s="12" t="s">
        <v>91</v>
      </c>
      <c r="Q1807" s="12" t="s">
        <v>375</v>
      </c>
      <c r="R1807" s="12" t="s">
        <v>6332</v>
      </c>
      <c r="S1807" s="12" t="s">
        <v>17726</v>
      </c>
      <c r="T1807" s="12" t="s">
        <v>17727</v>
      </c>
      <c r="U1807" s="12" t="s">
        <v>11145</v>
      </c>
      <c r="V1807" s="12" t="s">
        <v>11174</v>
      </c>
      <c r="W1807" s="12" t="s">
        <v>2</v>
      </c>
      <c r="X1807" s="12" t="s">
        <v>12908</v>
      </c>
      <c r="Y1807" s="12" t="s">
        <v>2285</v>
      </c>
      <c r="Z1807" s="12" t="s">
        <v>17728</v>
      </c>
    </row>
    <row r="1808" spans="1:26">
      <c r="A1808" s="12" t="s">
        <v>177</v>
      </c>
      <c r="B1808" s="12" t="s">
        <v>13250</v>
      </c>
      <c r="C1808" s="12" t="s">
        <v>17729</v>
      </c>
      <c r="D1808" s="12" t="s">
        <v>17730</v>
      </c>
      <c r="E1808" s="12" t="s">
        <v>17683</v>
      </c>
      <c r="F1808" s="12" t="s">
        <v>2007</v>
      </c>
      <c r="G1808" s="12" t="s">
        <v>1482</v>
      </c>
      <c r="H1808" s="12" t="s">
        <v>3800</v>
      </c>
      <c r="I1808" s="12" t="s">
        <v>3800</v>
      </c>
      <c r="J1808" s="12" t="s">
        <v>1051</v>
      </c>
      <c r="K1808" s="12" t="s">
        <v>3800</v>
      </c>
      <c r="L1808" s="12" t="s">
        <v>9090</v>
      </c>
      <c r="M1808" s="12" t="s">
        <v>3522</v>
      </c>
      <c r="N1808" s="12" t="s">
        <v>91</v>
      </c>
      <c r="O1808" s="12" t="s">
        <v>91</v>
      </c>
      <c r="P1808" s="12" t="s">
        <v>371</v>
      </c>
      <c r="Q1808" s="12" t="s">
        <v>91</v>
      </c>
      <c r="R1808" s="12" t="s">
        <v>10778</v>
      </c>
      <c r="S1808" s="12" t="s">
        <v>17731</v>
      </c>
      <c r="T1808" s="12" t="s">
        <v>7191</v>
      </c>
      <c r="U1808" s="12" t="s">
        <v>11145</v>
      </c>
      <c r="V1808" s="12" t="s">
        <v>372</v>
      </c>
      <c r="W1808" s="12" t="s">
        <v>10</v>
      </c>
      <c r="X1808" s="12" t="s">
        <v>14115</v>
      </c>
      <c r="Y1808" s="12" t="s">
        <v>14313</v>
      </c>
      <c r="Z1808" s="12" t="s">
        <v>17732</v>
      </c>
    </row>
    <row r="1809" spans="1:26">
      <c r="A1809" s="12" t="s">
        <v>177</v>
      </c>
      <c r="B1809" s="12" t="s">
        <v>14977</v>
      </c>
      <c r="C1809" s="12" t="s">
        <v>17733</v>
      </c>
      <c r="D1809" s="12" t="s">
        <v>17734</v>
      </c>
      <c r="E1809" s="12" t="s">
        <v>17683</v>
      </c>
      <c r="F1809" s="12" t="s">
        <v>1918</v>
      </c>
      <c r="G1809" s="12" t="s">
        <v>1546</v>
      </c>
      <c r="H1809" s="12" t="s">
        <v>3800</v>
      </c>
      <c r="I1809" s="12" t="s">
        <v>3800</v>
      </c>
      <c r="J1809" s="12" t="s">
        <v>3800</v>
      </c>
      <c r="K1809" s="12" t="s">
        <v>1051</v>
      </c>
      <c r="L1809" s="12" t="s">
        <v>5968</v>
      </c>
      <c r="M1809" s="12" t="s">
        <v>4781</v>
      </c>
      <c r="N1809" s="12" t="s">
        <v>91</v>
      </c>
      <c r="O1809" s="12" t="s">
        <v>91</v>
      </c>
      <c r="P1809" s="12" t="s">
        <v>91</v>
      </c>
      <c r="Q1809" s="12" t="s">
        <v>3522</v>
      </c>
      <c r="R1809" s="12" t="s">
        <v>7224</v>
      </c>
      <c r="S1809" s="12" t="s">
        <v>16423</v>
      </c>
      <c r="T1809" s="12" t="s">
        <v>15477</v>
      </c>
      <c r="U1809" s="12" t="s">
        <v>3808</v>
      </c>
      <c r="V1809" s="12" t="s">
        <v>5019</v>
      </c>
      <c r="W1809" s="12" t="s">
        <v>10</v>
      </c>
      <c r="X1809" s="12" t="s">
        <v>15000</v>
      </c>
      <c r="Y1809" s="12" t="s">
        <v>17594</v>
      </c>
      <c r="Z1809" s="12" t="s">
        <v>17735</v>
      </c>
    </row>
    <row r="1810" spans="1:26">
      <c r="A1810" s="12" t="s">
        <v>177</v>
      </c>
      <c r="B1810" s="12" t="s">
        <v>17566</v>
      </c>
      <c r="C1810" s="12" t="s">
        <v>17736</v>
      </c>
      <c r="D1810" s="12" t="s">
        <v>17737</v>
      </c>
      <c r="E1810" s="12" t="s">
        <v>17683</v>
      </c>
      <c r="F1810" s="12" t="s">
        <v>1657</v>
      </c>
      <c r="G1810" s="12" t="s">
        <v>1698</v>
      </c>
      <c r="H1810" s="12" t="s">
        <v>1547</v>
      </c>
      <c r="I1810" s="12" t="s">
        <v>1482</v>
      </c>
      <c r="J1810" s="12" t="s">
        <v>3800</v>
      </c>
      <c r="K1810" s="12" t="s">
        <v>3800</v>
      </c>
      <c r="L1810" s="12" t="s">
        <v>2038</v>
      </c>
      <c r="M1810" s="12" t="s">
        <v>2697</v>
      </c>
      <c r="N1810" s="12" t="s">
        <v>2038</v>
      </c>
      <c r="O1810" s="12" t="s">
        <v>371</v>
      </c>
      <c r="P1810" s="12" t="s">
        <v>91</v>
      </c>
      <c r="Q1810" s="12" t="s">
        <v>91</v>
      </c>
      <c r="R1810" s="12" t="s">
        <v>4551</v>
      </c>
      <c r="S1810" s="12" t="s">
        <v>14944</v>
      </c>
      <c r="T1810" s="12" t="s">
        <v>17738</v>
      </c>
      <c r="U1810" s="12" t="s">
        <v>13502</v>
      </c>
      <c r="V1810" s="12" t="s">
        <v>372</v>
      </c>
      <c r="W1810" s="12" t="s">
        <v>3</v>
      </c>
      <c r="X1810" s="12" t="s">
        <v>15324</v>
      </c>
      <c r="Y1810" s="12" t="s">
        <v>15567</v>
      </c>
      <c r="Z1810" s="12" t="s">
        <v>17739</v>
      </c>
    </row>
    <row r="1811" spans="1:26">
      <c r="A1811" s="12" t="s">
        <v>177</v>
      </c>
      <c r="B1811" s="12" t="s">
        <v>8229</v>
      </c>
      <c r="C1811" s="12" t="s">
        <v>17740</v>
      </c>
      <c r="D1811" s="12" t="s">
        <v>17741</v>
      </c>
      <c r="E1811" s="12" t="s">
        <v>17683</v>
      </c>
      <c r="F1811" s="12" t="s">
        <v>1502</v>
      </c>
      <c r="G1811" s="12" t="s">
        <v>1657</v>
      </c>
      <c r="H1811" s="12" t="s">
        <v>1657</v>
      </c>
      <c r="I1811" s="12" t="s">
        <v>3800</v>
      </c>
      <c r="J1811" s="12" t="s">
        <v>1547</v>
      </c>
      <c r="K1811" s="12" t="s">
        <v>3800</v>
      </c>
      <c r="L1811" s="12" t="s">
        <v>3522</v>
      </c>
      <c r="M1811" s="12" t="s">
        <v>3663</v>
      </c>
      <c r="N1811" s="12" t="s">
        <v>3663</v>
      </c>
      <c r="O1811" s="12" t="s">
        <v>91</v>
      </c>
      <c r="P1811" s="12" t="s">
        <v>3663</v>
      </c>
      <c r="Q1811" s="12" t="s">
        <v>91</v>
      </c>
      <c r="R1811" s="12" t="s">
        <v>8070</v>
      </c>
      <c r="S1811" s="12" t="s">
        <v>17742</v>
      </c>
      <c r="T1811" s="12" t="s">
        <v>11572</v>
      </c>
      <c r="U1811" s="12" t="s">
        <v>17743</v>
      </c>
      <c r="V1811" s="12" t="s">
        <v>372</v>
      </c>
      <c r="W1811" s="12" t="s">
        <v>11</v>
      </c>
      <c r="X1811" s="12" t="s">
        <v>17744</v>
      </c>
      <c r="Y1811" s="12" t="s">
        <v>17745</v>
      </c>
      <c r="Z1811" s="12" t="s">
        <v>17746</v>
      </c>
    </row>
    <row r="1812" spans="1:26">
      <c r="A1812" s="12" t="s">
        <v>177</v>
      </c>
      <c r="B1812" s="12" t="s">
        <v>13478</v>
      </c>
      <c r="C1812" s="12" t="s">
        <v>17747</v>
      </c>
      <c r="D1812" s="12" t="s">
        <v>17748</v>
      </c>
      <c r="E1812" s="12" t="s">
        <v>17683</v>
      </c>
      <c r="F1812" s="12" t="s">
        <v>1875</v>
      </c>
      <c r="G1812" s="12" t="s">
        <v>1053</v>
      </c>
      <c r="H1812" s="12" t="s">
        <v>3800</v>
      </c>
      <c r="I1812" s="12" t="s">
        <v>3800</v>
      </c>
      <c r="J1812" s="12" t="s">
        <v>3800</v>
      </c>
      <c r="K1812" s="12" t="s">
        <v>3800</v>
      </c>
      <c r="L1812" s="12" t="s">
        <v>3522</v>
      </c>
      <c r="M1812" s="12" t="s">
        <v>3522</v>
      </c>
      <c r="N1812" s="12" t="s">
        <v>91</v>
      </c>
      <c r="O1812" s="12" t="s">
        <v>91</v>
      </c>
      <c r="P1812" s="12" t="s">
        <v>91</v>
      </c>
      <c r="Q1812" s="12" t="s">
        <v>91</v>
      </c>
      <c r="R1812" s="12" t="s">
        <v>3522</v>
      </c>
      <c r="S1812" s="12" t="s">
        <v>17712</v>
      </c>
      <c r="T1812" s="12" t="s">
        <v>17749</v>
      </c>
      <c r="U1812" s="12" t="s">
        <v>3808</v>
      </c>
      <c r="V1812" s="12" t="s">
        <v>372</v>
      </c>
      <c r="W1812" s="12" t="s">
        <v>10</v>
      </c>
      <c r="X1812" s="12" t="s">
        <v>1814</v>
      </c>
      <c r="Y1812" s="12" t="s">
        <v>1814</v>
      </c>
      <c r="Z1812" s="12" t="s">
        <v>12937</v>
      </c>
    </row>
    <row r="1813" spans="1:26">
      <c r="A1813" s="12" t="s">
        <v>177</v>
      </c>
      <c r="B1813" s="12" t="s">
        <v>12851</v>
      </c>
      <c r="C1813" s="12" t="s">
        <v>17750</v>
      </c>
      <c r="D1813" s="12" t="s">
        <v>17751</v>
      </c>
      <c r="E1813" s="12" t="s">
        <v>17683</v>
      </c>
      <c r="F1813" s="12" t="s">
        <v>1657</v>
      </c>
      <c r="G1813" s="12" t="s">
        <v>1698</v>
      </c>
      <c r="H1813" s="12" t="s">
        <v>1547</v>
      </c>
      <c r="I1813" s="12" t="s">
        <v>3800</v>
      </c>
      <c r="J1813" s="12" t="s">
        <v>1051</v>
      </c>
      <c r="K1813" s="12" t="s">
        <v>1051</v>
      </c>
      <c r="L1813" s="12" t="s">
        <v>3522</v>
      </c>
      <c r="M1813" s="12" t="s">
        <v>5538</v>
      </c>
      <c r="N1813" s="12" t="s">
        <v>3522</v>
      </c>
      <c r="O1813" s="12" t="s">
        <v>91</v>
      </c>
      <c r="P1813" s="12" t="s">
        <v>371</v>
      </c>
      <c r="Q1813" s="12" t="s">
        <v>3522</v>
      </c>
      <c r="R1813" s="12" t="s">
        <v>11776</v>
      </c>
      <c r="S1813" s="12" t="s">
        <v>17752</v>
      </c>
      <c r="T1813" s="12" t="s">
        <v>15938</v>
      </c>
      <c r="U1813" s="12" t="s">
        <v>11145</v>
      </c>
      <c r="V1813" s="12" t="s">
        <v>5019</v>
      </c>
      <c r="W1813" s="12" t="s">
        <v>2</v>
      </c>
      <c r="X1813" s="12" t="s">
        <v>2183</v>
      </c>
      <c r="Y1813" s="12" t="s">
        <v>14491</v>
      </c>
      <c r="Z1813" s="12" t="s">
        <v>17753</v>
      </c>
    </row>
    <row r="1814" spans="1:26">
      <c r="A1814" s="12" t="s">
        <v>177</v>
      </c>
      <c r="B1814" s="12" t="s">
        <v>15758</v>
      </c>
      <c r="C1814" s="12" t="s">
        <v>17754</v>
      </c>
      <c r="D1814" s="12" t="s">
        <v>17755</v>
      </c>
      <c r="E1814" s="12" t="s">
        <v>17683</v>
      </c>
      <c r="F1814" s="12" t="s">
        <v>1502</v>
      </c>
      <c r="G1814" s="12" t="s">
        <v>1502</v>
      </c>
      <c r="H1814" s="12" t="s">
        <v>1613</v>
      </c>
      <c r="I1814" s="12" t="s">
        <v>1547</v>
      </c>
      <c r="J1814" s="12" t="s">
        <v>1502</v>
      </c>
      <c r="K1814" s="12" t="s">
        <v>1502</v>
      </c>
      <c r="L1814" s="12" t="s">
        <v>431</v>
      </c>
      <c r="M1814" s="12" t="s">
        <v>371</v>
      </c>
      <c r="N1814" s="12" t="s">
        <v>371</v>
      </c>
      <c r="O1814" s="12" t="s">
        <v>371</v>
      </c>
      <c r="P1814" s="12" t="s">
        <v>371</v>
      </c>
      <c r="Q1814" s="12" t="s">
        <v>431</v>
      </c>
      <c r="R1814" s="12" t="s">
        <v>16956</v>
      </c>
      <c r="S1814" s="12" t="s">
        <v>17756</v>
      </c>
      <c r="T1814" s="12" t="s">
        <v>17757</v>
      </c>
      <c r="U1814" s="12" t="s">
        <v>17758</v>
      </c>
      <c r="V1814" s="12" t="s">
        <v>11174</v>
      </c>
      <c r="W1814" s="12" t="s">
        <v>3</v>
      </c>
      <c r="X1814" s="12" t="s">
        <v>16541</v>
      </c>
      <c r="Y1814" s="12" t="s">
        <v>17759</v>
      </c>
      <c r="Z1814" s="12" t="s">
        <v>17760</v>
      </c>
    </row>
    <row r="1815" spans="1:26">
      <c r="A1815" s="12" t="s">
        <v>177</v>
      </c>
      <c r="B1815" s="12" t="s">
        <v>17761</v>
      </c>
      <c r="C1815" s="12" t="s">
        <v>17762</v>
      </c>
      <c r="D1815" s="12" t="s">
        <v>17763</v>
      </c>
      <c r="E1815" s="12" t="s">
        <v>17683</v>
      </c>
      <c r="F1815" s="12" t="s">
        <v>1786</v>
      </c>
      <c r="G1815" s="12" t="s">
        <v>1657</v>
      </c>
      <c r="H1815" s="12" t="s">
        <v>3800</v>
      </c>
      <c r="I1815" s="12" t="s">
        <v>3800</v>
      </c>
      <c r="J1815" s="12" t="s">
        <v>3800</v>
      </c>
      <c r="K1815" s="12" t="s">
        <v>1504</v>
      </c>
      <c r="L1815" s="12" t="s">
        <v>2696</v>
      </c>
      <c r="M1815" s="12" t="s">
        <v>6802</v>
      </c>
      <c r="N1815" s="12" t="s">
        <v>91</v>
      </c>
      <c r="O1815" s="12" t="s">
        <v>91</v>
      </c>
      <c r="P1815" s="12" t="s">
        <v>91</v>
      </c>
      <c r="Q1815" s="12" t="s">
        <v>2172</v>
      </c>
      <c r="R1815" s="12" t="s">
        <v>8401</v>
      </c>
      <c r="S1815" s="12" t="s">
        <v>17764</v>
      </c>
      <c r="T1815" s="12" t="s">
        <v>17765</v>
      </c>
      <c r="U1815" s="12" t="s">
        <v>3808</v>
      </c>
      <c r="V1815" s="12" t="s">
        <v>15216</v>
      </c>
      <c r="W1815" s="12" t="s">
        <v>10</v>
      </c>
      <c r="X1815" s="12" t="s">
        <v>17766</v>
      </c>
      <c r="Y1815" s="12" t="s">
        <v>14366</v>
      </c>
      <c r="Z1815" s="12" t="s">
        <v>17767</v>
      </c>
    </row>
    <row r="1816" spans="1:26">
      <c r="A1816" s="12" t="s">
        <v>177</v>
      </c>
      <c r="B1816" s="12" t="s">
        <v>11664</v>
      </c>
      <c r="C1816" s="12" t="s">
        <v>17768</v>
      </c>
      <c r="D1816" s="12" t="s">
        <v>17769</v>
      </c>
      <c r="E1816" s="12" t="s">
        <v>17683</v>
      </c>
      <c r="F1816" s="12" t="s">
        <v>1744</v>
      </c>
      <c r="G1816" s="12" t="s">
        <v>1053</v>
      </c>
      <c r="H1816" s="12" t="s">
        <v>1502</v>
      </c>
      <c r="I1816" s="12" t="s">
        <v>3800</v>
      </c>
      <c r="J1816" s="12" t="s">
        <v>1051</v>
      </c>
      <c r="K1816" s="12" t="s">
        <v>1051</v>
      </c>
      <c r="L1816" s="12" t="s">
        <v>3522</v>
      </c>
      <c r="M1816" s="12" t="s">
        <v>3522</v>
      </c>
      <c r="N1816" s="12" t="s">
        <v>3522</v>
      </c>
      <c r="O1816" s="12" t="s">
        <v>91</v>
      </c>
      <c r="P1816" s="12" t="s">
        <v>3522</v>
      </c>
      <c r="Q1816" s="12" t="s">
        <v>371</v>
      </c>
      <c r="R1816" s="12" t="s">
        <v>8412</v>
      </c>
      <c r="S1816" s="12" t="s">
        <v>9864</v>
      </c>
      <c r="T1816" s="12" t="s">
        <v>16303</v>
      </c>
      <c r="U1816" s="12" t="s">
        <v>11145</v>
      </c>
      <c r="V1816" s="12" t="s">
        <v>5019</v>
      </c>
      <c r="W1816" s="12" t="s">
        <v>11</v>
      </c>
      <c r="X1816" s="12" t="s">
        <v>1814</v>
      </c>
      <c r="Y1816" s="12" t="s">
        <v>1814</v>
      </c>
      <c r="Z1816" s="12" t="s">
        <v>12937</v>
      </c>
    </row>
    <row r="1817" spans="1:26">
      <c r="A1817" s="12" t="s">
        <v>177</v>
      </c>
      <c r="B1817" s="12" t="s">
        <v>12706</v>
      </c>
      <c r="C1817" s="12" t="s">
        <v>17770</v>
      </c>
      <c r="D1817" s="12" t="s">
        <v>17771</v>
      </c>
      <c r="E1817" s="12" t="s">
        <v>17683</v>
      </c>
      <c r="F1817" s="12" t="s">
        <v>1698</v>
      </c>
      <c r="G1817" s="12" t="s">
        <v>1053</v>
      </c>
      <c r="H1817" s="12" t="s">
        <v>1592</v>
      </c>
      <c r="I1817" s="12" t="s">
        <v>1051</v>
      </c>
      <c r="J1817" s="12" t="s">
        <v>3800</v>
      </c>
      <c r="K1817" s="12" t="s">
        <v>3800</v>
      </c>
      <c r="L1817" s="12" t="s">
        <v>2696</v>
      </c>
      <c r="M1817" s="12" t="s">
        <v>3998</v>
      </c>
      <c r="N1817" s="12" t="s">
        <v>3522</v>
      </c>
      <c r="O1817" s="12" t="s">
        <v>3522</v>
      </c>
      <c r="P1817" s="12" t="s">
        <v>91</v>
      </c>
      <c r="Q1817" s="12" t="s">
        <v>91</v>
      </c>
      <c r="R1817" s="12" t="s">
        <v>8070</v>
      </c>
      <c r="S1817" s="12" t="s">
        <v>17772</v>
      </c>
      <c r="T1817" s="12" t="s">
        <v>15843</v>
      </c>
      <c r="U1817" s="12" t="s">
        <v>11145</v>
      </c>
      <c r="V1817" s="12" t="s">
        <v>372</v>
      </c>
      <c r="W1817" s="12" t="s">
        <v>4</v>
      </c>
      <c r="X1817" s="12" t="s">
        <v>4457</v>
      </c>
      <c r="Y1817" s="12" t="s">
        <v>17183</v>
      </c>
      <c r="Z1817" s="12" t="s">
        <v>17773</v>
      </c>
    </row>
    <row r="1818" spans="1:26">
      <c r="A1818" s="12" t="s">
        <v>177</v>
      </c>
      <c r="B1818" s="12" t="s">
        <v>13130</v>
      </c>
      <c r="C1818" s="12" t="s">
        <v>17774</v>
      </c>
      <c r="D1818" s="12" t="s">
        <v>17775</v>
      </c>
      <c r="E1818" s="12" t="s">
        <v>17776</v>
      </c>
      <c r="F1818" s="12" t="s">
        <v>1547</v>
      </c>
      <c r="G1818" s="12" t="s">
        <v>1592</v>
      </c>
      <c r="H1818" s="12" t="s">
        <v>1547</v>
      </c>
      <c r="I1818" s="12" t="s">
        <v>1502</v>
      </c>
      <c r="J1818" s="12" t="s">
        <v>1504</v>
      </c>
      <c r="K1818" s="12" t="s">
        <v>1502</v>
      </c>
      <c r="L1818" s="12" t="s">
        <v>471</v>
      </c>
      <c r="M1818" s="12" t="s">
        <v>3583</v>
      </c>
      <c r="N1818" s="12" t="s">
        <v>471</v>
      </c>
      <c r="O1818" s="12" t="s">
        <v>371</v>
      </c>
      <c r="P1818" s="12" t="s">
        <v>371</v>
      </c>
      <c r="Q1818" s="12" t="s">
        <v>371</v>
      </c>
      <c r="R1818" s="12" t="s">
        <v>1355</v>
      </c>
      <c r="S1818" s="12" t="s">
        <v>17777</v>
      </c>
      <c r="T1818" s="12" t="s">
        <v>17778</v>
      </c>
      <c r="U1818" s="12" t="s">
        <v>14822</v>
      </c>
      <c r="V1818" s="12" t="s">
        <v>16337</v>
      </c>
      <c r="W1818" s="12" t="s">
        <v>3</v>
      </c>
      <c r="X1818" s="12" t="s">
        <v>17046</v>
      </c>
      <c r="Y1818" s="12" t="s">
        <v>13365</v>
      </c>
      <c r="Z1818" s="12" t="s">
        <v>17779</v>
      </c>
    </row>
    <row r="1819" spans="1:26">
      <c r="A1819" s="12" t="s">
        <v>177</v>
      </c>
      <c r="B1819" s="12" t="s">
        <v>15195</v>
      </c>
      <c r="C1819" s="12" t="s">
        <v>17780</v>
      </c>
      <c r="D1819" s="12" t="s">
        <v>17781</v>
      </c>
      <c r="E1819" s="12" t="s">
        <v>17776</v>
      </c>
      <c r="F1819" s="12" t="s">
        <v>3800</v>
      </c>
      <c r="G1819" s="12" t="s">
        <v>3800</v>
      </c>
      <c r="H1819" s="12" t="s">
        <v>3800</v>
      </c>
      <c r="I1819" s="12" t="s">
        <v>3800</v>
      </c>
      <c r="J1819" s="12" t="s">
        <v>3800</v>
      </c>
      <c r="K1819" s="12" t="s">
        <v>2052</v>
      </c>
      <c r="L1819" s="12" t="s">
        <v>91</v>
      </c>
      <c r="M1819" s="12" t="s">
        <v>91</v>
      </c>
      <c r="N1819" s="12" t="s">
        <v>91</v>
      </c>
      <c r="O1819" s="12" t="s">
        <v>91</v>
      </c>
      <c r="P1819" s="12" t="s">
        <v>91</v>
      </c>
      <c r="Q1819" s="12" t="s">
        <v>5945</v>
      </c>
      <c r="R1819" s="12" t="s">
        <v>5945</v>
      </c>
      <c r="S1819" s="12" t="s">
        <v>91</v>
      </c>
      <c r="T1819" s="12" t="s">
        <v>13302</v>
      </c>
      <c r="U1819" s="12" t="s">
        <v>3808</v>
      </c>
      <c r="V1819" s="12" t="s">
        <v>6841</v>
      </c>
      <c r="W1819" s="12" t="s">
        <v>91</v>
      </c>
      <c r="X1819" s="12" t="s">
        <v>17782</v>
      </c>
      <c r="Y1819" s="12" t="s">
        <v>17782</v>
      </c>
      <c r="Z1819" s="12" t="s">
        <v>91</v>
      </c>
    </row>
    <row r="1820" spans="1:26">
      <c r="A1820" s="12" t="s">
        <v>177</v>
      </c>
      <c r="B1820" s="12" t="s">
        <v>17783</v>
      </c>
      <c r="C1820" s="12" t="s">
        <v>17784</v>
      </c>
      <c r="D1820" s="12" t="s">
        <v>17785</v>
      </c>
      <c r="E1820" s="12" t="s">
        <v>17776</v>
      </c>
      <c r="F1820" s="12" t="s">
        <v>3800</v>
      </c>
      <c r="G1820" s="12" t="s">
        <v>3800</v>
      </c>
      <c r="H1820" s="12" t="s">
        <v>3800</v>
      </c>
      <c r="I1820" s="12" t="s">
        <v>3800</v>
      </c>
      <c r="J1820" s="12" t="s">
        <v>3800</v>
      </c>
      <c r="K1820" s="12" t="s">
        <v>2052</v>
      </c>
      <c r="L1820" s="12" t="s">
        <v>91</v>
      </c>
      <c r="M1820" s="12" t="s">
        <v>91</v>
      </c>
      <c r="N1820" s="12" t="s">
        <v>91</v>
      </c>
      <c r="O1820" s="12" t="s">
        <v>91</v>
      </c>
      <c r="P1820" s="12" t="s">
        <v>91</v>
      </c>
      <c r="Q1820" s="12" t="s">
        <v>17786</v>
      </c>
      <c r="R1820" s="12" t="s">
        <v>17786</v>
      </c>
      <c r="S1820" s="12" t="s">
        <v>91</v>
      </c>
      <c r="T1820" s="12" t="s">
        <v>13536</v>
      </c>
      <c r="U1820" s="12" t="s">
        <v>3808</v>
      </c>
      <c r="V1820" s="12" t="s">
        <v>6841</v>
      </c>
      <c r="W1820" s="12" t="s">
        <v>91</v>
      </c>
      <c r="X1820" s="12" t="s">
        <v>17787</v>
      </c>
      <c r="Y1820" s="12" t="s">
        <v>17787</v>
      </c>
      <c r="Z1820" s="12" t="s">
        <v>91</v>
      </c>
    </row>
    <row r="1821" spans="1:26">
      <c r="A1821" s="12" t="s">
        <v>177</v>
      </c>
      <c r="B1821" s="12" t="s">
        <v>4185</v>
      </c>
      <c r="C1821" s="12" t="s">
        <v>17788</v>
      </c>
      <c r="D1821" s="12" t="s">
        <v>17789</v>
      </c>
      <c r="E1821" s="12" t="s">
        <v>17776</v>
      </c>
      <c r="F1821" s="12" t="s">
        <v>1051</v>
      </c>
      <c r="G1821" s="12" t="s">
        <v>1482</v>
      </c>
      <c r="H1821" s="12" t="s">
        <v>1590</v>
      </c>
      <c r="I1821" s="12" t="s">
        <v>1592</v>
      </c>
      <c r="J1821" s="12" t="s">
        <v>1482</v>
      </c>
      <c r="K1821" s="12" t="s">
        <v>1547</v>
      </c>
      <c r="L1821" s="12" t="s">
        <v>371</v>
      </c>
      <c r="M1821" s="12" t="s">
        <v>371</v>
      </c>
      <c r="N1821" s="12" t="s">
        <v>3523</v>
      </c>
      <c r="O1821" s="12" t="s">
        <v>371</v>
      </c>
      <c r="P1821" s="12" t="s">
        <v>371</v>
      </c>
      <c r="Q1821" s="12" t="s">
        <v>2773</v>
      </c>
      <c r="R1821" s="12" t="s">
        <v>3427</v>
      </c>
      <c r="S1821" s="12" t="s">
        <v>17790</v>
      </c>
      <c r="T1821" s="12" t="s">
        <v>17791</v>
      </c>
      <c r="U1821" s="12" t="s">
        <v>11296</v>
      </c>
      <c r="V1821" s="12" t="s">
        <v>17792</v>
      </c>
      <c r="W1821" s="12" t="s">
        <v>3</v>
      </c>
      <c r="X1821" s="12" t="s">
        <v>17793</v>
      </c>
      <c r="Y1821" s="12" t="s">
        <v>14598</v>
      </c>
      <c r="Z1821" s="12" t="s">
        <v>17794</v>
      </c>
    </row>
    <row r="1822" spans="1:26">
      <c r="A1822" s="12" t="s">
        <v>177</v>
      </c>
      <c r="B1822" s="12" t="s">
        <v>14599</v>
      </c>
      <c r="C1822" s="12" t="s">
        <v>17795</v>
      </c>
      <c r="D1822" s="12" t="s">
        <v>17796</v>
      </c>
      <c r="E1822" s="12" t="s">
        <v>17776</v>
      </c>
      <c r="F1822" s="12" t="s">
        <v>1786</v>
      </c>
      <c r="G1822" s="12" t="s">
        <v>1590</v>
      </c>
      <c r="H1822" s="12" t="s">
        <v>1051</v>
      </c>
      <c r="I1822" s="12" t="s">
        <v>3800</v>
      </c>
      <c r="J1822" s="12" t="s">
        <v>3800</v>
      </c>
      <c r="K1822" s="12" t="s">
        <v>3800</v>
      </c>
      <c r="L1822" s="12" t="s">
        <v>4104</v>
      </c>
      <c r="M1822" s="12" t="s">
        <v>3522</v>
      </c>
      <c r="N1822" s="12" t="s">
        <v>371</v>
      </c>
      <c r="O1822" s="12" t="s">
        <v>91</v>
      </c>
      <c r="P1822" s="12" t="s">
        <v>91</v>
      </c>
      <c r="Q1822" s="12" t="s">
        <v>91</v>
      </c>
      <c r="R1822" s="12" t="s">
        <v>7696</v>
      </c>
      <c r="S1822" s="12" t="s">
        <v>17797</v>
      </c>
      <c r="T1822" s="12" t="s">
        <v>12569</v>
      </c>
      <c r="U1822" s="12" t="s">
        <v>3808</v>
      </c>
      <c r="V1822" s="12" t="s">
        <v>372</v>
      </c>
      <c r="W1822" s="12" t="s">
        <v>10</v>
      </c>
      <c r="X1822" s="12" t="s">
        <v>13937</v>
      </c>
      <c r="Y1822" s="12" t="s">
        <v>13463</v>
      </c>
      <c r="Z1822" s="12" t="s">
        <v>17798</v>
      </c>
    </row>
    <row r="1823" spans="1:26">
      <c r="A1823" s="12" t="s">
        <v>177</v>
      </c>
      <c r="B1823" s="12" t="s">
        <v>16529</v>
      </c>
      <c r="C1823" s="12" t="s">
        <v>17799</v>
      </c>
      <c r="D1823" s="12" t="s">
        <v>17800</v>
      </c>
      <c r="E1823" s="12" t="s">
        <v>17776</v>
      </c>
      <c r="F1823" s="12" t="s">
        <v>1786</v>
      </c>
      <c r="G1823" s="12" t="s">
        <v>1592</v>
      </c>
      <c r="H1823" s="12" t="s">
        <v>1482</v>
      </c>
      <c r="I1823" s="12" t="s">
        <v>3800</v>
      </c>
      <c r="J1823" s="12" t="s">
        <v>1051</v>
      </c>
      <c r="K1823" s="12" t="s">
        <v>1482</v>
      </c>
      <c r="L1823" s="12" t="s">
        <v>4104</v>
      </c>
      <c r="M1823" s="12" t="s">
        <v>4012</v>
      </c>
      <c r="N1823" s="12" t="s">
        <v>3522</v>
      </c>
      <c r="O1823" s="12" t="s">
        <v>91</v>
      </c>
      <c r="P1823" s="12" t="s">
        <v>371</v>
      </c>
      <c r="Q1823" s="12" t="s">
        <v>371</v>
      </c>
      <c r="R1823" s="12" t="s">
        <v>3492</v>
      </c>
      <c r="S1823" s="12" t="s">
        <v>17801</v>
      </c>
      <c r="T1823" s="12" t="s">
        <v>17802</v>
      </c>
      <c r="U1823" s="12" t="s">
        <v>7119</v>
      </c>
      <c r="V1823" s="12" t="s">
        <v>1276</v>
      </c>
      <c r="W1823" s="12" t="s">
        <v>2</v>
      </c>
      <c r="X1823" s="12" t="s">
        <v>14361</v>
      </c>
      <c r="Y1823" s="12" t="s">
        <v>13437</v>
      </c>
      <c r="Z1823" s="12" t="s">
        <v>17803</v>
      </c>
    </row>
    <row r="1824" spans="1:26">
      <c r="A1824" s="12" t="s">
        <v>177</v>
      </c>
      <c r="B1824" s="12" t="s">
        <v>6336</v>
      </c>
      <c r="C1824" s="12" t="s">
        <v>17804</v>
      </c>
      <c r="D1824" s="12" t="s">
        <v>17805</v>
      </c>
      <c r="E1824" s="12" t="s">
        <v>17776</v>
      </c>
      <c r="F1824" s="12" t="s">
        <v>1984</v>
      </c>
      <c r="G1824" s="12" t="s">
        <v>1504</v>
      </c>
      <c r="H1824" s="12" t="s">
        <v>3800</v>
      </c>
      <c r="I1824" s="12" t="s">
        <v>3800</v>
      </c>
      <c r="J1824" s="12" t="s">
        <v>3800</v>
      </c>
      <c r="K1824" s="12" t="s">
        <v>3800</v>
      </c>
      <c r="L1824" s="12" t="s">
        <v>7493</v>
      </c>
      <c r="M1824" s="12" t="s">
        <v>3522</v>
      </c>
      <c r="N1824" s="12" t="s">
        <v>91</v>
      </c>
      <c r="O1824" s="12" t="s">
        <v>91</v>
      </c>
      <c r="P1824" s="12" t="s">
        <v>91</v>
      </c>
      <c r="Q1824" s="12" t="s">
        <v>91</v>
      </c>
      <c r="R1824" s="12" t="s">
        <v>6402</v>
      </c>
      <c r="S1824" s="12" t="s">
        <v>17806</v>
      </c>
      <c r="T1824" s="12" t="s">
        <v>15409</v>
      </c>
      <c r="U1824" s="12" t="s">
        <v>3808</v>
      </c>
      <c r="V1824" s="12" t="s">
        <v>372</v>
      </c>
      <c r="W1824" s="12" t="s">
        <v>10</v>
      </c>
      <c r="X1824" s="12" t="s">
        <v>17807</v>
      </c>
      <c r="Y1824" s="12" t="s">
        <v>17808</v>
      </c>
      <c r="Z1824" s="12" t="s">
        <v>17809</v>
      </c>
    </row>
    <row r="1825" spans="1:26">
      <c r="A1825" s="12" t="s">
        <v>177</v>
      </c>
      <c r="B1825" s="12" t="s">
        <v>14367</v>
      </c>
      <c r="C1825" s="12" t="s">
        <v>17810</v>
      </c>
      <c r="D1825" s="12" t="s">
        <v>17811</v>
      </c>
      <c r="E1825" s="12" t="s">
        <v>17776</v>
      </c>
      <c r="F1825" s="12" t="s">
        <v>1592</v>
      </c>
      <c r="G1825" s="12" t="s">
        <v>1721</v>
      </c>
      <c r="H1825" s="12" t="s">
        <v>1546</v>
      </c>
      <c r="I1825" s="12" t="s">
        <v>1051</v>
      </c>
      <c r="J1825" s="12" t="s">
        <v>1051</v>
      </c>
      <c r="K1825" s="12" t="s">
        <v>3800</v>
      </c>
      <c r="L1825" s="12" t="s">
        <v>3522</v>
      </c>
      <c r="M1825" s="12" t="s">
        <v>5189</v>
      </c>
      <c r="N1825" s="12" t="s">
        <v>2315</v>
      </c>
      <c r="O1825" s="12" t="s">
        <v>371</v>
      </c>
      <c r="P1825" s="12" t="s">
        <v>371</v>
      </c>
      <c r="Q1825" s="12" t="s">
        <v>91</v>
      </c>
      <c r="R1825" s="12" t="s">
        <v>2696</v>
      </c>
      <c r="S1825" s="12" t="s">
        <v>15762</v>
      </c>
      <c r="T1825" s="12" t="s">
        <v>17812</v>
      </c>
      <c r="U1825" s="12" t="s">
        <v>15322</v>
      </c>
      <c r="V1825" s="12" t="s">
        <v>372</v>
      </c>
      <c r="W1825" s="12" t="s">
        <v>2</v>
      </c>
      <c r="X1825" s="12" t="s">
        <v>12123</v>
      </c>
      <c r="Y1825" s="12" t="s">
        <v>11917</v>
      </c>
      <c r="Z1825" s="12" t="s">
        <v>17813</v>
      </c>
    </row>
    <row r="1826" spans="1:26">
      <c r="A1826" s="12" t="s">
        <v>177</v>
      </c>
      <c r="B1826" s="12" t="s">
        <v>17224</v>
      </c>
      <c r="C1826" s="12" t="s">
        <v>17814</v>
      </c>
      <c r="D1826" s="12" t="s">
        <v>17815</v>
      </c>
      <c r="E1826" s="12" t="s">
        <v>17776</v>
      </c>
      <c r="F1826" s="12" t="s">
        <v>1984</v>
      </c>
      <c r="G1826" s="12" t="s">
        <v>1482</v>
      </c>
      <c r="H1826" s="12" t="s">
        <v>3800</v>
      </c>
      <c r="I1826" s="12" t="s">
        <v>1051</v>
      </c>
      <c r="J1826" s="12" t="s">
        <v>3800</v>
      </c>
      <c r="K1826" s="12" t="s">
        <v>3800</v>
      </c>
      <c r="L1826" s="12" t="s">
        <v>2897</v>
      </c>
      <c r="M1826" s="12" t="s">
        <v>3522</v>
      </c>
      <c r="N1826" s="12" t="s">
        <v>91</v>
      </c>
      <c r="O1826" s="12" t="s">
        <v>3522</v>
      </c>
      <c r="P1826" s="12" t="s">
        <v>91</v>
      </c>
      <c r="Q1826" s="12" t="s">
        <v>91</v>
      </c>
      <c r="R1826" s="12" t="s">
        <v>4614</v>
      </c>
      <c r="S1826" s="12" t="s">
        <v>17816</v>
      </c>
      <c r="T1826" s="12" t="s">
        <v>17817</v>
      </c>
      <c r="U1826" s="12" t="s">
        <v>7119</v>
      </c>
      <c r="V1826" s="12" t="s">
        <v>372</v>
      </c>
      <c r="W1826" s="12" t="s">
        <v>4</v>
      </c>
      <c r="X1826" s="12" t="s">
        <v>11239</v>
      </c>
      <c r="Y1826" s="12" t="s">
        <v>17818</v>
      </c>
      <c r="Z1826" s="12" t="s">
        <v>17819</v>
      </c>
    </row>
    <row r="1827" spans="1:26">
      <c r="A1827" s="12" t="s">
        <v>177</v>
      </c>
      <c r="B1827" s="12" t="s">
        <v>15323</v>
      </c>
      <c r="C1827" s="12" t="s">
        <v>17820</v>
      </c>
      <c r="D1827" s="12" t="s">
        <v>17821</v>
      </c>
      <c r="E1827" s="12" t="s">
        <v>17776</v>
      </c>
      <c r="F1827" s="12" t="s">
        <v>1786</v>
      </c>
      <c r="G1827" s="12" t="s">
        <v>1657</v>
      </c>
      <c r="H1827" s="12" t="s">
        <v>1051</v>
      </c>
      <c r="I1827" s="12" t="s">
        <v>3800</v>
      </c>
      <c r="J1827" s="12" t="s">
        <v>1051</v>
      </c>
      <c r="K1827" s="12" t="s">
        <v>3800</v>
      </c>
      <c r="L1827" s="12" t="s">
        <v>6188</v>
      </c>
      <c r="M1827" s="12" t="s">
        <v>3074</v>
      </c>
      <c r="N1827" s="12" t="s">
        <v>371</v>
      </c>
      <c r="O1827" s="12" t="s">
        <v>91</v>
      </c>
      <c r="P1827" s="12" t="s">
        <v>371</v>
      </c>
      <c r="Q1827" s="12" t="s">
        <v>91</v>
      </c>
      <c r="R1827" s="12" t="s">
        <v>3969</v>
      </c>
      <c r="S1827" s="12" t="s">
        <v>17822</v>
      </c>
      <c r="T1827" s="12" t="s">
        <v>15938</v>
      </c>
      <c r="U1827" s="12" t="s">
        <v>7119</v>
      </c>
      <c r="V1827" s="12" t="s">
        <v>372</v>
      </c>
      <c r="W1827" s="12" t="s">
        <v>10</v>
      </c>
      <c r="X1827" s="12" t="s">
        <v>3980</v>
      </c>
      <c r="Y1827" s="12" t="s">
        <v>11748</v>
      </c>
      <c r="Z1827" s="12" t="s">
        <v>17823</v>
      </c>
    </row>
    <row r="1828" spans="1:26">
      <c r="A1828" s="12" t="s">
        <v>177</v>
      </c>
      <c r="B1828" s="12" t="s">
        <v>15103</v>
      </c>
      <c r="C1828" s="12" t="s">
        <v>17824</v>
      </c>
      <c r="D1828" s="12" t="s">
        <v>17825</v>
      </c>
      <c r="E1828" s="12" t="s">
        <v>17776</v>
      </c>
      <c r="F1828" s="12" t="s">
        <v>1051</v>
      </c>
      <c r="G1828" s="12" t="s">
        <v>3800</v>
      </c>
      <c r="H1828" s="12" t="s">
        <v>3800</v>
      </c>
      <c r="I1828" s="12" t="s">
        <v>3800</v>
      </c>
      <c r="J1828" s="12" t="s">
        <v>1613</v>
      </c>
      <c r="K1828" s="12" t="s">
        <v>1853</v>
      </c>
      <c r="L1828" s="12" t="s">
        <v>3522</v>
      </c>
      <c r="M1828" s="12" t="s">
        <v>91</v>
      </c>
      <c r="N1828" s="12" t="s">
        <v>91</v>
      </c>
      <c r="O1828" s="12" t="s">
        <v>91</v>
      </c>
      <c r="P1828" s="12" t="s">
        <v>371</v>
      </c>
      <c r="Q1828" s="12" t="s">
        <v>5013</v>
      </c>
      <c r="R1828" s="12" t="s">
        <v>3427</v>
      </c>
      <c r="S1828" s="12" t="s">
        <v>17826</v>
      </c>
      <c r="T1828" s="12" t="s">
        <v>17827</v>
      </c>
      <c r="U1828" s="12" t="s">
        <v>16948</v>
      </c>
      <c r="V1828" s="12" t="s">
        <v>17828</v>
      </c>
      <c r="W1828" s="12" t="s">
        <v>3</v>
      </c>
      <c r="X1828" s="12" t="s">
        <v>14499</v>
      </c>
      <c r="Y1828" s="12" t="s">
        <v>14810</v>
      </c>
      <c r="Z1828" s="12" t="s">
        <v>17829</v>
      </c>
    </row>
    <row r="1829" spans="1:26">
      <c r="A1829" s="12" t="s">
        <v>177</v>
      </c>
      <c r="B1829" s="12" t="s">
        <v>16530</v>
      </c>
      <c r="C1829" s="12" t="s">
        <v>17830</v>
      </c>
      <c r="D1829" s="12" t="s">
        <v>17831</v>
      </c>
      <c r="E1829" s="12" t="s">
        <v>17776</v>
      </c>
      <c r="F1829" s="12" t="s">
        <v>1657</v>
      </c>
      <c r="G1829" s="12" t="s">
        <v>1053</v>
      </c>
      <c r="H1829" s="12" t="s">
        <v>1502</v>
      </c>
      <c r="I1829" s="12" t="s">
        <v>1051</v>
      </c>
      <c r="J1829" s="12" t="s">
        <v>1504</v>
      </c>
      <c r="K1829" s="12" t="s">
        <v>1051</v>
      </c>
      <c r="L1829" s="12" t="s">
        <v>3522</v>
      </c>
      <c r="M1829" s="12" t="s">
        <v>2730</v>
      </c>
      <c r="N1829" s="12" t="s">
        <v>3522</v>
      </c>
      <c r="O1829" s="12" t="s">
        <v>3522</v>
      </c>
      <c r="P1829" s="12" t="s">
        <v>3522</v>
      </c>
      <c r="Q1829" s="12" t="s">
        <v>371</v>
      </c>
      <c r="R1829" s="12" t="s">
        <v>6402</v>
      </c>
      <c r="S1829" s="12" t="s">
        <v>6391</v>
      </c>
      <c r="T1829" s="12" t="s">
        <v>17832</v>
      </c>
      <c r="U1829" s="12" t="s">
        <v>17019</v>
      </c>
      <c r="V1829" s="12" t="s">
        <v>1275</v>
      </c>
      <c r="W1829" s="12" t="s">
        <v>11</v>
      </c>
      <c r="X1829" s="12" t="s">
        <v>17783</v>
      </c>
      <c r="Y1829" s="12" t="s">
        <v>17249</v>
      </c>
      <c r="Z1829" s="12" t="s">
        <v>17833</v>
      </c>
    </row>
    <row r="1830" spans="1:26">
      <c r="A1830" s="12" t="s">
        <v>177</v>
      </c>
      <c r="B1830" s="12" t="s">
        <v>17759</v>
      </c>
      <c r="C1830" s="12" t="s">
        <v>17834</v>
      </c>
      <c r="D1830" s="12" t="s">
        <v>17835</v>
      </c>
      <c r="E1830" s="12" t="s">
        <v>17776</v>
      </c>
      <c r="F1830" s="12" t="s">
        <v>1721</v>
      </c>
      <c r="G1830" s="12" t="s">
        <v>1592</v>
      </c>
      <c r="H1830" s="12" t="s">
        <v>1547</v>
      </c>
      <c r="I1830" s="12" t="s">
        <v>1482</v>
      </c>
      <c r="J1830" s="12" t="s">
        <v>3800</v>
      </c>
      <c r="K1830" s="12" t="s">
        <v>1051</v>
      </c>
      <c r="L1830" s="12" t="s">
        <v>5189</v>
      </c>
      <c r="M1830" s="12" t="s">
        <v>4012</v>
      </c>
      <c r="N1830" s="12" t="s">
        <v>3663</v>
      </c>
      <c r="O1830" s="12" t="s">
        <v>375</v>
      </c>
      <c r="P1830" s="12" t="s">
        <v>91</v>
      </c>
      <c r="Q1830" s="12" t="s">
        <v>3522</v>
      </c>
      <c r="R1830" s="12" t="s">
        <v>3492</v>
      </c>
      <c r="S1830" s="12" t="s">
        <v>17836</v>
      </c>
      <c r="T1830" s="12" t="s">
        <v>17837</v>
      </c>
      <c r="U1830" s="12" t="s">
        <v>15322</v>
      </c>
      <c r="V1830" s="12" t="s">
        <v>1275</v>
      </c>
      <c r="W1830" s="12" t="s">
        <v>2</v>
      </c>
      <c r="X1830" s="12" t="s">
        <v>11646</v>
      </c>
      <c r="Y1830" s="12" t="s">
        <v>17313</v>
      </c>
      <c r="Z1830" s="12" t="s">
        <v>17838</v>
      </c>
    </row>
    <row r="1831" spans="1:26">
      <c r="A1831" s="12" t="s">
        <v>177</v>
      </c>
      <c r="B1831" s="12" t="s">
        <v>17003</v>
      </c>
      <c r="C1831" s="12" t="s">
        <v>17839</v>
      </c>
      <c r="D1831" s="12" t="s">
        <v>17840</v>
      </c>
      <c r="E1831" s="12" t="s">
        <v>17776</v>
      </c>
      <c r="F1831" s="12" t="s">
        <v>1721</v>
      </c>
      <c r="G1831" s="12" t="s">
        <v>1590</v>
      </c>
      <c r="H1831" s="12" t="s">
        <v>1504</v>
      </c>
      <c r="I1831" s="12" t="s">
        <v>3800</v>
      </c>
      <c r="J1831" s="12" t="s">
        <v>3800</v>
      </c>
      <c r="K1831" s="12" t="s">
        <v>1051</v>
      </c>
      <c r="L1831" s="12" t="s">
        <v>7730</v>
      </c>
      <c r="M1831" s="12" t="s">
        <v>5802</v>
      </c>
      <c r="N1831" s="12" t="s">
        <v>2172</v>
      </c>
      <c r="O1831" s="12" t="s">
        <v>91</v>
      </c>
      <c r="P1831" s="12" t="s">
        <v>91</v>
      </c>
      <c r="Q1831" s="12" t="s">
        <v>371</v>
      </c>
      <c r="R1831" s="12" t="s">
        <v>431</v>
      </c>
      <c r="S1831" s="12" t="s">
        <v>17841</v>
      </c>
      <c r="T1831" s="12" t="s">
        <v>17842</v>
      </c>
      <c r="U1831" s="12" t="s">
        <v>3808</v>
      </c>
      <c r="V1831" s="12" t="s">
        <v>1275</v>
      </c>
      <c r="W1831" s="12" t="s">
        <v>3</v>
      </c>
      <c r="X1831" s="12" t="s">
        <v>17595</v>
      </c>
      <c r="Y1831" s="12" t="s">
        <v>17843</v>
      </c>
      <c r="Z1831" s="12" t="s">
        <v>17844</v>
      </c>
    </row>
    <row r="1832" spans="1:26">
      <c r="A1832" s="12" t="s">
        <v>177</v>
      </c>
      <c r="B1832" s="12" t="s">
        <v>17845</v>
      </c>
      <c r="C1832" s="12" t="s">
        <v>17846</v>
      </c>
      <c r="D1832" s="12" t="s">
        <v>17847</v>
      </c>
      <c r="E1832" s="12" t="s">
        <v>17776</v>
      </c>
      <c r="F1832" s="12" t="s">
        <v>1786</v>
      </c>
      <c r="G1832" s="12" t="s">
        <v>1546</v>
      </c>
      <c r="H1832" s="12" t="s">
        <v>1502</v>
      </c>
      <c r="I1832" s="12" t="s">
        <v>3800</v>
      </c>
      <c r="J1832" s="12" t="s">
        <v>1051</v>
      </c>
      <c r="K1832" s="12" t="s">
        <v>1051</v>
      </c>
      <c r="L1832" s="12" t="s">
        <v>6188</v>
      </c>
      <c r="M1832" s="12" t="s">
        <v>3522</v>
      </c>
      <c r="N1832" s="12" t="s">
        <v>3522</v>
      </c>
      <c r="O1832" s="12" t="s">
        <v>91</v>
      </c>
      <c r="P1832" s="12" t="s">
        <v>3522</v>
      </c>
      <c r="Q1832" s="12" t="s">
        <v>3522</v>
      </c>
      <c r="R1832" s="12" t="s">
        <v>4614</v>
      </c>
      <c r="S1832" s="12" t="s">
        <v>14010</v>
      </c>
      <c r="T1832" s="12" t="s">
        <v>17848</v>
      </c>
      <c r="U1832" s="12" t="s">
        <v>7119</v>
      </c>
      <c r="V1832" s="12" t="s">
        <v>1275</v>
      </c>
      <c r="W1832" s="12" t="s">
        <v>11</v>
      </c>
      <c r="X1832" s="12" t="s">
        <v>17064</v>
      </c>
      <c r="Y1832" s="12" t="s">
        <v>17692</v>
      </c>
      <c r="Z1832" s="12" t="s">
        <v>17849</v>
      </c>
    </row>
    <row r="1833" spans="1:26">
      <c r="A1833" s="12" t="s">
        <v>177</v>
      </c>
      <c r="B1833" s="12" t="s">
        <v>15849</v>
      </c>
      <c r="C1833" s="12" t="s">
        <v>17850</v>
      </c>
      <c r="D1833" s="12" t="s">
        <v>17851</v>
      </c>
      <c r="E1833" s="12" t="s">
        <v>17776</v>
      </c>
      <c r="F1833" s="12" t="s">
        <v>1744</v>
      </c>
      <c r="G1833" s="12" t="s">
        <v>1698</v>
      </c>
      <c r="H1833" s="12" t="s">
        <v>1051</v>
      </c>
      <c r="I1833" s="12" t="s">
        <v>3800</v>
      </c>
      <c r="J1833" s="12" t="s">
        <v>3800</v>
      </c>
      <c r="K1833" s="12" t="s">
        <v>1051</v>
      </c>
      <c r="L1833" s="12" t="s">
        <v>6402</v>
      </c>
      <c r="M1833" s="12" t="s">
        <v>5538</v>
      </c>
      <c r="N1833" s="12" t="s">
        <v>3522</v>
      </c>
      <c r="O1833" s="12" t="s">
        <v>91</v>
      </c>
      <c r="P1833" s="12" t="s">
        <v>91</v>
      </c>
      <c r="Q1833" s="12" t="s">
        <v>3522</v>
      </c>
      <c r="R1833" s="12" t="s">
        <v>6402</v>
      </c>
      <c r="S1833" s="12" t="s">
        <v>17852</v>
      </c>
      <c r="T1833" s="12" t="s">
        <v>16419</v>
      </c>
      <c r="U1833" s="12" t="s">
        <v>3808</v>
      </c>
      <c r="V1833" s="12" t="s">
        <v>1275</v>
      </c>
      <c r="W1833" s="12" t="s">
        <v>2</v>
      </c>
      <c r="X1833" s="12" t="s">
        <v>8175</v>
      </c>
      <c r="Y1833" s="12" t="s">
        <v>15826</v>
      </c>
      <c r="Z1833" s="12" t="s">
        <v>17853</v>
      </c>
    </row>
    <row r="1834" spans="1:26">
      <c r="A1834" s="12" t="s">
        <v>177</v>
      </c>
      <c r="B1834" s="12" t="s">
        <v>17854</v>
      </c>
      <c r="C1834" s="12" t="s">
        <v>17855</v>
      </c>
      <c r="D1834" s="12" t="s">
        <v>17856</v>
      </c>
      <c r="E1834" s="12" t="s">
        <v>17776</v>
      </c>
      <c r="F1834" s="12" t="s">
        <v>3800</v>
      </c>
      <c r="G1834" s="12" t="s">
        <v>3800</v>
      </c>
      <c r="H1834" s="12" t="s">
        <v>3800</v>
      </c>
      <c r="I1834" s="12" t="s">
        <v>3800</v>
      </c>
      <c r="J1834" s="12" t="s">
        <v>3800</v>
      </c>
      <c r="K1834" s="12" t="s">
        <v>2052</v>
      </c>
      <c r="L1834" s="12" t="s">
        <v>91</v>
      </c>
      <c r="M1834" s="12" t="s">
        <v>91</v>
      </c>
      <c r="N1834" s="12" t="s">
        <v>91</v>
      </c>
      <c r="O1834" s="12" t="s">
        <v>91</v>
      </c>
      <c r="P1834" s="12" t="s">
        <v>91</v>
      </c>
      <c r="Q1834" s="12" t="s">
        <v>3023</v>
      </c>
      <c r="R1834" s="12" t="s">
        <v>3023</v>
      </c>
      <c r="S1834" s="12" t="s">
        <v>91</v>
      </c>
      <c r="T1834" s="12" t="s">
        <v>16303</v>
      </c>
      <c r="U1834" s="12" t="s">
        <v>3808</v>
      </c>
      <c r="V1834" s="12" t="s">
        <v>6841</v>
      </c>
      <c r="W1834" s="12" t="s">
        <v>91</v>
      </c>
      <c r="X1834" s="12" t="s">
        <v>17857</v>
      </c>
      <c r="Y1834" s="12" t="s">
        <v>17857</v>
      </c>
      <c r="Z1834" s="12" t="s">
        <v>91</v>
      </c>
    </row>
    <row r="1835" spans="1:26">
      <c r="A1835" s="12" t="s">
        <v>177</v>
      </c>
      <c r="B1835" s="12" t="s">
        <v>17858</v>
      </c>
      <c r="C1835" s="12" t="s">
        <v>17859</v>
      </c>
      <c r="D1835" s="12" t="s">
        <v>17860</v>
      </c>
      <c r="E1835" s="12" t="s">
        <v>17776</v>
      </c>
      <c r="F1835" s="12" t="s">
        <v>1875</v>
      </c>
      <c r="G1835" s="12" t="s">
        <v>1546</v>
      </c>
      <c r="H1835" s="12" t="s">
        <v>1051</v>
      </c>
      <c r="I1835" s="12" t="s">
        <v>3800</v>
      </c>
      <c r="J1835" s="12" t="s">
        <v>3800</v>
      </c>
      <c r="K1835" s="12" t="s">
        <v>1051</v>
      </c>
      <c r="L1835" s="12" t="s">
        <v>2292</v>
      </c>
      <c r="M1835" s="12" t="s">
        <v>2172</v>
      </c>
      <c r="N1835" s="12" t="s">
        <v>371</v>
      </c>
      <c r="O1835" s="12" t="s">
        <v>91</v>
      </c>
      <c r="P1835" s="12" t="s">
        <v>91</v>
      </c>
      <c r="Q1835" s="12" t="s">
        <v>371</v>
      </c>
      <c r="R1835" s="12" t="s">
        <v>3583</v>
      </c>
      <c r="S1835" s="12" t="s">
        <v>15495</v>
      </c>
      <c r="T1835" s="12" t="s">
        <v>16843</v>
      </c>
      <c r="U1835" s="12" t="s">
        <v>3808</v>
      </c>
      <c r="V1835" s="12" t="s">
        <v>1275</v>
      </c>
      <c r="W1835" s="12" t="s">
        <v>3</v>
      </c>
      <c r="X1835" s="12" t="s">
        <v>17861</v>
      </c>
      <c r="Y1835" s="12" t="s">
        <v>6206</v>
      </c>
      <c r="Z1835" s="12" t="s">
        <v>17862</v>
      </c>
    </row>
    <row r="1836" spans="1:26">
      <c r="A1836" s="12" t="s">
        <v>177</v>
      </c>
      <c r="B1836" s="12" t="s">
        <v>17863</v>
      </c>
      <c r="C1836" s="12" t="s">
        <v>17864</v>
      </c>
      <c r="D1836" s="12" t="s">
        <v>17865</v>
      </c>
      <c r="E1836" s="12" t="s">
        <v>17776</v>
      </c>
      <c r="F1836" s="12" t="s">
        <v>1592</v>
      </c>
      <c r="G1836" s="12" t="s">
        <v>1810</v>
      </c>
      <c r="H1836" s="12" t="s">
        <v>1504</v>
      </c>
      <c r="I1836" s="12" t="s">
        <v>1051</v>
      </c>
      <c r="J1836" s="12" t="s">
        <v>3800</v>
      </c>
      <c r="K1836" s="12" t="s">
        <v>3800</v>
      </c>
      <c r="L1836" s="12" t="s">
        <v>3522</v>
      </c>
      <c r="M1836" s="12" t="s">
        <v>4958</v>
      </c>
      <c r="N1836" s="12" t="s">
        <v>2315</v>
      </c>
      <c r="O1836" s="12" t="s">
        <v>3522</v>
      </c>
      <c r="P1836" s="12" t="s">
        <v>91</v>
      </c>
      <c r="Q1836" s="12" t="s">
        <v>91</v>
      </c>
      <c r="R1836" s="12" t="s">
        <v>4769</v>
      </c>
      <c r="S1836" s="12" t="s">
        <v>17752</v>
      </c>
      <c r="T1836" s="12" t="s">
        <v>17866</v>
      </c>
      <c r="U1836" s="12" t="s">
        <v>7119</v>
      </c>
      <c r="V1836" s="12" t="s">
        <v>372</v>
      </c>
      <c r="W1836" s="12" t="s">
        <v>4</v>
      </c>
      <c r="X1836" s="12" t="s">
        <v>16983</v>
      </c>
      <c r="Y1836" s="12" t="s">
        <v>14168</v>
      </c>
      <c r="Z1836" s="12" t="s">
        <v>17867</v>
      </c>
    </row>
    <row r="1837" spans="1:26">
      <c r="A1837" s="12" t="s">
        <v>177</v>
      </c>
      <c r="B1837" s="12" t="s">
        <v>16605</v>
      </c>
      <c r="C1837" s="12" t="s">
        <v>17868</v>
      </c>
      <c r="D1837" s="12" t="s">
        <v>17869</v>
      </c>
      <c r="E1837" s="12" t="s">
        <v>17776</v>
      </c>
      <c r="F1837" s="12" t="s">
        <v>1053</v>
      </c>
      <c r="G1837" s="12" t="s">
        <v>1613</v>
      </c>
      <c r="H1837" s="12" t="s">
        <v>1053</v>
      </c>
      <c r="I1837" s="12" t="s">
        <v>3800</v>
      </c>
      <c r="J1837" s="12" t="s">
        <v>1482</v>
      </c>
      <c r="K1837" s="12" t="s">
        <v>3800</v>
      </c>
      <c r="L1837" s="12" t="s">
        <v>4674</v>
      </c>
      <c r="M1837" s="12" t="s">
        <v>431</v>
      </c>
      <c r="N1837" s="12" t="s">
        <v>371</v>
      </c>
      <c r="O1837" s="12" t="s">
        <v>91</v>
      </c>
      <c r="P1837" s="12" t="s">
        <v>371</v>
      </c>
      <c r="Q1837" s="12" t="s">
        <v>91</v>
      </c>
      <c r="R1837" s="12" t="s">
        <v>3427</v>
      </c>
      <c r="S1837" s="12" t="s">
        <v>17870</v>
      </c>
      <c r="T1837" s="12" t="s">
        <v>17871</v>
      </c>
      <c r="U1837" s="12" t="s">
        <v>15322</v>
      </c>
      <c r="V1837" s="12" t="s">
        <v>372</v>
      </c>
      <c r="W1837" s="12" t="s">
        <v>3</v>
      </c>
      <c r="X1837" s="12" t="s">
        <v>1512</v>
      </c>
      <c r="Y1837" s="12" t="s">
        <v>17414</v>
      </c>
      <c r="Z1837" s="12" t="s">
        <v>17872</v>
      </c>
    </row>
    <row r="1838" spans="1:26">
      <c r="A1838" s="12" t="s">
        <v>177</v>
      </c>
      <c r="B1838" s="12" t="s">
        <v>17873</v>
      </c>
      <c r="C1838" s="12" t="s">
        <v>17874</v>
      </c>
      <c r="D1838" s="12" t="s">
        <v>17875</v>
      </c>
      <c r="E1838" s="12" t="s">
        <v>17876</v>
      </c>
      <c r="F1838" s="12" t="s">
        <v>1875</v>
      </c>
      <c r="G1838" s="12" t="s">
        <v>1547</v>
      </c>
      <c r="H1838" s="12" t="s">
        <v>1051</v>
      </c>
      <c r="I1838" s="12" t="s">
        <v>3800</v>
      </c>
      <c r="J1838" s="12" t="s">
        <v>3800</v>
      </c>
      <c r="K1838" s="12" t="s">
        <v>1051</v>
      </c>
      <c r="L1838" s="12" t="s">
        <v>5295</v>
      </c>
      <c r="M1838" s="12" t="s">
        <v>2773</v>
      </c>
      <c r="N1838" s="12" t="s">
        <v>371</v>
      </c>
      <c r="O1838" s="12" t="s">
        <v>91</v>
      </c>
      <c r="P1838" s="12" t="s">
        <v>91</v>
      </c>
      <c r="Q1838" s="12" t="s">
        <v>3522</v>
      </c>
      <c r="R1838" s="12" t="s">
        <v>4494</v>
      </c>
      <c r="S1838" s="12" t="s">
        <v>17877</v>
      </c>
      <c r="T1838" s="12" t="s">
        <v>14478</v>
      </c>
      <c r="U1838" s="12" t="s">
        <v>3808</v>
      </c>
      <c r="V1838" s="12" t="s">
        <v>4339</v>
      </c>
      <c r="W1838" s="12" t="s">
        <v>3</v>
      </c>
      <c r="X1838" s="12" t="s">
        <v>17878</v>
      </c>
      <c r="Y1838" s="12" t="s">
        <v>17094</v>
      </c>
      <c r="Z1838" s="12" t="s">
        <v>17879</v>
      </c>
    </row>
    <row r="1839" spans="1:26">
      <c r="A1839" s="12" t="s">
        <v>177</v>
      </c>
      <c r="B1839" s="12" t="s">
        <v>12500</v>
      </c>
      <c r="C1839" s="12" t="s">
        <v>17880</v>
      </c>
      <c r="D1839" s="12" t="s">
        <v>17881</v>
      </c>
      <c r="E1839" s="12" t="s">
        <v>17876</v>
      </c>
      <c r="F1839" s="12" t="s">
        <v>1698</v>
      </c>
      <c r="G1839" s="12" t="s">
        <v>1698</v>
      </c>
      <c r="H1839" s="12" t="s">
        <v>1504</v>
      </c>
      <c r="I1839" s="12" t="s">
        <v>3800</v>
      </c>
      <c r="J1839" s="12" t="s">
        <v>3800</v>
      </c>
      <c r="K1839" s="12" t="s">
        <v>3800</v>
      </c>
      <c r="L1839" s="12" t="s">
        <v>5538</v>
      </c>
      <c r="M1839" s="12" t="s">
        <v>5538</v>
      </c>
      <c r="N1839" s="12" t="s">
        <v>3522</v>
      </c>
      <c r="O1839" s="12" t="s">
        <v>91</v>
      </c>
      <c r="P1839" s="12" t="s">
        <v>91</v>
      </c>
      <c r="Q1839" s="12" t="s">
        <v>91</v>
      </c>
      <c r="R1839" s="12" t="s">
        <v>4147</v>
      </c>
      <c r="S1839" s="12" t="s">
        <v>14010</v>
      </c>
      <c r="T1839" s="12" t="s">
        <v>17882</v>
      </c>
      <c r="U1839" s="12" t="s">
        <v>3808</v>
      </c>
      <c r="V1839" s="12" t="s">
        <v>372</v>
      </c>
      <c r="W1839" s="12" t="s">
        <v>2</v>
      </c>
      <c r="X1839" s="12" t="s">
        <v>16958</v>
      </c>
      <c r="Y1839" s="12" t="s">
        <v>17883</v>
      </c>
      <c r="Z1839" s="12" t="s">
        <v>16790</v>
      </c>
    </row>
    <row r="1840" spans="1:26">
      <c r="A1840" s="12" t="s">
        <v>177</v>
      </c>
      <c r="B1840" s="12" t="s">
        <v>14464</v>
      </c>
      <c r="C1840" s="12" t="s">
        <v>17884</v>
      </c>
      <c r="D1840" s="12" t="s">
        <v>17885</v>
      </c>
      <c r="E1840" s="12" t="s">
        <v>17876</v>
      </c>
      <c r="F1840" s="12" t="s">
        <v>1613</v>
      </c>
      <c r="G1840" s="12" t="s">
        <v>1546</v>
      </c>
      <c r="H1840" s="12" t="s">
        <v>1546</v>
      </c>
      <c r="I1840" s="12" t="s">
        <v>1502</v>
      </c>
      <c r="J1840" s="12" t="s">
        <v>1051</v>
      </c>
      <c r="K1840" s="12" t="s">
        <v>1482</v>
      </c>
      <c r="L1840" s="12" t="s">
        <v>3522</v>
      </c>
      <c r="M1840" s="12" t="s">
        <v>2315</v>
      </c>
      <c r="N1840" s="12" t="s">
        <v>2315</v>
      </c>
      <c r="O1840" s="12" t="s">
        <v>2696</v>
      </c>
      <c r="P1840" s="12" t="s">
        <v>371</v>
      </c>
      <c r="Q1840" s="12" t="s">
        <v>371</v>
      </c>
      <c r="R1840" s="12" t="s">
        <v>2933</v>
      </c>
      <c r="S1840" s="12" t="s">
        <v>8288</v>
      </c>
      <c r="T1840" s="12" t="s">
        <v>14527</v>
      </c>
      <c r="U1840" s="12" t="s">
        <v>17886</v>
      </c>
      <c r="V1840" s="12" t="s">
        <v>6522</v>
      </c>
      <c r="W1840" s="12" t="s">
        <v>4</v>
      </c>
      <c r="X1840" s="12" t="s">
        <v>13384</v>
      </c>
      <c r="Y1840" s="12" t="s">
        <v>13382</v>
      </c>
      <c r="Z1840" s="12" t="s">
        <v>17887</v>
      </c>
    </row>
    <row r="1841" spans="1:26">
      <c r="A1841" s="12" t="s">
        <v>177</v>
      </c>
      <c r="B1841" s="12" t="s">
        <v>16795</v>
      </c>
      <c r="C1841" s="12" t="s">
        <v>17888</v>
      </c>
      <c r="D1841" s="12" t="s">
        <v>17889</v>
      </c>
      <c r="E1841" s="12" t="s">
        <v>17876</v>
      </c>
      <c r="F1841" s="12" t="s">
        <v>1592</v>
      </c>
      <c r="G1841" s="12" t="s">
        <v>1590</v>
      </c>
      <c r="H1841" s="12" t="s">
        <v>1592</v>
      </c>
      <c r="I1841" s="12" t="s">
        <v>1482</v>
      </c>
      <c r="J1841" s="12" t="s">
        <v>3800</v>
      </c>
      <c r="K1841" s="12" t="s">
        <v>3800</v>
      </c>
      <c r="L1841" s="12" t="s">
        <v>3492</v>
      </c>
      <c r="M1841" s="12" t="s">
        <v>5498</v>
      </c>
      <c r="N1841" s="12" t="s">
        <v>3492</v>
      </c>
      <c r="O1841" s="12" t="s">
        <v>375</v>
      </c>
      <c r="P1841" s="12" t="s">
        <v>91</v>
      </c>
      <c r="Q1841" s="12" t="s">
        <v>91</v>
      </c>
      <c r="R1841" s="12" t="s">
        <v>3998</v>
      </c>
      <c r="S1841" s="12" t="s">
        <v>17890</v>
      </c>
      <c r="T1841" s="12" t="s">
        <v>15938</v>
      </c>
      <c r="U1841" s="12" t="s">
        <v>2624</v>
      </c>
      <c r="V1841" s="12" t="s">
        <v>372</v>
      </c>
      <c r="W1841" s="12" t="s">
        <v>2</v>
      </c>
      <c r="X1841" s="12" t="s">
        <v>16204</v>
      </c>
      <c r="Y1841" s="12" t="s">
        <v>14194</v>
      </c>
      <c r="Z1841" s="12" t="s">
        <v>17891</v>
      </c>
    </row>
    <row r="1842" spans="1:26">
      <c r="A1842" s="12" t="s">
        <v>177</v>
      </c>
      <c r="B1842" s="12" t="s">
        <v>17892</v>
      </c>
      <c r="C1842" s="12" t="s">
        <v>17893</v>
      </c>
      <c r="D1842" s="12" t="s">
        <v>17894</v>
      </c>
      <c r="E1842" s="12" t="s">
        <v>17876</v>
      </c>
      <c r="F1842" s="12" t="s">
        <v>1831</v>
      </c>
      <c r="G1842" s="12" t="s">
        <v>1053</v>
      </c>
      <c r="H1842" s="12" t="s">
        <v>3800</v>
      </c>
      <c r="I1842" s="12" t="s">
        <v>3800</v>
      </c>
      <c r="J1842" s="12" t="s">
        <v>3800</v>
      </c>
      <c r="K1842" s="12" t="s">
        <v>3800</v>
      </c>
      <c r="L1842" s="12" t="s">
        <v>2730</v>
      </c>
      <c r="M1842" s="12" t="s">
        <v>2730</v>
      </c>
      <c r="N1842" s="12" t="s">
        <v>91</v>
      </c>
      <c r="O1842" s="12" t="s">
        <v>91</v>
      </c>
      <c r="P1842" s="12" t="s">
        <v>91</v>
      </c>
      <c r="Q1842" s="12" t="s">
        <v>91</v>
      </c>
      <c r="R1842" s="12" t="s">
        <v>2730</v>
      </c>
      <c r="S1842" s="12" t="s">
        <v>13027</v>
      </c>
      <c r="T1842" s="12" t="s">
        <v>17895</v>
      </c>
      <c r="U1842" s="12" t="s">
        <v>3808</v>
      </c>
      <c r="V1842" s="12" t="s">
        <v>372</v>
      </c>
      <c r="W1842" s="12" t="s">
        <v>10</v>
      </c>
      <c r="X1842" s="12" t="s">
        <v>1814</v>
      </c>
      <c r="Y1842" s="12" t="s">
        <v>1814</v>
      </c>
      <c r="Z1842" s="12" t="s">
        <v>12937</v>
      </c>
    </row>
    <row r="1843" spans="1:26">
      <c r="A1843" s="12" t="s">
        <v>177</v>
      </c>
      <c r="B1843" s="12" t="s">
        <v>17896</v>
      </c>
      <c r="C1843" s="12" t="s">
        <v>17897</v>
      </c>
      <c r="D1843" s="12" t="s">
        <v>17898</v>
      </c>
      <c r="E1843" s="12" t="s">
        <v>17876</v>
      </c>
      <c r="F1843" s="12" t="s">
        <v>1547</v>
      </c>
      <c r="G1843" s="12" t="s">
        <v>1590</v>
      </c>
      <c r="H1843" s="12" t="s">
        <v>1592</v>
      </c>
      <c r="I1843" s="12" t="s">
        <v>3800</v>
      </c>
      <c r="J1843" s="12" t="s">
        <v>1482</v>
      </c>
      <c r="K1843" s="12" t="s">
        <v>1482</v>
      </c>
      <c r="L1843" s="12" t="s">
        <v>2773</v>
      </c>
      <c r="M1843" s="12" t="s">
        <v>4192</v>
      </c>
      <c r="N1843" s="12" t="s">
        <v>3442</v>
      </c>
      <c r="O1843" s="12" t="s">
        <v>91</v>
      </c>
      <c r="P1843" s="12" t="s">
        <v>375</v>
      </c>
      <c r="Q1843" s="12" t="s">
        <v>375</v>
      </c>
      <c r="R1843" s="12" t="s">
        <v>3756</v>
      </c>
      <c r="S1843" s="12" t="s">
        <v>17899</v>
      </c>
      <c r="T1843" s="12" t="s">
        <v>17900</v>
      </c>
      <c r="U1843" s="12" t="s">
        <v>2624</v>
      </c>
      <c r="V1843" s="12" t="s">
        <v>6522</v>
      </c>
      <c r="W1843" s="12" t="s">
        <v>10</v>
      </c>
      <c r="X1843" s="12" t="s">
        <v>12917</v>
      </c>
      <c r="Y1843" s="12" t="s">
        <v>12152</v>
      </c>
      <c r="Z1843" s="12" t="s">
        <v>17901</v>
      </c>
    </row>
    <row r="1844" spans="1:26">
      <c r="A1844" s="12" t="s">
        <v>177</v>
      </c>
      <c r="B1844" s="12" t="s">
        <v>16310</v>
      </c>
      <c r="C1844" s="12" t="s">
        <v>17902</v>
      </c>
      <c r="D1844" s="12" t="s">
        <v>17903</v>
      </c>
      <c r="E1844" s="12" t="s">
        <v>17876</v>
      </c>
      <c r="F1844" s="12" t="s">
        <v>1918</v>
      </c>
      <c r="G1844" s="12" t="s">
        <v>1051</v>
      </c>
      <c r="H1844" s="12" t="s">
        <v>3800</v>
      </c>
      <c r="I1844" s="12" t="s">
        <v>3800</v>
      </c>
      <c r="J1844" s="12" t="s">
        <v>1482</v>
      </c>
      <c r="K1844" s="12" t="s">
        <v>1482</v>
      </c>
      <c r="L1844" s="12" t="s">
        <v>4823</v>
      </c>
      <c r="M1844" s="12" t="s">
        <v>371</v>
      </c>
      <c r="N1844" s="12" t="s">
        <v>91</v>
      </c>
      <c r="O1844" s="12" t="s">
        <v>91</v>
      </c>
      <c r="P1844" s="12" t="s">
        <v>3522</v>
      </c>
      <c r="Q1844" s="12" t="s">
        <v>375</v>
      </c>
      <c r="R1844" s="12" t="s">
        <v>2730</v>
      </c>
      <c r="S1844" s="12" t="s">
        <v>17904</v>
      </c>
      <c r="T1844" s="12" t="s">
        <v>17905</v>
      </c>
      <c r="U1844" s="12" t="s">
        <v>2624</v>
      </c>
      <c r="V1844" s="12" t="s">
        <v>6522</v>
      </c>
      <c r="W1844" s="12" t="s">
        <v>11</v>
      </c>
      <c r="X1844" s="12" t="s">
        <v>8241</v>
      </c>
      <c r="Y1844" s="12" t="s">
        <v>12420</v>
      </c>
      <c r="Z1844" s="12" t="s">
        <v>17906</v>
      </c>
    </row>
    <row r="1845" spans="1:26">
      <c r="A1845" s="12" t="s">
        <v>177</v>
      </c>
      <c r="B1845" s="12" t="s">
        <v>17907</v>
      </c>
      <c r="C1845" s="12" t="s">
        <v>17908</v>
      </c>
      <c r="D1845" s="12" t="s">
        <v>17909</v>
      </c>
      <c r="E1845" s="12" t="s">
        <v>17876</v>
      </c>
      <c r="F1845" s="12" t="s">
        <v>1698</v>
      </c>
      <c r="G1845" s="12" t="s">
        <v>1546</v>
      </c>
      <c r="H1845" s="12" t="s">
        <v>1547</v>
      </c>
      <c r="I1845" s="12" t="s">
        <v>3800</v>
      </c>
      <c r="J1845" s="12" t="s">
        <v>1051</v>
      </c>
      <c r="K1845" s="12" t="s">
        <v>1504</v>
      </c>
      <c r="L1845" s="12" t="s">
        <v>2696</v>
      </c>
      <c r="M1845" s="12" t="s">
        <v>2315</v>
      </c>
      <c r="N1845" s="12" t="s">
        <v>471</v>
      </c>
      <c r="O1845" s="12" t="s">
        <v>91</v>
      </c>
      <c r="P1845" s="12" t="s">
        <v>3522</v>
      </c>
      <c r="Q1845" s="12" t="s">
        <v>371</v>
      </c>
      <c r="R1845" s="12" t="s">
        <v>2900</v>
      </c>
      <c r="S1845" s="12" t="s">
        <v>11539</v>
      </c>
      <c r="T1845" s="12" t="s">
        <v>12215</v>
      </c>
      <c r="U1845" s="12" t="s">
        <v>4338</v>
      </c>
      <c r="V1845" s="12" t="s">
        <v>14877</v>
      </c>
      <c r="W1845" s="12" t="s">
        <v>10</v>
      </c>
      <c r="X1845" s="12" t="s">
        <v>15018</v>
      </c>
      <c r="Y1845" s="12" t="s">
        <v>12992</v>
      </c>
      <c r="Z1845" s="12" t="s">
        <v>17910</v>
      </c>
    </row>
    <row r="1846" spans="1:26">
      <c r="A1846" s="12" t="s">
        <v>177</v>
      </c>
      <c r="B1846" s="12" t="s">
        <v>12850</v>
      </c>
      <c r="C1846" s="12" t="s">
        <v>17911</v>
      </c>
      <c r="D1846" s="12" t="s">
        <v>17912</v>
      </c>
      <c r="E1846" s="12" t="s">
        <v>17876</v>
      </c>
      <c r="F1846" s="12" t="s">
        <v>1721</v>
      </c>
      <c r="G1846" s="12" t="s">
        <v>1053</v>
      </c>
      <c r="H1846" s="12" t="s">
        <v>1504</v>
      </c>
      <c r="I1846" s="12" t="s">
        <v>3800</v>
      </c>
      <c r="J1846" s="12" t="s">
        <v>3800</v>
      </c>
      <c r="K1846" s="12" t="s">
        <v>1482</v>
      </c>
      <c r="L1846" s="12" t="s">
        <v>7226</v>
      </c>
      <c r="M1846" s="12" t="s">
        <v>2900</v>
      </c>
      <c r="N1846" s="12" t="s">
        <v>3522</v>
      </c>
      <c r="O1846" s="12" t="s">
        <v>91</v>
      </c>
      <c r="P1846" s="12" t="s">
        <v>91</v>
      </c>
      <c r="Q1846" s="12" t="s">
        <v>371</v>
      </c>
      <c r="R1846" s="12" t="s">
        <v>5932</v>
      </c>
      <c r="S1846" s="12" t="s">
        <v>15245</v>
      </c>
      <c r="T1846" s="12" t="s">
        <v>17913</v>
      </c>
      <c r="U1846" s="12" t="s">
        <v>3808</v>
      </c>
      <c r="V1846" s="12" t="s">
        <v>6522</v>
      </c>
      <c r="W1846" s="12" t="s">
        <v>2</v>
      </c>
      <c r="X1846" s="12" t="s">
        <v>10773</v>
      </c>
      <c r="Y1846" s="12" t="s">
        <v>8584</v>
      </c>
      <c r="Z1846" s="12" t="s">
        <v>17914</v>
      </c>
    </row>
    <row r="1847" spans="1:26">
      <c r="A1847" s="12" t="s">
        <v>177</v>
      </c>
      <c r="B1847" s="12" t="s">
        <v>6701</v>
      </c>
      <c r="C1847" s="12" t="s">
        <v>17915</v>
      </c>
      <c r="D1847" s="12" t="s">
        <v>17916</v>
      </c>
      <c r="E1847" s="12" t="s">
        <v>17876</v>
      </c>
      <c r="F1847" s="12" t="s">
        <v>1546</v>
      </c>
      <c r="G1847" s="12" t="s">
        <v>1657</v>
      </c>
      <c r="H1847" s="12" t="s">
        <v>1546</v>
      </c>
      <c r="I1847" s="12" t="s">
        <v>1502</v>
      </c>
      <c r="J1847" s="12" t="s">
        <v>1051</v>
      </c>
      <c r="K1847" s="12" t="s">
        <v>3800</v>
      </c>
      <c r="L1847" s="12" t="s">
        <v>4781</v>
      </c>
      <c r="M1847" s="12" t="s">
        <v>6802</v>
      </c>
      <c r="N1847" s="12" t="s">
        <v>3522</v>
      </c>
      <c r="O1847" s="12" t="s">
        <v>3522</v>
      </c>
      <c r="P1847" s="12" t="s">
        <v>3522</v>
      </c>
      <c r="Q1847" s="12" t="s">
        <v>91</v>
      </c>
      <c r="R1847" s="12" t="s">
        <v>4147</v>
      </c>
      <c r="S1847" s="12" t="s">
        <v>17469</v>
      </c>
      <c r="T1847" s="12" t="s">
        <v>17917</v>
      </c>
      <c r="U1847" s="12" t="s">
        <v>17886</v>
      </c>
      <c r="V1847" s="12" t="s">
        <v>372</v>
      </c>
      <c r="W1847" s="12" t="s">
        <v>11</v>
      </c>
      <c r="X1847" s="12" t="s">
        <v>17651</v>
      </c>
      <c r="Y1847" s="12" t="s">
        <v>15043</v>
      </c>
      <c r="Z1847" s="12" t="s">
        <v>17918</v>
      </c>
    </row>
    <row r="1848" spans="1:26">
      <c r="A1848" s="12" t="s">
        <v>177</v>
      </c>
      <c r="B1848" s="12" t="s">
        <v>12446</v>
      </c>
      <c r="C1848" s="12" t="s">
        <v>17919</v>
      </c>
      <c r="D1848" s="12" t="s">
        <v>17920</v>
      </c>
      <c r="E1848" s="12" t="s">
        <v>17876</v>
      </c>
      <c r="F1848" s="12" t="s">
        <v>1546</v>
      </c>
      <c r="G1848" s="12" t="s">
        <v>1698</v>
      </c>
      <c r="H1848" s="12" t="s">
        <v>1546</v>
      </c>
      <c r="I1848" s="12" t="s">
        <v>1482</v>
      </c>
      <c r="J1848" s="12" t="s">
        <v>1051</v>
      </c>
      <c r="K1848" s="12" t="s">
        <v>3800</v>
      </c>
      <c r="L1848" s="12" t="s">
        <v>3522</v>
      </c>
      <c r="M1848" s="12" t="s">
        <v>3522</v>
      </c>
      <c r="N1848" s="12" t="s">
        <v>3522</v>
      </c>
      <c r="O1848" s="12" t="s">
        <v>3522</v>
      </c>
      <c r="P1848" s="12" t="s">
        <v>3522</v>
      </c>
      <c r="Q1848" s="12" t="s">
        <v>91</v>
      </c>
      <c r="R1848" s="12" t="s">
        <v>3522</v>
      </c>
      <c r="S1848" s="12" t="s">
        <v>17921</v>
      </c>
      <c r="T1848" s="12" t="s">
        <v>12443</v>
      </c>
      <c r="U1848" s="12" t="s">
        <v>14338</v>
      </c>
      <c r="V1848" s="12" t="s">
        <v>372</v>
      </c>
      <c r="W1848" s="12" t="s">
        <v>11</v>
      </c>
      <c r="X1848" s="12" t="s">
        <v>1814</v>
      </c>
      <c r="Y1848" s="12" t="s">
        <v>1814</v>
      </c>
      <c r="Z1848" s="12" t="s">
        <v>12937</v>
      </c>
    </row>
    <row r="1849" spans="1:26">
      <c r="A1849" s="12" t="s">
        <v>177</v>
      </c>
      <c r="B1849" s="12" t="s">
        <v>14884</v>
      </c>
      <c r="C1849" s="12" t="s">
        <v>17922</v>
      </c>
      <c r="D1849" s="12" t="s">
        <v>17923</v>
      </c>
      <c r="E1849" s="12" t="s">
        <v>17876</v>
      </c>
      <c r="F1849" s="12" t="s">
        <v>1897</v>
      </c>
      <c r="G1849" s="12" t="s">
        <v>1502</v>
      </c>
      <c r="H1849" s="12" t="s">
        <v>3800</v>
      </c>
      <c r="I1849" s="12" t="s">
        <v>3800</v>
      </c>
      <c r="J1849" s="12" t="s">
        <v>1482</v>
      </c>
      <c r="K1849" s="12" t="s">
        <v>3800</v>
      </c>
      <c r="L1849" s="12" t="s">
        <v>8912</v>
      </c>
      <c r="M1849" s="12" t="s">
        <v>2696</v>
      </c>
      <c r="N1849" s="12" t="s">
        <v>91</v>
      </c>
      <c r="O1849" s="12" t="s">
        <v>91</v>
      </c>
      <c r="P1849" s="12" t="s">
        <v>371</v>
      </c>
      <c r="Q1849" s="12" t="s">
        <v>91</v>
      </c>
      <c r="R1849" s="12" t="s">
        <v>5435</v>
      </c>
      <c r="S1849" s="12" t="s">
        <v>10870</v>
      </c>
      <c r="T1849" s="12" t="s">
        <v>17924</v>
      </c>
      <c r="U1849" s="12" t="s">
        <v>2624</v>
      </c>
      <c r="V1849" s="12" t="s">
        <v>372</v>
      </c>
      <c r="W1849" s="12" t="s">
        <v>10</v>
      </c>
      <c r="X1849" s="12" t="s">
        <v>13052</v>
      </c>
      <c r="Y1849" s="12" t="s">
        <v>955</v>
      </c>
      <c r="Z1849" s="12" t="s">
        <v>17925</v>
      </c>
    </row>
    <row r="1850" spans="1:26">
      <c r="A1850" s="12" t="s">
        <v>177</v>
      </c>
      <c r="B1850" s="12" t="s">
        <v>11363</v>
      </c>
      <c r="C1850" s="12" t="s">
        <v>17926</v>
      </c>
      <c r="D1850" s="12" t="s">
        <v>17927</v>
      </c>
      <c r="E1850" s="12" t="s">
        <v>17876</v>
      </c>
      <c r="F1850" s="12" t="s">
        <v>3800</v>
      </c>
      <c r="G1850" s="12" t="s">
        <v>3800</v>
      </c>
      <c r="H1850" s="12" t="s">
        <v>3800</v>
      </c>
      <c r="I1850" s="12" t="s">
        <v>3800</v>
      </c>
      <c r="J1850" s="12" t="s">
        <v>3800</v>
      </c>
      <c r="K1850" s="12" t="s">
        <v>2029</v>
      </c>
      <c r="L1850" s="12" t="s">
        <v>91</v>
      </c>
      <c r="M1850" s="12" t="s">
        <v>91</v>
      </c>
      <c r="N1850" s="12" t="s">
        <v>91</v>
      </c>
      <c r="O1850" s="12" t="s">
        <v>91</v>
      </c>
      <c r="P1850" s="12" t="s">
        <v>91</v>
      </c>
      <c r="Q1850" s="12" t="s">
        <v>2900</v>
      </c>
      <c r="R1850" s="12" t="s">
        <v>2900</v>
      </c>
      <c r="S1850" s="12" t="s">
        <v>91</v>
      </c>
      <c r="T1850" s="12" t="s">
        <v>17928</v>
      </c>
      <c r="U1850" s="12" t="s">
        <v>3808</v>
      </c>
      <c r="V1850" s="12" t="s">
        <v>6841</v>
      </c>
      <c r="W1850" s="12" t="s">
        <v>91</v>
      </c>
      <c r="X1850" s="12" t="s">
        <v>17929</v>
      </c>
      <c r="Y1850" s="12" t="s">
        <v>17929</v>
      </c>
      <c r="Z1850" s="12" t="s">
        <v>91</v>
      </c>
    </row>
    <row r="1851" spans="1:26">
      <c r="A1851" s="12" t="s">
        <v>177</v>
      </c>
      <c r="B1851" s="12" t="s">
        <v>8262</v>
      </c>
      <c r="C1851" s="12" t="s">
        <v>17930</v>
      </c>
      <c r="D1851" s="12" t="s">
        <v>17931</v>
      </c>
      <c r="E1851" s="12" t="s">
        <v>17876</v>
      </c>
      <c r="F1851" s="12" t="s">
        <v>1744</v>
      </c>
      <c r="G1851" s="12" t="s">
        <v>1613</v>
      </c>
      <c r="H1851" s="12" t="s">
        <v>1502</v>
      </c>
      <c r="I1851" s="12" t="s">
        <v>1051</v>
      </c>
      <c r="J1851" s="12" t="s">
        <v>3800</v>
      </c>
      <c r="K1851" s="12" t="s">
        <v>3800</v>
      </c>
      <c r="L1851" s="12" t="s">
        <v>6402</v>
      </c>
      <c r="M1851" s="12" t="s">
        <v>2696</v>
      </c>
      <c r="N1851" s="12" t="s">
        <v>375</v>
      </c>
      <c r="O1851" s="12" t="s">
        <v>371</v>
      </c>
      <c r="P1851" s="12" t="s">
        <v>91</v>
      </c>
      <c r="Q1851" s="12" t="s">
        <v>91</v>
      </c>
      <c r="R1851" s="12" t="s">
        <v>3998</v>
      </c>
      <c r="S1851" s="12" t="s">
        <v>17932</v>
      </c>
      <c r="T1851" s="12" t="s">
        <v>11938</v>
      </c>
      <c r="U1851" s="12" t="s">
        <v>4338</v>
      </c>
      <c r="V1851" s="12" t="s">
        <v>372</v>
      </c>
      <c r="W1851" s="12" t="s">
        <v>10</v>
      </c>
      <c r="X1851" s="12" t="s">
        <v>10990</v>
      </c>
      <c r="Y1851" s="12" t="s">
        <v>13008</v>
      </c>
      <c r="Z1851" s="12" t="s">
        <v>17933</v>
      </c>
    </row>
    <row r="1852" spans="1:26">
      <c r="A1852" s="12" t="s">
        <v>177</v>
      </c>
      <c r="B1852" s="12" t="s">
        <v>14035</v>
      </c>
      <c r="C1852" s="12" t="s">
        <v>17934</v>
      </c>
      <c r="D1852" s="12" t="s">
        <v>17935</v>
      </c>
      <c r="E1852" s="12" t="s">
        <v>17876</v>
      </c>
      <c r="F1852" s="12" t="s">
        <v>1546</v>
      </c>
      <c r="G1852" s="12" t="s">
        <v>1764</v>
      </c>
      <c r="H1852" s="12" t="s">
        <v>3800</v>
      </c>
      <c r="I1852" s="12" t="s">
        <v>3800</v>
      </c>
      <c r="J1852" s="12" t="s">
        <v>1482</v>
      </c>
      <c r="K1852" s="12" t="s">
        <v>1502</v>
      </c>
      <c r="L1852" s="12" t="s">
        <v>4781</v>
      </c>
      <c r="M1852" s="12" t="s">
        <v>3663</v>
      </c>
      <c r="N1852" s="12" t="s">
        <v>91</v>
      </c>
      <c r="O1852" s="12" t="s">
        <v>91</v>
      </c>
      <c r="P1852" s="12" t="s">
        <v>375</v>
      </c>
      <c r="Q1852" s="12" t="s">
        <v>431</v>
      </c>
      <c r="R1852" s="12" t="s">
        <v>2933</v>
      </c>
      <c r="S1852" s="12" t="s">
        <v>8194</v>
      </c>
      <c r="T1852" s="12" t="s">
        <v>17936</v>
      </c>
      <c r="U1852" s="12" t="s">
        <v>2624</v>
      </c>
      <c r="V1852" s="12" t="s">
        <v>17937</v>
      </c>
      <c r="W1852" s="12" t="s">
        <v>10</v>
      </c>
      <c r="X1852" s="12" t="s">
        <v>17386</v>
      </c>
      <c r="Y1852" s="12" t="s">
        <v>15154</v>
      </c>
      <c r="Z1852" s="12" t="s">
        <v>17938</v>
      </c>
    </row>
    <row r="1853" spans="1:26">
      <c r="A1853" s="12" t="s">
        <v>177</v>
      </c>
      <c r="B1853" s="12" t="s">
        <v>13058</v>
      </c>
      <c r="C1853" s="12" t="s">
        <v>17939</v>
      </c>
      <c r="D1853" s="12" t="s">
        <v>17940</v>
      </c>
      <c r="E1853" s="12" t="s">
        <v>17876</v>
      </c>
      <c r="F1853" s="12" t="s">
        <v>1786</v>
      </c>
      <c r="G1853" s="12" t="s">
        <v>1657</v>
      </c>
      <c r="H1853" s="12" t="s">
        <v>3800</v>
      </c>
      <c r="I1853" s="12" t="s">
        <v>3800</v>
      </c>
      <c r="J1853" s="12" t="s">
        <v>3800</v>
      </c>
      <c r="K1853" s="12" t="s">
        <v>1051</v>
      </c>
      <c r="L1853" s="12" t="s">
        <v>4261</v>
      </c>
      <c r="M1853" s="12" t="s">
        <v>375</v>
      </c>
      <c r="N1853" s="12" t="s">
        <v>91</v>
      </c>
      <c r="O1853" s="12" t="s">
        <v>91</v>
      </c>
      <c r="P1853" s="12" t="s">
        <v>91</v>
      </c>
      <c r="Q1853" s="12" t="s">
        <v>3522</v>
      </c>
      <c r="R1853" s="12" t="s">
        <v>3756</v>
      </c>
      <c r="S1853" s="12" t="s">
        <v>17764</v>
      </c>
      <c r="T1853" s="12" t="s">
        <v>16855</v>
      </c>
      <c r="U1853" s="12" t="s">
        <v>3808</v>
      </c>
      <c r="V1853" s="12" t="s">
        <v>4339</v>
      </c>
      <c r="W1853" s="12" t="s">
        <v>3</v>
      </c>
      <c r="X1853" s="12" t="s">
        <v>16227</v>
      </c>
      <c r="Y1853" s="12" t="s">
        <v>17456</v>
      </c>
      <c r="Z1853" s="12" t="s">
        <v>17941</v>
      </c>
    </row>
    <row r="1854" spans="1:26">
      <c r="A1854" s="12" t="s">
        <v>177</v>
      </c>
      <c r="B1854" s="12" t="s">
        <v>17942</v>
      </c>
      <c r="C1854" s="12" t="s">
        <v>17943</v>
      </c>
      <c r="D1854" s="12" t="s">
        <v>17944</v>
      </c>
      <c r="E1854" s="12" t="s">
        <v>17876</v>
      </c>
      <c r="F1854" s="12" t="s">
        <v>2007</v>
      </c>
      <c r="G1854" s="12" t="s">
        <v>1051</v>
      </c>
      <c r="H1854" s="12" t="s">
        <v>3800</v>
      </c>
      <c r="I1854" s="12" t="s">
        <v>3800</v>
      </c>
      <c r="J1854" s="12" t="s">
        <v>3800</v>
      </c>
      <c r="K1854" s="12" t="s">
        <v>3800</v>
      </c>
      <c r="L1854" s="12" t="s">
        <v>3522</v>
      </c>
      <c r="M1854" s="12" t="s">
        <v>3522</v>
      </c>
      <c r="N1854" s="12" t="s">
        <v>91</v>
      </c>
      <c r="O1854" s="12" t="s">
        <v>91</v>
      </c>
      <c r="P1854" s="12" t="s">
        <v>91</v>
      </c>
      <c r="Q1854" s="12" t="s">
        <v>91</v>
      </c>
      <c r="R1854" s="12" t="s">
        <v>3522</v>
      </c>
      <c r="S1854" s="12" t="s">
        <v>13734</v>
      </c>
      <c r="T1854" s="12" t="s">
        <v>13867</v>
      </c>
      <c r="U1854" s="12" t="s">
        <v>3808</v>
      </c>
      <c r="V1854" s="12" t="s">
        <v>372</v>
      </c>
      <c r="W1854" s="12" t="s">
        <v>10</v>
      </c>
      <c r="X1854" s="12" t="s">
        <v>1814</v>
      </c>
      <c r="Y1854" s="12" t="s">
        <v>1814</v>
      </c>
      <c r="Z1854" s="12" t="s">
        <v>12937</v>
      </c>
    </row>
    <row r="1855" spans="1:26">
      <c r="A1855" s="12" t="s">
        <v>177</v>
      </c>
      <c r="B1855" s="12" t="s">
        <v>16232</v>
      </c>
      <c r="C1855" s="12" t="s">
        <v>17945</v>
      </c>
      <c r="D1855" s="12" t="s">
        <v>17946</v>
      </c>
      <c r="E1855" s="12" t="s">
        <v>17876</v>
      </c>
      <c r="F1855" s="12" t="s">
        <v>1984</v>
      </c>
      <c r="G1855" s="12" t="s">
        <v>1051</v>
      </c>
      <c r="H1855" s="12" t="s">
        <v>1051</v>
      </c>
      <c r="I1855" s="12" t="s">
        <v>3800</v>
      </c>
      <c r="J1855" s="12" t="s">
        <v>3800</v>
      </c>
      <c r="K1855" s="12" t="s">
        <v>3800</v>
      </c>
      <c r="L1855" s="12" t="s">
        <v>2897</v>
      </c>
      <c r="M1855" s="12" t="s">
        <v>3522</v>
      </c>
      <c r="N1855" s="12" t="s">
        <v>3522</v>
      </c>
      <c r="O1855" s="12" t="s">
        <v>91</v>
      </c>
      <c r="P1855" s="12" t="s">
        <v>91</v>
      </c>
      <c r="Q1855" s="12" t="s">
        <v>91</v>
      </c>
      <c r="R1855" s="12" t="s">
        <v>5956</v>
      </c>
      <c r="S1855" s="12" t="s">
        <v>17947</v>
      </c>
      <c r="T1855" s="12" t="s">
        <v>17948</v>
      </c>
      <c r="U1855" s="12" t="s">
        <v>3808</v>
      </c>
      <c r="V1855" s="12" t="s">
        <v>372</v>
      </c>
      <c r="W1855" s="12" t="s">
        <v>2</v>
      </c>
      <c r="X1855" s="12" t="s">
        <v>17949</v>
      </c>
      <c r="Y1855" s="12" t="s">
        <v>16755</v>
      </c>
      <c r="Z1855" s="12" t="s">
        <v>17950</v>
      </c>
    </row>
    <row r="1856" spans="1:26">
      <c r="A1856" s="12" t="s">
        <v>177</v>
      </c>
      <c r="B1856" s="12" t="s">
        <v>11957</v>
      </c>
      <c r="C1856" s="12" t="s">
        <v>17951</v>
      </c>
      <c r="D1856" s="12" t="s">
        <v>17952</v>
      </c>
      <c r="E1856" s="12" t="s">
        <v>17876</v>
      </c>
      <c r="F1856" s="12" t="s">
        <v>1051</v>
      </c>
      <c r="G1856" s="12" t="s">
        <v>1764</v>
      </c>
      <c r="H1856" s="12" t="s">
        <v>1546</v>
      </c>
      <c r="I1856" s="12" t="s">
        <v>1482</v>
      </c>
      <c r="J1856" s="12" t="s">
        <v>1051</v>
      </c>
      <c r="K1856" s="12" t="s">
        <v>1482</v>
      </c>
      <c r="L1856" s="12" t="s">
        <v>371</v>
      </c>
      <c r="M1856" s="12" t="s">
        <v>5232</v>
      </c>
      <c r="N1856" s="12" t="s">
        <v>371</v>
      </c>
      <c r="O1856" s="12" t="s">
        <v>371</v>
      </c>
      <c r="P1856" s="12" t="s">
        <v>371</v>
      </c>
      <c r="Q1856" s="12" t="s">
        <v>371</v>
      </c>
      <c r="R1856" s="12" t="s">
        <v>17953</v>
      </c>
      <c r="S1856" s="12" t="s">
        <v>17954</v>
      </c>
      <c r="T1856" s="12" t="s">
        <v>17955</v>
      </c>
      <c r="U1856" s="12" t="s">
        <v>14338</v>
      </c>
      <c r="V1856" s="12" t="s">
        <v>6522</v>
      </c>
      <c r="W1856" s="12" t="s">
        <v>3</v>
      </c>
      <c r="X1856" s="12" t="s">
        <v>1704</v>
      </c>
      <c r="Y1856" s="12" t="s">
        <v>17956</v>
      </c>
      <c r="Z1856" s="12" t="s">
        <v>17957</v>
      </c>
    </row>
    <row r="1857" spans="1:26">
      <c r="A1857" s="12" t="s">
        <v>177</v>
      </c>
      <c r="B1857" s="12" t="s">
        <v>13160</v>
      </c>
      <c r="C1857" s="12" t="s">
        <v>17958</v>
      </c>
      <c r="D1857" s="12" t="s">
        <v>17959</v>
      </c>
      <c r="E1857" s="12" t="s">
        <v>17876</v>
      </c>
      <c r="F1857" s="12" t="s">
        <v>1786</v>
      </c>
      <c r="G1857" s="12" t="s">
        <v>1504</v>
      </c>
      <c r="H1857" s="12" t="s">
        <v>1502</v>
      </c>
      <c r="I1857" s="12" t="s">
        <v>1051</v>
      </c>
      <c r="J1857" s="12" t="s">
        <v>1051</v>
      </c>
      <c r="K1857" s="12" t="s">
        <v>1482</v>
      </c>
      <c r="L1857" s="12" t="s">
        <v>4104</v>
      </c>
      <c r="M1857" s="12" t="s">
        <v>2172</v>
      </c>
      <c r="N1857" s="12" t="s">
        <v>375</v>
      </c>
      <c r="O1857" s="12" t="s">
        <v>371</v>
      </c>
      <c r="P1857" s="12" t="s">
        <v>371</v>
      </c>
      <c r="Q1857" s="12" t="s">
        <v>3522</v>
      </c>
      <c r="R1857" s="12" t="s">
        <v>2933</v>
      </c>
      <c r="S1857" s="12" t="s">
        <v>17960</v>
      </c>
      <c r="T1857" s="12" t="s">
        <v>17961</v>
      </c>
      <c r="U1857" s="12" t="s">
        <v>2624</v>
      </c>
      <c r="V1857" s="12" t="s">
        <v>6522</v>
      </c>
      <c r="W1857" s="12" t="s">
        <v>3</v>
      </c>
      <c r="X1857" s="12" t="s">
        <v>8682</v>
      </c>
      <c r="Y1857" s="12" t="s">
        <v>10736</v>
      </c>
      <c r="Z1857" s="12" t="s">
        <v>17962</v>
      </c>
    </row>
    <row r="1858" spans="1:26">
      <c r="A1858" s="12" t="s">
        <v>177</v>
      </c>
      <c r="B1858" s="12" t="s">
        <v>16832</v>
      </c>
      <c r="C1858" s="12" t="s">
        <v>17963</v>
      </c>
      <c r="D1858" s="12" t="s">
        <v>17964</v>
      </c>
      <c r="E1858" s="12" t="s">
        <v>17876</v>
      </c>
      <c r="F1858" s="12" t="s">
        <v>1053</v>
      </c>
      <c r="G1858" s="12" t="s">
        <v>1053</v>
      </c>
      <c r="H1858" s="12" t="s">
        <v>1053</v>
      </c>
      <c r="I1858" s="12" t="s">
        <v>3800</v>
      </c>
      <c r="J1858" s="12" t="s">
        <v>3800</v>
      </c>
      <c r="K1858" s="12" t="s">
        <v>3800</v>
      </c>
      <c r="L1858" s="12" t="s">
        <v>2315</v>
      </c>
      <c r="M1858" s="12" t="s">
        <v>2315</v>
      </c>
      <c r="N1858" s="12" t="s">
        <v>3998</v>
      </c>
      <c r="O1858" s="12" t="s">
        <v>91</v>
      </c>
      <c r="P1858" s="12" t="s">
        <v>91</v>
      </c>
      <c r="Q1858" s="12" t="s">
        <v>91</v>
      </c>
      <c r="R1858" s="12" t="s">
        <v>2933</v>
      </c>
      <c r="S1858" s="12" t="s">
        <v>8194</v>
      </c>
      <c r="T1858" s="12" t="s">
        <v>16065</v>
      </c>
      <c r="U1858" s="12" t="s">
        <v>3808</v>
      </c>
      <c r="V1858" s="12" t="s">
        <v>372</v>
      </c>
      <c r="W1858" s="12" t="s">
        <v>2</v>
      </c>
      <c r="X1858" s="12" t="s">
        <v>17965</v>
      </c>
      <c r="Y1858" s="12" t="s">
        <v>17966</v>
      </c>
      <c r="Z1858" s="12" t="s">
        <v>17967</v>
      </c>
    </row>
    <row r="1859" spans="1:26">
      <c r="A1859" s="12" t="s">
        <v>177</v>
      </c>
      <c r="B1859" s="12" t="s">
        <v>13271</v>
      </c>
      <c r="C1859" s="12" t="s">
        <v>17968</v>
      </c>
      <c r="D1859" s="12" t="s">
        <v>17969</v>
      </c>
      <c r="E1859" s="12" t="s">
        <v>17970</v>
      </c>
      <c r="F1859" s="12" t="s">
        <v>1546</v>
      </c>
      <c r="G1859" s="12" t="s">
        <v>1053</v>
      </c>
      <c r="H1859" s="12" t="s">
        <v>1502</v>
      </c>
      <c r="I1859" s="12" t="s">
        <v>1546</v>
      </c>
      <c r="J1859" s="12" t="s">
        <v>1051</v>
      </c>
      <c r="K1859" s="12" t="s">
        <v>3800</v>
      </c>
      <c r="L1859" s="12" t="s">
        <v>4781</v>
      </c>
      <c r="M1859" s="12" t="s">
        <v>2315</v>
      </c>
      <c r="N1859" s="12" t="s">
        <v>2696</v>
      </c>
      <c r="O1859" s="12" t="s">
        <v>2315</v>
      </c>
      <c r="P1859" s="12" t="s">
        <v>3522</v>
      </c>
      <c r="Q1859" s="12" t="s">
        <v>91</v>
      </c>
      <c r="R1859" s="12" t="s">
        <v>8329</v>
      </c>
      <c r="S1859" s="12" t="s">
        <v>7829</v>
      </c>
      <c r="T1859" s="12" t="s">
        <v>13388</v>
      </c>
      <c r="U1859" s="12" t="s">
        <v>17971</v>
      </c>
      <c r="V1859" s="12" t="s">
        <v>372</v>
      </c>
      <c r="W1859" s="12" t="s">
        <v>11</v>
      </c>
      <c r="X1859" s="12" t="s">
        <v>12563</v>
      </c>
      <c r="Y1859" s="12" t="s">
        <v>17896</v>
      </c>
      <c r="Z1859" s="12" t="s">
        <v>17972</v>
      </c>
    </row>
    <row r="1860" spans="1:26">
      <c r="A1860" s="12" t="s">
        <v>177</v>
      </c>
      <c r="B1860" s="12" t="s">
        <v>15125</v>
      </c>
      <c r="C1860" s="12" t="s">
        <v>17973</v>
      </c>
      <c r="D1860" s="12" t="s">
        <v>17974</v>
      </c>
      <c r="E1860" s="12" t="s">
        <v>17970</v>
      </c>
      <c r="F1860" s="12" t="s">
        <v>1698</v>
      </c>
      <c r="G1860" s="12" t="s">
        <v>1613</v>
      </c>
      <c r="H1860" s="12" t="s">
        <v>1051</v>
      </c>
      <c r="I1860" s="12" t="s">
        <v>3800</v>
      </c>
      <c r="J1860" s="12" t="s">
        <v>1051</v>
      </c>
      <c r="K1860" s="12" t="s">
        <v>1502</v>
      </c>
      <c r="L1860" s="12" t="s">
        <v>4781</v>
      </c>
      <c r="M1860" s="12" t="s">
        <v>2696</v>
      </c>
      <c r="N1860" s="12" t="s">
        <v>3522</v>
      </c>
      <c r="O1860" s="12" t="s">
        <v>91</v>
      </c>
      <c r="P1860" s="12" t="s">
        <v>3522</v>
      </c>
      <c r="Q1860" s="12" t="s">
        <v>2696</v>
      </c>
      <c r="R1860" s="12" t="s">
        <v>9090</v>
      </c>
      <c r="S1860" s="12" t="s">
        <v>13794</v>
      </c>
      <c r="T1860" s="12" t="s">
        <v>10591</v>
      </c>
      <c r="U1860" s="12" t="s">
        <v>7629</v>
      </c>
      <c r="V1860" s="12" t="s">
        <v>17975</v>
      </c>
      <c r="W1860" s="12" t="s">
        <v>11</v>
      </c>
      <c r="X1860" s="12" t="s">
        <v>9208</v>
      </c>
      <c r="Y1860" s="12" t="s">
        <v>15597</v>
      </c>
      <c r="Z1860" s="12" t="s">
        <v>17976</v>
      </c>
    </row>
    <row r="1861" spans="1:26">
      <c r="A1861" s="12" t="s">
        <v>177</v>
      </c>
      <c r="B1861" s="12" t="s">
        <v>15809</v>
      </c>
      <c r="C1861" s="12" t="s">
        <v>17977</v>
      </c>
      <c r="D1861" s="12" t="s">
        <v>17978</v>
      </c>
      <c r="E1861" s="12" t="s">
        <v>17970</v>
      </c>
      <c r="F1861" s="12" t="s">
        <v>3800</v>
      </c>
      <c r="G1861" s="12" t="s">
        <v>3800</v>
      </c>
      <c r="H1861" s="12" t="s">
        <v>3800</v>
      </c>
      <c r="I1861" s="12" t="s">
        <v>3800</v>
      </c>
      <c r="J1861" s="12" t="s">
        <v>3800</v>
      </c>
      <c r="K1861" s="12" t="s">
        <v>2007</v>
      </c>
      <c r="L1861" s="12" t="s">
        <v>91</v>
      </c>
      <c r="M1861" s="12" t="s">
        <v>91</v>
      </c>
      <c r="N1861" s="12" t="s">
        <v>91</v>
      </c>
      <c r="O1861" s="12" t="s">
        <v>91</v>
      </c>
      <c r="P1861" s="12" t="s">
        <v>91</v>
      </c>
      <c r="Q1861" s="12" t="s">
        <v>1156</v>
      </c>
      <c r="R1861" s="12" t="s">
        <v>1156</v>
      </c>
      <c r="S1861" s="12" t="s">
        <v>91</v>
      </c>
      <c r="T1861" s="12" t="s">
        <v>17979</v>
      </c>
      <c r="U1861" s="12" t="s">
        <v>3808</v>
      </c>
      <c r="V1861" s="12" t="s">
        <v>6841</v>
      </c>
      <c r="W1861" s="12" t="s">
        <v>91</v>
      </c>
      <c r="X1861" s="12" t="s">
        <v>17980</v>
      </c>
      <c r="Y1861" s="12" t="s">
        <v>17980</v>
      </c>
      <c r="Z1861" s="12" t="s">
        <v>91</v>
      </c>
    </row>
    <row r="1862" spans="1:26">
      <c r="A1862" s="12" t="s">
        <v>177</v>
      </c>
      <c r="B1862" s="12" t="s">
        <v>11533</v>
      </c>
      <c r="C1862" s="12" t="s">
        <v>17981</v>
      </c>
      <c r="D1862" s="12" t="s">
        <v>17982</v>
      </c>
      <c r="E1862" s="12" t="s">
        <v>17970</v>
      </c>
      <c r="F1862" s="12" t="s">
        <v>1786</v>
      </c>
      <c r="G1862" s="12" t="s">
        <v>1547</v>
      </c>
      <c r="H1862" s="12" t="s">
        <v>3800</v>
      </c>
      <c r="I1862" s="12" t="s">
        <v>1051</v>
      </c>
      <c r="J1862" s="12" t="s">
        <v>3800</v>
      </c>
      <c r="K1862" s="12" t="s">
        <v>1502</v>
      </c>
      <c r="L1862" s="12" t="s">
        <v>3413</v>
      </c>
      <c r="M1862" s="12" t="s">
        <v>2038</v>
      </c>
      <c r="N1862" s="12" t="s">
        <v>91</v>
      </c>
      <c r="O1862" s="12" t="s">
        <v>371</v>
      </c>
      <c r="P1862" s="12" t="s">
        <v>91</v>
      </c>
      <c r="Q1862" s="12" t="s">
        <v>431</v>
      </c>
      <c r="R1862" s="12" t="s">
        <v>375</v>
      </c>
      <c r="S1862" s="12" t="s">
        <v>17253</v>
      </c>
      <c r="T1862" s="12" t="s">
        <v>17983</v>
      </c>
      <c r="U1862" s="12" t="s">
        <v>7629</v>
      </c>
      <c r="V1862" s="12" t="s">
        <v>17975</v>
      </c>
      <c r="W1862" s="12" t="s">
        <v>10</v>
      </c>
      <c r="X1862" s="12" t="s">
        <v>17984</v>
      </c>
      <c r="Y1862" s="12" t="s">
        <v>15008</v>
      </c>
      <c r="Z1862" s="12" t="s">
        <v>17985</v>
      </c>
    </row>
    <row r="1863" spans="1:26">
      <c r="A1863" s="12" t="s">
        <v>177</v>
      </c>
      <c r="B1863" s="12" t="s">
        <v>16610</v>
      </c>
      <c r="C1863" s="12" t="s">
        <v>17986</v>
      </c>
      <c r="D1863" s="12" t="s">
        <v>17987</v>
      </c>
      <c r="E1863" s="12" t="s">
        <v>17970</v>
      </c>
      <c r="F1863" s="12" t="s">
        <v>1504</v>
      </c>
      <c r="G1863" s="12" t="s">
        <v>1547</v>
      </c>
      <c r="H1863" s="12" t="s">
        <v>1657</v>
      </c>
      <c r="I1863" s="12" t="s">
        <v>1051</v>
      </c>
      <c r="J1863" s="12" t="s">
        <v>1482</v>
      </c>
      <c r="K1863" s="12" t="s">
        <v>1547</v>
      </c>
      <c r="L1863" s="12" t="s">
        <v>3522</v>
      </c>
      <c r="M1863" s="12" t="s">
        <v>3522</v>
      </c>
      <c r="N1863" s="12" t="s">
        <v>3522</v>
      </c>
      <c r="O1863" s="12" t="s">
        <v>3522</v>
      </c>
      <c r="P1863" s="12" t="s">
        <v>375</v>
      </c>
      <c r="Q1863" s="12" t="s">
        <v>2038</v>
      </c>
      <c r="R1863" s="12" t="s">
        <v>5929</v>
      </c>
      <c r="S1863" s="12" t="s">
        <v>17988</v>
      </c>
      <c r="T1863" s="12" t="s">
        <v>11938</v>
      </c>
      <c r="U1863" s="12" t="s">
        <v>10188</v>
      </c>
      <c r="V1863" s="12" t="s">
        <v>10189</v>
      </c>
      <c r="W1863" s="12" t="s">
        <v>4</v>
      </c>
      <c r="X1863" s="12" t="s">
        <v>15346</v>
      </c>
      <c r="Y1863" s="12" t="s">
        <v>16633</v>
      </c>
      <c r="Z1863" s="12" t="s">
        <v>17989</v>
      </c>
    </row>
    <row r="1864" spans="1:26">
      <c r="A1864" s="12" t="s">
        <v>177</v>
      </c>
      <c r="B1864" s="12" t="s">
        <v>11645</v>
      </c>
      <c r="C1864" s="12" t="s">
        <v>17990</v>
      </c>
      <c r="D1864" s="12" t="s">
        <v>17991</v>
      </c>
      <c r="E1864" s="12" t="s">
        <v>17970</v>
      </c>
      <c r="F1864" s="12" t="s">
        <v>1502</v>
      </c>
      <c r="G1864" s="12" t="s">
        <v>1657</v>
      </c>
      <c r="H1864" s="12" t="s">
        <v>1502</v>
      </c>
      <c r="I1864" s="12" t="s">
        <v>1502</v>
      </c>
      <c r="J1864" s="12" t="s">
        <v>1482</v>
      </c>
      <c r="K1864" s="12" t="s">
        <v>1482</v>
      </c>
      <c r="L1864" s="12" t="s">
        <v>3522</v>
      </c>
      <c r="M1864" s="12" t="s">
        <v>6802</v>
      </c>
      <c r="N1864" s="12" t="s">
        <v>3522</v>
      </c>
      <c r="O1864" s="12" t="s">
        <v>3522</v>
      </c>
      <c r="P1864" s="12" t="s">
        <v>375</v>
      </c>
      <c r="Q1864" s="12" t="s">
        <v>375</v>
      </c>
      <c r="R1864" s="12" t="s">
        <v>5929</v>
      </c>
      <c r="S1864" s="12" t="s">
        <v>17992</v>
      </c>
      <c r="T1864" s="12" t="s">
        <v>17812</v>
      </c>
      <c r="U1864" s="12" t="s">
        <v>15629</v>
      </c>
      <c r="V1864" s="12" t="s">
        <v>964</v>
      </c>
      <c r="W1864" s="12" t="s">
        <v>4</v>
      </c>
      <c r="X1864" s="12" t="s">
        <v>16018</v>
      </c>
      <c r="Y1864" s="12" t="s">
        <v>13287</v>
      </c>
      <c r="Z1864" s="12" t="s">
        <v>17993</v>
      </c>
    </row>
    <row r="1865" spans="1:26">
      <c r="A1865" s="12" t="s">
        <v>177</v>
      </c>
      <c r="B1865" s="12" t="s">
        <v>14555</v>
      </c>
      <c r="C1865" s="12" t="s">
        <v>17994</v>
      </c>
      <c r="D1865" s="12" t="s">
        <v>17995</v>
      </c>
      <c r="E1865" s="12" t="s">
        <v>17970</v>
      </c>
      <c r="F1865" s="12" t="s">
        <v>1744</v>
      </c>
      <c r="G1865" s="12" t="s">
        <v>1547</v>
      </c>
      <c r="H1865" s="12" t="s">
        <v>1482</v>
      </c>
      <c r="I1865" s="12" t="s">
        <v>3800</v>
      </c>
      <c r="J1865" s="12" t="s">
        <v>3800</v>
      </c>
      <c r="K1865" s="12" t="s">
        <v>1547</v>
      </c>
      <c r="L1865" s="12" t="s">
        <v>375</v>
      </c>
      <c r="M1865" s="12" t="s">
        <v>471</v>
      </c>
      <c r="N1865" s="12" t="s">
        <v>3522</v>
      </c>
      <c r="O1865" s="12" t="s">
        <v>91</v>
      </c>
      <c r="P1865" s="12" t="s">
        <v>91</v>
      </c>
      <c r="Q1865" s="12" t="s">
        <v>371</v>
      </c>
      <c r="R1865" s="12" t="s">
        <v>2191</v>
      </c>
      <c r="S1865" s="12" t="s">
        <v>9595</v>
      </c>
      <c r="T1865" s="12" t="s">
        <v>17996</v>
      </c>
      <c r="U1865" s="12" t="s">
        <v>3808</v>
      </c>
      <c r="V1865" s="12" t="s">
        <v>10189</v>
      </c>
      <c r="W1865" s="12" t="s">
        <v>3</v>
      </c>
      <c r="X1865" s="12" t="s">
        <v>15883</v>
      </c>
      <c r="Y1865" s="12" t="s">
        <v>14510</v>
      </c>
      <c r="Z1865" s="12" t="s">
        <v>17997</v>
      </c>
    </row>
    <row r="1866" spans="1:26">
      <c r="A1866" s="12" t="s">
        <v>177</v>
      </c>
      <c r="B1866" s="12" t="s">
        <v>17998</v>
      </c>
      <c r="C1866" s="12" t="s">
        <v>17999</v>
      </c>
      <c r="D1866" s="12" t="s">
        <v>18000</v>
      </c>
      <c r="E1866" s="12" t="s">
        <v>17970</v>
      </c>
      <c r="F1866" s="12" t="s">
        <v>1502</v>
      </c>
      <c r="G1866" s="12" t="s">
        <v>1657</v>
      </c>
      <c r="H1866" s="12" t="s">
        <v>1502</v>
      </c>
      <c r="I1866" s="12" t="s">
        <v>1482</v>
      </c>
      <c r="J1866" s="12" t="s">
        <v>1051</v>
      </c>
      <c r="K1866" s="12" t="s">
        <v>1547</v>
      </c>
      <c r="L1866" s="12" t="s">
        <v>431</v>
      </c>
      <c r="M1866" s="12" t="s">
        <v>3332</v>
      </c>
      <c r="N1866" s="12" t="s">
        <v>371</v>
      </c>
      <c r="O1866" s="12" t="s">
        <v>371</v>
      </c>
      <c r="P1866" s="12" t="s">
        <v>371</v>
      </c>
      <c r="Q1866" s="12" t="s">
        <v>371</v>
      </c>
      <c r="R1866" s="12" t="s">
        <v>4165</v>
      </c>
      <c r="S1866" s="12" t="s">
        <v>9577</v>
      </c>
      <c r="T1866" s="12" t="s">
        <v>17913</v>
      </c>
      <c r="U1866" s="12" t="s">
        <v>10188</v>
      </c>
      <c r="V1866" s="12" t="s">
        <v>10189</v>
      </c>
      <c r="W1866" s="12" t="s">
        <v>3</v>
      </c>
      <c r="X1866" s="12" t="s">
        <v>17863</v>
      </c>
      <c r="Y1866" s="12" t="s">
        <v>18001</v>
      </c>
      <c r="Z1866" s="12" t="s">
        <v>18002</v>
      </c>
    </row>
    <row r="1867" spans="1:26">
      <c r="A1867" s="12" t="s">
        <v>177</v>
      </c>
      <c r="B1867" s="12" t="s">
        <v>13775</v>
      </c>
      <c r="C1867" s="12" t="s">
        <v>18003</v>
      </c>
      <c r="D1867" s="12" t="s">
        <v>18004</v>
      </c>
      <c r="E1867" s="12" t="s">
        <v>17970</v>
      </c>
      <c r="F1867" s="12" t="s">
        <v>1810</v>
      </c>
      <c r="G1867" s="12" t="s">
        <v>1546</v>
      </c>
      <c r="H1867" s="12" t="s">
        <v>1482</v>
      </c>
      <c r="I1867" s="12" t="s">
        <v>3800</v>
      </c>
      <c r="J1867" s="12" t="s">
        <v>3800</v>
      </c>
      <c r="K1867" s="12" t="s">
        <v>1051</v>
      </c>
      <c r="L1867" s="12" t="s">
        <v>4564</v>
      </c>
      <c r="M1867" s="12" t="s">
        <v>4781</v>
      </c>
      <c r="N1867" s="12" t="s">
        <v>371</v>
      </c>
      <c r="O1867" s="12" t="s">
        <v>91</v>
      </c>
      <c r="P1867" s="12" t="s">
        <v>91</v>
      </c>
      <c r="Q1867" s="12" t="s">
        <v>3522</v>
      </c>
      <c r="R1867" s="12" t="s">
        <v>7226</v>
      </c>
      <c r="S1867" s="12" t="s">
        <v>16538</v>
      </c>
      <c r="T1867" s="12" t="s">
        <v>18005</v>
      </c>
      <c r="U1867" s="12" t="s">
        <v>3808</v>
      </c>
      <c r="V1867" s="12" t="s">
        <v>8291</v>
      </c>
      <c r="W1867" s="12" t="s">
        <v>10</v>
      </c>
      <c r="X1867" s="12" t="s">
        <v>14789</v>
      </c>
      <c r="Y1867" s="12" t="s">
        <v>1836</v>
      </c>
      <c r="Z1867" s="12" t="s">
        <v>18006</v>
      </c>
    </row>
    <row r="1868" spans="1:26">
      <c r="A1868" s="12" t="s">
        <v>177</v>
      </c>
      <c r="B1868" s="12" t="s">
        <v>15247</v>
      </c>
      <c r="C1868" s="12" t="s">
        <v>18007</v>
      </c>
      <c r="D1868" s="12" t="s">
        <v>18008</v>
      </c>
      <c r="E1868" s="12" t="s">
        <v>17970</v>
      </c>
      <c r="F1868" s="12" t="s">
        <v>1613</v>
      </c>
      <c r="G1868" s="12" t="s">
        <v>1590</v>
      </c>
      <c r="H1868" s="12" t="s">
        <v>1547</v>
      </c>
      <c r="I1868" s="12" t="s">
        <v>1051</v>
      </c>
      <c r="J1868" s="12" t="s">
        <v>3800</v>
      </c>
      <c r="K1868" s="12" t="s">
        <v>1051</v>
      </c>
      <c r="L1868" s="12" t="s">
        <v>2696</v>
      </c>
      <c r="M1868" s="12" t="s">
        <v>5498</v>
      </c>
      <c r="N1868" s="12" t="s">
        <v>2038</v>
      </c>
      <c r="O1868" s="12" t="s">
        <v>371</v>
      </c>
      <c r="P1868" s="12" t="s">
        <v>91</v>
      </c>
      <c r="Q1868" s="12" t="s">
        <v>371</v>
      </c>
      <c r="R1868" s="12" t="s">
        <v>8329</v>
      </c>
      <c r="S1868" s="12" t="s">
        <v>18009</v>
      </c>
      <c r="T1868" s="12" t="s">
        <v>15477</v>
      </c>
      <c r="U1868" s="12" t="s">
        <v>7629</v>
      </c>
      <c r="V1868" s="12" t="s">
        <v>8291</v>
      </c>
      <c r="W1868" s="12" t="s">
        <v>2</v>
      </c>
      <c r="X1868" s="12" t="s">
        <v>15487</v>
      </c>
      <c r="Y1868" s="12" t="s">
        <v>14423</v>
      </c>
      <c r="Z1868" s="12" t="s">
        <v>18010</v>
      </c>
    </row>
    <row r="1869" spans="1:26">
      <c r="A1869" s="12" t="s">
        <v>177</v>
      </c>
      <c r="B1869" s="12" t="s">
        <v>14861</v>
      </c>
      <c r="C1869" s="12" t="s">
        <v>18011</v>
      </c>
      <c r="D1869" s="12" t="s">
        <v>18012</v>
      </c>
      <c r="E1869" s="12" t="s">
        <v>17970</v>
      </c>
      <c r="F1869" s="12" t="s">
        <v>1698</v>
      </c>
      <c r="G1869" s="12" t="s">
        <v>1053</v>
      </c>
      <c r="H1869" s="12" t="s">
        <v>1502</v>
      </c>
      <c r="I1869" s="12" t="s">
        <v>1051</v>
      </c>
      <c r="J1869" s="12" t="s">
        <v>3800</v>
      </c>
      <c r="K1869" s="12" t="s">
        <v>3800</v>
      </c>
      <c r="L1869" s="12" t="s">
        <v>3522</v>
      </c>
      <c r="M1869" s="12" t="s">
        <v>2900</v>
      </c>
      <c r="N1869" s="12" t="s">
        <v>2696</v>
      </c>
      <c r="O1869" s="12" t="s">
        <v>371</v>
      </c>
      <c r="P1869" s="12" t="s">
        <v>91</v>
      </c>
      <c r="Q1869" s="12" t="s">
        <v>91</v>
      </c>
      <c r="R1869" s="12" t="s">
        <v>5189</v>
      </c>
      <c r="S1869" s="12" t="s">
        <v>16451</v>
      </c>
      <c r="T1869" s="12" t="s">
        <v>10474</v>
      </c>
      <c r="U1869" s="12" t="s">
        <v>7629</v>
      </c>
      <c r="V1869" s="12" t="s">
        <v>372</v>
      </c>
      <c r="W1869" s="12" t="s">
        <v>2</v>
      </c>
      <c r="X1869" s="12" t="s">
        <v>4229</v>
      </c>
      <c r="Y1869" s="12" t="s">
        <v>11852</v>
      </c>
      <c r="Z1869" s="12" t="s">
        <v>18013</v>
      </c>
    </row>
    <row r="1870" spans="1:26">
      <c r="A1870" s="12" t="s">
        <v>177</v>
      </c>
      <c r="B1870" s="12" t="s">
        <v>15810</v>
      </c>
      <c r="C1870" s="12" t="s">
        <v>18014</v>
      </c>
      <c r="D1870" s="12" t="s">
        <v>18015</v>
      </c>
      <c r="E1870" s="12" t="s">
        <v>17970</v>
      </c>
      <c r="F1870" s="12" t="s">
        <v>1502</v>
      </c>
      <c r="G1870" s="12" t="s">
        <v>1698</v>
      </c>
      <c r="H1870" s="12" t="s">
        <v>1546</v>
      </c>
      <c r="I1870" s="12" t="s">
        <v>3800</v>
      </c>
      <c r="J1870" s="12" t="s">
        <v>1051</v>
      </c>
      <c r="K1870" s="12" t="s">
        <v>1504</v>
      </c>
      <c r="L1870" s="12" t="s">
        <v>3522</v>
      </c>
      <c r="M1870" s="12" t="s">
        <v>2315</v>
      </c>
      <c r="N1870" s="12" t="s">
        <v>2315</v>
      </c>
      <c r="O1870" s="12" t="s">
        <v>91</v>
      </c>
      <c r="P1870" s="12" t="s">
        <v>371</v>
      </c>
      <c r="Q1870" s="12" t="s">
        <v>2172</v>
      </c>
      <c r="R1870" s="12" t="s">
        <v>13951</v>
      </c>
      <c r="S1870" s="12" t="s">
        <v>18016</v>
      </c>
      <c r="T1870" s="12" t="s">
        <v>17917</v>
      </c>
      <c r="U1870" s="12" t="s">
        <v>7629</v>
      </c>
      <c r="V1870" s="12" t="s">
        <v>13956</v>
      </c>
      <c r="W1870" s="12" t="s">
        <v>2</v>
      </c>
      <c r="X1870" s="12" t="s">
        <v>15236</v>
      </c>
      <c r="Y1870" s="12" t="s">
        <v>12841</v>
      </c>
      <c r="Z1870" s="12" t="s">
        <v>18017</v>
      </c>
    </row>
    <row r="1871" spans="1:26">
      <c r="A1871" s="12" t="s">
        <v>177</v>
      </c>
      <c r="B1871" s="12" t="s">
        <v>16050</v>
      </c>
      <c r="C1871" s="12" t="s">
        <v>18018</v>
      </c>
      <c r="D1871" s="12" t="s">
        <v>18019</v>
      </c>
      <c r="E1871" s="12" t="s">
        <v>17970</v>
      </c>
      <c r="F1871" s="12" t="s">
        <v>1657</v>
      </c>
      <c r="G1871" s="12" t="s">
        <v>1764</v>
      </c>
      <c r="H1871" s="12" t="s">
        <v>3800</v>
      </c>
      <c r="I1871" s="12" t="s">
        <v>3800</v>
      </c>
      <c r="J1871" s="12" t="s">
        <v>3800</v>
      </c>
      <c r="K1871" s="12" t="s">
        <v>1051</v>
      </c>
      <c r="L1871" s="12" t="s">
        <v>3663</v>
      </c>
      <c r="M1871" s="12" t="s">
        <v>2315</v>
      </c>
      <c r="N1871" s="12" t="s">
        <v>91</v>
      </c>
      <c r="O1871" s="12" t="s">
        <v>91</v>
      </c>
      <c r="P1871" s="12" t="s">
        <v>91</v>
      </c>
      <c r="Q1871" s="12" t="s">
        <v>3522</v>
      </c>
      <c r="R1871" s="12" t="s">
        <v>8329</v>
      </c>
      <c r="S1871" s="12" t="s">
        <v>15245</v>
      </c>
      <c r="T1871" s="12" t="s">
        <v>18020</v>
      </c>
      <c r="U1871" s="12" t="s">
        <v>3808</v>
      </c>
      <c r="V1871" s="12" t="s">
        <v>8291</v>
      </c>
      <c r="W1871" s="12" t="s">
        <v>10</v>
      </c>
      <c r="X1871" s="12" t="s">
        <v>16789</v>
      </c>
      <c r="Y1871" s="12" t="s">
        <v>16386</v>
      </c>
      <c r="Z1871" s="12" t="s">
        <v>18021</v>
      </c>
    </row>
    <row r="1872" spans="1:26">
      <c r="A1872" s="12" t="s">
        <v>177</v>
      </c>
      <c r="B1872" s="12" t="s">
        <v>17197</v>
      </c>
      <c r="C1872" s="12" t="s">
        <v>18022</v>
      </c>
      <c r="D1872" s="12" t="s">
        <v>18023</v>
      </c>
      <c r="E1872" s="12" t="s">
        <v>17970</v>
      </c>
      <c r="F1872" s="12" t="s">
        <v>1502</v>
      </c>
      <c r="G1872" s="12" t="s">
        <v>1613</v>
      </c>
      <c r="H1872" s="12" t="s">
        <v>1546</v>
      </c>
      <c r="I1872" s="12" t="s">
        <v>1482</v>
      </c>
      <c r="J1872" s="12" t="s">
        <v>1051</v>
      </c>
      <c r="K1872" s="12" t="s">
        <v>1547</v>
      </c>
      <c r="L1872" s="12" t="s">
        <v>3522</v>
      </c>
      <c r="M1872" s="12" t="s">
        <v>2696</v>
      </c>
      <c r="N1872" s="12" t="s">
        <v>375</v>
      </c>
      <c r="O1872" s="12" t="s">
        <v>375</v>
      </c>
      <c r="P1872" s="12" t="s">
        <v>3522</v>
      </c>
      <c r="Q1872" s="12" t="s">
        <v>2773</v>
      </c>
      <c r="R1872" s="12" t="s">
        <v>13951</v>
      </c>
      <c r="S1872" s="12" t="s">
        <v>15115</v>
      </c>
      <c r="T1872" s="12" t="s">
        <v>11440</v>
      </c>
      <c r="U1872" s="12" t="s">
        <v>10188</v>
      </c>
      <c r="V1872" s="12" t="s">
        <v>10189</v>
      </c>
      <c r="W1872" s="12" t="s">
        <v>11</v>
      </c>
      <c r="X1872" s="12" t="s">
        <v>15554</v>
      </c>
      <c r="Y1872" s="12" t="s">
        <v>14154</v>
      </c>
      <c r="Z1872" s="12" t="s">
        <v>18024</v>
      </c>
    </row>
    <row r="1873" spans="1:26">
      <c r="A1873" s="12" t="s">
        <v>177</v>
      </c>
      <c r="B1873" s="12" t="s">
        <v>15154</v>
      </c>
      <c r="C1873" s="12" t="s">
        <v>18025</v>
      </c>
      <c r="D1873" s="12" t="s">
        <v>18026</v>
      </c>
      <c r="E1873" s="12" t="s">
        <v>17970</v>
      </c>
      <c r="F1873" s="12" t="s">
        <v>1547</v>
      </c>
      <c r="G1873" s="12" t="s">
        <v>1657</v>
      </c>
      <c r="H1873" s="12" t="s">
        <v>1592</v>
      </c>
      <c r="I1873" s="12" t="s">
        <v>1051</v>
      </c>
      <c r="J1873" s="12" t="s">
        <v>1482</v>
      </c>
      <c r="K1873" s="12" t="s">
        <v>1051</v>
      </c>
      <c r="L1873" s="12" t="s">
        <v>3522</v>
      </c>
      <c r="M1873" s="12" t="s">
        <v>6802</v>
      </c>
      <c r="N1873" s="12" t="s">
        <v>3583</v>
      </c>
      <c r="O1873" s="12" t="s">
        <v>3522</v>
      </c>
      <c r="P1873" s="12" t="s">
        <v>371</v>
      </c>
      <c r="Q1873" s="12" t="s">
        <v>3522</v>
      </c>
      <c r="R1873" s="12" t="s">
        <v>7226</v>
      </c>
      <c r="S1873" s="12" t="s">
        <v>14642</v>
      </c>
      <c r="T1873" s="12" t="s">
        <v>14897</v>
      </c>
      <c r="U1873" s="12" t="s">
        <v>10188</v>
      </c>
      <c r="V1873" s="12" t="s">
        <v>8291</v>
      </c>
      <c r="W1873" s="12" t="s">
        <v>10</v>
      </c>
      <c r="X1873" s="12" t="s">
        <v>8921</v>
      </c>
      <c r="Y1873" s="12" t="s">
        <v>8733</v>
      </c>
      <c r="Z1873" s="12" t="s">
        <v>18027</v>
      </c>
    </row>
    <row r="1874" spans="1:26">
      <c r="A1874" s="12" t="s">
        <v>177</v>
      </c>
      <c r="B1874" s="12" t="s">
        <v>15598</v>
      </c>
      <c r="C1874" s="12" t="s">
        <v>18028</v>
      </c>
      <c r="D1874" s="12" t="s">
        <v>18029</v>
      </c>
      <c r="E1874" s="12" t="s">
        <v>17970</v>
      </c>
      <c r="F1874" s="12" t="s">
        <v>1698</v>
      </c>
      <c r="G1874" s="12" t="s">
        <v>1613</v>
      </c>
      <c r="H1874" s="12" t="s">
        <v>1482</v>
      </c>
      <c r="I1874" s="12" t="s">
        <v>3800</v>
      </c>
      <c r="J1874" s="12" t="s">
        <v>1504</v>
      </c>
      <c r="K1874" s="12" t="s">
        <v>1051</v>
      </c>
      <c r="L1874" s="12" t="s">
        <v>3664</v>
      </c>
      <c r="M1874" s="12" t="s">
        <v>375</v>
      </c>
      <c r="N1874" s="12" t="s">
        <v>371</v>
      </c>
      <c r="O1874" s="12" t="s">
        <v>91</v>
      </c>
      <c r="P1874" s="12" t="s">
        <v>371</v>
      </c>
      <c r="Q1874" s="12" t="s">
        <v>371</v>
      </c>
      <c r="R1874" s="12" t="s">
        <v>4550</v>
      </c>
      <c r="S1874" s="12" t="s">
        <v>18009</v>
      </c>
      <c r="T1874" s="12" t="s">
        <v>91</v>
      </c>
      <c r="U1874" s="12" t="s">
        <v>10188</v>
      </c>
      <c r="V1874" s="12" t="s">
        <v>8291</v>
      </c>
      <c r="W1874" s="12" t="s">
        <v>3</v>
      </c>
      <c r="X1874" s="12" t="s">
        <v>14014</v>
      </c>
      <c r="Y1874" s="12" t="s">
        <v>12983</v>
      </c>
      <c r="Z1874" s="12" t="s">
        <v>18030</v>
      </c>
    </row>
    <row r="1875" spans="1:26">
      <c r="A1875" s="12" t="s">
        <v>177</v>
      </c>
      <c r="B1875" s="12" t="s">
        <v>18031</v>
      </c>
      <c r="C1875" s="12" t="s">
        <v>18032</v>
      </c>
      <c r="D1875" s="12" t="s">
        <v>18033</v>
      </c>
      <c r="E1875" s="12" t="s">
        <v>17970</v>
      </c>
      <c r="F1875" s="12" t="s">
        <v>1547</v>
      </c>
      <c r="G1875" s="12" t="s">
        <v>1592</v>
      </c>
      <c r="H1875" s="12" t="s">
        <v>1592</v>
      </c>
      <c r="I1875" s="12" t="s">
        <v>1502</v>
      </c>
      <c r="J1875" s="12" t="s">
        <v>1051</v>
      </c>
      <c r="K1875" s="12" t="s">
        <v>1482</v>
      </c>
      <c r="L1875" s="12" t="s">
        <v>471</v>
      </c>
      <c r="M1875" s="12" t="s">
        <v>3583</v>
      </c>
      <c r="N1875" s="12" t="s">
        <v>3583</v>
      </c>
      <c r="O1875" s="12" t="s">
        <v>371</v>
      </c>
      <c r="P1875" s="12" t="s">
        <v>371</v>
      </c>
      <c r="Q1875" s="12" t="s">
        <v>371</v>
      </c>
      <c r="R1875" s="12" t="s">
        <v>4406</v>
      </c>
      <c r="S1875" s="12" t="s">
        <v>18034</v>
      </c>
      <c r="T1875" s="12" t="s">
        <v>18035</v>
      </c>
      <c r="U1875" s="12" t="s">
        <v>14006</v>
      </c>
      <c r="V1875" s="12" t="s">
        <v>964</v>
      </c>
      <c r="W1875" s="12" t="s">
        <v>3</v>
      </c>
      <c r="X1875" s="12" t="s">
        <v>17345</v>
      </c>
      <c r="Y1875" s="12" t="s">
        <v>17345</v>
      </c>
      <c r="Z1875" s="12" t="s">
        <v>18036</v>
      </c>
    </row>
    <row r="1876" spans="1:26">
      <c r="A1876" s="12" t="s">
        <v>177</v>
      </c>
      <c r="B1876" s="12" t="s">
        <v>16611</v>
      </c>
      <c r="C1876" s="12" t="s">
        <v>18037</v>
      </c>
      <c r="D1876" s="12" t="s">
        <v>18038</v>
      </c>
      <c r="E1876" s="12" t="s">
        <v>17970</v>
      </c>
      <c r="F1876" s="12" t="s">
        <v>3800</v>
      </c>
      <c r="G1876" s="12" t="s">
        <v>1613</v>
      </c>
      <c r="H1876" s="12" t="s">
        <v>1590</v>
      </c>
      <c r="I1876" s="12" t="s">
        <v>1547</v>
      </c>
      <c r="J1876" s="12" t="s">
        <v>1051</v>
      </c>
      <c r="K1876" s="12" t="s">
        <v>1051</v>
      </c>
      <c r="L1876" s="12" t="s">
        <v>91</v>
      </c>
      <c r="M1876" s="12" t="s">
        <v>371</v>
      </c>
      <c r="N1876" s="12" t="s">
        <v>371</v>
      </c>
      <c r="O1876" s="12" t="s">
        <v>371</v>
      </c>
      <c r="P1876" s="12" t="s">
        <v>371</v>
      </c>
      <c r="Q1876" s="12" t="s">
        <v>371</v>
      </c>
      <c r="R1876" s="12" t="s">
        <v>371</v>
      </c>
      <c r="S1876" s="12" t="s">
        <v>18039</v>
      </c>
      <c r="T1876" s="12" t="s">
        <v>18040</v>
      </c>
      <c r="U1876" s="12" t="s">
        <v>15629</v>
      </c>
      <c r="V1876" s="12" t="s">
        <v>8291</v>
      </c>
      <c r="W1876" s="12" t="s">
        <v>3</v>
      </c>
      <c r="X1876" s="12" t="s">
        <v>1814</v>
      </c>
      <c r="Y1876" s="12" t="s">
        <v>1814</v>
      </c>
      <c r="Z1876" s="12" t="s">
        <v>12937</v>
      </c>
    </row>
    <row r="1877" spans="1:26">
      <c r="A1877" s="12" t="s">
        <v>177</v>
      </c>
      <c r="B1877" s="12" t="s">
        <v>18041</v>
      </c>
      <c r="C1877" s="12" t="s">
        <v>18042</v>
      </c>
      <c r="D1877" s="12" t="s">
        <v>18043</v>
      </c>
      <c r="E1877" s="12" t="s">
        <v>17970</v>
      </c>
      <c r="F1877" s="12" t="s">
        <v>1764</v>
      </c>
      <c r="G1877" s="12" t="s">
        <v>1592</v>
      </c>
      <c r="H1877" s="12" t="s">
        <v>3800</v>
      </c>
      <c r="I1877" s="12" t="s">
        <v>3800</v>
      </c>
      <c r="J1877" s="12" t="s">
        <v>1482</v>
      </c>
      <c r="K1877" s="12" t="s">
        <v>1482</v>
      </c>
      <c r="L1877" s="12" t="s">
        <v>4436</v>
      </c>
      <c r="M1877" s="12" t="s">
        <v>4769</v>
      </c>
      <c r="N1877" s="12" t="s">
        <v>91</v>
      </c>
      <c r="O1877" s="12" t="s">
        <v>91</v>
      </c>
      <c r="P1877" s="12" t="s">
        <v>371</v>
      </c>
      <c r="Q1877" s="12" t="s">
        <v>375</v>
      </c>
      <c r="R1877" s="12" t="s">
        <v>9090</v>
      </c>
      <c r="S1877" s="12" t="s">
        <v>15349</v>
      </c>
      <c r="T1877" s="12" t="s">
        <v>14068</v>
      </c>
      <c r="U1877" s="12" t="s">
        <v>12043</v>
      </c>
      <c r="V1877" s="12" t="s">
        <v>964</v>
      </c>
      <c r="W1877" s="12" t="s">
        <v>10</v>
      </c>
      <c r="X1877" s="12" t="s">
        <v>2164</v>
      </c>
      <c r="Y1877" s="12" t="s">
        <v>1703</v>
      </c>
      <c r="Z1877" s="12" t="s">
        <v>18044</v>
      </c>
    </row>
    <row r="1878" spans="1:26">
      <c r="A1878" s="12" t="s">
        <v>177</v>
      </c>
      <c r="B1878" s="12" t="s">
        <v>10283</v>
      </c>
      <c r="C1878" s="12" t="s">
        <v>18045</v>
      </c>
      <c r="D1878" s="12" t="s">
        <v>18046</v>
      </c>
      <c r="E1878" s="12" t="s">
        <v>17970</v>
      </c>
      <c r="F1878" s="12" t="s">
        <v>1810</v>
      </c>
      <c r="G1878" s="12" t="s">
        <v>3800</v>
      </c>
      <c r="H1878" s="12" t="s">
        <v>3800</v>
      </c>
      <c r="I1878" s="12" t="s">
        <v>3800</v>
      </c>
      <c r="J1878" s="12" t="s">
        <v>1592</v>
      </c>
      <c r="K1878" s="12" t="s">
        <v>1482</v>
      </c>
      <c r="L1878" s="12" t="s">
        <v>4564</v>
      </c>
      <c r="M1878" s="12" t="s">
        <v>91</v>
      </c>
      <c r="N1878" s="12" t="s">
        <v>91</v>
      </c>
      <c r="O1878" s="12" t="s">
        <v>91</v>
      </c>
      <c r="P1878" s="12" t="s">
        <v>3442</v>
      </c>
      <c r="Q1878" s="12" t="s">
        <v>375</v>
      </c>
      <c r="R1878" s="12" t="s">
        <v>2731</v>
      </c>
      <c r="S1878" s="12" t="s">
        <v>7773</v>
      </c>
      <c r="T1878" s="12" t="s">
        <v>14911</v>
      </c>
      <c r="U1878" s="12" t="s">
        <v>17971</v>
      </c>
      <c r="V1878" s="12" t="s">
        <v>964</v>
      </c>
      <c r="W1878" s="12" t="s">
        <v>3</v>
      </c>
      <c r="X1878" s="12" t="s">
        <v>18047</v>
      </c>
      <c r="Y1878" s="12" t="s">
        <v>12729</v>
      </c>
      <c r="Z1878" s="12" t="s">
        <v>18048</v>
      </c>
    </row>
    <row r="1879" spans="1:26">
      <c r="A1879" s="12" t="s">
        <v>177</v>
      </c>
      <c r="B1879" s="12" t="s">
        <v>7868</v>
      </c>
      <c r="C1879" s="12" t="s">
        <v>18049</v>
      </c>
      <c r="D1879" s="12" t="s">
        <v>18050</v>
      </c>
      <c r="E1879" s="12" t="s">
        <v>17970</v>
      </c>
      <c r="F1879" s="12" t="s">
        <v>3800</v>
      </c>
      <c r="G1879" s="12" t="s">
        <v>3800</v>
      </c>
      <c r="H1879" s="12" t="s">
        <v>3800</v>
      </c>
      <c r="I1879" s="12" t="s">
        <v>3800</v>
      </c>
      <c r="J1879" s="12" t="s">
        <v>3800</v>
      </c>
      <c r="K1879" s="12" t="s">
        <v>2007</v>
      </c>
      <c r="L1879" s="12" t="s">
        <v>91</v>
      </c>
      <c r="M1879" s="12" t="s">
        <v>91</v>
      </c>
      <c r="N1879" s="12" t="s">
        <v>91</v>
      </c>
      <c r="O1879" s="12" t="s">
        <v>91</v>
      </c>
      <c r="P1879" s="12" t="s">
        <v>91</v>
      </c>
      <c r="Q1879" s="12" t="s">
        <v>18051</v>
      </c>
      <c r="R1879" s="12" t="s">
        <v>18051</v>
      </c>
      <c r="S1879" s="12" t="s">
        <v>91</v>
      </c>
      <c r="T1879" s="12" t="s">
        <v>18052</v>
      </c>
      <c r="U1879" s="12" t="s">
        <v>3808</v>
      </c>
      <c r="V1879" s="12" t="s">
        <v>6841</v>
      </c>
      <c r="W1879" s="12" t="s">
        <v>91</v>
      </c>
      <c r="X1879" s="12" t="s">
        <v>18053</v>
      </c>
      <c r="Y1879" s="12" t="s">
        <v>18053</v>
      </c>
      <c r="Z1879" s="12" t="s">
        <v>91</v>
      </c>
    </row>
    <row r="1880" spans="1:26">
      <c r="A1880" s="12" t="s">
        <v>177</v>
      </c>
      <c r="B1880" s="12" t="s">
        <v>17649</v>
      </c>
      <c r="C1880" s="12" t="s">
        <v>18054</v>
      </c>
      <c r="D1880" s="12" t="s">
        <v>18055</v>
      </c>
      <c r="E1880" s="12" t="s">
        <v>18056</v>
      </c>
      <c r="F1880" s="12" t="s">
        <v>1053</v>
      </c>
      <c r="G1880" s="12" t="s">
        <v>1053</v>
      </c>
      <c r="H1880" s="12" t="s">
        <v>1502</v>
      </c>
      <c r="I1880" s="12" t="s">
        <v>1051</v>
      </c>
      <c r="J1880" s="12" t="s">
        <v>3800</v>
      </c>
      <c r="K1880" s="12" t="s">
        <v>1482</v>
      </c>
      <c r="L1880" s="12" t="s">
        <v>3522</v>
      </c>
      <c r="M1880" s="12" t="s">
        <v>3522</v>
      </c>
      <c r="N1880" s="12" t="s">
        <v>2696</v>
      </c>
      <c r="O1880" s="12" t="s">
        <v>3522</v>
      </c>
      <c r="P1880" s="12" t="s">
        <v>91</v>
      </c>
      <c r="Q1880" s="12" t="s">
        <v>371</v>
      </c>
      <c r="R1880" s="12" t="s">
        <v>6142</v>
      </c>
      <c r="S1880" s="12" t="s">
        <v>18057</v>
      </c>
      <c r="T1880" s="12" t="s">
        <v>15477</v>
      </c>
      <c r="U1880" s="12" t="s">
        <v>12859</v>
      </c>
      <c r="V1880" s="12" t="s">
        <v>1012</v>
      </c>
      <c r="W1880" s="12" t="s">
        <v>4</v>
      </c>
      <c r="X1880" s="12" t="s">
        <v>16674</v>
      </c>
      <c r="Y1880" s="12" t="s">
        <v>17863</v>
      </c>
      <c r="Z1880" s="12" t="s">
        <v>18058</v>
      </c>
    </row>
    <row r="1881" spans="1:26">
      <c r="A1881" s="12" t="s">
        <v>177</v>
      </c>
      <c r="B1881" s="12" t="s">
        <v>12060</v>
      </c>
      <c r="C1881" s="12" t="s">
        <v>18059</v>
      </c>
      <c r="D1881" s="12" t="s">
        <v>18060</v>
      </c>
      <c r="E1881" s="12" t="s">
        <v>18056</v>
      </c>
      <c r="F1881" s="12" t="s">
        <v>3800</v>
      </c>
      <c r="G1881" s="12" t="s">
        <v>1502</v>
      </c>
      <c r="H1881" s="12" t="s">
        <v>1590</v>
      </c>
      <c r="I1881" s="12" t="s">
        <v>1546</v>
      </c>
      <c r="J1881" s="12" t="s">
        <v>1051</v>
      </c>
      <c r="K1881" s="12" t="s">
        <v>1504</v>
      </c>
      <c r="L1881" s="12" t="s">
        <v>91</v>
      </c>
      <c r="M1881" s="12" t="s">
        <v>371</v>
      </c>
      <c r="N1881" s="12" t="s">
        <v>5802</v>
      </c>
      <c r="O1881" s="12" t="s">
        <v>371</v>
      </c>
      <c r="P1881" s="12" t="s">
        <v>3522</v>
      </c>
      <c r="Q1881" s="12" t="s">
        <v>2172</v>
      </c>
      <c r="R1881" s="12" t="s">
        <v>471</v>
      </c>
      <c r="S1881" s="12" t="s">
        <v>18061</v>
      </c>
      <c r="T1881" s="12" t="s">
        <v>18062</v>
      </c>
      <c r="U1881" s="12" t="s">
        <v>18063</v>
      </c>
      <c r="V1881" s="12" t="s">
        <v>10910</v>
      </c>
      <c r="W1881" s="12" t="s">
        <v>3</v>
      </c>
      <c r="X1881" s="12" t="s">
        <v>1534</v>
      </c>
      <c r="Y1881" s="12" t="s">
        <v>6759</v>
      </c>
      <c r="Z1881" s="12" t="s">
        <v>18064</v>
      </c>
    </row>
    <row r="1882" spans="1:26">
      <c r="A1882" s="12" t="s">
        <v>177</v>
      </c>
      <c r="B1882" s="12" t="s">
        <v>13978</v>
      </c>
      <c r="C1882" s="12" t="s">
        <v>18065</v>
      </c>
      <c r="D1882" s="12" t="s">
        <v>18066</v>
      </c>
      <c r="E1882" s="12" t="s">
        <v>18056</v>
      </c>
      <c r="F1882" s="12" t="s">
        <v>1051</v>
      </c>
      <c r="G1882" s="12" t="s">
        <v>1613</v>
      </c>
      <c r="H1882" s="12" t="s">
        <v>1590</v>
      </c>
      <c r="I1882" s="12" t="s">
        <v>1504</v>
      </c>
      <c r="J1882" s="12" t="s">
        <v>1051</v>
      </c>
      <c r="K1882" s="12" t="s">
        <v>1051</v>
      </c>
      <c r="L1882" s="12" t="s">
        <v>3522</v>
      </c>
      <c r="M1882" s="12" t="s">
        <v>3522</v>
      </c>
      <c r="N1882" s="12" t="s">
        <v>5498</v>
      </c>
      <c r="O1882" s="12" t="s">
        <v>3522</v>
      </c>
      <c r="P1882" s="12" t="s">
        <v>371</v>
      </c>
      <c r="Q1882" s="12" t="s">
        <v>3522</v>
      </c>
      <c r="R1882" s="12" t="s">
        <v>7493</v>
      </c>
      <c r="S1882" s="12" t="s">
        <v>18067</v>
      </c>
      <c r="T1882" s="12" t="s">
        <v>13529</v>
      </c>
      <c r="U1882" s="12" t="s">
        <v>8053</v>
      </c>
      <c r="V1882" s="12" t="s">
        <v>8054</v>
      </c>
      <c r="W1882" s="12" t="s">
        <v>4</v>
      </c>
      <c r="X1882" s="12" t="s">
        <v>13878</v>
      </c>
      <c r="Y1882" s="12" t="s">
        <v>1110</v>
      </c>
      <c r="Z1882" s="12" t="s">
        <v>18068</v>
      </c>
    </row>
    <row r="1883" spans="1:26">
      <c r="A1883" s="12" t="s">
        <v>177</v>
      </c>
      <c r="B1883" s="12" t="s">
        <v>18069</v>
      </c>
      <c r="C1883" s="12" t="s">
        <v>18070</v>
      </c>
      <c r="D1883" s="12" t="s">
        <v>18071</v>
      </c>
      <c r="E1883" s="12" t="s">
        <v>18056</v>
      </c>
      <c r="F1883" s="12" t="s">
        <v>1590</v>
      </c>
      <c r="G1883" s="12" t="s">
        <v>1590</v>
      </c>
      <c r="H1883" s="12" t="s">
        <v>1482</v>
      </c>
      <c r="I1883" s="12" t="s">
        <v>3800</v>
      </c>
      <c r="J1883" s="12" t="s">
        <v>3800</v>
      </c>
      <c r="K1883" s="12" t="s">
        <v>1051</v>
      </c>
      <c r="L1883" s="12" t="s">
        <v>3522</v>
      </c>
      <c r="M1883" s="12" t="s">
        <v>3522</v>
      </c>
      <c r="N1883" s="12" t="s">
        <v>3522</v>
      </c>
      <c r="O1883" s="12" t="s">
        <v>91</v>
      </c>
      <c r="P1883" s="12" t="s">
        <v>91</v>
      </c>
      <c r="Q1883" s="12" t="s">
        <v>3522</v>
      </c>
      <c r="R1883" s="12" t="s">
        <v>3522</v>
      </c>
      <c r="S1883" s="12" t="s">
        <v>15349</v>
      </c>
      <c r="T1883" s="12" t="s">
        <v>16309</v>
      </c>
      <c r="U1883" s="12" t="s">
        <v>3808</v>
      </c>
      <c r="V1883" s="12" t="s">
        <v>8054</v>
      </c>
      <c r="W1883" s="12" t="s">
        <v>2</v>
      </c>
      <c r="X1883" s="12" t="s">
        <v>1814</v>
      </c>
      <c r="Y1883" s="12" t="s">
        <v>1814</v>
      </c>
      <c r="Z1883" s="12" t="s">
        <v>12937</v>
      </c>
    </row>
    <row r="1884" spans="1:26">
      <c r="A1884" s="12" t="s">
        <v>177</v>
      </c>
      <c r="B1884" s="12" t="s">
        <v>12758</v>
      </c>
      <c r="C1884" s="12" t="s">
        <v>18072</v>
      </c>
      <c r="D1884" s="12" t="s">
        <v>18073</v>
      </c>
      <c r="E1884" s="12" t="s">
        <v>18056</v>
      </c>
      <c r="F1884" s="12" t="s">
        <v>3800</v>
      </c>
      <c r="G1884" s="12" t="s">
        <v>3800</v>
      </c>
      <c r="H1884" s="12" t="s">
        <v>3800</v>
      </c>
      <c r="I1884" s="12" t="s">
        <v>3800</v>
      </c>
      <c r="J1884" s="12" t="s">
        <v>3800</v>
      </c>
      <c r="K1884" s="12" t="s">
        <v>1984</v>
      </c>
      <c r="L1884" s="12" t="s">
        <v>91</v>
      </c>
      <c r="M1884" s="12" t="s">
        <v>91</v>
      </c>
      <c r="N1884" s="12" t="s">
        <v>91</v>
      </c>
      <c r="O1884" s="12" t="s">
        <v>91</v>
      </c>
      <c r="P1884" s="12" t="s">
        <v>91</v>
      </c>
      <c r="Q1884" s="12" t="s">
        <v>18074</v>
      </c>
      <c r="R1884" s="12" t="s">
        <v>18074</v>
      </c>
      <c r="S1884" s="12" t="s">
        <v>91</v>
      </c>
      <c r="T1884" s="12" t="s">
        <v>13536</v>
      </c>
      <c r="U1884" s="12" t="s">
        <v>3808</v>
      </c>
      <c r="V1884" s="12" t="s">
        <v>6841</v>
      </c>
      <c r="W1884" s="12" t="s">
        <v>91</v>
      </c>
      <c r="X1884" s="12" t="s">
        <v>18075</v>
      </c>
      <c r="Y1884" s="12" t="s">
        <v>18075</v>
      </c>
      <c r="Z1884" s="12" t="s">
        <v>91</v>
      </c>
    </row>
    <row r="1885" spans="1:26">
      <c r="A1885" s="12" t="s">
        <v>177</v>
      </c>
      <c r="B1885" s="12" t="s">
        <v>17122</v>
      </c>
      <c r="C1885" s="12" t="s">
        <v>18076</v>
      </c>
      <c r="D1885" s="12" t="s">
        <v>18077</v>
      </c>
      <c r="E1885" s="12" t="s">
        <v>18056</v>
      </c>
      <c r="F1885" s="12" t="s">
        <v>1546</v>
      </c>
      <c r="G1885" s="12" t="s">
        <v>1502</v>
      </c>
      <c r="H1885" s="12" t="s">
        <v>1502</v>
      </c>
      <c r="I1885" s="12" t="s">
        <v>1504</v>
      </c>
      <c r="J1885" s="12" t="s">
        <v>1502</v>
      </c>
      <c r="K1885" s="12" t="s">
        <v>1502</v>
      </c>
      <c r="L1885" s="12" t="s">
        <v>375</v>
      </c>
      <c r="M1885" s="12" t="s">
        <v>375</v>
      </c>
      <c r="N1885" s="12" t="s">
        <v>375</v>
      </c>
      <c r="O1885" s="12" t="s">
        <v>371</v>
      </c>
      <c r="P1885" s="12" t="s">
        <v>431</v>
      </c>
      <c r="Q1885" s="12" t="s">
        <v>371</v>
      </c>
      <c r="R1885" s="12" t="s">
        <v>9633</v>
      </c>
      <c r="S1885" s="12" t="s">
        <v>18078</v>
      </c>
      <c r="T1885" s="12" t="s">
        <v>13447</v>
      </c>
      <c r="U1885" s="12" t="s">
        <v>18063</v>
      </c>
      <c r="V1885" s="12" t="s">
        <v>18079</v>
      </c>
      <c r="W1885" s="12" t="s">
        <v>3</v>
      </c>
      <c r="X1885" s="12" t="s">
        <v>6747</v>
      </c>
      <c r="Y1885" s="12" t="s">
        <v>15669</v>
      </c>
      <c r="Z1885" s="12" t="s">
        <v>18080</v>
      </c>
    </row>
    <row r="1886" spans="1:26">
      <c r="A1886" s="12" t="s">
        <v>177</v>
      </c>
      <c r="B1886" s="12" t="s">
        <v>15988</v>
      </c>
      <c r="C1886" s="12" t="s">
        <v>18081</v>
      </c>
      <c r="D1886" s="12" t="s">
        <v>18082</v>
      </c>
      <c r="E1886" s="12" t="s">
        <v>18056</v>
      </c>
      <c r="F1886" s="12" t="s">
        <v>1831</v>
      </c>
      <c r="G1886" s="12" t="s">
        <v>1482</v>
      </c>
      <c r="H1886" s="12" t="s">
        <v>1482</v>
      </c>
      <c r="I1886" s="12" t="s">
        <v>3800</v>
      </c>
      <c r="J1886" s="12" t="s">
        <v>1482</v>
      </c>
      <c r="K1886" s="12" t="s">
        <v>1051</v>
      </c>
      <c r="L1886" s="12" t="s">
        <v>2315</v>
      </c>
      <c r="M1886" s="12" t="s">
        <v>3522</v>
      </c>
      <c r="N1886" s="12" t="s">
        <v>375</v>
      </c>
      <c r="O1886" s="12" t="s">
        <v>91</v>
      </c>
      <c r="P1886" s="12" t="s">
        <v>371</v>
      </c>
      <c r="Q1886" s="12" t="s">
        <v>3522</v>
      </c>
      <c r="R1886" s="12" t="s">
        <v>4645</v>
      </c>
      <c r="S1886" s="12" t="s">
        <v>18083</v>
      </c>
      <c r="T1886" s="12" t="s">
        <v>10591</v>
      </c>
      <c r="U1886" s="12" t="s">
        <v>7448</v>
      </c>
      <c r="V1886" s="12" t="s">
        <v>8054</v>
      </c>
      <c r="W1886" s="12" t="s">
        <v>10</v>
      </c>
      <c r="X1886" s="12" t="s">
        <v>14664</v>
      </c>
      <c r="Y1886" s="12" t="s">
        <v>2223</v>
      </c>
      <c r="Z1886" s="12" t="s">
        <v>18084</v>
      </c>
    </row>
    <row r="1887" spans="1:26">
      <c r="A1887" s="12" t="s">
        <v>177</v>
      </c>
      <c r="B1887" s="12" t="s">
        <v>16272</v>
      </c>
      <c r="C1887" s="12" t="s">
        <v>18085</v>
      </c>
      <c r="D1887" s="12" t="s">
        <v>18086</v>
      </c>
      <c r="E1887" s="12" t="s">
        <v>18056</v>
      </c>
      <c r="F1887" s="12" t="s">
        <v>1590</v>
      </c>
      <c r="G1887" s="12" t="s">
        <v>1721</v>
      </c>
      <c r="H1887" s="12" t="s">
        <v>1051</v>
      </c>
      <c r="I1887" s="12" t="s">
        <v>3800</v>
      </c>
      <c r="J1887" s="12" t="s">
        <v>3800</v>
      </c>
      <c r="K1887" s="12" t="s">
        <v>3800</v>
      </c>
      <c r="L1887" s="12" t="s">
        <v>5498</v>
      </c>
      <c r="M1887" s="12" t="s">
        <v>4286</v>
      </c>
      <c r="N1887" s="12" t="s">
        <v>3522</v>
      </c>
      <c r="O1887" s="12" t="s">
        <v>91</v>
      </c>
      <c r="P1887" s="12" t="s">
        <v>91</v>
      </c>
      <c r="Q1887" s="12" t="s">
        <v>91</v>
      </c>
      <c r="R1887" s="12" t="s">
        <v>7493</v>
      </c>
      <c r="S1887" s="12" t="s">
        <v>15245</v>
      </c>
      <c r="T1887" s="12" t="s">
        <v>18087</v>
      </c>
      <c r="U1887" s="12" t="s">
        <v>3808</v>
      </c>
      <c r="V1887" s="12" t="s">
        <v>372</v>
      </c>
      <c r="W1887" s="12" t="s">
        <v>2</v>
      </c>
      <c r="X1887" s="12" t="s">
        <v>10705</v>
      </c>
      <c r="Y1887" s="12" t="s">
        <v>13396</v>
      </c>
      <c r="Z1887" s="12" t="s">
        <v>18088</v>
      </c>
    </row>
    <row r="1888" spans="1:26">
      <c r="A1888" s="12" t="s">
        <v>177</v>
      </c>
      <c r="B1888" s="12" t="s">
        <v>17447</v>
      </c>
      <c r="C1888" s="12" t="s">
        <v>18089</v>
      </c>
      <c r="D1888" s="12" t="s">
        <v>18090</v>
      </c>
      <c r="E1888" s="12" t="s">
        <v>18056</v>
      </c>
      <c r="F1888" s="12" t="s">
        <v>1961</v>
      </c>
      <c r="G1888" s="12" t="s">
        <v>1051</v>
      </c>
      <c r="H1888" s="12" t="s">
        <v>3800</v>
      </c>
      <c r="I1888" s="12" t="s">
        <v>3800</v>
      </c>
      <c r="J1888" s="12" t="s">
        <v>3800</v>
      </c>
      <c r="K1888" s="12" t="s">
        <v>3800</v>
      </c>
      <c r="L1888" s="12" t="s">
        <v>3522</v>
      </c>
      <c r="M1888" s="12" t="s">
        <v>3522</v>
      </c>
      <c r="N1888" s="12" t="s">
        <v>91</v>
      </c>
      <c r="O1888" s="12" t="s">
        <v>91</v>
      </c>
      <c r="P1888" s="12" t="s">
        <v>91</v>
      </c>
      <c r="Q1888" s="12" t="s">
        <v>91</v>
      </c>
      <c r="R1888" s="12" t="s">
        <v>3522</v>
      </c>
      <c r="S1888" s="12" t="s">
        <v>18091</v>
      </c>
      <c r="T1888" s="12" t="s">
        <v>18092</v>
      </c>
      <c r="U1888" s="12" t="s">
        <v>3808</v>
      </c>
      <c r="V1888" s="12" t="s">
        <v>372</v>
      </c>
      <c r="W1888" s="12" t="s">
        <v>10</v>
      </c>
      <c r="X1888" s="12" t="s">
        <v>1814</v>
      </c>
      <c r="Y1888" s="12" t="s">
        <v>1814</v>
      </c>
      <c r="Z1888" s="12" t="s">
        <v>12937</v>
      </c>
    </row>
    <row r="1889" spans="1:26">
      <c r="A1889" s="12" t="s">
        <v>177</v>
      </c>
      <c r="B1889" s="12" t="s">
        <v>18093</v>
      </c>
      <c r="C1889" s="12" t="s">
        <v>18094</v>
      </c>
      <c r="D1889" s="12" t="s">
        <v>18095</v>
      </c>
      <c r="E1889" s="12" t="s">
        <v>18056</v>
      </c>
      <c r="F1889" s="12" t="s">
        <v>1764</v>
      </c>
      <c r="G1889" s="12" t="s">
        <v>1592</v>
      </c>
      <c r="H1889" s="12" t="s">
        <v>3800</v>
      </c>
      <c r="I1889" s="12" t="s">
        <v>1051</v>
      </c>
      <c r="J1889" s="12" t="s">
        <v>3800</v>
      </c>
      <c r="K1889" s="12" t="s">
        <v>1482</v>
      </c>
      <c r="L1889" s="12" t="s">
        <v>3522</v>
      </c>
      <c r="M1889" s="12" t="s">
        <v>4769</v>
      </c>
      <c r="N1889" s="12" t="s">
        <v>91</v>
      </c>
      <c r="O1889" s="12" t="s">
        <v>3522</v>
      </c>
      <c r="P1889" s="12" t="s">
        <v>91</v>
      </c>
      <c r="Q1889" s="12" t="s">
        <v>3522</v>
      </c>
      <c r="R1889" s="12" t="s">
        <v>2897</v>
      </c>
      <c r="S1889" s="12" t="s">
        <v>18096</v>
      </c>
      <c r="T1889" s="12" t="s">
        <v>18097</v>
      </c>
      <c r="U1889" s="12" t="s">
        <v>12859</v>
      </c>
      <c r="V1889" s="12" t="s">
        <v>1012</v>
      </c>
      <c r="W1889" s="12" t="s">
        <v>4</v>
      </c>
      <c r="X1889" s="12" t="s">
        <v>17549</v>
      </c>
      <c r="Y1889" s="12" t="s">
        <v>1663</v>
      </c>
      <c r="Z1889" s="12" t="s">
        <v>18098</v>
      </c>
    </row>
    <row r="1890" spans="1:26">
      <c r="A1890" s="12" t="s">
        <v>177</v>
      </c>
      <c r="B1890" s="12" t="s">
        <v>16930</v>
      </c>
      <c r="C1890" s="12" t="s">
        <v>18099</v>
      </c>
      <c r="D1890" s="12" t="s">
        <v>18100</v>
      </c>
      <c r="E1890" s="12" t="s">
        <v>18056</v>
      </c>
      <c r="F1890" s="12" t="s">
        <v>1698</v>
      </c>
      <c r="G1890" s="12" t="s">
        <v>1698</v>
      </c>
      <c r="H1890" s="12" t="s">
        <v>1051</v>
      </c>
      <c r="I1890" s="12" t="s">
        <v>3800</v>
      </c>
      <c r="J1890" s="12" t="s">
        <v>3800</v>
      </c>
      <c r="K1890" s="12" t="s">
        <v>3800</v>
      </c>
      <c r="L1890" s="12" t="s">
        <v>3522</v>
      </c>
      <c r="M1890" s="12" t="s">
        <v>3522</v>
      </c>
      <c r="N1890" s="12" t="s">
        <v>3522</v>
      </c>
      <c r="O1890" s="12" t="s">
        <v>91</v>
      </c>
      <c r="P1890" s="12" t="s">
        <v>91</v>
      </c>
      <c r="Q1890" s="12" t="s">
        <v>91</v>
      </c>
      <c r="R1890" s="12" t="s">
        <v>3522</v>
      </c>
      <c r="S1890" s="12" t="s">
        <v>18101</v>
      </c>
      <c r="T1890" s="12" t="s">
        <v>18102</v>
      </c>
      <c r="U1890" s="12" t="s">
        <v>3808</v>
      </c>
      <c r="V1890" s="12" t="s">
        <v>372</v>
      </c>
      <c r="W1890" s="12" t="s">
        <v>2</v>
      </c>
      <c r="X1890" s="12" t="s">
        <v>1814</v>
      </c>
      <c r="Y1890" s="12" t="s">
        <v>1814</v>
      </c>
      <c r="Z1890" s="12" t="s">
        <v>12937</v>
      </c>
    </row>
    <row r="1891" spans="1:26">
      <c r="A1891" s="12" t="s">
        <v>177</v>
      </c>
      <c r="B1891" s="12" t="s">
        <v>16311</v>
      </c>
      <c r="C1891" s="12" t="s">
        <v>18103</v>
      </c>
      <c r="D1891" s="12" t="s">
        <v>18104</v>
      </c>
      <c r="E1891" s="12" t="s">
        <v>18056</v>
      </c>
      <c r="F1891" s="12" t="s">
        <v>1547</v>
      </c>
      <c r="G1891" s="12" t="s">
        <v>1547</v>
      </c>
      <c r="H1891" s="12" t="s">
        <v>1547</v>
      </c>
      <c r="I1891" s="12" t="s">
        <v>1051</v>
      </c>
      <c r="J1891" s="12" t="s">
        <v>1504</v>
      </c>
      <c r="K1891" s="12" t="s">
        <v>1546</v>
      </c>
      <c r="L1891" s="12" t="s">
        <v>371</v>
      </c>
      <c r="M1891" s="12" t="s">
        <v>371</v>
      </c>
      <c r="N1891" s="12" t="s">
        <v>371</v>
      </c>
      <c r="O1891" s="12" t="s">
        <v>371</v>
      </c>
      <c r="P1891" s="12" t="s">
        <v>371</v>
      </c>
      <c r="Q1891" s="12" t="s">
        <v>371</v>
      </c>
      <c r="R1891" s="12" t="s">
        <v>371</v>
      </c>
      <c r="S1891" s="12" t="s">
        <v>18105</v>
      </c>
      <c r="T1891" s="12" t="s">
        <v>18106</v>
      </c>
      <c r="U1891" s="12" t="s">
        <v>8053</v>
      </c>
      <c r="V1891" s="12" t="s">
        <v>18107</v>
      </c>
      <c r="W1891" s="12" t="s">
        <v>3</v>
      </c>
      <c r="X1891" s="12" t="s">
        <v>1814</v>
      </c>
      <c r="Y1891" s="12" t="s">
        <v>1814</v>
      </c>
      <c r="Z1891" s="12" t="s">
        <v>12937</v>
      </c>
    </row>
    <row r="1892" spans="1:26">
      <c r="A1892" s="12" t="s">
        <v>177</v>
      </c>
      <c r="B1892" s="12" t="s">
        <v>12905</v>
      </c>
      <c r="C1892" s="12" t="s">
        <v>18108</v>
      </c>
      <c r="D1892" s="12" t="s">
        <v>18109</v>
      </c>
      <c r="E1892" s="12" t="s">
        <v>18056</v>
      </c>
      <c r="F1892" s="12" t="s">
        <v>3800</v>
      </c>
      <c r="G1892" s="12" t="s">
        <v>3800</v>
      </c>
      <c r="H1892" s="12" t="s">
        <v>3800</v>
      </c>
      <c r="I1892" s="12" t="s">
        <v>3800</v>
      </c>
      <c r="J1892" s="12" t="s">
        <v>3800</v>
      </c>
      <c r="K1892" s="12" t="s">
        <v>1984</v>
      </c>
      <c r="L1892" s="12" t="s">
        <v>91</v>
      </c>
      <c r="M1892" s="12" t="s">
        <v>91</v>
      </c>
      <c r="N1892" s="12" t="s">
        <v>91</v>
      </c>
      <c r="O1892" s="12" t="s">
        <v>91</v>
      </c>
      <c r="P1892" s="12" t="s">
        <v>91</v>
      </c>
      <c r="Q1892" s="12" t="s">
        <v>2773</v>
      </c>
      <c r="R1892" s="12" t="s">
        <v>2773</v>
      </c>
      <c r="S1892" s="12" t="s">
        <v>91</v>
      </c>
      <c r="T1892" s="12" t="s">
        <v>11323</v>
      </c>
      <c r="U1892" s="12" t="s">
        <v>3808</v>
      </c>
      <c r="V1892" s="12" t="s">
        <v>6841</v>
      </c>
      <c r="W1892" s="12" t="s">
        <v>91</v>
      </c>
      <c r="X1892" s="12" t="s">
        <v>18110</v>
      </c>
      <c r="Y1892" s="12" t="s">
        <v>18110</v>
      </c>
      <c r="Z1892" s="12" t="s">
        <v>91</v>
      </c>
    </row>
    <row r="1893" spans="1:26">
      <c r="A1893" s="12" t="s">
        <v>177</v>
      </c>
      <c r="B1893" s="12" t="s">
        <v>16406</v>
      </c>
      <c r="C1893" s="12" t="s">
        <v>18111</v>
      </c>
      <c r="D1893" s="12" t="s">
        <v>18112</v>
      </c>
      <c r="E1893" s="12" t="s">
        <v>18056</v>
      </c>
      <c r="F1893" s="12" t="s">
        <v>1482</v>
      </c>
      <c r="G1893" s="12" t="s">
        <v>1810</v>
      </c>
      <c r="H1893" s="12" t="s">
        <v>1502</v>
      </c>
      <c r="I1893" s="12" t="s">
        <v>1482</v>
      </c>
      <c r="J1893" s="12" t="s">
        <v>3800</v>
      </c>
      <c r="K1893" s="12" t="s">
        <v>3800</v>
      </c>
      <c r="L1893" s="12" t="s">
        <v>375</v>
      </c>
      <c r="M1893" s="12" t="s">
        <v>3346</v>
      </c>
      <c r="N1893" s="12" t="s">
        <v>2696</v>
      </c>
      <c r="O1893" s="12" t="s">
        <v>3522</v>
      </c>
      <c r="P1893" s="12" t="s">
        <v>91</v>
      </c>
      <c r="Q1893" s="12" t="s">
        <v>91</v>
      </c>
      <c r="R1893" s="12" t="s">
        <v>6142</v>
      </c>
      <c r="S1893" s="12" t="s">
        <v>18113</v>
      </c>
      <c r="T1893" s="12" t="s">
        <v>18114</v>
      </c>
      <c r="U1893" s="12" t="s">
        <v>7448</v>
      </c>
      <c r="V1893" s="12" t="s">
        <v>372</v>
      </c>
      <c r="W1893" s="12" t="s">
        <v>4</v>
      </c>
      <c r="X1893" s="12" t="s">
        <v>1683</v>
      </c>
      <c r="Y1893" s="12" t="s">
        <v>16674</v>
      </c>
      <c r="Z1893" s="12" t="s">
        <v>18115</v>
      </c>
    </row>
    <row r="1894" spans="1:26">
      <c r="A1894" s="12" t="s">
        <v>177</v>
      </c>
      <c r="B1894" s="12" t="s">
        <v>11065</v>
      </c>
      <c r="C1894" s="12" t="s">
        <v>18116</v>
      </c>
      <c r="D1894" s="12" t="s">
        <v>18117</v>
      </c>
      <c r="E1894" s="12" t="s">
        <v>18056</v>
      </c>
      <c r="F1894" s="12" t="s">
        <v>1810</v>
      </c>
      <c r="G1894" s="12" t="s">
        <v>1547</v>
      </c>
      <c r="H1894" s="12" t="s">
        <v>1051</v>
      </c>
      <c r="I1894" s="12" t="s">
        <v>1482</v>
      </c>
      <c r="J1894" s="12" t="s">
        <v>3800</v>
      </c>
      <c r="K1894" s="12" t="s">
        <v>3800</v>
      </c>
      <c r="L1894" s="12" t="s">
        <v>3346</v>
      </c>
      <c r="M1894" s="12" t="s">
        <v>3522</v>
      </c>
      <c r="N1894" s="12" t="s">
        <v>3522</v>
      </c>
      <c r="O1894" s="12" t="s">
        <v>375</v>
      </c>
      <c r="P1894" s="12" t="s">
        <v>91</v>
      </c>
      <c r="Q1894" s="12" t="s">
        <v>91</v>
      </c>
      <c r="R1894" s="12" t="s">
        <v>7493</v>
      </c>
      <c r="S1894" s="12" t="s">
        <v>18118</v>
      </c>
      <c r="T1894" s="12" t="s">
        <v>18119</v>
      </c>
      <c r="U1894" s="12" t="s">
        <v>7448</v>
      </c>
      <c r="V1894" s="12" t="s">
        <v>372</v>
      </c>
      <c r="W1894" s="12" t="s">
        <v>2</v>
      </c>
      <c r="X1894" s="12" t="s">
        <v>16797</v>
      </c>
      <c r="Y1894" s="12" t="s">
        <v>8219</v>
      </c>
      <c r="Z1894" s="12" t="s">
        <v>18120</v>
      </c>
    </row>
    <row r="1895" spans="1:26">
      <c r="A1895" s="12" t="s">
        <v>177</v>
      </c>
      <c r="B1895" s="12" t="s">
        <v>1596</v>
      </c>
      <c r="C1895" s="12" t="s">
        <v>18121</v>
      </c>
      <c r="D1895" s="12" t="s">
        <v>18122</v>
      </c>
      <c r="E1895" s="12" t="s">
        <v>18056</v>
      </c>
      <c r="F1895" s="12" t="s">
        <v>1698</v>
      </c>
      <c r="G1895" s="12" t="s">
        <v>1592</v>
      </c>
      <c r="H1895" s="12" t="s">
        <v>1482</v>
      </c>
      <c r="I1895" s="12" t="s">
        <v>3800</v>
      </c>
      <c r="J1895" s="12" t="s">
        <v>1051</v>
      </c>
      <c r="K1895" s="12" t="s">
        <v>1504</v>
      </c>
      <c r="L1895" s="12" t="s">
        <v>375</v>
      </c>
      <c r="M1895" s="12" t="s">
        <v>1355</v>
      </c>
      <c r="N1895" s="12" t="s">
        <v>375</v>
      </c>
      <c r="O1895" s="12" t="s">
        <v>91</v>
      </c>
      <c r="P1895" s="12" t="s">
        <v>371</v>
      </c>
      <c r="Q1895" s="12" t="s">
        <v>2315</v>
      </c>
      <c r="R1895" s="12" t="s">
        <v>2773</v>
      </c>
      <c r="S1895" s="12" t="s">
        <v>18123</v>
      </c>
      <c r="T1895" s="12" t="s">
        <v>18124</v>
      </c>
      <c r="U1895" s="12" t="s">
        <v>12859</v>
      </c>
      <c r="V1895" s="12" t="s">
        <v>10910</v>
      </c>
      <c r="W1895" s="12" t="s">
        <v>3</v>
      </c>
      <c r="X1895" s="12" t="s">
        <v>16699</v>
      </c>
      <c r="Y1895" s="12" t="s">
        <v>15536</v>
      </c>
      <c r="Z1895" s="12" t="s">
        <v>18125</v>
      </c>
    </row>
    <row r="1896" spans="1:26">
      <c r="A1896" s="12" t="s">
        <v>177</v>
      </c>
      <c r="B1896" s="12" t="s">
        <v>16210</v>
      </c>
      <c r="C1896" s="12" t="s">
        <v>18126</v>
      </c>
      <c r="D1896" s="12" t="s">
        <v>18127</v>
      </c>
      <c r="E1896" s="12" t="s">
        <v>18056</v>
      </c>
      <c r="F1896" s="12" t="s">
        <v>1504</v>
      </c>
      <c r="G1896" s="12" t="s">
        <v>1053</v>
      </c>
      <c r="H1896" s="12" t="s">
        <v>1547</v>
      </c>
      <c r="I1896" s="12" t="s">
        <v>1502</v>
      </c>
      <c r="J1896" s="12" t="s">
        <v>1504</v>
      </c>
      <c r="K1896" s="12" t="s">
        <v>1051</v>
      </c>
      <c r="L1896" s="12" t="s">
        <v>371</v>
      </c>
      <c r="M1896" s="12" t="s">
        <v>1054</v>
      </c>
      <c r="N1896" s="12" t="s">
        <v>371</v>
      </c>
      <c r="O1896" s="12" t="s">
        <v>371</v>
      </c>
      <c r="P1896" s="12" t="s">
        <v>371</v>
      </c>
      <c r="Q1896" s="12" t="s">
        <v>371</v>
      </c>
      <c r="R1896" s="12" t="s">
        <v>5164</v>
      </c>
      <c r="S1896" s="12" t="s">
        <v>18067</v>
      </c>
      <c r="T1896" s="12" t="s">
        <v>18128</v>
      </c>
      <c r="U1896" s="12" t="s">
        <v>18063</v>
      </c>
      <c r="V1896" s="12" t="s">
        <v>8054</v>
      </c>
      <c r="W1896" s="12" t="s">
        <v>3</v>
      </c>
      <c r="X1896" s="12" t="s">
        <v>15624</v>
      </c>
      <c r="Y1896" s="12" t="s">
        <v>14359</v>
      </c>
      <c r="Z1896" s="12" t="s">
        <v>18129</v>
      </c>
    </row>
    <row r="1897" spans="1:26">
      <c r="A1897" s="12" t="s">
        <v>177</v>
      </c>
      <c r="B1897" s="12" t="s">
        <v>16153</v>
      </c>
      <c r="C1897" s="12" t="s">
        <v>18130</v>
      </c>
      <c r="D1897" s="12" t="s">
        <v>18131</v>
      </c>
      <c r="E1897" s="12" t="s">
        <v>18056</v>
      </c>
      <c r="F1897" s="12" t="s">
        <v>1546</v>
      </c>
      <c r="G1897" s="12" t="s">
        <v>1546</v>
      </c>
      <c r="H1897" s="12" t="s">
        <v>1613</v>
      </c>
      <c r="I1897" s="12" t="s">
        <v>1051</v>
      </c>
      <c r="J1897" s="12" t="s">
        <v>3800</v>
      </c>
      <c r="K1897" s="12" t="s">
        <v>1502</v>
      </c>
      <c r="L1897" s="12" t="s">
        <v>3522</v>
      </c>
      <c r="M1897" s="12" t="s">
        <v>3522</v>
      </c>
      <c r="N1897" s="12" t="s">
        <v>3522</v>
      </c>
      <c r="O1897" s="12" t="s">
        <v>3522</v>
      </c>
      <c r="P1897" s="12" t="s">
        <v>91</v>
      </c>
      <c r="Q1897" s="12" t="s">
        <v>3522</v>
      </c>
      <c r="R1897" s="12" t="s">
        <v>3522</v>
      </c>
      <c r="S1897" s="12" t="s">
        <v>18132</v>
      </c>
      <c r="T1897" s="12" t="s">
        <v>12173</v>
      </c>
      <c r="U1897" s="12" t="s">
        <v>12859</v>
      </c>
      <c r="V1897" s="12" t="s">
        <v>18079</v>
      </c>
      <c r="W1897" s="12" t="s">
        <v>4</v>
      </c>
      <c r="X1897" s="12" t="s">
        <v>1814</v>
      </c>
      <c r="Y1897" s="12" t="s">
        <v>1814</v>
      </c>
      <c r="Z1897" s="12" t="s">
        <v>12937</v>
      </c>
    </row>
    <row r="1898" spans="1:26">
      <c r="A1898" s="12" t="s">
        <v>177</v>
      </c>
      <c r="B1898" s="12" t="s">
        <v>7807</v>
      </c>
      <c r="C1898" s="12" t="s">
        <v>18133</v>
      </c>
      <c r="D1898" s="12" t="s">
        <v>18134</v>
      </c>
      <c r="E1898" s="12" t="s">
        <v>18056</v>
      </c>
      <c r="F1898" s="12" t="s">
        <v>1764</v>
      </c>
      <c r="G1898" s="12" t="s">
        <v>1547</v>
      </c>
      <c r="H1898" s="12" t="s">
        <v>1482</v>
      </c>
      <c r="I1898" s="12" t="s">
        <v>1051</v>
      </c>
      <c r="J1898" s="12" t="s">
        <v>3800</v>
      </c>
      <c r="K1898" s="12" t="s">
        <v>1482</v>
      </c>
      <c r="L1898" s="12" t="s">
        <v>2315</v>
      </c>
      <c r="M1898" s="12" t="s">
        <v>2038</v>
      </c>
      <c r="N1898" s="12" t="s">
        <v>371</v>
      </c>
      <c r="O1898" s="12" t="s">
        <v>3522</v>
      </c>
      <c r="P1898" s="12" t="s">
        <v>91</v>
      </c>
      <c r="Q1898" s="12" t="s">
        <v>375</v>
      </c>
      <c r="R1898" s="12" t="s">
        <v>2038</v>
      </c>
      <c r="S1898" s="12" t="s">
        <v>18135</v>
      </c>
      <c r="T1898" s="12" t="s">
        <v>18136</v>
      </c>
      <c r="U1898" s="12" t="s">
        <v>12859</v>
      </c>
      <c r="V1898" s="12" t="s">
        <v>1012</v>
      </c>
      <c r="W1898" s="12" t="s">
        <v>10</v>
      </c>
      <c r="X1898" s="12" t="s">
        <v>15617</v>
      </c>
      <c r="Y1898" s="12" t="s">
        <v>14457</v>
      </c>
      <c r="Z1898" s="12" t="s">
        <v>18137</v>
      </c>
    </row>
    <row r="1899" spans="1:26">
      <c r="A1899" s="12" t="s">
        <v>177</v>
      </c>
      <c r="B1899" s="12" t="s">
        <v>15389</v>
      </c>
      <c r="C1899" s="12" t="s">
        <v>18138</v>
      </c>
      <c r="D1899" s="12" t="s">
        <v>18139</v>
      </c>
      <c r="E1899" s="12" t="s">
        <v>18056</v>
      </c>
      <c r="F1899" s="12" t="s">
        <v>1984</v>
      </c>
      <c r="G1899" s="12" t="s">
        <v>3800</v>
      </c>
      <c r="H1899" s="12" t="s">
        <v>3800</v>
      </c>
      <c r="I1899" s="12" t="s">
        <v>3800</v>
      </c>
      <c r="J1899" s="12" t="s">
        <v>3800</v>
      </c>
      <c r="K1899" s="12" t="s">
        <v>3800</v>
      </c>
      <c r="L1899" s="12" t="s">
        <v>7493</v>
      </c>
      <c r="M1899" s="12" t="s">
        <v>91</v>
      </c>
      <c r="N1899" s="12" t="s">
        <v>91</v>
      </c>
      <c r="O1899" s="12" t="s">
        <v>91</v>
      </c>
      <c r="P1899" s="12" t="s">
        <v>91</v>
      </c>
      <c r="Q1899" s="12" t="s">
        <v>91</v>
      </c>
      <c r="R1899" s="12" t="s">
        <v>7493</v>
      </c>
      <c r="S1899" s="12" t="s">
        <v>14283</v>
      </c>
      <c r="T1899" s="12" t="s">
        <v>18140</v>
      </c>
      <c r="U1899" s="12" t="s">
        <v>3808</v>
      </c>
      <c r="V1899" s="12" t="s">
        <v>372</v>
      </c>
      <c r="W1899" s="12" t="s">
        <v>3</v>
      </c>
      <c r="X1899" s="12" t="s">
        <v>1814</v>
      </c>
      <c r="Y1899" s="12" t="s">
        <v>1814</v>
      </c>
      <c r="Z1899" s="12" t="s">
        <v>12937</v>
      </c>
    </row>
    <row r="1900" spans="1:26">
      <c r="A1900" s="12" t="s">
        <v>177</v>
      </c>
      <c r="B1900" s="12" t="s">
        <v>18001</v>
      </c>
      <c r="C1900" s="12" t="s">
        <v>18141</v>
      </c>
      <c r="D1900" s="12" t="s">
        <v>18142</v>
      </c>
      <c r="E1900" s="12" t="s">
        <v>18056</v>
      </c>
      <c r="F1900" s="12" t="s">
        <v>1053</v>
      </c>
      <c r="G1900" s="12" t="s">
        <v>1590</v>
      </c>
      <c r="H1900" s="12" t="s">
        <v>1482</v>
      </c>
      <c r="I1900" s="12" t="s">
        <v>1051</v>
      </c>
      <c r="J1900" s="12" t="s">
        <v>3800</v>
      </c>
      <c r="K1900" s="12" t="s">
        <v>1482</v>
      </c>
      <c r="L1900" s="12" t="s">
        <v>2884</v>
      </c>
      <c r="M1900" s="12" t="s">
        <v>3129</v>
      </c>
      <c r="N1900" s="12" t="s">
        <v>371</v>
      </c>
      <c r="O1900" s="12" t="s">
        <v>371</v>
      </c>
      <c r="P1900" s="12" t="s">
        <v>91</v>
      </c>
      <c r="Q1900" s="12" t="s">
        <v>371</v>
      </c>
      <c r="R1900" s="12" t="s">
        <v>2987</v>
      </c>
      <c r="S1900" s="12" t="s">
        <v>18143</v>
      </c>
      <c r="T1900" s="12" t="s">
        <v>18144</v>
      </c>
      <c r="U1900" s="12" t="s">
        <v>12859</v>
      </c>
      <c r="V1900" s="12" t="s">
        <v>1012</v>
      </c>
      <c r="W1900" s="12" t="s">
        <v>3</v>
      </c>
      <c r="X1900" s="12" t="s">
        <v>16766</v>
      </c>
      <c r="Y1900" s="12" t="s">
        <v>16155</v>
      </c>
      <c r="Z1900" s="12" t="s">
        <v>18145</v>
      </c>
    </row>
    <row r="1901" spans="1:26">
      <c r="A1901" s="12" t="s">
        <v>177</v>
      </c>
      <c r="B1901" s="12" t="s">
        <v>13788</v>
      </c>
      <c r="C1901" s="12" t="s">
        <v>18146</v>
      </c>
      <c r="D1901" s="12" t="s">
        <v>18147</v>
      </c>
      <c r="E1901" s="12" t="s">
        <v>18056</v>
      </c>
      <c r="F1901" s="12" t="s">
        <v>3800</v>
      </c>
      <c r="G1901" s="12" t="s">
        <v>3800</v>
      </c>
      <c r="H1901" s="12" t="s">
        <v>3800</v>
      </c>
      <c r="I1901" s="12" t="s">
        <v>3800</v>
      </c>
      <c r="J1901" s="12" t="s">
        <v>3800</v>
      </c>
      <c r="K1901" s="12" t="s">
        <v>1984</v>
      </c>
      <c r="L1901" s="12" t="s">
        <v>91</v>
      </c>
      <c r="M1901" s="12" t="s">
        <v>91</v>
      </c>
      <c r="N1901" s="12" t="s">
        <v>91</v>
      </c>
      <c r="O1901" s="12" t="s">
        <v>91</v>
      </c>
      <c r="P1901" s="12" t="s">
        <v>91</v>
      </c>
      <c r="Q1901" s="12" t="s">
        <v>471</v>
      </c>
      <c r="R1901" s="12" t="s">
        <v>471</v>
      </c>
      <c r="S1901" s="12" t="s">
        <v>91</v>
      </c>
      <c r="T1901" s="12" t="s">
        <v>18148</v>
      </c>
      <c r="U1901" s="12" t="s">
        <v>3808</v>
      </c>
      <c r="V1901" s="12" t="s">
        <v>6841</v>
      </c>
      <c r="W1901" s="12" t="s">
        <v>91</v>
      </c>
      <c r="X1901" s="12" t="s">
        <v>18149</v>
      </c>
      <c r="Y1901" s="12" t="s">
        <v>18149</v>
      </c>
      <c r="Z1901" s="12" t="s">
        <v>91</v>
      </c>
    </row>
    <row r="1902" spans="1:26">
      <c r="A1902" s="12" t="s">
        <v>177</v>
      </c>
      <c r="B1902" s="12" t="s">
        <v>14548</v>
      </c>
      <c r="C1902" s="12" t="s">
        <v>18150</v>
      </c>
      <c r="D1902" s="12" t="s">
        <v>18151</v>
      </c>
      <c r="E1902" s="12" t="s">
        <v>18056</v>
      </c>
      <c r="F1902" s="12" t="s">
        <v>1657</v>
      </c>
      <c r="G1902" s="12" t="s">
        <v>1592</v>
      </c>
      <c r="H1902" s="12" t="s">
        <v>1051</v>
      </c>
      <c r="I1902" s="12" t="s">
        <v>3800</v>
      </c>
      <c r="J1902" s="12" t="s">
        <v>1482</v>
      </c>
      <c r="K1902" s="12" t="s">
        <v>1547</v>
      </c>
      <c r="L1902" s="12" t="s">
        <v>371</v>
      </c>
      <c r="M1902" s="12" t="s">
        <v>371</v>
      </c>
      <c r="N1902" s="12" t="s">
        <v>371</v>
      </c>
      <c r="O1902" s="12" t="s">
        <v>91</v>
      </c>
      <c r="P1902" s="12" t="s">
        <v>371</v>
      </c>
      <c r="Q1902" s="12" t="s">
        <v>471</v>
      </c>
      <c r="R1902" s="12" t="s">
        <v>6344</v>
      </c>
      <c r="S1902" s="12" t="s">
        <v>12214</v>
      </c>
      <c r="T1902" s="12" t="s">
        <v>16843</v>
      </c>
      <c r="U1902" s="12" t="s">
        <v>7448</v>
      </c>
      <c r="V1902" s="12" t="s">
        <v>469</v>
      </c>
      <c r="W1902" s="12" t="s">
        <v>3</v>
      </c>
      <c r="X1902" s="12" t="s">
        <v>1814</v>
      </c>
      <c r="Y1902" s="12" t="s">
        <v>1814</v>
      </c>
      <c r="Z1902" s="12" t="s">
        <v>12937</v>
      </c>
    </row>
    <row r="1903" spans="1:26">
      <c r="A1903" s="12" t="s">
        <v>177</v>
      </c>
      <c r="B1903" s="12" t="s">
        <v>14986</v>
      </c>
      <c r="C1903" s="12" t="s">
        <v>18152</v>
      </c>
      <c r="D1903" s="12" t="s">
        <v>18153</v>
      </c>
      <c r="E1903" s="12" t="s">
        <v>18056</v>
      </c>
      <c r="F1903" s="12" t="s">
        <v>1657</v>
      </c>
      <c r="G1903" s="12" t="s">
        <v>1613</v>
      </c>
      <c r="H1903" s="12" t="s">
        <v>1051</v>
      </c>
      <c r="I1903" s="12" t="s">
        <v>1482</v>
      </c>
      <c r="J1903" s="12" t="s">
        <v>1482</v>
      </c>
      <c r="K1903" s="12" t="s">
        <v>1482</v>
      </c>
      <c r="L1903" s="12" t="s">
        <v>6802</v>
      </c>
      <c r="M1903" s="12" t="s">
        <v>3522</v>
      </c>
      <c r="N1903" s="12" t="s">
        <v>3522</v>
      </c>
      <c r="O1903" s="12" t="s">
        <v>375</v>
      </c>
      <c r="P1903" s="12" t="s">
        <v>375</v>
      </c>
      <c r="Q1903" s="12" t="s">
        <v>3522</v>
      </c>
      <c r="R1903" s="12" t="s">
        <v>6142</v>
      </c>
      <c r="S1903" s="12" t="s">
        <v>15715</v>
      </c>
      <c r="T1903" s="12" t="s">
        <v>15653</v>
      </c>
      <c r="U1903" s="12" t="s">
        <v>8053</v>
      </c>
      <c r="V1903" s="12" t="s">
        <v>1012</v>
      </c>
      <c r="W1903" s="12" t="s">
        <v>2</v>
      </c>
      <c r="X1903" s="12" t="s">
        <v>14887</v>
      </c>
      <c r="Y1903" s="12" t="s">
        <v>15655</v>
      </c>
      <c r="Z1903" s="12" t="s">
        <v>18154</v>
      </c>
    </row>
    <row r="1904" spans="1:26">
      <c r="A1904" s="12" t="s">
        <v>177</v>
      </c>
      <c r="B1904" s="12" t="s">
        <v>8961</v>
      </c>
      <c r="C1904" s="12" t="s">
        <v>18155</v>
      </c>
      <c r="D1904" s="12" t="s">
        <v>18156</v>
      </c>
      <c r="E1904" s="12" t="s">
        <v>18056</v>
      </c>
      <c r="F1904" s="12" t="s">
        <v>1592</v>
      </c>
      <c r="G1904" s="12" t="s">
        <v>1547</v>
      </c>
      <c r="H1904" s="12" t="s">
        <v>1482</v>
      </c>
      <c r="I1904" s="12" t="s">
        <v>1482</v>
      </c>
      <c r="J1904" s="12" t="s">
        <v>1546</v>
      </c>
      <c r="K1904" s="12" t="s">
        <v>1504</v>
      </c>
      <c r="L1904" s="12" t="s">
        <v>1355</v>
      </c>
      <c r="M1904" s="12" t="s">
        <v>371</v>
      </c>
      <c r="N1904" s="12" t="s">
        <v>371</v>
      </c>
      <c r="O1904" s="12" t="s">
        <v>371</v>
      </c>
      <c r="P1904" s="12" t="s">
        <v>371</v>
      </c>
      <c r="Q1904" s="12" t="s">
        <v>371</v>
      </c>
      <c r="R1904" s="12" t="s">
        <v>6344</v>
      </c>
      <c r="S1904" s="12" t="s">
        <v>18157</v>
      </c>
      <c r="T1904" s="12" t="s">
        <v>17765</v>
      </c>
      <c r="U1904" s="12" t="s">
        <v>18158</v>
      </c>
      <c r="V1904" s="12" t="s">
        <v>10910</v>
      </c>
      <c r="W1904" s="12" t="s">
        <v>3</v>
      </c>
      <c r="X1904" s="12" t="s">
        <v>17623</v>
      </c>
      <c r="Y1904" s="12" t="s">
        <v>18159</v>
      </c>
      <c r="Z1904" s="12" t="s">
        <v>18160</v>
      </c>
    </row>
    <row r="1905" spans="1:26">
      <c r="A1905" s="12" t="s">
        <v>177</v>
      </c>
      <c r="B1905" s="12" t="s">
        <v>17525</v>
      </c>
      <c r="C1905" s="12" t="s">
        <v>18161</v>
      </c>
      <c r="D1905" s="12" t="s">
        <v>18162</v>
      </c>
      <c r="E1905" s="12" t="s">
        <v>18056</v>
      </c>
      <c r="F1905" s="12" t="s">
        <v>1897</v>
      </c>
      <c r="G1905" s="12" t="s">
        <v>1504</v>
      </c>
      <c r="H1905" s="12" t="s">
        <v>3800</v>
      </c>
      <c r="I1905" s="12" t="s">
        <v>3800</v>
      </c>
      <c r="J1905" s="12" t="s">
        <v>1051</v>
      </c>
      <c r="K1905" s="12" t="s">
        <v>3800</v>
      </c>
      <c r="L1905" s="12" t="s">
        <v>5256</v>
      </c>
      <c r="M1905" s="12" t="s">
        <v>2315</v>
      </c>
      <c r="N1905" s="12" t="s">
        <v>91</v>
      </c>
      <c r="O1905" s="12" t="s">
        <v>91</v>
      </c>
      <c r="P1905" s="12" t="s">
        <v>371</v>
      </c>
      <c r="Q1905" s="12" t="s">
        <v>91</v>
      </c>
      <c r="R1905" s="12" t="s">
        <v>9783</v>
      </c>
      <c r="S1905" s="12" t="s">
        <v>13962</v>
      </c>
      <c r="T1905" s="12" t="s">
        <v>17561</v>
      </c>
      <c r="U1905" s="12" t="s">
        <v>12859</v>
      </c>
      <c r="V1905" s="12" t="s">
        <v>372</v>
      </c>
      <c r="W1905" s="12" t="s">
        <v>10</v>
      </c>
      <c r="X1905" s="12" t="s">
        <v>15126</v>
      </c>
      <c r="Y1905" s="12" t="s">
        <v>15835</v>
      </c>
      <c r="Z1905" s="12" t="s">
        <v>18163</v>
      </c>
    </row>
    <row r="1906" spans="1:26">
      <c r="A1906" s="12" t="s">
        <v>177</v>
      </c>
      <c r="B1906" s="12" t="s">
        <v>16844</v>
      </c>
      <c r="C1906" s="12" t="s">
        <v>18164</v>
      </c>
      <c r="D1906" s="12" t="s">
        <v>18165</v>
      </c>
      <c r="E1906" s="12" t="s">
        <v>18056</v>
      </c>
      <c r="F1906" s="12" t="s">
        <v>1613</v>
      </c>
      <c r="G1906" s="12" t="s">
        <v>1613</v>
      </c>
      <c r="H1906" s="12" t="s">
        <v>1502</v>
      </c>
      <c r="I1906" s="12" t="s">
        <v>1051</v>
      </c>
      <c r="J1906" s="12" t="s">
        <v>1051</v>
      </c>
      <c r="K1906" s="12" t="s">
        <v>1504</v>
      </c>
      <c r="L1906" s="12" t="s">
        <v>2696</v>
      </c>
      <c r="M1906" s="12" t="s">
        <v>3363</v>
      </c>
      <c r="N1906" s="12" t="s">
        <v>431</v>
      </c>
      <c r="O1906" s="12" t="s">
        <v>371</v>
      </c>
      <c r="P1906" s="12" t="s">
        <v>371</v>
      </c>
      <c r="Q1906" s="12" t="s">
        <v>371</v>
      </c>
      <c r="R1906" s="12" t="s">
        <v>2773</v>
      </c>
      <c r="S1906" s="12" t="s">
        <v>18166</v>
      </c>
      <c r="T1906" s="12" t="s">
        <v>18167</v>
      </c>
      <c r="U1906" s="12" t="s">
        <v>7448</v>
      </c>
      <c r="V1906" s="12" t="s">
        <v>10910</v>
      </c>
      <c r="W1906" s="12" t="s">
        <v>3</v>
      </c>
      <c r="X1906" s="12" t="s">
        <v>14530</v>
      </c>
      <c r="Y1906" s="12" t="s">
        <v>7619</v>
      </c>
      <c r="Z1906" s="12" t="s">
        <v>18168</v>
      </c>
    </row>
    <row r="1907" spans="1:26">
      <c r="A1907" s="12" t="s">
        <v>177</v>
      </c>
      <c r="B1907" s="12" t="s">
        <v>16801</v>
      </c>
      <c r="C1907" s="12" t="s">
        <v>18169</v>
      </c>
      <c r="D1907" s="12" t="s">
        <v>18170</v>
      </c>
      <c r="E1907" s="12" t="s">
        <v>18056</v>
      </c>
      <c r="F1907" s="12" t="s">
        <v>1546</v>
      </c>
      <c r="G1907" s="12" t="s">
        <v>1657</v>
      </c>
      <c r="H1907" s="12" t="s">
        <v>1504</v>
      </c>
      <c r="I1907" s="12" t="s">
        <v>3800</v>
      </c>
      <c r="J1907" s="12" t="s">
        <v>1504</v>
      </c>
      <c r="K1907" s="12" t="s">
        <v>1504</v>
      </c>
      <c r="L1907" s="12" t="s">
        <v>371</v>
      </c>
      <c r="M1907" s="12" t="s">
        <v>2773</v>
      </c>
      <c r="N1907" s="12" t="s">
        <v>2172</v>
      </c>
      <c r="O1907" s="12" t="s">
        <v>91</v>
      </c>
      <c r="P1907" s="12" t="s">
        <v>371</v>
      </c>
      <c r="Q1907" s="12" t="s">
        <v>371</v>
      </c>
      <c r="R1907" s="12" t="s">
        <v>471</v>
      </c>
      <c r="S1907" s="12" t="s">
        <v>18171</v>
      </c>
      <c r="T1907" s="12" t="s">
        <v>18172</v>
      </c>
      <c r="U1907" s="12" t="s">
        <v>18173</v>
      </c>
      <c r="V1907" s="12" t="s">
        <v>10910</v>
      </c>
      <c r="W1907" s="12" t="s">
        <v>3</v>
      </c>
      <c r="X1907" s="12" t="s">
        <v>14474</v>
      </c>
      <c r="Y1907" s="12" t="s">
        <v>15260</v>
      </c>
      <c r="Z1907" s="12" t="s">
        <v>18174</v>
      </c>
    </row>
    <row r="1908" spans="1:26">
      <c r="A1908" s="12" t="s">
        <v>177</v>
      </c>
      <c r="B1908" s="12" t="s">
        <v>13787</v>
      </c>
      <c r="C1908" s="12" t="s">
        <v>18175</v>
      </c>
      <c r="D1908" s="12" t="s">
        <v>18176</v>
      </c>
      <c r="E1908" s="12" t="s">
        <v>18177</v>
      </c>
      <c r="F1908" s="12" t="s">
        <v>1547</v>
      </c>
      <c r="G1908" s="12" t="s">
        <v>1546</v>
      </c>
      <c r="H1908" s="12" t="s">
        <v>1613</v>
      </c>
      <c r="I1908" s="12" t="s">
        <v>1051</v>
      </c>
      <c r="J1908" s="12" t="s">
        <v>1051</v>
      </c>
      <c r="K1908" s="12" t="s">
        <v>1504</v>
      </c>
      <c r="L1908" s="12" t="s">
        <v>3663</v>
      </c>
      <c r="M1908" s="12" t="s">
        <v>3522</v>
      </c>
      <c r="N1908" s="12" t="s">
        <v>375</v>
      </c>
      <c r="O1908" s="12" t="s">
        <v>3522</v>
      </c>
      <c r="P1908" s="12" t="s">
        <v>371</v>
      </c>
      <c r="Q1908" s="12" t="s">
        <v>2172</v>
      </c>
      <c r="R1908" s="12" t="s">
        <v>2315</v>
      </c>
      <c r="S1908" s="12" t="s">
        <v>18178</v>
      </c>
      <c r="T1908" s="12" t="s">
        <v>11411</v>
      </c>
      <c r="U1908" s="12" t="s">
        <v>15832</v>
      </c>
      <c r="V1908" s="12" t="s">
        <v>429</v>
      </c>
      <c r="W1908" s="12" t="s">
        <v>4</v>
      </c>
      <c r="X1908" s="12" t="s">
        <v>12276</v>
      </c>
      <c r="Y1908" s="12" t="s">
        <v>12318</v>
      </c>
      <c r="Z1908" s="12" t="s">
        <v>18179</v>
      </c>
    </row>
    <row r="1909" spans="1:26">
      <c r="A1909" s="12" t="s">
        <v>177</v>
      </c>
      <c r="B1909" s="12" t="s">
        <v>12587</v>
      </c>
      <c r="C1909" s="12" t="s">
        <v>18180</v>
      </c>
      <c r="D1909" s="12" t="s">
        <v>18181</v>
      </c>
      <c r="E1909" s="12" t="s">
        <v>18177</v>
      </c>
      <c r="F1909" s="12" t="s">
        <v>1053</v>
      </c>
      <c r="G1909" s="12" t="s">
        <v>1546</v>
      </c>
      <c r="H1909" s="12" t="s">
        <v>1547</v>
      </c>
      <c r="I1909" s="12" t="s">
        <v>3800</v>
      </c>
      <c r="J1909" s="12" t="s">
        <v>1051</v>
      </c>
      <c r="K1909" s="12" t="s">
        <v>1504</v>
      </c>
      <c r="L1909" s="12" t="s">
        <v>1054</v>
      </c>
      <c r="M1909" s="12" t="s">
        <v>4088</v>
      </c>
      <c r="N1909" s="12" t="s">
        <v>371</v>
      </c>
      <c r="O1909" s="12" t="s">
        <v>91</v>
      </c>
      <c r="P1909" s="12" t="s">
        <v>371</v>
      </c>
      <c r="Q1909" s="12" t="s">
        <v>371</v>
      </c>
      <c r="R1909" s="12" t="s">
        <v>4481</v>
      </c>
      <c r="S1909" s="12" t="s">
        <v>16238</v>
      </c>
      <c r="T1909" s="12" t="s">
        <v>18182</v>
      </c>
      <c r="U1909" s="12" t="s">
        <v>18183</v>
      </c>
      <c r="V1909" s="12" t="s">
        <v>429</v>
      </c>
      <c r="W1909" s="12" t="s">
        <v>3</v>
      </c>
      <c r="X1909" s="12" t="s">
        <v>13130</v>
      </c>
      <c r="Y1909" s="12" t="s">
        <v>16050</v>
      </c>
      <c r="Z1909" s="12" t="s">
        <v>18184</v>
      </c>
    </row>
    <row r="1910" spans="1:26">
      <c r="A1910" s="12" t="s">
        <v>177</v>
      </c>
      <c r="B1910" s="12" t="s">
        <v>17706</v>
      </c>
      <c r="C1910" s="12" t="s">
        <v>18185</v>
      </c>
      <c r="D1910" s="12" t="s">
        <v>18186</v>
      </c>
      <c r="E1910" s="12" t="s">
        <v>18177</v>
      </c>
      <c r="F1910" s="12" t="s">
        <v>3800</v>
      </c>
      <c r="G1910" s="12" t="s">
        <v>3800</v>
      </c>
      <c r="H1910" s="12" t="s">
        <v>3800</v>
      </c>
      <c r="I1910" s="12" t="s">
        <v>3800</v>
      </c>
      <c r="J1910" s="12" t="s">
        <v>3800</v>
      </c>
      <c r="K1910" s="12" t="s">
        <v>1961</v>
      </c>
      <c r="L1910" s="12" t="s">
        <v>91</v>
      </c>
      <c r="M1910" s="12" t="s">
        <v>91</v>
      </c>
      <c r="N1910" s="12" t="s">
        <v>91</v>
      </c>
      <c r="O1910" s="12" t="s">
        <v>91</v>
      </c>
      <c r="P1910" s="12" t="s">
        <v>91</v>
      </c>
      <c r="Q1910" s="12" t="s">
        <v>5319</v>
      </c>
      <c r="R1910" s="12" t="s">
        <v>5319</v>
      </c>
      <c r="S1910" s="12" t="s">
        <v>91</v>
      </c>
      <c r="T1910" s="12" t="s">
        <v>18187</v>
      </c>
      <c r="U1910" s="12" t="s">
        <v>3808</v>
      </c>
      <c r="V1910" s="12" t="s">
        <v>6841</v>
      </c>
      <c r="W1910" s="12" t="s">
        <v>91</v>
      </c>
      <c r="X1910" s="12" t="s">
        <v>18188</v>
      </c>
      <c r="Y1910" s="12" t="s">
        <v>18188</v>
      </c>
      <c r="Z1910" s="12" t="s">
        <v>91</v>
      </c>
    </row>
    <row r="1911" spans="1:26">
      <c r="A1911" s="12" t="s">
        <v>177</v>
      </c>
      <c r="B1911" s="12" t="s">
        <v>6570</v>
      </c>
      <c r="C1911" s="12" t="s">
        <v>18189</v>
      </c>
      <c r="D1911" s="12" t="s">
        <v>18190</v>
      </c>
      <c r="E1911" s="12" t="s">
        <v>18177</v>
      </c>
      <c r="F1911" s="12" t="s">
        <v>1961</v>
      </c>
      <c r="G1911" s="12" t="s">
        <v>3800</v>
      </c>
      <c r="H1911" s="12" t="s">
        <v>3800</v>
      </c>
      <c r="I1911" s="12" t="s">
        <v>3800</v>
      </c>
      <c r="J1911" s="12" t="s">
        <v>3800</v>
      </c>
      <c r="K1911" s="12" t="s">
        <v>3800</v>
      </c>
      <c r="L1911" s="12" t="s">
        <v>371</v>
      </c>
      <c r="M1911" s="12" t="s">
        <v>91</v>
      </c>
      <c r="N1911" s="12" t="s">
        <v>91</v>
      </c>
      <c r="O1911" s="12" t="s">
        <v>91</v>
      </c>
      <c r="P1911" s="12" t="s">
        <v>91</v>
      </c>
      <c r="Q1911" s="12" t="s">
        <v>91</v>
      </c>
      <c r="R1911" s="12" t="s">
        <v>371</v>
      </c>
      <c r="S1911" s="12" t="s">
        <v>14283</v>
      </c>
      <c r="T1911" s="12" t="s">
        <v>18191</v>
      </c>
      <c r="U1911" s="12" t="s">
        <v>3808</v>
      </c>
      <c r="V1911" s="12" t="s">
        <v>372</v>
      </c>
      <c r="W1911" s="12" t="s">
        <v>3</v>
      </c>
      <c r="X1911" s="12" t="s">
        <v>1814</v>
      </c>
      <c r="Y1911" s="12" t="s">
        <v>1814</v>
      </c>
      <c r="Z1911" s="12" t="s">
        <v>12937</v>
      </c>
    </row>
    <row r="1912" spans="1:26">
      <c r="A1912" s="12" t="s">
        <v>177</v>
      </c>
      <c r="B1912" s="12" t="s">
        <v>15862</v>
      </c>
      <c r="C1912" s="12" t="s">
        <v>18192</v>
      </c>
      <c r="D1912" s="12" t="s">
        <v>18193</v>
      </c>
      <c r="E1912" s="12" t="s">
        <v>18177</v>
      </c>
      <c r="F1912" s="12" t="s">
        <v>1590</v>
      </c>
      <c r="G1912" s="12" t="s">
        <v>1613</v>
      </c>
      <c r="H1912" s="12" t="s">
        <v>1482</v>
      </c>
      <c r="I1912" s="12" t="s">
        <v>1482</v>
      </c>
      <c r="J1912" s="12" t="s">
        <v>1051</v>
      </c>
      <c r="K1912" s="12" t="s">
        <v>3800</v>
      </c>
      <c r="L1912" s="12" t="s">
        <v>5802</v>
      </c>
      <c r="M1912" s="12" t="s">
        <v>4481</v>
      </c>
      <c r="N1912" s="12" t="s">
        <v>371</v>
      </c>
      <c r="O1912" s="12" t="s">
        <v>371</v>
      </c>
      <c r="P1912" s="12" t="s">
        <v>371</v>
      </c>
      <c r="Q1912" s="12" t="s">
        <v>91</v>
      </c>
      <c r="R1912" s="12" t="s">
        <v>4088</v>
      </c>
      <c r="S1912" s="12" t="s">
        <v>16603</v>
      </c>
      <c r="T1912" s="12" t="s">
        <v>18194</v>
      </c>
      <c r="U1912" s="12" t="s">
        <v>6619</v>
      </c>
      <c r="V1912" s="12" t="s">
        <v>372</v>
      </c>
      <c r="W1912" s="12" t="s">
        <v>3</v>
      </c>
      <c r="X1912" s="12" t="s">
        <v>17414</v>
      </c>
      <c r="Y1912" s="12" t="s">
        <v>14971</v>
      </c>
      <c r="Z1912" s="12" t="s">
        <v>18195</v>
      </c>
    </row>
    <row r="1913" spans="1:26">
      <c r="A1913" s="12" t="s">
        <v>177</v>
      </c>
      <c r="B1913" s="12" t="s">
        <v>18196</v>
      </c>
      <c r="C1913" s="12" t="s">
        <v>18197</v>
      </c>
      <c r="D1913" s="12" t="s">
        <v>18198</v>
      </c>
      <c r="E1913" s="12" t="s">
        <v>18177</v>
      </c>
      <c r="F1913" s="12" t="s">
        <v>1939</v>
      </c>
      <c r="G1913" s="12" t="s">
        <v>3800</v>
      </c>
      <c r="H1913" s="12" t="s">
        <v>3800</v>
      </c>
      <c r="I1913" s="12" t="s">
        <v>3800</v>
      </c>
      <c r="J1913" s="12" t="s">
        <v>3800</v>
      </c>
      <c r="K1913" s="12" t="s">
        <v>1051</v>
      </c>
      <c r="L1913" s="12" t="s">
        <v>5885</v>
      </c>
      <c r="M1913" s="12" t="s">
        <v>91</v>
      </c>
      <c r="N1913" s="12" t="s">
        <v>91</v>
      </c>
      <c r="O1913" s="12" t="s">
        <v>91</v>
      </c>
      <c r="P1913" s="12" t="s">
        <v>91</v>
      </c>
      <c r="Q1913" s="12" t="s">
        <v>3522</v>
      </c>
      <c r="R1913" s="12" t="s">
        <v>2696</v>
      </c>
      <c r="S1913" s="12" t="s">
        <v>14283</v>
      </c>
      <c r="T1913" s="12" t="s">
        <v>18199</v>
      </c>
      <c r="U1913" s="12" t="s">
        <v>3808</v>
      </c>
      <c r="V1913" s="12" t="s">
        <v>9352</v>
      </c>
      <c r="W1913" s="12" t="s">
        <v>3</v>
      </c>
      <c r="X1913" s="12" t="s">
        <v>1814</v>
      </c>
      <c r="Y1913" s="12" t="s">
        <v>1814</v>
      </c>
      <c r="Z1913" s="12" t="s">
        <v>12937</v>
      </c>
    </row>
    <row r="1914" spans="1:26">
      <c r="A1914" s="12" t="s">
        <v>177</v>
      </c>
      <c r="B1914" s="12" t="s">
        <v>18200</v>
      </c>
      <c r="C1914" s="12" t="s">
        <v>18201</v>
      </c>
      <c r="D1914" s="12" t="s">
        <v>18202</v>
      </c>
      <c r="E1914" s="12" t="s">
        <v>18177</v>
      </c>
      <c r="F1914" s="12" t="s">
        <v>1810</v>
      </c>
      <c r="G1914" s="12" t="s">
        <v>1504</v>
      </c>
      <c r="H1914" s="12" t="s">
        <v>1482</v>
      </c>
      <c r="I1914" s="12" t="s">
        <v>3800</v>
      </c>
      <c r="J1914" s="12" t="s">
        <v>3800</v>
      </c>
      <c r="K1914" s="12" t="s">
        <v>1482</v>
      </c>
      <c r="L1914" s="12" t="s">
        <v>6240</v>
      </c>
      <c r="M1914" s="12" t="s">
        <v>2172</v>
      </c>
      <c r="N1914" s="12" t="s">
        <v>375</v>
      </c>
      <c r="O1914" s="12" t="s">
        <v>91</v>
      </c>
      <c r="P1914" s="12" t="s">
        <v>91</v>
      </c>
      <c r="Q1914" s="12" t="s">
        <v>371</v>
      </c>
      <c r="R1914" s="12" t="s">
        <v>1995</v>
      </c>
      <c r="S1914" s="12" t="s">
        <v>18203</v>
      </c>
      <c r="T1914" s="12" t="s">
        <v>18204</v>
      </c>
      <c r="U1914" s="12" t="s">
        <v>3808</v>
      </c>
      <c r="V1914" s="12" t="s">
        <v>10800</v>
      </c>
      <c r="W1914" s="12" t="s">
        <v>3</v>
      </c>
      <c r="X1914" s="12" t="s">
        <v>7932</v>
      </c>
      <c r="Y1914" s="12" t="s">
        <v>14557</v>
      </c>
      <c r="Z1914" s="12" t="s">
        <v>18205</v>
      </c>
    </row>
    <row r="1915" spans="1:26">
      <c r="A1915" s="12" t="s">
        <v>177</v>
      </c>
      <c r="B1915" s="12" t="s">
        <v>18206</v>
      </c>
      <c r="C1915" s="12" t="s">
        <v>18207</v>
      </c>
      <c r="D1915" s="12" t="s">
        <v>18208</v>
      </c>
      <c r="E1915" s="12" t="s">
        <v>18177</v>
      </c>
      <c r="F1915" s="12" t="s">
        <v>1918</v>
      </c>
      <c r="G1915" s="12" t="s">
        <v>1051</v>
      </c>
      <c r="H1915" s="12" t="s">
        <v>3800</v>
      </c>
      <c r="I1915" s="12" t="s">
        <v>3800</v>
      </c>
      <c r="J1915" s="12" t="s">
        <v>1051</v>
      </c>
      <c r="K1915" s="12" t="s">
        <v>3800</v>
      </c>
      <c r="L1915" s="12" t="s">
        <v>3522</v>
      </c>
      <c r="M1915" s="12" t="s">
        <v>3522</v>
      </c>
      <c r="N1915" s="12" t="s">
        <v>91</v>
      </c>
      <c r="O1915" s="12" t="s">
        <v>91</v>
      </c>
      <c r="P1915" s="12" t="s">
        <v>371</v>
      </c>
      <c r="Q1915" s="12" t="s">
        <v>91</v>
      </c>
      <c r="R1915" s="12" t="s">
        <v>8840</v>
      </c>
      <c r="S1915" s="12" t="s">
        <v>18209</v>
      </c>
      <c r="T1915" s="12" t="s">
        <v>11578</v>
      </c>
      <c r="U1915" s="12" t="s">
        <v>18183</v>
      </c>
      <c r="V1915" s="12" t="s">
        <v>372</v>
      </c>
      <c r="W1915" s="12" t="s">
        <v>10</v>
      </c>
      <c r="X1915" s="12" t="s">
        <v>7429</v>
      </c>
      <c r="Y1915" s="12" t="s">
        <v>14347</v>
      </c>
      <c r="Z1915" s="12" t="s">
        <v>18210</v>
      </c>
    </row>
    <row r="1916" spans="1:26">
      <c r="A1916" s="12" t="s">
        <v>177</v>
      </c>
      <c r="B1916" s="12" t="s">
        <v>13129</v>
      </c>
      <c r="C1916" s="12" t="s">
        <v>18211</v>
      </c>
      <c r="D1916" s="12" t="s">
        <v>18212</v>
      </c>
      <c r="E1916" s="12" t="s">
        <v>18177</v>
      </c>
      <c r="F1916" s="12" t="s">
        <v>1547</v>
      </c>
      <c r="G1916" s="12" t="s">
        <v>1590</v>
      </c>
      <c r="H1916" s="12" t="s">
        <v>1546</v>
      </c>
      <c r="I1916" s="12" t="s">
        <v>3800</v>
      </c>
      <c r="J1916" s="12" t="s">
        <v>3800</v>
      </c>
      <c r="K1916" s="12" t="s">
        <v>1482</v>
      </c>
      <c r="L1916" s="12" t="s">
        <v>3522</v>
      </c>
      <c r="M1916" s="12" t="s">
        <v>5498</v>
      </c>
      <c r="N1916" s="12" t="s">
        <v>3522</v>
      </c>
      <c r="O1916" s="12" t="s">
        <v>91</v>
      </c>
      <c r="P1916" s="12" t="s">
        <v>91</v>
      </c>
      <c r="Q1916" s="12" t="s">
        <v>3522</v>
      </c>
      <c r="R1916" s="12" t="s">
        <v>8840</v>
      </c>
      <c r="S1916" s="12" t="s">
        <v>18166</v>
      </c>
      <c r="T1916" s="12" t="s">
        <v>13536</v>
      </c>
      <c r="U1916" s="12" t="s">
        <v>3808</v>
      </c>
      <c r="V1916" s="12" t="s">
        <v>10800</v>
      </c>
      <c r="W1916" s="12" t="s">
        <v>2</v>
      </c>
      <c r="X1916" s="12" t="s">
        <v>18213</v>
      </c>
      <c r="Y1916" s="12" t="s">
        <v>18214</v>
      </c>
      <c r="Z1916" s="12" t="s">
        <v>18215</v>
      </c>
    </row>
    <row r="1917" spans="1:26">
      <c r="A1917" s="12" t="s">
        <v>177</v>
      </c>
      <c r="B1917" s="12" t="s">
        <v>17878</v>
      </c>
      <c r="C1917" s="12" t="s">
        <v>18216</v>
      </c>
      <c r="D1917" s="12" t="s">
        <v>18217</v>
      </c>
      <c r="E1917" s="12" t="s">
        <v>18177</v>
      </c>
      <c r="F1917" s="12" t="s">
        <v>1547</v>
      </c>
      <c r="G1917" s="12" t="s">
        <v>1764</v>
      </c>
      <c r="H1917" s="12" t="s">
        <v>1504</v>
      </c>
      <c r="I1917" s="12" t="s">
        <v>3800</v>
      </c>
      <c r="J1917" s="12" t="s">
        <v>3800</v>
      </c>
      <c r="K1917" s="12" t="s">
        <v>1051</v>
      </c>
      <c r="L1917" s="12" t="s">
        <v>3522</v>
      </c>
      <c r="M1917" s="12" t="s">
        <v>3522</v>
      </c>
      <c r="N1917" s="12" t="s">
        <v>2172</v>
      </c>
      <c r="O1917" s="12" t="s">
        <v>91</v>
      </c>
      <c r="P1917" s="12" t="s">
        <v>91</v>
      </c>
      <c r="Q1917" s="12" t="s">
        <v>3522</v>
      </c>
      <c r="R1917" s="12" t="s">
        <v>5538</v>
      </c>
      <c r="S1917" s="12" t="s">
        <v>18218</v>
      </c>
      <c r="T1917" s="12" t="s">
        <v>4988</v>
      </c>
      <c r="U1917" s="12" t="s">
        <v>3808</v>
      </c>
      <c r="V1917" s="12" t="s">
        <v>9352</v>
      </c>
      <c r="W1917" s="12" t="s">
        <v>10</v>
      </c>
      <c r="X1917" s="12" t="s">
        <v>12138</v>
      </c>
      <c r="Y1917" s="12" t="s">
        <v>13399</v>
      </c>
      <c r="Z1917" s="12" t="s">
        <v>18219</v>
      </c>
    </row>
    <row r="1918" spans="1:26">
      <c r="A1918" s="12" t="s">
        <v>177</v>
      </c>
      <c r="B1918" s="12" t="s">
        <v>18220</v>
      </c>
      <c r="C1918" s="12" t="s">
        <v>18221</v>
      </c>
      <c r="D1918" s="12" t="s">
        <v>18222</v>
      </c>
      <c r="E1918" s="12" t="s">
        <v>18177</v>
      </c>
      <c r="F1918" s="12" t="s">
        <v>1721</v>
      </c>
      <c r="G1918" s="12" t="s">
        <v>1657</v>
      </c>
      <c r="H1918" s="12" t="s">
        <v>3800</v>
      </c>
      <c r="I1918" s="12" t="s">
        <v>1051</v>
      </c>
      <c r="J1918" s="12" t="s">
        <v>3800</v>
      </c>
      <c r="K1918" s="12" t="s">
        <v>3800</v>
      </c>
      <c r="L1918" s="12" t="s">
        <v>3522</v>
      </c>
      <c r="M1918" s="12" t="s">
        <v>3663</v>
      </c>
      <c r="N1918" s="12" t="s">
        <v>91</v>
      </c>
      <c r="O1918" s="12" t="s">
        <v>371</v>
      </c>
      <c r="P1918" s="12" t="s">
        <v>91</v>
      </c>
      <c r="Q1918" s="12" t="s">
        <v>91</v>
      </c>
      <c r="R1918" s="12" t="s">
        <v>4104</v>
      </c>
      <c r="S1918" s="12" t="s">
        <v>18223</v>
      </c>
      <c r="T1918" s="12" t="s">
        <v>16171</v>
      </c>
      <c r="U1918" s="12" t="s">
        <v>18183</v>
      </c>
      <c r="V1918" s="12" t="s">
        <v>372</v>
      </c>
      <c r="W1918" s="12" t="s">
        <v>10</v>
      </c>
      <c r="X1918" s="12" t="s">
        <v>12366</v>
      </c>
      <c r="Y1918" s="12" t="s">
        <v>14022</v>
      </c>
      <c r="Z1918" s="12" t="s">
        <v>18224</v>
      </c>
    </row>
    <row r="1919" spans="1:26">
      <c r="A1919" s="12" t="s">
        <v>177</v>
      </c>
      <c r="B1919" s="12" t="s">
        <v>15693</v>
      </c>
      <c r="C1919" s="12" t="s">
        <v>18225</v>
      </c>
      <c r="D1919" s="12" t="s">
        <v>18226</v>
      </c>
      <c r="E1919" s="12" t="s">
        <v>18177</v>
      </c>
      <c r="F1919" s="12" t="s">
        <v>1698</v>
      </c>
      <c r="G1919" s="12" t="s">
        <v>1613</v>
      </c>
      <c r="H1919" s="12" t="s">
        <v>1051</v>
      </c>
      <c r="I1919" s="12" t="s">
        <v>3800</v>
      </c>
      <c r="J1919" s="12" t="s">
        <v>3800</v>
      </c>
      <c r="K1919" s="12" t="s">
        <v>1504</v>
      </c>
      <c r="L1919" s="12" t="s">
        <v>2696</v>
      </c>
      <c r="M1919" s="12" t="s">
        <v>3522</v>
      </c>
      <c r="N1919" s="12" t="s">
        <v>3522</v>
      </c>
      <c r="O1919" s="12" t="s">
        <v>91</v>
      </c>
      <c r="P1919" s="12" t="s">
        <v>91</v>
      </c>
      <c r="Q1919" s="12" t="s">
        <v>2315</v>
      </c>
      <c r="R1919" s="12" t="s">
        <v>4781</v>
      </c>
      <c r="S1919" s="12" t="s">
        <v>8171</v>
      </c>
      <c r="T1919" s="12" t="s">
        <v>18227</v>
      </c>
      <c r="U1919" s="12" t="s">
        <v>3808</v>
      </c>
      <c r="V1919" s="12" t="s">
        <v>429</v>
      </c>
      <c r="W1919" s="12" t="s">
        <v>2</v>
      </c>
      <c r="X1919" s="12" t="s">
        <v>16669</v>
      </c>
      <c r="Y1919" s="12" t="s">
        <v>4775</v>
      </c>
      <c r="Z1919" s="12" t="s">
        <v>18228</v>
      </c>
    </row>
    <row r="1920" spans="1:26">
      <c r="A1920" s="12" t="s">
        <v>177</v>
      </c>
      <c r="B1920" s="12" t="s">
        <v>12588</v>
      </c>
      <c r="C1920" s="12" t="s">
        <v>18229</v>
      </c>
      <c r="D1920" s="12" t="s">
        <v>18230</v>
      </c>
      <c r="E1920" s="12" t="s">
        <v>18177</v>
      </c>
      <c r="F1920" s="12" t="s">
        <v>1547</v>
      </c>
      <c r="G1920" s="12" t="s">
        <v>1590</v>
      </c>
      <c r="H1920" s="12" t="s">
        <v>1546</v>
      </c>
      <c r="I1920" s="12" t="s">
        <v>3800</v>
      </c>
      <c r="J1920" s="12" t="s">
        <v>3800</v>
      </c>
      <c r="K1920" s="12" t="s">
        <v>1482</v>
      </c>
      <c r="L1920" s="12" t="s">
        <v>2038</v>
      </c>
      <c r="M1920" s="12" t="s">
        <v>3362</v>
      </c>
      <c r="N1920" s="12" t="s">
        <v>2172</v>
      </c>
      <c r="O1920" s="12" t="s">
        <v>91</v>
      </c>
      <c r="P1920" s="12" t="s">
        <v>91</v>
      </c>
      <c r="Q1920" s="12" t="s">
        <v>371</v>
      </c>
      <c r="R1920" s="12" t="s">
        <v>5319</v>
      </c>
      <c r="S1920" s="12" t="s">
        <v>18166</v>
      </c>
      <c r="T1920" s="12" t="s">
        <v>18231</v>
      </c>
      <c r="U1920" s="12" t="s">
        <v>3808</v>
      </c>
      <c r="V1920" s="12" t="s">
        <v>10800</v>
      </c>
      <c r="W1920" s="12" t="s">
        <v>10</v>
      </c>
      <c r="X1920" s="12" t="s">
        <v>6833</v>
      </c>
      <c r="Y1920" s="12" t="s">
        <v>17666</v>
      </c>
      <c r="Z1920" s="12" t="s">
        <v>18232</v>
      </c>
    </row>
    <row r="1921" spans="1:26">
      <c r="A1921" s="12" t="s">
        <v>177</v>
      </c>
      <c r="B1921" s="12" t="s">
        <v>15692</v>
      </c>
      <c r="C1921" s="12" t="s">
        <v>18233</v>
      </c>
      <c r="D1921" s="12" t="s">
        <v>18234</v>
      </c>
      <c r="E1921" s="12" t="s">
        <v>18177</v>
      </c>
      <c r="F1921" s="12" t="s">
        <v>1504</v>
      </c>
      <c r="G1921" s="12" t="s">
        <v>1698</v>
      </c>
      <c r="H1921" s="12" t="s">
        <v>1502</v>
      </c>
      <c r="I1921" s="12" t="s">
        <v>1504</v>
      </c>
      <c r="J1921" s="12" t="s">
        <v>1051</v>
      </c>
      <c r="K1921" s="12" t="s">
        <v>1051</v>
      </c>
      <c r="L1921" s="12" t="s">
        <v>2172</v>
      </c>
      <c r="M1921" s="12" t="s">
        <v>2172</v>
      </c>
      <c r="N1921" s="12" t="s">
        <v>371</v>
      </c>
      <c r="O1921" s="12" t="s">
        <v>2315</v>
      </c>
      <c r="P1921" s="12" t="s">
        <v>371</v>
      </c>
      <c r="Q1921" s="12" t="s">
        <v>371</v>
      </c>
      <c r="R1921" s="12" t="s">
        <v>3246</v>
      </c>
      <c r="S1921" s="12" t="s">
        <v>18235</v>
      </c>
      <c r="T1921" s="12" t="s">
        <v>16343</v>
      </c>
      <c r="U1921" s="12" t="s">
        <v>13632</v>
      </c>
      <c r="V1921" s="12" t="s">
        <v>9352</v>
      </c>
      <c r="W1921" s="12" t="s">
        <v>3</v>
      </c>
      <c r="X1921" s="12" t="s">
        <v>15236</v>
      </c>
      <c r="Y1921" s="12" t="s">
        <v>12841</v>
      </c>
      <c r="Z1921" s="12" t="s">
        <v>18017</v>
      </c>
    </row>
    <row r="1922" spans="1:26">
      <c r="A1922" s="12" t="s">
        <v>177</v>
      </c>
      <c r="B1922" s="12" t="s">
        <v>11165</v>
      </c>
      <c r="C1922" s="12" t="s">
        <v>18236</v>
      </c>
      <c r="D1922" s="12" t="s">
        <v>18237</v>
      </c>
      <c r="E1922" s="12" t="s">
        <v>18177</v>
      </c>
      <c r="F1922" s="12" t="s">
        <v>3800</v>
      </c>
      <c r="G1922" s="12" t="s">
        <v>3800</v>
      </c>
      <c r="H1922" s="12" t="s">
        <v>3800</v>
      </c>
      <c r="I1922" s="12" t="s">
        <v>3800</v>
      </c>
      <c r="J1922" s="12" t="s">
        <v>3800</v>
      </c>
      <c r="K1922" s="12" t="s">
        <v>1961</v>
      </c>
      <c r="L1922" s="12" t="s">
        <v>91</v>
      </c>
      <c r="M1922" s="12" t="s">
        <v>91</v>
      </c>
      <c r="N1922" s="12" t="s">
        <v>91</v>
      </c>
      <c r="O1922" s="12" t="s">
        <v>91</v>
      </c>
      <c r="P1922" s="12" t="s">
        <v>91</v>
      </c>
      <c r="Q1922" s="12" t="s">
        <v>2172</v>
      </c>
      <c r="R1922" s="12" t="s">
        <v>2172</v>
      </c>
      <c r="S1922" s="12" t="s">
        <v>91</v>
      </c>
      <c r="T1922" s="12" t="s">
        <v>18238</v>
      </c>
      <c r="U1922" s="12" t="s">
        <v>3808</v>
      </c>
      <c r="V1922" s="12" t="s">
        <v>6841</v>
      </c>
      <c r="W1922" s="12" t="s">
        <v>91</v>
      </c>
      <c r="X1922" s="12" t="s">
        <v>18239</v>
      </c>
      <c r="Y1922" s="12" t="s">
        <v>18239</v>
      </c>
      <c r="Z1922" s="12" t="s">
        <v>91</v>
      </c>
    </row>
    <row r="1923" spans="1:26">
      <c r="A1923" s="12" t="s">
        <v>177</v>
      </c>
      <c r="B1923" s="12" t="s">
        <v>16203</v>
      </c>
      <c r="C1923" s="12" t="s">
        <v>18240</v>
      </c>
      <c r="D1923" s="12" t="s">
        <v>18241</v>
      </c>
      <c r="E1923" s="12" t="s">
        <v>18177</v>
      </c>
      <c r="F1923" s="12" t="s">
        <v>1613</v>
      </c>
      <c r="G1923" s="12" t="s">
        <v>1613</v>
      </c>
      <c r="H1923" s="12" t="s">
        <v>1546</v>
      </c>
      <c r="I1923" s="12" t="s">
        <v>3800</v>
      </c>
      <c r="J1923" s="12" t="s">
        <v>1051</v>
      </c>
      <c r="K1923" s="12" t="s">
        <v>1051</v>
      </c>
      <c r="L1923" s="12" t="s">
        <v>431</v>
      </c>
      <c r="M1923" s="12" t="s">
        <v>371</v>
      </c>
      <c r="N1923" s="12" t="s">
        <v>371</v>
      </c>
      <c r="O1923" s="12" t="s">
        <v>91</v>
      </c>
      <c r="P1923" s="12" t="s">
        <v>371</v>
      </c>
      <c r="Q1923" s="12" t="s">
        <v>371</v>
      </c>
      <c r="R1923" s="12" t="s">
        <v>3130</v>
      </c>
      <c r="S1923" s="12" t="s">
        <v>15715</v>
      </c>
      <c r="T1923" s="12" t="s">
        <v>18242</v>
      </c>
      <c r="U1923" s="12" t="s">
        <v>18183</v>
      </c>
      <c r="V1923" s="12" t="s">
        <v>9352</v>
      </c>
      <c r="W1923" s="12" t="s">
        <v>3</v>
      </c>
      <c r="X1923" s="12" t="s">
        <v>15763</v>
      </c>
      <c r="Y1923" s="12" t="s">
        <v>15586</v>
      </c>
      <c r="Z1923" s="12" t="s">
        <v>18243</v>
      </c>
    </row>
    <row r="1924" spans="1:26">
      <c r="A1924" s="12" t="s">
        <v>177</v>
      </c>
      <c r="B1924" s="12" t="s">
        <v>16998</v>
      </c>
      <c r="C1924" s="12" t="s">
        <v>18244</v>
      </c>
      <c r="D1924" s="12" t="s">
        <v>18245</v>
      </c>
      <c r="E1924" s="12" t="s">
        <v>18177</v>
      </c>
      <c r="F1924" s="12" t="s">
        <v>1853</v>
      </c>
      <c r="G1924" s="12" t="s">
        <v>1547</v>
      </c>
      <c r="H1924" s="12" t="s">
        <v>3800</v>
      </c>
      <c r="I1924" s="12" t="s">
        <v>3800</v>
      </c>
      <c r="J1924" s="12" t="s">
        <v>3800</v>
      </c>
      <c r="K1924" s="12" t="s">
        <v>3800</v>
      </c>
      <c r="L1924" s="12" t="s">
        <v>3345</v>
      </c>
      <c r="M1924" s="12" t="s">
        <v>3522</v>
      </c>
      <c r="N1924" s="12" t="s">
        <v>91</v>
      </c>
      <c r="O1924" s="12" t="s">
        <v>91</v>
      </c>
      <c r="P1924" s="12" t="s">
        <v>91</v>
      </c>
      <c r="Q1924" s="12" t="s">
        <v>91</v>
      </c>
      <c r="R1924" s="12" t="s">
        <v>5538</v>
      </c>
      <c r="S1924" s="12" t="s">
        <v>18209</v>
      </c>
      <c r="T1924" s="12" t="s">
        <v>7593</v>
      </c>
      <c r="U1924" s="12" t="s">
        <v>3808</v>
      </c>
      <c r="V1924" s="12" t="s">
        <v>372</v>
      </c>
      <c r="W1924" s="12" t="s">
        <v>10</v>
      </c>
      <c r="X1924" s="12" t="s">
        <v>17058</v>
      </c>
      <c r="Y1924" s="12" t="s">
        <v>18246</v>
      </c>
      <c r="Z1924" s="12" t="s">
        <v>18247</v>
      </c>
    </row>
    <row r="1925" spans="1:26">
      <c r="A1925" s="12" t="s">
        <v>177</v>
      </c>
      <c r="B1925" s="12" t="s">
        <v>18248</v>
      </c>
      <c r="C1925" s="12" t="s">
        <v>18249</v>
      </c>
      <c r="D1925" s="12" t="s">
        <v>18250</v>
      </c>
      <c r="E1925" s="12" t="s">
        <v>18177</v>
      </c>
      <c r="F1925" s="12" t="s">
        <v>1592</v>
      </c>
      <c r="G1925" s="12" t="s">
        <v>1613</v>
      </c>
      <c r="H1925" s="12" t="s">
        <v>1504</v>
      </c>
      <c r="I1925" s="12" t="s">
        <v>1502</v>
      </c>
      <c r="J1925" s="12" t="s">
        <v>1051</v>
      </c>
      <c r="K1925" s="12" t="s">
        <v>1051</v>
      </c>
      <c r="L1925" s="12" t="s">
        <v>3583</v>
      </c>
      <c r="M1925" s="12" t="s">
        <v>4481</v>
      </c>
      <c r="N1925" s="12" t="s">
        <v>371</v>
      </c>
      <c r="O1925" s="12" t="s">
        <v>375</v>
      </c>
      <c r="P1925" s="12" t="s">
        <v>371</v>
      </c>
      <c r="Q1925" s="12" t="s">
        <v>371</v>
      </c>
      <c r="R1925" s="12" t="s">
        <v>18251</v>
      </c>
      <c r="S1925" s="12" t="s">
        <v>13953</v>
      </c>
      <c r="T1925" s="12" t="s">
        <v>11440</v>
      </c>
      <c r="U1925" s="12" t="s">
        <v>18252</v>
      </c>
      <c r="V1925" s="12" t="s">
        <v>9352</v>
      </c>
      <c r="W1925" s="12" t="s">
        <v>3</v>
      </c>
      <c r="X1925" s="12" t="s">
        <v>16325</v>
      </c>
      <c r="Y1925" s="12" t="s">
        <v>12246</v>
      </c>
      <c r="Z1925" s="12" t="s">
        <v>18253</v>
      </c>
    </row>
    <row r="1926" spans="1:26">
      <c r="A1926" s="12" t="s">
        <v>177</v>
      </c>
      <c r="B1926" s="12" t="s">
        <v>17603</v>
      </c>
      <c r="C1926" s="12" t="s">
        <v>18254</v>
      </c>
      <c r="D1926" s="12" t="s">
        <v>18255</v>
      </c>
      <c r="E1926" s="12" t="s">
        <v>18177</v>
      </c>
      <c r="F1926" s="12" t="s">
        <v>1613</v>
      </c>
      <c r="G1926" s="12" t="s">
        <v>1053</v>
      </c>
      <c r="H1926" s="12" t="s">
        <v>1592</v>
      </c>
      <c r="I1926" s="12" t="s">
        <v>3800</v>
      </c>
      <c r="J1926" s="12" t="s">
        <v>3800</v>
      </c>
      <c r="K1926" s="12" t="s">
        <v>3800</v>
      </c>
      <c r="L1926" s="12" t="s">
        <v>2696</v>
      </c>
      <c r="M1926" s="12" t="s">
        <v>2730</v>
      </c>
      <c r="N1926" s="12" t="s">
        <v>3492</v>
      </c>
      <c r="O1926" s="12" t="s">
        <v>91</v>
      </c>
      <c r="P1926" s="12" t="s">
        <v>91</v>
      </c>
      <c r="Q1926" s="12" t="s">
        <v>91</v>
      </c>
      <c r="R1926" s="12" t="s">
        <v>3212</v>
      </c>
      <c r="S1926" s="12" t="s">
        <v>11020</v>
      </c>
      <c r="T1926" s="12" t="s">
        <v>17175</v>
      </c>
      <c r="U1926" s="12" t="s">
        <v>3808</v>
      </c>
      <c r="V1926" s="12" t="s">
        <v>372</v>
      </c>
      <c r="W1926" s="12" t="s">
        <v>2</v>
      </c>
      <c r="X1926" s="12" t="s">
        <v>18256</v>
      </c>
      <c r="Y1926" s="12" t="s">
        <v>17984</v>
      </c>
      <c r="Z1926" s="12" t="s">
        <v>18257</v>
      </c>
    </row>
    <row r="1927" spans="1:26">
      <c r="A1927" s="12" t="s">
        <v>177</v>
      </c>
      <c r="B1927" s="12" t="s">
        <v>16088</v>
      </c>
      <c r="C1927" s="12" t="s">
        <v>18258</v>
      </c>
      <c r="D1927" s="12" t="s">
        <v>18259</v>
      </c>
      <c r="E1927" s="12" t="s">
        <v>18177</v>
      </c>
      <c r="F1927" s="12" t="s">
        <v>1698</v>
      </c>
      <c r="G1927" s="12" t="s">
        <v>1502</v>
      </c>
      <c r="H1927" s="12" t="s">
        <v>1482</v>
      </c>
      <c r="I1927" s="12" t="s">
        <v>1504</v>
      </c>
      <c r="J1927" s="12" t="s">
        <v>1051</v>
      </c>
      <c r="K1927" s="12" t="s">
        <v>1482</v>
      </c>
      <c r="L1927" s="12" t="s">
        <v>431</v>
      </c>
      <c r="M1927" s="12" t="s">
        <v>371</v>
      </c>
      <c r="N1927" s="12" t="s">
        <v>371</v>
      </c>
      <c r="O1927" s="12" t="s">
        <v>371</v>
      </c>
      <c r="P1927" s="12" t="s">
        <v>371</v>
      </c>
      <c r="Q1927" s="12" t="s">
        <v>371</v>
      </c>
      <c r="R1927" s="12" t="s">
        <v>4481</v>
      </c>
      <c r="S1927" s="12" t="s">
        <v>18260</v>
      </c>
      <c r="T1927" s="12" t="s">
        <v>18261</v>
      </c>
      <c r="U1927" s="12" t="s">
        <v>13632</v>
      </c>
      <c r="V1927" s="12" t="s">
        <v>10800</v>
      </c>
      <c r="W1927" s="12" t="s">
        <v>3</v>
      </c>
      <c r="X1927" s="12" t="s">
        <v>14012</v>
      </c>
      <c r="Y1927" s="12" t="s">
        <v>15623</v>
      </c>
      <c r="Z1927" s="12" t="s">
        <v>18262</v>
      </c>
    </row>
    <row r="1928" spans="1:26">
      <c r="A1928" s="12" t="s">
        <v>177</v>
      </c>
      <c r="B1928" s="12" t="s">
        <v>18263</v>
      </c>
      <c r="C1928" s="12" t="s">
        <v>18264</v>
      </c>
      <c r="D1928" s="12" t="s">
        <v>18265</v>
      </c>
      <c r="E1928" s="12" t="s">
        <v>18177</v>
      </c>
      <c r="F1928" s="12" t="s">
        <v>1853</v>
      </c>
      <c r="G1928" s="12" t="s">
        <v>1502</v>
      </c>
      <c r="H1928" s="12" t="s">
        <v>1051</v>
      </c>
      <c r="I1928" s="12" t="s">
        <v>3800</v>
      </c>
      <c r="J1928" s="12" t="s">
        <v>3800</v>
      </c>
      <c r="K1928" s="12" t="s">
        <v>3800</v>
      </c>
      <c r="L1928" s="12" t="s">
        <v>5553</v>
      </c>
      <c r="M1928" s="12" t="s">
        <v>431</v>
      </c>
      <c r="N1928" s="12" t="s">
        <v>3522</v>
      </c>
      <c r="O1928" s="12" t="s">
        <v>91</v>
      </c>
      <c r="P1928" s="12" t="s">
        <v>91</v>
      </c>
      <c r="Q1928" s="12" t="s">
        <v>91</v>
      </c>
      <c r="R1928" s="12" t="s">
        <v>5319</v>
      </c>
      <c r="S1928" s="12" t="s">
        <v>6592</v>
      </c>
      <c r="T1928" s="12" t="s">
        <v>18140</v>
      </c>
      <c r="U1928" s="12" t="s">
        <v>3808</v>
      </c>
      <c r="V1928" s="12" t="s">
        <v>372</v>
      </c>
      <c r="W1928" s="12" t="s">
        <v>3</v>
      </c>
      <c r="X1928" s="12" t="s">
        <v>14638</v>
      </c>
      <c r="Y1928" s="12" t="s">
        <v>16501</v>
      </c>
      <c r="Z1928" s="12" t="s">
        <v>18266</v>
      </c>
    </row>
    <row r="1929" spans="1:26">
      <c r="A1929" s="12" t="s">
        <v>177</v>
      </c>
      <c r="B1929" s="12" t="s">
        <v>8220</v>
      </c>
      <c r="C1929" s="12" t="s">
        <v>18267</v>
      </c>
      <c r="D1929" s="12" t="s">
        <v>18268</v>
      </c>
      <c r="E1929" s="12" t="s">
        <v>18177</v>
      </c>
      <c r="F1929" s="12" t="s">
        <v>1546</v>
      </c>
      <c r="G1929" s="12" t="s">
        <v>1721</v>
      </c>
      <c r="H1929" s="12" t="s">
        <v>1502</v>
      </c>
      <c r="I1929" s="12" t="s">
        <v>3800</v>
      </c>
      <c r="J1929" s="12" t="s">
        <v>1051</v>
      </c>
      <c r="K1929" s="12" t="s">
        <v>3800</v>
      </c>
      <c r="L1929" s="12" t="s">
        <v>4088</v>
      </c>
      <c r="M1929" s="12" t="s">
        <v>3647</v>
      </c>
      <c r="N1929" s="12" t="s">
        <v>431</v>
      </c>
      <c r="O1929" s="12" t="s">
        <v>91</v>
      </c>
      <c r="P1929" s="12" t="s">
        <v>371</v>
      </c>
      <c r="Q1929" s="12" t="s">
        <v>91</v>
      </c>
      <c r="R1929" s="12" t="s">
        <v>431</v>
      </c>
      <c r="S1929" s="12" t="s">
        <v>18269</v>
      </c>
      <c r="T1929" s="12" t="s">
        <v>18270</v>
      </c>
      <c r="U1929" s="12" t="s">
        <v>18183</v>
      </c>
      <c r="V1929" s="12" t="s">
        <v>372</v>
      </c>
      <c r="W1929" s="12" t="s">
        <v>3</v>
      </c>
      <c r="X1929" s="12" t="s">
        <v>17289</v>
      </c>
      <c r="Y1929" s="12" t="s">
        <v>18248</v>
      </c>
      <c r="Z1929" s="12" t="s">
        <v>18271</v>
      </c>
    </row>
    <row r="1930" spans="1:26">
      <c r="A1930" s="12" t="s">
        <v>177</v>
      </c>
      <c r="B1930" s="12" t="s">
        <v>15331</v>
      </c>
      <c r="C1930" s="12" t="s">
        <v>18272</v>
      </c>
      <c r="D1930" s="12" t="s">
        <v>18273</v>
      </c>
      <c r="E1930" s="12" t="s">
        <v>18177</v>
      </c>
      <c r="F1930" s="12" t="s">
        <v>1482</v>
      </c>
      <c r="G1930" s="12" t="s">
        <v>1721</v>
      </c>
      <c r="H1930" s="12" t="s">
        <v>1592</v>
      </c>
      <c r="I1930" s="12" t="s">
        <v>3800</v>
      </c>
      <c r="J1930" s="12" t="s">
        <v>1051</v>
      </c>
      <c r="K1930" s="12" t="s">
        <v>1051</v>
      </c>
      <c r="L1930" s="12" t="s">
        <v>375</v>
      </c>
      <c r="M1930" s="12" t="s">
        <v>4165</v>
      </c>
      <c r="N1930" s="12" t="s">
        <v>3442</v>
      </c>
      <c r="O1930" s="12" t="s">
        <v>91</v>
      </c>
      <c r="P1930" s="12" t="s">
        <v>3522</v>
      </c>
      <c r="Q1930" s="12" t="s">
        <v>3522</v>
      </c>
      <c r="R1930" s="12" t="s">
        <v>3246</v>
      </c>
      <c r="S1930" s="12" t="s">
        <v>12630</v>
      </c>
      <c r="T1930" s="12" t="s">
        <v>18274</v>
      </c>
      <c r="U1930" s="12" t="s">
        <v>18183</v>
      </c>
      <c r="V1930" s="12" t="s">
        <v>9352</v>
      </c>
      <c r="W1930" s="12" t="s">
        <v>3</v>
      </c>
      <c r="X1930" s="12" t="s">
        <v>13415</v>
      </c>
      <c r="Y1930" s="12" t="s">
        <v>12863</v>
      </c>
      <c r="Z1930" s="12" t="s">
        <v>18275</v>
      </c>
    </row>
    <row r="1931" spans="1:26">
      <c r="A1931" s="12" t="s">
        <v>177</v>
      </c>
      <c r="B1931" s="12" t="s">
        <v>17984</v>
      </c>
      <c r="C1931" s="12" t="s">
        <v>18276</v>
      </c>
      <c r="D1931" s="12" t="s">
        <v>18277</v>
      </c>
      <c r="E1931" s="12" t="s">
        <v>18177</v>
      </c>
      <c r="F1931" s="12" t="s">
        <v>1918</v>
      </c>
      <c r="G1931" s="12" t="s">
        <v>1482</v>
      </c>
      <c r="H1931" s="12" t="s">
        <v>3800</v>
      </c>
      <c r="I1931" s="12" t="s">
        <v>3800</v>
      </c>
      <c r="J1931" s="12" t="s">
        <v>3800</v>
      </c>
      <c r="K1931" s="12" t="s">
        <v>3800</v>
      </c>
      <c r="L1931" s="12" t="s">
        <v>4823</v>
      </c>
      <c r="M1931" s="12" t="s">
        <v>375</v>
      </c>
      <c r="N1931" s="12" t="s">
        <v>91</v>
      </c>
      <c r="O1931" s="12" t="s">
        <v>91</v>
      </c>
      <c r="P1931" s="12" t="s">
        <v>91</v>
      </c>
      <c r="Q1931" s="12" t="s">
        <v>91</v>
      </c>
      <c r="R1931" s="12" t="s">
        <v>5538</v>
      </c>
      <c r="S1931" s="12" t="s">
        <v>15825</v>
      </c>
      <c r="T1931" s="12" t="s">
        <v>91</v>
      </c>
      <c r="U1931" s="12" t="s">
        <v>3808</v>
      </c>
      <c r="V1931" s="12" t="s">
        <v>372</v>
      </c>
      <c r="W1931" s="12" t="s">
        <v>3</v>
      </c>
      <c r="X1931" s="12" t="s">
        <v>17302</v>
      </c>
      <c r="Y1931" s="12" t="s">
        <v>16398</v>
      </c>
      <c r="Z1931" s="12" t="s">
        <v>18278</v>
      </c>
    </row>
    <row r="1932" spans="1:26">
      <c r="A1932" s="12" t="s">
        <v>177</v>
      </c>
      <c r="B1932" s="12" t="s">
        <v>18279</v>
      </c>
      <c r="C1932" s="12" t="s">
        <v>18280</v>
      </c>
      <c r="D1932" s="12" t="s">
        <v>18281</v>
      </c>
      <c r="E1932" s="12" t="s">
        <v>18177</v>
      </c>
      <c r="F1932" s="12" t="s">
        <v>1961</v>
      </c>
      <c r="G1932" s="12" t="s">
        <v>3800</v>
      </c>
      <c r="H1932" s="12" t="s">
        <v>3800</v>
      </c>
      <c r="I1932" s="12" t="s">
        <v>3800</v>
      </c>
      <c r="J1932" s="12" t="s">
        <v>3800</v>
      </c>
      <c r="K1932" s="12" t="s">
        <v>3800</v>
      </c>
      <c r="L1932" s="12" t="s">
        <v>5538</v>
      </c>
      <c r="M1932" s="12" t="s">
        <v>91</v>
      </c>
      <c r="N1932" s="12" t="s">
        <v>91</v>
      </c>
      <c r="O1932" s="12" t="s">
        <v>91</v>
      </c>
      <c r="P1932" s="12" t="s">
        <v>91</v>
      </c>
      <c r="Q1932" s="12" t="s">
        <v>91</v>
      </c>
      <c r="R1932" s="12" t="s">
        <v>5538</v>
      </c>
      <c r="S1932" s="12" t="s">
        <v>14283</v>
      </c>
      <c r="T1932" s="12" t="s">
        <v>91</v>
      </c>
      <c r="U1932" s="12" t="s">
        <v>3808</v>
      </c>
      <c r="V1932" s="12" t="s">
        <v>372</v>
      </c>
      <c r="W1932" s="12" t="s">
        <v>3</v>
      </c>
      <c r="X1932" s="12" t="s">
        <v>1814</v>
      </c>
      <c r="Y1932" s="12" t="s">
        <v>1814</v>
      </c>
      <c r="Z1932" s="12" t="s">
        <v>12937</v>
      </c>
    </row>
    <row r="1933" spans="1:26">
      <c r="A1933" s="12" t="s">
        <v>177</v>
      </c>
      <c r="B1933" s="12" t="s">
        <v>17744</v>
      </c>
      <c r="C1933" s="12" t="s">
        <v>18282</v>
      </c>
      <c r="D1933" s="12" t="s">
        <v>18283</v>
      </c>
      <c r="E1933" s="12" t="s">
        <v>18177</v>
      </c>
      <c r="F1933" s="12" t="s">
        <v>1590</v>
      </c>
      <c r="G1933" s="12" t="s">
        <v>1613</v>
      </c>
      <c r="H1933" s="12" t="s">
        <v>1504</v>
      </c>
      <c r="I1933" s="12" t="s">
        <v>3800</v>
      </c>
      <c r="J1933" s="12" t="s">
        <v>1051</v>
      </c>
      <c r="K1933" s="12" t="s">
        <v>1051</v>
      </c>
      <c r="L1933" s="12" t="s">
        <v>4985</v>
      </c>
      <c r="M1933" s="12" t="s">
        <v>375</v>
      </c>
      <c r="N1933" s="12" t="s">
        <v>2172</v>
      </c>
      <c r="O1933" s="12" t="s">
        <v>91</v>
      </c>
      <c r="P1933" s="12" t="s">
        <v>371</v>
      </c>
      <c r="Q1933" s="12" t="s">
        <v>3522</v>
      </c>
      <c r="R1933" s="12" t="s">
        <v>3664</v>
      </c>
      <c r="S1933" s="12" t="s">
        <v>18143</v>
      </c>
      <c r="T1933" s="12" t="s">
        <v>18284</v>
      </c>
      <c r="U1933" s="12" t="s">
        <v>18183</v>
      </c>
      <c r="V1933" s="12" t="s">
        <v>9352</v>
      </c>
      <c r="W1933" s="12" t="s">
        <v>3</v>
      </c>
      <c r="X1933" s="12" t="s">
        <v>16695</v>
      </c>
      <c r="Y1933" s="12" t="s">
        <v>15249</v>
      </c>
      <c r="Z1933" s="12" t="s">
        <v>18285</v>
      </c>
    </row>
    <row r="1934" spans="1:26">
      <c r="A1934" s="12" t="s">
        <v>177</v>
      </c>
      <c r="B1934" s="12" t="s">
        <v>6832</v>
      </c>
      <c r="C1934" s="12" t="s">
        <v>18286</v>
      </c>
      <c r="D1934" s="12" t="s">
        <v>18287</v>
      </c>
      <c r="E1934" s="12" t="s">
        <v>18177</v>
      </c>
      <c r="F1934" s="12" t="s">
        <v>1502</v>
      </c>
      <c r="G1934" s="12" t="s">
        <v>1613</v>
      </c>
      <c r="H1934" s="12" t="s">
        <v>1592</v>
      </c>
      <c r="I1934" s="12" t="s">
        <v>3800</v>
      </c>
      <c r="J1934" s="12" t="s">
        <v>1051</v>
      </c>
      <c r="K1934" s="12" t="s">
        <v>1502</v>
      </c>
      <c r="L1934" s="12" t="s">
        <v>371</v>
      </c>
      <c r="M1934" s="12" t="s">
        <v>371</v>
      </c>
      <c r="N1934" s="12" t="s">
        <v>1355</v>
      </c>
      <c r="O1934" s="12" t="s">
        <v>91</v>
      </c>
      <c r="P1934" s="12" t="s">
        <v>371</v>
      </c>
      <c r="Q1934" s="12" t="s">
        <v>371</v>
      </c>
      <c r="R1934" s="12" t="s">
        <v>8449</v>
      </c>
      <c r="S1934" s="12" t="s">
        <v>4015</v>
      </c>
      <c r="T1934" s="12" t="s">
        <v>18288</v>
      </c>
      <c r="U1934" s="12" t="s">
        <v>18183</v>
      </c>
      <c r="V1934" s="12" t="s">
        <v>16849</v>
      </c>
      <c r="W1934" s="12" t="s">
        <v>3</v>
      </c>
      <c r="X1934" s="12" t="s">
        <v>12500</v>
      </c>
      <c r="Y1934" s="12" t="s">
        <v>16292</v>
      </c>
      <c r="Z1934" s="12" t="s">
        <v>18289</v>
      </c>
    </row>
    <row r="1935" spans="1:26">
      <c r="A1935" s="12" t="s">
        <v>177</v>
      </c>
      <c r="B1935" s="12" t="s">
        <v>17176</v>
      </c>
      <c r="C1935" s="12" t="s">
        <v>18290</v>
      </c>
      <c r="D1935" s="12" t="s">
        <v>18291</v>
      </c>
      <c r="E1935" s="12" t="s">
        <v>18177</v>
      </c>
      <c r="F1935" s="12" t="s">
        <v>1053</v>
      </c>
      <c r="G1935" s="12" t="s">
        <v>1053</v>
      </c>
      <c r="H1935" s="12" t="s">
        <v>1051</v>
      </c>
      <c r="I1935" s="12" t="s">
        <v>3800</v>
      </c>
      <c r="J1935" s="12" t="s">
        <v>1482</v>
      </c>
      <c r="K1935" s="12" t="s">
        <v>1504</v>
      </c>
      <c r="L1935" s="12" t="s">
        <v>2730</v>
      </c>
      <c r="M1935" s="12" t="s">
        <v>2315</v>
      </c>
      <c r="N1935" s="12" t="s">
        <v>3522</v>
      </c>
      <c r="O1935" s="12" t="s">
        <v>91</v>
      </c>
      <c r="P1935" s="12" t="s">
        <v>375</v>
      </c>
      <c r="Q1935" s="12" t="s">
        <v>2315</v>
      </c>
      <c r="R1935" s="12" t="s">
        <v>2696</v>
      </c>
      <c r="S1935" s="12" t="s">
        <v>13343</v>
      </c>
      <c r="T1935" s="12" t="s">
        <v>18102</v>
      </c>
      <c r="U1935" s="12" t="s">
        <v>15832</v>
      </c>
      <c r="V1935" s="12" t="s">
        <v>429</v>
      </c>
      <c r="W1935" s="12" t="s">
        <v>2</v>
      </c>
      <c r="X1935" s="12" t="s">
        <v>17516</v>
      </c>
      <c r="Y1935" s="12" t="s">
        <v>16816</v>
      </c>
      <c r="Z1935" s="12" t="s">
        <v>18292</v>
      </c>
    </row>
    <row r="1936" spans="1:26">
      <c r="A1936" s="12" t="s">
        <v>177</v>
      </c>
      <c r="B1936" s="12" t="s">
        <v>12555</v>
      </c>
      <c r="C1936" s="12" t="s">
        <v>18293</v>
      </c>
      <c r="D1936" s="12" t="s">
        <v>18294</v>
      </c>
      <c r="E1936" s="12" t="s">
        <v>18177</v>
      </c>
      <c r="F1936" s="12" t="s">
        <v>1721</v>
      </c>
      <c r="G1936" s="12" t="s">
        <v>1546</v>
      </c>
      <c r="H1936" s="12" t="s">
        <v>1482</v>
      </c>
      <c r="I1936" s="12" t="s">
        <v>3800</v>
      </c>
      <c r="J1936" s="12" t="s">
        <v>1051</v>
      </c>
      <c r="K1936" s="12" t="s">
        <v>1482</v>
      </c>
      <c r="L1936" s="12" t="s">
        <v>4286</v>
      </c>
      <c r="M1936" s="12" t="s">
        <v>4781</v>
      </c>
      <c r="N1936" s="12" t="s">
        <v>371</v>
      </c>
      <c r="O1936" s="12" t="s">
        <v>91</v>
      </c>
      <c r="P1936" s="12" t="s">
        <v>371</v>
      </c>
      <c r="Q1936" s="12" t="s">
        <v>3522</v>
      </c>
      <c r="R1936" s="12" t="s">
        <v>3212</v>
      </c>
      <c r="S1936" s="12" t="s">
        <v>13794</v>
      </c>
      <c r="T1936" s="12" t="s">
        <v>18295</v>
      </c>
      <c r="U1936" s="12" t="s">
        <v>18183</v>
      </c>
      <c r="V1936" s="12" t="s">
        <v>10800</v>
      </c>
      <c r="W1936" s="12" t="s">
        <v>10</v>
      </c>
      <c r="X1936" s="12" t="s">
        <v>11365</v>
      </c>
      <c r="Y1936" s="12" t="s">
        <v>10525</v>
      </c>
      <c r="Z1936" s="12" t="s">
        <v>18296</v>
      </c>
    </row>
    <row r="1937" spans="1:26">
      <c r="A1937" s="12" t="s">
        <v>177</v>
      </c>
      <c r="B1937" s="12" t="s">
        <v>18297</v>
      </c>
      <c r="C1937" s="12" t="s">
        <v>18298</v>
      </c>
      <c r="D1937" s="12" t="s">
        <v>18299</v>
      </c>
      <c r="E1937" s="12" t="s">
        <v>18177</v>
      </c>
      <c r="F1937" s="12" t="s">
        <v>1875</v>
      </c>
      <c r="G1937" s="12" t="s">
        <v>3800</v>
      </c>
      <c r="H1937" s="12" t="s">
        <v>3800</v>
      </c>
      <c r="I1937" s="12" t="s">
        <v>3800</v>
      </c>
      <c r="J1937" s="12" t="s">
        <v>3800</v>
      </c>
      <c r="K1937" s="12" t="s">
        <v>1502</v>
      </c>
      <c r="L1937" s="12" t="s">
        <v>5849</v>
      </c>
      <c r="M1937" s="12" t="s">
        <v>91</v>
      </c>
      <c r="N1937" s="12" t="s">
        <v>91</v>
      </c>
      <c r="O1937" s="12" t="s">
        <v>91</v>
      </c>
      <c r="P1937" s="12" t="s">
        <v>91</v>
      </c>
      <c r="Q1937" s="12" t="s">
        <v>431</v>
      </c>
      <c r="R1937" s="12" t="s">
        <v>4781</v>
      </c>
      <c r="S1937" s="12" t="s">
        <v>14283</v>
      </c>
      <c r="T1937" s="12" t="s">
        <v>5556</v>
      </c>
      <c r="U1937" s="12" t="s">
        <v>3808</v>
      </c>
      <c r="V1937" s="12" t="s">
        <v>16849</v>
      </c>
      <c r="W1937" s="12" t="s">
        <v>3</v>
      </c>
      <c r="X1937" s="12" t="s">
        <v>1814</v>
      </c>
      <c r="Y1937" s="12" t="s">
        <v>1814</v>
      </c>
      <c r="Z1937" s="12" t="s">
        <v>12937</v>
      </c>
    </row>
    <row r="1938" spans="1:26">
      <c r="A1938" s="12" t="s">
        <v>177</v>
      </c>
      <c r="B1938" s="12" t="s">
        <v>18300</v>
      </c>
      <c r="C1938" s="12" t="s">
        <v>18301</v>
      </c>
      <c r="D1938" s="12" t="s">
        <v>18302</v>
      </c>
      <c r="E1938" s="12" t="s">
        <v>18177</v>
      </c>
      <c r="F1938" s="12" t="s">
        <v>1613</v>
      </c>
      <c r="G1938" s="12" t="s">
        <v>1547</v>
      </c>
      <c r="H1938" s="12" t="s">
        <v>1592</v>
      </c>
      <c r="I1938" s="12" t="s">
        <v>1482</v>
      </c>
      <c r="J1938" s="12" t="s">
        <v>1482</v>
      </c>
      <c r="K1938" s="12" t="s">
        <v>3800</v>
      </c>
      <c r="L1938" s="12" t="s">
        <v>4481</v>
      </c>
      <c r="M1938" s="12" t="s">
        <v>2773</v>
      </c>
      <c r="N1938" s="12" t="s">
        <v>371</v>
      </c>
      <c r="O1938" s="12" t="s">
        <v>371</v>
      </c>
      <c r="P1938" s="12" t="s">
        <v>371</v>
      </c>
      <c r="Q1938" s="12" t="s">
        <v>91</v>
      </c>
      <c r="R1938" s="12" t="s">
        <v>4481</v>
      </c>
      <c r="S1938" s="12" t="s">
        <v>18303</v>
      </c>
      <c r="T1938" s="12" t="s">
        <v>18304</v>
      </c>
      <c r="U1938" s="12" t="s">
        <v>13632</v>
      </c>
      <c r="V1938" s="12" t="s">
        <v>372</v>
      </c>
      <c r="W1938" s="12" t="s">
        <v>3</v>
      </c>
      <c r="X1938" s="12" t="s">
        <v>15290</v>
      </c>
      <c r="Y1938" s="12" t="s">
        <v>16222</v>
      </c>
      <c r="Z1938" s="12" t="s">
        <v>18305</v>
      </c>
    </row>
    <row r="1939" spans="1:26">
      <c r="A1939" s="12" t="s">
        <v>177</v>
      </c>
      <c r="B1939" s="12" t="s">
        <v>14366</v>
      </c>
      <c r="C1939" s="12" t="s">
        <v>18306</v>
      </c>
      <c r="D1939" s="12" t="s">
        <v>18307</v>
      </c>
      <c r="E1939" s="12" t="s">
        <v>18308</v>
      </c>
      <c r="F1939" s="12" t="s">
        <v>1504</v>
      </c>
      <c r="G1939" s="12" t="s">
        <v>1546</v>
      </c>
      <c r="H1939" s="12" t="s">
        <v>1590</v>
      </c>
      <c r="I1939" s="12" t="s">
        <v>3800</v>
      </c>
      <c r="J1939" s="12" t="s">
        <v>3800</v>
      </c>
      <c r="K1939" s="12" t="s">
        <v>1504</v>
      </c>
      <c r="L1939" s="12" t="s">
        <v>2315</v>
      </c>
      <c r="M1939" s="12" t="s">
        <v>375</v>
      </c>
      <c r="N1939" s="12" t="s">
        <v>3129</v>
      </c>
      <c r="O1939" s="12" t="s">
        <v>91</v>
      </c>
      <c r="P1939" s="12" t="s">
        <v>91</v>
      </c>
      <c r="Q1939" s="12" t="s">
        <v>371</v>
      </c>
      <c r="R1939" s="12" t="s">
        <v>6615</v>
      </c>
      <c r="S1939" s="12" t="s">
        <v>14642</v>
      </c>
      <c r="T1939" s="12" t="s">
        <v>16442</v>
      </c>
      <c r="U1939" s="12" t="s">
        <v>3808</v>
      </c>
      <c r="V1939" s="12" t="s">
        <v>18309</v>
      </c>
      <c r="W1939" s="12" t="s">
        <v>3</v>
      </c>
      <c r="X1939" s="12" t="s">
        <v>16975</v>
      </c>
      <c r="Y1939" s="12" t="s">
        <v>15514</v>
      </c>
      <c r="Z1939" s="12" t="s">
        <v>18310</v>
      </c>
    </row>
    <row r="1940" spans="1:26">
      <c r="A1940" s="12" t="s">
        <v>177</v>
      </c>
      <c r="B1940" s="12" t="s">
        <v>17745</v>
      </c>
      <c r="C1940" s="12" t="s">
        <v>18311</v>
      </c>
      <c r="D1940" s="12" t="s">
        <v>18312</v>
      </c>
      <c r="E1940" s="12" t="s">
        <v>18308</v>
      </c>
      <c r="F1940" s="12" t="s">
        <v>3800</v>
      </c>
      <c r="G1940" s="12" t="s">
        <v>1613</v>
      </c>
      <c r="H1940" s="12" t="s">
        <v>1504</v>
      </c>
      <c r="I1940" s="12" t="s">
        <v>1504</v>
      </c>
      <c r="J1940" s="12" t="s">
        <v>1502</v>
      </c>
      <c r="K1940" s="12" t="s">
        <v>1547</v>
      </c>
      <c r="L1940" s="12" t="s">
        <v>91</v>
      </c>
      <c r="M1940" s="12" t="s">
        <v>3363</v>
      </c>
      <c r="N1940" s="12" t="s">
        <v>371</v>
      </c>
      <c r="O1940" s="12" t="s">
        <v>371</v>
      </c>
      <c r="P1940" s="12" t="s">
        <v>371</v>
      </c>
      <c r="Q1940" s="12" t="s">
        <v>471</v>
      </c>
      <c r="R1940" s="12" t="s">
        <v>4730</v>
      </c>
      <c r="S1940" s="12" t="s">
        <v>18313</v>
      </c>
      <c r="T1940" s="12" t="s">
        <v>18314</v>
      </c>
      <c r="U1940" s="12" t="s">
        <v>18315</v>
      </c>
      <c r="V1940" s="12" t="s">
        <v>18316</v>
      </c>
      <c r="W1940" s="12" t="s">
        <v>3</v>
      </c>
      <c r="X1940" s="12" t="s">
        <v>15002</v>
      </c>
      <c r="Y1940" s="12" t="s">
        <v>13511</v>
      </c>
      <c r="Z1940" s="12" t="s">
        <v>18317</v>
      </c>
    </row>
    <row r="1941" spans="1:26">
      <c r="A1941" s="12" t="s">
        <v>177</v>
      </c>
      <c r="B1941" s="12" t="s">
        <v>13653</v>
      </c>
      <c r="C1941" s="12" t="s">
        <v>18318</v>
      </c>
      <c r="D1941" s="12" t="s">
        <v>18319</v>
      </c>
      <c r="E1941" s="12" t="s">
        <v>18308</v>
      </c>
      <c r="F1941" s="12" t="s">
        <v>1698</v>
      </c>
      <c r="G1941" s="12" t="s">
        <v>1502</v>
      </c>
      <c r="H1941" s="12" t="s">
        <v>1547</v>
      </c>
      <c r="I1941" s="12" t="s">
        <v>1482</v>
      </c>
      <c r="J1941" s="12" t="s">
        <v>3800</v>
      </c>
      <c r="K1941" s="12" t="s">
        <v>3800</v>
      </c>
      <c r="L1941" s="12" t="s">
        <v>3130</v>
      </c>
      <c r="M1941" s="12" t="s">
        <v>371</v>
      </c>
      <c r="N1941" s="12" t="s">
        <v>371</v>
      </c>
      <c r="O1941" s="12" t="s">
        <v>371</v>
      </c>
      <c r="P1941" s="12" t="s">
        <v>91</v>
      </c>
      <c r="Q1941" s="12" t="s">
        <v>91</v>
      </c>
      <c r="R1941" s="12" t="s">
        <v>17012</v>
      </c>
      <c r="S1941" s="12" t="s">
        <v>18057</v>
      </c>
      <c r="T1941" s="12" t="s">
        <v>18320</v>
      </c>
      <c r="U1941" s="12" t="s">
        <v>15952</v>
      </c>
      <c r="V1941" s="12" t="s">
        <v>372</v>
      </c>
      <c r="W1941" s="12" t="s">
        <v>3</v>
      </c>
      <c r="X1941" s="12" t="s">
        <v>1554</v>
      </c>
      <c r="Y1941" s="12" t="s">
        <v>16743</v>
      </c>
      <c r="Z1941" s="12" t="s">
        <v>18321</v>
      </c>
    </row>
    <row r="1942" spans="1:26">
      <c r="A1942" s="12" t="s">
        <v>177</v>
      </c>
      <c r="B1942" s="12" t="s">
        <v>18322</v>
      </c>
      <c r="C1942" s="12" t="s">
        <v>18323</v>
      </c>
      <c r="D1942" s="12" t="s">
        <v>18324</v>
      </c>
      <c r="E1942" s="12" t="s">
        <v>18308</v>
      </c>
      <c r="F1942" s="12" t="s">
        <v>1504</v>
      </c>
      <c r="G1942" s="12" t="s">
        <v>1053</v>
      </c>
      <c r="H1942" s="12" t="s">
        <v>1657</v>
      </c>
      <c r="I1942" s="12" t="s">
        <v>3800</v>
      </c>
      <c r="J1942" s="12" t="s">
        <v>3800</v>
      </c>
      <c r="K1942" s="12" t="s">
        <v>1051</v>
      </c>
      <c r="L1942" s="12" t="s">
        <v>2315</v>
      </c>
      <c r="M1942" s="12" t="s">
        <v>2730</v>
      </c>
      <c r="N1942" s="12" t="s">
        <v>375</v>
      </c>
      <c r="O1942" s="12" t="s">
        <v>91</v>
      </c>
      <c r="P1942" s="12" t="s">
        <v>91</v>
      </c>
      <c r="Q1942" s="12" t="s">
        <v>371</v>
      </c>
      <c r="R1942" s="12" t="s">
        <v>555</v>
      </c>
      <c r="S1942" s="12" t="s">
        <v>18325</v>
      </c>
      <c r="T1942" s="12" t="s">
        <v>18326</v>
      </c>
      <c r="U1942" s="12" t="s">
        <v>3808</v>
      </c>
      <c r="V1942" s="12" t="s">
        <v>1427</v>
      </c>
      <c r="W1942" s="12" t="s">
        <v>10</v>
      </c>
      <c r="X1942" s="12" t="s">
        <v>16791</v>
      </c>
      <c r="Y1942" s="12" t="s">
        <v>15612</v>
      </c>
      <c r="Z1942" s="12" t="s">
        <v>18327</v>
      </c>
    </row>
    <row r="1943" spans="1:26">
      <c r="A1943" s="12" t="s">
        <v>177</v>
      </c>
      <c r="B1943" s="12" t="s">
        <v>15330</v>
      </c>
      <c r="C1943" s="12" t="s">
        <v>18328</v>
      </c>
      <c r="D1943" s="12" t="s">
        <v>18329</v>
      </c>
      <c r="E1943" s="12" t="s">
        <v>18308</v>
      </c>
      <c r="F1943" s="12" t="s">
        <v>1482</v>
      </c>
      <c r="G1943" s="12" t="s">
        <v>1502</v>
      </c>
      <c r="H1943" s="12" t="s">
        <v>1590</v>
      </c>
      <c r="I1943" s="12" t="s">
        <v>3800</v>
      </c>
      <c r="J1943" s="12" t="s">
        <v>1504</v>
      </c>
      <c r="K1943" s="12" t="s">
        <v>1504</v>
      </c>
      <c r="L1943" s="12" t="s">
        <v>3522</v>
      </c>
      <c r="M1943" s="12" t="s">
        <v>3522</v>
      </c>
      <c r="N1943" s="12" t="s">
        <v>4192</v>
      </c>
      <c r="O1943" s="12" t="s">
        <v>91</v>
      </c>
      <c r="P1943" s="12" t="s">
        <v>3522</v>
      </c>
      <c r="Q1943" s="12" t="s">
        <v>2315</v>
      </c>
      <c r="R1943" s="12" t="s">
        <v>4520</v>
      </c>
      <c r="S1943" s="12" t="s">
        <v>18330</v>
      </c>
      <c r="T1943" s="12" t="s">
        <v>17264</v>
      </c>
      <c r="U1943" s="12" t="s">
        <v>15944</v>
      </c>
      <c r="V1943" s="12" t="s">
        <v>18309</v>
      </c>
      <c r="W1943" s="12" t="s">
        <v>11</v>
      </c>
      <c r="X1943" s="12" t="s">
        <v>15155</v>
      </c>
      <c r="Y1943" s="12" t="s">
        <v>16153</v>
      </c>
      <c r="Z1943" s="12" t="s">
        <v>18331</v>
      </c>
    </row>
    <row r="1944" spans="1:26">
      <c r="A1944" s="12" t="s">
        <v>177</v>
      </c>
      <c r="B1944" s="12" t="s">
        <v>13077</v>
      </c>
      <c r="C1944" s="12" t="s">
        <v>18332</v>
      </c>
      <c r="D1944" s="12" t="s">
        <v>18333</v>
      </c>
      <c r="E1944" s="12" t="s">
        <v>18308</v>
      </c>
      <c r="F1944" s="12" t="s">
        <v>1592</v>
      </c>
      <c r="G1944" s="12" t="s">
        <v>1504</v>
      </c>
      <c r="H1944" s="12" t="s">
        <v>1504</v>
      </c>
      <c r="I1944" s="12" t="s">
        <v>1504</v>
      </c>
      <c r="J1944" s="12" t="s">
        <v>1051</v>
      </c>
      <c r="K1944" s="12" t="s">
        <v>1546</v>
      </c>
      <c r="L1944" s="12" t="s">
        <v>3522</v>
      </c>
      <c r="M1944" s="12" t="s">
        <v>3522</v>
      </c>
      <c r="N1944" s="12" t="s">
        <v>3522</v>
      </c>
      <c r="O1944" s="12" t="s">
        <v>2315</v>
      </c>
      <c r="P1944" s="12" t="s">
        <v>3522</v>
      </c>
      <c r="Q1944" s="12" t="s">
        <v>3522</v>
      </c>
      <c r="R1944" s="12" t="s">
        <v>5615</v>
      </c>
      <c r="S1944" s="12" t="s">
        <v>18334</v>
      </c>
      <c r="T1944" s="12" t="s">
        <v>18335</v>
      </c>
      <c r="U1944" s="12" t="s">
        <v>11361</v>
      </c>
      <c r="V1944" s="12" t="s">
        <v>18336</v>
      </c>
      <c r="W1944" s="12" t="s">
        <v>11</v>
      </c>
      <c r="X1944" s="12" t="s">
        <v>16072</v>
      </c>
      <c r="Y1944" s="12" t="s">
        <v>17510</v>
      </c>
      <c r="Z1944" s="12" t="s">
        <v>18337</v>
      </c>
    </row>
    <row r="1945" spans="1:26">
      <c r="A1945" s="12" t="s">
        <v>177</v>
      </c>
      <c r="B1945" s="12" t="s">
        <v>18047</v>
      </c>
      <c r="C1945" s="12" t="s">
        <v>18338</v>
      </c>
      <c r="D1945" s="12" t="s">
        <v>18339</v>
      </c>
      <c r="E1945" s="12" t="s">
        <v>18308</v>
      </c>
      <c r="F1945" s="12" t="s">
        <v>1810</v>
      </c>
      <c r="G1945" s="12" t="s">
        <v>1502</v>
      </c>
      <c r="H1945" s="12" t="s">
        <v>1482</v>
      </c>
      <c r="I1945" s="12" t="s">
        <v>3800</v>
      </c>
      <c r="J1945" s="12" t="s">
        <v>3800</v>
      </c>
      <c r="K1945" s="12" t="s">
        <v>3800</v>
      </c>
      <c r="L1945" s="12" t="s">
        <v>4958</v>
      </c>
      <c r="M1945" s="12" t="s">
        <v>375</v>
      </c>
      <c r="N1945" s="12" t="s">
        <v>375</v>
      </c>
      <c r="O1945" s="12" t="s">
        <v>91</v>
      </c>
      <c r="P1945" s="12" t="s">
        <v>91</v>
      </c>
      <c r="Q1945" s="12" t="s">
        <v>91</v>
      </c>
      <c r="R1945" s="12" t="s">
        <v>5885</v>
      </c>
      <c r="S1945" s="12" t="s">
        <v>18340</v>
      </c>
      <c r="T1945" s="12" t="s">
        <v>16484</v>
      </c>
      <c r="U1945" s="12" t="s">
        <v>3808</v>
      </c>
      <c r="V1945" s="12" t="s">
        <v>372</v>
      </c>
      <c r="W1945" s="12" t="s">
        <v>3</v>
      </c>
      <c r="X1945" s="12" t="s">
        <v>17759</v>
      </c>
      <c r="Y1945" s="12" t="s">
        <v>1512</v>
      </c>
      <c r="Z1945" s="12" t="s">
        <v>18341</v>
      </c>
    </row>
    <row r="1946" spans="1:26">
      <c r="A1946" s="12" t="s">
        <v>177</v>
      </c>
      <c r="B1946" s="12" t="s">
        <v>18342</v>
      </c>
      <c r="C1946" s="12" t="s">
        <v>18343</v>
      </c>
      <c r="D1946" s="12" t="s">
        <v>18344</v>
      </c>
      <c r="E1946" s="12" t="s">
        <v>18308</v>
      </c>
      <c r="F1946" s="12" t="s">
        <v>3800</v>
      </c>
      <c r="G1946" s="12" t="s">
        <v>1502</v>
      </c>
      <c r="H1946" s="12" t="s">
        <v>1546</v>
      </c>
      <c r="I1946" s="12" t="s">
        <v>1547</v>
      </c>
      <c r="J1946" s="12" t="s">
        <v>1546</v>
      </c>
      <c r="K1946" s="12" t="s">
        <v>1482</v>
      </c>
      <c r="L1946" s="12" t="s">
        <v>91</v>
      </c>
      <c r="M1946" s="12" t="s">
        <v>371</v>
      </c>
      <c r="N1946" s="12" t="s">
        <v>371</v>
      </c>
      <c r="O1946" s="12" t="s">
        <v>371</v>
      </c>
      <c r="P1946" s="12" t="s">
        <v>4088</v>
      </c>
      <c r="Q1946" s="12" t="s">
        <v>371</v>
      </c>
      <c r="R1946" s="12" t="s">
        <v>17012</v>
      </c>
      <c r="S1946" s="12" t="s">
        <v>18345</v>
      </c>
      <c r="T1946" s="12" t="s">
        <v>18346</v>
      </c>
      <c r="U1946" s="12" t="s">
        <v>18347</v>
      </c>
      <c r="V1946" s="12" t="s">
        <v>9580</v>
      </c>
      <c r="W1946" s="12" t="s">
        <v>3</v>
      </c>
      <c r="X1946" s="12" t="s">
        <v>11424</v>
      </c>
      <c r="Y1946" s="12" t="s">
        <v>18348</v>
      </c>
      <c r="Z1946" s="12" t="s">
        <v>18349</v>
      </c>
    </row>
    <row r="1947" spans="1:26">
      <c r="A1947" s="12" t="s">
        <v>177</v>
      </c>
      <c r="B1947" s="12" t="s">
        <v>18350</v>
      </c>
      <c r="C1947" s="12" t="s">
        <v>18351</v>
      </c>
      <c r="D1947" s="12" t="s">
        <v>18352</v>
      </c>
      <c r="E1947" s="12" t="s">
        <v>18308</v>
      </c>
      <c r="F1947" s="12" t="s">
        <v>1502</v>
      </c>
      <c r="G1947" s="12" t="s">
        <v>1547</v>
      </c>
      <c r="H1947" s="12" t="s">
        <v>1613</v>
      </c>
      <c r="I1947" s="12" t="s">
        <v>1051</v>
      </c>
      <c r="J1947" s="12" t="s">
        <v>1504</v>
      </c>
      <c r="K1947" s="12" t="s">
        <v>1482</v>
      </c>
      <c r="L1947" s="12" t="s">
        <v>431</v>
      </c>
      <c r="M1947" s="12" t="s">
        <v>2773</v>
      </c>
      <c r="N1947" s="12" t="s">
        <v>371</v>
      </c>
      <c r="O1947" s="12" t="s">
        <v>371</v>
      </c>
      <c r="P1947" s="12" t="s">
        <v>371</v>
      </c>
      <c r="Q1947" s="12" t="s">
        <v>375</v>
      </c>
      <c r="R1947" s="12" t="s">
        <v>4730</v>
      </c>
      <c r="S1947" s="12" t="s">
        <v>17988</v>
      </c>
      <c r="T1947" s="12" t="s">
        <v>18353</v>
      </c>
      <c r="U1947" s="12" t="s">
        <v>11361</v>
      </c>
      <c r="V1947" s="12" t="s">
        <v>9580</v>
      </c>
      <c r="W1947" s="12" t="s">
        <v>3</v>
      </c>
      <c r="X1947" s="12" t="s">
        <v>14711</v>
      </c>
      <c r="Y1947" s="12" t="s">
        <v>7745</v>
      </c>
      <c r="Z1947" s="12" t="s">
        <v>18354</v>
      </c>
    </row>
    <row r="1948" spans="1:26">
      <c r="A1948" s="12" t="s">
        <v>177</v>
      </c>
      <c r="B1948" s="12" t="s">
        <v>18355</v>
      </c>
      <c r="C1948" s="12" t="s">
        <v>18356</v>
      </c>
      <c r="D1948" s="12" t="s">
        <v>18357</v>
      </c>
      <c r="E1948" s="12" t="s">
        <v>18308</v>
      </c>
      <c r="F1948" s="12" t="s">
        <v>3800</v>
      </c>
      <c r="G1948" s="12" t="s">
        <v>3800</v>
      </c>
      <c r="H1948" s="12" t="s">
        <v>3800</v>
      </c>
      <c r="I1948" s="12" t="s">
        <v>3800</v>
      </c>
      <c r="J1948" s="12" t="s">
        <v>3800</v>
      </c>
      <c r="K1948" s="12" t="s">
        <v>1939</v>
      </c>
      <c r="L1948" s="12" t="s">
        <v>91</v>
      </c>
      <c r="M1948" s="12" t="s">
        <v>91</v>
      </c>
      <c r="N1948" s="12" t="s">
        <v>91</v>
      </c>
      <c r="O1948" s="12" t="s">
        <v>91</v>
      </c>
      <c r="P1948" s="12" t="s">
        <v>91</v>
      </c>
      <c r="Q1948" s="12" t="s">
        <v>4797</v>
      </c>
      <c r="R1948" s="12" t="s">
        <v>4797</v>
      </c>
      <c r="S1948" s="12" t="s">
        <v>91</v>
      </c>
      <c r="T1948" s="12" t="s">
        <v>18358</v>
      </c>
      <c r="U1948" s="12" t="s">
        <v>3808</v>
      </c>
      <c r="V1948" s="12" t="s">
        <v>6841</v>
      </c>
      <c r="W1948" s="12" t="s">
        <v>91</v>
      </c>
      <c r="X1948" s="12" t="s">
        <v>18359</v>
      </c>
      <c r="Y1948" s="12" t="s">
        <v>18359</v>
      </c>
      <c r="Z1948" s="12" t="s">
        <v>91</v>
      </c>
    </row>
    <row r="1949" spans="1:26">
      <c r="A1949" s="12" t="s">
        <v>177</v>
      </c>
      <c r="B1949" s="12" t="s">
        <v>15662</v>
      </c>
      <c r="C1949" s="12" t="s">
        <v>18360</v>
      </c>
      <c r="D1949" s="12" t="s">
        <v>18361</v>
      </c>
      <c r="E1949" s="12" t="s">
        <v>18308</v>
      </c>
      <c r="F1949" s="12" t="s">
        <v>1053</v>
      </c>
      <c r="G1949" s="12" t="s">
        <v>1590</v>
      </c>
      <c r="H1949" s="12" t="s">
        <v>1504</v>
      </c>
      <c r="I1949" s="12" t="s">
        <v>3800</v>
      </c>
      <c r="J1949" s="12" t="s">
        <v>3800</v>
      </c>
      <c r="K1949" s="12" t="s">
        <v>3800</v>
      </c>
      <c r="L1949" s="12" t="s">
        <v>3998</v>
      </c>
      <c r="M1949" s="12" t="s">
        <v>4985</v>
      </c>
      <c r="N1949" s="12" t="s">
        <v>2172</v>
      </c>
      <c r="O1949" s="12" t="s">
        <v>91</v>
      </c>
      <c r="P1949" s="12" t="s">
        <v>91</v>
      </c>
      <c r="Q1949" s="12" t="s">
        <v>91</v>
      </c>
      <c r="R1949" s="12" t="s">
        <v>5666</v>
      </c>
      <c r="S1949" s="12" t="s">
        <v>9448</v>
      </c>
      <c r="T1949" s="12" t="s">
        <v>18362</v>
      </c>
      <c r="U1949" s="12" t="s">
        <v>3808</v>
      </c>
      <c r="V1949" s="12" t="s">
        <v>372</v>
      </c>
      <c r="W1949" s="12" t="s">
        <v>10</v>
      </c>
      <c r="X1949" s="12" t="s">
        <v>15810</v>
      </c>
      <c r="Y1949" s="12" t="s">
        <v>16585</v>
      </c>
      <c r="Z1949" s="12" t="s">
        <v>18363</v>
      </c>
    </row>
    <row r="1950" spans="1:26">
      <c r="A1950" s="12" t="s">
        <v>177</v>
      </c>
      <c r="B1950" s="12" t="s">
        <v>13797</v>
      </c>
      <c r="C1950" s="12" t="s">
        <v>18364</v>
      </c>
      <c r="D1950" s="12" t="s">
        <v>18365</v>
      </c>
      <c r="E1950" s="12" t="s">
        <v>18308</v>
      </c>
      <c r="F1950" s="12" t="s">
        <v>1764</v>
      </c>
      <c r="G1950" s="12" t="s">
        <v>1546</v>
      </c>
      <c r="H1950" s="12" t="s">
        <v>1051</v>
      </c>
      <c r="I1950" s="12" t="s">
        <v>3800</v>
      </c>
      <c r="J1950" s="12" t="s">
        <v>1051</v>
      </c>
      <c r="K1950" s="12" t="s">
        <v>3800</v>
      </c>
      <c r="L1950" s="12" t="s">
        <v>4742</v>
      </c>
      <c r="M1950" s="12" t="s">
        <v>2315</v>
      </c>
      <c r="N1950" s="12" t="s">
        <v>3522</v>
      </c>
      <c r="O1950" s="12" t="s">
        <v>91</v>
      </c>
      <c r="P1950" s="12" t="s">
        <v>371</v>
      </c>
      <c r="Q1950" s="12" t="s">
        <v>91</v>
      </c>
      <c r="R1950" s="12" t="s">
        <v>5666</v>
      </c>
      <c r="S1950" s="12" t="s">
        <v>18135</v>
      </c>
      <c r="T1950" s="12" t="s">
        <v>18366</v>
      </c>
      <c r="U1950" s="12" t="s">
        <v>9153</v>
      </c>
      <c r="V1950" s="12" t="s">
        <v>372</v>
      </c>
      <c r="W1950" s="12" t="s">
        <v>2</v>
      </c>
      <c r="X1950" s="12" t="s">
        <v>1965</v>
      </c>
      <c r="Y1950" s="12" t="s">
        <v>13670</v>
      </c>
      <c r="Z1950" s="12" t="s">
        <v>18367</v>
      </c>
    </row>
    <row r="1951" spans="1:26">
      <c r="A1951" s="12" t="s">
        <v>177</v>
      </c>
      <c r="B1951" s="12" t="s">
        <v>5622</v>
      </c>
      <c r="C1951" s="12" t="s">
        <v>18368</v>
      </c>
      <c r="D1951" s="12" t="s">
        <v>18369</v>
      </c>
      <c r="E1951" s="12" t="s">
        <v>18308</v>
      </c>
      <c r="F1951" s="12" t="s">
        <v>1744</v>
      </c>
      <c r="G1951" s="12" t="s">
        <v>1546</v>
      </c>
      <c r="H1951" s="12" t="s">
        <v>1482</v>
      </c>
      <c r="I1951" s="12" t="s">
        <v>3800</v>
      </c>
      <c r="J1951" s="12" t="s">
        <v>3800</v>
      </c>
      <c r="K1951" s="12" t="s">
        <v>1051</v>
      </c>
      <c r="L1951" s="12" t="s">
        <v>6402</v>
      </c>
      <c r="M1951" s="12" t="s">
        <v>3522</v>
      </c>
      <c r="N1951" s="12" t="s">
        <v>3522</v>
      </c>
      <c r="O1951" s="12" t="s">
        <v>91</v>
      </c>
      <c r="P1951" s="12" t="s">
        <v>91</v>
      </c>
      <c r="Q1951" s="12" t="s">
        <v>3522</v>
      </c>
      <c r="R1951" s="12" t="s">
        <v>5615</v>
      </c>
      <c r="S1951" s="12" t="s">
        <v>15797</v>
      </c>
      <c r="T1951" s="12" t="s">
        <v>18128</v>
      </c>
      <c r="U1951" s="12" t="s">
        <v>3808</v>
      </c>
      <c r="V1951" s="12" t="s">
        <v>1427</v>
      </c>
      <c r="W1951" s="12" t="s">
        <v>2</v>
      </c>
      <c r="X1951" s="12" t="s">
        <v>18370</v>
      </c>
      <c r="Y1951" s="12" t="s">
        <v>18371</v>
      </c>
      <c r="Z1951" s="12" t="s">
        <v>18372</v>
      </c>
    </row>
    <row r="1952" spans="1:26">
      <c r="A1952" s="12" t="s">
        <v>177</v>
      </c>
      <c r="B1952" s="12" t="s">
        <v>11968</v>
      </c>
      <c r="C1952" s="12" t="s">
        <v>18373</v>
      </c>
      <c r="D1952" s="12" t="s">
        <v>18374</v>
      </c>
      <c r="E1952" s="12" t="s">
        <v>18308</v>
      </c>
      <c r="F1952" s="12" t="s">
        <v>1592</v>
      </c>
      <c r="G1952" s="12" t="s">
        <v>1053</v>
      </c>
      <c r="H1952" s="12" t="s">
        <v>1547</v>
      </c>
      <c r="I1952" s="12" t="s">
        <v>1051</v>
      </c>
      <c r="J1952" s="12" t="s">
        <v>1051</v>
      </c>
      <c r="K1952" s="12" t="s">
        <v>3800</v>
      </c>
      <c r="L1952" s="12" t="s">
        <v>4769</v>
      </c>
      <c r="M1952" s="12" t="s">
        <v>2730</v>
      </c>
      <c r="N1952" s="12" t="s">
        <v>2773</v>
      </c>
      <c r="O1952" s="12" t="s">
        <v>371</v>
      </c>
      <c r="P1952" s="12" t="s">
        <v>371</v>
      </c>
      <c r="Q1952" s="12" t="s">
        <v>91</v>
      </c>
      <c r="R1952" s="12" t="s">
        <v>5666</v>
      </c>
      <c r="S1952" s="12" t="s">
        <v>18375</v>
      </c>
      <c r="T1952" s="12" t="s">
        <v>16059</v>
      </c>
      <c r="U1952" s="12" t="s">
        <v>15952</v>
      </c>
      <c r="V1952" s="12" t="s">
        <v>372</v>
      </c>
      <c r="W1952" s="12" t="s">
        <v>10</v>
      </c>
      <c r="X1952" s="12" t="s">
        <v>12326</v>
      </c>
      <c r="Y1952" s="12" t="s">
        <v>11035</v>
      </c>
      <c r="Z1952" s="12" t="s">
        <v>18376</v>
      </c>
    </row>
    <row r="1953" spans="1:26">
      <c r="A1953" s="12" t="s">
        <v>177</v>
      </c>
      <c r="B1953" s="12" t="s">
        <v>12705</v>
      </c>
      <c r="C1953" s="12" t="s">
        <v>18377</v>
      </c>
      <c r="D1953" s="12" t="s">
        <v>18378</v>
      </c>
      <c r="E1953" s="12" t="s">
        <v>18308</v>
      </c>
      <c r="F1953" s="12" t="s">
        <v>1053</v>
      </c>
      <c r="G1953" s="12" t="s">
        <v>1053</v>
      </c>
      <c r="H1953" s="12" t="s">
        <v>1482</v>
      </c>
      <c r="I1953" s="12" t="s">
        <v>1482</v>
      </c>
      <c r="J1953" s="12" t="s">
        <v>3800</v>
      </c>
      <c r="K1953" s="12" t="s">
        <v>1051</v>
      </c>
      <c r="L1953" s="12" t="s">
        <v>2730</v>
      </c>
      <c r="M1953" s="12" t="s">
        <v>2730</v>
      </c>
      <c r="N1953" s="12" t="s">
        <v>3522</v>
      </c>
      <c r="O1953" s="12" t="s">
        <v>3522</v>
      </c>
      <c r="P1953" s="12" t="s">
        <v>91</v>
      </c>
      <c r="Q1953" s="12" t="s">
        <v>3522</v>
      </c>
      <c r="R1953" s="12" t="s">
        <v>7686</v>
      </c>
      <c r="S1953" s="12" t="s">
        <v>18379</v>
      </c>
      <c r="T1953" s="12" t="s">
        <v>12569</v>
      </c>
      <c r="U1953" s="12" t="s">
        <v>15952</v>
      </c>
      <c r="V1953" s="12" t="s">
        <v>1427</v>
      </c>
      <c r="W1953" s="12" t="s">
        <v>4</v>
      </c>
      <c r="X1953" s="12" t="s">
        <v>16845</v>
      </c>
      <c r="Y1953" s="12" t="s">
        <v>15674</v>
      </c>
      <c r="Z1953" s="12" t="s">
        <v>18380</v>
      </c>
    </row>
    <row r="1954" spans="1:26">
      <c r="A1954" s="12" t="s">
        <v>177</v>
      </c>
      <c r="B1954" s="12" t="s">
        <v>14048</v>
      </c>
      <c r="C1954" s="12" t="s">
        <v>18381</v>
      </c>
      <c r="D1954" s="12" t="s">
        <v>18382</v>
      </c>
      <c r="E1954" s="12" t="s">
        <v>18308</v>
      </c>
      <c r="F1954" s="12" t="s">
        <v>1721</v>
      </c>
      <c r="G1954" s="12" t="s">
        <v>1613</v>
      </c>
      <c r="H1954" s="12" t="s">
        <v>1482</v>
      </c>
      <c r="I1954" s="12" t="s">
        <v>3800</v>
      </c>
      <c r="J1954" s="12" t="s">
        <v>3800</v>
      </c>
      <c r="K1954" s="12" t="s">
        <v>3800</v>
      </c>
      <c r="L1954" s="12" t="s">
        <v>4286</v>
      </c>
      <c r="M1954" s="12" t="s">
        <v>4104</v>
      </c>
      <c r="N1954" s="12" t="s">
        <v>3522</v>
      </c>
      <c r="O1954" s="12" t="s">
        <v>91</v>
      </c>
      <c r="P1954" s="12" t="s">
        <v>91</v>
      </c>
      <c r="Q1954" s="12" t="s">
        <v>91</v>
      </c>
      <c r="R1954" s="12" t="s">
        <v>7686</v>
      </c>
      <c r="S1954" s="12" t="s">
        <v>18135</v>
      </c>
      <c r="T1954" s="12" t="s">
        <v>10474</v>
      </c>
      <c r="U1954" s="12" t="s">
        <v>3808</v>
      </c>
      <c r="V1954" s="12" t="s">
        <v>372</v>
      </c>
      <c r="W1954" s="12" t="s">
        <v>2</v>
      </c>
      <c r="X1954" s="12" t="s">
        <v>18371</v>
      </c>
      <c r="Y1954" s="12" t="s">
        <v>10704</v>
      </c>
      <c r="Z1954" s="12" t="s">
        <v>18383</v>
      </c>
    </row>
    <row r="1955" spans="1:26">
      <c r="A1955" s="12" t="s">
        <v>177</v>
      </c>
      <c r="B1955" s="12" t="s">
        <v>17269</v>
      </c>
      <c r="C1955" s="12" t="s">
        <v>18384</v>
      </c>
      <c r="D1955" s="12" t="s">
        <v>18385</v>
      </c>
      <c r="E1955" s="12" t="s">
        <v>18308</v>
      </c>
      <c r="F1955" s="12" t="s">
        <v>1613</v>
      </c>
      <c r="G1955" s="12" t="s">
        <v>1613</v>
      </c>
      <c r="H1955" s="12" t="s">
        <v>1547</v>
      </c>
      <c r="I1955" s="12" t="s">
        <v>1051</v>
      </c>
      <c r="J1955" s="12" t="s">
        <v>3800</v>
      </c>
      <c r="K1955" s="12" t="s">
        <v>1051</v>
      </c>
      <c r="L1955" s="12" t="s">
        <v>2696</v>
      </c>
      <c r="M1955" s="12" t="s">
        <v>4261</v>
      </c>
      <c r="N1955" s="12" t="s">
        <v>3663</v>
      </c>
      <c r="O1955" s="12" t="s">
        <v>3522</v>
      </c>
      <c r="P1955" s="12" t="s">
        <v>91</v>
      </c>
      <c r="Q1955" s="12" t="s">
        <v>371</v>
      </c>
      <c r="R1955" s="12" t="s">
        <v>5666</v>
      </c>
      <c r="S1955" s="12" t="s">
        <v>18260</v>
      </c>
      <c r="T1955" s="12" t="s">
        <v>17917</v>
      </c>
      <c r="U1955" s="12" t="s">
        <v>9153</v>
      </c>
      <c r="V1955" s="12" t="s">
        <v>1427</v>
      </c>
      <c r="W1955" s="12" t="s">
        <v>4</v>
      </c>
      <c r="X1955" s="12" t="s">
        <v>18386</v>
      </c>
      <c r="Y1955" s="12" t="s">
        <v>16610</v>
      </c>
      <c r="Z1955" s="12" t="s">
        <v>18387</v>
      </c>
    </row>
    <row r="1956" spans="1:26">
      <c r="A1956" s="12" t="s">
        <v>177</v>
      </c>
      <c r="B1956" s="12" t="s">
        <v>15564</v>
      </c>
      <c r="C1956" s="12" t="s">
        <v>18388</v>
      </c>
      <c r="D1956" s="12" t="s">
        <v>18389</v>
      </c>
      <c r="E1956" s="12" t="s">
        <v>18308</v>
      </c>
      <c r="F1956" s="12" t="s">
        <v>1502</v>
      </c>
      <c r="G1956" s="12" t="s">
        <v>1657</v>
      </c>
      <c r="H1956" s="12" t="s">
        <v>1051</v>
      </c>
      <c r="I1956" s="12" t="s">
        <v>1051</v>
      </c>
      <c r="J1956" s="12" t="s">
        <v>1051</v>
      </c>
      <c r="K1956" s="12" t="s">
        <v>1546</v>
      </c>
      <c r="L1956" s="12" t="s">
        <v>375</v>
      </c>
      <c r="M1956" s="12" t="s">
        <v>3522</v>
      </c>
      <c r="N1956" s="12" t="s">
        <v>3522</v>
      </c>
      <c r="O1956" s="12" t="s">
        <v>3522</v>
      </c>
      <c r="P1956" s="12" t="s">
        <v>3522</v>
      </c>
      <c r="Q1956" s="12" t="s">
        <v>4088</v>
      </c>
      <c r="R1956" s="12" t="s">
        <v>5666</v>
      </c>
      <c r="S1956" s="12" t="s">
        <v>13446</v>
      </c>
      <c r="T1956" s="12" t="s">
        <v>18390</v>
      </c>
      <c r="U1956" s="12" t="s">
        <v>15952</v>
      </c>
      <c r="V1956" s="12" t="s">
        <v>18336</v>
      </c>
      <c r="W1956" s="12" t="s">
        <v>11</v>
      </c>
      <c r="X1956" s="12" t="s">
        <v>14146</v>
      </c>
      <c r="Y1956" s="12" t="s">
        <v>9795</v>
      </c>
      <c r="Z1956" s="12" t="s">
        <v>18391</v>
      </c>
    </row>
    <row r="1957" spans="1:26">
      <c r="A1957" s="12" t="s">
        <v>177</v>
      </c>
      <c r="B1957" s="12" t="s">
        <v>17793</v>
      </c>
      <c r="C1957" s="12" t="s">
        <v>18392</v>
      </c>
      <c r="D1957" s="12" t="s">
        <v>18393</v>
      </c>
      <c r="E1957" s="12" t="s">
        <v>18308</v>
      </c>
      <c r="F1957" s="12" t="s">
        <v>1744</v>
      </c>
      <c r="G1957" s="12" t="s">
        <v>1547</v>
      </c>
      <c r="H1957" s="12" t="s">
        <v>1504</v>
      </c>
      <c r="I1957" s="12" t="s">
        <v>1051</v>
      </c>
      <c r="J1957" s="12" t="s">
        <v>3800</v>
      </c>
      <c r="K1957" s="12" t="s">
        <v>3800</v>
      </c>
      <c r="L1957" s="12" t="s">
        <v>3522</v>
      </c>
      <c r="M1957" s="12" t="s">
        <v>3522</v>
      </c>
      <c r="N1957" s="12" t="s">
        <v>3522</v>
      </c>
      <c r="O1957" s="12" t="s">
        <v>371</v>
      </c>
      <c r="P1957" s="12" t="s">
        <v>91</v>
      </c>
      <c r="Q1957" s="12" t="s">
        <v>91</v>
      </c>
      <c r="R1957" s="12" t="s">
        <v>5615</v>
      </c>
      <c r="S1957" s="12" t="s">
        <v>15950</v>
      </c>
      <c r="T1957" s="12" t="s">
        <v>7593</v>
      </c>
      <c r="U1957" s="12" t="s">
        <v>9153</v>
      </c>
      <c r="V1957" s="12" t="s">
        <v>372</v>
      </c>
      <c r="W1957" s="12" t="s">
        <v>2</v>
      </c>
      <c r="X1957" s="12" t="s">
        <v>9983</v>
      </c>
      <c r="Y1957" s="12" t="s">
        <v>14361</v>
      </c>
      <c r="Z1957" s="12" t="s">
        <v>18394</v>
      </c>
    </row>
    <row r="1958" spans="1:26">
      <c r="A1958" s="12" t="s">
        <v>177</v>
      </c>
      <c r="B1958" s="12" t="s">
        <v>16143</v>
      </c>
      <c r="C1958" s="12" t="s">
        <v>18395</v>
      </c>
      <c r="D1958" s="12" t="s">
        <v>18396</v>
      </c>
      <c r="E1958" s="12" t="s">
        <v>18308</v>
      </c>
      <c r="F1958" s="12" t="s">
        <v>1053</v>
      </c>
      <c r="G1958" s="12" t="s">
        <v>1592</v>
      </c>
      <c r="H1958" s="12" t="s">
        <v>3800</v>
      </c>
      <c r="I1958" s="12" t="s">
        <v>3800</v>
      </c>
      <c r="J1958" s="12" t="s">
        <v>3800</v>
      </c>
      <c r="K1958" s="12" t="s">
        <v>1592</v>
      </c>
      <c r="L1958" s="12" t="s">
        <v>3522</v>
      </c>
      <c r="M1958" s="12" t="s">
        <v>4769</v>
      </c>
      <c r="N1958" s="12" t="s">
        <v>91</v>
      </c>
      <c r="O1958" s="12" t="s">
        <v>91</v>
      </c>
      <c r="P1958" s="12" t="s">
        <v>91</v>
      </c>
      <c r="Q1958" s="12" t="s">
        <v>4769</v>
      </c>
      <c r="R1958" s="12" t="s">
        <v>7686</v>
      </c>
      <c r="S1958" s="12" t="s">
        <v>18397</v>
      </c>
      <c r="T1958" s="12" t="s">
        <v>11323</v>
      </c>
      <c r="U1958" s="12" t="s">
        <v>3808</v>
      </c>
      <c r="V1958" s="12" t="s">
        <v>18398</v>
      </c>
      <c r="W1958" s="12" t="s">
        <v>10</v>
      </c>
      <c r="X1958" s="12" t="s">
        <v>11165</v>
      </c>
      <c r="Y1958" s="12" t="s">
        <v>13652</v>
      </c>
      <c r="Z1958" s="12" t="s">
        <v>18399</v>
      </c>
    </row>
    <row r="1959" spans="1:26">
      <c r="A1959" s="12" t="s">
        <v>177</v>
      </c>
      <c r="B1959" s="12" t="s">
        <v>14472</v>
      </c>
      <c r="C1959" s="12" t="s">
        <v>18400</v>
      </c>
      <c r="D1959" s="12" t="s">
        <v>18401</v>
      </c>
      <c r="E1959" s="12" t="s">
        <v>18308</v>
      </c>
      <c r="F1959" s="12" t="s">
        <v>1875</v>
      </c>
      <c r="G1959" s="12" t="s">
        <v>1504</v>
      </c>
      <c r="H1959" s="12" t="s">
        <v>3800</v>
      </c>
      <c r="I1959" s="12" t="s">
        <v>3800</v>
      </c>
      <c r="J1959" s="12" t="s">
        <v>3800</v>
      </c>
      <c r="K1959" s="12" t="s">
        <v>3800</v>
      </c>
      <c r="L1959" s="12" t="s">
        <v>3663</v>
      </c>
      <c r="M1959" s="12" t="s">
        <v>2315</v>
      </c>
      <c r="N1959" s="12" t="s">
        <v>91</v>
      </c>
      <c r="O1959" s="12" t="s">
        <v>91</v>
      </c>
      <c r="P1959" s="12" t="s">
        <v>91</v>
      </c>
      <c r="Q1959" s="12" t="s">
        <v>91</v>
      </c>
      <c r="R1959" s="12" t="s">
        <v>3879</v>
      </c>
      <c r="S1959" s="12" t="s">
        <v>18402</v>
      </c>
      <c r="T1959" s="12" t="s">
        <v>18403</v>
      </c>
      <c r="U1959" s="12" t="s">
        <v>3808</v>
      </c>
      <c r="V1959" s="12" t="s">
        <v>372</v>
      </c>
      <c r="W1959" s="12" t="s">
        <v>10</v>
      </c>
      <c r="X1959" s="12" t="s">
        <v>18404</v>
      </c>
      <c r="Y1959" s="12" t="s">
        <v>18405</v>
      </c>
      <c r="Z1959" s="12" t="s">
        <v>18406</v>
      </c>
    </row>
    <row r="1960" spans="1:26">
      <c r="A1960" s="12" t="s">
        <v>177</v>
      </c>
      <c r="B1960" s="12" t="s">
        <v>18407</v>
      </c>
      <c r="C1960" s="12" t="s">
        <v>18408</v>
      </c>
      <c r="D1960" s="12" t="s">
        <v>18409</v>
      </c>
      <c r="E1960" s="12" t="s">
        <v>18308</v>
      </c>
      <c r="F1960" s="12" t="s">
        <v>3800</v>
      </c>
      <c r="G1960" s="12" t="s">
        <v>3800</v>
      </c>
      <c r="H1960" s="12" t="s">
        <v>3800</v>
      </c>
      <c r="I1960" s="12" t="s">
        <v>3800</v>
      </c>
      <c r="J1960" s="12" t="s">
        <v>3800</v>
      </c>
      <c r="K1960" s="12" t="s">
        <v>1939</v>
      </c>
      <c r="L1960" s="12" t="s">
        <v>91</v>
      </c>
      <c r="M1960" s="12" t="s">
        <v>91</v>
      </c>
      <c r="N1960" s="12" t="s">
        <v>91</v>
      </c>
      <c r="O1960" s="12" t="s">
        <v>91</v>
      </c>
      <c r="P1960" s="12" t="s">
        <v>91</v>
      </c>
      <c r="Q1960" s="12" t="s">
        <v>4689</v>
      </c>
      <c r="R1960" s="12" t="s">
        <v>4689</v>
      </c>
      <c r="S1960" s="12" t="s">
        <v>91</v>
      </c>
      <c r="T1960" s="12" t="s">
        <v>18410</v>
      </c>
      <c r="U1960" s="12" t="s">
        <v>3808</v>
      </c>
      <c r="V1960" s="12" t="s">
        <v>6841</v>
      </c>
      <c r="W1960" s="12" t="s">
        <v>91</v>
      </c>
      <c r="X1960" s="12" t="s">
        <v>18411</v>
      </c>
      <c r="Y1960" s="12" t="s">
        <v>18411</v>
      </c>
      <c r="Z1960" s="12" t="s">
        <v>91</v>
      </c>
    </row>
    <row r="1961" spans="1:26">
      <c r="A1961" s="12" t="s">
        <v>177</v>
      </c>
      <c r="B1961" s="12" t="s">
        <v>11164</v>
      </c>
      <c r="C1961" s="12" t="s">
        <v>18412</v>
      </c>
      <c r="D1961" s="12" t="s">
        <v>18413</v>
      </c>
      <c r="E1961" s="12" t="s">
        <v>18308</v>
      </c>
      <c r="F1961" s="12" t="s">
        <v>1502</v>
      </c>
      <c r="G1961" s="12" t="s">
        <v>1613</v>
      </c>
      <c r="H1961" s="12" t="s">
        <v>1504</v>
      </c>
      <c r="I1961" s="12" t="s">
        <v>1547</v>
      </c>
      <c r="J1961" s="12" t="s">
        <v>1482</v>
      </c>
      <c r="K1961" s="12" t="s">
        <v>1051</v>
      </c>
      <c r="L1961" s="12" t="s">
        <v>371</v>
      </c>
      <c r="M1961" s="12" t="s">
        <v>431</v>
      </c>
      <c r="N1961" s="12" t="s">
        <v>371</v>
      </c>
      <c r="O1961" s="12" t="s">
        <v>371</v>
      </c>
      <c r="P1961" s="12" t="s">
        <v>371</v>
      </c>
      <c r="Q1961" s="12" t="s">
        <v>371</v>
      </c>
      <c r="R1961" s="12" t="s">
        <v>18414</v>
      </c>
      <c r="S1961" s="12" t="s">
        <v>18415</v>
      </c>
      <c r="T1961" s="12" t="s">
        <v>18416</v>
      </c>
      <c r="U1961" s="12" t="s">
        <v>18315</v>
      </c>
      <c r="V1961" s="12" t="s">
        <v>1427</v>
      </c>
      <c r="W1961" s="12" t="s">
        <v>3</v>
      </c>
      <c r="X1961" s="12" t="s">
        <v>16106</v>
      </c>
      <c r="Y1961" s="12" t="s">
        <v>17242</v>
      </c>
      <c r="Z1961" s="12" t="s">
        <v>18417</v>
      </c>
    </row>
    <row r="1962" spans="1:26">
      <c r="A1962" s="12" t="s">
        <v>177</v>
      </c>
      <c r="B1962" s="12" t="s">
        <v>16899</v>
      </c>
      <c r="C1962" s="12" t="s">
        <v>18418</v>
      </c>
      <c r="D1962" s="12" t="s">
        <v>18419</v>
      </c>
      <c r="E1962" s="12" t="s">
        <v>18308</v>
      </c>
      <c r="F1962" s="12" t="s">
        <v>1657</v>
      </c>
      <c r="G1962" s="12" t="s">
        <v>1657</v>
      </c>
      <c r="H1962" s="12" t="s">
        <v>1482</v>
      </c>
      <c r="I1962" s="12" t="s">
        <v>1051</v>
      </c>
      <c r="J1962" s="12" t="s">
        <v>3800</v>
      </c>
      <c r="K1962" s="12" t="s">
        <v>3800</v>
      </c>
      <c r="L1962" s="12" t="s">
        <v>6802</v>
      </c>
      <c r="M1962" s="12" t="s">
        <v>6802</v>
      </c>
      <c r="N1962" s="12" t="s">
        <v>3522</v>
      </c>
      <c r="O1962" s="12" t="s">
        <v>3522</v>
      </c>
      <c r="P1962" s="12" t="s">
        <v>91</v>
      </c>
      <c r="Q1962" s="12" t="s">
        <v>91</v>
      </c>
      <c r="R1962" s="12" t="s">
        <v>7686</v>
      </c>
      <c r="S1962" s="12" t="s">
        <v>9448</v>
      </c>
      <c r="T1962" s="12" t="s">
        <v>16677</v>
      </c>
      <c r="U1962" s="12" t="s">
        <v>9153</v>
      </c>
      <c r="V1962" s="12" t="s">
        <v>372</v>
      </c>
      <c r="W1962" s="12" t="s">
        <v>4</v>
      </c>
      <c r="X1962" s="12" t="s">
        <v>17412</v>
      </c>
      <c r="Y1962" s="12" t="s">
        <v>8939</v>
      </c>
      <c r="Z1962" s="12" t="s">
        <v>18420</v>
      </c>
    </row>
    <row r="1963" spans="1:26">
      <c r="A1963" s="12" t="s">
        <v>177</v>
      </c>
      <c r="B1963" s="12" t="s">
        <v>14758</v>
      </c>
      <c r="C1963" s="12" t="s">
        <v>18421</v>
      </c>
      <c r="D1963" s="12" t="s">
        <v>18422</v>
      </c>
      <c r="E1963" s="12" t="s">
        <v>18308</v>
      </c>
      <c r="F1963" s="12" t="s">
        <v>1875</v>
      </c>
      <c r="G1963" s="12" t="s">
        <v>1051</v>
      </c>
      <c r="H1963" s="12" t="s">
        <v>3800</v>
      </c>
      <c r="I1963" s="12" t="s">
        <v>1482</v>
      </c>
      <c r="J1963" s="12" t="s">
        <v>3800</v>
      </c>
      <c r="K1963" s="12" t="s">
        <v>3800</v>
      </c>
      <c r="L1963" s="12" t="s">
        <v>6802</v>
      </c>
      <c r="M1963" s="12" t="s">
        <v>371</v>
      </c>
      <c r="N1963" s="12" t="s">
        <v>91</v>
      </c>
      <c r="O1963" s="12" t="s">
        <v>3522</v>
      </c>
      <c r="P1963" s="12" t="s">
        <v>91</v>
      </c>
      <c r="Q1963" s="12" t="s">
        <v>91</v>
      </c>
      <c r="R1963" s="12" t="s">
        <v>4520</v>
      </c>
      <c r="S1963" s="12" t="s">
        <v>14496</v>
      </c>
      <c r="T1963" s="12" t="s">
        <v>17340</v>
      </c>
      <c r="U1963" s="12" t="s">
        <v>15952</v>
      </c>
      <c r="V1963" s="12" t="s">
        <v>372</v>
      </c>
      <c r="W1963" s="12" t="s">
        <v>4</v>
      </c>
      <c r="X1963" s="12" t="s">
        <v>15749</v>
      </c>
      <c r="Y1963" s="12" t="s">
        <v>15184</v>
      </c>
      <c r="Z1963" s="12" t="s">
        <v>18423</v>
      </c>
    </row>
    <row r="1964" spans="1:26">
      <c r="A1964" s="12" t="s">
        <v>177</v>
      </c>
      <c r="B1964" s="12" t="s">
        <v>17359</v>
      </c>
      <c r="C1964" s="12" t="s">
        <v>18424</v>
      </c>
      <c r="D1964" s="12" t="s">
        <v>18425</v>
      </c>
      <c r="E1964" s="12" t="s">
        <v>18308</v>
      </c>
      <c r="F1964" s="12" t="s">
        <v>1547</v>
      </c>
      <c r="G1964" s="12" t="s">
        <v>1721</v>
      </c>
      <c r="H1964" s="12" t="s">
        <v>1502</v>
      </c>
      <c r="I1964" s="12" t="s">
        <v>3800</v>
      </c>
      <c r="J1964" s="12" t="s">
        <v>3800</v>
      </c>
      <c r="K1964" s="12" t="s">
        <v>1051</v>
      </c>
      <c r="L1964" s="12" t="s">
        <v>3522</v>
      </c>
      <c r="M1964" s="12" t="s">
        <v>4286</v>
      </c>
      <c r="N1964" s="12" t="s">
        <v>3522</v>
      </c>
      <c r="O1964" s="12" t="s">
        <v>91</v>
      </c>
      <c r="P1964" s="12" t="s">
        <v>91</v>
      </c>
      <c r="Q1964" s="12" t="s">
        <v>371</v>
      </c>
      <c r="R1964" s="12" t="s">
        <v>7686</v>
      </c>
      <c r="S1964" s="12" t="s">
        <v>18260</v>
      </c>
      <c r="T1964" s="12" t="s">
        <v>16553</v>
      </c>
      <c r="U1964" s="12" t="s">
        <v>3808</v>
      </c>
      <c r="V1964" s="12" t="s">
        <v>1427</v>
      </c>
      <c r="W1964" s="12" t="s">
        <v>2</v>
      </c>
      <c r="X1964" s="12" t="s">
        <v>18426</v>
      </c>
      <c r="Y1964" s="12" t="s">
        <v>6194</v>
      </c>
      <c r="Z1964" s="12" t="s">
        <v>18427</v>
      </c>
    </row>
    <row r="1965" spans="1:26">
      <c r="A1965" s="12" t="s">
        <v>177</v>
      </c>
      <c r="B1965" s="12" t="s">
        <v>8919</v>
      </c>
      <c r="C1965" s="12" t="s">
        <v>18428</v>
      </c>
      <c r="D1965" s="12" t="s">
        <v>18429</v>
      </c>
      <c r="E1965" s="12" t="s">
        <v>18308</v>
      </c>
      <c r="F1965" s="12" t="s">
        <v>1918</v>
      </c>
      <c r="G1965" s="12" t="s">
        <v>3800</v>
      </c>
      <c r="H1965" s="12" t="s">
        <v>3800</v>
      </c>
      <c r="I1965" s="12" t="s">
        <v>3800</v>
      </c>
      <c r="J1965" s="12" t="s">
        <v>1051</v>
      </c>
      <c r="K1965" s="12" t="s">
        <v>3800</v>
      </c>
      <c r="L1965" s="12" t="s">
        <v>3523</v>
      </c>
      <c r="M1965" s="12" t="s">
        <v>91</v>
      </c>
      <c r="N1965" s="12" t="s">
        <v>91</v>
      </c>
      <c r="O1965" s="12" t="s">
        <v>91</v>
      </c>
      <c r="P1965" s="12" t="s">
        <v>371</v>
      </c>
      <c r="Q1965" s="12" t="s">
        <v>91</v>
      </c>
      <c r="R1965" s="12" t="s">
        <v>18414</v>
      </c>
      <c r="S1965" s="12" t="s">
        <v>15986</v>
      </c>
      <c r="T1965" s="12" t="s">
        <v>16424</v>
      </c>
      <c r="U1965" s="12" t="s">
        <v>9153</v>
      </c>
      <c r="V1965" s="12" t="s">
        <v>372</v>
      </c>
      <c r="W1965" s="12" t="s">
        <v>3</v>
      </c>
      <c r="X1965" s="12" t="s">
        <v>6381</v>
      </c>
      <c r="Y1965" s="12" t="s">
        <v>16034</v>
      </c>
      <c r="Z1965" s="12" t="s">
        <v>18430</v>
      </c>
    </row>
    <row r="1966" spans="1:26">
      <c r="A1966" s="12" t="s">
        <v>177</v>
      </c>
      <c r="B1966" s="12" t="s">
        <v>4776</v>
      </c>
      <c r="C1966" s="12" t="s">
        <v>18431</v>
      </c>
      <c r="D1966" s="12" t="s">
        <v>18432</v>
      </c>
      <c r="E1966" s="12" t="s">
        <v>18308</v>
      </c>
      <c r="F1966" s="12" t="s">
        <v>3800</v>
      </c>
      <c r="G1966" s="12" t="s">
        <v>3800</v>
      </c>
      <c r="H1966" s="12" t="s">
        <v>3800</v>
      </c>
      <c r="I1966" s="12" t="s">
        <v>3800</v>
      </c>
      <c r="J1966" s="12" t="s">
        <v>3800</v>
      </c>
      <c r="K1966" s="12" t="s">
        <v>1939</v>
      </c>
      <c r="L1966" s="12" t="s">
        <v>91</v>
      </c>
      <c r="M1966" s="12" t="s">
        <v>91</v>
      </c>
      <c r="N1966" s="12" t="s">
        <v>91</v>
      </c>
      <c r="O1966" s="12" t="s">
        <v>91</v>
      </c>
      <c r="P1966" s="12" t="s">
        <v>91</v>
      </c>
      <c r="Q1966" s="12" t="s">
        <v>4689</v>
      </c>
      <c r="R1966" s="12" t="s">
        <v>4689</v>
      </c>
      <c r="S1966" s="12" t="s">
        <v>91</v>
      </c>
      <c r="T1966" s="12" t="s">
        <v>17722</v>
      </c>
      <c r="U1966" s="12" t="s">
        <v>3808</v>
      </c>
      <c r="V1966" s="12" t="s">
        <v>6841</v>
      </c>
      <c r="W1966" s="12" t="s">
        <v>91</v>
      </c>
      <c r="X1966" s="12" t="s">
        <v>18433</v>
      </c>
      <c r="Y1966" s="12" t="s">
        <v>18433</v>
      </c>
      <c r="Z1966" s="12" t="s">
        <v>91</v>
      </c>
    </row>
    <row r="1967" spans="1:26">
      <c r="A1967" s="12" t="s">
        <v>177</v>
      </c>
      <c r="B1967" s="12" t="s">
        <v>18348</v>
      </c>
      <c r="C1967" s="12" t="s">
        <v>18434</v>
      </c>
      <c r="D1967" s="12" t="s">
        <v>18435</v>
      </c>
      <c r="E1967" s="12" t="s">
        <v>18436</v>
      </c>
      <c r="F1967" s="12" t="s">
        <v>3800</v>
      </c>
      <c r="G1967" s="12" t="s">
        <v>3800</v>
      </c>
      <c r="H1967" s="12" t="s">
        <v>3800</v>
      </c>
      <c r="I1967" s="12" t="s">
        <v>3800</v>
      </c>
      <c r="J1967" s="12" t="s">
        <v>3800</v>
      </c>
      <c r="K1967" s="12" t="s">
        <v>1918</v>
      </c>
      <c r="L1967" s="12" t="s">
        <v>91</v>
      </c>
      <c r="M1967" s="12" t="s">
        <v>91</v>
      </c>
      <c r="N1967" s="12" t="s">
        <v>91</v>
      </c>
      <c r="O1967" s="12" t="s">
        <v>91</v>
      </c>
      <c r="P1967" s="12" t="s">
        <v>91</v>
      </c>
      <c r="Q1967" s="12" t="s">
        <v>5802</v>
      </c>
      <c r="R1967" s="12" t="s">
        <v>5802</v>
      </c>
      <c r="S1967" s="12" t="s">
        <v>91</v>
      </c>
      <c r="T1967" s="12" t="s">
        <v>16309</v>
      </c>
      <c r="U1967" s="12" t="s">
        <v>3808</v>
      </c>
      <c r="V1967" s="12" t="s">
        <v>6841</v>
      </c>
      <c r="W1967" s="12" t="s">
        <v>91</v>
      </c>
      <c r="X1967" s="12" t="s">
        <v>18437</v>
      </c>
      <c r="Y1967" s="12" t="s">
        <v>18437</v>
      </c>
      <c r="Z1967" s="12" t="s">
        <v>91</v>
      </c>
    </row>
    <row r="1968" spans="1:26">
      <c r="A1968" s="12" t="s">
        <v>177</v>
      </c>
      <c r="B1968" s="12" t="s">
        <v>18438</v>
      </c>
      <c r="C1968" s="12" t="s">
        <v>18439</v>
      </c>
      <c r="D1968" s="12" t="s">
        <v>18440</v>
      </c>
      <c r="E1968" s="12" t="s">
        <v>18436</v>
      </c>
      <c r="F1968" s="12" t="s">
        <v>1051</v>
      </c>
      <c r="G1968" s="12" t="s">
        <v>1613</v>
      </c>
      <c r="H1968" s="12" t="s">
        <v>1546</v>
      </c>
      <c r="I1968" s="12" t="s">
        <v>1482</v>
      </c>
      <c r="J1968" s="12" t="s">
        <v>1504</v>
      </c>
      <c r="K1968" s="12" t="s">
        <v>1482</v>
      </c>
      <c r="L1968" s="12" t="s">
        <v>3522</v>
      </c>
      <c r="M1968" s="12" t="s">
        <v>2696</v>
      </c>
      <c r="N1968" s="12" t="s">
        <v>2315</v>
      </c>
      <c r="O1968" s="12" t="s">
        <v>3522</v>
      </c>
      <c r="P1968" s="12" t="s">
        <v>371</v>
      </c>
      <c r="Q1968" s="12" t="s">
        <v>371</v>
      </c>
      <c r="R1968" s="12" t="s">
        <v>4891</v>
      </c>
      <c r="S1968" s="12" t="s">
        <v>18330</v>
      </c>
      <c r="T1968" s="12" t="s">
        <v>11090</v>
      </c>
      <c r="U1968" s="12" t="s">
        <v>18441</v>
      </c>
      <c r="V1968" s="12" t="s">
        <v>15432</v>
      </c>
      <c r="W1968" s="12" t="s">
        <v>4</v>
      </c>
      <c r="X1968" s="12" t="s">
        <v>1555</v>
      </c>
      <c r="Y1968" s="12" t="s">
        <v>11147</v>
      </c>
      <c r="Z1968" s="12" t="s">
        <v>18442</v>
      </c>
    </row>
    <row r="1969" spans="1:26">
      <c r="A1969" s="12" t="s">
        <v>177</v>
      </c>
      <c r="B1969" s="12" t="s">
        <v>3900</v>
      </c>
      <c r="C1969" s="12" t="s">
        <v>18443</v>
      </c>
      <c r="D1969" s="12" t="s">
        <v>18444</v>
      </c>
      <c r="E1969" s="12" t="s">
        <v>18436</v>
      </c>
      <c r="F1969" s="12" t="s">
        <v>1502</v>
      </c>
      <c r="G1969" s="12" t="s">
        <v>1590</v>
      </c>
      <c r="H1969" s="12" t="s">
        <v>1502</v>
      </c>
      <c r="I1969" s="12" t="s">
        <v>3800</v>
      </c>
      <c r="J1969" s="12" t="s">
        <v>1504</v>
      </c>
      <c r="K1969" s="12" t="s">
        <v>3800</v>
      </c>
      <c r="L1969" s="12" t="s">
        <v>375</v>
      </c>
      <c r="M1969" s="12" t="s">
        <v>3129</v>
      </c>
      <c r="N1969" s="12" t="s">
        <v>431</v>
      </c>
      <c r="O1969" s="12" t="s">
        <v>91</v>
      </c>
      <c r="P1969" s="12" t="s">
        <v>371</v>
      </c>
      <c r="Q1969" s="12" t="s">
        <v>91</v>
      </c>
      <c r="R1969" s="12" t="s">
        <v>6779</v>
      </c>
      <c r="S1969" s="12" t="s">
        <v>18445</v>
      </c>
      <c r="T1969" s="12" t="s">
        <v>18446</v>
      </c>
      <c r="U1969" s="12" t="s">
        <v>18447</v>
      </c>
      <c r="V1969" s="12" t="s">
        <v>372</v>
      </c>
      <c r="W1969" s="12" t="s">
        <v>3</v>
      </c>
      <c r="X1969" s="12" t="s">
        <v>17147</v>
      </c>
      <c r="Y1969" s="12" t="s">
        <v>15579</v>
      </c>
      <c r="Z1969" s="12" t="s">
        <v>18448</v>
      </c>
    </row>
    <row r="1970" spans="1:26">
      <c r="A1970" s="12" t="s">
        <v>177</v>
      </c>
      <c r="B1970" s="12" t="s">
        <v>15043</v>
      </c>
      <c r="C1970" s="12" t="s">
        <v>18449</v>
      </c>
      <c r="D1970" s="12" t="s">
        <v>18450</v>
      </c>
      <c r="E1970" s="12" t="s">
        <v>18436</v>
      </c>
      <c r="F1970" s="12" t="s">
        <v>1546</v>
      </c>
      <c r="G1970" s="12" t="s">
        <v>1592</v>
      </c>
      <c r="H1970" s="12" t="s">
        <v>1546</v>
      </c>
      <c r="I1970" s="12" t="s">
        <v>3800</v>
      </c>
      <c r="J1970" s="12" t="s">
        <v>3800</v>
      </c>
      <c r="K1970" s="12" t="s">
        <v>1504</v>
      </c>
      <c r="L1970" s="12" t="s">
        <v>4088</v>
      </c>
      <c r="M1970" s="12" t="s">
        <v>3583</v>
      </c>
      <c r="N1970" s="12" t="s">
        <v>371</v>
      </c>
      <c r="O1970" s="12" t="s">
        <v>91</v>
      </c>
      <c r="P1970" s="12" t="s">
        <v>91</v>
      </c>
      <c r="Q1970" s="12" t="s">
        <v>371</v>
      </c>
      <c r="R1970" s="12" t="s">
        <v>6228</v>
      </c>
      <c r="S1970" s="12" t="s">
        <v>8194</v>
      </c>
      <c r="T1970" s="12" t="s">
        <v>18451</v>
      </c>
      <c r="U1970" s="12" t="s">
        <v>3808</v>
      </c>
      <c r="V1970" s="12" t="s">
        <v>18452</v>
      </c>
      <c r="W1970" s="12" t="s">
        <v>3</v>
      </c>
      <c r="X1970" s="12" t="s">
        <v>17354</v>
      </c>
      <c r="Y1970" s="12" t="s">
        <v>17471</v>
      </c>
      <c r="Z1970" s="12" t="s">
        <v>18453</v>
      </c>
    </row>
    <row r="1971" spans="1:26">
      <c r="A1971" s="12" t="s">
        <v>177</v>
      </c>
      <c r="B1971" s="12" t="s">
        <v>17472</v>
      </c>
      <c r="C1971" s="12" t="s">
        <v>18454</v>
      </c>
      <c r="D1971" s="12" t="s">
        <v>18455</v>
      </c>
      <c r="E1971" s="12" t="s">
        <v>18436</v>
      </c>
      <c r="F1971" s="12" t="s">
        <v>1546</v>
      </c>
      <c r="G1971" s="12" t="s">
        <v>1613</v>
      </c>
      <c r="H1971" s="12" t="s">
        <v>1504</v>
      </c>
      <c r="I1971" s="12" t="s">
        <v>3800</v>
      </c>
      <c r="J1971" s="12" t="s">
        <v>1482</v>
      </c>
      <c r="K1971" s="12" t="s">
        <v>1504</v>
      </c>
      <c r="L1971" s="12" t="s">
        <v>4781</v>
      </c>
      <c r="M1971" s="12" t="s">
        <v>4104</v>
      </c>
      <c r="N1971" s="12" t="s">
        <v>2315</v>
      </c>
      <c r="O1971" s="12" t="s">
        <v>91</v>
      </c>
      <c r="P1971" s="12" t="s">
        <v>3522</v>
      </c>
      <c r="Q1971" s="12" t="s">
        <v>2172</v>
      </c>
      <c r="R1971" s="12" t="s">
        <v>5436</v>
      </c>
      <c r="S1971" s="12" t="s">
        <v>12964</v>
      </c>
      <c r="T1971" s="12" t="s">
        <v>17205</v>
      </c>
      <c r="U1971" s="12" t="s">
        <v>6124</v>
      </c>
      <c r="V1971" s="12" t="s">
        <v>18452</v>
      </c>
      <c r="W1971" s="12" t="s">
        <v>11</v>
      </c>
      <c r="X1971" s="12" t="s">
        <v>7148</v>
      </c>
      <c r="Y1971" s="12" t="s">
        <v>17706</v>
      </c>
      <c r="Z1971" s="12" t="s">
        <v>18456</v>
      </c>
    </row>
    <row r="1972" spans="1:26">
      <c r="A1972" s="12" t="s">
        <v>177</v>
      </c>
      <c r="B1972" s="12" t="s">
        <v>16080</v>
      </c>
      <c r="C1972" s="12" t="s">
        <v>18457</v>
      </c>
      <c r="D1972" s="12" t="s">
        <v>18458</v>
      </c>
      <c r="E1972" s="12" t="s">
        <v>18436</v>
      </c>
      <c r="F1972" s="12" t="s">
        <v>1744</v>
      </c>
      <c r="G1972" s="12" t="s">
        <v>1546</v>
      </c>
      <c r="H1972" s="12" t="s">
        <v>1482</v>
      </c>
      <c r="I1972" s="12" t="s">
        <v>3800</v>
      </c>
      <c r="J1972" s="12" t="s">
        <v>3800</v>
      </c>
      <c r="K1972" s="12" t="s">
        <v>3800</v>
      </c>
      <c r="L1972" s="12" t="s">
        <v>4769</v>
      </c>
      <c r="M1972" s="12" t="s">
        <v>375</v>
      </c>
      <c r="N1972" s="12" t="s">
        <v>375</v>
      </c>
      <c r="O1972" s="12" t="s">
        <v>91</v>
      </c>
      <c r="P1972" s="12" t="s">
        <v>91</v>
      </c>
      <c r="Q1972" s="12" t="s">
        <v>91</v>
      </c>
      <c r="R1972" s="12" t="s">
        <v>4985</v>
      </c>
      <c r="S1972" s="12" t="s">
        <v>15797</v>
      </c>
      <c r="T1972" s="12" t="s">
        <v>14553</v>
      </c>
      <c r="U1972" s="12" t="s">
        <v>3808</v>
      </c>
      <c r="V1972" s="12" t="s">
        <v>372</v>
      </c>
      <c r="W1972" s="12" t="s">
        <v>3</v>
      </c>
      <c r="X1972" s="12" t="s">
        <v>16639</v>
      </c>
      <c r="Y1972" s="12" t="s">
        <v>8474</v>
      </c>
      <c r="Z1972" s="12" t="s">
        <v>18459</v>
      </c>
    </row>
    <row r="1973" spans="1:26">
      <c r="A1973" s="12" t="s">
        <v>177</v>
      </c>
      <c r="B1973" s="12" t="s">
        <v>18460</v>
      </c>
      <c r="C1973" s="12" t="s">
        <v>18461</v>
      </c>
      <c r="D1973" s="12" t="s">
        <v>18462</v>
      </c>
      <c r="E1973" s="12" t="s">
        <v>18436</v>
      </c>
      <c r="F1973" s="12" t="s">
        <v>1502</v>
      </c>
      <c r="G1973" s="12" t="s">
        <v>1613</v>
      </c>
      <c r="H1973" s="12" t="s">
        <v>1502</v>
      </c>
      <c r="I1973" s="12" t="s">
        <v>1482</v>
      </c>
      <c r="J1973" s="12" t="s">
        <v>1051</v>
      </c>
      <c r="K1973" s="12" t="s">
        <v>1504</v>
      </c>
      <c r="L1973" s="12" t="s">
        <v>431</v>
      </c>
      <c r="M1973" s="12" t="s">
        <v>371</v>
      </c>
      <c r="N1973" s="12" t="s">
        <v>371</v>
      </c>
      <c r="O1973" s="12" t="s">
        <v>371</v>
      </c>
      <c r="P1973" s="12" t="s">
        <v>371</v>
      </c>
      <c r="Q1973" s="12" t="s">
        <v>371</v>
      </c>
      <c r="R1973" s="12" t="s">
        <v>15752</v>
      </c>
      <c r="S1973" s="12" t="s">
        <v>18463</v>
      </c>
      <c r="T1973" s="12" t="s">
        <v>12600</v>
      </c>
      <c r="U1973" s="12" t="s">
        <v>18447</v>
      </c>
      <c r="V1973" s="12" t="s">
        <v>18452</v>
      </c>
      <c r="W1973" s="12" t="s">
        <v>3</v>
      </c>
      <c r="X1973" s="12" t="s">
        <v>16960</v>
      </c>
      <c r="Y1973" s="12" t="s">
        <v>16310</v>
      </c>
      <c r="Z1973" s="12" t="s">
        <v>18464</v>
      </c>
    </row>
    <row r="1974" spans="1:26">
      <c r="A1974" s="12" t="s">
        <v>177</v>
      </c>
      <c r="B1974" s="12" t="s">
        <v>3960</v>
      </c>
      <c r="C1974" s="12" t="s">
        <v>18465</v>
      </c>
      <c r="D1974" s="12" t="s">
        <v>18466</v>
      </c>
      <c r="E1974" s="12" t="s">
        <v>18436</v>
      </c>
      <c r="F1974" s="12" t="s">
        <v>1590</v>
      </c>
      <c r="G1974" s="12" t="s">
        <v>1592</v>
      </c>
      <c r="H1974" s="12" t="s">
        <v>1051</v>
      </c>
      <c r="I1974" s="12" t="s">
        <v>1051</v>
      </c>
      <c r="J1974" s="12" t="s">
        <v>3800</v>
      </c>
      <c r="K1974" s="12" t="s">
        <v>1482</v>
      </c>
      <c r="L1974" s="12" t="s">
        <v>3522</v>
      </c>
      <c r="M1974" s="12" t="s">
        <v>3522</v>
      </c>
      <c r="N1974" s="12" t="s">
        <v>3522</v>
      </c>
      <c r="O1974" s="12" t="s">
        <v>3522</v>
      </c>
      <c r="P1974" s="12" t="s">
        <v>91</v>
      </c>
      <c r="Q1974" s="12" t="s">
        <v>3522</v>
      </c>
      <c r="R1974" s="12" t="s">
        <v>3522</v>
      </c>
      <c r="S1974" s="12" t="s">
        <v>15245</v>
      </c>
      <c r="T1974" s="12" t="s">
        <v>14821</v>
      </c>
      <c r="U1974" s="12" t="s">
        <v>10308</v>
      </c>
      <c r="V1974" s="12" t="s">
        <v>15432</v>
      </c>
      <c r="W1974" s="12" t="s">
        <v>4</v>
      </c>
      <c r="X1974" s="12" t="s">
        <v>1814</v>
      </c>
      <c r="Y1974" s="12" t="s">
        <v>1814</v>
      </c>
      <c r="Z1974" s="12" t="s">
        <v>12937</v>
      </c>
    </row>
    <row r="1975" spans="1:26">
      <c r="A1975" s="12" t="s">
        <v>177</v>
      </c>
      <c r="B1975" s="12" t="s">
        <v>18213</v>
      </c>
      <c r="C1975" s="12" t="s">
        <v>18467</v>
      </c>
      <c r="D1975" s="12" t="s">
        <v>18468</v>
      </c>
      <c r="E1975" s="12" t="s">
        <v>18436</v>
      </c>
      <c r="F1975" s="12" t="s">
        <v>1590</v>
      </c>
      <c r="G1975" s="12" t="s">
        <v>1053</v>
      </c>
      <c r="H1975" s="12" t="s">
        <v>1482</v>
      </c>
      <c r="I1975" s="12" t="s">
        <v>3800</v>
      </c>
      <c r="J1975" s="12" t="s">
        <v>3800</v>
      </c>
      <c r="K1975" s="12" t="s">
        <v>3800</v>
      </c>
      <c r="L1975" s="12" t="s">
        <v>5498</v>
      </c>
      <c r="M1975" s="12" t="s">
        <v>3522</v>
      </c>
      <c r="N1975" s="12" t="s">
        <v>375</v>
      </c>
      <c r="O1975" s="12" t="s">
        <v>91</v>
      </c>
      <c r="P1975" s="12" t="s">
        <v>91</v>
      </c>
      <c r="Q1975" s="12" t="s">
        <v>91</v>
      </c>
      <c r="R1975" s="12" t="s">
        <v>5498</v>
      </c>
      <c r="S1975" s="12" t="s">
        <v>16170</v>
      </c>
      <c r="T1975" s="12" t="s">
        <v>12998</v>
      </c>
      <c r="U1975" s="12" t="s">
        <v>3808</v>
      </c>
      <c r="V1975" s="12" t="s">
        <v>372</v>
      </c>
      <c r="W1975" s="12" t="s">
        <v>10</v>
      </c>
      <c r="X1975" s="12" t="s">
        <v>16501</v>
      </c>
      <c r="Y1975" s="12" t="s">
        <v>16862</v>
      </c>
      <c r="Z1975" s="12" t="s">
        <v>18469</v>
      </c>
    </row>
    <row r="1976" spans="1:26">
      <c r="A1976" s="12" t="s">
        <v>177</v>
      </c>
      <c r="B1976" s="12" t="s">
        <v>18470</v>
      </c>
      <c r="C1976" s="12" t="s">
        <v>18471</v>
      </c>
      <c r="D1976" s="12" t="s">
        <v>18472</v>
      </c>
      <c r="E1976" s="12" t="s">
        <v>18436</v>
      </c>
      <c r="F1976" s="12" t="s">
        <v>1502</v>
      </c>
      <c r="G1976" s="12" t="s">
        <v>1613</v>
      </c>
      <c r="H1976" s="12" t="s">
        <v>1547</v>
      </c>
      <c r="I1976" s="12" t="s">
        <v>1051</v>
      </c>
      <c r="J1976" s="12" t="s">
        <v>1504</v>
      </c>
      <c r="K1976" s="12" t="s">
        <v>1051</v>
      </c>
      <c r="L1976" s="12" t="s">
        <v>2696</v>
      </c>
      <c r="M1976" s="12" t="s">
        <v>4261</v>
      </c>
      <c r="N1976" s="12" t="s">
        <v>471</v>
      </c>
      <c r="O1976" s="12" t="s">
        <v>3522</v>
      </c>
      <c r="P1976" s="12" t="s">
        <v>2315</v>
      </c>
      <c r="Q1976" s="12" t="s">
        <v>371</v>
      </c>
      <c r="R1976" s="12" t="s">
        <v>3362</v>
      </c>
      <c r="S1976" s="12" t="s">
        <v>18473</v>
      </c>
      <c r="T1976" s="12" t="s">
        <v>14965</v>
      </c>
      <c r="U1976" s="12" t="s">
        <v>15415</v>
      </c>
      <c r="V1976" s="12" t="s">
        <v>1351</v>
      </c>
      <c r="W1976" s="12" t="s">
        <v>10</v>
      </c>
      <c r="X1976" s="12" t="s">
        <v>15784</v>
      </c>
      <c r="Y1976" s="12" t="s">
        <v>13870</v>
      </c>
      <c r="Z1976" s="12" t="s">
        <v>18474</v>
      </c>
    </row>
    <row r="1977" spans="1:26">
      <c r="A1977" s="12" t="s">
        <v>177</v>
      </c>
      <c r="B1977" s="12" t="s">
        <v>16233</v>
      </c>
      <c r="C1977" s="12" t="s">
        <v>18475</v>
      </c>
      <c r="D1977" s="12" t="s">
        <v>18476</v>
      </c>
      <c r="E1977" s="12" t="s">
        <v>18436</v>
      </c>
      <c r="F1977" s="12" t="s">
        <v>1547</v>
      </c>
      <c r="G1977" s="12" t="s">
        <v>1613</v>
      </c>
      <c r="H1977" s="12" t="s">
        <v>1482</v>
      </c>
      <c r="I1977" s="12" t="s">
        <v>1504</v>
      </c>
      <c r="J1977" s="12" t="s">
        <v>1051</v>
      </c>
      <c r="K1977" s="12" t="s">
        <v>1504</v>
      </c>
      <c r="L1977" s="12" t="s">
        <v>3663</v>
      </c>
      <c r="M1977" s="12" t="s">
        <v>4104</v>
      </c>
      <c r="N1977" s="12" t="s">
        <v>371</v>
      </c>
      <c r="O1977" s="12" t="s">
        <v>2315</v>
      </c>
      <c r="P1977" s="12" t="s">
        <v>371</v>
      </c>
      <c r="Q1977" s="12" t="s">
        <v>2172</v>
      </c>
      <c r="R1977" s="12" t="s">
        <v>4315</v>
      </c>
      <c r="S1977" s="12" t="s">
        <v>18477</v>
      </c>
      <c r="T1977" s="12" t="s">
        <v>12215</v>
      </c>
      <c r="U1977" s="12" t="s">
        <v>15415</v>
      </c>
      <c r="V1977" s="12" t="s">
        <v>18452</v>
      </c>
      <c r="W1977" s="12" t="s">
        <v>10</v>
      </c>
      <c r="X1977" s="12" t="s">
        <v>12654</v>
      </c>
      <c r="Y1977" s="12" t="s">
        <v>10477</v>
      </c>
      <c r="Z1977" s="12" t="s">
        <v>18478</v>
      </c>
    </row>
    <row r="1978" spans="1:26">
      <c r="A1978" s="12" t="s">
        <v>177</v>
      </c>
      <c r="B1978" s="12" t="s">
        <v>15049</v>
      </c>
      <c r="C1978" s="12" t="s">
        <v>18479</v>
      </c>
      <c r="D1978" s="12" t="s">
        <v>18480</v>
      </c>
      <c r="E1978" s="12" t="s">
        <v>18436</v>
      </c>
      <c r="F1978" s="12" t="s">
        <v>1831</v>
      </c>
      <c r="G1978" s="12" t="s">
        <v>1502</v>
      </c>
      <c r="H1978" s="12" t="s">
        <v>3800</v>
      </c>
      <c r="I1978" s="12" t="s">
        <v>3800</v>
      </c>
      <c r="J1978" s="12" t="s">
        <v>3800</v>
      </c>
      <c r="K1978" s="12" t="s">
        <v>3800</v>
      </c>
      <c r="L1978" s="12" t="s">
        <v>7079</v>
      </c>
      <c r="M1978" s="12" t="s">
        <v>3522</v>
      </c>
      <c r="N1978" s="12" t="s">
        <v>91</v>
      </c>
      <c r="O1978" s="12" t="s">
        <v>91</v>
      </c>
      <c r="P1978" s="12" t="s">
        <v>91</v>
      </c>
      <c r="Q1978" s="12" t="s">
        <v>91</v>
      </c>
      <c r="R1978" s="12" t="s">
        <v>4823</v>
      </c>
      <c r="S1978" s="12" t="s">
        <v>17091</v>
      </c>
      <c r="T1978" s="12" t="s">
        <v>6028</v>
      </c>
      <c r="U1978" s="12" t="s">
        <v>3808</v>
      </c>
      <c r="V1978" s="12" t="s">
        <v>372</v>
      </c>
      <c r="W1978" s="12" t="s">
        <v>10</v>
      </c>
      <c r="X1978" s="12" t="s">
        <v>14088</v>
      </c>
      <c r="Y1978" s="12" t="s">
        <v>18404</v>
      </c>
      <c r="Z1978" s="12" t="s">
        <v>18481</v>
      </c>
    </row>
    <row r="1979" spans="1:26">
      <c r="A1979" s="12" t="s">
        <v>177</v>
      </c>
      <c r="B1979" s="12" t="s">
        <v>11646</v>
      </c>
      <c r="C1979" s="12" t="s">
        <v>18482</v>
      </c>
      <c r="D1979" s="12" t="s">
        <v>18483</v>
      </c>
      <c r="E1979" s="12" t="s">
        <v>18436</v>
      </c>
      <c r="F1979" s="12" t="s">
        <v>1721</v>
      </c>
      <c r="G1979" s="12" t="s">
        <v>1547</v>
      </c>
      <c r="H1979" s="12" t="s">
        <v>1504</v>
      </c>
      <c r="I1979" s="12" t="s">
        <v>3800</v>
      </c>
      <c r="J1979" s="12" t="s">
        <v>3800</v>
      </c>
      <c r="K1979" s="12" t="s">
        <v>1051</v>
      </c>
      <c r="L1979" s="12" t="s">
        <v>3143</v>
      </c>
      <c r="M1979" s="12" t="s">
        <v>2038</v>
      </c>
      <c r="N1979" s="12" t="s">
        <v>2172</v>
      </c>
      <c r="O1979" s="12" t="s">
        <v>91</v>
      </c>
      <c r="P1979" s="12" t="s">
        <v>91</v>
      </c>
      <c r="Q1979" s="12" t="s">
        <v>371</v>
      </c>
      <c r="R1979" s="12" t="s">
        <v>375</v>
      </c>
      <c r="S1979" s="12" t="s">
        <v>13579</v>
      </c>
      <c r="T1979" s="12" t="s">
        <v>16059</v>
      </c>
      <c r="U1979" s="12" t="s">
        <v>3808</v>
      </c>
      <c r="V1979" s="12" t="s">
        <v>1351</v>
      </c>
      <c r="W1979" s="12" t="s">
        <v>10</v>
      </c>
      <c r="X1979" s="12" t="s">
        <v>18484</v>
      </c>
      <c r="Y1979" s="12" t="s">
        <v>18279</v>
      </c>
      <c r="Z1979" s="12" t="s">
        <v>18485</v>
      </c>
    </row>
    <row r="1980" spans="1:26">
      <c r="A1980" s="12" t="s">
        <v>177</v>
      </c>
      <c r="B1980" s="12" t="s">
        <v>13071</v>
      </c>
      <c r="C1980" s="12" t="s">
        <v>18486</v>
      </c>
      <c r="D1980" s="12" t="s">
        <v>18487</v>
      </c>
      <c r="E1980" s="12" t="s">
        <v>18436</v>
      </c>
      <c r="F1980" s="12" t="s">
        <v>1764</v>
      </c>
      <c r="G1980" s="12" t="s">
        <v>1502</v>
      </c>
      <c r="H1980" s="12" t="s">
        <v>1482</v>
      </c>
      <c r="I1980" s="12" t="s">
        <v>1051</v>
      </c>
      <c r="J1980" s="12" t="s">
        <v>3800</v>
      </c>
      <c r="K1980" s="12" t="s">
        <v>3800</v>
      </c>
      <c r="L1980" s="12" t="s">
        <v>3522</v>
      </c>
      <c r="M1980" s="12" t="s">
        <v>3522</v>
      </c>
      <c r="N1980" s="12" t="s">
        <v>3522</v>
      </c>
      <c r="O1980" s="12" t="s">
        <v>371</v>
      </c>
      <c r="P1980" s="12" t="s">
        <v>91</v>
      </c>
      <c r="Q1980" s="12" t="s">
        <v>91</v>
      </c>
      <c r="R1980" s="12" t="s">
        <v>4823</v>
      </c>
      <c r="S1980" s="12" t="s">
        <v>10482</v>
      </c>
      <c r="T1980" s="12" t="s">
        <v>18488</v>
      </c>
      <c r="U1980" s="12" t="s">
        <v>10308</v>
      </c>
      <c r="V1980" s="12" t="s">
        <v>372</v>
      </c>
      <c r="W1980" s="12" t="s">
        <v>2</v>
      </c>
      <c r="X1980" s="12" t="s">
        <v>13090</v>
      </c>
      <c r="Y1980" s="12" t="s">
        <v>13338</v>
      </c>
      <c r="Z1980" s="12" t="s">
        <v>18489</v>
      </c>
    </row>
    <row r="1981" spans="1:26">
      <c r="A1981" s="12" t="s">
        <v>177</v>
      </c>
      <c r="B1981" s="12" t="s">
        <v>16386</v>
      </c>
      <c r="C1981" s="12" t="s">
        <v>18490</v>
      </c>
      <c r="D1981" s="12" t="s">
        <v>18491</v>
      </c>
      <c r="E1981" s="12" t="s">
        <v>18436</v>
      </c>
      <c r="F1981" s="12" t="s">
        <v>1613</v>
      </c>
      <c r="G1981" s="12" t="s">
        <v>1590</v>
      </c>
      <c r="H1981" s="12" t="s">
        <v>1482</v>
      </c>
      <c r="I1981" s="12" t="s">
        <v>3800</v>
      </c>
      <c r="J1981" s="12" t="s">
        <v>1051</v>
      </c>
      <c r="K1981" s="12" t="s">
        <v>3800</v>
      </c>
      <c r="L1981" s="12" t="s">
        <v>3522</v>
      </c>
      <c r="M1981" s="12" t="s">
        <v>3522</v>
      </c>
      <c r="N1981" s="12" t="s">
        <v>3522</v>
      </c>
      <c r="O1981" s="12" t="s">
        <v>91</v>
      </c>
      <c r="P1981" s="12" t="s">
        <v>371</v>
      </c>
      <c r="Q1981" s="12" t="s">
        <v>91</v>
      </c>
      <c r="R1981" s="12" t="s">
        <v>4823</v>
      </c>
      <c r="S1981" s="12" t="s">
        <v>18379</v>
      </c>
      <c r="T1981" s="12" t="s">
        <v>91</v>
      </c>
      <c r="U1981" s="12" t="s">
        <v>10308</v>
      </c>
      <c r="V1981" s="12" t="s">
        <v>372</v>
      </c>
      <c r="W1981" s="12" t="s">
        <v>2</v>
      </c>
      <c r="X1981" s="12" t="s">
        <v>13090</v>
      </c>
      <c r="Y1981" s="12" t="s">
        <v>13338</v>
      </c>
      <c r="Z1981" s="12" t="s">
        <v>18489</v>
      </c>
    </row>
    <row r="1982" spans="1:26">
      <c r="A1982" s="12" t="s">
        <v>177</v>
      </c>
      <c r="B1982" s="12" t="s">
        <v>16188</v>
      </c>
      <c r="C1982" s="12" t="s">
        <v>18492</v>
      </c>
      <c r="D1982" s="12" t="s">
        <v>18493</v>
      </c>
      <c r="E1982" s="12" t="s">
        <v>18436</v>
      </c>
      <c r="F1982" s="12" t="s">
        <v>1875</v>
      </c>
      <c r="G1982" s="12" t="s">
        <v>1482</v>
      </c>
      <c r="H1982" s="12" t="s">
        <v>3800</v>
      </c>
      <c r="I1982" s="12" t="s">
        <v>3800</v>
      </c>
      <c r="J1982" s="12" t="s">
        <v>3800</v>
      </c>
      <c r="K1982" s="12" t="s">
        <v>3800</v>
      </c>
      <c r="L1982" s="12" t="s">
        <v>6603</v>
      </c>
      <c r="M1982" s="12" t="s">
        <v>375</v>
      </c>
      <c r="N1982" s="12" t="s">
        <v>91</v>
      </c>
      <c r="O1982" s="12" t="s">
        <v>91</v>
      </c>
      <c r="P1982" s="12" t="s">
        <v>91</v>
      </c>
      <c r="Q1982" s="12" t="s">
        <v>91</v>
      </c>
      <c r="R1982" s="12" t="s">
        <v>2418</v>
      </c>
      <c r="S1982" s="12" t="s">
        <v>18494</v>
      </c>
      <c r="T1982" s="12" t="s">
        <v>18495</v>
      </c>
      <c r="U1982" s="12" t="s">
        <v>3808</v>
      </c>
      <c r="V1982" s="12" t="s">
        <v>372</v>
      </c>
      <c r="W1982" s="12" t="s">
        <v>3</v>
      </c>
      <c r="X1982" s="12" t="s">
        <v>18496</v>
      </c>
      <c r="Y1982" s="12" t="s">
        <v>17861</v>
      </c>
      <c r="Z1982" s="12" t="s">
        <v>18497</v>
      </c>
    </row>
    <row r="1983" spans="1:26">
      <c r="A1983" s="12" t="s">
        <v>177</v>
      </c>
      <c r="B1983" s="12" t="s">
        <v>15597</v>
      </c>
      <c r="C1983" s="12" t="s">
        <v>18498</v>
      </c>
      <c r="D1983" s="12" t="s">
        <v>18499</v>
      </c>
      <c r="E1983" s="12" t="s">
        <v>18436</v>
      </c>
      <c r="F1983" s="12" t="s">
        <v>1831</v>
      </c>
      <c r="G1983" s="12" t="s">
        <v>1051</v>
      </c>
      <c r="H1983" s="12" t="s">
        <v>1051</v>
      </c>
      <c r="I1983" s="12" t="s">
        <v>3800</v>
      </c>
      <c r="J1983" s="12" t="s">
        <v>3800</v>
      </c>
      <c r="K1983" s="12" t="s">
        <v>1482</v>
      </c>
      <c r="L1983" s="12" t="s">
        <v>3998</v>
      </c>
      <c r="M1983" s="12" t="s">
        <v>3522</v>
      </c>
      <c r="N1983" s="12" t="s">
        <v>3522</v>
      </c>
      <c r="O1983" s="12" t="s">
        <v>91</v>
      </c>
      <c r="P1983" s="12" t="s">
        <v>91</v>
      </c>
      <c r="Q1983" s="12" t="s">
        <v>3522</v>
      </c>
      <c r="R1983" s="12" t="s">
        <v>4192</v>
      </c>
      <c r="S1983" s="12" t="s">
        <v>18500</v>
      </c>
      <c r="T1983" s="12" t="s">
        <v>18501</v>
      </c>
      <c r="U1983" s="12" t="s">
        <v>3808</v>
      </c>
      <c r="V1983" s="12" t="s">
        <v>15432</v>
      </c>
      <c r="W1983" s="12" t="s">
        <v>2</v>
      </c>
      <c r="X1983" s="12" t="s">
        <v>18502</v>
      </c>
      <c r="Y1983" s="12" t="s">
        <v>18503</v>
      </c>
      <c r="Z1983" s="12" t="s">
        <v>18504</v>
      </c>
    </row>
    <row r="1984" spans="1:26">
      <c r="A1984" s="12" t="s">
        <v>177</v>
      </c>
      <c r="B1984" s="12" t="s">
        <v>6380</v>
      </c>
      <c r="C1984" s="12" t="s">
        <v>18505</v>
      </c>
      <c r="D1984" s="12" t="s">
        <v>18506</v>
      </c>
      <c r="E1984" s="12" t="s">
        <v>18436</v>
      </c>
      <c r="F1984" s="12" t="s">
        <v>1592</v>
      </c>
      <c r="G1984" s="12" t="s">
        <v>1744</v>
      </c>
      <c r="H1984" s="12" t="s">
        <v>1051</v>
      </c>
      <c r="I1984" s="12" t="s">
        <v>3800</v>
      </c>
      <c r="J1984" s="12" t="s">
        <v>3800</v>
      </c>
      <c r="K1984" s="12" t="s">
        <v>3800</v>
      </c>
      <c r="L1984" s="12" t="s">
        <v>3522</v>
      </c>
      <c r="M1984" s="12" t="s">
        <v>3522</v>
      </c>
      <c r="N1984" s="12" t="s">
        <v>3522</v>
      </c>
      <c r="O1984" s="12" t="s">
        <v>91</v>
      </c>
      <c r="P1984" s="12" t="s">
        <v>91</v>
      </c>
      <c r="Q1984" s="12" t="s">
        <v>91</v>
      </c>
      <c r="R1984" s="12" t="s">
        <v>3522</v>
      </c>
      <c r="S1984" s="12" t="s">
        <v>17099</v>
      </c>
      <c r="T1984" s="12" t="s">
        <v>91</v>
      </c>
      <c r="U1984" s="12" t="s">
        <v>3808</v>
      </c>
      <c r="V1984" s="12" t="s">
        <v>372</v>
      </c>
      <c r="W1984" s="12" t="s">
        <v>2</v>
      </c>
      <c r="X1984" s="12" t="s">
        <v>1814</v>
      </c>
      <c r="Y1984" s="12" t="s">
        <v>1814</v>
      </c>
      <c r="Z1984" s="12" t="s">
        <v>12937</v>
      </c>
    </row>
    <row r="1985" spans="1:26">
      <c r="A1985" s="12" t="s">
        <v>177</v>
      </c>
      <c r="B1985" s="12" t="s">
        <v>18507</v>
      </c>
      <c r="C1985" s="12" t="s">
        <v>18508</v>
      </c>
      <c r="D1985" s="12" t="s">
        <v>18509</v>
      </c>
      <c r="E1985" s="12" t="s">
        <v>18436</v>
      </c>
      <c r="F1985" s="12" t="s">
        <v>1897</v>
      </c>
      <c r="G1985" s="12" t="s">
        <v>1051</v>
      </c>
      <c r="H1985" s="12" t="s">
        <v>3800</v>
      </c>
      <c r="I1985" s="12" t="s">
        <v>3800</v>
      </c>
      <c r="J1985" s="12" t="s">
        <v>3800</v>
      </c>
      <c r="K1985" s="12" t="s">
        <v>3800</v>
      </c>
      <c r="L1985" s="12" t="s">
        <v>3522</v>
      </c>
      <c r="M1985" s="12" t="s">
        <v>3522</v>
      </c>
      <c r="N1985" s="12" t="s">
        <v>91</v>
      </c>
      <c r="O1985" s="12" t="s">
        <v>91</v>
      </c>
      <c r="P1985" s="12" t="s">
        <v>91</v>
      </c>
      <c r="Q1985" s="12" t="s">
        <v>91</v>
      </c>
      <c r="R1985" s="12" t="s">
        <v>3522</v>
      </c>
      <c r="S1985" s="12" t="s">
        <v>13493</v>
      </c>
      <c r="T1985" s="12" t="s">
        <v>91</v>
      </c>
      <c r="U1985" s="12" t="s">
        <v>3808</v>
      </c>
      <c r="V1985" s="12" t="s">
        <v>372</v>
      </c>
      <c r="W1985" s="12" t="s">
        <v>10</v>
      </c>
      <c r="X1985" s="12" t="s">
        <v>1814</v>
      </c>
      <c r="Y1985" s="12" t="s">
        <v>1814</v>
      </c>
      <c r="Z1985" s="12" t="s">
        <v>12937</v>
      </c>
    </row>
    <row r="1986" spans="1:26">
      <c r="A1986" s="12" t="s">
        <v>177</v>
      </c>
      <c r="B1986" s="12" t="s">
        <v>1641</v>
      </c>
      <c r="C1986" s="12" t="s">
        <v>18510</v>
      </c>
      <c r="D1986" s="12" t="s">
        <v>18511</v>
      </c>
      <c r="E1986" s="12" t="s">
        <v>18436</v>
      </c>
      <c r="F1986" s="12" t="s">
        <v>1546</v>
      </c>
      <c r="G1986" s="12" t="s">
        <v>1657</v>
      </c>
      <c r="H1986" s="12" t="s">
        <v>1546</v>
      </c>
      <c r="I1986" s="12" t="s">
        <v>3800</v>
      </c>
      <c r="J1986" s="12" t="s">
        <v>3800</v>
      </c>
      <c r="K1986" s="12" t="s">
        <v>3800</v>
      </c>
      <c r="L1986" s="12" t="s">
        <v>375</v>
      </c>
      <c r="M1986" s="12" t="s">
        <v>3332</v>
      </c>
      <c r="N1986" s="12" t="s">
        <v>4088</v>
      </c>
      <c r="O1986" s="12" t="s">
        <v>91</v>
      </c>
      <c r="P1986" s="12" t="s">
        <v>91</v>
      </c>
      <c r="Q1986" s="12" t="s">
        <v>91</v>
      </c>
      <c r="R1986" s="12" t="s">
        <v>6779</v>
      </c>
      <c r="S1986" s="12" t="s">
        <v>8194</v>
      </c>
      <c r="T1986" s="12" t="s">
        <v>16913</v>
      </c>
      <c r="U1986" s="12" t="s">
        <v>3808</v>
      </c>
      <c r="V1986" s="12" t="s">
        <v>372</v>
      </c>
      <c r="W1986" s="12" t="s">
        <v>3</v>
      </c>
      <c r="X1986" s="12" t="s">
        <v>16950</v>
      </c>
      <c r="Y1986" s="12" t="s">
        <v>15939</v>
      </c>
      <c r="Z1986" s="12" t="s">
        <v>18512</v>
      </c>
    </row>
    <row r="1987" spans="1:26">
      <c r="A1987" s="12" t="s">
        <v>177</v>
      </c>
      <c r="B1987" s="12" t="s">
        <v>1554</v>
      </c>
      <c r="C1987" s="12" t="s">
        <v>18513</v>
      </c>
      <c r="D1987" s="12" t="s">
        <v>18514</v>
      </c>
      <c r="E1987" s="12" t="s">
        <v>18436</v>
      </c>
      <c r="F1987" s="12" t="s">
        <v>1590</v>
      </c>
      <c r="G1987" s="12" t="s">
        <v>1546</v>
      </c>
      <c r="H1987" s="12" t="s">
        <v>1482</v>
      </c>
      <c r="I1987" s="12" t="s">
        <v>1051</v>
      </c>
      <c r="J1987" s="12" t="s">
        <v>1051</v>
      </c>
      <c r="K1987" s="12" t="s">
        <v>1051</v>
      </c>
      <c r="L1987" s="12" t="s">
        <v>2418</v>
      </c>
      <c r="M1987" s="12" t="s">
        <v>4088</v>
      </c>
      <c r="N1987" s="12" t="s">
        <v>371</v>
      </c>
      <c r="O1987" s="12" t="s">
        <v>371</v>
      </c>
      <c r="P1987" s="12" t="s">
        <v>371</v>
      </c>
      <c r="Q1987" s="12" t="s">
        <v>371</v>
      </c>
      <c r="R1987" s="12" t="s">
        <v>6779</v>
      </c>
      <c r="S1987" s="12" t="s">
        <v>13624</v>
      </c>
      <c r="T1987" s="12" t="s">
        <v>18515</v>
      </c>
      <c r="U1987" s="12" t="s">
        <v>6124</v>
      </c>
      <c r="V1987" s="12" t="s">
        <v>1351</v>
      </c>
      <c r="W1987" s="12" t="s">
        <v>3</v>
      </c>
      <c r="X1987" s="12" t="s">
        <v>17066</v>
      </c>
      <c r="Y1987" s="12" t="s">
        <v>7703</v>
      </c>
      <c r="Z1987" s="12" t="s">
        <v>18516</v>
      </c>
    </row>
    <row r="1988" spans="1:26">
      <c r="A1988" s="12" t="s">
        <v>177</v>
      </c>
      <c r="B1988" s="12" t="s">
        <v>18517</v>
      </c>
      <c r="C1988" s="12" t="s">
        <v>18518</v>
      </c>
      <c r="D1988" s="12" t="s">
        <v>18519</v>
      </c>
      <c r="E1988" s="12" t="s">
        <v>18436</v>
      </c>
      <c r="F1988" s="12" t="s">
        <v>1590</v>
      </c>
      <c r="G1988" s="12" t="s">
        <v>1547</v>
      </c>
      <c r="H1988" s="12" t="s">
        <v>1051</v>
      </c>
      <c r="I1988" s="12" t="s">
        <v>3800</v>
      </c>
      <c r="J1988" s="12" t="s">
        <v>1502</v>
      </c>
      <c r="K1988" s="12" t="s">
        <v>1051</v>
      </c>
      <c r="L1988" s="12" t="s">
        <v>4315</v>
      </c>
      <c r="M1988" s="12" t="s">
        <v>3663</v>
      </c>
      <c r="N1988" s="12" t="s">
        <v>3522</v>
      </c>
      <c r="O1988" s="12" t="s">
        <v>91</v>
      </c>
      <c r="P1988" s="12" t="s">
        <v>371</v>
      </c>
      <c r="Q1988" s="12" t="s">
        <v>371</v>
      </c>
      <c r="R1988" s="12" t="s">
        <v>3362</v>
      </c>
      <c r="S1988" s="12" t="s">
        <v>18520</v>
      </c>
      <c r="T1988" s="12" t="s">
        <v>8581</v>
      </c>
      <c r="U1988" s="12" t="s">
        <v>15415</v>
      </c>
      <c r="V1988" s="12" t="s">
        <v>1351</v>
      </c>
      <c r="W1988" s="12" t="s">
        <v>2</v>
      </c>
      <c r="X1988" s="12" t="s">
        <v>4177</v>
      </c>
      <c r="Y1988" s="12" t="s">
        <v>7952</v>
      </c>
      <c r="Z1988" s="12" t="s">
        <v>18521</v>
      </c>
    </row>
    <row r="1989" spans="1:26">
      <c r="A1989" s="12" t="s">
        <v>177</v>
      </c>
      <c r="B1989" s="12" t="s">
        <v>18522</v>
      </c>
      <c r="C1989" s="12" t="s">
        <v>18523</v>
      </c>
      <c r="D1989" s="12" t="s">
        <v>18524</v>
      </c>
      <c r="E1989" s="12" t="s">
        <v>18436</v>
      </c>
      <c r="F1989" s="12" t="s">
        <v>1721</v>
      </c>
      <c r="G1989" s="12" t="s">
        <v>1502</v>
      </c>
      <c r="H1989" s="12" t="s">
        <v>1051</v>
      </c>
      <c r="I1989" s="12" t="s">
        <v>3800</v>
      </c>
      <c r="J1989" s="12" t="s">
        <v>1051</v>
      </c>
      <c r="K1989" s="12" t="s">
        <v>1504</v>
      </c>
      <c r="L1989" s="12" t="s">
        <v>7226</v>
      </c>
      <c r="M1989" s="12" t="s">
        <v>2696</v>
      </c>
      <c r="N1989" s="12" t="s">
        <v>371</v>
      </c>
      <c r="O1989" s="12" t="s">
        <v>91</v>
      </c>
      <c r="P1989" s="12" t="s">
        <v>3522</v>
      </c>
      <c r="Q1989" s="12" t="s">
        <v>2172</v>
      </c>
      <c r="R1989" s="12" t="s">
        <v>4315</v>
      </c>
      <c r="S1989" s="12" t="s">
        <v>18525</v>
      </c>
      <c r="T1989" s="12" t="s">
        <v>91</v>
      </c>
      <c r="U1989" s="12" t="s">
        <v>10308</v>
      </c>
      <c r="V1989" s="12" t="s">
        <v>18452</v>
      </c>
      <c r="W1989" s="12" t="s">
        <v>10</v>
      </c>
      <c r="X1989" s="12" t="s">
        <v>17109</v>
      </c>
      <c r="Y1989" s="12" t="s">
        <v>16120</v>
      </c>
      <c r="Z1989" s="12" t="s">
        <v>18526</v>
      </c>
    </row>
    <row r="1990" spans="1:26">
      <c r="A1990" s="12" t="s">
        <v>177</v>
      </c>
      <c r="B1990" s="12" t="s">
        <v>1748</v>
      </c>
      <c r="C1990" s="12" t="s">
        <v>18527</v>
      </c>
      <c r="D1990" s="12" t="s">
        <v>18528</v>
      </c>
      <c r="E1990" s="12" t="s">
        <v>18436</v>
      </c>
      <c r="F1990" s="12" t="s">
        <v>1592</v>
      </c>
      <c r="G1990" s="12" t="s">
        <v>1546</v>
      </c>
      <c r="H1990" s="12" t="s">
        <v>1547</v>
      </c>
      <c r="I1990" s="12" t="s">
        <v>3800</v>
      </c>
      <c r="J1990" s="12" t="s">
        <v>3800</v>
      </c>
      <c r="K1990" s="12" t="s">
        <v>1502</v>
      </c>
      <c r="L1990" s="12" t="s">
        <v>1355</v>
      </c>
      <c r="M1990" s="12" t="s">
        <v>4088</v>
      </c>
      <c r="N1990" s="12" t="s">
        <v>371</v>
      </c>
      <c r="O1990" s="12" t="s">
        <v>91</v>
      </c>
      <c r="P1990" s="12" t="s">
        <v>91</v>
      </c>
      <c r="Q1990" s="12" t="s">
        <v>431</v>
      </c>
      <c r="R1990" s="12" t="s">
        <v>6228</v>
      </c>
      <c r="S1990" s="12" t="s">
        <v>15373</v>
      </c>
      <c r="T1990" s="12" t="s">
        <v>18529</v>
      </c>
      <c r="U1990" s="12" t="s">
        <v>3808</v>
      </c>
      <c r="V1990" s="12" t="s">
        <v>18530</v>
      </c>
      <c r="W1990" s="12" t="s">
        <v>3</v>
      </c>
      <c r="X1990" s="12" t="s">
        <v>16188</v>
      </c>
      <c r="Y1990" s="12" t="s">
        <v>16187</v>
      </c>
      <c r="Z1990" s="12" t="s">
        <v>18531</v>
      </c>
    </row>
    <row r="1991" spans="1:26">
      <c r="A1991" s="12" t="s">
        <v>177</v>
      </c>
      <c r="B1991" s="12" t="s">
        <v>1663</v>
      </c>
      <c r="C1991" s="12" t="s">
        <v>18532</v>
      </c>
      <c r="D1991" s="12" t="s">
        <v>18533</v>
      </c>
      <c r="E1991" s="12" t="s">
        <v>18436</v>
      </c>
      <c r="F1991" s="12" t="s">
        <v>1721</v>
      </c>
      <c r="G1991" s="12" t="s">
        <v>1546</v>
      </c>
      <c r="H1991" s="12" t="s">
        <v>3800</v>
      </c>
      <c r="I1991" s="12" t="s">
        <v>3800</v>
      </c>
      <c r="J1991" s="12" t="s">
        <v>1504</v>
      </c>
      <c r="K1991" s="12" t="s">
        <v>3800</v>
      </c>
      <c r="L1991" s="12" t="s">
        <v>2698</v>
      </c>
      <c r="M1991" s="12" t="s">
        <v>3522</v>
      </c>
      <c r="N1991" s="12" t="s">
        <v>91</v>
      </c>
      <c r="O1991" s="12" t="s">
        <v>91</v>
      </c>
      <c r="P1991" s="12" t="s">
        <v>371</v>
      </c>
      <c r="Q1991" s="12" t="s">
        <v>91</v>
      </c>
      <c r="R1991" s="12" t="s">
        <v>5436</v>
      </c>
      <c r="S1991" s="12" t="s">
        <v>17209</v>
      </c>
      <c r="T1991" s="12" t="s">
        <v>16419</v>
      </c>
      <c r="U1991" s="12" t="s">
        <v>18447</v>
      </c>
      <c r="V1991" s="12" t="s">
        <v>372</v>
      </c>
      <c r="W1991" s="12" t="s">
        <v>10</v>
      </c>
      <c r="X1991" s="12" t="s">
        <v>10667</v>
      </c>
      <c r="Y1991" s="12" t="s">
        <v>9164</v>
      </c>
      <c r="Z1991" s="12" t="s">
        <v>18534</v>
      </c>
    </row>
    <row r="1992" spans="1:26">
      <c r="A1992" s="12" t="s">
        <v>177</v>
      </c>
      <c r="B1992" s="12" t="s">
        <v>7148</v>
      </c>
      <c r="C1992" s="12" t="s">
        <v>18535</v>
      </c>
      <c r="D1992" s="12" t="s">
        <v>18536</v>
      </c>
      <c r="E1992" s="12" t="s">
        <v>18436</v>
      </c>
      <c r="F1992" s="12" t="s">
        <v>1698</v>
      </c>
      <c r="G1992" s="12" t="s">
        <v>1592</v>
      </c>
      <c r="H1992" s="12" t="s">
        <v>1051</v>
      </c>
      <c r="I1992" s="12" t="s">
        <v>1051</v>
      </c>
      <c r="J1992" s="12" t="s">
        <v>3800</v>
      </c>
      <c r="K1992" s="12" t="s">
        <v>1051</v>
      </c>
      <c r="L1992" s="12" t="s">
        <v>3522</v>
      </c>
      <c r="M1992" s="12" t="s">
        <v>4769</v>
      </c>
      <c r="N1992" s="12" t="s">
        <v>371</v>
      </c>
      <c r="O1992" s="12" t="s">
        <v>371</v>
      </c>
      <c r="P1992" s="12" t="s">
        <v>91</v>
      </c>
      <c r="Q1992" s="12" t="s">
        <v>3522</v>
      </c>
      <c r="R1992" s="12" t="s">
        <v>5968</v>
      </c>
      <c r="S1992" s="12" t="s">
        <v>17822</v>
      </c>
      <c r="T1992" s="12" t="s">
        <v>18537</v>
      </c>
      <c r="U1992" s="12" t="s">
        <v>10308</v>
      </c>
      <c r="V1992" s="12" t="s">
        <v>1351</v>
      </c>
      <c r="W1992" s="12" t="s">
        <v>10</v>
      </c>
      <c r="X1992" s="12" t="s">
        <v>3422</v>
      </c>
      <c r="Y1992" s="12" t="s">
        <v>2527</v>
      </c>
      <c r="Z1992" s="12" t="s">
        <v>18538</v>
      </c>
    </row>
    <row r="1993" spans="1:26">
      <c r="A1993" s="12" t="s">
        <v>177</v>
      </c>
      <c r="B1993" s="12" t="s">
        <v>18159</v>
      </c>
      <c r="C1993" s="12" t="s">
        <v>18539</v>
      </c>
      <c r="D1993" s="12" t="s">
        <v>18540</v>
      </c>
      <c r="E1993" s="12" t="s">
        <v>18436</v>
      </c>
      <c r="F1993" s="12" t="s">
        <v>1831</v>
      </c>
      <c r="G1993" s="12" t="s">
        <v>1504</v>
      </c>
      <c r="H1993" s="12" t="s">
        <v>1051</v>
      </c>
      <c r="I1993" s="12" t="s">
        <v>3800</v>
      </c>
      <c r="J1993" s="12" t="s">
        <v>3800</v>
      </c>
      <c r="K1993" s="12" t="s">
        <v>3800</v>
      </c>
      <c r="L1993" s="12" t="s">
        <v>2730</v>
      </c>
      <c r="M1993" s="12" t="s">
        <v>3522</v>
      </c>
      <c r="N1993" s="12" t="s">
        <v>371</v>
      </c>
      <c r="O1993" s="12" t="s">
        <v>91</v>
      </c>
      <c r="P1993" s="12" t="s">
        <v>91</v>
      </c>
      <c r="Q1993" s="12" t="s">
        <v>91</v>
      </c>
      <c r="R1993" s="12" t="s">
        <v>5968</v>
      </c>
      <c r="S1993" s="12" t="s">
        <v>16218</v>
      </c>
      <c r="T1993" s="12" t="s">
        <v>18541</v>
      </c>
      <c r="U1993" s="12" t="s">
        <v>3808</v>
      </c>
      <c r="V1993" s="12" t="s">
        <v>372</v>
      </c>
      <c r="W1993" s="12" t="s">
        <v>10</v>
      </c>
      <c r="X1993" s="12" t="s">
        <v>15612</v>
      </c>
      <c r="Y1993" s="12" t="s">
        <v>14563</v>
      </c>
      <c r="Z1993" s="12" t="s">
        <v>18542</v>
      </c>
    </row>
    <row r="1994" spans="1:26">
      <c r="A1994" s="12" t="s">
        <v>177</v>
      </c>
      <c r="B1994" s="12" t="s">
        <v>8572</v>
      </c>
      <c r="C1994" s="12" t="s">
        <v>18543</v>
      </c>
      <c r="D1994" s="12" t="s">
        <v>18544</v>
      </c>
      <c r="E1994" s="12" t="s">
        <v>18436</v>
      </c>
      <c r="F1994" s="12" t="s">
        <v>1810</v>
      </c>
      <c r="G1994" s="12" t="s">
        <v>1504</v>
      </c>
      <c r="H1994" s="12" t="s">
        <v>1051</v>
      </c>
      <c r="I1994" s="12" t="s">
        <v>1051</v>
      </c>
      <c r="J1994" s="12" t="s">
        <v>3800</v>
      </c>
      <c r="K1994" s="12" t="s">
        <v>3800</v>
      </c>
      <c r="L1994" s="12" t="s">
        <v>3522</v>
      </c>
      <c r="M1994" s="12" t="s">
        <v>2315</v>
      </c>
      <c r="N1994" s="12" t="s">
        <v>371</v>
      </c>
      <c r="O1994" s="12" t="s">
        <v>371</v>
      </c>
      <c r="P1994" s="12" t="s">
        <v>91</v>
      </c>
      <c r="Q1994" s="12" t="s">
        <v>91</v>
      </c>
      <c r="R1994" s="12" t="s">
        <v>5968</v>
      </c>
      <c r="S1994" s="12" t="s">
        <v>17253</v>
      </c>
      <c r="T1994" s="12" t="s">
        <v>15252</v>
      </c>
      <c r="U1994" s="12" t="s">
        <v>10308</v>
      </c>
      <c r="V1994" s="12" t="s">
        <v>372</v>
      </c>
      <c r="W1994" s="12" t="s">
        <v>10</v>
      </c>
      <c r="X1994" s="12" t="s">
        <v>10099</v>
      </c>
      <c r="Y1994" s="12" t="s">
        <v>9353</v>
      </c>
      <c r="Z1994" s="12" t="s">
        <v>18545</v>
      </c>
    </row>
    <row r="1995" spans="1:26">
      <c r="A1995" s="12" t="s">
        <v>177</v>
      </c>
      <c r="B1995" s="12" t="s">
        <v>6206</v>
      </c>
      <c r="C1995" s="12" t="s">
        <v>18546</v>
      </c>
      <c r="D1995" s="12" t="s">
        <v>18547</v>
      </c>
      <c r="E1995" s="12" t="s">
        <v>18436</v>
      </c>
      <c r="F1995" s="12" t="s">
        <v>1502</v>
      </c>
      <c r="G1995" s="12" t="s">
        <v>1592</v>
      </c>
      <c r="H1995" s="12" t="s">
        <v>1546</v>
      </c>
      <c r="I1995" s="12" t="s">
        <v>1482</v>
      </c>
      <c r="J1995" s="12" t="s">
        <v>1504</v>
      </c>
      <c r="K1995" s="12" t="s">
        <v>3800</v>
      </c>
      <c r="L1995" s="12" t="s">
        <v>2696</v>
      </c>
      <c r="M1995" s="12" t="s">
        <v>371</v>
      </c>
      <c r="N1995" s="12" t="s">
        <v>2172</v>
      </c>
      <c r="O1995" s="12" t="s">
        <v>371</v>
      </c>
      <c r="P1995" s="12" t="s">
        <v>371</v>
      </c>
      <c r="Q1995" s="12" t="s">
        <v>91</v>
      </c>
      <c r="R1995" s="12" t="s">
        <v>6779</v>
      </c>
      <c r="S1995" s="12" t="s">
        <v>18415</v>
      </c>
      <c r="T1995" s="12" t="s">
        <v>18548</v>
      </c>
      <c r="U1995" s="12" t="s">
        <v>18441</v>
      </c>
      <c r="V1995" s="12" t="s">
        <v>372</v>
      </c>
      <c r="W1995" s="12" t="s">
        <v>3</v>
      </c>
      <c r="X1995" s="12" t="s">
        <v>3690</v>
      </c>
      <c r="Y1995" s="12" t="s">
        <v>11435</v>
      </c>
      <c r="Z1995" s="12" t="s">
        <v>18549</v>
      </c>
    </row>
    <row r="1996" spans="1:26">
      <c r="A1996" s="12" t="s">
        <v>177</v>
      </c>
      <c r="B1996" s="12" t="s">
        <v>16871</v>
      </c>
      <c r="C1996" s="12" t="s">
        <v>18550</v>
      </c>
      <c r="D1996" s="12" t="s">
        <v>18551</v>
      </c>
      <c r="E1996" s="12" t="s">
        <v>18436</v>
      </c>
      <c r="F1996" s="12" t="s">
        <v>1547</v>
      </c>
      <c r="G1996" s="12" t="s">
        <v>1592</v>
      </c>
      <c r="H1996" s="12" t="s">
        <v>1504</v>
      </c>
      <c r="I1996" s="12" t="s">
        <v>1547</v>
      </c>
      <c r="J1996" s="12" t="s">
        <v>1482</v>
      </c>
      <c r="K1996" s="12" t="s">
        <v>3800</v>
      </c>
      <c r="L1996" s="12" t="s">
        <v>371</v>
      </c>
      <c r="M1996" s="12" t="s">
        <v>3583</v>
      </c>
      <c r="N1996" s="12" t="s">
        <v>371</v>
      </c>
      <c r="O1996" s="12" t="s">
        <v>471</v>
      </c>
      <c r="P1996" s="12" t="s">
        <v>371</v>
      </c>
      <c r="Q1996" s="12" t="s">
        <v>91</v>
      </c>
      <c r="R1996" s="12" t="s">
        <v>6228</v>
      </c>
      <c r="S1996" s="12" t="s">
        <v>15860</v>
      </c>
      <c r="T1996" s="12" t="s">
        <v>7532</v>
      </c>
      <c r="U1996" s="12" t="s">
        <v>18552</v>
      </c>
      <c r="V1996" s="12" t="s">
        <v>372</v>
      </c>
      <c r="W1996" s="12" t="s">
        <v>3</v>
      </c>
      <c r="X1996" s="12" t="s">
        <v>15063</v>
      </c>
      <c r="Y1996" s="12" t="s">
        <v>1965</v>
      </c>
      <c r="Z1996" s="12" t="s">
        <v>18553</v>
      </c>
    </row>
    <row r="1997" spans="1:26">
      <c r="A1997" s="12" t="s">
        <v>177</v>
      </c>
      <c r="B1997" s="12" t="s">
        <v>17456</v>
      </c>
      <c r="C1997" s="12" t="s">
        <v>18554</v>
      </c>
      <c r="D1997" s="12" t="s">
        <v>18555</v>
      </c>
      <c r="E1997" s="12" t="s">
        <v>18436</v>
      </c>
      <c r="F1997" s="12" t="s">
        <v>1853</v>
      </c>
      <c r="G1997" s="12" t="s">
        <v>1051</v>
      </c>
      <c r="H1997" s="12" t="s">
        <v>1482</v>
      </c>
      <c r="I1997" s="12" t="s">
        <v>3800</v>
      </c>
      <c r="J1997" s="12" t="s">
        <v>3800</v>
      </c>
      <c r="K1997" s="12" t="s">
        <v>3800</v>
      </c>
      <c r="L1997" s="12" t="s">
        <v>5013</v>
      </c>
      <c r="M1997" s="12" t="s">
        <v>371</v>
      </c>
      <c r="N1997" s="12" t="s">
        <v>371</v>
      </c>
      <c r="O1997" s="12" t="s">
        <v>91</v>
      </c>
      <c r="P1997" s="12" t="s">
        <v>91</v>
      </c>
      <c r="Q1997" s="12" t="s">
        <v>91</v>
      </c>
      <c r="R1997" s="12" t="s">
        <v>3523</v>
      </c>
      <c r="S1997" s="12" t="s">
        <v>16218</v>
      </c>
      <c r="T1997" s="12" t="s">
        <v>18556</v>
      </c>
      <c r="U1997" s="12" t="s">
        <v>3808</v>
      </c>
      <c r="V1997" s="12" t="s">
        <v>372</v>
      </c>
      <c r="W1997" s="12" t="s">
        <v>3</v>
      </c>
      <c r="X1997" s="12" t="s">
        <v>14465</v>
      </c>
      <c r="Y1997" s="12" t="s">
        <v>18484</v>
      </c>
      <c r="Z1997" s="12" t="s">
        <v>18557</v>
      </c>
    </row>
    <row r="1998" spans="1:26">
      <c r="A1998" s="12" t="s">
        <v>177</v>
      </c>
      <c r="B1998" s="12" t="s">
        <v>16425</v>
      </c>
      <c r="C1998" s="12" t="s">
        <v>18558</v>
      </c>
      <c r="D1998" s="12" t="s">
        <v>18559</v>
      </c>
      <c r="E1998" s="12" t="s">
        <v>18560</v>
      </c>
      <c r="F1998" s="12" t="s">
        <v>1698</v>
      </c>
      <c r="G1998" s="12" t="s">
        <v>1482</v>
      </c>
      <c r="H1998" s="12" t="s">
        <v>1482</v>
      </c>
      <c r="I1998" s="12" t="s">
        <v>1482</v>
      </c>
      <c r="J1998" s="12" t="s">
        <v>1482</v>
      </c>
      <c r="K1998" s="12" t="s">
        <v>1051</v>
      </c>
      <c r="L1998" s="12" t="s">
        <v>375</v>
      </c>
      <c r="M1998" s="12" t="s">
        <v>375</v>
      </c>
      <c r="N1998" s="12" t="s">
        <v>371</v>
      </c>
      <c r="O1998" s="12" t="s">
        <v>371</v>
      </c>
      <c r="P1998" s="12" t="s">
        <v>371</v>
      </c>
      <c r="Q1998" s="12" t="s">
        <v>371</v>
      </c>
      <c r="R1998" s="12" t="s">
        <v>2172</v>
      </c>
      <c r="S1998" s="12" t="s">
        <v>8194</v>
      </c>
      <c r="T1998" s="12" t="s">
        <v>18561</v>
      </c>
      <c r="U1998" s="12" t="s">
        <v>18562</v>
      </c>
      <c r="V1998" s="12" t="s">
        <v>4355</v>
      </c>
      <c r="W1998" s="12" t="s">
        <v>3</v>
      </c>
      <c r="X1998" s="12" t="s">
        <v>14347</v>
      </c>
      <c r="Y1998" s="12" t="s">
        <v>13878</v>
      </c>
      <c r="Z1998" s="12" t="s">
        <v>18563</v>
      </c>
    </row>
    <row r="1999" spans="1:26">
      <c r="A1999" s="12" t="s">
        <v>177</v>
      </c>
      <c r="B1999" s="12" t="s">
        <v>17707</v>
      </c>
      <c r="C1999" s="12" t="s">
        <v>18564</v>
      </c>
      <c r="D1999" s="12" t="s">
        <v>18565</v>
      </c>
      <c r="E1999" s="12" t="s">
        <v>18560</v>
      </c>
      <c r="F1999" s="12" t="s">
        <v>1721</v>
      </c>
      <c r="G1999" s="12" t="s">
        <v>1546</v>
      </c>
      <c r="H1999" s="12" t="s">
        <v>1482</v>
      </c>
      <c r="I1999" s="12" t="s">
        <v>3800</v>
      </c>
      <c r="J1999" s="12" t="s">
        <v>3800</v>
      </c>
      <c r="K1999" s="12" t="s">
        <v>3800</v>
      </c>
      <c r="L1999" s="12" t="s">
        <v>4286</v>
      </c>
      <c r="M1999" s="12" t="s">
        <v>3522</v>
      </c>
      <c r="N1999" s="12" t="s">
        <v>375</v>
      </c>
      <c r="O1999" s="12" t="s">
        <v>91</v>
      </c>
      <c r="P1999" s="12" t="s">
        <v>91</v>
      </c>
      <c r="Q1999" s="12" t="s">
        <v>91</v>
      </c>
      <c r="R1999" s="12" t="s">
        <v>8912</v>
      </c>
      <c r="S1999" s="12" t="s">
        <v>8171</v>
      </c>
      <c r="T1999" s="12" t="s">
        <v>12569</v>
      </c>
      <c r="U1999" s="12" t="s">
        <v>3808</v>
      </c>
      <c r="V1999" s="12" t="s">
        <v>372</v>
      </c>
      <c r="W1999" s="12" t="s">
        <v>10</v>
      </c>
      <c r="X1999" s="12" t="s">
        <v>16924</v>
      </c>
      <c r="Y1999" s="12" t="s">
        <v>13457</v>
      </c>
      <c r="Z1999" s="12" t="s">
        <v>18566</v>
      </c>
    </row>
    <row r="2000" spans="1:26">
      <c r="A2000" s="12" t="s">
        <v>177</v>
      </c>
      <c r="B2000" s="12" t="s">
        <v>16292</v>
      </c>
      <c r="C2000" s="12" t="s">
        <v>18567</v>
      </c>
      <c r="D2000" s="12" t="s">
        <v>18568</v>
      </c>
      <c r="E2000" s="12" t="s">
        <v>18560</v>
      </c>
      <c r="F2000" s="12" t="s">
        <v>3800</v>
      </c>
      <c r="G2000" s="12" t="s">
        <v>3800</v>
      </c>
      <c r="H2000" s="12" t="s">
        <v>3800</v>
      </c>
      <c r="I2000" s="12" t="s">
        <v>3800</v>
      </c>
      <c r="J2000" s="12" t="s">
        <v>3800</v>
      </c>
      <c r="K2000" s="12" t="s">
        <v>1897</v>
      </c>
      <c r="L2000" s="12" t="s">
        <v>91</v>
      </c>
      <c r="M2000" s="12" t="s">
        <v>91</v>
      </c>
      <c r="N2000" s="12" t="s">
        <v>91</v>
      </c>
      <c r="O2000" s="12" t="s">
        <v>91</v>
      </c>
      <c r="P2000" s="12" t="s">
        <v>91</v>
      </c>
      <c r="Q2000" s="12" t="s">
        <v>3442</v>
      </c>
      <c r="R2000" s="12" t="s">
        <v>3442</v>
      </c>
      <c r="S2000" s="12" t="s">
        <v>91</v>
      </c>
      <c r="T2000" s="12" t="s">
        <v>18102</v>
      </c>
      <c r="U2000" s="12" t="s">
        <v>3808</v>
      </c>
      <c r="V2000" s="12" t="s">
        <v>6841</v>
      </c>
      <c r="W2000" s="12" t="s">
        <v>91</v>
      </c>
      <c r="X2000" s="12" t="s">
        <v>18569</v>
      </c>
      <c r="Y2000" s="12" t="s">
        <v>18569</v>
      </c>
      <c r="Z2000" s="12" t="s">
        <v>91</v>
      </c>
    </row>
    <row r="2001" spans="1:26">
      <c r="A2001" s="12" t="s">
        <v>177</v>
      </c>
      <c r="B2001" s="12" t="s">
        <v>9469</v>
      </c>
      <c r="C2001" s="12" t="s">
        <v>18570</v>
      </c>
      <c r="D2001" s="12" t="s">
        <v>18571</v>
      </c>
      <c r="E2001" s="12" t="s">
        <v>18560</v>
      </c>
      <c r="F2001" s="12" t="s">
        <v>1698</v>
      </c>
      <c r="G2001" s="12" t="s">
        <v>1502</v>
      </c>
      <c r="H2001" s="12" t="s">
        <v>1504</v>
      </c>
      <c r="I2001" s="12" t="s">
        <v>1051</v>
      </c>
      <c r="J2001" s="12" t="s">
        <v>3800</v>
      </c>
      <c r="K2001" s="12" t="s">
        <v>1051</v>
      </c>
      <c r="L2001" s="12" t="s">
        <v>2172</v>
      </c>
      <c r="M2001" s="12" t="s">
        <v>371</v>
      </c>
      <c r="N2001" s="12" t="s">
        <v>371</v>
      </c>
      <c r="O2001" s="12" t="s">
        <v>3522</v>
      </c>
      <c r="P2001" s="12" t="s">
        <v>91</v>
      </c>
      <c r="Q2001" s="12" t="s">
        <v>371</v>
      </c>
      <c r="R2001" s="12" t="s">
        <v>7155</v>
      </c>
      <c r="S2001" s="12" t="s">
        <v>18572</v>
      </c>
      <c r="T2001" s="12" t="s">
        <v>18573</v>
      </c>
      <c r="U2001" s="12" t="s">
        <v>10518</v>
      </c>
      <c r="V2001" s="12" t="s">
        <v>4355</v>
      </c>
      <c r="W2001" s="12" t="s">
        <v>3</v>
      </c>
      <c r="X2001" s="12" t="s">
        <v>1027</v>
      </c>
      <c r="Y2001" s="12" t="s">
        <v>13746</v>
      </c>
      <c r="Z2001" s="12" t="s">
        <v>18574</v>
      </c>
    </row>
    <row r="2002" spans="1:26">
      <c r="A2002" s="12" t="s">
        <v>177</v>
      </c>
      <c r="B2002" s="12" t="s">
        <v>14657</v>
      </c>
      <c r="C2002" s="12" t="s">
        <v>18575</v>
      </c>
      <c r="D2002" s="12" t="s">
        <v>18576</v>
      </c>
      <c r="E2002" s="12" t="s">
        <v>18560</v>
      </c>
      <c r="F2002" s="12" t="s">
        <v>3800</v>
      </c>
      <c r="G2002" s="12" t="s">
        <v>3800</v>
      </c>
      <c r="H2002" s="12" t="s">
        <v>3800</v>
      </c>
      <c r="I2002" s="12" t="s">
        <v>3800</v>
      </c>
      <c r="J2002" s="12" t="s">
        <v>3800</v>
      </c>
      <c r="K2002" s="12" t="s">
        <v>1897</v>
      </c>
      <c r="L2002" s="12" t="s">
        <v>91</v>
      </c>
      <c r="M2002" s="12" t="s">
        <v>91</v>
      </c>
      <c r="N2002" s="12" t="s">
        <v>91</v>
      </c>
      <c r="O2002" s="12" t="s">
        <v>91</v>
      </c>
      <c r="P2002" s="12" t="s">
        <v>91</v>
      </c>
      <c r="Q2002" s="12" t="s">
        <v>7155</v>
      </c>
      <c r="R2002" s="12" t="s">
        <v>7155</v>
      </c>
      <c r="S2002" s="12" t="s">
        <v>91</v>
      </c>
      <c r="T2002" s="12" t="s">
        <v>17407</v>
      </c>
      <c r="U2002" s="12" t="s">
        <v>3808</v>
      </c>
      <c r="V2002" s="12" t="s">
        <v>6841</v>
      </c>
      <c r="W2002" s="12" t="s">
        <v>91</v>
      </c>
      <c r="X2002" s="12" t="s">
        <v>18577</v>
      </c>
      <c r="Y2002" s="12" t="s">
        <v>18577</v>
      </c>
      <c r="Z2002" s="12" t="s">
        <v>91</v>
      </c>
    </row>
    <row r="2003" spans="1:26">
      <c r="A2003" s="12" t="s">
        <v>177</v>
      </c>
      <c r="B2003" s="12" t="s">
        <v>16599</v>
      </c>
      <c r="C2003" s="12" t="s">
        <v>18578</v>
      </c>
      <c r="D2003" s="12" t="s">
        <v>18579</v>
      </c>
      <c r="E2003" s="12" t="s">
        <v>18560</v>
      </c>
      <c r="F2003" s="12" t="s">
        <v>1051</v>
      </c>
      <c r="G2003" s="12" t="s">
        <v>1502</v>
      </c>
      <c r="H2003" s="12" t="s">
        <v>1053</v>
      </c>
      <c r="I2003" s="12" t="s">
        <v>1502</v>
      </c>
      <c r="J2003" s="12" t="s">
        <v>1051</v>
      </c>
      <c r="K2003" s="12" t="s">
        <v>1482</v>
      </c>
      <c r="L2003" s="12" t="s">
        <v>371</v>
      </c>
      <c r="M2003" s="12" t="s">
        <v>431</v>
      </c>
      <c r="N2003" s="12" t="s">
        <v>371</v>
      </c>
      <c r="O2003" s="12" t="s">
        <v>371</v>
      </c>
      <c r="P2003" s="12" t="s">
        <v>371</v>
      </c>
      <c r="Q2003" s="12" t="s">
        <v>371</v>
      </c>
      <c r="R2003" s="12" t="s">
        <v>8192</v>
      </c>
      <c r="S2003" s="12" t="s">
        <v>18580</v>
      </c>
      <c r="T2003" s="12" t="s">
        <v>18581</v>
      </c>
      <c r="U2003" s="12" t="s">
        <v>18582</v>
      </c>
      <c r="V2003" s="12" t="s">
        <v>16331</v>
      </c>
      <c r="W2003" s="12" t="s">
        <v>3</v>
      </c>
      <c r="X2003" s="12" t="s">
        <v>16960</v>
      </c>
      <c r="Y2003" s="12" t="s">
        <v>16310</v>
      </c>
      <c r="Z2003" s="12" t="s">
        <v>18464</v>
      </c>
    </row>
    <row r="2004" spans="1:26">
      <c r="A2004" s="12" t="s">
        <v>177</v>
      </c>
      <c r="B2004" s="12" t="s">
        <v>18583</v>
      </c>
      <c r="C2004" s="12" t="s">
        <v>18584</v>
      </c>
      <c r="D2004" s="12" t="s">
        <v>18585</v>
      </c>
      <c r="E2004" s="12" t="s">
        <v>18560</v>
      </c>
      <c r="F2004" s="12" t="s">
        <v>1482</v>
      </c>
      <c r="G2004" s="12" t="s">
        <v>1053</v>
      </c>
      <c r="H2004" s="12" t="s">
        <v>1547</v>
      </c>
      <c r="I2004" s="12" t="s">
        <v>1502</v>
      </c>
      <c r="J2004" s="12" t="s">
        <v>3800</v>
      </c>
      <c r="K2004" s="12" t="s">
        <v>1051</v>
      </c>
      <c r="L2004" s="12" t="s">
        <v>3522</v>
      </c>
      <c r="M2004" s="12" t="s">
        <v>3522</v>
      </c>
      <c r="N2004" s="12" t="s">
        <v>3663</v>
      </c>
      <c r="O2004" s="12" t="s">
        <v>2696</v>
      </c>
      <c r="P2004" s="12" t="s">
        <v>91</v>
      </c>
      <c r="Q2004" s="12" t="s">
        <v>3522</v>
      </c>
      <c r="R2004" s="12" t="s">
        <v>8912</v>
      </c>
      <c r="S2004" s="12" t="s">
        <v>18586</v>
      </c>
      <c r="T2004" s="12" t="s">
        <v>18587</v>
      </c>
      <c r="U2004" s="12" t="s">
        <v>18562</v>
      </c>
      <c r="V2004" s="12" t="s">
        <v>4355</v>
      </c>
      <c r="W2004" s="12" t="s">
        <v>4</v>
      </c>
      <c r="X2004" s="12" t="s">
        <v>16862</v>
      </c>
      <c r="Y2004" s="12" t="s">
        <v>17306</v>
      </c>
      <c r="Z2004" s="12" t="s">
        <v>18588</v>
      </c>
    </row>
    <row r="2005" spans="1:26">
      <c r="A2005" s="12" t="s">
        <v>177</v>
      </c>
      <c r="B2005" s="12" t="s">
        <v>11022</v>
      </c>
      <c r="C2005" s="12" t="s">
        <v>18589</v>
      </c>
      <c r="D2005" s="12" t="s">
        <v>18590</v>
      </c>
      <c r="E2005" s="12" t="s">
        <v>18560</v>
      </c>
      <c r="F2005" s="12" t="s">
        <v>1547</v>
      </c>
      <c r="G2005" s="12" t="s">
        <v>1053</v>
      </c>
      <c r="H2005" s="12" t="s">
        <v>1504</v>
      </c>
      <c r="I2005" s="12" t="s">
        <v>1051</v>
      </c>
      <c r="J2005" s="12" t="s">
        <v>1482</v>
      </c>
      <c r="K2005" s="12" t="s">
        <v>1051</v>
      </c>
      <c r="L2005" s="12" t="s">
        <v>3522</v>
      </c>
      <c r="M2005" s="12" t="s">
        <v>3522</v>
      </c>
      <c r="N2005" s="12" t="s">
        <v>3522</v>
      </c>
      <c r="O2005" s="12" t="s">
        <v>3522</v>
      </c>
      <c r="P2005" s="12" t="s">
        <v>375</v>
      </c>
      <c r="Q2005" s="12" t="s">
        <v>3522</v>
      </c>
      <c r="R2005" s="12" t="s">
        <v>7852</v>
      </c>
      <c r="S2005" s="12" t="s">
        <v>4015</v>
      </c>
      <c r="T2005" s="12" t="s">
        <v>11440</v>
      </c>
      <c r="U2005" s="12" t="s">
        <v>17019</v>
      </c>
      <c r="V2005" s="12" t="s">
        <v>4355</v>
      </c>
      <c r="W2005" s="12" t="s">
        <v>4</v>
      </c>
      <c r="X2005" s="12" t="s">
        <v>15451</v>
      </c>
      <c r="Y2005" s="12" t="s">
        <v>16656</v>
      </c>
      <c r="Z2005" s="12" t="s">
        <v>18591</v>
      </c>
    </row>
    <row r="2006" spans="1:26">
      <c r="A2006" s="12" t="s">
        <v>177</v>
      </c>
      <c r="B2006" s="12" t="s">
        <v>12563</v>
      </c>
      <c r="C2006" s="12" t="s">
        <v>18592</v>
      </c>
      <c r="D2006" s="12" t="s">
        <v>18593</v>
      </c>
      <c r="E2006" s="12" t="s">
        <v>18560</v>
      </c>
      <c r="F2006" s="12" t="s">
        <v>1504</v>
      </c>
      <c r="G2006" s="12" t="s">
        <v>1504</v>
      </c>
      <c r="H2006" s="12" t="s">
        <v>1504</v>
      </c>
      <c r="I2006" s="12" t="s">
        <v>1482</v>
      </c>
      <c r="J2006" s="12" t="s">
        <v>1613</v>
      </c>
      <c r="K2006" s="12" t="s">
        <v>1482</v>
      </c>
      <c r="L2006" s="12" t="s">
        <v>2172</v>
      </c>
      <c r="M2006" s="12" t="s">
        <v>371</v>
      </c>
      <c r="N2006" s="12" t="s">
        <v>371</v>
      </c>
      <c r="O2006" s="12" t="s">
        <v>3522</v>
      </c>
      <c r="P2006" s="12" t="s">
        <v>4481</v>
      </c>
      <c r="Q2006" s="12" t="s">
        <v>371</v>
      </c>
      <c r="R2006" s="12" t="s">
        <v>9282</v>
      </c>
      <c r="S2006" s="12" t="s">
        <v>18594</v>
      </c>
      <c r="T2006" s="12" t="s">
        <v>18595</v>
      </c>
      <c r="U2006" s="12" t="s">
        <v>18596</v>
      </c>
      <c r="V2006" s="12" t="s">
        <v>16331</v>
      </c>
      <c r="W2006" s="12" t="s">
        <v>3</v>
      </c>
      <c r="X2006" s="12" t="s">
        <v>12161</v>
      </c>
      <c r="Y2006" s="12" t="s">
        <v>9496</v>
      </c>
      <c r="Z2006" s="12" t="s">
        <v>18597</v>
      </c>
    </row>
    <row r="2007" spans="1:26">
      <c r="A2007" s="12" t="s">
        <v>177</v>
      </c>
      <c r="B2007" s="12" t="s">
        <v>10264</v>
      </c>
      <c r="C2007" s="12" t="s">
        <v>18598</v>
      </c>
      <c r="D2007" s="12" t="s">
        <v>18599</v>
      </c>
      <c r="E2007" s="12" t="s">
        <v>18560</v>
      </c>
      <c r="F2007" s="12" t="s">
        <v>1053</v>
      </c>
      <c r="G2007" s="12" t="s">
        <v>1657</v>
      </c>
      <c r="H2007" s="12" t="s">
        <v>1051</v>
      </c>
      <c r="I2007" s="12" t="s">
        <v>3800</v>
      </c>
      <c r="J2007" s="12" t="s">
        <v>3800</v>
      </c>
      <c r="K2007" s="12" t="s">
        <v>1051</v>
      </c>
      <c r="L2007" s="12" t="s">
        <v>3522</v>
      </c>
      <c r="M2007" s="12" t="s">
        <v>3522</v>
      </c>
      <c r="N2007" s="12" t="s">
        <v>371</v>
      </c>
      <c r="O2007" s="12" t="s">
        <v>91</v>
      </c>
      <c r="P2007" s="12" t="s">
        <v>91</v>
      </c>
      <c r="Q2007" s="12" t="s">
        <v>3522</v>
      </c>
      <c r="R2007" s="12" t="s">
        <v>7852</v>
      </c>
      <c r="S2007" s="12" t="s">
        <v>15245</v>
      </c>
      <c r="T2007" s="12" t="s">
        <v>17812</v>
      </c>
      <c r="U2007" s="12" t="s">
        <v>3808</v>
      </c>
      <c r="V2007" s="12" t="s">
        <v>4355</v>
      </c>
      <c r="W2007" s="12" t="s">
        <v>10</v>
      </c>
      <c r="X2007" s="12" t="s">
        <v>13242</v>
      </c>
      <c r="Y2007" s="12" t="s">
        <v>1661</v>
      </c>
      <c r="Z2007" s="12" t="s">
        <v>18600</v>
      </c>
    </row>
    <row r="2008" spans="1:26">
      <c r="A2008" s="12" t="s">
        <v>177</v>
      </c>
      <c r="B2008" s="12" t="s">
        <v>9207</v>
      </c>
      <c r="C2008" s="12" t="s">
        <v>18601</v>
      </c>
      <c r="D2008" s="12" t="s">
        <v>18602</v>
      </c>
      <c r="E2008" s="12" t="s">
        <v>18560</v>
      </c>
      <c r="F2008" s="12" t="s">
        <v>3800</v>
      </c>
      <c r="G2008" s="12" t="s">
        <v>3800</v>
      </c>
      <c r="H2008" s="12" t="s">
        <v>3800</v>
      </c>
      <c r="I2008" s="12" t="s">
        <v>3800</v>
      </c>
      <c r="J2008" s="12" t="s">
        <v>3800</v>
      </c>
      <c r="K2008" s="12" t="s">
        <v>1897</v>
      </c>
      <c r="L2008" s="12" t="s">
        <v>91</v>
      </c>
      <c r="M2008" s="12" t="s">
        <v>91</v>
      </c>
      <c r="N2008" s="12" t="s">
        <v>91</v>
      </c>
      <c r="O2008" s="12" t="s">
        <v>91</v>
      </c>
      <c r="P2008" s="12" t="s">
        <v>91</v>
      </c>
      <c r="Q2008" s="12" t="s">
        <v>5256</v>
      </c>
      <c r="R2008" s="12" t="s">
        <v>5256</v>
      </c>
      <c r="S2008" s="12" t="s">
        <v>91</v>
      </c>
      <c r="T2008" s="12" t="s">
        <v>14952</v>
      </c>
      <c r="U2008" s="12" t="s">
        <v>3808</v>
      </c>
      <c r="V2008" s="12" t="s">
        <v>6841</v>
      </c>
      <c r="W2008" s="12" t="s">
        <v>91</v>
      </c>
      <c r="X2008" s="12" t="s">
        <v>18603</v>
      </c>
      <c r="Y2008" s="12" t="s">
        <v>18603</v>
      </c>
      <c r="Z2008" s="12" t="s">
        <v>91</v>
      </c>
    </row>
    <row r="2009" spans="1:26">
      <c r="A2009" s="12" t="s">
        <v>177</v>
      </c>
      <c r="B2009" s="12" t="s">
        <v>18503</v>
      </c>
      <c r="C2009" s="12" t="s">
        <v>18604</v>
      </c>
      <c r="D2009" s="12" t="s">
        <v>18605</v>
      </c>
      <c r="E2009" s="12" t="s">
        <v>18560</v>
      </c>
      <c r="F2009" s="12" t="s">
        <v>1897</v>
      </c>
      <c r="G2009" s="12" t="s">
        <v>3800</v>
      </c>
      <c r="H2009" s="12" t="s">
        <v>3800</v>
      </c>
      <c r="I2009" s="12" t="s">
        <v>3800</v>
      </c>
      <c r="J2009" s="12" t="s">
        <v>3800</v>
      </c>
      <c r="K2009" s="12" t="s">
        <v>3800</v>
      </c>
      <c r="L2009" s="12" t="s">
        <v>371</v>
      </c>
      <c r="M2009" s="12" t="s">
        <v>91</v>
      </c>
      <c r="N2009" s="12" t="s">
        <v>91</v>
      </c>
      <c r="O2009" s="12" t="s">
        <v>91</v>
      </c>
      <c r="P2009" s="12" t="s">
        <v>91</v>
      </c>
      <c r="Q2009" s="12" t="s">
        <v>91</v>
      </c>
      <c r="R2009" s="12" t="s">
        <v>371</v>
      </c>
      <c r="S2009" s="12" t="s">
        <v>14283</v>
      </c>
      <c r="T2009" s="12" t="s">
        <v>13447</v>
      </c>
      <c r="U2009" s="12" t="s">
        <v>3808</v>
      </c>
      <c r="V2009" s="12" t="s">
        <v>372</v>
      </c>
      <c r="W2009" s="12" t="s">
        <v>3</v>
      </c>
      <c r="X2009" s="12" t="s">
        <v>1814</v>
      </c>
      <c r="Y2009" s="12" t="s">
        <v>1814</v>
      </c>
      <c r="Z2009" s="12" t="s">
        <v>12937</v>
      </c>
    </row>
    <row r="2010" spans="1:26">
      <c r="A2010" s="12" t="s">
        <v>177</v>
      </c>
      <c r="B2010" s="12" t="s">
        <v>16583</v>
      </c>
      <c r="C2010" s="12" t="s">
        <v>18606</v>
      </c>
      <c r="D2010" s="12" t="s">
        <v>18607</v>
      </c>
      <c r="E2010" s="12" t="s">
        <v>18560</v>
      </c>
      <c r="F2010" s="12" t="s">
        <v>1897</v>
      </c>
      <c r="G2010" s="12" t="s">
        <v>3800</v>
      </c>
      <c r="H2010" s="12" t="s">
        <v>3800</v>
      </c>
      <c r="I2010" s="12" t="s">
        <v>3800</v>
      </c>
      <c r="J2010" s="12" t="s">
        <v>3800</v>
      </c>
      <c r="K2010" s="12" t="s">
        <v>3800</v>
      </c>
      <c r="L2010" s="12" t="s">
        <v>371</v>
      </c>
      <c r="M2010" s="12" t="s">
        <v>91</v>
      </c>
      <c r="N2010" s="12" t="s">
        <v>91</v>
      </c>
      <c r="O2010" s="12" t="s">
        <v>91</v>
      </c>
      <c r="P2010" s="12" t="s">
        <v>91</v>
      </c>
      <c r="Q2010" s="12" t="s">
        <v>91</v>
      </c>
      <c r="R2010" s="12" t="s">
        <v>371</v>
      </c>
      <c r="S2010" s="12" t="s">
        <v>14283</v>
      </c>
      <c r="T2010" s="12" t="s">
        <v>13447</v>
      </c>
      <c r="U2010" s="12" t="s">
        <v>3808</v>
      </c>
      <c r="V2010" s="12" t="s">
        <v>372</v>
      </c>
      <c r="W2010" s="12" t="s">
        <v>3</v>
      </c>
      <c r="X2010" s="12" t="s">
        <v>1814</v>
      </c>
      <c r="Y2010" s="12" t="s">
        <v>1814</v>
      </c>
      <c r="Z2010" s="12" t="s">
        <v>12937</v>
      </c>
    </row>
    <row r="2011" spans="1:26">
      <c r="A2011" s="12" t="s">
        <v>177</v>
      </c>
      <c r="B2011" s="12" t="s">
        <v>16712</v>
      </c>
      <c r="C2011" s="12" t="s">
        <v>18608</v>
      </c>
      <c r="D2011" s="12" t="s">
        <v>18609</v>
      </c>
      <c r="E2011" s="12" t="s">
        <v>18560</v>
      </c>
      <c r="F2011" s="12" t="s">
        <v>3800</v>
      </c>
      <c r="G2011" s="12" t="s">
        <v>3800</v>
      </c>
      <c r="H2011" s="12" t="s">
        <v>3800</v>
      </c>
      <c r="I2011" s="12" t="s">
        <v>3800</v>
      </c>
      <c r="J2011" s="12" t="s">
        <v>3800</v>
      </c>
      <c r="K2011" s="12" t="s">
        <v>1897</v>
      </c>
      <c r="L2011" s="12" t="s">
        <v>91</v>
      </c>
      <c r="M2011" s="12" t="s">
        <v>91</v>
      </c>
      <c r="N2011" s="12" t="s">
        <v>91</v>
      </c>
      <c r="O2011" s="12" t="s">
        <v>91</v>
      </c>
      <c r="P2011" s="12" t="s">
        <v>91</v>
      </c>
      <c r="Q2011" s="12" t="s">
        <v>8192</v>
      </c>
      <c r="R2011" s="12" t="s">
        <v>8192</v>
      </c>
      <c r="S2011" s="12" t="s">
        <v>91</v>
      </c>
      <c r="T2011" s="12" t="s">
        <v>18610</v>
      </c>
      <c r="U2011" s="12" t="s">
        <v>3808</v>
      </c>
      <c r="V2011" s="12" t="s">
        <v>6841</v>
      </c>
      <c r="W2011" s="12" t="s">
        <v>91</v>
      </c>
      <c r="X2011" s="12" t="s">
        <v>18611</v>
      </c>
      <c r="Y2011" s="12" t="s">
        <v>18611</v>
      </c>
      <c r="Z2011" s="12" t="s">
        <v>91</v>
      </c>
    </row>
    <row r="2012" spans="1:26">
      <c r="A2012" s="12" t="s">
        <v>177</v>
      </c>
      <c r="B2012" s="12" t="s">
        <v>16187</v>
      </c>
      <c r="C2012" s="12" t="s">
        <v>18612</v>
      </c>
      <c r="D2012" s="12" t="s">
        <v>18613</v>
      </c>
      <c r="E2012" s="12" t="s">
        <v>18560</v>
      </c>
      <c r="F2012" s="12" t="s">
        <v>1592</v>
      </c>
      <c r="G2012" s="12" t="s">
        <v>1053</v>
      </c>
      <c r="H2012" s="12" t="s">
        <v>1482</v>
      </c>
      <c r="I2012" s="12" t="s">
        <v>1051</v>
      </c>
      <c r="J2012" s="12" t="s">
        <v>1051</v>
      </c>
      <c r="K2012" s="12" t="s">
        <v>1051</v>
      </c>
      <c r="L2012" s="12" t="s">
        <v>4012</v>
      </c>
      <c r="M2012" s="12" t="s">
        <v>2884</v>
      </c>
      <c r="N2012" s="12" t="s">
        <v>371</v>
      </c>
      <c r="O2012" s="12" t="s">
        <v>371</v>
      </c>
      <c r="P2012" s="12" t="s">
        <v>371</v>
      </c>
      <c r="Q2012" s="12" t="s">
        <v>371</v>
      </c>
      <c r="R2012" s="12" t="s">
        <v>11448</v>
      </c>
      <c r="S2012" s="12" t="s">
        <v>8194</v>
      </c>
      <c r="T2012" s="12" t="s">
        <v>18614</v>
      </c>
      <c r="U2012" s="12" t="s">
        <v>10546</v>
      </c>
      <c r="V2012" s="12" t="s">
        <v>4355</v>
      </c>
      <c r="W2012" s="12" t="s">
        <v>3</v>
      </c>
      <c r="X2012" s="12" t="s">
        <v>15588</v>
      </c>
      <c r="Y2012" s="12" t="s">
        <v>14948</v>
      </c>
      <c r="Z2012" s="12" t="s">
        <v>18615</v>
      </c>
    </row>
    <row r="2013" spans="1:26">
      <c r="A2013" s="12" t="s">
        <v>177</v>
      </c>
      <c r="B2013" s="12" t="s">
        <v>9616</v>
      </c>
      <c r="C2013" s="12" t="s">
        <v>18616</v>
      </c>
      <c r="D2013" s="12" t="s">
        <v>18617</v>
      </c>
      <c r="E2013" s="12" t="s">
        <v>18560</v>
      </c>
      <c r="F2013" s="12" t="s">
        <v>1657</v>
      </c>
      <c r="G2013" s="12" t="s">
        <v>1504</v>
      </c>
      <c r="H2013" s="12" t="s">
        <v>1482</v>
      </c>
      <c r="I2013" s="12" t="s">
        <v>1504</v>
      </c>
      <c r="J2013" s="12" t="s">
        <v>3800</v>
      </c>
      <c r="K2013" s="12" t="s">
        <v>1504</v>
      </c>
      <c r="L2013" s="12" t="s">
        <v>3332</v>
      </c>
      <c r="M2013" s="12" t="s">
        <v>371</v>
      </c>
      <c r="N2013" s="12" t="s">
        <v>371</v>
      </c>
      <c r="O2013" s="12" t="s">
        <v>371</v>
      </c>
      <c r="P2013" s="12" t="s">
        <v>91</v>
      </c>
      <c r="Q2013" s="12" t="s">
        <v>371</v>
      </c>
      <c r="R2013" s="12" t="s">
        <v>8192</v>
      </c>
      <c r="S2013" s="12" t="s">
        <v>15373</v>
      </c>
      <c r="T2013" s="12" t="s">
        <v>12600</v>
      </c>
      <c r="U2013" s="12" t="s">
        <v>17019</v>
      </c>
      <c r="V2013" s="12" t="s">
        <v>16337</v>
      </c>
      <c r="W2013" s="12" t="s">
        <v>3</v>
      </c>
      <c r="X2013" s="12" t="s">
        <v>16555</v>
      </c>
      <c r="Y2013" s="12" t="s">
        <v>18618</v>
      </c>
      <c r="Z2013" s="12" t="s">
        <v>18619</v>
      </c>
    </row>
    <row r="2014" spans="1:26">
      <c r="A2014" s="12" t="s">
        <v>177</v>
      </c>
      <c r="B2014" s="12" t="s">
        <v>15647</v>
      </c>
      <c r="C2014" s="12" t="s">
        <v>18620</v>
      </c>
      <c r="D2014" s="12" t="s">
        <v>18621</v>
      </c>
      <c r="E2014" s="12" t="s">
        <v>18560</v>
      </c>
      <c r="F2014" s="12" t="s">
        <v>1721</v>
      </c>
      <c r="G2014" s="12" t="s">
        <v>1592</v>
      </c>
      <c r="H2014" s="12" t="s">
        <v>1051</v>
      </c>
      <c r="I2014" s="12" t="s">
        <v>3800</v>
      </c>
      <c r="J2014" s="12" t="s">
        <v>3800</v>
      </c>
      <c r="K2014" s="12" t="s">
        <v>3800</v>
      </c>
      <c r="L2014" s="12" t="s">
        <v>3522</v>
      </c>
      <c r="M2014" s="12" t="s">
        <v>3522</v>
      </c>
      <c r="N2014" s="12" t="s">
        <v>3522</v>
      </c>
      <c r="O2014" s="12" t="s">
        <v>91</v>
      </c>
      <c r="P2014" s="12" t="s">
        <v>91</v>
      </c>
      <c r="Q2014" s="12" t="s">
        <v>91</v>
      </c>
      <c r="R2014" s="12" t="s">
        <v>3522</v>
      </c>
      <c r="S2014" s="12" t="s">
        <v>9595</v>
      </c>
      <c r="T2014" s="12" t="s">
        <v>16059</v>
      </c>
      <c r="U2014" s="12" t="s">
        <v>3808</v>
      </c>
      <c r="V2014" s="12" t="s">
        <v>372</v>
      </c>
      <c r="W2014" s="12" t="s">
        <v>2</v>
      </c>
      <c r="X2014" s="12" t="s">
        <v>1814</v>
      </c>
      <c r="Y2014" s="12" t="s">
        <v>1814</v>
      </c>
      <c r="Z2014" s="12" t="s">
        <v>12937</v>
      </c>
    </row>
    <row r="2015" spans="1:26">
      <c r="A2015" s="12" t="s">
        <v>177</v>
      </c>
      <c r="B2015" s="12" t="s">
        <v>12113</v>
      </c>
      <c r="C2015" s="12" t="s">
        <v>18622</v>
      </c>
      <c r="D2015" s="12" t="s">
        <v>18623</v>
      </c>
      <c r="E2015" s="12" t="s">
        <v>18560</v>
      </c>
      <c r="F2015" s="12" t="s">
        <v>1657</v>
      </c>
      <c r="G2015" s="12" t="s">
        <v>1053</v>
      </c>
      <c r="H2015" s="12" t="s">
        <v>1482</v>
      </c>
      <c r="I2015" s="12" t="s">
        <v>3800</v>
      </c>
      <c r="J2015" s="12" t="s">
        <v>3800</v>
      </c>
      <c r="K2015" s="12" t="s">
        <v>3800</v>
      </c>
      <c r="L2015" s="12" t="s">
        <v>3522</v>
      </c>
      <c r="M2015" s="12" t="s">
        <v>3522</v>
      </c>
      <c r="N2015" s="12" t="s">
        <v>375</v>
      </c>
      <c r="O2015" s="12" t="s">
        <v>91</v>
      </c>
      <c r="P2015" s="12" t="s">
        <v>91</v>
      </c>
      <c r="Q2015" s="12" t="s">
        <v>91</v>
      </c>
      <c r="R2015" s="12" t="s">
        <v>7852</v>
      </c>
      <c r="S2015" s="12" t="s">
        <v>18624</v>
      </c>
      <c r="T2015" s="12" t="s">
        <v>18625</v>
      </c>
      <c r="U2015" s="12" t="s">
        <v>3808</v>
      </c>
      <c r="V2015" s="12" t="s">
        <v>372</v>
      </c>
      <c r="W2015" s="12" t="s">
        <v>10</v>
      </c>
      <c r="X2015" s="12" t="s">
        <v>15346</v>
      </c>
      <c r="Y2015" s="12" t="s">
        <v>16633</v>
      </c>
      <c r="Z2015" s="12" t="s">
        <v>17989</v>
      </c>
    </row>
    <row r="2016" spans="1:26">
      <c r="A2016" s="12" t="s">
        <v>177</v>
      </c>
      <c r="B2016" s="12" t="s">
        <v>8798</v>
      </c>
      <c r="C2016" s="12" t="s">
        <v>18626</v>
      </c>
      <c r="D2016" s="12" t="s">
        <v>18627</v>
      </c>
      <c r="E2016" s="12" t="s">
        <v>18560</v>
      </c>
      <c r="F2016" s="12" t="s">
        <v>1613</v>
      </c>
      <c r="G2016" s="12" t="s">
        <v>1053</v>
      </c>
      <c r="H2016" s="12" t="s">
        <v>1502</v>
      </c>
      <c r="I2016" s="12" t="s">
        <v>3800</v>
      </c>
      <c r="J2016" s="12" t="s">
        <v>3800</v>
      </c>
      <c r="K2016" s="12" t="s">
        <v>3800</v>
      </c>
      <c r="L2016" s="12" t="s">
        <v>3522</v>
      </c>
      <c r="M2016" s="12" t="s">
        <v>3522</v>
      </c>
      <c r="N2016" s="12" t="s">
        <v>2696</v>
      </c>
      <c r="O2016" s="12" t="s">
        <v>91</v>
      </c>
      <c r="P2016" s="12" t="s">
        <v>91</v>
      </c>
      <c r="Q2016" s="12" t="s">
        <v>91</v>
      </c>
      <c r="R2016" s="12" t="s">
        <v>7852</v>
      </c>
      <c r="S2016" s="12" t="s">
        <v>13624</v>
      </c>
      <c r="T2016" s="12" t="s">
        <v>10790</v>
      </c>
      <c r="U2016" s="12" t="s">
        <v>3808</v>
      </c>
      <c r="V2016" s="12" t="s">
        <v>372</v>
      </c>
      <c r="W2016" s="12" t="s">
        <v>2</v>
      </c>
      <c r="X2016" s="12" t="s">
        <v>7439</v>
      </c>
      <c r="Y2016" s="12" t="s">
        <v>14464</v>
      </c>
      <c r="Z2016" s="12" t="s">
        <v>18628</v>
      </c>
    </row>
    <row r="2017" spans="1:26">
      <c r="A2017" s="12" t="s">
        <v>177</v>
      </c>
      <c r="B2017" s="12" t="s">
        <v>16130</v>
      </c>
      <c r="C2017" s="12" t="s">
        <v>18629</v>
      </c>
      <c r="D2017" s="12" t="s">
        <v>18630</v>
      </c>
      <c r="E2017" s="12" t="s">
        <v>18560</v>
      </c>
      <c r="F2017" s="12" t="s">
        <v>1698</v>
      </c>
      <c r="G2017" s="12" t="s">
        <v>1592</v>
      </c>
      <c r="H2017" s="12" t="s">
        <v>1051</v>
      </c>
      <c r="I2017" s="12" t="s">
        <v>1051</v>
      </c>
      <c r="J2017" s="12" t="s">
        <v>3800</v>
      </c>
      <c r="K2017" s="12" t="s">
        <v>3800</v>
      </c>
      <c r="L2017" s="12" t="s">
        <v>3522</v>
      </c>
      <c r="M2017" s="12" t="s">
        <v>3522</v>
      </c>
      <c r="N2017" s="12" t="s">
        <v>371</v>
      </c>
      <c r="O2017" s="12" t="s">
        <v>3522</v>
      </c>
      <c r="P2017" s="12" t="s">
        <v>91</v>
      </c>
      <c r="Q2017" s="12" t="s">
        <v>91</v>
      </c>
      <c r="R2017" s="12" t="s">
        <v>7852</v>
      </c>
      <c r="S2017" s="12" t="s">
        <v>17822</v>
      </c>
      <c r="T2017" s="12" t="s">
        <v>15485</v>
      </c>
      <c r="U2017" s="12" t="s">
        <v>10518</v>
      </c>
      <c r="V2017" s="12" t="s">
        <v>372</v>
      </c>
      <c r="W2017" s="12" t="s">
        <v>10</v>
      </c>
      <c r="X2017" s="12" t="s">
        <v>10369</v>
      </c>
      <c r="Y2017" s="12" t="s">
        <v>14408</v>
      </c>
      <c r="Z2017" s="12" t="s">
        <v>18631</v>
      </c>
    </row>
    <row r="2018" spans="1:26">
      <c r="A2018" s="12" t="s">
        <v>177</v>
      </c>
      <c r="B2018" s="12" t="s">
        <v>16555</v>
      </c>
      <c r="C2018" s="12" t="s">
        <v>18632</v>
      </c>
      <c r="D2018" s="12" t="s">
        <v>18633</v>
      </c>
      <c r="E2018" s="12" t="s">
        <v>18560</v>
      </c>
      <c r="F2018" s="12" t="s">
        <v>1831</v>
      </c>
      <c r="G2018" s="12" t="s">
        <v>1482</v>
      </c>
      <c r="H2018" s="12" t="s">
        <v>3800</v>
      </c>
      <c r="I2018" s="12" t="s">
        <v>3800</v>
      </c>
      <c r="J2018" s="12" t="s">
        <v>1051</v>
      </c>
      <c r="K2018" s="12" t="s">
        <v>3800</v>
      </c>
      <c r="L2018" s="12" t="s">
        <v>3522</v>
      </c>
      <c r="M2018" s="12" t="s">
        <v>3522</v>
      </c>
      <c r="N2018" s="12" t="s">
        <v>91</v>
      </c>
      <c r="O2018" s="12" t="s">
        <v>91</v>
      </c>
      <c r="P2018" s="12" t="s">
        <v>3522</v>
      </c>
      <c r="Q2018" s="12" t="s">
        <v>91</v>
      </c>
      <c r="R2018" s="12" t="s">
        <v>3522</v>
      </c>
      <c r="S2018" s="12" t="s">
        <v>12542</v>
      </c>
      <c r="T2018" s="12" t="s">
        <v>18634</v>
      </c>
      <c r="U2018" s="12" t="s">
        <v>10518</v>
      </c>
      <c r="V2018" s="12" t="s">
        <v>372</v>
      </c>
      <c r="W2018" s="12" t="s">
        <v>11</v>
      </c>
      <c r="X2018" s="12" t="s">
        <v>1814</v>
      </c>
      <c r="Y2018" s="12" t="s">
        <v>1814</v>
      </c>
      <c r="Z2018" s="12" t="s">
        <v>12937</v>
      </c>
    </row>
    <row r="2019" spans="1:26">
      <c r="A2019" s="12" t="s">
        <v>177</v>
      </c>
      <c r="B2019" s="12" t="s">
        <v>14291</v>
      </c>
      <c r="C2019" s="12" t="s">
        <v>18635</v>
      </c>
      <c r="D2019" s="12" t="s">
        <v>18636</v>
      </c>
      <c r="E2019" s="12" t="s">
        <v>18560</v>
      </c>
      <c r="F2019" s="12" t="s">
        <v>1051</v>
      </c>
      <c r="G2019" s="12" t="s">
        <v>1592</v>
      </c>
      <c r="H2019" s="12" t="s">
        <v>1613</v>
      </c>
      <c r="I2019" s="12" t="s">
        <v>1502</v>
      </c>
      <c r="J2019" s="12" t="s">
        <v>1051</v>
      </c>
      <c r="K2019" s="12" t="s">
        <v>3800</v>
      </c>
      <c r="L2019" s="12" t="s">
        <v>3522</v>
      </c>
      <c r="M2019" s="12" t="s">
        <v>3522</v>
      </c>
      <c r="N2019" s="12" t="s">
        <v>2696</v>
      </c>
      <c r="O2019" s="12" t="s">
        <v>371</v>
      </c>
      <c r="P2019" s="12" t="s">
        <v>371</v>
      </c>
      <c r="Q2019" s="12" t="s">
        <v>91</v>
      </c>
      <c r="R2019" s="12" t="s">
        <v>2315</v>
      </c>
      <c r="S2019" s="12" t="s">
        <v>18637</v>
      </c>
      <c r="T2019" s="12" t="s">
        <v>15130</v>
      </c>
      <c r="U2019" s="12" t="s">
        <v>18582</v>
      </c>
      <c r="V2019" s="12" t="s">
        <v>372</v>
      </c>
      <c r="W2019" s="12" t="s">
        <v>2</v>
      </c>
      <c r="X2019" s="12" t="s">
        <v>8575</v>
      </c>
      <c r="Y2019" s="12" t="s">
        <v>8575</v>
      </c>
      <c r="Z2019" s="12" t="s">
        <v>18638</v>
      </c>
    </row>
    <row r="2020" spans="1:26">
      <c r="A2020" s="12" t="s">
        <v>177</v>
      </c>
      <c r="B2020" s="12" t="s">
        <v>16016</v>
      </c>
      <c r="C2020" s="12" t="s">
        <v>18639</v>
      </c>
      <c r="D2020" s="12" t="s">
        <v>18640</v>
      </c>
      <c r="E2020" s="12" t="s">
        <v>18560</v>
      </c>
      <c r="F2020" s="12" t="s">
        <v>1613</v>
      </c>
      <c r="G2020" s="12" t="s">
        <v>1592</v>
      </c>
      <c r="H2020" s="12" t="s">
        <v>1504</v>
      </c>
      <c r="I2020" s="12" t="s">
        <v>1482</v>
      </c>
      <c r="J2020" s="12" t="s">
        <v>3800</v>
      </c>
      <c r="K2020" s="12" t="s">
        <v>1051</v>
      </c>
      <c r="L2020" s="12" t="s">
        <v>4104</v>
      </c>
      <c r="M2020" s="12" t="s">
        <v>4769</v>
      </c>
      <c r="N2020" s="12" t="s">
        <v>3522</v>
      </c>
      <c r="O2020" s="12" t="s">
        <v>375</v>
      </c>
      <c r="P2020" s="12" t="s">
        <v>91</v>
      </c>
      <c r="Q2020" s="12" t="s">
        <v>3522</v>
      </c>
      <c r="R2020" s="12" t="s">
        <v>4769</v>
      </c>
      <c r="S2020" s="12" t="s">
        <v>18641</v>
      </c>
      <c r="T2020" s="12" t="s">
        <v>7105</v>
      </c>
      <c r="U2020" s="12" t="s">
        <v>10546</v>
      </c>
      <c r="V2020" s="12" t="s">
        <v>4355</v>
      </c>
      <c r="W2020" s="12" t="s">
        <v>2</v>
      </c>
      <c r="X2020" s="12" t="s">
        <v>17642</v>
      </c>
      <c r="Y2020" s="12" t="s">
        <v>14223</v>
      </c>
      <c r="Z2020" s="12" t="s">
        <v>18642</v>
      </c>
    </row>
    <row r="2021" spans="1:26">
      <c r="A2021" s="12" t="s">
        <v>177</v>
      </c>
      <c r="B2021" s="12" t="s">
        <v>16245</v>
      </c>
      <c r="C2021" s="12" t="s">
        <v>18643</v>
      </c>
      <c r="D2021" s="12" t="s">
        <v>18644</v>
      </c>
      <c r="E2021" s="12" t="s">
        <v>18560</v>
      </c>
      <c r="F2021" s="12" t="s">
        <v>3800</v>
      </c>
      <c r="G2021" s="12" t="s">
        <v>3800</v>
      </c>
      <c r="H2021" s="12" t="s">
        <v>3800</v>
      </c>
      <c r="I2021" s="12" t="s">
        <v>3800</v>
      </c>
      <c r="J2021" s="12" t="s">
        <v>3800</v>
      </c>
      <c r="K2021" s="12" t="s">
        <v>1897</v>
      </c>
      <c r="L2021" s="12" t="s">
        <v>91</v>
      </c>
      <c r="M2021" s="12" t="s">
        <v>91</v>
      </c>
      <c r="N2021" s="12" t="s">
        <v>91</v>
      </c>
      <c r="O2021" s="12" t="s">
        <v>91</v>
      </c>
      <c r="P2021" s="12" t="s">
        <v>91</v>
      </c>
      <c r="Q2021" s="12" t="s">
        <v>4135</v>
      </c>
      <c r="R2021" s="12" t="s">
        <v>4135</v>
      </c>
      <c r="S2021" s="12" t="s">
        <v>91</v>
      </c>
      <c r="T2021" s="12" t="s">
        <v>10568</v>
      </c>
      <c r="U2021" s="12" t="s">
        <v>3808</v>
      </c>
      <c r="V2021" s="12" t="s">
        <v>6841</v>
      </c>
      <c r="W2021" s="12" t="s">
        <v>91</v>
      </c>
      <c r="X2021" s="12" t="s">
        <v>18645</v>
      </c>
      <c r="Y2021" s="12" t="s">
        <v>18645</v>
      </c>
      <c r="Z2021" s="12" t="s">
        <v>91</v>
      </c>
    </row>
    <row r="2022" spans="1:26">
      <c r="A2022" s="12" t="s">
        <v>177</v>
      </c>
      <c r="B2022" s="12" t="s">
        <v>15196</v>
      </c>
      <c r="C2022" s="12" t="s">
        <v>18646</v>
      </c>
      <c r="D2022" s="12" t="s">
        <v>18647</v>
      </c>
      <c r="E2022" s="12" t="s">
        <v>18560</v>
      </c>
      <c r="F2022" s="12" t="s">
        <v>1592</v>
      </c>
      <c r="G2022" s="12" t="s">
        <v>1613</v>
      </c>
      <c r="H2022" s="12" t="s">
        <v>1504</v>
      </c>
      <c r="I2022" s="12" t="s">
        <v>1051</v>
      </c>
      <c r="J2022" s="12" t="s">
        <v>3800</v>
      </c>
      <c r="K2022" s="12" t="s">
        <v>1482</v>
      </c>
      <c r="L2022" s="12" t="s">
        <v>3522</v>
      </c>
      <c r="M2022" s="12" t="s">
        <v>3522</v>
      </c>
      <c r="N2022" s="12" t="s">
        <v>3522</v>
      </c>
      <c r="O2022" s="12" t="s">
        <v>3522</v>
      </c>
      <c r="P2022" s="12" t="s">
        <v>91</v>
      </c>
      <c r="Q2022" s="12" t="s">
        <v>3522</v>
      </c>
      <c r="R2022" s="12" t="s">
        <v>3522</v>
      </c>
      <c r="S2022" s="12" t="s">
        <v>18648</v>
      </c>
      <c r="T2022" s="12" t="s">
        <v>14952</v>
      </c>
      <c r="U2022" s="12" t="s">
        <v>10518</v>
      </c>
      <c r="V2022" s="12" t="s">
        <v>16331</v>
      </c>
      <c r="W2022" s="12" t="s">
        <v>4</v>
      </c>
      <c r="X2022" s="12" t="s">
        <v>1814</v>
      </c>
      <c r="Y2022" s="12" t="s">
        <v>1814</v>
      </c>
      <c r="Z2022" s="12" t="s">
        <v>12937</v>
      </c>
    </row>
    <row r="2023" spans="1:26">
      <c r="A2023" s="12" t="s">
        <v>177</v>
      </c>
      <c r="B2023" s="12" t="s">
        <v>16783</v>
      </c>
      <c r="C2023" s="12" t="s">
        <v>18649</v>
      </c>
      <c r="D2023" s="12" t="s">
        <v>18650</v>
      </c>
      <c r="E2023" s="12" t="s">
        <v>18560</v>
      </c>
      <c r="F2023" s="12" t="s">
        <v>1590</v>
      </c>
      <c r="G2023" s="12" t="s">
        <v>1546</v>
      </c>
      <c r="H2023" s="12" t="s">
        <v>1482</v>
      </c>
      <c r="I2023" s="12" t="s">
        <v>3800</v>
      </c>
      <c r="J2023" s="12" t="s">
        <v>1051</v>
      </c>
      <c r="K2023" s="12" t="s">
        <v>1051</v>
      </c>
      <c r="L2023" s="12" t="s">
        <v>3522</v>
      </c>
      <c r="M2023" s="12" t="s">
        <v>3522</v>
      </c>
      <c r="N2023" s="12" t="s">
        <v>375</v>
      </c>
      <c r="O2023" s="12" t="s">
        <v>91</v>
      </c>
      <c r="P2023" s="12" t="s">
        <v>3522</v>
      </c>
      <c r="Q2023" s="12" t="s">
        <v>3522</v>
      </c>
      <c r="R2023" s="12" t="s">
        <v>7852</v>
      </c>
      <c r="S2023" s="12" t="s">
        <v>15031</v>
      </c>
      <c r="T2023" s="12" t="s">
        <v>11323</v>
      </c>
      <c r="U2023" s="12" t="s">
        <v>10518</v>
      </c>
      <c r="V2023" s="12" t="s">
        <v>4355</v>
      </c>
      <c r="W2023" s="12" t="s">
        <v>11</v>
      </c>
      <c r="X2023" s="12" t="s">
        <v>15451</v>
      </c>
      <c r="Y2023" s="12" t="s">
        <v>16656</v>
      </c>
      <c r="Z2023" s="12" t="s">
        <v>18591</v>
      </c>
    </row>
    <row r="2024" spans="1:26">
      <c r="A2024" s="12" t="s">
        <v>177</v>
      </c>
      <c r="B2024" s="12" t="s">
        <v>12499</v>
      </c>
      <c r="C2024" s="12" t="s">
        <v>18651</v>
      </c>
      <c r="D2024" s="12" t="s">
        <v>18652</v>
      </c>
      <c r="E2024" s="12" t="s">
        <v>18560</v>
      </c>
      <c r="F2024" s="12" t="s">
        <v>1721</v>
      </c>
      <c r="G2024" s="12" t="s">
        <v>1592</v>
      </c>
      <c r="H2024" s="12" t="s">
        <v>1051</v>
      </c>
      <c r="I2024" s="12" t="s">
        <v>3800</v>
      </c>
      <c r="J2024" s="12" t="s">
        <v>3800</v>
      </c>
      <c r="K2024" s="12" t="s">
        <v>3800</v>
      </c>
      <c r="L2024" s="12" t="s">
        <v>7730</v>
      </c>
      <c r="M2024" s="12" t="s">
        <v>1355</v>
      </c>
      <c r="N2024" s="12" t="s">
        <v>371</v>
      </c>
      <c r="O2024" s="12" t="s">
        <v>91</v>
      </c>
      <c r="P2024" s="12" t="s">
        <v>91</v>
      </c>
      <c r="Q2024" s="12" t="s">
        <v>91</v>
      </c>
      <c r="R2024" s="12" t="s">
        <v>9282</v>
      </c>
      <c r="S2024" s="12" t="s">
        <v>9595</v>
      </c>
      <c r="T2024" s="12" t="s">
        <v>18653</v>
      </c>
      <c r="U2024" s="12" t="s">
        <v>3808</v>
      </c>
      <c r="V2024" s="12" t="s">
        <v>372</v>
      </c>
      <c r="W2024" s="12" t="s">
        <v>3</v>
      </c>
      <c r="X2024" s="12" t="s">
        <v>18654</v>
      </c>
      <c r="Y2024" s="12" t="s">
        <v>15504</v>
      </c>
      <c r="Z2024" s="12" t="s">
        <v>18655</v>
      </c>
    </row>
    <row r="2025" spans="1:26">
      <c r="A2025" s="12" t="s">
        <v>177</v>
      </c>
      <c r="B2025" s="12" t="s">
        <v>15388</v>
      </c>
      <c r="C2025" s="12" t="s">
        <v>18656</v>
      </c>
      <c r="D2025" s="12" t="s">
        <v>18657</v>
      </c>
      <c r="E2025" s="12" t="s">
        <v>18560</v>
      </c>
      <c r="F2025" s="12" t="s">
        <v>1053</v>
      </c>
      <c r="G2025" s="12" t="s">
        <v>1590</v>
      </c>
      <c r="H2025" s="12" t="s">
        <v>1051</v>
      </c>
      <c r="I2025" s="12" t="s">
        <v>3800</v>
      </c>
      <c r="J2025" s="12" t="s">
        <v>3800</v>
      </c>
      <c r="K2025" s="12" t="s">
        <v>3800</v>
      </c>
      <c r="L2025" s="12" t="s">
        <v>4674</v>
      </c>
      <c r="M2025" s="12" t="s">
        <v>5802</v>
      </c>
      <c r="N2025" s="12" t="s">
        <v>371</v>
      </c>
      <c r="O2025" s="12" t="s">
        <v>91</v>
      </c>
      <c r="P2025" s="12" t="s">
        <v>91</v>
      </c>
      <c r="Q2025" s="12" t="s">
        <v>91</v>
      </c>
      <c r="R2025" s="12" t="s">
        <v>9282</v>
      </c>
      <c r="S2025" s="12" t="s">
        <v>18624</v>
      </c>
      <c r="T2025" s="12" t="s">
        <v>18658</v>
      </c>
      <c r="U2025" s="12" t="s">
        <v>3808</v>
      </c>
      <c r="V2025" s="12" t="s">
        <v>372</v>
      </c>
      <c r="W2025" s="12" t="s">
        <v>3</v>
      </c>
      <c r="X2025" s="12" t="s">
        <v>10264</v>
      </c>
      <c r="Y2025" s="12" t="s">
        <v>18093</v>
      </c>
      <c r="Z2025" s="12" t="s">
        <v>18659</v>
      </c>
    </row>
    <row r="2026" spans="1:26">
      <c r="A2026" s="12" t="s">
        <v>177</v>
      </c>
      <c r="B2026" s="12" t="s">
        <v>15746</v>
      </c>
      <c r="C2026" s="12" t="s">
        <v>18660</v>
      </c>
      <c r="D2026" s="12" t="s">
        <v>18661</v>
      </c>
      <c r="E2026" s="12" t="s">
        <v>18560</v>
      </c>
      <c r="F2026" s="12" t="s">
        <v>1504</v>
      </c>
      <c r="G2026" s="12" t="s">
        <v>1547</v>
      </c>
      <c r="H2026" s="12" t="s">
        <v>1051</v>
      </c>
      <c r="I2026" s="12" t="s">
        <v>1592</v>
      </c>
      <c r="J2026" s="12" t="s">
        <v>1482</v>
      </c>
      <c r="K2026" s="12" t="s">
        <v>1504</v>
      </c>
      <c r="L2026" s="12" t="s">
        <v>371</v>
      </c>
      <c r="M2026" s="12" t="s">
        <v>471</v>
      </c>
      <c r="N2026" s="12" t="s">
        <v>371</v>
      </c>
      <c r="O2026" s="12" t="s">
        <v>371</v>
      </c>
      <c r="P2026" s="12" t="s">
        <v>371</v>
      </c>
      <c r="Q2026" s="12" t="s">
        <v>371</v>
      </c>
      <c r="R2026" s="12" t="s">
        <v>8192</v>
      </c>
      <c r="S2026" s="12" t="s">
        <v>18580</v>
      </c>
      <c r="T2026" s="12" t="s">
        <v>11323</v>
      </c>
      <c r="U2026" s="12" t="s">
        <v>18662</v>
      </c>
      <c r="V2026" s="12" t="s">
        <v>16337</v>
      </c>
      <c r="W2026" s="12" t="s">
        <v>3</v>
      </c>
      <c r="X2026" s="12" t="s">
        <v>17399</v>
      </c>
      <c r="Y2026" s="12" t="s">
        <v>18263</v>
      </c>
      <c r="Z2026" s="12" t="s">
        <v>18663</v>
      </c>
    </row>
    <row r="2027" spans="1:26">
      <c r="A2027" s="12" t="s">
        <v>177</v>
      </c>
      <c r="B2027" s="12" t="s">
        <v>18386</v>
      </c>
      <c r="C2027" s="12" t="s">
        <v>18664</v>
      </c>
      <c r="D2027" s="12" t="s">
        <v>18665</v>
      </c>
      <c r="E2027" s="12" t="s">
        <v>18560</v>
      </c>
      <c r="F2027" s="12" t="s">
        <v>3800</v>
      </c>
      <c r="G2027" s="12" t="s">
        <v>1051</v>
      </c>
      <c r="H2027" s="12" t="s">
        <v>1547</v>
      </c>
      <c r="I2027" s="12" t="s">
        <v>1502</v>
      </c>
      <c r="J2027" s="12" t="s">
        <v>1053</v>
      </c>
      <c r="K2027" s="12" t="s">
        <v>1482</v>
      </c>
      <c r="L2027" s="12" t="s">
        <v>91</v>
      </c>
      <c r="M2027" s="12" t="s">
        <v>371</v>
      </c>
      <c r="N2027" s="12" t="s">
        <v>371</v>
      </c>
      <c r="O2027" s="12" t="s">
        <v>375</v>
      </c>
      <c r="P2027" s="12" t="s">
        <v>371</v>
      </c>
      <c r="Q2027" s="12" t="s">
        <v>371</v>
      </c>
      <c r="R2027" s="12" t="s">
        <v>16341</v>
      </c>
      <c r="S2027" s="12" t="s">
        <v>18666</v>
      </c>
      <c r="T2027" s="12" t="s">
        <v>18667</v>
      </c>
      <c r="U2027" s="12" t="s">
        <v>18668</v>
      </c>
      <c r="V2027" s="12" t="s">
        <v>16331</v>
      </c>
      <c r="W2027" s="12" t="s">
        <v>3</v>
      </c>
      <c r="X2027" s="12" t="s">
        <v>13754</v>
      </c>
      <c r="Y2027" s="12" t="s">
        <v>9084</v>
      </c>
      <c r="Z2027" s="12" t="s">
        <v>18669</v>
      </c>
    </row>
    <row r="2028" spans="1:26">
      <c r="A2028" s="12" t="s">
        <v>177</v>
      </c>
      <c r="B2028" s="12" t="s">
        <v>13652</v>
      </c>
      <c r="C2028" s="12" t="s">
        <v>18670</v>
      </c>
      <c r="D2028" s="12" t="s">
        <v>18671</v>
      </c>
      <c r="E2028" s="12" t="s">
        <v>18560</v>
      </c>
      <c r="F2028" s="12" t="s">
        <v>1810</v>
      </c>
      <c r="G2028" s="12" t="s">
        <v>1504</v>
      </c>
      <c r="H2028" s="12" t="s">
        <v>1051</v>
      </c>
      <c r="I2028" s="12" t="s">
        <v>3800</v>
      </c>
      <c r="J2028" s="12" t="s">
        <v>3800</v>
      </c>
      <c r="K2028" s="12" t="s">
        <v>3800</v>
      </c>
      <c r="L2028" s="12" t="s">
        <v>4564</v>
      </c>
      <c r="M2028" s="12" t="s">
        <v>2315</v>
      </c>
      <c r="N2028" s="12" t="s">
        <v>371</v>
      </c>
      <c r="O2028" s="12" t="s">
        <v>91</v>
      </c>
      <c r="P2028" s="12" t="s">
        <v>91</v>
      </c>
      <c r="Q2028" s="12" t="s">
        <v>91</v>
      </c>
      <c r="R2028" s="12" t="s">
        <v>2315</v>
      </c>
      <c r="S2028" s="12" t="s">
        <v>18672</v>
      </c>
      <c r="T2028" s="12" t="s">
        <v>17139</v>
      </c>
      <c r="U2028" s="12" t="s">
        <v>3808</v>
      </c>
      <c r="V2028" s="12" t="s">
        <v>372</v>
      </c>
      <c r="W2028" s="12" t="s">
        <v>10</v>
      </c>
      <c r="X2028" s="12" t="s">
        <v>17709</v>
      </c>
      <c r="Y2028" s="12" t="s">
        <v>9615</v>
      </c>
      <c r="Z2028" s="12" t="s">
        <v>18673</v>
      </c>
    </row>
    <row r="2029" spans="1:26">
      <c r="A2029" s="12" t="s">
        <v>177</v>
      </c>
      <c r="B2029" s="12" t="s">
        <v>13477</v>
      </c>
      <c r="C2029" s="12" t="s">
        <v>18674</v>
      </c>
      <c r="D2029" s="12" t="s">
        <v>18675</v>
      </c>
      <c r="E2029" s="12" t="s">
        <v>18560</v>
      </c>
      <c r="F2029" s="12" t="s">
        <v>1698</v>
      </c>
      <c r="G2029" s="12" t="s">
        <v>1546</v>
      </c>
      <c r="H2029" s="12" t="s">
        <v>1482</v>
      </c>
      <c r="I2029" s="12" t="s">
        <v>3800</v>
      </c>
      <c r="J2029" s="12" t="s">
        <v>1051</v>
      </c>
      <c r="K2029" s="12" t="s">
        <v>3800</v>
      </c>
      <c r="L2029" s="12" t="s">
        <v>371</v>
      </c>
      <c r="M2029" s="12" t="s">
        <v>371</v>
      </c>
      <c r="N2029" s="12" t="s">
        <v>371</v>
      </c>
      <c r="O2029" s="12" t="s">
        <v>91</v>
      </c>
      <c r="P2029" s="12" t="s">
        <v>371</v>
      </c>
      <c r="Q2029" s="12" t="s">
        <v>91</v>
      </c>
      <c r="R2029" s="12" t="s">
        <v>371</v>
      </c>
      <c r="S2029" s="12" t="s">
        <v>14010</v>
      </c>
      <c r="T2029" s="12" t="s">
        <v>17565</v>
      </c>
      <c r="U2029" s="12" t="s">
        <v>10518</v>
      </c>
      <c r="V2029" s="12" t="s">
        <v>372</v>
      </c>
      <c r="W2029" s="12" t="s">
        <v>3</v>
      </c>
      <c r="X2029" s="12" t="s">
        <v>1814</v>
      </c>
      <c r="Y2029" s="12" t="s">
        <v>1814</v>
      </c>
      <c r="Z2029" s="12" t="s">
        <v>12937</v>
      </c>
    </row>
    <row r="2030" spans="1:26">
      <c r="A2030" s="12" t="s">
        <v>177</v>
      </c>
      <c r="B2030" s="12" t="s">
        <v>16040</v>
      </c>
      <c r="C2030" s="12" t="s">
        <v>18676</v>
      </c>
      <c r="D2030" s="12" t="s">
        <v>18677</v>
      </c>
      <c r="E2030" s="12" t="s">
        <v>18560</v>
      </c>
      <c r="F2030" s="12" t="s">
        <v>1831</v>
      </c>
      <c r="G2030" s="12" t="s">
        <v>1482</v>
      </c>
      <c r="H2030" s="12" t="s">
        <v>3800</v>
      </c>
      <c r="I2030" s="12" t="s">
        <v>3800</v>
      </c>
      <c r="J2030" s="12" t="s">
        <v>1051</v>
      </c>
      <c r="K2030" s="12" t="s">
        <v>3800</v>
      </c>
      <c r="L2030" s="12" t="s">
        <v>3772</v>
      </c>
      <c r="M2030" s="12" t="s">
        <v>375</v>
      </c>
      <c r="N2030" s="12" t="s">
        <v>91</v>
      </c>
      <c r="O2030" s="12" t="s">
        <v>91</v>
      </c>
      <c r="P2030" s="12" t="s">
        <v>371</v>
      </c>
      <c r="Q2030" s="12" t="s">
        <v>91</v>
      </c>
      <c r="R2030" s="12" t="s">
        <v>4012</v>
      </c>
      <c r="S2030" s="12" t="s">
        <v>12542</v>
      </c>
      <c r="T2030" s="12" t="s">
        <v>18678</v>
      </c>
      <c r="U2030" s="12" t="s">
        <v>10518</v>
      </c>
      <c r="V2030" s="12" t="s">
        <v>372</v>
      </c>
      <c r="W2030" s="12" t="s">
        <v>3</v>
      </c>
      <c r="X2030" s="12" t="s">
        <v>17525</v>
      </c>
      <c r="Y2030" s="12" t="s">
        <v>17046</v>
      </c>
      <c r="Z2030" s="12" t="s">
        <v>18679</v>
      </c>
    </row>
    <row r="2031" spans="1:26">
      <c r="A2031" s="12" t="s">
        <v>177</v>
      </c>
      <c r="B2031" s="12" t="s">
        <v>12757</v>
      </c>
      <c r="C2031" s="12" t="s">
        <v>18680</v>
      </c>
      <c r="D2031" s="12" t="s">
        <v>18681</v>
      </c>
      <c r="E2031" s="12" t="s">
        <v>18560</v>
      </c>
      <c r="F2031" s="12" t="s">
        <v>3800</v>
      </c>
      <c r="G2031" s="12" t="s">
        <v>3800</v>
      </c>
      <c r="H2031" s="12" t="s">
        <v>3800</v>
      </c>
      <c r="I2031" s="12" t="s">
        <v>3800</v>
      </c>
      <c r="J2031" s="12" t="s">
        <v>3800</v>
      </c>
      <c r="K2031" s="12" t="s">
        <v>1897</v>
      </c>
      <c r="L2031" s="12" t="s">
        <v>91</v>
      </c>
      <c r="M2031" s="12" t="s">
        <v>91</v>
      </c>
      <c r="N2031" s="12" t="s">
        <v>91</v>
      </c>
      <c r="O2031" s="12" t="s">
        <v>91</v>
      </c>
      <c r="P2031" s="12" t="s">
        <v>91</v>
      </c>
      <c r="Q2031" s="12" t="s">
        <v>2172</v>
      </c>
      <c r="R2031" s="12" t="s">
        <v>2172</v>
      </c>
      <c r="S2031" s="12" t="s">
        <v>91</v>
      </c>
      <c r="T2031" s="12" t="s">
        <v>17722</v>
      </c>
      <c r="U2031" s="12" t="s">
        <v>3808</v>
      </c>
      <c r="V2031" s="12" t="s">
        <v>6841</v>
      </c>
      <c r="W2031" s="12" t="s">
        <v>91</v>
      </c>
      <c r="X2031" s="12" t="s">
        <v>18682</v>
      </c>
      <c r="Y2031" s="12" t="s">
        <v>18682</v>
      </c>
      <c r="Z2031" s="12" t="s">
        <v>91</v>
      </c>
    </row>
    <row r="2032" spans="1:26">
      <c r="A2032" s="12" t="s">
        <v>177</v>
      </c>
      <c r="B2032" s="12" t="s">
        <v>14504</v>
      </c>
      <c r="C2032" s="12" t="s">
        <v>18683</v>
      </c>
      <c r="D2032" s="12" t="s">
        <v>18684</v>
      </c>
      <c r="E2032" s="12" t="s">
        <v>18560</v>
      </c>
      <c r="F2032" s="12" t="s">
        <v>1590</v>
      </c>
      <c r="G2032" s="12" t="s">
        <v>1546</v>
      </c>
      <c r="H2032" s="12" t="s">
        <v>3800</v>
      </c>
      <c r="I2032" s="12" t="s">
        <v>1051</v>
      </c>
      <c r="J2032" s="12" t="s">
        <v>1051</v>
      </c>
      <c r="K2032" s="12" t="s">
        <v>1482</v>
      </c>
      <c r="L2032" s="12" t="s">
        <v>5498</v>
      </c>
      <c r="M2032" s="12" t="s">
        <v>375</v>
      </c>
      <c r="N2032" s="12" t="s">
        <v>91</v>
      </c>
      <c r="O2032" s="12" t="s">
        <v>371</v>
      </c>
      <c r="P2032" s="12" t="s">
        <v>371</v>
      </c>
      <c r="Q2032" s="12" t="s">
        <v>371</v>
      </c>
      <c r="R2032" s="12" t="s">
        <v>6857</v>
      </c>
      <c r="S2032" s="12" t="s">
        <v>18685</v>
      </c>
      <c r="T2032" s="12" t="s">
        <v>18686</v>
      </c>
      <c r="U2032" s="12" t="s">
        <v>10546</v>
      </c>
      <c r="V2032" s="12" t="s">
        <v>16331</v>
      </c>
      <c r="W2032" s="12" t="s">
        <v>3</v>
      </c>
      <c r="X2032" s="12" t="s">
        <v>12744</v>
      </c>
      <c r="Y2032" s="12" t="s">
        <v>8185</v>
      </c>
      <c r="Z2032" s="12" t="s">
        <v>18687</v>
      </c>
    </row>
    <row r="2033" spans="1:26">
      <c r="A2033" s="12" t="s">
        <v>177</v>
      </c>
      <c r="B2033" s="12" t="s">
        <v>18688</v>
      </c>
      <c r="C2033" s="12" t="s">
        <v>18689</v>
      </c>
      <c r="D2033" s="12" t="s">
        <v>18690</v>
      </c>
      <c r="E2033" s="12" t="s">
        <v>18560</v>
      </c>
      <c r="F2033" s="12" t="s">
        <v>1613</v>
      </c>
      <c r="G2033" s="12" t="s">
        <v>1590</v>
      </c>
      <c r="H2033" s="12" t="s">
        <v>1482</v>
      </c>
      <c r="I2033" s="12" t="s">
        <v>3800</v>
      </c>
      <c r="J2033" s="12" t="s">
        <v>3800</v>
      </c>
      <c r="K2033" s="12" t="s">
        <v>3800</v>
      </c>
      <c r="L2033" s="12" t="s">
        <v>2696</v>
      </c>
      <c r="M2033" s="12" t="s">
        <v>4192</v>
      </c>
      <c r="N2033" s="12" t="s">
        <v>371</v>
      </c>
      <c r="O2033" s="12" t="s">
        <v>91</v>
      </c>
      <c r="P2033" s="12" t="s">
        <v>91</v>
      </c>
      <c r="Q2033" s="12" t="s">
        <v>91</v>
      </c>
      <c r="R2033" s="12" t="s">
        <v>3492</v>
      </c>
      <c r="S2033" s="12" t="s">
        <v>18691</v>
      </c>
      <c r="T2033" s="12" t="s">
        <v>18692</v>
      </c>
      <c r="U2033" s="12" t="s">
        <v>3808</v>
      </c>
      <c r="V2033" s="12" t="s">
        <v>372</v>
      </c>
      <c r="W2033" s="12" t="s">
        <v>10</v>
      </c>
      <c r="X2033" s="12" t="s">
        <v>14259</v>
      </c>
      <c r="Y2033" s="12" t="s">
        <v>13443</v>
      </c>
      <c r="Z2033" s="12" t="s">
        <v>18693</v>
      </c>
    </row>
    <row r="2034" spans="1:26">
      <c r="A2034" s="12" t="s">
        <v>177</v>
      </c>
      <c r="B2034" s="12" t="s">
        <v>12462</v>
      </c>
      <c r="C2034" s="12" t="s">
        <v>18694</v>
      </c>
      <c r="D2034" s="12" t="s">
        <v>18695</v>
      </c>
      <c r="E2034" s="12" t="s">
        <v>18560</v>
      </c>
      <c r="F2034" s="12" t="s">
        <v>1613</v>
      </c>
      <c r="G2034" s="12" t="s">
        <v>1592</v>
      </c>
      <c r="H2034" s="12" t="s">
        <v>1051</v>
      </c>
      <c r="I2034" s="12" t="s">
        <v>1051</v>
      </c>
      <c r="J2034" s="12" t="s">
        <v>1504</v>
      </c>
      <c r="K2034" s="12" t="s">
        <v>1051</v>
      </c>
      <c r="L2034" s="12" t="s">
        <v>4104</v>
      </c>
      <c r="M2034" s="12" t="s">
        <v>3583</v>
      </c>
      <c r="N2034" s="12" t="s">
        <v>3522</v>
      </c>
      <c r="O2034" s="12" t="s">
        <v>3522</v>
      </c>
      <c r="P2034" s="12" t="s">
        <v>2172</v>
      </c>
      <c r="Q2034" s="12" t="s">
        <v>371</v>
      </c>
      <c r="R2034" s="12" t="s">
        <v>4012</v>
      </c>
      <c r="S2034" s="12" t="s">
        <v>15518</v>
      </c>
      <c r="T2034" s="12" t="s">
        <v>18238</v>
      </c>
      <c r="U2034" s="12" t="s">
        <v>18562</v>
      </c>
      <c r="V2034" s="12" t="s">
        <v>4355</v>
      </c>
      <c r="W2034" s="12" t="s">
        <v>3</v>
      </c>
      <c r="X2034" s="12" t="s">
        <v>9196</v>
      </c>
      <c r="Y2034" s="12" t="s">
        <v>2263</v>
      </c>
      <c r="Z2034" s="12" t="s">
        <v>18696</v>
      </c>
    </row>
    <row r="2035" spans="1:26">
      <c r="A2035" s="12" t="s">
        <v>177</v>
      </c>
      <c r="B2035" s="12" t="s">
        <v>18697</v>
      </c>
      <c r="C2035" s="12" t="s">
        <v>18698</v>
      </c>
      <c r="D2035" s="12" t="s">
        <v>18699</v>
      </c>
      <c r="E2035" s="12" t="s">
        <v>18560</v>
      </c>
      <c r="F2035" s="12" t="s">
        <v>1590</v>
      </c>
      <c r="G2035" s="12" t="s">
        <v>1547</v>
      </c>
      <c r="H2035" s="12" t="s">
        <v>1502</v>
      </c>
      <c r="I2035" s="12" t="s">
        <v>3800</v>
      </c>
      <c r="J2035" s="12" t="s">
        <v>1051</v>
      </c>
      <c r="K2035" s="12" t="s">
        <v>3800</v>
      </c>
      <c r="L2035" s="12" t="s">
        <v>4192</v>
      </c>
      <c r="M2035" s="12" t="s">
        <v>3522</v>
      </c>
      <c r="N2035" s="12" t="s">
        <v>375</v>
      </c>
      <c r="O2035" s="12" t="s">
        <v>91</v>
      </c>
      <c r="P2035" s="12" t="s">
        <v>371</v>
      </c>
      <c r="Q2035" s="12" t="s">
        <v>91</v>
      </c>
      <c r="R2035" s="12" t="s">
        <v>2575</v>
      </c>
      <c r="S2035" s="12" t="s">
        <v>13624</v>
      </c>
      <c r="T2035" s="12" t="s">
        <v>7581</v>
      </c>
      <c r="U2035" s="12" t="s">
        <v>10518</v>
      </c>
      <c r="V2035" s="12" t="s">
        <v>372</v>
      </c>
      <c r="W2035" s="12" t="s">
        <v>10</v>
      </c>
      <c r="X2035" s="12" t="s">
        <v>13870</v>
      </c>
      <c r="Y2035" s="12" t="s">
        <v>13346</v>
      </c>
      <c r="Z2035" s="12" t="s">
        <v>18700</v>
      </c>
    </row>
    <row r="2036" spans="1:26">
      <c r="A2036" s="12" t="s">
        <v>177</v>
      </c>
      <c r="B2036" s="12" t="s">
        <v>12818</v>
      </c>
      <c r="C2036" s="12" t="s">
        <v>18701</v>
      </c>
      <c r="D2036" s="12" t="s">
        <v>18702</v>
      </c>
      <c r="E2036" s="12" t="s">
        <v>18560</v>
      </c>
      <c r="F2036" s="12" t="s">
        <v>1897</v>
      </c>
      <c r="G2036" s="12" t="s">
        <v>3800</v>
      </c>
      <c r="H2036" s="12" t="s">
        <v>3800</v>
      </c>
      <c r="I2036" s="12" t="s">
        <v>3800</v>
      </c>
      <c r="J2036" s="12" t="s">
        <v>3800</v>
      </c>
      <c r="K2036" s="12" t="s">
        <v>3800</v>
      </c>
      <c r="L2036" s="12" t="s">
        <v>16341</v>
      </c>
      <c r="M2036" s="12" t="s">
        <v>91</v>
      </c>
      <c r="N2036" s="12" t="s">
        <v>91</v>
      </c>
      <c r="O2036" s="12" t="s">
        <v>91</v>
      </c>
      <c r="P2036" s="12" t="s">
        <v>91</v>
      </c>
      <c r="Q2036" s="12" t="s">
        <v>91</v>
      </c>
      <c r="R2036" s="12" t="s">
        <v>16341</v>
      </c>
      <c r="S2036" s="12" t="s">
        <v>14283</v>
      </c>
      <c r="T2036" s="12" t="s">
        <v>16424</v>
      </c>
      <c r="U2036" s="12" t="s">
        <v>3808</v>
      </c>
      <c r="V2036" s="12" t="s">
        <v>372</v>
      </c>
      <c r="W2036" s="12" t="s">
        <v>3</v>
      </c>
      <c r="X2036" s="12" t="s">
        <v>1814</v>
      </c>
      <c r="Y2036" s="12" t="s">
        <v>1814</v>
      </c>
      <c r="Z2036" s="12" t="s">
        <v>12937</v>
      </c>
    </row>
    <row r="2037" spans="1:26">
      <c r="A2037" s="12" t="s">
        <v>177</v>
      </c>
      <c r="B2037" s="12" t="s">
        <v>12059</v>
      </c>
      <c r="C2037" s="12" t="s">
        <v>18703</v>
      </c>
      <c r="D2037" s="12" t="s">
        <v>18704</v>
      </c>
      <c r="E2037" s="12" t="s">
        <v>18560</v>
      </c>
      <c r="F2037" s="12" t="s">
        <v>1875</v>
      </c>
      <c r="G2037" s="12" t="s">
        <v>1051</v>
      </c>
      <c r="H2037" s="12" t="s">
        <v>3800</v>
      </c>
      <c r="I2037" s="12" t="s">
        <v>3800</v>
      </c>
      <c r="J2037" s="12" t="s">
        <v>3800</v>
      </c>
      <c r="K2037" s="12" t="s">
        <v>3800</v>
      </c>
      <c r="L2037" s="12" t="s">
        <v>3332</v>
      </c>
      <c r="M2037" s="12" t="s">
        <v>371</v>
      </c>
      <c r="N2037" s="12" t="s">
        <v>91</v>
      </c>
      <c r="O2037" s="12" t="s">
        <v>91</v>
      </c>
      <c r="P2037" s="12" t="s">
        <v>91</v>
      </c>
      <c r="Q2037" s="12" t="s">
        <v>91</v>
      </c>
      <c r="R2037" s="12" t="s">
        <v>16341</v>
      </c>
      <c r="S2037" s="12" t="s">
        <v>18705</v>
      </c>
      <c r="T2037" s="12" t="s">
        <v>18706</v>
      </c>
      <c r="U2037" s="12" t="s">
        <v>3808</v>
      </c>
      <c r="V2037" s="12" t="s">
        <v>372</v>
      </c>
      <c r="W2037" s="12" t="s">
        <v>3</v>
      </c>
      <c r="X2037" s="12" t="s">
        <v>16138</v>
      </c>
      <c r="Y2037" s="12" t="s">
        <v>6371</v>
      </c>
      <c r="Z2037" s="12" t="s">
        <v>18707</v>
      </c>
    </row>
    <row r="2038" spans="1:26">
      <c r="A2038" s="12" t="s">
        <v>177</v>
      </c>
      <c r="B2038" s="12" t="s">
        <v>17249</v>
      </c>
      <c r="C2038" s="12" t="s">
        <v>18708</v>
      </c>
      <c r="D2038" s="12" t="s">
        <v>18709</v>
      </c>
      <c r="E2038" s="12" t="s">
        <v>18560</v>
      </c>
      <c r="F2038" s="12" t="s">
        <v>1897</v>
      </c>
      <c r="G2038" s="12" t="s">
        <v>3800</v>
      </c>
      <c r="H2038" s="12" t="s">
        <v>3800</v>
      </c>
      <c r="I2038" s="12" t="s">
        <v>3800</v>
      </c>
      <c r="J2038" s="12" t="s">
        <v>3800</v>
      </c>
      <c r="K2038" s="12" t="s">
        <v>3800</v>
      </c>
      <c r="L2038" s="12" t="s">
        <v>1355</v>
      </c>
      <c r="M2038" s="12" t="s">
        <v>91</v>
      </c>
      <c r="N2038" s="12" t="s">
        <v>91</v>
      </c>
      <c r="O2038" s="12" t="s">
        <v>91</v>
      </c>
      <c r="P2038" s="12" t="s">
        <v>91</v>
      </c>
      <c r="Q2038" s="12" t="s">
        <v>91</v>
      </c>
      <c r="R2038" s="12" t="s">
        <v>1355</v>
      </c>
      <c r="S2038" s="12" t="s">
        <v>14283</v>
      </c>
      <c r="T2038" s="12" t="s">
        <v>18710</v>
      </c>
      <c r="U2038" s="12" t="s">
        <v>3808</v>
      </c>
      <c r="V2038" s="12" t="s">
        <v>372</v>
      </c>
      <c r="W2038" s="12" t="s">
        <v>3</v>
      </c>
      <c r="X2038" s="12" t="s">
        <v>1814</v>
      </c>
      <c r="Y2038" s="12" t="s">
        <v>1814</v>
      </c>
      <c r="Z2038" s="12" t="s">
        <v>12937</v>
      </c>
    </row>
    <row r="2039" spans="1:26">
      <c r="A2039" s="12" t="s">
        <v>177</v>
      </c>
      <c r="B2039" s="12" t="s">
        <v>17966</v>
      </c>
      <c r="C2039" s="12" t="s">
        <v>18711</v>
      </c>
      <c r="D2039" s="12" t="s">
        <v>18712</v>
      </c>
      <c r="E2039" s="12" t="s">
        <v>18713</v>
      </c>
      <c r="F2039" s="12" t="s">
        <v>1482</v>
      </c>
      <c r="G2039" s="12" t="s">
        <v>1547</v>
      </c>
      <c r="H2039" s="12" t="s">
        <v>1547</v>
      </c>
      <c r="I2039" s="12" t="s">
        <v>1502</v>
      </c>
      <c r="J2039" s="12" t="s">
        <v>1482</v>
      </c>
      <c r="K2039" s="12" t="s">
        <v>1482</v>
      </c>
      <c r="L2039" s="12" t="s">
        <v>3522</v>
      </c>
      <c r="M2039" s="12" t="s">
        <v>371</v>
      </c>
      <c r="N2039" s="12" t="s">
        <v>371</v>
      </c>
      <c r="O2039" s="12" t="s">
        <v>371</v>
      </c>
      <c r="P2039" s="12" t="s">
        <v>371</v>
      </c>
      <c r="Q2039" s="12" t="s">
        <v>371</v>
      </c>
      <c r="R2039" s="12" t="s">
        <v>3332</v>
      </c>
      <c r="S2039" s="12" t="s">
        <v>18714</v>
      </c>
      <c r="T2039" s="12" t="s">
        <v>17561</v>
      </c>
      <c r="U2039" s="12" t="s">
        <v>2816</v>
      </c>
      <c r="V2039" s="12" t="s">
        <v>9962</v>
      </c>
      <c r="W2039" s="12" t="s">
        <v>3</v>
      </c>
      <c r="X2039" s="12" t="s">
        <v>2894</v>
      </c>
      <c r="Y2039" s="12" t="s">
        <v>11444</v>
      </c>
      <c r="Z2039" s="12" t="s">
        <v>18715</v>
      </c>
    </row>
    <row r="2040" spans="1:26">
      <c r="A2040" s="12" t="s">
        <v>177</v>
      </c>
      <c r="B2040" s="12" t="s">
        <v>12463</v>
      </c>
      <c r="C2040" s="12" t="s">
        <v>18716</v>
      </c>
      <c r="D2040" s="12" t="s">
        <v>18717</v>
      </c>
      <c r="E2040" s="12" t="s">
        <v>18713</v>
      </c>
      <c r="F2040" s="12" t="s">
        <v>1698</v>
      </c>
      <c r="G2040" s="12" t="s">
        <v>1592</v>
      </c>
      <c r="H2040" s="12" t="s">
        <v>1051</v>
      </c>
      <c r="I2040" s="12" t="s">
        <v>3800</v>
      </c>
      <c r="J2040" s="12" t="s">
        <v>3800</v>
      </c>
      <c r="K2040" s="12" t="s">
        <v>3800</v>
      </c>
      <c r="L2040" s="12" t="s">
        <v>375</v>
      </c>
      <c r="M2040" s="12" t="s">
        <v>3522</v>
      </c>
      <c r="N2040" s="12" t="s">
        <v>3522</v>
      </c>
      <c r="O2040" s="12" t="s">
        <v>91</v>
      </c>
      <c r="P2040" s="12" t="s">
        <v>91</v>
      </c>
      <c r="Q2040" s="12" t="s">
        <v>91</v>
      </c>
      <c r="R2040" s="12" t="s">
        <v>3074</v>
      </c>
      <c r="S2040" s="12" t="s">
        <v>18718</v>
      </c>
      <c r="T2040" s="12" t="s">
        <v>11938</v>
      </c>
      <c r="U2040" s="12" t="s">
        <v>3808</v>
      </c>
      <c r="V2040" s="12" t="s">
        <v>372</v>
      </c>
      <c r="W2040" s="12" t="s">
        <v>2</v>
      </c>
      <c r="X2040" s="12" t="s">
        <v>3327</v>
      </c>
      <c r="Y2040" s="12" t="s">
        <v>13177</v>
      </c>
      <c r="Z2040" s="12" t="s">
        <v>18719</v>
      </c>
    </row>
    <row r="2041" spans="1:26">
      <c r="A2041" s="12" t="s">
        <v>177</v>
      </c>
      <c r="B2041" s="12" t="s">
        <v>15504</v>
      </c>
      <c r="C2041" s="12" t="s">
        <v>18720</v>
      </c>
      <c r="D2041" s="12" t="s">
        <v>18721</v>
      </c>
      <c r="E2041" s="12" t="s">
        <v>18713</v>
      </c>
      <c r="F2041" s="12" t="s">
        <v>3800</v>
      </c>
      <c r="G2041" s="12" t="s">
        <v>3800</v>
      </c>
      <c r="H2041" s="12" t="s">
        <v>3800</v>
      </c>
      <c r="I2041" s="12" t="s">
        <v>3800</v>
      </c>
      <c r="J2041" s="12" t="s">
        <v>3800</v>
      </c>
      <c r="K2041" s="12" t="s">
        <v>1875</v>
      </c>
      <c r="L2041" s="12" t="s">
        <v>91</v>
      </c>
      <c r="M2041" s="12" t="s">
        <v>91</v>
      </c>
      <c r="N2041" s="12" t="s">
        <v>91</v>
      </c>
      <c r="O2041" s="12" t="s">
        <v>91</v>
      </c>
      <c r="P2041" s="12" t="s">
        <v>91</v>
      </c>
      <c r="Q2041" s="12" t="s">
        <v>431</v>
      </c>
      <c r="R2041" s="12" t="s">
        <v>431</v>
      </c>
      <c r="S2041" s="12" t="s">
        <v>91</v>
      </c>
      <c r="T2041" s="12" t="s">
        <v>18722</v>
      </c>
      <c r="U2041" s="12" t="s">
        <v>3808</v>
      </c>
      <c r="V2041" s="12" t="s">
        <v>6841</v>
      </c>
      <c r="W2041" s="12" t="s">
        <v>91</v>
      </c>
      <c r="X2041" s="12" t="s">
        <v>18723</v>
      </c>
      <c r="Y2041" s="12" t="s">
        <v>18723</v>
      </c>
      <c r="Z2041" s="12" t="s">
        <v>91</v>
      </c>
    </row>
    <row r="2042" spans="1:26">
      <c r="A2042" s="12" t="s">
        <v>177</v>
      </c>
      <c r="B2042" s="12" t="s">
        <v>7867</v>
      </c>
      <c r="C2042" s="12" t="s">
        <v>18724</v>
      </c>
      <c r="D2042" s="12" t="s">
        <v>18725</v>
      </c>
      <c r="E2042" s="12" t="s">
        <v>18713</v>
      </c>
      <c r="F2042" s="12" t="s">
        <v>1504</v>
      </c>
      <c r="G2042" s="12" t="s">
        <v>1051</v>
      </c>
      <c r="H2042" s="12" t="s">
        <v>1546</v>
      </c>
      <c r="I2042" s="12" t="s">
        <v>1547</v>
      </c>
      <c r="J2042" s="12" t="s">
        <v>3800</v>
      </c>
      <c r="K2042" s="12" t="s">
        <v>1547</v>
      </c>
      <c r="L2042" s="12" t="s">
        <v>371</v>
      </c>
      <c r="M2042" s="12" t="s">
        <v>371</v>
      </c>
      <c r="N2042" s="12" t="s">
        <v>371</v>
      </c>
      <c r="O2042" s="12" t="s">
        <v>371</v>
      </c>
      <c r="P2042" s="12" t="s">
        <v>91</v>
      </c>
      <c r="Q2042" s="12" t="s">
        <v>371</v>
      </c>
      <c r="R2042" s="12" t="s">
        <v>371</v>
      </c>
      <c r="S2042" s="12" t="s">
        <v>18726</v>
      </c>
      <c r="T2042" s="12" t="s">
        <v>18727</v>
      </c>
      <c r="U2042" s="12" t="s">
        <v>14822</v>
      </c>
      <c r="V2042" s="12" t="s">
        <v>18728</v>
      </c>
      <c r="W2042" s="12" t="s">
        <v>3</v>
      </c>
      <c r="X2042" s="12" t="s">
        <v>1814</v>
      </c>
      <c r="Y2042" s="12" t="s">
        <v>1814</v>
      </c>
      <c r="Z2042" s="12" t="s">
        <v>12937</v>
      </c>
    </row>
    <row r="2043" spans="1:26">
      <c r="A2043" s="12" t="s">
        <v>177</v>
      </c>
      <c r="B2043" s="12" t="s">
        <v>18426</v>
      </c>
      <c r="C2043" s="12" t="s">
        <v>18729</v>
      </c>
      <c r="D2043" s="12" t="s">
        <v>18730</v>
      </c>
      <c r="E2043" s="12" t="s">
        <v>18713</v>
      </c>
      <c r="F2043" s="12" t="s">
        <v>1786</v>
      </c>
      <c r="G2043" s="12" t="s">
        <v>1482</v>
      </c>
      <c r="H2043" s="12" t="s">
        <v>3800</v>
      </c>
      <c r="I2043" s="12" t="s">
        <v>3800</v>
      </c>
      <c r="J2043" s="12" t="s">
        <v>3800</v>
      </c>
      <c r="K2043" s="12" t="s">
        <v>1482</v>
      </c>
      <c r="L2043" s="12" t="s">
        <v>4481</v>
      </c>
      <c r="M2043" s="12" t="s">
        <v>371</v>
      </c>
      <c r="N2043" s="12" t="s">
        <v>91</v>
      </c>
      <c r="O2043" s="12" t="s">
        <v>91</v>
      </c>
      <c r="P2043" s="12" t="s">
        <v>91</v>
      </c>
      <c r="Q2043" s="12" t="s">
        <v>371</v>
      </c>
      <c r="R2043" s="12" t="s">
        <v>3332</v>
      </c>
      <c r="S2043" s="12" t="s">
        <v>17947</v>
      </c>
      <c r="T2043" s="12" t="s">
        <v>18731</v>
      </c>
      <c r="U2043" s="12" t="s">
        <v>3808</v>
      </c>
      <c r="V2043" s="12" t="s">
        <v>9962</v>
      </c>
      <c r="W2043" s="12" t="s">
        <v>3</v>
      </c>
      <c r="X2043" s="12" t="s">
        <v>18732</v>
      </c>
      <c r="Y2043" s="12" t="s">
        <v>17717</v>
      </c>
      <c r="Z2043" s="12" t="s">
        <v>18733</v>
      </c>
    </row>
    <row r="2044" spans="1:26">
      <c r="A2044" s="12" t="s">
        <v>177</v>
      </c>
      <c r="B2044" s="12" t="s">
        <v>17064</v>
      </c>
      <c r="C2044" s="12" t="s">
        <v>18734</v>
      </c>
      <c r="D2044" s="12" t="s">
        <v>18735</v>
      </c>
      <c r="E2044" s="12" t="s">
        <v>18713</v>
      </c>
      <c r="F2044" s="12" t="s">
        <v>1053</v>
      </c>
      <c r="G2044" s="12" t="s">
        <v>1546</v>
      </c>
      <c r="H2044" s="12" t="s">
        <v>1504</v>
      </c>
      <c r="I2044" s="12" t="s">
        <v>1482</v>
      </c>
      <c r="J2044" s="12" t="s">
        <v>3800</v>
      </c>
      <c r="K2044" s="12" t="s">
        <v>3800</v>
      </c>
      <c r="L2044" s="12" t="s">
        <v>371</v>
      </c>
      <c r="M2044" s="12" t="s">
        <v>375</v>
      </c>
      <c r="N2044" s="12" t="s">
        <v>2172</v>
      </c>
      <c r="O2044" s="12" t="s">
        <v>371</v>
      </c>
      <c r="P2044" s="12" t="s">
        <v>91</v>
      </c>
      <c r="Q2044" s="12" t="s">
        <v>91</v>
      </c>
      <c r="R2044" s="12" t="s">
        <v>471</v>
      </c>
      <c r="S2044" s="12" t="s">
        <v>18736</v>
      </c>
      <c r="T2044" s="12" t="s">
        <v>18737</v>
      </c>
      <c r="U2044" s="12" t="s">
        <v>16519</v>
      </c>
      <c r="V2044" s="12" t="s">
        <v>372</v>
      </c>
      <c r="W2044" s="12" t="s">
        <v>3</v>
      </c>
      <c r="X2044" s="12" t="s">
        <v>2691</v>
      </c>
      <c r="Y2044" s="12" t="s">
        <v>13705</v>
      </c>
      <c r="Z2044" s="12" t="s">
        <v>18738</v>
      </c>
    </row>
    <row r="2045" spans="1:26">
      <c r="A2045" s="12" t="s">
        <v>177</v>
      </c>
      <c r="B2045" s="12" t="s">
        <v>18739</v>
      </c>
      <c r="C2045" s="12" t="s">
        <v>18740</v>
      </c>
      <c r="D2045" s="12" t="s">
        <v>18741</v>
      </c>
      <c r="E2045" s="12" t="s">
        <v>18713</v>
      </c>
      <c r="F2045" s="12" t="s">
        <v>1721</v>
      </c>
      <c r="G2045" s="12" t="s">
        <v>1546</v>
      </c>
      <c r="H2045" s="12" t="s">
        <v>1051</v>
      </c>
      <c r="I2045" s="12" t="s">
        <v>3800</v>
      </c>
      <c r="J2045" s="12" t="s">
        <v>3800</v>
      </c>
      <c r="K2045" s="12" t="s">
        <v>3800</v>
      </c>
      <c r="L2045" s="12" t="s">
        <v>5189</v>
      </c>
      <c r="M2045" s="12" t="s">
        <v>371</v>
      </c>
      <c r="N2045" s="12" t="s">
        <v>3522</v>
      </c>
      <c r="O2045" s="12" t="s">
        <v>91</v>
      </c>
      <c r="P2045" s="12" t="s">
        <v>91</v>
      </c>
      <c r="Q2045" s="12" t="s">
        <v>91</v>
      </c>
      <c r="R2045" s="12" t="s">
        <v>5295</v>
      </c>
      <c r="S2045" s="12" t="s">
        <v>16538</v>
      </c>
      <c r="T2045" s="12" t="s">
        <v>18742</v>
      </c>
      <c r="U2045" s="12" t="s">
        <v>3808</v>
      </c>
      <c r="V2045" s="12" t="s">
        <v>372</v>
      </c>
      <c r="W2045" s="12" t="s">
        <v>3</v>
      </c>
      <c r="X2045" s="12" t="s">
        <v>10191</v>
      </c>
      <c r="Y2045" s="12" t="s">
        <v>3395</v>
      </c>
      <c r="Z2045" s="12" t="s">
        <v>18743</v>
      </c>
    </row>
    <row r="2046" spans="1:26">
      <c r="A2046" s="12" t="s">
        <v>177</v>
      </c>
      <c r="B2046" s="12" t="s">
        <v>13059</v>
      </c>
      <c r="C2046" s="12" t="s">
        <v>18744</v>
      </c>
      <c r="D2046" s="12" t="s">
        <v>18745</v>
      </c>
      <c r="E2046" s="12" t="s">
        <v>18713</v>
      </c>
      <c r="F2046" s="12" t="s">
        <v>1853</v>
      </c>
      <c r="G2046" s="12" t="s">
        <v>3800</v>
      </c>
      <c r="H2046" s="12" t="s">
        <v>3800</v>
      </c>
      <c r="I2046" s="12" t="s">
        <v>3800</v>
      </c>
      <c r="J2046" s="12" t="s">
        <v>3800</v>
      </c>
      <c r="K2046" s="12" t="s">
        <v>1051</v>
      </c>
      <c r="L2046" s="12" t="s">
        <v>7443</v>
      </c>
      <c r="M2046" s="12" t="s">
        <v>91</v>
      </c>
      <c r="N2046" s="12" t="s">
        <v>91</v>
      </c>
      <c r="O2046" s="12" t="s">
        <v>91</v>
      </c>
      <c r="P2046" s="12" t="s">
        <v>91</v>
      </c>
      <c r="Q2046" s="12" t="s">
        <v>3522</v>
      </c>
      <c r="R2046" s="12" t="s">
        <v>5849</v>
      </c>
      <c r="S2046" s="12" t="s">
        <v>14283</v>
      </c>
      <c r="T2046" s="12" t="s">
        <v>15938</v>
      </c>
      <c r="U2046" s="12" t="s">
        <v>3808</v>
      </c>
      <c r="V2046" s="12" t="s">
        <v>11931</v>
      </c>
      <c r="W2046" s="12" t="s">
        <v>3</v>
      </c>
      <c r="X2046" s="12" t="s">
        <v>1814</v>
      </c>
      <c r="Y2046" s="12" t="s">
        <v>1814</v>
      </c>
      <c r="Z2046" s="12" t="s">
        <v>12937</v>
      </c>
    </row>
    <row r="2047" spans="1:26">
      <c r="A2047" s="12" t="s">
        <v>177</v>
      </c>
      <c r="B2047" s="12" t="s">
        <v>15863</v>
      </c>
      <c r="C2047" s="12" t="s">
        <v>18746</v>
      </c>
      <c r="D2047" s="12" t="s">
        <v>18747</v>
      </c>
      <c r="E2047" s="12" t="s">
        <v>18713</v>
      </c>
      <c r="F2047" s="12" t="s">
        <v>1590</v>
      </c>
      <c r="G2047" s="12" t="s">
        <v>1546</v>
      </c>
      <c r="H2047" s="12" t="s">
        <v>1482</v>
      </c>
      <c r="I2047" s="12" t="s">
        <v>3800</v>
      </c>
      <c r="J2047" s="12" t="s">
        <v>3800</v>
      </c>
      <c r="K2047" s="12" t="s">
        <v>1051</v>
      </c>
      <c r="L2047" s="12" t="s">
        <v>3522</v>
      </c>
      <c r="M2047" s="12" t="s">
        <v>3522</v>
      </c>
      <c r="N2047" s="12" t="s">
        <v>3522</v>
      </c>
      <c r="O2047" s="12" t="s">
        <v>91</v>
      </c>
      <c r="P2047" s="12" t="s">
        <v>91</v>
      </c>
      <c r="Q2047" s="12" t="s">
        <v>371</v>
      </c>
      <c r="R2047" s="12" t="s">
        <v>5849</v>
      </c>
      <c r="S2047" s="12" t="s">
        <v>18525</v>
      </c>
      <c r="T2047" s="12" t="s">
        <v>17205</v>
      </c>
      <c r="U2047" s="12" t="s">
        <v>3808</v>
      </c>
      <c r="V2047" s="12" t="s">
        <v>11931</v>
      </c>
      <c r="W2047" s="12" t="s">
        <v>2</v>
      </c>
      <c r="X2047" s="12" t="s">
        <v>1814</v>
      </c>
      <c r="Y2047" s="12" t="s">
        <v>1814</v>
      </c>
      <c r="Z2047" s="12" t="s">
        <v>12937</v>
      </c>
    </row>
    <row r="2048" spans="1:26">
      <c r="A2048" s="12" t="s">
        <v>177</v>
      </c>
      <c r="B2048" s="12" t="s">
        <v>14933</v>
      </c>
      <c r="C2048" s="12" t="s">
        <v>18748</v>
      </c>
      <c r="D2048" s="12" t="s">
        <v>18749</v>
      </c>
      <c r="E2048" s="12" t="s">
        <v>18713</v>
      </c>
      <c r="F2048" s="12" t="s">
        <v>1546</v>
      </c>
      <c r="G2048" s="12" t="s">
        <v>1504</v>
      </c>
      <c r="H2048" s="12" t="s">
        <v>1482</v>
      </c>
      <c r="I2048" s="12" t="s">
        <v>3800</v>
      </c>
      <c r="J2048" s="12" t="s">
        <v>1504</v>
      </c>
      <c r="K2048" s="12" t="s">
        <v>1546</v>
      </c>
      <c r="L2048" s="12" t="s">
        <v>371</v>
      </c>
      <c r="M2048" s="12" t="s">
        <v>371</v>
      </c>
      <c r="N2048" s="12" t="s">
        <v>375</v>
      </c>
      <c r="O2048" s="12" t="s">
        <v>91</v>
      </c>
      <c r="P2048" s="12" t="s">
        <v>371</v>
      </c>
      <c r="Q2048" s="12" t="s">
        <v>371</v>
      </c>
      <c r="R2048" s="12" t="s">
        <v>7961</v>
      </c>
      <c r="S2048" s="12" t="s">
        <v>18750</v>
      </c>
      <c r="T2048" s="12" t="s">
        <v>18751</v>
      </c>
      <c r="U2048" s="12" t="s">
        <v>15079</v>
      </c>
      <c r="V2048" s="12" t="s">
        <v>18752</v>
      </c>
      <c r="W2048" s="12" t="s">
        <v>3</v>
      </c>
      <c r="X2048" s="12" t="s">
        <v>12952</v>
      </c>
      <c r="Y2048" s="12" t="s">
        <v>16791</v>
      </c>
      <c r="Z2048" s="12" t="s">
        <v>18753</v>
      </c>
    </row>
    <row r="2049" spans="1:26">
      <c r="A2049" s="12" t="s">
        <v>177</v>
      </c>
      <c r="B2049" s="12" t="s">
        <v>9208</v>
      </c>
      <c r="C2049" s="12" t="s">
        <v>18754</v>
      </c>
      <c r="D2049" s="12" t="s">
        <v>18755</v>
      </c>
      <c r="E2049" s="12" t="s">
        <v>18713</v>
      </c>
      <c r="F2049" s="12" t="s">
        <v>1613</v>
      </c>
      <c r="G2049" s="12" t="s">
        <v>1502</v>
      </c>
      <c r="H2049" s="12" t="s">
        <v>1546</v>
      </c>
      <c r="I2049" s="12" t="s">
        <v>3800</v>
      </c>
      <c r="J2049" s="12" t="s">
        <v>3800</v>
      </c>
      <c r="K2049" s="12" t="s">
        <v>1482</v>
      </c>
      <c r="L2049" s="12" t="s">
        <v>431</v>
      </c>
      <c r="M2049" s="12" t="s">
        <v>375</v>
      </c>
      <c r="N2049" s="12" t="s">
        <v>371</v>
      </c>
      <c r="O2049" s="12" t="s">
        <v>91</v>
      </c>
      <c r="P2049" s="12" t="s">
        <v>91</v>
      </c>
      <c r="Q2049" s="12" t="s">
        <v>371</v>
      </c>
      <c r="R2049" s="12" t="s">
        <v>471</v>
      </c>
      <c r="S2049" s="12" t="s">
        <v>15373</v>
      </c>
      <c r="T2049" s="12" t="s">
        <v>15673</v>
      </c>
      <c r="U2049" s="12" t="s">
        <v>3808</v>
      </c>
      <c r="V2049" s="12" t="s">
        <v>9962</v>
      </c>
      <c r="W2049" s="12" t="s">
        <v>3</v>
      </c>
      <c r="X2049" s="12" t="s">
        <v>8475</v>
      </c>
      <c r="Y2049" s="12" t="s">
        <v>16024</v>
      </c>
      <c r="Z2049" s="12" t="s">
        <v>18756</v>
      </c>
    </row>
    <row r="2050" spans="1:26">
      <c r="A2050" s="12" t="s">
        <v>177</v>
      </c>
      <c r="B2050" s="12" t="s">
        <v>1704</v>
      </c>
      <c r="C2050" s="12" t="s">
        <v>18757</v>
      </c>
      <c r="D2050" s="12" t="s">
        <v>18758</v>
      </c>
      <c r="E2050" s="12" t="s">
        <v>18713</v>
      </c>
      <c r="F2050" s="12" t="s">
        <v>1482</v>
      </c>
      <c r="G2050" s="12" t="s">
        <v>1721</v>
      </c>
      <c r="H2050" s="12" t="s">
        <v>1502</v>
      </c>
      <c r="I2050" s="12" t="s">
        <v>3800</v>
      </c>
      <c r="J2050" s="12" t="s">
        <v>3800</v>
      </c>
      <c r="K2050" s="12" t="s">
        <v>1051</v>
      </c>
      <c r="L2050" s="12" t="s">
        <v>3522</v>
      </c>
      <c r="M2050" s="12" t="s">
        <v>4165</v>
      </c>
      <c r="N2050" s="12" t="s">
        <v>371</v>
      </c>
      <c r="O2050" s="12" t="s">
        <v>91</v>
      </c>
      <c r="P2050" s="12" t="s">
        <v>91</v>
      </c>
      <c r="Q2050" s="12" t="s">
        <v>371</v>
      </c>
      <c r="R2050" s="12" t="s">
        <v>5398</v>
      </c>
      <c r="S2050" s="12" t="s">
        <v>11869</v>
      </c>
      <c r="T2050" s="12" t="s">
        <v>18759</v>
      </c>
      <c r="U2050" s="12" t="s">
        <v>3808</v>
      </c>
      <c r="V2050" s="12" t="s">
        <v>11931</v>
      </c>
      <c r="W2050" s="12" t="s">
        <v>3</v>
      </c>
      <c r="X2050" s="12" t="s">
        <v>12318</v>
      </c>
      <c r="Y2050" s="12" t="s">
        <v>11923</v>
      </c>
      <c r="Z2050" s="12" t="s">
        <v>18760</v>
      </c>
    </row>
    <row r="2051" spans="1:26">
      <c r="A2051" s="12" t="s">
        <v>177</v>
      </c>
      <c r="B2051" s="12" t="s">
        <v>17289</v>
      </c>
      <c r="C2051" s="12" t="s">
        <v>18761</v>
      </c>
      <c r="D2051" s="12" t="s">
        <v>18762</v>
      </c>
      <c r="E2051" s="12" t="s">
        <v>18713</v>
      </c>
      <c r="F2051" s="12" t="s">
        <v>1053</v>
      </c>
      <c r="G2051" s="12" t="s">
        <v>1482</v>
      </c>
      <c r="H2051" s="12" t="s">
        <v>1547</v>
      </c>
      <c r="I2051" s="12" t="s">
        <v>3800</v>
      </c>
      <c r="J2051" s="12" t="s">
        <v>1051</v>
      </c>
      <c r="K2051" s="12" t="s">
        <v>1504</v>
      </c>
      <c r="L2051" s="12" t="s">
        <v>4674</v>
      </c>
      <c r="M2051" s="12" t="s">
        <v>371</v>
      </c>
      <c r="N2051" s="12" t="s">
        <v>371</v>
      </c>
      <c r="O2051" s="12" t="s">
        <v>91</v>
      </c>
      <c r="P2051" s="12" t="s">
        <v>371</v>
      </c>
      <c r="Q2051" s="12" t="s">
        <v>371</v>
      </c>
      <c r="R2051" s="12" t="s">
        <v>7961</v>
      </c>
      <c r="S2051" s="12" t="s">
        <v>17007</v>
      </c>
      <c r="T2051" s="12" t="s">
        <v>15938</v>
      </c>
      <c r="U2051" s="12" t="s">
        <v>12848</v>
      </c>
      <c r="V2051" s="12" t="s">
        <v>15069</v>
      </c>
      <c r="W2051" s="12" t="s">
        <v>3</v>
      </c>
      <c r="X2051" s="12" t="s">
        <v>18517</v>
      </c>
      <c r="Y2051" s="12" t="s">
        <v>17229</v>
      </c>
      <c r="Z2051" s="12" t="s">
        <v>18763</v>
      </c>
    </row>
    <row r="2052" spans="1:26">
      <c r="A2052" s="12" t="s">
        <v>177</v>
      </c>
      <c r="B2052" s="12" t="s">
        <v>14352</v>
      </c>
      <c r="C2052" s="12" t="s">
        <v>18764</v>
      </c>
      <c r="D2052" s="12" t="s">
        <v>18765</v>
      </c>
      <c r="E2052" s="12" t="s">
        <v>18713</v>
      </c>
      <c r="F2052" s="12" t="s">
        <v>1698</v>
      </c>
      <c r="G2052" s="12" t="s">
        <v>1502</v>
      </c>
      <c r="H2052" s="12" t="s">
        <v>1504</v>
      </c>
      <c r="I2052" s="12" t="s">
        <v>3800</v>
      </c>
      <c r="J2052" s="12" t="s">
        <v>3800</v>
      </c>
      <c r="K2052" s="12" t="s">
        <v>1051</v>
      </c>
      <c r="L2052" s="12" t="s">
        <v>5538</v>
      </c>
      <c r="M2052" s="12" t="s">
        <v>2696</v>
      </c>
      <c r="N2052" s="12" t="s">
        <v>2172</v>
      </c>
      <c r="O2052" s="12" t="s">
        <v>91</v>
      </c>
      <c r="P2052" s="12" t="s">
        <v>91</v>
      </c>
      <c r="Q2052" s="12" t="s">
        <v>3522</v>
      </c>
      <c r="R2052" s="12" t="s">
        <v>3663</v>
      </c>
      <c r="S2052" s="12" t="s">
        <v>18525</v>
      </c>
      <c r="T2052" s="12" t="s">
        <v>18766</v>
      </c>
      <c r="U2052" s="12" t="s">
        <v>3808</v>
      </c>
      <c r="V2052" s="12" t="s">
        <v>11931</v>
      </c>
      <c r="W2052" s="12" t="s">
        <v>10</v>
      </c>
      <c r="X2052" s="12" t="s">
        <v>16155</v>
      </c>
      <c r="Y2052" s="12" t="s">
        <v>14554</v>
      </c>
      <c r="Z2052" s="12" t="s">
        <v>18767</v>
      </c>
    </row>
    <row r="2053" spans="1:26">
      <c r="A2053" s="12" t="s">
        <v>177</v>
      </c>
      <c r="B2053" s="12" t="s">
        <v>14978</v>
      </c>
      <c r="C2053" s="12" t="s">
        <v>18768</v>
      </c>
      <c r="D2053" s="12" t="s">
        <v>18769</v>
      </c>
      <c r="E2053" s="12" t="s">
        <v>18713</v>
      </c>
      <c r="F2053" s="12" t="s">
        <v>1547</v>
      </c>
      <c r="G2053" s="12" t="s">
        <v>1590</v>
      </c>
      <c r="H2053" s="12" t="s">
        <v>1051</v>
      </c>
      <c r="I2053" s="12" t="s">
        <v>1504</v>
      </c>
      <c r="J2053" s="12" t="s">
        <v>3800</v>
      </c>
      <c r="K2053" s="12" t="s">
        <v>3800</v>
      </c>
      <c r="L2053" s="12" t="s">
        <v>2773</v>
      </c>
      <c r="M2053" s="12" t="s">
        <v>4315</v>
      </c>
      <c r="N2053" s="12" t="s">
        <v>371</v>
      </c>
      <c r="O2053" s="12" t="s">
        <v>2315</v>
      </c>
      <c r="P2053" s="12" t="s">
        <v>91</v>
      </c>
      <c r="Q2053" s="12" t="s">
        <v>91</v>
      </c>
      <c r="R2053" s="12" t="s">
        <v>5295</v>
      </c>
      <c r="S2053" s="12" t="s">
        <v>18770</v>
      </c>
      <c r="T2053" s="12" t="s">
        <v>17565</v>
      </c>
      <c r="U2053" s="12" t="s">
        <v>15079</v>
      </c>
      <c r="V2053" s="12" t="s">
        <v>372</v>
      </c>
      <c r="W2053" s="12" t="s">
        <v>10</v>
      </c>
      <c r="X2053" s="12" t="s">
        <v>16110</v>
      </c>
      <c r="Y2053" s="12" t="s">
        <v>15956</v>
      </c>
      <c r="Z2053" s="12" t="s">
        <v>18771</v>
      </c>
    </row>
    <row r="2054" spans="1:26">
      <c r="A2054" s="12" t="s">
        <v>177</v>
      </c>
      <c r="B2054" s="12" t="s">
        <v>18772</v>
      </c>
      <c r="C2054" s="12" t="s">
        <v>18773</v>
      </c>
      <c r="D2054" s="12" t="s">
        <v>18774</v>
      </c>
      <c r="E2054" s="12" t="s">
        <v>18713</v>
      </c>
      <c r="F2054" s="12" t="s">
        <v>1786</v>
      </c>
      <c r="G2054" s="12" t="s">
        <v>1504</v>
      </c>
      <c r="H2054" s="12" t="s">
        <v>3800</v>
      </c>
      <c r="I2054" s="12" t="s">
        <v>3800</v>
      </c>
      <c r="J2054" s="12" t="s">
        <v>3800</v>
      </c>
      <c r="K2054" s="12" t="s">
        <v>1051</v>
      </c>
      <c r="L2054" s="12" t="s">
        <v>6188</v>
      </c>
      <c r="M2054" s="12" t="s">
        <v>2315</v>
      </c>
      <c r="N2054" s="12" t="s">
        <v>91</v>
      </c>
      <c r="O2054" s="12" t="s">
        <v>91</v>
      </c>
      <c r="P2054" s="12" t="s">
        <v>91</v>
      </c>
      <c r="Q2054" s="12" t="s">
        <v>371</v>
      </c>
      <c r="R2054" s="12" t="s">
        <v>5150</v>
      </c>
      <c r="S2054" s="12" t="s">
        <v>18775</v>
      </c>
      <c r="T2054" s="12" t="s">
        <v>11440</v>
      </c>
      <c r="U2054" s="12" t="s">
        <v>3808</v>
      </c>
      <c r="V2054" s="12" t="s">
        <v>11931</v>
      </c>
      <c r="W2054" s="12" t="s">
        <v>10</v>
      </c>
      <c r="X2054" s="12" t="s">
        <v>17359</v>
      </c>
      <c r="Y2054" s="12" t="s">
        <v>17998</v>
      </c>
      <c r="Z2054" s="12" t="s">
        <v>18776</v>
      </c>
    </row>
    <row r="2055" spans="1:26">
      <c r="A2055" s="12" t="s">
        <v>177</v>
      </c>
      <c r="B2055" s="12" t="s">
        <v>18777</v>
      </c>
      <c r="C2055" s="12" t="s">
        <v>18778</v>
      </c>
      <c r="D2055" s="12" t="s">
        <v>18779</v>
      </c>
      <c r="E2055" s="12" t="s">
        <v>18713</v>
      </c>
      <c r="F2055" s="12" t="s">
        <v>1853</v>
      </c>
      <c r="G2055" s="12" t="s">
        <v>1051</v>
      </c>
      <c r="H2055" s="12" t="s">
        <v>3800</v>
      </c>
      <c r="I2055" s="12" t="s">
        <v>3800</v>
      </c>
      <c r="J2055" s="12" t="s">
        <v>3800</v>
      </c>
      <c r="K2055" s="12" t="s">
        <v>3800</v>
      </c>
      <c r="L2055" s="12" t="s">
        <v>3926</v>
      </c>
      <c r="M2055" s="12" t="s">
        <v>3522</v>
      </c>
      <c r="N2055" s="12" t="s">
        <v>91</v>
      </c>
      <c r="O2055" s="12" t="s">
        <v>91</v>
      </c>
      <c r="P2055" s="12" t="s">
        <v>91</v>
      </c>
      <c r="Q2055" s="12" t="s">
        <v>91</v>
      </c>
      <c r="R2055" s="12" t="s">
        <v>2773</v>
      </c>
      <c r="S2055" s="12" t="s">
        <v>18780</v>
      </c>
      <c r="T2055" s="12" t="s">
        <v>18781</v>
      </c>
      <c r="U2055" s="12" t="s">
        <v>3808</v>
      </c>
      <c r="V2055" s="12" t="s">
        <v>372</v>
      </c>
      <c r="W2055" s="12" t="s">
        <v>10</v>
      </c>
      <c r="X2055" s="12" t="s">
        <v>18093</v>
      </c>
      <c r="Y2055" s="12" t="s">
        <v>16960</v>
      </c>
      <c r="Z2055" s="12" t="s">
        <v>18782</v>
      </c>
    </row>
    <row r="2056" spans="1:26">
      <c r="A2056" s="12" t="s">
        <v>177</v>
      </c>
      <c r="B2056" s="12" t="s">
        <v>14047</v>
      </c>
      <c r="C2056" s="12" t="s">
        <v>18783</v>
      </c>
      <c r="D2056" s="12" t="s">
        <v>18784</v>
      </c>
      <c r="E2056" s="12" t="s">
        <v>18713</v>
      </c>
      <c r="F2056" s="12" t="s">
        <v>1547</v>
      </c>
      <c r="G2056" s="12" t="s">
        <v>1592</v>
      </c>
      <c r="H2056" s="12" t="s">
        <v>1613</v>
      </c>
      <c r="I2056" s="12" t="s">
        <v>3800</v>
      </c>
      <c r="J2056" s="12" t="s">
        <v>3800</v>
      </c>
      <c r="K2056" s="12" t="s">
        <v>3800</v>
      </c>
      <c r="L2056" s="12" t="s">
        <v>3663</v>
      </c>
      <c r="M2056" s="12" t="s">
        <v>3583</v>
      </c>
      <c r="N2056" s="12" t="s">
        <v>375</v>
      </c>
      <c r="O2056" s="12" t="s">
        <v>91</v>
      </c>
      <c r="P2056" s="12" t="s">
        <v>91</v>
      </c>
      <c r="Q2056" s="12" t="s">
        <v>91</v>
      </c>
      <c r="R2056" s="12" t="s">
        <v>375</v>
      </c>
      <c r="S2056" s="12" t="s">
        <v>5412</v>
      </c>
      <c r="T2056" s="12" t="s">
        <v>18785</v>
      </c>
      <c r="U2056" s="12" t="s">
        <v>3808</v>
      </c>
      <c r="V2056" s="12" t="s">
        <v>372</v>
      </c>
      <c r="W2056" s="12" t="s">
        <v>3</v>
      </c>
      <c r="X2056" s="12" t="s">
        <v>17038</v>
      </c>
      <c r="Y2056" s="12" t="s">
        <v>15391</v>
      </c>
      <c r="Z2056" s="12" t="s">
        <v>18786</v>
      </c>
    </row>
    <row r="2057" spans="1:26">
      <c r="A2057" s="12" t="s">
        <v>177</v>
      </c>
      <c r="B2057" s="12" t="s">
        <v>16426</v>
      </c>
      <c r="C2057" s="12" t="s">
        <v>18787</v>
      </c>
      <c r="D2057" s="12" t="s">
        <v>18788</v>
      </c>
      <c r="E2057" s="12" t="s">
        <v>18713</v>
      </c>
      <c r="F2057" s="12" t="s">
        <v>1592</v>
      </c>
      <c r="G2057" s="12" t="s">
        <v>1613</v>
      </c>
      <c r="H2057" s="12" t="s">
        <v>1504</v>
      </c>
      <c r="I2057" s="12" t="s">
        <v>1051</v>
      </c>
      <c r="J2057" s="12" t="s">
        <v>3800</v>
      </c>
      <c r="K2057" s="12" t="s">
        <v>1051</v>
      </c>
      <c r="L2057" s="12" t="s">
        <v>3522</v>
      </c>
      <c r="M2057" s="12" t="s">
        <v>3522</v>
      </c>
      <c r="N2057" s="12" t="s">
        <v>3522</v>
      </c>
      <c r="O2057" s="12" t="s">
        <v>3522</v>
      </c>
      <c r="P2057" s="12" t="s">
        <v>91</v>
      </c>
      <c r="Q2057" s="12" t="s">
        <v>3522</v>
      </c>
      <c r="R2057" s="12" t="s">
        <v>3522</v>
      </c>
      <c r="S2057" s="12" t="s">
        <v>18648</v>
      </c>
      <c r="T2057" s="12" t="s">
        <v>9143</v>
      </c>
      <c r="U2057" s="12" t="s">
        <v>12848</v>
      </c>
      <c r="V2057" s="12" t="s">
        <v>11931</v>
      </c>
      <c r="W2057" s="12" t="s">
        <v>4</v>
      </c>
      <c r="X2057" s="12" t="s">
        <v>1814</v>
      </c>
      <c r="Y2057" s="12" t="s">
        <v>1814</v>
      </c>
      <c r="Z2057" s="12" t="s">
        <v>12937</v>
      </c>
    </row>
    <row r="2058" spans="1:26">
      <c r="A2058" s="12" t="s">
        <v>177</v>
      </c>
      <c r="B2058" s="12" t="s">
        <v>9607</v>
      </c>
      <c r="C2058" s="12" t="s">
        <v>18789</v>
      </c>
      <c r="D2058" s="12" t="s">
        <v>18790</v>
      </c>
      <c r="E2058" s="12" t="s">
        <v>18713</v>
      </c>
      <c r="F2058" s="12" t="s">
        <v>1786</v>
      </c>
      <c r="G2058" s="12" t="s">
        <v>1482</v>
      </c>
      <c r="H2058" s="12" t="s">
        <v>3800</v>
      </c>
      <c r="I2058" s="12" t="s">
        <v>1051</v>
      </c>
      <c r="J2058" s="12" t="s">
        <v>1051</v>
      </c>
      <c r="K2058" s="12" t="s">
        <v>3800</v>
      </c>
      <c r="L2058" s="12" t="s">
        <v>3522</v>
      </c>
      <c r="M2058" s="12" t="s">
        <v>3522</v>
      </c>
      <c r="N2058" s="12" t="s">
        <v>91</v>
      </c>
      <c r="O2058" s="12" t="s">
        <v>3522</v>
      </c>
      <c r="P2058" s="12" t="s">
        <v>3522</v>
      </c>
      <c r="Q2058" s="12" t="s">
        <v>91</v>
      </c>
      <c r="R2058" s="12" t="s">
        <v>3522</v>
      </c>
      <c r="S2058" s="12" t="s">
        <v>18718</v>
      </c>
      <c r="T2058" s="12" t="s">
        <v>12569</v>
      </c>
      <c r="U2058" s="12" t="s">
        <v>16519</v>
      </c>
      <c r="V2058" s="12" t="s">
        <v>372</v>
      </c>
      <c r="W2058" s="12" t="s">
        <v>11</v>
      </c>
      <c r="X2058" s="12" t="s">
        <v>1814</v>
      </c>
      <c r="Y2058" s="12" t="s">
        <v>1814</v>
      </c>
      <c r="Z2058" s="12" t="s">
        <v>12937</v>
      </c>
    </row>
    <row r="2059" spans="1:26">
      <c r="A2059" s="12" t="s">
        <v>177</v>
      </c>
      <c r="B2059" s="12" t="s">
        <v>15646</v>
      </c>
      <c r="C2059" s="12" t="s">
        <v>18791</v>
      </c>
      <c r="D2059" s="12" t="s">
        <v>18792</v>
      </c>
      <c r="E2059" s="12" t="s">
        <v>18713</v>
      </c>
      <c r="F2059" s="12" t="s">
        <v>1613</v>
      </c>
      <c r="G2059" s="12" t="s">
        <v>1546</v>
      </c>
      <c r="H2059" s="12" t="s">
        <v>1502</v>
      </c>
      <c r="I2059" s="12" t="s">
        <v>3800</v>
      </c>
      <c r="J2059" s="12" t="s">
        <v>1051</v>
      </c>
      <c r="K2059" s="12" t="s">
        <v>1051</v>
      </c>
      <c r="L2059" s="12" t="s">
        <v>2696</v>
      </c>
      <c r="M2059" s="12" t="s">
        <v>375</v>
      </c>
      <c r="N2059" s="12" t="s">
        <v>2696</v>
      </c>
      <c r="O2059" s="12" t="s">
        <v>91</v>
      </c>
      <c r="P2059" s="12" t="s">
        <v>371</v>
      </c>
      <c r="Q2059" s="12" t="s">
        <v>3522</v>
      </c>
      <c r="R2059" s="12" t="s">
        <v>4164</v>
      </c>
      <c r="S2059" s="12" t="s">
        <v>16548</v>
      </c>
      <c r="T2059" s="12" t="s">
        <v>18793</v>
      </c>
      <c r="U2059" s="12" t="s">
        <v>12848</v>
      </c>
      <c r="V2059" s="12" t="s">
        <v>11931</v>
      </c>
      <c r="W2059" s="12" t="s">
        <v>2</v>
      </c>
      <c r="X2059" s="12" t="s">
        <v>17094</v>
      </c>
      <c r="Y2059" s="12" t="s">
        <v>15777</v>
      </c>
      <c r="Z2059" s="12" t="s">
        <v>18794</v>
      </c>
    </row>
    <row r="2060" spans="1:26">
      <c r="A2060" s="12" t="s">
        <v>177</v>
      </c>
      <c r="B2060" s="12" t="s">
        <v>17575</v>
      </c>
      <c r="C2060" s="12" t="s">
        <v>18795</v>
      </c>
      <c r="D2060" s="12" t="s">
        <v>18796</v>
      </c>
      <c r="E2060" s="12" t="s">
        <v>18713</v>
      </c>
      <c r="F2060" s="12" t="s">
        <v>1502</v>
      </c>
      <c r="G2060" s="12" t="s">
        <v>1546</v>
      </c>
      <c r="H2060" s="12" t="s">
        <v>1502</v>
      </c>
      <c r="I2060" s="12" t="s">
        <v>3800</v>
      </c>
      <c r="J2060" s="12" t="s">
        <v>1051</v>
      </c>
      <c r="K2060" s="12" t="s">
        <v>1547</v>
      </c>
      <c r="L2060" s="12" t="s">
        <v>431</v>
      </c>
      <c r="M2060" s="12" t="s">
        <v>4088</v>
      </c>
      <c r="N2060" s="12" t="s">
        <v>371</v>
      </c>
      <c r="O2060" s="12" t="s">
        <v>91</v>
      </c>
      <c r="P2060" s="12" t="s">
        <v>371</v>
      </c>
      <c r="Q2060" s="12" t="s">
        <v>371</v>
      </c>
      <c r="R2060" s="12" t="s">
        <v>3332</v>
      </c>
      <c r="S2060" s="12" t="s">
        <v>15518</v>
      </c>
      <c r="T2060" s="12" t="s">
        <v>18797</v>
      </c>
      <c r="U2060" s="12" t="s">
        <v>12848</v>
      </c>
      <c r="V2060" s="12" t="s">
        <v>18728</v>
      </c>
      <c r="W2060" s="12" t="s">
        <v>3</v>
      </c>
      <c r="X2060" s="12" t="s">
        <v>7807</v>
      </c>
      <c r="Y2060" s="12" t="s">
        <v>18200</v>
      </c>
      <c r="Z2060" s="12" t="s">
        <v>18798</v>
      </c>
    </row>
    <row r="2061" spans="1:26">
      <c r="A2061" s="12" t="s">
        <v>177</v>
      </c>
      <c r="B2061" s="12" t="s">
        <v>17058</v>
      </c>
      <c r="C2061" s="12" t="s">
        <v>18799</v>
      </c>
      <c r="D2061" s="12" t="s">
        <v>18800</v>
      </c>
      <c r="E2061" s="12" t="s">
        <v>18713</v>
      </c>
      <c r="F2061" s="12" t="s">
        <v>1831</v>
      </c>
      <c r="G2061" s="12" t="s">
        <v>1482</v>
      </c>
      <c r="H2061" s="12" t="s">
        <v>3800</v>
      </c>
      <c r="I2061" s="12" t="s">
        <v>3800</v>
      </c>
      <c r="J2061" s="12" t="s">
        <v>3800</v>
      </c>
      <c r="K2061" s="12" t="s">
        <v>3800</v>
      </c>
      <c r="L2061" s="12" t="s">
        <v>7483</v>
      </c>
      <c r="M2061" s="12" t="s">
        <v>375</v>
      </c>
      <c r="N2061" s="12" t="s">
        <v>91</v>
      </c>
      <c r="O2061" s="12" t="s">
        <v>91</v>
      </c>
      <c r="P2061" s="12" t="s">
        <v>91</v>
      </c>
      <c r="Q2061" s="12" t="s">
        <v>91</v>
      </c>
      <c r="R2061" s="12" t="s">
        <v>2773</v>
      </c>
      <c r="S2061" s="12" t="s">
        <v>11286</v>
      </c>
      <c r="T2061" s="12" t="s">
        <v>18801</v>
      </c>
      <c r="U2061" s="12" t="s">
        <v>3808</v>
      </c>
      <c r="V2061" s="12" t="s">
        <v>372</v>
      </c>
      <c r="W2061" s="12" t="s">
        <v>3</v>
      </c>
      <c r="X2061" s="12" t="s">
        <v>15933</v>
      </c>
      <c r="Y2061" s="12" t="s">
        <v>13737</v>
      </c>
      <c r="Z2061" s="12" t="s">
        <v>18802</v>
      </c>
    </row>
    <row r="2062" spans="1:26">
      <c r="A2062" s="12" t="s">
        <v>177</v>
      </c>
      <c r="B2062" s="12" t="s">
        <v>16087</v>
      </c>
      <c r="C2062" s="12" t="s">
        <v>18803</v>
      </c>
      <c r="D2062" s="12" t="s">
        <v>18804</v>
      </c>
      <c r="E2062" s="12" t="s">
        <v>18713</v>
      </c>
      <c r="F2062" s="12" t="s">
        <v>1853</v>
      </c>
      <c r="G2062" s="12" t="s">
        <v>1051</v>
      </c>
      <c r="H2062" s="12" t="s">
        <v>3800</v>
      </c>
      <c r="I2062" s="12" t="s">
        <v>3800</v>
      </c>
      <c r="J2062" s="12" t="s">
        <v>3800</v>
      </c>
      <c r="K2062" s="12" t="s">
        <v>3800</v>
      </c>
      <c r="L2062" s="12" t="s">
        <v>3926</v>
      </c>
      <c r="M2062" s="12" t="s">
        <v>3522</v>
      </c>
      <c r="N2062" s="12" t="s">
        <v>91</v>
      </c>
      <c r="O2062" s="12" t="s">
        <v>91</v>
      </c>
      <c r="P2062" s="12" t="s">
        <v>91</v>
      </c>
      <c r="Q2062" s="12" t="s">
        <v>91</v>
      </c>
      <c r="R2062" s="12" t="s">
        <v>2773</v>
      </c>
      <c r="S2062" s="12" t="s">
        <v>18780</v>
      </c>
      <c r="T2062" s="12" t="s">
        <v>18805</v>
      </c>
      <c r="U2062" s="12" t="s">
        <v>3808</v>
      </c>
      <c r="V2062" s="12" t="s">
        <v>372</v>
      </c>
      <c r="W2062" s="12" t="s">
        <v>10</v>
      </c>
      <c r="X2062" s="12" t="s">
        <v>18093</v>
      </c>
      <c r="Y2062" s="12" t="s">
        <v>16960</v>
      </c>
      <c r="Z2062" s="12" t="s">
        <v>18782</v>
      </c>
    </row>
    <row r="2063" spans="1:26">
      <c r="A2063" s="12" t="s">
        <v>177</v>
      </c>
      <c r="B2063" s="12" t="s">
        <v>6833</v>
      </c>
      <c r="C2063" s="12" t="s">
        <v>18806</v>
      </c>
      <c r="D2063" s="12" t="s">
        <v>18807</v>
      </c>
      <c r="E2063" s="12" t="s">
        <v>18713</v>
      </c>
      <c r="F2063" s="12" t="s">
        <v>1831</v>
      </c>
      <c r="G2063" s="12" t="s">
        <v>1051</v>
      </c>
      <c r="H2063" s="12" t="s">
        <v>3800</v>
      </c>
      <c r="I2063" s="12" t="s">
        <v>3800</v>
      </c>
      <c r="J2063" s="12" t="s">
        <v>1051</v>
      </c>
      <c r="K2063" s="12" t="s">
        <v>3800</v>
      </c>
      <c r="L2063" s="12" t="s">
        <v>2730</v>
      </c>
      <c r="M2063" s="12" t="s">
        <v>3522</v>
      </c>
      <c r="N2063" s="12" t="s">
        <v>91</v>
      </c>
      <c r="O2063" s="12" t="s">
        <v>91</v>
      </c>
      <c r="P2063" s="12" t="s">
        <v>371</v>
      </c>
      <c r="Q2063" s="12" t="s">
        <v>91</v>
      </c>
      <c r="R2063" s="12" t="s">
        <v>5150</v>
      </c>
      <c r="S2063" s="12" t="s">
        <v>6592</v>
      </c>
      <c r="T2063" s="12" t="s">
        <v>12569</v>
      </c>
      <c r="U2063" s="12" t="s">
        <v>12848</v>
      </c>
      <c r="V2063" s="12" t="s">
        <v>372</v>
      </c>
      <c r="W2063" s="12" t="s">
        <v>10</v>
      </c>
      <c r="X2063" s="12" t="s">
        <v>15210</v>
      </c>
      <c r="Y2063" s="12" t="s">
        <v>15384</v>
      </c>
      <c r="Z2063" s="12" t="s">
        <v>18808</v>
      </c>
    </row>
    <row r="2064" spans="1:26">
      <c r="A2064" s="12" t="s">
        <v>177</v>
      </c>
      <c r="B2064" s="12" t="s">
        <v>18809</v>
      </c>
      <c r="C2064" s="12" t="s">
        <v>18810</v>
      </c>
      <c r="D2064" s="12" t="s">
        <v>18811</v>
      </c>
      <c r="E2064" s="12" t="s">
        <v>18713</v>
      </c>
      <c r="F2064" s="12" t="s">
        <v>1698</v>
      </c>
      <c r="G2064" s="12" t="s">
        <v>1592</v>
      </c>
      <c r="H2064" s="12" t="s">
        <v>3800</v>
      </c>
      <c r="I2064" s="12" t="s">
        <v>1051</v>
      </c>
      <c r="J2064" s="12" t="s">
        <v>3800</v>
      </c>
      <c r="K2064" s="12" t="s">
        <v>3800</v>
      </c>
      <c r="L2064" s="12" t="s">
        <v>4781</v>
      </c>
      <c r="M2064" s="12" t="s">
        <v>3442</v>
      </c>
      <c r="N2064" s="12" t="s">
        <v>91</v>
      </c>
      <c r="O2064" s="12" t="s">
        <v>371</v>
      </c>
      <c r="P2064" s="12" t="s">
        <v>91</v>
      </c>
      <c r="Q2064" s="12" t="s">
        <v>91</v>
      </c>
      <c r="R2064" s="12" t="s">
        <v>4164</v>
      </c>
      <c r="S2064" s="12" t="s">
        <v>10482</v>
      </c>
      <c r="T2064" s="12" t="s">
        <v>18812</v>
      </c>
      <c r="U2064" s="12" t="s">
        <v>12848</v>
      </c>
      <c r="V2064" s="12" t="s">
        <v>372</v>
      </c>
      <c r="W2064" s="12" t="s">
        <v>3</v>
      </c>
      <c r="X2064" s="12" t="s">
        <v>15082</v>
      </c>
      <c r="Y2064" s="12" t="s">
        <v>6907</v>
      </c>
      <c r="Z2064" s="12" t="s">
        <v>18813</v>
      </c>
    </row>
    <row r="2065" spans="1:26">
      <c r="A2065" s="12" t="s">
        <v>177</v>
      </c>
      <c r="B2065" s="12" t="s">
        <v>17181</v>
      </c>
      <c r="C2065" s="12" t="s">
        <v>18814</v>
      </c>
      <c r="D2065" s="12" t="s">
        <v>18815</v>
      </c>
      <c r="E2065" s="12" t="s">
        <v>18713</v>
      </c>
      <c r="F2065" s="12" t="s">
        <v>1831</v>
      </c>
      <c r="G2065" s="12" t="s">
        <v>1051</v>
      </c>
      <c r="H2065" s="12" t="s">
        <v>1051</v>
      </c>
      <c r="I2065" s="12" t="s">
        <v>3800</v>
      </c>
      <c r="J2065" s="12" t="s">
        <v>3800</v>
      </c>
      <c r="K2065" s="12" t="s">
        <v>3800</v>
      </c>
      <c r="L2065" s="12" t="s">
        <v>4781</v>
      </c>
      <c r="M2065" s="12" t="s">
        <v>3522</v>
      </c>
      <c r="N2065" s="12" t="s">
        <v>3522</v>
      </c>
      <c r="O2065" s="12" t="s">
        <v>91</v>
      </c>
      <c r="P2065" s="12" t="s">
        <v>91</v>
      </c>
      <c r="Q2065" s="12" t="s">
        <v>91</v>
      </c>
      <c r="R2065" s="12" t="s">
        <v>5150</v>
      </c>
      <c r="S2065" s="12" t="s">
        <v>18500</v>
      </c>
      <c r="T2065" s="12" t="s">
        <v>7581</v>
      </c>
      <c r="U2065" s="12" t="s">
        <v>3808</v>
      </c>
      <c r="V2065" s="12" t="s">
        <v>372</v>
      </c>
      <c r="W2065" s="12" t="s">
        <v>2</v>
      </c>
      <c r="X2065" s="12" t="s">
        <v>16364</v>
      </c>
      <c r="Y2065" s="12" t="s">
        <v>15679</v>
      </c>
      <c r="Z2065" s="12" t="s">
        <v>18816</v>
      </c>
    </row>
    <row r="2066" spans="1:26">
      <c r="A2066" s="12" t="s">
        <v>177</v>
      </c>
      <c r="B2066" s="12" t="s">
        <v>17225</v>
      </c>
      <c r="C2066" s="12" t="s">
        <v>18817</v>
      </c>
      <c r="D2066" s="12" t="s">
        <v>18818</v>
      </c>
      <c r="E2066" s="12" t="s">
        <v>18713</v>
      </c>
      <c r="F2066" s="12" t="s">
        <v>1051</v>
      </c>
      <c r="G2066" s="12" t="s">
        <v>1657</v>
      </c>
      <c r="H2066" s="12" t="s">
        <v>1592</v>
      </c>
      <c r="I2066" s="12" t="s">
        <v>3800</v>
      </c>
      <c r="J2066" s="12" t="s">
        <v>1051</v>
      </c>
      <c r="K2066" s="12" t="s">
        <v>1051</v>
      </c>
      <c r="L2066" s="12" t="s">
        <v>371</v>
      </c>
      <c r="M2066" s="12" t="s">
        <v>2292</v>
      </c>
      <c r="N2066" s="12" t="s">
        <v>3442</v>
      </c>
      <c r="O2066" s="12" t="s">
        <v>91</v>
      </c>
      <c r="P2066" s="12" t="s">
        <v>371</v>
      </c>
      <c r="Q2066" s="12" t="s">
        <v>371</v>
      </c>
      <c r="R2066" s="12" t="s">
        <v>2292</v>
      </c>
      <c r="S2066" s="12" t="s">
        <v>18819</v>
      </c>
      <c r="T2066" s="12" t="s">
        <v>18346</v>
      </c>
      <c r="U2066" s="12" t="s">
        <v>12848</v>
      </c>
      <c r="V2066" s="12" t="s">
        <v>11931</v>
      </c>
      <c r="W2066" s="12" t="s">
        <v>3</v>
      </c>
      <c r="X2066" s="12" t="s">
        <v>17447</v>
      </c>
      <c r="Y2066" s="12" t="s">
        <v>17399</v>
      </c>
      <c r="Z2066" s="12" t="s">
        <v>18820</v>
      </c>
    </row>
    <row r="2067" spans="1:26">
      <c r="A2067" s="12" t="s">
        <v>177</v>
      </c>
      <c r="B2067" s="12" t="s">
        <v>17766</v>
      </c>
      <c r="C2067" s="12" t="s">
        <v>18821</v>
      </c>
      <c r="D2067" s="12" t="s">
        <v>18822</v>
      </c>
      <c r="E2067" s="12" t="s">
        <v>18713</v>
      </c>
      <c r="F2067" s="12" t="s">
        <v>3800</v>
      </c>
      <c r="G2067" s="12" t="s">
        <v>3800</v>
      </c>
      <c r="H2067" s="12" t="s">
        <v>3800</v>
      </c>
      <c r="I2067" s="12" t="s">
        <v>3800</v>
      </c>
      <c r="J2067" s="12" t="s">
        <v>3800</v>
      </c>
      <c r="K2067" s="12" t="s">
        <v>1875</v>
      </c>
      <c r="L2067" s="12" t="s">
        <v>91</v>
      </c>
      <c r="M2067" s="12" t="s">
        <v>91</v>
      </c>
      <c r="N2067" s="12" t="s">
        <v>91</v>
      </c>
      <c r="O2067" s="12" t="s">
        <v>91</v>
      </c>
      <c r="P2067" s="12" t="s">
        <v>91</v>
      </c>
      <c r="Q2067" s="12" t="s">
        <v>4164</v>
      </c>
      <c r="R2067" s="12" t="s">
        <v>4164</v>
      </c>
      <c r="S2067" s="12" t="s">
        <v>91</v>
      </c>
      <c r="T2067" s="12" t="s">
        <v>16903</v>
      </c>
      <c r="U2067" s="12" t="s">
        <v>3808</v>
      </c>
      <c r="V2067" s="12" t="s">
        <v>6841</v>
      </c>
      <c r="W2067" s="12" t="s">
        <v>91</v>
      </c>
      <c r="X2067" s="12" t="s">
        <v>18823</v>
      </c>
      <c r="Y2067" s="12" t="s">
        <v>18823</v>
      </c>
      <c r="Z2067" s="12" t="s">
        <v>91</v>
      </c>
    </row>
    <row r="2068" spans="1:26">
      <c r="A2068" s="12" t="s">
        <v>177</v>
      </c>
      <c r="B2068" s="12" t="s">
        <v>16598</v>
      </c>
      <c r="C2068" s="12" t="s">
        <v>18824</v>
      </c>
      <c r="D2068" s="12" t="s">
        <v>18825</v>
      </c>
      <c r="E2068" s="12" t="s">
        <v>18713</v>
      </c>
      <c r="F2068" s="12" t="s">
        <v>3800</v>
      </c>
      <c r="G2068" s="12" t="s">
        <v>3800</v>
      </c>
      <c r="H2068" s="12" t="s">
        <v>3800</v>
      </c>
      <c r="I2068" s="12" t="s">
        <v>3800</v>
      </c>
      <c r="J2068" s="12" t="s">
        <v>3800</v>
      </c>
      <c r="K2068" s="12" t="s">
        <v>1875</v>
      </c>
      <c r="L2068" s="12" t="s">
        <v>91</v>
      </c>
      <c r="M2068" s="12" t="s">
        <v>91</v>
      </c>
      <c r="N2068" s="12" t="s">
        <v>91</v>
      </c>
      <c r="O2068" s="12" t="s">
        <v>91</v>
      </c>
      <c r="P2068" s="12" t="s">
        <v>91</v>
      </c>
      <c r="Q2068" s="12" t="s">
        <v>431</v>
      </c>
      <c r="R2068" s="12" t="s">
        <v>431</v>
      </c>
      <c r="S2068" s="12" t="s">
        <v>91</v>
      </c>
      <c r="T2068" s="12" t="s">
        <v>18826</v>
      </c>
      <c r="U2068" s="12" t="s">
        <v>3808</v>
      </c>
      <c r="V2068" s="12" t="s">
        <v>6841</v>
      </c>
      <c r="W2068" s="12" t="s">
        <v>91</v>
      </c>
      <c r="X2068" s="12" t="s">
        <v>18827</v>
      </c>
      <c r="Y2068" s="12" t="s">
        <v>18827</v>
      </c>
      <c r="Z2068" s="12" t="s">
        <v>91</v>
      </c>
    </row>
    <row r="2069" spans="1:26">
      <c r="A2069" s="12" t="s">
        <v>177</v>
      </c>
      <c r="B2069" s="12" t="s">
        <v>9805</v>
      </c>
      <c r="C2069" s="12" t="s">
        <v>18828</v>
      </c>
      <c r="D2069" s="12" t="s">
        <v>18829</v>
      </c>
      <c r="E2069" s="12" t="s">
        <v>18713</v>
      </c>
      <c r="F2069" s="12" t="s">
        <v>1051</v>
      </c>
      <c r="G2069" s="12" t="s">
        <v>1053</v>
      </c>
      <c r="H2069" s="12" t="s">
        <v>1482</v>
      </c>
      <c r="I2069" s="12" t="s">
        <v>3800</v>
      </c>
      <c r="J2069" s="12" t="s">
        <v>1547</v>
      </c>
      <c r="K2069" s="12" t="s">
        <v>1504</v>
      </c>
      <c r="L2069" s="12" t="s">
        <v>3522</v>
      </c>
      <c r="M2069" s="12" t="s">
        <v>3998</v>
      </c>
      <c r="N2069" s="12" t="s">
        <v>3522</v>
      </c>
      <c r="O2069" s="12" t="s">
        <v>91</v>
      </c>
      <c r="P2069" s="12" t="s">
        <v>471</v>
      </c>
      <c r="Q2069" s="12" t="s">
        <v>2172</v>
      </c>
      <c r="R2069" s="12" t="s">
        <v>2038</v>
      </c>
      <c r="S2069" s="12" t="s">
        <v>18830</v>
      </c>
      <c r="T2069" s="12" t="s">
        <v>17429</v>
      </c>
      <c r="U2069" s="12" t="s">
        <v>14822</v>
      </c>
      <c r="V2069" s="12" t="s">
        <v>15069</v>
      </c>
      <c r="W2069" s="12" t="s">
        <v>2</v>
      </c>
      <c r="X2069" s="12" t="s">
        <v>13556</v>
      </c>
      <c r="Y2069" s="12" t="s">
        <v>9518</v>
      </c>
      <c r="Z2069" s="12" t="s">
        <v>18831</v>
      </c>
    </row>
    <row r="2070" spans="1:26">
      <c r="A2070" s="12" t="s">
        <v>177</v>
      </c>
      <c r="B2070" s="12" t="s">
        <v>18502</v>
      </c>
      <c r="C2070" s="12" t="s">
        <v>18832</v>
      </c>
      <c r="D2070" s="12" t="s">
        <v>18833</v>
      </c>
      <c r="E2070" s="12" t="s">
        <v>18713</v>
      </c>
      <c r="F2070" s="12" t="s">
        <v>1875</v>
      </c>
      <c r="G2070" s="12" t="s">
        <v>3800</v>
      </c>
      <c r="H2070" s="12" t="s">
        <v>3800</v>
      </c>
      <c r="I2070" s="12" t="s">
        <v>3800</v>
      </c>
      <c r="J2070" s="12" t="s">
        <v>3800</v>
      </c>
      <c r="K2070" s="12" t="s">
        <v>3800</v>
      </c>
      <c r="L2070" s="12" t="s">
        <v>5398</v>
      </c>
      <c r="M2070" s="12" t="s">
        <v>91</v>
      </c>
      <c r="N2070" s="12" t="s">
        <v>91</v>
      </c>
      <c r="O2070" s="12" t="s">
        <v>91</v>
      </c>
      <c r="P2070" s="12" t="s">
        <v>91</v>
      </c>
      <c r="Q2070" s="12" t="s">
        <v>91</v>
      </c>
      <c r="R2070" s="12" t="s">
        <v>5398</v>
      </c>
      <c r="S2070" s="12" t="s">
        <v>14283</v>
      </c>
      <c r="T2070" s="12" t="s">
        <v>18834</v>
      </c>
      <c r="U2070" s="12" t="s">
        <v>3808</v>
      </c>
      <c r="V2070" s="12" t="s">
        <v>372</v>
      </c>
      <c r="W2070" s="12" t="s">
        <v>3</v>
      </c>
      <c r="X2070" s="12" t="s">
        <v>1814</v>
      </c>
      <c r="Y2070" s="12" t="s">
        <v>1814</v>
      </c>
      <c r="Z2070" s="12" t="s">
        <v>12937</v>
      </c>
    </row>
    <row r="2071" spans="1:26">
      <c r="A2071" s="12" t="s">
        <v>177</v>
      </c>
      <c r="B2071" s="12" t="s">
        <v>16131</v>
      </c>
      <c r="C2071" s="12" t="s">
        <v>18835</v>
      </c>
      <c r="D2071" s="12" t="s">
        <v>18836</v>
      </c>
      <c r="E2071" s="12" t="s">
        <v>18713</v>
      </c>
      <c r="F2071" s="12" t="s">
        <v>1613</v>
      </c>
      <c r="G2071" s="12" t="s">
        <v>1546</v>
      </c>
      <c r="H2071" s="12" t="s">
        <v>1547</v>
      </c>
      <c r="I2071" s="12" t="s">
        <v>1051</v>
      </c>
      <c r="J2071" s="12" t="s">
        <v>3800</v>
      </c>
      <c r="K2071" s="12" t="s">
        <v>3800</v>
      </c>
      <c r="L2071" s="12" t="s">
        <v>3522</v>
      </c>
      <c r="M2071" s="12" t="s">
        <v>2315</v>
      </c>
      <c r="N2071" s="12" t="s">
        <v>3663</v>
      </c>
      <c r="O2071" s="12" t="s">
        <v>3522</v>
      </c>
      <c r="P2071" s="12" t="s">
        <v>91</v>
      </c>
      <c r="Q2071" s="12" t="s">
        <v>91</v>
      </c>
      <c r="R2071" s="12" t="s">
        <v>5150</v>
      </c>
      <c r="S2071" s="12" t="s">
        <v>18641</v>
      </c>
      <c r="T2071" s="12" t="s">
        <v>14911</v>
      </c>
      <c r="U2071" s="12" t="s">
        <v>12848</v>
      </c>
      <c r="V2071" s="12" t="s">
        <v>372</v>
      </c>
      <c r="W2071" s="12" t="s">
        <v>4</v>
      </c>
      <c r="X2071" s="12" t="s">
        <v>16240</v>
      </c>
      <c r="Y2071" s="12" t="s">
        <v>16839</v>
      </c>
      <c r="Z2071" s="12" t="s">
        <v>18837</v>
      </c>
    </row>
    <row r="2072" spans="1:26">
      <c r="A2072" s="12" t="s">
        <v>177</v>
      </c>
      <c r="B2072" s="12" t="s">
        <v>16865</v>
      </c>
      <c r="C2072" s="12" t="s">
        <v>18838</v>
      </c>
      <c r="D2072" s="12" t="s">
        <v>18839</v>
      </c>
      <c r="E2072" s="12" t="s">
        <v>18713</v>
      </c>
      <c r="F2072" s="12" t="s">
        <v>1546</v>
      </c>
      <c r="G2072" s="12" t="s">
        <v>1502</v>
      </c>
      <c r="H2072" s="12" t="s">
        <v>1547</v>
      </c>
      <c r="I2072" s="12" t="s">
        <v>1482</v>
      </c>
      <c r="J2072" s="12" t="s">
        <v>3800</v>
      </c>
      <c r="K2072" s="12" t="s">
        <v>1504</v>
      </c>
      <c r="L2072" s="12" t="s">
        <v>375</v>
      </c>
      <c r="M2072" s="12" t="s">
        <v>431</v>
      </c>
      <c r="N2072" s="12" t="s">
        <v>2773</v>
      </c>
      <c r="O2072" s="12" t="s">
        <v>371</v>
      </c>
      <c r="P2072" s="12" t="s">
        <v>91</v>
      </c>
      <c r="Q2072" s="12" t="s">
        <v>371</v>
      </c>
      <c r="R2072" s="12" t="s">
        <v>2292</v>
      </c>
      <c r="S2072" s="12" t="s">
        <v>13500</v>
      </c>
      <c r="T2072" s="12" t="s">
        <v>18840</v>
      </c>
      <c r="U2072" s="12" t="s">
        <v>16519</v>
      </c>
      <c r="V2072" s="12" t="s">
        <v>15069</v>
      </c>
      <c r="W2072" s="12" t="s">
        <v>3</v>
      </c>
      <c r="X2072" s="12" t="s">
        <v>11882</v>
      </c>
      <c r="Y2072" s="12" t="s">
        <v>16332</v>
      </c>
      <c r="Z2072" s="12" t="s">
        <v>18841</v>
      </c>
    </row>
    <row r="2073" spans="1:26">
      <c r="A2073" s="12" t="s">
        <v>177</v>
      </c>
      <c r="B2073" s="12" t="s">
        <v>14516</v>
      </c>
      <c r="C2073" s="12" t="s">
        <v>18842</v>
      </c>
      <c r="D2073" s="12" t="s">
        <v>18843</v>
      </c>
      <c r="E2073" s="12" t="s">
        <v>18713</v>
      </c>
      <c r="F2073" s="12" t="s">
        <v>1546</v>
      </c>
      <c r="G2073" s="12" t="s">
        <v>1546</v>
      </c>
      <c r="H2073" s="12" t="s">
        <v>1592</v>
      </c>
      <c r="I2073" s="12" t="s">
        <v>3800</v>
      </c>
      <c r="J2073" s="12" t="s">
        <v>1051</v>
      </c>
      <c r="K2073" s="12" t="s">
        <v>3800</v>
      </c>
      <c r="L2073" s="12" t="s">
        <v>4088</v>
      </c>
      <c r="M2073" s="12" t="s">
        <v>2172</v>
      </c>
      <c r="N2073" s="12" t="s">
        <v>3583</v>
      </c>
      <c r="O2073" s="12" t="s">
        <v>91</v>
      </c>
      <c r="P2073" s="12" t="s">
        <v>371</v>
      </c>
      <c r="Q2073" s="12" t="s">
        <v>91</v>
      </c>
      <c r="R2073" s="12" t="s">
        <v>431</v>
      </c>
      <c r="S2073" s="12" t="s">
        <v>15518</v>
      </c>
      <c r="T2073" s="12" t="s">
        <v>18844</v>
      </c>
      <c r="U2073" s="12" t="s">
        <v>12848</v>
      </c>
      <c r="V2073" s="12" t="s">
        <v>372</v>
      </c>
      <c r="W2073" s="12" t="s">
        <v>3</v>
      </c>
      <c r="X2073" s="12" t="s">
        <v>18739</v>
      </c>
      <c r="Y2073" s="12" t="s">
        <v>16801</v>
      </c>
      <c r="Z2073" s="12" t="s">
        <v>18845</v>
      </c>
    </row>
    <row r="2074" spans="1:26">
      <c r="A2074" s="12" t="s">
        <v>177</v>
      </c>
      <c r="B2074" s="12" t="s">
        <v>12554</v>
      </c>
      <c r="C2074" s="12" t="s">
        <v>18846</v>
      </c>
      <c r="D2074" s="12" t="s">
        <v>18847</v>
      </c>
      <c r="E2074" s="12" t="s">
        <v>18848</v>
      </c>
      <c r="F2074" s="12" t="s">
        <v>1482</v>
      </c>
      <c r="G2074" s="12" t="s">
        <v>1502</v>
      </c>
      <c r="H2074" s="12" t="s">
        <v>1613</v>
      </c>
      <c r="I2074" s="12" t="s">
        <v>1502</v>
      </c>
      <c r="J2074" s="12" t="s">
        <v>3800</v>
      </c>
      <c r="K2074" s="12" t="s">
        <v>1051</v>
      </c>
      <c r="L2074" s="12" t="s">
        <v>3522</v>
      </c>
      <c r="M2074" s="12" t="s">
        <v>375</v>
      </c>
      <c r="N2074" s="12" t="s">
        <v>2696</v>
      </c>
      <c r="O2074" s="12" t="s">
        <v>371</v>
      </c>
      <c r="P2074" s="12" t="s">
        <v>91</v>
      </c>
      <c r="Q2074" s="12" t="s">
        <v>371</v>
      </c>
      <c r="R2074" s="12" t="s">
        <v>2250</v>
      </c>
      <c r="S2074" s="12" t="s">
        <v>13033</v>
      </c>
      <c r="T2074" s="12" t="s">
        <v>18849</v>
      </c>
      <c r="U2074" s="12" t="s">
        <v>10456</v>
      </c>
      <c r="V2074" s="12" t="s">
        <v>9981</v>
      </c>
      <c r="W2074" s="12" t="s">
        <v>2</v>
      </c>
      <c r="X2074" s="12" t="s">
        <v>11923</v>
      </c>
      <c r="Y2074" s="12" t="s">
        <v>10968</v>
      </c>
      <c r="Z2074" s="12" t="s">
        <v>18850</v>
      </c>
    </row>
    <row r="2075" spans="1:26">
      <c r="A2075" s="12" t="s">
        <v>177</v>
      </c>
      <c r="B2075" s="12" t="s">
        <v>18370</v>
      </c>
      <c r="C2075" s="12" t="s">
        <v>18851</v>
      </c>
      <c r="D2075" s="12" t="s">
        <v>18852</v>
      </c>
      <c r="E2075" s="12" t="s">
        <v>18848</v>
      </c>
      <c r="F2075" s="12" t="s">
        <v>1053</v>
      </c>
      <c r="G2075" s="12" t="s">
        <v>1592</v>
      </c>
      <c r="H2075" s="12" t="s">
        <v>1482</v>
      </c>
      <c r="I2075" s="12" t="s">
        <v>3800</v>
      </c>
      <c r="J2075" s="12" t="s">
        <v>1051</v>
      </c>
      <c r="K2075" s="12" t="s">
        <v>3800</v>
      </c>
      <c r="L2075" s="12" t="s">
        <v>2315</v>
      </c>
      <c r="M2075" s="12" t="s">
        <v>4769</v>
      </c>
      <c r="N2075" s="12" t="s">
        <v>3522</v>
      </c>
      <c r="O2075" s="12" t="s">
        <v>91</v>
      </c>
      <c r="P2075" s="12" t="s">
        <v>371</v>
      </c>
      <c r="Q2075" s="12" t="s">
        <v>91</v>
      </c>
      <c r="R2075" s="12" t="s">
        <v>2491</v>
      </c>
      <c r="S2075" s="12" t="s">
        <v>18853</v>
      </c>
      <c r="T2075" s="12" t="s">
        <v>11411</v>
      </c>
      <c r="U2075" s="12" t="s">
        <v>4485</v>
      </c>
      <c r="V2075" s="12" t="s">
        <v>372</v>
      </c>
      <c r="W2075" s="12" t="s">
        <v>2</v>
      </c>
      <c r="X2075" s="12" t="s">
        <v>11184</v>
      </c>
      <c r="Y2075" s="12" t="s">
        <v>2243</v>
      </c>
      <c r="Z2075" s="12" t="s">
        <v>18854</v>
      </c>
    </row>
    <row r="2076" spans="1:26">
      <c r="A2076" s="12" t="s">
        <v>177</v>
      </c>
      <c r="B2076" s="12" t="s">
        <v>14129</v>
      </c>
      <c r="C2076" s="12" t="s">
        <v>18855</v>
      </c>
      <c r="D2076" s="12" t="s">
        <v>18856</v>
      </c>
      <c r="E2076" s="12" t="s">
        <v>18848</v>
      </c>
      <c r="F2076" s="12" t="s">
        <v>1504</v>
      </c>
      <c r="G2076" s="12" t="s">
        <v>1546</v>
      </c>
      <c r="H2076" s="12" t="s">
        <v>1547</v>
      </c>
      <c r="I2076" s="12" t="s">
        <v>1502</v>
      </c>
      <c r="J2076" s="12" t="s">
        <v>1051</v>
      </c>
      <c r="K2076" s="12" t="s">
        <v>3800</v>
      </c>
      <c r="L2076" s="12" t="s">
        <v>371</v>
      </c>
      <c r="M2076" s="12" t="s">
        <v>371</v>
      </c>
      <c r="N2076" s="12" t="s">
        <v>471</v>
      </c>
      <c r="O2076" s="12" t="s">
        <v>371</v>
      </c>
      <c r="P2076" s="12" t="s">
        <v>371</v>
      </c>
      <c r="Q2076" s="12" t="s">
        <v>91</v>
      </c>
      <c r="R2076" s="12" t="s">
        <v>5359</v>
      </c>
      <c r="S2076" s="12" t="s">
        <v>18857</v>
      </c>
      <c r="T2076" s="12" t="s">
        <v>18858</v>
      </c>
      <c r="U2076" s="12" t="s">
        <v>18859</v>
      </c>
      <c r="V2076" s="12" t="s">
        <v>372</v>
      </c>
      <c r="W2076" s="12" t="s">
        <v>3</v>
      </c>
      <c r="X2076" s="12" t="s">
        <v>17313</v>
      </c>
      <c r="Y2076" s="12" t="s">
        <v>17603</v>
      </c>
      <c r="Z2076" s="12" t="s">
        <v>18860</v>
      </c>
    </row>
    <row r="2077" spans="1:26">
      <c r="A2077" s="12" t="s">
        <v>177</v>
      </c>
      <c r="B2077" s="12" t="s">
        <v>15710</v>
      </c>
      <c r="C2077" s="12" t="s">
        <v>18861</v>
      </c>
      <c r="D2077" s="12" t="s">
        <v>18862</v>
      </c>
      <c r="E2077" s="12" t="s">
        <v>18848</v>
      </c>
      <c r="F2077" s="12" t="s">
        <v>1051</v>
      </c>
      <c r="G2077" s="12" t="s">
        <v>1504</v>
      </c>
      <c r="H2077" s="12" t="s">
        <v>1613</v>
      </c>
      <c r="I2077" s="12" t="s">
        <v>1482</v>
      </c>
      <c r="J2077" s="12" t="s">
        <v>1051</v>
      </c>
      <c r="K2077" s="12" t="s">
        <v>1502</v>
      </c>
      <c r="L2077" s="12" t="s">
        <v>371</v>
      </c>
      <c r="M2077" s="12" t="s">
        <v>2315</v>
      </c>
      <c r="N2077" s="12" t="s">
        <v>371</v>
      </c>
      <c r="O2077" s="12" t="s">
        <v>371</v>
      </c>
      <c r="P2077" s="12" t="s">
        <v>371</v>
      </c>
      <c r="Q2077" s="12" t="s">
        <v>431</v>
      </c>
      <c r="R2077" s="12" t="s">
        <v>1691</v>
      </c>
      <c r="S2077" s="12" t="s">
        <v>18863</v>
      </c>
      <c r="T2077" s="12" t="s">
        <v>18864</v>
      </c>
      <c r="U2077" s="12" t="s">
        <v>14075</v>
      </c>
      <c r="V2077" s="12" t="s">
        <v>18865</v>
      </c>
      <c r="W2077" s="12" t="s">
        <v>10</v>
      </c>
      <c r="X2077" s="12" t="s">
        <v>10210</v>
      </c>
      <c r="Y2077" s="12" t="s">
        <v>2612</v>
      </c>
      <c r="Z2077" s="12" t="s">
        <v>18866</v>
      </c>
    </row>
    <row r="2078" spans="1:26">
      <c r="A2078" s="12" t="s">
        <v>177</v>
      </c>
      <c r="B2078" s="12" t="s">
        <v>17229</v>
      </c>
      <c r="C2078" s="12" t="s">
        <v>18867</v>
      </c>
      <c r="D2078" s="12" t="s">
        <v>18868</v>
      </c>
      <c r="E2078" s="12" t="s">
        <v>18848</v>
      </c>
      <c r="F2078" s="12" t="s">
        <v>1051</v>
      </c>
      <c r="G2078" s="12" t="s">
        <v>1744</v>
      </c>
      <c r="H2078" s="12" t="s">
        <v>1482</v>
      </c>
      <c r="I2078" s="12" t="s">
        <v>1051</v>
      </c>
      <c r="J2078" s="12" t="s">
        <v>3800</v>
      </c>
      <c r="K2078" s="12" t="s">
        <v>1051</v>
      </c>
      <c r="L2078" s="12" t="s">
        <v>3522</v>
      </c>
      <c r="M2078" s="12" t="s">
        <v>1355</v>
      </c>
      <c r="N2078" s="12" t="s">
        <v>371</v>
      </c>
      <c r="O2078" s="12" t="s">
        <v>371</v>
      </c>
      <c r="P2078" s="12" t="s">
        <v>91</v>
      </c>
      <c r="Q2078" s="12" t="s">
        <v>371</v>
      </c>
      <c r="R2078" s="12" t="s">
        <v>1691</v>
      </c>
      <c r="S2078" s="12" t="s">
        <v>7773</v>
      </c>
      <c r="T2078" s="12" t="s">
        <v>18446</v>
      </c>
      <c r="U2078" s="12" t="s">
        <v>4485</v>
      </c>
      <c r="V2078" s="12" t="s">
        <v>9981</v>
      </c>
      <c r="W2078" s="12" t="s">
        <v>3</v>
      </c>
      <c r="X2078" s="12" t="s">
        <v>15534</v>
      </c>
      <c r="Y2078" s="12" t="s">
        <v>14154</v>
      </c>
      <c r="Z2078" s="12" t="s">
        <v>18869</v>
      </c>
    </row>
    <row r="2079" spans="1:26">
      <c r="A2079" s="12" t="s">
        <v>177</v>
      </c>
      <c r="B2079" s="12" t="s">
        <v>16443</v>
      </c>
      <c r="C2079" s="12" t="s">
        <v>18870</v>
      </c>
      <c r="D2079" s="12" t="s">
        <v>18871</v>
      </c>
      <c r="E2079" s="12" t="s">
        <v>18848</v>
      </c>
      <c r="F2079" s="12" t="s">
        <v>1810</v>
      </c>
      <c r="G2079" s="12" t="s">
        <v>1482</v>
      </c>
      <c r="H2079" s="12" t="s">
        <v>3800</v>
      </c>
      <c r="I2079" s="12" t="s">
        <v>3800</v>
      </c>
      <c r="J2079" s="12" t="s">
        <v>3800</v>
      </c>
      <c r="K2079" s="12" t="s">
        <v>3800</v>
      </c>
      <c r="L2079" s="12" t="s">
        <v>3551</v>
      </c>
      <c r="M2079" s="12" t="s">
        <v>375</v>
      </c>
      <c r="N2079" s="12" t="s">
        <v>91</v>
      </c>
      <c r="O2079" s="12" t="s">
        <v>91</v>
      </c>
      <c r="P2079" s="12" t="s">
        <v>91</v>
      </c>
      <c r="Q2079" s="12" t="s">
        <v>91</v>
      </c>
      <c r="R2079" s="12" t="s">
        <v>2491</v>
      </c>
      <c r="S2079" s="12" t="s">
        <v>16702</v>
      </c>
      <c r="T2079" s="12" t="s">
        <v>18872</v>
      </c>
      <c r="U2079" s="12" t="s">
        <v>3808</v>
      </c>
      <c r="V2079" s="12" t="s">
        <v>372</v>
      </c>
      <c r="W2079" s="12" t="s">
        <v>3</v>
      </c>
      <c r="X2079" s="12" t="s">
        <v>17843</v>
      </c>
      <c r="Y2079" s="12" t="s">
        <v>11164</v>
      </c>
      <c r="Z2079" s="12" t="s">
        <v>18873</v>
      </c>
    </row>
    <row r="2080" spans="1:26">
      <c r="A2080" s="12" t="s">
        <v>177</v>
      </c>
      <c r="B2080" s="12" t="s">
        <v>13270</v>
      </c>
      <c r="C2080" s="12" t="s">
        <v>18874</v>
      </c>
      <c r="D2080" s="12" t="s">
        <v>18875</v>
      </c>
      <c r="E2080" s="12" t="s">
        <v>18848</v>
      </c>
      <c r="F2080" s="12" t="s">
        <v>1053</v>
      </c>
      <c r="G2080" s="12" t="s">
        <v>1547</v>
      </c>
      <c r="H2080" s="12" t="s">
        <v>1504</v>
      </c>
      <c r="I2080" s="12" t="s">
        <v>1051</v>
      </c>
      <c r="J2080" s="12" t="s">
        <v>3800</v>
      </c>
      <c r="K2080" s="12" t="s">
        <v>1051</v>
      </c>
      <c r="L2080" s="12" t="s">
        <v>2730</v>
      </c>
      <c r="M2080" s="12" t="s">
        <v>3522</v>
      </c>
      <c r="N2080" s="12" t="s">
        <v>3522</v>
      </c>
      <c r="O2080" s="12" t="s">
        <v>371</v>
      </c>
      <c r="P2080" s="12" t="s">
        <v>91</v>
      </c>
      <c r="Q2080" s="12" t="s">
        <v>3522</v>
      </c>
      <c r="R2080" s="12" t="s">
        <v>3345</v>
      </c>
      <c r="S2080" s="12" t="s">
        <v>12389</v>
      </c>
      <c r="T2080" s="12" t="s">
        <v>18284</v>
      </c>
      <c r="U2080" s="12" t="s">
        <v>4485</v>
      </c>
      <c r="V2080" s="12" t="s">
        <v>9981</v>
      </c>
      <c r="W2080" s="12" t="s">
        <v>2</v>
      </c>
      <c r="X2080" s="12" t="s">
        <v>14491</v>
      </c>
      <c r="Y2080" s="12" t="s">
        <v>14810</v>
      </c>
      <c r="Z2080" s="12" t="s">
        <v>17829</v>
      </c>
    </row>
    <row r="2081" spans="1:26">
      <c r="A2081" s="12" t="s">
        <v>177</v>
      </c>
      <c r="B2081" s="12" t="s">
        <v>18256</v>
      </c>
      <c r="C2081" s="12" t="s">
        <v>18876</v>
      </c>
      <c r="D2081" s="12" t="s">
        <v>18877</v>
      </c>
      <c r="E2081" s="12" t="s">
        <v>18848</v>
      </c>
      <c r="F2081" s="12" t="s">
        <v>1051</v>
      </c>
      <c r="G2081" s="12" t="s">
        <v>3800</v>
      </c>
      <c r="H2081" s="12" t="s">
        <v>3800</v>
      </c>
      <c r="I2081" s="12" t="s">
        <v>3800</v>
      </c>
      <c r="J2081" s="12" t="s">
        <v>3800</v>
      </c>
      <c r="K2081" s="12" t="s">
        <v>1831</v>
      </c>
      <c r="L2081" s="12" t="s">
        <v>3522</v>
      </c>
      <c r="M2081" s="12" t="s">
        <v>91</v>
      </c>
      <c r="N2081" s="12" t="s">
        <v>91</v>
      </c>
      <c r="O2081" s="12" t="s">
        <v>91</v>
      </c>
      <c r="P2081" s="12" t="s">
        <v>91</v>
      </c>
      <c r="Q2081" s="12" t="s">
        <v>375</v>
      </c>
      <c r="R2081" s="12" t="s">
        <v>2250</v>
      </c>
      <c r="S2081" s="12" t="s">
        <v>14283</v>
      </c>
      <c r="T2081" s="12" t="s">
        <v>18878</v>
      </c>
      <c r="U2081" s="12" t="s">
        <v>3808</v>
      </c>
      <c r="V2081" s="12" t="s">
        <v>18879</v>
      </c>
      <c r="W2081" s="12" t="s">
        <v>3</v>
      </c>
      <c r="X2081" s="12" t="s">
        <v>1814</v>
      </c>
      <c r="Y2081" s="12" t="s">
        <v>1814</v>
      </c>
      <c r="Z2081" s="12" t="s">
        <v>12937</v>
      </c>
    </row>
    <row r="2082" spans="1:26">
      <c r="A2082" s="12" t="s">
        <v>177</v>
      </c>
      <c r="B2082" s="12" t="s">
        <v>17198</v>
      </c>
      <c r="C2082" s="12" t="s">
        <v>18880</v>
      </c>
      <c r="D2082" s="12" t="s">
        <v>18881</v>
      </c>
      <c r="E2082" s="12" t="s">
        <v>18848</v>
      </c>
      <c r="F2082" s="12" t="s">
        <v>3800</v>
      </c>
      <c r="G2082" s="12" t="s">
        <v>3800</v>
      </c>
      <c r="H2082" s="12" t="s">
        <v>3800</v>
      </c>
      <c r="I2082" s="12" t="s">
        <v>3800</v>
      </c>
      <c r="J2082" s="12" t="s">
        <v>3800</v>
      </c>
      <c r="K2082" s="12" t="s">
        <v>1853</v>
      </c>
      <c r="L2082" s="12" t="s">
        <v>91</v>
      </c>
      <c r="M2082" s="12" t="s">
        <v>91</v>
      </c>
      <c r="N2082" s="12" t="s">
        <v>91</v>
      </c>
      <c r="O2082" s="12" t="s">
        <v>91</v>
      </c>
      <c r="P2082" s="12" t="s">
        <v>91</v>
      </c>
      <c r="Q2082" s="12" t="s">
        <v>7443</v>
      </c>
      <c r="R2082" s="12" t="s">
        <v>7443</v>
      </c>
      <c r="S2082" s="12" t="s">
        <v>91</v>
      </c>
      <c r="T2082" s="12" t="s">
        <v>18227</v>
      </c>
      <c r="U2082" s="12" t="s">
        <v>3808</v>
      </c>
      <c r="V2082" s="12" t="s">
        <v>6841</v>
      </c>
      <c r="W2082" s="12" t="s">
        <v>91</v>
      </c>
      <c r="X2082" s="12" t="s">
        <v>18882</v>
      </c>
      <c r="Y2082" s="12" t="s">
        <v>18882</v>
      </c>
      <c r="Z2082" s="12" t="s">
        <v>91</v>
      </c>
    </row>
    <row r="2083" spans="1:26">
      <c r="A2083" s="12" t="s">
        <v>177</v>
      </c>
      <c r="B2083" s="12" t="s">
        <v>18883</v>
      </c>
      <c r="C2083" s="12" t="s">
        <v>18884</v>
      </c>
      <c r="D2083" s="12" t="s">
        <v>18885</v>
      </c>
      <c r="E2083" s="12" t="s">
        <v>18848</v>
      </c>
      <c r="F2083" s="12" t="s">
        <v>1657</v>
      </c>
      <c r="G2083" s="12" t="s">
        <v>1613</v>
      </c>
      <c r="H2083" s="12" t="s">
        <v>3800</v>
      </c>
      <c r="I2083" s="12" t="s">
        <v>3800</v>
      </c>
      <c r="J2083" s="12" t="s">
        <v>3800</v>
      </c>
      <c r="K2083" s="12" t="s">
        <v>1051</v>
      </c>
      <c r="L2083" s="12" t="s">
        <v>3522</v>
      </c>
      <c r="M2083" s="12" t="s">
        <v>3522</v>
      </c>
      <c r="N2083" s="12" t="s">
        <v>91</v>
      </c>
      <c r="O2083" s="12" t="s">
        <v>91</v>
      </c>
      <c r="P2083" s="12" t="s">
        <v>91</v>
      </c>
      <c r="Q2083" s="12" t="s">
        <v>371</v>
      </c>
      <c r="R2083" s="12" t="s">
        <v>7443</v>
      </c>
      <c r="S2083" s="12" t="s">
        <v>10870</v>
      </c>
      <c r="T2083" s="12" t="s">
        <v>11440</v>
      </c>
      <c r="U2083" s="12" t="s">
        <v>3808</v>
      </c>
      <c r="V2083" s="12" t="s">
        <v>9981</v>
      </c>
      <c r="W2083" s="12" t="s">
        <v>10</v>
      </c>
      <c r="X2083" s="12" t="s">
        <v>1814</v>
      </c>
      <c r="Y2083" s="12" t="s">
        <v>1814</v>
      </c>
      <c r="Z2083" s="12" t="s">
        <v>12937</v>
      </c>
    </row>
    <row r="2084" spans="1:26">
      <c r="A2084" s="12" t="s">
        <v>177</v>
      </c>
      <c r="B2084" s="12" t="s">
        <v>18886</v>
      </c>
      <c r="C2084" s="12" t="s">
        <v>18887</v>
      </c>
      <c r="D2084" s="12" t="s">
        <v>18888</v>
      </c>
      <c r="E2084" s="12" t="s">
        <v>18848</v>
      </c>
      <c r="F2084" s="12" t="s">
        <v>1547</v>
      </c>
      <c r="G2084" s="12" t="s">
        <v>1592</v>
      </c>
      <c r="H2084" s="12" t="s">
        <v>1502</v>
      </c>
      <c r="I2084" s="12" t="s">
        <v>1051</v>
      </c>
      <c r="J2084" s="12" t="s">
        <v>3800</v>
      </c>
      <c r="K2084" s="12" t="s">
        <v>1482</v>
      </c>
      <c r="L2084" s="12" t="s">
        <v>3522</v>
      </c>
      <c r="M2084" s="12" t="s">
        <v>3522</v>
      </c>
      <c r="N2084" s="12" t="s">
        <v>3522</v>
      </c>
      <c r="O2084" s="12" t="s">
        <v>3522</v>
      </c>
      <c r="P2084" s="12" t="s">
        <v>91</v>
      </c>
      <c r="Q2084" s="12" t="s">
        <v>3522</v>
      </c>
      <c r="R2084" s="12" t="s">
        <v>3522</v>
      </c>
      <c r="S2084" s="12" t="s">
        <v>14432</v>
      </c>
      <c r="T2084" s="12" t="s">
        <v>11323</v>
      </c>
      <c r="U2084" s="12" t="s">
        <v>4485</v>
      </c>
      <c r="V2084" s="12" t="s">
        <v>774</v>
      </c>
      <c r="W2084" s="12" t="s">
        <v>4</v>
      </c>
      <c r="X2084" s="12" t="s">
        <v>1814</v>
      </c>
      <c r="Y2084" s="12" t="s">
        <v>1814</v>
      </c>
      <c r="Z2084" s="12" t="s">
        <v>12937</v>
      </c>
    </row>
    <row r="2085" spans="1:26">
      <c r="A2085" s="12" t="s">
        <v>177</v>
      </c>
      <c r="B2085" s="12" t="s">
        <v>15679</v>
      </c>
      <c r="C2085" s="12" t="s">
        <v>18889</v>
      </c>
      <c r="D2085" s="12" t="s">
        <v>18890</v>
      </c>
      <c r="E2085" s="12" t="s">
        <v>18848</v>
      </c>
      <c r="F2085" s="12" t="s">
        <v>1482</v>
      </c>
      <c r="G2085" s="12" t="s">
        <v>1592</v>
      </c>
      <c r="H2085" s="12" t="s">
        <v>1613</v>
      </c>
      <c r="I2085" s="12" t="s">
        <v>1051</v>
      </c>
      <c r="J2085" s="12" t="s">
        <v>3800</v>
      </c>
      <c r="K2085" s="12" t="s">
        <v>1051</v>
      </c>
      <c r="L2085" s="12" t="s">
        <v>3522</v>
      </c>
      <c r="M2085" s="12" t="s">
        <v>3522</v>
      </c>
      <c r="N2085" s="12" t="s">
        <v>4261</v>
      </c>
      <c r="O2085" s="12" t="s">
        <v>3522</v>
      </c>
      <c r="P2085" s="12" t="s">
        <v>91</v>
      </c>
      <c r="Q2085" s="12" t="s">
        <v>3522</v>
      </c>
      <c r="R2085" s="12" t="s">
        <v>4300</v>
      </c>
      <c r="S2085" s="12" t="s">
        <v>4799</v>
      </c>
      <c r="T2085" s="12" t="s">
        <v>11341</v>
      </c>
      <c r="U2085" s="12" t="s">
        <v>4485</v>
      </c>
      <c r="V2085" s="12" t="s">
        <v>9981</v>
      </c>
      <c r="W2085" s="12" t="s">
        <v>4</v>
      </c>
      <c r="X2085" s="12" t="s">
        <v>15002</v>
      </c>
      <c r="Y2085" s="12" t="s">
        <v>13511</v>
      </c>
      <c r="Z2085" s="12" t="s">
        <v>18317</v>
      </c>
    </row>
    <row r="2086" spans="1:26">
      <c r="A2086" s="12" t="s">
        <v>177</v>
      </c>
      <c r="B2086" s="12" t="s">
        <v>17358</v>
      </c>
      <c r="C2086" s="12" t="s">
        <v>18891</v>
      </c>
      <c r="D2086" s="12" t="s">
        <v>18892</v>
      </c>
      <c r="E2086" s="12" t="s">
        <v>18848</v>
      </c>
      <c r="F2086" s="12" t="s">
        <v>1764</v>
      </c>
      <c r="G2086" s="12" t="s">
        <v>1482</v>
      </c>
      <c r="H2086" s="12" t="s">
        <v>3800</v>
      </c>
      <c r="I2086" s="12" t="s">
        <v>3800</v>
      </c>
      <c r="J2086" s="12" t="s">
        <v>1482</v>
      </c>
      <c r="K2086" s="12" t="s">
        <v>3800</v>
      </c>
      <c r="L2086" s="12" t="s">
        <v>3522</v>
      </c>
      <c r="M2086" s="12" t="s">
        <v>3522</v>
      </c>
      <c r="N2086" s="12" t="s">
        <v>91</v>
      </c>
      <c r="O2086" s="12" t="s">
        <v>91</v>
      </c>
      <c r="P2086" s="12" t="s">
        <v>375</v>
      </c>
      <c r="Q2086" s="12" t="s">
        <v>91</v>
      </c>
      <c r="R2086" s="12" t="s">
        <v>7443</v>
      </c>
      <c r="S2086" s="12" t="s">
        <v>18525</v>
      </c>
      <c r="T2086" s="12" t="s">
        <v>18625</v>
      </c>
      <c r="U2086" s="12" t="s">
        <v>16682</v>
      </c>
      <c r="V2086" s="12" t="s">
        <v>372</v>
      </c>
      <c r="W2086" s="12" t="s">
        <v>10</v>
      </c>
      <c r="X2086" s="12" t="s">
        <v>14869</v>
      </c>
      <c r="Y2086" s="12" t="s">
        <v>16695</v>
      </c>
      <c r="Z2086" s="12" t="s">
        <v>18893</v>
      </c>
    </row>
    <row r="2087" spans="1:26">
      <c r="A2087" s="12" t="s">
        <v>177</v>
      </c>
      <c r="B2087" s="12" t="s">
        <v>17386</v>
      </c>
      <c r="C2087" s="12" t="s">
        <v>18894</v>
      </c>
      <c r="D2087" s="12" t="s">
        <v>18895</v>
      </c>
      <c r="E2087" s="12" t="s">
        <v>18848</v>
      </c>
      <c r="F2087" s="12" t="s">
        <v>1547</v>
      </c>
      <c r="G2087" s="12" t="s">
        <v>1592</v>
      </c>
      <c r="H2087" s="12" t="s">
        <v>1547</v>
      </c>
      <c r="I2087" s="12" t="s">
        <v>1051</v>
      </c>
      <c r="J2087" s="12" t="s">
        <v>3800</v>
      </c>
      <c r="K2087" s="12" t="s">
        <v>1051</v>
      </c>
      <c r="L2087" s="12" t="s">
        <v>3522</v>
      </c>
      <c r="M2087" s="12" t="s">
        <v>3522</v>
      </c>
      <c r="N2087" s="12" t="s">
        <v>3522</v>
      </c>
      <c r="O2087" s="12" t="s">
        <v>371</v>
      </c>
      <c r="P2087" s="12" t="s">
        <v>91</v>
      </c>
      <c r="Q2087" s="12" t="s">
        <v>3522</v>
      </c>
      <c r="R2087" s="12" t="s">
        <v>7443</v>
      </c>
      <c r="S2087" s="12" t="s">
        <v>5178</v>
      </c>
      <c r="T2087" s="12" t="s">
        <v>15299</v>
      </c>
      <c r="U2087" s="12" t="s">
        <v>4485</v>
      </c>
      <c r="V2087" s="12" t="s">
        <v>9981</v>
      </c>
      <c r="W2087" s="12" t="s">
        <v>2</v>
      </c>
      <c r="X2087" s="12" t="s">
        <v>931</v>
      </c>
      <c r="Y2087" s="12" t="s">
        <v>13036</v>
      </c>
      <c r="Z2087" s="12" t="s">
        <v>18896</v>
      </c>
    </row>
    <row r="2088" spans="1:26">
      <c r="A2088" s="12" t="s">
        <v>177</v>
      </c>
      <c r="B2088" s="12" t="s">
        <v>14757</v>
      </c>
      <c r="C2088" s="12" t="s">
        <v>18897</v>
      </c>
      <c r="D2088" s="12" t="s">
        <v>18898</v>
      </c>
      <c r="E2088" s="12" t="s">
        <v>18848</v>
      </c>
      <c r="F2088" s="12" t="s">
        <v>1810</v>
      </c>
      <c r="G2088" s="12" t="s">
        <v>3800</v>
      </c>
      <c r="H2088" s="12" t="s">
        <v>3800</v>
      </c>
      <c r="I2088" s="12" t="s">
        <v>3800</v>
      </c>
      <c r="J2088" s="12" t="s">
        <v>3800</v>
      </c>
      <c r="K2088" s="12" t="s">
        <v>1482</v>
      </c>
      <c r="L2088" s="12" t="s">
        <v>6240</v>
      </c>
      <c r="M2088" s="12" t="s">
        <v>91</v>
      </c>
      <c r="N2088" s="12" t="s">
        <v>91</v>
      </c>
      <c r="O2088" s="12" t="s">
        <v>91</v>
      </c>
      <c r="P2088" s="12" t="s">
        <v>91</v>
      </c>
      <c r="Q2088" s="12" t="s">
        <v>375</v>
      </c>
      <c r="R2088" s="12" t="s">
        <v>4300</v>
      </c>
      <c r="S2088" s="12" t="s">
        <v>14283</v>
      </c>
      <c r="T2088" s="12" t="s">
        <v>16116</v>
      </c>
      <c r="U2088" s="12" t="s">
        <v>3808</v>
      </c>
      <c r="V2088" s="12" t="s">
        <v>774</v>
      </c>
      <c r="W2088" s="12" t="s">
        <v>3</v>
      </c>
      <c r="X2088" s="12" t="s">
        <v>1814</v>
      </c>
      <c r="Y2088" s="12" t="s">
        <v>1814</v>
      </c>
      <c r="Z2088" s="12" t="s">
        <v>12937</v>
      </c>
    </row>
    <row r="2089" spans="1:26">
      <c r="A2089" s="12" t="s">
        <v>177</v>
      </c>
      <c r="B2089" s="12" t="s">
        <v>16898</v>
      </c>
      <c r="C2089" s="12" t="s">
        <v>18899</v>
      </c>
      <c r="D2089" s="12" t="s">
        <v>18900</v>
      </c>
      <c r="E2089" s="12" t="s">
        <v>18848</v>
      </c>
      <c r="F2089" s="12" t="s">
        <v>1053</v>
      </c>
      <c r="G2089" s="12" t="s">
        <v>1547</v>
      </c>
      <c r="H2089" s="12" t="s">
        <v>1504</v>
      </c>
      <c r="I2089" s="12" t="s">
        <v>3800</v>
      </c>
      <c r="J2089" s="12" t="s">
        <v>3800</v>
      </c>
      <c r="K2089" s="12" t="s">
        <v>1482</v>
      </c>
      <c r="L2089" s="12" t="s">
        <v>2730</v>
      </c>
      <c r="M2089" s="12" t="s">
        <v>2038</v>
      </c>
      <c r="N2089" s="12" t="s">
        <v>2315</v>
      </c>
      <c r="O2089" s="12" t="s">
        <v>91</v>
      </c>
      <c r="P2089" s="12" t="s">
        <v>91</v>
      </c>
      <c r="Q2089" s="12" t="s">
        <v>375</v>
      </c>
      <c r="R2089" s="12" t="s">
        <v>2491</v>
      </c>
      <c r="S2089" s="12" t="s">
        <v>18901</v>
      </c>
      <c r="T2089" s="12" t="s">
        <v>15252</v>
      </c>
      <c r="U2089" s="12" t="s">
        <v>3808</v>
      </c>
      <c r="V2089" s="12" t="s">
        <v>774</v>
      </c>
      <c r="W2089" s="12" t="s">
        <v>2</v>
      </c>
      <c r="X2089" s="12" t="s">
        <v>18248</v>
      </c>
      <c r="Y2089" s="12" t="s">
        <v>15698</v>
      </c>
      <c r="Z2089" s="12" t="s">
        <v>18902</v>
      </c>
    </row>
    <row r="2090" spans="1:26">
      <c r="A2090" s="12" t="s">
        <v>177</v>
      </c>
      <c r="B2090" s="12" t="s">
        <v>14598</v>
      </c>
      <c r="C2090" s="12" t="s">
        <v>18903</v>
      </c>
      <c r="D2090" s="12" t="s">
        <v>18904</v>
      </c>
      <c r="E2090" s="12" t="s">
        <v>18848</v>
      </c>
      <c r="F2090" s="12" t="s">
        <v>1547</v>
      </c>
      <c r="G2090" s="12" t="s">
        <v>1613</v>
      </c>
      <c r="H2090" s="12" t="s">
        <v>1546</v>
      </c>
      <c r="I2090" s="12" t="s">
        <v>3800</v>
      </c>
      <c r="J2090" s="12" t="s">
        <v>3800</v>
      </c>
      <c r="K2090" s="12" t="s">
        <v>3800</v>
      </c>
      <c r="L2090" s="12" t="s">
        <v>3663</v>
      </c>
      <c r="M2090" s="12" t="s">
        <v>4261</v>
      </c>
      <c r="N2090" s="12" t="s">
        <v>3522</v>
      </c>
      <c r="O2090" s="12" t="s">
        <v>91</v>
      </c>
      <c r="P2090" s="12" t="s">
        <v>91</v>
      </c>
      <c r="Q2090" s="12" t="s">
        <v>91</v>
      </c>
      <c r="R2090" s="12" t="s">
        <v>3834</v>
      </c>
      <c r="S2090" s="12" t="s">
        <v>13845</v>
      </c>
      <c r="T2090" s="12" t="s">
        <v>91</v>
      </c>
      <c r="U2090" s="12" t="s">
        <v>3808</v>
      </c>
      <c r="V2090" s="12" t="s">
        <v>372</v>
      </c>
      <c r="W2090" s="12" t="s">
        <v>2</v>
      </c>
      <c r="X2090" s="12" t="s">
        <v>16464</v>
      </c>
      <c r="Y2090" s="12" t="s">
        <v>16454</v>
      </c>
      <c r="Z2090" s="12" t="s">
        <v>18905</v>
      </c>
    </row>
    <row r="2091" spans="1:26">
      <c r="A2091" s="12" t="s">
        <v>177</v>
      </c>
      <c r="B2091" s="12" t="s">
        <v>13078</v>
      </c>
      <c r="C2091" s="12" t="s">
        <v>18906</v>
      </c>
      <c r="D2091" s="12" t="s">
        <v>18907</v>
      </c>
      <c r="E2091" s="12" t="s">
        <v>18848</v>
      </c>
      <c r="F2091" s="12" t="s">
        <v>1546</v>
      </c>
      <c r="G2091" s="12" t="s">
        <v>1504</v>
      </c>
      <c r="H2091" s="12" t="s">
        <v>1504</v>
      </c>
      <c r="I2091" s="12" t="s">
        <v>1482</v>
      </c>
      <c r="J2091" s="12" t="s">
        <v>1482</v>
      </c>
      <c r="K2091" s="12" t="s">
        <v>1504</v>
      </c>
      <c r="L2091" s="12" t="s">
        <v>3522</v>
      </c>
      <c r="M2091" s="12" t="s">
        <v>2315</v>
      </c>
      <c r="N2091" s="12" t="s">
        <v>2315</v>
      </c>
      <c r="O2091" s="12" t="s">
        <v>3522</v>
      </c>
      <c r="P2091" s="12" t="s">
        <v>371</v>
      </c>
      <c r="Q2091" s="12" t="s">
        <v>371</v>
      </c>
      <c r="R2091" s="12" t="s">
        <v>6719</v>
      </c>
      <c r="S2091" s="12" t="s">
        <v>18908</v>
      </c>
      <c r="T2091" s="12" t="s">
        <v>18653</v>
      </c>
      <c r="U2091" s="12" t="s">
        <v>10456</v>
      </c>
      <c r="V2091" s="12" t="s">
        <v>12191</v>
      </c>
      <c r="W2091" s="12" t="s">
        <v>4</v>
      </c>
      <c r="X2091" s="12" t="s">
        <v>11791</v>
      </c>
      <c r="Y2091" s="12" t="s">
        <v>11782</v>
      </c>
      <c r="Z2091" s="12" t="s">
        <v>18909</v>
      </c>
    </row>
    <row r="2092" spans="1:26">
      <c r="A2092" s="12" t="s">
        <v>177</v>
      </c>
      <c r="B2092" s="12" t="s">
        <v>15175</v>
      </c>
      <c r="C2092" s="12" t="s">
        <v>18910</v>
      </c>
      <c r="D2092" s="12" t="s">
        <v>18911</v>
      </c>
      <c r="E2092" s="12" t="s">
        <v>18848</v>
      </c>
      <c r="F2092" s="12" t="s">
        <v>3800</v>
      </c>
      <c r="G2092" s="12" t="s">
        <v>1502</v>
      </c>
      <c r="H2092" s="12" t="s">
        <v>1053</v>
      </c>
      <c r="I2092" s="12" t="s">
        <v>1482</v>
      </c>
      <c r="J2092" s="12" t="s">
        <v>1482</v>
      </c>
      <c r="K2092" s="12" t="s">
        <v>1482</v>
      </c>
      <c r="L2092" s="12" t="s">
        <v>91</v>
      </c>
      <c r="M2092" s="12" t="s">
        <v>371</v>
      </c>
      <c r="N2092" s="12" t="s">
        <v>4674</v>
      </c>
      <c r="O2092" s="12" t="s">
        <v>371</v>
      </c>
      <c r="P2092" s="12" t="s">
        <v>371</v>
      </c>
      <c r="Q2092" s="12" t="s">
        <v>371</v>
      </c>
      <c r="R2092" s="12" t="s">
        <v>5359</v>
      </c>
      <c r="S2092" s="12" t="s">
        <v>18912</v>
      </c>
      <c r="T2092" s="12" t="s">
        <v>13308</v>
      </c>
      <c r="U2092" s="12" t="s">
        <v>10456</v>
      </c>
      <c r="V2092" s="12" t="s">
        <v>774</v>
      </c>
      <c r="W2092" s="12" t="s">
        <v>3</v>
      </c>
      <c r="X2092" s="12" t="s">
        <v>18517</v>
      </c>
      <c r="Y2092" s="12" t="s">
        <v>17229</v>
      </c>
      <c r="Z2092" s="12" t="s">
        <v>18763</v>
      </c>
    </row>
    <row r="2093" spans="1:26">
      <c r="A2093" s="12" t="s">
        <v>177</v>
      </c>
      <c r="B2093" s="12" t="s">
        <v>17210</v>
      </c>
      <c r="C2093" s="12" t="s">
        <v>18913</v>
      </c>
      <c r="D2093" s="12" t="s">
        <v>18914</v>
      </c>
      <c r="E2093" s="12" t="s">
        <v>18848</v>
      </c>
      <c r="F2093" s="12" t="s">
        <v>1592</v>
      </c>
      <c r="G2093" s="12" t="s">
        <v>1547</v>
      </c>
      <c r="H2093" s="12" t="s">
        <v>1592</v>
      </c>
      <c r="I2093" s="12" t="s">
        <v>3800</v>
      </c>
      <c r="J2093" s="12" t="s">
        <v>3800</v>
      </c>
      <c r="K2093" s="12" t="s">
        <v>3800</v>
      </c>
      <c r="L2093" s="12" t="s">
        <v>4769</v>
      </c>
      <c r="M2093" s="12" t="s">
        <v>3522</v>
      </c>
      <c r="N2093" s="12" t="s">
        <v>4012</v>
      </c>
      <c r="O2093" s="12" t="s">
        <v>91</v>
      </c>
      <c r="P2093" s="12" t="s">
        <v>91</v>
      </c>
      <c r="Q2093" s="12" t="s">
        <v>91</v>
      </c>
      <c r="R2093" s="12" t="s">
        <v>3834</v>
      </c>
      <c r="S2093" s="12" t="s">
        <v>8194</v>
      </c>
      <c r="T2093" s="12" t="s">
        <v>18915</v>
      </c>
      <c r="U2093" s="12" t="s">
        <v>3808</v>
      </c>
      <c r="V2093" s="12" t="s">
        <v>372</v>
      </c>
      <c r="W2093" s="12" t="s">
        <v>2</v>
      </c>
      <c r="X2093" s="12" t="s">
        <v>15723</v>
      </c>
      <c r="Y2093" s="12" t="s">
        <v>10772</v>
      </c>
      <c r="Z2093" s="12" t="s">
        <v>18916</v>
      </c>
    </row>
    <row r="2094" spans="1:26">
      <c r="A2094" s="12" t="s">
        <v>177</v>
      </c>
      <c r="B2094" s="12" t="s">
        <v>8573</v>
      </c>
      <c r="C2094" s="12" t="s">
        <v>18917</v>
      </c>
      <c r="D2094" s="12" t="s">
        <v>18918</v>
      </c>
      <c r="E2094" s="12" t="s">
        <v>18848</v>
      </c>
      <c r="F2094" s="12" t="s">
        <v>1853</v>
      </c>
      <c r="G2094" s="12" t="s">
        <v>3800</v>
      </c>
      <c r="H2094" s="12" t="s">
        <v>3800</v>
      </c>
      <c r="I2094" s="12" t="s">
        <v>3800</v>
      </c>
      <c r="J2094" s="12" t="s">
        <v>3800</v>
      </c>
      <c r="K2094" s="12" t="s">
        <v>3800</v>
      </c>
      <c r="L2094" s="12" t="s">
        <v>6719</v>
      </c>
      <c r="M2094" s="12" t="s">
        <v>91</v>
      </c>
      <c r="N2094" s="12" t="s">
        <v>91</v>
      </c>
      <c r="O2094" s="12" t="s">
        <v>91</v>
      </c>
      <c r="P2094" s="12" t="s">
        <v>91</v>
      </c>
      <c r="Q2094" s="12" t="s">
        <v>91</v>
      </c>
      <c r="R2094" s="12" t="s">
        <v>6719</v>
      </c>
      <c r="S2094" s="12" t="s">
        <v>14283</v>
      </c>
      <c r="T2094" s="12" t="s">
        <v>18919</v>
      </c>
      <c r="U2094" s="12" t="s">
        <v>3808</v>
      </c>
      <c r="V2094" s="12" t="s">
        <v>372</v>
      </c>
      <c r="W2094" s="12" t="s">
        <v>3</v>
      </c>
      <c r="X2094" s="12" t="s">
        <v>1814</v>
      </c>
      <c r="Y2094" s="12" t="s">
        <v>1814</v>
      </c>
      <c r="Z2094" s="12" t="s">
        <v>12937</v>
      </c>
    </row>
    <row r="2095" spans="1:26">
      <c r="A2095" s="12" t="s">
        <v>177</v>
      </c>
      <c r="B2095" s="12" t="s">
        <v>18405</v>
      </c>
      <c r="C2095" s="12" t="s">
        <v>18920</v>
      </c>
      <c r="D2095" s="12" t="s">
        <v>18921</v>
      </c>
      <c r="E2095" s="12" t="s">
        <v>18848</v>
      </c>
      <c r="F2095" s="12" t="s">
        <v>1721</v>
      </c>
      <c r="G2095" s="12" t="s">
        <v>1547</v>
      </c>
      <c r="H2095" s="12" t="s">
        <v>1051</v>
      </c>
      <c r="I2095" s="12" t="s">
        <v>3800</v>
      </c>
      <c r="J2095" s="12" t="s">
        <v>3800</v>
      </c>
      <c r="K2095" s="12" t="s">
        <v>3800</v>
      </c>
      <c r="L2095" s="12" t="s">
        <v>4286</v>
      </c>
      <c r="M2095" s="12" t="s">
        <v>3663</v>
      </c>
      <c r="N2095" s="12" t="s">
        <v>3522</v>
      </c>
      <c r="O2095" s="12" t="s">
        <v>91</v>
      </c>
      <c r="P2095" s="12" t="s">
        <v>91</v>
      </c>
      <c r="Q2095" s="12" t="s">
        <v>91</v>
      </c>
      <c r="R2095" s="12" t="s">
        <v>3345</v>
      </c>
      <c r="S2095" s="12" t="s">
        <v>15187</v>
      </c>
      <c r="T2095" s="12" t="s">
        <v>91</v>
      </c>
      <c r="U2095" s="12" t="s">
        <v>3808</v>
      </c>
      <c r="V2095" s="12" t="s">
        <v>372</v>
      </c>
      <c r="W2095" s="12" t="s">
        <v>2</v>
      </c>
      <c r="X2095" s="12" t="s">
        <v>18922</v>
      </c>
      <c r="Y2095" s="12" t="s">
        <v>18772</v>
      </c>
      <c r="Z2095" s="12" t="s">
        <v>18923</v>
      </c>
    </row>
    <row r="2096" spans="1:26">
      <c r="A2096" s="12" t="s">
        <v>177</v>
      </c>
      <c r="B2096" s="12" t="s">
        <v>16534</v>
      </c>
      <c r="C2096" s="12" t="s">
        <v>18924</v>
      </c>
      <c r="D2096" s="12" t="s">
        <v>18925</v>
      </c>
      <c r="E2096" s="12" t="s">
        <v>18848</v>
      </c>
      <c r="F2096" s="12" t="s">
        <v>1547</v>
      </c>
      <c r="G2096" s="12" t="s">
        <v>1613</v>
      </c>
      <c r="H2096" s="12" t="s">
        <v>1502</v>
      </c>
      <c r="I2096" s="12" t="s">
        <v>3800</v>
      </c>
      <c r="J2096" s="12" t="s">
        <v>1051</v>
      </c>
      <c r="K2096" s="12" t="s">
        <v>1051</v>
      </c>
      <c r="L2096" s="12" t="s">
        <v>3522</v>
      </c>
      <c r="M2096" s="12" t="s">
        <v>3522</v>
      </c>
      <c r="N2096" s="12" t="s">
        <v>375</v>
      </c>
      <c r="O2096" s="12" t="s">
        <v>91</v>
      </c>
      <c r="P2096" s="12" t="s">
        <v>3522</v>
      </c>
      <c r="Q2096" s="12" t="s">
        <v>3522</v>
      </c>
      <c r="R2096" s="12" t="s">
        <v>3345</v>
      </c>
      <c r="S2096" s="12" t="s">
        <v>5178</v>
      </c>
      <c r="T2096" s="12" t="s">
        <v>7105</v>
      </c>
      <c r="U2096" s="12" t="s">
        <v>4485</v>
      </c>
      <c r="V2096" s="12" t="s">
        <v>9981</v>
      </c>
      <c r="W2096" s="12" t="s">
        <v>11</v>
      </c>
      <c r="X2096" s="12" t="s">
        <v>9890</v>
      </c>
      <c r="Y2096" s="12" t="s">
        <v>15346</v>
      </c>
      <c r="Z2096" s="12" t="s">
        <v>18926</v>
      </c>
    </row>
    <row r="2097" spans="1:26">
      <c r="A2097" s="12" t="s">
        <v>177</v>
      </c>
      <c r="B2097" s="12" t="s">
        <v>16845</v>
      </c>
      <c r="C2097" s="12" t="s">
        <v>18927</v>
      </c>
      <c r="D2097" s="12" t="s">
        <v>18928</v>
      </c>
      <c r="E2097" s="12" t="s">
        <v>18848</v>
      </c>
      <c r="F2097" s="12" t="s">
        <v>1053</v>
      </c>
      <c r="G2097" s="12" t="s">
        <v>1547</v>
      </c>
      <c r="H2097" s="12" t="s">
        <v>1482</v>
      </c>
      <c r="I2097" s="12" t="s">
        <v>1051</v>
      </c>
      <c r="J2097" s="12" t="s">
        <v>3800</v>
      </c>
      <c r="K2097" s="12" t="s">
        <v>1482</v>
      </c>
      <c r="L2097" s="12" t="s">
        <v>4674</v>
      </c>
      <c r="M2097" s="12" t="s">
        <v>371</v>
      </c>
      <c r="N2097" s="12" t="s">
        <v>371</v>
      </c>
      <c r="O2097" s="12" t="s">
        <v>371</v>
      </c>
      <c r="P2097" s="12" t="s">
        <v>91</v>
      </c>
      <c r="Q2097" s="12" t="s">
        <v>371</v>
      </c>
      <c r="R2097" s="12" t="s">
        <v>5359</v>
      </c>
      <c r="S2097" s="12" t="s">
        <v>11340</v>
      </c>
      <c r="T2097" s="12" t="s">
        <v>18929</v>
      </c>
      <c r="U2097" s="12" t="s">
        <v>4485</v>
      </c>
      <c r="V2097" s="12" t="s">
        <v>774</v>
      </c>
      <c r="W2097" s="12" t="s">
        <v>3</v>
      </c>
      <c r="X2097" s="12" t="s">
        <v>18517</v>
      </c>
      <c r="Y2097" s="12" t="s">
        <v>17229</v>
      </c>
      <c r="Z2097" s="12" t="s">
        <v>18763</v>
      </c>
    </row>
    <row r="2098" spans="1:26">
      <c r="A2098" s="12" t="s">
        <v>177</v>
      </c>
      <c r="B2098" s="12" t="s">
        <v>18214</v>
      </c>
      <c r="C2098" s="12" t="s">
        <v>18930</v>
      </c>
      <c r="D2098" s="12" t="s">
        <v>18931</v>
      </c>
      <c r="E2098" s="12" t="s">
        <v>18848</v>
      </c>
      <c r="F2098" s="12" t="s">
        <v>1592</v>
      </c>
      <c r="G2098" s="12" t="s">
        <v>1504</v>
      </c>
      <c r="H2098" s="12" t="s">
        <v>1502</v>
      </c>
      <c r="I2098" s="12" t="s">
        <v>1051</v>
      </c>
      <c r="J2098" s="12" t="s">
        <v>1504</v>
      </c>
      <c r="K2098" s="12" t="s">
        <v>1051</v>
      </c>
      <c r="L2098" s="12" t="s">
        <v>371</v>
      </c>
      <c r="M2098" s="12" t="s">
        <v>371</v>
      </c>
      <c r="N2098" s="12" t="s">
        <v>371</v>
      </c>
      <c r="O2098" s="12" t="s">
        <v>371</v>
      </c>
      <c r="P2098" s="12" t="s">
        <v>371</v>
      </c>
      <c r="Q2098" s="12" t="s">
        <v>371</v>
      </c>
      <c r="R2098" s="12" t="s">
        <v>371</v>
      </c>
      <c r="S2098" s="12" t="s">
        <v>4799</v>
      </c>
      <c r="T2098" s="12" t="s">
        <v>18035</v>
      </c>
      <c r="U2098" s="12" t="s">
        <v>10456</v>
      </c>
      <c r="V2098" s="12" t="s">
        <v>9981</v>
      </c>
      <c r="W2098" s="12" t="s">
        <v>3</v>
      </c>
      <c r="X2098" s="12" t="s">
        <v>1814</v>
      </c>
      <c r="Y2098" s="12" t="s">
        <v>1814</v>
      </c>
      <c r="Z2098" s="12" t="s">
        <v>12937</v>
      </c>
    </row>
    <row r="2099" spans="1:26">
      <c r="A2099" s="12" t="s">
        <v>177</v>
      </c>
      <c r="B2099" s="12" t="s">
        <v>11023</v>
      </c>
      <c r="C2099" s="12" t="s">
        <v>18932</v>
      </c>
      <c r="D2099" s="12" t="s">
        <v>18933</v>
      </c>
      <c r="E2099" s="12" t="s">
        <v>18848</v>
      </c>
      <c r="F2099" s="12" t="s">
        <v>1502</v>
      </c>
      <c r="G2099" s="12" t="s">
        <v>1592</v>
      </c>
      <c r="H2099" s="12" t="s">
        <v>1502</v>
      </c>
      <c r="I2099" s="12" t="s">
        <v>1051</v>
      </c>
      <c r="J2099" s="12" t="s">
        <v>1504</v>
      </c>
      <c r="K2099" s="12" t="s">
        <v>3800</v>
      </c>
      <c r="L2099" s="12" t="s">
        <v>371</v>
      </c>
      <c r="M2099" s="12" t="s">
        <v>1355</v>
      </c>
      <c r="N2099" s="12" t="s">
        <v>371</v>
      </c>
      <c r="O2099" s="12" t="s">
        <v>371</v>
      </c>
      <c r="P2099" s="12" t="s">
        <v>371</v>
      </c>
      <c r="Q2099" s="12" t="s">
        <v>91</v>
      </c>
      <c r="R2099" s="12" t="s">
        <v>5359</v>
      </c>
      <c r="S2099" s="12" t="s">
        <v>18105</v>
      </c>
      <c r="T2099" s="12" t="s">
        <v>12600</v>
      </c>
      <c r="U2099" s="12" t="s">
        <v>10456</v>
      </c>
      <c r="V2099" s="12" t="s">
        <v>372</v>
      </c>
      <c r="W2099" s="12" t="s">
        <v>3</v>
      </c>
      <c r="X2099" s="12" t="s">
        <v>16832</v>
      </c>
      <c r="Y2099" s="12" t="s">
        <v>18583</v>
      </c>
      <c r="Z2099" s="12" t="s">
        <v>18934</v>
      </c>
    </row>
    <row r="2100" spans="1:26">
      <c r="A2100" s="12" t="s">
        <v>177</v>
      </c>
      <c r="B2100" s="12" t="s">
        <v>18618</v>
      </c>
      <c r="C2100" s="12" t="s">
        <v>18935</v>
      </c>
      <c r="D2100" s="12" t="s">
        <v>18936</v>
      </c>
      <c r="E2100" s="12" t="s">
        <v>18848</v>
      </c>
      <c r="F2100" s="12" t="s">
        <v>1764</v>
      </c>
      <c r="G2100" s="12" t="s">
        <v>1502</v>
      </c>
      <c r="H2100" s="12" t="s">
        <v>3800</v>
      </c>
      <c r="I2100" s="12" t="s">
        <v>3800</v>
      </c>
      <c r="J2100" s="12" t="s">
        <v>3800</v>
      </c>
      <c r="K2100" s="12" t="s">
        <v>3800</v>
      </c>
      <c r="L2100" s="12" t="s">
        <v>2038</v>
      </c>
      <c r="M2100" s="12" t="s">
        <v>2696</v>
      </c>
      <c r="N2100" s="12" t="s">
        <v>91</v>
      </c>
      <c r="O2100" s="12" t="s">
        <v>91</v>
      </c>
      <c r="P2100" s="12" t="s">
        <v>91</v>
      </c>
      <c r="Q2100" s="12" t="s">
        <v>91</v>
      </c>
      <c r="R2100" s="12" t="s">
        <v>6719</v>
      </c>
      <c r="S2100" s="12" t="s">
        <v>18937</v>
      </c>
      <c r="T2100" s="12" t="s">
        <v>91</v>
      </c>
      <c r="U2100" s="12" t="s">
        <v>3808</v>
      </c>
      <c r="V2100" s="12" t="s">
        <v>372</v>
      </c>
      <c r="W2100" s="12" t="s">
        <v>10</v>
      </c>
      <c r="X2100" s="12" t="s">
        <v>13154</v>
      </c>
      <c r="Y2100" s="12" t="s">
        <v>18426</v>
      </c>
      <c r="Z2100" s="12" t="s">
        <v>18938</v>
      </c>
    </row>
    <row r="2101" spans="1:26">
      <c r="A2101" s="12" t="s">
        <v>177</v>
      </c>
      <c r="B2101" s="12" t="s">
        <v>18246</v>
      </c>
      <c r="C2101" s="12" t="s">
        <v>18939</v>
      </c>
      <c r="D2101" s="12" t="s">
        <v>18940</v>
      </c>
      <c r="E2101" s="12" t="s">
        <v>18848</v>
      </c>
      <c r="F2101" s="12" t="s">
        <v>1590</v>
      </c>
      <c r="G2101" s="12" t="s">
        <v>1547</v>
      </c>
      <c r="H2101" s="12" t="s">
        <v>3800</v>
      </c>
      <c r="I2101" s="12" t="s">
        <v>3800</v>
      </c>
      <c r="J2101" s="12" t="s">
        <v>1482</v>
      </c>
      <c r="K2101" s="12" t="s">
        <v>1051</v>
      </c>
      <c r="L2101" s="12" t="s">
        <v>4985</v>
      </c>
      <c r="M2101" s="12" t="s">
        <v>3663</v>
      </c>
      <c r="N2101" s="12" t="s">
        <v>91</v>
      </c>
      <c r="O2101" s="12" t="s">
        <v>91</v>
      </c>
      <c r="P2101" s="12" t="s">
        <v>375</v>
      </c>
      <c r="Q2101" s="12" t="s">
        <v>371</v>
      </c>
      <c r="R2101" s="12" t="s">
        <v>10384</v>
      </c>
      <c r="S2101" s="12" t="s">
        <v>18941</v>
      </c>
      <c r="T2101" s="12" t="s">
        <v>91</v>
      </c>
      <c r="U2101" s="12" t="s">
        <v>16682</v>
      </c>
      <c r="V2101" s="12" t="s">
        <v>9981</v>
      </c>
      <c r="W2101" s="12" t="s">
        <v>10</v>
      </c>
      <c r="X2101" s="12" t="s">
        <v>1749</v>
      </c>
      <c r="Y2101" s="12" t="s">
        <v>17269</v>
      </c>
      <c r="Z2101" s="12" t="s">
        <v>18942</v>
      </c>
    </row>
    <row r="2102" spans="1:26">
      <c r="A2102" s="12" t="s">
        <v>177</v>
      </c>
      <c r="B2102" s="12" t="s">
        <v>6207</v>
      </c>
      <c r="C2102" s="12" t="s">
        <v>18943</v>
      </c>
      <c r="D2102" s="12" t="s">
        <v>18944</v>
      </c>
      <c r="E2102" s="12" t="s">
        <v>18848</v>
      </c>
      <c r="F2102" s="12" t="s">
        <v>1482</v>
      </c>
      <c r="G2102" s="12" t="s">
        <v>1504</v>
      </c>
      <c r="H2102" s="12" t="s">
        <v>1547</v>
      </c>
      <c r="I2102" s="12" t="s">
        <v>1504</v>
      </c>
      <c r="J2102" s="12" t="s">
        <v>1547</v>
      </c>
      <c r="K2102" s="12" t="s">
        <v>1051</v>
      </c>
      <c r="L2102" s="12" t="s">
        <v>371</v>
      </c>
      <c r="M2102" s="12" t="s">
        <v>2172</v>
      </c>
      <c r="N2102" s="12" t="s">
        <v>371</v>
      </c>
      <c r="O2102" s="12" t="s">
        <v>371</v>
      </c>
      <c r="P2102" s="12" t="s">
        <v>371</v>
      </c>
      <c r="Q2102" s="12" t="s">
        <v>371</v>
      </c>
      <c r="R2102" s="12" t="s">
        <v>5359</v>
      </c>
      <c r="S2102" s="12" t="s">
        <v>18945</v>
      </c>
      <c r="T2102" s="12" t="s">
        <v>18946</v>
      </c>
      <c r="U2102" s="12" t="s">
        <v>18947</v>
      </c>
      <c r="V2102" s="12" t="s">
        <v>9981</v>
      </c>
      <c r="W2102" s="12" t="s">
        <v>3</v>
      </c>
      <c r="X2102" s="12" t="s">
        <v>12038</v>
      </c>
      <c r="Y2102" s="12" t="s">
        <v>13711</v>
      </c>
      <c r="Z2102" s="12" t="s">
        <v>18948</v>
      </c>
    </row>
    <row r="2103" spans="1:26">
      <c r="A2103" s="12" t="s">
        <v>177</v>
      </c>
      <c r="B2103" s="12" t="s">
        <v>14932</v>
      </c>
      <c r="C2103" s="12" t="s">
        <v>18949</v>
      </c>
      <c r="D2103" s="12" t="s">
        <v>18950</v>
      </c>
      <c r="E2103" s="12" t="s">
        <v>18848</v>
      </c>
      <c r="F2103" s="12" t="s">
        <v>1613</v>
      </c>
      <c r="G2103" s="12" t="s">
        <v>1613</v>
      </c>
      <c r="H2103" s="12" t="s">
        <v>1051</v>
      </c>
      <c r="I2103" s="12" t="s">
        <v>3800</v>
      </c>
      <c r="J2103" s="12" t="s">
        <v>3800</v>
      </c>
      <c r="K2103" s="12" t="s">
        <v>1482</v>
      </c>
      <c r="L2103" s="12" t="s">
        <v>4104</v>
      </c>
      <c r="M2103" s="12" t="s">
        <v>3522</v>
      </c>
      <c r="N2103" s="12" t="s">
        <v>3522</v>
      </c>
      <c r="O2103" s="12" t="s">
        <v>91</v>
      </c>
      <c r="P2103" s="12" t="s">
        <v>91</v>
      </c>
      <c r="Q2103" s="12" t="s">
        <v>375</v>
      </c>
      <c r="R2103" s="12" t="s">
        <v>3345</v>
      </c>
      <c r="S2103" s="12" t="s">
        <v>15672</v>
      </c>
      <c r="T2103" s="12" t="s">
        <v>7593</v>
      </c>
      <c r="U2103" s="12" t="s">
        <v>3808</v>
      </c>
      <c r="V2103" s="12" t="s">
        <v>774</v>
      </c>
      <c r="W2103" s="12" t="s">
        <v>2</v>
      </c>
      <c r="X2103" s="12" t="s">
        <v>18350</v>
      </c>
      <c r="Y2103" s="12" t="s">
        <v>18777</v>
      </c>
      <c r="Z2103" s="12" t="s">
        <v>18951</v>
      </c>
    </row>
    <row r="2104" spans="1:26">
      <c r="A2104" s="12" t="s">
        <v>177</v>
      </c>
      <c r="B2104" s="12" t="s">
        <v>16554</v>
      </c>
      <c r="C2104" s="12" t="s">
        <v>18952</v>
      </c>
      <c r="D2104" s="12" t="s">
        <v>18953</v>
      </c>
      <c r="E2104" s="12" t="s">
        <v>18848</v>
      </c>
      <c r="F2104" s="12" t="s">
        <v>1853</v>
      </c>
      <c r="G2104" s="12" t="s">
        <v>3800</v>
      </c>
      <c r="H2104" s="12" t="s">
        <v>3800</v>
      </c>
      <c r="I2104" s="12" t="s">
        <v>3800</v>
      </c>
      <c r="J2104" s="12" t="s">
        <v>3800</v>
      </c>
      <c r="K2104" s="12" t="s">
        <v>3800</v>
      </c>
      <c r="L2104" s="12" t="s">
        <v>5013</v>
      </c>
      <c r="M2104" s="12" t="s">
        <v>91</v>
      </c>
      <c r="N2104" s="12" t="s">
        <v>91</v>
      </c>
      <c r="O2104" s="12" t="s">
        <v>91</v>
      </c>
      <c r="P2104" s="12" t="s">
        <v>91</v>
      </c>
      <c r="Q2104" s="12" t="s">
        <v>91</v>
      </c>
      <c r="R2104" s="12" t="s">
        <v>5013</v>
      </c>
      <c r="S2104" s="12" t="s">
        <v>14283</v>
      </c>
      <c r="T2104" s="12" t="s">
        <v>18954</v>
      </c>
      <c r="U2104" s="12" t="s">
        <v>3808</v>
      </c>
      <c r="V2104" s="12" t="s">
        <v>372</v>
      </c>
      <c r="W2104" s="12" t="s">
        <v>3</v>
      </c>
      <c r="X2104" s="12" t="s">
        <v>1814</v>
      </c>
      <c r="Y2104" s="12" t="s">
        <v>1814</v>
      </c>
      <c r="Z2104" s="12" t="s">
        <v>12937</v>
      </c>
    </row>
    <row r="2105" spans="1:26">
      <c r="A2105" s="12" t="s">
        <v>177</v>
      </c>
      <c r="B2105" s="12" t="s">
        <v>16286</v>
      </c>
      <c r="C2105" s="12" t="s">
        <v>18955</v>
      </c>
      <c r="D2105" s="12" t="s">
        <v>18956</v>
      </c>
      <c r="E2105" s="12" t="s">
        <v>18957</v>
      </c>
      <c r="F2105" s="12" t="s">
        <v>1502</v>
      </c>
      <c r="G2105" s="12" t="s">
        <v>1547</v>
      </c>
      <c r="H2105" s="12" t="s">
        <v>1547</v>
      </c>
      <c r="I2105" s="12" t="s">
        <v>3800</v>
      </c>
      <c r="J2105" s="12" t="s">
        <v>1482</v>
      </c>
      <c r="K2105" s="12" t="s">
        <v>1482</v>
      </c>
      <c r="L2105" s="12" t="s">
        <v>375</v>
      </c>
      <c r="M2105" s="12" t="s">
        <v>3663</v>
      </c>
      <c r="N2105" s="12" t="s">
        <v>2038</v>
      </c>
      <c r="O2105" s="12" t="s">
        <v>91</v>
      </c>
      <c r="P2105" s="12" t="s">
        <v>375</v>
      </c>
      <c r="Q2105" s="12" t="s">
        <v>375</v>
      </c>
      <c r="R2105" s="12" t="s">
        <v>3772</v>
      </c>
      <c r="S2105" s="12" t="s">
        <v>18908</v>
      </c>
      <c r="T2105" s="12" t="s">
        <v>18958</v>
      </c>
      <c r="U2105" s="12" t="s">
        <v>14338</v>
      </c>
      <c r="V2105" s="12" t="s">
        <v>14877</v>
      </c>
      <c r="W2105" s="12" t="s">
        <v>2</v>
      </c>
      <c r="X2105" s="12" t="s">
        <v>17966</v>
      </c>
      <c r="Y2105" s="12" t="s">
        <v>14318</v>
      </c>
      <c r="Z2105" s="12" t="s">
        <v>18959</v>
      </c>
    </row>
    <row r="2106" spans="1:26">
      <c r="A2106" s="12" t="s">
        <v>177</v>
      </c>
      <c r="B2106" s="12" t="s">
        <v>13072</v>
      </c>
      <c r="C2106" s="12" t="s">
        <v>18960</v>
      </c>
      <c r="D2106" s="12" t="s">
        <v>18961</v>
      </c>
      <c r="E2106" s="12" t="s">
        <v>18957</v>
      </c>
      <c r="F2106" s="12" t="s">
        <v>1592</v>
      </c>
      <c r="G2106" s="12" t="s">
        <v>1053</v>
      </c>
      <c r="H2106" s="12" t="s">
        <v>1051</v>
      </c>
      <c r="I2106" s="12" t="s">
        <v>3800</v>
      </c>
      <c r="J2106" s="12" t="s">
        <v>3800</v>
      </c>
      <c r="K2106" s="12" t="s">
        <v>1051</v>
      </c>
      <c r="L2106" s="12" t="s">
        <v>1355</v>
      </c>
      <c r="M2106" s="12" t="s">
        <v>371</v>
      </c>
      <c r="N2106" s="12" t="s">
        <v>371</v>
      </c>
      <c r="O2106" s="12" t="s">
        <v>91</v>
      </c>
      <c r="P2106" s="12" t="s">
        <v>91</v>
      </c>
      <c r="Q2106" s="12" t="s">
        <v>371</v>
      </c>
      <c r="R2106" s="12" t="s">
        <v>16751</v>
      </c>
      <c r="S2106" s="12" t="s">
        <v>18901</v>
      </c>
      <c r="T2106" s="12" t="s">
        <v>17913</v>
      </c>
      <c r="U2106" s="12" t="s">
        <v>3808</v>
      </c>
      <c r="V2106" s="12" t="s">
        <v>1164</v>
      </c>
      <c r="W2106" s="12" t="s">
        <v>3</v>
      </c>
      <c r="X2106" s="12" t="s">
        <v>14986</v>
      </c>
      <c r="Y2106" s="12" t="s">
        <v>12499</v>
      </c>
      <c r="Z2106" s="12" t="s">
        <v>18962</v>
      </c>
    </row>
    <row r="2107" spans="1:26">
      <c r="A2107" s="12" t="s">
        <v>177</v>
      </c>
      <c r="B2107" s="12" t="s">
        <v>18963</v>
      </c>
      <c r="C2107" s="12" t="s">
        <v>18964</v>
      </c>
      <c r="D2107" s="12" t="s">
        <v>18965</v>
      </c>
      <c r="E2107" s="12" t="s">
        <v>18957</v>
      </c>
      <c r="F2107" s="12" t="s">
        <v>1613</v>
      </c>
      <c r="G2107" s="12" t="s">
        <v>1546</v>
      </c>
      <c r="H2107" s="12" t="s">
        <v>3800</v>
      </c>
      <c r="I2107" s="12" t="s">
        <v>1482</v>
      </c>
      <c r="J2107" s="12" t="s">
        <v>3800</v>
      </c>
      <c r="K2107" s="12" t="s">
        <v>1482</v>
      </c>
      <c r="L2107" s="12" t="s">
        <v>2696</v>
      </c>
      <c r="M2107" s="12" t="s">
        <v>3522</v>
      </c>
      <c r="N2107" s="12" t="s">
        <v>91</v>
      </c>
      <c r="O2107" s="12" t="s">
        <v>375</v>
      </c>
      <c r="P2107" s="12" t="s">
        <v>91</v>
      </c>
      <c r="Q2107" s="12" t="s">
        <v>375</v>
      </c>
      <c r="R2107" s="12" t="s">
        <v>3998</v>
      </c>
      <c r="S2107" s="12" t="s">
        <v>9864</v>
      </c>
      <c r="T2107" s="12" t="s">
        <v>9143</v>
      </c>
      <c r="U2107" s="12" t="s">
        <v>14338</v>
      </c>
      <c r="V2107" s="12" t="s">
        <v>14877</v>
      </c>
      <c r="W2107" s="12" t="s">
        <v>10</v>
      </c>
      <c r="X2107" s="12" t="s">
        <v>14899</v>
      </c>
      <c r="Y2107" s="12" t="s">
        <v>15799</v>
      </c>
      <c r="Z2107" s="12" t="s">
        <v>18966</v>
      </c>
    </row>
    <row r="2108" spans="1:26">
      <c r="A2108" s="12" t="s">
        <v>177</v>
      </c>
      <c r="B2108" s="12" t="s">
        <v>18967</v>
      </c>
      <c r="C2108" s="12" t="s">
        <v>18968</v>
      </c>
      <c r="D2108" s="12" t="s">
        <v>18969</v>
      </c>
      <c r="E2108" s="12" t="s">
        <v>18957</v>
      </c>
      <c r="F2108" s="12" t="s">
        <v>1764</v>
      </c>
      <c r="G2108" s="12" t="s">
        <v>1504</v>
      </c>
      <c r="H2108" s="12" t="s">
        <v>3800</v>
      </c>
      <c r="I2108" s="12" t="s">
        <v>3800</v>
      </c>
      <c r="J2108" s="12" t="s">
        <v>3800</v>
      </c>
      <c r="K2108" s="12" t="s">
        <v>3800</v>
      </c>
      <c r="L2108" s="12" t="s">
        <v>3522</v>
      </c>
      <c r="M2108" s="12" t="s">
        <v>2315</v>
      </c>
      <c r="N2108" s="12" t="s">
        <v>91</v>
      </c>
      <c r="O2108" s="12" t="s">
        <v>91</v>
      </c>
      <c r="P2108" s="12" t="s">
        <v>91</v>
      </c>
      <c r="Q2108" s="12" t="s">
        <v>91</v>
      </c>
      <c r="R2108" s="12" t="s">
        <v>7079</v>
      </c>
      <c r="S2108" s="12" t="s">
        <v>11161</v>
      </c>
      <c r="T2108" s="12" t="s">
        <v>17948</v>
      </c>
      <c r="U2108" s="12" t="s">
        <v>3808</v>
      </c>
      <c r="V2108" s="12" t="s">
        <v>372</v>
      </c>
      <c r="W2108" s="12" t="s">
        <v>10</v>
      </c>
      <c r="X2108" s="12" t="s">
        <v>16514</v>
      </c>
      <c r="Y2108" s="12" t="s">
        <v>13711</v>
      </c>
      <c r="Z2108" s="12" t="s">
        <v>18948</v>
      </c>
    </row>
    <row r="2109" spans="1:26">
      <c r="A2109" s="12" t="s">
        <v>177</v>
      </c>
      <c r="B2109" s="12" t="s">
        <v>17364</v>
      </c>
      <c r="C2109" s="12" t="s">
        <v>18970</v>
      </c>
      <c r="D2109" s="12" t="s">
        <v>18971</v>
      </c>
      <c r="E2109" s="12" t="s">
        <v>18957</v>
      </c>
      <c r="F2109" s="12" t="s">
        <v>1547</v>
      </c>
      <c r="G2109" s="12" t="s">
        <v>1502</v>
      </c>
      <c r="H2109" s="12" t="s">
        <v>1504</v>
      </c>
      <c r="I2109" s="12" t="s">
        <v>1504</v>
      </c>
      <c r="J2109" s="12" t="s">
        <v>1051</v>
      </c>
      <c r="K2109" s="12" t="s">
        <v>1482</v>
      </c>
      <c r="L2109" s="12" t="s">
        <v>471</v>
      </c>
      <c r="M2109" s="12" t="s">
        <v>375</v>
      </c>
      <c r="N2109" s="12" t="s">
        <v>371</v>
      </c>
      <c r="O2109" s="12" t="s">
        <v>371</v>
      </c>
      <c r="P2109" s="12" t="s">
        <v>371</v>
      </c>
      <c r="Q2109" s="12" t="s">
        <v>371</v>
      </c>
      <c r="R2109" s="12" t="s">
        <v>4088</v>
      </c>
      <c r="S2109" s="12" t="s">
        <v>18908</v>
      </c>
      <c r="T2109" s="12" t="s">
        <v>11341</v>
      </c>
      <c r="U2109" s="12" t="s">
        <v>11788</v>
      </c>
      <c r="V2109" s="12" t="s">
        <v>14877</v>
      </c>
      <c r="W2109" s="12" t="s">
        <v>3</v>
      </c>
      <c r="X2109" s="12" t="s">
        <v>15669</v>
      </c>
      <c r="Y2109" s="12" t="s">
        <v>10948</v>
      </c>
      <c r="Z2109" s="12" t="s">
        <v>18972</v>
      </c>
    </row>
    <row r="2110" spans="1:26">
      <c r="A2110" s="12" t="s">
        <v>177</v>
      </c>
      <c r="B2110" s="12" t="s">
        <v>15190</v>
      </c>
      <c r="C2110" s="12" t="s">
        <v>18973</v>
      </c>
      <c r="D2110" s="12" t="s">
        <v>18974</v>
      </c>
      <c r="E2110" s="12" t="s">
        <v>18957</v>
      </c>
      <c r="F2110" s="12" t="s">
        <v>1051</v>
      </c>
      <c r="G2110" s="12" t="s">
        <v>1547</v>
      </c>
      <c r="H2110" s="12" t="s">
        <v>1547</v>
      </c>
      <c r="I2110" s="12" t="s">
        <v>1502</v>
      </c>
      <c r="J2110" s="12" t="s">
        <v>1051</v>
      </c>
      <c r="K2110" s="12" t="s">
        <v>1482</v>
      </c>
      <c r="L2110" s="12" t="s">
        <v>371</v>
      </c>
      <c r="M2110" s="12" t="s">
        <v>471</v>
      </c>
      <c r="N2110" s="12" t="s">
        <v>2773</v>
      </c>
      <c r="O2110" s="12" t="s">
        <v>371</v>
      </c>
      <c r="P2110" s="12" t="s">
        <v>371</v>
      </c>
      <c r="Q2110" s="12" t="s">
        <v>371</v>
      </c>
      <c r="R2110" s="12" t="s">
        <v>4088</v>
      </c>
      <c r="S2110" s="12" t="s">
        <v>18975</v>
      </c>
      <c r="T2110" s="12" t="s">
        <v>17738</v>
      </c>
      <c r="U2110" s="12" t="s">
        <v>18976</v>
      </c>
      <c r="V2110" s="12" t="s">
        <v>14877</v>
      </c>
      <c r="W2110" s="12" t="s">
        <v>3</v>
      </c>
      <c r="X2110" s="12" t="s">
        <v>10939</v>
      </c>
      <c r="Y2110" s="12" t="s">
        <v>7438</v>
      </c>
      <c r="Z2110" s="12" t="s">
        <v>18977</v>
      </c>
    </row>
    <row r="2111" spans="1:26">
      <c r="A2111" s="12" t="s">
        <v>177</v>
      </c>
      <c r="B2111" s="12" t="s">
        <v>18978</v>
      </c>
      <c r="C2111" s="12" t="s">
        <v>18979</v>
      </c>
      <c r="D2111" s="12" t="s">
        <v>18980</v>
      </c>
      <c r="E2111" s="12" t="s">
        <v>18957</v>
      </c>
      <c r="F2111" s="12" t="s">
        <v>1721</v>
      </c>
      <c r="G2111" s="12" t="s">
        <v>1502</v>
      </c>
      <c r="H2111" s="12" t="s">
        <v>1051</v>
      </c>
      <c r="I2111" s="12" t="s">
        <v>3800</v>
      </c>
      <c r="J2111" s="12" t="s">
        <v>3800</v>
      </c>
      <c r="K2111" s="12" t="s">
        <v>3800</v>
      </c>
      <c r="L2111" s="12" t="s">
        <v>4286</v>
      </c>
      <c r="M2111" s="12" t="s">
        <v>2696</v>
      </c>
      <c r="N2111" s="12" t="s">
        <v>3522</v>
      </c>
      <c r="O2111" s="12" t="s">
        <v>91</v>
      </c>
      <c r="P2111" s="12" t="s">
        <v>91</v>
      </c>
      <c r="Q2111" s="12" t="s">
        <v>91</v>
      </c>
      <c r="R2111" s="12" t="s">
        <v>2730</v>
      </c>
      <c r="S2111" s="12" t="s">
        <v>13027</v>
      </c>
      <c r="T2111" s="12" t="s">
        <v>18981</v>
      </c>
      <c r="U2111" s="12" t="s">
        <v>3808</v>
      </c>
      <c r="V2111" s="12" t="s">
        <v>372</v>
      </c>
      <c r="W2111" s="12" t="s">
        <v>2</v>
      </c>
      <c r="X2111" s="12" t="s">
        <v>16426</v>
      </c>
      <c r="Y2111" s="12" t="s">
        <v>6380</v>
      </c>
      <c r="Z2111" s="12" t="s">
        <v>18982</v>
      </c>
    </row>
    <row r="2112" spans="1:26">
      <c r="A2112" s="12" t="s">
        <v>177</v>
      </c>
      <c r="B2112" s="12" t="s">
        <v>17861</v>
      </c>
      <c r="C2112" s="12" t="s">
        <v>18983</v>
      </c>
      <c r="D2112" s="12" t="s">
        <v>18984</v>
      </c>
      <c r="E2112" s="12" t="s">
        <v>18957</v>
      </c>
      <c r="F2112" s="12" t="s">
        <v>1051</v>
      </c>
      <c r="G2112" s="12" t="s">
        <v>1502</v>
      </c>
      <c r="H2112" s="12" t="s">
        <v>1502</v>
      </c>
      <c r="I2112" s="12" t="s">
        <v>1502</v>
      </c>
      <c r="J2112" s="12" t="s">
        <v>3800</v>
      </c>
      <c r="K2112" s="12" t="s">
        <v>1547</v>
      </c>
      <c r="L2112" s="12" t="s">
        <v>3522</v>
      </c>
      <c r="M2112" s="12" t="s">
        <v>3522</v>
      </c>
      <c r="N2112" s="12" t="s">
        <v>3522</v>
      </c>
      <c r="O2112" s="12" t="s">
        <v>2696</v>
      </c>
      <c r="P2112" s="12" t="s">
        <v>91</v>
      </c>
      <c r="Q2112" s="12" t="s">
        <v>2773</v>
      </c>
      <c r="R2112" s="12" t="s">
        <v>3998</v>
      </c>
      <c r="S2112" s="12" t="s">
        <v>18985</v>
      </c>
      <c r="T2112" s="12" t="s">
        <v>11440</v>
      </c>
      <c r="U2112" s="12" t="s">
        <v>11788</v>
      </c>
      <c r="V2112" s="12" t="s">
        <v>18986</v>
      </c>
      <c r="W2112" s="12" t="s">
        <v>4</v>
      </c>
      <c r="X2112" s="12" t="s">
        <v>17510</v>
      </c>
      <c r="Y2112" s="12" t="s">
        <v>17649</v>
      </c>
      <c r="Z2112" s="12" t="s">
        <v>18987</v>
      </c>
    </row>
    <row r="2113" spans="1:26">
      <c r="A2113" s="12" t="s">
        <v>177</v>
      </c>
      <c r="B2113" s="12" t="s">
        <v>15674</v>
      </c>
      <c r="C2113" s="12" t="s">
        <v>18988</v>
      </c>
      <c r="D2113" s="12" t="s">
        <v>18989</v>
      </c>
      <c r="E2113" s="12" t="s">
        <v>18957</v>
      </c>
      <c r="F2113" s="12" t="s">
        <v>1504</v>
      </c>
      <c r="G2113" s="12" t="s">
        <v>1053</v>
      </c>
      <c r="H2113" s="12" t="s">
        <v>1504</v>
      </c>
      <c r="I2113" s="12" t="s">
        <v>1051</v>
      </c>
      <c r="J2113" s="12" t="s">
        <v>1051</v>
      </c>
      <c r="K2113" s="12" t="s">
        <v>1051</v>
      </c>
      <c r="L2113" s="12" t="s">
        <v>3522</v>
      </c>
      <c r="M2113" s="12" t="s">
        <v>2730</v>
      </c>
      <c r="N2113" s="12" t="s">
        <v>2315</v>
      </c>
      <c r="O2113" s="12" t="s">
        <v>3522</v>
      </c>
      <c r="P2113" s="12" t="s">
        <v>3522</v>
      </c>
      <c r="Q2113" s="12" t="s">
        <v>371</v>
      </c>
      <c r="R2113" s="12" t="s">
        <v>4781</v>
      </c>
      <c r="S2113" s="12" t="s">
        <v>18334</v>
      </c>
      <c r="T2113" s="12" t="s">
        <v>11578</v>
      </c>
      <c r="U2113" s="12" t="s">
        <v>14338</v>
      </c>
      <c r="V2113" s="12" t="s">
        <v>1164</v>
      </c>
      <c r="W2113" s="12" t="s">
        <v>11</v>
      </c>
      <c r="X2113" s="12" t="s">
        <v>17854</v>
      </c>
      <c r="Y2113" s="12" t="s">
        <v>17845</v>
      </c>
      <c r="Z2113" s="12" t="s">
        <v>18990</v>
      </c>
    </row>
    <row r="2114" spans="1:26">
      <c r="A2114" s="12" t="s">
        <v>177</v>
      </c>
      <c r="B2114" s="12" t="s">
        <v>16866</v>
      </c>
      <c r="C2114" s="12" t="s">
        <v>18991</v>
      </c>
      <c r="D2114" s="12" t="s">
        <v>18992</v>
      </c>
      <c r="E2114" s="12" t="s">
        <v>18957</v>
      </c>
      <c r="F2114" s="12" t="s">
        <v>1504</v>
      </c>
      <c r="G2114" s="12" t="s">
        <v>1547</v>
      </c>
      <c r="H2114" s="12" t="s">
        <v>1502</v>
      </c>
      <c r="I2114" s="12" t="s">
        <v>1051</v>
      </c>
      <c r="J2114" s="12" t="s">
        <v>1051</v>
      </c>
      <c r="K2114" s="12" t="s">
        <v>1502</v>
      </c>
      <c r="L2114" s="12" t="s">
        <v>371</v>
      </c>
      <c r="M2114" s="12" t="s">
        <v>2773</v>
      </c>
      <c r="N2114" s="12" t="s">
        <v>371</v>
      </c>
      <c r="O2114" s="12" t="s">
        <v>371</v>
      </c>
      <c r="P2114" s="12" t="s">
        <v>371</v>
      </c>
      <c r="Q2114" s="12" t="s">
        <v>371</v>
      </c>
      <c r="R2114" s="12" t="s">
        <v>4674</v>
      </c>
      <c r="S2114" s="12" t="s">
        <v>15115</v>
      </c>
      <c r="T2114" s="12" t="s">
        <v>18993</v>
      </c>
      <c r="U2114" s="12" t="s">
        <v>14338</v>
      </c>
      <c r="V2114" s="12" t="s">
        <v>18994</v>
      </c>
      <c r="W2114" s="12" t="s">
        <v>3</v>
      </c>
      <c r="X2114" s="12" t="s">
        <v>1092</v>
      </c>
      <c r="Y2114" s="12" t="s">
        <v>16366</v>
      </c>
      <c r="Z2114" s="12" t="s">
        <v>18995</v>
      </c>
    </row>
    <row r="2115" spans="1:26">
      <c r="A2115" s="12" t="s">
        <v>177</v>
      </c>
      <c r="B2115" s="12" t="s">
        <v>18922</v>
      </c>
      <c r="C2115" s="12" t="s">
        <v>18996</v>
      </c>
      <c r="D2115" s="12" t="s">
        <v>18997</v>
      </c>
      <c r="E2115" s="12" t="s">
        <v>18957</v>
      </c>
      <c r="F2115" s="12" t="s">
        <v>3800</v>
      </c>
      <c r="G2115" s="12" t="s">
        <v>3800</v>
      </c>
      <c r="H2115" s="12" t="s">
        <v>3800</v>
      </c>
      <c r="I2115" s="12" t="s">
        <v>3800</v>
      </c>
      <c r="J2115" s="12" t="s">
        <v>3800</v>
      </c>
      <c r="K2115" s="12" t="s">
        <v>1831</v>
      </c>
      <c r="L2115" s="12" t="s">
        <v>91</v>
      </c>
      <c r="M2115" s="12" t="s">
        <v>91</v>
      </c>
      <c r="N2115" s="12" t="s">
        <v>91</v>
      </c>
      <c r="O2115" s="12" t="s">
        <v>91</v>
      </c>
      <c r="P2115" s="12" t="s">
        <v>91</v>
      </c>
      <c r="Q2115" s="12" t="s">
        <v>2172</v>
      </c>
      <c r="R2115" s="12" t="s">
        <v>2172</v>
      </c>
      <c r="S2115" s="12" t="s">
        <v>91</v>
      </c>
      <c r="T2115" s="12" t="s">
        <v>18998</v>
      </c>
      <c r="U2115" s="12" t="s">
        <v>3808</v>
      </c>
      <c r="V2115" s="12" t="s">
        <v>6841</v>
      </c>
      <c r="W2115" s="12" t="s">
        <v>91</v>
      </c>
      <c r="X2115" s="12" t="s">
        <v>18999</v>
      </c>
      <c r="Y2115" s="12" t="s">
        <v>18999</v>
      </c>
      <c r="Z2115" s="12" t="s">
        <v>91</v>
      </c>
    </row>
    <row r="2116" spans="1:26">
      <c r="A2116" s="12" t="s">
        <v>177</v>
      </c>
      <c r="B2116" s="12" t="s">
        <v>16743</v>
      </c>
      <c r="C2116" s="12" t="s">
        <v>19000</v>
      </c>
      <c r="D2116" s="12" t="s">
        <v>19001</v>
      </c>
      <c r="E2116" s="12" t="s">
        <v>18957</v>
      </c>
      <c r="F2116" s="12" t="s">
        <v>1657</v>
      </c>
      <c r="G2116" s="12" t="s">
        <v>1613</v>
      </c>
      <c r="H2116" s="12" t="s">
        <v>3800</v>
      </c>
      <c r="I2116" s="12" t="s">
        <v>3800</v>
      </c>
      <c r="J2116" s="12" t="s">
        <v>3800</v>
      </c>
      <c r="K2116" s="12" t="s">
        <v>3800</v>
      </c>
      <c r="L2116" s="12" t="s">
        <v>3663</v>
      </c>
      <c r="M2116" s="12" t="s">
        <v>4261</v>
      </c>
      <c r="N2116" s="12" t="s">
        <v>91</v>
      </c>
      <c r="O2116" s="12" t="s">
        <v>91</v>
      </c>
      <c r="P2116" s="12" t="s">
        <v>91</v>
      </c>
      <c r="Q2116" s="12" t="s">
        <v>91</v>
      </c>
      <c r="R2116" s="12" t="s">
        <v>3230</v>
      </c>
      <c r="S2116" s="12" t="s">
        <v>10870</v>
      </c>
      <c r="T2116" s="12" t="s">
        <v>12998</v>
      </c>
      <c r="U2116" s="12" t="s">
        <v>3808</v>
      </c>
      <c r="V2116" s="12" t="s">
        <v>372</v>
      </c>
      <c r="W2116" s="12" t="s">
        <v>10</v>
      </c>
      <c r="X2116" s="12" t="s">
        <v>14522</v>
      </c>
      <c r="Y2116" s="12" t="s">
        <v>18355</v>
      </c>
      <c r="Z2116" s="12" t="s">
        <v>19002</v>
      </c>
    </row>
    <row r="2117" spans="1:26">
      <c r="A2117" s="12" t="s">
        <v>177</v>
      </c>
      <c r="B2117" s="12" t="s">
        <v>16802</v>
      </c>
      <c r="C2117" s="12" t="s">
        <v>19003</v>
      </c>
      <c r="D2117" s="12" t="s">
        <v>19004</v>
      </c>
      <c r="E2117" s="12" t="s">
        <v>18957</v>
      </c>
      <c r="F2117" s="12" t="s">
        <v>3800</v>
      </c>
      <c r="G2117" s="12" t="s">
        <v>3800</v>
      </c>
      <c r="H2117" s="12" t="s">
        <v>3800</v>
      </c>
      <c r="I2117" s="12" t="s">
        <v>3800</v>
      </c>
      <c r="J2117" s="12" t="s">
        <v>3800</v>
      </c>
      <c r="K2117" s="12" t="s">
        <v>1831</v>
      </c>
      <c r="L2117" s="12" t="s">
        <v>91</v>
      </c>
      <c r="M2117" s="12" t="s">
        <v>91</v>
      </c>
      <c r="N2117" s="12" t="s">
        <v>91</v>
      </c>
      <c r="O2117" s="12" t="s">
        <v>91</v>
      </c>
      <c r="P2117" s="12" t="s">
        <v>91</v>
      </c>
      <c r="Q2117" s="12" t="s">
        <v>4674</v>
      </c>
      <c r="R2117" s="12" t="s">
        <v>4674</v>
      </c>
      <c r="S2117" s="12" t="s">
        <v>91</v>
      </c>
      <c r="T2117" s="12" t="s">
        <v>2849</v>
      </c>
      <c r="U2117" s="12" t="s">
        <v>3808</v>
      </c>
      <c r="V2117" s="12" t="s">
        <v>6841</v>
      </c>
      <c r="W2117" s="12" t="s">
        <v>91</v>
      </c>
      <c r="X2117" s="12" t="s">
        <v>19005</v>
      </c>
      <c r="Y2117" s="12" t="s">
        <v>19005</v>
      </c>
      <c r="Z2117" s="12" t="s">
        <v>91</v>
      </c>
    </row>
    <row r="2118" spans="1:26">
      <c r="A2118" s="12" t="s">
        <v>177</v>
      </c>
      <c r="B2118" s="12" t="s">
        <v>15189</v>
      </c>
      <c r="C2118" s="12" t="s">
        <v>19006</v>
      </c>
      <c r="D2118" s="12" t="s">
        <v>19007</v>
      </c>
      <c r="E2118" s="12" t="s">
        <v>18957</v>
      </c>
      <c r="F2118" s="12" t="s">
        <v>1831</v>
      </c>
      <c r="G2118" s="12" t="s">
        <v>3800</v>
      </c>
      <c r="H2118" s="12" t="s">
        <v>3800</v>
      </c>
      <c r="I2118" s="12" t="s">
        <v>3800</v>
      </c>
      <c r="J2118" s="12" t="s">
        <v>3800</v>
      </c>
      <c r="K2118" s="12" t="s">
        <v>3800</v>
      </c>
      <c r="L2118" s="12" t="s">
        <v>7079</v>
      </c>
      <c r="M2118" s="12" t="s">
        <v>91</v>
      </c>
      <c r="N2118" s="12" t="s">
        <v>91</v>
      </c>
      <c r="O2118" s="12" t="s">
        <v>91</v>
      </c>
      <c r="P2118" s="12" t="s">
        <v>91</v>
      </c>
      <c r="Q2118" s="12" t="s">
        <v>91</v>
      </c>
      <c r="R2118" s="12" t="s">
        <v>7079</v>
      </c>
      <c r="S2118" s="12" t="s">
        <v>14283</v>
      </c>
      <c r="T2118" s="12" t="s">
        <v>12569</v>
      </c>
      <c r="U2118" s="12" t="s">
        <v>3808</v>
      </c>
      <c r="V2118" s="12" t="s">
        <v>372</v>
      </c>
      <c r="W2118" s="12" t="s">
        <v>3</v>
      </c>
      <c r="X2118" s="12" t="s">
        <v>1814</v>
      </c>
      <c r="Y2118" s="12" t="s">
        <v>1814</v>
      </c>
      <c r="Z2118" s="12" t="s">
        <v>12937</v>
      </c>
    </row>
    <row r="2119" spans="1:26">
      <c r="A2119" s="12" t="s">
        <v>177</v>
      </c>
      <c r="B2119" s="12" t="s">
        <v>8174</v>
      </c>
      <c r="C2119" s="12" t="s">
        <v>19008</v>
      </c>
      <c r="D2119" s="12" t="s">
        <v>19009</v>
      </c>
      <c r="E2119" s="12" t="s">
        <v>18957</v>
      </c>
      <c r="F2119" s="12" t="s">
        <v>1547</v>
      </c>
      <c r="G2119" s="12" t="s">
        <v>1053</v>
      </c>
      <c r="H2119" s="12" t="s">
        <v>1051</v>
      </c>
      <c r="I2119" s="12" t="s">
        <v>3800</v>
      </c>
      <c r="J2119" s="12" t="s">
        <v>3800</v>
      </c>
      <c r="K2119" s="12" t="s">
        <v>1504</v>
      </c>
      <c r="L2119" s="12" t="s">
        <v>2773</v>
      </c>
      <c r="M2119" s="12" t="s">
        <v>371</v>
      </c>
      <c r="N2119" s="12" t="s">
        <v>371</v>
      </c>
      <c r="O2119" s="12" t="s">
        <v>91</v>
      </c>
      <c r="P2119" s="12" t="s">
        <v>91</v>
      </c>
      <c r="Q2119" s="12" t="s">
        <v>371</v>
      </c>
      <c r="R2119" s="12" t="s">
        <v>4674</v>
      </c>
      <c r="S2119" s="12" t="s">
        <v>10143</v>
      </c>
      <c r="T2119" s="12" t="s">
        <v>19010</v>
      </c>
      <c r="U2119" s="12" t="s">
        <v>3808</v>
      </c>
      <c r="V2119" s="12" t="s">
        <v>16849</v>
      </c>
      <c r="W2119" s="12" t="s">
        <v>3</v>
      </c>
      <c r="X2119" s="12" t="s">
        <v>15544</v>
      </c>
      <c r="Y2119" s="12" t="s">
        <v>14717</v>
      </c>
      <c r="Z2119" s="12" t="s">
        <v>19011</v>
      </c>
    </row>
    <row r="2120" spans="1:26">
      <c r="A2120" s="12" t="s">
        <v>177</v>
      </c>
      <c r="B2120" s="12" t="s">
        <v>15228</v>
      </c>
      <c r="C2120" s="12" t="s">
        <v>19012</v>
      </c>
      <c r="D2120" s="12" t="s">
        <v>19013</v>
      </c>
      <c r="E2120" s="12" t="s">
        <v>18957</v>
      </c>
      <c r="F2120" s="12" t="s">
        <v>1546</v>
      </c>
      <c r="G2120" s="12" t="s">
        <v>1502</v>
      </c>
      <c r="H2120" s="12" t="s">
        <v>1502</v>
      </c>
      <c r="I2120" s="12" t="s">
        <v>1051</v>
      </c>
      <c r="J2120" s="12" t="s">
        <v>1482</v>
      </c>
      <c r="K2120" s="12" t="s">
        <v>1051</v>
      </c>
      <c r="L2120" s="12" t="s">
        <v>4088</v>
      </c>
      <c r="M2120" s="12" t="s">
        <v>431</v>
      </c>
      <c r="N2120" s="12" t="s">
        <v>431</v>
      </c>
      <c r="O2120" s="12" t="s">
        <v>371</v>
      </c>
      <c r="P2120" s="12" t="s">
        <v>371</v>
      </c>
      <c r="Q2120" s="12" t="s">
        <v>371</v>
      </c>
      <c r="R2120" s="12" t="s">
        <v>4088</v>
      </c>
      <c r="S2120" s="12" t="s">
        <v>19014</v>
      </c>
      <c r="T2120" s="12" t="s">
        <v>16442</v>
      </c>
      <c r="U2120" s="12" t="s">
        <v>13632</v>
      </c>
      <c r="V2120" s="12" t="s">
        <v>1164</v>
      </c>
      <c r="W2120" s="12" t="s">
        <v>3</v>
      </c>
      <c r="X2120" s="12" t="s">
        <v>18460</v>
      </c>
      <c r="Y2120" s="12" t="s">
        <v>18047</v>
      </c>
      <c r="Z2120" s="12" t="s">
        <v>19015</v>
      </c>
    </row>
    <row r="2121" spans="1:26">
      <c r="A2121" s="12" t="s">
        <v>177</v>
      </c>
      <c r="B2121" s="12" t="s">
        <v>10893</v>
      </c>
      <c r="C2121" s="12" t="s">
        <v>19016</v>
      </c>
      <c r="D2121" s="12" t="s">
        <v>19017</v>
      </c>
      <c r="E2121" s="12" t="s">
        <v>18957</v>
      </c>
      <c r="F2121" s="12" t="s">
        <v>1786</v>
      </c>
      <c r="G2121" s="12" t="s">
        <v>1051</v>
      </c>
      <c r="H2121" s="12" t="s">
        <v>3800</v>
      </c>
      <c r="I2121" s="12" t="s">
        <v>3800</v>
      </c>
      <c r="J2121" s="12" t="s">
        <v>1051</v>
      </c>
      <c r="K2121" s="12" t="s">
        <v>3800</v>
      </c>
      <c r="L2121" s="12" t="s">
        <v>3522</v>
      </c>
      <c r="M2121" s="12" t="s">
        <v>3522</v>
      </c>
      <c r="N2121" s="12" t="s">
        <v>91</v>
      </c>
      <c r="O2121" s="12" t="s">
        <v>91</v>
      </c>
      <c r="P2121" s="12" t="s">
        <v>3522</v>
      </c>
      <c r="Q2121" s="12" t="s">
        <v>91</v>
      </c>
      <c r="R2121" s="12" t="s">
        <v>3522</v>
      </c>
      <c r="S2121" s="12" t="s">
        <v>16870</v>
      </c>
      <c r="T2121" s="12" t="s">
        <v>19018</v>
      </c>
      <c r="U2121" s="12" t="s">
        <v>12480</v>
      </c>
      <c r="V2121" s="12" t="s">
        <v>372</v>
      </c>
      <c r="W2121" s="12" t="s">
        <v>11</v>
      </c>
      <c r="X2121" s="12" t="s">
        <v>1814</v>
      </c>
      <c r="Y2121" s="12" t="s">
        <v>1814</v>
      </c>
      <c r="Z2121" s="12" t="s">
        <v>12937</v>
      </c>
    </row>
    <row r="2122" spans="1:26">
      <c r="A2122" s="12" t="s">
        <v>177</v>
      </c>
      <c r="B2122" s="12" t="s">
        <v>6255</v>
      </c>
      <c r="C2122" s="12" t="s">
        <v>19019</v>
      </c>
      <c r="D2122" s="12" t="s">
        <v>19020</v>
      </c>
      <c r="E2122" s="12" t="s">
        <v>18957</v>
      </c>
      <c r="F2122" s="12" t="s">
        <v>1810</v>
      </c>
      <c r="G2122" s="12" t="s">
        <v>3800</v>
      </c>
      <c r="H2122" s="12" t="s">
        <v>3800</v>
      </c>
      <c r="I2122" s="12" t="s">
        <v>3800</v>
      </c>
      <c r="J2122" s="12" t="s">
        <v>3800</v>
      </c>
      <c r="K2122" s="12" t="s">
        <v>1051</v>
      </c>
      <c r="L2122" s="12" t="s">
        <v>6766</v>
      </c>
      <c r="M2122" s="12" t="s">
        <v>91</v>
      </c>
      <c r="N2122" s="12" t="s">
        <v>91</v>
      </c>
      <c r="O2122" s="12" t="s">
        <v>91</v>
      </c>
      <c r="P2122" s="12" t="s">
        <v>91</v>
      </c>
      <c r="Q2122" s="12" t="s">
        <v>371</v>
      </c>
      <c r="R2122" s="12" t="s">
        <v>375</v>
      </c>
      <c r="S2122" s="12" t="s">
        <v>14283</v>
      </c>
      <c r="T2122" s="12" t="s">
        <v>19021</v>
      </c>
      <c r="U2122" s="12" t="s">
        <v>3808</v>
      </c>
      <c r="V2122" s="12" t="s">
        <v>1164</v>
      </c>
      <c r="W2122" s="12" t="s">
        <v>3</v>
      </c>
      <c r="X2122" s="12" t="s">
        <v>1814</v>
      </c>
      <c r="Y2122" s="12" t="s">
        <v>1814</v>
      </c>
      <c r="Z2122" s="12" t="s">
        <v>12937</v>
      </c>
    </row>
    <row r="2123" spans="1:26">
      <c r="A2123" s="12" t="s">
        <v>177</v>
      </c>
      <c r="B2123" s="12" t="s">
        <v>16364</v>
      </c>
      <c r="C2123" s="12" t="s">
        <v>19022</v>
      </c>
      <c r="D2123" s="12" t="s">
        <v>19023</v>
      </c>
      <c r="E2123" s="12" t="s">
        <v>18957</v>
      </c>
      <c r="F2123" s="12" t="s">
        <v>1613</v>
      </c>
      <c r="G2123" s="12" t="s">
        <v>1547</v>
      </c>
      <c r="H2123" s="12" t="s">
        <v>1502</v>
      </c>
      <c r="I2123" s="12" t="s">
        <v>3800</v>
      </c>
      <c r="J2123" s="12" t="s">
        <v>1051</v>
      </c>
      <c r="K2123" s="12" t="s">
        <v>3800</v>
      </c>
      <c r="L2123" s="12" t="s">
        <v>4261</v>
      </c>
      <c r="M2123" s="12" t="s">
        <v>2038</v>
      </c>
      <c r="N2123" s="12" t="s">
        <v>371</v>
      </c>
      <c r="O2123" s="12" t="s">
        <v>91</v>
      </c>
      <c r="P2123" s="12" t="s">
        <v>371</v>
      </c>
      <c r="Q2123" s="12" t="s">
        <v>91</v>
      </c>
      <c r="R2123" s="12" t="s">
        <v>2884</v>
      </c>
      <c r="S2123" s="12" t="s">
        <v>19024</v>
      </c>
      <c r="T2123" s="12" t="s">
        <v>19025</v>
      </c>
      <c r="U2123" s="12" t="s">
        <v>12480</v>
      </c>
      <c r="V2123" s="12" t="s">
        <v>372</v>
      </c>
      <c r="W2123" s="12" t="s">
        <v>10</v>
      </c>
      <c r="X2123" s="12" t="s">
        <v>6326</v>
      </c>
      <c r="Y2123" s="12" t="s">
        <v>12654</v>
      </c>
      <c r="Z2123" s="12" t="s">
        <v>19026</v>
      </c>
    </row>
    <row r="2124" spans="1:26">
      <c r="A2124" s="12" t="s">
        <v>177</v>
      </c>
      <c r="B2124" s="12" t="s">
        <v>8846</v>
      </c>
      <c r="C2124" s="12" t="s">
        <v>19027</v>
      </c>
      <c r="D2124" s="12" t="s">
        <v>19028</v>
      </c>
      <c r="E2124" s="12" t="s">
        <v>18957</v>
      </c>
      <c r="F2124" s="12" t="s">
        <v>1613</v>
      </c>
      <c r="G2124" s="12" t="s">
        <v>1502</v>
      </c>
      <c r="H2124" s="12" t="s">
        <v>1547</v>
      </c>
      <c r="I2124" s="12" t="s">
        <v>1051</v>
      </c>
      <c r="J2124" s="12" t="s">
        <v>3800</v>
      </c>
      <c r="K2124" s="12" t="s">
        <v>3800</v>
      </c>
      <c r="L2124" s="12" t="s">
        <v>4104</v>
      </c>
      <c r="M2124" s="12" t="s">
        <v>2696</v>
      </c>
      <c r="N2124" s="12" t="s">
        <v>2038</v>
      </c>
      <c r="O2124" s="12" t="s">
        <v>3522</v>
      </c>
      <c r="P2124" s="12" t="s">
        <v>91</v>
      </c>
      <c r="Q2124" s="12" t="s">
        <v>91</v>
      </c>
      <c r="R2124" s="12" t="s">
        <v>3998</v>
      </c>
      <c r="S2124" s="12" t="s">
        <v>19024</v>
      </c>
      <c r="T2124" s="12" t="s">
        <v>19029</v>
      </c>
      <c r="U2124" s="12" t="s">
        <v>12480</v>
      </c>
      <c r="V2124" s="12" t="s">
        <v>372</v>
      </c>
      <c r="W2124" s="12" t="s">
        <v>4</v>
      </c>
      <c r="X2124" s="12" t="s">
        <v>18200</v>
      </c>
      <c r="Y2124" s="12" t="s">
        <v>17430</v>
      </c>
      <c r="Z2124" s="12" t="s">
        <v>19030</v>
      </c>
    </row>
    <row r="2125" spans="1:26">
      <c r="A2125" s="12" t="s">
        <v>177</v>
      </c>
      <c r="B2125" s="12" t="s">
        <v>14392</v>
      </c>
      <c r="C2125" s="12" t="s">
        <v>19031</v>
      </c>
      <c r="D2125" s="12" t="s">
        <v>19032</v>
      </c>
      <c r="E2125" s="12" t="s">
        <v>18957</v>
      </c>
      <c r="F2125" s="12" t="s">
        <v>1592</v>
      </c>
      <c r="G2125" s="12" t="s">
        <v>1590</v>
      </c>
      <c r="H2125" s="12" t="s">
        <v>3800</v>
      </c>
      <c r="I2125" s="12" t="s">
        <v>3800</v>
      </c>
      <c r="J2125" s="12" t="s">
        <v>3800</v>
      </c>
      <c r="K2125" s="12" t="s">
        <v>3800</v>
      </c>
      <c r="L2125" s="12" t="s">
        <v>3522</v>
      </c>
      <c r="M2125" s="12" t="s">
        <v>2418</v>
      </c>
      <c r="N2125" s="12" t="s">
        <v>91</v>
      </c>
      <c r="O2125" s="12" t="s">
        <v>91</v>
      </c>
      <c r="P2125" s="12" t="s">
        <v>91</v>
      </c>
      <c r="Q2125" s="12" t="s">
        <v>91</v>
      </c>
      <c r="R2125" s="12" t="s">
        <v>3772</v>
      </c>
      <c r="S2125" s="12" t="s">
        <v>15466</v>
      </c>
      <c r="T2125" s="12" t="s">
        <v>19033</v>
      </c>
      <c r="U2125" s="12" t="s">
        <v>3808</v>
      </c>
      <c r="V2125" s="12" t="s">
        <v>372</v>
      </c>
      <c r="W2125" s="12" t="s">
        <v>3</v>
      </c>
      <c r="X2125" s="12" t="s">
        <v>10041</v>
      </c>
      <c r="Y2125" s="12" t="s">
        <v>11588</v>
      </c>
      <c r="Z2125" s="12" t="s">
        <v>19034</v>
      </c>
    </row>
    <row r="2126" spans="1:26">
      <c r="A2126" s="12" t="s">
        <v>177</v>
      </c>
      <c r="B2126" s="12" t="s">
        <v>14522</v>
      </c>
      <c r="C2126" s="12" t="s">
        <v>19035</v>
      </c>
      <c r="D2126" s="12" t="s">
        <v>19036</v>
      </c>
      <c r="E2126" s="12" t="s">
        <v>18957</v>
      </c>
      <c r="F2126" s="12" t="s">
        <v>1482</v>
      </c>
      <c r="G2126" s="12" t="s">
        <v>1592</v>
      </c>
      <c r="H2126" s="12" t="s">
        <v>1546</v>
      </c>
      <c r="I2126" s="12" t="s">
        <v>3800</v>
      </c>
      <c r="J2126" s="12" t="s">
        <v>1504</v>
      </c>
      <c r="K2126" s="12" t="s">
        <v>3800</v>
      </c>
      <c r="L2126" s="12" t="s">
        <v>3522</v>
      </c>
      <c r="M2126" s="12" t="s">
        <v>3583</v>
      </c>
      <c r="N2126" s="12" t="s">
        <v>2172</v>
      </c>
      <c r="O2126" s="12" t="s">
        <v>91</v>
      </c>
      <c r="P2126" s="12" t="s">
        <v>371</v>
      </c>
      <c r="Q2126" s="12" t="s">
        <v>91</v>
      </c>
      <c r="R2126" s="12" t="s">
        <v>2172</v>
      </c>
      <c r="S2126" s="12" t="s">
        <v>19037</v>
      </c>
      <c r="T2126" s="12" t="s">
        <v>17264</v>
      </c>
      <c r="U2126" s="12" t="s">
        <v>13632</v>
      </c>
      <c r="V2126" s="12" t="s">
        <v>372</v>
      </c>
      <c r="W2126" s="12" t="s">
        <v>3</v>
      </c>
      <c r="X2126" s="12" t="s">
        <v>14022</v>
      </c>
      <c r="Y2126" s="12" t="s">
        <v>13008</v>
      </c>
      <c r="Z2126" s="12" t="s">
        <v>19038</v>
      </c>
    </row>
    <row r="2127" spans="1:26">
      <c r="A2127" s="12" t="s">
        <v>177</v>
      </c>
      <c r="B2127" s="12" t="s">
        <v>11064</v>
      </c>
      <c r="C2127" s="12" t="s">
        <v>19039</v>
      </c>
      <c r="D2127" s="12" t="s">
        <v>19040</v>
      </c>
      <c r="E2127" s="12" t="s">
        <v>18957</v>
      </c>
      <c r="F2127" s="12" t="s">
        <v>1590</v>
      </c>
      <c r="G2127" s="12" t="s">
        <v>1482</v>
      </c>
      <c r="H2127" s="12" t="s">
        <v>1051</v>
      </c>
      <c r="I2127" s="12" t="s">
        <v>1504</v>
      </c>
      <c r="J2127" s="12" t="s">
        <v>1051</v>
      </c>
      <c r="K2127" s="12" t="s">
        <v>3800</v>
      </c>
      <c r="L2127" s="12" t="s">
        <v>5498</v>
      </c>
      <c r="M2127" s="12" t="s">
        <v>3522</v>
      </c>
      <c r="N2127" s="12" t="s">
        <v>371</v>
      </c>
      <c r="O2127" s="12" t="s">
        <v>2315</v>
      </c>
      <c r="P2127" s="12" t="s">
        <v>371</v>
      </c>
      <c r="Q2127" s="12" t="s">
        <v>91</v>
      </c>
      <c r="R2127" s="12" t="s">
        <v>3998</v>
      </c>
      <c r="S2127" s="12" t="s">
        <v>19024</v>
      </c>
      <c r="T2127" s="12" t="s">
        <v>19041</v>
      </c>
      <c r="U2127" s="12" t="s">
        <v>11788</v>
      </c>
      <c r="V2127" s="12" t="s">
        <v>372</v>
      </c>
      <c r="W2127" s="12" t="s">
        <v>10</v>
      </c>
      <c r="X2127" s="12" t="s">
        <v>2369</v>
      </c>
      <c r="Y2127" s="12" t="s">
        <v>12138</v>
      </c>
      <c r="Z2127" s="12" t="s">
        <v>19042</v>
      </c>
    </row>
    <row r="2128" spans="1:26">
      <c r="A2128" s="12" t="s">
        <v>177</v>
      </c>
      <c r="B2128" s="12" t="s">
        <v>17532</v>
      </c>
      <c r="C2128" s="12" t="s">
        <v>19043</v>
      </c>
      <c r="D2128" s="12" t="s">
        <v>19044</v>
      </c>
      <c r="E2128" s="12" t="s">
        <v>18957</v>
      </c>
      <c r="F2128" s="12" t="s">
        <v>1590</v>
      </c>
      <c r="G2128" s="12" t="s">
        <v>1502</v>
      </c>
      <c r="H2128" s="12" t="s">
        <v>1051</v>
      </c>
      <c r="I2128" s="12" t="s">
        <v>3800</v>
      </c>
      <c r="J2128" s="12" t="s">
        <v>1051</v>
      </c>
      <c r="K2128" s="12" t="s">
        <v>1051</v>
      </c>
      <c r="L2128" s="12" t="s">
        <v>4192</v>
      </c>
      <c r="M2128" s="12" t="s">
        <v>3522</v>
      </c>
      <c r="N2128" s="12" t="s">
        <v>3522</v>
      </c>
      <c r="O2128" s="12" t="s">
        <v>91</v>
      </c>
      <c r="P2128" s="12" t="s">
        <v>371</v>
      </c>
      <c r="Q2128" s="12" t="s">
        <v>3522</v>
      </c>
      <c r="R2128" s="12" t="s">
        <v>4781</v>
      </c>
      <c r="S2128" s="12" t="s">
        <v>15672</v>
      </c>
      <c r="T2128" s="12" t="s">
        <v>17621</v>
      </c>
      <c r="U2128" s="12" t="s">
        <v>12480</v>
      </c>
      <c r="V2128" s="12" t="s">
        <v>1164</v>
      </c>
      <c r="W2128" s="12" t="s">
        <v>2</v>
      </c>
      <c r="X2128" s="12" t="s">
        <v>7363</v>
      </c>
      <c r="Y2128" s="12" t="s">
        <v>15082</v>
      </c>
      <c r="Z2128" s="12" t="s">
        <v>19045</v>
      </c>
    </row>
    <row r="2129" spans="1:26">
      <c r="A2129" s="12" t="s">
        <v>177</v>
      </c>
      <c r="B2129" s="12" t="s">
        <v>9229</v>
      </c>
      <c r="C2129" s="12" t="s">
        <v>19046</v>
      </c>
      <c r="D2129" s="12" t="s">
        <v>19047</v>
      </c>
      <c r="E2129" s="12" t="s">
        <v>18957</v>
      </c>
      <c r="F2129" s="12" t="s">
        <v>1590</v>
      </c>
      <c r="G2129" s="12" t="s">
        <v>1592</v>
      </c>
      <c r="H2129" s="12" t="s">
        <v>3800</v>
      </c>
      <c r="I2129" s="12" t="s">
        <v>3800</v>
      </c>
      <c r="J2129" s="12" t="s">
        <v>3800</v>
      </c>
      <c r="K2129" s="12" t="s">
        <v>3800</v>
      </c>
      <c r="L2129" s="12" t="s">
        <v>5498</v>
      </c>
      <c r="M2129" s="12" t="s">
        <v>3522</v>
      </c>
      <c r="N2129" s="12" t="s">
        <v>91</v>
      </c>
      <c r="O2129" s="12" t="s">
        <v>91</v>
      </c>
      <c r="P2129" s="12" t="s">
        <v>91</v>
      </c>
      <c r="Q2129" s="12" t="s">
        <v>91</v>
      </c>
      <c r="R2129" s="12" t="s">
        <v>7079</v>
      </c>
      <c r="S2129" s="12" t="s">
        <v>19048</v>
      </c>
      <c r="T2129" s="12" t="s">
        <v>17264</v>
      </c>
      <c r="U2129" s="12" t="s">
        <v>3808</v>
      </c>
      <c r="V2129" s="12" t="s">
        <v>372</v>
      </c>
      <c r="W2129" s="12" t="s">
        <v>10</v>
      </c>
      <c r="X2129" s="12" t="s">
        <v>18777</v>
      </c>
      <c r="Y2129" s="12" t="s">
        <v>9229</v>
      </c>
      <c r="Z2129" s="12" t="s">
        <v>19049</v>
      </c>
    </row>
    <row r="2130" spans="1:26">
      <c r="A2130" s="12" t="s">
        <v>177</v>
      </c>
      <c r="B2130" s="12" t="s">
        <v>14489</v>
      </c>
      <c r="C2130" s="12" t="s">
        <v>19050</v>
      </c>
      <c r="D2130" s="12" t="s">
        <v>19051</v>
      </c>
      <c r="E2130" s="12" t="s">
        <v>18957</v>
      </c>
      <c r="F2130" s="12" t="s">
        <v>1786</v>
      </c>
      <c r="G2130" s="12" t="s">
        <v>1482</v>
      </c>
      <c r="H2130" s="12" t="s">
        <v>3800</v>
      </c>
      <c r="I2130" s="12" t="s">
        <v>3800</v>
      </c>
      <c r="J2130" s="12" t="s">
        <v>3800</v>
      </c>
      <c r="K2130" s="12" t="s">
        <v>3800</v>
      </c>
      <c r="L2130" s="12" t="s">
        <v>4104</v>
      </c>
      <c r="M2130" s="12" t="s">
        <v>3522</v>
      </c>
      <c r="N2130" s="12" t="s">
        <v>91</v>
      </c>
      <c r="O2130" s="12" t="s">
        <v>91</v>
      </c>
      <c r="P2130" s="12" t="s">
        <v>91</v>
      </c>
      <c r="Q2130" s="12" t="s">
        <v>91</v>
      </c>
      <c r="R2130" s="12" t="s">
        <v>2730</v>
      </c>
      <c r="S2130" s="12" t="s">
        <v>17947</v>
      </c>
      <c r="T2130" s="12" t="s">
        <v>12028</v>
      </c>
      <c r="U2130" s="12" t="s">
        <v>3808</v>
      </c>
      <c r="V2130" s="12" t="s">
        <v>372</v>
      </c>
      <c r="W2130" s="12" t="s">
        <v>10</v>
      </c>
      <c r="X2130" s="12" t="s">
        <v>19052</v>
      </c>
      <c r="Y2130" s="12" t="s">
        <v>17717</v>
      </c>
      <c r="Z2130" s="12" t="s">
        <v>18733</v>
      </c>
    </row>
    <row r="2131" spans="1:26">
      <c r="A2131" s="12" t="s">
        <v>177</v>
      </c>
      <c r="B2131" s="12" t="s">
        <v>17363</v>
      </c>
      <c r="C2131" s="12" t="s">
        <v>19053</v>
      </c>
      <c r="D2131" s="12" t="s">
        <v>19054</v>
      </c>
      <c r="E2131" s="12" t="s">
        <v>18957</v>
      </c>
      <c r="F2131" s="12" t="s">
        <v>1547</v>
      </c>
      <c r="G2131" s="12" t="s">
        <v>1053</v>
      </c>
      <c r="H2131" s="12" t="s">
        <v>1504</v>
      </c>
      <c r="I2131" s="12" t="s">
        <v>1051</v>
      </c>
      <c r="J2131" s="12" t="s">
        <v>3800</v>
      </c>
      <c r="K2131" s="12" t="s">
        <v>3800</v>
      </c>
      <c r="L2131" s="12" t="s">
        <v>3522</v>
      </c>
      <c r="M2131" s="12" t="s">
        <v>3522</v>
      </c>
      <c r="N2131" s="12" t="s">
        <v>3522</v>
      </c>
      <c r="O2131" s="12" t="s">
        <v>3522</v>
      </c>
      <c r="P2131" s="12" t="s">
        <v>91</v>
      </c>
      <c r="Q2131" s="12" t="s">
        <v>91</v>
      </c>
      <c r="R2131" s="12" t="s">
        <v>3522</v>
      </c>
      <c r="S2131" s="12" t="s">
        <v>8194</v>
      </c>
      <c r="T2131" s="12" t="s">
        <v>19055</v>
      </c>
      <c r="U2131" s="12" t="s">
        <v>12480</v>
      </c>
      <c r="V2131" s="12" t="s">
        <v>372</v>
      </c>
      <c r="W2131" s="12" t="s">
        <v>4</v>
      </c>
      <c r="X2131" s="12" t="s">
        <v>1814</v>
      </c>
      <c r="Y2131" s="12" t="s">
        <v>1814</v>
      </c>
      <c r="Z2131" s="12" t="s">
        <v>12937</v>
      </c>
    </row>
    <row r="2132" spans="1:26">
      <c r="A2132" s="12" t="s">
        <v>177</v>
      </c>
      <c r="B2132" s="12" t="s">
        <v>18654</v>
      </c>
      <c r="C2132" s="12" t="s">
        <v>19056</v>
      </c>
      <c r="D2132" s="12" t="s">
        <v>19057</v>
      </c>
      <c r="E2132" s="12" t="s">
        <v>18957</v>
      </c>
      <c r="F2132" s="12" t="s">
        <v>1504</v>
      </c>
      <c r="G2132" s="12" t="s">
        <v>1613</v>
      </c>
      <c r="H2132" s="12" t="s">
        <v>1547</v>
      </c>
      <c r="I2132" s="12" t="s">
        <v>1051</v>
      </c>
      <c r="J2132" s="12" t="s">
        <v>1051</v>
      </c>
      <c r="K2132" s="12" t="s">
        <v>3800</v>
      </c>
      <c r="L2132" s="12" t="s">
        <v>371</v>
      </c>
      <c r="M2132" s="12" t="s">
        <v>3363</v>
      </c>
      <c r="N2132" s="12" t="s">
        <v>471</v>
      </c>
      <c r="O2132" s="12" t="s">
        <v>371</v>
      </c>
      <c r="P2132" s="12" t="s">
        <v>371</v>
      </c>
      <c r="Q2132" s="12" t="s">
        <v>91</v>
      </c>
      <c r="R2132" s="12" t="s">
        <v>1054</v>
      </c>
      <c r="S2132" s="12" t="s">
        <v>19058</v>
      </c>
      <c r="T2132" s="12" t="s">
        <v>19059</v>
      </c>
      <c r="U2132" s="12" t="s">
        <v>14338</v>
      </c>
      <c r="V2132" s="12" t="s">
        <v>372</v>
      </c>
      <c r="W2132" s="12" t="s">
        <v>3</v>
      </c>
      <c r="X2132" s="12" t="s">
        <v>16873</v>
      </c>
      <c r="Y2132" s="12" t="s">
        <v>16739</v>
      </c>
      <c r="Z2132" s="12" t="s">
        <v>19060</v>
      </c>
    </row>
    <row r="2133" spans="1:26">
      <c r="A2133" s="12" t="s">
        <v>177</v>
      </c>
      <c r="B2133" s="12" t="s">
        <v>15687</v>
      </c>
      <c r="C2133" s="12" t="s">
        <v>19061</v>
      </c>
      <c r="D2133" s="12" t="s">
        <v>19062</v>
      </c>
      <c r="E2133" s="12" t="s">
        <v>18957</v>
      </c>
      <c r="F2133" s="12" t="s">
        <v>1613</v>
      </c>
      <c r="G2133" s="12" t="s">
        <v>1053</v>
      </c>
      <c r="H2133" s="12" t="s">
        <v>1051</v>
      </c>
      <c r="I2133" s="12" t="s">
        <v>3800</v>
      </c>
      <c r="J2133" s="12" t="s">
        <v>3800</v>
      </c>
      <c r="K2133" s="12" t="s">
        <v>3800</v>
      </c>
      <c r="L2133" s="12" t="s">
        <v>375</v>
      </c>
      <c r="M2133" s="12" t="s">
        <v>2315</v>
      </c>
      <c r="N2133" s="12" t="s">
        <v>371</v>
      </c>
      <c r="O2133" s="12" t="s">
        <v>91</v>
      </c>
      <c r="P2133" s="12" t="s">
        <v>91</v>
      </c>
      <c r="Q2133" s="12" t="s">
        <v>91</v>
      </c>
      <c r="R2133" s="12" t="s">
        <v>2900</v>
      </c>
      <c r="S2133" s="12" t="s">
        <v>15466</v>
      </c>
      <c r="T2133" s="12" t="s">
        <v>17913</v>
      </c>
      <c r="U2133" s="12" t="s">
        <v>3808</v>
      </c>
      <c r="V2133" s="12" t="s">
        <v>372</v>
      </c>
      <c r="W2133" s="12" t="s">
        <v>10</v>
      </c>
      <c r="X2133" s="12" t="s">
        <v>17896</v>
      </c>
      <c r="Y2133" s="12" t="s">
        <v>16699</v>
      </c>
      <c r="Z2133" s="12" t="s">
        <v>19063</v>
      </c>
    </row>
    <row r="2134" spans="1:26">
      <c r="A2134" s="12" t="s">
        <v>177</v>
      </c>
      <c r="B2134" s="12" t="s">
        <v>14319</v>
      </c>
      <c r="C2134" s="12" t="s">
        <v>19064</v>
      </c>
      <c r="D2134" s="12" t="s">
        <v>19065</v>
      </c>
      <c r="E2134" s="12" t="s">
        <v>18957</v>
      </c>
      <c r="F2134" s="12" t="s">
        <v>1502</v>
      </c>
      <c r="G2134" s="12" t="s">
        <v>1504</v>
      </c>
      <c r="H2134" s="12" t="s">
        <v>1051</v>
      </c>
      <c r="I2134" s="12" t="s">
        <v>1504</v>
      </c>
      <c r="J2134" s="12" t="s">
        <v>1547</v>
      </c>
      <c r="K2134" s="12" t="s">
        <v>1482</v>
      </c>
      <c r="L2134" s="12" t="s">
        <v>371</v>
      </c>
      <c r="M2134" s="12" t="s">
        <v>371</v>
      </c>
      <c r="N2134" s="12" t="s">
        <v>371</v>
      </c>
      <c r="O2134" s="12" t="s">
        <v>371</v>
      </c>
      <c r="P2134" s="12" t="s">
        <v>371</v>
      </c>
      <c r="Q2134" s="12" t="s">
        <v>371</v>
      </c>
      <c r="R2134" s="12" t="s">
        <v>371</v>
      </c>
      <c r="S2134" s="12" t="s">
        <v>17163</v>
      </c>
      <c r="T2134" s="12" t="s">
        <v>17264</v>
      </c>
      <c r="U2134" s="12" t="s">
        <v>19066</v>
      </c>
      <c r="V2134" s="12" t="s">
        <v>14877</v>
      </c>
      <c r="W2134" s="12" t="s">
        <v>3</v>
      </c>
      <c r="X2134" s="12" t="s">
        <v>1814</v>
      </c>
      <c r="Y2134" s="12" t="s">
        <v>1814</v>
      </c>
      <c r="Z2134" s="12" t="s">
        <v>12937</v>
      </c>
    </row>
    <row r="2135" spans="1:26">
      <c r="A2135" s="12" t="s">
        <v>177</v>
      </c>
      <c r="B2135" s="12" t="s">
        <v>16317</v>
      </c>
      <c r="C2135" s="12" t="s">
        <v>19067</v>
      </c>
      <c r="D2135" s="12" t="s">
        <v>19068</v>
      </c>
      <c r="E2135" s="12" t="s">
        <v>18957</v>
      </c>
      <c r="F2135" s="12" t="s">
        <v>1504</v>
      </c>
      <c r="G2135" s="12" t="s">
        <v>1502</v>
      </c>
      <c r="H2135" s="12" t="s">
        <v>1482</v>
      </c>
      <c r="I2135" s="12" t="s">
        <v>1592</v>
      </c>
      <c r="J2135" s="12" t="s">
        <v>1482</v>
      </c>
      <c r="K2135" s="12" t="s">
        <v>3800</v>
      </c>
      <c r="L2135" s="12" t="s">
        <v>371</v>
      </c>
      <c r="M2135" s="12" t="s">
        <v>431</v>
      </c>
      <c r="N2135" s="12" t="s">
        <v>371</v>
      </c>
      <c r="O2135" s="12" t="s">
        <v>371</v>
      </c>
      <c r="P2135" s="12" t="s">
        <v>371</v>
      </c>
      <c r="Q2135" s="12" t="s">
        <v>91</v>
      </c>
      <c r="R2135" s="12" t="s">
        <v>16751</v>
      </c>
      <c r="S2135" s="12" t="s">
        <v>19069</v>
      </c>
      <c r="T2135" s="12" t="s">
        <v>17082</v>
      </c>
      <c r="U2135" s="12" t="s">
        <v>19070</v>
      </c>
      <c r="V2135" s="12" t="s">
        <v>372</v>
      </c>
      <c r="W2135" s="12" t="s">
        <v>3</v>
      </c>
      <c r="X2135" s="12" t="s">
        <v>12176</v>
      </c>
      <c r="Y2135" s="12" t="s">
        <v>13058</v>
      </c>
      <c r="Z2135" s="12" t="s">
        <v>19071</v>
      </c>
    </row>
    <row r="2136" spans="1:26">
      <c r="A2136" s="12" t="s">
        <v>177</v>
      </c>
      <c r="B2136" s="12" t="s">
        <v>8250</v>
      </c>
      <c r="C2136" s="12" t="s">
        <v>19072</v>
      </c>
      <c r="D2136" s="12" t="s">
        <v>19073</v>
      </c>
      <c r="E2136" s="12" t="s">
        <v>18957</v>
      </c>
      <c r="F2136" s="12" t="s">
        <v>1504</v>
      </c>
      <c r="G2136" s="12" t="s">
        <v>1613</v>
      </c>
      <c r="H2136" s="12" t="s">
        <v>1502</v>
      </c>
      <c r="I2136" s="12" t="s">
        <v>1051</v>
      </c>
      <c r="J2136" s="12" t="s">
        <v>1482</v>
      </c>
      <c r="K2136" s="12" t="s">
        <v>3800</v>
      </c>
      <c r="L2136" s="12" t="s">
        <v>2172</v>
      </c>
      <c r="M2136" s="12" t="s">
        <v>371</v>
      </c>
      <c r="N2136" s="12" t="s">
        <v>371</v>
      </c>
      <c r="O2136" s="12" t="s">
        <v>371</v>
      </c>
      <c r="P2136" s="12" t="s">
        <v>371</v>
      </c>
      <c r="Q2136" s="12" t="s">
        <v>91</v>
      </c>
      <c r="R2136" s="12" t="s">
        <v>16751</v>
      </c>
      <c r="S2136" s="12" t="s">
        <v>7829</v>
      </c>
      <c r="T2136" s="12" t="s">
        <v>18759</v>
      </c>
      <c r="U2136" s="12" t="s">
        <v>13632</v>
      </c>
      <c r="V2136" s="12" t="s">
        <v>372</v>
      </c>
      <c r="W2136" s="12" t="s">
        <v>3</v>
      </c>
      <c r="X2136" s="12" t="s">
        <v>12038</v>
      </c>
      <c r="Y2136" s="12" t="s">
        <v>13711</v>
      </c>
      <c r="Z2136" s="12" t="s">
        <v>18948</v>
      </c>
    </row>
    <row r="2137" spans="1:26">
      <c r="A2137" s="12" t="s">
        <v>177</v>
      </c>
      <c r="B2137" s="12" t="s">
        <v>19074</v>
      </c>
      <c r="C2137" s="12" t="s">
        <v>19075</v>
      </c>
      <c r="D2137" s="12" t="s">
        <v>19076</v>
      </c>
      <c r="E2137" s="12" t="s">
        <v>18957</v>
      </c>
      <c r="F2137" s="12" t="s">
        <v>1053</v>
      </c>
      <c r="G2137" s="12" t="s">
        <v>1502</v>
      </c>
      <c r="H2137" s="12" t="s">
        <v>1504</v>
      </c>
      <c r="I2137" s="12" t="s">
        <v>1051</v>
      </c>
      <c r="J2137" s="12" t="s">
        <v>3800</v>
      </c>
      <c r="K2137" s="12" t="s">
        <v>1051</v>
      </c>
      <c r="L2137" s="12" t="s">
        <v>3522</v>
      </c>
      <c r="M2137" s="12" t="s">
        <v>3522</v>
      </c>
      <c r="N2137" s="12" t="s">
        <v>2315</v>
      </c>
      <c r="O2137" s="12" t="s">
        <v>3522</v>
      </c>
      <c r="P2137" s="12" t="s">
        <v>91</v>
      </c>
      <c r="Q2137" s="12" t="s">
        <v>371</v>
      </c>
      <c r="R2137" s="12" t="s">
        <v>2730</v>
      </c>
      <c r="S2137" s="12" t="s">
        <v>19077</v>
      </c>
      <c r="T2137" s="12" t="s">
        <v>16419</v>
      </c>
      <c r="U2137" s="12" t="s">
        <v>12480</v>
      </c>
      <c r="V2137" s="12" t="s">
        <v>1164</v>
      </c>
      <c r="W2137" s="12" t="s">
        <v>4</v>
      </c>
      <c r="X2137" s="12" t="s">
        <v>16072</v>
      </c>
      <c r="Y2137" s="12" t="s">
        <v>17510</v>
      </c>
      <c r="Z2137" s="12" t="s">
        <v>18337</v>
      </c>
    </row>
    <row r="2138" spans="1:26">
      <c r="A2138" s="12" t="s">
        <v>177</v>
      </c>
      <c r="B2138" s="12" t="s">
        <v>16220</v>
      </c>
      <c r="C2138" s="12" t="s">
        <v>19078</v>
      </c>
      <c r="D2138" s="12" t="s">
        <v>19079</v>
      </c>
      <c r="E2138" s="12" t="s">
        <v>18957</v>
      </c>
      <c r="F2138" s="12" t="s">
        <v>1547</v>
      </c>
      <c r="G2138" s="12" t="s">
        <v>1613</v>
      </c>
      <c r="H2138" s="12" t="s">
        <v>1502</v>
      </c>
      <c r="I2138" s="12" t="s">
        <v>3800</v>
      </c>
      <c r="J2138" s="12" t="s">
        <v>3800</v>
      </c>
      <c r="K2138" s="12" t="s">
        <v>1051</v>
      </c>
      <c r="L2138" s="12" t="s">
        <v>3663</v>
      </c>
      <c r="M2138" s="12" t="s">
        <v>4261</v>
      </c>
      <c r="N2138" s="12" t="s">
        <v>2696</v>
      </c>
      <c r="O2138" s="12" t="s">
        <v>91</v>
      </c>
      <c r="P2138" s="12" t="s">
        <v>91</v>
      </c>
      <c r="Q2138" s="12" t="s">
        <v>3522</v>
      </c>
      <c r="R2138" s="12" t="s">
        <v>3230</v>
      </c>
      <c r="S2138" s="12" t="s">
        <v>17007</v>
      </c>
      <c r="T2138" s="12" t="s">
        <v>11938</v>
      </c>
      <c r="U2138" s="12" t="s">
        <v>3808</v>
      </c>
      <c r="V2138" s="12" t="s">
        <v>1164</v>
      </c>
      <c r="W2138" s="12" t="s">
        <v>2</v>
      </c>
      <c r="X2138" s="12" t="s">
        <v>15526</v>
      </c>
      <c r="Y2138" s="12" t="s">
        <v>18507</v>
      </c>
      <c r="Z2138" s="12" t="s">
        <v>19080</v>
      </c>
    </row>
    <row r="2139" spans="1:26">
      <c r="A2139" s="12" t="s">
        <v>177</v>
      </c>
      <c r="B2139" s="12" t="s">
        <v>17674</v>
      </c>
      <c r="C2139" s="12" t="s">
        <v>19081</v>
      </c>
      <c r="D2139" s="12" t="s">
        <v>19082</v>
      </c>
      <c r="E2139" s="12" t="s">
        <v>18957</v>
      </c>
      <c r="F2139" s="12" t="s">
        <v>1764</v>
      </c>
      <c r="G2139" s="12" t="s">
        <v>1482</v>
      </c>
      <c r="H2139" s="12" t="s">
        <v>3800</v>
      </c>
      <c r="I2139" s="12" t="s">
        <v>3800</v>
      </c>
      <c r="J2139" s="12" t="s">
        <v>3800</v>
      </c>
      <c r="K2139" s="12" t="s">
        <v>1051</v>
      </c>
      <c r="L2139" s="12" t="s">
        <v>471</v>
      </c>
      <c r="M2139" s="12" t="s">
        <v>371</v>
      </c>
      <c r="N2139" s="12" t="s">
        <v>91</v>
      </c>
      <c r="O2139" s="12" t="s">
        <v>91</v>
      </c>
      <c r="P2139" s="12" t="s">
        <v>91</v>
      </c>
      <c r="Q2139" s="12" t="s">
        <v>371</v>
      </c>
      <c r="R2139" s="12" t="s">
        <v>4088</v>
      </c>
      <c r="S2139" s="12" t="s">
        <v>19083</v>
      </c>
      <c r="T2139" s="12" t="s">
        <v>17703</v>
      </c>
      <c r="U2139" s="12" t="s">
        <v>3808</v>
      </c>
      <c r="V2139" s="12" t="s">
        <v>1164</v>
      </c>
      <c r="W2139" s="12" t="s">
        <v>3</v>
      </c>
      <c r="X2139" s="12" t="s">
        <v>18618</v>
      </c>
      <c r="Y2139" s="12" t="s">
        <v>18739</v>
      </c>
      <c r="Z2139" s="12" t="s">
        <v>19084</v>
      </c>
    </row>
    <row r="2140" spans="1:26">
      <c r="A2140" s="12" t="s">
        <v>177</v>
      </c>
      <c r="B2140" s="12" t="s">
        <v>15675</v>
      </c>
      <c r="C2140" s="12" t="s">
        <v>19085</v>
      </c>
      <c r="D2140" s="12" t="s">
        <v>19086</v>
      </c>
      <c r="E2140" s="12" t="s">
        <v>18957</v>
      </c>
      <c r="F2140" s="12" t="s">
        <v>1482</v>
      </c>
      <c r="G2140" s="12" t="s">
        <v>1592</v>
      </c>
      <c r="H2140" s="12" t="s">
        <v>1502</v>
      </c>
      <c r="I2140" s="12" t="s">
        <v>1504</v>
      </c>
      <c r="J2140" s="12" t="s">
        <v>1051</v>
      </c>
      <c r="K2140" s="12" t="s">
        <v>1051</v>
      </c>
      <c r="L2140" s="12" t="s">
        <v>371</v>
      </c>
      <c r="M2140" s="12" t="s">
        <v>1355</v>
      </c>
      <c r="N2140" s="12" t="s">
        <v>431</v>
      </c>
      <c r="O2140" s="12" t="s">
        <v>2172</v>
      </c>
      <c r="P2140" s="12" t="s">
        <v>371</v>
      </c>
      <c r="Q2140" s="12" t="s">
        <v>371</v>
      </c>
      <c r="R2140" s="12" t="s">
        <v>4088</v>
      </c>
      <c r="S2140" s="12" t="s">
        <v>16820</v>
      </c>
      <c r="T2140" s="12" t="s">
        <v>19087</v>
      </c>
      <c r="U2140" s="12" t="s">
        <v>11788</v>
      </c>
      <c r="V2140" s="12" t="s">
        <v>1164</v>
      </c>
      <c r="W2140" s="12" t="s">
        <v>3</v>
      </c>
      <c r="X2140" s="12" t="s">
        <v>18220</v>
      </c>
      <c r="Y2140" s="12" t="s">
        <v>6701</v>
      </c>
      <c r="Z2140" s="12" t="s">
        <v>19088</v>
      </c>
    </row>
    <row r="2141" spans="1:26">
      <c r="A2141" s="12" t="s">
        <v>177</v>
      </c>
      <c r="B2141" s="12" t="s">
        <v>13332</v>
      </c>
      <c r="C2141" s="12" t="s">
        <v>19089</v>
      </c>
      <c r="D2141" s="12" t="s">
        <v>19090</v>
      </c>
      <c r="E2141" s="12" t="s">
        <v>18957</v>
      </c>
      <c r="F2141" s="12" t="s">
        <v>1546</v>
      </c>
      <c r="G2141" s="12" t="s">
        <v>1657</v>
      </c>
      <c r="H2141" s="12" t="s">
        <v>1051</v>
      </c>
      <c r="I2141" s="12" t="s">
        <v>3800</v>
      </c>
      <c r="J2141" s="12" t="s">
        <v>1051</v>
      </c>
      <c r="K2141" s="12" t="s">
        <v>3800</v>
      </c>
      <c r="L2141" s="12" t="s">
        <v>2172</v>
      </c>
      <c r="M2141" s="12" t="s">
        <v>2038</v>
      </c>
      <c r="N2141" s="12" t="s">
        <v>371</v>
      </c>
      <c r="O2141" s="12" t="s">
        <v>91</v>
      </c>
      <c r="P2141" s="12" t="s">
        <v>371</v>
      </c>
      <c r="Q2141" s="12" t="s">
        <v>91</v>
      </c>
      <c r="R2141" s="12" t="s">
        <v>2884</v>
      </c>
      <c r="S2141" s="12" t="s">
        <v>15373</v>
      </c>
      <c r="T2141" s="12" t="s">
        <v>19091</v>
      </c>
      <c r="U2141" s="12" t="s">
        <v>12480</v>
      </c>
      <c r="V2141" s="12" t="s">
        <v>372</v>
      </c>
      <c r="W2141" s="12" t="s">
        <v>10</v>
      </c>
      <c r="X2141" s="12" t="s">
        <v>16739</v>
      </c>
      <c r="Y2141" s="12" t="s">
        <v>14588</v>
      </c>
      <c r="Z2141" s="12" t="s">
        <v>19092</v>
      </c>
    </row>
    <row r="2142" spans="1:26">
      <c r="A2142" s="12" t="s">
        <v>177</v>
      </c>
      <c r="B2142" s="12" t="s">
        <v>14465</v>
      </c>
      <c r="C2142" s="12" t="s">
        <v>19093</v>
      </c>
      <c r="D2142" s="12" t="s">
        <v>19094</v>
      </c>
      <c r="E2142" s="12" t="s">
        <v>18957</v>
      </c>
      <c r="F2142" s="12" t="s">
        <v>1051</v>
      </c>
      <c r="G2142" s="12" t="s">
        <v>1590</v>
      </c>
      <c r="H2142" s="12" t="s">
        <v>1482</v>
      </c>
      <c r="I2142" s="12" t="s">
        <v>1051</v>
      </c>
      <c r="J2142" s="12" t="s">
        <v>1051</v>
      </c>
      <c r="K2142" s="12" t="s">
        <v>1482</v>
      </c>
      <c r="L2142" s="12" t="s">
        <v>371</v>
      </c>
      <c r="M2142" s="12" t="s">
        <v>3129</v>
      </c>
      <c r="N2142" s="12" t="s">
        <v>371</v>
      </c>
      <c r="O2142" s="12" t="s">
        <v>371</v>
      </c>
      <c r="P2142" s="12" t="s">
        <v>371</v>
      </c>
      <c r="Q2142" s="12" t="s">
        <v>371</v>
      </c>
      <c r="R2142" s="12" t="s">
        <v>4674</v>
      </c>
      <c r="S2142" s="12" t="s">
        <v>18303</v>
      </c>
      <c r="T2142" s="12" t="s">
        <v>16843</v>
      </c>
      <c r="U2142" s="12" t="s">
        <v>14338</v>
      </c>
      <c r="V2142" s="12" t="s">
        <v>14877</v>
      </c>
      <c r="W2142" s="12" t="s">
        <v>3</v>
      </c>
      <c r="X2142" s="12" t="s">
        <v>18300</v>
      </c>
      <c r="Y2142" s="12" t="s">
        <v>18470</v>
      </c>
      <c r="Z2142" s="12" t="s">
        <v>19095</v>
      </c>
    </row>
    <row r="2143" spans="1:26">
      <c r="A2143" s="12" t="s">
        <v>177</v>
      </c>
      <c r="B2143" s="12" t="s">
        <v>6194</v>
      </c>
      <c r="C2143" s="12" t="s">
        <v>19096</v>
      </c>
      <c r="D2143" s="12" t="s">
        <v>19097</v>
      </c>
      <c r="E2143" s="12" t="s">
        <v>18957</v>
      </c>
      <c r="F2143" s="12" t="s">
        <v>1721</v>
      </c>
      <c r="G2143" s="12" t="s">
        <v>1504</v>
      </c>
      <c r="H2143" s="12" t="s">
        <v>1051</v>
      </c>
      <c r="I2143" s="12" t="s">
        <v>3800</v>
      </c>
      <c r="J2143" s="12" t="s">
        <v>3800</v>
      </c>
      <c r="K2143" s="12" t="s">
        <v>1051</v>
      </c>
      <c r="L2143" s="12" t="s">
        <v>3143</v>
      </c>
      <c r="M2143" s="12" t="s">
        <v>2315</v>
      </c>
      <c r="N2143" s="12" t="s">
        <v>3522</v>
      </c>
      <c r="O2143" s="12" t="s">
        <v>91</v>
      </c>
      <c r="P2143" s="12" t="s">
        <v>91</v>
      </c>
      <c r="Q2143" s="12" t="s">
        <v>3522</v>
      </c>
      <c r="R2143" s="12" t="s">
        <v>3772</v>
      </c>
      <c r="S2143" s="12" t="s">
        <v>19098</v>
      </c>
      <c r="T2143" s="12" t="s">
        <v>16419</v>
      </c>
      <c r="U2143" s="12" t="s">
        <v>3808</v>
      </c>
      <c r="V2143" s="12" t="s">
        <v>1164</v>
      </c>
      <c r="W2143" s="12" t="s">
        <v>2</v>
      </c>
      <c r="X2143" s="12" t="s">
        <v>18503</v>
      </c>
      <c r="Y2143" s="12" t="s">
        <v>17783</v>
      </c>
      <c r="Z2143" s="12" t="s">
        <v>19099</v>
      </c>
    </row>
    <row r="2144" spans="1:26">
      <c r="A2144" s="12" t="s">
        <v>177</v>
      </c>
      <c r="B2144" s="12" t="s">
        <v>1749</v>
      </c>
      <c r="C2144" s="12" t="s">
        <v>19100</v>
      </c>
      <c r="D2144" s="12" t="s">
        <v>19101</v>
      </c>
      <c r="E2144" s="12" t="s">
        <v>18957</v>
      </c>
      <c r="F2144" s="12" t="s">
        <v>1613</v>
      </c>
      <c r="G2144" s="12" t="s">
        <v>1502</v>
      </c>
      <c r="H2144" s="12" t="s">
        <v>1502</v>
      </c>
      <c r="I2144" s="12" t="s">
        <v>3800</v>
      </c>
      <c r="J2144" s="12" t="s">
        <v>1482</v>
      </c>
      <c r="K2144" s="12" t="s">
        <v>3800</v>
      </c>
      <c r="L2144" s="12" t="s">
        <v>2696</v>
      </c>
      <c r="M2144" s="12" t="s">
        <v>3522</v>
      </c>
      <c r="N2144" s="12" t="s">
        <v>375</v>
      </c>
      <c r="O2144" s="12" t="s">
        <v>91</v>
      </c>
      <c r="P2144" s="12" t="s">
        <v>371</v>
      </c>
      <c r="Q2144" s="12" t="s">
        <v>91</v>
      </c>
      <c r="R2144" s="12" t="s">
        <v>2315</v>
      </c>
      <c r="S2144" s="12" t="s">
        <v>5178</v>
      </c>
      <c r="T2144" s="12" t="s">
        <v>91</v>
      </c>
      <c r="U2144" s="12" t="s">
        <v>14338</v>
      </c>
      <c r="V2144" s="12" t="s">
        <v>372</v>
      </c>
      <c r="W2144" s="12" t="s">
        <v>10</v>
      </c>
      <c r="X2144" s="12" t="s">
        <v>12954</v>
      </c>
      <c r="Y2144" s="12" t="s">
        <v>12267</v>
      </c>
      <c r="Z2144" s="12" t="s">
        <v>19102</v>
      </c>
    </row>
    <row r="2145" spans="1:26">
      <c r="A2145" s="12" t="s">
        <v>177</v>
      </c>
      <c r="B2145" s="12" t="s">
        <v>19103</v>
      </c>
      <c r="C2145" s="12" t="s">
        <v>19104</v>
      </c>
      <c r="D2145" s="12" t="s">
        <v>19105</v>
      </c>
      <c r="E2145" s="12" t="s">
        <v>18957</v>
      </c>
      <c r="F2145" s="12" t="s">
        <v>1764</v>
      </c>
      <c r="G2145" s="12" t="s">
        <v>1051</v>
      </c>
      <c r="H2145" s="12" t="s">
        <v>3800</v>
      </c>
      <c r="I2145" s="12" t="s">
        <v>3800</v>
      </c>
      <c r="J2145" s="12" t="s">
        <v>3800</v>
      </c>
      <c r="K2145" s="12" t="s">
        <v>1482</v>
      </c>
      <c r="L2145" s="12" t="s">
        <v>6672</v>
      </c>
      <c r="M2145" s="12" t="s">
        <v>3522</v>
      </c>
      <c r="N2145" s="12" t="s">
        <v>91</v>
      </c>
      <c r="O2145" s="12" t="s">
        <v>91</v>
      </c>
      <c r="P2145" s="12" t="s">
        <v>91</v>
      </c>
      <c r="Q2145" s="12" t="s">
        <v>371</v>
      </c>
      <c r="R2145" s="12" t="s">
        <v>3998</v>
      </c>
      <c r="S2145" s="12" t="s">
        <v>19106</v>
      </c>
      <c r="T2145" s="12" t="s">
        <v>19107</v>
      </c>
      <c r="U2145" s="12" t="s">
        <v>3808</v>
      </c>
      <c r="V2145" s="12" t="s">
        <v>14877</v>
      </c>
      <c r="W2145" s="12" t="s">
        <v>10</v>
      </c>
      <c r="X2145" s="12" t="s">
        <v>17220</v>
      </c>
      <c r="Y2145" s="12" t="s">
        <v>17965</v>
      </c>
      <c r="Z2145" s="12" t="s">
        <v>19108</v>
      </c>
    </row>
    <row r="2146" spans="1:26">
      <c r="A2146" s="12" t="s">
        <v>177</v>
      </c>
      <c r="B2146" s="12" t="s">
        <v>11967</v>
      </c>
      <c r="C2146" s="12" t="s">
        <v>19109</v>
      </c>
      <c r="D2146" s="12" t="s">
        <v>19110</v>
      </c>
      <c r="E2146" s="12" t="s">
        <v>18957</v>
      </c>
      <c r="F2146" s="12" t="s">
        <v>1482</v>
      </c>
      <c r="G2146" s="12" t="s">
        <v>1546</v>
      </c>
      <c r="H2146" s="12" t="s">
        <v>1504</v>
      </c>
      <c r="I2146" s="12" t="s">
        <v>1504</v>
      </c>
      <c r="J2146" s="12" t="s">
        <v>3800</v>
      </c>
      <c r="K2146" s="12" t="s">
        <v>1502</v>
      </c>
      <c r="L2146" s="12" t="s">
        <v>375</v>
      </c>
      <c r="M2146" s="12" t="s">
        <v>4088</v>
      </c>
      <c r="N2146" s="12" t="s">
        <v>371</v>
      </c>
      <c r="O2146" s="12" t="s">
        <v>371</v>
      </c>
      <c r="P2146" s="12" t="s">
        <v>91</v>
      </c>
      <c r="Q2146" s="12" t="s">
        <v>371</v>
      </c>
      <c r="R2146" s="12" t="s">
        <v>4674</v>
      </c>
      <c r="S2146" s="12" t="s">
        <v>7829</v>
      </c>
      <c r="T2146" s="12" t="s">
        <v>18346</v>
      </c>
      <c r="U2146" s="12" t="s">
        <v>13632</v>
      </c>
      <c r="V2146" s="12" t="s">
        <v>18994</v>
      </c>
      <c r="W2146" s="12" t="s">
        <v>3</v>
      </c>
      <c r="X2146" s="12" t="s">
        <v>4186</v>
      </c>
      <c r="Y2146" s="12" t="s">
        <v>16950</v>
      </c>
      <c r="Z2146" s="12" t="s">
        <v>19111</v>
      </c>
    </row>
    <row r="2147" spans="1:26">
      <c r="A2147" s="12" t="s">
        <v>177</v>
      </c>
      <c r="B2147" s="12" t="s">
        <v>17412</v>
      </c>
      <c r="C2147" s="12" t="s">
        <v>19112</v>
      </c>
      <c r="D2147" s="12" t="s">
        <v>19113</v>
      </c>
      <c r="E2147" s="12" t="s">
        <v>18957</v>
      </c>
      <c r="F2147" s="12" t="s">
        <v>1051</v>
      </c>
      <c r="G2147" s="12" t="s">
        <v>1698</v>
      </c>
      <c r="H2147" s="12" t="s">
        <v>1502</v>
      </c>
      <c r="I2147" s="12" t="s">
        <v>3800</v>
      </c>
      <c r="J2147" s="12" t="s">
        <v>1051</v>
      </c>
      <c r="K2147" s="12" t="s">
        <v>3800</v>
      </c>
      <c r="L2147" s="12" t="s">
        <v>371</v>
      </c>
      <c r="M2147" s="12" t="s">
        <v>371</v>
      </c>
      <c r="N2147" s="12" t="s">
        <v>371</v>
      </c>
      <c r="O2147" s="12" t="s">
        <v>91</v>
      </c>
      <c r="P2147" s="12" t="s">
        <v>371</v>
      </c>
      <c r="Q2147" s="12" t="s">
        <v>91</v>
      </c>
      <c r="R2147" s="12" t="s">
        <v>371</v>
      </c>
      <c r="S2147" s="12" t="s">
        <v>9577</v>
      </c>
      <c r="T2147" s="12" t="s">
        <v>16913</v>
      </c>
      <c r="U2147" s="12" t="s">
        <v>12480</v>
      </c>
      <c r="V2147" s="12" t="s">
        <v>372</v>
      </c>
      <c r="W2147" s="12" t="s">
        <v>3</v>
      </c>
      <c r="X2147" s="12" t="s">
        <v>1814</v>
      </c>
      <c r="Y2147" s="12" t="s">
        <v>1814</v>
      </c>
      <c r="Z2147" s="12" t="s">
        <v>12937</v>
      </c>
    </row>
    <row r="2148" spans="1:26">
      <c r="A2148" s="12" t="s">
        <v>177</v>
      </c>
      <c r="B2148" s="12" t="s">
        <v>16370</v>
      </c>
      <c r="C2148" s="12" t="s">
        <v>19114</v>
      </c>
      <c r="D2148" s="12" t="s">
        <v>19115</v>
      </c>
      <c r="E2148" s="12" t="s">
        <v>18957</v>
      </c>
      <c r="F2148" s="12" t="s">
        <v>1613</v>
      </c>
      <c r="G2148" s="12" t="s">
        <v>1502</v>
      </c>
      <c r="H2148" s="12" t="s">
        <v>1051</v>
      </c>
      <c r="I2148" s="12" t="s">
        <v>3800</v>
      </c>
      <c r="J2148" s="12" t="s">
        <v>1482</v>
      </c>
      <c r="K2148" s="12" t="s">
        <v>1504</v>
      </c>
      <c r="L2148" s="12" t="s">
        <v>2696</v>
      </c>
      <c r="M2148" s="12" t="s">
        <v>375</v>
      </c>
      <c r="N2148" s="12" t="s">
        <v>371</v>
      </c>
      <c r="O2148" s="12" t="s">
        <v>91</v>
      </c>
      <c r="P2148" s="12" t="s">
        <v>371</v>
      </c>
      <c r="Q2148" s="12" t="s">
        <v>2172</v>
      </c>
      <c r="R2148" s="12" t="s">
        <v>375</v>
      </c>
      <c r="S2148" s="12" t="s">
        <v>19116</v>
      </c>
      <c r="T2148" s="12" t="s">
        <v>13536</v>
      </c>
      <c r="U2148" s="12" t="s">
        <v>14338</v>
      </c>
      <c r="V2148" s="12" t="s">
        <v>16849</v>
      </c>
      <c r="W2148" s="12" t="s">
        <v>3</v>
      </c>
      <c r="X2148" s="12" t="s">
        <v>11247</v>
      </c>
      <c r="Y2148" s="12" t="s">
        <v>13052</v>
      </c>
      <c r="Z2148" s="12" t="s">
        <v>19117</v>
      </c>
    </row>
    <row r="2149" spans="1:26">
      <c r="A2149" s="12" t="s">
        <v>177</v>
      </c>
      <c r="B2149" s="12" t="s">
        <v>17843</v>
      </c>
      <c r="C2149" s="12" t="s">
        <v>19118</v>
      </c>
      <c r="D2149" s="12" t="s">
        <v>19119</v>
      </c>
      <c r="E2149" s="12" t="s">
        <v>18957</v>
      </c>
      <c r="F2149" s="12" t="s">
        <v>1546</v>
      </c>
      <c r="G2149" s="12" t="s">
        <v>1482</v>
      </c>
      <c r="H2149" s="12" t="s">
        <v>1482</v>
      </c>
      <c r="I2149" s="12" t="s">
        <v>1051</v>
      </c>
      <c r="J2149" s="12" t="s">
        <v>1502</v>
      </c>
      <c r="K2149" s="12" t="s">
        <v>1504</v>
      </c>
      <c r="L2149" s="12" t="s">
        <v>2315</v>
      </c>
      <c r="M2149" s="12" t="s">
        <v>375</v>
      </c>
      <c r="N2149" s="12" t="s">
        <v>375</v>
      </c>
      <c r="O2149" s="12" t="s">
        <v>371</v>
      </c>
      <c r="P2149" s="12" t="s">
        <v>431</v>
      </c>
      <c r="Q2149" s="12" t="s">
        <v>371</v>
      </c>
      <c r="R2149" s="12" t="s">
        <v>7483</v>
      </c>
      <c r="S2149" s="12" t="s">
        <v>13522</v>
      </c>
      <c r="T2149" s="12" t="s">
        <v>19120</v>
      </c>
      <c r="U2149" s="12" t="s">
        <v>18976</v>
      </c>
      <c r="V2149" s="12" t="s">
        <v>16849</v>
      </c>
      <c r="W2149" s="12" t="s">
        <v>3</v>
      </c>
      <c r="X2149" s="12" t="s">
        <v>17192</v>
      </c>
      <c r="Y2149" s="12" t="s">
        <v>11976</v>
      </c>
      <c r="Z2149" s="12" t="s">
        <v>19121</v>
      </c>
    </row>
    <row r="2150" spans="1:26">
      <c r="A2150" s="12" t="s">
        <v>177</v>
      </c>
      <c r="B2150" s="12" t="s">
        <v>16316</v>
      </c>
      <c r="C2150" s="12" t="s">
        <v>19122</v>
      </c>
      <c r="D2150" s="12" t="s">
        <v>19123</v>
      </c>
      <c r="E2150" s="12" t="s">
        <v>18957</v>
      </c>
      <c r="F2150" s="12" t="s">
        <v>1592</v>
      </c>
      <c r="G2150" s="12" t="s">
        <v>3800</v>
      </c>
      <c r="H2150" s="12" t="s">
        <v>1546</v>
      </c>
      <c r="I2150" s="12" t="s">
        <v>1051</v>
      </c>
      <c r="J2150" s="12" t="s">
        <v>1502</v>
      </c>
      <c r="K2150" s="12" t="s">
        <v>3800</v>
      </c>
      <c r="L2150" s="12" t="s">
        <v>371</v>
      </c>
      <c r="M2150" s="12" t="s">
        <v>91</v>
      </c>
      <c r="N2150" s="12" t="s">
        <v>4088</v>
      </c>
      <c r="O2150" s="12" t="s">
        <v>371</v>
      </c>
      <c r="P2150" s="12" t="s">
        <v>431</v>
      </c>
      <c r="Q2150" s="12" t="s">
        <v>91</v>
      </c>
      <c r="R2150" s="12" t="s">
        <v>4674</v>
      </c>
      <c r="S2150" s="12" t="s">
        <v>19037</v>
      </c>
      <c r="T2150" s="12" t="s">
        <v>15951</v>
      </c>
      <c r="U2150" s="12" t="s">
        <v>18976</v>
      </c>
      <c r="V2150" s="12" t="s">
        <v>372</v>
      </c>
      <c r="W2150" s="12" t="s">
        <v>3</v>
      </c>
      <c r="X2150" s="12" t="s">
        <v>17020</v>
      </c>
      <c r="Y2150" s="12" t="s">
        <v>14035</v>
      </c>
      <c r="Z2150" s="12" t="s">
        <v>19124</v>
      </c>
    </row>
    <row r="2151" spans="1:26">
      <c r="A2151" s="12" t="s">
        <v>177</v>
      </c>
      <c r="B2151" s="12" t="s">
        <v>6557</v>
      </c>
      <c r="C2151" s="12" t="s">
        <v>19125</v>
      </c>
      <c r="D2151" s="12" t="s">
        <v>19126</v>
      </c>
      <c r="E2151" s="12" t="s">
        <v>18957</v>
      </c>
      <c r="F2151" s="12" t="s">
        <v>1546</v>
      </c>
      <c r="G2151" s="12" t="s">
        <v>1547</v>
      </c>
      <c r="H2151" s="12" t="s">
        <v>1504</v>
      </c>
      <c r="I2151" s="12" t="s">
        <v>1051</v>
      </c>
      <c r="J2151" s="12" t="s">
        <v>1051</v>
      </c>
      <c r="K2151" s="12" t="s">
        <v>1482</v>
      </c>
      <c r="L2151" s="12" t="s">
        <v>3522</v>
      </c>
      <c r="M2151" s="12" t="s">
        <v>3522</v>
      </c>
      <c r="N2151" s="12" t="s">
        <v>3522</v>
      </c>
      <c r="O2151" s="12" t="s">
        <v>3522</v>
      </c>
      <c r="P2151" s="12" t="s">
        <v>371</v>
      </c>
      <c r="Q2151" s="12" t="s">
        <v>3522</v>
      </c>
      <c r="R2151" s="12" t="s">
        <v>7079</v>
      </c>
      <c r="S2151" s="12" t="s">
        <v>13541</v>
      </c>
      <c r="T2151" s="12" t="s">
        <v>19127</v>
      </c>
      <c r="U2151" s="12" t="s">
        <v>14338</v>
      </c>
      <c r="V2151" s="12" t="s">
        <v>14877</v>
      </c>
      <c r="W2151" s="12" t="s">
        <v>4</v>
      </c>
      <c r="X2151" s="12" t="s">
        <v>13617</v>
      </c>
      <c r="Y2151" s="12" t="s">
        <v>12375</v>
      </c>
      <c r="Z2151" s="12" t="s">
        <v>19128</v>
      </c>
    </row>
    <row r="2152" spans="1:26">
      <c r="A2152" s="12" t="s">
        <v>177</v>
      </c>
      <c r="B2152" s="12" t="s">
        <v>17372</v>
      </c>
      <c r="C2152" s="12" t="s">
        <v>19129</v>
      </c>
      <c r="D2152" s="12" t="s">
        <v>19130</v>
      </c>
      <c r="E2152" s="12" t="s">
        <v>19131</v>
      </c>
      <c r="F2152" s="12" t="s">
        <v>1482</v>
      </c>
      <c r="G2152" s="12" t="s">
        <v>1482</v>
      </c>
      <c r="H2152" s="12" t="s">
        <v>1547</v>
      </c>
      <c r="I2152" s="12" t="s">
        <v>1482</v>
      </c>
      <c r="J2152" s="12" t="s">
        <v>1547</v>
      </c>
      <c r="K2152" s="12" t="s">
        <v>1051</v>
      </c>
      <c r="L2152" s="12" t="s">
        <v>371</v>
      </c>
      <c r="M2152" s="12" t="s">
        <v>371</v>
      </c>
      <c r="N2152" s="12" t="s">
        <v>471</v>
      </c>
      <c r="O2152" s="12" t="s">
        <v>371</v>
      </c>
      <c r="P2152" s="12" t="s">
        <v>371</v>
      </c>
      <c r="Q2152" s="12" t="s">
        <v>3522</v>
      </c>
      <c r="R2152" s="12" t="s">
        <v>11503</v>
      </c>
      <c r="S2152" s="12" t="s">
        <v>19132</v>
      </c>
      <c r="T2152" s="12" t="s">
        <v>16897</v>
      </c>
      <c r="U2152" s="12" t="s">
        <v>19133</v>
      </c>
      <c r="V2152" s="12" t="s">
        <v>8700</v>
      </c>
      <c r="W2152" s="12" t="s">
        <v>3</v>
      </c>
      <c r="X2152" s="12" t="s">
        <v>16118</v>
      </c>
      <c r="Y2152" s="12" t="s">
        <v>18322</v>
      </c>
      <c r="Z2152" s="12" t="s">
        <v>19134</v>
      </c>
    </row>
    <row r="2153" spans="1:26">
      <c r="A2153" s="12" t="s">
        <v>177</v>
      </c>
      <c r="B2153" s="12" t="s">
        <v>18484</v>
      </c>
      <c r="C2153" s="12" t="s">
        <v>19135</v>
      </c>
      <c r="D2153" s="12" t="s">
        <v>19136</v>
      </c>
      <c r="E2153" s="12" t="s">
        <v>19131</v>
      </c>
      <c r="F2153" s="12" t="s">
        <v>1547</v>
      </c>
      <c r="G2153" s="12" t="s">
        <v>1504</v>
      </c>
      <c r="H2153" s="12" t="s">
        <v>1547</v>
      </c>
      <c r="I2153" s="12" t="s">
        <v>1051</v>
      </c>
      <c r="J2153" s="12" t="s">
        <v>1051</v>
      </c>
      <c r="K2153" s="12" t="s">
        <v>1482</v>
      </c>
      <c r="L2153" s="12" t="s">
        <v>3522</v>
      </c>
      <c r="M2153" s="12" t="s">
        <v>3522</v>
      </c>
      <c r="N2153" s="12" t="s">
        <v>3522</v>
      </c>
      <c r="O2153" s="12" t="s">
        <v>3522</v>
      </c>
      <c r="P2153" s="12" t="s">
        <v>371</v>
      </c>
      <c r="Q2153" s="12" t="s">
        <v>3522</v>
      </c>
      <c r="R2153" s="12" t="s">
        <v>3346</v>
      </c>
      <c r="S2153" s="12" t="s">
        <v>9577</v>
      </c>
      <c r="T2153" s="12" t="s">
        <v>19137</v>
      </c>
      <c r="U2153" s="12" t="s">
        <v>19138</v>
      </c>
      <c r="V2153" s="12" t="s">
        <v>17084</v>
      </c>
      <c r="W2153" s="12" t="s">
        <v>4</v>
      </c>
      <c r="X2153" s="12" t="s">
        <v>13673</v>
      </c>
      <c r="Y2153" s="12" t="s">
        <v>14538</v>
      </c>
      <c r="Z2153" s="12" t="s">
        <v>19139</v>
      </c>
    </row>
    <row r="2154" spans="1:26">
      <c r="A2154" s="12" t="s">
        <v>177</v>
      </c>
      <c r="B2154" s="12" t="s">
        <v>15044</v>
      </c>
      <c r="C2154" s="12" t="s">
        <v>19140</v>
      </c>
      <c r="D2154" s="12" t="s">
        <v>19141</v>
      </c>
      <c r="E2154" s="12" t="s">
        <v>19131</v>
      </c>
      <c r="F2154" s="12" t="s">
        <v>1051</v>
      </c>
      <c r="G2154" s="12" t="s">
        <v>1504</v>
      </c>
      <c r="H2154" s="12" t="s">
        <v>1547</v>
      </c>
      <c r="I2154" s="12" t="s">
        <v>1504</v>
      </c>
      <c r="J2154" s="12" t="s">
        <v>1482</v>
      </c>
      <c r="K2154" s="12" t="s">
        <v>1504</v>
      </c>
      <c r="L2154" s="12" t="s">
        <v>371</v>
      </c>
      <c r="M2154" s="12" t="s">
        <v>3522</v>
      </c>
      <c r="N2154" s="12" t="s">
        <v>471</v>
      </c>
      <c r="O2154" s="12" t="s">
        <v>2172</v>
      </c>
      <c r="P2154" s="12" t="s">
        <v>371</v>
      </c>
      <c r="Q2154" s="12" t="s">
        <v>2172</v>
      </c>
      <c r="R2154" s="12" t="s">
        <v>4495</v>
      </c>
      <c r="S2154" s="12" t="s">
        <v>19142</v>
      </c>
      <c r="T2154" s="12" t="s">
        <v>19143</v>
      </c>
      <c r="U2154" s="12" t="s">
        <v>19144</v>
      </c>
      <c r="V2154" s="12" t="s">
        <v>11472</v>
      </c>
      <c r="W2154" s="12" t="s">
        <v>10</v>
      </c>
      <c r="X2154" s="12" t="s">
        <v>12377</v>
      </c>
      <c r="Y2154" s="12" t="s">
        <v>11525</v>
      </c>
      <c r="Z2154" s="12" t="s">
        <v>19145</v>
      </c>
    </row>
    <row r="2155" spans="1:26">
      <c r="A2155" s="12" t="s">
        <v>177</v>
      </c>
      <c r="B2155" s="12" t="s">
        <v>15038</v>
      </c>
      <c r="C2155" s="12" t="s">
        <v>19146</v>
      </c>
      <c r="D2155" s="12" t="s">
        <v>19147</v>
      </c>
      <c r="E2155" s="12" t="s">
        <v>19131</v>
      </c>
      <c r="F2155" s="12" t="s">
        <v>1504</v>
      </c>
      <c r="G2155" s="12" t="s">
        <v>1504</v>
      </c>
      <c r="H2155" s="12" t="s">
        <v>1482</v>
      </c>
      <c r="I2155" s="12" t="s">
        <v>1546</v>
      </c>
      <c r="J2155" s="12" t="s">
        <v>1051</v>
      </c>
      <c r="K2155" s="12" t="s">
        <v>1482</v>
      </c>
      <c r="L2155" s="12" t="s">
        <v>2172</v>
      </c>
      <c r="M2155" s="12" t="s">
        <v>2315</v>
      </c>
      <c r="N2155" s="12" t="s">
        <v>371</v>
      </c>
      <c r="O2155" s="12" t="s">
        <v>4088</v>
      </c>
      <c r="P2155" s="12" t="s">
        <v>371</v>
      </c>
      <c r="Q2155" s="12" t="s">
        <v>371</v>
      </c>
      <c r="R2155" s="12" t="s">
        <v>2474</v>
      </c>
      <c r="S2155" s="12" t="s">
        <v>18863</v>
      </c>
      <c r="T2155" s="12" t="s">
        <v>19148</v>
      </c>
      <c r="U2155" s="12" t="s">
        <v>19133</v>
      </c>
      <c r="V2155" s="12" t="s">
        <v>17084</v>
      </c>
      <c r="W2155" s="12" t="s">
        <v>10</v>
      </c>
      <c r="X2155" s="12" t="s">
        <v>13366</v>
      </c>
      <c r="Y2155" s="12" t="s">
        <v>14860</v>
      </c>
      <c r="Z2155" s="12" t="s">
        <v>19149</v>
      </c>
    </row>
    <row r="2156" spans="1:26">
      <c r="A2156" s="12" t="s">
        <v>177</v>
      </c>
      <c r="B2156" s="12" t="s">
        <v>10704</v>
      </c>
      <c r="C2156" s="12" t="s">
        <v>19150</v>
      </c>
      <c r="D2156" s="12" t="s">
        <v>19151</v>
      </c>
      <c r="E2156" s="12" t="s">
        <v>19131</v>
      </c>
      <c r="F2156" s="12" t="s">
        <v>1504</v>
      </c>
      <c r="G2156" s="12" t="s">
        <v>1502</v>
      </c>
      <c r="H2156" s="12" t="s">
        <v>1482</v>
      </c>
      <c r="I2156" s="12" t="s">
        <v>1502</v>
      </c>
      <c r="J2156" s="12" t="s">
        <v>1504</v>
      </c>
      <c r="K2156" s="12" t="s">
        <v>1051</v>
      </c>
      <c r="L2156" s="12" t="s">
        <v>371</v>
      </c>
      <c r="M2156" s="12" t="s">
        <v>431</v>
      </c>
      <c r="N2156" s="12" t="s">
        <v>371</v>
      </c>
      <c r="O2156" s="12" t="s">
        <v>431</v>
      </c>
      <c r="P2156" s="12" t="s">
        <v>371</v>
      </c>
      <c r="Q2156" s="12" t="s">
        <v>371</v>
      </c>
      <c r="R2156" s="12" t="s">
        <v>11503</v>
      </c>
      <c r="S2156" s="12" t="s">
        <v>18580</v>
      </c>
      <c r="T2156" s="12" t="s">
        <v>19010</v>
      </c>
      <c r="U2156" s="12" t="s">
        <v>19133</v>
      </c>
      <c r="V2156" s="12" t="s">
        <v>8700</v>
      </c>
      <c r="W2156" s="12" t="s">
        <v>3</v>
      </c>
      <c r="X2156" s="12" t="s">
        <v>17183</v>
      </c>
      <c r="Y2156" s="12" t="s">
        <v>17613</v>
      </c>
      <c r="Z2156" s="12" t="s">
        <v>19152</v>
      </c>
    </row>
    <row r="2157" spans="1:26">
      <c r="A2157" s="12" t="s">
        <v>177</v>
      </c>
      <c r="B2157" s="12" t="s">
        <v>19153</v>
      </c>
      <c r="C2157" s="12" t="s">
        <v>19154</v>
      </c>
      <c r="D2157" s="12" t="s">
        <v>19155</v>
      </c>
      <c r="E2157" s="12" t="s">
        <v>19131</v>
      </c>
      <c r="F2157" s="12" t="s">
        <v>1482</v>
      </c>
      <c r="G2157" s="12" t="s">
        <v>1504</v>
      </c>
      <c r="H2157" s="12" t="s">
        <v>1482</v>
      </c>
      <c r="I2157" s="12" t="s">
        <v>1546</v>
      </c>
      <c r="J2157" s="12" t="s">
        <v>1502</v>
      </c>
      <c r="K2157" s="12" t="s">
        <v>3800</v>
      </c>
      <c r="L2157" s="12" t="s">
        <v>375</v>
      </c>
      <c r="M2157" s="12" t="s">
        <v>2172</v>
      </c>
      <c r="N2157" s="12" t="s">
        <v>371</v>
      </c>
      <c r="O2157" s="12" t="s">
        <v>371</v>
      </c>
      <c r="P2157" s="12" t="s">
        <v>371</v>
      </c>
      <c r="Q2157" s="12" t="s">
        <v>91</v>
      </c>
      <c r="R2157" s="12" t="s">
        <v>11503</v>
      </c>
      <c r="S2157" s="12" t="s">
        <v>19156</v>
      </c>
      <c r="T2157" s="12" t="s">
        <v>19157</v>
      </c>
      <c r="U2157" s="12" t="s">
        <v>19158</v>
      </c>
      <c r="V2157" s="12" t="s">
        <v>372</v>
      </c>
      <c r="W2157" s="12" t="s">
        <v>3</v>
      </c>
      <c r="X2157" s="12" t="s">
        <v>14913</v>
      </c>
      <c r="Y2157" s="12" t="s">
        <v>16095</v>
      </c>
      <c r="Z2157" s="12" t="s">
        <v>19159</v>
      </c>
    </row>
    <row r="2158" spans="1:26">
      <c r="A2158" s="12" t="s">
        <v>177</v>
      </c>
      <c r="B2158" s="12" t="s">
        <v>17717</v>
      </c>
      <c r="C2158" s="12" t="s">
        <v>19160</v>
      </c>
      <c r="D2158" s="12" t="s">
        <v>19161</v>
      </c>
      <c r="E2158" s="12" t="s">
        <v>19131</v>
      </c>
      <c r="F2158" s="12" t="s">
        <v>1502</v>
      </c>
      <c r="G2158" s="12" t="s">
        <v>1613</v>
      </c>
      <c r="H2158" s="12" t="s">
        <v>1504</v>
      </c>
      <c r="I2158" s="12" t="s">
        <v>3800</v>
      </c>
      <c r="J2158" s="12" t="s">
        <v>3800</v>
      </c>
      <c r="K2158" s="12" t="s">
        <v>1482</v>
      </c>
      <c r="L2158" s="12" t="s">
        <v>371</v>
      </c>
      <c r="M2158" s="12" t="s">
        <v>371</v>
      </c>
      <c r="N2158" s="12" t="s">
        <v>371</v>
      </c>
      <c r="O2158" s="12" t="s">
        <v>91</v>
      </c>
      <c r="P2158" s="12" t="s">
        <v>91</v>
      </c>
      <c r="Q2158" s="12" t="s">
        <v>371</v>
      </c>
      <c r="R2158" s="12" t="s">
        <v>371</v>
      </c>
      <c r="S2158" s="12" t="s">
        <v>19116</v>
      </c>
      <c r="T2158" s="12" t="s">
        <v>19162</v>
      </c>
      <c r="U2158" s="12" t="s">
        <v>3808</v>
      </c>
      <c r="V2158" s="12" t="s">
        <v>17084</v>
      </c>
      <c r="W2158" s="12" t="s">
        <v>3</v>
      </c>
      <c r="X2158" s="12" t="s">
        <v>1814</v>
      </c>
      <c r="Y2158" s="12" t="s">
        <v>1814</v>
      </c>
      <c r="Z2158" s="12" t="s">
        <v>12937</v>
      </c>
    </row>
    <row r="2159" spans="1:26">
      <c r="A2159" s="12" t="s">
        <v>177</v>
      </c>
      <c r="B2159" s="12" t="s">
        <v>19163</v>
      </c>
      <c r="C2159" s="12" t="s">
        <v>19164</v>
      </c>
      <c r="D2159" s="12" t="s">
        <v>19165</v>
      </c>
      <c r="E2159" s="12" t="s">
        <v>19131</v>
      </c>
      <c r="F2159" s="12" t="s">
        <v>1482</v>
      </c>
      <c r="G2159" s="12" t="s">
        <v>1482</v>
      </c>
      <c r="H2159" s="12" t="s">
        <v>1482</v>
      </c>
      <c r="I2159" s="12" t="s">
        <v>1504</v>
      </c>
      <c r="J2159" s="12" t="s">
        <v>1502</v>
      </c>
      <c r="K2159" s="12" t="s">
        <v>1502</v>
      </c>
      <c r="L2159" s="12" t="s">
        <v>371</v>
      </c>
      <c r="M2159" s="12" t="s">
        <v>371</v>
      </c>
      <c r="N2159" s="12" t="s">
        <v>371</v>
      </c>
      <c r="O2159" s="12" t="s">
        <v>371</v>
      </c>
      <c r="P2159" s="12" t="s">
        <v>371</v>
      </c>
      <c r="Q2159" s="12" t="s">
        <v>371</v>
      </c>
      <c r="R2159" s="12" t="s">
        <v>371</v>
      </c>
      <c r="S2159" s="12" t="s">
        <v>19166</v>
      </c>
      <c r="T2159" s="12" t="s">
        <v>16442</v>
      </c>
      <c r="U2159" s="12" t="s">
        <v>19133</v>
      </c>
      <c r="V2159" s="12" t="s">
        <v>19167</v>
      </c>
      <c r="W2159" s="12" t="s">
        <v>3</v>
      </c>
      <c r="X2159" s="12" t="s">
        <v>1814</v>
      </c>
      <c r="Y2159" s="12" t="s">
        <v>1814</v>
      </c>
      <c r="Z2159" s="12" t="s">
        <v>12937</v>
      </c>
    </row>
    <row r="2160" spans="1:26">
      <c r="A2160" s="12" t="s">
        <v>177</v>
      </c>
      <c r="B2160" s="12" t="s">
        <v>17956</v>
      </c>
      <c r="C2160" s="12" t="s">
        <v>19168</v>
      </c>
      <c r="D2160" s="12" t="s">
        <v>19169</v>
      </c>
      <c r="E2160" s="12" t="s">
        <v>19131</v>
      </c>
      <c r="F2160" s="12" t="s">
        <v>3800</v>
      </c>
      <c r="G2160" s="12" t="s">
        <v>3800</v>
      </c>
      <c r="H2160" s="12" t="s">
        <v>3800</v>
      </c>
      <c r="I2160" s="12" t="s">
        <v>3800</v>
      </c>
      <c r="J2160" s="12" t="s">
        <v>3800</v>
      </c>
      <c r="K2160" s="12" t="s">
        <v>1810</v>
      </c>
      <c r="L2160" s="12" t="s">
        <v>91</v>
      </c>
      <c r="M2160" s="12" t="s">
        <v>91</v>
      </c>
      <c r="N2160" s="12" t="s">
        <v>91</v>
      </c>
      <c r="O2160" s="12" t="s">
        <v>91</v>
      </c>
      <c r="P2160" s="12" t="s">
        <v>91</v>
      </c>
      <c r="Q2160" s="12" t="s">
        <v>6949</v>
      </c>
      <c r="R2160" s="12" t="s">
        <v>6949</v>
      </c>
      <c r="S2160" s="12" t="s">
        <v>91</v>
      </c>
      <c r="T2160" s="12" t="s">
        <v>11440</v>
      </c>
      <c r="U2160" s="12" t="s">
        <v>3808</v>
      </c>
      <c r="V2160" s="12" t="s">
        <v>6841</v>
      </c>
      <c r="W2160" s="12" t="s">
        <v>91</v>
      </c>
      <c r="X2160" s="12" t="s">
        <v>19170</v>
      </c>
      <c r="Y2160" s="12" t="s">
        <v>19170</v>
      </c>
      <c r="Z2160" s="12" t="s">
        <v>91</v>
      </c>
    </row>
    <row r="2161" spans="1:26">
      <c r="A2161" s="12" t="s">
        <v>177</v>
      </c>
      <c r="B2161" s="12" t="s">
        <v>16789</v>
      </c>
      <c r="C2161" s="12" t="s">
        <v>19171</v>
      </c>
      <c r="D2161" s="12" t="s">
        <v>19172</v>
      </c>
      <c r="E2161" s="12" t="s">
        <v>19131</v>
      </c>
      <c r="F2161" s="12" t="s">
        <v>1698</v>
      </c>
      <c r="G2161" s="12" t="s">
        <v>1547</v>
      </c>
      <c r="H2161" s="12" t="s">
        <v>3800</v>
      </c>
      <c r="I2161" s="12" t="s">
        <v>3800</v>
      </c>
      <c r="J2161" s="12" t="s">
        <v>3800</v>
      </c>
      <c r="K2161" s="12" t="s">
        <v>3800</v>
      </c>
      <c r="L2161" s="12" t="s">
        <v>371</v>
      </c>
      <c r="M2161" s="12" t="s">
        <v>371</v>
      </c>
      <c r="N2161" s="12" t="s">
        <v>91</v>
      </c>
      <c r="O2161" s="12" t="s">
        <v>91</v>
      </c>
      <c r="P2161" s="12" t="s">
        <v>91</v>
      </c>
      <c r="Q2161" s="12" t="s">
        <v>91</v>
      </c>
      <c r="R2161" s="12" t="s">
        <v>371</v>
      </c>
      <c r="S2161" s="12" t="s">
        <v>19098</v>
      </c>
      <c r="T2161" s="12" t="s">
        <v>19173</v>
      </c>
      <c r="U2161" s="12" t="s">
        <v>3808</v>
      </c>
      <c r="V2161" s="12" t="s">
        <v>372</v>
      </c>
      <c r="W2161" s="12" t="s">
        <v>3</v>
      </c>
      <c r="X2161" s="12" t="s">
        <v>1814</v>
      </c>
      <c r="Y2161" s="12" t="s">
        <v>1814</v>
      </c>
      <c r="Z2161" s="12" t="s">
        <v>12937</v>
      </c>
    </row>
    <row r="2162" spans="1:26">
      <c r="A2162" s="12" t="s">
        <v>177</v>
      </c>
      <c r="B2162" s="12" t="s">
        <v>15258</v>
      </c>
      <c r="C2162" s="12" t="s">
        <v>19174</v>
      </c>
      <c r="D2162" s="12" t="s">
        <v>19175</v>
      </c>
      <c r="E2162" s="12" t="s">
        <v>19131</v>
      </c>
      <c r="F2162" s="12" t="s">
        <v>1744</v>
      </c>
      <c r="G2162" s="12" t="s">
        <v>1482</v>
      </c>
      <c r="H2162" s="12" t="s">
        <v>1051</v>
      </c>
      <c r="I2162" s="12" t="s">
        <v>3800</v>
      </c>
      <c r="J2162" s="12" t="s">
        <v>3800</v>
      </c>
      <c r="K2162" s="12" t="s">
        <v>3800</v>
      </c>
      <c r="L2162" s="12" t="s">
        <v>3492</v>
      </c>
      <c r="M2162" s="12" t="s">
        <v>371</v>
      </c>
      <c r="N2162" s="12" t="s">
        <v>3522</v>
      </c>
      <c r="O2162" s="12" t="s">
        <v>91</v>
      </c>
      <c r="P2162" s="12" t="s">
        <v>91</v>
      </c>
      <c r="Q2162" s="12" t="s">
        <v>91</v>
      </c>
      <c r="R2162" s="12" t="s">
        <v>6949</v>
      </c>
      <c r="S2162" s="12" t="s">
        <v>14612</v>
      </c>
      <c r="T2162" s="12" t="s">
        <v>17030</v>
      </c>
      <c r="U2162" s="12" t="s">
        <v>3808</v>
      </c>
      <c r="V2162" s="12" t="s">
        <v>372</v>
      </c>
      <c r="W2162" s="12" t="s">
        <v>3</v>
      </c>
      <c r="X2162" s="12" t="s">
        <v>1966</v>
      </c>
      <c r="Y2162" s="12" t="s">
        <v>14014</v>
      </c>
      <c r="Z2162" s="12" t="s">
        <v>19176</v>
      </c>
    </row>
    <row r="2163" spans="1:26">
      <c r="A2163" s="12" t="s">
        <v>177</v>
      </c>
      <c r="B2163" s="12" t="s">
        <v>8939</v>
      </c>
      <c r="C2163" s="12" t="s">
        <v>19177</v>
      </c>
      <c r="D2163" s="12" t="s">
        <v>19178</v>
      </c>
      <c r="E2163" s="12" t="s">
        <v>19131</v>
      </c>
      <c r="F2163" s="12" t="s">
        <v>1590</v>
      </c>
      <c r="G2163" s="12" t="s">
        <v>1504</v>
      </c>
      <c r="H2163" s="12" t="s">
        <v>1051</v>
      </c>
      <c r="I2163" s="12" t="s">
        <v>1051</v>
      </c>
      <c r="J2163" s="12" t="s">
        <v>3800</v>
      </c>
      <c r="K2163" s="12" t="s">
        <v>1051</v>
      </c>
      <c r="L2163" s="12" t="s">
        <v>3522</v>
      </c>
      <c r="M2163" s="12" t="s">
        <v>3522</v>
      </c>
      <c r="N2163" s="12" t="s">
        <v>3522</v>
      </c>
      <c r="O2163" s="12" t="s">
        <v>3522</v>
      </c>
      <c r="P2163" s="12" t="s">
        <v>91</v>
      </c>
      <c r="Q2163" s="12" t="s">
        <v>3522</v>
      </c>
      <c r="R2163" s="12" t="s">
        <v>3522</v>
      </c>
      <c r="S2163" s="12" t="s">
        <v>10482</v>
      </c>
      <c r="T2163" s="12" t="s">
        <v>13371</v>
      </c>
      <c r="U2163" s="12" t="s">
        <v>9665</v>
      </c>
      <c r="V2163" s="12" t="s">
        <v>8700</v>
      </c>
      <c r="W2163" s="12" t="s">
        <v>4</v>
      </c>
      <c r="X2163" s="12" t="s">
        <v>1814</v>
      </c>
      <c r="Y2163" s="12" t="s">
        <v>1814</v>
      </c>
      <c r="Z2163" s="12" t="s">
        <v>12937</v>
      </c>
    </row>
    <row r="2164" spans="1:26">
      <c r="A2164" s="12" t="s">
        <v>177</v>
      </c>
      <c r="B2164" s="12" t="s">
        <v>9230</v>
      </c>
      <c r="C2164" s="12" t="s">
        <v>19179</v>
      </c>
      <c r="D2164" s="12" t="s">
        <v>19180</v>
      </c>
      <c r="E2164" s="12" t="s">
        <v>19131</v>
      </c>
      <c r="F2164" s="12" t="s">
        <v>1482</v>
      </c>
      <c r="G2164" s="12" t="s">
        <v>1547</v>
      </c>
      <c r="H2164" s="12" t="s">
        <v>1613</v>
      </c>
      <c r="I2164" s="12" t="s">
        <v>1051</v>
      </c>
      <c r="J2164" s="12" t="s">
        <v>3800</v>
      </c>
      <c r="K2164" s="12" t="s">
        <v>1051</v>
      </c>
      <c r="L2164" s="12" t="s">
        <v>371</v>
      </c>
      <c r="M2164" s="12" t="s">
        <v>471</v>
      </c>
      <c r="N2164" s="12" t="s">
        <v>431</v>
      </c>
      <c r="O2164" s="12" t="s">
        <v>371</v>
      </c>
      <c r="P2164" s="12" t="s">
        <v>91</v>
      </c>
      <c r="Q2164" s="12" t="s">
        <v>371</v>
      </c>
      <c r="R2164" s="12" t="s">
        <v>4675</v>
      </c>
      <c r="S2164" s="12" t="s">
        <v>7829</v>
      </c>
      <c r="T2164" s="12" t="s">
        <v>19127</v>
      </c>
      <c r="U2164" s="12" t="s">
        <v>9665</v>
      </c>
      <c r="V2164" s="12" t="s">
        <v>8700</v>
      </c>
      <c r="W2164" s="12" t="s">
        <v>3</v>
      </c>
      <c r="X2164" s="12" t="s">
        <v>16080</v>
      </c>
      <c r="Y2164" s="12" t="s">
        <v>13077</v>
      </c>
      <c r="Z2164" s="12" t="s">
        <v>19181</v>
      </c>
    </row>
    <row r="2165" spans="1:26">
      <c r="A2165" s="12" t="s">
        <v>177</v>
      </c>
      <c r="B2165" s="12" t="s">
        <v>18371</v>
      </c>
      <c r="C2165" s="12" t="s">
        <v>19182</v>
      </c>
      <c r="D2165" s="12" t="s">
        <v>19183</v>
      </c>
      <c r="E2165" s="12" t="s">
        <v>19131</v>
      </c>
      <c r="F2165" s="12" t="s">
        <v>1482</v>
      </c>
      <c r="G2165" s="12" t="s">
        <v>1482</v>
      </c>
      <c r="H2165" s="12" t="s">
        <v>1613</v>
      </c>
      <c r="I2165" s="12" t="s">
        <v>1482</v>
      </c>
      <c r="J2165" s="12" t="s">
        <v>1482</v>
      </c>
      <c r="K2165" s="12" t="s">
        <v>1051</v>
      </c>
      <c r="L2165" s="12" t="s">
        <v>3522</v>
      </c>
      <c r="M2165" s="12" t="s">
        <v>375</v>
      </c>
      <c r="N2165" s="12" t="s">
        <v>4261</v>
      </c>
      <c r="O2165" s="12" t="s">
        <v>3522</v>
      </c>
      <c r="P2165" s="12" t="s">
        <v>371</v>
      </c>
      <c r="Q2165" s="12" t="s">
        <v>371</v>
      </c>
      <c r="R2165" s="12" t="s">
        <v>5358</v>
      </c>
      <c r="S2165" s="12" t="s">
        <v>18580</v>
      </c>
      <c r="T2165" s="12" t="s">
        <v>14952</v>
      </c>
      <c r="U2165" s="12" t="s">
        <v>17113</v>
      </c>
      <c r="V2165" s="12" t="s">
        <v>8700</v>
      </c>
      <c r="W2165" s="12" t="s">
        <v>4</v>
      </c>
      <c r="X2165" s="12" t="s">
        <v>9779</v>
      </c>
      <c r="Y2165" s="12" t="s">
        <v>2448</v>
      </c>
      <c r="Z2165" s="12" t="s">
        <v>19184</v>
      </c>
    </row>
    <row r="2166" spans="1:26">
      <c r="A2166" s="12" t="s">
        <v>177</v>
      </c>
      <c r="B2166" s="12" t="s">
        <v>15526</v>
      </c>
      <c r="C2166" s="12" t="s">
        <v>19185</v>
      </c>
      <c r="D2166" s="12" t="s">
        <v>19186</v>
      </c>
      <c r="E2166" s="12" t="s">
        <v>19131</v>
      </c>
      <c r="F2166" s="12" t="s">
        <v>1053</v>
      </c>
      <c r="G2166" s="12" t="s">
        <v>1547</v>
      </c>
      <c r="H2166" s="12" t="s">
        <v>1482</v>
      </c>
      <c r="I2166" s="12" t="s">
        <v>3800</v>
      </c>
      <c r="J2166" s="12" t="s">
        <v>3800</v>
      </c>
      <c r="K2166" s="12" t="s">
        <v>1051</v>
      </c>
      <c r="L2166" s="12" t="s">
        <v>2730</v>
      </c>
      <c r="M2166" s="12" t="s">
        <v>3663</v>
      </c>
      <c r="N2166" s="12" t="s">
        <v>3522</v>
      </c>
      <c r="O2166" s="12" t="s">
        <v>91</v>
      </c>
      <c r="P2166" s="12" t="s">
        <v>91</v>
      </c>
      <c r="Q2166" s="12" t="s">
        <v>371</v>
      </c>
      <c r="R2166" s="12" t="s">
        <v>4958</v>
      </c>
      <c r="S2166" s="12" t="s">
        <v>19187</v>
      </c>
      <c r="T2166" s="12" t="s">
        <v>12569</v>
      </c>
      <c r="U2166" s="12" t="s">
        <v>3808</v>
      </c>
      <c r="V2166" s="12" t="s">
        <v>8700</v>
      </c>
      <c r="W2166" s="12" t="s">
        <v>2</v>
      </c>
      <c r="X2166" s="12" t="s">
        <v>18963</v>
      </c>
      <c r="Y2166" s="12" t="s">
        <v>18809</v>
      </c>
      <c r="Z2166" s="12" t="s">
        <v>19188</v>
      </c>
    </row>
    <row r="2167" spans="1:26">
      <c r="A2167" s="12" t="s">
        <v>177</v>
      </c>
      <c r="B2167" s="12" t="s">
        <v>17692</v>
      </c>
      <c r="C2167" s="12" t="s">
        <v>19189</v>
      </c>
      <c r="D2167" s="12" t="s">
        <v>19190</v>
      </c>
      <c r="E2167" s="12" t="s">
        <v>19131</v>
      </c>
      <c r="F2167" s="12" t="s">
        <v>1744</v>
      </c>
      <c r="G2167" s="12" t="s">
        <v>1051</v>
      </c>
      <c r="H2167" s="12" t="s">
        <v>1051</v>
      </c>
      <c r="I2167" s="12" t="s">
        <v>3800</v>
      </c>
      <c r="J2167" s="12" t="s">
        <v>3800</v>
      </c>
      <c r="K2167" s="12" t="s">
        <v>1051</v>
      </c>
      <c r="L2167" s="12" t="s">
        <v>6402</v>
      </c>
      <c r="M2167" s="12" t="s">
        <v>371</v>
      </c>
      <c r="N2167" s="12" t="s">
        <v>3522</v>
      </c>
      <c r="O2167" s="12" t="s">
        <v>91</v>
      </c>
      <c r="P2167" s="12" t="s">
        <v>91</v>
      </c>
      <c r="Q2167" s="12" t="s">
        <v>371</v>
      </c>
      <c r="R2167" s="12" t="s">
        <v>4958</v>
      </c>
      <c r="S2167" s="12" t="s">
        <v>14781</v>
      </c>
      <c r="T2167" s="12" t="s">
        <v>12569</v>
      </c>
      <c r="U2167" s="12" t="s">
        <v>3808</v>
      </c>
      <c r="V2167" s="12" t="s">
        <v>8700</v>
      </c>
      <c r="W2167" s="12" t="s">
        <v>3</v>
      </c>
      <c r="X2167" s="12" t="s">
        <v>8669</v>
      </c>
      <c r="Y2167" s="12" t="s">
        <v>14136</v>
      </c>
      <c r="Z2167" s="12" t="s">
        <v>19191</v>
      </c>
    </row>
    <row r="2168" spans="1:26">
      <c r="A2168" s="12" t="s">
        <v>177</v>
      </c>
      <c r="B2168" s="12" t="s">
        <v>13738</v>
      </c>
      <c r="C2168" s="12" t="s">
        <v>19192</v>
      </c>
      <c r="D2168" s="12" t="s">
        <v>19193</v>
      </c>
      <c r="E2168" s="12" t="s">
        <v>19131</v>
      </c>
      <c r="F2168" s="12" t="s">
        <v>3800</v>
      </c>
      <c r="G2168" s="12" t="s">
        <v>3800</v>
      </c>
      <c r="H2168" s="12" t="s">
        <v>3800</v>
      </c>
      <c r="I2168" s="12" t="s">
        <v>3800</v>
      </c>
      <c r="J2168" s="12" t="s">
        <v>3800</v>
      </c>
      <c r="K2168" s="12" t="s">
        <v>1810</v>
      </c>
      <c r="L2168" s="12" t="s">
        <v>91</v>
      </c>
      <c r="M2168" s="12" t="s">
        <v>91</v>
      </c>
      <c r="N2168" s="12" t="s">
        <v>91</v>
      </c>
      <c r="O2168" s="12" t="s">
        <v>91</v>
      </c>
      <c r="P2168" s="12" t="s">
        <v>91</v>
      </c>
      <c r="Q2168" s="12" t="s">
        <v>5512</v>
      </c>
      <c r="R2168" s="12" t="s">
        <v>5512</v>
      </c>
      <c r="S2168" s="12" t="s">
        <v>91</v>
      </c>
      <c r="T2168" s="12" t="s">
        <v>14547</v>
      </c>
      <c r="U2168" s="12" t="s">
        <v>3808</v>
      </c>
      <c r="V2168" s="12" t="s">
        <v>6841</v>
      </c>
      <c r="W2168" s="12" t="s">
        <v>91</v>
      </c>
      <c r="X2168" s="12" t="s">
        <v>19194</v>
      </c>
      <c r="Y2168" s="12" t="s">
        <v>19194</v>
      </c>
      <c r="Z2168" s="12" t="s">
        <v>91</v>
      </c>
    </row>
    <row r="2169" spans="1:26">
      <c r="A2169" s="12" t="s">
        <v>177</v>
      </c>
      <c r="B2169" s="12" t="s">
        <v>15525</v>
      </c>
      <c r="C2169" s="12" t="s">
        <v>19195</v>
      </c>
      <c r="D2169" s="12" t="s">
        <v>19196</v>
      </c>
      <c r="E2169" s="12" t="s">
        <v>19131</v>
      </c>
      <c r="F2169" s="12" t="s">
        <v>1546</v>
      </c>
      <c r="G2169" s="12" t="s">
        <v>1590</v>
      </c>
      <c r="H2169" s="12" t="s">
        <v>3800</v>
      </c>
      <c r="I2169" s="12" t="s">
        <v>3800</v>
      </c>
      <c r="J2169" s="12" t="s">
        <v>3800</v>
      </c>
      <c r="K2169" s="12" t="s">
        <v>3800</v>
      </c>
      <c r="L2169" s="12" t="s">
        <v>3522</v>
      </c>
      <c r="M2169" s="12" t="s">
        <v>5498</v>
      </c>
      <c r="N2169" s="12" t="s">
        <v>91</v>
      </c>
      <c r="O2169" s="12" t="s">
        <v>91</v>
      </c>
      <c r="P2169" s="12" t="s">
        <v>91</v>
      </c>
      <c r="Q2169" s="12" t="s">
        <v>91</v>
      </c>
      <c r="R2169" s="12" t="s">
        <v>3346</v>
      </c>
      <c r="S2169" s="12" t="s">
        <v>18901</v>
      </c>
      <c r="T2169" s="12" t="s">
        <v>13867</v>
      </c>
      <c r="U2169" s="12" t="s">
        <v>3808</v>
      </c>
      <c r="V2169" s="12" t="s">
        <v>372</v>
      </c>
      <c r="W2169" s="12" t="s">
        <v>10</v>
      </c>
      <c r="X2169" s="12" t="s">
        <v>17198</v>
      </c>
      <c r="Y2169" s="12" t="s">
        <v>19074</v>
      </c>
      <c r="Z2169" s="12" t="s">
        <v>19197</v>
      </c>
    </row>
    <row r="2170" spans="1:26">
      <c r="A2170" s="12" t="s">
        <v>177</v>
      </c>
      <c r="B2170" s="12" t="s">
        <v>19052</v>
      </c>
      <c r="C2170" s="12" t="s">
        <v>19198</v>
      </c>
      <c r="D2170" s="12" t="s">
        <v>19199</v>
      </c>
      <c r="E2170" s="12" t="s">
        <v>19131</v>
      </c>
      <c r="F2170" s="12" t="s">
        <v>1482</v>
      </c>
      <c r="G2170" s="12" t="s">
        <v>1053</v>
      </c>
      <c r="H2170" s="12" t="s">
        <v>1051</v>
      </c>
      <c r="I2170" s="12" t="s">
        <v>1051</v>
      </c>
      <c r="J2170" s="12" t="s">
        <v>1502</v>
      </c>
      <c r="K2170" s="12" t="s">
        <v>3800</v>
      </c>
      <c r="L2170" s="12" t="s">
        <v>375</v>
      </c>
      <c r="M2170" s="12" t="s">
        <v>1054</v>
      </c>
      <c r="N2170" s="12" t="s">
        <v>371</v>
      </c>
      <c r="O2170" s="12" t="s">
        <v>371</v>
      </c>
      <c r="P2170" s="12" t="s">
        <v>371</v>
      </c>
      <c r="Q2170" s="12" t="s">
        <v>91</v>
      </c>
      <c r="R2170" s="12" t="s">
        <v>4675</v>
      </c>
      <c r="S2170" s="12" t="s">
        <v>19200</v>
      </c>
      <c r="T2170" s="12" t="s">
        <v>14455</v>
      </c>
      <c r="U2170" s="12" t="s">
        <v>19144</v>
      </c>
      <c r="V2170" s="12" t="s">
        <v>372</v>
      </c>
      <c r="W2170" s="12" t="s">
        <v>3</v>
      </c>
      <c r="X2170" s="12" t="s">
        <v>16725</v>
      </c>
      <c r="Y2170" s="12" t="s">
        <v>16851</v>
      </c>
      <c r="Z2170" s="12" t="s">
        <v>19201</v>
      </c>
    </row>
    <row r="2171" spans="1:26">
      <c r="A2171" s="12" t="s">
        <v>177</v>
      </c>
      <c r="B2171" s="12" t="s">
        <v>18732</v>
      </c>
      <c r="C2171" s="12" t="s">
        <v>19202</v>
      </c>
      <c r="D2171" s="12" t="s">
        <v>19203</v>
      </c>
      <c r="E2171" s="12" t="s">
        <v>19131</v>
      </c>
      <c r="F2171" s="12" t="s">
        <v>1590</v>
      </c>
      <c r="G2171" s="12" t="s">
        <v>1502</v>
      </c>
      <c r="H2171" s="12" t="s">
        <v>3800</v>
      </c>
      <c r="I2171" s="12" t="s">
        <v>3800</v>
      </c>
      <c r="J2171" s="12" t="s">
        <v>1051</v>
      </c>
      <c r="K2171" s="12" t="s">
        <v>1051</v>
      </c>
      <c r="L2171" s="12" t="s">
        <v>2418</v>
      </c>
      <c r="M2171" s="12" t="s">
        <v>375</v>
      </c>
      <c r="N2171" s="12" t="s">
        <v>91</v>
      </c>
      <c r="O2171" s="12" t="s">
        <v>91</v>
      </c>
      <c r="P2171" s="12" t="s">
        <v>371</v>
      </c>
      <c r="Q2171" s="12" t="s">
        <v>3522</v>
      </c>
      <c r="R2171" s="12" t="s">
        <v>5511</v>
      </c>
      <c r="S2171" s="12" t="s">
        <v>10482</v>
      </c>
      <c r="T2171" s="12" t="s">
        <v>11440</v>
      </c>
      <c r="U2171" s="12" t="s">
        <v>9665</v>
      </c>
      <c r="V2171" s="12" t="s">
        <v>8700</v>
      </c>
      <c r="W2171" s="12" t="s">
        <v>3</v>
      </c>
      <c r="X2171" s="12" t="s">
        <v>16783</v>
      </c>
      <c r="Y2171" s="12" t="s">
        <v>17873</v>
      </c>
      <c r="Z2171" s="12" t="s">
        <v>19204</v>
      </c>
    </row>
    <row r="2172" spans="1:26">
      <c r="A2172" s="12" t="s">
        <v>177</v>
      </c>
      <c r="B2172" s="12" t="s">
        <v>16387</v>
      </c>
      <c r="C2172" s="12" t="s">
        <v>19205</v>
      </c>
      <c r="D2172" s="12" t="s">
        <v>19206</v>
      </c>
      <c r="E2172" s="12" t="s">
        <v>19131</v>
      </c>
      <c r="F2172" s="12" t="s">
        <v>1482</v>
      </c>
      <c r="G2172" s="12" t="s">
        <v>1547</v>
      </c>
      <c r="H2172" s="12" t="s">
        <v>1547</v>
      </c>
      <c r="I2172" s="12" t="s">
        <v>1051</v>
      </c>
      <c r="J2172" s="12" t="s">
        <v>1051</v>
      </c>
      <c r="K2172" s="12" t="s">
        <v>1504</v>
      </c>
      <c r="L2172" s="12" t="s">
        <v>371</v>
      </c>
      <c r="M2172" s="12" t="s">
        <v>471</v>
      </c>
      <c r="N2172" s="12" t="s">
        <v>471</v>
      </c>
      <c r="O2172" s="12" t="s">
        <v>371</v>
      </c>
      <c r="P2172" s="12" t="s">
        <v>371</v>
      </c>
      <c r="Q2172" s="12" t="s">
        <v>371</v>
      </c>
      <c r="R2172" s="12" t="s">
        <v>11503</v>
      </c>
      <c r="S2172" s="12" t="s">
        <v>18473</v>
      </c>
      <c r="T2172" s="12" t="s">
        <v>18446</v>
      </c>
      <c r="U2172" s="12" t="s">
        <v>19138</v>
      </c>
      <c r="V2172" s="12" t="s">
        <v>11472</v>
      </c>
      <c r="W2172" s="12" t="s">
        <v>3</v>
      </c>
      <c r="X2172" s="12" t="s">
        <v>18438</v>
      </c>
      <c r="Y2172" s="12" t="s">
        <v>18213</v>
      </c>
      <c r="Z2172" s="12" t="s">
        <v>19207</v>
      </c>
    </row>
    <row r="2173" spans="1:26">
      <c r="A2173" s="12" t="s">
        <v>177</v>
      </c>
      <c r="B2173" s="12" t="s">
        <v>16958</v>
      </c>
      <c r="C2173" s="12" t="s">
        <v>19208</v>
      </c>
      <c r="D2173" s="12" t="s">
        <v>19209</v>
      </c>
      <c r="E2173" s="12" t="s">
        <v>19131</v>
      </c>
      <c r="F2173" s="12" t="s">
        <v>3800</v>
      </c>
      <c r="G2173" s="12" t="s">
        <v>3800</v>
      </c>
      <c r="H2173" s="12" t="s">
        <v>3800</v>
      </c>
      <c r="I2173" s="12" t="s">
        <v>3800</v>
      </c>
      <c r="J2173" s="12" t="s">
        <v>3800</v>
      </c>
      <c r="K2173" s="12" t="s">
        <v>1810</v>
      </c>
      <c r="L2173" s="12" t="s">
        <v>91</v>
      </c>
      <c r="M2173" s="12" t="s">
        <v>91</v>
      </c>
      <c r="N2173" s="12" t="s">
        <v>91</v>
      </c>
      <c r="O2173" s="12" t="s">
        <v>91</v>
      </c>
      <c r="P2173" s="12" t="s">
        <v>91</v>
      </c>
      <c r="Q2173" s="12" t="s">
        <v>5511</v>
      </c>
      <c r="R2173" s="12" t="s">
        <v>5511</v>
      </c>
      <c r="S2173" s="12" t="s">
        <v>91</v>
      </c>
      <c r="T2173" s="12" t="s">
        <v>18284</v>
      </c>
      <c r="U2173" s="12" t="s">
        <v>3808</v>
      </c>
      <c r="V2173" s="12" t="s">
        <v>6841</v>
      </c>
      <c r="W2173" s="12" t="s">
        <v>91</v>
      </c>
      <c r="X2173" s="12" t="s">
        <v>19210</v>
      </c>
      <c r="Y2173" s="12" t="s">
        <v>19210</v>
      </c>
      <c r="Z2173" s="12" t="s">
        <v>91</v>
      </c>
    </row>
    <row r="2174" spans="1:26">
      <c r="A2174" s="12" t="s">
        <v>177</v>
      </c>
      <c r="B2174" s="12" t="s">
        <v>9745</v>
      </c>
      <c r="C2174" s="12" t="s">
        <v>19211</v>
      </c>
      <c r="D2174" s="12" t="s">
        <v>19212</v>
      </c>
      <c r="E2174" s="12" t="s">
        <v>19131</v>
      </c>
      <c r="F2174" s="12" t="s">
        <v>1590</v>
      </c>
      <c r="G2174" s="12" t="s">
        <v>1547</v>
      </c>
      <c r="H2174" s="12" t="s">
        <v>3800</v>
      </c>
      <c r="I2174" s="12" t="s">
        <v>3800</v>
      </c>
      <c r="J2174" s="12" t="s">
        <v>1051</v>
      </c>
      <c r="K2174" s="12" t="s">
        <v>3800</v>
      </c>
      <c r="L2174" s="12" t="s">
        <v>5498</v>
      </c>
      <c r="M2174" s="12" t="s">
        <v>3522</v>
      </c>
      <c r="N2174" s="12" t="s">
        <v>91</v>
      </c>
      <c r="O2174" s="12" t="s">
        <v>91</v>
      </c>
      <c r="P2174" s="12" t="s">
        <v>3522</v>
      </c>
      <c r="Q2174" s="12" t="s">
        <v>91</v>
      </c>
      <c r="R2174" s="12" t="s">
        <v>3346</v>
      </c>
      <c r="S2174" s="12" t="s">
        <v>9602</v>
      </c>
      <c r="T2174" s="12" t="s">
        <v>16419</v>
      </c>
      <c r="U2174" s="12" t="s">
        <v>9665</v>
      </c>
      <c r="V2174" s="12" t="s">
        <v>372</v>
      </c>
      <c r="W2174" s="12" t="s">
        <v>11</v>
      </c>
      <c r="X2174" s="12" t="s">
        <v>17198</v>
      </c>
      <c r="Y2174" s="12" t="s">
        <v>19074</v>
      </c>
      <c r="Z2174" s="12" t="s">
        <v>19197</v>
      </c>
    </row>
    <row r="2175" spans="1:26">
      <c r="A2175" s="12" t="s">
        <v>177</v>
      </c>
      <c r="B2175" s="12" t="s">
        <v>17070</v>
      </c>
      <c r="C2175" s="12" t="s">
        <v>19213</v>
      </c>
      <c r="D2175" s="12" t="s">
        <v>19214</v>
      </c>
      <c r="E2175" s="12" t="s">
        <v>19131</v>
      </c>
      <c r="F2175" s="12" t="s">
        <v>1547</v>
      </c>
      <c r="G2175" s="12" t="s">
        <v>1053</v>
      </c>
      <c r="H2175" s="12" t="s">
        <v>1504</v>
      </c>
      <c r="I2175" s="12" t="s">
        <v>3800</v>
      </c>
      <c r="J2175" s="12" t="s">
        <v>3800</v>
      </c>
      <c r="K2175" s="12" t="s">
        <v>3800</v>
      </c>
      <c r="L2175" s="12" t="s">
        <v>471</v>
      </c>
      <c r="M2175" s="12" t="s">
        <v>1054</v>
      </c>
      <c r="N2175" s="12" t="s">
        <v>3522</v>
      </c>
      <c r="O2175" s="12" t="s">
        <v>91</v>
      </c>
      <c r="P2175" s="12" t="s">
        <v>91</v>
      </c>
      <c r="Q2175" s="12" t="s">
        <v>91</v>
      </c>
      <c r="R2175" s="12" t="s">
        <v>4495</v>
      </c>
      <c r="S2175" s="12" t="s">
        <v>14575</v>
      </c>
      <c r="T2175" s="12" t="s">
        <v>16843</v>
      </c>
      <c r="U2175" s="12" t="s">
        <v>3808</v>
      </c>
      <c r="V2175" s="12" t="s">
        <v>372</v>
      </c>
      <c r="W2175" s="12" t="s">
        <v>3</v>
      </c>
      <c r="X2175" s="12" t="s">
        <v>13556</v>
      </c>
      <c r="Y2175" s="12" t="s">
        <v>11381</v>
      </c>
      <c r="Z2175" s="12" t="s">
        <v>18831</v>
      </c>
    </row>
    <row r="2176" spans="1:26">
      <c r="A2176" s="12" t="s">
        <v>177</v>
      </c>
      <c r="B2176" s="12" t="s">
        <v>19215</v>
      </c>
      <c r="C2176" s="12" t="s">
        <v>19216</v>
      </c>
      <c r="D2176" s="12" t="s">
        <v>19217</v>
      </c>
      <c r="E2176" s="12" t="s">
        <v>19131</v>
      </c>
      <c r="F2176" s="12" t="s">
        <v>1764</v>
      </c>
      <c r="G2176" s="12" t="s">
        <v>1482</v>
      </c>
      <c r="H2176" s="12" t="s">
        <v>3800</v>
      </c>
      <c r="I2176" s="12" t="s">
        <v>3800</v>
      </c>
      <c r="J2176" s="12" t="s">
        <v>3800</v>
      </c>
      <c r="K2176" s="12" t="s">
        <v>3800</v>
      </c>
      <c r="L2176" s="12" t="s">
        <v>4436</v>
      </c>
      <c r="M2176" s="12" t="s">
        <v>375</v>
      </c>
      <c r="N2176" s="12" t="s">
        <v>91</v>
      </c>
      <c r="O2176" s="12" t="s">
        <v>91</v>
      </c>
      <c r="P2176" s="12" t="s">
        <v>91</v>
      </c>
      <c r="Q2176" s="12" t="s">
        <v>91</v>
      </c>
      <c r="R2176" s="12" t="s">
        <v>6240</v>
      </c>
      <c r="S2176" s="12" t="s">
        <v>19083</v>
      </c>
      <c r="T2176" s="12" t="s">
        <v>19218</v>
      </c>
      <c r="U2176" s="12" t="s">
        <v>3808</v>
      </c>
      <c r="V2176" s="12" t="s">
        <v>372</v>
      </c>
      <c r="W2176" s="12" t="s">
        <v>3</v>
      </c>
      <c r="X2176" s="12" t="s">
        <v>16795</v>
      </c>
      <c r="Y2176" s="12" t="s">
        <v>17192</v>
      </c>
      <c r="Z2176" s="12" t="s">
        <v>19219</v>
      </c>
    </row>
    <row r="2177" spans="1:26">
      <c r="A2177" s="12" t="s">
        <v>177</v>
      </c>
      <c r="B2177" s="12" t="s">
        <v>6571</v>
      </c>
      <c r="C2177" s="12" t="s">
        <v>19220</v>
      </c>
      <c r="D2177" s="12" t="s">
        <v>19221</v>
      </c>
      <c r="E2177" s="12" t="s">
        <v>19131</v>
      </c>
      <c r="F2177" s="12" t="s">
        <v>1504</v>
      </c>
      <c r="G2177" s="12" t="s">
        <v>1721</v>
      </c>
      <c r="H2177" s="12" t="s">
        <v>3800</v>
      </c>
      <c r="I2177" s="12" t="s">
        <v>3800</v>
      </c>
      <c r="J2177" s="12" t="s">
        <v>1051</v>
      </c>
      <c r="K2177" s="12" t="s">
        <v>3800</v>
      </c>
      <c r="L2177" s="12" t="s">
        <v>3522</v>
      </c>
      <c r="M2177" s="12" t="s">
        <v>4286</v>
      </c>
      <c r="N2177" s="12" t="s">
        <v>91</v>
      </c>
      <c r="O2177" s="12" t="s">
        <v>91</v>
      </c>
      <c r="P2177" s="12" t="s">
        <v>371</v>
      </c>
      <c r="Q2177" s="12" t="s">
        <v>91</v>
      </c>
      <c r="R2177" s="12" t="s">
        <v>6240</v>
      </c>
      <c r="S2177" s="12" t="s">
        <v>8194</v>
      </c>
      <c r="T2177" s="12" t="s">
        <v>19222</v>
      </c>
      <c r="U2177" s="12" t="s">
        <v>9665</v>
      </c>
      <c r="V2177" s="12" t="s">
        <v>372</v>
      </c>
      <c r="W2177" s="12" t="s">
        <v>10</v>
      </c>
      <c r="X2177" s="12" t="s">
        <v>10949</v>
      </c>
      <c r="Y2177" s="12" t="s">
        <v>7268</v>
      </c>
      <c r="Z2177" s="12" t="s">
        <v>19223</v>
      </c>
    </row>
    <row r="2178" spans="1:26">
      <c r="A2178" s="12" t="s">
        <v>177</v>
      </c>
      <c r="B2178" s="12" t="s">
        <v>13737</v>
      </c>
      <c r="C2178" s="12" t="s">
        <v>19224</v>
      </c>
      <c r="D2178" s="12" t="s">
        <v>19225</v>
      </c>
      <c r="E2178" s="12" t="s">
        <v>19131</v>
      </c>
      <c r="F2178" s="12" t="s">
        <v>1590</v>
      </c>
      <c r="G2178" s="12" t="s">
        <v>1546</v>
      </c>
      <c r="H2178" s="12" t="s">
        <v>3800</v>
      </c>
      <c r="I2178" s="12" t="s">
        <v>3800</v>
      </c>
      <c r="J2178" s="12" t="s">
        <v>3800</v>
      </c>
      <c r="K2178" s="12" t="s">
        <v>3800</v>
      </c>
      <c r="L2178" s="12" t="s">
        <v>5498</v>
      </c>
      <c r="M2178" s="12" t="s">
        <v>3522</v>
      </c>
      <c r="N2178" s="12" t="s">
        <v>91</v>
      </c>
      <c r="O2178" s="12" t="s">
        <v>91</v>
      </c>
      <c r="P2178" s="12" t="s">
        <v>91</v>
      </c>
      <c r="Q2178" s="12" t="s">
        <v>91</v>
      </c>
      <c r="R2178" s="12" t="s">
        <v>3346</v>
      </c>
      <c r="S2178" s="12" t="s">
        <v>19226</v>
      </c>
      <c r="T2178" s="12" t="s">
        <v>12569</v>
      </c>
      <c r="U2178" s="12" t="s">
        <v>3808</v>
      </c>
      <c r="V2178" s="12" t="s">
        <v>372</v>
      </c>
      <c r="W2178" s="12" t="s">
        <v>10</v>
      </c>
      <c r="X2178" s="12" t="s">
        <v>17198</v>
      </c>
      <c r="Y2178" s="12" t="s">
        <v>19074</v>
      </c>
      <c r="Z2178" s="12" t="s">
        <v>19197</v>
      </c>
    </row>
    <row r="2179" spans="1:26">
      <c r="A2179" s="12" t="s">
        <v>177</v>
      </c>
      <c r="B2179" s="12" t="s">
        <v>10892</v>
      </c>
      <c r="C2179" s="12" t="s">
        <v>19227</v>
      </c>
      <c r="D2179" s="12" t="s">
        <v>19228</v>
      </c>
      <c r="E2179" s="12" t="s">
        <v>19131</v>
      </c>
      <c r="F2179" s="12" t="s">
        <v>1051</v>
      </c>
      <c r="G2179" s="12" t="s">
        <v>1502</v>
      </c>
      <c r="H2179" s="12" t="s">
        <v>1504</v>
      </c>
      <c r="I2179" s="12" t="s">
        <v>1592</v>
      </c>
      <c r="J2179" s="12" t="s">
        <v>3800</v>
      </c>
      <c r="K2179" s="12" t="s">
        <v>1482</v>
      </c>
      <c r="L2179" s="12" t="s">
        <v>371</v>
      </c>
      <c r="M2179" s="12" t="s">
        <v>371</v>
      </c>
      <c r="N2179" s="12" t="s">
        <v>2315</v>
      </c>
      <c r="O2179" s="12" t="s">
        <v>3583</v>
      </c>
      <c r="P2179" s="12" t="s">
        <v>91</v>
      </c>
      <c r="Q2179" s="12" t="s">
        <v>371</v>
      </c>
      <c r="R2179" s="12" t="s">
        <v>2474</v>
      </c>
      <c r="S2179" s="12" t="s">
        <v>19229</v>
      </c>
      <c r="T2179" s="12" t="s">
        <v>17175</v>
      </c>
      <c r="U2179" s="12" t="s">
        <v>19133</v>
      </c>
      <c r="V2179" s="12" t="s">
        <v>17084</v>
      </c>
      <c r="W2179" s="12" t="s">
        <v>3</v>
      </c>
      <c r="X2179" s="12" t="s">
        <v>15411</v>
      </c>
      <c r="Y2179" s="12" t="s">
        <v>12875</v>
      </c>
      <c r="Z2179" s="12" t="s">
        <v>19230</v>
      </c>
    </row>
    <row r="2180" spans="1:26">
      <c r="A2180" s="12" t="s">
        <v>177</v>
      </c>
      <c r="B2180" s="12" t="s">
        <v>15565</v>
      </c>
      <c r="C2180" s="12" t="s">
        <v>19231</v>
      </c>
      <c r="D2180" s="12" t="s">
        <v>19232</v>
      </c>
      <c r="E2180" s="12" t="s">
        <v>19131</v>
      </c>
      <c r="F2180" s="12" t="s">
        <v>1547</v>
      </c>
      <c r="G2180" s="12" t="s">
        <v>1613</v>
      </c>
      <c r="H2180" s="12" t="s">
        <v>1482</v>
      </c>
      <c r="I2180" s="12" t="s">
        <v>3800</v>
      </c>
      <c r="J2180" s="12" t="s">
        <v>1051</v>
      </c>
      <c r="K2180" s="12" t="s">
        <v>1051</v>
      </c>
      <c r="L2180" s="12" t="s">
        <v>3663</v>
      </c>
      <c r="M2180" s="12" t="s">
        <v>4104</v>
      </c>
      <c r="N2180" s="12" t="s">
        <v>3522</v>
      </c>
      <c r="O2180" s="12" t="s">
        <v>91</v>
      </c>
      <c r="P2180" s="12" t="s">
        <v>371</v>
      </c>
      <c r="Q2180" s="12" t="s">
        <v>371</v>
      </c>
      <c r="R2180" s="12" t="s">
        <v>3551</v>
      </c>
      <c r="S2180" s="12" t="s">
        <v>8194</v>
      </c>
      <c r="T2180" s="12" t="s">
        <v>17205</v>
      </c>
      <c r="U2180" s="12" t="s">
        <v>9665</v>
      </c>
      <c r="V2180" s="12" t="s">
        <v>8700</v>
      </c>
      <c r="W2180" s="12" t="s">
        <v>2</v>
      </c>
      <c r="X2180" s="12" t="s">
        <v>10138</v>
      </c>
      <c r="Y2180" s="12" t="s">
        <v>13249</v>
      </c>
      <c r="Z2180" s="12" t="s">
        <v>19233</v>
      </c>
    </row>
    <row r="2181" spans="1:26">
      <c r="A2181" s="12" t="s">
        <v>177</v>
      </c>
      <c r="B2181" s="12" t="s">
        <v>17807</v>
      </c>
      <c r="C2181" s="12" t="s">
        <v>19234</v>
      </c>
      <c r="D2181" s="12" t="s">
        <v>19235</v>
      </c>
      <c r="E2181" s="12" t="s">
        <v>19131</v>
      </c>
      <c r="F2181" s="12" t="s">
        <v>1504</v>
      </c>
      <c r="G2181" s="12" t="s">
        <v>1613</v>
      </c>
      <c r="H2181" s="12" t="s">
        <v>1504</v>
      </c>
      <c r="I2181" s="12" t="s">
        <v>1051</v>
      </c>
      <c r="J2181" s="12" t="s">
        <v>1482</v>
      </c>
      <c r="K2181" s="12" t="s">
        <v>3800</v>
      </c>
      <c r="L2181" s="12" t="s">
        <v>2315</v>
      </c>
      <c r="M2181" s="12" t="s">
        <v>4481</v>
      </c>
      <c r="N2181" s="12" t="s">
        <v>371</v>
      </c>
      <c r="O2181" s="12" t="s">
        <v>371</v>
      </c>
      <c r="P2181" s="12" t="s">
        <v>371</v>
      </c>
      <c r="Q2181" s="12" t="s">
        <v>91</v>
      </c>
      <c r="R2181" s="12" t="s">
        <v>4675</v>
      </c>
      <c r="S2181" s="12" t="s">
        <v>13560</v>
      </c>
      <c r="T2181" s="12" t="s">
        <v>16442</v>
      </c>
      <c r="U2181" s="12" t="s">
        <v>12756</v>
      </c>
      <c r="V2181" s="12" t="s">
        <v>372</v>
      </c>
      <c r="W2181" s="12" t="s">
        <v>3</v>
      </c>
      <c r="X2181" s="12" t="s">
        <v>13512</v>
      </c>
      <c r="Y2181" s="12" t="s">
        <v>13661</v>
      </c>
      <c r="Z2181" s="12" t="s">
        <v>19236</v>
      </c>
    </row>
    <row r="2182" spans="1:26">
      <c r="A2182" s="12" t="s">
        <v>177</v>
      </c>
      <c r="B2182" s="12" t="s">
        <v>6195</v>
      </c>
      <c r="C2182" s="12" t="s">
        <v>19237</v>
      </c>
      <c r="D2182" s="12" t="s">
        <v>19238</v>
      </c>
      <c r="E2182" s="12" t="s">
        <v>19131</v>
      </c>
      <c r="F2182" s="12" t="s">
        <v>1502</v>
      </c>
      <c r="G2182" s="12" t="s">
        <v>1482</v>
      </c>
      <c r="H2182" s="12" t="s">
        <v>1482</v>
      </c>
      <c r="I2182" s="12" t="s">
        <v>1051</v>
      </c>
      <c r="J2182" s="12" t="s">
        <v>1051</v>
      </c>
      <c r="K2182" s="12" t="s">
        <v>1592</v>
      </c>
      <c r="L2182" s="12" t="s">
        <v>431</v>
      </c>
      <c r="M2182" s="12" t="s">
        <v>375</v>
      </c>
      <c r="N2182" s="12" t="s">
        <v>375</v>
      </c>
      <c r="O2182" s="12" t="s">
        <v>3522</v>
      </c>
      <c r="P2182" s="12" t="s">
        <v>371</v>
      </c>
      <c r="Q2182" s="12" t="s">
        <v>371</v>
      </c>
      <c r="R2182" s="12" t="s">
        <v>2474</v>
      </c>
      <c r="S2182" s="12" t="s">
        <v>4015</v>
      </c>
      <c r="T2182" s="12" t="s">
        <v>19239</v>
      </c>
      <c r="U2182" s="12" t="s">
        <v>19138</v>
      </c>
      <c r="V2182" s="12" t="s">
        <v>19240</v>
      </c>
      <c r="W2182" s="12" t="s">
        <v>4</v>
      </c>
      <c r="X2182" s="12" t="s">
        <v>14940</v>
      </c>
      <c r="Y2182" s="12" t="s">
        <v>14245</v>
      </c>
      <c r="Z2182" s="12" t="s">
        <v>19241</v>
      </c>
    </row>
    <row r="2183" spans="1:26">
      <c r="A2183" s="12" t="s">
        <v>177</v>
      </c>
      <c r="B2183" s="12" t="s">
        <v>14405</v>
      </c>
      <c r="C2183" s="12" t="s">
        <v>19242</v>
      </c>
      <c r="D2183" s="12" t="s">
        <v>19243</v>
      </c>
      <c r="E2183" s="12" t="s">
        <v>19131</v>
      </c>
      <c r="F2183" s="12" t="s">
        <v>1613</v>
      </c>
      <c r="G2183" s="12" t="s">
        <v>1053</v>
      </c>
      <c r="H2183" s="12" t="s">
        <v>3800</v>
      </c>
      <c r="I2183" s="12" t="s">
        <v>3800</v>
      </c>
      <c r="J2183" s="12" t="s">
        <v>3800</v>
      </c>
      <c r="K2183" s="12" t="s">
        <v>3800</v>
      </c>
      <c r="L2183" s="12" t="s">
        <v>4104</v>
      </c>
      <c r="M2183" s="12" t="s">
        <v>3998</v>
      </c>
      <c r="N2183" s="12" t="s">
        <v>91</v>
      </c>
      <c r="O2183" s="12" t="s">
        <v>91</v>
      </c>
      <c r="P2183" s="12" t="s">
        <v>91</v>
      </c>
      <c r="Q2183" s="12" t="s">
        <v>91</v>
      </c>
      <c r="R2183" s="12" t="s">
        <v>4958</v>
      </c>
      <c r="S2183" s="12" t="s">
        <v>9602</v>
      </c>
      <c r="T2183" s="12" t="s">
        <v>8581</v>
      </c>
      <c r="U2183" s="12" t="s">
        <v>3808</v>
      </c>
      <c r="V2183" s="12" t="s">
        <v>372</v>
      </c>
      <c r="W2183" s="12" t="s">
        <v>10</v>
      </c>
      <c r="X2183" s="12" t="s">
        <v>17485</v>
      </c>
      <c r="Y2183" s="12" t="s">
        <v>18922</v>
      </c>
      <c r="Z2183" s="12" t="s">
        <v>19244</v>
      </c>
    </row>
    <row r="2184" spans="1:26">
      <c r="A2184" s="12" t="s">
        <v>177</v>
      </c>
      <c r="B2184" s="12" t="s">
        <v>6453</v>
      </c>
      <c r="C2184" s="12" t="s">
        <v>19245</v>
      </c>
      <c r="D2184" s="12" t="s">
        <v>19246</v>
      </c>
      <c r="E2184" s="12" t="s">
        <v>19131</v>
      </c>
      <c r="F2184" s="12" t="s">
        <v>1590</v>
      </c>
      <c r="G2184" s="12" t="s">
        <v>1504</v>
      </c>
      <c r="H2184" s="12" t="s">
        <v>3800</v>
      </c>
      <c r="I2184" s="12" t="s">
        <v>3800</v>
      </c>
      <c r="J2184" s="12" t="s">
        <v>1482</v>
      </c>
      <c r="K2184" s="12" t="s">
        <v>1051</v>
      </c>
      <c r="L2184" s="12" t="s">
        <v>4192</v>
      </c>
      <c r="M2184" s="12" t="s">
        <v>2315</v>
      </c>
      <c r="N2184" s="12" t="s">
        <v>91</v>
      </c>
      <c r="O2184" s="12" t="s">
        <v>91</v>
      </c>
      <c r="P2184" s="12" t="s">
        <v>375</v>
      </c>
      <c r="Q2184" s="12" t="s">
        <v>371</v>
      </c>
      <c r="R2184" s="12" t="s">
        <v>4564</v>
      </c>
      <c r="S2184" s="12" t="s">
        <v>8558</v>
      </c>
      <c r="T2184" s="12" t="s">
        <v>18958</v>
      </c>
      <c r="U2184" s="12" t="s">
        <v>19138</v>
      </c>
      <c r="V2184" s="12" t="s">
        <v>8700</v>
      </c>
      <c r="W2184" s="12" t="s">
        <v>10</v>
      </c>
      <c r="X2184" s="12" t="s">
        <v>18809</v>
      </c>
      <c r="Y2184" s="12" t="s">
        <v>12850</v>
      </c>
      <c r="Z2184" s="12" t="s">
        <v>18232</v>
      </c>
    </row>
    <row r="2185" spans="1:26">
      <c r="A2185" s="12" t="s">
        <v>177</v>
      </c>
      <c r="B2185" s="12" t="s">
        <v>17547</v>
      </c>
      <c r="C2185" s="12" t="s">
        <v>19247</v>
      </c>
      <c r="D2185" s="12" t="s">
        <v>19248</v>
      </c>
      <c r="E2185" s="12" t="s">
        <v>19131</v>
      </c>
      <c r="F2185" s="12" t="s">
        <v>1764</v>
      </c>
      <c r="G2185" s="12" t="s">
        <v>3800</v>
      </c>
      <c r="H2185" s="12" t="s">
        <v>1051</v>
      </c>
      <c r="I2185" s="12" t="s">
        <v>3800</v>
      </c>
      <c r="J2185" s="12" t="s">
        <v>1051</v>
      </c>
      <c r="K2185" s="12" t="s">
        <v>3800</v>
      </c>
      <c r="L2185" s="12" t="s">
        <v>3663</v>
      </c>
      <c r="M2185" s="12" t="s">
        <v>91</v>
      </c>
      <c r="N2185" s="12" t="s">
        <v>371</v>
      </c>
      <c r="O2185" s="12" t="s">
        <v>91</v>
      </c>
      <c r="P2185" s="12" t="s">
        <v>3522</v>
      </c>
      <c r="Q2185" s="12" t="s">
        <v>91</v>
      </c>
      <c r="R2185" s="12" t="s">
        <v>3551</v>
      </c>
      <c r="S2185" s="12" t="s">
        <v>19226</v>
      </c>
      <c r="T2185" s="12" t="s">
        <v>91</v>
      </c>
      <c r="U2185" s="12" t="s">
        <v>9665</v>
      </c>
      <c r="V2185" s="12" t="s">
        <v>372</v>
      </c>
      <c r="W2185" s="12" t="s">
        <v>3</v>
      </c>
      <c r="X2185" s="12" t="s">
        <v>16816</v>
      </c>
      <c r="Y2185" s="12" t="s">
        <v>10169</v>
      </c>
      <c r="Z2185" s="12" t="s">
        <v>19249</v>
      </c>
    </row>
    <row r="2186" spans="1:26">
      <c r="A2186" s="12" t="s">
        <v>177</v>
      </c>
      <c r="B2186" s="12" t="s">
        <v>8847</v>
      </c>
      <c r="C2186" s="12" t="s">
        <v>19250</v>
      </c>
      <c r="D2186" s="12" t="s">
        <v>19251</v>
      </c>
      <c r="E2186" s="12" t="s">
        <v>19131</v>
      </c>
      <c r="F2186" s="12" t="s">
        <v>1504</v>
      </c>
      <c r="G2186" s="12" t="s">
        <v>1613</v>
      </c>
      <c r="H2186" s="12" t="s">
        <v>1502</v>
      </c>
      <c r="I2186" s="12" t="s">
        <v>1051</v>
      </c>
      <c r="J2186" s="12" t="s">
        <v>1051</v>
      </c>
      <c r="K2186" s="12" t="s">
        <v>3800</v>
      </c>
      <c r="L2186" s="12" t="s">
        <v>371</v>
      </c>
      <c r="M2186" s="12" t="s">
        <v>371</v>
      </c>
      <c r="N2186" s="12" t="s">
        <v>431</v>
      </c>
      <c r="O2186" s="12" t="s">
        <v>3522</v>
      </c>
      <c r="P2186" s="12" t="s">
        <v>371</v>
      </c>
      <c r="Q2186" s="12" t="s">
        <v>91</v>
      </c>
      <c r="R2186" s="12" t="s">
        <v>11503</v>
      </c>
      <c r="S2186" s="12" t="s">
        <v>19014</v>
      </c>
      <c r="T2186" s="12" t="s">
        <v>19252</v>
      </c>
      <c r="U2186" s="12" t="s">
        <v>19138</v>
      </c>
      <c r="V2186" s="12" t="s">
        <v>372</v>
      </c>
      <c r="W2186" s="12" t="s">
        <v>3</v>
      </c>
      <c r="X2186" s="12" t="s">
        <v>10825</v>
      </c>
      <c r="Y2186" s="12" t="s">
        <v>8098</v>
      </c>
      <c r="Z2186" s="12" t="s">
        <v>19253</v>
      </c>
    </row>
    <row r="2187" spans="1:26">
      <c r="A2187" s="12" t="s">
        <v>177</v>
      </c>
      <c r="B2187" s="12" t="s">
        <v>16582</v>
      </c>
      <c r="C2187" s="12" t="s">
        <v>19254</v>
      </c>
      <c r="D2187" s="12" t="s">
        <v>19255</v>
      </c>
      <c r="E2187" s="12" t="s">
        <v>19131</v>
      </c>
      <c r="F2187" s="12" t="s">
        <v>1546</v>
      </c>
      <c r="G2187" s="12" t="s">
        <v>1053</v>
      </c>
      <c r="H2187" s="12" t="s">
        <v>1051</v>
      </c>
      <c r="I2187" s="12" t="s">
        <v>3800</v>
      </c>
      <c r="J2187" s="12" t="s">
        <v>1051</v>
      </c>
      <c r="K2187" s="12" t="s">
        <v>3800</v>
      </c>
      <c r="L2187" s="12" t="s">
        <v>371</v>
      </c>
      <c r="M2187" s="12" t="s">
        <v>4674</v>
      </c>
      <c r="N2187" s="12" t="s">
        <v>371</v>
      </c>
      <c r="O2187" s="12" t="s">
        <v>91</v>
      </c>
      <c r="P2187" s="12" t="s">
        <v>371</v>
      </c>
      <c r="Q2187" s="12" t="s">
        <v>91</v>
      </c>
      <c r="R2187" s="12" t="s">
        <v>11457</v>
      </c>
      <c r="S2187" s="12" t="s">
        <v>14575</v>
      </c>
      <c r="T2187" s="12" t="s">
        <v>19256</v>
      </c>
      <c r="U2187" s="12" t="s">
        <v>9665</v>
      </c>
      <c r="V2187" s="12" t="s">
        <v>372</v>
      </c>
      <c r="W2187" s="12" t="s">
        <v>3</v>
      </c>
      <c r="X2187" s="12" t="s">
        <v>18517</v>
      </c>
      <c r="Y2187" s="12" t="s">
        <v>17229</v>
      </c>
      <c r="Z2187" s="12" t="s">
        <v>18763</v>
      </c>
    </row>
    <row r="2188" spans="1:26">
      <c r="A2188" s="12" t="s">
        <v>177</v>
      </c>
      <c r="B2188" s="12" t="s">
        <v>17883</v>
      </c>
      <c r="C2188" s="12" t="s">
        <v>19257</v>
      </c>
      <c r="D2188" s="12" t="s">
        <v>19258</v>
      </c>
      <c r="E2188" s="12" t="s">
        <v>19131</v>
      </c>
      <c r="F2188" s="12" t="s">
        <v>1504</v>
      </c>
      <c r="G2188" s="12" t="s">
        <v>1613</v>
      </c>
      <c r="H2188" s="12" t="s">
        <v>1504</v>
      </c>
      <c r="I2188" s="12" t="s">
        <v>1482</v>
      </c>
      <c r="J2188" s="12" t="s">
        <v>3800</v>
      </c>
      <c r="K2188" s="12" t="s">
        <v>1051</v>
      </c>
      <c r="L2188" s="12" t="s">
        <v>371</v>
      </c>
      <c r="M2188" s="12" t="s">
        <v>3363</v>
      </c>
      <c r="N2188" s="12" t="s">
        <v>371</v>
      </c>
      <c r="O2188" s="12" t="s">
        <v>375</v>
      </c>
      <c r="P2188" s="12" t="s">
        <v>91</v>
      </c>
      <c r="Q2188" s="12" t="s">
        <v>3522</v>
      </c>
      <c r="R2188" s="12" t="s">
        <v>1909</v>
      </c>
      <c r="S2188" s="12" t="s">
        <v>3181</v>
      </c>
      <c r="T2188" s="12" t="s">
        <v>18581</v>
      </c>
      <c r="U2188" s="12" t="s">
        <v>19138</v>
      </c>
      <c r="V2188" s="12" t="s">
        <v>8700</v>
      </c>
      <c r="W2188" s="12" t="s">
        <v>3</v>
      </c>
      <c r="X2188" s="12" t="s">
        <v>15803</v>
      </c>
      <c r="Y2188" s="12" t="s">
        <v>11688</v>
      </c>
      <c r="Z2188" s="12" t="s">
        <v>19259</v>
      </c>
    </row>
    <row r="2189" spans="1:26">
      <c r="A2189" s="12" t="s">
        <v>177</v>
      </c>
      <c r="B2189" s="12" t="s">
        <v>8970</v>
      </c>
      <c r="C2189" s="12" t="s">
        <v>19260</v>
      </c>
      <c r="D2189" s="12" t="s">
        <v>19261</v>
      </c>
      <c r="E2189" s="12" t="s">
        <v>19131</v>
      </c>
      <c r="F2189" s="12" t="s">
        <v>1547</v>
      </c>
      <c r="G2189" s="12" t="s">
        <v>1546</v>
      </c>
      <c r="H2189" s="12" t="s">
        <v>1504</v>
      </c>
      <c r="I2189" s="12" t="s">
        <v>3800</v>
      </c>
      <c r="J2189" s="12" t="s">
        <v>1504</v>
      </c>
      <c r="K2189" s="12" t="s">
        <v>3800</v>
      </c>
      <c r="L2189" s="12" t="s">
        <v>371</v>
      </c>
      <c r="M2189" s="12" t="s">
        <v>371</v>
      </c>
      <c r="N2189" s="12" t="s">
        <v>371</v>
      </c>
      <c r="O2189" s="12" t="s">
        <v>91</v>
      </c>
      <c r="P2189" s="12" t="s">
        <v>371</v>
      </c>
      <c r="Q2189" s="12" t="s">
        <v>91</v>
      </c>
      <c r="R2189" s="12" t="s">
        <v>371</v>
      </c>
      <c r="S2189" s="12" t="s">
        <v>19262</v>
      </c>
      <c r="T2189" s="12" t="s">
        <v>16913</v>
      </c>
      <c r="U2189" s="12" t="s">
        <v>12756</v>
      </c>
      <c r="V2189" s="12" t="s">
        <v>372</v>
      </c>
      <c r="W2189" s="12" t="s">
        <v>3</v>
      </c>
      <c r="X2189" s="12" t="s">
        <v>1814</v>
      </c>
      <c r="Y2189" s="12" t="s">
        <v>1814</v>
      </c>
      <c r="Z2189" s="12" t="s">
        <v>12937</v>
      </c>
    </row>
    <row r="2190" spans="1:26">
      <c r="A2190" s="12" t="s">
        <v>177</v>
      </c>
      <c r="B2190" s="12" t="s">
        <v>14088</v>
      </c>
      <c r="C2190" s="12" t="s">
        <v>19263</v>
      </c>
      <c r="D2190" s="12" t="s">
        <v>19264</v>
      </c>
      <c r="E2190" s="12" t="s">
        <v>19131</v>
      </c>
      <c r="F2190" s="12" t="s">
        <v>1482</v>
      </c>
      <c r="G2190" s="12" t="s">
        <v>1546</v>
      </c>
      <c r="H2190" s="12" t="s">
        <v>1546</v>
      </c>
      <c r="I2190" s="12" t="s">
        <v>1051</v>
      </c>
      <c r="J2190" s="12" t="s">
        <v>3800</v>
      </c>
      <c r="K2190" s="12" t="s">
        <v>1482</v>
      </c>
      <c r="L2190" s="12" t="s">
        <v>3522</v>
      </c>
      <c r="M2190" s="12" t="s">
        <v>4781</v>
      </c>
      <c r="N2190" s="12" t="s">
        <v>375</v>
      </c>
      <c r="O2190" s="12" t="s">
        <v>371</v>
      </c>
      <c r="P2190" s="12" t="s">
        <v>91</v>
      </c>
      <c r="Q2190" s="12" t="s">
        <v>371</v>
      </c>
      <c r="R2190" s="12" t="s">
        <v>5358</v>
      </c>
      <c r="S2190" s="12" t="s">
        <v>14642</v>
      </c>
      <c r="T2190" s="12" t="s">
        <v>19265</v>
      </c>
      <c r="U2190" s="12" t="s">
        <v>9665</v>
      </c>
      <c r="V2190" s="12" t="s">
        <v>17084</v>
      </c>
      <c r="W2190" s="12" t="s">
        <v>10</v>
      </c>
      <c r="X2190" s="12" t="s">
        <v>2012</v>
      </c>
      <c r="Y2190" s="12" t="s">
        <v>14028</v>
      </c>
      <c r="Z2190" s="12" t="s">
        <v>19266</v>
      </c>
    </row>
    <row r="2191" spans="1:26">
      <c r="A2191" s="12" t="s">
        <v>177</v>
      </c>
      <c r="B2191" s="12" t="s">
        <v>16227</v>
      </c>
      <c r="C2191" s="12" t="s">
        <v>19267</v>
      </c>
      <c r="D2191" s="12" t="s">
        <v>19268</v>
      </c>
      <c r="E2191" s="12" t="s">
        <v>19131</v>
      </c>
      <c r="F2191" s="12" t="s">
        <v>1590</v>
      </c>
      <c r="G2191" s="12" t="s">
        <v>1502</v>
      </c>
      <c r="H2191" s="12" t="s">
        <v>1482</v>
      </c>
      <c r="I2191" s="12" t="s">
        <v>3800</v>
      </c>
      <c r="J2191" s="12" t="s">
        <v>3800</v>
      </c>
      <c r="K2191" s="12" t="s">
        <v>3800</v>
      </c>
      <c r="L2191" s="12" t="s">
        <v>5498</v>
      </c>
      <c r="M2191" s="12" t="s">
        <v>2696</v>
      </c>
      <c r="N2191" s="12" t="s">
        <v>375</v>
      </c>
      <c r="O2191" s="12" t="s">
        <v>91</v>
      </c>
      <c r="P2191" s="12" t="s">
        <v>91</v>
      </c>
      <c r="Q2191" s="12" t="s">
        <v>91</v>
      </c>
      <c r="R2191" s="12" t="s">
        <v>4958</v>
      </c>
      <c r="S2191" s="12" t="s">
        <v>14477</v>
      </c>
      <c r="T2191" s="12" t="s">
        <v>12948</v>
      </c>
      <c r="U2191" s="12" t="s">
        <v>3808</v>
      </c>
      <c r="V2191" s="12" t="s">
        <v>372</v>
      </c>
      <c r="W2191" s="12" t="s">
        <v>10</v>
      </c>
      <c r="X2191" s="12" t="s">
        <v>18001</v>
      </c>
      <c r="Y2191" s="12" t="s">
        <v>13906</v>
      </c>
      <c r="Z2191" s="12" t="s">
        <v>19269</v>
      </c>
    </row>
    <row r="2192" spans="1:26">
      <c r="A2192" s="12" t="s">
        <v>177</v>
      </c>
      <c r="B2192" s="12" t="s">
        <v>16226</v>
      </c>
      <c r="C2192" s="12" t="s">
        <v>19270</v>
      </c>
      <c r="D2192" s="12" t="s">
        <v>19271</v>
      </c>
      <c r="E2192" s="12" t="s">
        <v>19131</v>
      </c>
      <c r="F2192" s="12" t="s">
        <v>1590</v>
      </c>
      <c r="G2192" s="12" t="s">
        <v>1482</v>
      </c>
      <c r="H2192" s="12" t="s">
        <v>1482</v>
      </c>
      <c r="I2192" s="12" t="s">
        <v>1051</v>
      </c>
      <c r="J2192" s="12" t="s">
        <v>1051</v>
      </c>
      <c r="K2192" s="12" t="s">
        <v>3800</v>
      </c>
      <c r="L2192" s="12" t="s">
        <v>4985</v>
      </c>
      <c r="M2192" s="12" t="s">
        <v>3522</v>
      </c>
      <c r="N2192" s="12" t="s">
        <v>375</v>
      </c>
      <c r="O2192" s="12" t="s">
        <v>371</v>
      </c>
      <c r="P2192" s="12" t="s">
        <v>3522</v>
      </c>
      <c r="Q2192" s="12" t="s">
        <v>91</v>
      </c>
      <c r="R2192" s="12" t="s">
        <v>4564</v>
      </c>
      <c r="S2192" s="12" t="s">
        <v>19077</v>
      </c>
      <c r="T2192" s="12" t="s">
        <v>19272</v>
      </c>
      <c r="U2192" s="12" t="s">
        <v>19138</v>
      </c>
      <c r="V2192" s="12" t="s">
        <v>372</v>
      </c>
      <c r="W2192" s="12" t="s">
        <v>10</v>
      </c>
      <c r="X2192" s="12" t="s">
        <v>13168</v>
      </c>
      <c r="Y2192" s="12" t="s">
        <v>15046</v>
      </c>
      <c r="Z2192" s="12" t="s">
        <v>19273</v>
      </c>
    </row>
    <row r="2193" spans="1:26">
      <c r="A2193" s="12" t="s">
        <v>177</v>
      </c>
      <c r="B2193" s="12" t="s">
        <v>6463</v>
      </c>
      <c r="C2193" s="12" t="s">
        <v>19274</v>
      </c>
      <c r="D2193" s="12" t="s">
        <v>19275</v>
      </c>
      <c r="E2193" s="12" t="s">
        <v>19131</v>
      </c>
      <c r="F2193" s="12" t="s">
        <v>1657</v>
      </c>
      <c r="G2193" s="12" t="s">
        <v>1546</v>
      </c>
      <c r="H2193" s="12" t="s">
        <v>3800</v>
      </c>
      <c r="I2193" s="12" t="s">
        <v>3800</v>
      </c>
      <c r="J2193" s="12" t="s">
        <v>3800</v>
      </c>
      <c r="K2193" s="12" t="s">
        <v>1051</v>
      </c>
      <c r="L2193" s="12" t="s">
        <v>6802</v>
      </c>
      <c r="M2193" s="12" t="s">
        <v>375</v>
      </c>
      <c r="N2193" s="12" t="s">
        <v>91</v>
      </c>
      <c r="O2193" s="12" t="s">
        <v>91</v>
      </c>
      <c r="P2193" s="12" t="s">
        <v>91</v>
      </c>
      <c r="Q2193" s="12" t="s">
        <v>3522</v>
      </c>
      <c r="R2193" s="12" t="s">
        <v>3551</v>
      </c>
      <c r="S2193" s="12" t="s">
        <v>13329</v>
      </c>
      <c r="T2193" s="12" t="s">
        <v>12948</v>
      </c>
      <c r="U2193" s="12" t="s">
        <v>3808</v>
      </c>
      <c r="V2193" s="12" t="s">
        <v>8700</v>
      </c>
      <c r="W2193" s="12" t="s">
        <v>3</v>
      </c>
      <c r="X2193" s="12" t="s">
        <v>15338</v>
      </c>
      <c r="Y2193" s="12" t="s">
        <v>16082</v>
      </c>
      <c r="Z2193" s="12" t="s">
        <v>19276</v>
      </c>
    </row>
    <row r="2194" spans="1:26">
      <c r="A2194" s="12" t="s">
        <v>177</v>
      </c>
      <c r="B2194" s="12" t="s">
        <v>17808</v>
      </c>
      <c r="C2194" s="12" t="s">
        <v>19277</v>
      </c>
      <c r="D2194" s="12" t="s">
        <v>19278</v>
      </c>
      <c r="E2194" s="12" t="s">
        <v>19131</v>
      </c>
      <c r="F2194" s="12" t="s">
        <v>1546</v>
      </c>
      <c r="G2194" s="12" t="s">
        <v>1613</v>
      </c>
      <c r="H2194" s="12" t="s">
        <v>1482</v>
      </c>
      <c r="I2194" s="12" t="s">
        <v>3800</v>
      </c>
      <c r="J2194" s="12" t="s">
        <v>1051</v>
      </c>
      <c r="K2194" s="12" t="s">
        <v>3800</v>
      </c>
      <c r="L2194" s="12" t="s">
        <v>4781</v>
      </c>
      <c r="M2194" s="12" t="s">
        <v>4104</v>
      </c>
      <c r="N2194" s="12" t="s">
        <v>3522</v>
      </c>
      <c r="O2194" s="12" t="s">
        <v>91</v>
      </c>
      <c r="P2194" s="12" t="s">
        <v>371</v>
      </c>
      <c r="Q2194" s="12" t="s">
        <v>91</v>
      </c>
      <c r="R2194" s="12" t="s">
        <v>4958</v>
      </c>
      <c r="S2194" s="12" t="s">
        <v>17007</v>
      </c>
      <c r="T2194" s="12" t="s">
        <v>19279</v>
      </c>
      <c r="U2194" s="12" t="s">
        <v>9665</v>
      </c>
      <c r="V2194" s="12" t="s">
        <v>372</v>
      </c>
      <c r="W2194" s="12" t="s">
        <v>2</v>
      </c>
      <c r="X2194" s="12" t="s">
        <v>16095</v>
      </c>
      <c r="Y2194" s="12" t="s">
        <v>1725</v>
      </c>
      <c r="Z2194" s="12" t="s">
        <v>19280</v>
      </c>
    </row>
    <row r="2195" spans="1:26">
      <c r="A2195" s="12" t="s">
        <v>177</v>
      </c>
      <c r="B2195" s="12" t="s">
        <v>17435</v>
      </c>
      <c r="C2195" s="12" t="s">
        <v>19281</v>
      </c>
      <c r="D2195" s="12" t="s">
        <v>19282</v>
      </c>
      <c r="E2195" s="12" t="s">
        <v>19131</v>
      </c>
      <c r="F2195" s="12" t="s">
        <v>1721</v>
      </c>
      <c r="G2195" s="12" t="s">
        <v>1482</v>
      </c>
      <c r="H2195" s="12" t="s">
        <v>3800</v>
      </c>
      <c r="I2195" s="12" t="s">
        <v>3800</v>
      </c>
      <c r="J2195" s="12" t="s">
        <v>1051</v>
      </c>
      <c r="K2195" s="12" t="s">
        <v>1051</v>
      </c>
      <c r="L2195" s="12" t="s">
        <v>2698</v>
      </c>
      <c r="M2195" s="12" t="s">
        <v>3522</v>
      </c>
      <c r="N2195" s="12" t="s">
        <v>91</v>
      </c>
      <c r="O2195" s="12" t="s">
        <v>91</v>
      </c>
      <c r="P2195" s="12" t="s">
        <v>371</v>
      </c>
      <c r="Q2195" s="12" t="s">
        <v>3522</v>
      </c>
      <c r="R2195" s="12" t="s">
        <v>4958</v>
      </c>
      <c r="S2195" s="12" t="s">
        <v>13329</v>
      </c>
      <c r="T2195" s="12" t="s">
        <v>7532</v>
      </c>
      <c r="U2195" s="12" t="s">
        <v>9665</v>
      </c>
      <c r="V2195" s="12" t="s">
        <v>8700</v>
      </c>
      <c r="W2195" s="12" t="s">
        <v>10</v>
      </c>
      <c r="X2195" s="12" t="s">
        <v>15203</v>
      </c>
      <c r="Y2195" s="12" t="s">
        <v>7806</v>
      </c>
      <c r="Z2195" s="12" t="s">
        <v>19283</v>
      </c>
    </row>
    <row r="2196" spans="1:26">
      <c r="A2196" s="12" t="s">
        <v>177</v>
      </c>
      <c r="B2196" s="12" t="s">
        <v>13594</v>
      </c>
      <c r="C2196" s="12" t="s">
        <v>19284</v>
      </c>
      <c r="D2196" s="12" t="s">
        <v>19285</v>
      </c>
      <c r="E2196" s="12" t="s">
        <v>19286</v>
      </c>
      <c r="F2196" s="12" t="s">
        <v>1657</v>
      </c>
      <c r="G2196" s="12" t="s">
        <v>1546</v>
      </c>
      <c r="H2196" s="12" t="s">
        <v>3800</v>
      </c>
      <c r="I2196" s="12" t="s">
        <v>3800</v>
      </c>
      <c r="J2196" s="12" t="s">
        <v>3800</v>
      </c>
      <c r="K2196" s="12" t="s">
        <v>3800</v>
      </c>
      <c r="L2196" s="12" t="s">
        <v>3522</v>
      </c>
      <c r="M2196" s="12" t="s">
        <v>3522</v>
      </c>
      <c r="N2196" s="12" t="s">
        <v>91</v>
      </c>
      <c r="O2196" s="12" t="s">
        <v>91</v>
      </c>
      <c r="P2196" s="12" t="s">
        <v>91</v>
      </c>
      <c r="Q2196" s="12" t="s">
        <v>91</v>
      </c>
      <c r="R2196" s="12" t="s">
        <v>3522</v>
      </c>
      <c r="S2196" s="12" t="s">
        <v>13329</v>
      </c>
      <c r="T2196" s="12" t="s">
        <v>19287</v>
      </c>
      <c r="U2196" s="12" t="s">
        <v>3808</v>
      </c>
      <c r="V2196" s="12" t="s">
        <v>372</v>
      </c>
      <c r="W2196" s="12" t="s">
        <v>10</v>
      </c>
      <c r="X2196" s="12" t="s">
        <v>1814</v>
      </c>
      <c r="Y2196" s="12" t="s">
        <v>1814</v>
      </c>
      <c r="Z2196" s="12" t="s">
        <v>12937</v>
      </c>
    </row>
    <row r="2197" spans="1:26">
      <c r="A2197" s="12" t="s">
        <v>177</v>
      </c>
      <c r="B2197" s="12" t="s">
        <v>19288</v>
      </c>
      <c r="C2197" s="12" t="s">
        <v>19289</v>
      </c>
      <c r="D2197" s="12" t="s">
        <v>19290</v>
      </c>
      <c r="E2197" s="12" t="s">
        <v>19286</v>
      </c>
      <c r="F2197" s="12" t="s">
        <v>1698</v>
      </c>
      <c r="G2197" s="12" t="s">
        <v>1051</v>
      </c>
      <c r="H2197" s="12" t="s">
        <v>1051</v>
      </c>
      <c r="I2197" s="12" t="s">
        <v>3800</v>
      </c>
      <c r="J2197" s="12" t="s">
        <v>3800</v>
      </c>
      <c r="K2197" s="12" t="s">
        <v>1482</v>
      </c>
      <c r="L2197" s="12" t="s">
        <v>2172</v>
      </c>
      <c r="M2197" s="12" t="s">
        <v>3522</v>
      </c>
      <c r="N2197" s="12" t="s">
        <v>371</v>
      </c>
      <c r="O2197" s="12" t="s">
        <v>91</v>
      </c>
      <c r="P2197" s="12" t="s">
        <v>91</v>
      </c>
      <c r="Q2197" s="12" t="s">
        <v>371</v>
      </c>
      <c r="R2197" s="12" t="s">
        <v>2492</v>
      </c>
      <c r="S2197" s="12" t="s">
        <v>16423</v>
      </c>
      <c r="T2197" s="12" t="s">
        <v>17882</v>
      </c>
      <c r="U2197" s="12" t="s">
        <v>3808</v>
      </c>
      <c r="V2197" s="12" t="s">
        <v>429</v>
      </c>
      <c r="W2197" s="12" t="s">
        <v>10</v>
      </c>
      <c r="X2197" s="12" t="s">
        <v>17234</v>
      </c>
      <c r="Y2197" s="12" t="s">
        <v>15717</v>
      </c>
      <c r="Z2197" s="12" t="s">
        <v>19291</v>
      </c>
    </row>
    <row r="2198" spans="1:26">
      <c r="A2198" s="12" t="s">
        <v>177</v>
      </c>
      <c r="B2198" s="12" t="s">
        <v>17965</v>
      </c>
      <c r="C2198" s="12" t="s">
        <v>19292</v>
      </c>
      <c r="D2198" s="12" t="s">
        <v>19293</v>
      </c>
      <c r="E2198" s="12" t="s">
        <v>19286</v>
      </c>
      <c r="F2198" s="12" t="s">
        <v>1721</v>
      </c>
      <c r="G2198" s="12" t="s">
        <v>1051</v>
      </c>
      <c r="H2198" s="12" t="s">
        <v>1482</v>
      </c>
      <c r="I2198" s="12" t="s">
        <v>3800</v>
      </c>
      <c r="J2198" s="12" t="s">
        <v>3800</v>
      </c>
      <c r="K2198" s="12" t="s">
        <v>3800</v>
      </c>
      <c r="L2198" s="12" t="s">
        <v>3522</v>
      </c>
      <c r="M2198" s="12" t="s">
        <v>3522</v>
      </c>
      <c r="N2198" s="12" t="s">
        <v>3522</v>
      </c>
      <c r="O2198" s="12" t="s">
        <v>91</v>
      </c>
      <c r="P2198" s="12" t="s">
        <v>91</v>
      </c>
      <c r="Q2198" s="12" t="s">
        <v>91</v>
      </c>
      <c r="R2198" s="12" t="s">
        <v>3522</v>
      </c>
      <c r="S2198" s="12" t="s">
        <v>19294</v>
      </c>
      <c r="T2198" s="12" t="s">
        <v>15299</v>
      </c>
      <c r="U2198" s="12" t="s">
        <v>3808</v>
      </c>
      <c r="V2198" s="12" t="s">
        <v>372</v>
      </c>
      <c r="W2198" s="12" t="s">
        <v>2</v>
      </c>
      <c r="X2198" s="12" t="s">
        <v>1814</v>
      </c>
      <c r="Y2198" s="12" t="s">
        <v>1814</v>
      </c>
      <c r="Z2198" s="12" t="s">
        <v>12937</v>
      </c>
    </row>
    <row r="2199" spans="1:26">
      <c r="A2199" s="12" t="s">
        <v>177</v>
      </c>
      <c r="B2199" s="12" t="s">
        <v>15032</v>
      </c>
      <c r="C2199" s="12" t="s">
        <v>19295</v>
      </c>
      <c r="D2199" s="12" t="s">
        <v>19296</v>
      </c>
      <c r="E2199" s="12" t="s">
        <v>19286</v>
      </c>
      <c r="F2199" s="12" t="s">
        <v>1502</v>
      </c>
      <c r="G2199" s="12" t="s">
        <v>1482</v>
      </c>
      <c r="H2199" s="12" t="s">
        <v>1592</v>
      </c>
      <c r="I2199" s="12" t="s">
        <v>1482</v>
      </c>
      <c r="J2199" s="12" t="s">
        <v>3800</v>
      </c>
      <c r="K2199" s="12" t="s">
        <v>1051</v>
      </c>
      <c r="L2199" s="12" t="s">
        <v>2696</v>
      </c>
      <c r="M2199" s="12" t="s">
        <v>3522</v>
      </c>
      <c r="N2199" s="12" t="s">
        <v>4769</v>
      </c>
      <c r="O2199" s="12" t="s">
        <v>371</v>
      </c>
      <c r="P2199" s="12" t="s">
        <v>91</v>
      </c>
      <c r="Q2199" s="12" t="s">
        <v>371</v>
      </c>
      <c r="R2199" s="12" t="s">
        <v>4333</v>
      </c>
      <c r="S2199" s="12" t="s">
        <v>19297</v>
      </c>
      <c r="T2199" s="12" t="s">
        <v>19298</v>
      </c>
      <c r="U2199" s="12" t="s">
        <v>6619</v>
      </c>
      <c r="V2199" s="12" t="s">
        <v>8639</v>
      </c>
      <c r="W2199" s="12" t="s">
        <v>2</v>
      </c>
      <c r="X2199" s="12" t="s">
        <v>2612</v>
      </c>
      <c r="Y2199" s="12" t="s">
        <v>2369</v>
      </c>
      <c r="Z2199" s="12" t="s">
        <v>19299</v>
      </c>
    </row>
    <row r="2200" spans="1:26">
      <c r="A2200" s="12" t="s">
        <v>177</v>
      </c>
      <c r="B2200" s="12" t="s">
        <v>10096</v>
      </c>
      <c r="C2200" s="12" t="s">
        <v>19300</v>
      </c>
      <c r="D2200" s="12" t="s">
        <v>19301</v>
      </c>
      <c r="E2200" s="12" t="s">
        <v>19286</v>
      </c>
      <c r="F2200" s="12" t="s">
        <v>1502</v>
      </c>
      <c r="G2200" s="12" t="s">
        <v>1613</v>
      </c>
      <c r="H2200" s="12" t="s">
        <v>1504</v>
      </c>
      <c r="I2200" s="12" t="s">
        <v>3800</v>
      </c>
      <c r="J2200" s="12" t="s">
        <v>3800</v>
      </c>
      <c r="K2200" s="12" t="s">
        <v>1051</v>
      </c>
      <c r="L2200" s="12" t="s">
        <v>3522</v>
      </c>
      <c r="M2200" s="12" t="s">
        <v>3522</v>
      </c>
      <c r="N2200" s="12" t="s">
        <v>3522</v>
      </c>
      <c r="O2200" s="12" t="s">
        <v>91</v>
      </c>
      <c r="P2200" s="12" t="s">
        <v>91</v>
      </c>
      <c r="Q2200" s="12" t="s">
        <v>3522</v>
      </c>
      <c r="R2200" s="12" t="s">
        <v>3522</v>
      </c>
      <c r="S2200" s="12" t="s">
        <v>19116</v>
      </c>
      <c r="T2200" s="12" t="s">
        <v>19302</v>
      </c>
      <c r="U2200" s="12" t="s">
        <v>3808</v>
      </c>
      <c r="V2200" s="12" t="s">
        <v>8639</v>
      </c>
      <c r="W2200" s="12" t="s">
        <v>2</v>
      </c>
      <c r="X2200" s="12" t="s">
        <v>1814</v>
      </c>
      <c r="Y2200" s="12" t="s">
        <v>1814</v>
      </c>
      <c r="Z2200" s="12" t="s">
        <v>12937</v>
      </c>
    </row>
    <row r="2201" spans="1:26">
      <c r="A2201" s="12" t="s">
        <v>177</v>
      </c>
      <c r="B2201" s="12" t="s">
        <v>14673</v>
      </c>
      <c r="C2201" s="12" t="s">
        <v>19303</v>
      </c>
      <c r="D2201" s="12" t="s">
        <v>19304</v>
      </c>
      <c r="E2201" s="12" t="s">
        <v>19286</v>
      </c>
      <c r="F2201" s="12" t="s">
        <v>1482</v>
      </c>
      <c r="G2201" s="12" t="s">
        <v>1546</v>
      </c>
      <c r="H2201" s="12" t="s">
        <v>3800</v>
      </c>
      <c r="I2201" s="12" t="s">
        <v>1504</v>
      </c>
      <c r="J2201" s="12" t="s">
        <v>1504</v>
      </c>
      <c r="K2201" s="12" t="s">
        <v>1482</v>
      </c>
      <c r="L2201" s="12" t="s">
        <v>371</v>
      </c>
      <c r="M2201" s="12" t="s">
        <v>4088</v>
      </c>
      <c r="N2201" s="12" t="s">
        <v>91</v>
      </c>
      <c r="O2201" s="12" t="s">
        <v>371</v>
      </c>
      <c r="P2201" s="12" t="s">
        <v>371</v>
      </c>
      <c r="Q2201" s="12" t="s">
        <v>371</v>
      </c>
      <c r="R2201" s="12" t="s">
        <v>9111</v>
      </c>
      <c r="S2201" s="12" t="s">
        <v>19305</v>
      </c>
      <c r="T2201" s="12" t="s">
        <v>19306</v>
      </c>
      <c r="U2201" s="12" t="s">
        <v>19307</v>
      </c>
      <c r="V2201" s="12" t="s">
        <v>429</v>
      </c>
      <c r="W2201" s="12" t="s">
        <v>3</v>
      </c>
      <c r="X2201" s="12" t="s">
        <v>18206</v>
      </c>
      <c r="Y2201" s="12" t="s">
        <v>16425</v>
      </c>
      <c r="Z2201" s="12" t="s">
        <v>19308</v>
      </c>
    </row>
    <row r="2202" spans="1:26">
      <c r="A2202" s="12" t="s">
        <v>177</v>
      </c>
      <c r="B2202" s="12" t="s">
        <v>13154</v>
      </c>
      <c r="C2202" s="12" t="s">
        <v>19309</v>
      </c>
      <c r="D2202" s="12" t="s">
        <v>19310</v>
      </c>
      <c r="E2202" s="12" t="s">
        <v>19286</v>
      </c>
      <c r="F2202" s="12" t="s">
        <v>1502</v>
      </c>
      <c r="G2202" s="12" t="s">
        <v>1592</v>
      </c>
      <c r="H2202" s="12" t="s">
        <v>1504</v>
      </c>
      <c r="I2202" s="12" t="s">
        <v>1051</v>
      </c>
      <c r="J2202" s="12" t="s">
        <v>1051</v>
      </c>
      <c r="K2202" s="12" t="s">
        <v>3800</v>
      </c>
      <c r="L2202" s="12" t="s">
        <v>2696</v>
      </c>
      <c r="M2202" s="12" t="s">
        <v>1355</v>
      </c>
      <c r="N2202" s="12" t="s">
        <v>2172</v>
      </c>
      <c r="O2202" s="12" t="s">
        <v>371</v>
      </c>
      <c r="P2202" s="12" t="s">
        <v>371</v>
      </c>
      <c r="Q2202" s="12" t="s">
        <v>91</v>
      </c>
      <c r="R2202" s="12" t="s">
        <v>2492</v>
      </c>
      <c r="S2202" s="12" t="s">
        <v>3181</v>
      </c>
      <c r="T2202" s="12" t="s">
        <v>17565</v>
      </c>
      <c r="U2202" s="12" t="s">
        <v>6619</v>
      </c>
      <c r="V2202" s="12" t="s">
        <v>372</v>
      </c>
      <c r="W2202" s="12" t="s">
        <v>3</v>
      </c>
      <c r="X2202" s="12" t="s">
        <v>14817</v>
      </c>
      <c r="Y2202" s="12" t="s">
        <v>12290</v>
      </c>
      <c r="Z2202" s="12" t="s">
        <v>19311</v>
      </c>
    </row>
    <row r="2203" spans="1:26">
      <c r="A2203" s="12" t="s">
        <v>177</v>
      </c>
      <c r="B2203" s="12" t="s">
        <v>14623</v>
      </c>
      <c r="C2203" s="12" t="s">
        <v>19312</v>
      </c>
      <c r="D2203" s="12" t="s">
        <v>19313</v>
      </c>
      <c r="E2203" s="12" t="s">
        <v>19286</v>
      </c>
      <c r="F2203" s="12" t="s">
        <v>1744</v>
      </c>
      <c r="G2203" s="12" t="s">
        <v>1051</v>
      </c>
      <c r="H2203" s="12" t="s">
        <v>1051</v>
      </c>
      <c r="I2203" s="12" t="s">
        <v>3800</v>
      </c>
      <c r="J2203" s="12" t="s">
        <v>3800</v>
      </c>
      <c r="K2203" s="12" t="s">
        <v>3800</v>
      </c>
      <c r="L2203" s="12" t="s">
        <v>3492</v>
      </c>
      <c r="M2203" s="12" t="s">
        <v>371</v>
      </c>
      <c r="N2203" s="12" t="s">
        <v>3522</v>
      </c>
      <c r="O2203" s="12" t="s">
        <v>91</v>
      </c>
      <c r="P2203" s="12" t="s">
        <v>91</v>
      </c>
      <c r="Q2203" s="12" t="s">
        <v>91</v>
      </c>
      <c r="R2203" s="12" t="s">
        <v>4333</v>
      </c>
      <c r="S2203" s="12" t="s">
        <v>14781</v>
      </c>
      <c r="T2203" s="12" t="s">
        <v>19314</v>
      </c>
      <c r="U2203" s="12" t="s">
        <v>3808</v>
      </c>
      <c r="V2203" s="12" t="s">
        <v>372</v>
      </c>
      <c r="W2203" s="12" t="s">
        <v>3</v>
      </c>
      <c r="X2203" s="12" t="s">
        <v>14885</v>
      </c>
      <c r="Y2203" s="12" t="s">
        <v>16133</v>
      </c>
      <c r="Z2203" s="12" t="s">
        <v>19315</v>
      </c>
    </row>
    <row r="2204" spans="1:26">
      <c r="A2204" s="12" t="s">
        <v>177</v>
      </c>
      <c r="B2204" s="12" t="s">
        <v>11238</v>
      </c>
      <c r="C2204" s="12" t="s">
        <v>19316</v>
      </c>
      <c r="D2204" s="12" t="s">
        <v>19317</v>
      </c>
      <c r="E2204" s="12" t="s">
        <v>19286</v>
      </c>
      <c r="F2204" s="12" t="s">
        <v>1590</v>
      </c>
      <c r="G2204" s="12" t="s">
        <v>1502</v>
      </c>
      <c r="H2204" s="12" t="s">
        <v>1051</v>
      </c>
      <c r="I2204" s="12" t="s">
        <v>3800</v>
      </c>
      <c r="J2204" s="12" t="s">
        <v>3800</v>
      </c>
      <c r="K2204" s="12" t="s">
        <v>3800</v>
      </c>
      <c r="L2204" s="12" t="s">
        <v>4985</v>
      </c>
      <c r="M2204" s="12" t="s">
        <v>375</v>
      </c>
      <c r="N2204" s="12" t="s">
        <v>3522</v>
      </c>
      <c r="O2204" s="12" t="s">
        <v>91</v>
      </c>
      <c r="P2204" s="12" t="s">
        <v>91</v>
      </c>
      <c r="Q2204" s="12" t="s">
        <v>91</v>
      </c>
      <c r="R2204" s="12" t="s">
        <v>4333</v>
      </c>
      <c r="S2204" s="12" t="s">
        <v>13329</v>
      </c>
      <c r="T2204" s="12" t="s">
        <v>19314</v>
      </c>
      <c r="U2204" s="12" t="s">
        <v>3808</v>
      </c>
      <c r="V2204" s="12" t="s">
        <v>372</v>
      </c>
      <c r="W2204" s="12" t="s">
        <v>2</v>
      </c>
      <c r="X2204" s="12" t="s">
        <v>3960</v>
      </c>
      <c r="Y2204" s="12" t="s">
        <v>17589</v>
      </c>
      <c r="Z2204" s="12" t="s">
        <v>19318</v>
      </c>
    </row>
    <row r="2205" spans="1:26">
      <c r="A2205" s="12" t="s">
        <v>177</v>
      </c>
      <c r="B2205" s="12" t="s">
        <v>14488</v>
      </c>
      <c r="C2205" s="12" t="s">
        <v>19319</v>
      </c>
      <c r="D2205" s="12" t="s">
        <v>19320</v>
      </c>
      <c r="E2205" s="12" t="s">
        <v>19286</v>
      </c>
      <c r="F2205" s="12" t="s">
        <v>1698</v>
      </c>
      <c r="G2205" s="12" t="s">
        <v>1504</v>
      </c>
      <c r="H2205" s="12" t="s">
        <v>1051</v>
      </c>
      <c r="I2205" s="12" t="s">
        <v>3800</v>
      </c>
      <c r="J2205" s="12" t="s">
        <v>3800</v>
      </c>
      <c r="K2205" s="12" t="s">
        <v>3800</v>
      </c>
      <c r="L2205" s="12" t="s">
        <v>4781</v>
      </c>
      <c r="M2205" s="12" t="s">
        <v>2172</v>
      </c>
      <c r="N2205" s="12" t="s">
        <v>371</v>
      </c>
      <c r="O2205" s="12" t="s">
        <v>91</v>
      </c>
      <c r="P2205" s="12" t="s">
        <v>91</v>
      </c>
      <c r="Q2205" s="12" t="s">
        <v>91</v>
      </c>
      <c r="R2205" s="12" t="s">
        <v>4333</v>
      </c>
      <c r="S2205" s="12" t="s">
        <v>19294</v>
      </c>
      <c r="T2205" s="12" t="s">
        <v>19321</v>
      </c>
      <c r="U2205" s="12" t="s">
        <v>3808</v>
      </c>
      <c r="V2205" s="12" t="s">
        <v>372</v>
      </c>
      <c r="W2205" s="12" t="s">
        <v>3</v>
      </c>
      <c r="X2205" s="12" t="s">
        <v>15384</v>
      </c>
      <c r="Y2205" s="12" t="s">
        <v>3358</v>
      </c>
      <c r="Z2205" s="12" t="s">
        <v>19322</v>
      </c>
    </row>
    <row r="2206" spans="1:26">
      <c r="A2206" s="12" t="s">
        <v>177</v>
      </c>
      <c r="B2206" s="12" t="s">
        <v>17015</v>
      </c>
      <c r="C2206" s="12" t="s">
        <v>19323</v>
      </c>
      <c r="D2206" s="12" t="s">
        <v>19324</v>
      </c>
      <c r="E2206" s="12" t="s">
        <v>19286</v>
      </c>
      <c r="F2206" s="12" t="s">
        <v>1504</v>
      </c>
      <c r="G2206" s="12" t="s">
        <v>1546</v>
      </c>
      <c r="H2206" s="12" t="s">
        <v>1482</v>
      </c>
      <c r="I2206" s="12" t="s">
        <v>1504</v>
      </c>
      <c r="J2206" s="12" t="s">
        <v>3800</v>
      </c>
      <c r="K2206" s="12" t="s">
        <v>1482</v>
      </c>
      <c r="L2206" s="12" t="s">
        <v>3522</v>
      </c>
      <c r="M2206" s="12" t="s">
        <v>3522</v>
      </c>
      <c r="N2206" s="12" t="s">
        <v>375</v>
      </c>
      <c r="O2206" s="12" t="s">
        <v>3522</v>
      </c>
      <c r="P2206" s="12" t="s">
        <v>91</v>
      </c>
      <c r="Q2206" s="12" t="s">
        <v>3522</v>
      </c>
      <c r="R2206" s="12" t="s">
        <v>6188</v>
      </c>
      <c r="S2206" s="12" t="s">
        <v>18750</v>
      </c>
      <c r="T2206" s="12" t="s">
        <v>16116</v>
      </c>
      <c r="U2206" s="12" t="s">
        <v>19325</v>
      </c>
      <c r="V2206" s="12" t="s">
        <v>429</v>
      </c>
      <c r="W2206" s="12" t="s">
        <v>4</v>
      </c>
      <c r="X2206" s="12" t="s">
        <v>16074</v>
      </c>
      <c r="Y2206" s="12" t="s">
        <v>16791</v>
      </c>
      <c r="Z2206" s="12" t="s">
        <v>18753</v>
      </c>
    </row>
    <row r="2207" spans="1:26">
      <c r="A2207" s="12" t="s">
        <v>177</v>
      </c>
      <c r="B2207" s="12" t="s">
        <v>14087</v>
      </c>
      <c r="C2207" s="12" t="s">
        <v>19326</v>
      </c>
      <c r="D2207" s="12" t="s">
        <v>19327</v>
      </c>
      <c r="E2207" s="12" t="s">
        <v>19286</v>
      </c>
      <c r="F2207" s="12" t="s">
        <v>1613</v>
      </c>
      <c r="G2207" s="12" t="s">
        <v>1592</v>
      </c>
      <c r="H2207" s="12" t="s">
        <v>1051</v>
      </c>
      <c r="I2207" s="12" t="s">
        <v>3800</v>
      </c>
      <c r="J2207" s="12" t="s">
        <v>3800</v>
      </c>
      <c r="K2207" s="12" t="s">
        <v>3800</v>
      </c>
      <c r="L2207" s="12" t="s">
        <v>4104</v>
      </c>
      <c r="M2207" s="12" t="s">
        <v>4012</v>
      </c>
      <c r="N2207" s="12" t="s">
        <v>3522</v>
      </c>
      <c r="O2207" s="12" t="s">
        <v>91</v>
      </c>
      <c r="P2207" s="12" t="s">
        <v>91</v>
      </c>
      <c r="Q2207" s="12" t="s">
        <v>91</v>
      </c>
      <c r="R2207" s="12" t="s">
        <v>2696</v>
      </c>
      <c r="S2207" s="12" t="s">
        <v>19187</v>
      </c>
      <c r="T2207" s="12" t="s">
        <v>11938</v>
      </c>
      <c r="U2207" s="12" t="s">
        <v>3808</v>
      </c>
      <c r="V2207" s="12" t="s">
        <v>372</v>
      </c>
      <c r="W2207" s="12" t="s">
        <v>2</v>
      </c>
      <c r="X2207" s="12" t="s">
        <v>17613</v>
      </c>
      <c r="Y2207" s="12" t="s">
        <v>16857</v>
      </c>
      <c r="Z2207" s="12" t="s">
        <v>19328</v>
      </c>
    </row>
    <row r="2208" spans="1:26">
      <c r="A2208" s="12" t="s">
        <v>177</v>
      </c>
      <c r="B2208" s="12" t="s">
        <v>17424</v>
      </c>
      <c r="C2208" s="12" t="s">
        <v>19329</v>
      </c>
      <c r="D2208" s="12" t="s">
        <v>19330</v>
      </c>
      <c r="E2208" s="12" t="s">
        <v>19286</v>
      </c>
      <c r="F2208" s="12" t="s">
        <v>1698</v>
      </c>
      <c r="G2208" s="12" t="s">
        <v>1482</v>
      </c>
      <c r="H2208" s="12" t="s">
        <v>3800</v>
      </c>
      <c r="I2208" s="12" t="s">
        <v>3800</v>
      </c>
      <c r="J2208" s="12" t="s">
        <v>1051</v>
      </c>
      <c r="K2208" s="12" t="s">
        <v>1051</v>
      </c>
      <c r="L2208" s="12" t="s">
        <v>2315</v>
      </c>
      <c r="M2208" s="12" t="s">
        <v>3522</v>
      </c>
      <c r="N2208" s="12" t="s">
        <v>91</v>
      </c>
      <c r="O2208" s="12" t="s">
        <v>91</v>
      </c>
      <c r="P2208" s="12" t="s">
        <v>3522</v>
      </c>
      <c r="Q2208" s="12" t="s">
        <v>371</v>
      </c>
      <c r="R2208" s="12" t="s">
        <v>4333</v>
      </c>
      <c r="S2208" s="12" t="s">
        <v>16538</v>
      </c>
      <c r="T2208" s="12" t="s">
        <v>17842</v>
      </c>
      <c r="U2208" s="12" t="s">
        <v>14846</v>
      </c>
      <c r="V2208" s="12" t="s">
        <v>8639</v>
      </c>
      <c r="W2208" s="12" t="s">
        <v>11</v>
      </c>
      <c r="X2208" s="12" t="s">
        <v>17942</v>
      </c>
      <c r="Y2208" s="12" t="s">
        <v>17549</v>
      </c>
      <c r="Z2208" s="12" t="s">
        <v>19331</v>
      </c>
    </row>
    <row r="2209" spans="1:26">
      <c r="A2209" s="12" t="s">
        <v>177</v>
      </c>
      <c r="B2209" s="12" t="s">
        <v>17485</v>
      </c>
      <c r="C2209" s="12" t="s">
        <v>19332</v>
      </c>
      <c r="D2209" s="12" t="s">
        <v>19333</v>
      </c>
      <c r="E2209" s="12" t="s">
        <v>19286</v>
      </c>
      <c r="F2209" s="12" t="s">
        <v>1613</v>
      </c>
      <c r="G2209" s="12" t="s">
        <v>1502</v>
      </c>
      <c r="H2209" s="12" t="s">
        <v>1482</v>
      </c>
      <c r="I2209" s="12" t="s">
        <v>3800</v>
      </c>
      <c r="J2209" s="12" t="s">
        <v>3800</v>
      </c>
      <c r="K2209" s="12" t="s">
        <v>1482</v>
      </c>
      <c r="L2209" s="12" t="s">
        <v>3363</v>
      </c>
      <c r="M2209" s="12" t="s">
        <v>371</v>
      </c>
      <c r="N2209" s="12" t="s">
        <v>375</v>
      </c>
      <c r="O2209" s="12" t="s">
        <v>91</v>
      </c>
      <c r="P2209" s="12" t="s">
        <v>91</v>
      </c>
      <c r="Q2209" s="12" t="s">
        <v>371</v>
      </c>
      <c r="R2209" s="12" t="s">
        <v>431</v>
      </c>
      <c r="S2209" s="12" t="s">
        <v>17822</v>
      </c>
      <c r="T2209" s="12" t="s">
        <v>7191</v>
      </c>
      <c r="U2209" s="12" t="s">
        <v>3808</v>
      </c>
      <c r="V2209" s="12" t="s">
        <v>429</v>
      </c>
      <c r="W2209" s="12" t="s">
        <v>3</v>
      </c>
      <c r="X2209" s="12" t="s">
        <v>8608</v>
      </c>
      <c r="Y2209" s="12" t="s">
        <v>11423</v>
      </c>
      <c r="Z2209" s="12" t="s">
        <v>19334</v>
      </c>
    </row>
    <row r="2210" spans="1:26">
      <c r="A2210" s="12" t="s">
        <v>177</v>
      </c>
      <c r="B2210" s="12" t="s">
        <v>17220</v>
      </c>
      <c r="C2210" s="12" t="s">
        <v>19335</v>
      </c>
      <c r="D2210" s="12" t="s">
        <v>19336</v>
      </c>
      <c r="E2210" s="12" t="s">
        <v>19286</v>
      </c>
      <c r="F2210" s="12" t="s">
        <v>1051</v>
      </c>
      <c r="G2210" s="12" t="s">
        <v>1547</v>
      </c>
      <c r="H2210" s="12" t="s">
        <v>1547</v>
      </c>
      <c r="I2210" s="12" t="s">
        <v>1482</v>
      </c>
      <c r="J2210" s="12" t="s">
        <v>1051</v>
      </c>
      <c r="K2210" s="12" t="s">
        <v>1482</v>
      </c>
      <c r="L2210" s="12" t="s">
        <v>3522</v>
      </c>
      <c r="M2210" s="12" t="s">
        <v>3663</v>
      </c>
      <c r="N2210" s="12" t="s">
        <v>2773</v>
      </c>
      <c r="O2210" s="12" t="s">
        <v>371</v>
      </c>
      <c r="P2210" s="12" t="s">
        <v>371</v>
      </c>
      <c r="Q2210" s="12" t="s">
        <v>371</v>
      </c>
      <c r="R2210" s="12" t="s">
        <v>5219</v>
      </c>
      <c r="S2210" s="12" t="s">
        <v>19337</v>
      </c>
      <c r="T2210" s="12" t="s">
        <v>19157</v>
      </c>
      <c r="U2210" s="12" t="s">
        <v>19325</v>
      </c>
      <c r="V2210" s="12" t="s">
        <v>429</v>
      </c>
      <c r="W2210" s="12" t="s">
        <v>10</v>
      </c>
      <c r="X2210" s="12" t="s">
        <v>13471</v>
      </c>
      <c r="Y2210" s="12" t="s">
        <v>12258</v>
      </c>
      <c r="Z2210" s="12" t="s">
        <v>19338</v>
      </c>
    </row>
    <row r="2211" spans="1:26">
      <c r="A2211" s="12" t="s">
        <v>177</v>
      </c>
      <c r="B2211" s="12" t="s">
        <v>13153</v>
      </c>
      <c r="C2211" s="12" t="s">
        <v>19339</v>
      </c>
      <c r="D2211" s="12" t="s">
        <v>19340</v>
      </c>
      <c r="E2211" s="12" t="s">
        <v>19286</v>
      </c>
      <c r="F2211" s="12" t="s">
        <v>1051</v>
      </c>
      <c r="G2211" s="12" t="s">
        <v>1504</v>
      </c>
      <c r="H2211" s="12" t="s">
        <v>1502</v>
      </c>
      <c r="I2211" s="12" t="s">
        <v>1547</v>
      </c>
      <c r="J2211" s="12" t="s">
        <v>1051</v>
      </c>
      <c r="K2211" s="12" t="s">
        <v>1482</v>
      </c>
      <c r="L2211" s="12" t="s">
        <v>371</v>
      </c>
      <c r="M2211" s="12" t="s">
        <v>371</v>
      </c>
      <c r="N2211" s="12" t="s">
        <v>371</v>
      </c>
      <c r="O2211" s="12" t="s">
        <v>371</v>
      </c>
      <c r="P2211" s="12" t="s">
        <v>371</v>
      </c>
      <c r="Q2211" s="12" t="s">
        <v>371</v>
      </c>
      <c r="R2211" s="12" t="s">
        <v>371</v>
      </c>
      <c r="S2211" s="12" t="s">
        <v>19142</v>
      </c>
      <c r="T2211" s="12" t="s">
        <v>19341</v>
      </c>
      <c r="U2211" s="12" t="s">
        <v>19307</v>
      </c>
      <c r="V2211" s="12" t="s">
        <v>429</v>
      </c>
      <c r="W2211" s="12" t="s">
        <v>3</v>
      </c>
      <c r="X2211" s="12" t="s">
        <v>1814</v>
      </c>
      <c r="Y2211" s="12" t="s">
        <v>1814</v>
      </c>
      <c r="Z2211" s="12" t="s">
        <v>12937</v>
      </c>
    </row>
    <row r="2212" spans="1:26">
      <c r="A2212" s="12" t="s">
        <v>177</v>
      </c>
      <c r="B2212" s="12" t="s">
        <v>14622</v>
      </c>
      <c r="C2212" s="12" t="s">
        <v>19342</v>
      </c>
      <c r="D2212" s="12" t="s">
        <v>19343</v>
      </c>
      <c r="E2212" s="12" t="s">
        <v>19286</v>
      </c>
      <c r="F2212" s="12" t="s">
        <v>1482</v>
      </c>
      <c r="G2212" s="12" t="s">
        <v>1547</v>
      </c>
      <c r="H2212" s="12" t="s">
        <v>1546</v>
      </c>
      <c r="I2212" s="12" t="s">
        <v>1482</v>
      </c>
      <c r="J2212" s="12" t="s">
        <v>3800</v>
      </c>
      <c r="K2212" s="12" t="s">
        <v>1051</v>
      </c>
      <c r="L2212" s="12" t="s">
        <v>375</v>
      </c>
      <c r="M2212" s="12" t="s">
        <v>2038</v>
      </c>
      <c r="N2212" s="12" t="s">
        <v>2172</v>
      </c>
      <c r="O2212" s="12" t="s">
        <v>375</v>
      </c>
      <c r="P2212" s="12" t="s">
        <v>91</v>
      </c>
      <c r="Q2212" s="12" t="s">
        <v>371</v>
      </c>
      <c r="R2212" s="12" t="s">
        <v>5219</v>
      </c>
      <c r="S2212" s="12" t="s">
        <v>19344</v>
      </c>
      <c r="T2212" s="12" t="s">
        <v>13308</v>
      </c>
      <c r="U2212" s="12" t="s">
        <v>6619</v>
      </c>
      <c r="V2212" s="12" t="s">
        <v>8639</v>
      </c>
      <c r="W2212" s="12" t="s">
        <v>10</v>
      </c>
      <c r="X2212" s="12" t="s">
        <v>18246</v>
      </c>
      <c r="Y2212" s="12" t="s">
        <v>17892</v>
      </c>
      <c r="Z2212" s="12" t="s">
        <v>19345</v>
      </c>
    </row>
    <row r="2213" spans="1:26">
      <c r="A2213" s="12" t="s">
        <v>177</v>
      </c>
      <c r="B2213" s="12" t="s">
        <v>6256</v>
      </c>
      <c r="C2213" s="12" t="s">
        <v>19346</v>
      </c>
      <c r="D2213" s="12" t="s">
        <v>19347</v>
      </c>
      <c r="E2213" s="12" t="s">
        <v>19286</v>
      </c>
      <c r="F2213" s="12" t="s">
        <v>1053</v>
      </c>
      <c r="G2213" s="12" t="s">
        <v>1546</v>
      </c>
      <c r="H2213" s="12" t="s">
        <v>1051</v>
      </c>
      <c r="I2213" s="12" t="s">
        <v>3800</v>
      </c>
      <c r="J2213" s="12" t="s">
        <v>3800</v>
      </c>
      <c r="K2213" s="12" t="s">
        <v>3800</v>
      </c>
      <c r="L2213" s="12" t="s">
        <v>2730</v>
      </c>
      <c r="M2213" s="12" t="s">
        <v>4781</v>
      </c>
      <c r="N2213" s="12" t="s">
        <v>3522</v>
      </c>
      <c r="O2213" s="12" t="s">
        <v>91</v>
      </c>
      <c r="P2213" s="12" t="s">
        <v>91</v>
      </c>
      <c r="Q2213" s="12" t="s">
        <v>91</v>
      </c>
      <c r="R2213" s="12" t="s">
        <v>4104</v>
      </c>
      <c r="S2213" s="12" t="s">
        <v>10482</v>
      </c>
      <c r="T2213" s="12" t="s">
        <v>18812</v>
      </c>
      <c r="U2213" s="12" t="s">
        <v>3808</v>
      </c>
      <c r="V2213" s="12" t="s">
        <v>372</v>
      </c>
      <c r="W2213" s="12" t="s">
        <v>2</v>
      </c>
      <c r="X2213" s="12" t="s">
        <v>19288</v>
      </c>
      <c r="Y2213" s="12" t="s">
        <v>19153</v>
      </c>
      <c r="Z2213" s="12" t="s">
        <v>19348</v>
      </c>
    </row>
    <row r="2214" spans="1:26">
      <c r="A2214" s="12" t="s">
        <v>177</v>
      </c>
      <c r="B2214" s="12" t="s">
        <v>18404</v>
      </c>
      <c r="C2214" s="12" t="s">
        <v>19349</v>
      </c>
      <c r="D2214" s="12" t="s">
        <v>19350</v>
      </c>
      <c r="E2214" s="12" t="s">
        <v>19286</v>
      </c>
      <c r="F2214" s="12" t="s">
        <v>1721</v>
      </c>
      <c r="G2214" s="12" t="s">
        <v>1051</v>
      </c>
      <c r="H2214" s="12" t="s">
        <v>3800</v>
      </c>
      <c r="I2214" s="12" t="s">
        <v>3800</v>
      </c>
      <c r="J2214" s="12" t="s">
        <v>1051</v>
      </c>
      <c r="K2214" s="12" t="s">
        <v>1051</v>
      </c>
      <c r="L2214" s="12" t="s">
        <v>4286</v>
      </c>
      <c r="M2214" s="12" t="s">
        <v>3522</v>
      </c>
      <c r="N2214" s="12" t="s">
        <v>91</v>
      </c>
      <c r="O2214" s="12" t="s">
        <v>91</v>
      </c>
      <c r="P2214" s="12" t="s">
        <v>371</v>
      </c>
      <c r="Q2214" s="12" t="s">
        <v>371</v>
      </c>
      <c r="R2214" s="12" t="s">
        <v>7958</v>
      </c>
      <c r="S2214" s="12" t="s">
        <v>13027</v>
      </c>
      <c r="T2214" s="12" t="s">
        <v>15409</v>
      </c>
      <c r="U2214" s="12" t="s">
        <v>14846</v>
      </c>
      <c r="V2214" s="12" t="s">
        <v>8639</v>
      </c>
      <c r="W2214" s="12" t="s">
        <v>10</v>
      </c>
      <c r="X2214" s="12" t="s">
        <v>12291</v>
      </c>
      <c r="Y2214" s="12" t="s">
        <v>15177</v>
      </c>
      <c r="Z2214" s="12" t="s">
        <v>19351</v>
      </c>
    </row>
    <row r="2215" spans="1:26">
      <c r="A2215" s="12" t="s">
        <v>177</v>
      </c>
      <c r="B2215" s="12" t="s">
        <v>15709</v>
      </c>
      <c r="C2215" s="12" t="s">
        <v>19352</v>
      </c>
      <c r="D2215" s="12" t="s">
        <v>19353</v>
      </c>
      <c r="E2215" s="12" t="s">
        <v>19286</v>
      </c>
      <c r="F2215" s="12" t="s">
        <v>1546</v>
      </c>
      <c r="G2215" s="12" t="s">
        <v>1053</v>
      </c>
      <c r="H2215" s="12" t="s">
        <v>1051</v>
      </c>
      <c r="I2215" s="12" t="s">
        <v>3800</v>
      </c>
      <c r="J2215" s="12" t="s">
        <v>3800</v>
      </c>
      <c r="K2215" s="12" t="s">
        <v>3800</v>
      </c>
      <c r="L2215" s="12" t="s">
        <v>375</v>
      </c>
      <c r="M2215" s="12" t="s">
        <v>2884</v>
      </c>
      <c r="N2215" s="12" t="s">
        <v>371</v>
      </c>
      <c r="O2215" s="12" t="s">
        <v>91</v>
      </c>
      <c r="P2215" s="12" t="s">
        <v>91</v>
      </c>
      <c r="Q2215" s="12" t="s">
        <v>91</v>
      </c>
      <c r="R2215" s="12" t="s">
        <v>5219</v>
      </c>
      <c r="S2215" s="12" t="s">
        <v>8558</v>
      </c>
      <c r="T2215" s="12" t="s">
        <v>15938</v>
      </c>
      <c r="U2215" s="12" t="s">
        <v>3808</v>
      </c>
      <c r="V2215" s="12" t="s">
        <v>372</v>
      </c>
      <c r="W2215" s="12" t="s">
        <v>3</v>
      </c>
      <c r="X2215" s="12" t="s">
        <v>15647</v>
      </c>
      <c r="Y2215" s="12" t="s">
        <v>15103</v>
      </c>
      <c r="Z2215" s="12" t="s">
        <v>19354</v>
      </c>
    </row>
    <row r="2216" spans="1:26">
      <c r="A2216" s="12" t="s">
        <v>177</v>
      </c>
      <c r="B2216" s="12" t="s">
        <v>6371</v>
      </c>
      <c r="C2216" s="12" t="s">
        <v>19355</v>
      </c>
      <c r="D2216" s="12" t="s">
        <v>19356</v>
      </c>
      <c r="E2216" s="12" t="s">
        <v>19286</v>
      </c>
      <c r="F2216" s="12" t="s">
        <v>3800</v>
      </c>
      <c r="G2216" s="12" t="s">
        <v>3800</v>
      </c>
      <c r="H2216" s="12" t="s">
        <v>3800</v>
      </c>
      <c r="I2216" s="12" t="s">
        <v>3800</v>
      </c>
      <c r="J2216" s="12" t="s">
        <v>3800</v>
      </c>
      <c r="K2216" s="12" t="s">
        <v>1786</v>
      </c>
      <c r="L2216" s="12" t="s">
        <v>91</v>
      </c>
      <c r="M2216" s="12" t="s">
        <v>91</v>
      </c>
      <c r="N2216" s="12" t="s">
        <v>91</v>
      </c>
      <c r="O2216" s="12" t="s">
        <v>91</v>
      </c>
      <c r="P2216" s="12" t="s">
        <v>91</v>
      </c>
      <c r="Q2216" s="12" t="s">
        <v>3413</v>
      </c>
      <c r="R2216" s="12" t="s">
        <v>3413</v>
      </c>
      <c r="S2216" s="12" t="s">
        <v>91</v>
      </c>
      <c r="T2216" s="12" t="s">
        <v>19357</v>
      </c>
      <c r="U2216" s="12" t="s">
        <v>3808</v>
      </c>
      <c r="V2216" s="12" t="s">
        <v>6841</v>
      </c>
      <c r="W2216" s="12" t="s">
        <v>91</v>
      </c>
      <c r="X2216" s="12" t="s">
        <v>19358</v>
      </c>
      <c r="Y2216" s="12" t="s">
        <v>19358</v>
      </c>
      <c r="Z2216" s="12" t="s">
        <v>91</v>
      </c>
    </row>
    <row r="2217" spans="1:26">
      <c r="A2217" s="12" t="s">
        <v>177</v>
      </c>
      <c r="B2217" s="12" t="s">
        <v>11239</v>
      </c>
      <c r="C2217" s="12" t="s">
        <v>19359</v>
      </c>
      <c r="D2217" s="12" t="s">
        <v>19360</v>
      </c>
      <c r="E2217" s="12" t="s">
        <v>19286</v>
      </c>
      <c r="F2217" s="12" t="s">
        <v>3800</v>
      </c>
      <c r="G2217" s="12" t="s">
        <v>3800</v>
      </c>
      <c r="H2217" s="12" t="s">
        <v>3800</v>
      </c>
      <c r="I2217" s="12" t="s">
        <v>3800</v>
      </c>
      <c r="J2217" s="12" t="s">
        <v>3800</v>
      </c>
      <c r="K2217" s="12" t="s">
        <v>1786</v>
      </c>
      <c r="L2217" s="12" t="s">
        <v>91</v>
      </c>
      <c r="M2217" s="12" t="s">
        <v>91</v>
      </c>
      <c r="N2217" s="12" t="s">
        <v>91</v>
      </c>
      <c r="O2217" s="12" t="s">
        <v>91</v>
      </c>
      <c r="P2217" s="12" t="s">
        <v>91</v>
      </c>
      <c r="Q2217" s="12" t="s">
        <v>2492</v>
      </c>
      <c r="R2217" s="12" t="s">
        <v>2492</v>
      </c>
      <c r="S2217" s="12" t="s">
        <v>91</v>
      </c>
      <c r="T2217" s="12" t="s">
        <v>19361</v>
      </c>
      <c r="U2217" s="12" t="s">
        <v>3808</v>
      </c>
      <c r="V2217" s="12" t="s">
        <v>6841</v>
      </c>
      <c r="W2217" s="12" t="s">
        <v>91</v>
      </c>
      <c r="X2217" s="12" t="s">
        <v>19362</v>
      </c>
      <c r="Y2217" s="12" t="s">
        <v>19362</v>
      </c>
      <c r="Z2217" s="12" t="s">
        <v>91</v>
      </c>
    </row>
    <row r="2218" spans="1:26">
      <c r="A2218" s="12" t="s">
        <v>177</v>
      </c>
      <c r="B2218" s="12" t="s">
        <v>9647</v>
      </c>
      <c r="C2218" s="12" t="s">
        <v>19363</v>
      </c>
      <c r="D2218" s="12" t="s">
        <v>19364</v>
      </c>
      <c r="E2218" s="12" t="s">
        <v>19286</v>
      </c>
      <c r="F2218" s="12" t="s">
        <v>1592</v>
      </c>
      <c r="G2218" s="12" t="s">
        <v>1547</v>
      </c>
      <c r="H2218" s="12" t="s">
        <v>1482</v>
      </c>
      <c r="I2218" s="12" t="s">
        <v>3800</v>
      </c>
      <c r="J2218" s="12" t="s">
        <v>3800</v>
      </c>
      <c r="K2218" s="12" t="s">
        <v>1482</v>
      </c>
      <c r="L2218" s="12" t="s">
        <v>3583</v>
      </c>
      <c r="M2218" s="12" t="s">
        <v>371</v>
      </c>
      <c r="N2218" s="12" t="s">
        <v>371</v>
      </c>
      <c r="O2218" s="12" t="s">
        <v>91</v>
      </c>
      <c r="P2218" s="12" t="s">
        <v>91</v>
      </c>
      <c r="Q2218" s="12" t="s">
        <v>371</v>
      </c>
      <c r="R2218" s="12" t="s">
        <v>4481</v>
      </c>
      <c r="S2218" s="12" t="s">
        <v>16250</v>
      </c>
      <c r="T2218" s="12" t="s">
        <v>13704</v>
      </c>
      <c r="U2218" s="12" t="s">
        <v>3808</v>
      </c>
      <c r="V2218" s="12" t="s">
        <v>429</v>
      </c>
      <c r="W2218" s="12" t="s">
        <v>3</v>
      </c>
      <c r="X2218" s="12" t="s">
        <v>17135</v>
      </c>
      <c r="Y2218" s="12" t="s">
        <v>17442</v>
      </c>
      <c r="Z2218" s="12" t="s">
        <v>19365</v>
      </c>
    </row>
    <row r="2219" spans="1:26">
      <c r="A2219" s="12" t="s">
        <v>177</v>
      </c>
      <c r="B2219" s="12" t="s">
        <v>16371</v>
      </c>
      <c r="C2219" s="12" t="s">
        <v>19366</v>
      </c>
      <c r="D2219" s="12" t="s">
        <v>19367</v>
      </c>
      <c r="E2219" s="12" t="s">
        <v>19286</v>
      </c>
      <c r="F2219" s="12" t="s">
        <v>1592</v>
      </c>
      <c r="G2219" s="12" t="s">
        <v>1504</v>
      </c>
      <c r="H2219" s="12" t="s">
        <v>1502</v>
      </c>
      <c r="I2219" s="12" t="s">
        <v>1482</v>
      </c>
      <c r="J2219" s="12" t="s">
        <v>3800</v>
      </c>
      <c r="K2219" s="12" t="s">
        <v>3800</v>
      </c>
      <c r="L2219" s="12" t="s">
        <v>3522</v>
      </c>
      <c r="M2219" s="12" t="s">
        <v>2315</v>
      </c>
      <c r="N2219" s="12" t="s">
        <v>3522</v>
      </c>
      <c r="O2219" s="12" t="s">
        <v>3522</v>
      </c>
      <c r="P2219" s="12" t="s">
        <v>91</v>
      </c>
      <c r="Q2219" s="12" t="s">
        <v>91</v>
      </c>
      <c r="R2219" s="12" t="s">
        <v>6188</v>
      </c>
      <c r="S2219" s="12" t="s">
        <v>17283</v>
      </c>
      <c r="T2219" s="12" t="s">
        <v>19368</v>
      </c>
      <c r="U2219" s="12" t="s">
        <v>6619</v>
      </c>
      <c r="V2219" s="12" t="s">
        <v>372</v>
      </c>
      <c r="W2219" s="12" t="s">
        <v>4</v>
      </c>
      <c r="X2219" s="12" t="s">
        <v>8230</v>
      </c>
      <c r="Y2219" s="12" t="s">
        <v>17538</v>
      </c>
      <c r="Z2219" s="12" t="s">
        <v>19369</v>
      </c>
    </row>
    <row r="2220" spans="1:26">
      <c r="A2220" s="12" t="s">
        <v>177</v>
      </c>
      <c r="B2220" s="12" t="s">
        <v>1467</v>
      </c>
      <c r="C2220" s="12" t="s">
        <v>19370</v>
      </c>
      <c r="D2220" s="12" t="s">
        <v>19371</v>
      </c>
      <c r="E2220" s="12" t="s">
        <v>19286</v>
      </c>
      <c r="F2220" s="12" t="s">
        <v>1592</v>
      </c>
      <c r="G2220" s="12" t="s">
        <v>1613</v>
      </c>
      <c r="H2220" s="12" t="s">
        <v>1051</v>
      </c>
      <c r="I2220" s="12" t="s">
        <v>3800</v>
      </c>
      <c r="J2220" s="12" t="s">
        <v>3800</v>
      </c>
      <c r="K2220" s="12" t="s">
        <v>3800</v>
      </c>
      <c r="L2220" s="12" t="s">
        <v>3583</v>
      </c>
      <c r="M2220" s="12" t="s">
        <v>375</v>
      </c>
      <c r="N2220" s="12" t="s">
        <v>371</v>
      </c>
      <c r="O2220" s="12" t="s">
        <v>91</v>
      </c>
      <c r="P2220" s="12" t="s">
        <v>91</v>
      </c>
      <c r="Q2220" s="12" t="s">
        <v>91</v>
      </c>
      <c r="R2220" s="12" t="s">
        <v>3363</v>
      </c>
      <c r="S2220" s="12" t="s">
        <v>15349</v>
      </c>
      <c r="T2220" s="12" t="s">
        <v>13388</v>
      </c>
      <c r="U2220" s="12" t="s">
        <v>3808</v>
      </c>
      <c r="V2220" s="12" t="s">
        <v>372</v>
      </c>
      <c r="W2220" s="12" t="s">
        <v>3</v>
      </c>
      <c r="X2220" s="12" t="s">
        <v>18263</v>
      </c>
      <c r="Y2220" s="12" t="s">
        <v>17234</v>
      </c>
      <c r="Z2220" s="12" t="s">
        <v>19372</v>
      </c>
    </row>
    <row r="2221" spans="1:26">
      <c r="A2221" s="12" t="s">
        <v>177</v>
      </c>
      <c r="B2221" s="12" t="s">
        <v>16138</v>
      </c>
      <c r="C2221" s="12" t="s">
        <v>19373</v>
      </c>
      <c r="D2221" s="12" t="s">
        <v>19374</v>
      </c>
      <c r="E2221" s="12" t="s">
        <v>19286</v>
      </c>
      <c r="F2221" s="12" t="s">
        <v>1613</v>
      </c>
      <c r="G2221" s="12" t="s">
        <v>1547</v>
      </c>
      <c r="H2221" s="12" t="s">
        <v>1482</v>
      </c>
      <c r="I2221" s="12" t="s">
        <v>1051</v>
      </c>
      <c r="J2221" s="12" t="s">
        <v>3800</v>
      </c>
      <c r="K2221" s="12" t="s">
        <v>3800</v>
      </c>
      <c r="L2221" s="12" t="s">
        <v>3522</v>
      </c>
      <c r="M2221" s="12" t="s">
        <v>3663</v>
      </c>
      <c r="N2221" s="12" t="s">
        <v>3522</v>
      </c>
      <c r="O2221" s="12" t="s">
        <v>3522</v>
      </c>
      <c r="P2221" s="12" t="s">
        <v>91</v>
      </c>
      <c r="Q2221" s="12" t="s">
        <v>91</v>
      </c>
      <c r="R2221" s="12" t="s">
        <v>6188</v>
      </c>
      <c r="S2221" s="12" t="s">
        <v>9864</v>
      </c>
      <c r="T2221" s="12" t="s">
        <v>19375</v>
      </c>
      <c r="U2221" s="12" t="s">
        <v>14846</v>
      </c>
      <c r="V2221" s="12" t="s">
        <v>372</v>
      </c>
      <c r="W2221" s="12" t="s">
        <v>4</v>
      </c>
      <c r="X2221" s="12" t="s">
        <v>16118</v>
      </c>
      <c r="Y2221" s="12" t="s">
        <v>18322</v>
      </c>
      <c r="Z2221" s="12" t="s">
        <v>19134</v>
      </c>
    </row>
    <row r="2222" spans="1:26">
      <c r="A2222" s="12" t="s">
        <v>177</v>
      </c>
      <c r="B2222" s="12" t="s">
        <v>10716</v>
      </c>
      <c r="C2222" s="12" t="s">
        <v>19376</v>
      </c>
      <c r="D2222" s="12" t="s">
        <v>19377</v>
      </c>
      <c r="E2222" s="12" t="s">
        <v>19286</v>
      </c>
      <c r="F2222" s="12" t="s">
        <v>1051</v>
      </c>
      <c r="G2222" s="12" t="s">
        <v>1547</v>
      </c>
      <c r="H2222" s="12" t="s">
        <v>1482</v>
      </c>
      <c r="I2222" s="12" t="s">
        <v>1502</v>
      </c>
      <c r="J2222" s="12" t="s">
        <v>1482</v>
      </c>
      <c r="K2222" s="12" t="s">
        <v>1482</v>
      </c>
      <c r="L2222" s="12" t="s">
        <v>371</v>
      </c>
      <c r="M2222" s="12" t="s">
        <v>471</v>
      </c>
      <c r="N2222" s="12" t="s">
        <v>371</v>
      </c>
      <c r="O2222" s="12" t="s">
        <v>431</v>
      </c>
      <c r="P2222" s="12" t="s">
        <v>371</v>
      </c>
      <c r="Q2222" s="12" t="s">
        <v>371</v>
      </c>
      <c r="R2222" s="12" t="s">
        <v>4481</v>
      </c>
      <c r="S2222" s="12" t="s">
        <v>19378</v>
      </c>
      <c r="T2222" s="12" t="s">
        <v>18182</v>
      </c>
      <c r="U2222" s="12" t="s">
        <v>19307</v>
      </c>
      <c r="V2222" s="12" t="s">
        <v>429</v>
      </c>
      <c r="W2222" s="12" t="s">
        <v>3</v>
      </c>
      <c r="X2222" s="12" t="s">
        <v>7868</v>
      </c>
      <c r="Y2222" s="12" t="s">
        <v>16210</v>
      </c>
      <c r="Z2222" s="12" t="s">
        <v>19379</v>
      </c>
    </row>
    <row r="2223" spans="1:26">
      <c r="A2223" s="12" t="s">
        <v>177</v>
      </c>
      <c r="B2223" s="12" t="s">
        <v>16034</v>
      </c>
      <c r="C2223" s="12" t="s">
        <v>19380</v>
      </c>
      <c r="D2223" s="12" t="s">
        <v>19381</v>
      </c>
      <c r="E2223" s="12" t="s">
        <v>19286</v>
      </c>
      <c r="F2223" s="12" t="s">
        <v>1053</v>
      </c>
      <c r="G2223" s="12" t="s">
        <v>1482</v>
      </c>
      <c r="H2223" s="12" t="s">
        <v>1504</v>
      </c>
      <c r="I2223" s="12" t="s">
        <v>3800</v>
      </c>
      <c r="J2223" s="12" t="s">
        <v>1051</v>
      </c>
      <c r="K2223" s="12" t="s">
        <v>1051</v>
      </c>
      <c r="L2223" s="12" t="s">
        <v>2730</v>
      </c>
      <c r="M2223" s="12" t="s">
        <v>3522</v>
      </c>
      <c r="N2223" s="12" t="s">
        <v>2315</v>
      </c>
      <c r="O2223" s="12" t="s">
        <v>91</v>
      </c>
      <c r="P2223" s="12" t="s">
        <v>371</v>
      </c>
      <c r="Q2223" s="12" t="s">
        <v>3522</v>
      </c>
      <c r="R2223" s="12" t="s">
        <v>7958</v>
      </c>
      <c r="S2223" s="12" t="s">
        <v>14763</v>
      </c>
      <c r="T2223" s="12" t="s">
        <v>11440</v>
      </c>
      <c r="U2223" s="12" t="s">
        <v>14846</v>
      </c>
      <c r="V2223" s="12" t="s">
        <v>8639</v>
      </c>
      <c r="W2223" s="12" t="s">
        <v>2</v>
      </c>
      <c r="X2223" s="12" t="s">
        <v>15655</v>
      </c>
      <c r="Y2223" s="12" t="s">
        <v>12309</v>
      </c>
      <c r="Z2223" s="12" t="s">
        <v>19382</v>
      </c>
    </row>
    <row r="2224" spans="1:26">
      <c r="A2224" s="12" t="s">
        <v>177</v>
      </c>
      <c r="B2224" s="12" t="s">
        <v>13396</v>
      </c>
      <c r="C2224" s="12" t="s">
        <v>19383</v>
      </c>
      <c r="D2224" s="12" t="s">
        <v>19384</v>
      </c>
      <c r="E2224" s="12" t="s">
        <v>19286</v>
      </c>
      <c r="F2224" s="12" t="s">
        <v>1502</v>
      </c>
      <c r="G2224" s="12" t="s">
        <v>1546</v>
      </c>
      <c r="H2224" s="12" t="s">
        <v>1547</v>
      </c>
      <c r="I2224" s="12" t="s">
        <v>3800</v>
      </c>
      <c r="J2224" s="12" t="s">
        <v>3800</v>
      </c>
      <c r="K2224" s="12" t="s">
        <v>1051</v>
      </c>
      <c r="L2224" s="12" t="s">
        <v>371</v>
      </c>
      <c r="M2224" s="12" t="s">
        <v>375</v>
      </c>
      <c r="N2224" s="12" t="s">
        <v>371</v>
      </c>
      <c r="O2224" s="12" t="s">
        <v>91</v>
      </c>
      <c r="P2224" s="12" t="s">
        <v>91</v>
      </c>
      <c r="Q2224" s="12" t="s">
        <v>371</v>
      </c>
      <c r="R2224" s="12" t="s">
        <v>5283</v>
      </c>
      <c r="S2224" s="12" t="s">
        <v>19385</v>
      </c>
      <c r="T2224" s="12" t="s">
        <v>18114</v>
      </c>
      <c r="U2224" s="12" t="s">
        <v>3808</v>
      </c>
      <c r="V2224" s="12" t="s">
        <v>8639</v>
      </c>
      <c r="W2224" s="12" t="s">
        <v>3</v>
      </c>
      <c r="X2224" s="12" t="s">
        <v>13615</v>
      </c>
      <c r="Y2224" s="12" t="s">
        <v>14771</v>
      </c>
      <c r="Z2224" s="12" t="s">
        <v>19386</v>
      </c>
    </row>
    <row r="2225" spans="1:26">
      <c r="A2225" s="12" t="s">
        <v>177</v>
      </c>
      <c r="B2225" s="12" t="s">
        <v>17484</v>
      </c>
      <c r="C2225" s="12" t="s">
        <v>19387</v>
      </c>
      <c r="D2225" s="12" t="s">
        <v>19388</v>
      </c>
      <c r="E2225" s="12" t="s">
        <v>19286</v>
      </c>
      <c r="F2225" s="12" t="s">
        <v>1051</v>
      </c>
      <c r="G2225" s="12" t="s">
        <v>1613</v>
      </c>
      <c r="H2225" s="12" t="s">
        <v>1504</v>
      </c>
      <c r="I2225" s="12" t="s">
        <v>1504</v>
      </c>
      <c r="J2225" s="12" t="s">
        <v>1051</v>
      </c>
      <c r="K2225" s="12" t="s">
        <v>3800</v>
      </c>
      <c r="L2225" s="12" t="s">
        <v>371</v>
      </c>
      <c r="M2225" s="12" t="s">
        <v>371</v>
      </c>
      <c r="N2225" s="12" t="s">
        <v>371</v>
      </c>
      <c r="O2225" s="12" t="s">
        <v>371</v>
      </c>
      <c r="P2225" s="12" t="s">
        <v>371</v>
      </c>
      <c r="Q2225" s="12" t="s">
        <v>91</v>
      </c>
      <c r="R2225" s="12" t="s">
        <v>371</v>
      </c>
      <c r="S2225" s="12" t="s">
        <v>19389</v>
      </c>
      <c r="T2225" s="12" t="s">
        <v>18005</v>
      </c>
      <c r="U2225" s="12" t="s">
        <v>14822</v>
      </c>
      <c r="V2225" s="12" t="s">
        <v>372</v>
      </c>
      <c r="W2225" s="12" t="s">
        <v>3</v>
      </c>
      <c r="X2225" s="12" t="s">
        <v>1814</v>
      </c>
      <c r="Y2225" s="12" t="s">
        <v>1814</v>
      </c>
      <c r="Z2225" s="12" t="s">
        <v>12937</v>
      </c>
    </row>
    <row r="2226" spans="1:26">
      <c r="A2226" s="12" t="s">
        <v>177</v>
      </c>
      <c r="B2226" s="12" t="s">
        <v>12114</v>
      </c>
      <c r="C2226" s="12" t="s">
        <v>19390</v>
      </c>
      <c r="D2226" s="12" t="s">
        <v>19391</v>
      </c>
      <c r="E2226" s="12" t="s">
        <v>19286</v>
      </c>
      <c r="F2226" s="12" t="s">
        <v>1786</v>
      </c>
      <c r="G2226" s="12" t="s">
        <v>3800</v>
      </c>
      <c r="H2226" s="12" t="s">
        <v>3800</v>
      </c>
      <c r="I2226" s="12" t="s">
        <v>3800</v>
      </c>
      <c r="J2226" s="12" t="s">
        <v>3800</v>
      </c>
      <c r="K2226" s="12" t="s">
        <v>3800</v>
      </c>
      <c r="L2226" s="12" t="s">
        <v>5219</v>
      </c>
      <c r="M2226" s="12" t="s">
        <v>91</v>
      </c>
      <c r="N2226" s="12" t="s">
        <v>91</v>
      </c>
      <c r="O2226" s="12" t="s">
        <v>91</v>
      </c>
      <c r="P2226" s="12" t="s">
        <v>91</v>
      </c>
      <c r="Q2226" s="12" t="s">
        <v>91</v>
      </c>
      <c r="R2226" s="12" t="s">
        <v>5219</v>
      </c>
      <c r="S2226" s="12" t="s">
        <v>14283</v>
      </c>
      <c r="T2226" s="12" t="s">
        <v>16903</v>
      </c>
      <c r="U2226" s="12" t="s">
        <v>3808</v>
      </c>
      <c r="V2226" s="12" t="s">
        <v>372</v>
      </c>
      <c r="W2226" s="12" t="s">
        <v>3</v>
      </c>
      <c r="X2226" s="12" t="s">
        <v>1814</v>
      </c>
      <c r="Y2226" s="12" t="s">
        <v>1814</v>
      </c>
      <c r="Z2226" s="12" t="s">
        <v>12937</v>
      </c>
    </row>
    <row r="2227" spans="1:26">
      <c r="A2227" s="12" t="s">
        <v>177</v>
      </c>
      <c r="B2227" s="12" t="s">
        <v>6381</v>
      </c>
      <c r="C2227" s="12" t="s">
        <v>19392</v>
      </c>
      <c r="D2227" s="12" t="s">
        <v>19393</v>
      </c>
      <c r="E2227" s="12" t="s">
        <v>19286</v>
      </c>
      <c r="F2227" s="12" t="s">
        <v>1657</v>
      </c>
      <c r="G2227" s="12" t="s">
        <v>1504</v>
      </c>
      <c r="H2227" s="12" t="s">
        <v>1051</v>
      </c>
      <c r="I2227" s="12" t="s">
        <v>1051</v>
      </c>
      <c r="J2227" s="12" t="s">
        <v>3800</v>
      </c>
      <c r="K2227" s="12" t="s">
        <v>1051</v>
      </c>
      <c r="L2227" s="12" t="s">
        <v>6802</v>
      </c>
      <c r="M2227" s="12" t="s">
        <v>3522</v>
      </c>
      <c r="N2227" s="12" t="s">
        <v>371</v>
      </c>
      <c r="O2227" s="12" t="s">
        <v>371</v>
      </c>
      <c r="P2227" s="12" t="s">
        <v>91</v>
      </c>
      <c r="Q2227" s="12" t="s">
        <v>3522</v>
      </c>
      <c r="R2227" s="12" t="s">
        <v>7958</v>
      </c>
      <c r="S2227" s="12" t="s">
        <v>19394</v>
      </c>
      <c r="T2227" s="12" t="s">
        <v>91</v>
      </c>
      <c r="U2227" s="12" t="s">
        <v>14846</v>
      </c>
      <c r="V2227" s="12" t="s">
        <v>8639</v>
      </c>
      <c r="W2227" s="12" t="s">
        <v>10</v>
      </c>
      <c r="X2227" s="12" t="s">
        <v>6536</v>
      </c>
      <c r="Y2227" s="12" t="s">
        <v>3548</v>
      </c>
      <c r="Z2227" s="12" t="s">
        <v>19395</v>
      </c>
    </row>
    <row r="2228" spans="1:26">
      <c r="A2228" s="12" t="s">
        <v>177</v>
      </c>
      <c r="B2228" s="12" t="s">
        <v>10705</v>
      </c>
      <c r="C2228" s="12" t="s">
        <v>19396</v>
      </c>
      <c r="D2228" s="12" t="s">
        <v>19397</v>
      </c>
      <c r="E2228" s="12" t="s">
        <v>19286</v>
      </c>
      <c r="F2228" s="12" t="s">
        <v>1504</v>
      </c>
      <c r="G2228" s="12" t="s">
        <v>1613</v>
      </c>
      <c r="H2228" s="12" t="s">
        <v>1482</v>
      </c>
      <c r="I2228" s="12" t="s">
        <v>1051</v>
      </c>
      <c r="J2228" s="12" t="s">
        <v>1051</v>
      </c>
      <c r="K2228" s="12" t="s">
        <v>1051</v>
      </c>
      <c r="L2228" s="12" t="s">
        <v>371</v>
      </c>
      <c r="M2228" s="12" t="s">
        <v>4481</v>
      </c>
      <c r="N2228" s="12" t="s">
        <v>371</v>
      </c>
      <c r="O2228" s="12" t="s">
        <v>371</v>
      </c>
      <c r="P2228" s="12" t="s">
        <v>371</v>
      </c>
      <c r="Q2228" s="12" t="s">
        <v>371</v>
      </c>
      <c r="R2228" s="12" t="s">
        <v>9111</v>
      </c>
      <c r="S2228" s="12" t="s">
        <v>19398</v>
      </c>
      <c r="T2228" s="12" t="s">
        <v>19091</v>
      </c>
      <c r="U2228" s="12" t="s">
        <v>6619</v>
      </c>
      <c r="V2228" s="12" t="s">
        <v>8639</v>
      </c>
      <c r="W2228" s="12" t="s">
        <v>3</v>
      </c>
      <c r="X2228" s="12" t="s">
        <v>18159</v>
      </c>
      <c r="Y2228" s="12" t="s">
        <v>18502</v>
      </c>
      <c r="Z2228" s="12" t="s">
        <v>19399</v>
      </c>
    </row>
    <row r="2229" spans="1:26">
      <c r="A2229" s="12" t="s">
        <v>177</v>
      </c>
      <c r="B2229" s="12" t="s">
        <v>15826</v>
      </c>
      <c r="C2229" s="12" t="s">
        <v>19400</v>
      </c>
      <c r="D2229" s="12" t="s">
        <v>19401</v>
      </c>
      <c r="E2229" s="12" t="s">
        <v>19286</v>
      </c>
      <c r="F2229" s="12" t="s">
        <v>1744</v>
      </c>
      <c r="G2229" s="12" t="s">
        <v>1051</v>
      </c>
      <c r="H2229" s="12" t="s">
        <v>3800</v>
      </c>
      <c r="I2229" s="12" t="s">
        <v>3800</v>
      </c>
      <c r="J2229" s="12" t="s">
        <v>3800</v>
      </c>
      <c r="K2229" s="12" t="s">
        <v>1051</v>
      </c>
      <c r="L2229" s="12" t="s">
        <v>3492</v>
      </c>
      <c r="M2229" s="12" t="s">
        <v>3522</v>
      </c>
      <c r="N2229" s="12" t="s">
        <v>91</v>
      </c>
      <c r="O2229" s="12" t="s">
        <v>91</v>
      </c>
      <c r="P2229" s="12" t="s">
        <v>91</v>
      </c>
      <c r="Q2229" s="12" t="s">
        <v>371</v>
      </c>
      <c r="R2229" s="12" t="s">
        <v>4333</v>
      </c>
      <c r="S2229" s="12" t="s">
        <v>19402</v>
      </c>
      <c r="T2229" s="12" t="s">
        <v>17500</v>
      </c>
      <c r="U2229" s="12" t="s">
        <v>3808</v>
      </c>
      <c r="V2229" s="12" t="s">
        <v>8639</v>
      </c>
      <c r="W2229" s="12" t="s">
        <v>10</v>
      </c>
      <c r="X2229" s="12" t="s">
        <v>16317</v>
      </c>
      <c r="Y2229" s="12" t="s">
        <v>14504</v>
      </c>
      <c r="Z2229" s="12" t="s">
        <v>19403</v>
      </c>
    </row>
    <row r="2230" spans="1:26">
      <c r="A2230" s="12" t="s">
        <v>177</v>
      </c>
      <c r="B2230" s="12" t="s">
        <v>18496</v>
      </c>
      <c r="C2230" s="12" t="s">
        <v>19404</v>
      </c>
      <c r="D2230" s="12" t="s">
        <v>19405</v>
      </c>
      <c r="E2230" s="12" t="s">
        <v>19286</v>
      </c>
      <c r="F2230" s="12" t="s">
        <v>1502</v>
      </c>
      <c r="G2230" s="12" t="s">
        <v>1613</v>
      </c>
      <c r="H2230" s="12" t="s">
        <v>1502</v>
      </c>
      <c r="I2230" s="12" t="s">
        <v>3800</v>
      </c>
      <c r="J2230" s="12" t="s">
        <v>3800</v>
      </c>
      <c r="K2230" s="12" t="s">
        <v>3800</v>
      </c>
      <c r="L2230" s="12" t="s">
        <v>2696</v>
      </c>
      <c r="M2230" s="12" t="s">
        <v>375</v>
      </c>
      <c r="N2230" s="12" t="s">
        <v>3522</v>
      </c>
      <c r="O2230" s="12" t="s">
        <v>91</v>
      </c>
      <c r="P2230" s="12" t="s">
        <v>91</v>
      </c>
      <c r="Q2230" s="12" t="s">
        <v>91</v>
      </c>
      <c r="R2230" s="12" t="s">
        <v>4333</v>
      </c>
      <c r="S2230" s="12" t="s">
        <v>8194</v>
      </c>
      <c r="T2230" s="12" t="s">
        <v>18362</v>
      </c>
      <c r="U2230" s="12" t="s">
        <v>3808</v>
      </c>
      <c r="V2230" s="12" t="s">
        <v>372</v>
      </c>
      <c r="W2230" s="12" t="s">
        <v>2</v>
      </c>
      <c r="X2230" s="12" t="s">
        <v>11665</v>
      </c>
      <c r="Y2230" s="12" t="s">
        <v>10245</v>
      </c>
      <c r="Z2230" s="12" t="s">
        <v>19406</v>
      </c>
    </row>
    <row r="2231" spans="1:26">
      <c r="A2231" s="12" t="s">
        <v>177</v>
      </c>
      <c r="B2231" s="12" t="s">
        <v>8175</v>
      </c>
      <c r="C2231" s="12" t="s">
        <v>19407</v>
      </c>
      <c r="D2231" s="12" t="s">
        <v>19408</v>
      </c>
      <c r="E2231" s="12" t="s">
        <v>19286</v>
      </c>
      <c r="F2231" s="12" t="s">
        <v>1698</v>
      </c>
      <c r="G2231" s="12" t="s">
        <v>1504</v>
      </c>
      <c r="H2231" s="12" t="s">
        <v>1051</v>
      </c>
      <c r="I2231" s="12" t="s">
        <v>3800</v>
      </c>
      <c r="J2231" s="12" t="s">
        <v>3800</v>
      </c>
      <c r="K2231" s="12" t="s">
        <v>3800</v>
      </c>
      <c r="L2231" s="12" t="s">
        <v>5538</v>
      </c>
      <c r="M2231" s="12" t="s">
        <v>3522</v>
      </c>
      <c r="N2231" s="12" t="s">
        <v>3522</v>
      </c>
      <c r="O2231" s="12" t="s">
        <v>91</v>
      </c>
      <c r="P2231" s="12" t="s">
        <v>91</v>
      </c>
      <c r="Q2231" s="12" t="s">
        <v>91</v>
      </c>
      <c r="R2231" s="12" t="s">
        <v>6188</v>
      </c>
      <c r="S2231" s="12" t="s">
        <v>19294</v>
      </c>
      <c r="T2231" s="12" t="s">
        <v>7581</v>
      </c>
      <c r="U2231" s="12" t="s">
        <v>3808</v>
      </c>
      <c r="V2231" s="12" t="s">
        <v>372</v>
      </c>
      <c r="W2231" s="12" t="s">
        <v>2</v>
      </c>
      <c r="X2231" s="12" t="s">
        <v>19103</v>
      </c>
      <c r="Y2231" s="12" t="s">
        <v>17807</v>
      </c>
      <c r="Z2231" s="12" t="s">
        <v>19409</v>
      </c>
    </row>
    <row r="2232" spans="1:26">
      <c r="A2232" s="12" t="s">
        <v>177</v>
      </c>
      <c r="B2232" s="12" t="s">
        <v>8251</v>
      </c>
      <c r="C2232" s="12" t="s">
        <v>19410</v>
      </c>
      <c r="D2232" s="12" t="s">
        <v>19411</v>
      </c>
      <c r="E2232" s="12" t="s">
        <v>19286</v>
      </c>
      <c r="F2232" s="12" t="s">
        <v>1613</v>
      </c>
      <c r="G2232" s="12" t="s">
        <v>1504</v>
      </c>
      <c r="H2232" s="12" t="s">
        <v>1502</v>
      </c>
      <c r="I2232" s="12" t="s">
        <v>1051</v>
      </c>
      <c r="J2232" s="12" t="s">
        <v>3800</v>
      </c>
      <c r="K2232" s="12" t="s">
        <v>3800</v>
      </c>
      <c r="L2232" s="12" t="s">
        <v>2696</v>
      </c>
      <c r="M2232" s="12" t="s">
        <v>2315</v>
      </c>
      <c r="N2232" s="12" t="s">
        <v>375</v>
      </c>
      <c r="O2232" s="12" t="s">
        <v>3522</v>
      </c>
      <c r="P2232" s="12" t="s">
        <v>91</v>
      </c>
      <c r="Q2232" s="12" t="s">
        <v>91</v>
      </c>
      <c r="R2232" s="12" t="s">
        <v>4333</v>
      </c>
      <c r="S2232" s="12" t="s">
        <v>17138</v>
      </c>
      <c r="T2232" s="12" t="s">
        <v>7593</v>
      </c>
      <c r="U2232" s="12" t="s">
        <v>14846</v>
      </c>
      <c r="V2232" s="12" t="s">
        <v>372</v>
      </c>
      <c r="W2232" s="12" t="s">
        <v>4</v>
      </c>
      <c r="X2232" s="12" t="s">
        <v>18407</v>
      </c>
      <c r="Y2232" s="12" t="s">
        <v>17063</v>
      </c>
      <c r="Z2232" s="12" t="s">
        <v>19412</v>
      </c>
    </row>
    <row r="2233" spans="1:26">
      <c r="A2233" s="12" t="s">
        <v>177</v>
      </c>
      <c r="B2233" s="12" t="s">
        <v>11579</v>
      </c>
      <c r="C2233" s="12" t="s">
        <v>19413</v>
      </c>
      <c r="D2233" s="12" t="s">
        <v>19414</v>
      </c>
      <c r="E2233" s="12" t="s">
        <v>19415</v>
      </c>
      <c r="F2233" s="12" t="s">
        <v>1547</v>
      </c>
      <c r="G2233" s="12" t="s">
        <v>1502</v>
      </c>
      <c r="H2233" s="12" t="s">
        <v>1482</v>
      </c>
      <c r="I2233" s="12" t="s">
        <v>1051</v>
      </c>
      <c r="J2233" s="12" t="s">
        <v>1482</v>
      </c>
      <c r="K2233" s="12" t="s">
        <v>1051</v>
      </c>
      <c r="L2233" s="12" t="s">
        <v>471</v>
      </c>
      <c r="M2233" s="12" t="s">
        <v>371</v>
      </c>
      <c r="N2233" s="12" t="s">
        <v>371</v>
      </c>
      <c r="O2233" s="12" t="s">
        <v>371</v>
      </c>
      <c r="P2233" s="12" t="s">
        <v>371</v>
      </c>
      <c r="Q2233" s="12" t="s">
        <v>371</v>
      </c>
      <c r="R2233" s="12" t="s">
        <v>5232</v>
      </c>
      <c r="S2233" s="12" t="s">
        <v>18750</v>
      </c>
      <c r="T2233" s="12" t="s">
        <v>19137</v>
      </c>
      <c r="U2233" s="12" t="s">
        <v>9734</v>
      </c>
      <c r="V2233" s="12" t="s">
        <v>946</v>
      </c>
      <c r="W2233" s="12" t="s">
        <v>3</v>
      </c>
      <c r="X2233" s="12" t="s">
        <v>17873</v>
      </c>
      <c r="Y2233" s="12" t="s">
        <v>17793</v>
      </c>
      <c r="Z2233" s="12" t="s">
        <v>19416</v>
      </c>
    </row>
    <row r="2234" spans="1:26">
      <c r="A2234" s="12" t="s">
        <v>177</v>
      </c>
      <c r="B2234" s="12" t="s">
        <v>17949</v>
      </c>
      <c r="C2234" s="12" t="s">
        <v>19417</v>
      </c>
      <c r="D2234" s="12" t="s">
        <v>19418</v>
      </c>
      <c r="E2234" s="12" t="s">
        <v>19415</v>
      </c>
      <c r="F2234" s="12" t="s">
        <v>1657</v>
      </c>
      <c r="G2234" s="12" t="s">
        <v>1547</v>
      </c>
      <c r="H2234" s="12" t="s">
        <v>3800</v>
      </c>
      <c r="I2234" s="12" t="s">
        <v>3800</v>
      </c>
      <c r="J2234" s="12" t="s">
        <v>3800</v>
      </c>
      <c r="K2234" s="12" t="s">
        <v>3800</v>
      </c>
      <c r="L2234" s="12" t="s">
        <v>471</v>
      </c>
      <c r="M2234" s="12" t="s">
        <v>471</v>
      </c>
      <c r="N2234" s="12" t="s">
        <v>91</v>
      </c>
      <c r="O2234" s="12" t="s">
        <v>91</v>
      </c>
      <c r="P2234" s="12" t="s">
        <v>91</v>
      </c>
      <c r="Q2234" s="12" t="s">
        <v>91</v>
      </c>
      <c r="R2234" s="12" t="s">
        <v>471</v>
      </c>
      <c r="S2234" s="12" t="s">
        <v>13027</v>
      </c>
      <c r="T2234" s="12" t="s">
        <v>19419</v>
      </c>
      <c r="U2234" s="12" t="s">
        <v>3808</v>
      </c>
      <c r="V2234" s="12" t="s">
        <v>372</v>
      </c>
      <c r="W2234" s="12" t="s">
        <v>3</v>
      </c>
      <c r="X2234" s="12" t="s">
        <v>1814</v>
      </c>
      <c r="Y2234" s="12" t="s">
        <v>1814</v>
      </c>
      <c r="Z2234" s="12" t="s">
        <v>12937</v>
      </c>
    </row>
    <row r="2235" spans="1:26">
      <c r="A2235" s="12" t="s">
        <v>177</v>
      </c>
      <c r="B2235" s="12" t="s">
        <v>16479</v>
      </c>
      <c r="C2235" s="12" t="s">
        <v>19420</v>
      </c>
      <c r="D2235" s="12" t="s">
        <v>19421</v>
      </c>
      <c r="E2235" s="12" t="s">
        <v>19415</v>
      </c>
      <c r="F2235" s="12" t="s">
        <v>1613</v>
      </c>
      <c r="G2235" s="12" t="s">
        <v>1502</v>
      </c>
      <c r="H2235" s="12" t="s">
        <v>3800</v>
      </c>
      <c r="I2235" s="12" t="s">
        <v>1051</v>
      </c>
      <c r="J2235" s="12" t="s">
        <v>1051</v>
      </c>
      <c r="K2235" s="12" t="s">
        <v>1051</v>
      </c>
      <c r="L2235" s="12" t="s">
        <v>3522</v>
      </c>
      <c r="M2235" s="12" t="s">
        <v>3522</v>
      </c>
      <c r="N2235" s="12" t="s">
        <v>91</v>
      </c>
      <c r="O2235" s="12" t="s">
        <v>3522</v>
      </c>
      <c r="P2235" s="12" t="s">
        <v>371</v>
      </c>
      <c r="Q2235" s="12" t="s">
        <v>3522</v>
      </c>
      <c r="R2235" s="12" t="s">
        <v>4436</v>
      </c>
      <c r="S2235" s="12" t="s">
        <v>11136</v>
      </c>
      <c r="T2235" s="12" t="s">
        <v>19422</v>
      </c>
      <c r="U2235" s="12" t="s">
        <v>9183</v>
      </c>
      <c r="V2235" s="12" t="s">
        <v>946</v>
      </c>
      <c r="W2235" s="12" t="s">
        <v>4</v>
      </c>
      <c r="X2235" s="12" t="s">
        <v>13805</v>
      </c>
      <c r="Y2235" s="12" t="s">
        <v>13463</v>
      </c>
      <c r="Z2235" s="12" t="s">
        <v>19423</v>
      </c>
    </row>
    <row r="2236" spans="1:26">
      <c r="A2236" s="12" t="s">
        <v>177</v>
      </c>
      <c r="B2236" s="12" t="s">
        <v>13495</v>
      </c>
      <c r="C2236" s="12" t="s">
        <v>19424</v>
      </c>
      <c r="D2236" s="12" t="s">
        <v>19425</v>
      </c>
      <c r="E2236" s="12" t="s">
        <v>19415</v>
      </c>
      <c r="F2236" s="12" t="s">
        <v>1504</v>
      </c>
      <c r="G2236" s="12" t="s">
        <v>1592</v>
      </c>
      <c r="H2236" s="12" t="s">
        <v>1482</v>
      </c>
      <c r="I2236" s="12" t="s">
        <v>3800</v>
      </c>
      <c r="J2236" s="12" t="s">
        <v>1504</v>
      </c>
      <c r="K2236" s="12" t="s">
        <v>3800</v>
      </c>
      <c r="L2236" s="12" t="s">
        <v>2172</v>
      </c>
      <c r="M2236" s="12" t="s">
        <v>3442</v>
      </c>
      <c r="N2236" s="12" t="s">
        <v>371</v>
      </c>
      <c r="O2236" s="12" t="s">
        <v>91</v>
      </c>
      <c r="P2236" s="12" t="s">
        <v>2172</v>
      </c>
      <c r="Q2236" s="12" t="s">
        <v>91</v>
      </c>
      <c r="R2236" s="12" t="s">
        <v>2172</v>
      </c>
      <c r="S2236" s="12" t="s">
        <v>19344</v>
      </c>
      <c r="T2236" s="12" t="s">
        <v>19137</v>
      </c>
      <c r="U2236" s="12" t="s">
        <v>9734</v>
      </c>
      <c r="V2236" s="12" t="s">
        <v>372</v>
      </c>
      <c r="W2236" s="12" t="s">
        <v>3</v>
      </c>
      <c r="X2236" s="12" t="s">
        <v>16406</v>
      </c>
      <c r="Y2236" s="12" t="s">
        <v>13796</v>
      </c>
      <c r="Z2236" s="12" t="s">
        <v>19426</v>
      </c>
    </row>
    <row r="2237" spans="1:26">
      <c r="A2237" s="12" t="s">
        <v>177</v>
      </c>
      <c r="B2237" s="12" t="s">
        <v>17425</v>
      </c>
      <c r="C2237" s="12" t="s">
        <v>19427</v>
      </c>
      <c r="D2237" s="12" t="s">
        <v>19428</v>
      </c>
      <c r="E2237" s="12" t="s">
        <v>19415</v>
      </c>
      <c r="F2237" s="12" t="s">
        <v>1502</v>
      </c>
      <c r="G2237" s="12" t="s">
        <v>1613</v>
      </c>
      <c r="H2237" s="12" t="s">
        <v>1051</v>
      </c>
      <c r="I2237" s="12" t="s">
        <v>1051</v>
      </c>
      <c r="J2237" s="12" t="s">
        <v>3800</v>
      </c>
      <c r="K2237" s="12" t="s">
        <v>1051</v>
      </c>
      <c r="L2237" s="12" t="s">
        <v>2696</v>
      </c>
      <c r="M2237" s="12" t="s">
        <v>3522</v>
      </c>
      <c r="N2237" s="12" t="s">
        <v>3522</v>
      </c>
      <c r="O2237" s="12" t="s">
        <v>3522</v>
      </c>
      <c r="P2237" s="12" t="s">
        <v>91</v>
      </c>
      <c r="Q2237" s="12" t="s">
        <v>3522</v>
      </c>
      <c r="R2237" s="12" t="s">
        <v>4436</v>
      </c>
      <c r="S2237" s="12" t="s">
        <v>17752</v>
      </c>
      <c r="T2237" s="12" t="s">
        <v>16553</v>
      </c>
      <c r="U2237" s="12" t="s">
        <v>7170</v>
      </c>
      <c r="V2237" s="12" t="s">
        <v>946</v>
      </c>
      <c r="W2237" s="12" t="s">
        <v>4</v>
      </c>
      <c r="X2237" s="12" t="s">
        <v>13023</v>
      </c>
      <c r="Y2237" s="12" t="s">
        <v>18031</v>
      </c>
      <c r="Z2237" s="12" t="s">
        <v>19429</v>
      </c>
    </row>
    <row r="2238" spans="1:26">
      <c r="A2238" s="12" t="s">
        <v>177</v>
      </c>
      <c r="B2238" s="12" t="s">
        <v>17595</v>
      </c>
      <c r="C2238" s="12" t="s">
        <v>19430</v>
      </c>
      <c r="D2238" s="12" t="s">
        <v>19431</v>
      </c>
      <c r="E2238" s="12" t="s">
        <v>19415</v>
      </c>
      <c r="F2238" s="12" t="s">
        <v>1744</v>
      </c>
      <c r="G2238" s="12" t="s">
        <v>1051</v>
      </c>
      <c r="H2238" s="12" t="s">
        <v>3800</v>
      </c>
      <c r="I2238" s="12" t="s">
        <v>3800</v>
      </c>
      <c r="J2238" s="12" t="s">
        <v>3800</v>
      </c>
      <c r="K2238" s="12" t="s">
        <v>3800</v>
      </c>
      <c r="L2238" s="12" t="s">
        <v>3522</v>
      </c>
      <c r="M2238" s="12" t="s">
        <v>3522</v>
      </c>
      <c r="N2238" s="12" t="s">
        <v>91</v>
      </c>
      <c r="O2238" s="12" t="s">
        <v>91</v>
      </c>
      <c r="P2238" s="12" t="s">
        <v>91</v>
      </c>
      <c r="Q2238" s="12" t="s">
        <v>91</v>
      </c>
      <c r="R2238" s="12" t="s">
        <v>3522</v>
      </c>
      <c r="S2238" s="12" t="s">
        <v>19402</v>
      </c>
      <c r="T2238" s="12" t="s">
        <v>14455</v>
      </c>
      <c r="U2238" s="12" t="s">
        <v>3808</v>
      </c>
      <c r="V2238" s="12" t="s">
        <v>372</v>
      </c>
      <c r="W2238" s="12" t="s">
        <v>10</v>
      </c>
      <c r="X2238" s="12" t="s">
        <v>1814</v>
      </c>
      <c r="Y2238" s="12" t="s">
        <v>1814</v>
      </c>
      <c r="Z2238" s="12" t="s">
        <v>12937</v>
      </c>
    </row>
    <row r="2239" spans="1:26">
      <c r="A2239" s="12" t="s">
        <v>177</v>
      </c>
      <c r="B2239" s="12" t="s">
        <v>17531</v>
      </c>
      <c r="C2239" s="12" t="s">
        <v>19432</v>
      </c>
      <c r="D2239" s="12" t="s">
        <v>19433</v>
      </c>
      <c r="E2239" s="12" t="s">
        <v>19415</v>
      </c>
      <c r="F2239" s="12" t="s">
        <v>1721</v>
      </c>
      <c r="G2239" s="12" t="s">
        <v>1051</v>
      </c>
      <c r="H2239" s="12" t="s">
        <v>1051</v>
      </c>
      <c r="I2239" s="12" t="s">
        <v>3800</v>
      </c>
      <c r="J2239" s="12" t="s">
        <v>3800</v>
      </c>
      <c r="K2239" s="12" t="s">
        <v>3800</v>
      </c>
      <c r="L2239" s="12" t="s">
        <v>3522</v>
      </c>
      <c r="M2239" s="12" t="s">
        <v>3522</v>
      </c>
      <c r="N2239" s="12" t="s">
        <v>3522</v>
      </c>
      <c r="O2239" s="12" t="s">
        <v>91</v>
      </c>
      <c r="P2239" s="12" t="s">
        <v>91</v>
      </c>
      <c r="Q2239" s="12" t="s">
        <v>91</v>
      </c>
      <c r="R2239" s="12" t="s">
        <v>3522</v>
      </c>
      <c r="S2239" s="12" t="s">
        <v>13573</v>
      </c>
      <c r="T2239" s="12" t="s">
        <v>14455</v>
      </c>
      <c r="U2239" s="12" t="s">
        <v>3808</v>
      </c>
      <c r="V2239" s="12" t="s">
        <v>372</v>
      </c>
      <c r="W2239" s="12" t="s">
        <v>2</v>
      </c>
      <c r="X2239" s="12" t="s">
        <v>1814</v>
      </c>
      <c r="Y2239" s="12" t="s">
        <v>1814</v>
      </c>
      <c r="Z2239" s="12" t="s">
        <v>12937</v>
      </c>
    </row>
    <row r="2240" spans="1:26">
      <c r="A2240" s="12" t="s">
        <v>177</v>
      </c>
      <c r="B2240" s="12" t="s">
        <v>17594</v>
      </c>
      <c r="C2240" s="12" t="s">
        <v>19434</v>
      </c>
      <c r="D2240" s="12" t="s">
        <v>19435</v>
      </c>
      <c r="E2240" s="12" t="s">
        <v>19415</v>
      </c>
      <c r="F2240" s="12" t="s">
        <v>1592</v>
      </c>
      <c r="G2240" s="12" t="s">
        <v>1482</v>
      </c>
      <c r="H2240" s="12" t="s">
        <v>1051</v>
      </c>
      <c r="I2240" s="12" t="s">
        <v>1051</v>
      </c>
      <c r="J2240" s="12" t="s">
        <v>1051</v>
      </c>
      <c r="K2240" s="12" t="s">
        <v>1504</v>
      </c>
      <c r="L2240" s="12" t="s">
        <v>3583</v>
      </c>
      <c r="M2240" s="12" t="s">
        <v>371</v>
      </c>
      <c r="N2240" s="12" t="s">
        <v>371</v>
      </c>
      <c r="O2240" s="12" t="s">
        <v>371</v>
      </c>
      <c r="P2240" s="12" t="s">
        <v>371</v>
      </c>
      <c r="Q2240" s="12" t="s">
        <v>371</v>
      </c>
      <c r="R2240" s="12" t="s">
        <v>7332</v>
      </c>
      <c r="S2240" s="12" t="s">
        <v>16603</v>
      </c>
      <c r="T2240" s="12" t="s">
        <v>16116</v>
      </c>
      <c r="U2240" s="12" t="s">
        <v>9183</v>
      </c>
      <c r="V2240" s="12" t="s">
        <v>469</v>
      </c>
      <c r="W2240" s="12" t="s">
        <v>3</v>
      </c>
      <c r="X2240" s="12" t="s">
        <v>17589</v>
      </c>
      <c r="Y2240" s="12" t="s">
        <v>17687</v>
      </c>
      <c r="Z2240" s="12" t="s">
        <v>19436</v>
      </c>
    </row>
    <row r="2241" spans="1:26">
      <c r="A2241" s="12" t="s">
        <v>177</v>
      </c>
      <c r="B2241" s="12" t="s">
        <v>17818</v>
      </c>
      <c r="C2241" s="12" t="s">
        <v>19437</v>
      </c>
      <c r="D2241" s="12" t="s">
        <v>19438</v>
      </c>
      <c r="E2241" s="12" t="s">
        <v>19415</v>
      </c>
      <c r="F2241" s="12" t="s">
        <v>1744</v>
      </c>
      <c r="G2241" s="12" t="s">
        <v>3800</v>
      </c>
      <c r="H2241" s="12" t="s">
        <v>1051</v>
      </c>
      <c r="I2241" s="12" t="s">
        <v>3800</v>
      </c>
      <c r="J2241" s="12" t="s">
        <v>3800</v>
      </c>
      <c r="K2241" s="12" t="s">
        <v>3800</v>
      </c>
      <c r="L2241" s="12" t="s">
        <v>3522</v>
      </c>
      <c r="M2241" s="12" t="s">
        <v>91</v>
      </c>
      <c r="N2241" s="12" t="s">
        <v>3522</v>
      </c>
      <c r="O2241" s="12" t="s">
        <v>91</v>
      </c>
      <c r="P2241" s="12" t="s">
        <v>91</v>
      </c>
      <c r="Q2241" s="12" t="s">
        <v>91</v>
      </c>
      <c r="R2241" s="12" t="s">
        <v>3522</v>
      </c>
      <c r="S2241" s="12" t="s">
        <v>13903</v>
      </c>
      <c r="T2241" s="12" t="s">
        <v>17802</v>
      </c>
      <c r="U2241" s="12" t="s">
        <v>3808</v>
      </c>
      <c r="V2241" s="12" t="s">
        <v>372</v>
      </c>
      <c r="W2241" s="12" t="s">
        <v>2</v>
      </c>
      <c r="X2241" s="12" t="s">
        <v>1814</v>
      </c>
      <c r="Y2241" s="12" t="s">
        <v>1814</v>
      </c>
      <c r="Z2241" s="12" t="s">
        <v>12937</v>
      </c>
    </row>
    <row r="2242" spans="1:26">
      <c r="A2242" s="12" t="s">
        <v>177</v>
      </c>
      <c r="B2242" s="12" t="s">
        <v>10097</v>
      </c>
      <c r="C2242" s="12" t="s">
        <v>19439</v>
      </c>
      <c r="D2242" s="12" t="s">
        <v>19440</v>
      </c>
      <c r="E2242" s="12" t="s">
        <v>19415</v>
      </c>
      <c r="F2242" s="12" t="s">
        <v>1546</v>
      </c>
      <c r="G2242" s="12" t="s">
        <v>1502</v>
      </c>
      <c r="H2242" s="12" t="s">
        <v>1502</v>
      </c>
      <c r="I2242" s="12" t="s">
        <v>3800</v>
      </c>
      <c r="J2242" s="12" t="s">
        <v>3800</v>
      </c>
      <c r="K2242" s="12" t="s">
        <v>1051</v>
      </c>
      <c r="L2242" s="12" t="s">
        <v>4088</v>
      </c>
      <c r="M2242" s="12" t="s">
        <v>431</v>
      </c>
      <c r="N2242" s="12" t="s">
        <v>371</v>
      </c>
      <c r="O2242" s="12" t="s">
        <v>91</v>
      </c>
      <c r="P2242" s="12" t="s">
        <v>91</v>
      </c>
      <c r="Q2242" s="12" t="s">
        <v>371</v>
      </c>
      <c r="R2242" s="12" t="s">
        <v>7332</v>
      </c>
      <c r="S2242" s="12" t="s">
        <v>8978</v>
      </c>
      <c r="T2242" s="12" t="s">
        <v>16903</v>
      </c>
      <c r="U2242" s="12" t="s">
        <v>3808</v>
      </c>
      <c r="V2242" s="12" t="s">
        <v>946</v>
      </c>
      <c r="W2242" s="12" t="s">
        <v>3</v>
      </c>
      <c r="X2242" s="12" t="s">
        <v>18355</v>
      </c>
      <c r="Y2242" s="12" t="s">
        <v>12705</v>
      </c>
      <c r="Z2242" s="12" t="s">
        <v>19441</v>
      </c>
    </row>
    <row r="2243" spans="1:26">
      <c r="A2243" s="12" t="s">
        <v>177</v>
      </c>
      <c r="B2243" s="12" t="s">
        <v>14406</v>
      </c>
      <c r="C2243" s="12" t="s">
        <v>19442</v>
      </c>
      <c r="D2243" s="12" t="s">
        <v>19443</v>
      </c>
      <c r="E2243" s="12" t="s">
        <v>19415</v>
      </c>
      <c r="F2243" s="12" t="s">
        <v>1051</v>
      </c>
      <c r="G2243" s="12" t="s">
        <v>1546</v>
      </c>
      <c r="H2243" s="12" t="s">
        <v>1592</v>
      </c>
      <c r="I2243" s="12" t="s">
        <v>3800</v>
      </c>
      <c r="J2243" s="12" t="s">
        <v>3800</v>
      </c>
      <c r="K2243" s="12" t="s">
        <v>1051</v>
      </c>
      <c r="L2243" s="12" t="s">
        <v>3522</v>
      </c>
      <c r="M2243" s="12" t="s">
        <v>3522</v>
      </c>
      <c r="N2243" s="12" t="s">
        <v>3522</v>
      </c>
      <c r="O2243" s="12" t="s">
        <v>91</v>
      </c>
      <c r="P2243" s="12" t="s">
        <v>91</v>
      </c>
      <c r="Q2243" s="12" t="s">
        <v>371</v>
      </c>
      <c r="R2243" s="12" t="s">
        <v>4436</v>
      </c>
      <c r="S2243" s="12" t="s">
        <v>15115</v>
      </c>
      <c r="T2243" s="12" t="s">
        <v>11440</v>
      </c>
      <c r="U2243" s="12" t="s">
        <v>3808</v>
      </c>
      <c r="V2243" s="12" t="s">
        <v>946</v>
      </c>
      <c r="W2243" s="12" t="s">
        <v>2</v>
      </c>
      <c r="X2243" s="12" t="s">
        <v>1814</v>
      </c>
      <c r="Y2243" s="12" t="s">
        <v>1814</v>
      </c>
      <c r="Z2243" s="12" t="s">
        <v>12937</v>
      </c>
    </row>
    <row r="2244" spans="1:26">
      <c r="A2244" s="12" t="s">
        <v>177</v>
      </c>
      <c r="B2244" s="12" t="s">
        <v>10715</v>
      </c>
      <c r="C2244" s="12" t="s">
        <v>19444</v>
      </c>
      <c r="D2244" s="12" t="s">
        <v>19445</v>
      </c>
      <c r="E2244" s="12" t="s">
        <v>19415</v>
      </c>
      <c r="F2244" s="12" t="s">
        <v>1592</v>
      </c>
      <c r="G2244" s="12" t="s">
        <v>1504</v>
      </c>
      <c r="H2244" s="12" t="s">
        <v>1502</v>
      </c>
      <c r="I2244" s="12" t="s">
        <v>3800</v>
      </c>
      <c r="J2244" s="12" t="s">
        <v>1051</v>
      </c>
      <c r="K2244" s="12" t="s">
        <v>3800</v>
      </c>
      <c r="L2244" s="12" t="s">
        <v>3492</v>
      </c>
      <c r="M2244" s="12" t="s">
        <v>371</v>
      </c>
      <c r="N2244" s="12" t="s">
        <v>2696</v>
      </c>
      <c r="O2244" s="12" t="s">
        <v>91</v>
      </c>
      <c r="P2244" s="12" t="s">
        <v>371</v>
      </c>
      <c r="Q2244" s="12" t="s">
        <v>91</v>
      </c>
      <c r="R2244" s="12" t="s">
        <v>4105</v>
      </c>
      <c r="S2244" s="12" t="s">
        <v>8194</v>
      </c>
      <c r="T2244" s="12" t="s">
        <v>19446</v>
      </c>
      <c r="U2244" s="12" t="s">
        <v>7170</v>
      </c>
      <c r="V2244" s="12" t="s">
        <v>372</v>
      </c>
      <c r="W2244" s="12" t="s">
        <v>3</v>
      </c>
      <c r="X2244" s="12" t="s">
        <v>8648</v>
      </c>
      <c r="Y2244" s="12" t="s">
        <v>1705</v>
      </c>
      <c r="Z2244" s="12" t="s">
        <v>19447</v>
      </c>
    </row>
    <row r="2245" spans="1:26">
      <c r="A2245" s="12" t="s">
        <v>177</v>
      </c>
      <c r="B2245" s="12" t="s">
        <v>16756</v>
      </c>
      <c r="C2245" s="12" t="s">
        <v>19448</v>
      </c>
      <c r="D2245" s="12" t="s">
        <v>19449</v>
      </c>
      <c r="E2245" s="12" t="s">
        <v>19415</v>
      </c>
      <c r="F2245" s="12" t="s">
        <v>1502</v>
      </c>
      <c r="G2245" s="12" t="s">
        <v>1053</v>
      </c>
      <c r="H2245" s="12" t="s">
        <v>3800</v>
      </c>
      <c r="I2245" s="12" t="s">
        <v>3800</v>
      </c>
      <c r="J2245" s="12" t="s">
        <v>1482</v>
      </c>
      <c r="K2245" s="12" t="s">
        <v>3800</v>
      </c>
      <c r="L2245" s="12" t="s">
        <v>3522</v>
      </c>
      <c r="M2245" s="12" t="s">
        <v>2315</v>
      </c>
      <c r="N2245" s="12" t="s">
        <v>91</v>
      </c>
      <c r="O2245" s="12" t="s">
        <v>91</v>
      </c>
      <c r="P2245" s="12" t="s">
        <v>371</v>
      </c>
      <c r="Q2245" s="12" t="s">
        <v>91</v>
      </c>
      <c r="R2245" s="12" t="s">
        <v>2315</v>
      </c>
      <c r="S2245" s="12" t="s">
        <v>19450</v>
      </c>
      <c r="T2245" s="12" t="s">
        <v>12998</v>
      </c>
      <c r="U2245" s="12" t="s">
        <v>9183</v>
      </c>
      <c r="V2245" s="12" t="s">
        <v>372</v>
      </c>
      <c r="W2245" s="12" t="s">
        <v>10</v>
      </c>
      <c r="X2245" s="12" t="s">
        <v>9277</v>
      </c>
      <c r="Y2245" s="12" t="s">
        <v>12545</v>
      </c>
      <c r="Z2245" s="12" t="s">
        <v>19451</v>
      </c>
    </row>
    <row r="2246" spans="1:26">
      <c r="A2246" s="12" t="s">
        <v>177</v>
      </c>
      <c r="B2246" s="12" t="s">
        <v>16755</v>
      </c>
      <c r="C2246" s="12" t="s">
        <v>19452</v>
      </c>
      <c r="D2246" s="12" t="s">
        <v>19453</v>
      </c>
      <c r="E2246" s="12" t="s">
        <v>19415</v>
      </c>
      <c r="F2246" s="12" t="s">
        <v>1482</v>
      </c>
      <c r="G2246" s="12" t="s">
        <v>1482</v>
      </c>
      <c r="H2246" s="12" t="s">
        <v>1502</v>
      </c>
      <c r="I2246" s="12" t="s">
        <v>1502</v>
      </c>
      <c r="J2246" s="12" t="s">
        <v>1482</v>
      </c>
      <c r="K2246" s="12" t="s">
        <v>1051</v>
      </c>
      <c r="L2246" s="12" t="s">
        <v>375</v>
      </c>
      <c r="M2246" s="12" t="s">
        <v>371</v>
      </c>
      <c r="N2246" s="12" t="s">
        <v>431</v>
      </c>
      <c r="O2246" s="12" t="s">
        <v>371</v>
      </c>
      <c r="P2246" s="12" t="s">
        <v>371</v>
      </c>
      <c r="Q2246" s="12" t="s">
        <v>371</v>
      </c>
      <c r="R2246" s="12" t="s">
        <v>7332</v>
      </c>
      <c r="S2246" s="12" t="s">
        <v>19142</v>
      </c>
      <c r="T2246" s="12" t="s">
        <v>17205</v>
      </c>
      <c r="U2246" s="12" t="s">
        <v>16499</v>
      </c>
      <c r="V2246" s="12" t="s">
        <v>946</v>
      </c>
      <c r="W2246" s="12" t="s">
        <v>3</v>
      </c>
      <c r="X2246" s="12" t="s">
        <v>16278</v>
      </c>
      <c r="Y2246" s="12" t="s">
        <v>15294</v>
      </c>
      <c r="Z2246" s="12" t="s">
        <v>19454</v>
      </c>
    </row>
    <row r="2247" spans="1:26">
      <c r="A2247" s="12" t="s">
        <v>177</v>
      </c>
      <c r="B2247" s="12" t="s">
        <v>8971</v>
      </c>
      <c r="C2247" s="12" t="s">
        <v>19455</v>
      </c>
      <c r="D2247" s="12" t="s">
        <v>19456</v>
      </c>
      <c r="E2247" s="12" t="s">
        <v>19415</v>
      </c>
      <c r="F2247" s="12" t="s">
        <v>1698</v>
      </c>
      <c r="G2247" s="12" t="s">
        <v>3800</v>
      </c>
      <c r="H2247" s="12" t="s">
        <v>1051</v>
      </c>
      <c r="I2247" s="12" t="s">
        <v>1051</v>
      </c>
      <c r="J2247" s="12" t="s">
        <v>1051</v>
      </c>
      <c r="K2247" s="12" t="s">
        <v>3800</v>
      </c>
      <c r="L2247" s="12" t="s">
        <v>375</v>
      </c>
      <c r="M2247" s="12" t="s">
        <v>91</v>
      </c>
      <c r="N2247" s="12" t="s">
        <v>3522</v>
      </c>
      <c r="O2247" s="12" t="s">
        <v>371</v>
      </c>
      <c r="P2247" s="12" t="s">
        <v>3522</v>
      </c>
      <c r="Q2247" s="12" t="s">
        <v>91</v>
      </c>
      <c r="R2247" s="12" t="s">
        <v>4105</v>
      </c>
      <c r="S2247" s="12" t="s">
        <v>15245</v>
      </c>
      <c r="T2247" s="12" t="s">
        <v>17866</v>
      </c>
      <c r="U2247" s="12" t="s">
        <v>9183</v>
      </c>
      <c r="V2247" s="12" t="s">
        <v>372</v>
      </c>
      <c r="W2247" s="12" t="s">
        <v>2</v>
      </c>
      <c r="X2247" s="12" t="s">
        <v>16377</v>
      </c>
      <c r="Y2247" s="12" t="s">
        <v>15544</v>
      </c>
      <c r="Z2247" s="12" t="s">
        <v>19457</v>
      </c>
    </row>
    <row r="2248" spans="1:26">
      <c r="A2248" s="12" t="s">
        <v>177</v>
      </c>
      <c r="B2248" s="12" t="s">
        <v>16148</v>
      </c>
      <c r="C2248" s="12" t="s">
        <v>19458</v>
      </c>
      <c r="D2248" s="12" t="s">
        <v>19459</v>
      </c>
      <c r="E2248" s="12" t="s">
        <v>19415</v>
      </c>
      <c r="F2248" s="12" t="s">
        <v>1504</v>
      </c>
      <c r="G2248" s="12" t="s">
        <v>1546</v>
      </c>
      <c r="H2248" s="12" t="s">
        <v>1502</v>
      </c>
      <c r="I2248" s="12" t="s">
        <v>1051</v>
      </c>
      <c r="J2248" s="12" t="s">
        <v>3800</v>
      </c>
      <c r="K2248" s="12" t="s">
        <v>1051</v>
      </c>
      <c r="L2248" s="12" t="s">
        <v>3522</v>
      </c>
      <c r="M2248" s="12" t="s">
        <v>4781</v>
      </c>
      <c r="N2248" s="12" t="s">
        <v>375</v>
      </c>
      <c r="O2248" s="12" t="s">
        <v>371</v>
      </c>
      <c r="P2248" s="12" t="s">
        <v>91</v>
      </c>
      <c r="Q2248" s="12" t="s">
        <v>371</v>
      </c>
      <c r="R2248" s="12" t="s">
        <v>2315</v>
      </c>
      <c r="S2248" s="12" t="s">
        <v>17870</v>
      </c>
      <c r="T2248" s="12" t="s">
        <v>11341</v>
      </c>
      <c r="U2248" s="12" t="s">
        <v>7170</v>
      </c>
      <c r="V2248" s="12" t="s">
        <v>946</v>
      </c>
      <c r="W2248" s="12" t="s">
        <v>10</v>
      </c>
      <c r="X2248" s="12" t="s">
        <v>10725</v>
      </c>
      <c r="Y2248" s="12" t="s">
        <v>13450</v>
      </c>
      <c r="Z2248" s="12" t="s">
        <v>19460</v>
      </c>
    </row>
    <row r="2249" spans="1:26">
      <c r="A2249" s="12" t="s">
        <v>177</v>
      </c>
      <c r="B2249" s="12" t="s">
        <v>6372</v>
      </c>
      <c r="C2249" s="12" t="s">
        <v>19461</v>
      </c>
      <c r="D2249" s="12" t="s">
        <v>19462</v>
      </c>
      <c r="E2249" s="12" t="s">
        <v>19415</v>
      </c>
      <c r="F2249" s="12" t="s">
        <v>1547</v>
      </c>
      <c r="G2249" s="12" t="s">
        <v>1547</v>
      </c>
      <c r="H2249" s="12" t="s">
        <v>1051</v>
      </c>
      <c r="I2249" s="12" t="s">
        <v>1502</v>
      </c>
      <c r="J2249" s="12" t="s">
        <v>3800</v>
      </c>
      <c r="K2249" s="12" t="s">
        <v>3800</v>
      </c>
      <c r="L2249" s="12" t="s">
        <v>3522</v>
      </c>
      <c r="M2249" s="12" t="s">
        <v>3522</v>
      </c>
      <c r="N2249" s="12" t="s">
        <v>3522</v>
      </c>
      <c r="O2249" s="12" t="s">
        <v>431</v>
      </c>
      <c r="P2249" s="12" t="s">
        <v>91</v>
      </c>
      <c r="Q2249" s="12" t="s">
        <v>91</v>
      </c>
      <c r="R2249" s="12" t="s">
        <v>3663</v>
      </c>
      <c r="S2249" s="12" t="s">
        <v>19398</v>
      </c>
      <c r="T2249" s="12" t="s">
        <v>15485</v>
      </c>
      <c r="U2249" s="12" t="s">
        <v>17664</v>
      </c>
      <c r="V2249" s="12" t="s">
        <v>372</v>
      </c>
      <c r="W2249" s="12" t="s">
        <v>2</v>
      </c>
      <c r="X2249" s="12" t="s">
        <v>11707</v>
      </c>
      <c r="Y2249" s="12" t="s">
        <v>10571</v>
      </c>
      <c r="Z2249" s="12" t="s">
        <v>19463</v>
      </c>
    </row>
    <row r="2250" spans="1:26">
      <c r="A2250" s="12" t="s">
        <v>177</v>
      </c>
      <c r="B2250" s="12" t="s">
        <v>15933</v>
      </c>
      <c r="C2250" s="12" t="s">
        <v>19464</v>
      </c>
      <c r="D2250" s="12" t="s">
        <v>19465</v>
      </c>
      <c r="E2250" s="12" t="s">
        <v>19415</v>
      </c>
      <c r="F2250" s="12" t="s">
        <v>1613</v>
      </c>
      <c r="G2250" s="12" t="s">
        <v>1547</v>
      </c>
      <c r="H2250" s="12" t="s">
        <v>1051</v>
      </c>
      <c r="I2250" s="12" t="s">
        <v>3800</v>
      </c>
      <c r="J2250" s="12" t="s">
        <v>1051</v>
      </c>
      <c r="K2250" s="12" t="s">
        <v>3800</v>
      </c>
      <c r="L2250" s="12" t="s">
        <v>3363</v>
      </c>
      <c r="M2250" s="12" t="s">
        <v>371</v>
      </c>
      <c r="N2250" s="12" t="s">
        <v>371</v>
      </c>
      <c r="O2250" s="12" t="s">
        <v>91</v>
      </c>
      <c r="P2250" s="12" t="s">
        <v>371</v>
      </c>
      <c r="Q2250" s="12" t="s">
        <v>91</v>
      </c>
      <c r="R2250" s="12" t="s">
        <v>471</v>
      </c>
      <c r="S2250" s="12" t="s">
        <v>10143</v>
      </c>
      <c r="T2250" s="12" t="s">
        <v>16442</v>
      </c>
      <c r="U2250" s="12" t="s">
        <v>7170</v>
      </c>
      <c r="V2250" s="12" t="s">
        <v>372</v>
      </c>
      <c r="W2250" s="12" t="s">
        <v>3</v>
      </c>
      <c r="X2250" s="12" t="s">
        <v>16082</v>
      </c>
      <c r="Y2250" s="12" t="s">
        <v>8151</v>
      </c>
      <c r="Z2250" s="12" t="s">
        <v>19466</v>
      </c>
    </row>
    <row r="2251" spans="1:26">
      <c r="A2251" s="12" t="s">
        <v>177</v>
      </c>
      <c r="B2251" s="12" t="s">
        <v>15932</v>
      </c>
      <c r="C2251" s="12" t="s">
        <v>19467</v>
      </c>
      <c r="D2251" s="12" t="s">
        <v>19468</v>
      </c>
      <c r="E2251" s="12" t="s">
        <v>19415</v>
      </c>
      <c r="F2251" s="12" t="s">
        <v>1504</v>
      </c>
      <c r="G2251" s="12" t="s">
        <v>1053</v>
      </c>
      <c r="H2251" s="12" t="s">
        <v>1504</v>
      </c>
      <c r="I2251" s="12" t="s">
        <v>3800</v>
      </c>
      <c r="J2251" s="12" t="s">
        <v>3800</v>
      </c>
      <c r="K2251" s="12" t="s">
        <v>3800</v>
      </c>
      <c r="L2251" s="12" t="s">
        <v>371</v>
      </c>
      <c r="M2251" s="12" t="s">
        <v>1054</v>
      </c>
      <c r="N2251" s="12" t="s">
        <v>2172</v>
      </c>
      <c r="O2251" s="12" t="s">
        <v>91</v>
      </c>
      <c r="P2251" s="12" t="s">
        <v>91</v>
      </c>
      <c r="Q2251" s="12" t="s">
        <v>91</v>
      </c>
      <c r="R2251" s="12" t="s">
        <v>471</v>
      </c>
      <c r="S2251" s="12" t="s">
        <v>8194</v>
      </c>
      <c r="T2251" s="12" t="s">
        <v>19469</v>
      </c>
      <c r="U2251" s="12" t="s">
        <v>3808</v>
      </c>
      <c r="V2251" s="12" t="s">
        <v>372</v>
      </c>
      <c r="W2251" s="12" t="s">
        <v>3</v>
      </c>
      <c r="X2251" s="12" t="s">
        <v>8220</v>
      </c>
      <c r="Y2251" s="12" t="s">
        <v>18041</v>
      </c>
      <c r="Z2251" s="12" t="s">
        <v>19470</v>
      </c>
    </row>
    <row r="2252" spans="1:26">
      <c r="A2252" s="12" t="s">
        <v>177</v>
      </c>
      <c r="B2252" s="12" t="s">
        <v>15827</v>
      </c>
      <c r="C2252" s="12" t="s">
        <v>19471</v>
      </c>
      <c r="D2252" s="12" t="s">
        <v>19472</v>
      </c>
      <c r="E2252" s="12" t="s">
        <v>19415</v>
      </c>
      <c r="F2252" s="12" t="s">
        <v>1592</v>
      </c>
      <c r="G2252" s="12" t="s">
        <v>1546</v>
      </c>
      <c r="H2252" s="12" t="s">
        <v>1482</v>
      </c>
      <c r="I2252" s="12" t="s">
        <v>3800</v>
      </c>
      <c r="J2252" s="12" t="s">
        <v>3800</v>
      </c>
      <c r="K2252" s="12" t="s">
        <v>3800</v>
      </c>
      <c r="L2252" s="12" t="s">
        <v>371</v>
      </c>
      <c r="M2252" s="12" t="s">
        <v>371</v>
      </c>
      <c r="N2252" s="12" t="s">
        <v>375</v>
      </c>
      <c r="O2252" s="12" t="s">
        <v>91</v>
      </c>
      <c r="P2252" s="12" t="s">
        <v>91</v>
      </c>
      <c r="Q2252" s="12" t="s">
        <v>91</v>
      </c>
      <c r="R2252" s="12" t="s">
        <v>5232</v>
      </c>
      <c r="S2252" s="12" t="s">
        <v>14010</v>
      </c>
      <c r="T2252" s="12" t="s">
        <v>19473</v>
      </c>
      <c r="U2252" s="12" t="s">
        <v>3808</v>
      </c>
      <c r="V2252" s="12" t="s">
        <v>372</v>
      </c>
      <c r="W2252" s="12" t="s">
        <v>3</v>
      </c>
      <c r="X2252" s="12" t="s">
        <v>11988</v>
      </c>
      <c r="Y2252" s="12" t="s">
        <v>14303</v>
      </c>
      <c r="Z2252" s="12" t="s">
        <v>19474</v>
      </c>
    </row>
    <row r="2253" spans="1:26">
      <c r="A2253" s="12" t="s">
        <v>177</v>
      </c>
      <c r="B2253" s="12" t="s">
        <v>16770</v>
      </c>
      <c r="C2253" s="12" t="s">
        <v>19475</v>
      </c>
      <c r="D2253" s="12" t="s">
        <v>19476</v>
      </c>
      <c r="E2253" s="12" t="s">
        <v>19415</v>
      </c>
      <c r="F2253" s="12" t="s">
        <v>1051</v>
      </c>
      <c r="G2253" s="12" t="s">
        <v>1482</v>
      </c>
      <c r="H2253" s="12" t="s">
        <v>1546</v>
      </c>
      <c r="I2253" s="12" t="s">
        <v>1504</v>
      </c>
      <c r="J2253" s="12" t="s">
        <v>3800</v>
      </c>
      <c r="K2253" s="12" t="s">
        <v>1504</v>
      </c>
      <c r="L2253" s="12" t="s">
        <v>3522</v>
      </c>
      <c r="M2253" s="12" t="s">
        <v>371</v>
      </c>
      <c r="N2253" s="12" t="s">
        <v>375</v>
      </c>
      <c r="O2253" s="12" t="s">
        <v>371</v>
      </c>
      <c r="P2253" s="12" t="s">
        <v>91</v>
      </c>
      <c r="Q2253" s="12" t="s">
        <v>2172</v>
      </c>
      <c r="R2253" s="12" t="s">
        <v>2172</v>
      </c>
      <c r="S2253" s="12" t="s">
        <v>19477</v>
      </c>
      <c r="T2253" s="12" t="s">
        <v>16843</v>
      </c>
      <c r="U2253" s="12" t="s">
        <v>9734</v>
      </c>
      <c r="V2253" s="12" t="s">
        <v>469</v>
      </c>
      <c r="W2253" s="12" t="s">
        <v>3</v>
      </c>
      <c r="X2253" s="12" t="s">
        <v>13980</v>
      </c>
      <c r="Y2253" s="12" t="s">
        <v>13384</v>
      </c>
      <c r="Z2253" s="12" t="s">
        <v>19478</v>
      </c>
    </row>
    <row r="2254" spans="1:26">
      <c r="A2254" s="12" t="s">
        <v>177</v>
      </c>
      <c r="B2254" s="12" t="s">
        <v>9746</v>
      </c>
      <c r="C2254" s="12" t="s">
        <v>19479</v>
      </c>
      <c r="D2254" s="12" t="s">
        <v>19480</v>
      </c>
      <c r="E2254" s="12" t="s">
        <v>19415</v>
      </c>
      <c r="F2254" s="12" t="s">
        <v>1547</v>
      </c>
      <c r="G2254" s="12" t="s">
        <v>1613</v>
      </c>
      <c r="H2254" s="12" t="s">
        <v>3800</v>
      </c>
      <c r="I2254" s="12" t="s">
        <v>1051</v>
      </c>
      <c r="J2254" s="12" t="s">
        <v>3800</v>
      </c>
      <c r="K2254" s="12" t="s">
        <v>1051</v>
      </c>
      <c r="L2254" s="12" t="s">
        <v>471</v>
      </c>
      <c r="M2254" s="12" t="s">
        <v>431</v>
      </c>
      <c r="N2254" s="12" t="s">
        <v>91</v>
      </c>
      <c r="O2254" s="12" t="s">
        <v>371</v>
      </c>
      <c r="P2254" s="12" t="s">
        <v>91</v>
      </c>
      <c r="Q2254" s="12" t="s">
        <v>371</v>
      </c>
      <c r="R2254" s="12" t="s">
        <v>471</v>
      </c>
      <c r="S2254" s="12" t="s">
        <v>11136</v>
      </c>
      <c r="T2254" s="12" t="s">
        <v>19481</v>
      </c>
      <c r="U2254" s="12" t="s">
        <v>7170</v>
      </c>
      <c r="V2254" s="12" t="s">
        <v>946</v>
      </c>
      <c r="W2254" s="12" t="s">
        <v>3</v>
      </c>
      <c r="X2254" s="12" t="s">
        <v>17956</v>
      </c>
      <c r="Y2254" s="12" t="s">
        <v>16865</v>
      </c>
      <c r="Z2254" s="12" t="s">
        <v>19482</v>
      </c>
    </row>
    <row r="2255" spans="1:26">
      <c r="A2255" s="12" t="s">
        <v>177</v>
      </c>
      <c r="B2255" s="12" t="s">
        <v>8940</v>
      </c>
      <c r="C2255" s="12" t="s">
        <v>19483</v>
      </c>
      <c r="D2255" s="12" t="s">
        <v>19484</v>
      </c>
      <c r="E2255" s="12" t="s">
        <v>19415</v>
      </c>
      <c r="F2255" s="12" t="s">
        <v>1592</v>
      </c>
      <c r="G2255" s="12" t="s">
        <v>1613</v>
      </c>
      <c r="H2255" s="12" t="s">
        <v>3800</v>
      </c>
      <c r="I2255" s="12" t="s">
        <v>3800</v>
      </c>
      <c r="J2255" s="12" t="s">
        <v>3800</v>
      </c>
      <c r="K2255" s="12" t="s">
        <v>3800</v>
      </c>
      <c r="L2255" s="12" t="s">
        <v>4769</v>
      </c>
      <c r="M2255" s="12" t="s">
        <v>3522</v>
      </c>
      <c r="N2255" s="12" t="s">
        <v>91</v>
      </c>
      <c r="O2255" s="12" t="s">
        <v>91</v>
      </c>
      <c r="P2255" s="12" t="s">
        <v>91</v>
      </c>
      <c r="Q2255" s="12" t="s">
        <v>91</v>
      </c>
      <c r="R2255" s="12" t="s">
        <v>4436</v>
      </c>
      <c r="S2255" s="12" t="s">
        <v>19394</v>
      </c>
      <c r="T2255" s="12" t="s">
        <v>12050</v>
      </c>
      <c r="U2255" s="12" t="s">
        <v>3808</v>
      </c>
      <c r="V2255" s="12" t="s">
        <v>372</v>
      </c>
      <c r="W2255" s="12" t="s">
        <v>10</v>
      </c>
      <c r="X2255" s="12" t="s">
        <v>18322</v>
      </c>
      <c r="Y2255" s="12" t="s">
        <v>18688</v>
      </c>
      <c r="Z2255" s="12" t="s">
        <v>19485</v>
      </c>
    </row>
    <row r="2256" spans="1:26">
      <c r="A2256" s="12" t="s">
        <v>177</v>
      </c>
      <c r="B2256" s="12" t="s">
        <v>13397</v>
      </c>
      <c r="C2256" s="12" t="s">
        <v>19486</v>
      </c>
      <c r="D2256" s="12" t="s">
        <v>19487</v>
      </c>
      <c r="E2256" s="12" t="s">
        <v>19415</v>
      </c>
      <c r="F2256" s="12" t="s">
        <v>1482</v>
      </c>
      <c r="G2256" s="12" t="s">
        <v>1592</v>
      </c>
      <c r="H2256" s="12" t="s">
        <v>1051</v>
      </c>
      <c r="I2256" s="12" t="s">
        <v>1504</v>
      </c>
      <c r="J2256" s="12" t="s">
        <v>3800</v>
      </c>
      <c r="K2256" s="12" t="s">
        <v>1482</v>
      </c>
      <c r="L2256" s="12" t="s">
        <v>375</v>
      </c>
      <c r="M2256" s="12" t="s">
        <v>371</v>
      </c>
      <c r="N2256" s="12" t="s">
        <v>371</v>
      </c>
      <c r="O2256" s="12" t="s">
        <v>371</v>
      </c>
      <c r="P2256" s="12" t="s">
        <v>91</v>
      </c>
      <c r="Q2256" s="12" t="s">
        <v>371</v>
      </c>
      <c r="R2256" s="12" t="s">
        <v>5232</v>
      </c>
      <c r="S2256" s="12" t="s">
        <v>19488</v>
      </c>
      <c r="T2256" s="12" t="s">
        <v>19481</v>
      </c>
      <c r="U2256" s="12" t="s">
        <v>9734</v>
      </c>
      <c r="V2256" s="12" t="s">
        <v>4868</v>
      </c>
      <c r="W2256" s="12" t="s">
        <v>3</v>
      </c>
      <c r="X2256" s="12" t="s">
        <v>16222</v>
      </c>
      <c r="Y2256" s="12" t="s">
        <v>15533</v>
      </c>
      <c r="Z2256" s="12" t="s">
        <v>19489</v>
      </c>
    </row>
    <row r="2257" spans="1:26">
      <c r="A2257" s="12" t="s">
        <v>177</v>
      </c>
      <c r="B2257" s="12" t="s">
        <v>6454</v>
      </c>
      <c r="C2257" s="12" t="s">
        <v>19490</v>
      </c>
      <c r="D2257" s="12" t="s">
        <v>19491</v>
      </c>
      <c r="E2257" s="12" t="s">
        <v>19415</v>
      </c>
      <c r="F2257" s="12" t="s">
        <v>1613</v>
      </c>
      <c r="G2257" s="12" t="s">
        <v>1547</v>
      </c>
      <c r="H2257" s="12" t="s">
        <v>1051</v>
      </c>
      <c r="I2257" s="12" t="s">
        <v>3800</v>
      </c>
      <c r="J2257" s="12" t="s">
        <v>1051</v>
      </c>
      <c r="K2257" s="12" t="s">
        <v>3800</v>
      </c>
      <c r="L2257" s="12" t="s">
        <v>2696</v>
      </c>
      <c r="M2257" s="12" t="s">
        <v>2038</v>
      </c>
      <c r="N2257" s="12" t="s">
        <v>371</v>
      </c>
      <c r="O2257" s="12" t="s">
        <v>91</v>
      </c>
      <c r="P2257" s="12" t="s">
        <v>3522</v>
      </c>
      <c r="Q2257" s="12" t="s">
        <v>91</v>
      </c>
      <c r="R2257" s="12" t="s">
        <v>2315</v>
      </c>
      <c r="S2257" s="12" t="s">
        <v>10143</v>
      </c>
      <c r="T2257" s="12" t="s">
        <v>19492</v>
      </c>
      <c r="U2257" s="12" t="s">
        <v>7170</v>
      </c>
      <c r="V2257" s="12" t="s">
        <v>372</v>
      </c>
      <c r="W2257" s="12" t="s">
        <v>10</v>
      </c>
      <c r="X2257" s="12" t="s">
        <v>16941</v>
      </c>
      <c r="Y2257" s="12" t="s">
        <v>15935</v>
      </c>
      <c r="Z2257" s="12" t="s">
        <v>19493</v>
      </c>
    </row>
    <row r="2258" spans="1:26">
      <c r="A2258" s="12" t="s">
        <v>177</v>
      </c>
      <c r="B2258" s="12" t="s">
        <v>14528</v>
      </c>
      <c r="C2258" s="12" t="s">
        <v>19494</v>
      </c>
      <c r="D2258" s="12" t="s">
        <v>19495</v>
      </c>
      <c r="E2258" s="12" t="s">
        <v>19415</v>
      </c>
      <c r="F2258" s="12" t="s">
        <v>1053</v>
      </c>
      <c r="G2258" s="12" t="s">
        <v>1502</v>
      </c>
      <c r="H2258" s="12" t="s">
        <v>1051</v>
      </c>
      <c r="I2258" s="12" t="s">
        <v>1051</v>
      </c>
      <c r="J2258" s="12" t="s">
        <v>3800</v>
      </c>
      <c r="K2258" s="12" t="s">
        <v>3800</v>
      </c>
      <c r="L2258" s="12" t="s">
        <v>2730</v>
      </c>
      <c r="M2258" s="12" t="s">
        <v>2696</v>
      </c>
      <c r="N2258" s="12" t="s">
        <v>371</v>
      </c>
      <c r="O2258" s="12" t="s">
        <v>3522</v>
      </c>
      <c r="P2258" s="12" t="s">
        <v>91</v>
      </c>
      <c r="Q2258" s="12" t="s">
        <v>91</v>
      </c>
      <c r="R2258" s="12" t="s">
        <v>3663</v>
      </c>
      <c r="S2258" s="12" t="s">
        <v>15245</v>
      </c>
      <c r="T2258" s="12" t="s">
        <v>91</v>
      </c>
      <c r="U2258" s="12" t="s">
        <v>7170</v>
      </c>
      <c r="V2258" s="12" t="s">
        <v>372</v>
      </c>
      <c r="W2258" s="12" t="s">
        <v>10</v>
      </c>
      <c r="X2258" s="12" t="s">
        <v>10816</v>
      </c>
      <c r="Y2258" s="12" t="s">
        <v>15451</v>
      </c>
      <c r="Z2258" s="12" t="s">
        <v>19496</v>
      </c>
    </row>
    <row r="2259" spans="1:26">
      <c r="A2259" s="12" t="s">
        <v>177</v>
      </c>
      <c r="B2259" s="12" t="s">
        <v>15000</v>
      </c>
      <c r="C2259" s="12" t="s">
        <v>19497</v>
      </c>
      <c r="D2259" s="12" t="s">
        <v>19498</v>
      </c>
      <c r="E2259" s="12" t="s">
        <v>19415</v>
      </c>
      <c r="F2259" s="12" t="s">
        <v>3800</v>
      </c>
      <c r="G2259" s="12" t="s">
        <v>3800</v>
      </c>
      <c r="H2259" s="12" t="s">
        <v>3800</v>
      </c>
      <c r="I2259" s="12" t="s">
        <v>3800</v>
      </c>
      <c r="J2259" s="12" t="s">
        <v>3800</v>
      </c>
      <c r="K2259" s="12" t="s">
        <v>1764</v>
      </c>
      <c r="L2259" s="12" t="s">
        <v>91</v>
      </c>
      <c r="M2259" s="12" t="s">
        <v>91</v>
      </c>
      <c r="N2259" s="12" t="s">
        <v>91</v>
      </c>
      <c r="O2259" s="12" t="s">
        <v>91</v>
      </c>
      <c r="P2259" s="12" t="s">
        <v>91</v>
      </c>
      <c r="Q2259" s="12" t="s">
        <v>4742</v>
      </c>
      <c r="R2259" s="12" t="s">
        <v>4742</v>
      </c>
      <c r="S2259" s="12" t="s">
        <v>91</v>
      </c>
      <c r="T2259" s="12" t="s">
        <v>18751</v>
      </c>
      <c r="U2259" s="12" t="s">
        <v>3808</v>
      </c>
      <c r="V2259" s="12" t="s">
        <v>6841</v>
      </c>
      <c r="W2259" s="12" t="s">
        <v>91</v>
      </c>
      <c r="X2259" s="12" t="s">
        <v>19499</v>
      </c>
      <c r="Y2259" s="12" t="s">
        <v>19499</v>
      </c>
      <c r="Z2259" s="12" t="s">
        <v>91</v>
      </c>
    </row>
    <row r="2260" spans="1:26">
      <c r="A2260" s="12" t="s">
        <v>177</v>
      </c>
      <c r="B2260" s="12" t="s">
        <v>11264</v>
      </c>
      <c r="C2260" s="12" t="s">
        <v>19500</v>
      </c>
      <c r="D2260" s="12" t="s">
        <v>19501</v>
      </c>
      <c r="E2260" s="12" t="s">
        <v>19415</v>
      </c>
      <c r="F2260" s="12" t="s">
        <v>1504</v>
      </c>
      <c r="G2260" s="12" t="s">
        <v>1592</v>
      </c>
      <c r="H2260" s="12" t="s">
        <v>1482</v>
      </c>
      <c r="I2260" s="12" t="s">
        <v>1051</v>
      </c>
      <c r="J2260" s="12" t="s">
        <v>1051</v>
      </c>
      <c r="K2260" s="12" t="s">
        <v>1051</v>
      </c>
      <c r="L2260" s="12" t="s">
        <v>371</v>
      </c>
      <c r="M2260" s="12" t="s">
        <v>371</v>
      </c>
      <c r="N2260" s="12" t="s">
        <v>371</v>
      </c>
      <c r="O2260" s="12" t="s">
        <v>3522</v>
      </c>
      <c r="P2260" s="12" t="s">
        <v>371</v>
      </c>
      <c r="Q2260" s="12" t="s">
        <v>371</v>
      </c>
      <c r="R2260" s="12" t="s">
        <v>5232</v>
      </c>
      <c r="S2260" s="12" t="s">
        <v>19502</v>
      </c>
      <c r="T2260" s="12" t="s">
        <v>19503</v>
      </c>
      <c r="U2260" s="12" t="s">
        <v>9183</v>
      </c>
      <c r="V2260" s="12" t="s">
        <v>946</v>
      </c>
      <c r="W2260" s="12" t="s">
        <v>3</v>
      </c>
      <c r="X2260" s="12" t="s">
        <v>13799</v>
      </c>
      <c r="Y2260" s="12" t="s">
        <v>13463</v>
      </c>
      <c r="Z2260" s="12" t="s">
        <v>19423</v>
      </c>
    </row>
    <row r="2261" spans="1:26">
      <c r="A2261" s="12" t="s">
        <v>177</v>
      </c>
      <c r="B2261" s="12" t="s">
        <v>6464</v>
      </c>
      <c r="C2261" s="12" t="s">
        <v>19504</v>
      </c>
      <c r="D2261" s="12" t="s">
        <v>19505</v>
      </c>
      <c r="E2261" s="12" t="s">
        <v>19415</v>
      </c>
      <c r="F2261" s="12" t="s">
        <v>1744</v>
      </c>
      <c r="G2261" s="12" t="s">
        <v>1051</v>
      </c>
      <c r="H2261" s="12" t="s">
        <v>3800</v>
      </c>
      <c r="I2261" s="12" t="s">
        <v>3800</v>
      </c>
      <c r="J2261" s="12" t="s">
        <v>3800</v>
      </c>
      <c r="K2261" s="12" t="s">
        <v>3800</v>
      </c>
      <c r="L2261" s="12" t="s">
        <v>371</v>
      </c>
      <c r="M2261" s="12" t="s">
        <v>371</v>
      </c>
      <c r="N2261" s="12" t="s">
        <v>91</v>
      </c>
      <c r="O2261" s="12" t="s">
        <v>91</v>
      </c>
      <c r="P2261" s="12" t="s">
        <v>91</v>
      </c>
      <c r="Q2261" s="12" t="s">
        <v>91</v>
      </c>
      <c r="R2261" s="12" t="s">
        <v>371</v>
      </c>
      <c r="S2261" s="12" t="s">
        <v>19402</v>
      </c>
      <c r="T2261" s="12" t="s">
        <v>16014</v>
      </c>
      <c r="U2261" s="12" t="s">
        <v>3808</v>
      </c>
      <c r="V2261" s="12" t="s">
        <v>372</v>
      </c>
      <c r="W2261" s="12" t="s">
        <v>3</v>
      </c>
      <c r="X2261" s="12" t="s">
        <v>1814</v>
      </c>
      <c r="Y2261" s="12" t="s">
        <v>1814</v>
      </c>
      <c r="Z2261" s="12" t="s">
        <v>12937</v>
      </c>
    </row>
    <row r="2262" spans="1:26">
      <c r="A2262" s="12" t="s">
        <v>177</v>
      </c>
      <c r="B2262" s="12" t="s">
        <v>1814</v>
      </c>
      <c r="C2262" s="12" t="s">
        <v>19506</v>
      </c>
      <c r="D2262" s="12" t="s">
        <v>19507</v>
      </c>
      <c r="E2262" s="12" t="s">
        <v>19415</v>
      </c>
      <c r="F2262" s="12" t="s">
        <v>1721</v>
      </c>
      <c r="G2262" s="12" t="s">
        <v>1051</v>
      </c>
      <c r="H2262" s="12" t="s">
        <v>3800</v>
      </c>
      <c r="I2262" s="12" t="s">
        <v>3800</v>
      </c>
      <c r="J2262" s="12" t="s">
        <v>1051</v>
      </c>
      <c r="K2262" s="12" t="s">
        <v>3800</v>
      </c>
      <c r="L2262" s="12" t="s">
        <v>2698</v>
      </c>
      <c r="M2262" s="12" t="s">
        <v>371</v>
      </c>
      <c r="N2262" s="12" t="s">
        <v>91</v>
      </c>
      <c r="O2262" s="12" t="s">
        <v>91</v>
      </c>
      <c r="P2262" s="12" t="s">
        <v>371</v>
      </c>
      <c r="Q2262" s="12" t="s">
        <v>91</v>
      </c>
      <c r="R2262" s="12" t="s">
        <v>4742</v>
      </c>
      <c r="S2262" s="12" t="s">
        <v>13027</v>
      </c>
      <c r="T2262" s="12" t="s">
        <v>9143</v>
      </c>
      <c r="U2262" s="12" t="s">
        <v>7170</v>
      </c>
      <c r="V2262" s="12" t="s">
        <v>372</v>
      </c>
      <c r="W2262" s="12" t="s">
        <v>3</v>
      </c>
      <c r="X2262" s="12" t="s">
        <v>14538</v>
      </c>
      <c r="Y2262" s="12" t="s">
        <v>961</v>
      </c>
      <c r="Z2262" s="12" t="s">
        <v>19508</v>
      </c>
    </row>
    <row r="2263" spans="1:26">
      <c r="A2263" s="12" t="s">
        <v>177</v>
      </c>
      <c r="B2263" s="12" t="s">
        <v>19509</v>
      </c>
      <c r="C2263" s="12" t="s">
        <v>19510</v>
      </c>
      <c r="D2263" s="12" t="s">
        <v>19511</v>
      </c>
      <c r="E2263" s="12" t="s">
        <v>19415</v>
      </c>
      <c r="F2263" s="12" t="s">
        <v>1051</v>
      </c>
      <c r="G2263" s="12" t="s">
        <v>1546</v>
      </c>
      <c r="H2263" s="12" t="s">
        <v>1504</v>
      </c>
      <c r="I2263" s="12" t="s">
        <v>1051</v>
      </c>
      <c r="J2263" s="12" t="s">
        <v>1502</v>
      </c>
      <c r="K2263" s="12" t="s">
        <v>3800</v>
      </c>
      <c r="L2263" s="12" t="s">
        <v>3522</v>
      </c>
      <c r="M2263" s="12" t="s">
        <v>4088</v>
      </c>
      <c r="N2263" s="12" t="s">
        <v>371</v>
      </c>
      <c r="O2263" s="12" t="s">
        <v>371</v>
      </c>
      <c r="P2263" s="12" t="s">
        <v>371</v>
      </c>
      <c r="Q2263" s="12" t="s">
        <v>91</v>
      </c>
      <c r="R2263" s="12" t="s">
        <v>7332</v>
      </c>
      <c r="S2263" s="12" t="s">
        <v>19229</v>
      </c>
      <c r="T2263" s="12" t="s">
        <v>19512</v>
      </c>
      <c r="U2263" s="12" t="s">
        <v>16117</v>
      </c>
      <c r="V2263" s="12" t="s">
        <v>372</v>
      </c>
      <c r="W2263" s="12" t="s">
        <v>3</v>
      </c>
      <c r="X2263" s="12" t="s">
        <v>14408</v>
      </c>
      <c r="Y2263" s="12" t="s">
        <v>11032</v>
      </c>
      <c r="Z2263" s="12" t="s">
        <v>19513</v>
      </c>
    </row>
    <row r="2264" spans="1:26">
      <c r="A2264" s="12" t="s">
        <v>177</v>
      </c>
      <c r="B2264" s="12" t="s">
        <v>19514</v>
      </c>
      <c r="C2264" s="12" t="s">
        <v>19515</v>
      </c>
      <c r="D2264" s="12" t="s">
        <v>19516</v>
      </c>
      <c r="E2264" s="12" t="s">
        <v>19415</v>
      </c>
      <c r="F2264" s="12" t="s">
        <v>1547</v>
      </c>
      <c r="G2264" s="12" t="s">
        <v>1547</v>
      </c>
      <c r="H2264" s="12" t="s">
        <v>1502</v>
      </c>
      <c r="I2264" s="12" t="s">
        <v>1051</v>
      </c>
      <c r="J2264" s="12" t="s">
        <v>3800</v>
      </c>
      <c r="K2264" s="12" t="s">
        <v>3800</v>
      </c>
      <c r="L2264" s="12" t="s">
        <v>3663</v>
      </c>
      <c r="M2264" s="12" t="s">
        <v>3522</v>
      </c>
      <c r="N2264" s="12" t="s">
        <v>3522</v>
      </c>
      <c r="O2264" s="12" t="s">
        <v>3522</v>
      </c>
      <c r="P2264" s="12" t="s">
        <v>91</v>
      </c>
      <c r="Q2264" s="12" t="s">
        <v>91</v>
      </c>
      <c r="R2264" s="12" t="s">
        <v>4436</v>
      </c>
      <c r="S2264" s="12" t="s">
        <v>19385</v>
      </c>
      <c r="T2264" s="12" t="s">
        <v>13536</v>
      </c>
      <c r="U2264" s="12" t="s">
        <v>7170</v>
      </c>
      <c r="V2264" s="12" t="s">
        <v>372</v>
      </c>
      <c r="W2264" s="12" t="s">
        <v>4</v>
      </c>
      <c r="X2264" s="12" t="s">
        <v>12897</v>
      </c>
      <c r="Y2264" s="12" t="s">
        <v>15662</v>
      </c>
      <c r="Z2264" s="12" t="s">
        <v>19517</v>
      </c>
    </row>
    <row r="2265" spans="1:26">
      <c r="A2265" s="12" t="s">
        <v>177</v>
      </c>
      <c r="B2265" s="12" t="s">
        <v>19518</v>
      </c>
      <c r="C2265" s="12" t="s">
        <v>19519</v>
      </c>
      <c r="D2265" s="12" t="s">
        <v>19520</v>
      </c>
      <c r="E2265" s="12" t="s">
        <v>19415</v>
      </c>
      <c r="F2265" s="12" t="s">
        <v>1590</v>
      </c>
      <c r="G2265" s="12" t="s">
        <v>1482</v>
      </c>
      <c r="H2265" s="12" t="s">
        <v>1482</v>
      </c>
      <c r="I2265" s="12" t="s">
        <v>3800</v>
      </c>
      <c r="J2265" s="12" t="s">
        <v>3800</v>
      </c>
      <c r="K2265" s="12" t="s">
        <v>3800</v>
      </c>
      <c r="L2265" s="12" t="s">
        <v>5498</v>
      </c>
      <c r="M2265" s="12" t="s">
        <v>371</v>
      </c>
      <c r="N2265" s="12" t="s">
        <v>375</v>
      </c>
      <c r="O2265" s="12" t="s">
        <v>91</v>
      </c>
      <c r="P2265" s="12" t="s">
        <v>91</v>
      </c>
      <c r="Q2265" s="12" t="s">
        <v>91</v>
      </c>
      <c r="R2265" s="12" t="s">
        <v>4742</v>
      </c>
      <c r="S2265" s="12" t="s">
        <v>16538</v>
      </c>
      <c r="T2265" s="12" t="s">
        <v>91</v>
      </c>
      <c r="U2265" s="12" t="s">
        <v>3808</v>
      </c>
      <c r="V2265" s="12" t="s">
        <v>372</v>
      </c>
      <c r="W2265" s="12" t="s">
        <v>3</v>
      </c>
      <c r="X2265" s="12" t="s">
        <v>9901</v>
      </c>
      <c r="Y2265" s="12" t="s">
        <v>12187</v>
      </c>
      <c r="Z2265" s="12" t="s">
        <v>19521</v>
      </c>
    </row>
    <row r="2266" spans="1:26">
      <c r="A2266" s="12" t="s">
        <v>177</v>
      </c>
      <c r="B2266" s="12" t="s">
        <v>19522</v>
      </c>
      <c r="C2266" s="12" t="s">
        <v>19523</v>
      </c>
      <c r="D2266" s="12" t="s">
        <v>19524</v>
      </c>
      <c r="E2266" s="12" t="s">
        <v>19415</v>
      </c>
      <c r="F2266" s="12" t="s">
        <v>1592</v>
      </c>
      <c r="G2266" s="12" t="s">
        <v>1482</v>
      </c>
      <c r="H2266" s="12" t="s">
        <v>1546</v>
      </c>
      <c r="I2266" s="12" t="s">
        <v>3800</v>
      </c>
      <c r="J2266" s="12" t="s">
        <v>3800</v>
      </c>
      <c r="K2266" s="12" t="s">
        <v>3800</v>
      </c>
      <c r="L2266" s="12" t="s">
        <v>4769</v>
      </c>
      <c r="M2266" s="12" t="s">
        <v>3522</v>
      </c>
      <c r="N2266" s="12" t="s">
        <v>4781</v>
      </c>
      <c r="O2266" s="12" t="s">
        <v>91</v>
      </c>
      <c r="P2266" s="12" t="s">
        <v>91</v>
      </c>
      <c r="Q2266" s="12" t="s">
        <v>91</v>
      </c>
      <c r="R2266" s="12" t="s">
        <v>6672</v>
      </c>
      <c r="S2266" s="12" t="s">
        <v>19116</v>
      </c>
      <c r="T2266" s="12" t="s">
        <v>91</v>
      </c>
      <c r="U2266" s="12" t="s">
        <v>3808</v>
      </c>
      <c r="V2266" s="12" t="s">
        <v>372</v>
      </c>
      <c r="W2266" s="12" t="s">
        <v>2</v>
      </c>
      <c r="X2266" s="12" t="s">
        <v>15675</v>
      </c>
      <c r="Y2266" s="12" t="s">
        <v>16554</v>
      </c>
      <c r="Z2266" s="12" t="s">
        <v>19525</v>
      </c>
    </row>
    <row r="2267" spans="1:26">
      <c r="A2267" s="12" t="s">
        <v>177</v>
      </c>
      <c r="B2267" s="12" t="s">
        <v>19526</v>
      </c>
      <c r="C2267" s="12" t="s">
        <v>19527</v>
      </c>
      <c r="D2267" s="12" t="s">
        <v>19528</v>
      </c>
      <c r="E2267" s="12" t="s">
        <v>19415</v>
      </c>
      <c r="F2267" s="12" t="s">
        <v>1698</v>
      </c>
      <c r="G2267" s="12" t="s">
        <v>1482</v>
      </c>
      <c r="H2267" s="12" t="s">
        <v>1051</v>
      </c>
      <c r="I2267" s="12" t="s">
        <v>3800</v>
      </c>
      <c r="J2267" s="12" t="s">
        <v>3800</v>
      </c>
      <c r="K2267" s="12" t="s">
        <v>3800</v>
      </c>
      <c r="L2267" s="12" t="s">
        <v>2696</v>
      </c>
      <c r="M2267" s="12" t="s">
        <v>3522</v>
      </c>
      <c r="N2267" s="12" t="s">
        <v>3522</v>
      </c>
      <c r="O2267" s="12" t="s">
        <v>91</v>
      </c>
      <c r="P2267" s="12" t="s">
        <v>91</v>
      </c>
      <c r="Q2267" s="12" t="s">
        <v>91</v>
      </c>
      <c r="R2267" s="12" t="s">
        <v>3663</v>
      </c>
      <c r="S2267" s="12" t="s">
        <v>15970</v>
      </c>
      <c r="T2267" s="12" t="s">
        <v>4988</v>
      </c>
      <c r="U2267" s="12" t="s">
        <v>3808</v>
      </c>
      <c r="V2267" s="12" t="s">
        <v>372</v>
      </c>
      <c r="W2267" s="12" t="s">
        <v>2</v>
      </c>
      <c r="X2267" s="12" t="s">
        <v>16143</v>
      </c>
      <c r="Y2267" s="12" t="s">
        <v>18220</v>
      </c>
      <c r="Z2267" s="12" t="s">
        <v>19529</v>
      </c>
    </row>
    <row r="2268" spans="1:26">
      <c r="A2268" s="12" t="s">
        <v>177</v>
      </c>
      <c r="B2268" s="12" t="s">
        <v>19530</v>
      </c>
      <c r="C2268" s="12" t="s">
        <v>19531</v>
      </c>
      <c r="D2268" s="12" t="s">
        <v>19532</v>
      </c>
      <c r="E2268" s="12" t="s">
        <v>19533</v>
      </c>
      <c r="F2268" s="12" t="s">
        <v>1698</v>
      </c>
      <c r="G2268" s="12" t="s">
        <v>1482</v>
      </c>
      <c r="H2268" s="12" t="s">
        <v>3800</v>
      </c>
      <c r="I2268" s="12" t="s">
        <v>3800</v>
      </c>
      <c r="J2268" s="12" t="s">
        <v>3800</v>
      </c>
      <c r="K2268" s="12" t="s">
        <v>3800</v>
      </c>
      <c r="L2268" s="12" t="s">
        <v>3522</v>
      </c>
      <c r="M2268" s="12" t="s">
        <v>3522</v>
      </c>
      <c r="N2268" s="12" t="s">
        <v>91</v>
      </c>
      <c r="O2268" s="12" t="s">
        <v>91</v>
      </c>
      <c r="P2268" s="12" t="s">
        <v>91</v>
      </c>
      <c r="Q2268" s="12" t="s">
        <v>91</v>
      </c>
      <c r="R2268" s="12" t="s">
        <v>3522</v>
      </c>
      <c r="S2268" s="12" t="s">
        <v>17601</v>
      </c>
      <c r="T2268" s="12" t="s">
        <v>16553</v>
      </c>
      <c r="U2268" s="12" t="s">
        <v>3808</v>
      </c>
      <c r="V2268" s="12" t="s">
        <v>372</v>
      </c>
      <c r="W2268" s="12" t="s">
        <v>10</v>
      </c>
      <c r="X2268" s="12" t="s">
        <v>1814</v>
      </c>
      <c r="Y2268" s="12" t="s">
        <v>1814</v>
      </c>
      <c r="Z2268" s="12" t="s">
        <v>12937</v>
      </c>
    </row>
    <row r="2269" spans="1:26">
      <c r="A2269" s="12" t="s">
        <v>177</v>
      </c>
      <c r="B2269" s="12" t="s">
        <v>19534</v>
      </c>
      <c r="C2269" s="12" t="s">
        <v>19535</v>
      </c>
      <c r="D2269" s="12" t="s">
        <v>19536</v>
      </c>
      <c r="E2269" s="12" t="s">
        <v>19533</v>
      </c>
      <c r="F2269" s="12" t="s">
        <v>1482</v>
      </c>
      <c r="G2269" s="12" t="s">
        <v>1546</v>
      </c>
      <c r="H2269" s="12" t="s">
        <v>1547</v>
      </c>
      <c r="I2269" s="12" t="s">
        <v>1051</v>
      </c>
      <c r="J2269" s="12" t="s">
        <v>3800</v>
      </c>
      <c r="K2269" s="12" t="s">
        <v>3800</v>
      </c>
      <c r="L2269" s="12" t="s">
        <v>3522</v>
      </c>
      <c r="M2269" s="12" t="s">
        <v>4781</v>
      </c>
      <c r="N2269" s="12" t="s">
        <v>3663</v>
      </c>
      <c r="O2269" s="12" t="s">
        <v>3522</v>
      </c>
      <c r="P2269" s="12" t="s">
        <v>91</v>
      </c>
      <c r="Q2269" s="12" t="s">
        <v>91</v>
      </c>
      <c r="R2269" s="12" t="s">
        <v>4769</v>
      </c>
      <c r="S2269" s="12" t="s">
        <v>18750</v>
      </c>
      <c r="T2269" s="12" t="s">
        <v>11440</v>
      </c>
      <c r="U2269" s="12" t="s">
        <v>15322</v>
      </c>
      <c r="V2269" s="12" t="s">
        <v>372</v>
      </c>
      <c r="W2269" s="12" t="s">
        <v>4</v>
      </c>
      <c r="X2269" s="12" t="s">
        <v>13059</v>
      </c>
      <c r="Y2269" s="12" t="s">
        <v>18386</v>
      </c>
      <c r="Z2269" s="12" t="s">
        <v>19537</v>
      </c>
    </row>
    <row r="2270" spans="1:26">
      <c r="A2270" s="12" t="s">
        <v>177</v>
      </c>
      <c r="B2270" s="12" t="s">
        <v>19538</v>
      </c>
      <c r="C2270" s="12" t="s">
        <v>19539</v>
      </c>
      <c r="D2270" s="12" t="s">
        <v>19540</v>
      </c>
      <c r="E2270" s="12" t="s">
        <v>19533</v>
      </c>
      <c r="F2270" s="12" t="s">
        <v>1482</v>
      </c>
      <c r="G2270" s="12" t="s">
        <v>1547</v>
      </c>
      <c r="H2270" s="12" t="s">
        <v>1547</v>
      </c>
      <c r="I2270" s="12" t="s">
        <v>3800</v>
      </c>
      <c r="J2270" s="12" t="s">
        <v>1482</v>
      </c>
      <c r="K2270" s="12" t="s">
        <v>3800</v>
      </c>
      <c r="L2270" s="12" t="s">
        <v>371</v>
      </c>
      <c r="M2270" s="12" t="s">
        <v>371</v>
      </c>
      <c r="N2270" s="12" t="s">
        <v>371</v>
      </c>
      <c r="O2270" s="12" t="s">
        <v>91</v>
      </c>
      <c r="P2270" s="12" t="s">
        <v>371</v>
      </c>
      <c r="Q2270" s="12" t="s">
        <v>91</v>
      </c>
      <c r="R2270" s="12" t="s">
        <v>371</v>
      </c>
      <c r="S2270" s="12" t="s">
        <v>19541</v>
      </c>
      <c r="T2270" s="12" t="s">
        <v>19542</v>
      </c>
      <c r="U2270" s="12" t="s">
        <v>17019</v>
      </c>
      <c r="V2270" s="12" t="s">
        <v>372</v>
      </c>
      <c r="W2270" s="12" t="s">
        <v>3</v>
      </c>
      <c r="X2270" s="12" t="s">
        <v>1814</v>
      </c>
      <c r="Y2270" s="12" t="s">
        <v>1814</v>
      </c>
      <c r="Z2270" s="12" t="s">
        <v>12937</v>
      </c>
    </row>
    <row r="2271" spans="1:26">
      <c r="A2271" s="12" t="s">
        <v>177</v>
      </c>
      <c r="B2271" s="12" t="s">
        <v>19543</v>
      </c>
      <c r="C2271" s="12" t="s">
        <v>19544</v>
      </c>
      <c r="D2271" s="12" t="s">
        <v>19545</v>
      </c>
      <c r="E2271" s="12" t="s">
        <v>19533</v>
      </c>
      <c r="F2271" s="12" t="s">
        <v>1502</v>
      </c>
      <c r="G2271" s="12" t="s">
        <v>1051</v>
      </c>
      <c r="H2271" s="12" t="s">
        <v>1592</v>
      </c>
      <c r="I2271" s="12" t="s">
        <v>1051</v>
      </c>
      <c r="J2271" s="12" t="s">
        <v>3800</v>
      </c>
      <c r="K2271" s="12" t="s">
        <v>1051</v>
      </c>
      <c r="L2271" s="12" t="s">
        <v>431</v>
      </c>
      <c r="M2271" s="12" t="s">
        <v>371</v>
      </c>
      <c r="N2271" s="12" t="s">
        <v>1355</v>
      </c>
      <c r="O2271" s="12" t="s">
        <v>371</v>
      </c>
      <c r="P2271" s="12" t="s">
        <v>91</v>
      </c>
      <c r="Q2271" s="12" t="s">
        <v>371</v>
      </c>
      <c r="R2271" s="12" t="s">
        <v>1355</v>
      </c>
      <c r="S2271" s="12" t="s">
        <v>19488</v>
      </c>
      <c r="T2271" s="12" t="s">
        <v>19546</v>
      </c>
      <c r="U2271" s="12" t="s">
        <v>15322</v>
      </c>
      <c r="V2271" s="12" t="s">
        <v>1276</v>
      </c>
      <c r="W2271" s="12" t="s">
        <v>3</v>
      </c>
      <c r="X2271" s="12" t="s">
        <v>15710</v>
      </c>
      <c r="Y2271" s="12" t="s">
        <v>16130</v>
      </c>
      <c r="Z2271" s="12" t="s">
        <v>19547</v>
      </c>
    </row>
    <row r="2272" spans="1:26">
      <c r="A2272" s="12" t="s">
        <v>177</v>
      </c>
      <c r="B2272" s="12" t="s">
        <v>19548</v>
      </c>
      <c r="C2272" s="12" t="s">
        <v>19549</v>
      </c>
      <c r="D2272" s="12" t="s">
        <v>19550</v>
      </c>
      <c r="E2272" s="12" t="s">
        <v>19533</v>
      </c>
      <c r="F2272" s="12" t="s">
        <v>1546</v>
      </c>
      <c r="G2272" s="12" t="s">
        <v>1592</v>
      </c>
      <c r="H2272" s="12" t="s">
        <v>1051</v>
      </c>
      <c r="I2272" s="12" t="s">
        <v>3800</v>
      </c>
      <c r="J2272" s="12" t="s">
        <v>3800</v>
      </c>
      <c r="K2272" s="12" t="s">
        <v>3800</v>
      </c>
      <c r="L2272" s="12" t="s">
        <v>2172</v>
      </c>
      <c r="M2272" s="12" t="s">
        <v>3583</v>
      </c>
      <c r="N2272" s="12" t="s">
        <v>3522</v>
      </c>
      <c r="O2272" s="12" t="s">
        <v>91</v>
      </c>
      <c r="P2272" s="12" t="s">
        <v>91</v>
      </c>
      <c r="Q2272" s="12" t="s">
        <v>91</v>
      </c>
      <c r="R2272" s="12" t="s">
        <v>3023</v>
      </c>
      <c r="S2272" s="12" t="s">
        <v>16250</v>
      </c>
      <c r="T2272" s="12" t="s">
        <v>16442</v>
      </c>
      <c r="U2272" s="12" t="s">
        <v>3808</v>
      </c>
      <c r="V2272" s="12" t="s">
        <v>372</v>
      </c>
      <c r="W2272" s="12" t="s">
        <v>3</v>
      </c>
      <c r="X2272" s="12" t="s">
        <v>17003</v>
      </c>
      <c r="Y2272" s="12" t="s">
        <v>12184</v>
      </c>
      <c r="Z2272" s="12" t="s">
        <v>19551</v>
      </c>
    </row>
    <row r="2273" spans="1:26">
      <c r="A2273" s="12" t="s">
        <v>177</v>
      </c>
      <c r="B2273" s="12" t="s">
        <v>19552</v>
      </c>
      <c r="C2273" s="12" t="s">
        <v>19553</v>
      </c>
      <c r="D2273" s="12" t="s">
        <v>19554</v>
      </c>
      <c r="E2273" s="12" t="s">
        <v>19533</v>
      </c>
      <c r="F2273" s="12" t="s">
        <v>1613</v>
      </c>
      <c r="G2273" s="12" t="s">
        <v>1546</v>
      </c>
      <c r="H2273" s="12" t="s">
        <v>3800</v>
      </c>
      <c r="I2273" s="12" t="s">
        <v>3800</v>
      </c>
      <c r="J2273" s="12" t="s">
        <v>3800</v>
      </c>
      <c r="K2273" s="12" t="s">
        <v>3800</v>
      </c>
      <c r="L2273" s="12" t="s">
        <v>4104</v>
      </c>
      <c r="M2273" s="12" t="s">
        <v>4781</v>
      </c>
      <c r="N2273" s="12" t="s">
        <v>91</v>
      </c>
      <c r="O2273" s="12" t="s">
        <v>91</v>
      </c>
      <c r="P2273" s="12" t="s">
        <v>91</v>
      </c>
      <c r="Q2273" s="12" t="s">
        <v>91</v>
      </c>
      <c r="R2273" s="12" t="s">
        <v>4769</v>
      </c>
      <c r="S2273" s="12" t="s">
        <v>9595</v>
      </c>
      <c r="T2273" s="12" t="s">
        <v>13536</v>
      </c>
      <c r="U2273" s="12" t="s">
        <v>3808</v>
      </c>
      <c r="V2273" s="12" t="s">
        <v>372</v>
      </c>
      <c r="W2273" s="12" t="s">
        <v>10</v>
      </c>
      <c r="X2273" s="12" t="s">
        <v>14528</v>
      </c>
      <c r="Y2273" s="12" t="s">
        <v>17949</v>
      </c>
      <c r="Z2273" s="12" t="s">
        <v>19555</v>
      </c>
    </row>
    <row r="2274" spans="1:26">
      <c r="A2274" s="12" t="s">
        <v>177</v>
      </c>
      <c r="B2274" s="12" t="s">
        <v>19556</v>
      </c>
      <c r="C2274" s="12" t="s">
        <v>19557</v>
      </c>
      <c r="D2274" s="12" t="s">
        <v>19558</v>
      </c>
      <c r="E2274" s="12" t="s">
        <v>19533</v>
      </c>
      <c r="F2274" s="12" t="s">
        <v>3800</v>
      </c>
      <c r="G2274" s="12" t="s">
        <v>3800</v>
      </c>
      <c r="H2274" s="12" t="s">
        <v>3800</v>
      </c>
      <c r="I2274" s="12" t="s">
        <v>3800</v>
      </c>
      <c r="J2274" s="12" t="s">
        <v>3800</v>
      </c>
      <c r="K2274" s="12" t="s">
        <v>1744</v>
      </c>
      <c r="L2274" s="12" t="s">
        <v>91</v>
      </c>
      <c r="M2274" s="12" t="s">
        <v>91</v>
      </c>
      <c r="N2274" s="12" t="s">
        <v>91</v>
      </c>
      <c r="O2274" s="12" t="s">
        <v>91</v>
      </c>
      <c r="P2274" s="12" t="s">
        <v>91</v>
      </c>
      <c r="Q2274" s="12" t="s">
        <v>3969</v>
      </c>
      <c r="R2274" s="12" t="s">
        <v>3969</v>
      </c>
      <c r="S2274" s="12" t="s">
        <v>91</v>
      </c>
      <c r="T2274" s="12" t="s">
        <v>19559</v>
      </c>
      <c r="U2274" s="12" t="s">
        <v>3808</v>
      </c>
      <c r="V2274" s="12" t="s">
        <v>6841</v>
      </c>
      <c r="W2274" s="12" t="s">
        <v>91</v>
      </c>
      <c r="X2274" s="12" t="s">
        <v>19560</v>
      </c>
      <c r="Y2274" s="12" t="s">
        <v>19560</v>
      </c>
      <c r="Z2274" s="12" t="s">
        <v>91</v>
      </c>
    </row>
    <row r="2275" spans="1:26">
      <c r="A2275" s="12" t="s">
        <v>177</v>
      </c>
      <c r="B2275" s="12" t="s">
        <v>19561</v>
      </c>
      <c r="C2275" s="12" t="s">
        <v>19562</v>
      </c>
      <c r="D2275" s="12" t="s">
        <v>19563</v>
      </c>
      <c r="E2275" s="12" t="s">
        <v>19533</v>
      </c>
      <c r="F2275" s="12" t="s">
        <v>1051</v>
      </c>
      <c r="G2275" s="12" t="s">
        <v>1547</v>
      </c>
      <c r="H2275" s="12" t="s">
        <v>1547</v>
      </c>
      <c r="I2275" s="12" t="s">
        <v>3800</v>
      </c>
      <c r="J2275" s="12" t="s">
        <v>1482</v>
      </c>
      <c r="K2275" s="12" t="s">
        <v>1051</v>
      </c>
      <c r="L2275" s="12" t="s">
        <v>3522</v>
      </c>
      <c r="M2275" s="12" t="s">
        <v>2038</v>
      </c>
      <c r="N2275" s="12" t="s">
        <v>471</v>
      </c>
      <c r="O2275" s="12" t="s">
        <v>91</v>
      </c>
      <c r="P2275" s="12" t="s">
        <v>371</v>
      </c>
      <c r="Q2275" s="12" t="s">
        <v>371</v>
      </c>
      <c r="R2275" s="12" t="s">
        <v>3023</v>
      </c>
      <c r="S2275" s="12" t="s">
        <v>19564</v>
      </c>
      <c r="T2275" s="12" t="s">
        <v>19565</v>
      </c>
      <c r="U2275" s="12" t="s">
        <v>17019</v>
      </c>
      <c r="V2275" s="12" t="s">
        <v>1276</v>
      </c>
      <c r="W2275" s="12" t="s">
        <v>10</v>
      </c>
      <c r="X2275" s="12" t="s">
        <v>15046</v>
      </c>
      <c r="Y2275" s="12" t="s">
        <v>1027</v>
      </c>
      <c r="Z2275" s="12" t="s">
        <v>19566</v>
      </c>
    </row>
    <row r="2276" spans="1:26">
      <c r="A2276" s="12" t="s">
        <v>177</v>
      </c>
      <c r="B2276" s="12" t="s">
        <v>19567</v>
      </c>
      <c r="C2276" s="12" t="s">
        <v>19568</v>
      </c>
      <c r="D2276" s="12" t="s">
        <v>19569</v>
      </c>
      <c r="E2276" s="12" t="s">
        <v>19533</v>
      </c>
      <c r="F2276" s="12" t="s">
        <v>1657</v>
      </c>
      <c r="G2276" s="12" t="s">
        <v>1502</v>
      </c>
      <c r="H2276" s="12" t="s">
        <v>3800</v>
      </c>
      <c r="I2276" s="12" t="s">
        <v>3800</v>
      </c>
      <c r="J2276" s="12" t="s">
        <v>3800</v>
      </c>
      <c r="K2276" s="12" t="s">
        <v>3800</v>
      </c>
      <c r="L2276" s="12" t="s">
        <v>371</v>
      </c>
      <c r="M2276" s="12" t="s">
        <v>371</v>
      </c>
      <c r="N2276" s="12" t="s">
        <v>91</v>
      </c>
      <c r="O2276" s="12" t="s">
        <v>91</v>
      </c>
      <c r="P2276" s="12" t="s">
        <v>91</v>
      </c>
      <c r="Q2276" s="12" t="s">
        <v>91</v>
      </c>
      <c r="R2276" s="12" t="s">
        <v>371</v>
      </c>
      <c r="S2276" s="12" t="s">
        <v>12542</v>
      </c>
      <c r="T2276" s="12" t="s">
        <v>18759</v>
      </c>
      <c r="U2276" s="12" t="s">
        <v>3808</v>
      </c>
      <c r="V2276" s="12" t="s">
        <v>372</v>
      </c>
      <c r="W2276" s="12" t="s">
        <v>3</v>
      </c>
      <c r="X2276" s="12" t="s">
        <v>1814</v>
      </c>
      <c r="Y2276" s="12" t="s">
        <v>1814</v>
      </c>
      <c r="Z2276" s="12" t="s">
        <v>12937</v>
      </c>
    </row>
    <row r="2277" spans="1:26">
      <c r="A2277" s="12" t="s">
        <v>177</v>
      </c>
      <c r="B2277" s="12" t="s">
        <v>19570</v>
      </c>
      <c r="C2277" s="12" t="s">
        <v>19571</v>
      </c>
      <c r="D2277" s="12" t="s">
        <v>19572</v>
      </c>
      <c r="E2277" s="12" t="s">
        <v>19533</v>
      </c>
      <c r="F2277" s="12" t="s">
        <v>1502</v>
      </c>
      <c r="G2277" s="12" t="s">
        <v>1546</v>
      </c>
      <c r="H2277" s="12" t="s">
        <v>1482</v>
      </c>
      <c r="I2277" s="12" t="s">
        <v>3800</v>
      </c>
      <c r="J2277" s="12" t="s">
        <v>3800</v>
      </c>
      <c r="K2277" s="12" t="s">
        <v>1482</v>
      </c>
      <c r="L2277" s="12" t="s">
        <v>3522</v>
      </c>
      <c r="M2277" s="12" t="s">
        <v>4781</v>
      </c>
      <c r="N2277" s="12" t="s">
        <v>3522</v>
      </c>
      <c r="O2277" s="12" t="s">
        <v>91</v>
      </c>
      <c r="P2277" s="12" t="s">
        <v>91</v>
      </c>
      <c r="Q2277" s="12" t="s">
        <v>375</v>
      </c>
      <c r="R2277" s="12" t="s">
        <v>4769</v>
      </c>
      <c r="S2277" s="12" t="s">
        <v>11539</v>
      </c>
      <c r="T2277" s="12" t="s">
        <v>17205</v>
      </c>
      <c r="U2277" s="12" t="s">
        <v>3808</v>
      </c>
      <c r="V2277" s="12" t="s">
        <v>16337</v>
      </c>
      <c r="W2277" s="12" t="s">
        <v>2</v>
      </c>
      <c r="X2277" s="12" t="s">
        <v>4776</v>
      </c>
      <c r="Y2277" s="12" t="s">
        <v>15388</v>
      </c>
      <c r="Z2277" s="12" t="s">
        <v>19573</v>
      </c>
    </row>
    <row r="2278" spans="1:26">
      <c r="A2278" s="12" t="s">
        <v>177</v>
      </c>
      <c r="B2278" s="12" t="s">
        <v>19574</v>
      </c>
      <c r="C2278" s="12" t="s">
        <v>19575</v>
      </c>
      <c r="D2278" s="12" t="s">
        <v>19576</v>
      </c>
      <c r="E2278" s="12" t="s">
        <v>19533</v>
      </c>
      <c r="F2278" s="12" t="s">
        <v>1592</v>
      </c>
      <c r="G2278" s="12" t="s">
        <v>1502</v>
      </c>
      <c r="H2278" s="12" t="s">
        <v>1482</v>
      </c>
      <c r="I2278" s="12" t="s">
        <v>1051</v>
      </c>
      <c r="J2278" s="12" t="s">
        <v>3800</v>
      </c>
      <c r="K2278" s="12" t="s">
        <v>3800</v>
      </c>
      <c r="L2278" s="12" t="s">
        <v>4769</v>
      </c>
      <c r="M2278" s="12" t="s">
        <v>2696</v>
      </c>
      <c r="N2278" s="12" t="s">
        <v>3522</v>
      </c>
      <c r="O2278" s="12" t="s">
        <v>371</v>
      </c>
      <c r="P2278" s="12" t="s">
        <v>91</v>
      </c>
      <c r="Q2278" s="12" t="s">
        <v>91</v>
      </c>
      <c r="R2278" s="12" t="s">
        <v>3969</v>
      </c>
      <c r="S2278" s="12" t="s">
        <v>11136</v>
      </c>
      <c r="T2278" s="12" t="s">
        <v>17561</v>
      </c>
      <c r="U2278" s="12" t="s">
        <v>15322</v>
      </c>
      <c r="V2278" s="12" t="s">
        <v>372</v>
      </c>
      <c r="W2278" s="12" t="s">
        <v>2</v>
      </c>
      <c r="X2278" s="12" t="s">
        <v>15403</v>
      </c>
      <c r="Y2278" s="12" t="s">
        <v>8960</v>
      </c>
      <c r="Z2278" s="12" t="s">
        <v>19577</v>
      </c>
    </row>
    <row r="2279" spans="1:26">
      <c r="A2279" s="12" t="s">
        <v>177</v>
      </c>
      <c r="B2279" s="12" t="s">
        <v>19578</v>
      </c>
      <c r="C2279" s="12" t="s">
        <v>19579</v>
      </c>
      <c r="D2279" s="12" t="s">
        <v>19580</v>
      </c>
      <c r="E2279" s="12" t="s">
        <v>19533</v>
      </c>
      <c r="F2279" s="12" t="s">
        <v>1698</v>
      </c>
      <c r="G2279" s="12" t="s">
        <v>1051</v>
      </c>
      <c r="H2279" s="12" t="s">
        <v>1051</v>
      </c>
      <c r="I2279" s="12" t="s">
        <v>3800</v>
      </c>
      <c r="J2279" s="12" t="s">
        <v>3800</v>
      </c>
      <c r="K2279" s="12" t="s">
        <v>3800</v>
      </c>
      <c r="L2279" s="12" t="s">
        <v>4781</v>
      </c>
      <c r="M2279" s="12" t="s">
        <v>3522</v>
      </c>
      <c r="N2279" s="12" t="s">
        <v>371</v>
      </c>
      <c r="O2279" s="12" t="s">
        <v>91</v>
      </c>
      <c r="P2279" s="12" t="s">
        <v>91</v>
      </c>
      <c r="Q2279" s="12" t="s">
        <v>91</v>
      </c>
      <c r="R2279" s="12" t="s">
        <v>3969</v>
      </c>
      <c r="S2279" s="12" t="s">
        <v>16423</v>
      </c>
      <c r="T2279" s="12" t="s">
        <v>19581</v>
      </c>
      <c r="U2279" s="12" t="s">
        <v>3808</v>
      </c>
      <c r="V2279" s="12" t="s">
        <v>372</v>
      </c>
      <c r="W2279" s="12" t="s">
        <v>10</v>
      </c>
      <c r="X2279" s="12" t="s">
        <v>14436</v>
      </c>
      <c r="Y2279" s="12" t="s">
        <v>15704</v>
      </c>
      <c r="Z2279" s="12" t="s">
        <v>19582</v>
      </c>
    </row>
    <row r="2280" spans="1:26">
      <c r="A2280" s="12" t="s">
        <v>177</v>
      </c>
      <c r="B2280" s="12" t="s">
        <v>19583</v>
      </c>
      <c r="C2280" s="12" t="s">
        <v>19584</v>
      </c>
      <c r="D2280" s="12" t="s">
        <v>19585</v>
      </c>
      <c r="E2280" s="12" t="s">
        <v>19533</v>
      </c>
      <c r="F2280" s="12" t="s">
        <v>3800</v>
      </c>
      <c r="G2280" s="12" t="s">
        <v>3800</v>
      </c>
      <c r="H2280" s="12" t="s">
        <v>3800</v>
      </c>
      <c r="I2280" s="12" t="s">
        <v>3800</v>
      </c>
      <c r="J2280" s="12" t="s">
        <v>3800</v>
      </c>
      <c r="K2280" s="12" t="s">
        <v>1744</v>
      </c>
      <c r="L2280" s="12" t="s">
        <v>91</v>
      </c>
      <c r="M2280" s="12" t="s">
        <v>91</v>
      </c>
      <c r="N2280" s="12" t="s">
        <v>91</v>
      </c>
      <c r="O2280" s="12" t="s">
        <v>91</v>
      </c>
      <c r="P2280" s="12" t="s">
        <v>91</v>
      </c>
      <c r="Q2280" s="12" t="s">
        <v>3969</v>
      </c>
      <c r="R2280" s="12" t="s">
        <v>3969</v>
      </c>
      <c r="S2280" s="12" t="s">
        <v>91</v>
      </c>
      <c r="T2280" s="12" t="s">
        <v>13483</v>
      </c>
      <c r="U2280" s="12" t="s">
        <v>3808</v>
      </c>
      <c r="V2280" s="12" t="s">
        <v>6841</v>
      </c>
      <c r="W2280" s="12" t="s">
        <v>91</v>
      </c>
      <c r="X2280" s="12" t="s">
        <v>19586</v>
      </c>
      <c r="Y2280" s="12" t="s">
        <v>19586</v>
      </c>
      <c r="Z2280" s="12" t="s">
        <v>91</v>
      </c>
    </row>
    <row r="2281" spans="1:26">
      <c r="A2281" s="12" t="s">
        <v>177</v>
      </c>
      <c r="B2281" s="12" t="s">
        <v>19587</v>
      </c>
      <c r="C2281" s="12" t="s">
        <v>19588</v>
      </c>
      <c r="D2281" s="12" t="s">
        <v>19589</v>
      </c>
      <c r="E2281" s="12" t="s">
        <v>19533</v>
      </c>
      <c r="F2281" s="12" t="s">
        <v>1592</v>
      </c>
      <c r="G2281" s="12" t="s">
        <v>1546</v>
      </c>
      <c r="H2281" s="12" t="s">
        <v>1051</v>
      </c>
      <c r="I2281" s="12" t="s">
        <v>3800</v>
      </c>
      <c r="J2281" s="12" t="s">
        <v>3800</v>
      </c>
      <c r="K2281" s="12" t="s">
        <v>3800</v>
      </c>
      <c r="L2281" s="12" t="s">
        <v>3583</v>
      </c>
      <c r="M2281" s="12" t="s">
        <v>371</v>
      </c>
      <c r="N2281" s="12" t="s">
        <v>371</v>
      </c>
      <c r="O2281" s="12" t="s">
        <v>91</v>
      </c>
      <c r="P2281" s="12" t="s">
        <v>91</v>
      </c>
      <c r="Q2281" s="12" t="s">
        <v>91</v>
      </c>
      <c r="R2281" s="12" t="s">
        <v>1355</v>
      </c>
      <c r="S2281" s="12" t="s">
        <v>17822</v>
      </c>
      <c r="T2281" s="12" t="s">
        <v>17871</v>
      </c>
      <c r="U2281" s="12" t="s">
        <v>3808</v>
      </c>
      <c r="V2281" s="12" t="s">
        <v>372</v>
      </c>
      <c r="W2281" s="12" t="s">
        <v>3</v>
      </c>
      <c r="X2281" s="12" t="s">
        <v>17135</v>
      </c>
      <c r="Y2281" s="12" t="s">
        <v>17442</v>
      </c>
      <c r="Z2281" s="12" t="s">
        <v>19365</v>
      </c>
    </row>
    <row r="2282" spans="1:26">
      <c r="A2282" s="12" t="s">
        <v>177</v>
      </c>
      <c r="B2282" s="12" t="s">
        <v>19590</v>
      </c>
      <c r="C2282" s="12" t="s">
        <v>19591</v>
      </c>
      <c r="D2282" s="12" t="s">
        <v>19592</v>
      </c>
      <c r="E2282" s="12" t="s">
        <v>19533</v>
      </c>
      <c r="F2282" s="12" t="s">
        <v>1721</v>
      </c>
      <c r="G2282" s="12" t="s">
        <v>1051</v>
      </c>
      <c r="H2282" s="12" t="s">
        <v>3800</v>
      </c>
      <c r="I2282" s="12" t="s">
        <v>3800</v>
      </c>
      <c r="J2282" s="12" t="s">
        <v>3800</v>
      </c>
      <c r="K2282" s="12" t="s">
        <v>3800</v>
      </c>
      <c r="L2282" s="12" t="s">
        <v>4286</v>
      </c>
      <c r="M2282" s="12" t="s">
        <v>3522</v>
      </c>
      <c r="N2282" s="12" t="s">
        <v>91</v>
      </c>
      <c r="O2282" s="12" t="s">
        <v>91</v>
      </c>
      <c r="P2282" s="12" t="s">
        <v>91</v>
      </c>
      <c r="Q2282" s="12" t="s">
        <v>91</v>
      </c>
      <c r="R2282" s="12" t="s">
        <v>6402</v>
      </c>
      <c r="S2282" s="12" t="s">
        <v>19593</v>
      </c>
      <c r="T2282" s="12" t="s">
        <v>8958</v>
      </c>
      <c r="U2282" s="12" t="s">
        <v>3808</v>
      </c>
      <c r="V2282" s="12" t="s">
        <v>372</v>
      </c>
      <c r="W2282" s="12" t="s">
        <v>10</v>
      </c>
      <c r="X2282" s="12" t="s">
        <v>13495</v>
      </c>
      <c r="Y2282" s="12" t="s">
        <v>16479</v>
      </c>
      <c r="Z2282" s="12" t="s">
        <v>19594</v>
      </c>
    </row>
    <row r="2283" spans="1:26">
      <c r="A2283" s="12" t="s">
        <v>177</v>
      </c>
      <c r="B2283" s="12" t="s">
        <v>19595</v>
      </c>
      <c r="C2283" s="12" t="s">
        <v>19596</v>
      </c>
      <c r="D2283" s="12" t="s">
        <v>19597</v>
      </c>
      <c r="E2283" s="12" t="s">
        <v>19533</v>
      </c>
      <c r="F2283" s="12" t="s">
        <v>1592</v>
      </c>
      <c r="G2283" s="12" t="s">
        <v>1546</v>
      </c>
      <c r="H2283" s="12" t="s">
        <v>1051</v>
      </c>
      <c r="I2283" s="12" t="s">
        <v>3800</v>
      </c>
      <c r="J2283" s="12" t="s">
        <v>3800</v>
      </c>
      <c r="K2283" s="12" t="s">
        <v>3800</v>
      </c>
      <c r="L2283" s="12" t="s">
        <v>3522</v>
      </c>
      <c r="M2283" s="12" t="s">
        <v>3522</v>
      </c>
      <c r="N2283" s="12" t="s">
        <v>3522</v>
      </c>
      <c r="O2283" s="12" t="s">
        <v>91</v>
      </c>
      <c r="P2283" s="12" t="s">
        <v>91</v>
      </c>
      <c r="Q2283" s="12" t="s">
        <v>91</v>
      </c>
      <c r="R2283" s="12" t="s">
        <v>3522</v>
      </c>
      <c r="S2283" s="12" t="s">
        <v>17822</v>
      </c>
      <c r="T2283" s="12" t="s">
        <v>19010</v>
      </c>
      <c r="U2283" s="12" t="s">
        <v>3808</v>
      </c>
      <c r="V2283" s="12" t="s">
        <v>372</v>
      </c>
      <c r="W2283" s="12" t="s">
        <v>2</v>
      </c>
      <c r="X2283" s="12" t="s">
        <v>1814</v>
      </c>
      <c r="Y2283" s="12" t="s">
        <v>1814</v>
      </c>
      <c r="Z2283" s="12" t="s">
        <v>12937</v>
      </c>
    </row>
    <row r="2284" spans="1:26">
      <c r="A2284" s="12" t="s">
        <v>177</v>
      </c>
      <c r="B2284" s="12" t="s">
        <v>19598</v>
      </c>
      <c r="C2284" s="12" t="s">
        <v>19599</v>
      </c>
      <c r="D2284" s="12" t="s">
        <v>19600</v>
      </c>
      <c r="E2284" s="12" t="s">
        <v>19533</v>
      </c>
      <c r="F2284" s="12" t="s">
        <v>1657</v>
      </c>
      <c r="G2284" s="12" t="s">
        <v>1504</v>
      </c>
      <c r="H2284" s="12" t="s">
        <v>3800</v>
      </c>
      <c r="I2284" s="12" t="s">
        <v>3800</v>
      </c>
      <c r="J2284" s="12" t="s">
        <v>3800</v>
      </c>
      <c r="K2284" s="12" t="s">
        <v>1051</v>
      </c>
      <c r="L2284" s="12" t="s">
        <v>3663</v>
      </c>
      <c r="M2284" s="12" t="s">
        <v>2315</v>
      </c>
      <c r="N2284" s="12" t="s">
        <v>91</v>
      </c>
      <c r="O2284" s="12" t="s">
        <v>91</v>
      </c>
      <c r="P2284" s="12" t="s">
        <v>91</v>
      </c>
      <c r="Q2284" s="12" t="s">
        <v>371</v>
      </c>
      <c r="R2284" s="12" t="s">
        <v>3492</v>
      </c>
      <c r="S2284" s="12" t="s">
        <v>14768</v>
      </c>
      <c r="T2284" s="12" t="s">
        <v>19601</v>
      </c>
      <c r="U2284" s="12" t="s">
        <v>3808</v>
      </c>
      <c r="V2284" s="12" t="s">
        <v>1276</v>
      </c>
      <c r="W2284" s="12" t="s">
        <v>10</v>
      </c>
      <c r="X2284" s="12" t="s">
        <v>1467</v>
      </c>
      <c r="Y2284" s="12" t="s">
        <v>18978</v>
      </c>
      <c r="Z2284" s="12" t="s">
        <v>19602</v>
      </c>
    </row>
    <row r="2285" spans="1:26">
      <c r="A2285" s="12" t="s">
        <v>177</v>
      </c>
      <c r="B2285" s="12" t="s">
        <v>19603</v>
      </c>
      <c r="C2285" s="12" t="s">
        <v>19604</v>
      </c>
      <c r="D2285" s="12" t="s">
        <v>19605</v>
      </c>
      <c r="E2285" s="12" t="s">
        <v>19533</v>
      </c>
      <c r="F2285" s="12" t="s">
        <v>3800</v>
      </c>
      <c r="G2285" s="12" t="s">
        <v>1504</v>
      </c>
      <c r="H2285" s="12" t="s">
        <v>1482</v>
      </c>
      <c r="I2285" s="12" t="s">
        <v>1504</v>
      </c>
      <c r="J2285" s="12" t="s">
        <v>1502</v>
      </c>
      <c r="K2285" s="12" t="s">
        <v>1482</v>
      </c>
      <c r="L2285" s="12" t="s">
        <v>91</v>
      </c>
      <c r="M2285" s="12" t="s">
        <v>371</v>
      </c>
      <c r="N2285" s="12" t="s">
        <v>375</v>
      </c>
      <c r="O2285" s="12" t="s">
        <v>371</v>
      </c>
      <c r="P2285" s="12" t="s">
        <v>371</v>
      </c>
      <c r="Q2285" s="12" t="s">
        <v>371</v>
      </c>
      <c r="R2285" s="12" t="s">
        <v>9283</v>
      </c>
      <c r="S2285" s="12" t="s">
        <v>19606</v>
      </c>
      <c r="T2285" s="12" t="s">
        <v>19607</v>
      </c>
      <c r="U2285" s="12" t="s">
        <v>19070</v>
      </c>
      <c r="V2285" s="12" t="s">
        <v>16337</v>
      </c>
      <c r="W2285" s="12" t="s">
        <v>3</v>
      </c>
      <c r="X2285" s="12" t="s">
        <v>16366</v>
      </c>
      <c r="Y2285" s="12" t="s">
        <v>15264</v>
      </c>
      <c r="Z2285" s="12" t="s">
        <v>19608</v>
      </c>
    </row>
    <row r="2286" spans="1:26">
      <c r="A2286" s="12" t="s">
        <v>177</v>
      </c>
      <c r="B2286" s="12" t="s">
        <v>19609</v>
      </c>
      <c r="C2286" s="12" t="s">
        <v>19610</v>
      </c>
      <c r="D2286" s="12" t="s">
        <v>19611</v>
      </c>
      <c r="E2286" s="12" t="s">
        <v>19533</v>
      </c>
      <c r="F2286" s="12" t="s">
        <v>1546</v>
      </c>
      <c r="G2286" s="12" t="s">
        <v>1504</v>
      </c>
      <c r="H2286" s="12" t="s">
        <v>3800</v>
      </c>
      <c r="I2286" s="12" t="s">
        <v>3800</v>
      </c>
      <c r="J2286" s="12" t="s">
        <v>1502</v>
      </c>
      <c r="K2286" s="12" t="s">
        <v>1051</v>
      </c>
      <c r="L2286" s="12" t="s">
        <v>2315</v>
      </c>
      <c r="M2286" s="12" t="s">
        <v>2172</v>
      </c>
      <c r="N2286" s="12" t="s">
        <v>91</v>
      </c>
      <c r="O2286" s="12" t="s">
        <v>91</v>
      </c>
      <c r="P2286" s="12" t="s">
        <v>371</v>
      </c>
      <c r="Q2286" s="12" t="s">
        <v>371</v>
      </c>
      <c r="R2286" s="12" t="s">
        <v>3023</v>
      </c>
      <c r="S2286" s="12" t="s">
        <v>19612</v>
      </c>
      <c r="T2286" s="12" t="s">
        <v>19613</v>
      </c>
      <c r="U2286" s="12" t="s">
        <v>16948</v>
      </c>
      <c r="V2286" s="12" t="s">
        <v>1276</v>
      </c>
      <c r="W2286" s="12" t="s">
        <v>3</v>
      </c>
      <c r="X2286" s="12" t="s">
        <v>14777</v>
      </c>
      <c r="Y2286" s="12" t="s">
        <v>13799</v>
      </c>
      <c r="Z2286" s="12" t="s">
        <v>19614</v>
      </c>
    </row>
    <row r="2287" spans="1:26">
      <c r="A2287" s="12" t="s">
        <v>177</v>
      </c>
      <c r="B2287" s="12" t="s">
        <v>19615</v>
      </c>
      <c r="C2287" s="12" t="s">
        <v>19616</v>
      </c>
      <c r="D2287" s="12" t="s">
        <v>19617</v>
      </c>
      <c r="E2287" s="12" t="s">
        <v>19533</v>
      </c>
      <c r="F2287" s="12" t="s">
        <v>1590</v>
      </c>
      <c r="G2287" s="12" t="s">
        <v>1482</v>
      </c>
      <c r="H2287" s="12" t="s">
        <v>3800</v>
      </c>
      <c r="I2287" s="12" t="s">
        <v>3800</v>
      </c>
      <c r="J2287" s="12" t="s">
        <v>3800</v>
      </c>
      <c r="K2287" s="12" t="s">
        <v>1051</v>
      </c>
      <c r="L2287" s="12" t="s">
        <v>4985</v>
      </c>
      <c r="M2287" s="12" t="s">
        <v>375</v>
      </c>
      <c r="N2287" s="12" t="s">
        <v>91</v>
      </c>
      <c r="O2287" s="12" t="s">
        <v>91</v>
      </c>
      <c r="P2287" s="12" t="s">
        <v>91</v>
      </c>
      <c r="Q2287" s="12" t="s">
        <v>3522</v>
      </c>
      <c r="R2287" s="12" t="s">
        <v>3492</v>
      </c>
      <c r="S2287" s="12" t="s">
        <v>12638</v>
      </c>
      <c r="T2287" s="12" t="s">
        <v>19127</v>
      </c>
      <c r="U2287" s="12" t="s">
        <v>3808</v>
      </c>
      <c r="V2287" s="12" t="s">
        <v>1276</v>
      </c>
      <c r="W2287" s="12" t="s">
        <v>3</v>
      </c>
      <c r="X2287" s="12" t="s">
        <v>17808</v>
      </c>
      <c r="Y2287" s="12" t="s">
        <v>16712</v>
      </c>
      <c r="Z2287" s="12" t="s">
        <v>19618</v>
      </c>
    </row>
    <row r="2288" spans="1:26">
      <c r="A2288" s="12" t="s">
        <v>177</v>
      </c>
      <c r="B2288" s="12" t="s">
        <v>19619</v>
      </c>
      <c r="C2288" s="12" t="s">
        <v>19620</v>
      </c>
      <c r="D2288" s="12" t="s">
        <v>19621</v>
      </c>
      <c r="E2288" s="12" t="s">
        <v>19533</v>
      </c>
      <c r="F2288" s="12" t="s">
        <v>1592</v>
      </c>
      <c r="G2288" s="12" t="s">
        <v>1547</v>
      </c>
      <c r="H2288" s="12" t="s">
        <v>1051</v>
      </c>
      <c r="I2288" s="12" t="s">
        <v>1051</v>
      </c>
      <c r="J2288" s="12" t="s">
        <v>3800</v>
      </c>
      <c r="K2288" s="12" t="s">
        <v>3800</v>
      </c>
      <c r="L2288" s="12" t="s">
        <v>3442</v>
      </c>
      <c r="M2288" s="12" t="s">
        <v>471</v>
      </c>
      <c r="N2288" s="12" t="s">
        <v>371</v>
      </c>
      <c r="O2288" s="12" t="s">
        <v>371</v>
      </c>
      <c r="P2288" s="12" t="s">
        <v>91</v>
      </c>
      <c r="Q2288" s="12" t="s">
        <v>91</v>
      </c>
      <c r="R2288" s="12" t="s">
        <v>3583</v>
      </c>
      <c r="S2288" s="12" t="s">
        <v>18691</v>
      </c>
      <c r="T2288" s="12" t="s">
        <v>19622</v>
      </c>
      <c r="U2288" s="12" t="s">
        <v>15322</v>
      </c>
      <c r="V2288" s="12" t="s">
        <v>372</v>
      </c>
      <c r="W2288" s="12" t="s">
        <v>3</v>
      </c>
      <c r="X2288" s="12" t="s">
        <v>17892</v>
      </c>
      <c r="Y2288" s="12" t="s">
        <v>17118</v>
      </c>
      <c r="Z2288" s="12" t="s">
        <v>19623</v>
      </c>
    </row>
    <row r="2289" spans="1:26">
      <c r="A2289" s="12" t="s">
        <v>177</v>
      </c>
      <c r="B2289" s="12" t="s">
        <v>19624</v>
      </c>
      <c r="C2289" s="12" t="s">
        <v>19625</v>
      </c>
      <c r="D2289" s="12" t="s">
        <v>19626</v>
      </c>
      <c r="E2289" s="12" t="s">
        <v>19533</v>
      </c>
      <c r="F2289" s="12" t="s">
        <v>1546</v>
      </c>
      <c r="G2289" s="12" t="s">
        <v>1547</v>
      </c>
      <c r="H2289" s="12" t="s">
        <v>1482</v>
      </c>
      <c r="I2289" s="12" t="s">
        <v>3800</v>
      </c>
      <c r="J2289" s="12" t="s">
        <v>3800</v>
      </c>
      <c r="K2289" s="12" t="s">
        <v>1051</v>
      </c>
      <c r="L2289" s="12" t="s">
        <v>4781</v>
      </c>
      <c r="M2289" s="12" t="s">
        <v>3522</v>
      </c>
      <c r="N2289" s="12" t="s">
        <v>3522</v>
      </c>
      <c r="O2289" s="12" t="s">
        <v>91</v>
      </c>
      <c r="P2289" s="12" t="s">
        <v>91</v>
      </c>
      <c r="Q2289" s="12" t="s">
        <v>371</v>
      </c>
      <c r="R2289" s="12" t="s">
        <v>4769</v>
      </c>
      <c r="S2289" s="12" t="s">
        <v>9785</v>
      </c>
      <c r="T2289" s="12" t="s">
        <v>12998</v>
      </c>
      <c r="U2289" s="12" t="s">
        <v>3808</v>
      </c>
      <c r="V2289" s="12" t="s">
        <v>1276</v>
      </c>
      <c r="W2289" s="12" t="s">
        <v>2</v>
      </c>
      <c r="X2289" s="12" t="s">
        <v>18279</v>
      </c>
      <c r="Y2289" s="12" t="s">
        <v>11022</v>
      </c>
      <c r="Z2289" s="12" t="s">
        <v>19627</v>
      </c>
    </row>
    <row r="2290" spans="1:26">
      <c r="A2290" s="12" t="s">
        <v>177</v>
      </c>
      <c r="B2290" s="12" t="s">
        <v>19628</v>
      </c>
      <c r="C2290" s="12" t="s">
        <v>19629</v>
      </c>
      <c r="D2290" s="12" t="s">
        <v>19630</v>
      </c>
      <c r="E2290" s="12" t="s">
        <v>19533</v>
      </c>
      <c r="F2290" s="12" t="s">
        <v>1547</v>
      </c>
      <c r="G2290" s="12" t="s">
        <v>1546</v>
      </c>
      <c r="H2290" s="12" t="s">
        <v>3800</v>
      </c>
      <c r="I2290" s="12" t="s">
        <v>3800</v>
      </c>
      <c r="J2290" s="12" t="s">
        <v>1482</v>
      </c>
      <c r="K2290" s="12" t="s">
        <v>1051</v>
      </c>
      <c r="L2290" s="12" t="s">
        <v>471</v>
      </c>
      <c r="M2290" s="12" t="s">
        <v>4088</v>
      </c>
      <c r="N2290" s="12" t="s">
        <v>91</v>
      </c>
      <c r="O2290" s="12" t="s">
        <v>91</v>
      </c>
      <c r="P2290" s="12" t="s">
        <v>371</v>
      </c>
      <c r="Q2290" s="12" t="s">
        <v>371</v>
      </c>
      <c r="R2290" s="12" t="s">
        <v>1355</v>
      </c>
      <c r="S2290" s="12" t="s">
        <v>12485</v>
      </c>
      <c r="T2290" s="12" t="s">
        <v>19631</v>
      </c>
      <c r="U2290" s="12" t="s">
        <v>17019</v>
      </c>
      <c r="V2290" s="12" t="s">
        <v>1276</v>
      </c>
      <c r="W2290" s="12" t="s">
        <v>3</v>
      </c>
      <c r="X2290" s="12" t="s">
        <v>18978</v>
      </c>
      <c r="Y2290" s="12" t="s">
        <v>16598</v>
      </c>
      <c r="Z2290" s="12" t="s">
        <v>19632</v>
      </c>
    </row>
    <row r="2291" spans="1:26">
      <c r="A2291" s="12" t="s">
        <v>177</v>
      </c>
      <c r="B2291" s="12" t="s">
        <v>19633</v>
      </c>
      <c r="C2291" s="12" t="s">
        <v>19634</v>
      </c>
      <c r="D2291" s="12" t="s">
        <v>19635</v>
      </c>
      <c r="E2291" s="12" t="s">
        <v>19533</v>
      </c>
      <c r="F2291" s="12" t="s">
        <v>3800</v>
      </c>
      <c r="G2291" s="12" t="s">
        <v>3800</v>
      </c>
      <c r="H2291" s="12" t="s">
        <v>3800</v>
      </c>
      <c r="I2291" s="12" t="s">
        <v>3800</v>
      </c>
      <c r="J2291" s="12" t="s">
        <v>3800</v>
      </c>
      <c r="K2291" s="12" t="s">
        <v>1744</v>
      </c>
      <c r="L2291" s="12" t="s">
        <v>91</v>
      </c>
      <c r="M2291" s="12" t="s">
        <v>91</v>
      </c>
      <c r="N2291" s="12" t="s">
        <v>91</v>
      </c>
      <c r="O2291" s="12" t="s">
        <v>91</v>
      </c>
      <c r="P2291" s="12" t="s">
        <v>91</v>
      </c>
      <c r="Q2291" s="12" t="s">
        <v>375</v>
      </c>
      <c r="R2291" s="12" t="s">
        <v>375</v>
      </c>
      <c r="S2291" s="12" t="s">
        <v>91</v>
      </c>
      <c r="T2291" s="12" t="s">
        <v>19636</v>
      </c>
      <c r="U2291" s="12" t="s">
        <v>3808</v>
      </c>
      <c r="V2291" s="12" t="s">
        <v>6841</v>
      </c>
      <c r="W2291" s="12" t="s">
        <v>91</v>
      </c>
      <c r="X2291" s="12" t="s">
        <v>19637</v>
      </c>
      <c r="Y2291" s="12" t="s">
        <v>19637</v>
      </c>
      <c r="Z2291" s="12" t="s">
        <v>91</v>
      </c>
    </row>
    <row r="2292" spans="1:26">
      <c r="A2292" s="12" t="s">
        <v>177</v>
      </c>
      <c r="B2292" s="12" t="s">
        <v>19638</v>
      </c>
      <c r="C2292" s="12" t="s">
        <v>19639</v>
      </c>
      <c r="D2292" s="12" t="s">
        <v>19640</v>
      </c>
      <c r="E2292" s="12" t="s">
        <v>19533</v>
      </c>
      <c r="F2292" s="12" t="s">
        <v>1721</v>
      </c>
      <c r="G2292" s="12" t="s">
        <v>1051</v>
      </c>
      <c r="H2292" s="12" t="s">
        <v>3800</v>
      </c>
      <c r="I2292" s="12" t="s">
        <v>3800</v>
      </c>
      <c r="J2292" s="12" t="s">
        <v>3800</v>
      </c>
      <c r="K2292" s="12" t="s">
        <v>3800</v>
      </c>
      <c r="L2292" s="12" t="s">
        <v>3522</v>
      </c>
      <c r="M2292" s="12" t="s">
        <v>3522</v>
      </c>
      <c r="N2292" s="12" t="s">
        <v>91</v>
      </c>
      <c r="O2292" s="12" t="s">
        <v>91</v>
      </c>
      <c r="P2292" s="12" t="s">
        <v>91</v>
      </c>
      <c r="Q2292" s="12" t="s">
        <v>91</v>
      </c>
      <c r="R2292" s="12" t="s">
        <v>3522</v>
      </c>
      <c r="S2292" s="12" t="s">
        <v>19593</v>
      </c>
      <c r="T2292" s="12" t="s">
        <v>7876</v>
      </c>
      <c r="U2292" s="12" t="s">
        <v>3808</v>
      </c>
      <c r="V2292" s="12" t="s">
        <v>372</v>
      </c>
      <c r="W2292" s="12" t="s">
        <v>10</v>
      </c>
      <c r="X2292" s="12" t="s">
        <v>1814</v>
      </c>
      <c r="Y2292" s="12" t="s">
        <v>1814</v>
      </c>
      <c r="Z2292" s="12" t="s">
        <v>12937</v>
      </c>
    </row>
    <row r="2293" spans="1:26">
      <c r="A2293" s="12" t="s">
        <v>177</v>
      </c>
      <c r="B2293" s="12" t="s">
        <v>19641</v>
      </c>
      <c r="C2293" s="12" t="s">
        <v>19642</v>
      </c>
      <c r="D2293" s="12" t="s">
        <v>19643</v>
      </c>
      <c r="E2293" s="12" t="s">
        <v>19533</v>
      </c>
      <c r="F2293" s="12" t="s">
        <v>1504</v>
      </c>
      <c r="G2293" s="12" t="s">
        <v>1504</v>
      </c>
      <c r="H2293" s="12" t="s">
        <v>1504</v>
      </c>
      <c r="I2293" s="12" t="s">
        <v>1482</v>
      </c>
      <c r="J2293" s="12" t="s">
        <v>1051</v>
      </c>
      <c r="K2293" s="12" t="s">
        <v>1482</v>
      </c>
      <c r="L2293" s="12" t="s">
        <v>371</v>
      </c>
      <c r="M2293" s="12" t="s">
        <v>371</v>
      </c>
      <c r="N2293" s="12" t="s">
        <v>371</v>
      </c>
      <c r="O2293" s="12" t="s">
        <v>371</v>
      </c>
      <c r="P2293" s="12" t="s">
        <v>371</v>
      </c>
      <c r="Q2293" s="12" t="s">
        <v>371</v>
      </c>
      <c r="R2293" s="12" t="s">
        <v>371</v>
      </c>
      <c r="S2293" s="12" t="s">
        <v>17992</v>
      </c>
      <c r="T2293" s="12" t="s">
        <v>19469</v>
      </c>
      <c r="U2293" s="12" t="s">
        <v>19644</v>
      </c>
      <c r="V2293" s="12" t="s">
        <v>16337</v>
      </c>
      <c r="W2293" s="12" t="s">
        <v>3</v>
      </c>
      <c r="X2293" s="12" t="s">
        <v>1814</v>
      </c>
      <c r="Y2293" s="12" t="s">
        <v>1814</v>
      </c>
      <c r="Z2293" s="12" t="s">
        <v>12937</v>
      </c>
    </row>
    <row r="2294" spans="1:26">
      <c r="A2294" s="12" t="s">
        <v>177</v>
      </c>
      <c r="B2294" s="12" t="s">
        <v>19645</v>
      </c>
      <c r="C2294" s="12" t="s">
        <v>19646</v>
      </c>
      <c r="D2294" s="12" t="s">
        <v>19647</v>
      </c>
      <c r="E2294" s="12" t="s">
        <v>19533</v>
      </c>
      <c r="F2294" s="12" t="s">
        <v>1504</v>
      </c>
      <c r="G2294" s="12" t="s">
        <v>1502</v>
      </c>
      <c r="H2294" s="12" t="s">
        <v>1502</v>
      </c>
      <c r="I2294" s="12" t="s">
        <v>3800</v>
      </c>
      <c r="J2294" s="12" t="s">
        <v>3800</v>
      </c>
      <c r="K2294" s="12" t="s">
        <v>1504</v>
      </c>
      <c r="L2294" s="12" t="s">
        <v>2172</v>
      </c>
      <c r="M2294" s="12" t="s">
        <v>375</v>
      </c>
      <c r="N2294" s="12" t="s">
        <v>431</v>
      </c>
      <c r="O2294" s="12" t="s">
        <v>91</v>
      </c>
      <c r="P2294" s="12" t="s">
        <v>91</v>
      </c>
      <c r="Q2294" s="12" t="s">
        <v>2315</v>
      </c>
      <c r="R2294" s="12" t="s">
        <v>3442</v>
      </c>
      <c r="S2294" s="12" t="s">
        <v>19648</v>
      </c>
      <c r="T2294" s="12" t="s">
        <v>19649</v>
      </c>
      <c r="U2294" s="12" t="s">
        <v>3808</v>
      </c>
      <c r="V2294" s="12" t="s">
        <v>19650</v>
      </c>
      <c r="W2294" s="12" t="s">
        <v>3</v>
      </c>
      <c r="X2294" s="12" t="s">
        <v>19153</v>
      </c>
      <c r="Y2294" s="12" t="s">
        <v>15564</v>
      </c>
      <c r="Z2294" s="12" t="s">
        <v>19651</v>
      </c>
    </row>
    <row r="2295" spans="1:26">
      <c r="A2295" s="12" t="s">
        <v>177</v>
      </c>
      <c r="B2295" s="12" t="s">
        <v>19652</v>
      </c>
      <c r="C2295" s="12" t="s">
        <v>19653</v>
      </c>
      <c r="D2295" s="12" t="s">
        <v>19654</v>
      </c>
      <c r="E2295" s="12" t="s">
        <v>19533</v>
      </c>
      <c r="F2295" s="12" t="s">
        <v>1504</v>
      </c>
      <c r="G2295" s="12" t="s">
        <v>1547</v>
      </c>
      <c r="H2295" s="12" t="s">
        <v>1547</v>
      </c>
      <c r="I2295" s="12" t="s">
        <v>3800</v>
      </c>
      <c r="J2295" s="12" t="s">
        <v>1051</v>
      </c>
      <c r="K2295" s="12" t="s">
        <v>3800</v>
      </c>
      <c r="L2295" s="12" t="s">
        <v>2172</v>
      </c>
      <c r="M2295" s="12" t="s">
        <v>471</v>
      </c>
      <c r="N2295" s="12" t="s">
        <v>2038</v>
      </c>
      <c r="O2295" s="12" t="s">
        <v>91</v>
      </c>
      <c r="P2295" s="12" t="s">
        <v>371</v>
      </c>
      <c r="Q2295" s="12" t="s">
        <v>91</v>
      </c>
      <c r="R2295" s="12" t="s">
        <v>3023</v>
      </c>
      <c r="S2295" s="12" t="s">
        <v>18750</v>
      </c>
      <c r="T2295" s="12" t="s">
        <v>17299</v>
      </c>
      <c r="U2295" s="12" t="s">
        <v>15322</v>
      </c>
      <c r="V2295" s="12" t="s">
        <v>372</v>
      </c>
      <c r="W2295" s="12" t="s">
        <v>3</v>
      </c>
      <c r="X2295" s="12" t="s">
        <v>17430</v>
      </c>
      <c r="Y2295" s="12" t="s">
        <v>16240</v>
      </c>
      <c r="Z2295" s="12" t="s">
        <v>19655</v>
      </c>
    </row>
    <row r="2296" spans="1:26">
      <c r="A2296" s="12" t="s">
        <v>177</v>
      </c>
      <c r="B2296" s="12" t="s">
        <v>19656</v>
      </c>
      <c r="C2296" s="12" t="s">
        <v>19657</v>
      </c>
      <c r="D2296" s="12" t="s">
        <v>19658</v>
      </c>
      <c r="E2296" s="12" t="s">
        <v>19533</v>
      </c>
      <c r="F2296" s="12" t="s">
        <v>1744</v>
      </c>
      <c r="G2296" s="12" t="s">
        <v>3800</v>
      </c>
      <c r="H2296" s="12" t="s">
        <v>3800</v>
      </c>
      <c r="I2296" s="12" t="s">
        <v>3800</v>
      </c>
      <c r="J2296" s="12" t="s">
        <v>3800</v>
      </c>
      <c r="K2296" s="12" t="s">
        <v>3800</v>
      </c>
      <c r="L2296" s="12" t="s">
        <v>3522</v>
      </c>
      <c r="M2296" s="12" t="s">
        <v>91</v>
      </c>
      <c r="N2296" s="12" t="s">
        <v>91</v>
      </c>
      <c r="O2296" s="12" t="s">
        <v>91</v>
      </c>
      <c r="P2296" s="12" t="s">
        <v>91</v>
      </c>
      <c r="Q2296" s="12" t="s">
        <v>91</v>
      </c>
      <c r="R2296" s="12" t="s">
        <v>3522</v>
      </c>
      <c r="S2296" s="12" t="s">
        <v>14283</v>
      </c>
      <c r="T2296" s="12" t="s">
        <v>18998</v>
      </c>
      <c r="U2296" s="12" t="s">
        <v>3808</v>
      </c>
      <c r="V2296" s="12" t="s">
        <v>372</v>
      </c>
      <c r="W2296" s="12" t="s">
        <v>3</v>
      </c>
      <c r="X2296" s="12" t="s">
        <v>1814</v>
      </c>
      <c r="Y2296" s="12" t="s">
        <v>1814</v>
      </c>
      <c r="Z2296" s="12" t="s">
        <v>12937</v>
      </c>
    </row>
    <row r="2297" spans="1:26">
      <c r="A2297" s="12" t="s">
        <v>177</v>
      </c>
      <c r="B2297" s="12" t="s">
        <v>19659</v>
      </c>
      <c r="C2297" s="12" t="s">
        <v>19660</v>
      </c>
      <c r="D2297" s="12" t="s">
        <v>19661</v>
      </c>
      <c r="E2297" s="12" t="s">
        <v>19533</v>
      </c>
      <c r="F2297" s="12" t="s">
        <v>3800</v>
      </c>
      <c r="G2297" s="12" t="s">
        <v>3800</v>
      </c>
      <c r="H2297" s="12" t="s">
        <v>3800</v>
      </c>
      <c r="I2297" s="12" t="s">
        <v>3800</v>
      </c>
      <c r="J2297" s="12" t="s">
        <v>3800</v>
      </c>
      <c r="K2297" s="12" t="s">
        <v>1744</v>
      </c>
      <c r="L2297" s="12" t="s">
        <v>91</v>
      </c>
      <c r="M2297" s="12" t="s">
        <v>91</v>
      </c>
      <c r="N2297" s="12" t="s">
        <v>91</v>
      </c>
      <c r="O2297" s="12" t="s">
        <v>91</v>
      </c>
      <c r="P2297" s="12" t="s">
        <v>91</v>
      </c>
      <c r="Q2297" s="12" t="s">
        <v>4301</v>
      </c>
      <c r="R2297" s="12" t="s">
        <v>4301</v>
      </c>
      <c r="S2297" s="12" t="s">
        <v>91</v>
      </c>
      <c r="T2297" s="12" t="s">
        <v>19662</v>
      </c>
      <c r="U2297" s="12" t="s">
        <v>3808</v>
      </c>
      <c r="V2297" s="12" t="s">
        <v>6841</v>
      </c>
      <c r="W2297" s="12" t="s">
        <v>91</v>
      </c>
      <c r="X2297" s="12" t="s">
        <v>19663</v>
      </c>
      <c r="Y2297" s="12" t="s">
        <v>19663</v>
      </c>
      <c r="Z2297" s="12" t="s">
        <v>91</v>
      </c>
    </row>
    <row r="2298" spans="1:26">
      <c r="A2298" s="12" t="s">
        <v>177</v>
      </c>
      <c r="B2298" s="12" t="s">
        <v>19664</v>
      </c>
      <c r="C2298" s="12" t="s">
        <v>19665</v>
      </c>
      <c r="D2298" s="12" t="s">
        <v>19666</v>
      </c>
      <c r="E2298" s="12" t="s">
        <v>19533</v>
      </c>
      <c r="F2298" s="12" t="s">
        <v>1546</v>
      </c>
      <c r="G2298" s="12" t="s">
        <v>1592</v>
      </c>
      <c r="H2298" s="12" t="s">
        <v>3800</v>
      </c>
      <c r="I2298" s="12" t="s">
        <v>3800</v>
      </c>
      <c r="J2298" s="12" t="s">
        <v>3800</v>
      </c>
      <c r="K2298" s="12" t="s">
        <v>1051</v>
      </c>
      <c r="L2298" s="12" t="s">
        <v>2172</v>
      </c>
      <c r="M2298" s="12" t="s">
        <v>3492</v>
      </c>
      <c r="N2298" s="12" t="s">
        <v>91</v>
      </c>
      <c r="O2298" s="12" t="s">
        <v>91</v>
      </c>
      <c r="P2298" s="12" t="s">
        <v>91</v>
      </c>
      <c r="Q2298" s="12" t="s">
        <v>371</v>
      </c>
      <c r="R2298" s="12" t="s">
        <v>375</v>
      </c>
      <c r="S2298" s="12" t="s">
        <v>11192</v>
      </c>
      <c r="T2298" s="12" t="s">
        <v>13447</v>
      </c>
      <c r="U2298" s="12" t="s">
        <v>3808</v>
      </c>
      <c r="V2298" s="12" t="s">
        <v>1276</v>
      </c>
      <c r="W2298" s="12" t="s">
        <v>10</v>
      </c>
      <c r="X2298" s="12" t="s">
        <v>15988</v>
      </c>
      <c r="Y2298" s="12" t="s">
        <v>16557</v>
      </c>
      <c r="Z2298" s="12" t="s">
        <v>19667</v>
      </c>
    </row>
    <row r="2299" spans="1:26">
      <c r="A2299" s="12" t="s">
        <v>177</v>
      </c>
      <c r="B2299" s="12" t="s">
        <v>19668</v>
      </c>
      <c r="C2299" s="12" t="s">
        <v>19669</v>
      </c>
      <c r="D2299" s="12" t="s">
        <v>19670</v>
      </c>
      <c r="E2299" s="12" t="s">
        <v>19533</v>
      </c>
      <c r="F2299" s="12" t="s">
        <v>1504</v>
      </c>
      <c r="G2299" s="12" t="s">
        <v>1504</v>
      </c>
      <c r="H2299" s="12" t="s">
        <v>1547</v>
      </c>
      <c r="I2299" s="12" t="s">
        <v>1482</v>
      </c>
      <c r="J2299" s="12" t="s">
        <v>3800</v>
      </c>
      <c r="K2299" s="12" t="s">
        <v>1051</v>
      </c>
      <c r="L2299" s="12" t="s">
        <v>2315</v>
      </c>
      <c r="M2299" s="12" t="s">
        <v>3522</v>
      </c>
      <c r="N2299" s="12" t="s">
        <v>3663</v>
      </c>
      <c r="O2299" s="12" t="s">
        <v>3522</v>
      </c>
      <c r="P2299" s="12" t="s">
        <v>91</v>
      </c>
      <c r="Q2299" s="12" t="s">
        <v>371</v>
      </c>
      <c r="R2299" s="12" t="s">
        <v>3969</v>
      </c>
      <c r="S2299" s="12" t="s">
        <v>19612</v>
      </c>
      <c r="T2299" s="12" t="s">
        <v>12569</v>
      </c>
      <c r="U2299" s="12" t="s">
        <v>17019</v>
      </c>
      <c r="V2299" s="12" t="s">
        <v>1276</v>
      </c>
      <c r="W2299" s="12" t="s">
        <v>4</v>
      </c>
      <c r="X2299" s="12" t="s">
        <v>13339</v>
      </c>
      <c r="Y2299" s="12" t="s">
        <v>14977</v>
      </c>
      <c r="Z2299" s="12" t="s">
        <v>19671</v>
      </c>
    </row>
    <row r="2300" spans="1:26">
      <c r="A2300" s="12" t="s">
        <v>177</v>
      </c>
      <c r="B2300" s="12" t="s">
        <v>19672</v>
      </c>
      <c r="C2300" s="12" t="s">
        <v>19673</v>
      </c>
      <c r="D2300" s="12" t="s">
        <v>19674</v>
      </c>
      <c r="E2300" s="12" t="s">
        <v>19533</v>
      </c>
      <c r="F2300" s="12" t="s">
        <v>1657</v>
      </c>
      <c r="G2300" s="12" t="s">
        <v>1482</v>
      </c>
      <c r="H2300" s="12" t="s">
        <v>1482</v>
      </c>
      <c r="I2300" s="12" t="s">
        <v>3800</v>
      </c>
      <c r="J2300" s="12" t="s">
        <v>3800</v>
      </c>
      <c r="K2300" s="12" t="s">
        <v>3800</v>
      </c>
      <c r="L2300" s="12" t="s">
        <v>6802</v>
      </c>
      <c r="M2300" s="12" t="s">
        <v>375</v>
      </c>
      <c r="N2300" s="12" t="s">
        <v>3522</v>
      </c>
      <c r="O2300" s="12" t="s">
        <v>91</v>
      </c>
      <c r="P2300" s="12" t="s">
        <v>91</v>
      </c>
      <c r="Q2300" s="12" t="s">
        <v>91</v>
      </c>
      <c r="R2300" s="12" t="s">
        <v>4769</v>
      </c>
      <c r="S2300" s="12" t="s">
        <v>9595</v>
      </c>
      <c r="T2300" s="12" t="s">
        <v>91</v>
      </c>
      <c r="U2300" s="12" t="s">
        <v>3808</v>
      </c>
      <c r="V2300" s="12" t="s">
        <v>372</v>
      </c>
      <c r="W2300" s="12" t="s">
        <v>2</v>
      </c>
      <c r="X2300" s="12" t="s">
        <v>17858</v>
      </c>
      <c r="Y2300" s="12" t="s">
        <v>15635</v>
      </c>
      <c r="Z2300" s="12" t="s">
        <v>19675</v>
      </c>
    </row>
    <row r="2301" spans="1:26">
      <c r="A2301" s="12" t="s">
        <v>177</v>
      </c>
      <c r="B2301" s="12" t="s">
        <v>19676</v>
      </c>
      <c r="C2301" s="12" t="s">
        <v>19677</v>
      </c>
      <c r="D2301" s="12" t="s">
        <v>19678</v>
      </c>
      <c r="E2301" s="12" t="s">
        <v>19679</v>
      </c>
      <c r="F2301" s="12" t="s">
        <v>1504</v>
      </c>
      <c r="G2301" s="12" t="s">
        <v>1546</v>
      </c>
      <c r="H2301" s="12" t="s">
        <v>1504</v>
      </c>
      <c r="I2301" s="12" t="s">
        <v>3800</v>
      </c>
      <c r="J2301" s="12" t="s">
        <v>1051</v>
      </c>
      <c r="K2301" s="12" t="s">
        <v>3800</v>
      </c>
      <c r="L2301" s="12" t="s">
        <v>3522</v>
      </c>
      <c r="M2301" s="12" t="s">
        <v>3522</v>
      </c>
      <c r="N2301" s="12" t="s">
        <v>3522</v>
      </c>
      <c r="O2301" s="12" t="s">
        <v>91</v>
      </c>
      <c r="P2301" s="12" t="s">
        <v>371</v>
      </c>
      <c r="Q2301" s="12" t="s">
        <v>91</v>
      </c>
      <c r="R2301" s="12" t="s">
        <v>4286</v>
      </c>
      <c r="S2301" s="12" t="s">
        <v>5540</v>
      </c>
      <c r="T2301" s="12" t="s">
        <v>91</v>
      </c>
      <c r="U2301" s="12" t="s">
        <v>12043</v>
      </c>
      <c r="V2301" s="12" t="s">
        <v>372</v>
      </c>
      <c r="W2301" s="12" t="s">
        <v>2</v>
      </c>
      <c r="X2301" s="12" t="s">
        <v>13884</v>
      </c>
      <c r="Y2301" s="12" t="s">
        <v>14631</v>
      </c>
      <c r="Z2301" s="12" t="s">
        <v>19680</v>
      </c>
    </row>
    <row r="2302" spans="1:26">
      <c r="A2302" s="12" t="s">
        <v>177</v>
      </c>
      <c r="B2302" s="12" t="s">
        <v>19681</v>
      </c>
      <c r="C2302" s="12" t="s">
        <v>19682</v>
      </c>
      <c r="D2302" s="12" t="s">
        <v>19683</v>
      </c>
      <c r="E2302" s="12" t="s">
        <v>19679</v>
      </c>
      <c r="F2302" s="12" t="s">
        <v>1051</v>
      </c>
      <c r="G2302" s="12" t="s">
        <v>1051</v>
      </c>
      <c r="H2302" s="12" t="s">
        <v>1613</v>
      </c>
      <c r="I2302" s="12" t="s">
        <v>1504</v>
      </c>
      <c r="J2302" s="12" t="s">
        <v>3800</v>
      </c>
      <c r="K2302" s="12" t="s">
        <v>3800</v>
      </c>
      <c r="L2302" s="12" t="s">
        <v>3522</v>
      </c>
      <c r="M2302" s="12" t="s">
        <v>3522</v>
      </c>
      <c r="N2302" s="12" t="s">
        <v>3522</v>
      </c>
      <c r="O2302" s="12" t="s">
        <v>3522</v>
      </c>
      <c r="P2302" s="12" t="s">
        <v>91</v>
      </c>
      <c r="Q2302" s="12" t="s">
        <v>91</v>
      </c>
      <c r="R2302" s="12" t="s">
        <v>3522</v>
      </c>
      <c r="S2302" s="12" t="s">
        <v>18580</v>
      </c>
      <c r="T2302" s="12" t="s">
        <v>91</v>
      </c>
      <c r="U2302" s="12" t="s">
        <v>15629</v>
      </c>
      <c r="V2302" s="12" t="s">
        <v>372</v>
      </c>
      <c r="W2302" s="12" t="s">
        <v>4</v>
      </c>
      <c r="X2302" s="12" t="s">
        <v>1814</v>
      </c>
      <c r="Y2302" s="12" t="s">
        <v>1814</v>
      </c>
      <c r="Z2302" s="12" t="s">
        <v>12937</v>
      </c>
    </row>
    <row r="2303" spans="1:26">
      <c r="A2303" s="12" t="s">
        <v>177</v>
      </c>
      <c r="B2303" s="12" t="s">
        <v>19684</v>
      </c>
      <c r="C2303" s="12" t="s">
        <v>19685</v>
      </c>
      <c r="D2303" s="12" t="s">
        <v>19686</v>
      </c>
      <c r="E2303" s="12" t="s">
        <v>19679</v>
      </c>
      <c r="F2303" s="12" t="s">
        <v>1592</v>
      </c>
      <c r="G2303" s="12" t="s">
        <v>1547</v>
      </c>
      <c r="H2303" s="12" t="s">
        <v>1051</v>
      </c>
      <c r="I2303" s="12" t="s">
        <v>3800</v>
      </c>
      <c r="J2303" s="12" t="s">
        <v>3800</v>
      </c>
      <c r="K2303" s="12" t="s">
        <v>3800</v>
      </c>
      <c r="L2303" s="12" t="s">
        <v>3492</v>
      </c>
      <c r="M2303" s="12" t="s">
        <v>2038</v>
      </c>
      <c r="N2303" s="12" t="s">
        <v>3522</v>
      </c>
      <c r="O2303" s="12" t="s">
        <v>91</v>
      </c>
      <c r="P2303" s="12" t="s">
        <v>91</v>
      </c>
      <c r="Q2303" s="12" t="s">
        <v>91</v>
      </c>
      <c r="R2303" s="12" t="s">
        <v>7226</v>
      </c>
      <c r="S2303" s="12" t="s">
        <v>11192</v>
      </c>
      <c r="T2303" s="12" t="s">
        <v>15409</v>
      </c>
      <c r="U2303" s="12" t="s">
        <v>3808</v>
      </c>
      <c r="V2303" s="12" t="s">
        <v>372</v>
      </c>
      <c r="W2303" s="12" t="s">
        <v>2</v>
      </c>
      <c r="X2303" s="12" t="s">
        <v>16131</v>
      </c>
      <c r="Y2303" s="12" t="s">
        <v>17744</v>
      </c>
      <c r="Z2303" s="12" t="s">
        <v>19687</v>
      </c>
    </row>
    <row r="2304" spans="1:26">
      <c r="A2304" s="12" t="s">
        <v>177</v>
      </c>
      <c r="B2304" s="12" t="s">
        <v>19688</v>
      </c>
      <c r="C2304" s="12" t="s">
        <v>19689</v>
      </c>
      <c r="D2304" s="12" t="s">
        <v>19690</v>
      </c>
      <c r="E2304" s="12" t="s">
        <v>19679</v>
      </c>
      <c r="F2304" s="12" t="s">
        <v>1613</v>
      </c>
      <c r="G2304" s="12" t="s">
        <v>1547</v>
      </c>
      <c r="H2304" s="12" t="s">
        <v>3800</v>
      </c>
      <c r="I2304" s="12" t="s">
        <v>3800</v>
      </c>
      <c r="J2304" s="12" t="s">
        <v>3800</v>
      </c>
      <c r="K2304" s="12" t="s">
        <v>3800</v>
      </c>
      <c r="L2304" s="12" t="s">
        <v>4104</v>
      </c>
      <c r="M2304" s="12" t="s">
        <v>3663</v>
      </c>
      <c r="N2304" s="12" t="s">
        <v>91</v>
      </c>
      <c r="O2304" s="12" t="s">
        <v>91</v>
      </c>
      <c r="P2304" s="12" t="s">
        <v>91</v>
      </c>
      <c r="Q2304" s="12" t="s">
        <v>91</v>
      </c>
      <c r="R2304" s="12" t="s">
        <v>2698</v>
      </c>
      <c r="S2304" s="12" t="s">
        <v>17764</v>
      </c>
      <c r="T2304" s="12" t="s">
        <v>19691</v>
      </c>
      <c r="U2304" s="12" t="s">
        <v>3808</v>
      </c>
      <c r="V2304" s="12" t="s">
        <v>372</v>
      </c>
      <c r="W2304" s="12" t="s">
        <v>10</v>
      </c>
      <c r="X2304" s="12" t="s">
        <v>14406</v>
      </c>
      <c r="Y2304" s="12" t="s">
        <v>6463</v>
      </c>
      <c r="Z2304" s="12" t="s">
        <v>19692</v>
      </c>
    </row>
    <row r="2305" spans="1:26">
      <c r="A2305" s="12" t="s">
        <v>177</v>
      </c>
      <c r="B2305" s="12" t="s">
        <v>19693</v>
      </c>
      <c r="C2305" s="12" t="s">
        <v>19694</v>
      </c>
      <c r="D2305" s="12" t="s">
        <v>19695</v>
      </c>
      <c r="E2305" s="12" t="s">
        <v>19679</v>
      </c>
      <c r="F2305" s="12" t="s">
        <v>1613</v>
      </c>
      <c r="G2305" s="12" t="s">
        <v>1504</v>
      </c>
      <c r="H2305" s="12" t="s">
        <v>1051</v>
      </c>
      <c r="I2305" s="12" t="s">
        <v>3800</v>
      </c>
      <c r="J2305" s="12" t="s">
        <v>1051</v>
      </c>
      <c r="K2305" s="12" t="s">
        <v>3800</v>
      </c>
      <c r="L2305" s="12" t="s">
        <v>4481</v>
      </c>
      <c r="M2305" s="12" t="s">
        <v>371</v>
      </c>
      <c r="N2305" s="12" t="s">
        <v>371</v>
      </c>
      <c r="O2305" s="12" t="s">
        <v>91</v>
      </c>
      <c r="P2305" s="12" t="s">
        <v>371</v>
      </c>
      <c r="Q2305" s="12" t="s">
        <v>91</v>
      </c>
      <c r="R2305" s="12" t="s">
        <v>4165</v>
      </c>
      <c r="S2305" s="12" t="s">
        <v>9785</v>
      </c>
      <c r="T2305" s="12" t="s">
        <v>19696</v>
      </c>
      <c r="U2305" s="12" t="s">
        <v>12043</v>
      </c>
      <c r="V2305" s="12" t="s">
        <v>372</v>
      </c>
      <c r="W2305" s="12" t="s">
        <v>3</v>
      </c>
      <c r="X2305" s="12" t="s">
        <v>14978</v>
      </c>
      <c r="Y2305" s="12" t="s">
        <v>14757</v>
      </c>
      <c r="Z2305" s="12" t="s">
        <v>19697</v>
      </c>
    </row>
    <row r="2306" spans="1:26">
      <c r="A2306" s="12" t="s">
        <v>177</v>
      </c>
      <c r="B2306" s="12" t="s">
        <v>19698</v>
      </c>
      <c r="C2306" s="12" t="s">
        <v>19699</v>
      </c>
      <c r="D2306" s="12" t="s">
        <v>19700</v>
      </c>
      <c r="E2306" s="12" t="s">
        <v>19679</v>
      </c>
      <c r="F2306" s="12" t="s">
        <v>3800</v>
      </c>
      <c r="G2306" s="12" t="s">
        <v>1482</v>
      </c>
      <c r="H2306" s="12" t="s">
        <v>1546</v>
      </c>
      <c r="I2306" s="12" t="s">
        <v>1504</v>
      </c>
      <c r="J2306" s="12" t="s">
        <v>1051</v>
      </c>
      <c r="K2306" s="12" t="s">
        <v>1051</v>
      </c>
      <c r="L2306" s="12" t="s">
        <v>91</v>
      </c>
      <c r="M2306" s="12" t="s">
        <v>375</v>
      </c>
      <c r="N2306" s="12" t="s">
        <v>4088</v>
      </c>
      <c r="O2306" s="12" t="s">
        <v>2172</v>
      </c>
      <c r="P2306" s="12" t="s">
        <v>371</v>
      </c>
      <c r="Q2306" s="12" t="s">
        <v>371</v>
      </c>
      <c r="R2306" s="12" t="s">
        <v>7730</v>
      </c>
      <c r="S2306" s="12" t="s">
        <v>16342</v>
      </c>
      <c r="T2306" s="12" t="s">
        <v>7191</v>
      </c>
      <c r="U2306" s="12" t="s">
        <v>19701</v>
      </c>
      <c r="V2306" s="12" t="s">
        <v>964</v>
      </c>
      <c r="W2306" s="12" t="s">
        <v>3</v>
      </c>
      <c r="X2306" s="12" t="s">
        <v>16899</v>
      </c>
      <c r="Y2306" s="12" t="s">
        <v>15344</v>
      </c>
      <c r="Z2306" s="12" t="s">
        <v>19702</v>
      </c>
    </row>
    <row r="2307" spans="1:26">
      <c r="A2307" s="12" t="s">
        <v>177</v>
      </c>
      <c r="B2307" s="12" t="s">
        <v>19703</v>
      </c>
      <c r="C2307" s="12" t="s">
        <v>19704</v>
      </c>
      <c r="D2307" s="12" t="s">
        <v>19705</v>
      </c>
      <c r="E2307" s="12" t="s">
        <v>19679</v>
      </c>
      <c r="F2307" s="12" t="s">
        <v>1547</v>
      </c>
      <c r="G2307" s="12" t="s">
        <v>1504</v>
      </c>
      <c r="H2307" s="12" t="s">
        <v>1504</v>
      </c>
      <c r="I2307" s="12" t="s">
        <v>3800</v>
      </c>
      <c r="J2307" s="12" t="s">
        <v>1482</v>
      </c>
      <c r="K2307" s="12" t="s">
        <v>3800</v>
      </c>
      <c r="L2307" s="12" t="s">
        <v>3522</v>
      </c>
      <c r="M2307" s="12" t="s">
        <v>3522</v>
      </c>
      <c r="N2307" s="12" t="s">
        <v>3522</v>
      </c>
      <c r="O2307" s="12" t="s">
        <v>91</v>
      </c>
      <c r="P2307" s="12" t="s">
        <v>371</v>
      </c>
      <c r="Q2307" s="12" t="s">
        <v>91</v>
      </c>
      <c r="R2307" s="12" t="s">
        <v>2698</v>
      </c>
      <c r="S2307" s="12" t="s">
        <v>16403</v>
      </c>
      <c r="T2307" s="12" t="s">
        <v>17928</v>
      </c>
      <c r="U2307" s="12" t="s">
        <v>8290</v>
      </c>
      <c r="V2307" s="12" t="s">
        <v>372</v>
      </c>
      <c r="W2307" s="12" t="s">
        <v>2</v>
      </c>
      <c r="X2307" s="12" t="s">
        <v>2184</v>
      </c>
      <c r="Y2307" s="12" t="s">
        <v>11698</v>
      </c>
      <c r="Z2307" s="12" t="s">
        <v>19706</v>
      </c>
    </row>
    <row r="2308" spans="1:26">
      <c r="A2308" s="12" t="s">
        <v>177</v>
      </c>
      <c r="B2308" s="12" t="s">
        <v>19707</v>
      </c>
      <c r="C2308" s="12" t="s">
        <v>19708</v>
      </c>
      <c r="D2308" s="12" t="s">
        <v>19709</v>
      </c>
      <c r="E2308" s="12" t="s">
        <v>19679</v>
      </c>
      <c r="F2308" s="12" t="s">
        <v>1547</v>
      </c>
      <c r="G2308" s="12" t="s">
        <v>1547</v>
      </c>
      <c r="H2308" s="12" t="s">
        <v>1504</v>
      </c>
      <c r="I2308" s="12" t="s">
        <v>3800</v>
      </c>
      <c r="J2308" s="12" t="s">
        <v>3800</v>
      </c>
      <c r="K2308" s="12" t="s">
        <v>3800</v>
      </c>
      <c r="L2308" s="12" t="s">
        <v>2773</v>
      </c>
      <c r="M2308" s="12" t="s">
        <v>471</v>
      </c>
      <c r="N2308" s="12" t="s">
        <v>371</v>
      </c>
      <c r="O2308" s="12" t="s">
        <v>91</v>
      </c>
      <c r="P2308" s="12" t="s">
        <v>91</v>
      </c>
      <c r="Q2308" s="12" t="s">
        <v>91</v>
      </c>
      <c r="R2308" s="12" t="s">
        <v>7730</v>
      </c>
      <c r="S2308" s="12" t="s">
        <v>12355</v>
      </c>
      <c r="T2308" s="12" t="s">
        <v>17913</v>
      </c>
      <c r="U2308" s="12" t="s">
        <v>3808</v>
      </c>
      <c r="V2308" s="12" t="s">
        <v>372</v>
      </c>
      <c r="W2308" s="12" t="s">
        <v>3</v>
      </c>
      <c r="X2308" s="12" t="s">
        <v>13250</v>
      </c>
      <c r="Y2308" s="12" t="s">
        <v>17308</v>
      </c>
      <c r="Z2308" s="12" t="s">
        <v>19710</v>
      </c>
    </row>
    <row r="2309" spans="1:26">
      <c r="A2309" s="12" t="s">
        <v>177</v>
      </c>
      <c r="B2309" s="12" t="s">
        <v>19711</v>
      </c>
      <c r="C2309" s="12" t="s">
        <v>19712</v>
      </c>
      <c r="D2309" s="12" t="s">
        <v>19713</v>
      </c>
      <c r="E2309" s="12" t="s">
        <v>19679</v>
      </c>
      <c r="F2309" s="12" t="s">
        <v>3800</v>
      </c>
      <c r="G2309" s="12" t="s">
        <v>1053</v>
      </c>
      <c r="H2309" s="12" t="s">
        <v>1482</v>
      </c>
      <c r="I2309" s="12" t="s">
        <v>1051</v>
      </c>
      <c r="J2309" s="12" t="s">
        <v>1051</v>
      </c>
      <c r="K2309" s="12" t="s">
        <v>3800</v>
      </c>
      <c r="L2309" s="12" t="s">
        <v>91</v>
      </c>
      <c r="M2309" s="12" t="s">
        <v>2172</v>
      </c>
      <c r="N2309" s="12" t="s">
        <v>375</v>
      </c>
      <c r="O2309" s="12" t="s">
        <v>371</v>
      </c>
      <c r="P2309" s="12" t="s">
        <v>3522</v>
      </c>
      <c r="Q2309" s="12" t="s">
        <v>91</v>
      </c>
      <c r="R2309" s="12" t="s">
        <v>2191</v>
      </c>
      <c r="S2309" s="12" t="s">
        <v>19714</v>
      </c>
      <c r="T2309" s="12" t="s">
        <v>19715</v>
      </c>
      <c r="U2309" s="12" t="s">
        <v>8290</v>
      </c>
      <c r="V2309" s="12" t="s">
        <v>372</v>
      </c>
      <c r="W2309" s="12" t="s">
        <v>3</v>
      </c>
      <c r="X2309" s="12" t="s">
        <v>15382</v>
      </c>
      <c r="Y2309" s="12" t="s">
        <v>10724</v>
      </c>
      <c r="Z2309" s="12" t="s">
        <v>19716</v>
      </c>
    </row>
    <row r="2310" spans="1:26">
      <c r="A2310" s="12" t="s">
        <v>177</v>
      </c>
      <c r="B2310" s="12" t="s">
        <v>19717</v>
      </c>
      <c r="C2310" s="12" t="s">
        <v>19718</v>
      </c>
      <c r="D2310" s="12" t="s">
        <v>19719</v>
      </c>
      <c r="E2310" s="12" t="s">
        <v>19679</v>
      </c>
      <c r="F2310" s="12" t="s">
        <v>1657</v>
      </c>
      <c r="G2310" s="12" t="s">
        <v>1482</v>
      </c>
      <c r="H2310" s="12" t="s">
        <v>1051</v>
      </c>
      <c r="I2310" s="12" t="s">
        <v>3800</v>
      </c>
      <c r="J2310" s="12" t="s">
        <v>3800</v>
      </c>
      <c r="K2310" s="12" t="s">
        <v>3800</v>
      </c>
      <c r="L2310" s="12" t="s">
        <v>3522</v>
      </c>
      <c r="M2310" s="12" t="s">
        <v>3522</v>
      </c>
      <c r="N2310" s="12" t="s">
        <v>3522</v>
      </c>
      <c r="O2310" s="12" t="s">
        <v>91</v>
      </c>
      <c r="P2310" s="12" t="s">
        <v>91</v>
      </c>
      <c r="Q2310" s="12" t="s">
        <v>91</v>
      </c>
      <c r="R2310" s="12" t="s">
        <v>3522</v>
      </c>
      <c r="S2310" s="12" t="s">
        <v>19720</v>
      </c>
      <c r="T2310" s="12" t="s">
        <v>19721</v>
      </c>
      <c r="U2310" s="12" t="s">
        <v>3808</v>
      </c>
      <c r="V2310" s="12" t="s">
        <v>372</v>
      </c>
      <c r="W2310" s="12" t="s">
        <v>2</v>
      </c>
      <c r="X2310" s="12" t="s">
        <v>1814</v>
      </c>
      <c r="Y2310" s="12" t="s">
        <v>1814</v>
      </c>
      <c r="Z2310" s="12" t="s">
        <v>12937</v>
      </c>
    </row>
    <row r="2311" spans="1:26">
      <c r="A2311" s="12" t="s">
        <v>177</v>
      </c>
      <c r="B2311" s="12" t="s">
        <v>19722</v>
      </c>
      <c r="C2311" s="12" t="s">
        <v>19723</v>
      </c>
      <c r="D2311" s="12" t="s">
        <v>19724</v>
      </c>
      <c r="E2311" s="12" t="s">
        <v>19679</v>
      </c>
      <c r="F2311" s="12" t="s">
        <v>1721</v>
      </c>
      <c r="G2311" s="12" t="s">
        <v>3800</v>
      </c>
      <c r="H2311" s="12" t="s">
        <v>3800</v>
      </c>
      <c r="I2311" s="12" t="s">
        <v>3800</v>
      </c>
      <c r="J2311" s="12" t="s">
        <v>3800</v>
      </c>
      <c r="K2311" s="12" t="s">
        <v>3800</v>
      </c>
      <c r="L2311" s="12" t="s">
        <v>4286</v>
      </c>
      <c r="M2311" s="12" t="s">
        <v>91</v>
      </c>
      <c r="N2311" s="12" t="s">
        <v>91</v>
      </c>
      <c r="O2311" s="12" t="s">
        <v>91</v>
      </c>
      <c r="P2311" s="12" t="s">
        <v>91</v>
      </c>
      <c r="Q2311" s="12" t="s">
        <v>91</v>
      </c>
      <c r="R2311" s="12" t="s">
        <v>4286</v>
      </c>
      <c r="S2311" s="12" t="s">
        <v>14283</v>
      </c>
      <c r="T2311" s="12" t="s">
        <v>11440</v>
      </c>
      <c r="U2311" s="12" t="s">
        <v>3808</v>
      </c>
      <c r="V2311" s="12" t="s">
        <v>372</v>
      </c>
      <c r="W2311" s="12" t="s">
        <v>3</v>
      </c>
      <c r="X2311" s="12" t="s">
        <v>1814</v>
      </c>
      <c r="Y2311" s="12" t="s">
        <v>1814</v>
      </c>
      <c r="Z2311" s="12" t="s">
        <v>12937</v>
      </c>
    </row>
    <row r="2312" spans="1:26">
      <c r="A2312" s="12" t="s">
        <v>177</v>
      </c>
      <c r="B2312" s="12" t="s">
        <v>19725</v>
      </c>
      <c r="C2312" s="12" t="s">
        <v>19726</v>
      </c>
      <c r="D2312" s="12" t="s">
        <v>19727</v>
      </c>
      <c r="E2312" s="12" t="s">
        <v>19679</v>
      </c>
      <c r="F2312" s="12" t="s">
        <v>1592</v>
      </c>
      <c r="G2312" s="12" t="s">
        <v>1502</v>
      </c>
      <c r="H2312" s="12" t="s">
        <v>1051</v>
      </c>
      <c r="I2312" s="12" t="s">
        <v>3800</v>
      </c>
      <c r="J2312" s="12" t="s">
        <v>3800</v>
      </c>
      <c r="K2312" s="12" t="s">
        <v>1051</v>
      </c>
      <c r="L2312" s="12" t="s">
        <v>1355</v>
      </c>
      <c r="M2312" s="12" t="s">
        <v>431</v>
      </c>
      <c r="N2312" s="12" t="s">
        <v>371</v>
      </c>
      <c r="O2312" s="12" t="s">
        <v>91</v>
      </c>
      <c r="P2312" s="12" t="s">
        <v>91</v>
      </c>
      <c r="Q2312" s="12" t="s">
        <v>371</v>
      </c>
      <c r="R2312" s="12" t="s">
        <v>3970</v>
      </c>
      <c r="S2312" s="12" t="s">
        <v>10482</v>
      </c>
      <c r="T2312" s="12" t="s">
        <v>16903</v>
      </c>
      <c r="U2312" s="12" t="s">
        <v>3808</v>
      </c>
      <c r="V2312" s="12" t="s">
        <v>964</v>
      </c>
      <c r="W2312" s="12" t="s">
        <v>3</v>
      </c>
      <c r="X2312" s="12" t="s">
        <v>6557</v>
      </c>
      <c r="Y2312" s="12" t="s">
        <v>17766</v>
      </c>
      <c r="Z2312" s="12" t="s">
        <v>19728</v>
      </c>
    </row>
    <row r="2313" spans="1:26">
      <c r="A2313" s="12" t="s">
        <v>177</v>
      </c>
      <c r="B2313" s="12" t="s">
        <v>19729</v>
      </c>
      <c r="C2313" s="12" t="s">
        <v>19730</v>
      </c>
      <c r="D2313" s="12" t="s">
        <v>19731</v>
      </c>
      <c r="E2313" s="12" t="s">
        <v>19679</v>
      </c>
      <c r="F2313" s="12" t="s">
        <v>3800</v>
      </c>
      <c r="G2313" s="12" t="s">
        <v>3800</v>
      </c>
      <c r="H2313" s="12" t="s">
        <v>3800</v>
      </c>
      <c r="I2313" s="12" t="s">
        <v>3800</v>
      </c>
      <c r="J2313" s="12" t="s">
        <v>3800</v>
      </c>
      <c r="K2313" s="12" t="s">
        <v>1721</v>
      </c>
      <c r="L2313" s="12" t="s">
        <v>91</v>
      </c>
      <c r="M2313" s="12" t="s">
        <v>91</v>
      </c>
      <c r="N2313" s="12" t="s">
        <v>91</v>
      </c>
      <c r="O2313" s="12" t="s">
        <v>91</v>
      </c>
      <c r="P2313" s="12" t="s">
        <v>91</v>
      </c>
      <c r="Q2313" s="12" t="s">
        <v>7730</v>
      </c>
      <c r="R2313" s="12" t="s">
        <v>7730</v>
      </c>
      <c r="S2313" s="12" t="s">
        <v>91</v>
      </c>
      <c r="T2313" s="12" t="s">
        <v>19732</v>
      </c>
      <c r="U2313" s="12" t="s">
        <v>3808</v>
      </c>
      <c r="V2313" s="12" t="s">
        <v>6841</v>
      </c>
      <c r="W2313" s="12" t="s">
        <v>91</v>
      </c>
      <c r="X2313" s="12" t="s">
        <v>19733</v>
      </c>
      <c r="Y2313" s="12" t="s">
        <v>19733</v>
      </c>
      <c r="Z2313" s="12" t="s">
        <v>91</v>
      </c>
    </row>
    <row r="2314" spans="1:26">
      <c r="A2314" s="12" t="s">
        <v>177</v>
      </c>
      <c r="B2314" s="12" t="s">
        <v>1640</v>
      </c>
      <c r="C2314" s="12" t="s">
        <v>19734</v>
      </c>
      <c r="D2314" s="12" t="s">
        <v>19735</v>
      </c>
      <c r="E2314" s="12" t="s">
        <v>19679</v>
      </c>
      <c r="F2314" s="12" t="s">
        <v>1504</v>
      </c>
      <c r="G2314" s="12" t="s">
        <v>1482</v>
      </c>
      <c r="H2314" s="12" t="s">
        <v>1482</v>
      </c>
      <c r="I2314" s="12" t="s">
        <v>1051</v>
      </c>
      <c r="J2314" s="12" t="s">
        <v>1504</v>
      </c>
      <c r="K2314" s="12" t="s">
        <v>1482</v>
      </c>
      <c r="L2314" s="12" t="s">
        <v>2315</v>
      </c>
      <c r="M2314" s="12" t="s">
        <v>3522</v>
      </c>
      <c r="N2314" s="12" t="s">
        <v>3522</v>
      </c>
      <c r="O2314" s="12" t="s">
        <v>3522</v>
      </c>
      <c r="P2314" s="12" t="s">
        <v>371</v>
      </c>
      <c r="Q2314" s="12" t="s">
        <v>371</v>
      </c>
      <c r="R2314" s="12" t="s">
        <v>3143</v>
      </c>
      <c r="S2314" s="12" t="s">
        <v>19736</v>
      </c>
      <c r="T2314" s="12" t="s">
        <v>13371</v>
      </c>
      <c r="U2314" s="12" t="s">
        <v>19701</v>
      </c>
      <c r="V2314" s="12" t="s">
        <v>17975</v>
      </c>
      <c r="W2314" s="12" t="s">
        <v>4</v>
      </c>
      <c r="X2314" s="12" t="s">
        <v>2652</v>
      </c>
      <c r="Y2314" s="12" t="s">
        <v>11177</v>
      </c>
      <c r="Z2314" s="12" t="s">
        <v>19737</v>
      </c>
    </row>
    <row r="2315" spans="1:26">
      <c r="A2315" s="12" t="s">
        <v>177</v>
      </c>
      <c r="B2315" s="12" t="s">
        <v>19738</v>
      </c>
      <c r="C2315" s="12" t="s">
        <v>19739</v>
      </c>
      <c r="D2315" s="12" t="s">
        <v>19740</v>
      </c>
      <c r="E2315" s="12" t="s">
        <v>19679</v>
      </c>
      <c r="F2315" s="12" t="s">
        <v>1482</v>
      </c>
      <c r="G2315" s="12" t="s">
        <v>1504</v>
      </c>
      <c r="H2315" s="12" t="s">
        <v>1502</v>
      </c>
      <c r="I2315" s="12" t="s">
        <v>1504</v>
      </c>
      <c r="J2315" s="12" t="s">
        <v>3800</v>
      </c>
      <c r="K2315" s="12" t="s">
        <v>1051</v>
      </c>
      <c r="L2315" s="12" t="s">
        <v>371</v>
      </c>
      <c r="M2315" s="12" t="s">
        <v>371</v>
      </c>
      <c r="N2315" s="12" t="s">
        <v>431</v>
      </c>
      <c r="O2315" s="12" t="s">
        <v>2172</v>
      </c>
      <c r="P2315" s="12" t="s">
        <v>91</v>
      </c>
      <c r="Q2315" s="12" t="s">
        <v>371</v>
      </c>
      <c r="R2315" s="12" t="s">
        <v>3970</v>
      </c>
      <c r="S2315" s="12" t="s">
        <v>13522</v>
      </c>
      <c r="T2315" s="12" t="s">
        <v>19469</v>
      </c>
      <c r="U2315" s="12" t="s">
        <v>15629</v>
      </c>
      <c r="V2315" s="12" t="s">
        <v>964</v>
      </c>
      <c r="W2315" s="12" t="s">
        <v>3</v>
      </c>
      <c r="X2315" s="12" t="s">
        <v>17538</v>
      </c>
      <c r="Y2315" s="12" t="s">
        <v>17623</v>
      </c>
      <c r="Z2315" s="12" t="s">
        <v>19741</v>
      </c>
    </row>
    <row r="2316" spans="1:26">
      <c r="A2316" s="12" t="s">
        <v>177</v>
      </c>
      <c r="B2316" s="12" t="s">
        <v>19742</v>
      </c>
      <c r="C2316" s="12" t="s">
        <v>19743</v>
      </c>
      <c r="D2316" s="12" t="s">
        <v>19744</v>
      </c>
      <c r="E2316" s="12" t="s">
        <v>19679</v>
      </c>
      <c r="F2316" s="12" t="s">
        <v>1590</v>
      </c>
      <c r="G2316" s="12" t="s">
        <v>1051</v>
      </c>
      <c r="H2316" s="12" t="s">
        <v>3800</v>
      </c>
      <c r="I2316" s="12" t="s">
        <v>3800</v>
      </c>
      <c r="J2316" s="12" t="s">
        <v>3800</v>
      </c>
      <c r="K2316" s="12" t="s">
        <v>1051</v>
      </c>
      <c r="L2316" s="12" t="s">
        <v>3522</v>
      </c>
      <c r="M2316" s="12" t="s">
        <v>3522</v>
      </c>
      <c r="N2316" s="12" t="s">
        <v>91</v>
      </c>
      <c r="O2316" s="12" t="s">
        <v>91</v>
      </c>
      <c r="P2316" s="12" t="s">
        <v>91</v>
      </c>
      <c r="Q2316" s="12" t="s">
        <v>3522</v>
      </c>
      <c r="R2316" s="12" t="s">
        <v>3522</v>
      </c>
      <c r="S2316" s="12" t="s">
        <v>15825</v>
      </c>
      <c r="T2316" s="12" t="s">
        <v>10474</v>
      </c>
      <c r="U2316" s="12" t="s">
        <v>3808</v>
      </c>
      <c r="V2316" s="12" t="s">
        <v>964</v>
      </c>
      <c r="W2316" s="12" t="s">
        <v>10</v>
      </c>
      <c r="X2316" s="12" t="s">
        <v>1814</v>
      </c>
      <c r="Y2316" s="12" t="s">
        <v>1814</v>
      </c>
      <c r="Z2316" s="12" t="s">
        <v>12937</v>
      </c>
    </row>
    <row r="2317" spans="1:26">
      <c r="A2317" s="12" t="s">
        <v>177</v>
      </c>
      <c r="B2317" s="12" t="s">
        <v>19745</v>
      </c>
      <c r="C2317" s="12" t="s">
        <v>19746</v>
      </c>
      <c r="D2317" s="12" t="s">
        <v>19747</v>
      </c>
      <c r="E2317" s="12" t="s">
        <v>19679</v>
      </c>
      <c r="F2317" s="12" t="s">
        <v>1592</v>
      </c>
      <c r="G2317" s="12" t="s">
        <v>1482</v>
      </c>
      <c r="H2317" s="12" t="s">
        <v>1504</v>
      </c>
      <c r="I2317" s="12" t="s">
        <v>3800</v>
      </c>
      <c r="J2317" s="12" t="s">
        <v>3800</v>
      </c>
      <c r="K2317" s="12" t="s">
        <v>1051</v>
      </c>
      <c r="L2317" s="12" t="s">
        <v>1355</v>
      </c>
      <c r="M2317" s="12" t="s">
        <v>375</v>
      </c>
      <c r="N2317" s="12" t="s">
        <v>371</v>
      </c>
      <c r="O2317" s="12" t="s">
        <v>91</v>
      </c>
      <c r="P2317" s="12" t="s">
        <v>91</v>
      </c>
      <c r="Q2317" s="12" t="s">
        <v>371</v>
      </c>
      <c r="R2317" s="12" t="s">
        <v>3970</v>
      </c>
      <c r="S2317" s="12" t="s">
        <v>14010</v>
      </c>
      <c r="T2317" s="12" t="s">
        <v>11440</v>
      </c>
      <c r="U2317" s="12" t="s">
        <v>3808</v>
      </c>
      <c r="V2317" s="12" t="s">
        <v>964</v>
      </c>
      <c r="W2317" s="12" t="s">
        <v>3</v>
      </c>
      <c r="X2317" s="12" t="s">
        <v>12851</v>
      </c>
      <c r="Y2317" s="12" t="s">
        <v>17291</v>
      </c>
      <c r="Z2317" s="12" t="s">
        <v>19748</v>
      </c>
    </row>
    <row r="2318" spans="1:26">
      <c r="A2318" s="12" t="s">
        <v>177</v>
      </c>
      <c r="B2318" s="12" t="s">
        <v>19749</v>
      </c>
      <c r="C2318" s="12" t="s">
        <v>19750</v>
      </c>
      <c r="D2318" s="12" t="s">
        <v>19751</v>
      </c>
      <c r="E2318" s="12" t="s">
        <v>19679</v>
      </c>
      <c r="F2318" s="12" t="s">
        <v>1482</v>
      </c>
      <c r="G2318" s="12" t="s">
        <v>1051</v>
      </c>
      <c r="H2318" s="12" t="s">
        <v>1546</v>
      </c>
      <c r="I2318" s="12" t="s">
        <v>1051</v>
      </c>
      <c r="J2318" s="12" t="s">
        <v>1051</v>
      </c>
      <c r="K2318" s="12" t="s">
        <v>1482</v>
      </c>
      <c r="L2318" s="12" t="s">
        <v>375</v>
      </c>
      <c r="M2318" s="12" t="s">
        <v>3522</v>
      </c>
      <c r="N2318" s="12" t="s">
        <v>4781</v>
      </c>
      <c r="O2318" s="12" t="s">
        <v>3522</v>
      </c>
      <c r="P2318" s="12" t="s">
        <v>371</v>
      </c>
      <c r="Q2318" s="12" t="s">
        <v>371</v>
      </c>
      <c r="R2318" s="12" t="s">
        <v>2731</v>
      </c>
      <c r="S2318" s="12" t="s">
        <v>19752</v>
      </c>
      <c r="T2318" s="12" t="s">
        <v>19696</v>
      </c>
      <c r="U2318" s="12" t="s">
        <v>8290</v>
      </c>
      <c r="V2318" s="12" t="s">
        <v>17975</v>
      </c>
      <c r="W2318" s="12" t="s">
        <v>4</v>
      </c>
      <c r="X2318" s="12" t="s">
        <v>15812</v>
      </c>
      <c r="Y2318" s="12" t="s">
        <v>15028</v>
      </c>
      <c r="Z2318" s="12" t="s">
        <v>19753</v>
      </c>
    </row>
    <row r="2319" spans="1:26">
      <c r="A2319" s="12" t="s">
        <v>177</v>
      </c>
      <c r="B2319" s="12" t="s">
        <v>19754</v>
      </c>
      <c r="C2319" s="12" t="s">
        <v>19755</v>
      </c>
      <c r="D2319" s="12" t="s">
        <v>19756</v>
      </c>
      <c r="E2319" s="12" t="s">
        <v>19679</v>
      </c>
      <c r="F2319" s="12" t="s">
        <v>1590</v>
      </c>
      <c r="G2319" s="12" t="s">
        <v>1482</v>
      </c>
      <c r="H2319" s="12" t="s">
        <v>3800</v>
      </c>
      <c r="I2319" s="12" t="s">
        <v>3800</v>
      </c>
      <c r="J2319" s="12" t="s">
        <v>3800</v>
      </c>
      <c r="K2319" s="12" t="s">
        <v>3800</v>
      </c>
      <c r="L2319" s="12" t="s">
        <v>371</v>
      </c>
      <c r="M2319" s="12" t="s">
        <v>371</v>
      </c>
      <c r="N2319" s="12" t="s">
        <v>91</v>
      </c>
      <c r="O2319" s="12" t="s">
        <v>91</v>
      </c>
      <c r="P2319" s="12" t="s">
        <v>91</v>
      </c>
      <c r="Q2319" s="12" t="s">
        <v>91</v>
      </c>
      <c r="R2319" s="12" t="s">
        <v>371</v>
      </c>
      <c r="S2319" s="12" t="s">
        <v>12638</v>
      </c>
      <c r="T2319" s="12" t="s">
        <v>19757</v>
      </c>
      <c r="U2319" s="12" t="s">
        <v>3808</v>
      </c>
      <c r="V2319" s="12" t="s">
        <v>372</v>
      </c>
      <c r="W2319" s="12" t="s">
        <v>3</v>
      </c>
      <c r="X2319" s="12" t="s">
        <v>1814</v>
      </c>
      <c r="Y2319" s="12" t="s">
        <v>1814</v>
      </c>
      <c r="Z2319" s="12" t="s">
        <v>12937</v>
      </c>
    </row>
    <row r="2320" spans="1:26">
      <c r="A2320" s="12" t="s">
        <v>177</v>
      </c>
      <c r="B2320" s="12" t="s">
        <v>19758</v>
      </c>
      <c r="C2320" s="12" t="s">
        <v>19759</v>
      </c>
      <c r="D2320" s="12" t="s">
        <v>19760</v>
      </c>
      <c r="E2320" s="12" t="s">
        <v>19679</v>
      </c>
      <c r="F2320" s="12" t="s">
        <v>1590</v>
      </c>
      <c r="G2320" s="12" t="s">
        <v>1482</v>
      </c>
      <c r="H2320" s="12" t="s">
        <v>3800</v>
      </c>
      <c r="I2320" s="12" t="s">
        <v>3800</v>
      </c>
      <c r="J2320" s="12" t="s">
        <v>3800</v>
      </c>
      <c r="K2320" s="12" t="s">
        <v>3800</v>
      </c>
      <c r="L2320" s="12" t="s">
        <v>371</v>
      </c>
      <c r="M2320" s="12" t="s">
        <v>371</v>
      </c>
      <c r="N2320" s="12" t="s">
        <v>91</v>
      </c>
      <c r="O2320" s="12" t="s">
        <v>91</v>
      </c>
      <c r="P2320" s="12" t="s">
        <v>91</v>
      </c>
      <c r="Q2320" s="12" t="s">
        <v>91</v>
      </c>
      <c r="R2320" s="12" t="s">
        <v>371</v>
      </c>
      <c r="S2320" s="12" t="s">
        <v>12638</v>
      </c>
      <c r="T2320" s="12" t="s">
        <v>17713</v>
      </c>
      <c r="U2320" s="12" t="s">
        <v>3808</v>
      </c>
      <c r="V2320" s="12" t="s">
        <v>372</v>
      </c>
      <c r="W2320" s="12" t="s">
        <v>3</v>
      </c>
      <c r="X2320" s="12" t="s">
        <v>1814</v>
      </c>
      <c r="Y2320" s="12" t="s">
        <v>1814</v>
      </c>
      <c r="Z2320" s="12" t="s">
        <v>12937</v>
      </c>
    </row>
    <row r="2321" spans="1:26">
      <c r="A2321" s="12" t="s">
        <v>177</v>
      </c>
      <c r="B2321" s="12" t="s">
        <v>19761</v>
      </c>
      <c r="C2321" s="12" t="s">
        <v>19762</v>
      </c>
      <c r="D2321" s="12" t="s">
        <v>19763</v>
      </c>
      <c r="E2321" s="12" t="s">
        <v>19679</v>
      </c>
      <c r="F2321" s="12" t="s">
        <v>1721</v>
      </c>
      <c r="G2321" s="12" t="s">
        <v>3800</v>
      </c>
      <c r="H2321" s="12" t="s">
        <v>3800</v>
      </c>
      <c r="I2321" s="12" t="s">
        <v>3800</v>
      </c>
      <c r="J2321" s="12" t="s">
        <v>3800</v>
      </c>
      <c r="K2321" s="12" t="s">
        <v>3800</v>
      </c>
      <c r="L2321" s="12" t="s">
        <v>3522</v>
      </c>
      <c r="M2321" s="12" t="s">
        <v>91</v>
      </c>
      <c r="N2321" s="12" t="s">
        <v>91</v>
      </c>
      <c r="O2321" s="12" t="s">
        <v>91</v>
      </c>
      <c r="P2321" s="12" t="s">
        <v>91</v>
      </c>
      <c r="Q2321" s="12" t="s">
        <v>91</v>
      </c>
      <c r="R2321" s="12" t="s">
        <v>3522</v>
      </c>
      <c r="S2321" s="12" t="s">
        <v>14283</v>
      </c>
      <c r="T2321" s="12" t="s">
        <v>16442</v>
      </c>
      <c r="U2321" s="12" t="s">
        <v>3808</v>
      </c>
      <c r="V2321" s="12" t="s">
        <v>372</v>
      </c>
      <c r="W2321" s="12" t="s">
        <v>3</v>
      </c>
      <c r="X2321" s="12" t="s">
        <v>1814</v>
      </c>
      <c r="Y2321" s="12" t="s">
        <v>1814</v>
      </c>
      <c r="Z2321" s="12" t="s">
        <v>12937</v>
      </c>
    </row>
    <row r="2322" spans="1:26">
      <c r="A2322" s="12" t="s">
        <v>177</v>
      </c>
      <c r="B2322" s="12" t="s">
        <v>19764</v>
      </c>
      <c r="C2322" s="12" t="s">
        <v>19765</v>
      </c>
      <c r="D2322" s="12" t="s">
        <v>19766</v>
      </c>
      <c r="E2322" s="12" t="s">
        <v>19679</v>
      </c>
      <c r="F2322" s="12" t="s">
        <v>1053</v>
      </c>
      <c r="G2322" s="12" t="s">
        <v>1482</v>
      </c>
      <c r="H2322" s="12" t="s">
        <v>1051</v>
      </c>
      <c r="I2322" s="12" t="s">
        <v>3800</v>
      </c>
      <c r="J2322" s="12" t="s">
        <v>3800</v>
      </c>
      <c r="K2322" s="12" t="s">
        <v>1051</v>
      </c>
      <c r="L2322" s="12" t="s">
        <v>3998</v>
      </c>
      <c r="M2322" s="12" t="s">
        <v>375</v>
      </c>
      <c r="N2322" s="12" t="s">
        <v>371</v>
      </c>
      <c r="O2322" s="12" t="s">
        <v>91</v>
      </c>
      <c r="P2322" s="12" t="s">
        <v>91</v>
      </c>
      <c r="Q2322" s="12" t="s">
        <v>3522</v>
      </c>
      <c r="R2322" s="12" t="s">
        <v>7226</v>
      </c>
      <c r="S2322" s="12" t="s">
        <v>13027</v>
      </c>
      <c r="T2322" s="12" t="s">
        <v>16099</v>
      </c>
      <c r="U2322" s="12" t="s">
        <v>3808</v>
      </c>
      <c r="V2322" s="12" t="s">
        <v>964</v>
      </c>
      <c r="W2322" s="12" t="s">
        <v>3</v>
      </c>
      <c r="X2322" s="12" t="s">
        <v>17242</v>
      </c>
      <c r="Y2322" s="12" t="s">
        <v>16018</v>
      </c>
      <c r="Z2322" s="12" t="s">
        <v>19767</v>
      </c>
    </row>
    <row r="2323" spans="1:26">
      <c r="A2323" s="12" t="s">
        <v>177</v>
      </c>
      <c r="B2323" s="12" t="s">
        <v>19768</v>
      </c>
      <c r="C2323" s="12" t="s">
        <v>19769</v>
      </c>
      <c r="D2323" s="12" t="s">
        <v>19770</v>
      </c>
      <c r="E2323" s="12" t="s">
        <v>19679</v>
      </c>
      <c r="F2323" s="12" t="s">
        <v>1504</v>
      </c>
      <c r="G2323" s="12" t="s">
        <v>1592</v>
      </c>
      <c r="H2323" s="12" t="s">
        <v>1482</v>
      </c>
      <c r="I2323" s="12" t="s">
        <v>3800</v>
      </c>
      <c r="J2323" s="12" t="s">
        <v>3800</v>
      </c>
      <c r="K2323" s="12" t="s">
        <v>1051</v>
      </c>
      <c r="L2323" s="12" t="s">
        <v>3522</v>
      </c>
      <c r="M2323" s="12" t="s">
        <v>4769</v>
      </c>
      <c r="N2323" s="12" t="s">
        <v>375</v>
      </c>
      <c r="O2323" s="12" t="s">
        <v>91</v>
      </c>
      <c r="P2323" s="12" t="s">
        <v>91</v>
      </c>
      <c r="Q2323" s="12" t="s">
        <v>371</v>
      </c>
      <c r="R2323" s="12" t="s">
        <v>5189</v>
      </c>
      <c r="S2323" s="12" t="s">
        <v>16603</v>
      </c>
      <c r="T2323" s="12" t="s">
        <v>19771</v>
      </c>
      <c r="U2323" s="12" t="s">
        <v>3808</v>
      </c>
      <c r="V2323" s="12" t="s">
        <v>964</v>
      </c>
      <c r="W2323" s="12" t="s">
        <v>10</v>
      </c>
      <c r="X2323" s="12" t="s">
        <v>17761</v>
      </c>
      <c r="Y2323" s="12" t="s">
        <v>17302</v>
      </c>
      <c r="Z2323" s="12" t="s">
        <v>19748</v>
      </c>
    </row>
    <row r="2324" spans="1:26">
      <c r="A2324" s="12" t="s">
        <v>177</v>
      </c>
      <c r="B2324" s="12" t="s">
        <v>1597</v>
      </c>
      <c r="C2324" s="12" t="s">
        <v>19772</v>
      </c>
      <c r="D2324" s="12" t="s">
        <v>19773</v>
      </c>
      <c r="E2324" s="12" t="s">
        <v>19679</v>
      </c>
      <c r="F2324" s="12" t="s">
        <v>3800</v>
      </c>
      <c r="G2324" s="12" t="s">
        <v>1657</v>
      </c>
      <c r="H2324" s="12" t="s">
        <v>1504</v>
      </c>
      <c r="I2324" s="12" t="s">
        <v>3800</v>
      </c>
      <c r="J2324" s="12" t="s">
        <v>3800</v>
      </c>
      <c r="K2324" s="12" t="s">
        <v>3800</v>
      </c>
      <c r="L2324" s="12" t="s">
        <v>91</v>
      </c>
      <c r="M2324" s="12" t="s">
        <v>6802</v>
      </c>
      <c r="N2324" s="12" t="s">
        <v>2315</v>
      </c>
      <c r="O2324" s="12" t="s">
        <v>91</v>
      </c>
      <c r="P2324" s="12" t="s">
        <v>91</v>
      </c>
      <c r="Q2324" s="12" t="s">
        <v>91</v>
      </c>
      <c r="R2324" s="12" t="s">
        <v>2698</v>
      </c>
      <c r="S2324" s="12" t="s">
        <v>5540</v>
      </c>
      <c r="T2324" s="12" t="s">
        <v>14806</v>
      </c>
      <c r="U2324" s="12" t="s">
        <v>3808</v>
      </c>
      <c r="V2324" s="12" t="s">
        <v>372</v>
      </c>
      <c r="W2324" s="12" t="s">
        <v>2</v>
      </c>
      <c r="X2324" s="12" t="s">
        <v>18214</v>
      </c>
      <c r="Y2324" s="12" t="s">
        <v>18407</v>
      </c>
      <c r="Z2324" s="12" t="s">
        <v>19774</v>
      </c>
    </row>
    <row r="2325" spans="1:26">
      <c r="A2325" s="12" t="s">
        <v>177</v>
      </c>
      <c r="B2325" s="12" t="s">
        <v>19775</v>
      </c>
      <c r="C2325" s="12" t="s">
        <v>19776</v>
      </c>
      <c r="D2325" s="12" t="s">
        <v>19777</v>
      </c>
      <c r="E2325" s="12" t="s">
        <v>19679</v>
      </c>
      <c r="F2325" s="12" t="s">
        <v>1592</v>
      </c>
      <c r="G2325" s="12" t="s">
        <v>1502</v>
      </c>
      <c r="H2325" s="12" t="s">
        <v>1482</v>
      </c>
      <c r="I2325" s="12" t="s">
        <v>3800</v>
      </c>
      <c r="J2325" s="12" t="s">
        <v>3800</v>
      </c>
      <c r="K2325" s="12" t="s">
        <v>3800</v>
      </c>
      <c r="L2325" s="12" t="s">
        <v>4769</v>
      </c>
      <c r="M2325" s="12" t="s">
        <v>3522</v>
      </c>
      <c r="N2325" s="12" t="s">
        <v>3522</v>
      </c>
      <c r="O2325" s="12" t="s">
        <v>91</v>
      </c>
      <c r="P2325" s="12" t="s">
        <v>91</v>
      </c>
      <c r="Q2325" s="12" t="s">
        <v>91</v>
      </c>
      <c r="R2325" s="12" t="s">
        <v>4286</v>
      </c>
      <c r="S2325" s="12" t="s">
        <v>11984</v>
      </c>
      <c r="T2325" s="12" t="s">
        <v>19778</v>
      </c>
      <c r="U2325" s="12" t="s">
        <v>3808</v>
      </c>
      <c r="V2325" s="12" t="s">
        <v>372</v>
      </c>
      <c r="W2325" s="12" t="s">
        <v>2</v>
      </c>
      <c r="X2325" s="12" t="s">
        <v>16871</v>
      </c>
      <c r="Y2325" s="12" t="s">
        <v>14047</v>
      </c>
      <c r="Z2325" s="12" t="s">
        <v>19779</v>
      </c>
    </row>
    <row r="2326" spans="1:26">
      <c r="A2326" s="12" t="s">
        <v>177</v>
      </c>
      <c r="B2326" s="12" t="s">
        <v>19780</v>
      </c>
      <c r="C2326" s="12" t="s">
        <v>19781</v>
      </c>
      <c r="D2326" s="12" t="s">
        <v>19782</v>
      </c>
      <c r="E2326" s="12" t="s">
        <v>19679</v>
      </c>
      <c r="F2326" s="12" t="s">
        <v>1053</v>
      </c>
      <c r="G2326" s="12" t="s">
        <v>1504</v>
      </c>
      <c r="H2326" s="12" t="s">
        <v>3800</v>
      </c>
      <c r="I2326" s="12" t="s">
        <v>3800</v>
      </c>
      <c r="J2326" s="12" t="s">
        <v>1051</v>
      </c>
      <c r="K2326" s="12" t="s">
        <v>3800</v>
      </c>
      <c r="L2326" s="12" t="s">
        <v>4674</v>
      </c>
      <c r="M2326" s="12" t="s">
        <v>371</v>
      </c>
      <c r="N2326" s="12" t="s">
        <v>91</v>
      </c>
      <c r="O2326" s="12" t="s">
        <v>91</v>
      </c>
      <c r="P2326" s="12" t="s">
        <v>371</v>
      </c>
      <c r="Q2326" s="12" t="s">
        <v>91</v>
      </c>
      <c r="R2326" s="12" t="s">
        <v>4165</v>
      </c>
      <c r="S2326" s="12" t="s">
        <v>11192</v>
      </c>
      <c r="T2326" s="12" t="s">
        <v>17713</v>
      </c>
      <c r="U2326" s="12" t="s">
        <v>12043</v>
      </c>
      <c r="V2326" s="12" t="s">
        <v>372</v>
      </c>
      <c r="W2326" s="12" t="s">
        <v>3</v>
      </c>
      <c r="X2326" s="12" t="s">
        <v>18967</v>
      </c>
      <c r="Y2326" s="12" t="s">
        <v>17363</v>
      </c>
      <c r="Z2326" s="12" t="s">
        <v>19783</v>
      </c>
    </row>
    <row r="2327" spans="1:26">
      <c r="A2327" s="12" t="s">
        <v>177</v>
      </c>
      <c r="B2327" s="12" t="s">
        <v>19784</v>
      </c>
      <c r="C2327" s="12" t="s">
        <v>19785</v>
      </c>
      <c r="D2327" s="12" t="s">
        <v>19786</v>
      </c>
      <c r="E2327" s="12" t="s">
        <v>19679</v>
      </c>
      <c r="F2327" s="12" t="s">
        <v>1547</v>
      </c>
      <c r="G2327" s="12" t="s">
        <v>1546</v>
      </c>
      <c r="H2327" s="12" t="s">
        <v>1051</v>
      </c>
      <c r="I2327" s="12" t="s">
        <v>3800</v>
      </c>
      <c r="J2327" s="12" t="s">
        <v>3800</v>
      </c>
      <c r="K2327" s="12" t="s">
        <v>1051</v>
      </c>
      <c r="L2327" s="12" t="s">
        <v>3522</v>
      </c>
      <c r="M2327" s="12" t="s">
        <v>3522</v>
      </c>
      <c r="N2327" s="12" t="s">
        <v>3522</v>
      </c>
      <c r="O2327" s="12" t="s">
        <v>91</v>
      </c>
      <c r="P2327" s="12" t="s">
        <v>91</v>
      </c>
      <c r="Q2327" s="12" t="s">
        <v>371</v>
      </c>
      <c r="R2327" s="12" t="s">
        <v>4286</v>
      </c>
      <c r="S2327" s="12" t="s">
        <v>14010</v>
      </c>
      <c r="T2327" s="12" t="s">
        <v>15774</v>
      </c>
      <c r="U2327" s="12" t="s">
        <v>3808</v>
      </c>
      <c r="V2327" s="12" t="s">
        <v>964</v>
      </c>
      <c r="W2327" s="12" t="s">
        <v>2</v>
      </c>
      <c r="X2327" s="12" t="s">
        <v>1814</v>
      </c>
      <c r="Y2327" s="12" t="s">
        <v>1814</v>
      </c>
      <c r="Z2327" s="12" t="s">
        <v>12937</v>
      </c>
    </row>
    <row r="2328" spans="1:26">
      <c r="A2328" s="12" t="s">
        <v>177</v>
      </c>
      <c r="B2328" s="12" t="s">
        <v>19787</v>
      </c>
      <c r="C2328" s="12" t="s">
        <v>19788</v>
      </c>
      <c r="D2328" s="12" t="s">
        <v>19789</v>
      </c>
      <c r="E2328" s="12" t="s">
        <v>19679</v>
      </c>
      <c r="F2328" s="12" t="s">
        <v>1547</v>
      </c>
      <c r="G2328" s="12" t="s">
        <v>1504</v>
      </c>
      <c r="H2328" s="12" t="s">
        <v>1504</v>
      </c>
      <c r="I2328" s="12" t="s">
        <v>1051</v>
      </c>
      <c r="J2328" s="12" t="s">
        <v>3800</v>
      </c>
      <c r="K2328" s="12" t="s">
        <v>1051</v>
      </c>
      <c r="L2328" s="12" t="s">
        <v>3663</v>
      </c>
      <c r="M2328" s="12" t="s">
        <v>2315</v>
      </c>
      <c r="N2328" s="12" t="s">
        <v>2172</v>
      </c>
      <c r="O2328" s="12" t="s">
        <v>3522</v>
      </c>
      <c r="P2328" s="12" t="s">
        <v>91</v>
      </c>
      <c r="Q2328" s="12" t="s">
        <v>3522</v>
      </c>
      <c r="R2328" s="12" t="s">
        <v>7226</v>
      </c>
      <c r="S2328" s="12" t="s">
        <v>8194</v>
      </c>
      <c r="T2328" s="12" t="s">
        <v>16419</v>
      </c>
      <c r="U2328" s="12" t="s">
        <v>12043</v>
      </c>
      <c r="V2328" s="12" t="s">
        <v>964</v>
      </c>
      <c r="W2328" s="12" t="s">
        <v>10</v>
      </c>
      <c r="X2328" s="12" t="s">
        <v>15090</v>
      </c>
      <c r="Y2328" s="12" t="s">
        <v>1901</v>
      </c>
      <c r="Z2328" s="12" t="s">
        <v>19790</v>
      </c>
    </row>
    <row r="2329" spans="1:26">
      <c r="A2329" s="12" t="s">
        <v>177</v>
      </c>
      <c r="B2329" s="12" t="s">
        <v>19791</v>
      </c>
      <c r="C2329" s="12" t="s">
        <v>19792</v>
      </c>
      <c r="D2329" s="12" t="s">
        <v>19793</v>
      </c>
      <c r="E2329" s="12" t="s">
        <v>19679</v>
      </c>
      <c r="F2329" s="12" t="s">
        <v>1721</v>
      </c>
      <c r="G2329" s="12" t="s">
        <v>3800</v>
      </c>
      <c r="H2329" s="12" t="s">
        <v>3800</v>
      </c>
      <c r="I2329" s="12" t="s">
        <v>3800</v>
      </c>
      <c r="J2329" s="12" t="s">
        <v>3800</v>
      </c>
      <c r="K2329" s="12" t="s">
        <v>3800</v>
      </c>
      <c r="L2329" s="12" t="s">
        <v>3647</v>
      </c>
      <c r="M2329" s="12" t="s">
        <v>91</v>
      </c>
      <c r="N2329" s="12" t="s">
        <v>91</v>
      </c>
      <c r="O2329" s="12" t="s">
        <v>91</v>
      </c>
      <c r="P2329" s="12" t="s">
        <v>91</v>
      </c>
      <c r="Q2329" s="12" t="s">
        <v>91</v>
      </c>
      <c r="R2329" s="12" t="s">
        <v>3647</v>
      </c>
      <c r="S2329" s="12" t="s">
        <v>14283</v>
      </c>
      <c r="T2329" s="12" t="s">
        <v>11323</v>
      </c>
      <c r="U2329" s="12" t="s">
        <v>3808</v>
      </c>
      <c r="V2329" s="12" t="s">
        <v>372</v>
      </c>
      <c r="W2329" s="12" t="s">
        <v>3</v>
      </c>
      <c r="X2329" s="12" t="s">
        <v>1814</v>
      </c>
      <c r="Y2329" s="12" t="s">
        <v>1814</v>
      </c>
      <c r="Z2329" s="12" t="s">
        <v>12937</v>
      </c>
    </row>
    <row r="2330" spans="1:26">
      <c r="A2330" s="12" t="s">
        <v>177</v>
      </c>
      <c r="B2330" s="12" t="s">
        <v>19794</v>
      </c>
      <c r="C2330" s="12" t="s">
        <v>19795</v>
      </c>
      <c r="D2330" s="12" t="s">
        <v>19796</v>
      </c>
      <c r="E2330" s="12" t="s">
        <v>19679</v>
      </c>
      <c r="F2330" s="12" t="s">
        <v>1051</v>
      </c>
      <c r="G2330" s="12" t="s">
        <v>1546</v>
      </c>
      <c r="H2330" s="12" t="s">
        <v>1482</v>
      </c>
      <c r="I2330" s="12" t="s">
        <v>1051</v>
      </c>
      <c r="J2330" s="12" t="s">
        <v>1504</v>
      </c>
      <c r="K2330" s="12" t="s">
        <v>3800</v>
      </c>
      <c r="L2330" s="12" t="s">
        <v>3522</v>
      </c>
      <c r="M2330" s="12" t="s">
        <v>4088</v>
      </c>
      <c r="N2330" s="12" t="s">
        <v>375</v>
      </c>
      <c r="O2330" s="12" t="s">
        <v>371</v>
      </c>
      <c r="P2330" s="12" t="s">
        <v>2315</v>
      </c>
      <c r="Q2330" s="12" t="s">
        <v>91</v>
      </c>
      <c r="R2330" s="12" t="s">
        <v>2191</v>
      </c>
      <c r="S2330" s="12" t="s">
        <v>19797</v>
      </c>
      <c r="T2330" s="12" t="s">
        <v>16913</v>
      </c>
      <c r="U2330" s="12" t="s">
        <v>19701</v>
      </c>
      <c r="V2330" s="12" t="s">
        <v>372</v>
      </c>
      <c r="W2330" s="12" t="s">
        <v>3</v>
      </c>
      <c r="X2330" s="12" t="s">
        <v>9335</v>
      </c>
      <c r="Y2330" s="12" t="s">
        <v>1027</v>
      </c>
      <c r="Z2330" s="12" t="s">
        <v>19798</v>
      </c>
    </row>
    <row r="2331" spans="1:26">
      <c r="A2331" s="12" t="s">
        <v>177</v>
      </c>
      <c r="B2331" s="12" t="s">
        <v>19799</v>
      </c>
      <c r="C2331" s="12" t="s">
        <v>19800</v>
      </c>
      <c r="D2331" s="12" t="s">
        <v>19801</v>
      </c>
      <c r="E2331" s="12" t="s">
        <v>19679</v>
      </c>
      <c r="F2331" s="12" t="s">
        <v>3800</v>
      </c>
      <c r="G2331" s="12" t="s">
        <v>3800</v>
      </c>
      <c r="H2331" s="12" t="s">
        <v>3800</v>
      </c>
      <c r="I2331" s="12" t="s">
        <v>3800</v>
      </c>
      <c r="J2331" s="12" t="s">
        <v>3800</v>
      </c>
      <c r="K2331" s="12" t="s">
        <v>1721</v>
      </c>
      <c r="L2331" s="12" t="s">
        <v>91</v>
      </c>
      <c r="M2331" s="12" t="s">
        <v>91</v>
      </c>
      <c r="N2331" s="12" t="s">
        <v>91</v>
      </c>
      <c r="O2331" s="12" t="s">
        <v>91</v>
      </c>
      <c r="P2331" s="12" t="s">
        <v>91</v>
      </c>
      <c r="Q2331" s="12" t="s">
        <v>7730</v>
      </c>
      <c r="R2331" s="12" t="s">
        <v>7730</v>
      </c>
      <c r="S2331" s="12" t="s">
        <v>91</v>
      </c>
      <c r="T2331" s="12" t="s">
        <v>17205</v>
      </c>
      <c r="U2331" s="12" t="s">
        <v>3808</v>
      </c>
      <c r="V2331" s="12" t="s">
        <v>6841</v>
      </c>
      <c r="W2331" s="12" t="s">
        <v>91</v>
      </c>
      <c r="X2331" s="12" t="s">
        <v>19802</v>
      </c>
      <c r="Y2331" s="12" t="s">
        <v>19802</v>
      </c>
      <c r="Z2331" s="12" t="s">
        <v>91</v>
      </c>
    </row>
    <row r="2332" spans="1:26">
      <c r="A2332" s="12" t="s">
        <v>177</v>
      </c>
      <c r="B2332" s="12" t="s">
        <v>19803</v>
      </c>
      <c r="C2332" s="12" t="s">
        <v>19804</v>
      </c>
      <c r="D2332" s="12" t="s">
        <v>19805</v>
      </c>
      <c r="E2332" s="12" t="s">
        <v>19679</v>
      </c>
      <c r="F2332" s="12" t="s">
        <v>3800</v>
      </c>
      <c r="G2332" s="12" t="s">
        <v>3800</v>
      </c>
      <c r="H2332" s="12" t="s">
        <v>3800</v>
      </c>
      <c r="I2332" s="12" t="s">
        <v>3800</v>
      </c>
      <c r="J2332" s="12" t="s">
        <v>3800</v>
      </c>
      <c r="K2332" s="12" t="s">
        <v>1721</v>
      </c>
      <c r="L2332" s="12" t="s">
        <v>91</v>
      </c>
      <c r="M2332" s="12" t="s">
        <v>91</v>
      </c>
      <c r="N2332" s="12" t="s">
        <v>91</v>
      </c>
      <c r="O2332" s="12" t="s">
        <v>91</v>
      </c>
      <c r="P2332" s="12" t="s">
        <v>91</v>
      </c>
      <c r="Q2332" s="12" t="s">
        <v>3647</v>
      </c>
      <c r="R2332" s="12" t="s">
        <v>3647</v>
      </c>
      <c r="S2332" s="12" t="s">
        <v>91</v>
      </c>
      <c r="T2332" s="12" t="s">
        <v>18797</v>
      </c>
      <c r="U2332" s="12" t="s">
        <v>3808</v>
      </c>
      <c r="V2332" s="12" t="s">
        <v>6841</v>
      </c>
      <c r="W2332" s="12" t="s">
        <v>91</v>
      </c>
      <c r="X2332" s="12" t="s">
        <v>19806</v>
      </c>
      <c r="Y2332" s="12" t="s">
        <v>19806</v>
      </c>
      <c r="Z2332" s="12" t="s">
        <v>91</v>
      </c>
    </row>
    <row r="2333" spans="1:26">
      <c r="A2333" s="12" t="s">
        <v>177</v>
      </c>
      <c r="B2333" s="12" t="s">
        <v>19807</v>
      </c>
      <c r="C2333" s="12" t="s">
        <v>19808</v>
      </c>
      <c r="D2333" s="12" t="s">
        <v>19809</v>
      </c>
      <c r="E2333" s="12" t="s">
        <v>19679</v>
      </c>
      <c r="F2333" s="12" t="s">
        <v>1613</v>
      </c>
      <c r="G2333" s="12" t="s">
        <v>1504</v>
      </c>
      <c r="H2333" s="12" t="s">
        <v>1482</v>
      </c>
      <c r="I2333" s="12" t="s">
        <v>3800</v>
      </c>
      <c r="J2333" s="12" t="s">
        <v>3800</v>
      </c>
      <c r="K2333" s="12" t="s">
        <v>3800</v>
      </c>
      <c r="L2333" s="12" t="s">
        <v>3522</v>
      </c>
      <c r="M2333" s="12" t="s">
        <v>3522</v>
      </c>
      <c r="N2333" s="12" t="s">
        <v>3522</v>
      </c>
      <c r="O2333" s="12" t="s">
        <v>91</v>
      </c>
      <c r="P2333" s="12" t="s">
        <v>91</v>
      </c>
      <c r="Q2333" s="12" t="s">
        <v>91</v>
      </c>
      <c r="R2333" s="12" t="s">
        <v>3522</v>
      </c>
      <c r="S2333" s="12" t="s">
        <v>11192</v>
      </c>
      <c r="T2333" s="12" t="s">
        <v>18587</v>
      </c>
      <c r="U2333" s="12" t="s">
        <v>3808</v>
      </c>
      <c r="V2333" s="12" t="s">
        <v>372</v>
      </c>
      <c r="W2333" s="12" t="s">
        <v>2</v>
      </c>
      <c r="X2333" s="12" t="s">
        <v>1814</v>
      </c>
      <c r="Y2333" s="12" t="s">
        <v>1814</v>
      </c>
      <c r="Z2333" s="12" t="s">
        <v>12937</v>
      </c>
    </row>
    <row r="2334" spans="1:26">
      <c r="A2334" s="12" t="s">
        <v>177</v>
      </c>
      <c r="B2334" s="12" t="s">
        <v>19810</v>
      </c>
      <c r="C2334" s="12" t="s">
        <v>19811</v>
      </c>
      <c r="D2334" s="12" t="s">
        <v>19812</v>
      </c>
      <c r="E2334" s="12" t="s">
        <v>19679</v>
      </c>
      <c r="F2334" s="12" t="s">
        <v>1051</v>
      </c>
      <c r="G2334" s="12" t="s">
        <v>1051</v>
      </c>
      <c r="H2334" s="12" t="s">
        <v>1482</v>
      </c>
      <c r="I2334" s="12" t="s">
        <v>1547</v>
      </c>
      <c r="J2334" s="12" t="s">
        <v>1502</v>
      </c>
      <c r="K2334" s="12" t="s">
        <v>3800</v>
      </c>
      <c r="L2334" s="12" t="s">
        <v>3522</v>
      </c>
      <c r="M2334" s="12" t="s">
        <v>371</v>
      </c>
      <c r="N2334" s="12" t="s">
        <v>375</v>
      </c>
      <c r="O2334" s="12" t="s">
        <v>371</v>
      </c>
      <c r="P2334" s="12" t="s">
        <v>371</v>
      </c>
      <c r="Q2334" s="12" t="s">
        <v>91</v>
      </c>
      <c r="R2334" s="12" t="s">
        <v>3970</v>
      </c>
      <c r="S2334" s="12" t="s">
        <v>19813</v>
      </c>
      <c r="T2334" s="12" t="s">
        <v>11090</v>
      </c>
      <c r="U2334" s="12" t="s">
        <v>19814</v>
      </c>
      <c r="V2334" s="12" t="s">
        <v>372</v>
      </c>
      <c r="W2334" s="12" t="s">
        <v>3</v>
      </c>
      <c r="X2334" s="12" t="s">
        <v>12919</v>
      </c>
      <c r="Y2334" s="12" t="s">
        <v>2057</v>
      </c>
      <c r="Z2334" s="12" t="s">
        <v>19815</v>
      </c>
    </row>
    <row r="2335" spans="1:26">
      <c r="A2335" s="12" t="s">
        <v>177</v>
      </c>
      <c r="B2335" s="12" t="s">
        <v>19816</v>
      </c>
      <c r="C2335" s="12" t="s">
        <v>19817</v>
      </c>
      <c r="D2335" s="12" t="s">
        <v>19818</v>
      </c>
      <c r="E2335" s="12" t="s">
        <v>19679</v>
      </c>
      <c r="F2335" s="12" t="s">
        <v>1051</v>
      </c>
      <c r="G2335" s="12" t="s">
        <v>1051</v>
      </c>
      <c r="H2335" s="12" t="s">
        <v>1613</v>
      </c>
      <c r="I2335" s="12" t="s">
        <v>1482</v>
      </c>
      <c r="J2335" s="12" t="s">
        <v>1051</v>
      </c>
      <c r="K2335" s="12" t="s">
        <v>3800</v>
      </c>
      <c r="L2335" s="12" t="s">
        <v>371</v>
      </c>
      <c r="M2335" s="12" t="s">
        <v>3522</v>
      </c>
      <c r="N2335" s="12" t="s">
        <v>4481</v>
      </c>
      <c r="O2335" s="12" t="s">
        <v>375</v>
      </c>
      <c r="P2335" s="12" t="s">
        <v>371</v>
      </c>
      <c r="Q2335" s="12" t="s">
        <v>91</v>
      </c>
      <c r="R2335" s="12" t="s">
        <v>7730</v>
      </c>
      <c r="S2335" s="12" t="s">
        <v>19819</v>
      </c>
      <c r="T2335" s="12" t="s">
        <v>18785</v>
      </c>
      <c r="U2335" s="12" t="s">
        <v>15629</v>
      </c>
      <c r="V2335" s="12" t="s">
        <v>372</v>
      </c>
      <c r="W2335" s="12" t="s">
        <v>10</v>
      </c>
      <c r="X2335" s="12" t="s">
        <v>12517</v>
      </c>
      <c r="Y2335" s="12" t="s">
        <v>11754</v>
      </c>
      <c r="Z2335" s="12" t="s">
        <v>19820</v>
      </c>
    </row>
    <row r="2336" spans="1:26">
      <c r="A2336" s="12" t="s">
        <v>177</v>
      </c>
      <c r="B2336" s="12" t="s">
        <v>19821</v>
      </c>
      <c r="C2336" s="12" t="s">
        <v>19822</v>
      </c>
      <c r="D2336" s="12" t="s">
        <v>19823</v>
      </c>
      <c r="E2336" s="12" t="s">
        <v>19679</v>
      </c>
      <c r="F2336" s="12" t="s">
        <v>1547</v>
      </c>
      <c r="G2336" s="12" t="s">
        <v>1502</v>
      </c>
      <c r="H2336" s="12" t="s">
        <v>1504</v>
      </c>
      <c r="I2336" s="12" t="s">
        <v>3800</v>
      </c>
      <c r="J2336" s="12" t="s">
        <v>3800</v>
      </c>
      <c r="K2336" s="12" t="s">
        <v>1051</v>
      </c>
      <c r="L2336" s="12" t="s">
        <v>3522</v>
      </c>
      <c r="M2336" s="12" t="s">
        <v>3522</v>
      </c>
      <c r="N2336" s="12" t="s">
        <v>3522</v>
      </c>
      <c r="O2336" s="12" t="s">
        <v>91</v>
      </c>
      <c r="P2336" s="12" t="s">
        <v>91</v>
      </c>
      <c r="Q2336" s="12" t="s">
        <v>3522</v>
      </c>
      <c r="R2336" s="12" t="s">
        <v>3522</v>
      </c>
      <c r="S2336" s="12" t="s">
        <v>11539</v>
      </c>
      <c r="T2336" s="12" t="s">
        <v>18625</v>
      </c>
      <c r="U2336" s="12" t="s">
        <v>3808</v>
      </c>
      <c r="V2336" s="12" t="s">
        <v>964</v>
      </c>
      <c r="W2336" s="12" t="s">
        <v>2</v>
      </c>
      <c r="X2336" s="12" t="s">
        <v>1814</v>
      </c>
      <c r="Y2336" s="12" t="s">
        <v>1814</v>
      </c>
      <c r="Z2336" s="12" t="s">
        <v>12937</v>
      </c>
    </row>
    <row r="2337" spans="1:26">
      <c r="A2337" s="12" t="s">
        <v>177</v>
      </c>
      <c r="B2337" s="12" t="s">
        <v>19824</v>
      </c>
      <c r="C2337" s="12" t="s">
        <v>19825</v>
      </c>
      <c r="D2337" s="12" t="s">
        <v>19826</v>
      </c>
      <c r="E2337" s="12" t="s">
        <v>19679</v>
      </c>
      <c r="F2337" s="12" t="s">
        <v>1657</v>
      </c>
      <c r="G2337" s="12" t="s">
        <v>1482</v>
      </c>
      <c r="H2337" s="12" t="s">
        <v>1051</v>
      </c>
      <c r="I2337" s="12" t="s">
        <v>3800</v>
      </c>
      <c r="J2337" s="12" t="s">
        <v>3800</v>
      </c>
      <c r="K2337" s="12" t="s">
        <v>3800</v>
      </c>
      <c r="L2337" s="12" t="s">
        <v>3522</v>
      </c>
      <c r="M2337" s="12" t="s">
        <v>3522</v>
      </c>
      <c r="N2337" s="12" t="s">
        <v>3522</v>
      </c>
      <c r="O2337" s="12" t="s">
        <v>91</v>
      </c>
      <c r="P2337" s="12" t="s">
        <v>91</v>
      </c>
      <c r="Q2337" s="12" t="s">
        <v>91</v>
      </c>
      <c r="R2337" s="12" t="s">
        <v>3522</v>
      </c>
      <c r="S2337" s="12" t="s">
        <v>19720</v>
      </c>
      <c r="T2337" s="12" t="s">
        <v>17561</v>
      </c>
      <c r="U2337" s="12" t="s">
        <v>3808</v>
      </c>
      <c r="V2337" s="12" t="s">
        <v>372</v>
      </c>
      <c r="W2337" s="12" t="s">
        <v>2</v>
      </c>
      <c r="X2337" s="12" t="s">
        <v>1814</v>
      </c>
      <c r="Y2337" s="12" t="s">
        <v>1814</v>
      </c>
      <c r="Z2337" s="12" t="s">
        <v>12937</v>
      </c>
    </row>
    <row r="2338" spans="1:26">
      <c r="A2338" s="12" t="s">
        <v>177</v>
      </c>
      <c r="B2338" s="12" t="s">
        <v>19827</v>
      </c>
      <c r="C2338" s="12" t="s">
        <v>19828</v>
      </c>
      <c r="D2338" s="12" t="s">
        <v>19829</v>
      </c>
      <c r="E2338" s="12" t="s">
        <v>19679</v>
      </c>
      <c r="F2338" s="12" t="s">
        <v>1504</v>
      </c>
      <c r="G2338" s="12" t="s">
        <v>3800</v>
      </c>
      <c r="H2338" s="12" t="s">
        <v>1502</v>
      </c>
      <c r="I2338" s="12" t="s">
        <v>1051</v>
      </c>
      <c r="J2338" s="12" t="s">
        <v>1482</v>
      </c>
      <c r="K2338" s="12" t="s">
        <v>1504</v>
      </c>
      <c r="L2338" s="12" t="s">
        <v>371</v>
      </c>
      <c r="M2338" s="12" t="s">
        <v>91</v>
      </c>
      <c r="N2338" s="12" t="s">
        <v>371</v>
      </c>
      <c r="O2338" s="12" t="s">
        <v>371</v>
      </c>
      <c r="P2338" s="12" t="s">
        <v>371</v>
      </c>
      <c r="Q2338" s="12" t="s">
        <v>371</v>
      </c>
      <c r="R2338" s="12" t="s">
        <v>371</v>
      </c>
      <c r="S2338" s="12" t="s">
        <v>18330</v>
      </c>
      <c r="T2338" s="12" t="s">
        <v>15558</v>
      </c>
      <c r="U2338" s="12" t="s">
        <v>15629</v>
      </c>
      <c r="V2338" s="12" t="s">
        <v>19830</v>
      </c>
      <c r="W2338" s="12" t="s">
        <v>3</v>
      </c>
      <c r="X2338" s="12" t="s">
        <v>1814</v>
      </c>
      <c r="Y2338" s="12" t="s">
        <v>1814</v>
      </c>
      <c r="Z2338" s="12" t="s">
        <v>12937</v>
      </c>
    </row>
    <row r="2339" spans="1:26">
      <c r="A2339" s="12" t="s">
        <v>177</v>
      </c>
      <c r="B2339" s="12" t="s">
        <v>19831</v>
      </c>
      <c r="C2339" s="12" t="s">
        <v>19832</v>
      </c>
      <c r="D2339" s="12" t="s">
        <v>19833</v>
      </c>
      <c r="E2339" s="12" t="s">
        <v>19679</v>
      </c>
      <c r="F2339" s="12" t="s">
        <v>3800</v>
      </c>
      <c r="G2339" s="12" t="s">
        <v>3800</v>
      </c>
      <c r="H2339" s="12" t="s">
        <v>1547</v>
      </c>
      <c r="I2339" s="12" t="s">
        <v>1502</v>
      </c>
      <c r="J2339" s="12" t="s">
        <v>1051</v>
      </c>
      <c r="K2339" s="12" t="s">
        <v>1504</v>
      </c>
      <c r="L2339" s="12" t="s">
        <v>91</v>
      </c>
      <c r="M2339" s="12" t="s">
        <v>91</v>
      </c>
      <c r="N2339" s="12" t="s">
        <v>371</v>
      </c>
      <c r="O2339" s="12" t="s">
        <v>431</v>
      </c>
      <c r="P2339" s="12" t="s">
        <v>371</v>
      </c>
      <c r="Q2339" s="12" t="s">
        <v>2172</v>
      </c>
      <c r="R2339" s="12" t="s">
        <v>3970</v>
      </c>
      <c r="S2339" s="12" t="s">
        <v>19834</v>
      </c>
      <c r="T2339" s="12" t="s">
        <v>19835</v>
      </c>
      <c r="U2339" s="12" t="s">
        <v>16638</v>
      </c>
      <c r="V2339" s="12" t="s">
        <v>19830</v>
      </c>
      <c r="W2339" s="12" t="s">
        <v>3</v>
      </c>
      <c r="X2339" s="12" t="s">
        <v>18031</v>
      </c>
      <c r="Y2339" s="12" t="s">
        <v>18206</v>
      </c>
      <c r="Z2339" s="12" t="s">
        <v>19836</v>
      </c>
    </row>
    <row r="2340" spans="1:26">
      <c r="A2340" s="12" t="s">
        <v>177</v>
      </c>
      <c r="B2340" s="12" t="s">
        <v>19837</v>
      </c>
      <c r="C2340" s="12" t="s">
        <v>19838</v>
      </c>
      <c r="D2340" s="12" t="s">
        <v>19839</v>
      </c>
      <c r="E2340" s="12" t="s">
        <v>19679</v>
      </c>
      <c r="F2340" s="12" t="s">
        <v>1482</v>
      </c>
      <c r="G2340" s="12" t="s">
        <v>1547</v>
      </c>
      <c r="H2340" s="12" t="s">
        <v>1482</v>
      </c>
      <c r="I2340" s="12" t="s">
        <v>3800</v>
      </c>
      <c r="J2340" s="12" t="s">
        <v>3800</v>
      </c>
      <c r="K2340" s="12" t="s">
        <v>1502</v>
      </c>
      <c r="L2340" s="12" t="s">
        <v>3522</v>
      </c>
      <c r="M2340" s="12" t="s">
        <v>3522</v>
      </c>
      <c r="N2340" s="12" t="s">
        <v>3522</v>
      </c>
      <c r="O2340" s="12" t="s">
        <v>91</v>
      </c>
      <c r="P2340" s="12" t="s">
        <v>91</v>
      </c>
      <c r="Q2340" s="12" t="s">
        <v>2696</v>
      </c>
      <c r="R2340" s="12" t="s">
        <v>4286</v>
      </c>
      <c r="S2340" s="12" t="s">
        <v>8194</v>
      </c>
      <c r="T2340" s="12" t="s">
        <v>11323</v>
      </c>
      <c r="U2340" s="12" t="s">
        <v>3808</v>
      </c>
      <c r="V2340" s="12" t="s">
        <v>19840</v>
      </c>
      <c r="W2340" s="12" t="s">
        <v>2</v>
      </c>
      <c r="X2340" s="12" t="s">
        <v>1814</v>
      </c>
      <c r="Y2340" s="12" t="s">
        <v>1814</v>
      </c>
      <c r="Z2340" s="12" t="s">
        <v>12937</v>
      </c>
    </row>
    <row r="2341" spans="1:26">
      <c r="A2341" s="12" t="s">
        <v>177</v>
      </c>
      <c r="B2341" s="12" t="s">
        <v>19841</v>
      </c>
      <c r="C2341" s="12" t="s">
        <v>19842</v>
      </c>
      <c r="D2341" s="12" t="s">
        <v>19843</v>
      </c>
      <c r="E2341" s="12" t="s">
        <v>19679</v>
      </c>
      <c r="F2341" s="12" t="s">
        <v>1504</v>
      </c>
      <c r="G2341" s="12" t="s">
        <v>1504</v>
      </c>
      <c r="H2341" s="12" t="s">
        <v>1547</v>
      </c>
      <c r="I2341" s="12" t="s">
        <v>3800</v>
      </c>
      <c r="J2341" s="12" t="s">
        <v>1482</v>
      </c>
      <c r="K2341" s="12" t="s">
        <v>3800</v>
      </c>
      <c r="L2341" s="12" t="s">
        <v>3522</v>
      </c>
      <c r="M2341" s="12" t="s">
        <v>3522</v>
      </c>
      <c r="N2341" s="12" t="s">
        <v>3663</v>
      </c>
      <c r="O2341" s="12" t="s">
        <v>91</v>
      </c>
      <c r="P2341" s="12" t="s">
        <v>371</v>
      </c>
      <c r="Q2341" s="12" t="s">
        <v>91</v>
      </c>
      <c r="R2341" s="12" t="s">
        <v>5189</v>
      </c>
      <c r="S2341" s="12" t="s">
        <v>19844</v>
      </c>
      <c r="T2341" s="12" t="s">
        <v>18595</v>
      </c>
      <c r="U2341" s="12" t="s">
        <v>8290</v>
      </c>
      <c r="V2341" s="12" t="s">
        <v>372</v>
      </c>
      <c r="W2341" s="12" t="s">
        <v>2</v>
      </c>
      <c r="X2341" s="12" t="s">
        <v>12565</v>
      </c>
      <c r="Y2341" s="12" t="s">
        <v>2244</v>
      </c>
      <c r="Z2341" s="12" t="s">
        <v>19845</v>
      </c>
    </row>
    <row r="2342" spans="1:26">
      <c r="A2342" s="12" t="s">
        <v>177</v>
      </c>
      <c r="B2342" s="12" t="s">
        <v>19846</v>
      </c>
      <c r="C2342" s="12" t="s">
        <v>19847</v>
      </c>
      <c r="D2342" s="12" t="s">
        <v>19848</v>
      </c>
      <c r="E2342" s="12" t="s">
        <v>19679</v>
      </c>
      <c r="F2342" s="12" t="s">
        <v>1592</v>
      </c>
      <c r="G2342" s="12" t="s">
        <v>1504</v>
      </c>
      <c r="H2342" s="12" t="s">
        <v>3800</v>
      </c>
      <c r="I2342" s="12" t="s">
        <v>1504</v>
      </c>
      <c r="J2342" s="12" t="s">
        <v>3800</v>
      </c>
      <c r="K2342" s="12" t="s">
        <v>3800</v>
      </c>
      <c r="L2342" s="12" t="s">
        <v>3522</v>
      </c>
      <c r="M2342" s="12" t="s">
        <v>3522</v>
      </c>
      <c r="N2342" s="12" t="s">
        <v>91</v>
      </c>
      <c r="O2342" s="12" t="s">
        <v>2172</v>
      </c>
      <c r="P2342" s="12" t="s">
        <v>91</v>
      </c>
      <c r="Q2342" s="12" t="s">
        <v>91</v>
      </c>
      <c r="R2342" s="12" t="s">
        <v>2698</v>
      </c>
      <c r="S2342" s="12" t="s">
        <v>10935</v>
      </c>
      <c r="T2342" s="12" t="s">
        <v>15299</v>
      </c>
      <c r="U2342" s="12" t="s">
        <v>15629</v>
      </c>
      <c r="V2342" s="12" t="s">
        <v>372</v>
      </c>
      <c r="W2342" s="12" t="s">
        <v>10</v>
      </c>
      <c r="X2342" s="12" t="s">
        <v>13088</v>
      </c>
      <c r="Y2342" s="12" t="s">
        <v>13994</v>
      </c>
      <c r="Z2342" s="12" t="s">
        <v>19849</v>
      </c>
    </row>
    <row r="2343" spans="1:26">
      <c r="A2343" s="12" t="s">
        <v>177</v>
      </c>
      <c r="B2343" s="12" t="s">
        <v>19850</v>
      </c>
      <c r="C2343" s="12" t="s">
        <v>19851</v>
      </c>
      <c r="D2343" s="12" t="s">
        <v>19852</v>
      </c>
      <c r="E2343" s="12" t="s">
        <v>19679</v>
      </c>
      <c r="F2343" s="12" t="s">
        <v>1547</v>
      </c>
      <c r="G2343" s="12" t="s">
        <v>1547</v>
      </c>
      <c r="H2343" s="12" t="s">
        <v>3800</v>
      </c>
      <c r="I2343" s="12" t="s">
        <v>3800</v>
      </c>
      <c r="J2343" s="12" t="s">
        <v>1482</v>
      </c>
      <c r="K2343" s="12" t="s">
        <v>1051</v>
      </c>
      <c r="L2343" s="12" t="s">
        <v>3663</v>
      </c>
      <c r="M2343" s="12" t="s">
        <v>3522</v>
      </c>
      <c r="N2343" s="12" t="s">
        <v>91</v>
      </c>
      <c r="O2343" s="12" t="s">
        <v>91</v>
      </c>
      <c r="P2343" s="12" t="s">
        <v>371</v>
      </c>
      <c r="Q2343" s="12" t="s">
        <v>371</v>
      </c>
      <c r="R2343" s="12" t="s">
        <v>7226</v>
      </c>
      <c r="S2343" s="12" t="s">
        <v>10511</v>
      </c>
      <c r="T2343" s="12" t="s">
        <v>8300</v>
      </c>
      <c r="U2343" s="12" t="s">
        <v>8290</v>
      </c>
      <c r="V2343" s="12" t="s">
        <v>964</v>
      </c>
      <c r="W2343" s="12" t="s">
        <v>10</v>
      </c>
      <c r="X2343" s="12" t="s">
        <v>12863</v>
      </c>
      <c r="Y2343" s="12" t="s">
        <v>1555</v>
      </c>
      <c r="Z2343" s="12" t="s">
        <v>19853</v>
      </c>
    </row>
    <row r="2344" spans="1:26">
      <c r="A2344" s="12" t="s">
        <v>177</v>
      </c>
      <c r="B2344" s="12" t="s">
        <v>19854</v>
      </c>
      <c r="C2344" s="12" t="s">
        <v>19855</v>
      </c>
      <c r="D2344" s="12" t="s">
        <v>19856</v>
      </c>
      <c r="E2344" s="12" t="s">
        <v>19679</v>
      </c>
      <c r="F2344" s="12" t="s">
        <v>1657</v>
      </c>
      <c r="G2344" s="12" t="s">
        <v>1051</v>
      </c>
      <c r="H2344" s="12" t="s">
        <v>1051</v>
      </c>
      <c r="I2344" s="12" t="s">
        <v>3800</v>
      </c>
      <c r="J2344" s="12" t="s">
        <v>1051</v>
      </c>
      <c r="K2344" s="12" t="s">
        <v>3800</v>
      </c>
      <c r="L2344" s="12" t="s">
        <v>3663</v>
      </c>
      <c r="M2344" s="12" t="s">
        <v>3522</v>
      </c>
      <c r="N2344" s="12" t="s">
        <v>3522</v>
      </c>
      <c r="O2344" s="12" t="s">
        <v>91</v>
      </c>
      <c r="P2344" s="12" t="s">
        <v>3522</v>
      </c>
      <c r="Q2344" s="12" t="s">
        <v>91</v>
      </c>
      <c r="R2344" s="12" t="s">
        <v>2698</v>
      </c>
      <c r="S2344" s="12" t="s">
        <v>11192</v>
      </c>
      <c r="T2344" s="12" t="s">
        <v>16419</v>
      </c>
      <c r="U2344" s="12" t="s">
        <v>12043</v>
      </c>
      <c r="V2344" s="12" t="s">
        <v>372</v>
      </c>
      <c r="W2344" s="12" t="s">
        <v>11</v>
      </c>
      <c r="X2344" s="12" t="s">
        <v>18688</v>
      </c>
      <c r="Y2344" s="12" t="s">
        <v>9469</v>
      </c>
      <c r="Z2344" s="12" t="s">
        <v>19857</v>
      </c>
    </row>
    <row r="2345" spans="1:26">
      <c r="A2345" s="12" t="s">
        <v>177</v>
      </c>
      <c r="B2345" s="12" t="s">
        <v>19858</v>
      </c>
      <c r="C2345" s="12" t="s">
        <v>19859</v>
      </c>
      <c r="D2345" s="12" t="s">
        <v>19860</v>
      </c>
      <c r="E2345" s="12" t="s">
        <v>19679</v>
      </c>
      <c r="F2345" s="12" t="s">
        <v>1546</v>
      </c>
      <c r="G2345" s="12" t="s">
        <v>1547</v>
      </c>
      <c r="H2345" s="12" t="s">
        <v>1051</v>
      </c>
      <c r="I2345" s="12" t="s">
        <v>3800</v>
      </c>
      <c r="J2345" s="12" t="s">
        <v>3800</v>
      </c>
      <c r="K2345" s="12" t="s">
        <v>1051</v>
      </c>
      <c r="L2345" s="12" t="s">
        <v>2172</v>
      </c>
      <c r="M2345" s="12" t="s">
        <v>471</v>
      </c>
      <c r="N2345" s="12" t="s">
        <v>371</v>
      </c>
      <c r="O2345" s="12" t="s">
        <v>91</v>
      </c>
      <c r="P2345" s="12" t="s">
        <v>91</v>
      </c>
      <c r="Q2345" s="12" t="s">
        <v>371</v>
      </c>
      <c r="R2345" s="12" t="s">
        <v>7730</v>
      </c>
      <c r="S2345" s="12" t="s">
        <v>18083</v>
      </c>
      <c r="T2345" s="12" t="s">
        <v>18035</v>
      </c>
      <c r="U2345" s="12" t="s">
        <v>3808</v>
      </c>
      <c r="V2345" s="12" t="s">
        <v>964</v>
      </c>
      <c r="W2345" s="12" t="s">
        <v>3</v>
      </c>
      <c r="X2345" s="12" t="s">
        <v>16534</v>
      </c>
      <c r="Y2345" s="12" t="s">
        <v>18460</v>
      </c>
      <c r="Z2345" s="12" t="s">
        <v>19861</v>
      </c>
    </row>
    <row r="2346" spans="1:26">
      <c r="A2346" s="12" t="s">
        <v>177</v>
      </c>
      <c r="B2346" s="12" t="s">
        <v>19862</v>
      </c>
      <c r="C2346" s="12" t="s">
        <v>19863</v>
      </c>
      <c r="D2346" s="12" t="s">
        <v>19864</v>
      </c>
      <c r="E2346" s="12" t="s">
        <v>19679</v>
      </c>
      <c r="F2346" s="12" t="s">
        <v>1051</v>
      </c>
      <c r="G2346" s="12" t="s">
        <v>1546</v>
      </c>
      <c r="H2346" s="12" t="s">
        <v>1502</v>
      </c>
      <c r="I2346" s="12" t="s">
        <v>1051</v>
      </c>
      <c r="J2346" s="12" t="s">
        <v>3800</v>
      </c>
      <c r="K2346" s="12" t="s">
        <v>1051</v>
      </c>
      <c r="L2346" s="12" t="s">
        <v>3522</v>
      </c>
      <c r="M2346" s="12" t="s">
        <v>2315</v>
      </c>
      <c r="N2346" s="12" t="s">
        <v>375</v>
      </c>
      <c r="O2346" s="12" t="s">
        <v>3522</v>
      </c>
      <c r="P2346" s="12" t="s">
        <v>91</v>
      </c>
      <c r="Q2346" s="12" t="s">
        <v>371</v>
      </c>
      <c r="R2346" s="12" t="s">
        <v>2731</v>
      </c>
      <c r="S2346" s="12" t="s">
        <v>19865</v>
      </c>
      <c r="T2346" s="12" t="s">
        <v>18358</v>
      </c>
      <c r="U2346" s="12" t="s">
        <v>12043</v>
      </c>
      <c r="V2346" s="12" t="s">
        <v>964</v>
      </c>
      <c r="W2346" s="12" t="s">
        <v>4</v>
      </c>
      <c r="X2346" s="12" t="s">
        <v>13271</v>
      </c>
      <c r="Y2346" s="12" t="s">
        <v>6556</v>
      </c>
      <c r="Z2346" s="12" t="s">
        <v>19866</v>
      </c>
    </row>
    <row r="2347" spans="1:26">
      <c r="A2347" s="12" t="s">
        <v>177</v>
      </c>
      <c r="B2347" s="12" t="s">
        <v>19867</v>
      </c>
      <c r="C2347" s="12" t="s">
        <v>19868</v>
      </c>
      <c r="D2347" s="12" t="s">
        <v>19869</v>
      </c>
      <c r="E2347" s="12" t="s">
        <v>19679</v>
      </c>
      <c r="F2347" s="12" t="s">
        <v>1592</v>
      </c>
      <c r="G2347" s="12" t="s">
        <v>1482</v>
      </c>
      <c r="H2347" s="12" t="s">
        <v>1051</v>
      </c>
      <c r="I2347" s="12" t="s">
        <v>1051</v>
      </c>
      <c r="J2347" s="12" t="s">
        <v>1482</v>
      </c>
      <c r="K2347" s="12" t="s">
        <v>3800</v>
      </c>
      <c r="L2347" s="12" t="s">
        <v>371</v>
      </c>
      <c r="M2347" s="12" t="s">
        <v>371</v>
      </c>
      <c r="N2347" s="12" t="s">
        <v>371</v>
      </c>
      <c r="O2347" s="12" t="s">
        <v>371</v>
      </c>
      <c r="P2347" s="12" t="s">
        <v>371</v>
      </c>
      <c r="Q2347" s="12" t="s">
        <v>91</v>
      </c>
      <c r="R2347" s="12" t="s">
        <v>371</v>
      </c>
      <c r="S2347" s="12" t="s">
        <v>19870</v>
      </c>
      <c r="T2347" s="12" t="s">
        <v>10568</v>
      </c>
      <c r="U2347" s="12" t="s">
        <v>15629</v>
      </c>
      <c r="V2347" s="12" t="s">
        <v>372</v>
      </c>
      <c r="W2347" s="12" t="s">
        <v>3</v>
      </c>
      <c r="X2347" s="12" t="s">
        <v>1814</v>
      </c>
      <c r="Y2347" s="12" t="s">
        <v>1814</v>
      </c>
      <c r="Z2347" s="12" t="s">
        <v>12937</v>
      </c>
    </row>
    <row r="2348" spans="1:26">
      <c r="A2348" s="12" t="s">
        <v>177</v>
      </c>
      <c r="B2348" s="12" t="s">
        <v>19871</v>
      </c>
      <c r="C2348" s="12" t="s">
        <v>19872</v>
      </c>
      <c r="D2348" s="12" t="s">
        <v>19873</v>
      </c>
      <c r="E2348" s="12" t="s">
        <v>19679</v>
      </c>
      <c r="F2348" s="12" t="s">
        <v>1547</v>
      </c>
      <c r="G2348" s="12" t="s">
        <v>1613</v>
      </c>
      <c r="H2348" s="12" t="s">
        <v>3800</v>
      </c>
      <c r="I2348" s="12" t="s">
        <v>3800</v>
      </c>
      <c r="J2348" s="12" t="s">
        <v>3800</v>
      </c>
      <c r="K2348" s="12" t="s">
        <v>3800</v>
      </c>
      <c r="L2348" s="12" t="s">
        <v>3522</v>
      </c>
      <c r="M2348" s="12" t="s">
        <v>4104</v>
      </c>
      <c r="N2348" s="12" t="s">
        <v>91</v>
      </c>
      <c r="O2348" s="12" t="s">
        <v>91</v>
      </c>
      <c r="P2348" s="12" t="s">
        <v>91</v>
      </c>
      <c r="Q2348" s="12" t="s">
        <v>91</v>
      </c>
      <c r="R2348" s="12" t="s">
        <v>4286</v>
      </c>
      <c r="S2348" s="12" t="s">
        <v>11984</v>
      </c>
      <c r="T2348" s="12" t="s">
        <v>91</v>
      </c>
      <c r="U2348" s="12" t="s">
        <v>3808</v>
      </c>
      <c r="V2348" s="12" t="s">
        <v>372</v>
      </c>
      <c r="W2348" s="12" t="s">
        <v>10</v>
      </c>
      <c r="X2348" s="12" t="s">
        <v>18772</v>
      </c>
      <c r="Y2348" s="12" t="s">
        <v>14757</v>
      </c>
      <c r="Z2348" s="12" t="s">
        <v>19697</v>
      </c>
    </row>
    <row r="2349" spans="1:26">
      <c r="A2349" s="12" t="s">
        <v>177</v>
      </c>
      <c r="B2349" s="12" t="s">
        <v>19874</v>
      </c>
      <c r="C2349" s="12" t="s">
        <v>19875</v>
      </c>
      <c r="D2349" s="12" t="s">
        <v>19876</v>
      </c>
      <c r="E2349" s="12" t="s">
        <v>19679</v>
      </c>
      <c r="F2349" s="12" t="s">
        <v>1657</v>
      </c>
      <c r="G2349" s="12" t="s">
        <v>1482</v>
      </c>
      <c r="H2349" s="12" t="s">
        <v>1051</v>
      </c>
      <c r="I2349" s="12" t="s">
        <v>3800</v>
      </c>
      <c r="J2349" s="12" t="s">
        <v>3800</v>
      </c>
      <c r="K2349" s="12" t="s">
        <v>3800</v>
      </c>
      <c r="L2349" s="12" t="s">
        <v>6802</v>
      </c>
      <c r="M2349" s="12" t="s">
        <v>3522</v>
      </c>
      <c r="N2349" s="12" t="s">
        <v>3522</v>
      </c>
      <c r="O2349" s="12" t="s">
        <v>91</v>
      </c>
      <c r="P2349" s="12" t="s">
        <v>91</v>
      </c>
      <c r="Q2349" s="12" t="s">
        <v>91</v>
      </c>
      <c r="R2349" s="12" t="s">
        <v>4286</v>
      </c>
      <c r="S2349" s="12" t="s">
        <v>19720</v>
      </c>
      <c r="T2349" s="12" t="s">
        <v>91</v>
      </c>
      <c r="U2349" s="12" t="s">
        <v>3808</v>
      </c>
      <c r="V2349" s="12" t="s">
        <v>372</v>
      </c>
      <c r="W2349" s="12" t="s">
        <v>2</v>
      </c>
      <c r="X2349" s="12" t="s">
        <v>19163</v>
      </c>
      <c r="Y2349" s="12" t="s">
        <v>19215</v>
      </c>
      <c r="Z2349" s="12" t="s">
        <v>19877</v>
      </c>
    </row>
    <row r="2350" spans="1:26">
      <c r="A2350" s="12" t="s">
        <v>177</v>
      </c>
      <c r="B2350" s="12" t="s">
        <v>19878</v>
      </c>
      <c r="C2350" s="12" t="s">
        <v>19879</v>
      </c>
      <c r="D2350" s="12" t="s">
        <v>19880</v>
      </c>
      <c r="E2350" s="12" t="s">
        <v>19679</v>
      </c>
      <c r="F2350" s="12" t="s">
        <v>1698</v>
      </c>
      <c r="G2350" s="12" t="s">
        <v>1051</v>
      </c>
      <c r="H2350" s="12" t="s">
        <v>3800</v>
      </c>
      <c r="I2350" s="12" t="s">
        <v>3800</v>
      </c>
      <c r="J2350" s="12" t="s">
        <v>3800</v>
      </c>
      <c r="K2350" s="12" t="s">
        <v>3800</v>
      </c>
      <c r="L2350" s="12" t="s">
        <v>5538</v>
      </c>
      <c r="M2350" s="12" t="s">
        <v>3522</v>
      </c>
      <c r="N2350" s="12" t="s">
        <v>91</v>
      </c>
      <c r="O2350" s="12" t="s">
        <v>91</v>
      </c>
      <c r="P2350" s="12" t="s">
        <v>91</v>
      </c>
      <c r="Q2350" s="12" t="s">
        <v>91</v>
      </c>
      <c r="R2350" s="12" t="s">
        <v>4286</v>
      </c>
      <c r="S2350" s="12" t="s">
        <v>19881</v>
      </c>
      <c r="T2350" s="12" t="s">
        <v>91</v>
      </c>
      <c r="U2350" s="12" t="s">
        <v>3808</v>
      </c>
      <c r="V2350" s="12" t="s">
        <v>372</v>
      </c>
      <c r="W2350" s="12" t="s">
        <v>10</v>
      </c>
      <c r="X2350" s="12" t="s">
        <v>8251</v>
      </c>
      <c r="Y2350" s="12" t="s">
        <v>18496</v>
      </c>
      <c r="Z2350" s="12" t="s">
        <v>19882</v>
      </c>
    </row>
    <row r="2351" spans="1:26">
      <c r="A2351" s="12" t="s">
        <v>177</v>
      </c>
      <c r="B2351" s="12" t="s">
        <v>19883</v>
      </c>
      <c r="C2351" s="12" t="s">
        <v>19884</v>
      </c>
      <c r="D2351" s="12" t="s">
        <v>19885</v>
      </c>
      <c r="E2351" s="12" t="s">
        <v>19679</v>
      </c>
      <c r="F2351" s="12" t="s">
        <v>3800</v>
      </c>
      <c r="G2351" s="12" t="s">
        <v>3800</v>
      </c>
      <c r="H2351" s="12" t="s">
        <v>3800</v>
      </c>
      <c r="I2351" s="12" t="s">
        <v>3800</v>
      </c>
      <c r="J2351" s="12" t="s">
        <v>3800</v>
      </c>
      <c r="K2351" s="12" t="s">
        <v>1721</v>
      </c>
      <c r="L2351" s="12" t="s">
        <v>91</v>
      </c>
      <c r="M2351" s="12" t="s">
        <v>91</v>
      </c>
      <c r="N2351" s="12" t="s">
        <v>91</v>
      </c>
      <c r="O2351" s="12" t="s">
        <v>91</v>
      </c>
      <c r="P2351" s="12" t="s">
        <v>91</v>
      </c>
      <c r="Q2351" s="12" t="s">
        <v>3647</v>
      </c>
      <c r="R2351" s="12" t="s">
        <v>3647</v>
      </c>
      <c r="S2351" s="12" t="s">
        <v>91</v>
      </c>
      <c r="T2351" s="12" t="s">
        <v>16442</v>
      </c>
      <c r="U2351" s="12" t="s">
        <v>3808</v>
      </c>
      <c r="V2351" s="12" t="s">
        <v>6841</v>
      </c>
      <c r="W2351" s="12" t="s">
        <v>91</v>
      </c>
      <c r="X2351" s="12" t="s">
        <v>19886</v>
      </c>
      <c r="Y2351" s="12" t="s">
        <v>19886</v>
      </c>
      <c r="Z2351" s="12" t="s">
        <v>91</v>
      </c>
    </row>
    <row r="2352" spans="1:26">
      <c r="A2352" s="12" t="s">
        <v>177</v>
      </c>
      <c r="B2352" s="12" t="s">
        <v>19887</v>
      </c>
      <c r="C2352" s="12" t="s">
        <v>19888</v>
      </c>
      <c r="D2352" s="12" t="s">
        <v>19889</v>
      </c>
      <c r="E2352" s="12" t="s">
        <v>19679</v>
      </c>
      <c r="F2352" s="12" t="s">
        <v>3800</v>
      </c>
      <c r="G2352" s="12" t="s">
        <v>3800</v>
      </c>
      <c r="H2352" s="12" t="s">
        <v>3800</v>
      </c>
      <c r="I2352" s="12" t="s">
        <v>3800</v>
      </c>
      <c r="J2352" s="12" t="s">
        <v>3800</v>
      </c>
      <c r="K2352" s="12" t="s">
        <v>1721</v>
      </c>
      <c r="L2352" s="12" t="s">
        <v>91</v>
      </c>
      <c r="M2352" s="12" t="s">
        <v>91</v>
      </c>
      <c r="N2352" s="12" t="s">
        <v>91</v>
      </c>
      <c r="O2352" s="12" t="s">
        <v>91</v>
      </c>
      <c r="P2352" s="12" t="s">
        <v>91</v>
      </c>
      <c r="Q2352" s="12" t="s">
        <v>3143</v>
      </c>
      <c r="R2352" s="12" t="s">
        <v>3143</v>
      </c>
      <c r="S2352" s="12" t="s">
        <v>91</v>
      </c>
      <c r="T2352" s="12" t="s">
        <v>16897</v>
      </c>
      <c r="U2352" s="12" t="s">
        <v>3808</v>
      </c>
      <c r="V2352" s="12" t="s">
        <v>6841</v>
      </c>
      <c r="W2352" s="12" t="s">
        <v>91</v>
      </c>
      <c r="X2352" s="12" t="s">
        <v>19890</v>
      </c>
      <c r="Y2352" s="12" t="s">
        <v>19890</v>
      </c>
      <c r="Z2352" s="12" t="s">
        <v>91</v>
      </c>
    </row>
    <row r="2353" spans="1:26">
      <c r="A2353" s="12" t="s">
        <v>177</v>
      </c>
      <c r="B2353" s="12" t="s">
        <v>19891</v>
      </c>
      <c r="C2353" s="12" t="s">
        <v>19892</v>
      </c>
      <c r="D2353" s="12" t="s">
        <v>19893</v>
      </c>
      <c r="E2353" s="12" t="s">
        <v>19679</v>
      </c>
      <c r="F2353" s="12" t="s">
        <v>1613</v>
      </c>
      <c r="G2353" s="12" t="s">
        <v>1502</v>
      </c>
      <c r="H2353" s="12" t="s">
        <v>1051</v>
      </c>
      <c r="I2353" s="12" t="s">
        <v>3800</v>
      </c>
      <c r="J2353" s="12" t="s">
        <v>3800</v>
      </c>
      <c r="K2353" s="12" t="s">
        <v>3800</v>
      </c>
      <c r="L2353" s="12" t="s">
        <v>371</v>
      </c>
      <c r="M2353" s="12" t="s">
        <v>371</v>
      </c>
      <c r="N2353" s="12" t="s">
        <v>371</v>
      </c>
      <c r="O2353" s="12" t="s">
        <v>91</v>
      </c>
      <c r="P2353" s="12" t="s">
        <v>91</v>
      </c>
      <c r="Q2353" s="12" t="s">
        <v>91</v>
      </c>
      <c r="R2353" s="12" t="s">
        <v>371</v>
      </c>
      <c r="S2353" s="12" t="s">
        <v>9047</v>
      </c>
      <c r="T2353" s="12" t="s">
        <v>19894</v>
      </c>
      <c r="U2353" s="12" t="s">
        <v>3808</v>
      </c>
      <c r="V2353" s="12" t="s">
        <v>372</v>
      </c>
      <c r="W2353" s="12" t="s">
        <v>3</v>
      </c>
      <c r="X2353" s="12" t="s">
        <v>1814</v>
      </c>
      <c r="Y2353" s="12" t="s">
        <v>1814</v>
      </c>
      <c r="Z2353" s="12" t="s">
        <v>12937</v>
      </c>
    </row>
    <row r="2354" spans="1:26">
      <c r="A2354" s="12" t="s">
        <v>177</v>
      </c>
      <c r="B2354" s="12" t="s">
        <v>19895</v>
      </c>
      <c r="C2354" s="12" t="s">
        <v>19896</v>
      </c>
      <c r="D2354" s="12" t="s">
        <v>19897</v>
      </c>
      <c r="E2354" s="12" t="s">
        <v>19679</v>
      </c>
      <c r="F2354" s="12" t="s">
        <v>3800</v>
      </c>
      <c r="G2354" s="12" t="s">
        <v>3800</v>
      </c>
      <c r="H2354" s="12" t="s">
        <v>3800</v>
      </c>
      <c r="I2354" s="12" t="s">
        <v>3800</v>
      </c>
      <c r="J2354" s="12" t="s">
        <v>3800</v>
      </c>
      <c r="K2354" s="12" t="s">
        <v>1721</v>
      </c>
      <c r="L2354" s="12" t="s">
        <v>91</v>
      </c>
      <c r="M2354" s="12" t="s">
        <v>91</v>
      </c>
      <c r="N2354" s="12" t="s">
        <v>91</v>
      </c>
      <c r="O2354" s="12" t="s">
        <v>91</v>
      </c>
      <c r="P2354" s="12" t="s">
        <v>91</v>
      </c>
      <c r="Q2354" s="12" t="s">
        <v>371</v>
      </c>
      <c r="R2354" s="12" t="s">
        <v>371</v>
      </c>
      <c r="S2354" s="12" t="s">
        <v>91</v>
      </c>
      <c r="T2354" s="12" t="s">
        <v>19898</v>
      </c>
      <c r="U2354" s="12" t="s">
        <v>3808</v>
      </c>
      <c r="V2354" s="12" t="s">
        <v>6841</v>
      </c>
      <c r="W2354" s="12" t="s">
        <v>91</v>
      </c>
      <c r="X2354" s="12" t="s">
        <v>19899</v>
      </c>
      <c r="Y2354" s="12" t="s">
        <v>19899</v>
      </c>
      <c r="Z2354" s="12" t="s">
        <v>91</v>
      </c>
    </row>
    <row r="2355" spans="1:26">
      <c r="A2355" s="12" t="s">
        <v>177</v>
      </c>
      <c r="B2355" s="12" t="s">
        <v>19900</v>
      </c>
      <c r="C2355" s="12" t="s">
        <v>19901</v>
      </c>
      <c r="D2355" s="12" t="s">
        <v>19902</v>
      </c>
      <c r="E2355" s="12" t="s">
        <v>19679</v>
      </c>
      <c r="F2355" s="12" t="s">
        <v>1547</v>
      </c>
      <c r="G2355" s="12" t="s">
        <v>1547</v>
      </c>
      <c r="H2355" s="12" t="s">
        <v>1504</v>
      </c>
      <c r="I2355" s="12" t="s">
        <v>3800</v>
      </c>
      <c r="J2355" s="12" t="s">
        <v>3800</v>
      </c>
      <c r="K2355" s="12" t="s">
        <v>3800</v>
      </c>
      <c r="L2355" s="12" t="s">
        <v>2038</v>
      </c>
      <c r="M2355" s="12" t="s">
        <v>2038</v>
      </c>
      <c r="N2355" s="12" t="s">
        <v>3522</v>
      </c>
      <c r="O2355" s="12" t="s">
        <v>91</v>
      </c>
      <c r="P2355" s="12" t="s">
        <v>91</v>
      </c>
      <c r="Q2355" s="12" t="s">
        <v>91</v>
      </c>
      <c r="R2355" s="12" t="s">
        <v>7226</v>
      </c>
      <c r="S2355" s="12" t="s">
        <v>12355</v>
      </c>
      <c r="T2355" s="12" t="s">
        <v>12028</v>
      </c>
      <c r="U2355" s="12" t="s">
        <v>3808</v>
      </c>
      <c r="V2355" s="12" t="s">
        <v>372</v>
      </c>
      <c r="W2355" s="12" t="s">
        <v>2</v>
      </c>
      <c r="X2355" s="12" t="s">
        <v>17487</v>
      </c>
      <c r="Y2355" s="12" t="s">
        <v>17022</v>
      </c>
      <c r="Z2355" s="12" t="s">
        <v>19903</v>
      </c>
    </row>
    <row r="2356" spans="1:26">
      <c r="A2356" s="12" t="s">
        <v>177</v>
      </c>
      <c r="B2356" s="12" t="s">
        <v>19904</v>
      </c>
      <c r="C2356" s="12" t="s">
        <v>19905</v>
      </c>
      <c r="D2356" s="12" t="s">
        <v>19906</v>
      </c>
      <c r="E2356" s="12" t="s">
        <v>19679</v>
      </c>
      <c r="F2356" s="12" t="s">
        <v>1504</v>
      </c>
      <c r="G2356" s="12" t="s">
        <v>1546</v>
      </c>
      <c r="H2356" s="12" t="s">
        <v>1504</v>
      </c>
      <c r="I2356" s="12" t="s">
        <v>1051</v>
      </c>
      <c r="J2356" s="12" t="s">
        <v>3800</v>
      </c>
      <c r="K2356" s="12" t="s">
        <v>3800</v>
      </c>
      <c r="L2356" s="12" t="s">
        <v>2315</v>
      </c>
      <c r="M2356" s="12" t="s">
        <v>375</v>
      </c>
      <c r="N2356" s="12" t="s">
        <v>2315</v>
      </c>
      <c r="O2356" s="12" t="s">
        <v>3522</v>
      </c>
      <c r="P2356" s="12" t="s">
        <v>91</v>
      </c>
      <c r="Q2356" s="12" t="s">
        <v>91</v>
      </c>
      <c r="R2356" s="12" t="s">
        <v>2731</v>
      </c>
      <c r="S2356" s="12" t="s">
        <v>19870</v>
      </c>
      <c r="T2356" s="12" t="s">
        <v>91</v>
      </c>
      <c r="U2356" s="12" t="s">
        <v>12043</v>
      </c>
      <c r="V2356" s="12" t="s">
        <v>372</v>
      </c>
      <c r="W2356" s="12" t="s">
        <v>4</v>
      </c>
      <c r="X2356" s="12" t="s">
        <v>18507</v>
      </c>
      <c r="Y2356" s="12" t="s">
        <v>17642</v>
      </c>
      <c r="Z2356" s="12" t="s">
        <v>19907</v>
      </c>
    </row>
    <row r="2357" spans="1:26">
      <c r="A2357" s="12" t="s">
        <v>177</v>
      </c>
      <c r="B2357" s="12" t="s">
        <v>19908</v>
      </c>
      <c r="C2357" s="12" t="s">
        <v>19909</v>
      </c>
      <c r="D2357" s="12" t="s">
        <v>19910</v>
      </c>
      <c r="E2357" s="12" t="s">
        <v>19679</v>
      </c>
      <c r="F2357" s="12" t="s">
        <v>1613</v>
      </c>
      <c r="G2357" s="12" t="s">
        <v>3800</v>
      </c>
      <c r="H2357" s="12" t="s">
        <v>1502</v>
      </c>
      <c r="I2357" s="12" t="s">
        <v>1051</v>
      </c>
      <c r="J2357" s="12" t="s">
        <v>3800</v>
      </c>
      <c r="K2357" s="12" t="s">
        <v>3800</v>
      </c>
      <c r="L2357" s="12" t="s">
        <v>2696</v>
      </c>
      <c r="M2357" s="12" t="s">
        <v>91</v>
      </c>
      <c r="N2357" s="12" t="s">
        <v>3522</v>
      </c>
      <c r="O2357" s="12" t="s">
        <v>3522</v>
      </c>
      <c r="P2357" s="12" t="s">
        <v>91</v>
      </c>
      <c r="Q2357" s="12" t="s">
        <v>91</v>
      </c>
      <c r="R2357" s="12" t="s">
        <v>2698</v>
      </c>
      <c r="S2357" s="12" t="s">
        <v>12355</v>
      </c>
      <c r="T2357" s="12" t="s">
        <v>12569</v>
      </c>
      <c r="U2357" s="12" t="s">
        <v>12043</v>
      </c>
      <c r="V2357" s="12" t="s">
        <v>372</v>
      </c>
      <c r="W2357" s="12" t="s">
        <v>4</v>
      </c>
      <c r="X2357" s="12" t="s">
        <v>17907</v>
      </c>
      <c r="Y2357" s="12" t="s">
        <v>17942</v>
      </c>
      <c r="Z2357" s="12" t="s">
        <v>19911</v>
      </c>
    </row>
    <row r="2358" spans="1:26">
      <c r="A2358" s="12" t="s">
        <v>177</v>
      </c>
      <c r="B2358" s="12" t="s">
        <v>19912</v>
      </c>
      <c r="C2358" s="12" t="s">
        <v>19913</v>
      </c>
      <c r="D2358" s="12" t="s">
        <v>19914</v>
      </c>
      <c r="E2358" s="12" t="s">
        <v>19679</v>
      </c>
      <c r="F2358" s="12" t="s">
        <v>1657</v>
      </c>
      <c r="G2358" s="12" t="s">
        <v>1051</v>
      </c>
      <c r="H2358" s="12" t="s">
        <v>1482</v>
      </c>
      <c r="I2358" s="12" t="s">
        <v>3800</v>
      </c>
      <c r="J2358" s="12" t="s">
        <v>3800</v>
      </c>
      <c r="K2358" s="12" t="s">
        <v>3800</v>
      </c>
      <c r="L2358" s="12" t="s">
        <v>3074</v>
      </c>
      <c r="M2358" s="12" t="s">
        <v>3522</v>
      </c>
      <c r="N2358" s="12" t="s">
        <v>375</v>
      </c>
      <c r="O2358" s="12" t="s">
        <v>91</v>
      </c>
      <c r="P2358" s="12" t="s">
        <v>91</v>
      </c>
      <c r="Q2358" s="12" t="s">
        <v>91</v>
      </c>
      <c r="R2358" s="12" t="s">
        <v>7226</v>
      </c>
      <c r="S2358" s="12" t="s">
        <v>17764</v>
      </c>
      <c r="T2358" s="12" t="s">
        <v>91</v>
      </c>
      <c r="U2358" s="12" t="s">
        <v>3808</v>
      </c>
      <c r="V2358" s="12" t="s">
        <v>372</v>
      </c>
      <c r="W2358" s="12" t="s">
        <v>10</v>
      </c>
      <c r="X2358" s="12" t="s">
        <v>14933</v>
      </c>
      <c r="Y2358" s="12" t="s">
        <v>16272</v>
      </c>
      <c r="Z2358" s="12" t="s">
        <v>19915</v>
      </c>
    </row>
    <row r="2359" spans="1:26">
      <c r="A2359" s="12" t="s">
        <v>177</v>
      </c>
      <c r="B2359" s="12" t="s">
        <v>19916</v>
      </c>
      <c r="C2359" s="12" t="s">
        <v>19917</v>
      </c>
      <c r="D2359" s="12" t="s">
        <v>19918</v>
      </c>
      <c r="E2359" s="12" t="s">
        <v>19919</v>
      </c>
      <c r="F2359" s="12" t="s">
        <v>1051</v>
      </c>
      <c r="G2359" s="12" t="s">
        <v>1504</v>
      </c>
      <c r="H2359" s="12" t="s">
        <v>1547</v>
      </c>
      <c r="I2359" s="12" t="s">
        <v>1504</v>
      </c>
      <c r="J2359" s="12" t="s">
        <v>3800</v>
      </c>
      <c r="K2359" s="12" t="s">
        <v>3800</v>
      </c>
      <c r="L2359" s="12" t="s">
        <v>371</v>
      </c>
      <c r="M2359" s="12" t="s">
        <v>2315</v>
      </c>
      <c r="N2359" s="12" t="s">
        <v>3522</v>
      </c>
      <c r="O2359" s="12" t="s">
        <v>3522</v>
      </c>
      <c r="P2359" s="12" t="s">
        <v>91</v>
      </c>
      <c r="Q2359" s="12" t="s">
        <v>91</v>
      </c>
      <c r="R2359" s="12" t="s">
        <v>4781</v>
      </c>
      <c r="S2359" s="12" t="s">
        <v>15366</v>
      </c>
      <c r="T2359" s="12" t="s">
        <v>19127</v>
      </c>
      <c r="U2359" s="12" t="s">
        <v>14822</v>
      </c>
      <c r="V2359" s="12" t="s">
        <v>372</v>
      </c>
      <c r="W2359" s="12" t="s">
        <v>4</v>
      </c>
      <c r="X2359" s="12" t="s">
        <v>13958</v>
      </c>
      <c r="Y2359" s="12" t="s">
        <v>14170</v>
      </c>
      <c r="Z2359" s="12" t="s">
        <v>19920</v>
      </c>
    </row>
    <row r="2360" spans="1:26">
      <c r="A2360" s="12" t="s">
        <v>177</v>
      </c>
      <c r="B2360" s="12" t="s">
        <v>19921</v>
      </c>
      <c r="C2360" s="12" t="s">
        <v>19922</v>
      </c>
      <c r="D2360" s="12" t="s">
        <v>19923</v>
      </c>
      <c r="E2360" s="12" t="s">
        <v>19919</v>
      </c>
      <c r="F2360" s="12" t="s">
        <v>3800</v>
      </c>
      <c r="G2360" s="12" t="s">
        <v>3800</v>
      </c>
      <c r="H2360" s="12" t="s">
        <v>3800</v>
      </c>
      <c r="I2360" s="12" t="s">
        <v>3800</v>
      </c>
      <c r="J2360" s="12" t="s">
        <v>3800</v>
      </c>
      <c r="K2360" s="12" t="s">
        <v>1698</v>
      </c>
      <c r="L2360" s="12" t="s">
        <v>91</v>
      </c>
      <c r="M2360" s="12" t="s">
        <v>91</v>
      </c>
      <c r="N2360" s="12" t="s">
        <v>91</v>
      </c>
      <c r="O2360" s="12" t="s">
        <v>91</v>
      </c>
      <c r="P2360" s="12" t="s">
        <v>91</v>
      </c>
      <c r="Q2360" s="12" t="s">
        <v>3664</v>
      </c>
      <c r="R2360" s="12" t="s">
        <v>3664</v>
      </c>
      <c r="S2360" s="12" t="s">
        <v>91</v>
      </c>
      <c r="T2360" s="12" t="s">
        <v>14455</v>
      </c>
      <c r="U2360" s="12" t="s">
        <v>3808</v>
      </c>
      <c r="V2360" s="12" t="s">
        <v>6841</v>
      </c>
      <c r="W2360" s="12" t="s">
        <v>91</v>
      </c>
      <c r="X2360" s="12" t="s">
        <v>19924</v>
      </c>
      <c r="Y2360" s="12" t="s">
        <v>19924</v>
      </c>
      <c r="Z2360" s="12" t="s">
        <v>91</v>
      </c>
    </row>
    <row r="2361" spans="1:26">
      <c r="A2361" s="12" t="s">
        <v>177</v>
      </c>
      <c r="B2361" s="12" t="s">
        <v>19925</v>
      </c>
      <c r="C2361" s="12" t="s">
        <v>19926</v>
      </c>
      <c r="D2361" s="12" t="s">
        <v>19927</v>
      </c>
      <c r="E2361" s="12" t="s">
        <v>19919</v>
      </c>
      <c r="F2361" s="12" t="s">
        <v>1546</v>
      </c>
      <c r="G2361" s="12" t="s">
        <v>1482</v>
      </c>
      <c r="H2361" s="12" t="s">
        <v>1051</v>
      </c>
      <c r="I2361" s="12" t="s">
        <v>1482</v>
      </c>
      <c r="J2361" s="12" t="s">
        <v>1051</v>
      </c>
      <c r="K2361" s="12" t="s">
        <v>3800</v>
      </c>
      <c r="L2361" s="12" t="s">
        <v>371</v>
      </c>
      <c r="M2361" s="12" t="s">
        <v>371</v>
      </c>
      <c r="N2361" s="12" t="s">
        <v>3522</v>
      </c>
      <c r="O2361" s="12" t="s">
        <v>371</v>
      </c>
      <c r="P2361" s="12" t="s">
        <v>371</v>
      </c>
      <c r="Q2361" s="12" t="s">
        <v>91</v>
      </c>
      <c r="R2361" s="12" t="s">
        <v>3130</v>
      </c>
      <c r="S2361" s="12" t="s">
        <v>7773</v>
      </c>
      <c r="T2361" s="12" t="s">
        <v>18840</v>
      </c>
      <c r="U2361" s="12" t="s">
        <v>14822</v>
      </c>
      <c r="V2361" s="12" t="s">
        <v>372</v>
      </c>
      <c r="W2361" s="12" t="s">
        <v>3</v>
      </c>
      <c r="X2361" s="12" t="s">
        <v>12487</v>
      </c>
      <c r="Y2361" s="12" t="s">
        <v>14659</v>
      </c>
      <c r="Z2361" s="12" t="s">
        <v>19928</v>
      </c>
    </row>
    <row r="2362" spans="1:26">
      <c r="A2362" s="12" t="s">
        <v>177</v>
      </c>
      <c r="B2362" s="12" t="s">
        <v>19929</v>
      </c>
      <c r="C2362" s="12" t="s">
        <v>19930</v>
      </c>
      <c r="D2362" s="12" t="s">
        <v>19931</v>
      </c>
      <c r="E2362" s="12" t="s">
        <v>19919</v>
      </c>
      <c r="F2362" s="12" t="s">
        <v>1051</v>
      </c>
      <c r="G2362" s="12" t="s">
        <v>1613</v>
      </c>
      <c r="H2362" s="12" t="s">
        <v>1051</v>
      </c>
      <c r="I2362" s="12" t="s">
        <v>1051</v>
      </c>
      <c r="J2362" s="12" t="s">
        <v>1051</v>
      </c>
      <c r="K2362" s="12" t="s">
        <v>3800</v>
      </c>
      <c r="L2362" s="12" t="s">
        <v>371</v>
      </c>
      <c r="M2362" s="12" t="s">
        <v>371</v>
      </c>
      <c r="N2362" s="12" t="s">
        <v>371</v>
      </c>
      <c r="O2362" s="12" t="s">
        <v>371</v>
      </c>
      <c r="P2362" s="12" t="s">
        <v>371</v>
      </c>
      <c r="Q2362" s="12" t="s">
        <v>91</v>
      </c>
      <c r="R2362" s="12" t="s">
        <v>371</v>
      </c>
      <c r="S2362" s="12" t="s">
        <v>19865</v>
      </c>
      <c r="T2362" s="12" t="s">
        <v>10936</v>
      </c>
      <c r="U2362" s="12" t="s">
        <v>13632</v>
      </c>
      <c r="V2362" s="12" t="s">
        <v>372</v>
      </c>
      <c r="W2362" s="12" t="s">
        <v>3</v>
      </c>
      <c r="X2362" s="12" t="s">
        <v>1814</v>
      </c>
      <c r="Y2362" s="12" t="s">
        <v>1814</v>
      </c>
      <c r="Z2362" s="12" t="s">
        <v>12937</v>
      </c>
    </row>
    <row r="2363" spans="1:26">
      <c r="A2363" s="12" t="s">
        <v>177</v>
      </c>
      <c r="B2363" s="12" t="s">
        <v>19932</v>
      </c>
      <c r="C2363" s="12" t="s">
        <v>19933</v>
      </c>
      <c r="D2363" s="12" t="s">
        <v>19934</v>
      </c>
      <c r="E2363" s="12" t="s">
        <v>19919</v>
      </c>
      <c r="F2363" s="12" t="s">
        <v>3800</v>
      </c>
      <c r="G2363" s="12" t="s">
        <v>1547</v>
      </c>
      <c r="H2363" s="12" t="s">
        <v>1482</v>
      </c>
      <c r="I2363" s="12" t="s">
        <v>3800</v>
      </c>
      <c r="J2363" s="12" t="s">
        <v>3800</v>
      </c>
      <c r="K2363" s="12" t="s">
        <v>1547</v>
      </c>
      <c r="L2363" s="12" t="s">
        <v>91</v>
      </c>
      <c r="M2363" s="12" t="s">
        <v>2773</v>
      </c>
      <c r="N2363" s="12" t="s">
        <v>375</v>
      </c>
      <c r="O2363" s="12" t="s">
        <v>91</v>
      </c>
      <c r="P2363" s="12" t="s">
        <v>91</v>
      </c>
      <c r="Q2363" s="12" t="s">
        <v>471</v>
      </c>
      <c r="R2363" s="12" t="s">
        <v>2172</v>
      </c>
      <c r="S2363" s="12" t="s">
        <v>19502</v>
      </c>
      <c r="T2363" s="12" t="s">
        <v>14236</v>
      </c>
      <c r="U2363" s="12" t="s">
        <v>3808</v>
      </c>
      <c r="V2363" s="12" t="s">
        <v>19935</v>
      </c>
      <c r="W2363" s="12" t="s">
        <v>3</v>
      </c>
      <c r="X2363" s="12" t="s">
        <v>6454</v>
      </c>
      <c r="Y2363" s="12" t="s">
        <v>11238</v>
      </c>
      <c r="Z2363" s="12" t="s">
        <v>19936</v>
      </c>
    </row>
    <row r="2364" spans="1:26">
      <c r="A2364" s="12" t="s">
        <v>177</v>
      </c>
      <c r="B2364" s="12" t="s">
        <v>19937</v>
      </c>
      <c r="C2364" s="12" t="s">
        <v>19938</v>
      </c>
      <c r="D2364" s="12" t="s">
        <v>19939</v>
      </c>
      <c r="E2364" s="12" t="s">
        <v>19919</v>
      </c>
      <c r="F2364" s="12" t="s">
        <v>3800</v>
      </c>
      <c r="G2364" s="12" t="s">
        <v>1502</v>
      </c>
      <c r="H2364" s="12" t="s">
        <v>1051</v>
      </c>
      <c r="I2364" s="12" t="s">
        <v>1051</v>
      </c>
      <c r="J2364" s="12" t="s">
        <v>1504</v>
      </c>
      <c r="K2364" s="12" t="s">
        <v>1504</v>
      </c>
      <c r="L2364" s="12" t="s">
        <v>91</v>
      </c>
      <c r="M2364" s="12" t="s">
        <v>371</v>
      </c>
      <c r="N2364" s="12" t="s">
        <v>371</v>
      </c>
      <c r="O2364" s="12" t="s">
        <v>371</v>
      </c>
      <c r="P2364" s="12" t="s">
        <v>371</v>
      </c>
      <c r="Q2364" s="12" t="s">
        <v>2172</v>
      </c>
      <c r="R2364" s="12" t="s">
        <v>3130</v>
      </c>
      <c r="S2364" s="12" t="s">
        <v>18945</v>
      </c>
      <c r="T2364" s="12" t="s">
        <v>16442</v>
      </c>
      <c r="U2364" s="12" t="s">
        <v>16117</v>
      </c>
      <c r="V2364" s="12" t="s">
        <v>18728</v>
      </c>
      <c r="W2364" s="12" t="s">
        <v>3</v>
      </c>
      <c r="X2364" s="12" t="s">
        <v>1814</v>
      </c>
      <c r="Y2364" s="12" t="s">
        <v>1814</v>
      </c>
      <c r="Z2364" s="12" t="s">
        <v>12937</v>
      </c>
    </row>
    <row r="2365" spans="1:26">
      <c r="A2365" s="12" t="s">
        <v>177</v>
      </c>
      <c r="B2365" s="12" t="s">
        <v>19940</v>
      </c>
      <c r="C2365" s="12" t="s">
        <v>19941</v>
      </c>
      <c r="D2365" s="12" t="s">
        <v>19942</v>
      </c>
      <c r="E2365" s="12" t="s">
        <v>19919</v>
      </c>
      <c r="F2365" s="12" t="s">
        <v>3800</v>
      </c>
      <c r="G2365" s="12" t="s">
        <v>3800</v>
      </c>
      <c r="H2365" s="12" t="s">
        <v>3800</v>
      </c>
      <c r="I2365" s="12" t="s">
        <v>3800</v>
      </c>
      <c r="J2365" s="12" t="s">
        <v>3800</v>
      </c>
      <c r="K2365" s="12" t="s">
        <v>1698</v>
      </c>
      <c r="L2365" s="12" t="s">
        <v>91</v>
      </c>
      <c r="M2365" s="12" t="s">
        <v>91</v>
      </c>
      <c r="N2365" s="12" t="s">
        <v>91</v>
      </c>
      <c r="O2365" s="12" t="s">
        <v>91</v>
      </c>
      <c r="P2365" s="12" t="s">
        <v>91</v>
      </c>
      <c r="Q2365" s="12" t="s">
        <v>375</v>
      </c>
      <c r="R2365" s="12" t="s">
        <v>375</v>
      </c>
      <c r="S2365" s="12" t="s">
        <v>91</v>
      </c>
      <c r="T2365" s="12" t="s">
        <v>13483</v>
      </c>
      <c r="U2365" s="12" t="s">
        <v>3808</v>
      </c>
      <c r="V2365" s="12" t="s">
        <v>6841</v>
      </c>
      <c r="W2365" s="12" t="s">
        <v>91</v>
      </c>
      <c r="X2365" s="12" t="s">
        <v>19943</v>
      </c>
      <c r="Y2365" s="12" t="s">
        <v>19943</v>
      </c>
      <c r="Z2365" s="12" t="s">
        <v>91</v>
      </c>
    </row>
    <row r="2366" spans="1:26">
      <c r="A2366" s="12" t="s">
        <v>177</v>
      </c>
      <c r="B2366" s="12" t="s">
        <v>19944</v>
      </c>
      <c r="C2366" s="12" t="s">
        <v>19945</v>
      </c>
      <c r="D2366" s="12" t="s">
        <v>19946</v>
      </c>
      <c r="E2366" s="12" t="s">
        <v>19919</v>
      </c>
      <c r="F2366" s="12" t="s">
        <v>1613</v>
      </c>
      <c r="G2366" s="12" t="s">
        <v>1502</v>
      </c>
      <c r="H2366" s="12" t="s">
        <v>3800</v>
      </c>
      <c r="I2366" s="12" t="s">
        <v>3800</v>
      </c>
      <c r="J2366" s="12" t="s">
        <v>3800</v>
      </c>
      <c r="K2366" s="12" t="s">
        <v>3800</v>
      </c>
      <c r="L2366" s="12" t="s">
        <v>3522</v>
      </c>
      <c r="M2366" s="12" t="s">
        <v>3522</v>
      </c>
      <c r="N2366" s="12" t="s">
        <v>91</v>
      </c>
      <c r="O2366" s="12" t="s">
        <v>91</v>
      </c>
      <c r="P2366" s="12" t="s">
        <v>91</v>
      </c>
      <c r="Q2366" s="12" t="s">
        <v>91</v>
      </c>
      <c r="R2366" s="12" t="s">
        <v>3522</v>
      </c>
      <c r="S2366" s="12" t="s">
        <v>13027</v>
      </c>
      <c r="T2366" s="12" t="s">
        <v>15938</v>
      </c>
      <c r="U2366" s="12" t="s">
        <v>3808</v>
      </c>
      <c r="V2366" s="12" t="s">
        <v>372</v>
      </c>
      <c r="W2366" s="12" t="s">
        <v>10</v>
      </c>
      <c r="X2366" s="12" t="s">
        <v>1814</v>
      </c>
      <c r="Y2366" s="12" t="s">
        <v>1814</v>
      </c>
      <c r="Z2366" s="12" t="s">
        <v>12937</v>
      </c>
    </row>
    <row r="2367" spans="1:26">
      <c r="A2367" s="12" t="s">
        <v>177</v>
      </c>
      <c r="B2367" s="12" t="s">
        <v>19947</v>
      </c>
      <c r="C2367" s="12" t="s">
        <v>19948</v>
      </c>
      <c r="D2367" s="12" t="s">
        <v>19949</v>
      </c>
      <c r="E2367" s="12" t="s">
        <v>19919</v>
      </c>
      <c r="F2367" s="12" t="s">
        <v>1482</v>
      </c>
      <c r="G2367" s="12" t="s">
        <v>1502</v>
      </c>
      <c r="H2367" s="12" t="s">
        <v>1051</v>
      </c>
      <c r="I2367" s="12" t="s">
        <v>1051</v>
      </c>
      <c r="J2367" s="12" t="s">
        <v>1482</v>
      </c>
      <c r="K2367" s="12" t="s">
        <v>1482</v>
      </c>
      <c r="L2367" s="12" t="s">
        <v>371</v>
      </c>
      <c r="M2367" s="12" t="s">
        <v>371</v>
      </c>
      <c r="N2367" s="12" t="s">
        <v>371</v>
      </c>
      <c r="O2367" s="12" t="s">
        <v>371</v>
      </c>
      <c r="P2367" s="12" t="s">
        <v>371</v>
      </c>
      <c r="Q2367" s="12" t="s">
        <v>371</v>
      </c>
      <c r="R2367" s="12" t="s">
        <v>371</v>
      </c>
      <c r="S2367" s="12" t="s">
        <v>14373</v>
      </c>
      <c r="T2367" s="12" t="s">
        <v>19218</v>
      </c>
      <c r="U2367" s="12" t="s">
        <v>14822</v>
      </c>
      <c r="V2367" s="12" t="s">
        <v>16849</v>
      </c>
      <c r="W2367" s="12" t="s">
        <v>3</v>
      </c>
      <c r="X2367" s="12" t="s">
        <v>1814</v>
      </c>
      <c r="Y2367" s="12" t="s">
        <v>1814</v>
      </c>
      <c r="Z2367" s="12" t="s">
        <v>12937</v>
      </c>
    </row>
    <row r="2368" spans="1:26">
      <c r="A2368" s="12" t="s">
        <v>177</v>
      </c>
      <c r="B2368" s="12" t="s">
        <v>19950</v>
      </c>
      <c r="C2368" s="12" t="s">
        <v>19951</v>
      </c>
      <c r="D2368" s="12" t="s">
        <v>19952</v>
      </c>
      <c r="E2368" s="12" t="s">
        <v>19919</v>
      </c>
      <c r="F2368" s="12" t="s">
        <v>1657</v>
      </c>
      <c r="G2368" s="12" t="s">
        <v>1051</v>
      </c>
      <c r="H2368" s="12" t="s">
        <v>1051</v>
      </c>
      <c r="I2368" s="12" t="s">
        <v>3800</v>
      </c>
      <c r="J2368" s="12" t="s">
        <v>3800</v>
      </c>
      <c r="K2368" s="12" t="s">
        <v>3800</v>
      </c>
      <c r="L2368" s="12" t="s">
        <v>3522</v>
      </c>
      <c r="M2368" s="12" t="s">
        <v>371</v>
      </c>
      <c r="N2368" s="12" t="s">
        <v>3522</v>
      </c>
      <c r="O2368" s="12" t="s">
        <v>91</v>
      </c>
      <c r="P2368" s="12" t="s">
        <v>91</v>
      </c>
      <c r="Q2368" s="12" t="s">
        <v>91</v>
      </c>
      <c r="R2368" s="12" t="s">
        <v>5538</v>
      </c>
      <c r="S2368" s="12" t="s">
        <v>6592</v>
      </c>
      <c r="T2368" s="12" t="s">
        <v>15774</v>
      </c>
      <c r="U2368" s="12" t="s">
        <v>3808</v>
      </c>
      <c r="V2368" s="12" t="s">
        <v>372</v>
      </c>
      <c r="W2368" s="12" t="s">
        <v>3</v>
      </c>
      <c r="X2368" s="12" t="s">
        <v>14037</v>
      </c>
      <c r="Y2368" s="12" t="s">
        <v>14659</v>
      </c>
      <c r="Z2368" s="12" t="s">
        <v>19928</v>
      </c>
    </row>
    <row r="2369" spans="1:26">
      <c r="A2369" s="12" t="s">
        <v>177</v>
      </c>
      <c r="B2369" s="12" t="s">
        <v>19953</v>
      </c>
      <c r="C2369" s="12" t="s">
        <v>19954</v>
      </c>
      <c r="D2369" s="12" t="s">
        <v>19955</v>
      </c>
      <c r="E2369" s="12" t="s">
        <v>19919</v>
      </c>
      <c r="F2369" s="12" t="s">
        <v>1482</v>
      </c>
      <c r="G2369" s="12" t="s">
        <v>1592</v>
      </c>
      <c r="H2369" s="12" t="s">
        <v>1504</v>
      </c>
      <c r="I2369" s="12" t="s">
        <v>3800</v>
      </c>
      <c r="J2369" s="12" t="s">
        <v>3800</v>
      </c>
      <c r="K2369" s="12" t="s">
        <v>3800</v>
      </c>
      <c r="L2369" s="12" t="s">
        <v>375</v>
      </c>
      <c r="M2369" s="12" t="s">
        <v>1355</v>
      </c>
      <c r="N2369" s="12" t="s">
        <v>371</v>
      </c>
      <c r="O2369" s="12" t="s">
        <v>91</v>
      </c>
      <c r="P2369" s="12" t="s">
        <v>91</v>
      </c>
      <c r="Q2369" s="12" t="s">
        <v>91</v>
      </c>
      <c r="R2369" s="12" t="s">
        <v>4088</v>
      </c>
      <c r="S2369" s="12" t="s">
        <v>10511</v>
      </c>
      <c r="T2369" s="12" t="s">
        <v>14412</v>
      </c>
      <c r="U2369" s="12" t="s">
        <v>3808</v>
      </c>
      <c r="V2369" s="12" t="s">
        <v>372</v>
      </c>
      <c r="W2369" s="12" t="s">
        <v>3</v>
      </c>
      <c r="X2369" s="12" t="s">
        <v>12851</v>
      </c>
      <c r="Y2369" s="12" t="s">
        <v>17291</v>
      </c>
      <c r="Z2369" s="12" t="s">
        <v>19748</v>
      </c>
    </row>
    <row r="2370" spans="1:26">
      <c r="A2370" s="12" t="s">
        <v>177</v>
      </c>
      <c r="B2370" s="12" t="s">
        <v>19956</v>
      </c>
      <c r="C2370" s="12" t="s">
        <v>19957</v>
      </c>
      <c r="D2370" s="12" t="s">
        <v>19958</v>
      </c>
      <c r="E2370" s="12" t="s">
        <v>19919</v>
      </c>
      <c r="F2370" s="12" t="s">
        <v>1051</v>
      </c>
      <c r="G2370" s="12" t="s">
        <v>1482</v>
      </c>
      <c r="H2370" s="12" t="s">
        <v>1546</v>
      </c>
      <c r="I2370" s="12" t="s">
        <v>1482</v>
      </c>
      <c r="J2370" s="12" t="s">
        <v>3800</v>
      </c>
      <c r="K2370" s="12" t="s">
        <v>1051</v>
      </c>
      <c r="L2370" s="12" t="s">
        <v>3522</v>
      </c>
      <c r="M2370" s="12" t="s">
        <v>371</v>
      </c>
      <c r="N2370" s="12" t="s">
        <v>2172</v>
      </c>
      <c r="O2370" s="12" t="s">
        <v>371</v>
      </c>
      <c r="P2370" s="12" t="s">
        <v>91</v>
      </c>
      <c r="Q2370" s="12" t="s">
        <v>371</v>
      </c>
      <c r="R2370" s="12" t="s">
        <v>431</v>
      </c>
      <c r="S2370" s="12" t="s">
        <v>19752</v>
      </c>
      <c r="T2370" s="12" t="s">
        <v>19959</v>
      </c>
      <c r="U2370" s="12" t="s">
        <v>13632</v>
      </c>
      <c r="V2370" s="12" t="s">
        <v>10800</v>
      </c>
      <c r="W2370" s="12" t="s">
        <v>3</v>
      </c>
      <c r="X2370" s="12" t="s">
        <v>7406</v>
      </c>
      <c r="Y2370" s="12" t="s">
        <v>1664</v>
      </c>
      <c r="Z2370" s="12" t="s">
        <v>19960</v>
      </c>
    </row>
    <row r="2371" spans="1:26">
      <c r="A2371" s="12" t="s">
        <v>177</v>
      </c>
      <c r="B2371" s="12" t="s">
        <v>19961</v>
      </c>
      <c r="C2371" s="12" t="s">
        <v>19962</v>
      </c>
      <c r="D2371" s="12" t="s">
        <v>19963</v>
      </c>
      <c r="E2371" s="12" t="s">
        <v>19919</v>
      </c>
      <c r="F2371" s="12" t="s">
        <v>3800</v>
      </c>
      <c r="G2371" s="12" t="s">
        <v>3800</v>
      </c>
      <c r="H2371" s="12" t="s">
        <v>3800</v>
      </c>
      <c r="I2371" s="12" t="s">
        <v>3800</v>
      </c>
      <c r="J2371" s="12" t="s">
        <v>3800</v>
      </c>
      <c r="K2371" s="12" t="s">
        <v>1698</v>
      </c>
      <c r="L2371" s="12" t="s">
        <v>91</v>
      </c>
      <c r="M2371" s="12" t="s">
        <v>91</v>
      </c>
      <c r="N2371" s="12" t="s">
        <v>91</v>
      </c>
      <c r="O2371" s="12" t="s">
        <v>91</v>
      </c>
      <c r="P2371" s="12" t="s">
        <v>91</v>
      </c>
      <c r="Q2371" s="12" t="s">
        <v>2696</v>
      </c>
      <c r="R2371" s="12" t="s">
        <v>2696</v>
      </c>
      <c r="S2371" s="12" t="s">
        <v>91</v>
      </c>
      <c r="T2371" s="12" t="s">
        <v>13013</v>
      </c>
      <c r="U2371" s="12" t="s">
        <v>3808</v>
      </c>
      <c r="V2371" s="12" t="s">
        <v>6841</v>
      </c>
      <c r="W2371" s="12" t="s">
        <v>91</v>
      </c>
      <c r="X2371" s="12" t="s">
        <v>19964</v>
      </c>
      <c r="Y2371" s="12" t="s">
        <v>19964</v>
      </c>
      <c r="Z2371" s="12" t="s">
        <v>91</v>
      </c>
    </row>
    <row r="2372" spans="1:26">
      <c r="A2372" s="12" t="s">
        <v>177</v>
      </c>
      <c r="B2372" s="12" t="s">
        <v>19965</v>
      </c>
      <c r="C2372" s="12" t="s">
        <v>19966</v>
      </c>
      <c r="D2372" s="12" t="s">
        <v>19967</v>
      </c>
      <c r="E2372" s="12" t="s">
        <v>19919</v>
      </c>
      <c r="F2372" s="12" t="s">
        <v>1482</v>
      </c>
      <c r="G2372" s="12" t="s">
        <v>1504</v>
      </c>
      <c r="H2372" s="12" t="s">
        <v>1504</v>
      </c>
      <c r="I2372" s="12" t="s">
        <v>3800</v>
      </c>
      <c r="J2372" s="12" t="s">
        <v>1482</v>
      </c>
      <c r="K2372" s="12" t="s">
        <v>1482</v>
      </c>
      <c r="L2372" s="12" t="s">
        <v>371</v>
      </c>
      <c r="M2372" s="12" t="s">
        <v>371</v>
      </c>
      <c r="N2372" s="12" t="s">
        <v>371</v>
      </c>
      <c r="O2372" s="12" t="s">
        <v>91</v>
      </c>
      <c r="P2372" s="12" t="s">
        <v>371</v>
      </c>
      <c r="Q2372" s="12" t="s">
        <v>371</v>
      </c>
      <c r="R2372" s="12" t="s">
        <v>371</v>
      </c>
      <c r="S2372" s="12" t="s">
        <v>14373</v>
      </c>
      <c r="T2372" s="12" t="s">
        <v>14553</v>
      </c>
      <c r="U2372" s="12" t="s">
        <v>13632</v>
      </c>
      <c r="V2372" s="12" t="s">
        <v>16849</v>
      </c>
      <c r="W2372" s="12" t="s">
        <v>3</v>
      </c>
      <c r="X2372" s="12" t="s">
        <v>1814</v>
      </c>
      <c r="Y2372" s="12" t="s">
        <v>1814</v>
      </c>
      <c r="Z2372" s="12" t="s">
        <v>12937</v>
      </c>
    </row>
    <row r="2373" spans="1:26">
      <c r="A2373" s="12" t="s">
        <v>177</v>
      </c>
      <c r="B2373" s="12" t="s">
        <v>19968</v>
      </c>
      <c r="C2373" s="12" t="s">
        <v>19969</v>
      </c>
      <c r="D2373" s="12" t="s">
        <v>19970</v>
      </c>
      <c r="E2373" s="12" t="s">
        <v>19919</v>
      </c>
      <c r="F2373" s="12" t="s">
        <v>1613</v>
      </c>
      <c r="G2373" s="12" t="s">
        <v>1504</v>
      </c>
      <c r="H2373" s="12" t="s">
        <v>3800</v>
      </c>
      <c r="I2373" s="12" t="s">
        <v>3800</v>
      </c>
      <c r="J2373" s="12" t="s">
        <v>3800</v>
      </c>
      <c r="K2373" s="12" t="s">
        <v>1051</v>
      </c>
      <c r="L2373" s="12" t="s">
        <v>431</v>
      </c>
      <c r="M2373" s="12" t="s">
        <v>371</v>
      </c>
      <c r="N2373" s="12" t="s">
        <v>91</v>
      </c>
      <c r="O2373" s="12" t="s">
        <v>91</v>
      </c>
      <c r="P2373" s="12" t="s">
        <v>91</v>
      </c>
      <c r="Q2373" s="12" t="s">
        <v>371</v>
      </c>
      <c r="R2373" s="12" t="s">
        <v>4088</v>
      </c>
      <c r="S2373" s="12" t="s">
        <v>10007</v>
      </c>
      <c r="T2373" s="12" t="s">
        <v>19971</v>
      </c>
      <c r="U2373" s="12" t="s">
        <v>3808</v>
      </c>
      <c r="V2373" s="12" t="s">
        <v>10800</v>
      </c>
      <c r="W2373" s="12" t="s">
        <v>3</v>
      </c>
      <c r="X2373" s="12" t="s">
        <v>18470</v>
      </c>
      <c r="Y2373" s="12" t="s">
        <v>18342</v>
      </c>
      <c r="Z2373" s="12" t="s">
        <v>19972</v>
      </c>
    </row>
    <row r="2374" spans="1:26">
      <c r="A2374" s="12" t="s">
        <v>177</v>
      </c>
      <c r="B2374" s="12" t="s">
        <v>19973</v>
      </c>
      <c r="C2374" s="12" t="s">
        <v>19974</v>
      </c>
      <c r="D2374" s="12" t="s">
        <v>19975</v>
      </c>
      <c r="E2374" s="12" t="s">
        <v>19919</v>
      </c>
      <c r="F2374" s="12" t="s">
        <v>3800</v>
      </c>
      <c r="G2374" s="12" t="s">
        <v>1504</v>
      </c>
      <c r="H2374" s="12" t="s">
        <v>1546</v>
      </c>
      <c r="I2374" s="12" t="s">
        <v>1051</v>
      </c>
      <c r="J2374" s="12" t="s">
        <v>1482</v>
      </c>
      <c r="K2374" s="12" t="s">
        <v>3800</v>
      </c>
      <c r="L2374" s="12" t="s">
        <v>91</v>
      </c>
      <c r="M2374" s="12" t="s">
        <v>371</v>
      </c>
      <c r="N2374" s="12" t="s">
        <v>371</v>
      </c>
      <c r="O2374" s="12" t="s">
        <v>371</v>
      </c>
      <c r="P2374" s="12" t="s">
        <v>371</v>
      </c>
      <c r="Q2374" s="12" t="s">
        <v>91</v>
      </c>
      <c r="R2374" s="12" t="s">
        <v>371</v>
      </c>
      <c r="S2374" s="12" t="s">
        <v>18313</v>
      </c>
      <c r="T2374" s="12" t="s">
        <v>11938</v>
      </c>
      <c r="U2374" s="12" t="s">
        <v>14822</v>
      </c>
      <c r="V2374" s="12" t="s">
        <v>372</v>
      </c>
      <c r="W2374" s="12" t="s">
        <v>3</v>
      </c>
      <c r="X2374" s="12" t="s">
        <v>1814</v>
      </c>
      <c r="Y2374" s="12" t="s">
        <v>1814</v>
      </c>
      <c r="Z2374" s="12" t="s">
        <v>12937</v>
      </c>
    </row>
    <row r="2375" spans="1:26">
      <c r="A2375" s="12" t="s">
        <v>177</v>
      </c>
      <c r="B2375" s="12" t="s">
        <v>19976</v>
      </c>
      <c r="C2375" s="12" t="s">
        <v>19977</v>
      </c>
      <c r="D2375" s="12" t="s">
        <v>19978</v>
      </c>
      <c r="E2375" s="12" t="s">
        <v>19919</v>
      </c>
      <c r="F2375" s="12" t="s">
        <v>1053</v>
      </c>
      <c r="G2375" s="12" t="s">
        <v>1504</v>
      </c>
      <c r="H2375" s="12" t="s">
        <v>3800</v>
      </c>
      <c r="I2375" s="12" t="s">
        <v>3800</v>
      </c>
      <c r="J2375" s="12" t="s">
        <v>3800</v>
      </c>
      <c r="K2375" s="12" t="s">
        <v>3800</v>
      </c>
      <c r="L2375" s="12" t="s">
        <v>2730</v>
      </c>
      <c r="M2375" s="12" t="s">
        <v>2172</v>
      </c>
      <c r="N2375" s="12" t="s">
        <v>91</v>
      </c>
      <c r="O2375" s="12" t="s">
        <v>91</v>
      </c>
      <c r="P2375" s="12" t="s">
        <v>91</v>
      </c>
      <c r="Q2375" s="12" t="s">
        <v>91</v>
      </c>
      <c r="R2375" s="12" t="s">
        <v>2696</v>
      </c>
      <c r="S2375" s="12" t="s">
        <v>6592</v>
      </c>
      <c r="T2375" s="12" t="s">
        <v>9143</v>
      </c>
      <c r="U2375" s="12" t="s">
        <v>3808</v>
      </c>
      <c r="V2375" s="12" t="s">
        <v>372</v>
      </c>
      <c r="W2375" s="12" t="s">
        <v>3</v>
      </c>
      <c r="X2375" s="12" t="s">
        <v>14277</v>
      </c>
      <c r="Y2375" s="12" t="s">
        <v>13205</v>
      </c>
      <c r="Z2375" s="12" t="s">
        <v>19979</v>
      </c>
    </row>
    <row r="2376" spans="1:26">
      <c r="A2376" s="12" t="s">
        <v>177</v>
      </c>
      <c r="B2376" s="12" t="s">
        <v>19980</v>
      </c>
      <c r="C2376" s="12" t="s">
        <v>19981</v>
      </c>
      <c r="D2376" s="12" t="s">
        <v>19982</v>
      </c>
      <c r="E2376" s="12" t="s">
        <v>19919</v>
      </c>
      <c r="F2376" s="12" t="s">
        <v>1482</v>
      </c>
      <c r="G2376" s="12" t="s">
        <v>1482</v>
      </c>
      <c r="H2376" s="12" t="s">
        <v>1504</v>
      </c>
      <c r="I2376" s="12" t="s">
        <v>1504</v>
      </c>
      <c r="J2376" s="12" t="s">
        <v>1051</v>
      </c>
      <c r="K2376" s="12" t="s">
        <v>1051</v>
      </c>
      <c r="L2376" s="12" t="s">
        <v>375</v>
      </c>
      <c r="M2376" s="12" t="s">
        <v>375</v>
      </c>
      <c r="N2376" s="12" t="s">
        <v>2172</v>
      </c>
      <c r="O2376" s="12" t="s">
        <v>371</v>
      </c>
      <c r="P2376" s="12" t="s">
        <v>371</v>
      </c>
      <c r="Q2376" s="12" t="s">
        <v>371</v>
      </c>
      <c r="R2376" s="12" t="s">
        <v>431</v>
      </c>
      <c r="S2376" s="12" t="s">
        <v>19736</v>
      </c>
      <c r="T2376" s="12" t="s">
        <v>19983</v>
      </c>
      <c r="U2376" s="12" t="s">
        <v>16117</v>
      </c>
      <c r="V2376" s="12" t="s">
        <v>10800</v>
      </c>
      <c r="W2376" s="12" t="s">
        <v>3</v>
      </c>
      <c r="X2376" s="12" t="s">
        <v>16839</v>
      </c>
      <c r="Y2376" s="12" t="s">
        <v>14906</v>
      </c>
      <c r="Z2376" s="12" t="s">
        <v>19984</v>
      </c>
    </row>
    <row r="2377" spans="1:26">
      <c r="A2377" s="12" t="s">
        <v>177</v>
      </c>
      <c r="B2377" s="12" t="s">
        <v>19985</v>
      </c>
      <c r="C2377" s="12" t="s">
        <v>19986</v>
      </c>
      <c r="D2377" s="12" t="s">
        <v>19987</v>
      </c>
      <c r="E2377" s="12" t="s">
        <v>19919</v>
      </c>
      <c r="F2377" s="12" t="s">
        <v>1592</v>
      </c>
      <c r="G2377" s="12" t="s">
        <v>1504</v>
      </c>
      <c r="H2377" s="12" t="s">
        <v>1051</v>
      </c>
      <c r="I2377" s="12" t="s">
        <v>3800</v>
      </c>
      <c r="J2377" s="12" t="s">
        <v>3800</v>
      </c>
      <c r="K2377" s="12" t="s">
        <v>1051</v>
      </c>
      <c r="L2377" s="12" t="s">
        <v>3492</v>
      </c>
      <c r="M2377" s="12" t="s">
        <v>3522</v>
      </c>
      <c r="N2377" s="12" t="s">
        <v>3522</v>
      </c>
      <c r="O2377" s="12" t="s">
        <v>91</v>
      </c>
      <c r="P2377" s="12" t="s">
        <v>91</v>
      </c>
      <c r="Q2377" s="12" t="s">
        <v>3522</v>
      </c>
      <c r="R2377" s="12" t="s">
        <v>4781</v>
      </c>
      <c r="S2377" s="12" t="s">
        <v>15797</v>
      </c>
      <c r="T2377" s="12" t="s">
        <v>19988</v>
      </c>
      <c r="U2377" s="12" t="s">
        <v>3808</v>
      </c>
      <c r="V2377" s="12" t="s">
        <v>10800</v>
      </c>
      <c r="W2377" s="12" t="s">
        <v>2</v>
      </c>
      <c r="X2377" s="12" t="s">
        <v>17998</v>
      </c>
      <c r="Y2377" s="12" t="s">
        <v>17854</v>
      </c>
      <c r="Z2377" s="12" t="s">
        <v>19989</v>
      </c>
    </row>
    <row r="2378" spans="1:26">
      <c r="A2378" s="12" t="s">
        <v>177</v>
      </c>
      <c r="B2378" s="12" t="s">
        <v>19990</v>
      </c>
      <c r="C2378" s="12" t="s">
        <v>19991</v>
      </c>
      <c r="D2378" s="12" t="s">
        <v>19992</v>
      </c>
      <c r="E2378" s="12" t="s">
        <v>19919</v>
      </c>
      <c r="F2378" s="12" t="s">
        <v>1590</v>
      </c>
      <c r="G2378" s="12" t="s">
        <v>1051</v>
      </c>
      <c r="H2378" s="12" t="s">
        <v>3800</v>
      </c>
      <c r="I2378" s="12" t="s">
        <v>3800</v>
      </c>
      <c r="J2378" s="12" t="s">
        <v>3800</v>
      </c>
      <c r="K2378" s="12" t="s">
        <v>3800</v>
      </c>
      <c r="L2378" s="12" t="s">
        <v>4192</v>
      </c>
      <c r="M2378" s="12" t="s">
        <v>3522</v>
      </c>
      <c r="N2378" s="12" t="s">
        <v>91</v>
      </c>
      <c r="O2378" s="12" t="s">
        <v>91</v>
      </c>
      <c r="P2378" s="12" t="s">
        <v>91</v>
      </c>
      <c r="Q2378" s="12" t="s">
        <v>91</v>
      </c>
      <c r="R2378" s="12" t="s">
        <v>4781</v>
      </c>
      <c r="S2378" s="12" t="s">
        <v>15825</v>
      </c>
      <c r="T2378" s="12" t="s">
        <v>19771</v>
      </c>
      <c r="U2378" s="12" t="s">
        <v>3808</v>
      </c>
      <c r="V2378" s="12" t="s">
        <v>372</v>
      </c>
      <c r="W2378" s="12" t="s">
        <v>10</v>
      </c>
      <c r="X2378" s="12" t="s">
        <v>13594</v>
      </c>
      <c r="Y2378" s="12" t="s">
        <v>19103</v>
      </c>
      <c r="Z2378" s="12" t="s">
        <v>19993</v>
      </c>
    </row>
    <row r="2379" spans="1:26">
      <c r="A2379" s="12" t="s">
        <v>177</v>
      </c>
      <c r="B2379" s="12" t="s">
        <v>19994</v>
      </c>
      <c r="C2379" s="12" t="s">
        <v>19995</v>
      </c>
      <c r="D2379" s="12" t="s">
        <v>19996</v>
      </c>
      <c r="E2379" s="12" t="s">
        <v>19919</v>
      </c>
      <c r="F2379" s="12" t="s">
        <v>1051</v>
      </c>
      <c r="G2379" s="12" t="s">
        <v>1657</v>
      </c>
      <c r="H2379" s="12" t="s">
        <v>1051</v>
      </c>
      <c r="I2379" s="12" t="s">
        <v>3800</v>
      </c>
      <c r="J2379" s="12" t="s">
        <v>3800</v>
      </c>
      <c r="K2379" s="12" t="s">
        <v>3800</v>
      </c>
      <c r="L2379" s="12" t="s">
        <v>3522</v>
      </c>
      <c r="M2379" s="12" t="s">
        <v>3522</v>
      </c>
      <c r="N2379" s="12" t="s">
        <v>3522</v>
      </c>
      <c r="O2379" s="12" t="s">
        <v>91</v>
      </c>
      <c r="P2379" s="12" t="s">
        <v>91</v>
      </c>
      <c r="Q2379" s="12" t="s">
        <v>91</v>
      </c>
      <c r="R2379" s="12" t="s">
        <v>3522</v>
      </c>
      <c r="S2379" s="12" t="s">
        <v>8194</v>
      </c>
      <c r="T2379" s="12" t="s">
        <v>91</v>
      </c>
      <c r="U2379" s="12" t="s">
        <v>3808</v>
      </c>
      <c r="V2379" s="12" t="s">
        <v>372</v>
      </c>
      <c r="W2379" s="12" t="s">
        <v>2</v>
      </c>
      <c r="X2379" s="12" t="s">
        <v>1814</v>
      </c>
      <c r="Y2379" s="12" t="s">
        <v>1814</v>
      </c>
      <c r="Z2379" s="12" t="s">
        <v>12937</v>
      </c>
    </row>
    <row r="2380" spans="1:26">
      <c r="A2380" s="12" t="s">
        <v>177</v>
      </c>
      <c r="B2380" s="12" t="s">
        <v>19997</v>
      </c>
      <c r="C2380" s="12" t="s">
        <v>19998</v>
      </c>
      <c r="D2380" s="12" t="s">
        <v>19999</v>
      </c>
      <c r="E2380" s="12" t="s">
        <v>19919</v>
      </c>
      <c r="F2380" s="12" t="s">
        <v>1053</v>
      </c>
      <c r="G2380" s="12" t="s">
        <v>1504</v>
      </c>
      <c r="H2380" s="12" t="s">
        <v>3800</v>
      </c>
      <c r="I2380" s="12" t="s">
        <v>3800</v>
      </c>
      <c r="J2380" s="12" t="s">
        <v>3800</v>
      </c>
      <c r="K2380" s="12" t="s">
        <v>3800</v>
      </c>
      <c r="L2380" s="12" t="s">
        <v>3522</v>
      </c>
      <c r="M2380" s="12" t="s">
        <v>3522</v>
      </c>
      <c r="N2380" s="12" t="s">
        <v>91</v>
      </c>
      <c r="O2380" s="12" t="s">
        <v>91</v>
      </c>
      <c r="P2380" s="12" t="s">
        <v>91</v>
      </c>
      <c r="Q2380" s="12" t="s">
        <v>91</v>
      </c>
      <c r="R2380" s="12" t="s">
        <v>3522</v>
      </c>
      <c r="S2380" s="12" t="s">
        <v>6592</v>
      </c>
      <c r="T2380" s="12" t="s">
        <v>11440</v>
      </c>
      <c r="U2380" s="12" t="s">
        <v>3808</v>
      </c>
      <c r="V2380" s="12" t="s">
        <v>372</v>
      </c>
      <c r="W2380" s="12" t="s">
        <v>10</v>
      </c>
      <c r="X2380" s="12" t="s">
        <v>1814</v>
      </c>
      <c r="Y2380" s="12" t="s">
        <v>1814</v>
      </c>
      <c r="Z2380" s="12" t="s">
        <v>12937</v>
      </c>
    </row>
    <row r="2381" spans="1:26">
      <c r="A2381" s="12" t="s">
        <v>177</v>
      </c>
      <c r="B2381" s="12" t="s">
        <v>20000</v>
      </c>
      <c r="C2381" s="12" t="s">
        <v>20001</v>
      </c>
      <c r="D2381" s="12" t="s">
        <v>20002</v>
      </c>
      <c r="E2381" s="12" t="s">
        <v>19919</v>
      </c>
      <c r="F2381" s="12" t="s">
        <v>1592</v>
      </c>
      <c r="G2381" s="12" t="s">
        <v>1482</v>
      </c>
      <c r="H2381" s="12" t="s">
        <v>1504</v>
      </c>
      <c r="I2381" s="12" t="s">
        <v>3800</v>
      </c>
      <c r="J2381" s="12" t="s">
        <v>3800</v>
      </c>
      <c r="K2381" s="12" t="s">
        <v>3800</v>
      </c>
      <c r="L2381" s="12" t="s">
        <v>3522</v>
      </c>
      <c r="M2381" s="12" t="s">
        <v>3522</v>
      </c>
      <c r="N2381" s="12" t="s">
        <v>3522</v>
      </c>
      <c r="O2381" s="12" t="s">
        <v>91</v>
      </c>
      <c r="P2381" s="12" t="s">
        <v>91</v>
      </c>
      <c r="Q2381" s="12" t="s">
        <v>91</v>
      </c>
      <c r="R2381" s="12" t="s">
        <v>3522</v>
      </c>
      <c r="S2381" s="12" t="s">
        <v>14010</v>
      </c>
      <c r="T2381" s="12" t="s">
        <v>15299</v>
      </c>
      <c r="U2381" s="12" t="s">
        <v>3808</v>
      </c>
      <c r="V2381" s="12" t="s">
        <v>372</v>
      </c>
      <c r="W2381" s="12" t="s">
        <v>2</v>
      </c>
      <c r="X2381" s="12" t="s">
        <v>1814</v>
      </c>
      <c r="Y2381" s="12" t="s">
        <v>1814</v>
      </c>
      <c r="Z2381" s="12" t="s">
        <v>12937</v>
      </c>
    </row>
    <row r="2382" spans="1:26">
      <c r="A2382" s="12" t="s">
        <v>177</v>
      </c>
      <c r="B2382" s="12" t="s">
        <v>20003</v>
      </c>
      <c r="C2382" s="12" t="s">
        <v>20004</v>
      </c>
      <c r="D2382" s="12" t="s">
        <v>20005</v>
      </c>
      <c r="E2382" s="12" t="s">
        <v>19919</v>
      </c>
      <c r="F2382" s="12" t="s">
        <v>1504</v>
      </c>
      <c r="G2382" s="12" t="s">
        <v>1504</v>
      </c>
      <c r="H2382" s="12" t="s">
        <v>1482</v>
      </c>
      <c r="I2382" s="12" t="s">
        <v>1504</v>
      </c>
      <c r="J2382" s="12" t="s">
        <v>3800</v>
      </c>
      <c r="K2382" s="12" t="s">
        <v>1051</v>
      </c>
      <c r="L2382" s="12" t="s">
        <v>3522</v>
      </c>
      <c r="M2382" s="12" t="s">
        <v>3522</v>
      </c>
      <c r="N2382" s="12" t="s">
        <v>375</v>
      </c>
      <c r="O2382" s="12" t="s">
        <v>2315</v>
      </c>
      <c r="P2382" s="12" t="s">
        <v>91</v>
      </c>
      <c r="Q2382" s="12" t="s">
        <v>3522</v>
      </c>
      <c r="R2382" s="12" t="s">
        <v>4781</v>
      </c>
      <c r="S2382" s="12" t="s">
        <v>20006</v>
      </c>
      <c r="T2382" s="12" t="s">
        <v>19361</v>
      </c>
      <c r="U2382" s="12" t="s">
        <v>14822</v>
      </c>
      <c r="V2382" s="12" t="s">
        <v>10800</v>
      </c>
      <c r="W2382" s="12" t="s">
        <v>4</v>
      </c>
      <c r="X2382" s="12" t="s">
        <v>16585</v>
      </c>
      <c r="Y2382" s="12" t="s">
        <v>16541</v>
      </c>
      <c r="Z2382" s="12" t="s">
        <v>20007</v>
      </c>
    </row>
    <row r="2383" spans="1:26">
      <c r="A2383" s="12" t="s">
        <v>177</v>
      </c>
      <c r="B2383" s="12" t="s">
        <v>20008</v>
      </c>
      <c r="C2383" s="12" t="s">
        <v>20009</v>
      </c>
      <c r="D2383" s="12" t="s">
        <v>20010</v>
      </c>
      <c r="E2383" s="12" t="s">
        <v>19919</v>
      </c>
      <c r="F2383" s="12" t="s">
        <v>1482</v>
      </c>
      <c r="G2383" s="12" t="s">
        <v>1547</v>
      </c>
      <c r="H2383" s="12" t="s">
        <v>1482</v>
      </c>
      <c r="I2383" s="12" t="s">
        <v>3800</v>
      </c>
      <c r="J2383" s="12" t="s">
        <v>1504</v>
      </c>
      <c r="K2383" s="12" t="s">
        <v>3800</v>
      </c>
      <c r="L2383" s="12" t="s">
        <v>371</v>
      </c>
      <c r="M2383" s="12" t="s">
        <v>371</v>
      </c>
      <c r="N2383" s="12" t="s">
        <v>371</v>
      </c>
      <c r="O2383" s="12" t="s">
        <v>91</v>
      </c>
      <c r="P2383" s="12" t="s">
        <v>371</v>
      </c>
      <c r="Q2383" s="12" t="s">
        <v>91</v>
      </c>
      <c r="R2383" s="12" t="s">
        <v>371</v>
      </c>
      <c r="S2383" s="12" t="s">
        <v>20011</v>
      </c>
      <c r="T2383" s="12" t="s">
        <v>12600</v>
      </c>
      <c r="U2383" s="12" t="s">
        <v>14822</v>
      </c>
      <c r="V2383" s="12" t="s">
        <v>372</v>
      </c>
      <c r="W2383" s="12" t="s">
        <v>3</v>
      </c>
      <c r="X2383" s="12" t="s">
        <v>1814</v>
      </c>
      <c r="Y2383" s="12" t="s">
        <v>1814</v>
      </c>
      <c r="Z2383" s="12" t="s">
        <v>12937</v>
      </c>
    </row>
    <row r="2384" spans="1:26">
      <c r="A2384" s="12" t="s">
        <v>177</v>
      </c>
      <c r="B2384" s="12" t="s">
        <v>20012</v>
      </c>
      <c r="C2384" s="12" t="s">
        <v>20013</v>
      </c>
      <c r="D2384" s="12" t="s">
        <v>20014</v>
      </c>
      <c r="E2384" s="12" t="s">
        <v>19919</v>
      </c>
      <c r="F2384" s="12" t="s">
        <v>1546</v>
      </c>
      <c r="G2384" s="12" t="s">
        <v>1547</v>
      </c>
      <c r="H2384" s="12" t="s">
        <v>1051</v>
      </c>
      <c r="I2384" s="12" t="s">
        <v>3800</v>
      </c>
      <c r="J2384" s="12" t="s">
        <v>3800</v>
      </c>
      <c r="K2384" s="12" t="s">
        <v>3800</v>
      </c>
      <c r="L2384" s="12" t="s">
        <v>4781</v>
      </c>
      <c r="M2384" s="12" t="s">
        <v>3522</v>
      </c>
      <c r="N2384" s="12" t="s">
        <v>371</v>
      </c>
      <c r="O2384" s="12" t="s">
        <v>91</v>
      </c>
      <c r="P2384" s="12" t="s">
        <v>91</v>
      </c>
      <c r="Q2384" s="12" t="s">
        <v>91</v>
      </c>
      <c r="R2384" s="12" t="s">
        <v>4781</v>
      </c>
      <c r="S2384" s="12" t="s">
        <v>18083</v>
      </c>
      <c r="T2384" s="12" t="s">
        <v>18625</v>
      </c>
      <c r="U2384" s="12" t="s">
        <v>3808</v>
      </c>
      <c r="V2384" s="12" t="s">
        <v>372</v>
      </c>
      <c r="W2384" s="12" t="s">
        <v>10</v>
      </c>
      <c r="X2384" s="12" t="s">
        <v>15184</v>
      </c>
      <c r="Y2384" s="12" t="s">
        <v>15098</v>
      </c>
      <c r="Z2384" s="12" t="s">
        <v>20015</v>
      </c>
    </row>
    <row r="2385" spans="1:26">
      <c r="A2385" s="12" t="s">
        <v>177</v>
      </c>
      <c r="B2385" s="12" t="s">
        <v>20016</v>
      </c>
      <c r="C2385" s="12" t="s">
        <v>20017</v>
      </c>
      <c r="D2385" s="12" t="s">
        <v>20018</v>
      </c>
      <c r="E2385" s="12" t="s">
        <v>19919</v>
      </c>
      <c r="F2385" s="12" t="s">
        <v>1547</v>
      </c>
      <c r="G2385" s="12" t="s">
        <v>1482</v>
      </c>
      <c r="H2385" s="12" t="s">
        <v>1482</v>
      </c>
      <c r="I2385" s="12" t="s">
        <v>1482</v>
      </c>
      <c r="J2385" s="12" t="s">
        <v>3800</v>
      </c>
      <c r="K2385" s="12" t="s">
        <v>1051</v>
      </c>
      <c r="L2385" s="12" t="s">
        <v>3663</v>
      </c>
      <c r="M2385" s="12" t="s">
        <v>375</v>
      </c>
      <c r="N2385" s="12" t="s">
        <v>3522</v>
      </c>
      <c r="O2385" s="12" t="s">
        <v>375</v>
      </c>
      <c r="P2385" s="12" t="s">
        <v>91</v>
      </c>
      <c r="Q2385" s="12" t="s">
        <v>371</v>
      </c>
      <c r="R2385" s="12" t="s">
        <v>2315</v>
      </c>
      <c r="S2385" s="12" t="s">
        <v>19648</v>
      </c>
      <c r="T2385" s="12" t="s">
        <v>16309</v>
      </c>
      <c r="U2385" s="12" t="s">
        <v>13632</v>
      </c>
      <c r="V2385" s="12" t="s">
        <v>10800</v>
      </c>
      <c r="W2385" s="12" t="s">
        <v>2</v>
      </c>
      <c r="X2385" s="12" t="s">
        <v>17666</v>
      </c>
      <c r="Y2385" s="12" t="s">
        <v>16941</v>
      </c>
      <c r="Z2385" s="12" t="s">
        <v>20019</v>
      </c>
    </row>
    <row r="2386" spans="1:26">
      <c r="A2386" s="12" t="s">
        <v>177</v>
      </c>
      <c r="B2386" s="12" t="s">
        <v>20020</v>
      </c>
      <c r="C2386" s="12" t="s">
        <v>20021</v>
      </c>
      <c r="D2386" s="12" t="s">
        <v>20022</v>
      </c>
      <c r="E2386" s="12" t="s">
        <v>19919</v>
      </c>
      <c r="F2386" s="12" t="s">
        <v>1547</v>
      </c>
      <c r="G2386" s="12" t="s">
        <v>1502</v>
      </c>
      <c r="H2386" s="12" t="s">
        <v>1482</v>
      </c>
      <c r="I2386" s="12" t="s">
        <v>3800</v>
      </c>
      <c r="J2386" s="12" t="s">
        <v>1051</v>
      </c>
      <c r="K2386" s="12" t="s">
        <v>3800</v>
      </c>
      <c r="L2386" s="12" t="s">
        <v>2038</v>
      </c>
      <c r="M2386" s="12" t="s">
        <v>375</v>
      </c>
      <c r="N2386" s="12" t="s">
        <v>3522</v>
      </c>
      <c r="O2386" s="12" t="s">
        <v>91</v>
      </c>
      <c r="P2386" s="12" t="s">
        <v>371</v>
      </c>
      <c r="Q2386" s="12" t="s">
        <v>91</v>
      </c>
      <c r="R2386" s="12" t="s">
        <v>3664</v>
      </c>
      <c r="S2386" s="12" t="s">
        <v>8194</v>
      </c>
      <c r="T2386" s="12" t="s">
        <v>13536</v>
      </c>
      <c r="U2386" s="12" t="s">
        <v>15832</v>
      </c>
      <c r="V2386" s="12" t="s">
        <v>372</v>
      </c>
      <c r="W2386" s="12" t="s">
        <v>2</v>
      </c>
      <c r="X2386" s="12" t="s">
        <v>14384</v>
      </c>
      <c r="Y2386" s="12" t="s">
        <v>15062</v>
      </c>
      <c r="Z2386" s="12" t="s">
        <v>20023</v>
      </c>
    </row>
    <row r="2387" spans="1:26">
      <c r="A2387" s="12" t="s">
        <v>177</v>
      </c>
      <c r="B2387" s="12" t="s">
        <v>20024</v>
      </c>
      <c r="C2387" s="12" t="s">
        <v>20025</v>
      </c>
      <c r="D2387" s="12" t="s">
        <v>20026</v>
      </c>
      <c r="E2387" s="12" t="s">
        <v>19919</v>
      </c>
      <c r="F2387" s="12" t="s">
        <v>1698</v>
      </c>
      <c r="G2387" s="12" t="s">
        <v>3800</v>
      </c>
      <c r="H2387" s="12" t="s">
        <v>3800</v>
      </c>
      <c r="I2387" s="12" t="s">
        <v>3800</v>
      </c>
      <c r="J2387" s="12" t="s">
        <v>3800</v>
      </c>
      <c r="K2387" s="12" t="s">
        <v>3800</v>
      </c>
      <c r="L2387" s="12" t="s">
        <v>3522</v>
      </c>
      <c r="M2387" s="12" t="s">
        <v>91</v>
      </c>
      <c r="N2387" s="12" t="s">
        <v>91</v>
      </c>
      <c r="O2387" s="12" t="s">
        <v>91</v>
      </c>
      <c r="P2387" s="12" t="s">
        <v>91</v>
      </c>
      <c r="Q2387" s="12" t="s">
        <v>91</v>
      </c>
      <c r="R2387" s="12" t="s">
        <v>3522</v>
      </c>
      <c r="S2387" s="12" t="s">
        <v>14283</v>
      </c>
      <c r="T2387" s="12" t="s">
        <v>12569</v>
      </c>
      <c r="U2387" s="12" t="s">
        <v>3808</v>
      </c>
      <c r="V2387" s="12" t="s">
        <v>372</v>
      </c>
      <c r="W2387" s="12" t="s">
        <v>3</v>
      </c>
      <c r="X2387" s="12" t="s">
        <v>1814</v>
      </c>
      <c r="Y2387" s="12" t="s">
        <v>1814</v>
      </c>
      <c r="Z2387" s="12" t="s">
        <v>12937</v>
      </c>
    </row>
    <row r="2388" spans="1:26">
      <c r="A2388" s="12" t="s">
        <v>177</v>
      </c>
      <c r="B2388" s="12" t="s">
        <v>20027</v>
      </c>
      <c r="C2388" s="12" t="s">
        <v>20028</v>
      </c>
      <c r="D2388" s="12" t="s">
        <v>20029</v>
      </c>
      <c r="E2388" s="12" t="s">
        <v>19919</v>
      </c>
      <c r="F2388" s="12" t="s">
        <v>3800</v>
      </c>
      <c r="G2388" s="12" t="s">
        <v>3800</v>
      </c>
      <c r="H2388" s="12" t="s">
        <v>3800</v>
      </c>
      <c r="I2388" s="12" t="s">
        <v>3800</v>
      </c>
      <c r="J2388" s="12" t="s">
        <v>3800</v>
      </c>
      <c r="K2388" s="12" t="s">
        <v>1698</v>
      </c>
      <c r="L2388" s="12" t="s">
        <v>91</v>
      </c>
      <c r="M2388" s="12" t="s">
        <v>91</v>
      </c>
      <c r="N2388" s="12" t="s">
        <v>91</v>
      </c>
      <c r="O2388" s="12" t="s">
        <v>91</v>
      </c>
      <c r="P2388" s="12" t="s">
        <v>91</v>
      </c>
      <c r="Q2388" s="12" t="s">
        <v>431</v>
      </c>
      <c r="R2388" s="12" t="s">
        <v>431</v>
      </c>
      <c r="S2388" s="12" t="s">
        <v>91</v>
      </c>
      <c r="T2388" s="12" t="s">
        <v>17264</v>
      </c>
      <c r="U2388" s="12" t="s">
        <v>3808</v>
      </c>
      <c r="V2388" s="12" t="s">
        <v>6841</v>
      </c>
      <c r="W2388" s="12" t="s">
        <v>91</v>
      </c>
      <c r="X2388" s="12" t="s">
        <v>20030</v>
      </c>
      <c r="Y2388" s="12" t="s">
        <v>20030</v>
      </c>
      <c r="Z2388" s="12" t="s">
        <v>91</v>
      </c>
    </row>
    <row r="2389" spans="1:26">
      <c r="A2389" s="12" t="s">
        <v>177</v>
      </c>
      <c r="B2389" s="12" t="s">
        <v>20031</v>
      </c>
      <c r="C2389" s="12" t="s">
        <v>20032</v>
      </c>
      <c r="D2389" s="12" t="s">
        <v>20033</v>
      </c>
      <c r="E2389" s="12" t="s">
        <v>19919</v>
      </c>
      <c r="F2389" s="12" t="s">
        <v>1546</v>
      </c>
      <c r="G2389" s="12" t="s">
        <v>1546</v>
      </c>
      <c r="H2389" s="12" t="s">
        <v>3800</v>
      </c>
      <c r="I2389" s="12" t="s">
        <v>3800</v>
      </c>
      <c r="J2389" s="12" t="s">
        <v>3800</v>
      </c>
      <c r="K2389" s="12" t="s">
        <v>3800</v>
      </c>
      <c r="L2389" s="12" t="s">
        <v>3522</v>
      </c>
      <c r="M2389" s="12" t="s">
        <v>3522</v>
      </c>
      <c r="N2389" s="12" t="s">
        <v>91</v>
      </c>
      <c r="O2389" s="12" t="s">
        <v>91</v>
      </c>
      <c r="P2389" s="12" t="s">
        <v>91</v>
      </c>
      <c r="Q2389" s="12" t="s">
        <v>91</v>
      </c>
      <c r="R2389" s="12" t="s">
        <v>3522</v>
      </c>
      <c r="S2389" s="12" t="s">
        <v>10482</v>
      </c>
      <c r="T2389" s="12" t="s">
        <v>14965</v>
      </c>
      <c r="U2389" s="12" t="s">
        <v>3808</v>
      </c>
      <c r="V2389" s="12" t="s">
        <v>372</v>
      </c>
      <c r="W2389" s="12" t="s">
        <v>10</v>
      </c>
      <c r="X2389" s="12" t="s">
        <v>1814</v>
      </c>
      <c r="Y2389" s="12" t="s">
        <v>1814</v>
      </c>
      <c r="Z2389" s="12" t="s">
        <v>12937</v>
      </c>
    </row>
    <row r="2390" spans="1:26">
      <c r="A2390" s="12" t="s">
        <v>177</v>
      </c>
      <c r="B2390" s="12" t="s">
        <v>20034</v>
      </c>
      <c r="C2390" s="12" t="s">
        <v>20035</v>
      </c>
      <c r="D2390" s="12" t="s">
        <v>20036</v>
      </c>
      <c r="E2390" s="12" t="s">
        <v>19919</v>
      </c>
      <c r="F2390" s="12" t="s">
        <v>1546</v>
      </c>
      <c r="G2390" s="12" t="s">
        <v>1482</v>
      </c>
      <c r="H2390" s="12" t="s">
        <v>1504</v>
      </c>
      <c r="I2390" s="12" t="s">
        <v>1051</v>
      </c>
      <c r="J2390" s="12" t="s">
        <v>3800</v>
      </c>
      <c r="K2390" s="12" t="s">
        <v>3800</v>
      </c>
      <c r="L2390" s="12" t="s">
        <v>3522</v>
      </c>
      <c r="M2390" s="12" t="s">
        <v>371</v>
      </c>
      <c r="N2390" s="12" t="s">
        <v>2315</v>
      </c>
      <c r="O2390" s="12" t="s">
        <v>3522</v>
      </c>
      <c r="P2390" s="12" t="s">
        <v>91</v>
      </c>
      <c r="Q2390" s="12" t="s">
        <v>91</v>
      </c>
      <c r="R2390" s="12" t="s">
        <v>2696</v>
      </c>
      <c r="S2390" s="12" t="s">
        <v>16603</v>
      </c>
      <c r="T2390" s="12" t="s">
        <v>7191</v>
      </c>
      <c r="U2390" s="12" t="s">
        <v>15832</v>
      </c>
      <c r="V2390" s="12" t="s">
        <v>372</v>
      </c>
      <c r="W2390" s="12" t="s">
        <v>3</v>
      </c>
      <c r="X2390" s="12" t="s">
        <v>12211</v>
      </c>
      <c r="Y2390" s="12" t="s">
        <v>11979</v>
      </c>
      <c r="Z2390" s="12" t="s">
        <v>20037</v>
      </c>
    </row>
    <row r="2391" spans="1:26">
      <c r="A2391" s="12" t="s">
        <v>177</v>
      </c>
      <c r="B2391" s="12" t="s">
        <v>20038</v>
      </c>
      <c r="C2391" s="12" t="s">
        <v>20039</v>
      </c>
      <c r="D2391" s="12" t="s">
        <v>20040</v>
      </c>
      <c r="E2391" s="12" t="s">
        <v>19919</v>
      </c>
      <c r="F2391" s="12" t="s">
        <v>1590</v>
      </c>
      <c r="G2391" s="12" t="s">
        <v>1051</v>
      </c>
      <c r="H2391" s="12" t="s">
        <v>3800</v>
      </c>
      <c r="I2391" s="12" t="s">
        <v>3800</v>
      </c>
      <c r="J2391" s="12" t="s">
        <v>3800</v>
      </c>
      <c r="K2391" s="12" t="s">
        <v>3800</v>
      </c>
      <c r="L2391" s="12" t="s">
        <v>5498</v>
      </c>
      <c r="M2391" s="12" t="s">
        <v>371</v>
      </c>
      <c r="N2391" s="12" t="s">
        <v>91</v>
      </c>
      <c r="O2391" s="12" t="s">
        <v>91</v>
      </c>
      <c r="P2391" s="12" t="s">
        <v>91</v>
      </c>
      <c r="Q2391" s="12" t="s">
        <v>91</v>
      </c>
      <c r="R2391" s="12" t="s">
        <v>4781</v>
      </c>
      <c r="S2391" s="12" t="s">
        <v>15825</v>
      </c>
      <c r="T2391" s="12" t="s">
        <v>12028</v>
      </c>
      <c r="U2391" s="12" t="s">
        <v>3808</v>
      </c>
      <c r="V2391" s="12" t="s">
        <v>372</v>
      </c>
      <c r="W2391" s="12" t="s">
        <v>3</v>
      </c>
      <c r="X2391" s="12" t="s">
        <v>15636</v>
      </c>
      <c r="Y2391" s="12" t="s">
        <v>15463</v>
      </c>
      <c r="Z2391" s="12" t="s">
        <v>19608</v>
      </c>
    </row>
    <row r="2392" spans="1:26">
      <c r="A2392" s="12" t="s">
        <v>177</v>
      </c>
      <c r="B2392" s="12" t="s">
        <v>20041</v>
      </c>
      <c r="C2392" s="12" t="s">
        <v>20042</v>
      </c>
      <c r="D2392" s="12" t="s">
        <v>20043</v>
      </c>
      <c r="E2392" s="12" t="s">
        <v>19919</v>
      </c>
      <c r="F2392" s="12" t="s">
        <v>1502</v>
      </c>
      <c r="G2392" s="12" t="s">
        <v>1613</v>
      </c>
      <c r="H2392" s="12" t="s">
        <v>3800</v>
      </c>
      <c r="I2392" s="12" t="s">
        <v>3800</v>
      </c>
      <c r="J2392" s="12" t="s">
        <v>3800</v>
      </c>
      <c r="K2392" s="12" t="s">
        <v>3800</v>
      </c>
      <c r="L2392" s="12" t="s">
        <v>3522</v>
      </c>
      <c r="M2392" s="12" t="s">
        <v>4104</v>
      </c>
      <c r="N2392" s="12" t="s">
        <v>91</v>
      </c>
      <c r="O2392" s="12" t="s">
        <v>91</v>
      </c>
      <c r="P2392" s="12" t="s">
        <v>91</v>
      </c>
      <c r="Q2392" s="12" t="s">
        <v>91</v>
      </c>
      <c r="R2392" s="12" t="s">
        <v>5538</v>
      </c>
      <c r="S2392" s="12" t="s">
        <v>14010</v>
      </c>
      <c r="T2392" s="12" t="s">
        <v>11323</v>
      </c>
      <c r="U2392" s="12" t="s">
        <v>3808</v>
      </c>
      <c r="V2392" s="12" t="s">
        <v>372</v>
      </c>
      <c r="W2392" s="12" t="s">
        <v>10</v>
      </c>
      <c r="X2392" s="12" t="s">
        <v>18405</v>
      </c>
      <c r="Y2392" s="12" t="s">
        <v>18963</v>
      </c>
      <c r="Z2392" s="12" t="s">
        <v>20044</v>
      </c>
    </row>
    <row r="2393" spans="1:26">
      <c r="A2393" s="12" t="s">
        <v>177</v>
      </c>
      <c r="B2393" s="12" t="s">
        <v>20045</v>
      </c>
      <c r="C2393" s="12" t="s">
        <v>20046</v>
      </c>
      <c r="D2393" s="12" t="s">
        <v>20047</v>
      </c>
      <c r="E2393" s="12" t="s">
        <v>19919</v>
      </c>
      <c r="F2393" s="12" t="s">
        <v>1482</v>
      </c>
      <c r="G2393" s="12" t="s">
        <v>1592</v>
      </c>
      <c r="H2393" s="12" t="s">
        <v>1482</v>
      </c>
      <c r="I2393" s="12" t="s">
        <v>3800</v>
      </c>
      <c r="J2393" s="12" t="s">
        <v>3800</v>
      </c>
      <c r="K2393" s="12" t="s">
        <v>1051</v>
      </c>
      <c r="L2393" s="12" t="s">
        <v>371</v>
      </c>
      <c r="M2393" s="12" t="s">
        <v>3522</v>
      </c>
      <c r="N2393" s="12" t="s">
        <v>3522</v>
      </c>
      <c r="O2393" s="12" t="s">
        <v>91</v>
      </c>
      <c r="P2393" s="12" t="s">
        <v>91</v>
      </c>
      <c r="Q2393" s="12" t="s">
        <v>371</v>
      </c>
      <c r="R2393" s="12" t="s">
        <v>2696</v>
      </c>
      <c r="S2393" s="12" t="s">
        <v>8194</v>
      </c>
      <c r="T2393" s="12" t="s">
        <v>20048</v>
      </c>
      <c r="U2393" s="12" t="s">
        <v>3808</v>
      </c>
      <c r="V2393" s="12" t="s">
        <v>10800</v>
      </c>
      <c r="W2393" s="12" t="s">
        <v>2</v>
      </c>
      <c r="X2393" s="12" t="s">
        <v>11748</v>
      </c>
      <c r="Y2393" s="12" t="s">
        <v>11866</v>
      </c>
      <c r="Z2393" s="12" t="s">
        <v>20049</v>
      </c>
    </row>
    <row r="2394" spans="1:26">
      <c r="A2394" s="12" t="s">
        <v>177</v>
      </c>
      <c r="B2394" s="12" t="s">
        <v>20050</v>
      </c>
      <c r="C2394" s="12" t="s">
        <v>20051</v>
      </c>
      <c r="D2394" s="12" t="s">
        <v>20052</v>
      </c>
      <c r="E2394" s="12" t="s">
        <v>19919</v>
      </c>
      <c r="F2394" s="12" t="s">
        <v>1502</v>
      </c>
      <c r="G2394" s="12" t="s">
        <v>1547</v>
      </c>
      <c r="H2394" s="12" t="s">
        <v>1482</v>
      </c>
      <c r="I2394" s="12" t="s">
        <v>1051</v>
      </c>
      <c r="J2394" s="12" t="s">
        <v>3800</v>
      </c>
      <c r="K2394" s="12" t="s">
        <v>3800</v>
      </c>
      <c r="L2394" s="12" t="s">
        <v>375</v>
      </c>
      <c r="M2394" s="12" t="s">
        <v>2038</v>
      </c>
      <c r="N2394" s="12" t="s">
        <v>375</v>
      </c>
      <c r="O2394" s="12" t="s">
        <v>371</v>
      </c>
      <c r="P2394" s="12" t="s">
        <v>91</v>
      </c>
      <c r="Q2394" s="12" t="s">
        <v>91</v>
      </c>
      <c r="R2394" s="12" t="s">
        <v>375</v>
      </c>
      <c r="S2394" s="12" t="s">
        <v>8194</v>
      </c>
      <c r="T2394" s="12" t="s">
        <v>18958</v>
      </c>
      <c r="U2394" s="12" t="s">
        <v>15832</v>
      </c>
      <c r="V2394" s="12" t="s">
        <v>372</v>
      </c>
      <c r="W2394" s="12" t="s">
        <v>10</v>
      </c>
      <c r="X2394" s="12" t="s">
        <v>18342</v>
      </c>
      <c r="Y2394" s="12" t="s">
        <v>14695</v>
      </c>
      <c r="Z2394" s="12" t="s">
        <v>20053</v>
      </c>
    </row>
    <row r="2395" spans="1:26">
      <c r="A2395" s="12" t="s">
        <v>177</v>
      </c>
      <c r="B2395" s="12" t="s">
        <v>20054</v>
      </c>
      <c r="C2395" s="12" t="s">
        <v>20055</v>
      </c>
      <c r="D2395" s="12" t="s">
        <v>20056</v>
      </c>
      <c r="E2395" s="12" t="s">
        <v>19919</v>
      </c>
      <c r="F2395" s="12" t="s">
        <v>1592</v>
      </c>
      <c r="G2395" s="12" t="s">
        <v>1502</v>
      </c>
      <c r="H2395" s="12" t="s">
        <v>1051</v>
      </c>
      <c r="I2395" s="12" t="s">
        <v>3800</v>
      </c>
      <c r="J2395" s="12" t="s">
        <v>3800</v>
      </c>
      <c r="K2395" s="12" t="s">
        <v>3800</v>
      </c>
      <c r="L2395" s="12" t="s">
        <v>3442</v>
      </c>
      <c r="M2395" s="12" t="s">
        <v>371</v>
      </c>
      <c r="N2395" s="12" t="s">
        <v>371</v>
      </c>
      <c r="O2395" s="12" t="s">
        <v>91</v>
      </c>
      <c r="P2395" s="12" t="s">
        <v>91</v>
      </c>
      <c r="Q2395" s="12" t="s">
        <v>91</v>
      </c>
      <c r="R2395" s="12" t="s">
        <v>431</v>
      </c>
      <c r="S2395" s="12" t="s">
        <v>10482</v>
      </c>
      <c r="T2395" s="12" t="s">
        <v>16731</v>
      </c>
      <c r="U2395" s="12" t="s">
        <v>3808</v>
      </c>
      <c r="V2395" s="12" t="s">
        <v>372</v>
      </c>
      <c r="W2395" s="12" t="s">
        <v>3</v>
      </c>
      <c r="X2395" s="12" t="s">
        <v>12730</v>
      </c>
      <c r="Y2395" s="12" t="s">
        <v>16278</v>
      </c>
      <c r="Z2395" s="12" t="s">
        <v>20057</v>
      </c>
    </row>
    <row r="2396" spans="1:26">
      <c r="A2396" s="12" t="s">
        <v>177</v>
      </c>
      <c r="B2396" s="12" t="s">
        <v>20058</v>
      </c>
      <c r="C2396" s="12" t="s">
        <v>20059</v>
      </c>
      <c r="D2396" s="12" t="s">
        <v>20060</v>
      </c>
      <c r="E2396" s="12" t="s">
        <v>19919</v>
      </c>
      <c r="F2396" s="12" t="s">
        <v>1504</v>
      </c>
      <c r="G2396" s="12" t="s">
        <v>1547</v>
      </c>
      <c r="H2396" s="12" t="s">
        <v>1482</v>
      </c>
      <c r="I2396" s="12" t="s">
        <v>1051</v>
      </c>
      <c r="J2396" s="12" t="s">
        <v>1051</v>
      </c>
      <c r="K2396" s="12" t="s">
        <v>3800</v>
      </c>
      <c r="L2396" s="12" t="s">
        <v>2172</v>
      </c>
      <c r="M2396" s="12" t="s">
        <v>2773</v>
      </c>
      <c r="N2396" s="12" t="s">
        <v>375</v>
      </c>
      <c r="O2396" s="12" t="s">
        <v>371</v>
      </c>
      <c r="P2396" s="12" t="s">
        <v>371</v>
      </c>
      <c r="Q2396" s="12" t="s">
        <v>91</v>
      </c>
      <c r="R2396" s="12" t="s">
        <v>2172</v>
      </c>
      <c r="S2396" s="12" t="s">
        <v>9577</v>
      </c>
      <c r="T2396" s="12" t="s">
        <v>17608</v>
      </c>
      <c r="U2396" s="12" t="s">
        <v>13632</v>
      </c>
      <c r="V2396" s="12" t="s">
        <v>372</v>
      </c>
      <c r="W2396" s="12" t="s">
        <v>3</v>
      </c>
      <c r="X2396" s="12" t="s">
        <v>18069</v>
      </c>
      <c r="Y2396" s="12" t="s">
        <v>14695</v>
      </c>
      <c r="Z2396" s="12" t="s">
        <v>20061</v>
      </c>
    </row>
    <row r="2397" spans="1:26">
      <c r="A2397" s="12" t="s">
        <v>177</v>
      </c>
      <c r="B2397" s="12" t="s">
        <v>20062</v>
      </c>
      <c r="C2397" s="12" t="s">
        <v>20063</v>
      </c>
      <c r="D2397" s="12" t="s">
        <v>20064</v>
      </c>
      <c r="E2397" s="12" t="s">
        <v>19919</v>
      </c>
      <c r="F2397" s="12" t="s">
        <v>1590</v>
      </c>
      <c r="G2397" s="12" t="s">
        <v>3800</v>
      </c>
      <c r="H2397" s="12" t="s">
        <v>3800</v>
      </c>
      <c r="I2397" s="12" t="s">
        <v>3800</v>
      </c>
      <c r="J2397" s="12" t="s">
        <v>3800</v>
      </c>
      <c r="K2397" s="12" t="s">
        <v>1051</v>
      </c>
      <c r="L2397" s="12" t="s">
        <v>5498</v>
      </c>
      <c r="M2397" s="12" t="s">
        <v>91</v>
      </c>
      <c r="N2397" s="12" t="s">
        <v>91</v>
      </c>
      <c r="O2397" s="12" t="s">
        <v>91</v>
      </c>
      <c r="P2397" s="12" t="s">
        <v>91</v>
      </c>
      <c r="Q2397" s="12" t="s">
        <v>371</v>
      </c>
      <c r="R2397" s="12" t="s">
        <v>4781</v>
      </c>
      <c r="S2397" s="12" t="s">
        <v>14283</v>
      </c>
      <c r="T2397" s="12" t="s">
        <v>19375</v>
      </c>
      <c r="U2397" s="12" t="s">
        <v>3808</v>
      </c>
      <c r="V2397" s="12" t="s">
        <v>10800</v>
      </c>
      <c r="W2397" s="12" t="s">
        <v>3</v>
      </c>
      <c r="X2397" s="12" t="s">
        <v>1814</v>
      </c>
      <c r="Y2397" s="12" t="s">
        <v>1814</v>
      </c>
      <c r="Z2397" s="12" t="s">
        <v>12937</v>
      </c>
    </row>
    <row r="2398" spans="1:26">
      <c r="A2398" s="12" t="s">
        <v>177</v>
      </c>
      <c r="B2398" s="12" t="s">
        <v>20065</v>
      </c>
      <c r="C2398" s="12" t="s">
        <v>20066</v>
      </c>
      <c r="D2398" s="12" t="s">
        <v>20067</v>
      </c>
      <c r="E2398" s="12" t="s">
        <v>19919</v>
      </c>
      <c r="F2398" s="12" t="s">
        <v>1504</v>
      </c>
      <c r="G2398" s="12" t="s">
        <v>1613</v>
      </c>
      <c r="H2398" s="12" t="s">
        <v>3800</v>
      </c>
      <c r="I2398" s="12" t="s">
        <v>1051</v>
      </c>
      <c r="J2398" s="12" t="s">
        <v>3800</v>
      </c>
      <c r="K2398" s="12" t="s">
        <v>3800</v>
      </c>
      <c r="L2398" s="12" t="s">
        <v>3522</v>
      </c>
      <c r="M2398" s="12" t="s">
        <v>3522</v>
      </c>
      <c r="N2398" s="12" t="s">
        <v>91</v>
      </c>
      <c r="O2398" s="12" t="s">
        <v>371</v>
      </c>
      <c r="P2398" s="12" t="s">
        <v>91</v>
      </c>
      <c r="Q2398" s="12" t="s">
        <v>91</v>
      </c>
      <c r="R2398" s="12" t="s">
        <v>5538</v>
      </c>
      <c r="S2398" s="12" t="s">
        <v>16603</v>
      </c>
      <c r="T2398" s="12" t="s">
        <v>17500</v>
      </c>
      <c r="U2398" s="12" t="s">
        <v>15832</v>
      </c>
      <c r="V2398" s="12" t="s">
        <v>372</v>
      </c>
      <c r="W2398" s="12" t="s">
        <v>10</v>
      </c>
      <c r="X2398" s="12" t="s">
        <v>14037</v>
      </c>
      <c r="Y2398" s="12" t="s">
        <v>14659</v>
      </c>
      <c r="Z2398" s="12" t="s">
        <v>19928</v>
      </c>
    </row>
    <row r="2399" spans="1:26">
      <c r="A2399" s="12" t="s">
        <v>177</v>
      </c>
      <c r="B2399" s="12" t="s">
        <v>20068</v>
      </c>
      <c r="C2399" s="12" t="s">
        <v>20069</v>
      </c>
      <c r="D2399" s="12" t="s">
        <v>20070</v>
      </c>
      <c r="E2399" s="12" t="s">
        <v>19919</v>
      </c>
      <c r="F2399" s="12" t="s">
        <v>3800</v>
      </c>
      <c r="G2399" s="12" t="s">
        <v>1547</v>
      </c>
      <c r="H2399" s="12" t="s">
        <v>1547</v>
      </c>
      <c r="I2399" s="12" t="s">
        <v>3800</v>
      </c>
      <c r="J2399" s="12" t="s">
        <v>1482</v>
      </c>
      <c r="K2399" s="12" t="s">
        <v>3800</v>
      </c>
      <c r="L2399" s="12" t="s">
        <v>91</v>
      </c>
      <c r="M2399" s="12" t="s">
        <v>471</v>
      </c>
      <c r="N2399" s="12" t="s">
        <v>471</v>
      </c>
      <c r="O2399" s="12" t="s">
        <v>91</v>
      </c>
      <c r="P2399" s="12" t="s">
        <v>375</v>
      </c>
      <c r="Q2399" s="12" t="s">
        <v>91</v>
      </c>
      <c r="R2399" s="12" t="s">
        <v>431</v>
      </c>
      <c r="S2399" s="12" t="s">
        <v>19477</v>
      </c>
      <c r="T2399" s="12" t="s">
        <v>16442</v>
      </c>
      <c r="U2399" s="12" t="s">
        <v>13632</v>
      </c>
      <c r="V2399" s="12" t="s">
        <v>372</v>
      </c>
      <c r="W2399" s="12" t="s">
        <v>3</v>
      </c>
      <c r="X2399" s="12" t="s">
        <v>16802</v>
      </c>
      <c r="Y2399" s="12" t="s">
        <v>6570</v>
      </c>
      <c r="Z2399" s="12" t="s">
        <v>20071</v>
      </c>
    </row>
    <row r="2400" spans="1:26">
      <c r="A2400" s="12" t="s">
        <v>177</v>
      </c>
      <c r="B2400" s="12" t="s">
        <v>20072</v>
      </c>
      <c r="C2400" s="12" t="s">
        <v>20073</v>
      </c>
      <c r="D2400" s="12" t="s">
        <v>20074</v>
      </c>
      <c r="E2400" s="12" t="s">
        <v>19919</v>
      </c>
      <c r="F2400" s="12" t="s">
        <v>3800</v>
      </c>
      <c r="G2400" s="12" t="s">
        <v>1546</v>
      </c>
      <c r="H2400" s="12" t="s">
        <v>1547</v>
      </c>
      <c r="I2400" s="12" t="s">
        <v>3800</v>
      </c>
      <c r="J2400" s="12" t="s">
        <v>1051</v>
      </c>
      <c r="K2400" s="12" t="s">
        <v>3800</v>
      </c>
      <c r="L2400" s="12" t="s">
        <v>91</v>
      </c>
      <c r="M2400" s="12" t="s">
        <v>3522</v>
      </c>
      <c r="N2400" s="12" t="s">
        <v>3522</v>
      </c>
      <c r="O2400" s="12" t="s">
        <v>91</v>
      </c>
      <c r="P2400" s="12" t="s">
        <v>371</v>
      </c>
      <c r="Q2400" s="12" t="s">
        <v>91</v>
      </c>
      <c r="R2400" s="12" t="s">
        <v>5538</v>
      </c>
      <c r="S2400" s="12" t="s">
        <v>13522</v>
      </c>
      <c r="T2400" s="12" t="s">
        <v>17871</v>
      </c>
      <c r="U2400" s="12" t="s">
        <v>15832</v>
      </c>
      <c r="V2400" s="12" t="s">
        <v>372</v>
      </c>
      <c r="W2400" s="12" t="s">
        <v>2</v>
      </c>
      <c r="X2400" s="12" t="s">
        <v>14037</v>
      </c>
      <c r="Y2400" s="12" t="s">
        <v>14659</v>
      </c>
      <c r="Z2400" s="12" t="s">
        <v>19928</v>
      </c>
    </row>
    <row r="2401" spans="1:26">
      <c r="A2401" s="12" t="s">
        <v>177</v>
      </c>
      <c r="B2401" s="12" t="s">
        <v>20075</v>
      </c>
      <c r="C2401" s="12" t="s">
        <v>20076</v>
      </c>
      <c r="D2401" s="12" t="s">
        <v>20077</v>
      </c>
      <c r="E2401" s="12" t="s">
        <v>19919</v>
      </c>
      <c r="F2401" s="12" t="s">
        <v>1482</v>
      </c>
      <c r="G2401" s="12" t="s">
        <v>1657</v>
      </c>
      <c r="H2401" s="12" t="s">
        <v>3800</v>
      </c>
      <c r="I2401" s="12" t="s">
        <v>3800</v>
      </c>
      <c r="J2401" s="12" t="s">
        <v>3800</v>
      </c>
      <c r="K2401" s="12" t="s">
        <v>3800</v>
      </c>
      <c r="L2401" s="12" t="s">
        <v>3522</v>
      </c>
      <c r="M2401" s="12" t="s">
        <v>6802</v>
      </c>
      <c r="N2401" s="12" t="s">
        <v>91</v>
      </c>
      <c r="O2401" s="12" t="s">
        <v>91</v>
      </c>
      <c r="P2401" s="12" t="s">
        <v>91</v>
      </c>
      <c r="Q2401" s="12" t="s">
        <v>91</v>
      </c>
      <c r="R2401" s="12" t="s">
        <v>5538</v>
      </c>
      <c r="S2401" s="12" t="s">
        <v>11539</v>
      </c>
      <c r="T2401" s="12" t="s">
        <v>17871</v>
      </c>
      <c r="U2401" s="12" t="s">
        <v>3808</v>
      </c>
      <c r="V2401" s="12" t="s">
        <v>372</v>
      </c>
      <c r="W2401" s="12" t="s">
        <v>10</v>
      </c>
      <c r="X2401" s="12" t="s">
        <v>17435</v>
      </c>
      <c r="Y2401" s="12" t="s">
        <v>19288</v>
      </c>
      <c r="Z2401" s="12" t="s">
        <v>19993</v>
      </c>
    </row>
    <row r="2402" spans="1:26">
      <c r="A2402" s="12" t="s">
        <v>177</v>
      </c>
      <c r="B2402" s="12" t="s">
        <v>20078</v>
      </c>
      <c r="C2402" s="12" t="s">
        <v>20079</v>
      </c>
      <c r="D2402" s="12" t="s">
        <v>20080</v>
      </c>
      <c r="E2402" s="12" t="s">
        <v>19919</v>
      </c>
      <c r="F2402" s="12" t="s">
        <v>1051</v>
      </c>
      <c r="G2402" s="12" t="s">
        <v>1546</v>
      </c>
      <c r="H2402" s="12" t="s">
        <v>1482</v>
      </c>
      <c r="I2402" s="12" t="s">
        <v>3800</v>
      </c>
      <c r="J2402" s="12" t="s">
        <v>3800</v>
      </c>
      <c r="K2402" s="12" t="s">
        <v>1504</v>
      </c>
      <c r="L2402" s="12" t="s">
        <v>371</v>
      </c>
      <c r="M2402" s="12" t="s">
        <v>4088</v>
      </c>
      <c r="N2402" s="12" t="s">
        <v>371</v>
      </c>
      <c r="O2402" s="12" t="s">
        <v>91</v>
      </c>
      <c r="P2402" s="12" t="s">
        <v>91</v>
      </c>
      <c r="Q2402" s="12" t="s">
        <v>371</v>
      </c>
      <c r="R2402" s="12" t="s">
        <v>3130</v>
      </c>
      <c r="S2402" s="12" t="s">
        <v>5178</v>
      </c>
      <c r="T2402" s="12" t="s">
        <v>19127</v>
      </c>
      <c r="U2402" s="12" t="s">
        <v>3808</v>
      </c>
      <c r="V2402" s="12" t="s">
        <v>18728</v>
      </c>
      <c r="W2402" s="12" t="s">
        <v>3</v>
      </c>
      <c r="X2402" s="12" t="s">
        <v>17210</v>
      </c>
      <c r="Y2402" s="12" t="s">
        <v>18370</v>
      </c>
      <c r="Z2402" s="12" t="s">
        <v>20081</v>
      </c>
    </row>
    <row r="2403" spans="1:26">
      <c r="A2403" s="12" t="s">
        <v>177</v>
      </c>
      <c r="B2403" s="12" t="s">
        <v>20082</v>
      </c>
      <c r="C2403" s="12" t="s">
        <v>20083</v>
      </c>
      <c r="D2403" s="12" t="s">
        <v>20084</v>
      </c>
      <c r="E2403" s="12" t="s">
        <v>19919</v>
      </c>
      <c r="F2403" s="12" t="s">
        <v>1504</v>
      </c>
      <c r="G2403" s="12" t="s">
        <v>1482</v>
      </c>
      <c r="H2403" s="12" t="s">
        <v>1547</v>
      </c>
      <c r="I2403" s="12" t="s">
        <v>3800</v>
      </c>
      <c r="J2403" s="12" t="s">
        <v>3800</v>
      </c>
      <c r="K2403" s="12" t="s">
        <v>1482</v>
      </c>
      <c r="L2403" s="12" t="s">
        <v>371</v>
      </c>
      <c r="M2403" s="12" t="s">
        <v>371</v>
      </c>
      <c r="N2403" s="12" t="s">
        <v>371</v>
      </c>
      <c r="O2403" s="12" t="s">
        <v>91</v>
      </c>
      <c r="P2403" s="12" t="s">
        <v>91</v>
      </c>
      <c r="Q2403" s="12" t="s">
        <v>371</v>
      </c>
      <c r="R2403" s="12" t="s">
        <v>371</v>
      </c>
      <c r="S2403" s="12" t="s">
        <v>15518</v>
      </c>
      <c r="T2403" s="12" t="s">
        <v>18731</v>
      </c>
      <c r="U2403" s="12" t="s">
        <v>3808</v>
      </c>
      <c r="V2403" s="12" t="s">
        <v>16849</v>
      </c>
      <c r="W2403" s="12" t="s">
        <v>3</v>
      </c>
      <c r="X2403" s="12" t="s">
        <v>1814</v>
      </c>
      <c r="Y2403" s="12" t="s">
        <v>1814</v>
      </c>
      <c r="Z2403" s="12" t="s">
        <v>12937</v>
      </c>
    </row>
    <row r="2404" spans="1:26">
      <c r="A2404" s="12" t="s">
        <v>177</v>
      </c>
      <c r="B2404" s="12" t="s">
        <v>20085</v>
      </c>
      <c r="C2404" s="12" t="s">
        <v>20086</v>
      </c>
      <c r="D2404" s="12" t="s">
        <v>20087</v>
      </c>
      <c r="E2404" s="12" t="s">
        <v>19919</v>
      </c>
      <c r="F2404" s="12" t="s">
        <v>1592</v>
      </c>
      <c r="G2404" s="12" t="s">
        <v>1504</v>
      </c>
      <c r="H2404" s="12" t="s">
        <v>1482</v>
      </c>
      <c r="I2404" s="12" t="s">
        <v>3800</v>
      </c>
      <c r="J2404" s="12" t="s">
        <v>3800</v>
      </c>
      <c r="K2404" s="12" t="s">
        <v>3800</v>
      </c>
      <c r="L2404" s="12" t="s">
        <v>3583</v>
      </c>
      <c r="M2404" s="12" t="s">
        <v>2172</v>
      </c>
      <c r="N2404" s="12" t="s">
        <v>371</v>
      </c>
      <c r="O2404" s="12" t="s">
        <v>91</v>
      </c>
      <c r="P2404" s="12" t="s">
        <v>91</v>
      </c>
      <c r="Q2404" s="12" t="s">
        <v>91</v>
      </c>
      <c r="R2404" s="12" t="s">
        <v>431</v>
      </c>
      <c r="S2404" s="12" t="s">
        <v>18083</v>
      </c>
      <c r="T2404" s="12" t="s">
        <v>20088</v>
      </c>
      <c r="U2404" s="12" t="s">
        <v>3808</v>
      </c>
      <c r="V2404" s="12" t="s">
        <v>372</v>
      </c>
      <c r="W2404" s="12" t="s">
        <v>3</v>
      </c>
      <c r="X2404" s="12" t="s">
        <v>17707</v>
      </c>
      <c r="Y2404" s="12" t="s">
        <v>13787</v>
      </c>
      <c r="Z2404" s="12" t="s">
        <v>20089</v>
      </c>
    </row>
    <row r="2405" spans="1:26">
      <c r="A2405" s="12" t="s">
        <v>177</v>
      </c>
      <c r="B2405" s="12" t="s">
        <v>20090</v>
      </c>
      <c r="C2405" s="12" t="s">
        <v>20091</v>
      </c>
      <c r="D2405" s="12" t="s">
        <v>20092</v>
      </c>
      <c r="E2405" s="12" t="s">
        <v>19919</v>
      </c>
      <c r="F2405" s="12" t="s">
        <v>3800</v>
      </c>
      <c r="G2405" s="12" t="s">
        <v>3800</v>
      </c>
      <c r="H2405" s="12" t="s">
        <v>3800</v>
      </c>
      <c r="I2405" s="12" t="s">
        <v>3800</v>
      </c>
      <c r="J2405" s="12" t="s">
        <v>3800</v>
      </c>
      <c r="K2405" s="12" t="s">
        <v>1698</v>
      </c>
      <c r="L2405" s="12" t="s">
        <v>91</v>
      </c>
      <c r="M2405" s="12" t="s">
        <v>91</v>
      </c>
      <c r="N2405" s="12" t="s">
        <v>91</v>
      </c>
      <c r="O2405" s="12" t="s">
        <v>91</v>
      </c>
      <c r="P2405" s="12" t="s">
        <v>91</v>
      </c>
      <c r="Q2405" s="12" t="s">
        <v>3664</v>
      </c>
      <c r="R2405" s="12" t="s">
        <v>3664</v>
      </c>
      <c r="S2405" s="12" t="s">
        <v>91</v>
      </c>
      <c r="T2405" s="12" t="s">
        <v>11440</v>
      </c>
      <c r="U2405" s="12" t="s">
        <v>3808</v>
      </c>
      <c r="V2405" s="12" t="s">
        <v>6841</v>
      </c>
      <c r="W2405" s="12" t="s">
        <v>91</v>
      </c>
      <c r="X2405" s="12" t="s">
        <v>20093</v>
      </c>
      <c r="Y2405" s="12" t="s">
        <v>20093</v>
      </c>
      <c r="Z2405" s="12" t="s">
        <v>91</v>
      </c>
    </row>
    <row r="2406" spans="1:26">
      <c r="A2406" s="12" t="s">
        <v>177</v>
      </c>
      <c r="B2406" s="12" t="s">
        <v>20094</v>
      </c>
      <c r="C2406" s="12" t="s">
        <v>20095</v>
      </c>
      <c r="D2406" s="12" t="s">
        <v>20096</v>
      </c>
      <c r="E2406" s="12" t="s">
        <v>19919</v>
      </c>
      <c r="F2406" s="12" t="s">
        <v>1547</v>
      </c>
      <c r="G2406" s="12" t="s">
        <v>1546</v>
      </c>
      <c r="H2406" s="12" t="s">
        <v>1051</v>
      </c>
      <c r="I2406" s="12" t="s">
        <v>3800</v>
      </c>
      <c r="J2406" s="12" t="s">
        <v>3800</v>
      </c>
      <c r="K2406" s="12" t="s">
        <v>3800</v>
      </c>
      <c r="L2406" s="12" t="s">
        <v>3522</v>
      </c>
      <c r="M2406" s="12" t="s">
        <v>3522</v>
      </c>
      <c r="N2406" s="12" t="s">
        <v>3522</v>
      </c>
      <c r="O2406" s="12" t="s">
        <v>91</v>
      </c>
      <c r="P2406" s="12" t="s">
        <v>91</v>
      </c>
      <c r="Q2406" s="12" t="s">
        <v>91</v>
      </c>
      <c r="R2406" s="12" t="s">
        <v>3522</v>
      </c>
      <c r="S2406" s="12" t="s">
        <v>14010</v>
      </c>
      <c r="T2406" s="12" t="s">
        <v>2887</v>
      </c>
      <c r="U2406" s="12" t="s">
        <v>3808</v>
      </c>
      <c r="V2406" s="12" t="s">
        <v>372</v>
      </c>
      <c r="W2406" s="12" t="s">
        <v>2</v>
      </c>
      <c r="X2406" s="12" t="s">
        <v>1814</v>
      </c>
      <c r="Y2406" s="12" t="s">
        <v>1814</v>
      </c>
      <c r="Z2406" s="12" t="s">
        <v>12937</v>
      </c>
    </row>
    <row r="2407" spans="1:26">
      <c r="A2407" s="12" t="s">
        <v>177</v>
      </c>
      <c r="B2407" s="12" t="s">
        <v>20097</v>
      </c>
      <c r="C2407" s="12" t="s">
        <v>20098</v>
      </c>
      <c r="D2407" s="12" t="s">
        <v>20099</v>
      </c>
      <c r="E2407" s="12" t="s">
        <v>19919</v>
      </c>
      <c r="F2407" s="12" t="s">
        <v>1590</v>
      </c>
      <c r="G2407" s="12" t="s">
        <v>3800</v>
      </c>
      <c r="H2407" s="12" t="s">
        <v>3800</v>
      </c>
      <c r="I2407" s="12" t="s">
        <v>3800</v>
      </c>
      <c r="J2407" s="12" t="s">
        <v>3800</v>
      </c>
      <c r="K2407" s="12" t="s">
        <v>1051</v>
      </c>
      <c r="L2407" s="12" t="s">
        <v>3522</v>
      </c>
      <c r="M2407" s="12" t="s">
        <v>91</v>
      </c>
      <c r="N2407" s="12" t="s">
        <v>91</v>
      </c>
      <c r="O2407" s="12" t="s">
        <v>91</v>
      </c>
      <c r="P2407" s="12" t="s">
        <v>91</v>
      </c>
      <c r="Q2407" s="12" t="s">
        <v>3522</v>
      </c>
      <c r="R2407" s="12" t="s">
        <v>3522</v>
      </c>
      <c r="S2407" s="12" t="s">
        <v>14283</v>
      </c>
      <c r="T2407" s="12" t="s">
        <v>20100</v>
      </c>
      <c r="U2407" s="12" t="s">
        <v>3808</v>
      </c>
      <c r="V2407" s="12" t="s">
        <v>10800</v>
      </c>
      <c r="W2407" s="12" t="s">
        <v>3</v>
      </c>
      <c r="X2407" s="12" t="s">
        <v>1814</v>
      </c>
      <c r="Y2407" s="12" t="s">
        <v>1814</v>
      </c>
      <c r="Z2407" s="12" t="s">
        <v>12937</v>
      </c>
    </row>
    <row r="2408" spans="1:26">
      <c r="A2408" s="12" t="s">
        <v>177</v>
      </c>
      <c r="B2408" s="12" t="s">
        <v>20101</v>
      </c>
      <c r="C2408" s="12" t="s">
        <v>20102</v>
      </c>
      <c r="D2408" s="12" t="s">
        <v>20103</v>
      </c>
      <c r="E2408" s="12" t="s">
        <v>19919</v>
      </c>
      <c r="F2408" s="12" t="s">
        <v>3800</v>
      </c>
      <c r="G2408" s="12" t="s">
        <v>1504</v>
      </c>
      <c r="H2408" s="12" t="s">
        <v>1051</v>
      </c>
      <c r="I2408" s="12" t="s">
        <v>1504</v>
      </c>
      <c r="J2408" s="12" t="s">
        <v>1502</v>
      </c>
      <c r="K2408" s="12" t="s">
        <v>1051</v>
      </c>
      <c r="L2408" s="12" t="s">
        <v>91</v>
      </c>
      <c r="M2408" s="12" t="s">
        <v>3522</v>
      </c>
      <c r="N2408" s="12" t="s">
        <v>3522</v>
      </c>
      <c r="O2408" s="12" t="s">
        <v>3522</v>
      </c>
      <c r="P2408" s="12" t="s">
        <v>3522</v>
      </c>
      <c r="Q2408" s="12" t="s">
        <v>371</v>
      </c>
      <c r="R2408" s="12" t="s">
        <v>5538</v>
      </c>
      <c r="S2408" s="12" t="s">
        <v>20104</v>
      </c>
      <c r="T2408" s="12" t="s">
        <v>19302</v>
      </c>
      <c r="U2408" s="12" t="s">
        <v>20105</v>
      </c>
      <c r="V2408" s="12" t="s">
        <v>10800</v>
      </c>
      <c r="W2408" s="12" t="s">
        <v>11</v>
      </c>
      <c r="X2408" s="12" t="s">
        <v>1814</v>
      </c>
      <c r="Y2408" s="12" t="s">
        <v>1814</v>
      </c>
      <c r="Z2408" s="12" t="s">
        <v>12937</v>
      </c>
    </row>
    <row r="2409" spans="1:26">
      <c r="A2409" s="12" t="s">
        <v>177</v>
      </c>
      <c r="B2409" s="12" t="s">
        <v>20106</v>
      </c>
      <c r="C2409" s="12" t="s">
        <v>20107</v>
      </c>
      <c r="D2409" s="12" t="s">
        <v>20108</v>
      </c>
      <c r="E2409" s="12" t="s">
        <v>19919</v>
      </c>
      <c r="F2409" s="12" t="s">
        <v>3800</v>
      </c>
      <c r="G2409" s="12" t="s">
        <v>3800</v>
      </c>
      <c r="H2409" s="12" t="s">
        <v>3800</v>
      </c>
      <c r="I2409" s="12" t="s">
        <v>3800</v>
      </c>
      <c r="J2409" s="12" t="s">
        <v>3800</v>
      </c>
      <c r="K2409" s="12" t="s">
        <v>1698</v>
      </c>
      <c r="L2409" s="12" t="s">
        <v>91</v>
      </c>
      <c r="M2409" s="12" t="s">
        <v>91</v>
      </c>
      <c r="N2409" s="12" t="s">
        <v>91</v>
      </c>
      <c r="O2409" s="12" t="s">
        <v>91</v>
      </c>
      <c r="P2409" s="12" t="s">
        <v>91</v>
      </c>
      <c r="Q2409" s="12" t="s">
        <v>2697</v>
      </c>
      <c r="R2409" s="12" t="s">
        <v>2697</v>
      </c>
      <c r="S2409" s="12" t="s">
        <v>91</v>
      </c>
      <c r="T2409" s="12" t="s">
        <v>11938</v>
      </c>
      <c r="U2409" s="12" t="s">
        <v>3808</v>
      </c>
      <c r="V2409" s="12" t="s">
        <v>6841</v>
      </c>
      <c r="W2409" s="12" t="s">
        <v>91</v>
      </c>
      <c r="X2409" s="12" t="s">
        <v>20109</v>
      </c>
      <c r="Y2409" s="12" t="s">
        <v>20109</v>
      </c>
      <c r="Z2409" s="12" t="s">
        <v>91</v>
      </c>
    </row>
    <row r="2410" spans="1:26">
      <c r="A2410" s="12" t="s">
        <v>177</v>
      </c>
      <c r="B2410" s="12" t="s">
        <v>20110</v>
      </c>
      <c r="C2410" s="12" t="s">
        <v>20111</v>
      </c>
      <c r="D2410" s="12" t="s">
        <v>20112</v>
      </c>
      <c r="E2410" s="12" t="s">
        <v>19919</v>
      </c>
      <c r="F2410" s="12" t="s">
        <v>1504</v>
      </c>
      <c r="G2410" s="12" t="s">
        <v>1504</v>
      </c>
      <c r="H2410" s="12" t="s">
        <v>1482</v>
      </c>
      <c r="I2410" s="12" t="s">
        <v>1482</v>
      </c>
      <c r="J2410" s="12" t="s">
        <v>3800</v>
      </c>
      <c r="K2410" s="12" t="s">
        <v>1482</v>
      </c>
      <c r="L2410" s="12" t="s">
        <v>371</v>
      </c>
      <c r="M2410" s="12" t="s">
        <v>371</v>
      </c>
      <c r="N2410" s="12" t="s">
        <v>371</v>
      </c>
      <c r="O2410" s="12" t="s">
        <v>371</v>
      </c>
      <c r="P2410" s="12" t="s">
        <v>91</v>
      </c>
      <c r="Q2410" s="12" t="s">
        <v>371</v>
      </c>
      <c r="R2410" s="12" t="s">
        <v>371</v>
      </c>
      <c r="S2410" s="12" t="s">
        <v>4015</v>
      </c>
      <c r="T2410" s="12" t="s">
        <v>16903</v>
      </c>
      <c r="U2410" s="12" t="s">
        <v>13632</v>
      </c>
      <c r="V2410" s="12" t="s">
        <v>16849</v>
      </c>
      <c r="W2410" s="12" t="s">
        <v>3</v>
      </c>
      <c r="X2410" s="12" t="s">
        <v>1814</v>
      </c>
      <c r="Y2410" s="12" t="s">
        <v>1814</v>
      </c>
      <c r="Z2410" s="12" t="s">
        <v>12937</v>
      </c>
    </row>
    <row r="2411" spans="1:26">
      <c r="A2411" s="12" t="s">
        <v>177</v>
      </c>
      <c r="B2411" s="12" t="s">
        <v>20113</v>
      </c>
      <c r="C2411" s="12" t="s">
        <v>20114</v>
      </c>
      <c r="D2411" s="12" t="s">
        <v>20115</v>
      </c>
      <c r="E2411" s="12" t="s">
        <v>19919</v>
      </c>
      <c r="F2411" s="12" t="s">
        <v>1590</v>
      </c>
      <c r="G2411" s="12" t="s">
        <v>3800</v>
      </c>
      <c r="H2411" s="12" t="s">
        <v>3800</v>
      </c>
      <c r="I2411" s="12" t="s">
        <v>3800</v>
      </c>
      <c r="J2411" s="12" t="s">
        <v>1051</v>
      </c>
      <c r="K2411" s="12" t="s">
        <v>3800</v>
      </c>
      <c r="L2411" s="12" t="s">
        <v>3804</v>
      </c>
      <c r="M2411" s="12" t="s">
        <v>91</v>
      </c>
      <c r="N2411" s="12" t="s">
        <v>91</v>
      </c>
      <c r="O2411" s="12" t="s">
        <v>91</v>
      </c>
      <c r="P2411" s="12" t="s">
        <v>371</v>
      </c>
      <c r="Q2411" s="12" t="s">
        <v>91</v>
      </c>
      <c r="R2411" s="12" t="s">
        <v>2697</v>
      </c>
      <c r="S2411" s="12" t="s">
        <v>13027</v>
      </c>
      <c r="T2411" s="12" t="s">
        <v>16843</v>
      </c>
      <c r="U2411" s="12" t="s">
        <v>15832</v>
      </c>
      <c r="V2411" s="12" t="s">
        <v>372</v>
      </c>
      <c r="W2411" s="12" t="s">
        <v>3</v>
      </c>
      <c r="X2411" s="12" t="s">
        <v>18697</v>
      </c>
      <c r="Y2411" s="12" t="s">
        <v>15809</v>
      </c>
      <c r="Z2411" s="12" t="s">
        <v>20116</v>
      </c>
    </row>
    <row r="2412" spans="1:26">
      <c r="A2412" s="12" t="s">
        <v>177</v>
      </c>
      <c r="B2412" s="12" t="s">
        <v>20117</v>
      </c>
      <c r="C2412" s="12" t="s">
        <v>20118</v>
      </c>
      <c r="D2412" s="12" t="s">
        <v>20119</v>
      </c>
      <c r="E2412" s="12" t="s">
        <v>19919</v>
      </c>
      <c r="F2412" s="12" t="s">
        <v>3800</v>
      </c>
      <c r="G2412" s="12" t="s">
        <v>3800</v>
      </c>
      <c r="H2412" s="12" t="s">
        <v>3800</v>
      </c>
      <c r="I2412" s="12" t="s">
        <v>3800</v>
      </c>
      <c r="J2412" s="12" t="s">
        <v>3800</v>
      </c>
      <c r="K2412" s="12" t="s">
        <v>1698</v>
      </c>
      <c r="L2412" s="12" t="s">
        <v>91</v>
      </c>
      <c r="M2412" s="12" t="s">
        <v>91</v>
      </c>
      <c r="N2412" s="12" t="s">
        <v>91</v>
      </c>
      <c r="O2412" s="12" t="s">
        <v>91</v>
      </c>
      <c r="P2412" s="12" t="s">
        <v>91</v>
      </c>
      <c r="Q2412" s="12" t="s">
        <v>5538</v>
      </c>
      <c r="R2412" s="12" t="s">
        <v>5538</v>
      </c>
      <c r="S2412" s="12" t="s">
        <v>91</v>
      </c>
      <c r="T2412" s="12" t="s">
        <v>12297</v>
      </c>
      <c r="U2412" s="12" t="s">
        <v>3808</v>
      </c>
      <c r="V2412" s="12" t="s">
        <v>6841</v>
      </c>
      <c r="W2412" s="12" t="s">
        <v>91</v>
      </c>
      <c r="X2412" s="12" t="s">
        <v>20120</v>
      </c>
      <c r="Y2412" s="12" t="s">
        <v>20120</v>
      </c>
      <c r="Z2412" s="12" t="s">
        <v>91</v>
      </c>
    </row>
    <row r="2413" spans="1:26">
      <c r="A2413" s="12" t="s">
        <v>177</v>
      </c>
      <c r="B2413" s="12" t="s">
        <v>20121</v>
      </c>
      <c r="C2413" s="12" t="s">
        <v>20122</v>
      </c>
      <c r="D2413" s="12" t="s">
        <v>20123</v>
      </c>
      <c r="E2413" s="12" t="s">
        <v>19919</v>
      </c>
      <c r="F2413" s="12" t="s">
        <v>1546</v>
      </c>
      <c r="G2413" s="12" t="s">
        <v>1502</v>
      </c>
      <c r="H2413" s="12" t="s">
        <v>3800</v>
      </c>
      <c r="I2413" s="12" t="s">
        <v>3800</v>
      </c>
      <c r="J2413" s="12" t="s">
        <v>1051</v>
      </c>
      <c r="K2413" s="12" t="s">
        <v>1051</v>
      </c>
      <c r="L2413" s="12" t="s">
        <v>3522</v>
      </c>
      <c r="M2413" s="12" t="s">
        <v>375</v>
      </c>
      <c r="N2413" s="12" t="s">
        <v>91</v>
      </c>
      <c r="O2413" s="12" t="s">
        <v>91</v>
      </c>
      <c r="P2413" s="12" t="s">
        <v>3522</v>
      </c>
      <c r="Q2413" s="12" t="s">
        <v>3522</v>
      </c>
      <c r="R2413" s="12" t="s">
        <v>4781</v>
      </c>
      <c r="S2413" s="12" t="s">
        <v>17099</v>
      </c>
      <c r="T2413" s="12" t="s">
        <v>13483</v>
      </c>
      <c r="U2413" s="12" t="s">
        <v>15832</v>
      </c>
      <c r="V2413" s="12" t="s">
        <v>10800</v>
      </c>
      <c r="W2413" s="12" t="s">
        <v>11</v>
      </c>
      <c r="X2413" s="12" t="s">
        <v>15288</v>
      </c>
      <c r="Y2413" s="12" t="s">
        <v>11315</v>
      </c>
      <c r="Z2413" s="12" t="s">
        <v>20124</v>
      </c>
    </row>
    <row r="2414" spans="1:26">
      <c r="A2414" s="12" t="s">
        <v>177</v>
      </c>
      <c r="B2414" s="12" t="s">
        <v>20125</v>
      </c>
      <c r="C2414" s="12" t="s">
        <v>20126</v>
      </c>
      <c r="D2414" s="12" t="s">
        <v>20127</v>
      </c>
      <c r="E2414" s="12" t="s">
        <v>19919</v>
      </c>
      <c r="F2414" s="12" t="s">
        <v>1592</v>
      </c>
      <c r="G2414" s="12" t="s">
        <v>1502</v>
      </c>
      <c r="H2414" s="12" t="s">
        <v>3800</v>
      </c>
      <c r="I2414" s="12" t="s">
        <v>3800</v>
      </c>
      <c r="J2414" s="12" t="s">
        <v>3800</v>
      </c>
      <c r="K2414" s="12" t="s">
        <v>1051</v>
      </c>
      <c r="L2414" s="12" t="s">
        <v>3492</v>
      </c>
      <c r="M2414" s="12" t="s">
        <v>3522</v>
      </c>
      <c r="N2414" s="12" t="s">
        <v>91</v>
      </c>
      <c r="O2414" s="12" t="s">
        <v>91</v>
      </c>
      <c r="P2414" s="12" t="s">
        <v>91</v>
      </c>
      <c r="Q2414" s="12" t="s">
        <v>371</v>
      </c>
      <c r="R2414" s="12" t="s">
        <v>2696</v>
      </c>
      <c r="S2414" s="12" t="s">
        <v>17253</v>
      </c>
      <c r="T2414" s="12" t="s">
        <v>14965</v>
      </c>
      <c r="U2414" s="12" t="s">
        <v>3808</v>
      </c>
      <c r="V2414" s="12" t="s">
        <v>10800</v>
      </c>
      <c r="W2414" s="12" t="s">
        <v>10</v>
      </c>
      <c r="X2414" s="12" t="s">
        <v>17998</v>
      </c>
      <c r="Y2414" s="12" t="s">
        <v>17854</v>
      </c>
      <c r="Z2414" s="12" t="s">
        <v>19989</v>
      </c>
    </row>
    <row r="2415" spans="1:26">
      <c r="A2415" s="12" t="s">
        <v>177</v>
      </c>
      <c r="B2415" s="12" t="s">
        <v>20128</v>
      </c>
      <c r="C2415" s="12" t="s">
        <v>20129</v>
      </c>
      <c r="D2415" s="12" t="s">
        <v>20130</v>
      </c>
      <c r="E2415" s="12" t="s">
        <v>19919</v>
      </c>
      <c r="F2415" s="12" t="s">
        <v>1482</v>
      </c>
      <c r="G2415" s="12" t="s">
        <v>1546</v>
      </c>
      <c r="H2415" s="12" t="s">
        <v>1051</v>
      </c>
      <c r="I2415" s="12" t="s">
        <v>3800</v>
      </c>
      <c r="J2415" s="12" t="s">
        <v>1482</v>
      </c>
      <c r="K2415" s="12" t="s">
        <v>1051</v>
      </c>
      <c r="L2415" s="12" t="s">
        <v>3522</v>
      </c>
      <c r="M2415" s="12" t="s">
        <v>4781</v>
      </c>
      <c r="N2415" s="12" t="s">
        <v>3522</v>
      </c>
      <c r="O2415" s="12" t="s">
        <v>91</v>
      </c>
      <c r="P2415" s="12" t="s">
        <v>3522</v>
      </c>
      <c r="Q2415" s="12" t="s">
        <v>3522</v>
      </c>
      <c r="R2415" s="12" t="s">
        <v>5538</v>
      </c>
      <c r="S2415" s="12" t="s">
        <v>20006</v>
      </c>
      <c r="T2415" s="12" t="s">
        <v>18751</v>
      </c>
      <c r="U2415" s="12" t="s">
        <v>13632</v>
      </c>
      <c r="V2415" s="12" t="s">
        <v>10800</v>
      </c>
      <c r="W2415" s="12" t="s">
        <v>11</v>
      </c>
      <c r="X2415" s="12" t="s">
        <v>14657</v>
      </c>
      <c r="Y2415" s="12" t="s">
        <v>12462</v>
      </c>
      <c r="Z2415" s="12" t="s">
        <v>20131</v>
      </c>
    </row>
    <row r="2416" spans="1:26">
      <c r="A2416" s="12" t="s">
        <v>177</v>
      </c>
      <c r="B2416" s="12" t="s">
        <v>20132</v>
      </c>
      <c r="C2416" s="12" t="s">
        <v>20133</v>
      </c>
      <c r="D2416" s="12" t="s">
        <v>20134</v>
      </c>
      <c r="E2416" s="12" t="s">
        <v>19919</v>
      </c>
      <c r="F2416" s="12" t="s">
        <v>1547</v>
      </c>
      <c r="G2416" s="12" t="s">
        <v>3800</v>
      </c>
      <c r="H2416" s="12" t="s">
        <v>1504</v>
      </c>
      <c r="I2416" s="12" t="s">
        <v>1051</v>
      </c>
      <c r="J2416" s="12" t="s">
        <v>1504</v>
      </c>
      <c r="K2416" s="12" t="s">
        <v>3800</v>
      </c>
      <c r="L2416" s="12" t="s">
        <v>2773</v>
      </c>
      <c r="M2416" s="12" t="s">
        <v>91</v>
      </c>
      <c r="N2416" s="12" t="s">
        <v>371</v>
      </c>
      <c r="O2416" s="12" t="s">
        <v>371</v>
      </c>
      <c r="P2416" s="12" t="s">
        <v>371</v>
      </c>
      <c r="Q2416" s="12" t="s">
        <v>91</v>
      </c>
      <c r="R2416" s="12" t="s">
        <v>4088</v>
      </c>
      <c r="S2416" s="12" t="s">
        <v>20011</v>
      </c>
      <c r="T2416" s="12" t="s">
        <v>19059</v>
      </c>
      <c r="U2416" s="12" t="s">
        <v>16117</v>
      </c>
      <c r="V2416" s="12" t="s">
        <v>372</v>
      </c>
      <c r="W2416" s="12" t="s">
        <v>3</v>
      </c>
      <c r="X2416" s="12" t="s">
        <v>1769</v>
      </c>
      <c r="Y2416" s="12" t="s">
        <v>16578</v>
      </c>
      <c r="Z2416" s="12" t="s">
        <v>20135</v>
      </c>
    </row>
    <row r="2417" spans="1:26">
      <c r="A2417" s="12" t="s">
        <v>177</v>
      </c>
      <c r="B2417" s="12" t="s">
        <v>20136</v>
      </c>
      <c r="C2417" s="12" t="s">
        <v>20137</v>
      </c>
      <c r="D2417" s="12" t="s">
        <v>20138</v>
      </c>
      <c r="E2417" s="12" t="s">
        <v>19919</v>
      </c>
      <c r="F2417" s="12" t="s">
        <v>1592</v>
      </c>
      <c r="G2417" s="12" t="s">
        <v>1502</v>
      </c>
      <c r="H2417" s="12" t="s">
        <v>1051</v>
      </c>
      <c r="I2417" s="12" t="s">
        <v>3800</v>
      </c>
      <c r="J2417" s="12" t="s">
        <v>3800</v>
      </c>
      <c r="K2417" s="12" t="s">
        <v>3800</v>
      </c>
      <c r="L2417" s="12" t="s">
        <v>3442</v>
      </c>
      <c r="M2417" s="12" t="s">
        <v>2696</v>
      </c>
      <c r="N2417" s="12" t="s">
        <v>3522</v>
      </c>
      <c r="O2417" s="12" t="s">
        <v>91</v>
      </c>
      <c r="P2417" s="12" t="s">
        <v>91</v>
      </c>
      <c r="Q2417" s="12" t="s">
        <v>91</v>
      </c>
      <c r="R2417" s="12" t="s">
        <v>3664</v>
      </c>
      <c r="S2417" s="12" t="s">
        <v>10482</v>
      </c>
      <c r="T2417" s="12" t="s">
        <v>20139</v>
      </c>
      <c r="U2417" s="12" t="s">
        <v>3808</v>
      </c>
      <c r="V2417" s="12" t="s">
        <v>372</v>
      </c>
      <c r="W2417" s="12" t="s">
        <v>2</v>
      </c>
      <c r="X2417" s="12" t="s">
        <v>16530</v>
      </c>
      <c r="Y2417" s="12" t="s">
        <v>11946</v>
      </c>
      <c r="Z2417" s="12" t="s">
        <v>20140</v>
      </c>
    </row>
    <row r="2418" spans="1:26">
      <c r="A2418" s="12" t="s">
        <v>177</v>
      </c>
      <c r="B2418" s="12" t="s">
        <v>20141</v>
      </c>
      <c r="C2418" s="12" t="s">
        <v>20142</v>
      </c>
      <c r="D2418" s="12" t="s">
        <v>20143</v>
      </c>
      <c r="E2418" s="12" t="s">
        <v>19919</v>
      </c>
      <c r="F2418" s="12" t="s">
        <v>1613</v>
      </c>
      <c r="G2418" s="12" t="s">
        <v>1502</v>
      </c>
      <c r="H2418" s="12" t="s">
        <v>3800</v>
      </c>
      <c r="I2418" s="12" t="s">
        <v>3800</v>
      </c>
      <c r="J2418" s="12" t="s">
        <v>3800</v>
      </c>
      <c r="K2418" s="12" t="s">
        <v>3800</v>
      </c>
      <c r="L2418" s="12" t="s">
        <v>4104</v>
      </c>
      <c r="M2418" s="12" t="s">
        <v>2696</v>
      </c>
      <c r="N2418" s="12" t="s">
        <v>91</v>
      </c>
      <c r="O2418" s="12" t="s">
        <v>91</v>
      </c>
      <c r="P2418" s="12" t="s">
        <v>91</v>
      </c>
      <c r="Q2418" s="12" t="s">
        <v>91</v>
      </c>
      <c r="R2418" s="12" t="s">
        <v>4781</v>
      </c>
      <c r="S2418" s="12" t="s">
        <v>13027</v>
      </c>
      <c r="T2418" s="12" t="s">
        <v>16392</v>
      </c>
      <c r="U2418" s="12" t="s">
        <v>3808</v>
      </c>
      <c r="V2418" s="12" t="s">
        <v>372</v>
      </c>
      <c r="W2418" s="12" t="s">
        <v>10</v>
      </c>
      <c r="X2418" s="12" t="s">
        <v>17015</v>
      </c>
      <c r="Y2418" s="12" t="s">
        <v>18967</v>
      </c>
      <c r="Z2418" s="12" t="s">
        <v>20144</v>
      </c>
    </row>
    <row r="2419" spans="1:26">
      <c r="A2419" s="12" t="s">
        <v>177</v>
      </c>
      <c r="B2419" s="12" t="s">
        <v>20145</v>
      </c>
      <c r="C2419" s="12" t="s">
        <v>20146</v>
      </c>
      <c r="D2419" s="12" t="s">
        <v>20147</v>
      </c>
      <c r="E2419" s="12" t="s">
        <v>19919</v>
      </c>
      <c r="F2419" s="12" t="s">
        <v>1051</v>
      </c>
      <c r="G2419" s="12" t="s">
        <v>1482</v>
      </c>
      <c r="H2419" s="12" t="s">
        <v>1051</v>
      </c>
      <c r="I2419" s="12" t="s">
        <v>1482</v>
      </c>
      <c r="J2419" s="12" t="s">
        <v>1547</v>
      </c>
      <c r="K2419" s="12" t="s">
        <v>1051</v>
      </c>
      <c r="L2419" s="12" t="s">
        <v>371</v>
      </c>
      <c r="M2419" s="12" t="s">
        <v>375</v>
      </c>
      <c r="N2419" s="12" t="s">
        <v>371</v>
      </c>
      <c r="O2419" s="12" t="s">
        <v>371</v>
      </c>
      <c r="P2419" s="12" t="s">
        <v>471</v>
      </c>
      <c r="Q2419" s="12" t="s">
        <v>371</v>
      </c>
      <c r="R2419" s="12" t="s">
        <v>4088</v>
      </c>
      <c r="S2419" s="12" t="s">
        <v>20104</v>
      </c>
      <c r="T2419" s="12" t="s">
        <v>14121</v>
      </c>
      <c r="U2419" s="12" t="s">
        <v>20105</v>
      </c>
      <c r="V2419" s="12" t="s">
        <v>10800</v>
      </c>
      <c r="W2419" s="12" t="s">
        <v>3</v>
      </c>
      <c r="X2419" s="12" t="s">
        <v>13987</v>
      </c>
      <c r="Y2419" s="12" t="s">
        <v>15118</v>
      </c>
      <c r="Z2419" s="12" t="s">
        <v>20148</v>
      </c>
    </row>
    <row r="2420" spans="1:26">
      <c r="A2420" s="12" t="s">
        <v>177</v>
      </c>
      <c r="B2420" s="12" t="s">
        <v>20149</v>
      </c>
      <c r="C2420" s="12" t="s">
        <v>20150</v>
      </c>
      <c r="D2420" s="12" t="s">
        <v>20151</v>
      </c>
      <c r="E2420" s="12" t="s">
        <v>19919</v>
      </c>
      <c r="F2420" s="12" t="s">
        <v>1502</v>
      </c>
      <c r="G2420" s="12" t="s">
        <v>1504</v>
      </c>
      <c r="H2420" s="12" t="s">
        <v>1482</v>
      </c>
      <c r="I2420" s="12" t="s">
        <v>1482</v>
      </c>
      <c r="J2420" s="12" t="s">
        <v>3800</v>
      </c>
      <c r="K2420" s="12" t="s">
        <v>1051</v>
      </c>
      <c r="L2420" s="12" t="s">
        <v>371</v>
      </c>
      <c r="M2420" s="12" t="s">
        <v>2172</v>
      </c>
      <c r="N2420" s="12" t="s">
        <v>371</v>
      </c>
      <c r="O2420" s="12" t="s">
        <v>371</v>
      </c>
      <c r="P2420" s="12" t="s">
        <v>91</v>
      </c>
      <c r="Q2420" s="12" t="s">
        <v>371</v>
      </c>
      <c r="R2420" s="12" t="s">
        <v>3130</v>
      </c>
      <c r="S2420" s="12" t="s">
        <v>20152</v>
      </c>
      <c r="T2420" s="12" t="s">
        <v>7876</v>
      </c>
      <c r="U2420" s="12" t="s">
        <v>13632</v>
      </c>
      <c r="V2420" s="12" t="s">
        <v>10800</v>
      </c>
      <c r="W2420" s="12" t="s">
        <v>3</v>
      </c>
      <c r="X2420" s="12" t="s">
        <v>17123</v>
      </c>
      <c r="Y2420" s="12" t="s">
        <v>17651</v>
      </c>
      <c r="Z2420" s="12" t="s">
        <v>20153</v>
      </c>
    </row>
    <row r="2421" spans="1:26">
      <c r="A2421" s="12" t="s">
        <v>177</v>
      </c>
      <c r="B2421" s="12" t="s">
        <v>20154</v>
      </c>
      <c r="C2421" s="12" t="s">
        <v>20155</v>
      </c>
      <c r="D2421" s="12" t="s">
        <v>20156</v>
      </c>
      <c r="E2421" s="12" t="s">
        <v>19919</v>
      </c>
      <c r="F2421" s="12" t="s">
        <v>1482</v>
      </c>
      <c r="G2421" s="12" t="s">
        <v>1592</v>
      </c>
      <c r="H2421" s="12" t="s">
        <v>1504</v>
      </c>
      <c r="I2421" s="12" t="s">
        <v>3800</v>
      </c>
      <c r="J2421" s="12" t="s">
        <v>3800</v>
      </c>
      <c r="K2421" s="12" t="s">
        <v>3800</v>
      </c>
      <c r="L2421" s="12" t="s">
        <v>375</v>
      </c>
      <c r="M2421" s="12" t="s">
        <v>4012</v>
      </c>
      <c r="N2421" s="12" t="s">
        <v>2172</v>
      </c>
      <c r="O2421" s="12" t="s">
        <v>91</v>
      </c>
      <c r="P2421" s="12" t="s">
        <v>91</v>
      </c>
      <c r="Q2421" s="12" t="s">
        <v>91</v>
      </c>
      <c r="R2421" s="12" t="s">
        <v>375</v>
      </c>
      <c r="S2421" s="12" t="s">
        <v>10511</v>
      </c>
      <c r="T2421" s="12" t="s">
        <v>2887</v>
      </c>
      <c r="U2421" s="12" t="s">
        <v>3808</v>
      </c>
      <c r="V2421" s="12" t="s">
        <v>372</v>
      </c>
      <c r="W2421" s="12" t="s">
        <v>10</v>
      </c>
      <c r="X2421" s="12" t="s">
        <v>19215</v>
      </c>
      <c r="Y2421" s="12" t="s">
        <v>18438</v>
      </c>
      <c r="Z2421" s="12" t="s">
        <v>20157</v>
      </c>
    </row>
    <row r="2422" spans="1:26">
      <c r="A2422" s="12" t="s">
        <v>177</v>
      </c>
      <c r="B2422" s="12" t="s">
        <v>20158</v>
      </c>
      <c r="C2422" s="12" t="s">
        <v>20159</v>
      </c>
      <c r="D2422" s="12" t="s">
        <v>20160</v>
      </c>
      <c r="E2422" s="12" t="s">
        <v>19919</v>
      </c>
      <c r="F2422" s="12" t="s">
        <v>1546</v>
      </c>
      <c r="G2422" s="12" t="s">
        <v>1502</v>
      </c>
      <c r="H2422" s="12" t="s">
        <v>1482</v>
      </c>
      <c r="I2422" s="12" t="s">
        <v>3800</v>
      </c>
      <c r="J2422" s="12" t="s">
        <v>3800</v>
      </c>
      <c r="K2422" s="12" t="s">
        <v>3800</v>
      </c>
      <c r="L2422" s="12" t="s">
        <v>4781</v>
      </c>
      <c r="M2422" s="12" t="s">
        <v>3522</v>
      </c>
      <c r="N2422" s="12" t="s">
        <v>3522</v>
      </c>
      <c r="O2422" s="12" t="s">
        <v>91</v>
      </c>
      <c r="P2422" s="12" t="s">
        <v>91</v>
      </c>
      <c r="Q2422" s="12" t="s">
        <v>91</v>
      </c>
      <c r="R2422" s="12" t="s">
        <v>5538</v>
      </c>
      <c r="S2422" s="12" t="s">
        <v>14010</v>
      </c>
      <c r="T2422" s="12" t="s">
        <v>12028</v>
      </c>
      <c r="U2422" s="12" t="s">
        <v>3808</v>
      </c>
      <c r="V2422" s="12" t="s">
        <v>372</v>
      </c>
      <c r="W2422" s="12" t="s">
        <v>2</v>
      </c>
      <c r="X2422" s="12" t="s">
        <v>4776</v>
      </c>
      <c r="Y2422" s="12" t="s">
        <v>15388</v>
      </c>
      <c r="Z2422" s="12" t="s">
        <v>19573</v>
      </c>
    </row>
    <row r="2423" spans="1:26">
      <c r="A2423" s="12" t="s">
        <v>177</v>
      </c>
      <c r="B2423" s="12" t="s">
        <v>20161</v>
      </c>
      <c r="C2423" s="12" t="s">
        <v>20162</v>
      </c>
      <c r="D2423" s="12" t="s">
        <v>20163</v>
      </c>
      <c r="E2423" s="12" t="s">
        <v>19919</v>
      </c>
      <c r="F2423" s="12" t="s">
        <v>1051</v>
      </c>
      <c r="G2423" s="12" t="s">
        <v>1592</v>
      </c>
      <c r="H2423" s="12" t="s">
        <v>1482</v>
      </c>
      <c r="I2423" s="12" t="s">
        <v>3800</v>
      </c>
      <c r="J2423" s="12" t="s">
        <v>1051</v>
      </c>
      <c r="K2423" s="12" t="s">
        <v>1051</v>
      </c>
      <c r="L2423" s="12" t="s">
        <v>3522</v>
      </c>
      <c r="M2423" s="12" t="s">
        <v>3492</v>
      </c>
      <c r="N2423" s="12" t="s">
        <v>371</v>
      </c>
      <c r="O2423" s="12" t="s">
        <v>91</v>
      </c>
      <c r="P2423" s="12" t="s">
        <v>371</v>
      </c>
      <c r="Q2423" s="12" t="s">
        <v>371</v>
      </c>
      <c r="R2423" s="12" t="s">
        <v>375</v>
      </c>
      <c r="S2423" s="12" t="s">
        <v>20164</v>
      </c>
      <c r="T2423" s="12" t="s">
        <v>10568</v>
      </c>
      <c r="U2423" s="12" t="s">
        <v>15832</v>
      </c>
      <c r="V2423" s="12" t="s">
        <v>10800</v>
      </c>
      <c r="W2423" s="12" t="s">
        <v>10</v>
      </c>
      <c r="X2423" s="12" t="s">
        <v>14131</v>
      </c>
      <c r="Y2423" s="12" t="s">
        <v>12853</v>
      </c>
      <c r="Z2423" s="12" t="s">
        <v>20165</v>
      </c>
    </row>
    <row r="2424" spans="1:26">
      <c r="A2424" s="12" t="s">
        <v>177</v>
      </c>
      <c r="B2424" s="12" t="s">
        <v>20166</v>
      </c>
      <c r="C2424" s="12" t="s">
        <v>20167</v>
      </c>
      <c r="D2424" s="12" t="s">
        <v>20168</v>
      </c>
      <c r="E2424" s="12" t="s">
        <v>19919</v>
      </c>
      <c r="F2424" s="12" t="s">
        <v>3800</v>
      </c>
      <c r="G2424" s="12" t="s">
        <v>3800</v>
      </c>
      <c r="H2424" s="12" t="s">
        <v>3800</v>
      </c>
      <c r="I2424" s="12" t="s">
        <v>3800</v>
      </c>
      <c r="J2424" s="12" t="s">
        <v>3800</v>
      </c>
      <c r="K2424" s="12" t="s">
        <v>1698</v>
      </c>
      <c r="L2424" s="12" t="s">
        <v>91</v>
      </c>
      <c r="M2424" s="12" t="s">
        <v>91</v>
      </c>
      <c r="N2424" s="12" t="s">
        <v>91</v>
      </c>
      <c r="O2424" s="12" t="s">
        <v>91</v>
      </c>
      <c r="P2424" s="12" t="s">
        <v>91</v>
      </c>
      <c r="Q2424" s="12" t="s">
        <v>2172</v>
      </c>
      <c r="R2424" s="12" t="s">
        <v>2172</v>
      </c>
      <c r="S2424" s="12" t="s">
        <v>91</v>
      </c>
      <c r="T2424" s="12" t="s">
        <v>5592</v>
      </c>
      <c r="U2424" s="12" t="s">
        <v>3808</v>
      </c>
      <c r="V2424" s="12" t="s">
        <v>6841</v>
      </c>
      <c r="W2424" s="12" t="s">
        <v>91</v>
      </c>
      <c r="X2424" s="12" t="s">
        <v>20169</v>
      </c>
      <c r="Y2424" s="12" t="s">
        <v>20169</v>
      </c>
      <c r="Z2424" s="12" t="s">
        <v>91</v>
      </c>
    </row>
    <row r="2425" spans="1:26">
      <c r="A2425" s="12" t="s">
        <v>177</v>
      </c>
      <c r="B2425" s="12" t="s">
        <v>20170</v>
      </c>
      <c r="C2425" s="12" t="s">
        <v>20171</v>
      </c>
      <c r="D2425" s="12" t="s">
        <v>20172</v>
      </c>
      <c r="E2425" s="12" t="s">
        <v>20173</v>
      </c>
      <c r="F2425" s="12" t="s">
        <v>1051</v>
      </c>
      <c r="G2425" s="12" t="s">
        <v>1504</v>
      </c>
      <c r="H2425" s="12" t="s">
        <v>1546</v>
      </c>
      <c r="I2425" s="12" t="s">
        <v>1051</v>
      </c>
      <c r="J2425" s="12" t="s">
        <v>3800</v>
      </c>
      <c r="K2425" s="12" t="s">
        <v>3800</v>
      </c>
      <c r="L2425" s="12" t="s">
        <v>3522</v>
      </c>
      <c r="M2425" s="12" t="s">
        <v>3522</v>
      </c>
      <c r="N2425" s="12" t="s">
        <v>4781</v>
      </c>
      <c r="O2425" s="12" t="s">
        <v>3522</v>
      </c>
      <c r="P2425" s="12" t="s">
        <v>91</v>
      </c>
      <c r="Q2425" s="12" t="s">
        <v>91</v>
      </c>
      <c r="R2425" s="12" t="s">
        <v>5498</v>
      </c>
      <c r="S2425" s="12" t="s">
        <v>15860</v>
      </c>
      <c r="T2425" s="12" t="s">
        <v>91</v>
      </c>
      <c r="U2425" s="12" t="s">
        <v>6124</v>
      </c>
      <c r="V2425" s="12" t="s">
        <v>372</v>
      </c>
      <c r="W2425" s="12" t="s">
        <v>4</v>
      </c>
      <c r="X2425" s="12" t="s">
        <v>14657</v>
      </c>
      <c r="Y2425" s="12" t="s">
        <v>12462</v>
      </c>
      <c r="Z2425" s="12" t="s">
        <v>20131</v>
      </c>
    </row>
    <row r="2426" spans="1:26">
      <c r="A2426" s="12" t="s">
        <v>177</v>
      </c>
      <c r="B2426" s="12" t="s">
        <v>20174</v>
      </c>
      <c r="C2426" s="12" t="s">
        <v>20175</v>
      </c>
      <c r="D2426" s="12" t="s">
        <v>20176</v>
      </c>
      <c r="E2426" s="12" t="s">
        <v>20173</v>
      </c>
      <c r="F2426" s="12" t="s">
        <v>1546</v>
      </c>
      <c r="G2426" s="12" t="s">
        <v>1051</v>
      </c>
      <c r="H2426" s="12" t="s">
        <v>1051</v>
      </c>
      <c r="I2426" s="12" t="s">
        <v>3800</v>
      </c>
      <c r="J2426" s="12" t="s">
        <v>1482</v>
      </c>
      <c r="K2426" s="12" t="s">
        <v>1051</v>
      </c>
      <c r="L2426" s="12" t="s">
        <v>4781</v>
      </c>
      <c r="M2426" s="12" t="s">
        <v>371</v>
      </c>
      <c r="N2426" s="12" t="s">
        <v>3522</v>
      </c>
      <c r="O2426" s="12" t="s">
        <v>91</v>
      </c>
      <c r="P2426" s="12" t="s">
        <v>3522</v>
      </c>
      <c r="Q2426" s="12" t="s">
        <v>3522</v>
      </c>
      <c r="R2426" s="12" t="s">
        <v>4192</v>
      </c>
      <c r="S2426" s="12" t="s">
        <v>18770</v>
      </c>
      <c r="T2426" s="12" t="s">
        <v>18785</v>
      </c>
      <c r="U2426" s="12" t="s">
        <v>15415</v>
      </c>
      <c r="V2426" s="12" t="s">
        <v>15432</v>
      </c>
      <c r="W2426" s="12" t="s">
        <v>11</v>
      </c>
      <c r="X2426" s="12" t="s">
        <v>14224</v>
      </c>
      <c r="Y2426" s="12" t="s">
        <v>15411</v>
      </c>
      <c r="Z2426" s="12" t="s">
        <v>20177</v>
      </c>
    </row>
    <row r="2427" spans="1:26">
      <c r="A2427" s="12" t="s">
        <v>177</v>
      </c>
      <c r="B2427" s="12" t="s">
        <v>20178</v>
      </c>
      <c r="C2427" s="12" t="s">
        <v>20179</v>
      </c>
      <c r="D2427" s="12" t="s">
        <v>20180</v>
      </c>
      <c r="E2427" s="12" t="s">
        <v>20173</v>
      </c>
      <c r="F2427" s="12" t="s">
        <v>3800</v>
      </c>
      <c r="G2427" s="12" t="s">
        <v>3800</v>
      </c>
      <c r="H2427" s="12" t="s">
        <v>3800</v>
      </c>
      <c r="I2427" s="12" t="s">
        <v>3800</v>
      </c>
      <c r="J2427" s="12" t="s">
        <v>3800</v>
      </c>
      <c r="K2427" s="12" t="s">
        <v>1590</v>
      </c>
      <c r="L2427" s="12" t="s">
        <v>91</v>
      </c>
      <c r="M2427" s="12" t="s">
        <v>91</v>
      </c>
      <c r="N2427" s="12" t="s">
        <v>91</v>
      </c>
      <c r="O2427" s="12" t="s">
        <v>91</v>
      </c>
      <c r="P2427" s="12" t="s">
        <v>91</v>
      </c>
      <c r="Q2427" s="12" t="s">
        <v>3129</v>
      </c>
      <c r="R2427" s="12" t="s">
        <v>3129</v>
      </c>
      <c r="S2427" s="12" t="s">
        <v>91</v>
      </c>
      <c r="T2427" s="12" t="s">
        <v>13620</v>
      </c>
      <c r="U2427" s="12" t="s">
        <v>3808</v>
      </c>
      <c r="V2427" s="12" t="s">
        <v>6841</v>
      </c>
      <c r="W2427" s="12" t="s">
        <v>91</v>
      </c>
      <c r="X2427" s="12" t="s">
        <v>20181</v>
      </c>
      <c r="Y2427" s="12" t="s">
        <v>20181</v>
      </c>
      <c r="Z2427" s="12" t="s">
        <v>91</v>
      </c>
    </row>
    <row r="2428" spans="1:26">
      <c r="A2428" s="12" t="s">
        <v>177</v>
      </c>
      <c r="B2428" s="12" t="s">
        <v>20182</v>
      </c>
      <c r="C2428" s="12" t="s">
        <v>20183</v>
      </c>
      <c r="D2428" s="12" t="s">
        <v>20184</v>
      </c>
      <c r="E2428" s="12" t="s">
        <v>20173</v>
      </c>
      <c r="F2428" s="12" t="s">
        <v>1502</v>
      </c>
      <c r="G2428" s="12" t="s">
        <v>1547</v>
      </c>
      <c r="H2428" s="12" t="s">
        <v>1051</v>
      </c>
      <c r="I2428" s="12" t="s">
        <v>1051</v>
      </c>
      <c r="J2428" s="12" t="s">
        <v>3800</v>
      </c>
      <c r="K2428" s="12" t="s">
        <v>3800</v>
      </c>
      <c r="L2428" s="12" t="s">
        <v>3522</v>
      </c>
      <c r="M2428" s="12" t="s">
        <v>3663</v>
      </c>
      <c r="N2428" s="12" t="s">
        <v>371</v>
      </c>
      <c r="O2428" s="12" t="s">
        <v>3522</v>
      </c>
      <c r="P2428" s="12" t="s">
        <v>91</v>
      </c>
      <c r="Q2428" s="12" t="s">
        <v>91</v>
      </c>
      <c r="R2428" s="12" t="s">
        <v>4192</v>
      </c>
      <c r="S2428" s="12" t="s">
        <v>15902</v>
      </c>
      <c r="T2428" s="12" t="s">
        <v>11440</v>
      </c>
      <c r="U2428" s="12" t="s">
        <v>6124</v>
      </c>
      <c r="V2428" s="12" t="s">
        <v>372</v>
      </c>
      <c r="W2428" s="12" t="s">
        <v>10</v>
      </c>
      <c r="X2428" s="12" t="s">
        <v>10170</v>
      </c>
      <c r="Y2428" s="12" t="s">
        <v>11737</v>
      </c>
      <c r="Z2428" s="12" t="s">
        <v>20185</v>
      </c>
    </row>
    <row r="2429" spans="1:26">
      <c r="A2429" s="12" t="s">
        <v>177</v>
      </c>
      <c r="B2429" s="12" t="s">
        <v>20186</v>
      </c>
      <c r="C2429" s="12" t="s">
        <v>20187</v>
      </c>
      <c r="D2429" s="12" t="s">
        <v>20188</v>
      </c>
      <c r="E2429" s="12" t="s">
        <v>20173</v>
      </c>
      <c r="F2429" s="12" t="s">
        <v>1546</v>
      </c>
      <c r="G2429" s="12" t="s">
        <v>1482</v>
      </c>
      <c r="H2429" s="12" t="s">
        <v>1482</v>
      </c>
      <c r="I2429" s="12" t="s">
        <v>1051</v>
      </c>
      <c r="J2429" s="12" t="s">
        <v>3800</v>
      </c>
      <c r="K2429" s="12" t="s">
        <v>3800</v>
      </c>
      <c r="L2429" s="12" t="s">
        <v>4781</v>
      </c>
      <c r="M2429" s="12" t="s">
        <v>375</v>
      </c>
      <c r="N2429" s="12" t="s">
        <v>3522</v>
      </c>
      <c r="O2429" s="12" t="s">
        <v>371</v>
      </c>
      <c r="P2429" s="12" t="s">
        <v>91</v>
      </c>
      <c r="Q2429" s="12" t="s">
        <v>91</v>
      </c>
      <c r="R2429" s="12" t="s">
        <v>4985</v>
      </c>
      <c r="S2429" s="12" t="s">
        <v>17209</v>
      </c>
      <c r="T2429" s="12" t="s">
        <v>13536</v>
      </c>
      <c r="U2429" s="12" t="s">
        <v>6124</v>
      </c>
      <c r="V2429" s="12" t="s">
        <v>372</v>
      </c>
      <c r="W2429" s="12" t="s">
        <v>2</v>
      </c>
      <c r="X2429" s="12" t="s">
        <v>15812</v>
      </c>
      <c r="Y2429" s="12" t="s">
        <v>15028</v>
      </c>
      <c r="Z2429" s="12" t="s">
        <v>19753</v>
      </c>
    </row>
    <row r="2430" spans="1:26">
      <c r="A2430" s="12" t="s">
        <v>177</v>
      </c>
      <c r="B2430" s="12" t="s">
        <v>20189</v>
      </c>
      <c r="C2430" s="12" t="s">
        <v>20190</v>
      </c>
      <c r="D2430" s="12" t="s">
        <v>20191</v>
      </c>
      <c r="E2430" s="12" t="s">
        <v>20173</v>
      </c>
      <c r="F2430" s="12" t="s">
        <v>1613</v>
      </c>
      <c r="G2430" s="12" t="s">
        <v>1482</v>
      </c>
      <c r="H2430" s="12" t="s">
        <v>3800</v>
      </c>
      <c r="I2430" s="12" t="s">
        <v>1051</v>
      </c>
      <c r="J2430" s="12" t="s">
        <v>3800</v>
      </c>
      <c r="K2430" s="12" t="s">
        <v>3800</v>
      </c>
      <c r="L2430" s="12" t="s">
        <v>4104</v>
      </c>
      <c r="M2430" s="12" t="s">
        <v>3522</v>
      </c>
      <c r="N2430" s="12" t="s">
        <v>91</v>
      </c>
      <c r="O2430" s="12" t="s">
        <v>371</v>
      </c>
      <c r="P2430" s="12" t="s">
        <v>91</v>
      </c>
      <c r="Q2430" s="12" t="s">
        <v>91</v>
      </c>
      <c r="R2430" s="12" t="s">
        <v>4192</v>
      </c>
      <c r="S2430" s="12" t="s">
        <v>15797</v>
      </c>
      <c r="T2430" s="12" t="s">
        <v>20192</v>
      </c>
      <c r="U2430" s="12" t="s">
        <v>6124</v>
      </c>
      <c r="V2430" s="12" t="s">
        <v>372</v>
      </c>
      <c r="W2430" s="12" t="s">
        <v>10</v>
      </c>
      <c r="X2430" s="12" t="s">
        <v>16120</v>
      </c>
      <c r="Y2430" s="12" t="s">
        <v>14144</v>
      </c>
      <c r="Z2430" s="12" t="s">
        <v>20193</v>
      </c>
    </row>
    <row r="2431" spans="1:26">
      <c r="A2431" s="12" t="s">
        <v>177</v>
      </c>
      <c r="B2431" s="12" t="s">
        <v>20194</v>
      </c>
      <c r="C2431" s="12" t="s">
        <v>20195</v>
      </c>
      <c r="D2431" s="12" t="s">
        <v>20196</v>
      </c>
      <c r="E2431" s="12" t="s">
        <v>20173</v>
      </c>
      <c r="F2431" s="12" t="s">
        <v>1051</v>
      </c>
      <c r="G2431" s="12" t="s">
        <v>1546</v>
      </c>
      <c r="H2431" s="12" t="s">
        <v>1051</v>
      </c>
      <c r="I2431" s="12" t="s">
        <v>1482</v>
      </c>
      <c r="J2431" s="12" t="s">
        <v>3800</v>
      </c>
      <c r="K2431" s="12" t="s">
        <v>1051</v>
      </c>
      <c r="L2431" s="12" t="s">
        <v>3522</v>
      </c>
      <c r="M2431" s="12" t="s">
        <v>371</v>
      </c>
      <c r="N2431" s="12" t="s">
        <v>371</v>
      </c>
      <c r="O2431" s="12" t="s">
        <v>375</v>
      </c>
      <c r="P2431" s="12" t="s">
        <v>91</v>
      </c>
      <c r="Q2431" s="12" t="s">
        <v>371</v>
      </c>
      <c r="R2431" s="12" t="s">
        <v>3129</v>
      </c>
      <c r="S2431" s="12" t="s">
        <v>14642</v>
      </c>
      <c r="T2431" s="12" t="s">
        <v>16116</v>
      </c>
      <c r="U2431" s="12" t="s">
        <v>15415</v>
      </c>
      <c r="V2431" s="12" t="s">
        <v>15432</v>
      </c>
      <c r="W2431" s="12" t="s">
        <v>3</v>
      </c>
      <c r="X2431" s="12" t="s">
        <v>13760</v>
      </c>
      <c r="Y2431" s="12" t="s">
        <v>13627</v>
      </c>
      <c r="Z2431" s="12" t="s">
        <v>20197</v>
      </c>
    </row>
    <row r="2432" spans="1:26">
      <c r="A2432" s="12" t="s">
        <v>177</v>
      </c>
      <c r="B2432" s="12" t="s">
        <v>20198</v>
      </c>
      <c r="C2432" s="12" t="s">
        <v>20199</v>
      </c>
      <c r="D2432" s="12" t="s">
        <v>20200</v>
      </c>
      <c r="E2432" s="12" t="s">
        <v>20173</v>
      </c>
      <c r="F2432" s="12" t="s">
        <v>3800</v>
      </c>
      <c r="G2432" s="12" t="s">
        <v>1504</v>
      </c>
      <c r="H2432" s="12" t="s">
        <v>1482</v>
      </c>
      <c r="I2432" s="12" t="s">
        <v>1502</v>
      </c>
      <c r="J2432" s="12" t="s">
        <v>3800</v>
      </c>
      <c r="K2432" s="12" t="s">
        <v>1482</v>
      </c>
      <c r="L2432" s="12" t="s">
        <v>91</v>
      </c>
      <c r="M2432" s="12" t="s">
        <v>371</v>
      </c>
      <c r="N2432" s="12" t="s">
        <v>371</v>
      </c>
      <c r="O2432" s="12" t="s">
        <v>371</v>
      </c>
      <c r="P2432" s="12" t="s">
        <v>91</v>
      </c>
      <c r="Q2432" s="12" t="s">
        <v>375</v>
      </c>
      <c r="R2432" s="12" t="s">
        <v>3523</v>
      </c>
      <c r="S2432" s="12" t="s">
        <v>20201</v>
      </c>
      <c r="T2432" s="12" t="s">
        <v>18314</v>
      </c>
      <c r="U2432" s="12" t="s">
        <v>20202</v>
      </c>
      <c r="V2432" s="12" t="s">
        <v>18530</v>
      </c>
      <c r="W2432" s="12" t="s">
        <v>3</v>
      </c>
      <c r="X2432" s="12" t="s">
        <v>1814</v>
      </c>
      <c r="Y2432" s="12" t="s">
        <v>1814</v>
      </c>
      <c r="Z2432" s="12" t="s">
        <v>12937</v>
      </c>
    </row>
    <row r="2433" spans="1:26">
      <c r="A2433" s="12" t="s">
        <v>177</v>
      </c>
      <c r="B2433" s="12" t="s">
        <v>20203</v>
      </c>
      <c r="C2433" s="12" t="s">
        <v>20204</v>
      </c>
      <c r="D2433" s="12" t="s">
        <v>20205</v>
      </c>
      <c r="E2433" s="12" t="s">
        <v>20173</v>
      </c>
      <c r="F2433" s="12" t="s">
        <v>1547</v>
      </c>
      <c r="G2433" s="12" t="s">
        <v>1482</v>
      </c>
      <c r="H2433" s="12" t="s">
        <v>3800</v>
      </c>
      <c r="I2433" s="12" t="s">
        <v>3800</v>
      </c>
      <c r="J2433" s="12" t="s">
        <v>1482</v>
      </c>
      <c r="K2433" s="12" t="s">
        <v>1482</v>
      </c>
      <c r="L2433" s="12" t="s">
        <v>3522</v>
      </c>
      <c r="M2433" s="12" t="s">
        <v>3522</v>
      </c>
      <c r="N2433" s="12" t="s">
        <v>91</v>
      </c>
      <c r="O2433" s="12" t="s">
        <v>91</v>
      </c>
      <c r="P2433" s="12" t="s">
        <v>375</v>
      </c>
      <c r="Q2433" s="12" t="s">
        <v>375</v>
      </c>
      <c r="R2433" s="12" t="s">
        <v>4192</v>
      </c>
      <c r="S2433" s="12" t="s">
        <v>5178</v>
      </c>
      <c r="T2433" s="12" t="s">
        <v>91</v>
      </c>
      <c r="U2433" s="12" t="s">
        <v>15415</v>
      </c>
      <c r="V2433" s="12" t="s">
        <v>18530</v>
      </c>
      <c r="W2433" s="12" t="s">
        <v>10</v>
      </c>
      <c r="X2433" s="12" t="s">
        <v>16851</v>
      </c>
      <c r="Y2433" s="12" t="s">
        <v>8517</v>
      </c>
      <c r="Z2433" s="12" t="s">
        <v>20206</v>
      </c>
    </row>
    <row r="2434" spans="1:26">
      <c r="A2434" s="12" t="s">
        <v>177</v>
      </c>
      <c r="B2434" s="12" t="s">
        <v>20207</v>
      </c>
      <c r="C2434" s="12" t="s">
        <v>20208</v>
      </c>
      <c r="D2434" s="12" t="s">
        <v>20209</v>
      </c>
      <c r="E2434" s="12" t="s">
        <v>20173</v>
      </c>
      <c r="F2434" s="12" t="s">
        <v>3800</v>
      </c>
      <c r="G2434" s="12" t="s">
        <v>1482</v>
      </c>
      <c r="H2434" s="12" t="s">
        <v>1053</v>
      </c>
      <c r="I2434" s="12" t="s">
        <v>3800</v>
      </c>
      <c r="J2434" s="12" t="s">
        <v>3800</v>
      </c>
      <c r="K2434" s="12" t="s">
        <v>3800</v>
      </c>
      <c r="L2434" s="12" t="s">
        <v>91</v>
      </c>
      <c r="M2434" s="12" t="s">
        <v>371</v>
      </c>
      <c r="N2434" s="12" t="s">
        <v>4674</v>
      </c>
      <c r="O2434" s="12" t="s">
        <v>91</v>
      </c>
      <c r="P2434" s="12" t="s">
        <v>91</v>
      </c>
      <c r="Q2434" s="12" t="s">
        <v>91</v>
      </c>
      <c r="R2434" s="12" t="s">
        <v>3523</v>
      </c>
      <c r="S2434" s="12" t="s">
        <v>19752</v>
      </c>
      <c r="T2434" s="12" t="s">
        <v>18446</v>
      </c>
      <c r="U2434" s="12" t="s">
        <v>3808</v>
      </c>
      <c r="V2434" s="12" t="s">
        <v>372</v>
      </c>
      <c r="W2434" s="12" t="s">
        <v>3</v>
      </c>
      <c r="X2434" s="12" t="s">
        <v>17883</v>
      </c>
      <c r="Y2434" s="12" t="s">
        <v>6453</v>
      </c>
      <c r="Z2434" s="12" t="s">
        <v>20210</v>
      </c>
    </row>
    <row r="2435" spans="1:26">
      <c r="A2435" s="12" t="s">
        <v>177</v>
      </c>
      <c r="B2435" s="12" t="s">
        <v>20211</v>
      </c>
      <c r="C2435" s="12" t="s">
        <v>20212</v>
      </c>
      <c r="D2435" s="12" t="s">
        <v>20213</v>
      </c>
      <c r="E2435" s="12" t="s">
        <v>20173</v>
      </c>
      <c r="F2435" s="12" t="s">
        <v>1504</v>
      </c>
      <c r="G2435" s="12" t="s">
        <v>1613</v>
      </c>
      <c r="H2435" s="12" t="s">
        <v>3800</v>
      </c>
      <c r="I2435" s="12" t="s">
        <v>3800</v>
      </c>
      <c r="J2435" s="12" t="s">
        <v>3800</v>
      </c>
      <c r="K2435" s="12" t="s">
        <v>3800</v>
      </c>
      <c r="L2435" s="12" t="s">
        <v>3522</v>
      </c>
      <c r="M2435" s="12" t="s">
        <v>371</v>
      </c>
      <c r="N2435" s="12" t="s">
        <v>91</v>
      </c>
      <c r="O2435" s="12" t="s">
        <v>91</v>
      </c>
      <c r="P2435" s="12" t="s">
        <v>91</v>
      </c>
      <c r="Q2435" s="12" t="s">
        <v>91</v>
      </c>
      <c r="R2435" s="12" t="s">
        <v>5802</v>
      </c>
      <c r="S2435" s="12" t="s">
        <v>17099</v>
      </c>
      <c r="T2435" s="12" t="s">
        <v>16843</v>
      </c>
      <c r="U2435" s="12" t="s">
        <v>3808</v>
      </c>
      <c r="V2435" s="12" t="s">
        <v>372</v>
      </c>
      <c r="W2435" s="12" t="s">
        <v>3</v>
      </c>
      <c r="X2435" s="12" t="s">
        <v>2449</v>
      </c>
      <c r="Y2435" s="12" t="s">
        <v>10401</v>
      </c>
      <c r="Z2435" s="12" t="s">
        <v>20214</v>
      </c>
    </row>
    <row r="2436" spans="1:26">
      <c r="A2436" s="12" t="s">
        <v>177</v>
      </c>
      <c r="B2436" s="12" t="s">
        <v>20215</v>
      </c>
      <c r="C2436" s="12" t="s">
        <v>20216</v>
      </c>
      <c r="D2436" s="12" t="s">
        <v>20217</v>
      </c>
      <c r="E2436" s="12" t="s">
        <v>20173</v>
      </c>
      <c r="F2436" s="12" t="s">
        <v>1051</v>
      </c>
      <c r="G2436" s="12" t="s">
        <v>1504</v>
      </c>
      <c r="H2436" s="12" t="s">
        <v>1502</v>
      </c>
      <c r="I2436" s="12" t="s">
        <v>1051</v>
      </c>
      <c r="J2436" s="12" t="s">
        <v>1051</v>
      </c>
      <c r="K2436" s="12" t="s">
        <v>1051</v>
      </c>
      <c r="L2436" s="12" t="s">
        <v>371</v>
      </c>
      <c r="M2436" s="12" t="s">
        <v>371</v>
      </c>
      <c r="N2436" s="12" t="s">
        <v>371</v>
      </c>
      <c r="O2436" s="12" t="s">
        <v>371</v>
      </c>
      <c r="P2436" s="12" t="s">
        <v>371</v>
      </c>
      <c r="Q2436" s="12" t="s">
        <v>371</v>
      </c>
      <c r="R2436" s="12" t="s">
        <v>371</v>
      </c>
      <c r="S2436" s="12" t="s">
        <v>20218</v>
      </c>
      <c r="T2436" s="12" t="s">
        <v>20219</v>
      </c>
      <c r="U2436" s="12" t="s">
        <v>15415</v>
      </c>
      <c r="V2436" s="12" t="s">
        <v>15432</v>
      </c>
      <c r="W2436" s="12" t="s">
        <v>3</v>
      </c>
      <c r="X2436" s="12" t="s">
        <v>1814</v>
      </c>
      <c r="Y2436" s="12" t="s">
        <v>1814</v>
      </c>
      <c r="Z2436" s="12" t="s">
        <v>12937</v>
      </c>
    </row>
    <row r="2437" spans="1:26">
      <c r="A2437" s="12" t="s">
        <v>177</v>
      </c>
      <c r="B2437" s="12" t="s">
        <v>20220</v>
      </c>
      <c r="C2437" s="12" t="s">
        <v>20221</v>
      </c>
      <c r="D2437" s="12" t="s">
        <v>20222</v>
      </c>
      <c r="E2437" s="12" t="s">
        <v>20173</v>
      </c>
      <c r="F2437" s="12" t="s">
        <v>1502</v>
      </c>
      <c r="G2437" s="12" t="s">
        <v>1504</v>
      </c>
      <c r="H2437" s="12" t="s">
        <v>1504</v>
      </c>
      <c r="I2437" s="12" t="s">
        <v>1051</v>
      </c>
      <c r="J2437" s="12" t="s">
        <v>3800</v>
      </c>
      <c r="K2437" s="12" t="s">
        <v>3800</v>
      </c>
      <c r="L2437" s="12" t="s">
        <v>3522</v>
      </c>
      <c r="M2437" s="12" t="s">
        <v>3522</v>
      </c>
      <c r="N2437" s="12" t="s">
        <v>2315</v>
      </c>
      <c r="O2437" s="12" t="s">
        <v>371</v>
      </c>
      <c r="P2437" s="12" t="s">
        <v>91</v>
      </c>
      <c r="Q2437" s="12" t="s">
        <v>91</v>
      </c>
      <c r="R2437" s="12" t="s">
        <v>4192</v>
      </c>
      <c r="S2437" s="12" t="s">
        <v>19648</v>
      </c>
      <c r="T2437" s="12" t="s">
        <v>14358</v>
      </c>
      <c r="U2437" s="12" t="s">
        <v>6124</v>
      </c>
      <c r="V2437" s="12" t="s">
        <v>372</v>
      </c>
      <c r="W2437" s="12" t="s">
        <v>2</v>
      </c>
      <c r="X2437" s="12" t="s">
        <v>12192</v>
      </c>
      <c r="Y2437" s="12" t="s">
        <v>2099</v>
      </c>
      <c r="Z2437" s="12" t="s">
        <v>20223</v>
      </c>
    </row>
    <row r="2438" spans="1:26">
      <c r="A2438" s="12" t="s">
        <v>177</v>
      </c>
      <c r="B2438" s="12" t="s">
        <v>20224</v>
      </c>
      <c r="C2438" s="12" t="s">
        <v>20225</v>
      </c>
      <c r="D2438" s="12" t="s">
        <v>20226</v>
      </c>
      <c r="E2438" s="12" t="s">
        <v>20173</v>
      </c>
      <c r="F2438" s="12" t="s">
        <v>3800</v>
      </c>
      <c r="G2438" s="12" t="s">
        <v>3800</v>
      </c>
      <c r="H2438" s="12" t="s">
        <v>3800</v>
      </c>
      <c r="I2438" s="12" t="s">
        <v>3800</v>
      </c>
      <c r="J2438" s="12" t="s">
        <v>3800</v>
      </c>
      <c r="K2438" s="12" t="s">
        <v>1590</v>
      </c>
      <c r="L2438" s="12" t="s">
        <v>91</v>
      </c>
      <c r="M2438" s="12" t="s">
        <v>91</v>
      </c>
      <c r="N2438" s="12" t="s">
        <v>91</v>
      </c>
      <c r="O2438" s="12" t="s">
        <v>91</v>
      </c>
      <c r="P2438" s="12" t="s">
        <v>91</v>
      </c>
      <c r="Q2438" s="12" t="s">
        <v>4315</v>
      </c>
      <c r="R2438" s="12" t="s">
        <v>4315</v>
      </c>
      <c r="S2438" s="12" t="s">
        <v>91</v>
      </c>
      <c r="T2438" s="12" t="s">
        <v>15299</v>
      </c>
      <c r="U2438" s="12" t="s">
        <v>3808</v>
      </c>
      <c r="V2438" s="12" t="s">
        <v>6841</v>
      </c>
      <c r="W2438" s="12" t="s">
        <v>91</v>
      </c>
      <c r="X2438" s="12" t="s">
        <v>20227</v>
      </c>
      <c r="Y2438" s="12" t="s">
        <v>20227</v>
      </c>
      <c r="Z2438" s="12" t="s">
        <v>91</v>
      </c>
    </row>
    <row r="2439" spans="1:26">
      <c r="A2439" s="12" t="s">
        <v>177</v>
      </c>
      <c r="B2439" s="12" t="s">
        <v>20228</v>
      </c>
      <c r="C2439" s="12" t="s">
        <v>20229</v>
      </c>
      <c r="D2439" s="12" t="s">
        <v>20230</v>
      </c>
      <c r="E2439" s="12" t="s">
        <v>20173</v>
      </c>
      <c r="F2439" s="12" t="s">
        <v>1502</v>
      </c>
      <c r="G2439" s="12" t="s">
        <v>1502</v>
      </c>
      <c r="H2439" s="12" t="s">
        <v>1051</v>
      </c>
      <c r="I2439" s="12" t="s">
        <v>3800</v>
      </c>
      <c r="J2439" s="12" t="s">
        <v>1482</v>
      </c>
      <c r="K2439" s="12" t="s">
        <v>3800</v>
      </c>
      <c r="L2439" s="12" t="s">
        <v>431</v>
      </c>
      <c r="M2439" s="12" t="s">
        <v>371</v>
      </c>
      <c r="N2439" s="12" t="s">
        <v>371</v>
      </c>
      <c r="O2439" s="12" t="s">
        <v>91</v>
      </c>
      <c r="P2439" s="12" t="s">
        <v>371</v>
      </c>
      <c r="Q2439" s="12" t="s">
        <v>91</v>
      </c>
      <c r="R2439" s="12" t="s">
        <v>3523</v>
      </c>
      <c r="S2439" s="12" t="s">
        <v>18171</v>
      </c>
      <c r="T2439" s="12" t="s">
        <v>12600</v>
      </c>
      <c r="U2439" s="12" t="s">
        <v>15415</v>
      </c>
      <c r="V2439" s="12" t="s">
        <v>372</v>
      </c>
      <c r="W2439" s="12" t="s">
        <v>3</v>
      </c>
      <c r="X2439" s="12" t="s">
        <v>16605</v>
      </c>
      <c r="Y2439" s="12" t="s">
        <v>14548</v>
      </c>
      <c r="Z2439" s="12" t="s">
        <v>20231</v>
      </c>
    </row>
    <row r="2440" spans="1:26">
      <c r="A2440" s="12" t="s">
        <v>177</v>
      </c>
      <c r="B2440" s="12" t="s">
        <v>20232</v>
      </c>
      <c r="C2440" s="12" t="s">
        <v>20233</v>
      </c>
      <c r="D2440" s="12" t="s">
        <v>20234</v>
      </c>
      <c r="E2440" s="12" t="s">
        <v>20173</v>
      </c>
      <c r="F2440" s="12" t="s">
        <v>1547</v>
      </c>
      <c r="G2440" s="12" t="s">
        <v>1502</v>
      </c>
      <c r="H2440" s="12" t="s">
        <v>1051</v>
      </c>
      <c r="I2440" s="12" t="s">
        <v>3800</v>
      </c>
      <c r="J2440" s="12" t="s">
        <v>1051</v>
      </c>
      <c r="K2440" s="12" t="s">
        <v>3800</v>
      </c>
      <c r="L2440" s="12" t="s">
        <v>3522</v>
      </c>
      <c r="M2440" s="12" t="s">
        <v>3522</v>
      </c>
      <c r="N2440" s="12" t="s">
        <v>3522</v>
      </c>
      <c r="O2440" s="12" t="s">
        <v>91</v>
      </c>
      <c r="P2440" s="12" t="s">
        <v>3522</v>
      </c>
      <c r="Q2440" s="12" t="s">
        <v>91</v>
      </c>
      <c r="R2440" s="12" t="s">
        <v>3522</v>
      </c>
      <c r="S2440" s="12" t="s">
        <v>15902</v>
      </c>
      <c r="T2440" s="12" t="s">
        <v>91</v>
      </c>
      <c r="U2440" s="12" t="s">
        <v>6124</v>
      </c>
      <c r="V2440" s="12" t="s">
        <v>372</v>
      </c>
      <c r="W2440" s="12" t="s">
        <v>11</v>
      </c>
      <c r="X2440" s="12" t="s">
        <v>1814</v>
      </c>
      <c r="Y2440" s="12" t="s">
        <v>1814</v>
      </c>
      <c r="Z2440" s="12" t="s">
        <v>12937</v>
      </c>
    </row>
    <row r="2441" spans="1:26">
      <c r="A2441" s="12" t="s">
        <v>177</v>
      </c>
      <c r="B2441" s="12" t="s">
        <v>20235</v>
      </c>
      <c r="C2441" s="12" t="s">
        <v>20236</v>
      </c>
      <c r="D2441" s="12" t="s">
        <v>20237</v>
      </c>
      <c r="E2441" s="12" t="s">
        <v>20173</v>
      </c>
      <c r="F2441" s="12" t="s">
        <v>1546</v>
      </c>
      <c r="G2441" s="12" t="s">
        <v>1502</v>
      </c>
      <c r="H2441" s="12" t="s">
        <v>1051</v>
      </c>
      <c r="I2441" s="12" t="s">
        <v>3800</v>
      </c>
      <c r="J2441" s="12" t="s">
        <v>3800</v>
      </c>
      <c r="K2441" s="12" t="s">
        <v>3800</v>
      </c>
      <c r="L2441" s="12" t="s">
        <v>3522</v>
      </c>
      <c r="M2441" s="12" t="s">
        <v>3522</v>
      </c>
      <c r="N2441" s="12" t="s">
        <v>3522</v>
      </c>
      <c r="O2441" s="12" t="s">
        <v>91</v>
      </c>
      <c r="P2441" s="12" t="s">
        <v>91</v>
      </c>
      <c r="Q2441" s="12" t="s">
        <v>91</v>
      </c>
      <c r="R2441" s="12" t="s">
        <v>3522</v>
      </c>
      <c r="S2441" s="12" t="s">
        <v>11591</v>
      </c>
      <c r="T2441" s="12" t="s">
        <v>91</v>
      </c>
      <c r="U2441" s="12" t="s">
        <v>3808</v>
      </c>
      <c r="V2441" s="12" t="s">
        <v>372</v>
      </c>
      <c r="W2441" s="12" t="s">
        <v>2</v>
      </c>
      <c r="X2441" s="12" t="s">
        <v>1814</v>
      </c>
      <c r="Y2441" s="12" t="s">
        <v>1814</v>
      </c>
      <c r="Z2441" s="12" t="s">
        <v>12937</v>
      </c>
    </row>
    <row r="2442" spans="1:26">
      <c r="A2442" s="12" t="s">
        <v>177</v>
      </c>
      <c r="B2442" s="12" t="s">
        <v>20238</v>
      </c>
      <c r="C2442" s="12" t="s">
        <v>20239</v>
      </c>
      <c r="D2442" s="12" t="s">
        <v>20240</v>
      </c>
      <c r="E2442" s="12" t="s">
        <v>20173</v>
      </c>
      <c r="F2442" s="12" t="s">
        <v>1592</v>
      </c>
      <c r="G2442" s="12" t="s">
        <v>1504</v>
      </c>
      <c r="H2442" s="12" t="s">
        <v>1051</v>
      </c>
      <c r="I2442" s="12" t="s">
        <v>3800</v>
      </c>
      <c r="J2442" s="12" t="s">
        <v>3800</v>
      </c>
      <c r="K2442" s="12" t="s">
        <v>3800</v>
      </c>
      <c r="L2442" s="12" t="s">
        <v>4769</v>
      </c>
      <c r="M2442" s="12" t="s">
        <v>3522</v>
      </c>
      <c r="N2442" s="12" t="s">
        <v>3522</v>
      </c>
      <c r="O2442" s="12" t="s">
        <v>91</v>
      </c>
      <c r="P2442" s="12" t="s">
        <v>91</v>
      </c>
      <c r="Q2442" s="12" t="s">
        <v>91</v>
      </c>
      <c r="R2442" s="12" t="s">
        <v>5498</v>
      </c>
      <c r="S2442" s="12" t="s">
        <v>15797</v>
      </c>
      <c r="T2442" s="12" t="s">
        <v>15938</v>
      </c>
      <c r="U2442" s="12" t="s">
        <v>3808</v>
      </c>
      <c r="V2442" s="12" t="s">
        <v>372</v>
      </c>
      <c r="W2442" s="12" t="s">
        <v>2</v>
      </c>
      <c r="X2442" s="12" t="s">
        <v>17181</v>
      </c>
      <c r="Y2442" s="12" t="s">
        <v>18883</v>
      </c>
      <c r="Z2442" s="12" t="s">
        <v>20241</v>
      </c>
    </row>
    <row r="2443" spans="1:26">
      <c r="A2443" s="12" t="s">
        <v>177</v>
      </c>
      <c r="B2443" s="12" t="s">
        <v>20242</v>
      </c>
      <c r="C2443" s="12" t="s">
        <v>20243</v>
      </c>
      <c r="D2443" s="12" t="s">
        <v>20244</v>
      </c>
      <c r="E2443" s="12" t="s">
        <v>20173</v>
      </c>
      <c r="F2443" s="12" t="s">
        <v>1592</v>
      </c>
      <c r="G2443" s="12" t="s">
        <v>1504</v>
      </c>
      <c r="H2443" s="12" t="s">
        <v>1051</v>
      </c>
      <c r="I2443" s="12" t="s">
        <v>3800</v>
      </c>
      <c r="J2443" s="12" t="s">
        <v>3800</v>
      </c>
      <c r="K2443" s="12" t="s">
        <v>3800</v>
      </c>
      <c r="L2443" s="12" t="s">
        <v>4769</v>
      </c>
      <c r="M2443" s="12" t="s">
        <v>3522</v>
      </c>
      <c r="N2443" s="12" t="s">
        <v>3522</v>
      </c>
      <c r="O2443" s="12" t="s">
        <v>91</v>
      </c>
      <c r="P2443" s="12" t="s">
        <v>91</v>
      </c>
      <c r="Q2443" s="12" t="s">
        <v>91</v>
      </c>
      <c r="R2443" s="12" t="s">
        <v>5498</v>
      </c>
      <c r="S2443" s="12" t="s">
        <v>15797</v>
      </c>
      <c r="T2443" s="12" t="s">
        <v>15938</v>
      </c>
      <c r="U2443" s="12" t="s">
        <v>3808</v>
      </c>
      <c r="V2443" s="12" t="s">
        <v>372</v>
      </c>
      <c r="W2443" s="12" t="s">
        <v>2</v>
      </c>
      <c r="X2443" s="12" t="s">
        <v>17181</v>
      </c>
      <c r="Y2443" s="12" t="s">
        <v>18883</v>
      </c>
      <c r="Z2443" s="12" t="s">
        <v>20241</v>
      </c>
    </row>
    <row r="2444" spans="1:26">
      <c r="A2444" s="12" t="s">
        <v>177</v>
      </c>
      <c r="B2444" s="12" t="s">
        <v>20245</v>
      </c>
      <c r="C2444" s="12" t="s">
        <v>20246</v>
      </c>
      <c r="D2444" s="12" t="s">
        <v>20247</v>
      </c>
      <c r="E2444" s="12" t="s">
        <v>20173</v>
      </c>
      <c r="F2444" s="12" t="s">
        <v>1502</v>
      </c>
      <c r="G2444" s="12" t="s">
        <v>1504</v>
      </c>
      <c r="H2444" s="12" t="s">
        <v>1051</v>
      </c>
      <c r="I2444" s="12" t="s">
        <v>3800</v>
      </c>
      <c r="J2444" s="12" t="s">
        <v>1051</v>
      </c>
      <c r="K2444" s="12" t="s">
        <v>1482</v>
      </c>
      <c r="L2444" s="12" t="s">
        <v>431</v>
      </c>
      <c r="M2444" s="12" t="s">
        <v>2172</v>
      </c>
      <c r="N2444" s="12" t="s">
        <v>371</v>
      </c>
      <c r="O2444" s="12" t="s">
        <v>91</v>
      </c>
      <c r="P2444" s="12" t="s">
        <v>371</v>
      </c>
      <c r="Q2444" s="12" t="s">
        <v>375</v>
      </c>
      <c r="R2444" s="12" t="s">
        <v>5802</v>
      </c>
      <c r="S2444" s="12" t="s">
        <v>8194</v>
      </c>
      <c r="T2444" s="12" t="s">
        <v>17264</v>
      </c>
      <c r="U2444" s="12" t="s">
        <v>6124</v>
      </c>
      <c r="V2444" s="12" t="s">
        <v>18530</v>
      </c>
      <c r="W2444" s="12" t="s">
        <v>3</v>
      </c>
      <c r="X2444" s="12" t="s">
        <v>16016</v>
      </c>
      <c r="Y2444" s="12" t="s">
        <v>18297</v>
      </c>
      <c r="Z2444" s="12" t="s">
        <v>20248</v>
      </c>
    </row>
    <row r="2445" spans="1:26">
      <c r="A2445" s="12" t="s">
        <v>177</v>
      </c>
      <c r="B2445" s="12" t="s">
        <v>20249</v>
      </c>
      <c r="C2445" s="12" t="s">
        <v>20250</v>
      </c>
      <c r="D2445" s="12" t="s">
        <v>20251</v>
      </c>
      <c r="E2445" s="12" t="s">
        <v>20173</v>
      </c>
      <c r="F2445" s="12" t="s">
        <v>1546</v>
      </c>
      <c r="G2445" s="12" t="s">
        <v>1502</v>
      </c>
      <c r="H2445" s="12" t="s">
        <v>1051</v>
      </c>
      <c r="I2445" s="12" t="s">
        <v>3800</v>
      </c>
      <c r="J2445" s="12" t="s">
        <v>3800</v>
      </c>
      <c r="K2445" s="12" t="s">
        <v>3800</v>
      </c>
      <c r="L2445" s="12" t="s">
        <v>4088</v>
      </c>
      <c r="M2445" s="12" t="s">
        <v>371</v>
      </c>
      <c r="N2445" s="12" t="s">
        <v>371</v>
      </c>
      <c r="O2445" s="12" t="s">
        <v>91</v>
      </c>
      <c r="P2445" s="12" t="s">
        <v>91</v>
      </c>
      <c r="Q2445" s="12" t="s">
        <v>91</v>
      </c>
      <c r="R2445" s="12" t="s">
        <v>3523</v>
      </c>
      <c r="S2445" s="12" t="s">
        <v>11591</v>
      </c>
      <c r="T2445" s="12" t="s">
        <v>17561</v>
      </c>
      <c r="U2445" s="12" t="s">
        <v>3808</v>
      </c>
      <c r="V2445" s="12" t="s">
        <v>372</v>
      </c>
      <c r="W2445" s="12" t="s">
        <v>3</v>
      </c>
      <c r="X2445" s="12" t="s">
        <v>14657</v>
      </c>
      <c r="Y2445" s="12" t="s">
        <v>12462</v>
      </c>
      <c r="Z2445" s="12" t="s">
        <v>20131</v>
      </c>
    </row>
    <row r="2446" spans="1:26">
      <c r="A2446" s="12" t="s">
        <v>177</v>
      </c>
      <c r="B2446" s="12" t="s">
        <v>20252</v>
      </c>
      <c r="C2446" s="12" t="s">
        <v>20253</v>
      </c>
      <c r="D2446" s="12" t="s">
        <v>20254</v>
      </c>
      <c r="E2446" s="12" t="s">
        <v>20173</v>
      </c>
      <c r="F2446" s="12" t="s">
        <v>1051</v>
      </c>
      <c r="G2446" s="12" t="s">
        <v>1547</v>
      </c>
      <c r="H2446" s="12" t="s">
        <v>1482</v>
      </c>
      <c r="I2446" s="12" t="s">
        <v>3800</v>
      </c>
      <c r="J2446" s="12" t="s">
        <v>1051</v>
      </c>
      <c r="K2446" s="12" t="s">
        <v>1482</v>
      </c>
      <c r="L2446" s="12" t="s">
        <v>3522</v>
      </c>
      <c r="M2446" s="12" t="s">
        <v>471</v>
      </c>
      <c r="N2446" s="12" t="s">
        <v>371</v>
      </c>
      <c r="O2446" s="12" t="s">
        <v>91</v>
      </c>
      <c r="P2446" s="12" t="s">
        <v>371</v>
      </c>
      <c r="Q2446" s="12" t="s">
        <v>371</v>
      </c>
      <c r="R2446" s="12" t="s">
        <v>3129</v>
      </c>
      <c r="S2446" s="12" t="s">
        <v>4799</v>
      </c>
      <c r="T2446" s="12" t="s">
        <v>18759</v>
      </c>
      <c r="U2446" s="12" t="s">
        <v>6124</v>
      </c>
      <c r="V2446" s="12" t="s">
        <v>18530</v>
      </c>
      <c r="W2446" s="12" t="s">
        <v>3</v>
      </c>
      <c r="X2446" s="12" t="s">
        <v>15775</v>
      </c>
      <c r="Y2446" s="12" t="s">
        <v>15481</v>
      </c>
      <c r="Z2446" s="12" t="s">
        <v>20255</v>
      </c>
    </row>
    <row r="2447" spans="1:26">
      <c r="A2447" s="12" t="s">
        <v>177</v>
      </c>
      <c r="B2447" s="12" t="s">
        <v>20256</v>
      </c>
      <c r="C2447" s="12" t="s">
        <v>20257</v>
      </c>
      <c r="D2447" s="12" t="s">
        <v>20258</v>
      </c>
      <c r="E2447" s="12" t="s">
        <v>20173</v>
      </c>
      <c r="F2447" s="12" t="s">
        <v>1504</v>
      </c>
      <c r="G2447" s="12" t="s">
        <v>1502</v>
      </c>
      <c r="H2447" s="12" t="s">
        <v>1504</v>
      </c>
      <c r="I2447" s="12" t="s">
        <v>1051</v>
      </c>
      <c r="J2447" s="12" t="s">
        <v>3800</v>
      </c>
      <c r="K2447" s="12" t="s">
        <v>3800</v>
      </c>
      <c r="L2447" s="12" t="s">
        <v>2172</v>
      </c>
      <c r="M2447" s="12" t="s">
        <v>371</v>
      </c>
      <c r="N2447" s="12" t="s">
        <v>371</v>
      </c>
      <c r="O2447" s="12" t="s">
        <v>371</v>
      </c>
      <c r="P2447" s="12" t="s">
        <v>91</v>
      </c>
      <c r="Q2447" s="12" t="s">
        <v>91</v>
      </c>
      <c r="R2447" s="12" t="s">
        <v>3523</v>
      </c>
      <c r="S2447" s="12" t="s">
        <v>20152</v>
      </c>
      <c r="T2447" s="12" t="s">
        <v>17082</v>
      </c>
      <c r="U2447" s="12" t="s">
        <v>6124</v>
      </c>
      <c r="V2447" s="12" t="s">
        <v>372</v>
      </c>
      <c r="W2447" s="12" t="s">
        <v>3</v>
      </c>
      <c r="X2447" s="12" t="s">
        <v>17123</v>
      </c>
      <c r="Y2447" s="12" t="s">
        <v>17651</v>
      </c>
      <c r="Z2447" s="12" t="s">
        <v>20153</v>
      </c>
    </row>
    <row r="2448" spans="1:26">
      <c r="A2448" s="12" t="s">
        <v>177</v>
      </c>
      <c r="B2448" s="12" t="s">
        <v>20259</v>
      </c>
      <c r="C2448" s="12" t="s">
        <v>20260</v>
      </c>
      <c r="D2448" s="12" t="s">
        <v>20261</v>
      </c>
      <c r="E2448" s="12" t="s">
        <v>20173</v>
      </c>
      <c r="F2448" s="12" t="s">
        <v>1613</v>
      </c>
      <c r="G2448" s="12" t="s">
        <v>1482</v>
      </c>
      <c r="H2448" s="12" t="s">
        <v>1051</v>
      </c>
      <c r="I2448" s="12" t="s">
        <v>3800</v>
      </c>
      <c r="J2448" s="12" t="s">
        <v>3800</v>
      </c>
      <c r="K2448" s="12" t="s">
        <v>3800</v>
      </c>
      <c r="L2448" s="12" t="s">
        <v>4104</v>
      </c>
      <c r="M2448" s="12" t="s">
        <v>375</v>
      </c>
      <c r="N2448" s="12" t="s">
        <v>3522</v>
      </c>
      <c r="O2448" s="12" t="s">
        <v>91</v>
      </c>
      <c r="P2448" s="12" t="s">
        <v>91</v>
      </c>
      <c r="Q2448" s="12" t="s">
        <v>91</v>
      </c>
      <c r="R2448" s="12" t="s">
        <v>4192</v>
      </c>
      <c r="S2448" s="12" t="s">
        <v>17253</v>
      </c>
      <c r="T2448" s="12" t="s">
        <v>16553</v>
      </c>
      <c r="U2448" s="12" t="s">
        <v>3808</v>
      </c>
      <c r="V2448" s="12" t="s">
        <v>372</v>
      </c>
      <c r="W2448" s="12" t="s">
        <v>2</v>
      </c>
      <c r="X2448" s="12" t="s">
        <v>18297</v>
      </c>
      <c r="Y2448" s="12" t="s">
        <v>14898</v>
      </c>
      <c r="Z2448" s="12" t="s">
        <v>20262</v>
      </c>
    </row>
    <row r="2449" spans="1:26">
      <c r="A2449" s="12" t="s">
        <v>177</v>
      </c>
      <c r="B2449" s="12" t="s">
        <v>20263</v>
      </c>
      <c r="C2449" s="12" t="s">
        <v>20264</v>
      </c>
      <c r="D2449" s="12" t="s">
        <v>20265</v>
      </c>
      <c r="E2449" s="12" t="s">
        <v>20173</v>
      </c>
      <c r="F2449" s="12" t="s">
        <v>1613</v>
      </c>
      <c r="G2449" s="12" t="s">
        <v>1482</v>
      </c>
      <c r="H2449" s="12" t="s">
        <v>3800</v>
      </c>
      <c r="I2449" s="12" t="s">
        <v>1051</v>
      </c>
      <c r="J2449" s="12" t="s">
        <v>3800</v>
      </c>
      <c r="K2449" s="12" t="s">
        <v>3800</v>
      </c>
      <c r="L2449" s="12" t="s">
        <v>4104</v>
      </c>
      <c r="M2449" s="12" t="s">
        <v>3522</v>
      </c>
      <c r="N2449" s="12" t="s">
        <v>91</v>
      </c>
      <c r="O2449" s="12" t="s">
        <v>3522</v>
      </c>
      <c r="P2449" s="12" t="s">
        <v>91</v>
      </c>
      <c r="Q2449" s="12" t="s">
        <v>91</v>
      </c>
      <c r="R2449" s="12" t="s">
        <v>5498</v>
      </c>
      <c r="S2449" s="12" t="s">
        <v>15797</v>
      </c>
      <c r="T2449" s="12" t="s">
        <v>20266</v>
      </c>
      <c r="U2449" s="12" t="s">
        <v>6124</v>
      </c>
      <c r="V2449" s="12" t="s">
        <v>372</v>
      </c>
      <c r="W2449" s="12" t="s">
        <v>4</v>
      </c>
      <c r="X2449" s="12" t="s">
        <v>17532</v>
      </c>
      <c r="Y2449" s="12" t="s">
        <v>18654</v>
      </c>
      <c r="Z2449" s="12" t="s">
        <v>20267</v>
      </c>
    </row>
    <row r="2450" spans="1:26">
      <c r="A2450" s="12" t="s">
        <v>177</v>
      </c>
      <c r="B2450" s="12" t="s">
        <v>20268</v>
      </c>
      <c r="C2450" s="12" t="s">
        <v>20269</v>
      </c>
      <c r="D2450" s="12" t="s">
        <v>20270</v>
      </c>
      <c r="E2450" s="12" t="s">
        <v>20173</v>
      </c>
      <c r="F2450" s="12" t="s">
        <v>3800</v>
      </c>
      <c r="G2450" s="12" t="s">
        <v>1546</v>
      </c>
      <c r="H2450" s="12" t="s">
        <v>1547</v>
      </c>
      <c r="I2450" s="12" t="s">
        <v>3800</v>
      </c>
      <c r="J2450" s="12" t="s">
        <v>3800</v>
      </c>
      <c r="K2450" s="12" t="s">
        <v>3800</v>
      </c>
      <c r="L2450" s="12" t="s">
        <v>91</v>
      </c>
      <c r="M2450" s="12" t="s">
        <v>4781</v>
      </c>
      <c r="N2450" s="12" t="s">
        <v>2038</v>
      </c>
      <c r="O2450" s="12" t="s">
        <v>91</v>
      </c>
      <c r="P2450" s="12" t="s">
        <v>91</v>
      </c>
      <c r="Q2450" s="12" t="s">
        <v>91</v>
      </c>
      <c r="R2450" s="12" t="s">
        <v>4985</v>
      </c>
      <c r="S2450" s="12" t="s">
        <v>20006</v>
      </c>
      <c r="T2450" s="12" t="s">
        <v>19127</v>
      </c>
      <c r="U2450" s="12" t="s">
        <v>3808</v>
      </c>
      <c r="V2450" s="12" t="s">
        <v>372</v>
      </c>
      <c r="W2450" s="12" t="s">
        <v>2</v>
      </c>
      <c r="X2450" s="12" t="s">
        <v>15190</v>
      </c>
      <c r="Y2450" s="12" t="s">
        <v>16203</v>
      </c>
      <c r="Z2450" s="12" t="s">
        <v>20271</v>
      </c>
    </row>
    <row r="2451" spans="1:26">
      <c r="A2451" s="12" t="s">
        <v>177</v>
      </c>
      <c r="B2451" s="12" t="s">
        <v>20272</v>
      </c>
      <c r="C2451" s="12" t="s">
        <v>20273</v>
      </c>
      <c r="D2451" s="12" t="s">
        <v>20274</v>
      </c>
      <c r="E2451" s="12" t="s">
        <v>20173</v>
      </c>
      <c r="F2451" s="12" t="s">
        <v>1482</v>
      </c>
      <c r="G2451" s="12" t="s">
        <v>1547</v>
      </c>
      <c r="H2451" s="12" t="s">
        <v>1482</v>
      </c>
      <c r="I2451" s="12" t="s">
        <v>1051</v>
      </c>
      <c r="J2451" s="12" t="s">
        <v>1051</v>
      </c>
      <c r="K2451" s="12" t="s">
        <v>3800</v>
      </c>
      <c r="L2451" s="12" t="s">
        <v>3522</v>
      </c>
      <c r="M2451" s="12" t="s">
        <v>3663</v>
      </c>
      <c r="N2451" s="12" t="s">
        <v>375</v>
      </c>
      <c r="O2451" s="12" t="s">
        <v>3522</v>
      </c>
      <c r="P2451" s="12" t="s">
        <v>371</v>
      </c>
      <c r="Q2451" s="12" t="s">
        <v>91</v>
      </c>
      <c r="R2451" s="12" t="s">
        <v>4985</v>
      </c>
      <c r="S2451" s="12" t="s">
        <v>20006</v>
      </c>
      <c r="T2451" s="12" t="s">
        <v>18625</v>
      </c>
      <c r="U2451" s="12" t="s">
        <v>15415</v>
      </c>
      <c r="V2451" s="12" t="s">
        <v>372</v>
      </c>
      <c r="W2451" s="12" t="s">
        <v>4</v>
      </c>
      <c r="X2451" s="12" t="s">
        <v>15498</v>
      </c>
      <c r="Y2451" s="12" t="s">
        <v>14848</v>
      </c>
      <c r="Z2451" s="12" t="s">
        <v>20275</v>
      </c>
    </row>
    <row r="2452" spans="1:26">
      <c r="A2452" s="12" t="s">
        <v>177</v>
      </c>
      <c r="B2452" s="12" t="s">
        <v>17325</v>
      </c>
      <c r="C2452" s="12" t="s">
        <v>20276</v>
      </c>
      <c r="D2452" s="12" t="s">
        <v>20277</v>
      </c>
      <c r="E2452" s="12" t="s">
        <v>20173</v>
      </c>
      <c r="F2452" s="12" t="s">
        <v>3800</v>
      </c>
      <c r="G2452" s="12" t="s">
        <v>3800</v>
      </c>
      <c r="H2452" s="12" t="s">
        <v>3800</v>
      </c>
      <c r="I2452" s="12" t="s">
        <v>3800</v>
      </c>
      <c r="J2452" s="12" t="s">
        <v>3800</v>
      </c>
      <c r="K2452" s="12" t="s">
        <v>1590</v>
      </c>
      <c r="L2452" s="12" t="s">
        <v>91</v>
      </c>
      <c r="M2452" s="12" t="s">
        <v>91</v>
      </c>
      <c r="N2452" s="12" t="s">
        <v>91</v>
      </c>
      <c r="O2452" s="12" t="s">
        <v>91</v>
      </c>
      <c r="P2452" s="12" t="s">
        <v>91</v>
      </c>
      <c r="Q2452" s="12" t="s">
        <v>3804</v>
      </c>
      <c r="R2452" s="12" t="s">
        <v>3804</v>
      </c>
      <c r="S2452" s="12" t="s">
        <v>91</v>
      </c>
      <c r="T2452" s="12" t="s">
        <v>17205</v>
      </c>
      <c r="U2452" s="12" t="s">
        <v>3808</v>
      </c>
      <c r="V2452" s="12" t="s">
        <v>6841</v>
      </c>
      <c r="W2452" s="12" t="s">
        <v>91</v>
      </c>
      <c r="X2452" s="12" t="s">
        <v>20278</v>
      </c>
      <c r="Y2452" s="12" t="s">
        <v>20278</v>
      </c>
      <c r="Z2452" s="12" t="s">
        <v>91</v>
      </c>
    </row>
    <row r="2453" spans="1:26">
      <c r="A2453" s="12" t="s">
        <v>177</v>
      </c>
      <c r="B2453" s="12" t="s">
        <v>20279</v>
      </c>
      <c r="C2453" s="12" t="s">
        <v>20280</v>
      </c>
      <c r="D2453" s="12" t="s">
        <v>20281</v>
      </c>
      <c r="E2453" s="12" t="s">
        <v>20173</v>
      </c>
      <c r="F2453" s="12" t="s">
        <v>3800</v>
      </c>
      <c r="G2453" s="12" t="s">
        <v>3800</v>
      </c>
      <c r="H2453" s="12" t="s">
        <v>3800</v>
      </c>
      <c r="I2453" s="12" t="s">
        <v>3800</v>
      </c>
      <c r="J2453" s="12" t="s">
        <v>3800</v>
      </c>
      <c r="K2453" s="12" t="s">
        <v>1590</v>
      </c>
      <c r="L2453" s="12" t="s">
        <v>91</v>
      </c>
      <c r="M2453" s="12" t="s">
        <v>91</v>
      </c>
      <c r="N2453" s="12" t="s">
        <v>91</v>
      </c>
      <c r="O2453" s="12" t="s">
        <v>91</v>
      </c>
      <c r="P2453" s="12" t="s">
        <v>91</v>
      </c>
      <c r="Q2453" s="12" t="s">
        <v>3129</v>
      </c>
      <c r="R2453" s="12" t="s">
        <v>3129</v>
      </c>
      <c r="S2453" s="12" t="s">
        <v>91</v>
      </c>
      <c r="T2453" s="12" t="s">
        <v>11090</v>
      </c>
      <c r="U2453" s="12" t="s">
        <v>3808</v>
      </c>
      <c r="V2453" s="12" t="s">
        <v>6841</v>
      </c>
      <c r="W2453" s="12" t="s">
        <v>91</v>
      </c>
      <c r="X2453" s="12" t="s">
        <v>20282</v>
      </c>
      <c r="Y2453" s="12" t="s">
        <v>20282</v>
      </c>
      <c r="Z2453" s="12" t="s">
        <v>91</v>
      </c>
    </row>
    <row r="2454" spans="1:26">
      <c r="A2454" s="12" t="s">
        <v>177</v>
      </c>
      <c r="B2454" s="12" t="s">
        <v>20283</v>
      </c>
      <c r="C2454" s="12" t="s">
        <v>20284</v>
      </c>
      <c r="D2454" s="12" t="s">
        <v>20285</v>
      </c>
      <c r="E2454" s="12" t="s">
        <v>20173</v>
      </c>
      <c r="F2454" s="12" t="s">
        <v>1590</v>
      </c>
      <c r="G2454" s="12" t="s">
        <v>3800</v>
      </c>
      <c r="H2454" s="12" t="s">
        <v>3800</v>
      </c>
      <c r="I2454" s="12" t="s">
        <v>3800</v>
      </c>
      <c r="J2454" s="12" t="s">
        <v>3800</v>
      </c>
      <c r="K2454" s="12" t="s">
        <v>3800</v>
      </c>
      <c r="L2454" s="12" t="s">
        <v>5498</v>
      </c>
      <c r="M2454" s="12" t="s">
        <v>91</v>
      </c>
      <c r="N2454" s="12" t="s">
        <v>91</v>
      </c>
      <c r="O2454" s="12" t="s">
        <v>91</v>
      </c>
      <c r="P2454" s="12" t="s">
        <v>91</v>
      </c>
      <c r="Q2454" s="12" t="s">
        <v>91</v>
      </c>
      <c r="R2454" s="12" t="s">
        <v>5498</v>
      </c>
      <c r="S2454" s="12" t="s">
        <v>14283</v>
      </c>
      <c r="T2454" s="12" t="s">
        <v>11734</v>
      </c>
      <c r="U2454" s="12" t="s">
        <v>3808</v>
      </c>
      <c r="V2454" s="12" t="s">
        <v>372</v>
      </c>
      <c r="W2454" s="12" t="s">
        <v>3</v>
      </c>
      <c r="X2454" s="12" t="s">
        <v>1814</v>
      </c>
      <c r="Y2454" s="12" t="s">
        <v>1814</v>
      </c>
      <c r="Z2454" s="12" t="s">
        <v>12937</v>
      </c>
    </row>
    <row r="2455" spans="1:26">
      <c r="A2455" s="12" t="s">
        <v>177</v>
      </c>
      <c r="B2455" s="12" t="s">
        <v>20286</v>
      </c>
      <c r="C2455" s="12" t="s">
        <v>20287</v>
      </c>
      <c r="D2455" s="12" t="s">
        <v>20288</v>
      </c>
      <c r="E2455" s="12" t="s">
        <v>20173</v>
      </c>
      <c r="F2455" s="12" t="s">
        <v>1590</v>
      </c>
      <c r="G2455" s="12" t="s">
        <v>3800</v>
      </c>
      <c r="H2455" s="12" t="s">
        <v>3800</v>
      </c>
      <c r="I2455" s="12" t="s">
        <v>3800</v>
      </c>
      <c r="J2455" s="12" t="s">
        <v>3800</v>
      </c>
      <c r="K2455" s="12" t="s">
        <v>3800</v>
      </c>
      <c r="L2455" s="12" t="s">
        <v>5498</v>
      </c>
      <c r="M2455" s="12" t="s">
        <v>91</v>
      </c>
      <c r="N2455" s="12" t="s">
        <v>91</v>
      </c>
      <c r="O2455" s="12" t="s">
        <v>91</v>
      </c>
      <c r="P2455" s="12" t="s">
        <v>91</v>
      </c>
      <c r="Q2455" s="12" t="s">
        <v>91</v>
      </c>
      <c r="R2455" s="12" t="s">
        <v>5498</v>
      </c>
      <c r="S2455" s="12" t="s">
        <v>14283</v>
      </c>
      <c r="T2455" s="12" t="s">
        <v>11734</v>
      </c>
      <c r="U2455" s="12" t="s">
        <v>3808</v>
      </c>
      <c r="V2455" s="12" t="s">
        <v>372</v>
      </c>
      <c r="W2455" s="12" t="s">
        <v>3</v>
      </c>
      <c r="X2455" s="12" t="s">
        <v>1814</v>
      </c>
      <c r="Y2455" s="12" t="s">
        <v>1814</v>
      </c>
      <c r="Z2455" s="12" t="s">
        <v>12937</v>
      </c>
    </row>
    <row r="2456" spans="1:26">
      <c r="A2456" s="12" t="s">
        <v>177</v>
      </c>
      <c r="B2456" s="12" t="s">
        <v>20289</v>
      </c>
      <c r="C2456" s="12" t="s">
        <v>20290</v>
      </c>
      <c r="D2456" s="12" t="s">
        <v>20291</v>
      </c>
      <c r="E2456" s="12" t="s">
        <v>20173</v>
      </c>
      <c r="F2456" s="12" t="s">
        <v>1504</v>
      </c>
      <c r="G2456" s="12" t="s">
        <v>1547</v>
      </c>
      <c r="H2456" s="12" t="s">
        <v>1051</v>
      </c>
      <c r="I2456" s="12" t="s">
        <v>1482</v>
      </c>
      <c r="J2456" s="12" t="s">
        <v>3800</v>
      </c>
      <c r="K2456" s="12" t="s">
        <v>3800</v>
      </c>
      <c r="L2456" s="12" t="s">
        <v>2315</v>
      </c>
      <c r="M2456" s="12" t="s">
        <v>2038</v>
      </c>
      <c r="N2456" s="12" t="s">
        <v>371</v>
      </c>
      <c r="O2456" s="12" t="s">
        <v>3522</v>
      </c>
      <c r="P2456" s="12" t="s">
        <v>91</v>
      </c>
      <c r="Q2456" s="12" t="s">
        <v>91</v>
      </c>
      <c r="R2456" s="12" t="s">
        <v>4315</v>
      </c>
      <c r="S2456" s="12" t="s">
        <v>20152</v>
      </c>
      <c r="T2456" s="12" t="s">
        <v>19422</v>
      </c>
      <c r="U2456" s="12" t="s">
        <v>15415</v>
      </c>
      <c r="V2456" s="12" t="s">
        <v>372</v>
      </c>
      <c r="W2456" s="12" t="s">
        <v>4</v>
      </c>
      <c r="X2456" s="12" t="s">
        <v>16557</v>
      </c>
      <c r="Y2456" s="12" t="s">
        <v>15749</v>
      </c>
      <c r="Z2456" s="12" t="s">
        <v>20292</v>
      </c>
    </row>
    <row r="2457" spans="1:26">
      <c r="A2457" s="12" t="s">
        <v>177</v>
      </c>
      <c r="B2457" s="12" t="s">
        <v>20293</v>
      </c>
      <c r="C2457" s="12" t="s">
        <v>20294</v>
      </c>
      <c r="D2457" s="12" t="s">
        <v>20295</v>
      </c>
      <c r="E2457" s="12" t="s">
        <v>20173</v>
      </c>
      <c r="F2457" s="12" t="s">
        <v>1053</v>
      </c>
      <c r="G2457" s="12" t="s">
        <v>1482</v>
      </c>
      <c r="H2457" s="12" t="s">
        <v>3800</v>
      </c>
      <c r="I2457" s="12" t="s">
        <v>3800</v>
      </c>
      <c r="J2457" s="12" t="s">
        <v>3800</v>
      </c>
      <c r="K2457" s="12" t="s">
        <v>3800</v>
      </c>
      <c r="L2457" s="12" t="s">
        <v>2172</v>
      </c>
      <c r="M2457" s="12" t="s">
        <v>371</v>
      </c>
      <c r="N2457" s="12" t="s">
        <v>91</v>
      </c>
      <c r="O2457" s="12" t="s">
        <v>91</v>
      </c>
      <c r="P2457" s="12" t="s">
        <v>91</v>
      </c>
      <c r="Q2457" s="12" t="s">
        <v>91</v>
      </c>
      <c r="R2457" s="12" t="s">
        <v>5802</v>
      </c>
      <c r="S2457" s="12" t="s">
        <v>17091</v>
      </c>
      <c r="T2457" s="12" t="s">
        <v>16116</v>
      </c>
      <c r="U2457" s="12" t="s">
        <v>3808</v>
      </c>
      <c r="V2457" s="12" t="s">
        <v>372</v>
      </c>
      <c r="W2457" s="12" t="s">
        <v>3</v>
      </c>
      <c r="X2457" s="12" t="s">
        <v>15049</v>
      </c>
      <c r="Y2457" s="12" t="s">
        <v>17197</v>
      </c>
      <c r="Z2457" s="12" t="s">
        <v>19972</v>
      </c>
    </row>
    <row r="2458" spans="1:26">
      <c r="A2458" s="12" t="s">
        <v>177</v>
      </c>
      <c r="B2458" s="12" t="s">
        <v>20296</v>
      </c>
      <c r="C2458" s="12" t="s">
        <v>20297</v>
      </c>
      <c r="D2458" s="12" t="s">
        <v>20298</v>
      </c>
      <c r="E2458" s="12" t="s">
        <v>20173</v>
      </c>
      <c r="F2458" s="12" t="s">
        <v>1502</v>
      </c>
      <c r="G2458" s="12" t="s">
        <v>1502</v>
      </c>
      <c r="H2458" s="12" t="s">
        <v>1482</v>
      </c>
      <c r="I2458" s="12" t="s">
        <v>1051</v>
      </c>
      <c r="J2458" s="12" t="s">
        <v>3800</v>
      </c>
      <c r="K2458" s="12" t="s">
        <v>3800</v>
      </c>
      <c r="L2458" s="12" t="s">
        <v>3522</v>
      </c>
      <c r="M2458" s="12" t="s">
        <v>375</v>
      </c>
      <c r="N2458" s="12" t="s">
        <v>375</v>
      </c>
      <c r="O2458" s="12" t="s">
        <v>3522</v>
      </c>
      <c r="P2458" s="12" t="s">
        <v>91</v>
      </c>
      <c r="Q2458" s="12" t="s">
        <v>91</v>
      </c>
      <c r="R2458" s="12" t="s">
        <v>4985</v>
      </c>
      <c r="S2458" s="12" t="s">
        <v>8194</v>
      </c>
      <c r="T2458" s="12" t="s">
        <v>20299</v>
      </c>
      <c r="U2458" s="12" t="s">
        <v>6124</v>
      </c>
      <c r="V2458" s="12" t="s">
        <v>372</v>
      </c>
      <c r="W2458" s="12" t="s">
        <v>4</v>
      </c>
      <c r="X2458" s="12" t="s">
        <v>12626</v>
      </c>
      <c r="Y2458" s="12" t="s">
        <v>9900</v>
      </c>
      <c r="Z2458" s="12" t="s">
        <v>20300</v>
      </c>
    </row>
    <row r="2459" spans="1:26">
      <c r="A2459" s="12" t="s">
        <v>177</v>
      </c>
      <c r="B2459" s="12" t="s">
        <v>20301</v>
      </c>
      <c r="C2459" s="12" t="s">
        <v>20302</v>
      </c>
      <c r="D2459" s="12" t="s">
        <v>20303</v>
      </c>
      <c r="E2459" s="12" t="s">
        <v>20173</v>
      </c>
      <c r="F2459" s="12" t="s">
        <v>1590</v>
      </c>
      <c r="G2459" s="12" t="s">
        <v>3800</v>
      </c>
      <c r="H2459" s="12" t="s">
        <v>3800</v>
      </c>
      <c r="I2459" s="12" t="s">
        <v>3800</v>
      </c>
      <c r="J2459" s="12" t="s">
        <v>3800</v>
      </c>
      <c r="K2459" s="12" t="s">
        <v>3800</v>
      </c>
      <c r="L2459" s="12" t="s">
        <v>3522</v>
      </c>
      <c r="M2459" s="12" t="s">
        <v>91</v>
      </c>
      <c r="N2459" s="12" t="s">
        <v>91</v>
      </c>
      <c r="O2459" s="12" t="s">
        <v>91</v>
      </c>
      <c r="P2459" s="12" t="s">
        <v>91</v>
      </c>
      <c r="Q2459" s="12" t="s">
        <v>91</v>
      </c>
      <c r="R2459" s="12" t="s">
        <v>3522</v>
      </c>
      <c r="S2459" s="12" t="s">
        <v>14283</v>
      </c>
      <c r="T2459" s="12" t="s">
        <v>11411</v>
      </c>
      <c r="U2459" s="12" t="s">
        <v>3808</v>
      </c>
      <c r="V2459" s="12" t="s">
        <v>372</v>
      </c>
      <c r="W2459" s="12" t="s">
        <v>3</v>
      </c>
      <c r="X2459" s="12" t="s">
        <v>1814</v>
      </c>
      <c r="Y2459" s="12" t="s">
        <v>1814</v>
      </c>
      <c r="Z2459" s="12" t="s">
        <v>12937</v>
      </c>
    </row>
    <row r="2460" spans="1:26">
      <c r="A2460" s="12" t="s">
        <v>177</v>
      </c>
      <c r="B2460" s="12" t="s">
        <v>1069</v>
      </c>
      <c r="C2460" s="12" t="s">
        <v>20304</v>
      </c>
      <c r="D2460" s="12" t="s">
        <v>20305</v>
      </c>
      <c r="E2460" s="12" t="s">
        <v>20173</v>
      </c>
      <c r="F2460" s="12" t="s">
        <v>1504</v>
      </c>
      <c r="G2460" s="12" t="s">
        <v>1546</v>
      </c>
      <c r="H2460" s="12" t="s">
        <v>1051</v>
      </c>
      <c r="I2460" s="12" t="s">
        <v>3800</v>
      </c>
      <c r="J2460" s="12" t="s">
        <v>3800</v>
      </c>
      <c r="K2460" s="12" t="s">
        <v>1051</v>
      </c>
      <c r="L2460" s="12" t="s">
        <v>371</v>
      </c>
      <c r="M2460" s="12" t="s">
        <v>2172</v>
      </c>
      <c r="N2460" s="12" t="s">
        <v>3522</v>
      </c>
      <c r="O2460" s="12" t="s">
        <v>91</v>
      </c>
      <c r="P2460" s="12" t="s">
        <v>91</v>
      </c>
      <c r="Q2460" s="12" t="s">
        <v>371</v>
      </c>
      <c r="R2460" s="12" t="s">
        <v>5802</v>
      </c>
      <c r="S2460" s="12" t="s">
        <v>14763</v>
      </c>
      <c r="T2460" s="12" t="s">
        <v>19055</v>
      </c>
      <c r="U2460" s="12" t="s">
        <v>3808</v>
      </c>
      <c r="V2460" s="12" t="s">
        <v>15432</v>
      </c>
      <c r="W2460" s="12" t="s">
        <v>3</v>
      </c>
      <c r="X2460" s="12" t="s">
        <v>15939</v>
      </c>
      <c r="Y2460" s="12" t="s">
        <v>15405</v>
      </c>
      <c r="Z2460" s="12" t="s">
        <v>20306</v>
      </c>
    </row>
    <row r="2461" spans="1:26">
      <c r="A2461" s="12" t="s">
        <v>177</v>
      </c>
      <c r="B2461" s="12" t="s">
        <v>20307</v>
      </c>
      <c r="C2461" s="12" t="s">
        <v>20308</v>
      </c>
      <c r="D2461" s="12" t="s">
        <v>20309</v>
      </c>
      <c r="E2461" s="12" t="s">
        <v>20173</v>
      </c>
      <c r="F2461" s="12" t="s">
        <v>3800</v>
      </c>
      <c r="G2461" s="12" t="s">
        <v>3800</v>
      </c>
      <c r="H2461" s="12" t="s">
        <v>3800</v>
      </c>
      <c r="I2461" s="12" t="s">
        <v>3800</v>
      </c>
      <c r="J2461" s="12" t="s">
        <v>3800</v>
      </c>
      <c r="K2461" s="12" t="s">
        <v>1590</v>
      </c>
      <c r="L2461" s="12" t="s">
        <v>91</v>
      </c>
      <c r="M2461" s="12" t="s">
        <v>91</v>
      </c>
      <c r="N2461" s="12" t="s">
        <v>91</v>
      </c>
      <c r="O2461" s="12" t="s">
        <v>91</v>
      </c>
      <c r="P2461" s="12" t="s">
        <v>91</v>
      </c>
      <c r="Q2461" s="12" t="s">
        <v>3804</v>
      </c>
      <c r="R2461" s="12" t="s">
        <v>3804</v>
      </c>
      <c r="S2461" s="12" t="s">
        <v>91</v>
      </c>
      <c r="T2461" s="12" t="s">
        <v>19636</v>
      </c>
      <c r="U2461" s="12" t="s">
        <v>3808</v>
      </c>
      <c r="V2461" s="12" t="s">
        <v>6841</v>
      </c>
      <c r="W2461" s="12" t="s">
        <v>91</v>
      </c>
      <c r="X2461" s="12" t="s">
        <v>20310</v>
      </c>
      <c r="Y2461" s="12" t="s">
        <v>20310</v>
      </c>
      <c r="Z2461" s="12" t="s">
        <v>91</v>
      </c>
    </row>
    <row r="2462" spans="1:26">
      <c r="A2462" s="12" t="s">
        <v>177</v>
      </c>
      <c r="B2462" s="12" t="s">
        <v>20311</v>
      </c>
      <c r="C2462" s="12" t="s">
        <v>20312</v>
      </c>
      <c r="D2462" s="12" t="s">
        <v>20313</v>
      </c>
      <c r="E2462" s="12" t="s">
        <v>20173</v>
      </c>
      <c r="F2462" s="12" t="s">
        <v>1592</v>
      </c>
      <c r="G2462" s="12" t="s">
        <v>1051</v>
      </c>
      <c r="H2462" s="12" t="s">
        <v>1051</v>
      </c>
      <c r="I2462" s="12" t="s">
        <v>3800</v>
      </c>
      <c r="J2462" s="12" t="s">
        <v>3800</v>
      </c>
      <c r="K2462" s="12" t="s">
        <v>1482</v>
      </c>
      <c r="L2462" s="12" t="s">
        <v>3522</v>
      </c>
      <c r="M2462" s="12" t="s">
        <v>3522</v>
      </c>
      <c r="N2462" s="12" t="s">
        <v>3522</v>
      </c>
      <c r="O2462" s="12" t="s">
        <v>91</v>
      </c>
      <c r="P2462" s="12" t="s">
        <v>91</v>
      </c>
      <c r="Q2462" s="12" t="s">
        <v>375</v>
      </c>
      <c r="R2462" s="12" t="s">
        <v>5498</v>
      </c>
      <c r="S2462" s="12" t="s">
        <v>13027</v>
      </c>
      <c r="T2462" s="12" t="s">
        <v>11440</v>
      </c>
      <c r="U2462" s="12" t="s">
        <v>3808</v>
      </c>
      <c r="V2462" s="12" t="s">
        <v>18530</v>
      </c>
      <c r="W2462" s="12" t="s">
        <v>2</v>
      </c>
      <c r="X2462" s="12" t="s">
        <v>1814</v>
      </c>
      <c r="Y2462" s="12" t="s">
        <v>1814</v>
      </c>
      <c r="Z2462" s="12" t="s">
        <v>12937</v>
      </c>
    </row>
    <row r="2463" spans="1:26">
      <c r="A2463" s="12" t="s">
        <v>177</v>
      </c>
      <c r="B2463" s="12" t="s">
        <v>20314</v>
      </c>
      <c r="C2463" s="12" t="s">
        <v>20315</v>
      </c>
      <c r="D2463" s="12" t="s">
        <v>20316</v>
      </c>
      <c r="E2463" s="12" t="s">
        <v>20173</v>
      </c>
      <c r="F2463" s="12" t="s">
        <v>1590</v>
      </c>
      <c r="G2463" s="12" t="s">
        <v>3800</v>
      </c>
      <c r="H2463" s="12" t="s">
        <v>3800</v>
      </c>
      <c r="I2463" s="12" t="s">
        <v>3800</v>
      </c>
      <c r="J2463" s="12" t="s">
        <v>3800</v>
      </c>
      <c r="K2463" s="12" t="s">
        <v>3800</v>
      </c>
      <c r="L2463" s="12" t="s">
        <v>5498</v>
      </c>
      <c r="M2463" s="12" t="s">
        <v>91</v>
      </c>
      <c r="N2463" s="12" t="s">
        <v>91</v>
      </c>
      <c r="O2463" s="12" t="s">
        <v>91</v>
      </c>
      <c r="P2463" s="12" t="s">
        <v>91</v>
      </c>
      <c r="Q2463" s="12" t="s">
        <v>91</v>
      </c>
      <c r="R2463" s="12" t="s">
        <v>5498</v>
      </c>
      <c r="S2463" s="12" t="s">
        <v>14283</v>
      </c>
      <c r="T2463" s="12" t="s">
        <v>14727</v>
      </c>
      <c r="U2463" s="12" t="s">
        <v>3808</v>
      </c>
      <c r="V2463" s="12" t="s">
        <v>372</v>
      </c>
      <c r="W2463" s="12" t="s">
        <v>3</v>
      </c>
      <c r="X2463" s="12" t="s">
        <v>1814</v>
      </c>
      <c r="Y2463" s="12" t="s">
        <v>1814</v>
      </c>
      <c r="Z2463" s="12" t="s">
        <v>12937</v>
      </c>
    </row>
    <row r="2464" spans="1:26">
      <c r="A2464" s="12" t="s">
        <v>177</v>
      </c>
      <c r="B2464" s="12" t="s">
        <v>20317</v>
      </c>
      <c r="C2464" s="12" t="s">
        <v>20318</v>
      </c>
      <c r="D2464" s="12" t="s">
        <v>20319</v>
      </c>
      <c r="E2464" s="12" t="s">
        <v>20173</v>
      </c>
      <c r="F2464" s="12" t="s">
        <v>1592</v>
      </c>
      <c r="G2464" s="12" t="s">
        <v>1051</v>
      </c>
      <c r="H2464" s="12" t="s">
        <v>1051</v>
      </c>
      <c r="I2464" s="12" t="s">
        <v>3800</v>
      </c>
      <c r="J2464" s="12" t="s">
        <v>1051</v>
      </c>
      <c r="K2464" s="12" t="s">
        <v>1051</v>
      </c>
      <c r="L2464" s="12" t="s">
        <v>3492</v>
      </c>
      <c r="M2464" s="12" t="s">
        <v>3522</v>
      </c>
      <c r="N2464" s="12" t="s">
        <v>3522</v>
      </c>
      <c r="O2464" s="12" t="s">
        <v>91</v>
      </c>
      <c r="P2464" s="12" t="s">
        <v>371</v>
      </c>
      <c r="Q2464" s="12" t="s">
        <v>371</v>
      </c>
      <c r="R2464" s="12" t="s">
        <v>4315</v>
      </c>
      <c r="S2464" s="12" t="s">
        <v>15031</v>
      </c>
      <c r="T2464" s="12" t="s">
        <v>9802</v>
      </c>
      <c r="U2464" s="12" t="s">
        <v>6124</v>
      </c>
      <c r="V2464" s="12" t="s">
        <v>15432</v>
      </c>
      <c r="W2464" s="12" t="s">
        <v>2</v>
      </c>
      <c r="X2464" s="12" t="s">
        <v>16578</v>
      </c>
      <c r="Y2464" s="12" t="s">
        <v>14276</v>
      </c>
      <c r="Z2464" s="12" t="s">
        <v>20320</v>
      </c>
    </row>
    <row r="2465" spans="1:26">
      <c r="A2465" s="12" t="s">
        <v>177</v>
      </c>
      <c r="B2465" s="12" t="s">
        <v>20321</v>
      </c>
      <c r="C2465" s="12" t="s">
        <v>20322</v>
      </c>
      <c r="D2465" s="12" t="s">
        <v>20323</v>
      </c>
      <c r="E2465" s="12" t="s">
        <v>20173</v>
      </c>
      <c r="F2465" s="12" t="s">
        <v>1504</v>
      </c>
      <c r="G2465" s="12" t="s">
        <v>1547</v>
      </c>
      <c r="H2465" s="12" t="s">
        <v>1504</v>
      </c>
      <c r="I2465" s="12" t="s">
        <v>3800</v>
      </c>
      <c r="J2465" s="12" t="s">
        <v>3800</v>
      </c>
      <c r="K2465" s="12" t="s">
        <v>3800</v>
      </c>
      <c r="L2465" s="12" t="s">
        <v>371</v>
      </c>
      <c r="M2465" s="12" t="s">
        <v>471</v>
      </c>
      <c r="N2465" s="12" t="s">
        <v>2172</v>
      </c>
      <c r="O2465" s="12" t="s">
        <v>91</v>
      </c>
      <c r="P2465" s="12" t="s">
        <v>91</v>
      </c>
      <c r="Q2465" s="12" t="s">
        <v>91</v>
      </c>
      <c r="R2465" s="12" t="s">
        <v>3129</v>
      </c>
      <c r="S2465" s="12" t="s">
        <v>8194</v>
      </c>
      <c r="T2465" s="12" t="s">
        <v>11440</v>
      </c>
      <c r="U2465" s="12" t="s">
        <v>3808</v>
      </c>
      <c r="V2465" s="12" t="s">
        <v>372</v>
      </c>
      <c r="W2465" s="12" t="s">
        <v>3</v>
      </c>
      <c r="X2465" s="12" t="s">
        <v>17745</v>
      </c>
      <c r="Y2465" s="12" t="s">
        <v>17122</v>
      </c>
      <c r="Z2465" s="12" t="s">
        <v>20324</v>
      </c>
    </row>
    <row r="2466" spans="1:26">
      <c r="A2466" s="12" t="s">
        <v>177</v>
      </c>
      <c r="B2466" s="12" t="s">
        <v>20325</v>
      </c>
      <c r="C2466" s="12" t="s">
        <v>20326</v>
      </c>
      <c r="D2466" s="12" t="s">
        <v>20327</v>
      </c>
      <c r="E2466" s="12" t="s">
        <v>20173</v>
      </c>
      <c r="F2466" s="12" t="s">
        <v>1590</v>
      </c>
      <c r="G2466" s="12" t="s">
        <v>3800</v>
      </c>
      <c r="H2466" s="12" t="s">
        <v>3800</v>
      </c>
      <c r="I2466" s="12" t="s">
        <v>3800</v>
      </c>
      <c r="J2466" s="12" t="s">
        <v>3800</v>
      </c>
      <c r="K2466" s="12" t="s">
        <v>3800</v>
      </c>
      <c r="L2466" s="12" t="s">
        <v>3522</v>
      </c>
      <c r="M2466" s="12" t="s">
        <v>91</v>
      </c>
      <c r="N2466" s="12" t="s">
        <v>91</v>
      </c>
      <c r="O2466" s="12" t="s">
        <v>91</v>
      </c>
      <c r="P2466" s="12" t="s">
        <v>91</v>
      </c>
      <c r="Q2466" s="12" t="s">
        <v>91</v>
      </c>
      <c r="R2466" s="12" t="s">
        <v>3522</v>
      </c>
      <c r="S2466" s="12" t="s">
        <v>14283</v>
      </c>
      <c r="T2466" s="12" t="s">
        <v>20328</v>
      </c>
      <c r="U2466" s="12" t="s">
        <v>3808</v>
      </c>
      <c r="V2466" s="12" t="s">
        <v>372</v>
      </c>
      <c r="W2466" s="12" t="s">
        <v>3</v>
      </c>
      <c r="X2466" s="12" t="s">
        <v>1814</v>
      </c>
      <c r="Y2466" s="12" t="s">
        <v>1814</v>
      </c>
      <c r="Z2466" s="12" t="s">
        <v>12937</v>
      </c>
    </row>
    <row r="2467" spans="1:26">
      <c r="A2467" s="12" t="s">
        <v>177</v>
      </c>
      <c r="B2467" s="12" t="s">
        <v>20329</v>
      </c>
      <c r="C2467" s="12" t="s">
        <v>20330</v>
      </c>
      <c r="D2467" s="12" t="s">
        <v>20331</v>
      </c>
      <c r="E2467" s="12" t="s">
        <v>20173</v>
      </c>
      <c r="F2467" s="12" t="s">
        <v>1502</v>
      </c>
      <c r="G2467" s="12" t="s">
        <v>1546</v>
      </c>
      <c r="H2467" s="12" t="s">
        <v>3800</v>
      </c>
      <c r="I2467" s="12" t="s">
        <v>3800</v>
      </c>
      <c r="J2467" s="12" t="s">
        <v>3800</v>
      </c>
      <c r="K2467" s="12" t="s">
        <v>1051</v>
      </c>
      <c r="L2467" s="12" t="s">
        <v>2696</v>
      </c>
      <c r="M2467" s="12" t="s">
        <v>2315</v>
      </c>
      <c r="N2467" s="12" t="s">
        <v>91</v>
      </c>
      <c r="O2467" s="12" t="s">
        <v>91</v>
      </c>
      <c r="P2467" s="12" t="s">
        <v>91</v>
      </c>
      <c r="Q2467" s="12" t="s">
        <v>3522</v>
      </c>
      <c r="R2467" s="12" t="s">
        <v>4985</v>
      </c>
      <c r="S2467" s="12" t="s">
        <v>15245</v>
      </c>
      <c r="T2467" s="12" t="s">
        <v>14806</v>
      </c>
      <c r="U2467" s="12" t="s">
        <v>3808</v>
      </c>
      <c r="V2467" s="12" t="s">
        <v>15432</v>
      </c>
      <c r="W2467" s="12" t="s">
        <v>10</v>
      </c>
      <c r="X2467" s="12" t="s">
        <v>16770</v>
      </c>
      <c r="Y2467" s="12" t="s">
        <v>15032</v>
      </c>
      <c r="Z2467" s="12" t="s">
        <v>20332</v>
      </c>
    </row>
    <row r="2468" spans="1:26">
      <c r="A2468" s="12" t="s">
        <v>177</v>
      </c>
      <c r="B2468" s="12" t="s">
        <v>20333</v>
      </c>
      <c r="C2468" s="12" t="s">
        <v>20334</v>
      </c>
      <c r="D2468" s="12" t="s">
        <v>20335</v>
      </c>
      <c r="E2468" s="12" t="s">
        <v>20173</v>
      </c>
      <c r="F2468" s="12" t="s">
        <v>3800</v>
      </c>
      <c r="G2468" s="12" t="s">
        <v>3800</v>
      </c>
      <c r="H2468" s="12" t="s">
        <v>3800</v>
      </c>
      <c r="I2468" s="12" t="s">
        <v>3800</v>
      </c>
      <c r="J2468" s="12" t="s">
        <v>3800</v>
      </c>
      <c r="K2468" s="12" t="s">
        <v>1590</v>
      </c>
      <c r="L2468" s="12" t="s">
        <v>91</v>
      </c>
      <c r="M2468" s="12" t="s">
        <v>91</v>
      </c>
      <c r="N2468" s="12" t="s">
        <v>91</v>
      </c>
      <c r="O2468" s="12" t="s">
        <v>91</v>
      </c>
      <c r="P2468" s="12" t="s">
        <v>91</v>
      </c>
      <c r="Q2468" s="12" t="s">
        <v>3362</v>
      </c>
      <c r="R2468" s="12" t="s">
        <v>3362</v>
      </c>
      <c r="S2468" s="12" t="s">
        <v>91</v>
      </c>
      <c r="T2468" s="12" t="s">
        <v>15874</v>
      </c>
      <c r="U2468" s="12" t="s">
        <v>3808</v>
      </c>
      <c r="V2468" s="12" t="s">
        <v>6841</v>
      </c>
      <c r="W2468" s="12" t="s">
        <v>91</v>
      </c>
      <c r="X2468" s="12" t="s">
        <v>20336</v>
      </c>
      <c r="Y2468" s="12" t="s">
        <v>20336</v>
      </c>
      <c r="Z2468" s="12" t="s">
        <v>91</v>
      </c>
    </row>
    <row r="2469" spans="1:26">
      <c r="A2469" s="12" t="s">
        <v>177</v>
      </c>
      <c r="B2469" s="12" t="s">
        <v>20337</v>
      </c>
      <c r="C2469" s="12" t="s">
        <v>20338</v>
      </c>
      <c r="D2469" s="12" t="s">
        <v>20339</v>
      </c>
      <c r="E2469" s="12" t="s">
        <v>20173</v>
      </c>
      <c r="F2469" s="12" t="s">
        <v>3800</v>
      </c>
      <c r="G2469" s="12" t="s">
        <v>1546</v>
      </c>
      <c r="H2469" s="12" t="s">
        <v>1502</v>
      </c>
      <c r="I2469" s="12" t="s">
        <v>1051</v>
      </c>
      <c r="J2469" s="12" t="s">
        <v>3800</v>
      </c>
      <c r="K2469" s="12" t="s">
        <v>3800</v>
      </c>
      <c r="L2469" s="12" t="s">
        <v>91</v>
      </c>
      <c r="M2469" s="12" t="s">
        <v>371</v>
      </c>
      <c r="N2469" s="12" t="s">
        <v>371</v>
      </c>
      <c r="O2469" s="12" t="s">
        <v>3522</v>
      </c>
      <c r="P2469" s="12" t="s">
        <v>91</v>
      </c>
      <c r="Q2469" s="12" t="s">
        <v>91</v>
      </c>
      <c r="R2469" s="12" t="s">
        <v>3523</v>
      </c>
      <c r="S2469" s="12" t="s">
        <v>10908</v>
      </c>
      <c r="T2469" s="12" t="s">
        <v>16442</v>
      </c>
      <c r="U2469" s="12" t="s">
        <v>6124</v>
      </c>
      <c r="V2469" s="12" t="s">
        <v>372</v>
      </c>
      <c r="W2469" s="12" t="s">
        <v>3</v>
      </c>
      <c r="X2469" s="12" t="s">
        <v>1768</v>
      </c>
      <c r="Y2469" s="12" t="s">
        <v>14741</v>
      </c>
      <c r="Z2469" s="12" t="s">
        <v>20340</v>
      </c>
    </row>
    <row r="2470" spans="1:26">
      <c r="A2470" s="12" t="s">
        <v>177</v>
      </c>
      <c r="B2470" s="12" t="s">
        <v>20341</v>
      </c>
      <c r="C2470" s="12" t="s">
        <v>20342</v>
      </c>
      <c r="D2470" s="12" t="s">
        <v>20343</v>
      </c>
      <c r="E2470" s="12" t="s">
        <v>20173</v>
      </c>
      <c r="F2470" s="12" t="s">
        <v>1504</v>
      </c>
      <c r="G2470" s="12" t="s">
        <v>1613</v>
      </c>
      <c r="H2470" s="12" t="s">
        <v>3800</v>
      </c>
      <c r="I2470" s="12" t="s">
        <v>3800</v>
      </c>
      <c r="J2470" s="12" t="s">
        <v>3800</v>
      </c>
      <c r="K2470" s="12" t="s">
        <v>3800</v>
      </c>
      <c r="L2470" s="12" t="s">
        <v>3522</v>
      </c>
      <c r="M2470" s="12" t="s">
        <v>2696</v>
      </c>
      <c r="N2470" s="12" t="s">
        <v>91</v>
      </c>
      <c r="O2470" s="12" t="s">
        <v>91</v>
      </c>
      <c r="P2470" s="12" t="s">
        <v>91</v>
      </c>
      <c r="Q2470" s="12" t="s">
        <v>91</v>
      </c>
      <c r="R2470" s="12" t="s">
        <v>4192</v>
      </c>
      <c r="S2470" s="12" t="s">
        <v>17099</v>
      </c>
      <c r="T2470" s="12" t="s">
        <v>13882</v>
      </c>
      <c r="U2470" s="12" t="s">
        <v>3808</v>
      </c>
      <c r="V2470" s="12" t="s">
        <v>372</v>
      </c>
      <c r="W2470" s="12" t="s">
        <v>10</v>
      </c>
      <c r="X2470" s="12" t="s">
        <v>16233</v>
      </c>
      <c r="Y2470" s="12" t="s">
        <v>18350</v>
      </c>
      <c r="Z2470" s="12" t="s">
        <v>19972</v>
      </c>
    </row>
    <row r="2471" spans="1:26">
      <c r="A2471" s="12" t="s">
        <v>177</v>
      </c>
      <c r="B2471" s="12" t="s">
        <v>20344</v>
      </c>
      <c r="C2471" s="12" t="s">
        <v>20345</v>
      </c>
      <c r="D2471" s="12" t="s">
        <v>20346</v>
      </c>
      <c r="E2471" s="12" t="s">
        <v>20173</v>
      </c>
      <c r="F2471" s="12" t="s">
        <v>1502</v>
      </c>
      <c r="G2471" s="12" t="s">
        <v>1482</v>
      </c>
      <c r="H2471" s="12" t="s">
        <v>1504</v>
      </c>
      <c r="I2471" s="12" t="s">
        <v>3800</v>
      </c>
      <c r="J2471" s="12" t="s">
        <v>3800</v>
      </c>
      <c r="K2471" s="12" t="s">
        <v>1482</v>
      </c>
      <c r="L2471" s="12" t="s">
        <v>371</v>
      </c>
      <c r="M2471" s="12" t="s">
        <v>371</v>
      </c>
      <c r="N2471" s="12" t="s">
        <v>371</v>
      </c>
      <c r="O2471" s="12" t="s">
        <v>91</v>
      </c>
      <c r="P2471" s="12" t="s">
        <v>91</v>
      </c>
      <c r="Q2471" s="12" t="s">
        <v>371</v>
      </c>
      <c r="R2471" s="12" t="s">
        <v>371</v>
      </c>
      <c r="S2471" s="12" t="s">
        <v>15373</v>
      </c>
      <c r="T2471" s="12" t="s">
        <v>18759</v>
      </c>
      <c r="U2471" s="12" t="s">
        <v>3808</v>
      </c>
      <c r="V2471" s="12" t="s">
        <v>18530</v>
      </c>
      <c r="W2471" s="12" t="s">
        <v>3</v>
      </c>
      <c r="X2471" s="12" t="s">
        <v>1814</v>
      </c>
      <c r="Y2471" s="12" t="s">
        <v>1814</v>
      </c>
      <c r="Z2471" s="12" t="s">
        <v>12937</v>
      </c>
    </row>
    <row r="2472" spans="1:26">
      <c r="A2472" s="12" t="s">
        <v>177</v>
      </c>
      <c r="B2472" s="12" t="s">
        <v>20347</v>
      </c>
      <c r="C2472" s="12" t="s">
        <v>20348</v>
      </c>
      <c r="D2472" s="12" t="s">
        <v>20349</v>
      </c>
      <c r="E2472" s="12" t="s">
        <v>20173</v>
      </c>
      <c r="F2472" s="12" t="s">
        <v>1502</v>
      </c>
      <c r="G2472" s="12" t="s">
        <v>1546</v>
      </c>
      <c r="H2472" s="12" t="s">
        <v>1051</v>
      </c>
      <c r="I2472" s="12" t="s">
        <v>3800</v>
      </c>
      <c r="J2472" s="12" t="s">
        <v>3800</v>
      </c>
      <c r="K2472" s="12" t="s">
        <v>3800</v>
      </c>
      <c r="L2472" s="12" t="s">
        <v>3522</v>
      </c>
      <c r="M2472" s="12" t="s">
        <v>3522</v>
      </c>
      <c r="N2472" s="12" t="s">
        <v>3522</v>
      </c>
      <c r="O2472" s="12" t="s">
        <v>91</v>
      </c>
      <c r="P2472" s="12" t="s">
        <v>91</v>
      </c>
      <c r="Q2472" s="12" t="s">
        <v>91</v>
      </c>
      <c r="R2472" s="12" t="s">
        <v>3522</v>
      </c>
      <c r="S2472" s="12" t="s">
        <v>17099</v>
      </c>
      <c r="T2472" s="12" t="s">
        <v>11572</v>
      </c>
      <c r="U2472" s="12" t="s">
        <v>3808</v>
      </c>
      <c r="V2472" s="12" t="s">
        <v>372</v>
      </c>
      <c r="W2472" s="12" t="s">
        <v>2</v>
      </c>
      <c r="X2472" s="12" t="s">
        <v>1814</v>
      </c>
      <c r="Y2472" s="12" t="s">
        <v>1814</v>
      </c>
      <c r="Z2472" s="12" t="s">
        <v>12937</v>
      </c>
    </row>
    <row r="2473" spans="1:26">
      <c r="A2473" s="12" t="s">
        <v>177</v>
      </c>
      <c r="B2473" s="12" t="s">
        <v>20350</v>
      </c>
      <c r="C2473" s="12" t="s">
        <v>20351</v>
      </c>
      <c r="D2473" s="12" t="s">
        <v>20352</v>
      </c>
      <c r="E2473" s="12" t="s">
        <v>20173</v>
      </c>
      <c r="F2473" s="12" t="s">
        <v>1592</v>
      </c>
      <c r="G2473" s="12" t="s">
        <v>1504</v>
      </c>
      <c r="H2473" s="12" t="s">
        <v>1051</v>
      </c>
      <c r="I2473" s="12" t="s">
        <v>3800</v>
      </c>
      <c r="J2473" s="12" t="s">
        <v>3800</v>
      </c>
      <c r="K2473" s="12" t="s">
        <v>3800</v>
      </c>
      <c r="L2473" s="12" t="s">
        <v>1355</v>
      </c>
      <c r="M2473" s="12" t="s">
        <v>371</v>
      </c>
      <c r="N2473" s="12" t="s">
        <v>3522</v>
      </c>
      <c r="O2473" s="12" t="s">
        <v>91</v>
      </c>
      <c r="P2473" s="12" t="s">
        <v>91</v>
      </c>
      <c r="Q2473" s="12" t="s">
        <v>91</v>
      </c>
      <c r="R2473" s="12" t="s">
        <v>3129</v>
      </c>
      <c r="S2473" s="12" t="s">
        <v>15797</v>
      </c>
      <c r="T2473" s="12" t="s">
        <v>16442</v>
      </c>
      <c r="U2473" s="12" t="s">
        <v>3808</v>
      </c>
      <c r="V2473" s="12" t="s">
        <v>372</v>
      </c>
      <c r="W2473" s="12" t="s">
        <v>3</v>
      </c>
      <c r="X2473" s="12" t="s">
        <v>15835</v>
      </c>
      <c r="Y2473" s="12" t="s">
        <v>14709</v>
      </c>
      <c r="Z2473" s="12" t="s">
        <v>20353</v>
      </c>
    </row>
    <row r="2474" spans="1:26">
      <c r="A2474" s="12" t="s">
        <v>177</v>
      </c>
      <c r="B2474" s="12" t="s">
        <v>1598</v>
      </c>
      <c r="C2474" s="12" t="s">
        <v>20354</v>
      </c>
      <c r="D2474" s="12" t="s">
        <v>20355</v>
      </c>
      <c r="E2474" s="12" t="s">
        <v>20173</v>
      </c>
      <c r="F2474" s="12" t="s">
        <v>1504</v>
      </c>
      <c r="G2474" s="12" t="s">
        <v>1547</v>
      </c>
      <c r="H2474" s="12" t="s">
        <v>1504</v>
      </c>
      <c r="I2474" s="12" t="s">
        <v>3800</v>
      </c>
      <c r="J2474" s="12" t="s">
        <v>3800</v>
      </c>
      <c r="K2474" s="12" t="s">
        <v>3800</v>
      </c>
      <c r="L2474" s="12" t="s">
        <v>3522</v>
      </c>
      <c r="M2474" s="12" t="s">
        <v>2773</v>
      </c>
      <c r="N2474" s="12" t="s">
        <v>3522</v>
      </c>
      <c r="O2474" s="12" t="s">
        <v>91</v>
      </c>
      <c r="P2474" s="12" t="s">
        <v>91</v>
      </c>
      <c r="Q2474" s="12" t="s">
        <v>91</v>
      </c>
      <c r="R2474" s="12" t="s">
        <v>4985</v>
      </c>
      <c r="S2474" s="12" t="s">
        <v>8194</v>
      </c>
      <c r="T2474" s="12" t="s">
        <v>91</v>
      </c>
      <c r="U2474" s="12" t="s">
        <v>3808</v>
      </c>
      <c r="V2474" s="12" t="s">
        <v>372</v>
      </c>
      <c r="W2474" s="12" t="s">
        <v>2</v>
      </c>
      <c r="X2474" s="12" t="s">
        <v>14590</v>
      </c>
      <c r="Y2474" s="12" t="s">
        <v>11873</v>
      </c>
      <c r="Z2474" s="12" t="s">
        <v>20356</v>
      </c>
    </row>
    <row r="2475" spans="1:26">
      <c r="A2475" s="12" t="s">
        <v>177</v>
      </c>
      <c r="B2475" s="12" t="s">
        <v>20357</v>
      </c>
      <c r="C2475" s="12" t="s">
        <v>20358</v>
      </c>
      <c r="D2475" s="12" t="s">
        <v>20359</v>
      </c>
      <c r="E2475" s="12" t="s">
        <v>20173</v>
      </c>
      <c r="F2475" s="12" t="s">
        <v>1053</v>
      </c>
      <c r="G2475" s="12" t="s">
        <v>1051</v>
      </c>
      <c r="H2475" s="12" t="s">
        <v>3800</v>
      </c>
      <c r="I2475" s="12" t="s">
        <v>3800</v>
      </c>
      <c r="J2475" s="12" t="s">
        <v>3800</v>
      </c>
      <c r="K2475" s="12" t="s">
        <v>1051</v>
      </c>
      <c r="L2475" s="12" t="s">
        <v>371</v>
      </c>
      <c r="M2475" s="12" t="s">
        <v>371</v>
      </c>
      <c r="N2475" s="12" t="s">
        <v>91</v>
      </c>
      <c r="O2475" s="12" t="s">
        <v>91</v>
      </c>
      <c r="P2475" s="12" t="s">
        <v>91</v>
      </c>
      <c r="Q2475" s="12" t="s">
        <v>371</v>
      </c>
      <c r="R2475" s="12" t="s">
        <v>371</v>
      </c>
      <c r="S2475" s="12" t="s">
        <v>11286</v>
      </c>
      <c r="T2475" s="12" t="s">
        <v>19137</v>
      </c>
      <c r="U2475" s="12" t="s">
        <v>3808</v>
      </c>
      <c r="V2475" s="12" t="s">
        <v>15432</v>
      </c>
      <c r="W2475" s="12" t="s">
        <v>3</v>
      </c>
      <c r="X2475" s="12" t="s">
        <v>1814</v>
      </c>
      <c r="Y2475" s="12" t="s">
        <v>1814</v>
      </c>
      <c r="Z2475" s="12" t="s">
        <v>12937</v>
      </c>
    </row>
    <row r="2476" spans="1:26">
      <c r="A2476" s="12" t="s">
        <v>177</v>
      </c>
      <c r="B2476" s="12" t="s">
        <v>20360</v>
      </c>
      <c r="C2476" s="12" t="s">
        <v>20361</v>
      </c>
      <c r="D2476" s="12" t="s">
        <v>20362</v>
      </c>
      <c r="E2476" s="12" t="s">
        <v>20173</v>
      </c>
      <c r="F2476" s="12" t="s">
        <v>1051</v>
      </c>
      <c r="G2476" s="12" t="s">
        <v>1051</v>
      </c>
      <c r="H2476" s="12" t="s">
        <v>1051</v>
      </c>
      <c r="I2476" s="12" t="s">
        <v>1051</v>
      </c>
      <c r="J2476" s="12" t="s">
        <v>1546</v>
      </c>
      <c r="K2476" s="12" t="s">
        <v>1051</v>
      </c>
      <c r="L2476" s="12" t="s">
        <v>371</v>
      </c>
      <c r="M2476" s="12" t="s">
        <v>371</v>
      </c>
      <c r="N2476" s="12" t="s">
        <v>371</v>
      </c>
      <c r="O2476" s="12" t="s">
        <v>371</v>
      </c>
      <c r="P2476" s="12" t="s">
        <v>371</v>
      </c>
      <c r="Q2476" s="12" t="s">
        <v>371</v>
      </c>
      <c r="R2476" s="12" t="s">
        <v>371</v>
      </c>
      <c r="S2476" s="12" t="s">
        <v>379</v>
      </c>
      <c r="T2476" s="12" t="s">
        <v>19361</v>
      </c>
      <c r="U2476" s="12" t="s">
        <v>20363</v>
      </c>
      <c r="V2476" s="12" t="s">
        <v>15432</v>
      </c>
      <c r="W2476" s="12" t="s">
        <v>3</v>
      </c>
      <c r="X2476" s="12" t="s">
        <v>1814</v>
      </c>
      <c r="Y2476" s="12" t="s">
        <v>1814</v>
      </c>
      <c r="Z2476" s="12" t="s">
        <v>12937</v>
      </c>
    </row>
    <row r="2477" spans="1:26">
      <c r="A2477" s="12" t="s">
        <v>177</v>
      </c>
      <c r="B2477" s="12" t="s">
        <v>1619</v>
      </c>
      <c r="C2477" s="12" t="s">
        <v>20364</v>
      </c>
      <c r="D2477" s="12" t="s">
        <v>20365</v>
      </c>
      <c r="E2477" s="12" t="s">
        <v>20173</v>
      </c>
      <c r="F2477" s="12" t="s">
        <v>1592</v>
      </c>
      <c r="G2477" s="12" t="s">
        <v>1051</v>
      </c>
      <c r="H2477" s="12" t="s">
        <v>1482</v>
      </c>
      <c r="I2477" s="12" t="s">
        <v>1051</v>
      </c>
      <c r="J2477" s="12" t="s">
        <v>3800</v>
      </c>
      <c r="K2477" s="12" t="s">
        <v>3800</v>
      </c>
      <c r="L2477" s="12" t="s">
        <v>3492</v>
      </c>
      <c r="M2477" s="12" t="s">
        <v>371</v>
      </c>
      <c r="N2477" s="12" t="s">
        <v>375</v>
      </c>
      <c r="O2477" s="12" t="s">
        <v>3522</v>
      </c>
      <c r="P2477" s="12" t="s">
        <v>91</v>
      </c>
      <c r="Q2477" s="12" t="s">
        <v>91</v>
      </c>
      <c r="R2477" s="12" t="s">
        <v>4315</v>
      </c>
      <c r="S2477" s="12" t="s">
        <v>17099</v>
      </c>
      <c r="T2477" s="12" t="s">
        <v>18587</v>
      </c>
      <c r="U2477" s="12" t="s">
        <v>6124</v>
      </c>
      <c r="V2477" s="12" t="s">
        <v>372</v>
      </c>
      <c r="W2477" s="12" t="s">
        <v>3</v>
      </c>
      <c r="X2477" s="12" t="s">
        <v>17022</v>
      </c>
      <c r="Y2477" s="12" t="s">
        <v>15376</v>
      </c>
      <c r="Z2477" s="12" t="s">
        <v>20366</v>
      </c>
    </row>
    <row r="2478" spans="1:26">
      <c r="A2478" s="12" t="s">
        <v>177</v>
      </c>
      <c r="B2478" s="12" t="s">
        <v>20367</v>
      </c>
      <c r="C2478" s="12" t="s">
        <v>20368</v>
      </c>
      <c r="D2478" s="12" t="s">
        <v>20369</v>
      </c>
      <c r="E2478" s="12" t="s">
        <v>20173</v>
      </c>
      <c r="F2478" s="12" t="s">
        <v>1502</v>
      </c>
      <c r="G2478" s="12" t="s">
        <v>1504</v>
      </c>
      <c r="H2478" s="12" t="s">
        <v>1482</v>
      </c>
      <c r="I2478" s="12" t="s">
        <v>1051</v>
      </c>
      <c r="J2478" s="12" t="s">
        <v>1051</v>
      </c>
      <c r="K2478" s="12" t="s">
        <v>3800</v>
      </c>
      <c r="L2478" s="12" t="s">
        <v>375</v>
      </c>
      <c r="M2478" s="12" t="s">
        <v>2172</v>
      </c>
      <c r="N2478" s="12" t="s">
        <v>375</v>
      </c>
      <c r="O2478" s="12" t="s">
        <v>371</v>
      </c>
      <c r="P2478" s="12" t="s">
        <v>371</v>
      </c>
      <c r="Q2478" s="12" t="s">
        <v>91</v>
      </c>
      <c r="R2478" s="12" t="s">
        <v>2418</v>
      </c>
      <c r="S2478" s="12" t="s">
        <v>18171</v>
      </c>
      <c r="T2478" s="12" t="s">
        <v>17520</v>
      </c>
      <c r="U2478" s="12" t="s">
        <v>15415</v>
      </c>
      <c r="V2478" s="12" t="s">
        <v>372</v>
      </c>
      <c r="W2478" s="12" t="s">
        <v>3</v>
      </c>
      <c r="X2478" s="12" t="s">
        <v>12706</v>
      </c>
      <c r="Y2478" s="12" t="s">
        <v>16975</v>
      </c>
      <c r="Z2478" s="12" t="s">
        <v>20370</v>
      </c>
    </row>
    <row r="2479" spans="1:26">
      <c r="A2479" s="12" t="s">
        <v>177</v>
      </c>
      <c r="B2479" s="12" t="s">
        <v>20371</v>
      </c>
      <c r="C2479" s="12" t="s">
        <v>20372</v>
      </c>
      <c r="D2479" s="12" t="s">
        <v>20373</v>
      </c>
      <c r="E2479" s="12" t="s">
        <v>20173</v>
      </c>
      <c r="F2479" s="12" t="s">
        <v>1546</v>
      </c>
      <c r="G2479" s="12" t="s">
        <v>1502</v>
      </c>
      <c r="H2479" s="12" t="s">
        <v>1051</v>
      </c>
      <c r="I2479" s="12" t="s">
        <v>3800</v>
      </c>
      <c r="J2479" s="12" t="s">
        <v>3800</v>
      </c>
      <c r="K2479" s="12" t="s">
        <v>3800</v>
      </c>
      <c r="L2479" s="12" t="s">
        <v>4781</v>
      </c>
      <c r="M2479" s="12" t="s">
        <v>2696</v>
      </c>
      <c r="N2479" s="12" t="s">
        <v>3522</v>
      </c>
      <c r="O2479" s="12" t="s">
        <v>91</v>
      </c>
      <c r="P2479" s="12" t="s">
        <v>91</v>
      </c>
      <c r="Q2479" s="12" t="s">
        <v>91</v>
      </c>
      <c r="R2479" s="12" t="s">
        <v>4192</v>
      </c>
      <c r="S2479" s="12" t="s">
        <v>11591</v>
      </c>
      <c r="T2479" s="12" t="s">
        <v>12569</v>
      </c>
      <c r="U2479" s="12" t="s">
        <v>3808</v>
      </c>
      <c r="V2479" s="12" t="s">
        <v>372</v>
      </c>
      <c r="W2479" s="12" t="s">
        <v>2</v>
      </c>
      <c r="X2479" s="12" t="s">
        <v>9230</v>
      </c>
      <c r="Y2479" s="12" t="s">
        <v>14129</v>
      </c>
      <c r="Z2479" s="12" t="s">
        <v>20374</v>
      </c>
    </row>
    <row r="2480" spans="1:26">
      <c r="A2480" s="12" t="s">
        <v>177</v>
      </c>
      <c r="B2480" s="12" t="s">
        <v>20375</v>
      </c>
      <c r="C2480" s="12" t="s">
        <v>20376</v>
      </c>
      <c r="D2480" s="12" t="s">
        <v>20377</v>
      </c>
      <c r="E2480" s="12" t="s">
        <v>20173</v>
      </c>
      <c r="F2480" s="12" t="s">
        <v>3800</v>
      </c>
      <c r="G2480" s="12" t="s">
        <v>3800</v>
      </c>
      <c r="H2480" s="12" t="s">
        <v>3800</v>
      </c>
      <c r="I2480" s="12" t="s">
        <v>3800</v>
      </c>
      <c r="J2480" s="12" t="s">
        <v>3800</v>
      </c>
      <c r="K2480" s="12" t="s">
        <v>1590</v>
      </c>
      <c r="L2480" s="12" t="s">
        <v>91</v>
      </c>
      <c r="M2480" s="12" t="s">
        <v>91</v>
      </c>
      <c r="N2480" s="12" t="s">
        <v>91</v>
      </c>
      <c r="O2480" s="12" t="s">
        <v>91</v>
      </c>
      <c r="P2480" s="12" t="s">
        <v>91</v>
      </c>
      <c r="Q2480" s="12" t="s">
        <v>3362</v>
      </c>
      <c r="R2480" s="12" t="s">
        <v>3362</v>
      </c>
      <c r="S2480" s="12" t="s">
        <v>91</v>
      </c>
      <c r="T2480" s="12" t="s">
        <v>20378</v>
      </c>
      <c r="U2480" s="12" t="s">
        <v>3808</v>
      </c>
      <c r="V2480" s="12" t="s">
        <v>6841</v>
      </c>
      <c r="W2480" s="12" t="s">
        <v>91</v>
      </c>
      <c r="X2480" s="12" t="s">
        <v>20379</v>
      </c>
      <c r="Y2480" s="12" t="s">
        <v>20379</v>
      </c>
      <c r="Z2480" s="12" t="s">
        <v>91</v>
      </c>
    </row>
    <row r="2481" spans="1:26">
      <c r="A2481" s="12" t="s">
        <v>177</v>
      </c>
      <c r="B2481" s="12" t="s">
        <v>20380</v>
      </c>
      <c r="C2481" s="12" t="s">
        <v>20381</v>
      </c>
      <c r="D2481" s="12" t="s">
        <v>20382</v>
      </c>
      <c r="E2481" s="12" t="s">
        <v>20173</v>
      </c>
      <c r="F2481" s="12" t="s">
        <v>1613</v>
      </c>
      <c r="G2481" s="12" t="s">
        <v>1482</v>
      </c>
      <c r="H2481" s="12" t="s">
        <v>1051</v>
      </c>
      <c r="I2481" s="12" t="s">
        <v>3800</v>
      </c>
      <c r="J2481" s="12" t="s">
        <v>3800</v>
      </c>
      <c r="K2481" s="12" t="s">
        <v>3800</v>
      </c>
      <c r="L2481" s="12" t="s">
        <v>4104</v>
      </c>
      <c r="M2481" s="12" t="s">
        <v>375</v>
      </c>
      <c r="N2481" s="12" t="s">
        <v>371</v>
      </c>
      <c r="O2481" s="12" t="s">
        <v>91</v>
      </c>
      <c r="P2481" s="12" t="s">
        <v>91</v>
      </c>
      <c r="Q2481" s="12" t="s">
        <v>91</v>
      </c>
      <c r="R2481" s="12" t="s">
        <v>4985</v>
      </c>
      <c r="S2481" s="12" t="s">
        <v>17253</v>
      </c>
      <c r="T2481" s="12" t="s">
        <v>91</v>
      </c>
      <c r="U2481" s="12" t="s">
        <v>3808</v>
      </c>
      <c r="V2481" s="12" t="s">
        <v>372</v>
      </c>
      <c r="W2481" s="12" t="s">
        <v>3</v>
      </c>
      <c r="X2481" s="12" t="s">
        <v>15787</v>
      </c>
      <c r="Y2481" s="12" t="s">
        <v>15182</v>
      </c>
      <c r="Z2481" s="12" t="s">
        <v>20383</v>
      </c>
    </row>
    <row r="2482" spans="1:26">
      <c r="A2482" s="12" t="s">
        <v>177</v>
      </c>
      <c r="B2482" s="12" t="s">
        <v>20384</v>
      </c>
      <c r="C2482" s="12" t="s">
        <v>20385</v>
      </c>
      <c r="D2482" s="12" t="s">
        <v>20386</v>
      </c>
      <c r="E2482" s="12" t="s">
        <v>20387</v>
      </c>
      <c r="F2482" s="12" t="s">
        <v>3800</v>
      </c>
      <c r="G2482" s="12" t="s">
        <v>1546</v>
      </c>
      <c r="H2482" s="12" t="s">
        <v>1504</v>
      </c>
      <c r="I2482" s="12" t="s">
        <v>1051</v>
      </c>
      <c r="J2482" s="12" t="s">
        <v>3800</v>
      </c>
      <c r="K2482" s="12" t="s">
        <v>3800</v>
      </c>
      <c r="L2482" s="12" t="s">
        <v>91</v>
      </c>
      <c r="M2482" s="12" t="s">
        <v>3522</v>
      </c>
      <c r="N2482" s="12" t="s">
        <v>2315</v>
      </c>
      <c r="O2482" s="12" t="s">
        <v>3522</v>
      </c>
      <c r="P2482" s="12" t="s">
        <v>91</v>
      </c>
      <c r="Q2482" s="12" t="s">
        <v>91</v>
      </c>
      <c r="R2482" s="12" t="s">
        <v>6802</v>
      </c>
      <c r="S2482" s="12" t="s">
        <v>7829</v>
      </c>
      <c r="T2482" s="12" t="s">
        <v>91</v>
      </c>
      <c r="U2482" s="12" t="s">
        <v>16519</v>
      </c>
      <c r="V2482" s="12" t="s">
        <v>372</v>
      </c>
      <c r="W2482" s="12" t="s">
        <v>4</v>
      </c>
      <c r="X2482" s="12" t="s">
        <v>17442</v>
      </c>
      <c r="Y2482" s="12" t="s">
        <v>17709</v>
      </c>
      <c r="Z2482" s="12" t="s">
        <v>20388</v>
      </c>
    </row>
    <row r="2483" spans="1:26">
      <c r="A2483" s="12" t="s">
        <v>177</v>
      </c>
      <c r="B2483" s="12" t="s">
        <v>20389</v>
      </c>
      <c r="C2483" s="12" t="s">
        <v>20390</v>
      </c>
      <c r="D2483" s="12" t="s">
        <v>20391</v>
      </c>
      <c r="E2483" s="12" t="s">
        <v>20387</v>
      </c>
      <c r="F2483" s="12" t="s">
        <v>1051</v>
      </c>
      <c r="G2483" s="12" t="s">
        <v>1502</v>
      </c>
      <c r="H2483" s="12" t="s">
        <v>1482</v>
      </c>
      <c r="I2483" s="12" t="s">
        <v>1504</v>
      </c>
      <c r="J2483" s="12" t="s">
        <v>3800</v>
      </c>
      <c r="K2483" s="12" t="s">
        <v>3800</v>
      </c>
      <c r="L2483" s="12" t="s">
        <v>3522</v>
      </c>
      <c r="M2483" s="12" t="s">
        <v>2696</v>
      </c>
      <c r="N2483" s="12" t="s">
        <v>3522</v>
      </c>
      <c r="O2483" s="12" t="s">
        <v>3522</v>
      </c>
      <c r="P2483" s="12" t="s">
        <v>91</v>
      </c>
      <c r="Q2483" s="12" t="s">
        <v>91</v>
      </c>
      <c r="R2483" s="12" t="s">
        <v>6802</v>
      </c>
      <c r="S2483" s="12" t="s">
        <v>14373</v>
      </c>
      <c r="T2483" s="12" t="s">
        <v>91</v>
      </c>
      <c r="U2483" s="12" t="s">
        <v>2816</v>
      </c>
      <c r="V2483" s="12" t="s">
        <v>372</v>
      </c>
      <c r="W2483" s="12" t="s">
        <v>4</v>
      </c>
      <c r="X2483" s="12" t="s">
        <v>18041</v>
      </c>
      <c r="Y2483" s="12" t="s">
        <v>18206</v>
      </c>
      <c r="Z2483" s="12" t="s">
        <v>19836</v>
      </c>
    </row>
    <row r="2484" spans="1:26">
      <c r="A2484" s="12" t="s">
        <v>177</v>
      </c>
      <c r="B2484" s="12" t="s">
        <v>20392</v>
      </c>
      <c r="C2484" s="12" t="s">
        <v>20393</v>
      </c>
      <c r="D2484" s="12" t="s">
        <v>20394</v>
      </c>
      <c r="E2484" s="12" t="s">
        <v>20387</v>
      </c>
      <c r="F2484" s="12" t="s">
        <v>1547</v>
      </c>
      <c r="G2484" s="12" t="s">
        <v>1051</v>
      </c>
      <c r="H2484" s="12" t="s">
        <v>1051</v>
      </c>
      <c r="I2484" s="12" t="s">
        <v>1051</v>
      </c>
      <c r="J2484" s="12" t="s">
        <v>1051</v>
      </c>
      <c r="K2484" s="12" t="s">
        <v>1051</v>
      </c>
      <c r="L2484" s="12" t="s">
        <v>2773</v>
      </c>
      <c r="M2484" s="12" t="s">
        <v>3522</v>
      </c>
      <c r="N2484" s="12" t="s">
        <v>3522</v>
      </c>
      <c r="O2484" s="12" t="s">
        <v>371</v>
      </c>
      <c r="P2484" s="12" t="s">
        <v>371</v>
      </c>
      <c r="Q2484" s="12" t="s">
        <v>3522</v>
      </c>
      <c r="R2484" s="12" t="s">
        <v>375</v>
      </c>
      <c r="S2484" s="12" t="s">
        <v>5178</v>
      </c>
      <c r="T2484" s="12" t="s">
        <v>18231</v>
      </c>
      <c r="U2484" s="12" t="s">
        <v>9734</v>
      </c>
      <c r="V2484" s="12" t="s">
        <v>9962</v>
      </c>
      <c r="W2484" s="12" t="s">
        <v>2</v>
      </c>
      <c r="X2484" s="12" t="s">
        <v>14995</v>
      </c>
      <c r="Y2484" s="12" t="s">
        <v>14037</v>
      </c>
      <c r="Z2484" s="12" t="s">
        <v>18317</v>
      </c>
    </row>
    <row r="2485" spans="1:26">
      <c r="A2485" s="12" t="s">
        <v>177</v>
      </c>
      <c r="B2485" s="12" t="s">
        <v>20395</v>
      </c>
      <c r="C2485" s="12" t="s">
        <v>20396</v>
      </c>
      <c r="D2485" s="12" t="s">
        <v>20397</v>
      </c>
      <c r="E2485" s="12" t="s">
        <v>20387</v>
      </c>
      <c r="F2485" s="12" t="s">
        <v>1546</v>
      </c>
      <c r="G2485" s="12" t="s">
        <v>1502</v>
      </c>
      <c r="H2485" s="12" t="s">
        <v>3800</v>
      </c>
      <c r="I2485" s="12" t="s">
        <v>3800</v>
      </c>
      <c r="J2485" s="12" t="s">
        <v>3800</v>
      </c>
      <c r="K2485" s="12" t="s">
        <v>3800</v>
      </c>
      <c r="L2485" s="12" t="s">
        <v>4088</v>
      </c>
      <c r="M2485" s="12" t="s">
        <v>375</v>
      </c>
      <c r="N2485" s="12" t="s">
        <v>91</v>
      </c>
      <c r="O2485" s="12" t="s">
        <v>91</v>
      </c>
      <c r="P2485" s="12" t="s">
        <v>91</v>
      </c>
      <c r="Q2485" s="12" t="s">
        <v>91</v>
      </c>
      <c r="R2485" s="12" t="s">
        <v>2292</v>
      </c>
      <c r="S2485" s="12" t="s">
        <v>16538</v>
      </c>
      <c r="T2485" s="12" t="s">
        <v>19631</v>
      </c>
      <c r="U2485" s="12" t="s">
        <v>3808</v>
      </c>
      <c r="V2485" s="12" t="s">
        <v>372</v>
      </c>
      <c r="W2485" s="12" t="s">
        <v>3</v>
      </c>
      <c r="X2485" s="12" t="s">
        <v>16583</v>
      </c>
      <c r="Y2485" s="12" t="s">
        <v>17300</v>
      </c>
      <c r="Z2485" s="12" t="s">
        <v>20398</v>
      </c>
    </row>
    <row r="2486" spans="1:26">
      <c r="A2486" s="12" t="s">
        <v>177</v>
      </c>
      <c r="B2486" s="12" t="s">
        <v>20399</v>
      </c>
      <c r="C2486" s="12" t="s">
        <v>20400</v>
      </c>
      <c r="D2486" s="12" t="s">
        <v>20401</v>
      </c>
      <c r="E2486" s="12" t="s">
        <v>20387</v>
      </c>
      <c r="F2486" s="12" t="s">
        <v>1546</v>
      </c>
      <c r="G2486" s="12" t="s">
        <v>1482</v>
      </c>
      <c r="H2486" s="12" t="s">
        <v>1482</v>
      </c>
      <c r="I2486" s="12" t="s">
        <v>3800</v>
      </c>
      <c r="J2486" s="12" t="s">
        <v>3800</v>
      </c>
      <c r="K2486" s="12" t="s">
        <v>3800</v>
      </c>
      <c r="L2486" s="12" t="s">
        <v>3522</v>
      </c>
      <c r="M2486" s="12" t="s">
        <v>3522</v>
      </c>
      <c r="N2486" s="12" t="s">
        <v>3522</v>
      </c>
      <c r="O2486" s="12" t="s">
        <v>91</v>
      </c>
      <c r="P2486" s="12" t="s">
        <v>91</v>
      </c>
      <c r="Q2486" s="12" t="s">
        <v>91</v>
      </c>
      <c r="R2486" s="12" t="s">
        <v>3522</v>
      </c>
      <c r="S2486" s="12" t="s">
        <v>15245</v>
      </c>
      <c r="T2486" s="12" t="s">
        <v>18625</v>
      </c>
      <c r="U2486" s="12" t="s">
        <v>3808</v>
      </c>
      <c r="V2486" s="12" t="s">
        <v>372</v>
      </c>
      <c r="W2486" s="12" t="s">
        <v>2</v>
      </c>
      <c r="X2486" s="12" t="s">
        <v>1814</v>
      </c>
      <c r="Y2486" s="12" t="s">
        <v>1814</v>
      </c>
      <c r="Z2486" s="12" t="s">
        <v>12937</v>
      </c>
    </row>
    <row r="2487" spans="1:26">
      <c r="A2487" s="12" t="s">
        <v>177</v>
      </c>
      <c r="B2487" s="12" t="s">
        <v>20402</v>
      </c>
      <c r="C2487" s="12" t="s">
        <v>20403</v>
      </c>
      <c r="D2487" s="12" t="s">
        <v>20404</v>
      </c>
      <c r="E2487" s="12" t="s">
        <v>20387</v>
      </c>
      <c r="F2487" s="12" t="s">
        <v>1502</v>
      </c>
      <c r="G2487" s="12" t="s">
        <v>1504</v>
      </c>
      <c r="H2487" s="12" t="s">
        <v>1504</v>
      </c>
      <c r="I2487" s="12" t="s">
        <v>3800</v>
      </c>
      <c r="J2487" s="12" t="s">
        <v>3800</v>
      </c>
      <c r="K2487" s="12" t="s">
        <v>3800</v>
      </c>
      <c r="L2487" s="12" t="s">
        <v>2696</v>
      </c>
      <c r="M2487" s="12" t="s">
        <v>2315</v>
      </c>
      <c r="N2487" s="12" t="s">
        <v>2315</v>
      </c>
      <c r="O2487" s="12" t="s">
        <v>91</v>
      </c>
      <c r="P2487" s="12" t="s">
        <v>91</v>
      </c>
      <c r="Q2487" s="12" t="s">
        <v>91</v>
      </c>
      <c r="R2487" s="12" t="s">
        <v>3074</v>
      </c>
      <c r="S2487" s="12" t="s">
        <v>18736</v>
      </c>
      <c r="T2487" s="12" t="s">
        <v>11440</v>
      </c>
      <c r="U2487" s="12" t="s">
        <v>3808</v>
      </c>
      <c r="V2487" s="12" t="s">
        <v>372</v>
      </c>
      <c r="W2487" s="12" t="s">
        <v>2</v>
      </c>
      <c r="X2487" s="12" t="s">
        <v>16770</v>
      </c>
      <c r="Y2487" s="12" t="s">
        <v>15032</v>
      </c>
      <c r="Z2487" s="12" t="s">
        <v>20332</v>
      </c>
    </row>
    <row r="2488" spans="1:26">
      <c r="A2488" s="12" t="s">
        <v>177</v>
      </c>
      <c r="B2488" s="12" t="s">
        <v>20405</v>
      </c>
      <c r="C2488" s="12" t="s">
        <v>20406</v>
      </c>
      <c r="D2488" s="12" t="s">
        <v>20407</v>
      </c>
      <c r="E2488" s="12" t="s">
        <v>20387</v>
      </c>
      <c r="F2488" s="12" t="s">
        <v>3800</v>
      </c>
      <c r="G2488" s="12" t="s">
        <v>1051</v>
      </c>
      <c r="H2488" s="12" t="s">
        <v>1502</v>
      </c>
      <c r="I2488" s="12" t="s">
        <v>1482</v>
      </c>
      <c r="J2488" s="12" t="s">
        <v>1482</v>
      </c>
      <c r="K2488" s="12" t="s">
        <v>1051</v>
      </c>
      <c r="L2488" s="12" t="s">
        <v>91</v>
      </c>
      <c r="M2488" s="12" t="s">
        <v>371</v>
      </c>
      <c r="N2488" s="12" t="s">
        <v>371</v>
      </c>
      <c r="O2488" s="12" t="s">
        <v>375</v>
      </c>
      <c r="P2488" s="12" t="s">
        <v>371</v>
      </c>
      <c r="Q2488" s="12" t="s">
        <v>371</v>
      </c>
      <c r="R2488" s="12" t="s">
        <v>3332</v>
      </c>
      <c r="S2488" s="12" t="s">
        <v>20408</v>
      </c>
      <c r="T2488" s="12" t="s">
        <v>17928</v>
      </c>
      <c r="U2488" s="12" t="s">
        <v>16499</v>
      </c>
      <c r="V2488" s="12" t="s">
        <v>9962</v>
      </c>
      <c r="W2488" s="12" t="s">
        <v>3</v>
      </c>
      <c r="X2488" s="12" t="s">
        <v>16857</v>
      </c>
      <c r="Y2488" s="12" t="s">
        <v>8517</v>
      </c>
      <c r="Z2488" s="12" t="s">
        <v>20206</v>
      </c>
    </row>
    <row r="2489" spans="1:26">
      <c r="A2489" s="12" t="s">
        <v>177</v>
      </c>
      <c r="B2489" s="12" t="s">
        <v>20409</v>
      </c>
      <c r="C2489" s="12" t="s">
        <v>20410</v>
      </c>
      <c r="D2489" s="12" t="s">
        <v>20411</v>
      </c>
      <c r="E2489" s="12" t="s">
        <v>20387</v>
      </c>
      <c r="F2489" s="12" t="s">
        <v>1592</v>
      </c>
      <c r="G2489" s="12" t="s">
        <v>1051</v>
      </c>
      <c r="H2489" s="12" t="s">
        <v>1051</v>
      </c>
      <c r="I2489" s="12" t="s">
        <v>3800</v>
      </c>
      <c r="J2489" s="12" t="s">
        <v>3800</v>
      </c>
      <c r="K2489" s="12" t="s">
        <v>1051</v>
      </c>
      <c r="L2489" s="12" t="s">
        <v>371</v>
      </c>
      <c r="M2489" s="12" t="s">
        <v>371</v>
      </c>
      <c r="N2489" s="12" t="s">
        <v>371</v>
      </c>
      <c r="O2489" s="12" t="s">
        <v>91</v>
      </c>
      <c r="P2489" s="12" t="s">
        <v>91</v>
      </c>
      <c r="Q2489" s="12" t="s">
        <v>371</v>
      </c>
      <c r="R2489" s="12" t="s">
        <v>371</v>
      </c>
      <c r="S2489" s="12" t="s">
        <v>13027</v>
      </c>
      <c r="T2489" s="12" t="s">
        <v>18446</v>
      </c>
      <c r="U2489" s="12" t="s">
        <v>3808</v>
      </c>
      <c r="V2489" s="12" t="s">
        <v>9962</v>
      </c>
      <c r="W2489" s="12" t="s">
        <v>3</v>
      </c>
      <c r="X2489" s="12" t="s">
        <v>1814</v>
      </c>
      <c r="Y2489" s="12" t="s">
        <v>1814</v>
      </c>
      <c r="Z2489" s="12" t="s">
        <v>12937</v>
      </c>
    </row>
    <row r="2490" spans="1:26">
      <c r="A2490" s="12" t="s">
        <v>177</v>
      </c>
      <c r="B2490" s="12" t="s">
        <v>20412</v>
      </c>
      <c r="C2490" s="12" t="s">
        <v>20413</v>
      </c>
      <c r="D2490" s="12" t="s">
        <v>20414</v>
      </c>
      <c r="E2490" s="12" t="s">
        <v>20387</v>
      </c>
      <c r="F2490" s="12" t="s">
        <v>1482</v>
      </c>
      <c r="G2490" s="12" t="s">
        <v>1613</v>
      </c>
      <c r="H2490" s="12" t="s">
        <v>3800</v>
      </c>
      <c r="I2490" s="12" t="s">
        <v>3800</v>
      </c>
      <c r="J2490" s="12" t="s">
        <v>3800</v>
      </c>
      <c r="K2490" s="12" t="s">
        <v>3800</v>
      </c>
      <c r="L2490" s="12" t="s">
        <v>375</v>
      </c>
      <c r="M2490" s="12" t="s">
        <v>4104</v>
      </c>
      <c r="N2490" s="12" t="s">
        <v>91</v>
      </c>
      <c r="O2490" s="12" t="s">
        <v>91</v>
      </c>
      <c r="P2490" s="12" t="s">
        <v>91</v>
      </c>
      <c r="Q2490" s="12" t="s">
        <v>91</v>
      </c>
      <c r="R2490" s="12" t="s">
        <v>3663</v>
      </c>
      <c r="S2490" s="12" t="s">
        <v>14763</v>
      </c>
      <c r="T2490" s="12" t="s">
        <v>18958</v>
      </c>
      <c r="U2490" s="12" t="s">
        <v>3808</v>
      </c>
      <c r="V2490" s="12" t="s">
        <v>372</v>
      </c>
      <c r="W2490" s="12" t="s">
        <v>10</v>
      </c>
      <c r="X2490" s="12" t="s">
        <v>15196</v>
      </c>
      <c r="Y2490" s="12" t="s">
        <v>8229</v>
      </c>
      <c r="Z2490" s="12" t="s">
        <v>20415</v>
      </c>
    </row>
    <row r="2491" spans="1:26">
      <c r="A2491" s="12" t="s">
        <v>177</v>
      </c>
      <c r="B2491" s="12" t="s">
        <v>20416</v>
      </c>
      <c r="C2491" s="12" t="s">
        <v>20417</v>
      </c>
      <c r="D2491" s="12" t="s">
        <v>20418</v>
      </c>
      <c r="E2491" s="12" t="s">
        <v>20387</v>
      </c>
      <c r="F2491" s="12" t="s">
        <v>1482</v>
      </c>
      <c r="G2491" s="12" t="s">
        <v>1051</v>
      </c>
      <c r="H2491" s="12" t="s">
        <v>1504</v>
      </c>
      <c r="I2491" s="12" t="s">
        <v>1051</v>
      </c>
      <c r="J2491" s="12" t="s">
        <v>1051</v>
      </c>
      <c r="K2491" s="12" t="s">
        <v>1482</v>
      </c>
      <c r="L2491" s="12" t="s">
        <v>375</v>
      </c>
      <c r="M2491" s="12" t="s">
        <v>371</v>
      </c>
      <c r="N2491" s="12" t="s">
        <v>371</v>
      </c>
      <c r="O2491" s="12" t="s">
        <v>371</v>
      </c>
      <c r="P2491" s="12" t="s">
        <v>371</v>
      </c>
      <c r="Q2491" s="12" t="s">
        <v>371</v>
      </c>
      <c r="R2491" s="12" t="s">
        <v>3332</v>
      </c>
      <c r="S2491" s="12" t="s">
        <v>20011</v>
      </c>
      <c r="T2491" s="12" t="s">
        <v>16903</v>
      </c>
      <c r="U2491" s="12" t="s">
        <v>9734</v>
      </c>
      <c r="V2491" s="12" t="s">
        <v>469</v>
      </c>
      <c r="W2491" s="12" t="s">
        <v>3</v>
      </c>
      <c r="X2491" s="12" t="s">
        <v>10157</v>
      </c>
      <c r="Y2491" s="12" t="s">
        <v>14211</v>
      </c>
      <c r="Z2491" s="12" t="s">
        <v>18786</v>
      </c>
    </row>
    <row r="2492" spans="1:26">
      <c r="A2492" s="12" t="s">
        <v>177</v>
      </c>
      <c r="B2492" s="12" t="s">
        <v>20419</v>
      </c>
      <c r="C2492" s="12" t="s">
        <v>20420</v>
      </c>
      <c r="D2492" s="12" t="s">
        <v>20421</v>
      </c>
      <c r="E2492" s="12" t="s">
        <v>20387</v>
      </c>
      <c r="F2492" s="12" t="s">
        <v>1657</v>
      </c>
      <c r="G2492" s="12" t="s">
        <v>3800</v>
      </c>
      <c r="H2492" s="12" t="s">
        <v>3800</v>
      </c>
      <c r="I2492" s="12" t="s">
        <v>3800</v>
      </c>
      <c r="J2492" s="12" t="s">
        <v>3800</v>
      </c>
      <c r="K2492" s="12" t="s">
        <v>3800</v>
      </c>
      <c r="L2492" s="12" t="s">
        <v>3522</v>
      </c>
      <c r="M2492" s="12" t="s">
        <v>91</v>
      </c>
      <c r="N2492" s="12" t="s">
        <v>91</v>
      </c>
      <c r="O2492" s="12" t="s">
        <v>91</v>
      </c>
      <c r="P2492" s="12" t="s">
        <v>91</v>
      </c>
      <c r="Q2492" s="12" t="s">
        <v>91</v>
      </c>
      <c r="R2492" s="12" t="s">
        <v>3522</v>
      </c>
      <c r="S2492" s="12" t="s">
        <v>14283</v>
      </c>
      <c r="T2492" s="12" t="s">
        <v>18488</v>
      </c>
      <c r="U2492" s="12" t="s">
        <v>3808</v>
      </c>
      <c r="V2492" s="12" t="s">
        <v>372</v>
      </c>
      <c r="W2492" s="12" t="s">
        <v>3</v>
      </c>
      <c r="X2492" s="12" t="s">
        <v>1814</v>
      </c>
      <c r="Y2492" s="12" t="s">
        <v>1814</v>
      </c>
      <c r="Z2492" s="12" t="s">
        <v>12937</v>
      </c>
    </row>
    <row r="2493" spans="1:26">
      <c r="A2493" s="12" t="s">
        <v>177</v>
      </c>
      <c r="B2493" s="12" t="s">
        <v>20422</v>
      </c>
      <c r="C2493" s="12" t="s">
        <v>20423</v>
      </c>
      <c r="D2493" s="12" t="s">
        <v>20424</v>
      </c>
      <c r="E2493" s="12" t="s">
        <v>20387</v>
      </c>
      <c r="F2493" s="12" t="s">
        <v>1657</v>
      </c>
      <c r="G2493" s="12" t="s">
        <v>3800</v>
      </c>
      <c r="H2493" s="12" t="s">
        <v>3800</v>
      </c>
      <c r="I2493" s="12" t="s">
        <v>3800</v>
      </c>
      <c r="J2493" s="12" t="s">
        <v>3800</v>
      </c>
      <c r="K2493" s="12" t="s">
        <v>3800</v>
      </c>
      <c r="L2493" s="12" t="s">
        <v>371</v>
      </c>
      <c r="M2493" s="12" t="s">
        <v>91</v>
      </c>
      <c r="N2493" s="12" t="s">
        <v>91</v>
      </c>
      <c r="O2493" s="12" t="s">
        <v>91</v>
      </c>
      <c r="P2493" s="12" t="s">
        <v>91</v>
      </c>
      <c r="Q2493" s="12" t="s">
        <v>91</v>
      </c>
      <c r="R2493" s="12" t="s">
        <v>371</v>
      </c>
      <c r="S2493" s="12" t="s">
        <v>14283</v>
      </c>
      <c r="T2493" s="12" t="s">
        <v>19631</v>
      </c>
      <c r="U2493" s="12" t="s">
        <v>3808</v>
      </c>
      <c r="V2493" s="12" t="s">
        <v>372</v>
      </c>
      <c r="W2493" s="12" t="s">
        <v>3</v>
      </c>
      <c r="X2493" s="12" t="s">
        <v>1814</v>
      </c>
      <c r="Y2493" s="12" t="s">
        <v>1814</v>
      </c>
      <c r="Z2493" s="12" t="s">
        <v>12937</v>
      </c>
    </row>
    <row r="2494" spans="1:26">
      <c r="A2494" s="12" t="s">
        <v>177</v>
      </c>
      <c r="B2494" s="12" t="s">
        <v>20425</v>
      </c>
      <c r="C2494" s="12" t="s">
        <v>20426</v>
      </c>
      <c r="D2494" s="12" t="s">
        <v>20427</v>
      </c>
      <c r="E2494" s="12" t="s">
        <v>20387</v>
      </c>
      <c r="F2494" s="12" t="s">
        <v>1053</v>
      </c>
      <c r="G2494" s="12" t="s">
        <v>3800</v>
      </c>
      <c r="H2494" s="12" t="s">
        <v>3800</v>
      </c>
      <c r="I2494" s="12" t="s">
        <v>3800</v>
      </c>
      <c r="J2494" s="12" t="s">
        <v>1051</v>
      </c>
      <c r="K2494" s="12" t="s">
        <v>3800</v>
      </c>
      <c r="L2494" s="12" t="s">
        <v>2730</v>
      </c>
      <c r="M2494" s="12" t="s">
        <v>91</v>
      </c>
      <c r="N2494" s="12" t="s">
        <v>91</v>
      </c>
      <c r="O2494" s="12" t="s">
        <v>91</v>
      </c>
      <c r="P2494" s="12" t="s">
        <v>371</v>
      </c>
      <c r="Q2494" s="12" t="s">
        <v>91</v>
      </c>
      <c r="R2494" s="12" t="s">
        <v>3663</v>
      </c>
      <c r="S2494" s="12" t="s">
        <v>16538</v>
      </c>
      <c r="T2494" s="12" t="s">
        <v>7581</v>
      </c>
      <c r="U2494" s="12" t="s">
        <v>16519</v>
      </c>
      <c r="V2494" s="12" t="s">
        <v>372</v>
      </c>
      <c r="W2494" s="12" t="s">
        <v>3</v>
      </c>
      <c r="X2494" s="12" t="s">
        <v>16662</v>
      </c>
      <c r="Y2494" s="12" t="s">
        <v>15638</v>
      </c>
      <c r="Z2494" s="12" t="s">
        <v>20428</v>
      </c>
    </row>
    <row r="2495" spans="1:26">
      <c r="A2495" s="12" t="s">
        <v>177</v>
      </c>
      <c r="B2495" s="12" t="s">
        <v>20429</v>
      </c>
      <c r="C2495" s="12" t="s">
        <v>20430</v>
      </c>
      <c r="D2495" s="12" t="s">
        <v>20431</v>
      </c>
      <c r="E2495" s="12" t="s">
        <v>20387</v>
      </c>
      <c r="F2495" s="12" t="s">
        <v>1547</v>
      </c>
      <c r="G2495" s="12" t="s">
        <v>1502</v>
      </c>
      <c r="H2495" s="12" t="s">
        <v>3800</v>
      </c>
      <c r="I2495" s="12" t="s">
        <v>3800</v>
      </c>
      <c r="J2495" s="12" t="s">
        <v>1051</v>
      </c>
      <c r="K2495" s="12" t="s">
        <v>3800</v>
      </c>
      <c r="L2495" s="12" t="s">
        <v>371</v>
      </c>
      <c r="M2495" s="12" t="s">
        <v>431</v>
      </c>
      <c r="N2495" s="12" t="s">
        <v>91</v>
      </c>
      <c r="O2495" s="12" t="s">
        <v>91</v>
      </c>
      <c r="P2495" s="12" t="s">
        <v>371</v>
      </c>
      <c r="Q2495" s="12" t="s">
        <v>91</v>
      </c>
      <c r="R2495" s="12" t="s">
        <v>3332</v>
      </c>
      <c r="S2495" s="12" t="s">
        <v>14763</v>
      </c>
      <c r="T2495" s="12" t="s">
        <v>15938</v>
      </c>
      <c r="U2495" s="12" t="s">
        <v>16519</v>
      </c>
      <c r="V2495" s="12" t="s">
        <v>372</v>
      </c>
      <c r="W2495" s="12" t="s">
        <v>3</v>
      </c>
      <c r="X2495" s="12" t="s">
        <v>18031</v>
      </c>
      <c r="Y2495" s="12" t="s">
        <v>18206</v>
      </c>
      <c r="Z2495" s="12" t="s">
        <v>19836</v>
      </c>
    </row>
    <row r="2496" spans="1:26">
      <c r="A2496" s="12" t="s">
        <v>177</v>
      </c>
      <c r="B2496" s="12" t="s">
        <v>20432</v>
      </c>
      <c r="C2496" s="12" t="s">
        <v>20433</v>
      </c>
      <c r="D2496" s="12" t="s">
        <v>20434</v>
      </c>
      <c r="E2496" s="12" t="s">
        <v>20387</v>
      </c>
      <c r="F2496" s="12" t="s">
        <v>1504</v>
      </c>
      <c r="G2496" s="12" t="s">
        <v>1051</v>
      </c>
      <c r="H2496" s="12" t="s">
        <v>1051</v>
      </c>
      <c r="I2496" s="12" t="s">
        <v>3800</v>
      </c>
      <c r="J2496" s="12" t="s">
        <v>1504</v>
      </c>
      <c r="K2496" s="12" t="s">
        <v>1482</v>
      </c>
      <c r="L2496" s="12" t="s">
        <v>371</v>
      </c>
      <c r="M2496" s="12" t="s">
        <v>371</v>
      </c>
      <c r="N2496" s="12" t="s">
        <v>371</v>
      </c>
      <c r="O2496" s="12" t="s">
        <v>91</v>
      </c>
      <c r="P2496" s="12" t="s">
        <v>371</v>
      </c>
      <c r="Q2496" s="12" t="s">
        <v>371</v>
      </c>
      <c r="R2496" s="12" t="s">
        <v>371</v>
      </c>
      <c r="S2496" s="12" t="s">
        <v>20435</v>
      </c>
      <c r="T2496" s="12" t="s">
        <v>20328</v>
      </c>
      <c r="U2496" s="12" t="s">
        <v>2816</v>
      </c>
      <c r="V2496" s="12" t="s">
        <v>469</v>
      </c>
      <c r="W2496" s="12" t="s">
        <v>3</v>
      </c>
      <c r="X2496" s="12" t="s">
        <v>1814</v>
      </c>
      <c r="Y2496" s="12" t="s">
        <v>1814</v>
      </c>
      <c r="Z2496" s="12" t="s">
        <v>12937</v>
      </c>
    </row>
    <row r="2497" spans="1:26">
      <c r="A2497" s="12" t="s">
        <v>177</v>
      </c>
      <c r="B2497" s="12" t="s">
        <v>20436</v>
      </c>
      <c r="C2497" s="12" t="s">
        <v>20437</v>
      </c>
      <c r="D2497" s="12" t="s">
        <v>20438</v>
      </c>
      <c r="E2497" s="12" t="s">
        <v>20387</v>
      </c>
      <c r="F2497" s="12" t="s">
        <v>3800</v>
      </c>
      <c r="G2497" s="12" t="s">
        <v>3800</v>
      </c>
      <c r="H2497" s="12" t="s">
        <v>3800</v>
      </c>
      <c r="I2497" s="12" t="s">
        <v>3800</v>
      </c>
      <c r="J2497" s="12" t="s">
        <v>3800</v>
      </c>
      <c r="K2497" s="12" t="s">
        <v>1657</v>
      </c>
      <c r="L2497" s="12" t="s">
        <v>91</v>
      </c>
      <c r="M2497" s="12" t="s">
        <v>91</v>
      </c>
      <c r="N2497" s="12" t="s">
        <v>91</v>
      </c>
      <c r="O2497" s="12" t="s">
        <v>91</v>
      </c>
      <c r="P2497" s="12" t="s">
        <v>91</v>
      </c>
      <c r="Q2497" s="12" t="s">
        <v>6802</v>
      </c>
      <c r="R2497" s="12" t="s">
        <v>6802</v>
      </c>
      <c r="S2497" s="12" t="s">
        <v>91</v>
      </c>
      <c r="T2497" s="12" t="s">
        <v>19137</v>
      </c>
      <c r="U2497" s="12" t="s">
        <v>3808</v>
      </c>
      <c r="V2497" s="12" t="s">
        <v>6841</v>
      </c>
      <c r="W2497" s="12" t="s">
        <v>91</v>
      </c>
      <c r="X2497" s="12" t="s">
        <v>1531</v>
      </c>
      <c r="Y2497" s="12" t="s">
        <v>1531</v>
      </c>
      <c r="Z2497" s="12" t="s">
        <v>91</v>
      </c>
    </row>
    <row r="2498" spans="1:26">
      <c r="A2498" s="12" t="s">
        <v>177</v>
      </c>
      <c r="B2498" s="12" t="s">
        <v>20439</v>
      </c>
      <c r="C2498" s="12" t="s">
        <v>20440</v>
      </c>
      <c r="D2498" s="12" t="s">
        <v>20441</v>
      </c>
      <c r="E2498" s="12" t="s">
        <v>20387</v>
      </c>
      <c r="F2498" s="12" t="s">
        <v>1502</v>
      </c>
      <c r="G2498" s="12" t="s">
        <v>1547</v>
      </c>
      <c r="H2498" s="12" t="s">
        <v>3800</v>
      </c>
      <c r="I2498" s="12" t="s">
        <v>3800</v>
      </c>
      <c r="J2498" s="12" t="s">
        <v>1051</v>
      </c>
      <c r="K2498" s="12" t="s">
        <v>3800</v>
      </c>
      <c r="L2498" s="12" t="s">
        <v>431</v>
      </c>
      <c r="M2498" s="12" t="s">
        <v>2773</v>
      </c>
      <c r="N2498" s="12" t="s">
        <v>91</v>
      </c>
      <c r="O2498" s="12" t="s">
        <v>91</v>
      </c>
      <c r="P2498" s="12" t="s">
        <v>371</v>
      </c>
      <c r="Q2498" s="12" t="s">
        <v>91</v>
      </c>
      <c r="R2498" s="12" t="s">
        <v>2292</v>
      </c>
      <c r="S2498" s="12" t="s">
        <v>18736</v>
      </c>
      <c r="T2498" s="12" t="s">
        <v>16903</v>
      </c>
      <c r="U2498" s="12" t="s">
        <v>16519</v>
      </c>
      <c r="V2498" s="12" t="s">
        <v>372</v>
      </c>
      <c r="W2498" s="12" t="s">
        <v>3</v>
      </c>
      <c r="X2498" s="12" t="s">
        <v>17575</v>
      </c>
      <c r="Y2498" s="12" t="s">
        <v>15862</v>
      </c>
      <c r="Z2498" s="12" t="s">
        <v>20442</v>
      </c>
    </row>
    <row r="2499" spans="1:26">
      <c r="A2499" s="12" t="s">
        <v>177</v>
      </c>
      <c r="B2499" s="12" t="s">
        <v>20443</v>
      </c>
      <c r="C2499" s="12" t="s">
        <v>20444</v>
      </c>
      <c r="D2499" s="12" t="s">
        <v>20445</v>
      </c>
      <c r="E2499" s="12" t="s">
        <v>20387</v>
      </c>
      <c r="F2499" s="12" t="s">
        <v>1502</v>
      </c>
      <c r="G2499" s="12" t="s">
        <v>1502</v>
      </c>
      <c r="H2499" s="12" t="s">
        <v>3800</v>
      </c>
      <c r="I2499" s="12" t="s">
        <v>3800</v>
      </c>
      <c r="J2499" s="12" t="s">
        <v>3800</v>
      </c>
      <c r="K2499" s="12" t="s">
        <v>1482</v>
      </c>
      <c r="L2499" s="12" t="s">
        <v>3522</v>
      </c>
      <c r="M2499" s="12" t="s">
        <v>3522</v>
      </c>
      <c r="N2499" s="12" t="s">
        <v>91</v>
      </c>
      <c r="O2499" s="12" t="s">
        <v>91</v>
      </c>
      <c r="P2499" s="12" t="s">
        <v>91</v>
      </c>
      <c r="Q2499" s="12" t="s">
        <v>3522</v>
      </c>
      <c r="R2499" s="12" t="s">
        <v>3522</v>
      </c>
      <c r="S2499" s="12" t="s">
        <v>10482</v>
      </c>
      <c r="T2499" s="12" t="s">
        <v>15938</v>
      </c>
      <c r="U2499" s="12" t="s">
        <v>3808</v>
      </c>
      <c r="V2499" s="12" t="s">
        <v>469</v>
      </c>
      <c r="W2499" s="12" t="s">
        <v>10</v>
      </c>
      <c r="X2499" s="12" t="s">
        <v>1814</v>
      </c>
      <c r="Y2499" s="12" t="s">
        <v>1814</v>
      </c>
      <c r="Z2499" s="12" t="s">
        <v>12937</v>
      </c>
    </row>
    <row r="2500" spans="1:26">
      <c r="A2500" s="12" t="s">
        <v>177</v>
      </c>
      <c r="B2500" s="12" t="s">
        <v>16838</v>
      </c>
      <c r="C2500" s="12" t="s">
        <v>20446</v>
      </c>
      <c r="D2500" s="12" t="s">
        <v>20447</v>
      </c>
      <c r="E2500" s="12" t="s">
        <v>20387</v>
      </c>
      <c r="F2500" s="12" t="s">
        <v>1657</v>
      </c>
      <c r="G2500" s="12" t="s">
        <v>3800</v>
      </c>
      <c r="H2500" s="12" t="s">
        <v>3800</v>
      </c>
      <c r="I2500" s="12" t="s">
        <v>3800</v>
      </c>
      <c r="J2500" s="12" t="s">
        <v>3800</v>
      </c>
      <c r="K2500" s="12" t="s">
        <v>3800</v>
      </c>
      <c r="L2500" s="12" t="s">
        <v>3074</v>
      </c>
      <c r="M2500" s="12" t="s">
        <v>91</v>
      </c>
      <c r="N2500" s="12" t="s">
        <v>91</v>
      </c>
      <c r="O2500" s="12" t="s">
        <v>91</v>
      </c>
      <c r="P2500" s="12" t="s">
        <v>91</v>
      </c>
      <c r="Q2500" s="12" t="s">
        <v>91</v>
      </c>
      <c r="R2500" s="12" t="s">
        <v>3074</v>
      </c>
      <c r="S2500" s="12" t="s">
        <v>14283</v>
      </c>
      <c r="T2500" s="12" t="s">
        <v>16913</v>
      </c>
      <c r="U2500" s="12" t="s">
        <v>3808</v>
      </c>
      <c r="V2500" s="12" t="s">
        <v>372</v>
      </c>
      <c r="W2500" s="12" t="s">
        <v>3</v>
      </c>
      <c r="X2500" s="12" t="s">
        <v>1814</v>
      </c>
      <c r="Y2500" s="12" t="s">
        <v>1814</v>
      </c>
      <c r="Z2500" s="12" t="s">
        <v>12937</v>
      </c>
    </row>
    <row r="2501" spans="1:26">
      <c r="A2501" s="12" t="s">
        <v>177</v>
      </c>
      <c r="B2501" s="12" t="s">
        <v>20448</v>
      </c>
      <c r="C2501" s="12" t="s">
        <v>20449</v>
      </c>
      <c r="D2501" s="12" t="s">
        <v>20450</v>
      </c>
      <c r="E2501" s="12" t="s">
        <v>20387</v>
      </c>
      <c r="F2501" s="12" t="s">
        <v>1502</v>
      </c>
      <c r="G2501" s="12" t="s">
        <v>1502</v>
      </c>
      <c r="H2501" s="12" t="s">
        <v>1051</v>
      </c>
      <c r="I2501" s="12" t="s">
        <v>3800</v>
      </c>
      <c r="J2501" s="12" t="s">
        <v>3800</v>
      </c>
      <c r="K2501" s="12" t="s">
        <v>1051</v>
      </c>
      <c r="L2501" s="12" t="s">
        <v>431</v>
      </c>
      <c r="M2501" s="12" t="s">
        <v>371</v>
      </c>
      <c r="N2501" s="12" t="s">
        <v>3522</v>
      </c>
      <c r="O2501" s="12" t="s">
        <v>91</v>
      </c>
      <c r="P2501" s="12" t="s">
        <v>91</v>
      </c>
      <c r="Q2501" s="12" t="s">
        <v>371</v>
      </c>
      <c r="R2501" s="12" t="s">
        <v>471</v>
      </c>
      <c r="S2501" s="12" t="s">
        <v>14010</v>
      </c>
      <c r="T2501" s="12" t="s">
        <v>10568</v>
      </c>
      <c r="U2501" s="12" t="s">
        <v>3808</v>
      </c>
      <c r="V2501" s="12" t="s">
        <v>9962</v>
      </c>
      <c r="W2501" s="12" t="s">
        <v>3</v>
      </c>
      <c r="X2501" s="12" t="s">
        <v>15567</v>
      </c>
      <c r="Y2501" s="12" t="s">
        <v>12051</v>
      </c>
      <c r="Z2501" s="12" t="s">
        <v>20451</v>
      </c>
    </row>
    <row r="2502" spans="1:26">
      <c r="A2502" s="12" t="s">
        <v>177</v>
      </c>
      <c r="B2502" s="12" t="s">
        <v>20452</v>
      </c>
      <c r="C2502" s="12" t="s">
        <v>20453</v>
      </c>
      <c r="D2502" s="12" t="s">
        <v>20454</v>
      </c>
      <c r="E2502" s="12" t="s">
        <v>20387</v>
      </c>
      <c r="F2502" s="12" t="s">
        <v>1482</v>
      </c>
      <c r="G2502" s="12" t="s">
        <v>1547</v>
      </c>
      <c r="H2502" s="12" t="s">
        <v>1482</v>
      </c>
      <c r="I2502" s="12" t="s">
        <v>3800</v>
      </c>
      <c r="J2502" s="12" t="s">
        <v>1051</v>
      </c>
      <c r="K2502" s="12" t="s">
        <v>3800</v>
      </c>
      <c r="L2502" s="12" t="s">
        <v>375</v>
      </c>
      <c r="M2502" s="12" t="s">
        <v>471</v>
      </c>
      <c r="N2502" s="12" t="s">
        <v>371</v>
      </c>
      <c r="O2502" s="12" t="s">
        <v>91</v>
      </c>
      <c r="P2502" s="12" t="s">
        <v>371</v>
      </c>
      <c r="Q2502" s="12" t="s">
        <v>91</v>
      </c>
      <c r="R2502" s="12" t="s">
        <v>471</v>
      </c>
      <c r="S2502" s="12" t="s">
        <v>4015</v>
      </c>
      <c r="T2502" s="12" t="s">
        <v>17561</v>
      </c>
      <c r="U2502" s="12" t="s">
        <v>16519</v>
      </c>
      <c r="V2502" s="12" t="s">
        <v>372</v>
      </c>
      <c r="W2502" s="12" t="s">
        <v>3</v>
      </c>
      <c r="X2502" s="12" t="s">
        <v>17845</v>
      </c>
      <c r="Y2502" s="12" t="s">
        <v>17275</v>
      </c>
      <c r="Z2502" s="12" t="s">
        <v>20455</v>
      </c>
    </row>
    <row r="2503" spans="1:26">
      <c r="A2503" s="12" t="s">
        <v>177</v>
      </c>
      <c r="B2503" s="12" t="s">
        <v>20181</v>
      </c>
      <c r="C2503" s="12" t="s">
        <v>20456</v>
      </c>
      <c r="D2503" s="12" t="s">
        <v>20457</v>
      </c>
      <c r="E2503" s="12" t="s">
        <v>20387</v>
      </c>
      <c r="F2503" s="12" t="s">
        <v>1051</v>
      </c>
      <c r="G2503" s="12" t="s">
        <v>1504</v>
      </c>
      <c r="H2503" s="12" t="s">
        <v>1504</v>
      </c>
      <c r="I2503" s="12" t="s">
        <v>1051</v>
      </c>
      <c r="J2503" s="12" t="s">
        <v>1051</v>
      </c>
      <c r="K2503" s="12" t="s">
        <v>1051</v>
      </c>
      <c r="L2503" s="12" t="s">
        <v>371</v>
      </c>
      <c r="M2503" s="12" t="s">
        <v>2172</v>
      </c>
      <c r="N2503" s="12" t="s">
        <v>2172</v>
      </c>
      <c r="O2503" s="12" t="s">
        <v>371</v>
      </c>
      <c r="P2503" s="12" t="s">
        <v>371</v>
      </c>
      <c r="Q2503" s="12" t="s">
        <v>3522</v>
      </c>
      <c r="R2503" s="12" t="s">
        <v>2292</v>
      </c>
      <c r="S2503" s="12" t="s">
        <v>13033</v>
      </c>
      <c r="T2503" s="12" t="s">
        <v>16903</v>
      </c>
      <c r="U2503" s="12" t="s">
        <v>9734</v>
      </c>
      <c r="V2503" s="12" t="s">
        <v>9962</v>
      </c>
      <c r="W2503" s="12" t="s">
        <v>3</v>
      </c>
      <c r="X2503" s="12" t="s">
        <v>11065</v>
      </c>
      <c r="Y2503" s="12" t="s">
        <v>17761</v>
      </c>
      <c r="Z2503" s="12" t="s">
        <v>19426</v>
      </c>
    </row>
    <row r="2504" spans="1:26">
      <c r="A2504" s="12" t="s">
        <v>177</v>
      </c>
      <c r="B2504" s="12" t="s">
        <v>20458</v>
      </c>
      <c r="C2504" s="12" t="s">
        <v>20459</v>
      </c>
      <c r="D2504" s="12" t="s">
        <v>20460</v>
      </c>
      <c r="E2504" s="12" t="s">
        <v>20387</v>
      </c>
      <c r="F2504" s="12" t="s">
        <v>1592</v>
      </c>
      <c r="G2504" s="12" t="s">
        <v>1504</v>
      </c>
      <c r="H2504" s="12" t="s">
        <v>3800</v>
      </c>
      <c r="I2504" s="12" t="s">
        <v>3800</v>
      </c>
      <c r="J2504" s="12" t="s">
        <v>3800</v>
      </c>
      <c r="K2504" s="12" t="s">
        <v>3800</v>
      </c>
      <c r="L2504" s="12" t="s">
        <v>371</v>
      </c>
      <c r="M2504" s="12" t="s">
        <v>371</v>
      </c>
      <c r="N2504" s="12" t="s">
        <v>91</v>
      </c>
      <c r="O2504" s="12" t="s">
        <v>91</v>
      </c>
      <c r="P2504" s="12" t="s">
        <v>91</v>
      </c>
      <c r="Q2504" s="12" t="s">
        <v>91</v>
      </c>
      <c r="R2504" s="12" t="s">
        <v>371</v>
      </c>
      <c r="S2504" s="12" t="s">
        <v>15721</v>
      </c>
      <c r="T2504" s="12" t="s">
        <v>17299</v>
      </c>
      <c r="U2504" s="12" t="s">
        <v>3808</v>
      </c>
      <c r="V2504" s="12" t="s">
        <v>372</v>
      </c>
      <c r="W2504" s="12" t="s">
        <v>3</v>
      </c>
      <c r="X2504" s="12" t="s">
        <v>1814</v>
      </c>
      <c r="Y2504" s="12" t="s">
        <v>1814</v>
      </c>
      <c r="Z2504" s="12" t="s">
        <v>12937</v>
      </c>
    </row>
    <row r="2505" spans="1:26">
      <c r="A2505" s="12" t="s">
        <v>177</v>
      </c>
      <c r="B2505" s="12" t="s">
        <v>20461</v>
      </c>
      <c r="C2505" s="12" t="s">
        <v>20462</v>
      </c>
      <c r="D2505" s="12" t="s">
        <v>20463</v>
      </c>
      <c r="E2505" s="12" t="s">
        <v>20387</v>
      </c>
      <c r="F2505" s="12" t="s">
        <v>3800</v>
      </c>
      <c r="G2505" s="12" t="s">
        <v>3800</v>
      </c>
      <c r="H2505" s="12" t="s">
        <v>3800</v>
      </c>
      <c r="I2505" s="12" t="s">
        <v>3800</v>
      </c>
      <c r="J2505" s="12" t="s">
        <v>3800</v>
      </c>
      <c r="K2505" s="12" t="s">
        <v>1657</v>
      </c>
      <c r="L2505" s="12" t="s">
        <v>91</v>
      </c>
      <c r="M2505" s="12" t="s">
        <v>91</v>
      </c>
      <c r="N2505" s="12" t="s">
        <v>91</v>
      </c>
      <c r="O2505" s="12" t="s">
        <v>91</v>
      </c>
      <c r="P2505" s="12" t="s">
        <v>91</v>
      </c>
      <c r="Q2505" s="12" t="s">
        <v>2773</v>
      </c>
      <c r="R2505" s="12" t="s">
        <v>2773</v>
      </c>
      <c r="S2505" s="12" t="s">
        <v>91</v>
      </c>
      <c r="T2505" s="12" t="s">
        <v>16392</v>
      </c>
      <c r="U2505" s="12" t="s">
        <v>3808</v>
      </c>
      <c r="V2505" s="12" t="s">
        <v>6841</v>
      </c>
      <c r="W2505" s="12" t="s">
        <v>91</v>
      </c>
      <c r="X2505" s="12" t="s">
        <v>20464</v>
      </c>
      <c r="Y2505" s="12" t="s">
        <v>20464</v>
      </c>
      <c r="Z2505" s="12" t="s">
        <v>91</v>
      </c>
    </row>
    <row r="2506" spans="1:26">
      <c r="A2506" s="12" t="s">
        <v>177</v>
      </c>
      <c r="B2506" s="12" t="s">
        <v>20465</v>
      </c>
      <c r="C2506" s="12" t="s">
        <v>20466</v>
      </c>
      <c r="D2506" s="12" t="s">
        <v>20467</v>
      </c>
      <c r="E2506" s="12" t="s">
        <v>20387</v>
      </c>
      <c r="F2506" s="12" t="s">
        <v>1547</v>
      </c>
      <c r="G2506" s="12" t="s">
        <v>1547</v>
      </c>
      <c r="H2506" s="12" t="s">
        <v>3800</v>
      </c>
      <c r="I2506" s="12" t="s">
        <v>3800</v>
      </c>
      <c r="J2506" s="12" t="s">
        <v>3800</v>
      </c>
      <c r="K2506" s="12" t="s">
        <v>3800</v>
      </c>
      <c r="L2506" s="12" t="s">
        <v>471</v>
      </c>
      <c r="M2506" s="12" t="s">
        <v>371</v>
      </c>
      <c r="N2506" s="12" t="s">
        <v>91</v>
      </c>
      <c r="O2506" s="12" t="s">
        <v>91</v>
      </c>
      <c r="P2506" s="12" t="s">
        <v>91</v>
      </c>
      <c r="Q2506" s="12" t="s">
        <v>91</v>
      </c>
      <c r="R2506" s="12" t="s">
        <v>3332</v>
      </c>
      <c r="S2506" s="12" t="s">
        <v>10482</v>
      </c>
      <c r="T2506" s="12" t="s">
        <v>11578</v>
      </c>
      <c r="U2506" s="12" t="s">
        <v>3808</v>
      </c>
      <c r="V2506" s="12" t="s">
        <v>372</v>
      </c>
      <c r="W2506" s="12" t="s">
        <v>3</v>
      </c>
      <c r="X2506" s="12" t="s">
        <v>14758</v>
      </c>
      <c r="Y2506" s="12" t="s">
        <v>18517</v>
      </c>
      <c r="Z2506" s="12" t="s">
        <v>19702</v>
      </c>
    </row>
    <row r="2507" spans="1:26">
      <c r="A2507" s="12" t="s">
        <v>177</v>
      </c>
      <c r="B2507" s="12" t="s">
        <v>20468</v>
      </c>
      <c r="C2507" s="12" t="s">
        <v>20469</v>
      </c>
      <c r="D2507" s="12" t="s">
        <v>20470</v>
      </c>
      <c r="E2507" s="12" t="s">
        <v>20387</v>
      </c>
      <c r="F2507" s="12" t="s">
        <v>1504</v>
      </c>
      <c r="G2507" s="12" t="s">
        <v>1547</v>
      </c>
      <c r="H2507" s="12" t="s">
        <v>1051</v>
      </c>
      <c r="I2507" s="12" t="s">
        <v>3800</v>
      </c>
      <c r="J2507" s="12" t="s">
        <v>3800</v>
      </c>
      <c r="K2507" s="12" t="s">
        <v>1051</v>
      </c>
      <c r="L2507" s="12" t="s">
        <v>2315</v>
      </c>
      <c r="M2507" s="12" t="s">
        <v>471</v>
      </c>
      <c r="N2507" s="12" t="s">
        <v>371</v>
      </c>
      <c r="O2507" s="12" t="s">
        <v>91</v>
      </c>
      <c r="P2507" s="12" t="s">
        <v>91</v>
      </c>
      <c r="Q2507" s="12" t="s">
        <v>371</v>
      </c>
      <c r="R2507" s="12" t="s">
        <v>2292</v>
      </c>
      <c r="S2507" s="12" t="s">
        <v>12389</v>
      </c>
      <c r="T2507" s="12" t="s">
        <v>14553</v>
      </c>
      <c r="U2507" s="12" t="s">
        <v>3808</v>
      </c>
      <c r="V2507" s="12" t="s">
        <v>9962</v>
      </c>
      <c r="W2507" s="12" t="s">
        <v>3</v>
      </c>
      <c r="X2507" s="12" t="s">
        <v>1511</v>
      </c>
      <c r="Y2507" s="12" t="s">
        <v>16288</v>
      </c>
      <c r="Z2507" s="12" t="s">
        <v>19790</v>
      </c>
    </row>
    <row r="2508" spans="1:26">
      <c r="A2508" s="12" t="s">
        <v>177</v>
      </c>
      <c r="B2508" s="12" t="s">
        <v>20471</v>
      </c>
      <c r="C2508" s="12" t="s">
        <v>20472</v>
      </c>
      <c r="D2508" s="12" t="s">
        <v>20473</v>
      </c>
      <c r="E2508" s="12" t="s">
        <v>20387</v>
      </c>
      <c r="F2508" s="12" t="s">
        <v>1504</v>
      </c>
      <c r="G2508" s="12" t="s">
        <v>1482</v>
      </c>
      <c r="H2508" s="12" t="s">
        <v>1051</v>
      </c>
      <c r="I2508" s="12" t="s">
        <v>1482</v>
      </c>
      <c r="J2508" s="12" t="s">
        <v>3800</v>
      </c>
      <c r="K2508" s="12" t="s">
        <v>1482</v>
      </c>
      <c r="L2508" s="12" t="s">
        <v>2315</v>
      </c>
      <c r="M2508" s="12" t="s">
        <v>371</v>
      </c>
      <c r="N2508" s="12" t="s">
        <v>371</v>
      </c>
      <c r="O2508" s="12" t="s">
        <v>371</v>
      </c>
      <c r="P2508" s="12" t="s">
        <v>91</v>
      </c>
      <c r="Q2508" s="12" t="s">
        <v>371</v>
      </c>
      <c r="R2508" s="12" t="s">
        <v>471</v>
      </c>
      <c r="S2508" s="12" t="s">
        <v>3181</v>
      </c>
      <c r="T2508" s="12" t="s">
        <v>20048</v>
      </c>
      <c r="U2508" s="12" t="s">
        <v>9734</v>
      </c>
      <c r="V2508" s="12" t="s">
        <v>469</v>
      </c>
      <c r="W2508" s="12" t="s">
        <v>3</v>
      </c>
      <c r="X2508" s="12" t="s">
        <v>1725</v>
      </c>
      <c r="Y2508" s="12" t="s">
        <v>7302</v>
      </c>
      <c r="Z2508" s="12" t="s">
        <v>20474</v>
      </c>
    </row>
    <row r="2509" spans="1:26">
      <c r="A2509" s="12" t="s">
        <v>177</v>
      </c>
      <c r="B2509" s="12" t="s">
        <v>20475</v>
      </c>
      <c r="C2509" s="12" t="s">
        <v>20476</v>
      </c>
      <c r="D2509" s="12" t="s">
        <v>20477</v>
      </c>
      <c r="E2509" s="12" t="s">
        <v>20387</v>
      </c>
      <c r="F2509" s="12" t="s">
        <v>1547</v>
      </c>
      <c r="G2509" s="12" t="s">
        <v>1482</v>
      </c>
      <c r="H2509" s="12" t="s">
        <v>1482</v>
      </c>
      <c r="I2509" s="12" t="s">
        <v>3800</v>
      </c>
      <c r="J2509" s="12" t="s">
        <v>3800</v>
      </c>
      <c r="K2509" s="12" t="s">
        <v>1051</v>
      </c>
      <c r="L2509" s="12" t="s">
        <v>3522</v>
      </c>
      <c r="M2509" s="12" t="s">
        <v>3522</v>
      </c>
      <c r="N2509" s="12" t="s">
        <v>3522</v>
      </c>
      <c r="O2509" s="12" t="s">
        <v>91</v>
      </c>
      <c r="P2509" s="12" t="s">
        <v>91</v>
      </c>
      <c r="Q2509" s="12" t="s">
        <v>3522</v>
      </c>
      <c r="R2509" s="12" t="s">
        <v>3522</v>
      </c>
      <c r="S2509" s="12" t="s">
        <v>14010</v>
      </c>
      <c r="T2509" s="12" t="s">
        <v>17002</v>
      </c>
      <c r="U2509" s="12" t="s">
        <v>3808</v>
      </c>
      <c r="V2509" s="12" t="s">
        <v>9962</v>
      </c>
      <c r="W2509" s="12" t="s">
        <v>2</v>
      </c>
      <c r="X2509" s="12" t="s">
        <v>1814</v>
      </c>
      <c r="Y2509" s="12" t="s">
        <v>1814</v>
      </c>
      <c r="Z2509" s="12" t="s">
        <v>12937</v>
      </c>
    </row>
    <row r="2510" spans="1:26">
      <c r="A2510" s="12" t="s">
        <v>177</v>
      </c>
      <c r="B2510" s="12" t="s">
        <v>20478</v>
      </c>
      <c r="C2510" s="12" t="s">
        <v>20479</v>
      </c>
      <c r="D2510" s="12" t="s">
        <v>20480</v>
      </c>
      <c r="E2510" s="12" t="s">
        <v>20387</v>
      </c>
      <c r="F2510" s="12" t="s">
        <v>1592</v>
      </c>
      <c r="G2510" s="12" t="s">
        <v>1504</v>
      </c>
      <c r="H2510" s="12" t="s">
        <v>3800</v>
      </c>
      <c r="I2510" s="12" t="s">
        <v>3800</v>
      </c>
      <c r="J2510" s="12" t="s">
        <v>3800</v>
      </c>
      <c r="K2510" s="12" t="s">
        <v>3800</v>
      </c>
      <c r="L2510" s="12" t="s">
        <v>3522</v>
      </c>
      <c r="M2510" s="12" t="s">
        <v>2172</v>
      </c>
      <c r="N2510" s="12" t="s">
        <v>91</v>
      </c>
      <c r="O2510" s="12" t="s">
        <v>91</v>
      </c>
      <c r="P2510" s="12" t="s">
        <v>91</v>
      </c>
      <c r="Q2510" s="12" t="s">
        <v>91</v>
      </c>
      <c r="R2510" s="12" t="s">
        <v>3663</v>
      </c>
      <c r="S2510" s="12" t="s">
        <v>15721</v>
      </c>
      <c r="T2510" s="12" t="s">
        <v>12028</v>
      </c>
      <c r="U2510" s="12" t="s">
        <v>3808</v>
      </c>
      <c r="V2510" s="12" t="s">
        <v>372</v>
      </c>
      <c r="W2510" s="12" t="s">
        <v>3</v>
      </c>
      <c r="X2510" s="12" t="s">
        <v>1881</v>
      </c>
      <c r="Y2510" s="12" t="s">
        <v>11442</v>
      </c>
      <c r="Z2510" s="12" t="s">
        <v>20481</v>
      </c>
    </row>
    <row r="2511" spans="1:26">
      <c r="A2511" s="12" t="s">
        <v>177</v>
      </c>
      <c r="B2511" s="12" t="s">
        <v>20482</v>
      </c>
      <c r="C2511" s="12" t="s">
        <v>20483</v>
      </c>
      <c r="D2511" s="12" t="s">
        <v>20484</v>
      </c>
      <c r="E2511" s="12" t="s">
        <v>20387</v>
      </c>
      <c r="F2511" s="12" t="s">
        <v>1592</v>
      </c>
      <c r="G2511" s="12" t="s">
        <v>1051</v>
      </c>
      <c r="H2511" s="12" t="s">
        <v>3800</v>
      </c>
      <c r="I2511" s="12" t="s">
        <v>3800</v>
      </c>
      <c r="J2511" s="12" t="s">
        <v>3800</v>
      </c>
      <c r="K2511" s="12" t="s">
        <v>1482</v>
      </c>
      <c r="L2511" s="12" t="s">
        <v>3522</v>
      </c>
      <c r="M2511" s="12" t="s">
        <v>371</v>
      </c>
      <c r="N2511" s="12" t="s">
        <v>91</v>
      </c>
      <c r="O2511" s="12" t="s">
        <v>91</v>
      </c>
      <c r="P2511" s="12" t="s">
        <v>91</v>
      </c>
      <c r="Q2511" s="12" t="s">
        <v>375</v>
      </c>
      <c r="R2511" s="12" t="s">
        <v>3663</v>
      </c>
      <c r="S2511" s="12" t="s">
        <v>17376</v>
      </c>
      <c r="T2511" s="12" t="s">
        <v>11411</v>
      </c>
      <c r="U2511" s="12" t="s">
        <v>3808</v>
      </c>
      <c r="V2511" s="12" t="s">
        <v>469</v>
      </c>
      <c r="W2511" s="12" t="s">
        <v>3</v>
      </c>
      <c r="X2511" s="12" t="s">
        <v>10318</v>
      </c>
      <c r="Y2511" s="12" t="s">
        <v>14450</v>
      </c>
      <c r="Z2511" s="12" t="s">
        <v>20485</v>
      </c>
    </row>
    <row r="2512" spans="1:26">
      <c r="A2512" s="12" t="s">
        <v>177</v>
      </c>
      <c r="B2512" s="12" t="s">
        <v>20486</v>
      </c>
      <c r="C2512" s="12" t="s">
        <v>20487</v>
      </c>
      <c r="D2512" s="12" t="s">
        <v>20488</v>
      </c>
      <c r="E2512" s="12" t="s">
        <v>20387</v>
      </c>
      <c r="F2512" s="12" t="s">
        <v>1482</v>
      </c>
      <c r="G2512" s="12" t="s">
        <v>1504</v>
      </c>
      <c r="H2512" s="12" t="s">
        <v>1482</v>
      </c>
      <c r="I2512" s="12" t="s">
        <v>1051</v>
      </c>
      <c r="J2512" s="12" t="s">
        <v>3800</v>
      </c>
      <c r="K2512" s="12" t="s">
        <v>1482</v>
      </c>
      <c r="L2512" s="12" t="s">
        <v>3522</v>
      </c>
      <c r="M2512" s="12" t="s">
        <v>3522</v>
      </c>
      <c r="N2512" s="12" t="s">
        <v>3522</v>
      </c>
      <c r="O2512" s="12" t="s">
        <v>3522</v>
      </c>
      <c r="P2512" s="12" t="s">
        <v>91</v>
      </c>
      <c r="Q2512" s="12" t="s">
        <v>375</v>
      </c>
      <c r="R2512" s="12" t="s">
        <v>6802</v>
      </c>
      <c r="S2512" s="12" t="s">
        <v>3181</v>
      </c>
      <c r="T2512" s="12" t="s">
        <v>2887</v>
      </c>
      <c r="U2512" s="12" t="s">
        <v>16519</v>
      </c>
      <c r="V2512" s="12" t="s">
        <v>469</v>
      </c>
      <c r="W2512" s="12" t="s">
        <v>4</v>
      </c>
      <c r="X2512" s="12" t="s">
        <v>1814</v>
      </c>
      <c r="Y2512" s="12" t="s">
        <v>1814</v>
      </c>
      <c r="Z2512" s="12" t="s">
        <v>12937</v>
      </c>
    </row>
    <row r="2513" spans="1:26">
      <c r="A2513" s="12" t="s">
        <v>177</v>
      </c>
      <c r="B2513" s="12" t="s">
        <v>20489</v>
      </c>
      <c r="C2513" s="12" t="s">
        <v>20490</v>
      </c>
      <c r="D2513" s="12" t="s">
        <v>20491</v>
      </c>
      <c r="E2513" s="12" t="s">
        <v>20387</v>
      </c>
      <c r="F2513" s="12" t="s">
        <v>1504</v>
      </c>
      <c r="G2513" s="12" t="s">
        <v>1504</v>
      </c>
      <c r="H2513" s="12" t="s">
        <v>1482</v>
      </c>
      <c r="I2513" s="12" t="s">
        <v>1051</v>
      </c>
      <c r="J2513" s="12" t="s">
        <v>3800</v>
      </c>
      <c r="K2513" s="12" t="s">
        <v>1051</v>
      </c>
      <c r="L2513" s="12" t="s">
        <v>3522</v>
      </c>
      <c r="M2513" s="12" t="s">
        <v>3522</v>
      </c>
      <c r="N2513" s="12" t="s">
        <v>3522</v>
      </c>
      <c r="O2513" s="12" t="s">
        <v>3522</v>
      </c>
      <c r="P2513" s="12" t="s">
        <v>91</v>
      </c>
      <c r="Q2513" s="12" t="s">
        <v>371</v>
      </c>
      <c r="R2513" s="12" t="s">
        <v>6802</v>
      </c>
      <c r="S2513" s="12" t="s">
        <v>5178</v>
      </c>
      <c r="T2513" s="12" t="s">
        <v>16116</v>
      </c>
      <c r="U2513" s="12" t="s">
        <v>16519</v>
      </c>
      <c r="V2513" s="12" t="s">
        <v>9962</v>
      </c>
      <c r="W2513" s="12" t="s">
        <v>4</v>
      </c>
      <c r="X2513" s="12" t="s">
        <v>1814</v>
      </c>
      <c r="Y2513" s="12" t="s">
        <v>1814</v>
      </c>
      <c r="Z2513" s="12" t="s">
        <v>12937</v>
      </c>
    </row>
    <row r="2514" spans="1:26">
      <c r="A2514" s="12" t="s">
        <v>177</v>
      </c>
      <c r="B2514" s="12" t="s">
        <v>20492</v>
      </c>
      <c r="C2514" s="12" t="s">
        <v>20493</v>
      </c>
      <c r="D2514" s="12" t="s">
        <v>20494</v>
      </c>
      <c r="E2514" s="12" t="s">
        <v>20387</v>
      </c>
      <c r="F2514" s="12" t="s">
        <v>1592</v>
      </c>
      <c r="G2514" s="12" t="s">
        <v>1482</v>
      </c>
      <c r="H2514" s="12" t="s">
        <v>1051</v>
      </c>
      <c r="I2514" s="12" t="s">
        <v>3800</v>
      </c>
      <c r="J2514" s="12" t="s">
        <v>3800</v>
      </c>
      <c r="K2514" s="12" t="s">
        <v>3800</v>
      </c>
      <c r="L2514" s="12" t="s">
        <v>3583</v>
      </c>
      <c r="M2514" s="12" t="s">
        <v>371</v>
      </c>
      <c r="N2514" s="12" t="s">
        <v>371</v>
      </c>
      <c r="O2514" s="12" t="s">
        <v>91</v>
      </c>
      <c r="P2514" s="12" t="s">
        <v>91</v>
      </c>
      <c r="Q2514" s="12" t="s">
        <v>91</v>
      </c>
      <c r="R2514" s="12" t="s">
        <v>471</v>
      </c>
      <c r="S2514" s="12" t="s">
        <v>16538</v>
      </c>
      <c r="T2514" s="12" t="s">
        <v>15938</v>
      </c>
      <c r="U2514" s="12" t="s">
        <v>3808</v>
      </c>
      <c r="V2514" s="12" t="s">
        <v>372</v>
      </c>
      <c r="W2514" s="12" t="s">
        <v>3</v>
      </c>
      <c r="X2514" s="12" t="s">
        <v>17176</v>
      </c>
      <c r="Y2514" s="12" t="s">
        <v>18069</v>
      </c>
      <c r="Z2514" s="12" t="s">
        <v>20495</v>
      </c>
    </row>
    <row r="2515" spans="1:26">
      <c r="A2515" s="12" t="s">
        <v>177</v>
      </c>
      <c r="B2515" s="12" t="s">
        <v>20496</v>
      </c>
      <c r="C2515" s="12" t="s">
        <v>20497</v>
      </c>
      <c r="D2515" s="12" t="s">
        <v>20498</v>
      </c>
      <c r="E2515" s="12" t="s">
        <v>20387</v>
      </c>
      <c r="F2515" s="12" t="s">
        <v>1482</v>
      </c>
      <c r="G2515" s="12" t="s">
        <v>1592</v>
      </c>
      <c r="H2515" s="12" t="s">
        <v>3800</v>
      </c>
      <c r="I2515" s="12" t="s">
        <v>1051</v>
      </c>
      <c r="J2515" s="12" t="s">
        <v>3800</v>
      </c>
      <c r="K2515" s="12" t="s">
        <v>3800</v>
      </c>
      <c r="L2515" s="12" t="s">
        <v>375</v>
      </c>
      <c r="M2515" s="12" t="s">
        <v>3583</v>
      </c>
      <c r="N2515" s="12" t="s">
        <v>91</v>
      </c>
      <c r="O2515" s="12" t="s">
        <v>3522</v>
      </c>
      <c r="P2515" s="12" t="s">
        <v>91</v>
      </c>
      <c r="Q2515" s="12" t="s">
        <v>91</v>
      </c>
      <c r="R2515" s="12" t="s">
        <v>2773</v>
      </c>
      <c r="S2515" s="12" t="s">
        <v>8194</v>
      </c>
      <c r="T2515" s="12" t="s">
        <v>16903</v>
      </c>
      <c r="U2515" s="12" t="s">
        <v>16519</v>
      </c>
      <c r="V2515" s="12" t="s">
        <v>372</v>
      </c>
      <c r="W2515" s="12" t="s">
        <v>3</v>
      </c>
      <c r="X2515" s="12" t="s">
        <v>15850</v>
      </c>
      <c r="Y2515" s="12" t="s">
        <v>8797</v>
      </c>
      <c r="Z2515" s="12" t="s">
        <v>20499</v>
      </c>
    </row>
    <row r="2516" spans="1:26">
      <c r="A2516" s="12" t="s">
        <v>177</v>
      </c>
      <c r="B2516" s="12" t="s">
        <v>20500</v>
      </c>
      <c r="C2516" s="12" t="s">
        <v>20501</v>
      </c>
      <c r="D2516" s="12" t="s">
        <v>20502</v>
      </c>
      <c r="E2516" s="12" t="s">
        <v>20387</v>
      </c>
      <c r="F2516" s="12" t="s">
        <v>3800</v>
      </c>
      <c r="G2516" s="12" t="s">
        <v>3800</v>
      </c>
      <c r="H2516" s="12" t="s">
        <v>3800</v>
      </c>
      <c r="I2516" s="12" t="s">
        <v>3800</v>
      </c>
      <c r="J2516" s="12" t="s">
        <v>3800</v>
      </c>
      <c r="K2516" s="12" t="s">
        <v>1657</v>
      </c>
      <c r="L2516" s="12" t="s">
        <v>91</v>
      </c>
      <c r="M2516" s="12" t="s">
        <v>91</v>
      </c>
      <c r="N2516" s="12" t="s">
        <v>91</v>
      </c>
      <c r="O2516" s="12" t="s">
        <v>91</v>
      </c>
      <c r="P2516" s="12" t="s">
        <v>91</v>
      </c>
      <c r="Q2516" s="12" t="s">
        <v>2773</v>
      </c>
      <c r="R2516" s="12" t="s">
        <v>2773</v>
      </c>
      <c r="S2516" s="12" t="s">
        <v>91</v>
      </c>
      <c r="T2516" s="12" t="s">
        <v>11090</v>
      </c>
      <c r="U2516" s="12" t="s">
        <v>3808</v>
      </c>
      <c r="V2516" s="12" t="s">
        <v>6841</v>
      </c>
      <c r="W2516" s="12" t="s">
        <v>91</v>
      </c>
      <c r="X2516" s="12" t="s">
        <v>20503</v>
      </c>
      <c r="Y2516" s="12" t="s">
        <v>20503</v>
      </c>
      <c r="Z2516" s="12" t="s">
        <v>91</v>
      </c>
    </row>
    <row r="2517" spans="1:26">
      <c r="A2517" s="12" t="s">
        <v>177</v>
      </c>
      <c r="B2517" s="12" t="s">
        <v>20504</v>
      </c>
      <c r="C2517" s="12" t="s">
        <v>20505</v>
      </c>
      <c r="D2517" s="12" t="s">
        <v>20506</v>
      </c>
      <c r="E2517" s="12" t="s">
        <v>20387</v>
      </c>
      <c r="F2517" s="12" t="s">
        <v>1482</v>
      </c>
      <c r="G2517" s="12" t="s">
        <v>1482</v>
      </c>
      <c r="H2517" s="12" t="s">
        <v>1504</v>
      </c>
      <c r="I2517" s="12" t="s">
        <v>1482</v>
      </c>
      <c r="J2517" s="12" t="s">
        <v>1051</v>
      </c>
      <c r="K2517" s="12" t="s">
        <v>3800</v>
      </c>
      <c r="L2517" s="12" t="s">
        <v>371</v>
      </c>
      <c r="M2517" s="12" t="s">
        <v>371</v>
      </c>
      <c r="N2517" s="12" t="s">
        <v>371</v>
      </c>
      <c r="O2517" s="12" t="s">
        <v>375</v>
      </c>
      <c r="P2517" s="12" t="s">
        <v>371</v>
      </c>
      <c r="Q2517" s="12" t="s">
        <v>91</v>
      </c>
      <c r="R2517" s="12" t="s">
        <v>3332</v>
      </c>
      <c r="S2517" s="12" t="s">
        <v>20218</v>
      </c>
      <c r="T2517" s="12" t="s">
        <v>16442</v>
      </c>
      <c r="U2517" s="12" t="s">
        <v>2816</v>
      </c>
      <c r="V2517" s="12" t="s">
        <v>372</v>
      </c>
      <c r="W2517" s="12" t="s">
        <v>3</v>
      </c>
      <c r="X2517" s="12" t="s">
        <v>16656</v>
      </c>
      <c r="Y2517" s="12" t="s">
        <v>14783</v>
      </c>
      <c r="Z2517" s="12" t="s">
        <v>20428</v>
      </c>
    </row>
    <row r="2518" spans="1:26">
      <c r="A2518" s="12" t="s">
        <v>177</v>
      </c>
      <c r="B2518" s="12" t="s">
        <v>20507</v>
      </c>
      <c r="C2518" s="12" t="s">
        <v>20508</v>
      </c>
      <c r="D2518" s="12" t="s">
        <v>20509</v>
      </c>
      <c r="E2518" s="12" t="s">
        <v>20387</v>
      </c>
      <c r="F2518" s="12" t="s">
        <v>1504</v>
      </c>
      <c r="G2518" s="12" t="s">
        <v>1502</v>
      </c>
      <c r="H2518" s="12" t="s">
        <v>1482</v>
      </c>
      <c r="I2518" s="12" t="s">
        <v>3800</v>
      </c>
      <c r="J2518" s="12" t="s">
        <v>1051</v>
      </c>
      <c r="K2518" s="12" t="s">
        <v>3800</v>
      </c>
      <c r="L2518" s="12" t="s">
        <v>2315</v>
      </c>
      <c r="M2518" s="12" t="s">
        <v>431</v>
      </c>
      <c r="N2518" s="12" t="s">
        <v>371</v>
      </c>
      <c r="O2518" s="12" t="s">
        <v>91</v>
      </c>
      <c r="P2518" s="12" t="s">
        <v>371</v>
      </c>
      <c r="Q2518" s="12" t="s">
        <v>91</v>
      </c>
      <c r="R2518" s="12" t="s">
        <v>2292</v>
      </c>
      <c r="S2518" s="12" t="s">
        <v>15518</v>
      </c>
      <c r="T2518" s="12" t="s">
        <v>19622</v>
      </c>
      <c r="U2518" s="12" t="s">
        <v>16519</v>
      </c>
      <c r="V2518" s="12" t="s">
        <v>372</v>
      </c>
      <c r="W2518" s="12" t="s">
        <v>3</v>
      </c>
      <c r="X2518" s="12" t="s">
        <v>14187</v>
      </c>
      <c r="Y2518" s="12" t="s">
        <v>15732</v>
      </c>
      <c r="Z2518" s="12" t="s">
        <v>20510</v>
      </c>
    </row>
    <row r="2519" spans="1:26">
      <c r="A2519" s="12" t="s">
        <v>177</v>
      </c>
      <c r="B2519" s="12" t="s">
        <v>20511</v>
      </c>
      <c r="C2519" s="12" t="s">
        <v>20512</v>
      </c>
      <c r="D2519" s="12" t="s">
        <v>20513</v>
      </c>
      <c r="E2519" s="12" t="s">
        <v>20387</v>
      </c>
      <c r="F2519" s="12" t="s">
        <v>1482</v>
      </c>
      <c r="G2519" s="12" t="s">
        <v>1504</v>
      </c>
      <c r="H2519" s="12" t="s">
        <v>1482</v>
      </c>
      <c r="I2519" s="12" t="s">
        <v>1051</v>
      </c>
      <c r="J2519" s="12" t="s">
        <v>1051</v>
      </c>
      <c r="K2519" s="12" t="s">
        <v>1051</v>
      </c>
      <c r="L2519" s="12" t="s">
        <v>371</v>
      </c>
      <c r="M2519" s="12" t="s">
        <v>371</v>
      </c>
      <c r="N2519" s="12" t="s">
        <v>371</v>
      </c>
      <c r="O2519" s="12" t="s">
        <v>371</v>
      </c>
      <c r="P2519" s="12" t="s">
        <v>371</v>
      </c>
      <c r="Q2519" s="12" t="s">
        <v>371</v>
      </c>
      <c r="R2519" s="12" t="s">
        <v>371</v>
      </c>
      <c r="S2519" s="12" t="s">
        <v>20514</v>
      </c>
      <c r="T2519" s="12" t="s">
        <v>20515</v>
      </c>
      <c r="U2519" s="12" t="s">
        <v>9734</v>
      </c>
      <c r="V2519" s="12" t="s">
        <v>9962</v>
      </c>
      <c r="W2519" s="12" t="s">
        <v>3</v>
      </c>
      <c r="X2519" s="12" t="s">
        <v>1814</v>
      </c>
      <c r="Y2519" s="12" t="s">
        <v>1814</v>
      </c>
      <c r="Z2519" s="12" t="s">
        <v>12937</v>
      </c>
    </row>
    <row r="2520" spans="1:26">
      <c r="A2520" s="12" t="s">
        <v>177</v>
      </c>
      <c r="B2520" s="12" t="s">
        <v>20516</v>
      </c>
      <c r="C2520" s="12" t="s">
        <v>20517</v>
      </c>
      <c r="D2520" s="12" t="s">
        <v>20518</v>
      </c>
      <c r="E2520" s="12" t="s">
        <v>20387</v>
      </c>
      <c r="F2520" s="12" t="s">
        <v>1051</v>
      </c>
      <c r="G2520" s="12" t="s">
        <v>1051</v>
      </c>
      <c r="H2520" s="12" t="s">
        <v>1504</v>
      </c>
      <c r="I2520" s="12" t="s">
        <v>3800</v>
      </c>
      <c r="J2520" s="12" t="s">
        <v>1502</v>
      </c>
      <c r="K2520" s="12" t="s">
        <v>1051</v>
      </c>
      <c r="L2520" s="12" t="s">
        <v>371</v>
      </c>
      <c r="M2520" s="12" t="s">
        <v>371</v>
      </c>
      <c r="N2520" s="12" t="s">
        <v>371</v>
      </c>
      <c r="O2520" s="12" t="s">
        <v>91</v>
      </c>
      <c r="P2520" s="12" t="s">
        <v>371</v>
      </c>
      <c r="Q2520" s="12" t="s">
        <v>371</v>
      </c>
      <c r="R2520" s="12" t="s">
        <v>371</v>
      </c>
      <c r="S2520" s="12" t="s">
        <v>20408</v>
      </c>
      <c r="T2520" s="12" t="s">
        <v>13483</v>
      </c>
      <c r="U2520" s="12" t="s">
        <v>16499</v>
      </c>
      <c r="V2520" s="12" t="s">
        <v>9962</v>
      </c>
      <c r="W2520" s="12" t="s">
        <v>3</v>
      </c>
      <c r="X2520" s="12" t="s">
        <v>1814</v>
      </c>
      <c r="Y2520" s="12" t="s">
        <v>1814</v>
      </c>
      <c r="Z2520" s="12" t="s">
        <v>12937</v>
      </c>
    </row>
    <row r="2521" spans="1:26">
      <c r="A2521" s="12" t="s">
        <v>177</v>
      </c>
      <c r="B2521" s="12" t="s">
        <v>20519</v>
      </c>
      <c r="C2521" s="12" t="s">
        <v>20520</v>
      </c>
      <c r="D2521" s="12" t="s">
        <v>20521</v>
      </c>
      <c r="E2521" s="12" t="s">
        <v>20387</v>
      </c>
      <c r="F2521" s="12" t="s">
        <v>1051</v>
      </c>
      <c r="G2521" s="12" t="s">
        <v>1504</v>
      </c>
      <c r="H2521" s="12" t="s">
        <v>1504</v>
      </c>
      <c r="I2521" s="12" t="s">
        <v>1482</v>
      </c>
      <c r="J2521" s="12" t="s">
        <v>1051</v>
      </c>
      <c r="K2521" s="12" t="s">
        <v>3800</v>
      </c>
      <c r="L2521" s="12" t="s">
        <v>371</v>
      </c>
      <c r="M2521" s="12" t="s">
        <v>2172</v>
      </c>
      <c r="N2521" s="12" t="s">
        <v>371</v>
      </c>
      <c r="O2521" s="12" t="s">
        <v>375</v>
      </c>
      <c r="P2521" s="12" t="s">
        <v>371</v>
      </c>
      <c r="Q2521" s="12" t="s">
        <v>91</v>
      </c>
      <c r="R2521" s="12" t="s">
        <v>471</v>
      </c>
      <c r="S2521" s="12" t="s">
        <v>18330</v>
      </c>
      <c r="T2521" s="12" t="s">
        <v>16903</v>
      </c>
      <c r="U2521" s="12" t="s">
        <v>2816</v>
      </c>
      <c r="V2521" s="12" t="s">
        <v>372</v>
      </c>
      <c r="W2521" s="12" t="s">
        <v>3</v>
      </c>
      <c r="X2521" s="12" t="s">
        <v>5962</v>
      </c>
      <c r="Y2521" s="12" t="s">
        <v>16766</v>
      </c>
      <c r="Z2521" s="12" t="s">
        <v>19241</v>
      </c>
    </row>
    <row r="2522" spans="1:26">
      <c r="A2522" s="12" t="s">
        <v>177</v>
      </c>
      <c r="B2522" s="12" t="s">
        <v>20522</v>
      </c>
      <c r="C2522" s="12" t="s">
        <v>20523</v>
      </c>
      <c r="D2522" s="12" t="s">
        <v>20524</v>
      </c>
      <c r="E2522" s="12" t="s">
        <v>20387</v>
      </c>
      <c r="F2522" s="12" t="s">
        <v>3800</v>
      </c>
      <c r="G2522" s="12" t="s">
        <v>1546</v>
      </c>
      <c r="H2522" s="12" t="s">
        <v>1504</v>
      </c>
      <c r="I2522" s="12" t="s">
        <v>1051</v>
      </c>
      <c r="J2522" s="12" t="s">
        <v>3800</v>
      </c>
      <c r="K2522" s="12" t="s">
        <v>3800</v>
      </c>
      <c r="L2522" s="12" t="s">
        <v>91</v>
      </c>
      <c r="M2522" s="12" t="s">
        <v>2172</v>
      </c>
      <c r="N2522" s="12" t="s">
        <v>2172</v>
      </c>
      <c r="O2522" s="12" t="s">
        <v>371</v>
      </c>
      <c r="P2522" s="12" t="s">
        <v>91</v>
      </c>
      <c r="Q2522" s="12" t="s">
        <v>91</v>
      </c>
      <c r="R2522" s="12" t="s">
        <v>2292</v>
      </c>
      <c r="S2522" s="12" t="s">
        <v>7829</v>
      </c>
      <c r="T2522" s="12" t="s">
        <v>20525</v>
      </c>
      <c r="U2522" s="12" t="s">
        <v>16519</v>
      </c>
      <c r="V2522" s="12" t="s">
        <v>372</v>
      </c>
      <c r="W2522" s="12" t="s">
        <v>3</v>
      </c>
      <c r="X2522" s="12" t="s">
        <v>17364</v>
      </c>
      <c r="Y2522" s="12" t="s">
        <v>18517</v>
      </c>
      <c r="Z2522" s="12" t="s">
        <v>20526</v>
      </c>
    </row>
    <row r="2523" spans="1:26">
      <c r="A2523" s="12" t="s">
        <v>177</v>
      </c>
      <c r="B2523" s="12" t="s">
        <v>20527</v>
      </c>
      <c r="C2523" s="12" t="s">
        <v>20528</v>
      </c>
      <c r="D2523" s="12" t="s">
        <v>20529</v>
      </c>
      <c r="E2523" s="12" t="s">
        <v>20387</v>
      </c>
      <c r="F2523" s="12" t="s">
        <v>1547</v>
      </c>
      <c r="G2523" s="12" t="s">
        <v>1502</v>
      </c>
      <c r="H2523" s="12" t="s">
        <v>1051</v>
      </c>
      <c r="I2523" s="12" t="s">
        <v>3800</v>
      </c>
      <c r="J2523" s="12" t="s">
        <v>3800</v>
      </c>
      <c r="K2523" s="12" t="s">
        <v>3800</v>
      </c>
      <c r="L2523" s="12" t="s">
        <v>3522</v>
      </c>
      <c r="M2523" s="12" t="s">
        <v>3522</v>
      </c>
      <c r="N2523" s="12" t="s">
        <v>3522</v>
      </c>
      <c r="O2523" s="12" t="s">
        <v>91</v>
      </c>
      <c r="P2523" s="12" t="s">
        <v>91</v>
      </c>
      <c r="Q2523" s="12" t="s">
        <v>91</v>
      </c>
      <c r="R2523" s="12" t="s">
        <v>3522</v>
      </c>
      <c r="S2523" s="12" t="s">
        <v>15245</v>
      </c>
      <c r="T2523" s="12" t="s">
        <v>20100</v>
      </c>
      <c r="U2523" s="12" t="s">
        <v>3808</v>
      </c>
      <c r="V2523" s="12" t="s">
        <v>372</v>
      </c>
      <c r="W2523" s="12" t="s">
        <v>2</v>
      </c>
      <c r="X2523" s="12" t="s">
        <v>1814</v>
      </c>
      <c r="Y2523" s="12" t="s">
        <v>1814</v>
      </c>
      <c r="Z2523" s="12" t="s">
        <v>12937</v>
      </c>
    </row>
    <row r="2524" spans="1:26">
      <c r="A2524" s="12" t="s">
        <v>177</v>
      </c>
      <c r="B2524" s="12" t="s">
        <v>20530</v>
      </c>
      <c r="C2524" s="12" t="s">
        <v>20531</v>
      </c>
      <c r="D2524" s="12" t="s">
        <v>20532</v>
      </c>
      <c r="E2524" s="12" t="s">
        <v>20387</v>
      </c>
      <c r="F2524" s="12" t="s">
        <v>1504</v>
      </c>
      <c r="G2524" s="12" t="s">
        <v>1592</v>
      </c>
      <c r="H2524" s="12" t="s">
        <v>3800</v>
      </c>
      <c r="I2524" s="12" t="s">
        <v>3800</v>
      </c>
      <c r="J2524" s="12" t="s">
        <v>3800</v>
      </c>
      <c r="K2524" s="12" t="s">
        <v>3800</v>
      </c>
      <c r="L2524" s="12" t="s">
        <v>3522</v>
      </c>
      <c r="M2524" s="12" t="s">
        <v>3522</v>
      </c>
      <c r="N2524" s="12" t="s">
        <v>91</v>
      </c>
      <c r="O2524" s="12" t="s">
        <v>91</v>
      </c>
      <c r="P2524" s="12" t="s">
        <v>91</v>
      </c>
      <c r="Q2524" s="12" t="s">
        <v>91</v>
      </c>
      <c r="R2524" s="12" t="s">
        <v>3522</v>
      </c>
      <c r="S2524" s="12" t="s">
        <v>15031</v>
      </c>
      <c r="T2524" s="12" t="s">
        <v>14553</v>
      </c>
      <c r="U2524" s="12" t="s">
        <v>3808</v>
      </c>
      <c r="V2524" s="12" t="s">
        <v>372</v>
      </c>
      <c r="W2524" s="12" t="s">
        <v>10</v>
      </c>
      <c r="X2524" s="12" t="s">
        <v>1814</v>
      </c>
      <c r="Y2524" s="12" t="s">
        <v>1814</v>
      </c>
      <c r="Z2524" s="12" t="s">
        <v>12937</v>
      </c>
    </row>
    <row r="2525" spans="1:26">
      <c r="A2525" s="12" t="s">
        <v>177</v>
      </c>
      <c r="B2525" s="12" t="s">
        <v>20533</v>
      </c>
      <c r="C2525" s="12" t="s">
        <v>20534</v>
      </c>
      <c r="D2525" s="12" t="s">
        <v>20535</v>
      </c>
      <c r="E2525" s="12" t="s">
        <v>20387</v>
      </c>
      <c r="F2525" s="12" t="s">
        <v>3800</v>
      </c>
      <c r="G2525" s="12" t="s">
        <v>1051</v>
      </c>
      <c r="H2525" s="12" t="s">
        <v>1504</v>
      </c>
      <c r="I2525" s="12" t="s">
        <v>1504</v>
      </c>
      <c r="J2525" s="12" t="s">
        <v>1482</v>
      </c>
      <c r="K2525" s="12" t="s">
        <v>1051</v>
      </c>
      <c r="L2525" s="12" t="s">
        <v>91</v>
      </c>
      <c r="M2525" s="12" t="s">
        <v>371</v>
      </c>
      <c r="N2525" s="12" t="s">
        <v>371</v>
      </c>
      <c r="O2525" s="12" t="s">
        <v>371</v>
      </c>
      <c r="P2525" s="12" t="s">
        <v>371</v>
      </c>
      <c r="Q2525" s="12" t="s">
        <v>371</v>
      </c>
      <c r="R2525" s="12" t="s">
        <v>371</v>
      </c>
      <c r="S2525" s="12" t="s">
        <v>19606</v>
      </c>
      <c r="T2525" s="12" t="s">
        <v>16014</v>
      </c>
      <c r="U2525" s="12" t="s">
        <v>19070</v>
      </c>
      <c r="V2525" s="12" t="s">
        <v>9962</v>
      </c>
      <c r="W2525" s="12" t="s">
        <v>3</v>
      </c>
      <c r="X2525" s="12" t="s">
        <v>1814</v>
      </c>
      <c r="Y2525" s="12" t="s">
        <v>1814</v>
      </c>
      <c r="Z2525" s="12" t="s">
        <v>12937</v>
      </c>
    </row>
    <row r="2526" spans="1:26">
      <c r="A2526" s="12" t="s">
        <v>177</v>
      </c>
      <c r="B2526" s="12" t="s">
        <v>20536</v>
      </c>
      <c r="C2526" s="12" t="s">
        <v>20537</v>
      </c>
      <c r="D2526" s="12" t="s">
        <v>20538</v>
      </c>
      <c r="E2526" s="12" t="s">
        <v>20387</v>
      </c>
      <c r="F2526" s="12" t="s">
        <v>1546</v>
      </c>
      <c r="G2526" s="12" t="s">
        <v>1504</v>
      </c>
      <c r="H2526" s="12" t="s">
        <v>3800</v>
      </c>
      <c r="I2526" s="12" t="s">
        <v>3800</v>
      </c>
      <c r="J2526" s="12" t="s">
        <v>3800</v>
      </c>
      <c r="K2526" s="12" t="s">
        <v>1051</v>
      </c>
      <c r="L2526" s="12" t="s">
        <v>3522</v>
      </c>
      <c r="M2526" s="12" t="s">
        <v>3522</v>
      </c>
      <c r="N2526" s="12" t="s">
        <v>91</v>
      </c>
      <c r="O2526" s="12" t="s">
        <v>91</v>
      </c>
      <c r="P2526" s="12" t="s">
        <v>91</v>
      </c>
      <c r="Q2526" s="12" t="s">
        <v>3522</v>
      </c>
      <c r="R2526" s="12" t="s">
        <v>3522</v>
      </c>
      <c r="S2526" s="12" t="s">
        <v>13027</v>
      </c>
      <c r="T2526" s="12" t="s">
        <v>19055</v>
      </c>
      <c r="U2526" s="12" t="s">
        <v>3808</v>
      </c>
      <c r="V2526" s="12" t="s">
        <v>9962</v>
      </c>
      <c r="W2526" s="12" t="s">
        <v>10</v>
      </c>
      <c r="X2526" s="12" t="s">
        <v>1814</v>
      </c>
      <c r="Y2526" s="12" t="s">
        <v>1814</v>
      </c>
      <c r="Z2526" s="12" t="s">
        <v>12937</v>
      </c>
    </row>
    <row r="2527" spans="1:26">
      <c r="A2527" s="12" t="s">
        <v>177</v>
      </c>
      <c r="B2527" s="12" t="s">
        <v>20539</v>
      </c>
      <c r="C2527" s="12" t="s">
        <v>20540</v>
      </c>
      <c r="D2527" s="12" t="s">
        <v>20541</v>
      </c>
      <c r="E2527" s="12" t="s">
        <v>20387</v>
      </c>
      <c r="F2527" s="12" t="s">
        <v>1592</v>
      </c>
      <c r="G2527" s="12" t="s">
        <v>1051</v>
      </c>
      <c r="H2527" s="12" t="s">
        <v>1482</v>
      </c>
      <c r="I2527" s="12" t="s">
        <v>3800</v>
      </c>
      <c r="J2527" s="12" t="s">
        <v>3800</v>
      </c>
      <c r="K2527" s="12" t="s">
        <v>3800</v>
      </c>
      <c r="L2527" s="12" t="s">
        <v>3492</v>
      </c>
      <c r="M2527" s="12" t="s">
        <v>3522</v>
      </c>
      <c r="N2527" s="12" t="s">
        <v>375</v>
      </c>
      <c r="O2527" s="12" t="s">
        <v>91</v>
      </c>
      <c r="P2527" s="12" t="s">
        <v>91</v>
      </c>
      <c r="Q2527" s="12" t="s">
        <v>91</v>
      </c>
      <c r="R2527" s="12" t="s">
        <v>3074</v>
      </c>
      <c r="S2527" s="12" t="s">
        <v>10482</v>
      </c>
      <c r="T2527" s="12" t="s">
        <v>7581</v>
      </c>
      <c r="U2527" s="12" t="s">
        <v>3808</v>
      </c>
      <c r="V2527" s="12" t="s">
        <v>372</v>
      </c>
      <c r="W2527" s="12" t="s">
        <v>10</v>
      </c>
      <c r="X2527" s="12" t="s">
        <v>15863</v>
      </c>
      <c r="Y2527" s="12" t="s">
        <v>13978</v>
      </c>
      <c r="Z2527" s="12" t="s">
        <v>20542</v>
      </c>
    </row>
    <row r="2528" spans="1:26">
      <c r="A2528" s="12" t="s">
        <v>177</v>
      </c>
      <c r="B2528" s="12" t="s">
        <v>20543</v>
      </c>
      <c r="C2528" s="12" t="s">
        <v>20544</v>
      </c>
      <c r="D2528" s="12" t="s">
        <v>20545</v>
      </c>
      <c r="E2528" s="12" t="s">
        <v>20387</v>
      </c>
      <c r="F2528" s="12" t="s">
        <v>1657</v>
      </c>
      <c r="G2528" s="12" t="s">
        <v>3800</v>
      </c>
      <c r="H2528" s="12" t="s">
        <v>3800</v>
      </c>
      <c r="I2528" s="12" t="s">
        <v>3800</v>
      </c>
      <c r="J2528" s="12" t="s">
        <v>3800</v>
      </c>
      <c r="K2528" s="12" t="s">
        <v>3800</v>
      </c>
      <c r="L2528" s="12" t="s">
        <v>3074</v>
      </c>
      <c r="M2528" s="12" t="s">
        <v>91</v>
      </c>
      <c r="N2528" s="12" t="s">
        <v>91</v>
      </c>
      <c r="O2528" s="12" t="s">
        <v>91</v>
      </c>
      <c r="P2528" s="12" t="s">
        <v>91</v>
      </c>
      <c r="Q2528" s="12" t="s">
        <v>91</v>
      </c>
      <c r="R2528" s="12" t="s">
        <v>3074</v>
      </c>
      <c r="S2528" s="12" t="s">
        <v>14283</v>
      </c>
      <c r="T2528" s="12" t="s">
        <v>19055</v>
      </c>
      <c r="U2528" s="12" t="s">
        <v>3808</v>
      </c>
      <c r="V2528" s="12" t="s">
        <v>372</v>
      </c>
      <c r="W2528" s="12" t="s">
        <v>3</v>
      </c>
      <c r="X2528" s="12" t="s">
        <v>1814</v>
      </c>
      <c r="Y2528" s="12" t="s">
        <v>1814</v>
      </c>
      <c r="Z2528" s="12" t="s">
        <v>12937</v>
      </c>
    </row>
    <row r="2529" spans="1:26">
      <c r="A2529" s="12" t="s">
        <v>177</v>
      </c>
      <c r="B2529" s="12" t="s">
        <v>20546</v>
      </c>
      <c r="C2529" s="12" t="s">
        <v>20547</v>
      </c>
      <c r="D2529" s="12" t="s">
        <v>20548</v>
      </c>
      <c r="E2529" s="12" t="s">
        <v>20387</v>
      </c>
      <c r="F2529" s="12" t="s">
        <v>1613</v>
      </c>
      <c r="G2529" s="12" t="s">
        <v>1482</v>
      </c>
      <c r="H2529" s="12" t="s">
        <v>3800</v>
      </c>
      <c r="I2529" s="12" t="s">
        <v>3800</v>
      </c>
      <c r="J2529" s="12" t="s">
        <v>3800</v>
      </c>
      <c r="K2529" s="12" t="s">
        <v>3800</v>
      </c>
      <c r="L2529" s="12" t="s">
        <v>4104</v>
      </c>
      <c r="M2529" s="12" t="s">
        <v>371</v>
      </c>
      <c r="N2529" s="12" t="s">
        <v>91</v>
      </c>
      <c r="O2529" s="12" t="s">
        <v>91</v>
      </c>
      <c r="P2529" s="12" t="s">
        <v>91</v>
      </c>
      <c r="Q2529" s="12" t="s">
        <v>91</v>
      </c>
      <c r="R2529" s="12" t="s">
        <v>3074</v>
      </c>
      <c r="S2529" s="12" t="s">
        <v>13573</v>
      </c>
      <c r="T2529" s="12" t="s">
        <v>18958</v>
      </c>
      <c r="U2529" s="12" t="s">
        <v>3808</v>
      </c>
      <c r="V2529" s="12" t="s">
        <v>372</v>
      </c>
      <c r="W2529" s="12" t="s">
        <v>3</v>
      </c>
      <c r="X2529" s="12" t="s">
        <v>14557</v>
      </c>
      <c r="Y2529" s="12" t="s">
        <v>1642</v>
      </c>
      <c r="Z2529" s="12" t="s">
        <v>20481</v>
      </c>
    </row>
    <row r="2530" spans="1:26">
      <c r="A2530" s="12" t="s">
        <v>177</v>
      </c>
      <c r="B2530" s="12" t="s">
        <v>20549</v>
      </c>
      <c r="C2530" s="12" t="s">
        <v>20550</v>
      </c>
      <c r="D2530" s="12" t="s">
        <v>20551</v>
      </c>
      <c r="E2530" s="12" t="s">
        <v>20387</v>
      </c>
      <c r="F2530" s="12" t="s">
        <v>1546</v>
      </c>
      <c r="G2530" s="12" t="s">
        <v>1504</v>
      </c>
      <c r="H2530" s="12" t="s">
        <v>1051</v>
      </c>
      <c r="I2530" s="12" t="s">
        <v>3800</v>
      </c>
      <c r="J2530" s="12" t="s">
        <v>3800</v>
      </c>
      <c r="K2530" s="12" t="s">
        <v>3800</v>
      </c>
      <c r="L2530" s="12" t="s">
        <v>3522</v>
      </c>
      <c r="M2530" s="12" t="s">
        <v>3522</v>
      </c>
      <c r="N2530" s="12" t="s">
        <v>3522</v>
      </c>
      <c r="O2530" s="12" t="s">
        <v>91</v>
      </c>
      <c r="P2530" s="12" t="s">
        <v>91</v>
      </c>
      <c r="Q2530" s="12" t="s">
        <v>91</v>
      </c>
      <c r="R2530" s="12" t="s">
        <v>3522</v>
      </c>
      <c r="S2530" s="12" t="s">
        <v>10482</v>
      </c>
      <c r="T2530" s="12" t="s">
        <v>7581</v>
      </c>
      <c r="U2530" s="12" t="s">
        <v>3808</v>
      </c>
      <c r="V2530" s="12" t="s">
        <v>372</v>
      </c>
      <c r="W2530" s="12" t="s">
        <v>2</v>
      </c>
      <c r="X2530" s="12" t="s">
        <v>1814</v>
      </c>
      <c r="Y2530" s="12" t="s">
        <v>1814</v>
      </c>
      <c r="Z2530" s="12" t="s">
        <v>12937</v>
      </c>
    </row>
    <row r="2531" spans="1:26">
      <c r="A2531" s="12" t="s">
        <v>177</v>
      </c>
      <c r="B2531" s="12" t="s">
        <v>20552</v>
      </c>
      <c r="C2531" s="12" t="s">
        <v>20553</v>
      </c>
      <c r="D2531" s="12" t="s">
        <v>20554</v>
      </c>
      <c r="E2531" s="12" t="s">
        <v>20387</v>
      </c>
      <c r="F2531" s="12" t="s">
        <v>1546</v>
      </c>
      <c r="G2531" s="12" t="s">
        <v>1502</v>
      </c>
      <c r="H2531" s="12" t="s">
        <v>3800</v>
      </c>
      <c r="I2531" s="12" t="s">
        <v>3800</v>
      </c>
      <c r="J2531" s="12" t="s">
        <v>3800</v>
      </c>
      <c r="K2531" s="12" t="s">
        <v>3800</v>
      </c>
      <c r="L2531" s="12" t="s">
        <v>375</v>
      </c>
      <c r="M2531" s="12" t="s">
        <v>2696</v>
      </c>
      <c r="N2531" s="12" t="s">
        <v>91</v>
      </c>
      <c r="O2531" s="12" t="s">
        <v>91</v>
      </c>
      <c r="P2531" s="12" t="s">
        <v>91</v>
      </c>
      <c r="Q2531" s="12" t="s">
        <v>91</v>
      </c>
      <c r="R2531" s="12" t="s">
        <v>2038</v>
      </c>
      <c r="S2531" s="12" t="s">
        <v>16538</v>
      </c>
      <c r="T2531" s="12" t="s">
        <v>18731</v>
      </c>
      <c r="U2531" s="12" t="s">
        <v>3808</v>
      </c>
      <c r="V2531" s="12" t="s">
        <v>372</v>
      </c>
      <c r="W2531" s="12" t="s">
        <v>10</v>
      </c>
      <c r="X2531" s="12" t="s">
        <v>19074</v>
      </c>
      <c r="Y2531" s="12" t="s">
        <v>18196</v>
      </c>
      <c r="Z2531" s="12" t="s">
        <v>20555</v>
      </c>
    </row>
    <row r="2532" spans="1:26">
      <c r="A2532" s="12" t="s">
        <v>177</v>
      </c>
      <c r="B2532" s="12" t="s">
        <v>20556</v>
      </c>
      <c r="C2532" s="12" t="s">
        <v>20557</v>
      </c>
      <c r="D2532" s="12" t="s">
        <v>20558</v>
      </c>
      <c r="E2532" s="12" t="s">
        <v>20387</v>
      </c>
      <c r="F2532" s="12" t="s">
        <v>1051</v>
      </c>
      <c r="G2532" s="12" t="s">
        <v>1482</v>
      </c>
      <c r="H2532" s="12" t="s">
        <v>1502</v>
      </c>
      <c r="I2532" s="12" t="s">
        <v>1482</v>
      </c>
      <c r="J2532" s="12" t="s">
        <v>3800</v>
      </c>
      <c r="K2532" s="12" t="s">
        <v>1051</v>
      </c>
      <c r="L2532" s="12" t="s">
        <v>3522</v>
      </c>
      <c r="M2532" s="12" t="s">
        <v>371</v>
      </c>
      <c r="N2532" s="12" t="s">
        <v>431</v>
      </c>
      <c r="O2532" s="12" t="s">
        <v>375</v>
      </c>
      <c r="P2532" s="12" t="s">
        <v>91</v>
      </c>
      <c r="Q2532" s="12" t="s">
        <v>371</v>
      </c>
      <c r="R2532" s="12" t="s">
        <v>2292</v>
      </c>
      <c r="S2532" s="12" t="s">
        <v>13033</v>
      </c>
      <c r="T2532" s="12" t="s">
        <v>16843</v>
      </c>
      <c r="U2532" s="12" t="s">
        <v>9734</v>
      </c>
      <c r="V2532" s="12" t="s">
        <v>9962</v>
      </c>
      <c r="W2532" s="12" t="s">
        <v>3</v>
      </c>
      <c r="X2532" s="12" t="s">
        <v>16288</v>
      </c>
      <c r="Y2532" s="12" t="s">
        <v>15498</v>
      </c>
      <c r="Z2532" s="12" t="s">
        <v>20559</v>
      </c>
    </row>
    <row r="2533" spans="1:26">
      <c r="A2533" s="12" t="s">
        <v>177</v>
      </c>
      <c r="B2533" s="12" t="s">
        <v>20560</v>
      </c>
      <c r="C2533" s="12" t="s">
        <v>20561</v>
      </c>
      <c r="D2533" s="12" t="s">
        <v>20562</v>
      </c>
      <c r="E2533" s="12" t="s">
        <v>20387</v>
      </c>
      <c r="F2533" s="12" t="s">
        <v>1504</v>
      </c>
      <c r="G2533" s="12" t="s">
        <v>1502</v>
      </c>
      <c r="H2533" s="12" t="s">
        <v>3800</v>
      </c>
      <c r="I2533" s="12" t="s">
        <v>3800</v>
      </c>
      <c r="J2533" s="12" t="s">
        <v>1051</v>
      </c>
      <c r="K2533" s="12" t="s">
        <v>1482</v>
      </c>
      <c r="L2533" s="12" t="s">
        <v>2315</v>
      </c>
      <c r="M2533" s="12" t="s">
        <v>375</v>
      </c>
      <c r="N2533" s="12" t="s">
        <v>91</v>
      </c>
      <c r="O2533" s="12" t="s">
        <v>91</v>
      </c>
      <c r="P2533" s="12" t="s">
        <v>3522</v>
      </c>
      <c r="Q2533" s="12" t="s">
        <v>375</v>
      </c>
      <c r="R2533" s="12" t="s">
        <v>2038</v>
      </c>
      <c r="S2533" s="12" t="s">
        <v>8194</v>
      </c>
      <c r="T2533" s="12" t="s">
        <v>13934</v>
      </c>
      <c r="U2533" s="12" t="s">
        <v>16519</v>
      </c>
      <c r="V2533" s="12" t="s">
        <v>469</v>
      </c>
      <c r="W2533" s="12" t="s">
        <v>11</v>
      </c>
      <c r="X2533" s="12" t="s">
        <v>14291</v>
      </c>
      <c r="Y2533" s="12" t="s">
        <v>15849</v>
      </c>
      <c r="Z2533" s="12" t="s">
        <v>20563</v>
      </c>
    </row>
    <row r="2534" spans="1:26">
      <c r="A2534" s="12" t="s">
        <v>177</v>
      </c>
      <c r="B2534" s="12" t="s">
        <v>20564</v>
      </c>
      <c r="C2534" s="12" t="s">
        <v>20565</v>
      </c>
      <c r="D2534" s="12" t="s">
        <v>20566</v>
      </c>
      <c r="E2534" s="12" t="s">
        <v>20387</v>
      </c>
      <c r="F2534" s="12" t="s">
        <v>3800</v>
      </c>
      <c r="G2534" s="12" t="s">
        <v>3800</v>
      </c>
      <c r="H2534" s="12" t="s">
        <v>3800</v>
      </c>
      <c r="I2534" s="12" t="s">
        <v>3800</v>
      </c>
      <c r="J2534" s="12" t="s">
        <v>3800</v>
      </c>
      <c r="K2534" s="12" t="s">
        <v>1657</v>
      </c>
      <c r="L2534" s="12" t="s">
        <v>91</v>
      </c>
      <c r="M2534" s="12" t="s">
        <v>91</v>
      </c>
      <c r="N2534" s="12" t="s">
        <v>91</v>
      </c>
      <c r="O2534" s="12" t="s">
        <v>91</v>
      </c>
      <c r="P2534" s="12" t="s">
        <v>91</v>
      </c>
      <c r="Q2534" s="12" t="s">
        <v>2292</v>
      </c>
      <c r="R2534" s="12" t="s">
        <v>2292</v>
      </c>
      <c r="S2534" s="12" t="s">
        <v>91</v>
      </c>
      <c r="T2534" s="12" t="s">
        <v>20567</v>
      </c>
      <c r="U2534" s="12" t="s">
        <v>3808</v>
      </c>
      <c r="V2534" s="12" t="s">
        <v>6841</v>
      </c>
      <c r="W2534" s="12" t="s">
        <v>91</v>
      </c>
      <c r="X2534" s="12" t="s">
        <v>20568</v>
      </c>
      <c r="Y2534" s="12" t="s">
        <v>20568</v>
      </c>
      <c r="Z2534" s="12" t="s">
        <v>91</v>
      </c>
    </row>
    <row r="2535" spans="1:26">
      <c r="A2535" s="12" t="s">
        <v>177</v>
      </c>
      <c r="B2535" s="12" t="s">
        <v>20569</v>
      </c>
      <c r="C2535" s="12" t="s">
        <v>20570</v>
      </c>
      <c r="D2535" s="12" t="s">
        <v>20571</v>
      </c>
      <c r="E2535" s="12" t="s">
        <v>20387</v>
      </c>
      <c r="F2535" s="12" t="s">
        <v>1657</v>
      </c>
      <c r="G2535" s="12" t="s">
        <v>3800</v>
      </c>
      <c r="H2535" s="12" t="s">
        <v>3800</v>
      </c>
      <c r="I2535" s="12" t="s">
        <v>3800</v>
      </c>
      <c r="J2535" s="12" t="s">
        <v>3800</v>
      </c>
      <c r="K2535" s="12" t="s">
        <v>3800</v>
      </c>
      <c r="L2535" s="12" t="s">
        <v>3522</v>
      </c>
      <c r="M2535" s="12" t="s">
        <v>91</v>
      </c>
      <c r="N2535" s="12" t="s">
        <v>91</v>
      </c>
      <c r="O2535" s="12" t="s">
        <v>91</v>
      </c>
      <c r="P2535" s="12" t="s">
        <v>91</v>
      </c>
      <c r="Q2535" s="12" t="s">
        <v>91</v>
      </c>
      <c r="R2535" s="12" t="s">
        <v>3522</v>
      </c>
      <c r="S2535" s="12" t="s">
        <v>14283</v>
      </c>
      <c r="T2535" s="12" t="s">
        <v>12297</v>
      </c>
      <c r="U2535" s="12" t="s">
        <v>3808</v>
      </c>
      <c r="V2535" s="12" t="s">
        <v>372</v>
      </c>
      <c r="W2535" s="12" t="s">
        <v>3</v>
      </c>
      <c r="X2535" s="12" t="s">
        <v>1814</v>
      </c>
      <c r="Y2535" s="12" t="s">
        <v>1814</v>
      </c>
      <c r="Z2535" s="12" t="s">
        <v>12937</v>
      </c>
    </row>
    <row r="2536" spans="1:26">
      <c r="A2536" s="12" t="s">
        <v>177</v>
      </c>
      <c r="B2536" s="12" t="s">
        <v>20572</v>
      </c>
      <c r="C2536" s="12" t="s">
        <v>20573</v>
      </c>
      <c r="D2536" s="12" t="s">
        <v>20574</v>
      </c>
      <c r="E2536" s="12" t="s">
        <v>20387</v>
      </c>
      <c r="F2536" s="12" t="s">
        <v>1547</v>
      </c>
      <c r="G2536" s="12" t="s">
        <v>1502</v>
      </c>
      <c r="H2536" s="12" t="s">
        <v>1051</v>
      </c>
      <c r="I2536" s="12" t="s">
        <v>3800</v>
      </c>
      <c r="J2536" s="12" t="s">
        <v>3800</v>
      </c>
      <c r="K2536" s="12" t="s">
        <v>3800</v>
      </c>
      <c r="L2536" s="12" t="s">
        <v>3522</v>
      </c>
      <c r="M2536" s="12" t="s">
        <v>2696</v>
      </c>
      <c r="N2536" s="12" t="s">
        <v>371</v>
      </c>
      <c r="O2536" s="12" t="s">
        <v>91</v>
      </c>
      <c r="P2536" s="12" t="s">
        <v>91</v>
      </c>
      <c r="Q2536" s="12" t="s">
        <v>91</v>
      </c>
      <c r="R2536" s="12" t="s">
        <v>3663</v>
      </c>
      <c r="S2536" s="12" t="s">
        <v>15245</v>
      </c>
      <c r="T2536" s="12" t="s">
        <v>18625</v>
      </c>
      <c r="U2536" s="12" t="s">
        <v>3808</v>
      </c>
      <c r="V2536" s="12" t="s">
        <v>372</v>
      </c>
      <c r="W2536" s="12" t="s">
        <v>10</v>
      </c>
      <c r="X2536" s="12" t="s">
        <v>15092</v>
      </c>
      <c r="Y2536" s="12" t="s">
        <v>15011</v>
      </c>
      <c r="Z2536" s="12" t="s">
        <v>20575</v>
      </c>
    </row>
    <row r="2537" spans="1:26">
      <c r="A2537" s="12" t="s">
        <v>177</v>
      </c>
      <c r="B2537" s="12" t="s">
        <v>20576</v>
      </c>
      <c r="C2537" s="12" t="s">
        <v>20577</v>
      </c>
      <c r="D2537" s="12" t="s">
        <v>20578</v>
      </c>
      <c r="E2537" s="12" t="s">
        <v>20387</v>
      </c>
      <c r="F2537" s="12" t="s">
        <v>3800</v>
      </c>
      <c r="G2537" s="12" t="s">
        <v>3800</v>
      </c>
      <c r="H2537" s="12" t="s">
        <v>3800</v>
      </c>
      <c r="I2537" s="12" t="s">
        <v>3800</v>
      </c>
      <c r="J2537" s="12" t="s">
        <v>3800</v>
      </c>
      <c r="K2537" s="12" t="s">
        <v>1657</v>
      </c>
      <c r="L2537" s="12" t="s">
        <v>91</v>
      </c>
      <c r="M2537" s="12" t="s">
        <v>91</v>
      </c>
      <c r="N2537" s="12" t="s">
        <v>91</v>
      </c>
      <c r="O2537" s="12" t="s">
        <v>91</v>
      </c>
      <c r="P2537" s="12" t="s">
        <v>91</v>
      </c>
      <c r="Q2537" s="12" t="s">
        <v>2038</v>
      </c>
      <c r="R2537" s="12" t="s">
        <v>2038</v>
      </c>
      <c r="S2537" s="12" t="s">
        <v>91</v>
      </c>
      <c r="T2537" s="12" t="s">
        <v>16903</v>
      </c>
      <c r="U2537" s="12" t="s">
        <v>3808</v>
      </c>
      <c r="V2537" s="12" t="s">
        <v>6841</v>
      </c>
      <c r="W2537" s="12" t="s">
        <v>91</v>
      </c>
      <c r="X2537" s="12" t="s">
        <v>20579</v>
      </c>
      <c r="Y2537" s="12" t="s">
        <v>20579</v>
      </c>
      <c r="Z2537" s="12" t="s">
        <v>91</v>
      </c>
    </row>
    <row r="2538" spans="1:26">
      <c r="A2538" s="12" t="s">
        <v>177</v>
      </c>
      <c r="B2538" s="12" t="s">
        <v>20580</v>
      </c>
      <c r="C2538" s="12" t="s">
        <v>20581</v>
      </c>
      <c r="D2538" s="12" t="s">
        <v>20582</v>
      </c>
      <c r="E2538" s="12" t="s">
        <v>20387</v>
      </c>
      <c r="F2538" s="12" t="s">
        <v>1547</v>
      </c>
      <c r="G2538" s="12" t="s">
        <v>1482</v>
      </c>
      <c r="H2538" s="12" t="s">
        <v>1051</v>
      </c>
      <c r="I2538" s="12" t="s">
        <v>3800</v>
      </c>
      <c r="J2538" s="12" t="s">
        <v>1051</v>
      </c>
      <c r="K2538" s="12" t="s">
        <v>1051</v>
      </c>
      <c r="L2538" s="12" t="s">
        <v>2773</v>
      </c>
      <c r="M2538" s="12" t="s">
        <v>371</v>
      </c>
      <c r="N2538" s="12" t="s">
        <v>371</v>
      </c>
      <c r="O2538" s="12" t="s">
        <v>91</v>
      </c>
      <c r="P2538" s="12" t="s">
        <v>371</v>
      </c>
      <c r="Q2538" s="12" t="s">
        <v>371</v>
      </c>
      <c r="R2538" s="12" t="s">
        <v>471</v>
      </c>
      <c r="S2538" s="12" t="s">
        <v>15373</v>
      </c>
      <c r="T2538" s="12" t="s">
        <v>20583</v>
      </c>
      <c r="U2538" s="12" t="s">
        <v>16519</v>
      </c>
      <c r="V2538" s="12" t="s">
        <v>9962</v>
      </c>
      <c r="W2538" s="12" t="s">
        <v>3</v>
      </c>
      <c r="X2538" s="12" t="s">
        <v>14056</v>
      </c>
      <c r="Y2538" s="12" t="s">
        <v>17072</v>
      </c>
      <c r="Z2538" s="12" t="s">
        <v>20584</v>
      </c>
    </row>
    <row r="2539" spans="1:26">
      <c r="A2539" s="12" t="s">
        <v>177</v>
      </c>
      <c r="B2539" s="12" t="s">
        <v>20585</v>
      </c>
      <c r="C2539" s="12" t="s">
        <v>20586</v>
      </c>
      <c r="D2539" s="12" t="s">
        <v>20587</v>
      </c>
      <c r="E2539" s="12" t="s">
        <v>20387</v>
      </c>
      <c r="F2539" s="12" t="s">
        <v>1504</v>
      </c>
      <c r="G2539" s="12" t="s">
        <v>1504</v>
      </c>
      <c r="H2539" s="12" t="s">
        <v>1482</v>
      </c>
      <c r="I2539" s="12" t="s">
        <v>1051</v>
      </c>
      <c r="J2539" s="12" t="s">
        <v>3800</v>
      </c>
      <c r="K2539" s="12" t="s">
        <v>1051</v>
      </c>
      <c r="L2539" s="12" t="s">
        <v>2172</v>
      </c>
      <c r="M2539" s="12" t="s">
        <v>371</v>
      </c>
      <c r="N2539" s="12" t="s">
        <v>375</v>
      </c>
      <c r="O2539" s="12" t="s">
        <v>3522</v>
      </c>
      <c r="P2539" s="12" t="s">
        <v>91</v>
      </c>
      <c r="Q2539" s="12" t="s">
        <v>3522</v>
      </c>
      <c r="R2539" s="12" t="s">
        <v>2773</v>
      </c>
      <c r="S2539" s="12" t="s">
        <v>5178</v>
      </c>
      <c r="T2539" s="12" t="s">
        <v>19959</v>
      </c>
      <c r="U2539" s="12" t="s">
        <v>16519</v>
      </c>
      <c r="V2539" s="12" t="s">
        <v>9962</v>
      </c>
      <c r="W2539" s="12" t="s">
        <v>3</v>
      </c>
      <c r="X2539" s="12" t="s">
        <v>15704</v>
      </c>
      <c r="Y2539" s="12" t="s">
        <v>7302</v>
      </c>
      <c r="Z2539" s="12" t="s">
        <v>20588</v>
      </c>
    </row>
    <row r="2540" spans="1:26">
      <c r="A2540" s="12" t="s">
        <v>177</v>
      </c>
      <c r="B2540" s="12" t="s">
        <v>20589</v>
      </c>
      <c r="C2540" s="12" t="s">
        <v>20590</v>
      </c>
      <c r="D2540" s="12" t="s">
        <v>20591</v>
      </c>
      <c r="E2540" s="12" t="s">
        <v>20387</v>
      </c>
      <c r="F2540" s="12" t="s">
        <v>1547</v>
      </c>
      <c r="G2540" s="12" t="s">
        <v>1051</v>
      </c>
      <c r="H2540" s="12" t="s">
        <v>3800</v>
      </c>
      <c r="I2540" s="12" t="s">
        <v>1482</v>
      </c>
      <c r="J2540" s="12" t="s">
        <v>1051</v>
      </c>
      <c r="K2540" s="12" t="s">
        <v>1051</v>
      </c>
      <c r="L2540" s="12" t="s">
        <v>371</v>
      </c>
      <c r="M2540" s="12" t="s">
        <v>371</v>
      </c>
      <c r="N2540" s="12" t="s">
        <v>91</v>
      </c>
      <c r="O2540" s="12" t="s">
        <v>375</v>
      </c>
      <c r="P2540" s="12" t="s">
        <v>3522</v>
      </c>
      <c r="Q2540" s="12" t="s">
        <v>371</v>
      </c>
      <c r="R2540" s="12" t="s">
        <v>471</v>
      </c>
      <c r="S2540" s="12" t="s">
        <v>17445</v>
      </c>
      <c r="T2540" s="12" t="s">
        <v>18759</v>
      </c>
      <c r="U2540" s="12" t="s">
        <v>2816</v>
      </c>
      <c r="V2540" s="12" t="s">
        <v>9962</v>
      </c>
      <c r="W2540" s="12" t="s">
        <v>3</v>
      </c>
      <c r="X2540" s="12" t="s">
        <v>14156</v>
      </c>
      <c r="Y2540" s="12" t="s">
        <v>12275</v>
      </c>
      <c r="Z2540" s="12" t="s">
        <v>20592</v>
      </c>
    </row>
    <row r="2541" spans="1:26">
      <c r="A2541" s="12" t="s">
        <v>177</v>
      </c>
      <c r="B2541" s="12" t="s">
        <v>20593</v>
      </c>
      <c r="C2541" s="12" t="s">
        <v>20594</v>
      </c>
      <c r="D2541" s="12" t="s">
        <v>20595</v>
      </c>
      <c r="E2541" s="12" t="s">
        <v>20387</v>
      </c>
      <c r="F2541" s="12" t="s">
        <v>1546</v>
      </c>
      <c r="G2541" s="12" t="s">
        <v>1051</v>
      </c>
      <c r="H2541" s="12" t="s">
        <v>3800</v>
      </c>
      <c r="I2541" s="12" t="s">
        <v>3800</v>
      </c>
      <c r="J2541" s="12" t="s">
        <v>1504</v>
      </c>
      <c r="K2541" s="12" t="s">
        <v>3800</v>
      </c>
      <c r="L2541" s="12" t="s">
        <v>2172</v>
      </c>
      <c r="M2541" s="12" t="s">
        <v>371</v>
      </c>
      <c r="N2541" s="12" t="s">
        <v>91</v>
      </c>
      <c r="O2541" s="12" t="s">
        <v>91</v>
      </c>
      <c r="P2541" s="12" t="s">
        <v>371</v>
      </c>
      <c r="Q2541" s="12" t="s">
        <v>91</v>
      </c>
      <c r="R2541" s="12" t="s">
        <v>471</v>
      </c>
      <c r="S2541" s="12" t="s">
        <v>4015</v>
      </c>
      <c r="T2541" s="12" t="s">
        <v>16903</v>
      </c>
      <c r="U2541" s="12" t="s">
        <v>2816</v>
      </c>
      <c r="V2541" s="12" t="s">
        <v>372</v>
      </c>
      <c r="W2541" s="12" t="s">
        <v>3</v>
      </c>
      <c r="X2541" s="12" t="s">
        <v>12536</v>
      </c>
      <c r="Y2541" s="12" t="s">
        <v>11834</v>
      </c>
      <c r="Z2541" s="12" t="s">
        <v>20596</v>
      </c>
    </row>
    <row r="2542" spans="1:26">
      <c r="A2542" s="12" t="s">
        <v>177</v>
      </c>
      <c r="B2542" s="12" t="s">
        <v>20597</v>
      </c>
      <c r="C2542" s="12" t="s">
        <v>20598</v>
      </c>
      <c r="D2542" s="12" t="s">
        <v>20599</v>
      </c>
      <c r="E2542" s="12" t="s">
        <v>20387</v>
      </c>
      <c r="F2542" s="12" t="s">
        <v>1504</v>
      </c>
      <c r="G2542" s="12" t="s">
        <v>1547</v>
      </c>
      <c r="H2542" s="12" t="s">
        <v>1051</v>
      </c>
      <c r="I2542" s="12" t="s">
        <v>3800</v>
      </c>
      <c r="J2542" s="12" t="s">
        <v>3800</v>
      </c>
      <c r="K2542" s="12" t="s">
        <v>1051</v>
      </c>
      <c r="L2542" s="12" t="s">
        <v>2315</v>
      </c>
      <c r="M2542" s="12" t="s">
        <v>2038</v>
      </c>
      <c r="N2542" s="12" t="s">
        <v>371</v>
      </c>
      <c r="O2542" s="12" t="s">
        <v>91</v>
      </c>
      <c r="P2542" s="12" t="s">
        <v>91</v>
      </c>
      <c r="Q2542" s="12" t="s">
        <v>371</v>
      </c>
      <c r="R2542" s="12" t="s">
        <v>375</v>
      </c>
      <c r="S2542" s="12" t="s">
        <v>12389</v>
      </c>
      <c r="T2542" s="12" t="s">
        <v>13536</v>
      </c>
      <c r="U2542" s="12" t="s">
        <v>3808</v>
      </c>
      <c r="V2542" s="12" t="s">
        <v>9962</v>
      </c>
      <c r="W2542" s="12" t="s">
        <v>10</v>
      </c>
      <c r="X2542" s="12" t="s">
        <v>18196</v>
      </c>
      <c r="Y2542" s="12" t="s">
        <v>17072</v>
      </c>
      <c r="Z2542" s="12" t="s">
        <v>20600</v>
      </c>
    </row>
    <row r="2543" spans="1:26">
      <c r="A2543" s="12" t="s">
        <v>177</v>
      </c>
      <c r="B2543" s="12" t="s">
        <v>20601</v>
      </c>
      <c r="C2543" s="12" t="s">
        <v>20602</v>
      </c>
      <c r="D2543" s="12" t="s">
        <v>20603</v>
      </c>
      <c r="E2543" s="12" t="s">
        <v>20387</v>
      </c>
      <c r="F2543" s="12" t="s">
        <v>1482</v>
      </c>
      <c r="G2543" s="12" t="s">
        <v>1502</v>
      </c>
      <c r="H2543" s="12" t="s">
        <v>1482</v>
      </c>
      <c r="I2543" s="12" t="s">
        <v>3800</v>
      </c>
      <c r="J2543" s="12" t="s">
        <v>1051</v>
      </c>
      <c r="K2543" s="12" t="s">
        <v>1051</v>
      </c>
      <c r="L2543" s="12" t="s">
        <v>375</v>
      </c>
      <c r="M2543" s="12" t="s">
        <v>375</v>
      </c>
      <c r="N2543" s="12" t="s">
        <v>371</v>
      </c>
      <c r="O2543" s="12" t="s">
        <v>91</v>
      </c>
      <c r="P2543" s="12" t="s">
        <v>371</v>
      </c>
      <c r="Q2543" s="12" t="s">
        <v>371</v>
      </c>
      <c r="R2543" s="12" t="s">
        <v>2292</v>
      </c>
      <c r="S2543" s="12" t="s">
        <v>9577</v>
      </c>
      <c r="T2543" s="12" t="s">
        <v>19143</v>
      </c>
      <c r="U2543" s="12" t="s">
        <v>16519</v>
      </c>
      <c r="V2543" s="12" t="s">
        <v>9962</v>
      </c>
      <c r="W2543" s="12" t="s">
        <v>3</v>
      </c>
      <c r="X2543" s="12" t="s">
        <v>17118</v>
      </c>
      <c r="Y2543" s="12" t="s">
        <v>16412</v>
      </c>
      <c r="Z2543" s="12" t="s">
        <v>20604</v>
      </c>
    </row>
    <row r="2544" spans="1:26">
      <c r="A2544" s="12" t="s">
        <v>177</v>
      </c>
      <c r="B2544" s="12" t="s">
        <v>20605</v>
      </c>
      <c r="C2544" s="12" t="s">
        <v>20606</v>
      </c>
      <c r="D2544" s="12" t="s">
        <v>20607</v>
      </c>
      <c r="E2544" s="12" t="s">
        <v>20387</v>
      </c>
      <c r="F2544" s="12" t="s">
        <v>1053</v>
      </c>
      <c r="G2544" s="12" t="s">
        <v>1051</v>
      </c>
      <c r="H2544" s="12" t="s">
        <v>3800</v>
      </c>
      <c r="I2544" s="12" t="s">
        <v>3800</v>
      </c>
      <c r="J2544" s="12" t="s">
        <v>3800</v>
      </c>
      <c r="K2544" s="12" t="s">
        <v>3800</v>
      </c>
      <c r="L2544" s="12" t="s">
        <v>3522</v>
      </c>
      <c r="M2544" s="12" t="s">
        <v>3522</v>
      </c>
      <c r="N2544" s="12" t="s">
        <v>91</v>
      </c>
      <c r="O2544" s="12" t="s">
        <v>91</v>
      </c>
      <c r="P2544" s="12" t="s">
        <v>91</v>
      </c>
      <c r="Q2544" s="12" t="s">
        <v>91</v>
      </c>
      <c r="R2544" s="12" t="s">
        <v>3522</v>
      </c>
      <c r="S2544" s="12" t="s">
        <v>11286</v>
      </c>
      <c r="T2544" s="12" t="s">
        <v>18858</v>
      </c>
      <c r="U2544" s="12" t="s">
        <v>3808</v>
      </c>
      <c r="V2544" s="12" t="s">
        <v>372</v>
      </c>
      <c r="W2544" s="12" t="s">
        <v>10</v>
      </c>
      <c r="X2544" s="12" t="s">
        <v>1814</v>
      </c>
      <c r="Y2544" s="12" t="s">
        <v>1814</v>
      </c>
      <c r="Z2544" s="12" t="s">
        <v>12937</v>
      </c>
    </row>
    <row r="2545" spans="1:26">
      <c r="A2545" s="12" t="s">
        <v>177</v>
      </c>
      <c r="B2545" s="12" t="s">
        <v>20608</v>
      </c>
      <c r="C2545" s="12" t="s">
        <v>20609</v>
      </c>
      <c r="D2545" s="12" t="s">
        <v>20610</v>
      </c>
      <c r="E2545" s="12" t="s">
        <v>20387</v>
      </c>
      <c r="F2545" s="12" t="s">
        <v>3800</v>
      </c>
      <c r="G2545" s="12" t="s">
        <v>3800</v>
      </c>
      <c r="H2545" s="12" t="s">
        <v>3800</v>
      </c>
      <c r="I2545" s="12" t="s">
        <v>3800</v>
      </c>
      <c r="J2545" s="12" t="s">
        <v>3800</v>
      </c>
      <c r="K2545" s="12" t="s">
        <v>1657</v>
      </c>
      <c r="L2545" s="12" t="s">
        <v>91</v>
      </c>
      <c r="M2545" s="12" t="s">
        <v>91</v>
      </c>
      <c r="N2545" s="12" t="s">
        <v>91</v>
      </c>
      <c r="O2545" s="12" t="s">
        <v>91</v>
      </c>
      <c r="P2545" s="12" t="s">
        <v>91</v>
      </c>
      <c r="Q2545" s="12" t="s">
        <v>471</v>
      </c>
      <c r="R2545" s="12" t="s">
        <v>471</v>
      </c>
      <c r="S2545" s="12" t="s">
        <v>91</v>
      </c>
      <c r="T2545" s="12" t="s">
        <v>14135</v>
      </c>
      <c r="U2545" s="12" t="s">
        <v>3808</v>
      </c>
      <c r="V2545" s="12" t="s">
        <v>6841</v>
      </c>
      <c r="W2545" s="12" t="s">
        <v>91</v>
      </c>
      <c r="X2545" s="12" t="s">
        <v>20611</v>
      </c>
      <c r="Y2545" s="12" t="s">
        <v>20611</v>
      </c>
      <c r="Z2545" s="12" t="s">
        <v>91</v>
      </c>
    </row>
    <row r="2546" spans="1:26">
      <c r="A2546" s="12" t="s">
        <v>177</v>
      </c>
      <c r="B2546" s="12" t="s">
        <v>20612</v>
      </c>
      <c r="C2546" s="12" t="s">
        <v>20613</v>
      </c>
      <c r="D2546" s="12" t="s">
        <v>20614</v>
      </c>
      <c r="E2546" s="12" t="s">
        <v>20387</v>
      </c>
      <c r="F2546" s="12" t="s">
        <v>1502</v>
      </c>
      <c r="G2546" s="12" t="s">
        <v>1547</v>
      </c>
      <c r="H2546" s="12" t="s">
        <v>3800</v>
      </c>
      <c r="I2546" s="12" t="s">
        <v>3800</v>
      </c>
      <c r="J2546" s="12" t="s">
        <v>3800</v>
      </c>
      <c r="K2546" s="12" t="s">
        <v>1051</v>
      </c>
      <c r="L2546" s="12" t="s">
        <v>431</v>
      </c>
      <c r="M2546" s="12" t="s">
        <v>371</v>
      </c>
      <c r="N2546" s="12" t="s">
        <v>91</v>
      </c>
      <c r="O2546" s="12" t="s">
        <v>91</v>
      </c>
      <c r="P2546" s="12" t="s">
        <v>91</v>
      </c>
      <c r="Q2546" s="12" t="s">
        <v>371</v>
      </c>
      <c r="R2546" s="12" t="s">
        <v>3332</v>
      </c>
      <c r="S2546" s="12" t="s">
        <v>16597</v>
      </c>
      <c r="T2546" s="12" t="s">
        <v>19607</v>
      </c>
      <c r="U2546" s="12" t="s">
        <v>3808</v>
      </c>
      <c r="V2546" s="12" t="s">
        <v>9962</v>
      </c>
      <c r="W2546" s="12" t="s">
        <v>3</v>
      </c>
      <c r="X2546" s="12" t="s">
        <v>15693</v>
      </c>
      <c r="Y2546" s="12" t="s">
        <v>18300</v>
      </c>
      <c r="Z2546" s="12" t="s">
        <v>20615</v>
      </c>
    </row>
    <row r="2547" spans="1:26">
      <c r="A2547" s="12" t="s">
        <v>177</v>
      </c>
      <c r="B2547" s="12" t="s">
        <v>20616</v>
      </c>
      <c r="C2547" s="12" t="s">
        <v>20617</v>
      </c>
      <c r="D2547" s="12" t="s">
        <v>20618</v>
      </c>
      <c r="E2547" s="12" t="s">
        <v>20387</v>
      </c>
      <c r="F2547" s="12" t="s">
        <v>1051</v>
      </c>
      <c r="G2547" s="12" t="s">
        <v>1502</v>
      </c>
      <c r="H2547" s="12" t="s">
        <v>1504</v>
      </c>
      <c r="I2547" s="12" t="s">
        <v>1051</v>
      </c>
      <c r="J2547" s="12" t="s">
        <v>3800</v>
      </c>
      <c r="K2547" s="12" t="s">
        <v>1051</v>
      </c>
      <c r="L2547" s="12" t="s">
        <v>371</v>
      </c>
      <c r="M2547" s="12" t="s">
        <v>371</v>
      </c>
      <c r="N2547" s="12" t="s">
        <v>371</v>
      </c>
      <c r="O2547" s="12" t="s">
        <v>371</v>
      </c>
      <c r="P2547" s="12" t="s">
        <v>91</v>
      </c>
      <c r="Q2547" s="12" t="s">
        <v>371</v>
      </c>
      <c r="R2547" s="12" t="s">
        <v>371</v>
      </c>
      <c r="S2547" s="12" t="s">
        <v>4799</v>
      </c>
      <c r="T2547" s="12" t="s">
        <v>20619</v>
      </c>
      <c r="U2547" s="12" t="s">
        <v>16519</v>
      </c>
      <c r="V2547" s="12" t="s">
        <v>9962</v>
      </c>
      <c r="W2547" s="12" t="s">
        <v>3</v>
      </c>
      <c r="X2547" s="12" t="s">
        <v>1814</v>
      </c>
      <c r="Y2547" s="12" t="s">
        <v>1814</v>
      </c>
      <c r="Z2547" s="12" t="s">
        <v>12937</v>
      </c>
    </row>
    <row r="2548" spans="1:26">
      <c r="A2548" s="12" t="s">
        <v>177</v>
      </c>
      <c r="B2548" s="12" t="s">
        <v>20620</v>
      </c>
      <c r="C2548" s="12" t="s">
        <v>20621</v>
      </c>
      <c r="D2548" s="12" t="s">
        <v>20622</v>
      </c>
      <c r="E2548" s="12" t="s">
        <v>20387</v>
      </c>
      <c r="F2548" s="12" t="s">
        <v>1051</v>
      </c>
      <c r="G2548" s="12" t="s">
        <v>1546</v>
      </c>
      <c r="H2548" s="12" t="s">
        <v>1504</v>
      </c>
      <c r="I2548" s="12" t="s">
        <v>3800</v>
      </c>
      <c r="J2548" s="12" t="s">
        <v>3800</v>
      </c>
      <c r="K2548" s="12" t="s">
        <v>3800</v>
      </c>
      <c r="L2548" s="12" t="s">
        <v>3522</v>
      </c>
      <c r="M2548" s="12" t="s">
        <v>371</v>
      </c>
      <c r="N2548" s="12" t="s">
        <v>2315</v>
      </c>
      <c r="O2548" s="12" t="s">
        <v>91</v>
      </c>
      <c r="P2548" s="12" t="s">
        <v>91</v>
      </c>
      <c r="Q2548" s="12" t="s">
        <v>91</v>
      </c>
      <c r="R2548" s="12" t="s">
        <v>2292</v>
      </c>
      <c r="S2548" s="12" t="s">
        <v>15518</v>
      </c>
      <c r="T2548" s="12" t="s">
        <v>20623</v>
      </c>
      <c r="U2548" s="12" t="s">
        <v>3808</v>
      </c>
      <c r="V2548" s="12" t="s">
        <v>372</v>
      </c>
      <c r="W2548" s="12" t="s">
        <v>3</v>
      </c>
      <c r="X2548" s="12" t="s">
        <v>12881</v>
      </c>
      <c r="Y2548" s="12" t="s">
        <v>10156</v>
      </c>
      <c r="Z2548" s="12" t="s">
        <v>20624</v>
      </c>
    </row>
    <row r="2549" spans="1:26">
      <c r="A2549" s="12" t="s">
        <v>177</v>
      </c>
      <c r="B2549" s="12" t="s">
        <v>20625</v>
      </c>
      <c r="C2549" s="12" t="s">
        <v>20626</v>
      </c>
      <c r="D2549" s="12" t="s">
        <v>20627</v>
      </c>
      <c r="E2549" s="12" t="s">
        <v>20387</v>
      </c>
      <c r="F2549" s="12" t="s">
        <v>1482</v>
      </c>
      <c r="G2549" s="12" t="s">
        <v>1613</v>
      </c>
      <c r="H2549" s="12" t="s">
        <v>3800</v>
      </c>
      <c r="I2549" s="12" t="s">
        <v>3800</v>
      </c>
      <c r="J2549" s="12" t="s">
        <v>3800</v>
      </c>
      <c r="K2549" s="12" t="s">
        <v>3800</v>
      </c>
      <c r="L2549" s="12" t="s">
        <v>371</v>
      </c>
      <c r="M2549" s="12" t="s">
        <v>3363</v>
      </c>
      <c r="N2549" s="12" t="s">
        <v>91</v>
      </c>
      <c r="O2549" s="12" t="s">
        <v>91</v>
      </c>
      <c r="P2549" s="12" t="s">
        <v>91</v>
      </c>
      <c r="Q2549" s="12" t="s">
        <v>91</v>
      </c>
      <c r="R2549" s="12" t="s">
        <v>2292</v>
      </c>
      <c r="S2549" s="12" t="s">
        <v>14763</v>
      </c>
      <c r="T2549" s="12" t="s">
        <v>19127</v>
      </c>
      <c r="U2549" s="12" t="s">
        <v>3808</v>
      </c>
      <c r="V2549" s="12" t="s">
        <v>372</v>
      </c>
      <c r="W2549" s="12" t="s">
        <v>3</v>
      </c>
      <c r="X2549" s="12" t="s">
        <v>17176</v>
      </c>
      <c r="Y2549" s="12" t="s">
        <v>17566</v>
      </c>
      <c r="Z2549" s="12" t="s">
        <v>20495</v>
      </c>
    </row>
    <row r="2550" spans="1:26">
      <c r="A2550" s="12" t="s">
        <v>177</v>
      </c>
      <c r="B2550" s="12" t="s">
        <v>20628</v>
      </c>
      <c r="C2550" s="12" t="s">
        <v>20629</v>
      </c>
      <c r="D2550" s="12" t="s">
        <v>20630</v>
      </c>
      <c r="E2550" s="12" t="s">
        <v>20387</v>
      </c>
      <c r="F2550" s="12" t="s">
        <v>1482</v>
      </c>
      <c r="G2550" s="12" t="s">
        <v>1592</v>
      </c>
      <c r="H2550" s="12" t="s">
        <v>3800</v>
      </c>
      <c r="I2550" s="12" t="s">
        <v>3800</v>
      </c>
      <c r="J2550" s="12" t="s">
        <v>3800</v>
      </c>
      <c r="K2550" s="12" t="s">
        <v>1051</v>
      </c>
      <c r="L2550" s="12" t="s">
        <v>3522</v>
      </c>
      <c r="M2550" s="12" t="s">
        <v>4769</v>
      </c>
      <c r="N2550" s="12" t="s">
        <v>91</v>
      </c>
      <c r="O2550" s="12" t="s">
        <v>91</v>
      </c>
      <c r="P2550" s="12" t="s">
        <v>91</v>
      </c>
      <c r="Q2550" s="12" t="s">
        <v>371</v>
      </c>
      <c r="R2550" s="12" t="s">
        <v>3663</v>
      </c>
      <c r="S2550" s="12" t="s">
        <v>12389</v>
      </c>
      <c r="T2550" s="12" t="s">
        <v>10568</v>
      </c>
      <c r="U2550" s="12" t="s">
        <v>3808</v>
      </c>
      <c r="V2550" s="12" t="s">
        <v>9962</v>
      </c>
      <c r="W2550" s="12" t="s">
        <v>10</v>
      </c>
      <c r="X2550" s="12" t="s">
        <v>15258</v>
      </c>
      <c r="Y2550" s="12" t="s">
        <v>13332</v>
      </c>
      <c r="Z2550" s="12" t="s">
        <v>20631</v>
      </c>
    </row>
    <row r="2551" spans="1:26">
      <c r="A2551" s="12" t="s">
        <v>177</v>
      </c>
      <c r="B2551" s="12" t="s">
        <v>20632</v>
      </c>
      <c r="C2551" s="12" t="s">
        <v>20633</v>
      </c>
      <c r="D2551" s="12" t="s">
        <v>20634</v>
      </c>
      <c r="E2551" s="12" t="s">
        <v>20387</v>
      </c>
      <c r="F2551" s="12" t="s">
        <v>1502</v>
      </c>
      <c r="G2551" s="12" t="s">
        <v>1547</v>
      </c>
      <c r="H2551" s="12" t="s">
        <v>1051</v>
      </c>
      <c r="I2551" s="12" t="s">
        <v>3800</v>
      </c>
      <c r="J2551" s="12" t="s">
        <v>3800</v>
      </c>
      <c r="K2551" s="12" t="s">
        <v>3800</v>
      </c>
      <c r="L2551" s="12" t="s">
        <v>371</v>
      </c>
      <c r="M2551" s="12" t="s">
        <v>371</v>
      </c>
      <c r="N2551" s="12" t="s">
        <v>371</v>
      </c>
      <c r="O2551" s="12" t="s">
        <v>91</v>
      </c>
      <c r="P2551" s="12" t="s">
        <v>91</v>
      </c>
      <c r="Q2551" s="12" t="s">
        <v>91</v>
      </c>
      <c r="R2551" s="12" t="s">
        <v>371</v>
      </c>
      <c r="S2551" s="12" t="s">
        <v>15031</v>
      </c>
      <c r="T2551" s="12" t="s">
        <v>7191</v>
      </c>
      <c r="U2551" s="12" t="s">
        <v>3808</v>
      </c>
      <c r="V2551" s="12" t="s">
        <v>372</v>
      </c>
      <c r="W2551" s="12" t="s">
        <v>3</v>
      </c>
      <c r="X2551" s="12" t="s">
        <v>1814</v>
      </c>
      <c r="Y2551" s="12" t="s">
        <v>1814</v>
      </c>
      <c r="Z2551" s="12" t="s">
        <v>12937</v>
      </c>
    </row>
    <row r="2552" spans="1:26">
      <c r="A2552" s="12" t="s">
        <v>177</v>
      </c>
      <c r="B2552" s="12" t="s">
        <v>1682</v>
      </c>
      <c r="C2552" s="12" t="s">
        <v>20635</v>
      </c>
      <c r="D2552" s="12" t="s">
        <v>20636</v>
      </c>
      <c r="E2552" s="12" t="s">
        <v>20387</v>
      </c>
      <c r="F2552" s="12" t="s">
        <v>1547</v>
      </c>
      <c r="G2552" s="12" t="s">
        <v>1051</v>
      </c>
      <c r="H2552" s="12" t="s">
        <v>1502</v>
      </c>
      <c r="I2552" s="12" t="s">
        <v>3800</v>
      </c>
      <c r="J2552" s="12" t="s">
        <v>3800</v>
      </c>
      <c r="K2552" s="12" t="s">
        <v>3800</v>
      </c>
      <c r="L2552" s="12" t="s">
        <v>3663</v>
      </c>
      <c r="M2552" s="12" t="s">
        <v>3522</v>
      </c>
      <c r="N2552" s="12" t="s">
        <v>2696</v>
      </c>
      <c r="O2552" s="12" t="s">
        <v>91</v>
      </c>
      <c r="P2552" s="12" t="s">
        <v>91</v>
      </c>
      <c r="Q2552" s="12" t="s">
        <v>91</v>
      </c>
      <c r="R2552" s="12" t="s">
        <v>3663</v>
      </c>
      <c r="S2552" s="12" t="s">
        <v>18736</v>
      </c>
      <c r="T2552" s="12" t="s">
        <v>91</v>
      </c>
      <c r="U2552" s="12" t="s">
        <v>3808</v>
      </c>
      <c r="V2552" s="12" t="s">
        <v>372</v>
      </c>
      <c r="W2552" s="12" t="s">
        <v>2</v>
      </c>
      <c r="X2552" s="12" t="s">
        <v>13738</v>
      </c>
      <c r="Y2552" s="12" t="s">
        <v>17358</v>
      </c>
      <c r="Z2552" s="12" t="s">
        <v>20637</v>
      </c>
    </row>
    <row r="2553" spans="1:26">
      <c r="A2553" s="12" t="s">
        <v>177</v>
      </c>
      <c r="B2553" s="12" t="s">
        <v>20638</v>
      </c>
      <c r="C2553" s="12" t="s">
        <v>20639</v>
      </c>
      <c r="D2553" s="12" t="s">
        <v>20640</v>
      </c>
      <c r="E2553" s="12" t="s">
        <v>20387</v>
      </c>
      <c r="F2553" s="12" t="s">
        <v>1547</v>
      </c>
      <c r="G2553" s="12" t="s">
        <v>1482</v>
      </c>
      <c r="H2553" s="12" t="s">
        <v>1504</v>
      </c>
      <c r="I2553" s="12" t="s">
        <v>3800</v>
      </c>
      <c r="J2553" s="12" t="s">
        <v>3800</v>
      </c>
      <c r="K2553" s="12" t="s">
        <v>3800</v>
      </c>
      <c r="L2553" s="12" t="s">
        <v>2038</v>
      </c>
      <c r="M2553" s="12" t="s">
        <v>375</v>
      </c>
      <c r="N2553" s="12" t="s">
        <v>3522</v>
      </c>
      <c r="O2553" s="12" t="s">
        <v>91</v>
      </c>
      <c r="P2553" s="12" t="s">
        <v>91</v>
      </c>
      <c r="Q2553" s="12" t="s">
        <v>91</v>
      </c>
      <c r="R2553" s="12" t="s">
        <v>3074</v>
      </c>
      <c r="S2553" s="12" t="s">
        <v>14763</v>
      </c>
      <c r="T2553" s="12" t="s">
        <v>91</v>
      </c>
      <c r="U2553" s="12" t="s">
        <v>3808</v>
      </c>
      <c r="V2553" s="12" t="s">
        <v>372</v>
      </c>
      <c r="W2553" s="12" t="s">
        <v>2</v>
      </c>
      <c r="X2553" s="12" t="s">
        <v>15926</v>
      </c>
      <c r="Y2553" s="12" t="s">
        <v>1683</v>
      </c>
      <c r="Z2553" s="12" t="s">
        <v>20641</v>
      </c>
    </row>
    <row r="2554" spans="1:26">
      <c r="A2554" s="12" t="s">
        <v>177</v>
      </c>
      <c r="B2554" s="12" t="s">
        <v>20642</v>
      </c>
      <c r="C2554" s="12" t="s">
        <v>20643</v>
      </c>
      <c r="D2554" s="12" t="s">
        <v>20644</v>
      </c>
      <c r="E2554" s="12" t="s">
        <v>20387</v>
      </c>
      <c r="F2554" s="12" t="s">
        <v>1592</v>
      </c>
      <c r="G2554" s="12" t="s">
        <v>1051</v>
      </c>
      <c r="H2554" s="12" t="s">
        <v>1482</v>
      </c>
      <c r="I2554" s="12" t="s">
        <v>3800</v>
      </c>
      <c r="J2554" s="12" t="s">
        <v>3800</v>
      </c>
      <c r="K2554" s="12" t="s">
        <v>3800</v>
      </c>
      <c r="L2554" s="12" t="s">
        <v>3492</v>
      </c>
      <c r="M2554" s="12" t="s">
        <v>371</v>
      </c>
      <c r="N2554" s="12" t="s">
        <v>375</v>
      </c>
      <c r="O2554" s="12" t="s">
        <v>91</v>
      </c>
      <c r="P2554" s="12" t="s">
        <v>91</v>
      </c>
      <c r="Q2554" s="12" t="s">
        <v>91</v>
      </c>
      <c r="R2554" s="12" t="s">
        <v>2038</v>
      </c>
      <c r="S2554" s="12" t="s">
        <v>10482</v>
      </c>
      <c r="T2554" s="12" t="s">
        <v>91</v>
      </c>
      <c r="U2554" s="12" t="s">
        <v>3808</v>
      </c>
      <c r="V2554" s="12" t="s">
        <v>372</v>
      </c>
      <c r="W2554" s="12" t="s">
        <v>3</v>
      </c>
      <c r="X2554" s="12" t="s">
        <v>15850</v>
      </c>
      <c r="Y2554" s="12" t="s">
        <v>8797</v>
      </c>
      <c r="Z2554" s="12" t="s">
        <v>20499</v>
      </c>
    </row>
    <row r="2555" spans="1:26">
      <c r="A2555" s="12" t="s">
        <v>177</v>
      </c>
      <c r="B2555" s="12" t="s">
        <v>20645</v>
      </c>
      <c r="C2555" s="12" t="s">
        <v>20646</v>
      </c>
      <c r="D2555" s="12" t="s">
        <v>20647</v>
      </c>
      <c r="E2555" s="12" t="s">
        <v>20387</v>
      </c>
      <c r="F2555" s="12" t="s">
        <v>3800</v>
      </c>
      <c r="G2555" s="12" t="s">
        <v>3800</v>
      </c>
      <c r="H2555" s="12" t="s">
        <v>3800</v>
      </c>
      <c r="I2555" s="12" t="s">
        <v>3800</v>
      </c>
      <c r="J2555" s="12" t="s">
        <v>3800</v>
      </c>
      <c r="K2555" s="12" t="s">
        <v>1657</v>
      </c>
      <c r="L2555" s="12" t="s">
        <v>91</v>
      </c>
      <c r="M2555" s="12" t="s">
        <v>91</v>
      </c>
      <c r="N2555" s="12" t="s">
        <v>91</v>
      </c>
      <c r="O2555" s="12" t="s">
        <v>91</v>
      </c>
      <c r="P2555" s="12" t="s">
        <v>91</v>
      </c>
      <c r="Q2555" s="12" t="s">
        <v>471</v>
      </c>
      <c r="R2555" s="12" t="s">
        <v>471</v>
      </c>
      <c r="S2555" s="12" t="s">
        <v>91</v>
      </c>
      <c r="T2555" s="12" t="s">
        <v>8581</v>
      </c>
      <c r="U2555" s="12" t="s">
        <v>3808</v>
      </c>
      <c r="V2555" s="12" t="s">
        <v>6841</v>
      </c>
      <c r="W2555" s="12" t="s">
        <v>91</v>
      </c>
      <c r="X2555" s="12" t="s">
        <v>20648</v>
      </c>
      <c r="Y2555" s="12" t="s">
        <v>20648</v>
      </c>
      <c r="Z2555" s="12" t="s">
        <v>91</v>
      </c>
    </row>
    <row r="2556" spans="1:26">
      <c r="A2556" s="12" t="s">
        <v>177</v>
      </c>
      <c r="B2556" s="12" t="s">
        <v>20649</v>
      </c>
      <c r="C2556" s="12" t="s">
        <v>20650</v>
      </c>
      <c r="D2556" s="12" t="s">
        <v>20651</v>
      </c>
      <c r="E2556" s="12" t="s">
        <v>20387</v>
      </c>
      <c r="F2556" s="12" t="s">
        <v>1053</v>
      </c>
      <c r="G2556" s="12" t="s">
        <v>3800</v>
      </c>
      <c r="H2556" s="12" t="s">
        <v>3800</v>
      </c>
      <c r="I2556" s="12" t="s">
        <v>3800</v>
      </c>
      <c r="J2556" s="12" t="s">
        <v>3800</v>
      </c>
      <c r="K2556" s="12" t="s">
        <v>1051</v>
      </c>
      <c r="L2556" s="12" t="s">
        <v>3522</v>
      </c>
      <c r="M2556" s="12" t="s">
        <v>91</v>
      </c>
      <c r="N2556" s="12" t="s">
        <v>91</v>
      </c>
      <c r="O2556" s="12" t="s">
        <v>91</v>
      </c>
      <c r="P2556" s="12" t="s">
        <v>91</v>
      </c>
      <c r="Q2556" s="12" t="s">
        <v>371</v>
      </c>
      <c r="R2556" s="12" t="s">
        <v>6802</v>
      </c>
      <c r="S2556" s="12" t="s">
        <v>14283</v>
      </c>
      <c r="T2556" s="12" t="s">
        <v>16903</v>
      </c>
      <c r="U2556" s="12" t="s">
        <v>3808</v>
      </c>
      <c r="V2556" s="12" t="s">
        <v>9962</v>
      </c>
      <c r="W2556" s="12" t="s">
        <v>3</v>
      </c>
      <c r="X2556" s="12" t="s">
        <v>1814</v>
      </c>
      <c r="Y2556" s="12" t="s">
        <v>1814</v>
      </c>
      <c r="Z2556" s="12" t="s">
        <v>12937</v>
      </c>
    </row>
    <row r="2557" spans="1:26">
      <c r="A2557" s="12" t="s">
        <v>177</v>
      </c>
      <c r="B2557" s="12" t="s">
        <v>20652</v>
      </c>
      <c r="C2557" s="12" t="s">
        <v>20653</v>
      </c>
      <c r="D2557" s="12" t="s">
        <v>20654</v>
      </c>
      <c r="E2557" s="12" t="s">
        <v>20387</v>
      </c>
      <c r="F2557" s="12" t="s">
        <v>1613</v>
      </c>
      <c r="G2557" s="12" t="s">
        <v>3800</v>
      </c>
      <c r="H2557" s="12" t="s">
        <v>3800</v>
      </c>
      <c r="I2557" s="12" t="s">
        <v>3800</v>
      </c>
      <c r="J2557" s="12" t="s">
        <v>1482</v>
      </c>
      <c r="K2557" s="12" t="s">
        <v>3800</v>
      </c>
      <c r="L2557" s="12" t="s">
        <v>3363</v>
      </c>
      <c r="M2557" s="12" t="s">
        <v>91</v>
      </c>
      <c r="N2557" s="12" t="s">
        <v>91</v>
      </c>
      <c r="O2557" s="12" t="s">
        <v>91</v>
      </c>
      <c r="P2557" s="12" t="s">
        <v>375</v>
      </c>
      <c r="Q2557" s="12" t="s">
        <v>91</v>
      </c>
      <c r="R2557" s="12" t="s">
        <v>2773</v>
      </c>
      <c r="S2557" s="12" t="s">
        <v>14763</v>
      </c>
      <c r="T2557" s="12" t="s">
        <v>18958</v>
      </c>
      <c r="U2557" s="12" t="s">
        <v>9734</v>
      </c>
      <c r="V2557" s="12" t="s">
        <v>372</v>
      </c>
      <c r="W2557" s="12" t="s">
        <v>3</v>
      </c>
      <c r="X2557" s="12" t="s">
        <v>16148</v>
      </c>
      <c r="Y2557" s="12" t="s">
        <v>19052</v>
      </c>
      <c r="Z2557" s="12" t="s">
        <v>20655</v>
      </c>
    </row>
    <row r="2558" spans="1:26">
      <c r="A2558" s="12" t="s">
        <v>177</v>
      </c>
      <c r="B2558" s="12" t="s">
        <v>20656</v>
      </c>
      <c r="C2558" s="12" t="s">
        <v>20657</v>
      </c>
      <c r="D2558" s="12" t="s">
        <v>20658</v>
      </c>
      <c r="E2558" s="12" t="s">
        <v>20387</v>
      </c>
      <c r="F2558" s="12" t="s">
        <v>1504</v>
      </c>
      <c r="G2558" s="12" t="s">
        <v>1502</v>
      </c>
      <c r="H2558" s="12" t="s">
        <v>1051</v>
      </c>
      <c r="I2558" s="12" t="s">
        <v>3800</v>
      </c>
      <c r="J2558" s="12" t="s">
        <v>3800</v>
      </c>
      <c r="K2558" s="12" t="s">
        <v>1482</v>
      </c>
      <c r="L2558" s="12" t="s">
        <v>371</v>
      </c>
      <c r="M2558" s="12" t="s">
        <v>371</v>
      </c>
      <c r="N2558" s="12" t="s">
        <v>3522</v>
      </c>
      <c r="O2558" s="12" t="s">
        <v>91</v>
      </c>
      <c r="P2558" s="12" t="s">
        <v>91</v>
      </c>
      <c r="Q2558" s="12" t="s">
        <v>371</v>
      </c>
      <c r="R2558" s="12" t="s">
        <v>3332</v>
      </c>
      <c r="S2558" s="12" t="s">
        <v>9864</v>
      </c>
      <c r="T2558" s="12" t="s">
        <v>19631</v>
      </c>
      <c r="U2558" s="12" t="s">
        <v>3808</v>
      </c>
      <c r="V2558" s="12" t="s">
        <v>469</v>
      </c>
      <c r="W2558" s="12" t="s">
        <v>3</v>
      </c>
      <c r="X2558" s="12" t="s">
        <v>10318</v>
      </c>
      <c r="Y2558" s="12" t="s">
        <v>14450</v>
      </c>
      <c r="Z2558" s="12" t="s">
        <v>20485</v>
      </c>
    </row>
    <row r="2559" spans="1:26">
      <c r="A2559" s="12" t="s">
        <v>177</v>
      </c>
      <c r="B2559" s="12" t="s">
        <v>20659</v>
      </c>
      <c r="C2559" s="12" t="s">
        <v>20660</v>
      </c>
      <c r="D2559" s="12" t="s">
        <v>20661</v>
      </c>
      <c r="E2559" s="12" t="s">
        <v>20387</v>
      </c>
      <c r="F2559" s="12" t="s">
        <v>1613</v>
      </c>
      <c r="G2559" s="12" t="s">
        <v>1051</v>
      </c>
      <c r="H2559" s="12" t="s">
        <v>1051</v>
      </c>
      <c r="I2559" s="12" t="s">
        <v>3800</v>
      </c>
      <c r="J2559" s="12" t="s">
        <v>3800</v>
      </c>
      <c r="K2559" s="12" t="s">
        <v>3800</v>
      </c>
      <c r="L2559" s="12" t="s">
        <v>4104</v>
      </c>
      <c r="M2559" s="12" t="s">
        <v>3522</v>
      </c>
      <c r="N2559" s="12" t="s">
        <v>3522</v>
      </c>
      <c r="O2559" s="12" t="s">
        <v>91</v>
      </c>
      <c r="P2559" s="12" t="s">
        <v>91</v>
      </c>
      <c r="Q2559" s="12" t="s">
        <v>91</v>
      </c>
      <c r="R2559" s="12" t="s">
        <v>6802</v>
      </c>
      <c r="S2559" s="12" t="s">
        <v>15721</v>
      </c>
      <c r="T2559" s="12" t="s">
        <v>10568</v>
      </c>
      <c r="U2559" s="12" t="s">
        <v>3808</v>
      </c>
      <c r="V2559" s="12" t="s">
        <v>372</v>
      </c>
      <c r="W2559" s="12" t="s">
        <v>2</v>
      </c>
      <c r="X2559" s="12" t="s">
        <v>15565</v>
      </c>
      <c r="Y2559" s="12" t="s">
        <v>18732</v>
      </c>
      <c r="Z2559" s="12" t="s">
        <v>20662</v>
      </c>
    </row>
    <row r="2560" spans="1:26">
      <c r="A2560" s="12" t="s">
        <v>909</v>
      </c>
      <c r="B2560" s="12" t="s">
        <v>20663</v>
      </c>
      <c r="C2560" s="12" t="s">
        <v>20664</v>
      </c>
      <c r="D2560" s="12" t="s">
        <v>1462</v>
      </c>
      <c r="E2560" s="12" t="s">
        <v>20665</v>
      </c>
      <c r="F2560" s="12" t="s">
        <v>20666</v>
      </c>
      <c r="G2560" s="12" t="s">
        <v>20667</v>
      </c>
      <c r="H2560" s="12" t="s">
        <v>20668</v>
      </c>
      <c r="I2560" s="12" t="s">
        <v>20669</v>
      </c>
      <c r="J2560" s="12" t="s">
        <v>20670</v>
      </c>
      <c r="K2560" s="12" t="s">
        <v>20671</v>
      </c>
      <c r="L2560" s="12" t="s">
        <v>20672</v>
      </c>
      <c r="M2560" s="12" t="s">
        <v>20673</v>
      </c>
      <c r="N2560" s="12" t="s">
        <v>20674</v>
      </c>
      <c r="O2560" s="12" t="s">
        <v>20675</v>
      </c>
      <c r="P2560" s="12" t="s">
        <v>20676</v>
      </c>
      <c r="Q2560" s="12" t="s">
        <v>20677</v>
      </c>
      <c r="R2560" s="12" t="s">
        <v>20678</v>
      </c>
      <c r="S2560" s="12" t="s">
        <v>20679</v>
      </c>
      <c r="T2560" s="12" t="s">
        <v>20680</v>
      </c>
      <c r="U2560" s="12" t="s">
        <v>20681</v>
      </c>
      <c r="V2560" s="12" t="s">
        <v>20682</v>
      </c>
      <c r="W2560" s="12" t="s">
        <v>3</v>
      </c>
      <c r="X2560" s="12" t="s">
        <v>1051</v>
      </c>
      <c r="Y2560" s="12" t="s">
        <v>1051</v>
      </c>
      <c r="Z2560" s="12" t="s">
        <v>20683</v>
      </c>
    </row>
    <row r="2561" spans="1:26">
      <c r="A2561" s="12" t="s">
        <v>909</v>
      </c>
      <c r="B2561" s="12" t="s">
        <v>20684</v>
      </c>
      <c r="C2561" s="12" t="s">
        <v>20685</v>
      </c>
      <c r="D2561" s="12" t="s">
        <v>1484</v>
      </c>
      <c r="E2561" s="12" t="s">
        <v>20686</v>
      </c>
      <c r="F2561" s="12" t="s">
        <v>20687</v>
      </c>
      <c r="G2561" s="12" t="s">
        <v>20688</v>
      </c>
      <c r="H2561" s="12" t="s">
        <v>20689</v>
      </c>
      <c r="I2561" s="12" t="s">
        <v>20690</v>
      </c>
      <c r="J2561" s="12" t="s">
        <v>20691</v>
      </c>
      <c r="K2561" s="12" t="s">
        <v>20692</v>
      </c>
      <c r="L2561" s="12" t="s">
        <v>20693</v>
      </c>
      <c r="M2561" s="12" t="s">
        <v>20694</v>
      </c>
      <c r="N2561" s="12" t="s">
        <v>20695</v>
      </c>
      <c r="O2561" s="12" t="s">
        <v>20696</v>
      </c>
      <c r="P2561" s="12" t="s">
        <v>20697</v>
      </c>
      <c r="Q2561" s="12" t="s">
        <v>20698</v>
      </c>
      <c r="R2561" s="12" t="s">
        <v>20699</v>
      </c>
      <c r="S2561" s="12" t="s">
        <v>20700</v>
      </c>
      <c r="T2561" s="12" t="s">
        <v>20701</v>
      </c>
      <c r="U2561" s="12" t="s">
        <v>20702</v>
      </c>
      <c r="V2561" s="12" t="s">
        <v>20703</v>
      </c>
      <c r="W2561" s="12" t="s">
        <v>3</v>
      </c>
      <c r="X2561" s="12" t="s">
        <v>1502</v>
      </c>
      <c r="Y2561" s="12" t="s">
        <v>1502</v>
      </c>
      <c r="Z2561" s="12" t="s">
        <v>20704</v>
      </c>
    </row>
    <row r="2562" spans="1:26">
      <c r="A2562" s="12" t="s">
        <v>909</v>
      </c>
      <c r="B2562" s="12" t="s">
        <v>20705</v>
      </c>
      <c r="C2562" s="12" t="s">
        <v>20706</v>
      </c>
      <c r="D2562" s="12" t="s">
        <v>1506</v>
      </c>
      <c r="E2562" s="12" t="s">
        <v>20707</v>
      </c>
      <c r="F2562" s="12" t="s">
        <v>20708</v>
      </c>
      <c r="G2562" s="12" t="s">
        <v>20709</v>
      </c>
      <c r="H2562" s="12" t="s">
        <v>20710</v>
      </c>
      <c r="I2562" s="12" t="s">
        <v>20711</v>
      </c>
      <c r="J2562" s="12" t="s">
        <v>20712</v>
      </c>
      <c r="K2562" s="12" t="s">
        <v>20713</v>
      </c>
      <c r="L2562" s="12" t="s">
        <v>20714</v>
      </c>
      <c r="M2562" s="12" t="s">
        <v>20715</v>
      </c>
      <c r="N2562" s="12" t="s">
        <v>20716</v>
      </c>
      <c r="O2562" s="12" t="s">
        <v>20717</v>
      </c>
      <c r="P2562" s="12" t="s">
        <v>20718</v>
      </c>
      <c r="Q2562" s="12" t="s">
        <v>17560</v>
      </c>
      <c r="R2562" s="12" t="s">
        <v>20719</v>
      </c>
      <c r="S2562" s="12" t="s">
        <v>20720</v>
      </c>
      <c r="T2562" s="12" t="s">
        <v>20721</v>
      </c>
      <c r="U2562" s="12" t="s">
        <v>20722</v>
      </c>
      <c r="V2562" s="12" t="s">
        <v>20723</v>
      </c>
      <c r="W2562" s="12" t="s">
        <v>3</v>
      </c>
      <c r="X2562" s="12" t="s">
        <v>1482</v>
      </c>
      <c r="Y2562" s="12" t="s">
        <v>1482</v>
      </c>
      <c r="Z2562" s="12" t="s">
        <v>20724</v>
      </c>
    </row>
    <row r="2563" spans="1:26">
      <c r="A2563" s="12" t="s">
        <v>909</v>
      </c>
      <c r="B2563" s="12" t="s">
        <v>20725</v>
      </c>
      <c r="C2563" s="12" t="s">
        <v>20726</v>
      </c>
      <c r="D2563" s="12" t="s">
        <v>1527</v>
      </c>
      <c r="E2563" s="12" t="s">
        <v>6454</v>
      </c>
      <c r="F2563" s="12" t="s">
        <v>20727</v>
      </c>
      <c r="G2563" s="12" t="s">
        <v>20728</v>
      </c>
      <c r="H2563" s="12" t="s">
        <v>20729</v>
      </c>
      <c r="I2563" s="12" t="s">
        <v>20730</v>
      </c>
      <c r="J2563" s="12" t="s">
        <v>20731</v>
      </c>
      <c r="K2563" s="12" t="s">
        <v>20732</v>
      </c>
      <c r="L2563" s="12" t="s">
        <v>20733</v>
      </c>
      <c r="M2563" s="12" t="s">
        <v>20734</v>
      </c>
      <c r="N2563" s="12" t="s">
        <v>20735</v>
      </c>
      <c r="O2563" s="12" t="s">
        <v>20736</v>
      </c>
      <c r="P2563" s="12" t="s">
        <v>20737</v>
      </c>
      <c r="Q2563" s="12" t="s">
        <v>20738</v>
      </c>
      <c r="R2563" s="12" t="s">
        <v>20739</v>
      </c>
      <c r="S2563" s="12" t="s">
        <v>20740</v>
      </c>
      <c r="T2563" s="12" t="s">
        <v>20741</v>
      </c>
      <c r="U2563" s="12" t="s">
        <v>20742</v>
      </c>
      <c r="V2563" s="12" t="s">
        <v>20743</v>
      </c>
      <c r="W2563" s="12" t="s">
        <v>10</v>
      </c>
      <c r="X2563" s="12" t="s">
        <v>1546</v>
      </c>
      <c r="Y2563" s="12" t="s">
        <v>1546</v>
      </c>
      <c r="Z2563" s="12" t="s">
        <v>20744</v>
      </c>
    </row>
    <row r="2564" spans="1:26">
      <c r="A2564" s="12" t="s">
        <v>909</v>
      </c>
      <c r="B2564" s="12" t="s">
        <v>20745</v>
      </c>
      <c r="C2564" s="12" t="s">
        <v>20746</v>
      </c>
      <c r="D2564" s="12" t="s">
        <v>1550</v>
      </c>
      <c r="E2564" s="12" t="s">
        <v>15692</v>
      </c>
      <c r="F2564" s="12" t="s">
        <v>20747</v>
      </c>
      <c r="G2564" s="12" t="s">
        <v>20748</v>
      </c>
      <c r="H2564" s="12" t="s">
        <v>20749</v>
      </c>
      <c r="I2564" s="12" t="s">
        <v>20750</v>
      </c>
      <c r="J2564" s="12" t="s">
        <v>20751</v>
      </c>
      <c r="K2564" s="12" t="s">
        <v>20752</v>
      </c>
      <c r="L2564" s="12" t="s">
        <v>20753</v>
      </c>
      <c r="M2564" s="12" t="s">
        <v>20754</v>
      </c>
      <c r="N2564" s="12" t="s">
        <v>20755</v>
      </c>
      <c r="O2564" s="12" t="s">
        <v>20756</v>
      </c>
      <c r="P2564" s="12" t="s">
        <v>20757</v>
      </c>
      <c r="Q2564" s="12" t="s">
        <v>20758</v>
      </c>
      <c r="R2564" s="12" t="s">
        <v>20759</v>
      </c>
      <c r="S2564" s="12" t="s">
        <v>20760</v>
      </c>
      <c r="T2564" s="12" t="s">
        <v>20761</v>
      </c>
      <c r="U2564" s="12" t="s">
        <v>20762</v>
      </c>
      <c r="V2564" s="12" t="s">
        <v>9111</v>
      </c>
      <c r="W2564" s="12" t="s">
        <v>3</v>
      </c>
      <c r="X2564" s="12" t="s">
        <v>1504</v>
      </c>
      <c r="Y2564" s="12" t="s">
        <v>1504</v>
      </c>
      <c r="Z2564" s="12" t="s">
        <v>20763</v>
      </c>
    </row>
    <row r="2565" spans="1:26">
      <c r="A2565" s="12" t="s">
        <v>909</v>
      </c>
      <c r="B2565" s="12" t="s">
        <v>20764</v>
      </c>
      <c r="C2565" s="12" t="s">
        <v>20765</v>
      </c>
      <c r="D2565" s="12" t="s">
        <v>1571</v>
      </c>
      <c r="E2565" s="12" t="s">
        <v>11665</v>
      </c>
      <c r="F2565" s="12" t="s">
        <v>20766</v>
      </c>
      <c r="G2565" s="12" t="s">
        <v>20767</v>
      </c>
      <c r="H2565" s="12" t="s">
        <v>20768</v>
      </c>
      <c r="I2565" s="12" t="s">
        <v>20769</v>
      </c>
      <c r="J2565" s="12" t="s">
        <v>20770</v>
      </c>
      <c r="K2565" s="12" t="s">
        <v>20771</v>
      </c>
      <c r="L2565" s="12" t="s">
        <v>20772</v>
      </c>
      <c r="M2565" s="12" t="s">
        <v>20773</v>
      </c>
      <c r="N2565" s="12" t="s">
        <v>20774</v>
      </c>
      <c r="O2565" s="12" t="s">
        <v>20775</v>
      </c>
      <c r="P2565" s="12" t="s">
        <v>20776</v>
      </c>
      <c r="Q2565" s="12" t="s">
        <v>20777</v>
      </c>
      <c r="R2565" s="12" t="s">
        <v>20778</v>
      </c>
      <c r="S2565" s="12" t="s">
        <v>20779</v>
      </c>
      <c r="T2565" s="12" t="s">
        <v>20780</v>
      </c>
      <c r="U2565" s="12" t="s">
        <v>20781</v>
      </c>
      <c r="V2565" s="12" t="s">
        <v>20782</v>
      </c>
      <c r="W2565" s="12" t="s">
        <v>10</v>
      </c>
      <c r="X2565" s="12" t="s">
        <v>1657</v>
      </c>
      <c r="Y2565" s="12" t="s">
        <v>1657</v>
      </c>
      <c r="Z2565" s="12" t="s">
        <v>20783</v>
      </c>
    </row>
    <row r="2566" spans="1:26">
      <c r="A2566" s="12" t="s">
        <v>909</v>
      </c>
      <c r="B2566" s="12" t="s">
        <v>20784</v>
      </c>
      <c r="C2566" s="12" t="s">
        <v>20785</v>
      </c>
      <c r="D2566" s="12" t="s">
        <v>1594</v>
      </c>
      <c r="E2566" s="12" t="s">
        <v>10138</v>
      </c>
      <c r="F2566" s="12" t="s">
        <v>20786</v>
      </c>
      <c r="G2566" s="12" t="s">
        <v>20787</v>
      </c>
      <c r="H2566" s="12" t="s">
        <v>20788</v>
      </c>
      <c r="I2566" s="12" t="s">
        <v>20789</v>
      </c>
      <c r="J2566" s="12" t="s">
        <v>20790</v>
      </c>
      <c r="K2566" s="12" t="s">
        <v>20791</v>
      </c>
      <c r="L2566" s="12" t="s">
        <v>20792</v>
      </c>
      <c r="M2566" s="12" t="s">
        <v>20793</v>
      </c>
      <c r="N2566" s="12" t="s">
        <v>20794</v>
      </c>
      <c r="O2566" s="12" t="s">
        <v>20795</v>
      </c>
      <c r="P2566" s="12" t="s">
        <v>5013</v>
      </c>
      <c r="Q2566" s="12" t="s">
        <v>20796</v>
      </c>
      <c r="R2566" s="12" t="s">
        <v>20797</v>
      </c>
      <c r="S2566" s="12" t="s">
        <v>20798</v>
      </c>
      <c r="T2566" s="12" t="s">
        <v>20799</v>
      </c>
      <c r="U2566" s="12" t="s">
        <v>20800</v>
      </c>
      <c r="V2566" s="12" t="s">
        <v>20801</v>
      </c>
      <c r="W2566" s="12" t="s">
        <v>10</v>
      </c>
      <c r="X2566" s="12" t="s">
        <v>1613</v>
      </c>
      <c r="Y2566" s="12" t="s">
        <v>1592</v>
      </c>
      <c r="Z2566" s="12" t="s">
        <v>20802</v>
      </c>
    </row>
    <row r="2567" spans="1:26">
      <c r="A2567" s="12" t="s">
        <v>909</v>
      </c>
      <c r="B2567" s="12" t="s">
        <v>20803</v>
      </c>
      <c r="C2567" s="12" t="s">
        <v>20804</v>
      </c>
      <c r="D2567" s="12" t="s">
        <v>1637</v>
      </c>
      <c r="E2567" s="12" t="s">
        <v>12051</v>
      </c>
      <c r="F2567" s="12" t="s">
        <v>20805</v>
      </c>
      <c r="G2567" s="12" t="s">
        <v>20806</v>
      </c>
      <c r="H2567" s="12" t="s">
        <v>20807</v>
      </c>
      <c r="I2567" s="12" t="s">
        <v>20808</v>
      </c>
      <c r="J2567" s="12" t="s">
        <v>20809</v>
      </c>
      <c r="K2567" s="12" t="s">
        <v>20810</v>
      </c>
      <c r="L2567" s="12" t="s">
        <v>20811</v>
      </c>
      <c r="M2567" s="12" t="s">
        <v>20812</v>
      </c>
      <c r="N2567" s="12" t="s">
        <v>20813</v>
      </c>
      <c r="O2567" s="12" t="s">
        <v>20814</v>
      </c>
      <c r="P2567" s="12" t="s">
        <v>20815</v>
      </c>
      <c r="Q2567" s="12" t="s">
        <v>6016</v>
      </c>
      <c r="R2567" s="12" t="s">
        <v>20816</v>
      </c>
      <c r="S2567" s="12" t="s">
        <v>20817</v>
      </c>
      <c r="T2567" s="12" t="s">
        <v>20818</v>
      </c>
      <c r="U2567" s="12" t="s">
        <v>20819</v>
      </c>
      <c r="V2567" s="12" t="s">
        <v>20820</v>
      </c>
      <c r="W2567" s="12" t="s">
        <v>10</v>
      </c>
      <c r="X2567" s="12" t="s">
        <v>1547</v>
      </c>
      <c r="Y2567" s="12" t="s">
        <v>1547</v>
      </c>
      <c r="Z2567" s="12" t="s">
        <v>20821</v>
      </c>
    </row>
    <row r="2568" spans="1:26">
      <c r="A2568" s="12" t="s">
        <v>909</v>
      </c>
      <c r="B2568" s="12" t="s">
        <v>20822</v>
      </c>
      <c r="C2568" s="12" t="s">
        <v>20823</v>
      </c>
      <c r="D2568" s="12" t="s">
        <v>1616</v>
      </c>
      <c r="E2568" s="12" t="s">
        <v>15177</v>
      </c>
      <c r="F2568" s="12" t="s">
        <v>20824</v>
      </c>
      <c r="G2568" s="12" t="s">
        <v>20825</v>
      </c>
      <c r="H2568" s="12" t="s">
        <v>20826</v>
      </c>
      <c r="I2568" s="12" t="s">
        <v>20827</v>
      </c>
      <c r="J2568" s="12" t="s">
        <v>20828</v>
      </c>
      <c r="K2568" s="12" t="s">
        <v>20829</v>
      </c>
      <c r="L2568" s="12" t="s">
        <v>20830</v>
      </c>
      <c r="M2568" s="12" t="s">
        <v>20831</v>
      </c>
      <c r="N2568" s="12" t="s">
        <v>20832</v>
      </c>
      <c r="O2568" s="12" t="s">
        <v>20833</v>
      </c>
      <c r="P2568" s="12" t="s">
        <v>8192</v>
      </c>
      <c r="Q2568" s="12" t="s">
        <v>20834</v>
      </c>
      <c r="R2568" s="12" t="s">
        <v>20835</v>
      </c>
      <c r="S2568" s="12" t="s">
        <v>20836</v>
      </c>
      <c r="T2568" s="12" t="s">
        <v>20837</v>
      </c>
      <c r="U2568" s="12" t="s">
        <v>20838</v>
      </c>
      <c r="V2568" s="12" t="s">
        <v>20839</v>
      </c>
      <c r="W2568" s="12" t="s">
        <v>3</v>
      </c>
      <c r="X2568" s="12" t="s">
        <v>1592</v>
      </c>
      <c r="Y2568" s="12" t="s">
        <v>1053</v>
      </c>
      <c r="Z2568" s="12" t="s">
        <v>20840</v>
      </c>
    </row>
    <row r="2569" spans="1:26">
      <c r="A2569" s="12" t="s">
        <v>909</v>
      </c>
      <c r="B2569" s="12" t="s">
        <v>20841</v>
      </c>
      <c r="C2569" s="12" t="s">
        <v>20842</v>
      </c>
      <c r="D2569" s="12" t="s">
        <v>1659</v>
      </c>
      <c r="E2569" s="12" t="s">
        <v>13044</v>
      </c>
      <c r="F2569" s="12" t="s">
        <v>20843</v>
      </c>
      <c r="G2569" s="12" t="s">
        <v>20844</v>
      </c>
      <c r="H2569" s="12" t="s">
        <v>20845</v>
      </c>
      <c r="I2569" s="12" t="s">
        <v>20846</v>
      </c>
      <c r="J2569" s="12" t="s">
        <v>20847</v>
      </c>
      <c r="K2569" s="12" t="s">
        <v>20848</v>
      </c>
      <c r="L2569" s="12" t="s">
        <v>20849</v>
      </c>
      <c r="M2569" s="12" t="s">
        <v>20850</v>
      </c>
      <c r="N2569" s="12" t="s">
        <v>20851</v>
      </c>
      <c r="O2569" s="12" t="s">
        <v>20852</v>
      </c>
      <c r="P2569" s="12" t="s">
        <v>20853</v>
      </c>
      <c r="Q2569" s="12" t="s">
        <v>263</v>
      </c>
      <c r="R2569" s="12" t="s">
        <v>20854</v>
      </c>
      <c r="S2569" s="12" t="s">
        <v>20855</v>
      </c>
      <c r="T2569" s="12" t="s">
        <v>20856</v>
      </c>
      <c r="U2569" s="12" t="s">
        <v>20857</v>
      </c>
      <c r="V2569" s="12" t="s">
        <v>20858</v>
      </c>
      <c r="W2569" s="12" t="s">
        <v>10</v>
      </c>
      <c r="X2569" s="12" t="s">
        <v>1053</v>
      </c>
      <c r="Y2569" s="12" t="s">
        <v>1613</v>
      </c>
      <c r="Z2569" s="12" t="s">
        <v>20859</v>
      </c>
    </row>
    <row r="2570" spans="1:26">
      <c r="A2570" s="12" t="s">
        <v>909</v>
      </c>
      <c r="B2570" s="12" t="s">
        <v>20860</v>
      </c>
      <c r="C2570" s="12" t="s">
        <v>20861</v>
      </c>
      <c r="D2570" s="12" t="s">
        <v>1700</v>
      </c>
      <c r="E2570" s="12" t="s">
        <v>9041</v>
      </c>
      <c r="F2570" s="12" t="s">
        <v>20862</v>
      </c>
      <c r="G2570" s="12" t="s">
        <v>20863</v>
      </c>
      <c r="H2570" s="12" t="s">
        <v>20864</v>
      </c>
      <c r="I2570" s="12" t="s">
        <v>20790</v>
      </c>
      <c r="J2570" s="12" t="s">
        <v>20865</v>
      </c>
      <c r="K2570" s="12" t="s">
        <v>20866</v>
      </c>
      <c r="L2570" s="12" t="s">
        <v>20867</v>
      </c>
      <c r="M2570" s="12" t="s">
        <v>20868</v>
      </c>
      <c r="N2570" s="12" t="s">
        <v>20869</v>
      </c>
      <c r="O2570" s="12" t="s">
        <v>20870</v>
      </c>
      <c r="P2570" s="12" t="s">
        <v>20871</v>
      </c>
      <c r="Q2570" s="12" t="s">
        <v>20872</v>
      </c>
      <c r="R2570" s="12" t="s">
        <v>20873</v>
      </c>
      <c r="S2570" s="12" t="s">
        <v>20874</v>
      </c>
      <c r="T2570" s="12" t="s">
        <v>20875</v>
      </c>
      <c r="U2570" s="12" t="s">
        <v>20876</v>
      </c>
      <c r="V2570" s="12" t="s">
        <v>20877</v>
      </c>
      <c r="W2570" s="12" t="s">
        <v>10</v>
      </c>
      <c r="X2570" s="12" t="s">
        <v>1744</v>
      </c>
      <c r="Y2570" s="12" t="s">
        <v>1744</v>
      </c>
      <c r="Z2570" s="12" t="s">
        <v>20878</v>
      </c>
    </row>
    <row r="2571" spans="1:26">
      <c r="A2571" s="12" t="s">
        <v>909</v>
      </c>
      <c r="B2571" s="12" t="s">
        <v>20879</v>
      </c>
      <c r="C2571" s="12" t="s">
        <v>20880</v>
      </c>
      <c r="D2571" s="12" t="s">
        <v>1788</v>
      </c>
      <c r="E2571" s="12" t="s">
        <v>11866</v>
      </c>
      <c r="F2571" s="12" t="s">
        <v>20881</v>
      </c>
      <c r="G2571" s="12" t="s">
        <v>20882</v>
      </c>
      <c r="H2571" s="12" t="s">
        <v>20883</v>
      </c>
      <c r="I2571" s="12" t="s">
        <v>20884</v>
      </c>
      <c r="J2571" s="12" t="s">
        <v>20885</v>
      </c>
      <c r="K2571" s="12" t="s">
        <v>20886</v>
      </c>
      <c r="L2571" s="12" t="s">
        <v>20887</v>
      </c>
      <c r="M2571" s="12" t="s">
        <v>20888</v>
      </c>
      <c r="N2571" s="12" t="s">
        <v>4851</v>
      </c>
      <c r="O2571" s="12" t="s">
        <v>20889</v>
      </c>
      <c r="P2571" s="12" t="s">
        <v>4207</v>
      </c>
      <c r="Q2571" s="12" t="s">
        <v>20890</v>
      </c>
      <c r="R2571" s="12" t="s">
        <v>20891</v>
      </c>
      <c r="S2571" s="12" t="s">
        <v>20892</v>
      </c>
      <c r="T2571" s="12" t="s">
        <v>20893</v>
      </c>
      <c r="U2571" s="12" t="s">
        <v>20894</v>
      </c>
      <c r="V2571" s="12" t="s">
        <v>20895</v>
      </c>
      <c r="W2571" s="12" t="s">
        <v>4</v>
      </c>
      <c r="X2571" s="12" t="s">
        <v>1742</v>
      </c>
      <c r="Y2571" s="12" t="s">
        <v>1719</v>
      </c>
      <c r="Z2571" s="12" t="s">
        <v>20896</v>
      </c>
    </row>
    <row r="2572" spans="1:26">
      <c r="A2572" s="12" t="s">
        <v>909</v>
      </c>
      <c r="B2572" s="12" t="s">
        <v>20897</v>
      </c>
      <c r="C2572" s="12" t="s">
        <v>20898</v>
      </c>
      <c r="D2572" s="12" t="s">
        <v>1877</v>
      </c>
      <c r="E2572" s="12" t="s">
        <v>8020</v>
      </c>
      <c r="F2572" s="12" t="s">
        <v>20899</v>
      </c>
      <c r="G2572" s="12" t="s">
        <v>20900</v>
      </c>
      <c r="H2572" s="12" t="s">
        <v>20901</v>
      </c>
      <c r="I2572" s="12" t="s">
        <v>20902</v>
      </c>
      <c r="J2572" s="12" t="s">
        <v>20903</v>
      </c>
      <c r="K2572" s="12" t="s">
        <v>20904</v>
      </c>
      <c r="L2572" s="12" t="s">
        <v>20905</v>
      </c>
      <c r="M2572" s="12" t="s">
        <v>20906</v>
      </c>
      <c r="N2572" s="12" t="s">
        <v>20907</v>
      </c>
      <c r="O2572" s="12" t="s">
        <v>20908</v>
      </c>
      <c r="P2572" s="12" t="s">
        <v>20909</v>
      </c>
      <c r="Q2572" s="12" t="s">
        <v>14299</v>
      </c>
      <c r="R2572" s="12" t="s">
        <v>20910</v>
      </c>
      <c r="S2572" s="12" t="s">
        <v>20911</v>
      </c>
      <c r="T2572" s="12" t="s">
        <v>20912</v>
      </c>
      <c r="U2572" s="12" t="s">
        <v>2987</v>
      </c>
      <c r="V2572" s="12" t="s">
        <v>20913</v>
      </c>
      <c r="W2572" s="12" t="s">
        <v>4</v>
      </c>
      <c r="X2572" s="12" t="s">
        <v>1698</v>
      </c>
      <c r="Y2572" s="12" t="s">
        <v>1698</v>
      </c>
      <c r="Z2572" s="12" t="s">
        <v>20914</v>
      </c>
    </row>
    <row r="2573" spans="1:26">
      <c r="A2573" s="12" t="s">
        <v>909</v>
      </c>
      <c r="B2573" s="12" t="s">
        <v>20915</v>
      </c>
      <c r="C2573" s="12" t="s">
        <v>20916</v>
      </c>
      <c r="D2573" s="12" t="s">
        <v>1986</v>
      </c>
      <c r="E2573" s="12" t="s">
        <v>10148</v>
      </c>
      <c r="F2573" s="12" t="s">
        <v>20917</v>
      </c>
      <c r="G2573" s="12" t="s">
        <v>20790</v>
      </c>
      <c r="H2573" s="12" t="s">
        <v>20918</v>
      </c>
      <c r="I2573" s="12" t="s">
        <v>20919</v>
      </c>
      <c r="J2573" s="12" t="s">
        <v>20920</v>
      </c>
      <c r="K2573" s="12" t="s">
        <v>20921</v>
      </c>
      <c r="L2573" s="12" t="s">
        <v>2491</v>
      </c>
      <c r="M2573" s="12" t="s">
        <v>20922</v>
      </c>
      <c r="N2573" s="12" t="s">
        <v>20923</v>
      </c>
      <c r="O2573" s="12" t="s">
        <v>20924</v>
      </c>
      <c r="P2573" s="12" t="s">
        <v>20925</v>
      </c>
      <c r="Q2573" s="12" t="s">
        <v>4135</v>
      </c>
      <c r="R2573" s="12" t="s">
        <v>20926</v>
      </c>
      <c r="S2573" s="12" t="s">
        <v>20927</v>
      </c>
      <c r="T2573" s="12" t="s">
        <v>20928</v>
      </c>
      <c r="U2573" s="12" t="s">
        <v>20929</v>
      </c>
      <c r="V2573" s="12" t="s">
        <v>20930</v>
      </c>
      <c r="W2573" s="12" t="s">
        <v>11</v>
      </c>
      <c r="X2573" s="12" t="s">
        <v>2071</v>
      </c>
      <c r="Y2573" s="12" t="s">
        <v>3289</v>
      </c>
      <c r="Z2573" s="12" t="s">
        <v>20931</v>
      </c>
    </row>
    <row r="2574" spans="1:26">
      <c r="A2574" s="12" t="s">
        <v>909</v>
      </c>
      <c r="B2574" s="12" t="s">
        <v>20932</v>
      </c>
      <c r="C2574" s="12" t="s">
        <v>20933</v>
      </c>
      <c r="D2574" s="12" t="s">
        <v>3033</v>
      </c>
      <c r="E2574" s="12" t="s">
        <v>7220</v>
      </c>
      <c r="F2574" s="12" t="s">
        <v>20934</v>
      </c>
      <c r="G2574" s="12" t="s">
        <v>20935</v>
      </c>
      <c r="H2574" s="12" t="s">
        <v>20936</v>
      </c>
      <c r="I2574" s="12" t="s">
        <v>20937</v>
      </c>
      <c r="J2574" s="12" t="s">
        <v>20938</v>
      </c>
      <c r="K2574" s="12" t="s">
        <v>20939</v>
      </c>
      <c r="L2574" s="12" t="s">
        <v>20940</v>
      </c>
      <c r="M2574" s="12" t="s">
        <v>20941</v>
      </c>
      <c r="N2574" s="12" t="s">
        <v>20942</v>
      </c>
      <c r="O2574" s="12" t="s">
        <v>20943</v>
      </c>
      <c r="P2574" s="12" t="s">
        <v>5359</v>
      </c>
      <c r="Q2574" s="12" t="s">
        <v>6228</v>
      </c>
      <c r="R2574" s="12" t="s">
        <v>20944</v>
      </c>
      <c r="S2574" s="12" t="s">
        <v>20945</v>
      </c>
      <c r="T2574" s="12" t="s">
        <v>20946</v>
      </c>
      <c r="U2574" s="12" t="s">
        <v>20947</v>
      </c>
      <c r="V2574" s="12" t="s">
        <v>20948</v>
      </c>
      <c r="W2574" s="12" t="s">
        <v>10</v>
      </c>
      <c r="X2574" s="12" t="s">
        <v>1721</v>
      </c>
      <c r="Y2574" s="12" t="s">
        <v>1721</v>
      </c>
      <c r="Z2574" s="12" t="s">
        <v>20949</v>
      </c>
    </row>
    <row r="2575" spans="1:26">
      <c r="A2575" s="12" t="s">
        <v>909</v>
      </c>
      <c r="B2575" s="12" t="s">
        <v>20950</v>
      </c>
      <c r="C2575" s="12" t="s">
        <v>20951</v>
      </c>
      <c r="D2575" s="12" t="s">
        <v>1920</v>
      </c>
      <c r="E2575" s="12" t="s">
        <v>2571</v>
      </c>
      <c r="F2575" s="12" t="s">
        <v>20848</v>
      </c>
      <c r="G2575" s="12" t="s">
        <v>20917</v>
      </c>
      <c r="H2575" s="12" t="s">
        <v>20952</v>
      </c>
      <c r="I2575" s="12" t="s">
        <v>20953</v>
      </c>
      <c r="J2575" s="12" t="s">
        <v>20954</v>
      </c>
      <c r="K2575" s="12" t="s">
        <v>20955</v>
      </c>
      <c r="L2575" s="12" t="s">
        <v>20956</v>
      </c>
      <c r="M2575" s="12" t="s">
        <v>20957</v>
      </c>
      <c r="N2575" s="12" t="s">
        <v>3998</v>
      </c>
      <c r="O2575" s="12" t="s">
        <v>20958</v>
      </c>
      <c r="P2575" s="12" t="s">
        <v>20959</v>
      </c>
      <c r="Q2575" s="12" t="s">
        <v>20960</v>
      </c>
      <c r="R2575" s="12" t="s">
        <v>20961</v>
      </c>
      <c r="S2575" s="12" t="s">
        <v>20962</v>
      </c>
      <c r="T2575" s="12" t="s">
        <v>20963</v>
      </c>
      <c r="U2575" s="12" t="s">
        <v>20964</v>
      </c>
      <c r="V2575" s="12" t="s">
        <v>20965</v>
      </c>
      <c r="W2575" s="12" t="s">
        <v>4</v>
      </c>
      <c r="X2575" s="12" t="s">
        <v>2074</v>
      </c>
      <c r="Y2575" s="12" t="s">
        <v>2159</v>
      </c>
      <c r="Z2575" s="12" t="s">
        <v>20966</v>
      </c>
    </row>
    <row r="2576" spans="1:26">
      <c r="A2576" s="12" t="s">
        <v>909</v>
      </c>
      <c r="B2576" s="12" t="s">
        <v>20967</v>
      </c>
      <c r="C2576" s="12" t="s">
        <v>20968</v>
      </c>
      <c r="D2576" s="12" t="s">
        <v>1680</v>
      </c>
      <c r="E2576" s="12" t="s">
        <v>4161</v>
      </c>
      <c r="F2576" s="12" t="s">
        <v>20969</v>
      </c>
      <c r="G2576" s="12" t="s">
        <v>20970</v>
      </c>
      <c r="H2576" s="12" t="s">
        <v>20971</v>
      </c>
      <c r="I2576" s="12" t="s">
        <v>20972</v>
      </c>
      <c r="J2576" s="12" t="s">
        <v>20973</v>
      </c>
      <c r="K2576" s="12" t="s">
        <v>20974</v>
      </c>
      <c r="L2576" s="12" t="s">
        <v>20975</v>
      </c>
      <c r="M2576" s="12" t="s">
        <v>20976</v>
      </c>
      <c r="N2576" s="12" t="s">
        <v>20977</v>
      </c>
      <c r="O2576" s="12" t="s">
        <v>20978</v>
      </c>
      <c r="P2576" s="12" t="s">
        <v>1355</v>
      </c>
      <c r="Q2576" s="12" t="s">
        <v>3332</v>
      </c>
      <c r="R2576" s="12" t="s">
        <v>20979</v>
      </c>
      <c r="S2576" s="12" t="s">
        <v>20980</v>
      </c>
      <c r="T2576" s="12" t="s">
        <v>20981</v>
      </c>
      <c r="U2576" s="12" t="s">
        <v>20982</v>
      </c>
      <c r="V2576" s="12" t="s">
        <v>20983</v>
      </c>
      <c r="W2576" s="12" t="s">
        <v>3</v>
      </c>
      <c r="X2576" s="12" t="s">
        <v>1764</v>
      </c>
      <c r="Y2576" s="12" t="s">
        <v>1764</v>
      </c>
      <c r="Z2576" s="12" t="s">
        <v>20984</v>
      </c>
    </row>
    <row r="2577" spans="1:26">
      <c r="A2577" s="12" t="s">
        <v>909</v>
      </c>
      <c r="B2577" s="12" t="s">
        <v>20937</v>
      </c>
      <c r="C2577" s="12" t="s">
        <v>20985</v>
      </c>
      <c r="D2577" s="12" t="s">
        <v>2139</v>
      </c>
      <c r="E2577" s="12" t="s">
        <v>9706</v>
      </c>
      <c r="F2577" s="12" t="s">
        <v>20791</v>
      </c>
      <c r="G2577" s="12" t="s">
        <v>20986</v>
      </c>
      <c r="H2577" s="12" t="s">
        <v>20987</v>
      </c>
      <c r="I2577" s="12" t="s">
        <v>20771</v>
      </c>
      <c r="J2577" s="12" t="s">
        <v>20988</v>
      </c>
      <c r="K2577" s="12" t="s">
        <v>20989</v>
      </c>
      <c r="L2577" s="12" t="s">
        <v>4564</v>
      </c>
      <c r="M2577" s="12" t="s">
        <v>20990</v>
      </c>
      <c r="N2577" s="12" t="s">
        <v>20991</v>
      </c>
      <c r="O2577" s="12" t="s">
        <v>20992</v>
      </c>
      <c r="P2577" s="12" t="s">
        <v>20993</v>
      </c>
      <c r="Q2577" s="12" t="s">
        <v>20994</v>
      </c>
      <c r="R2577" s="12" t="s">
        <v>5358</v>
      </c>
      <c r="S2577" s="12" t="s">
        <v>20995</v>
      </c>
      <c r="T2577" s="12" t="s">
        <v>20996</v>
      </c>
      <c r="U2577" s="12" t="s">
        <v>20997</v>
      </c>
      <c r="V2577" s="12" t="s">
        <v>20998</v>
      </c>
      <c r="W2577" s="12" t="s">
        <v>4</v>
      </c>
      <c r="X2577" s="12" t="s">
        <v>2288</v>
      </c>
      <c r="Y2577" s="12" t="s">
        <v>1808</v>
      </c>
      <c r="Z2577" s="12" t="s">
        <v>20999</v>
      </c>
    </row>
    <row r="2578" spans="1:26">
      <c r="A2578" s="12" t="s">
        <v>909</v>
      </c>
      <c r="B2578" s="12" t="s">
        <v>20938</v>
      </c>
      <c r="C2578" s="12" t="s">
        <v>21000</v>
      </c>
      <c r="D2578" s="12" t="s">
        <v>2031</v>
      </c>
      <c r="E2578" s="12" t="s">
        <v>3994</v>
      </c>
      <c r="F2578" s="12" t="s">
        <v>20954</v>
      </c>
      <c r="G2578" s="12" t="s">
        <v>20886</v>
      </c>
      <c r="H2578" s="12" t="s">
        <v>21001</v>
      </c>
      <c r="I2578" s="12" t="s">
        <v>21002</v>
      </c>
      <c r="J2578" s="12" t="s">
        <v>21003</v>
      </c>
      <c r="K2578" s="12" t="s">
        <v>21004</v>
      </c>
      <c r="L2578" s="12" t="s">
        <v>4421</v>
      </c>
      <c r="M2578" s="12" t="s">
        <v>21005</v>
      </c>
      <c r="N2578" s="12" t="s">
        <v>21006</v>
      </c>
      <c r="O2578" s="12" t="s">
        <v>21007</v>
      </c>
      <c r="P2578" s="12" t="s">
        <v>21008</v>
      </c>
      <c r="Q2578" s="12" t="s">
        <v>21009</v>
      </c>
      <c r="R2578" s="12" t="s">
        <v>21010</v>
      </c>
      <c r="S2578" s="12" t="s">
        <v>21011</v>
      </c>
      <c r="T2578" s="12" t="s">
        <v>21012</v>
      </c>
      <c r="U2578" s="12" t="s">
        <v>21013</v>
      </c>
      <c r="V2578" s="12" t="s">
        <v>21014</v>
      </c>
      <c r="W2578" s="12" t="s">
        <v>2</v>
      </c>
      <c r="X2578" s="12" t="s">
        <v>2052</v>
      </c>
      <c r="Y2578" s="12" t="s">
        <v>2052</v>
      </c>
      <c r="Z2578" s="12" t="s">
        <v>21015</v>
      </c>
    </row>
    <row r="2579" spans="1:26">
      <c r="A2579" s="12" t="s">
        <v>909</v>
      </c>
      <c r="B2579" s="12" t="s">
        <v>20974</v>
      </c>
      <c r="C2579" s="12" t="s">
        <v>21016</v>
      </c>
      <c r="D2579" s="12" t="s">
        <v>1746</v>
      </c>
      <c r="E2579" s="12" t="s">
        <v>1021</v>
      </c>
      <c r="F2579" s="12" t="s">
        <v>21017</v>
      </c>
      <c r="G2579" s="12" t="s">
        <v>21018</v>
      </c>
      <c r="H2579" s="12" t="s">
        <v>21004</v>
      </c>
      <c r="I2579" s="12" t="s">
        <v>21019</v>
      </c>
      <c r="J2579" s="12" t="s">
        <v>21020</v>
      </c>
      <c r="K2579" s="12" t="s">
        <v>21021</v>
      </c>
      <c r="L2579" s="12" t="s">
        <v>21022</v>
      </c>
      <c r="M2579" s="12" t="s">
        <v>21023</v>
      </c>
      <c r="N2579" s="12" t="s">
        <v>3789</v>
      </c>
      <c r="O2579" s="12" t="s">
        <v>21024</v>
      </c>
      <c r="P2579" s="12" t="s">
        <v>1349</v>
      </c>
      <c r="Q2579" s="12" t="s">
        <v>5014</v>
      </c>
      <c r="R2579" s="12" t="s">
        <v>21025</v>
      </c>
      <c r="S2579" s="12" t="s">
        <v>21026</v>
      </c>
      <c r="T2579" s="12" t="s">
        <v>21027</v>
      </c>
      <c r="U2579" s="12" t="s">
        <v>21028</v>
      </c>
      <c r="V2579" s="12" t="s">
        <v>21029</v>
      </c>
      <c r="W2579" s="12" t="s">
        <v>10</v>
      </c>
      <c r="X2579" s="12" t="s">
        <v>1853</v>
      </c>
      <c r="Y2579" s="12" t="s">
        <v>1831</v>
      </c>
      <c r="Z2579" s="12" t="s">
        <v>21030</v>
      </c>
    </row>
    <row r="2580" spans="1:26">
      <c r="A2580" s="12" t="s">
        <v>909</v>
      </c>
      <c r="B2580" s="12" t="s">
        <v>21031</v>
      </c>
      <c r="C2580" s="12" t="s">
        <v>21032</v>
      </c>
      <c r="D2580" s="12" t="s">
        <v>1833</v>
      </c>
      <c r="E2580" s="12" t="s">
        <v>8465</v>
      </c>
      <c r="F2580" s="12" t="s">
        <v>20988</v>
      </c>
      <c r="G2580" s="12" t="s">
        <v>21033</v>
      </c>
      <c r="H2580" s="12" t="s">
        <v>20771</v>
      </c>
      <c r="I2580" s="12" t="s">
        <v>21034</v>
      </c>
      <c r="J2580" s="12" t="s">
        <v>20866</v>
      </c>
      <c r="K2580" s="12" t="s">
        <v>21035</v>
      </c>
      <c r="L2580" s="12" t="s">
        <v>4012</v>
      </c>
      <c r="M2580" s="12" t="s">
        <v>21036</v>
      </c>
      <c r="N2580" s="12" t="s">
        <v>21037</v>
      </c>
      <c r="O2580" s="12" t="s">
        <v>21038</v>
      </c>
      <c r="P2580" s="12" t="s">
        <v>21039</v>
      </c>
      <c r="Q2580" s="12" t="s">
        <v>4524</v>
      </c>
      <c r="R2580" s="12" t="s">
        <v>21040</v>
      </c>
      <c r="S2580" s="12" t="s">
        <v>21041</v>
      </c>
      <c r="T2580" s="12" t="s">
        <v>21042</v>
      </c>
      <c r="U2580" s="12" t="s">
        <v>21043</v>
      </c>
      <c r="V2580" s="12" t="s">
        <v>21044</v>
      </c>
      <c r="W2580" s="12" t="s">
        <v>3</v>
      </c>
      <c r="X2580" s="12" t="s">
        <v>1831</v>
      </c>
      <c r="Y2580" s="12" t="s">
        <v>1853</v>
      </c>
      <c r="Z2580" s="12" t="s">
        <v>21045</v>
      </c>
    </row>
    <row r="2581" spans="1:26">
      <c r="A2581" s="12" t="s">
        <v>909</v>
      </c>
      <c r="B2581" s="12" t="s">
        <v>20939</v>
      </c>
      <c r="C2581" s="12" t="s">
        <v>21046</v>
      </c>
      <c r="D2581" s="12" t="s">
        <v>1766</v>
      </c>
      <c r="E2581" s="12" t="s">
        <v>4099</v>
      </c>
      <c r="F2581" s="12" t="s">
        <v>21047</v>
      </c>
      <c r="G2581" s="12" t="s">
        <v>21048</v>
      </c>
      <c r="H2581" s="12" t="s">
        <v>21049</v>
      </c>
      <c r="I2581" s="12" t="s">
        <v>21050</v>
      </c>
      <c r="J2581" s="12" t="s">
        <v>21004</v>
      </c>
      <c r="K2581" s="12" t="s">
        <v>21020</v>
      </c>
      <c r="L2581" s="12" t="s">
        <v>21051</v>
      </c>
      <c r="M2581" s="12" t="s">
        <v>21052</v>
      </c>
      <c r="N2581" s="12" t="s">
        <v>21053</v>
      </c>
      <c r="O2581" s="12" t="s">
        <v>21054</v>
      </c>
      <c r="P2581" s="12" t="s">
        <v>15753</v>
      </c>
      <c r="Q2581" s="12" t="s">
        <v>1349</v>
      </c>
      <c r="R2581" s="12" t="s">
        <v>21055</v>
      </c>
      <c r="S2581" s="12" t="s">
        <v>21056</v>
      </c>
      <c r="T2581" s="12" t="s">
        <v>21057</v>
      </c>
      <c r="U2581" s="12" t="s">
        <v>21058</v>
      </c>
      <c r="V2581" s="12" t="s">
        <v>21059</v>
      </c>
      <c r="W2581" s="12" t="s">
        <v>10</v>
      </c>
      <c r="X2581" s="12" t="s">
        <v>1590</v>
      </c>
      <c r="Y2581" s="12" t="s">
        <v>1590</v>
      </c>
      <c r="Z2581" s="12" t="s">
        <v>21060</v>
      </c>
    </row>
    <row r="2582" spans="1:26">
      <c r="A2582" s="12" t="s">
        <v>909</v>
      </c>
      <c r="B2582" s="12" t="s">
        <v>21061</v>
      </c>
      <c r="C2582" s="12" t="s">
        <v>21062</v>
      </c>
      <c r="D2582" s="12" t="s">
        <v>2116</v>
      </c>
      <c r="E2582" s="12" t="s">
        <v>1838</v>
      </c>
      <c r="F2582" s="12" t="s">
        <v>20917</v>
      </c>
      <c r="G2582" s="12" t="s">
        <v>20917</v>
      </c>
      <c r="H2582" s="12" t="s">
        <v>21063</v>
      </c>
      <c r="I2582" s="12" t="s">
        <v>21064</v>
      </c>
      <c r="J2582" s="12" t="s">
        <v>20967</v>
      </c>
      <c r="K2582" s="12" t="s">
        <v>20829</v>
      </c>
      <c r="L2582" s="12" t="s">
        <v>21065</v>
      </c>
      <c r="M2582" s="12" t="s">
        <v>21066</v>
      </c>
      <c r="N2582" s="12" t="s">
        <v>21067</v>
      </c>
      <c r="O2582" s="12" t="s">
        <v>20990</v>
      </c>
      <c r="P2582" s="12" t="s">
        <v>5511</v>
      </c>
      <c r="Q2582" s="12" t="s">
        <v>5812</v>
      </c>
      <c r="R2582" s="12" t="s">
        <v>21068</v>
      </c>
      <c r="S2582" s="12" t="s">
        <v>21069</v>
      </c>
      <c r="T2582" s="12" t="s">
        <v>21070</v>
      </c>
      <c r="U2582" s="12" t="s">
        <v>21071</v>
      </c>
      <c r="V2582" s="12" t="s">
        <v>21072</v>
      </c>
      <c r="W2582" s="12" t="s">
        <v>4</v>
      </c>
      <c r="X2582" s="12" t="s">
        <v>2281</v>
      </c>
      <c r="Y2582" s="12" t="s">
        <v>2281</v>
      </c>
      <c r="Z2582" s="12" t="s">
        <v>21073</v>
      </c>
    </row>
    <row r="2583" spans="1:26">
      <c r="A2583" s="12" t="s">
        <v>909</v>
      </c>
      <c r="B2583" s="12" t="s">
        <v>21019</v>
      </c>
      <c r="C2583" s="12" t="s">
        <v>21074</v>
      </c>
      <c r="D2583" s="12" t="s">
        <v>1855</v>
      </c>
      <c r="E2583" s="12" t="s">
        <v>2222</v>
      </c>
      <c r="F2583" s="12" t="s">
        <v>20884</v>
      </c>
      <c r="G2583" s="12" t="s">
        <v>20936</v>
      </c>
      <c r="H2583" s="12" t="s">
        <v>21075</v>
      </c>
      <c r="I2583" s="12" t="s">
        <v>20974</v>
      </c>
      <c r="J2583" s="12" t="s">
        <v>20829</v>
      </c>
      <c r="K2583" s="12" t="s">
        <v>20967</v>
      </c>
      <c r="L2583" s="12" t="s">
        <v>21076</v>
      </c>
      <c r="M2583" s="12" t="s">
        <v>21077</v>
      </c>
      <c r="N2583" s="12" t="s">
        <v>15949</v>
      </c>
      <c r="O2583" s="12" t="s">
        <v>21078</v>
      </c>
      <c r="P2583" s="12" t="s">
        <v>16351</v>
      </c>
      <c r="Q2583" s="12" t="s">
        <v>11503</v>
      </c>
      <c r="R2583" s="12" t="s">
        <v>21079</v>
      </c>
      <c r="S2583" s="12" t="s">
        <v>21080</v>
      </c>
      <c r="T2583" s="12" t="s">
        <v>21081</v>
      </c>
      <c r="U2583" s="12" t="s">
        <v>21082</v>
      </c>
      <c r="V2583" s="12" t="s">
        <v>21083</v>
      </c>
      <c r="W2583" s="12" t="s">
        <v>10</v>
      </c>
      <c r="X2583" s="12" t="s">
        <v>1810</v>
      </c>
      <c r="Y2583" s="12" t="s">
        <v>1810</v>
      </c>
      <c r="Z2583" s="12" t="s">
        <v>21084</v>
      </c>
    </row>
    <row r="2584" spans="1:26">
      <c r="A2584" s="12" t="s">
        <v>909</v>
      </c>
      <c r="B2584" s="12" t="s">
        <v>21085</v>
      </c>
      <c r="C2584" s="12" t="s">
        <v>21086</v>
      </c>
      <c r="D2584" s="12" t="s">
        <v>1723</v>
      </c>
      <c r="E2584" s="12" t="s">
        <v>5008</v>
      </c>
      <c r="F2584" s="12" t="s">
        <v>21087</v>
      </c>
      <c r="G2584" s="12" t="s">
        <v>20886</v>
      </c>
      <c r="H2584" s="12" t="s">
        <v>20902</v>
      </c>
      <c r="I2584" s="12" t="s">
        <v>21004</v>
      </c>
      <c r="J2584" s="12" t="s">
        <v>21061</v>
      </c>
      <c r="K2584" s="12" t="s">
        <v>21019</v>
      </c>
      <c r="L2584" s="12" t="s">
        <v>4012</v>
      </c>
      <c r="M2584" s="12" t="s">
        <v>21088</v>
      </c>
      <c r="N2584" s="12" t="s">
        <v>21089</v>
      </c>
      <c r="O2584" s="12" t="s">
        <v>21090</v>
      </c>
      <c r="P2584" s="12" t="s">
        <v>6615</v>
      </c>
      <c r="Q2584" s="12" t="s">
        <v>3246</v>
      </c>
      <c r="R2584" s="12" t="s">
        <v>21091</v>
      </c>
      <c r="S2584" s="12" t="s">
        <v>21092</v>
      </c>
      <c r="T2584" s="12" t="s">
        <v>21093</v>
      </c>
      <c r="U2584" s="12" t="s">
        <v>21094</v>
      </c>
      <c r="V2584" s="12" t="s">
        <v>21095</v>
      </c>
      <c r="W2584" s="12" t="s">
        <v>4</v>
      </c>
      <c r="X2584" s="12" t="s">
        <v>1057</v>
      </c>
      <c r="Y2584" s="12" t="s">
        <v>2685</v>
      </c>
      <c r="Z2584" s="12" t="s">
        <v>21096</v>
      </c>
    </row>
    <row r="2585" spans="1:26">
      <c r="A2585" s="12" t="s">
        <v>909</v>
      </c>
      <c r="B2585" s="12" t="s">
        <v>21097</v>
      </c>
      <c r="C2585" s="12" t="s">
        <v>21098</v>
      </c>
      <c r="D2585" s="12" t="s">
        <v>1941</v>
      </c>
      <c r="E2585" s="12" t="s">
        <v>4476</v>
      </c>
      <c r="F2585" s="12" t="s">
        <v>21099</v>
      </c>
      <c r="G2585" s="12" t="s">
        <v>21100</v>
      </c>
      <c r="H2585" s="12" t="s">
        <v>21101</v>
      </c>
      <c r="I2585" s="12" t="s">
        <v>21102</v>
      </c>
      <c r="J2585" s="12" t="s">
        <v>20939</v>
      </c>
      <c r="K2585" s="12" t="s">
        <v>20932</v>
      </c>
      <c r="L2585" s="12" t="s">
        <v>21103</v>
      </c>
      <c r="M2585" s="12" t="s">
        <v>21104</v>
      </c>
      <c r="N2585" s="12" t="s">
        <v>21105</v>
      </c>
      <c r="O2585" s="12" t="s">
        <v>21106</v>
      </c>
      <c r="P2585" s="12" t="s">
        <v>15752</v>
      </c>
      <c r="Q2585" s="12" t="s">
        <v>263</v>
      </c>
      <c r="R2585" s="12" t="s">
        <v>21107</v>
      </c>
      <c r="S2585" s="12" t="s">
        <v>21108</v>
      </c>
      <c r="T2585" s="12" t="s">
        <v>21109</v>
      </c>
      <c r="U2585" s="12" t="s">
        <v>21110</v>
      </c>
      <c r="V2585" s="12" t="s">
        <v>21111</v>
      </c>
      <c r="W2585" s="12" t="s">
        <v>10</v>
      </c>
      <c r="X2585" s="12" t="s">
        <v>1786</v>
      </c>
      <c r="Y2585" s="12" t="s">
        <v>1786</v>
      </c>
      <c r="Z2585" s="12" t="s">
        <v>21112</v>
      </c>
    </row>
    <row r="2586" spans="1:26">
      <c r="A2586" s="12" t="s">
        <v>909</v>
      </c>
      <c r="B2586" s="12" t="s">
        <v>21113</v>
      </c>
      <c r="C2586" s="12" t="s">
        <v>21114</v>
      </c>
      <c r="D2586" s="12" t="s">
        <v>1899</v>
      </c>
      <c r="E2586" s="12" t="s">
        <v>7452</v>
      </c>
      <c r="F2586" s="12" t="s">
        <v>20899</v>
      </c>
      <c r="G2586" s="12" t="s">
        <v>21048</v>
      </c>
      <c r="H2586" s="12" t="s">
        <v>21115</v>
      </c>
      <c r="I2586" s="12" t="s">
        <v>21116</v>
      </c>
      <c r="J2586" s="12" t="s">
        <v>21117</v>
      </c>
      <c r="K2586" s="12" t="s">
        <v>21020</v>
      </c>
      <c r="L2586" s="12" t="s">
        <v>21118</v>
      </c>
      <c r="M2586" s="12" t="s">
        <v>21119</v>
      </c>
      <c r="N2586" s="12" t="s">
        <v>5511</v>
      </c>
      <c r="O2586" s="12" t="s">
        <v>21120</v>
      </c>
      <c r="P2586" s="12" t="s">
        <v>5013</v>
      </c>
      <c r="Q2586" s="12" t="s">
        <v>3129</v>
      </c>
      <c r="R2586" s="12" t="s">
        <v>21121</v>
      </c>
      <c r="S2586" s="12" t="s">
        <v>21122</v>
      </c>
      <c r="T2586" s="12" t="s">
        <v>21123</v>
      </c>
      <c r="U2586" s="12" t="s">
        <v>21124</v>
      </c>
      <c r="V2586" s="12" t="s">
        <v>21125</v>
      </c>
      <c r="W2586" s="12" t="s">
        <v>10</v>
      </c>
      <c r="X2586" s="12" t="s">
        <v>2007</v>
      </c>
      <c r="Y2586" s="12" t="s">
        <v>1984</v>
      </c>
      <c r="Z2586" s="12" t="s">
        <v>21126</v>
      </c>
    </row>
    <row r="2587" spans="1:26">
      <c r="A2587" s="12" t="s">
        <v>909</v>
      </c>
      <c r="B2587" s="12" t="s">
        <v>21116</v>
      </c>
      <c r="C2587" s="12" t="s">
        <v>21127</v>
      </c>
      <c r="D2587" s="12" t="s">
        <v>2009</v>
      </c>
      <c r="E2587" s="12" t="s">
        <v>2348</v>
      </c>
      <c r="F2587" s="12" t="s">
        <v>20750</v>
      </c>
      <c r="G2587" s="12" t="s">
        <v>20805</v>
      </c>
      <c r="H2587" s="12" t="s">
        <v>21128</v>
      </c>
      <c r="I2587" s="12" t="s">
        <v>20915</v>
      </c>
      <c r="J2587" s="12" t="s">
        <v>21085</v>
      </c>
      <c r="K2587" s="12" t="s">
        <v>21031</v>
      </c>
      <c r="L2587" s="12" t="s">
        <v>21129</v>
      </c>
      <c r="M2587" s="12" t="s">
        <v>21130</v>
      </c>
      <c r="N2587" s="12" t="s">
        <v>3866</v>
      </c>
      <c r="O2587" s="12" t="s">
        <v>21131</v>
      </c>
      <c r="P2587" s="12" t="s">
        <v>6344</v>
      </c>
      <c r="Q2587" s="12" t="s">
        <v>1355</v>
      </c>
      <c r="R2587" s="12" t="s">
        <v>21132</v>
      </c>
      <c r="S2587" s="12" t="s">
        <v>21133</v>
      </c>
      <c r="T2587" s="12" t="s">
        <v>21134</v>
      </c>
      <c r="U2587" s="12" t="s">
        <v>21135</v>
      </c>
      <c r="V2587" s="12" t="s">
        <v>21136</v>
      </c>
      <c r="W2587" s="12" t="s">
        <v>10</v>
      </c>
      <c r="X2587" s="12" t="s">
        <v>1961</v>
      </c>
      <c r="Y2587" s="12" t="s">
        <v>2029</v>
      </c>
      <c r="Z2587" s="12" t="s">
        <v>21137</v>
      </c>
    </row>
    <row r="2588" spans="1:26">
      <c r="A2588" s="12" t="s">
        <v>909</v>
      </c>
      <c r="B2588" s="12" t="s">
        <v>21138</v>
      </c>
      <c r="C2588" s="12" t="s">
        <v>21139</v>
      </c>
      <c r="D2588" s="12" t="s">
        <v>2161</v>
      </c>
      <c r="E2588" s="12" t="s">
        <v>2081</v>
      </c>
      <c r="F2588" s="12" t="s">
        <v>21140</v>
      </c>
      <c r="G2588" s="12" t="s">
        <v>20971</v>
      </c>
      <c r="H2588" s="12" t="s">
        <v>21141</v>
      </c>
      <c r="I2588" s="12" t="s">
        <v>21034</v>
      </c>
      <c r="J2588" s="12" t="s">
        <v>21021</v>
      </c>
      <c r="K2588" s="12" t="s">
        <v>20784</v>
      </c>
      <c r="L2588" s="12" t="s">
        <v>4012</v>
      </c>
      <c r="M2588" s="12" t="s">
        <v>21142</v>
      </c>
      <c r="N2588" s="12" t="s">
        <v>8644</v>
      </c>
      <c r="O2588" s="12" t="s">
        <v>21143</v>
      </c>
      <c r="P2588" s="12" t="s">
        <v>21144</v>
      </c>
      <c r="Q2588" s="12" t="s">
        <v>371</v>
      </c>
      <c r="R2588" s="12" t="s">
        <v>21145</v>
      </c>
      <c r="S2588" s="12" t="s">
        <v>21146</v>
      </c>
      <c r="T2588" s="12" t="s">
        <v>21147</v>
      </c>
      <c r="U2588" s="12" t="s">
        <v>2087</v>
      </c>
      <c r="V2588" s="12" t="s">
        <v>21148</v>
      </c>
      <c r="W2588" s="12" t="s">
        <v>3</v>
      </c>
      <c r="X2588" s="12" t="s">
        <v>1897</v>
      </c>
      <c r="Y2588" s="12" t="s">
        <v>1961</v>
      </c>
      <c r="Z2588" s="12" t="s">
        <v>21149</v>
      </c>
    </row>
    <row r="2589" spans="1:26">
      <c r="A2589" s="12" t="s">
        <v>909</v>
      </c>
      <c r="B2589" s="12" t="s">
        <v>21150</v>
      </c>
      <c r="C2589" s="12" t="s">
        <v>21151</v>
      </c>
      <c r="D2589" s="12" t="s">
        <v>2800</v>
      </c>
      <c r="E2589" s="12" t="s">
        <v>1383</v>
      </c>
      <c r="F2589" s="12" t="s">
        <v>21152</v>
      </c>
      <c r="G2589" s="12" t="s">
        <v>20989</v>
      </c>
      <c r="H2589" s="12" t="s">
        <v>20921</v>
      </c>
      <c r="I2589" s="12" t="s">
        <v>21140</v>
      </c>
      <c r="J2589" s="12" t="s">
        <v>21115</v>
      </c>
      <c r="K2589" s="12" t="s">
        <v>20810</v>
      </c>
      <c r="L2589" s="12" t="s">
        <v>4783</v>
      </c>
      <c r="M2589" s="12" t="s">
        <v>21153</v>
      </c>
      <c r="N2589" s="12" t="s">
        <v>21154</v>
      </c>
      <c r="O2589" s="12" t="s">
        <v>21155</v>
      </c>
      <c r="P2589" s="12" t="s">
        <v>5512</v>
      </c>
      <c r="Q2589" s="12" t="s">
        <v>375</v>
      </c>
      <c r="R2589" s="12" t="s">
        <v>21156</v>
      </c>
      <c r="S2589" s="12" t="s">
        <v>21157</v>
      </c>
      <c r="T2589" s="12" t="s">
        <v>21158</v>
      </c>
      <c r="U2589" s="12" t="s">
        <v>21159</v>
      </c>
      <c r="V2589" s="12" t="s">
        <v>21160</v>
      </c>
      <c r="W2589" s="12" t="s">
        <v>4</v>
      </c>
      <c r="X2589" s="12" t="s">
        <v>1337</v>
      </c>
      <c r="Y2589" s="12" t="s">
        <v>2246</v>
      </c>
      <c r="Z2589" s="12" t="s">
        <v>21161</v>
      </c>
    </row>
    <row r="2590" spans="1:26">
      <c r="A2590" s="12" t="s">
        <v>909</v>
      </c>
      <c r="B2590" s="12" t="s">
        <v>21162</v>
      </c>
      <c r="C2590" s="12" t="s">
        <v>21163</v>
      </c>
      <c r="D2590" s="12" t="s">
        <v>2180</v>
      </c>
      <c r="E2590" s="12" t="s">
        <v>5098</v>
      </c>
      <c r="F2590" s="12" t="s">
        <v>21164</v>
      </c>
      <c r="G2590" s="12" t="s">
        <v>20828</v>
      </c>
      <c r="H2590" s="12" t="s">
        <v>21002</v>
      </c>
      <c r="I2590" s="12" t="s">
        <v>21165</v>
      </c>
      <c r="J2590" s="12" t="s">
        <v>20939</v>
      </c>
      <c r="K2590" s="12" t="s">
        <v>20932</v>
      </c>
      <c r="L2590" s="12" t="s">
        <v>21166</v>
      </c>
      <c r="M2590" s="12" t="s">
        <v>21167</v>
      </c>
      <c r="N2590" s="12" t="s">
        <v>21168</v>
      </c>
      <c r="O2590" s="12" t="s">
        <v>21169</v>
      </c>
      <c r="P2590" s="12" t="s">
        <v>15752</v>
      </c>
      <c r="Q2590" s="12" t="s">
        <v>471</v>
      </c>
      <c r="R2590" s="12" t="s">
        <v>21170</v>
      </c>
      <c r="S2590" s="12" t="s">
        <v>21171</v>
      </c>
      <c r="T2590" s="12" t="s">
        <v>21172</v>
      </c>
      <c r="U2590" s="12" t="s">
        <v>21173</v>
      </c>
      <c r="V2590" s="12" t="s">
        <v>21174</v>
      </c>
      <c r="W2590" s="12" t="s">
        <v>10</v>
      </c>
      <c r="X2590" s="12" t="s">
        <v>1939</v>
      </c>
      <c r="Y2590" s="12" t="s">
        <v>1897</v>
      </c>
      <c r="Z2590" s="12" t="s">
        <v>21175</v>
      </c>
    </row>
    <row r="2591" spans="1:26">
      <c r="A2591" s="12" t="s">
        <v>909</v>
      </c>
      <c r="B2591" s="12" t="s">
        <v>21102</v>
      </c>
      <c r="C2591" s="12" t="s">
        <v>21176</v>
      </c>
      <c r="D2591" s="12" t="s">
        <v>2524</v>
      </c>
      <c r="E2591" s="12" t="s">
        <v>6991</v>
      </c>
      <c r="F2591" s="12" t="s">
        <v>21003</v>
      </c>
      <c r="G2591" s="12" t="s">
        <v>20934</v>
      </c>
      <c r="H2591" s="12" t="s">
        <v>20986</v>
      </c>
      <c r="I2591" s="12" t="s">
        <v>20879</v>
      </c>
      <c r="J2591" s="12" t="s">
        <v>20822</v>
      </c>
      <c r="K2591" s="12" t="s">
        <v>20841</v>
      </c>
      <c r="L2591" s="12" t="s">
        <v>7625</v>
      </c>
      <c r="M2591" s="12" t="s">
        <v>21177</v>
      </c>
      <c r="N2591" s="12" t="s">
        <v>3362</v>
      </c>
      <c r="O2591" s="12" t="s">
        <v>21178</v>
      </c>
      <c r="P2591" s="12" t="s">
        <v>371</v>
      </c>
      <c r="Q2591" s="12" t="s">
        <v>375</v>
      </c>
      <c r="R2591" s="12" t="s">
        <v>9730</v>
      </c>
      <c r="S2591" s="12" t="s">
        <v>21179</v>
      </c>
      <c r="T2591" s="12" t="s">
        <v>21180</v>
      </c>
      <c r="U2591" s="12" t="s">
        <v>21181</v>
      </c>
      <c r="V2591" s="12" t="s">
        <v>21182</v>
      </c>
      <c r="W2591" s="12" t="s">
        <v>2</v>
      </c>
      <c r="X2591" s="12" t="s">
        <v>1875</v>
      </c>
      <c r="Y2591" s="12" t="s">
        <v>1918</v>
      </c>
      <c r="Z2591" s="12" t="s">
        <v>21183</v>
      </c>
    </row>
    <row r="2592" spans="1:26">
      <c r="A2592" s="12" t="s">
        <v>909</v>
      </c>
      <c r="B2592" s="12" t="s">
        <v>21020</v>
      </c>
      <c r="C2592" s="12" t="s">
        <v>21184</v>
      </c>
      <c r="D2592" s="12" t="s">
        <v>2504</v>
      </c>
      <c r="E2592" s="12" t="s">
        <v>1772</v>
      </c>
      <c r="F2592" s="12" t="s">
        <v>21004</v>
      </c>
      <c r="G2592" s="12" t="s">
        <v>20810</v>
      </c>
      <c r="H2592" s="12" t="s">
        <v>21185</v>
      </c>
      <c r="I2592" s="12" t="s">
        <v>21165</v>
      </c>
      <c r="J2592" s="12" t="s">
        <v>21186</v>
      </c>
      <c r="K2592" s="12" t="s">
        <v>21031</v>
      </c>
      <c r="L2592" s="12" t="s">
        <v>4012</v>
      </c>
      <c r="M2592" s="12" t="s">
        <v>21187</v>
      </c>
      <c r="N2592" s="12" t="s">
        <v>20959</v>
      </c>
      <c r="O2592" s="12" t="s">
        <v>21188</v>
      </c>
      <c r="P2592" s="12" t="s">
        <v>1355</v>
      </c>
      <c r="Q2592" s="12" t="s">
        <v>9282</v>
      </c>
      <c r="R2592" s="12" t="s">
        <v>21189</v>
      </c>
      <c r="S2592" s="12" t="s">
        <v>21190</v>
      </c>
      <c r="T2592" s="12" t="s">
        <v>21191</v>
      </c>
      <c r="U2592" s="12" t="s">
        <v>21192</v>
      </c>
      <c r="V2592" s="12" t="s">
        <v>21193</v>
      </c>
      <c r="W2592" s="12" t="s">
        <v>10</v>
      </c>
      <c r="X2592" s="12" t="s">
        <v>2114</v>
      </c>
      <c r="Y2592" s="12" t="s">
        <v>2074</v>
      </c>
      <c r="Z2592" s="12" t="s">
        <v>21194</v>
      </c>
    </row>
    <row r="2593" spans="1:26">
      <c r="A2593" s="12" t="s">
        <v>909</v>
      </c>
      <c r="B2593" s="12" t="s">
        <v>21152</v>
      </c>
      <c r="C2593" s="12" t="s">
        <v>21195</v>
      </c>
      <c r="D2593" s="12" t="s">
        <v>2220</v>
      </c>
      <c r="E2593" s="12" t="s">
        <v>4954</v>
      </c>
      <c r="F2593" s="12" t="s">
        <v>21004</v>
      </c>
      <c r="G2593" s="12" t="s">
        <v>21196</v>
      </c>
      <c r="H2593" s="12" t="s">
        <v>21197</v>
      </c>
      <c r="I2593" s="12" t="s">
        <v>21150</v>
      </c>
      <c r="J2593" s="12" t="s">
        <v>21061</v>
      </c>
      <c r="K2593" s="12" t="s">
        <v>20937</v>
      </c>
      <c r="L2593" s="12" t="s">
        <v>12928</v>
      </c>
      <c r="M2593" s="12" t="s">
        <v>21198</v>
      </c>
      <c r="N2593" s="12" t="s">
        <v>13219</v>
      </c>
      <c r="O2593" s="12" t="s">
        <v>21199</v>
      </c>
      <c r="P2593" s="12" t="s">
        <v>4730</v>
      </c>
      <c r="Q2593" s="12" t="s">
        <v>791</v>
      </c>
      <c r="R2593" s="12" t="s">
        <v>21200</v>
      </c>
      <c r="S2593" s="12" t="s">
        <v>21201</v>
      </c>
      <c r="T2593" s="12" t="s">
        <v>21202</v>
      </c>
      <c r="U2593" s="12" t="s">
        <v>21203</v>
      </c>
      <c r="V2593" s="12" t="s">
        <v>21204</v>
      </c>
      <c r="W2593" s="12" t="s">
        <v>10</v>
      </c>
      <c r="X2593" s="12" t="s">
        <v>1984</v>
      </c>
      <c r="Y2593" s="12" t="s">
        <v>1939</v>
      </c>
      <c r="Z2593" s="12" t="s">
        <v>21205</v>
      </c>
    </row>
    <row r="2594" spans="1:26">
      <c r="A2594" s="12" t="s">
        <v>909</v>
      </c>
      <c r="B2594" s="12" t="s">
        <v>21021</v>
      </c>
      <c r="C2594" s="12" t="s">
        <v>21206</v>
      </c>
      <c r="D2594" s="12" t="s">
        <v>2783</v>
      </c>
      <c r="E2594" s="12" t="s">
        <v>3778</v>
      </c>
      <c r="F2594" s="12" t="s">
        <v>20903</v>
      </c>
      <c r="G2594" s="12" t="s">
        <v>21207</v>
      </c>
      <c r="H2594" s="12" t="s">
        <v>21003</v>
      </c>
      <c r="I2594" s="12" t="s">
        <v>21162</v>
      </c>
      <c r="J2594" s="12" t="s">
        <v>20841</v>
      </c>
      <c r="K2594" s="12" t="s">
        <v>20803</v>
      </c>
      <c r="L2594" s="12" t="s">
        <v>21208</v>
      </c>
      <c r="M2594" s="12" t="s">
        <v>21209</v>
      </c>
      <c r="N2594" s="12" t="s">
        <v>21210</v>
      </c>
      <c r="O2594" s="12" t="s">
        <v>21211</v>
      </c>
      <c r="P2594" s="12" t="s">
        <v>3332</v>
      </c>
      <c r="Q2594" s="12" t="s">
        <v>375</v>
      </c>
      <c r="R2594" s="12" t="s">
        <v>21212</v>
      </c>
      <c r="S2594" s="12" t="s">
        <v>21213</v>
      </c>
      <c r="T2594" s="12" t="s">
        <v>21214</v>
      </c>
      <c r="U2594" s="12" t="s">
        <v>483</v>
      </c>
      <c r="V2594" s="12" t="s">
        <v>21215</v>
      </c>
      <c r="W2594" s="12" t="s">
        <v>2</v>
      </c>
      <c r="X2594" s="12" t="s">
        <v>1918</v>
      </c>
      <c r="Y2594" s="12" t="s">
        <v>1875</v>
      </c>
      <c r="Z2594" s="12" t="s">
        <v>21216</v>
      </c>
    </row>
    <row r="2595" spans="1:26">
      <c r="A2595" s="12" t="s">
        <v>909</v>
      </c>
      <c r="B2595" s="12" t="s">
        <v>21217</v>
      </c>
      <c r="C2595" s="12" t="s">
        <v>21218</v>
      </c>
      <c r="D2595" s="12" t="s">
        <v>2406</v>
      </c>
      <c r="E2595" s="12" t="s">
        <v>6290</v>
      </c>
      <c r="F2595" s="12" t="s">
        <v>21219</v>
      </c>
      <c r="G2595" s="12" t="s">
        <v>20986</v>
      </c>
      <c r="H2595" s="12" t="s">
        <v>20989</v>
      </c>
      <c r="I2595" s="12" t="s">
        <v>21021</v>
      </c>
      <c r="J2595" s="12" t="s">
        <v>21085</v>
      </c>
      <c r="K2595" s="12" t="s">
        <v>20932</v>
      </c>
      <c r="L2595" s="12" t="s">
        <v>3906</v>
      </c>
      <c r="M2595" s="12" t="s">
        <v>20889</v>
      </c>
      <c r="N2595" s="12" t="s">
        <v>8725</v>
      </c>
      <c r="O2595" s="12" t="s">
        <v>21220</v>
      </c>
      <c r="P2595" s="12" t="s">
        <v>18074</v>
      </c>
      <c r="Q2595" s="12" t="s">
        <v>471</v>
      </c>
      <c r="R2595" s="12" t="s">
        <v>375</v>
      </c>
      <c r="S2595" s="12" t="s">
        <v>21221</v>
      </c>
      <c r="T2595" s="12" t="s">
        <v>21222</v>
      </c>
      <c r="U2595" s="12" t="s">
        <v>21223</v>
      </c>
      <c r="V2595" s="12" t="s">
        <v>21224</v>
      </c>
      <c r="W2595" s="12" t="s">
        <v>10</v>
      </c>
      <c r="X2595" s="12" t="s">
        <v>2029</v>
      </c>
      <c r="Y2595" s="12" t="s">
        <v>2007</v>
      </c>
      <c r="Z2595" s="12" t="s">
        <v>21225</v>
      </c>
    </row>
    <row r="2596" spans="1:26">
      <c r="A2596" s="12" t="s">
        <v>909</v>
      </c>
      <c r="B2596" s="12" t="s">
        <v>20829</v>
      </c>
      <c r="C2596" s="12" t="s">
        <v>21226</v>
      </c>
      <c r="D2596" s="12" t="s">
        <v>2346</v>
      </c>
      <c r="E2596" s="12" t="s">
        <v>1320</v>
      </c>
      <c r="F2596" s="12" t="s">
        <v>21020</v>
      </c>
      <c r="G2596" s="12" t="s">
        <v>20848</v>
      </c>
      <c r="H2596" s="12" t="s">
        <v>21227</v>
      </c>
      <c r="I2596" s="12" t="s">
        <v>21186</v>
      </c>
      <c r="J2596" s="12" t="s">
        <v>21085</v>
      </c>
      <c r="K2596" s="12" t="s">
        <v>21228</v>
      </c>
      <c r="L2596" s="12" t="s">
        <v>3160</v>
      </c>
      <c r="M2596" s="12" t="s">
        <v>21229</v>
      </c>
      <c r="N2596" s="12" t="s">
        <v>21230</v>
      </c>
      <c r="O2596" s="12" t="s">
        <v>21231</v>
      </c>
      <c r="P2596" s="12" t="s">
        <v>4617</v>
      </c>
      <c r="Q2596" s="12" t="s">
        <v>4025</v>
      </c>
      <c r="R2596" s="12" t="s">
        <v>21232</v>
      </c>
      <c r="S2596" s="12" t="s">
        <v>21233</v>
      </c>
      <c r="T2596" s="12" t="s">
        <v>21234</v>
      </c>
      <c r="U2596" s="12" t="s">
        <v>21235</v>
      </c>
      <c r="V2596" s="12" t="s">
        <v>21236</v>
      </c>
      <c r="W2596" s="12" t="s">
        <v>11</v>
      </c>
      <c r="X2596" s="12" t="s">
        <v>4053</v>
      </c>
      <c r="Y2596" s="12" t="s">
        <v>5367</v>
      </c>
      <c r="Z2596" s="12" t="s">
        <v>21237</v>
      </c>
    </row>
    <row r="2597" spans="1:26">
      <c r="A2597" s="12" t="s">
        <v>909</v>
      </c>
      <c r="B2597" s="12" t="s">
        <v>21117</v>
      </c>
      <c r="C2597" s="12" t="s">
        <v>21238</v>
      </c>
      <c r="D2597" s="12" t="s">
        <v>4358</v>
      </c>
      <c r="E2597" s="12" t="s">
        <v>2630</v>
      </c>
      <c r="F2597" s="12" t="s">
        <v>20921</v>
      </c>
      <c r="G2597" s="12" t="s">
        <v>20848</v>
      </c>
      <c r="H2597" s="12" t="s">
        <v>21117</v>
      </c>
      <c r="I2597" s="12" t="s">
        <v>20967</v>
      </c>
      <c r="J2597" s="12" t="s">
        <v>21140</v>
      </c>
      <c r="K2597" s="12" t="s">
        <v>20897</v>
      </c>
      <c r="L2597" s="12" t="s">
        <v>375</v>
      </c>
      <c r="M2597" s="12" t="s">
        <v>17826</v>
      </c>
      <c r="N2597" s="12" t="s">
        <v>20872</v>
      </c>
      <c r="O2597" s="12" t="s">
        <v>21239</v>
      </c>
      <c r="P2597" s="12" t="s">
        <v>2211</v>
      </c>
      <c r="Q2597" s="12" t="s">
        <v>4165</v>
      </c>
      <c r="R2597" s="12" t="s">
        <v>21240</v>
      </c>
      <c r="S2597" s="12" t="s">
        <v>21241</v>
      </c>
      <c r="T2597" s="12" t="s">
        <v>21242</v>
      </c>
      <c r="U2597" s="12" t="s">
        <v>21243</v>
      </c>
      <c r="V2597" s="12" t="s">
        <v>21244</v>
      </c>
      <c r="W2597" s="12" t="s">
        <v>3</v>
      </c>
      <c r="X2597" s="12" t="s">
        <v>2853</v>
      </c>
      <c r="Y2597" s="12" t="s">
        <v>2646</v>
      </c>
      <c r="Z2597" s="12" t="s">
        <v>21245</v>
      </c>
    </row>
    <row r="2598" spans="1:26">
      <c r="A2598" s="12" t="s">
        <v>909</v>
      </c>
      <c r="B2598" s="12" t="s">
        <v>21165</v>
      </c>
      <c r="C2598" s="12" t="s">
        <v>21246</v>
      </c>
      <c r="D2598" s="12" t="s">
        <v>2283</v>
      </c>
      <c r="E2598" s="12" t="s">
        <v>1389</v>
      </c>
      <c r="F2598" s="12" t="s">
        <v>21247</v>
      </c>
      <c r="G2598" s="12" t="s">
        <v>21248</v>
      </c>
      <c r="H2598" s="12" t="s">
        <v>20950</v>
      </c>
      <c r="I2598" s="12" t="s">
        <v>20822</v>
      </c>
      <c r="J2598" s="12" t="s">
        <v>20860</v>
      </c>
      <c r="K2598" s="12" t="s">
        <v>21019</v>
      </c>
      <c r="L2598" s="12" t="s">
        <v>7506</v>
      </c>
      <c r="M2598" s="12" t="s">
        <v>21249</v>
      </c>
      <c r="N2598" s="12" t="s">
        <v>2492</v>
      </c>
      <c r="O2598" s="12" t="s">
        <v>21250</v>
      </c>
      <c r="P2598" s="12" t="s">
        <v>3129</v>
      </c>
      <c r="Q2598" s="12" t="s">
        <v>3130</v>
      </c>
      <c r="R2598" s="12" t="s">
        <v>21251</v>
      </c>
      <c r="S2598" s="12" t="s">
        <v>21252</v>
      </c>
      <c r="T2598" s="12" t="s">
        <v>21253</v>
      </c>
      <c r="U2598" s="12" t="s">
        <v>21254</v>
      </c>
      <c r="V2598" s="12" t="s">
        <v>16351</v>
      </c>
      <c r="W2598" s="12" t="s">
        <v>10</v>
      </c>
      <c r="X2598" s="12" t="s">
        <v>2481</v>
      </c>
      <c r="Y2598" s="12" t="s">
        <v>2384</v>
      </c>
      <c r="Z2598" s="12" t="s">
        <v>21255</v>
      </c>
    </row>
    <row r="2599" spans="1:26">
      <c r="A2599" s="12" t="s">
        <v>909</v>
      </c>
      <c r="B2599" s="12" t="s">
        <v>20972</v>
      </c>
      <c r="C2599" s="12" t="s">
        <v>21256</v>
      </c>
      <c r="D2599" s="12" t="s">
        <v>2303</v>
      </c>
      <c r="E2599" s="12" t="s">
        <v>3815</v>
      </c>
      <c r="F2599" s="12" t="s">
        <v>21257</v>
      </c>
      <c r="G2599" s="12" t="s">
        <v>21035</v>
      </c>
      <c r="H2599" s="12" t="s">
        <v>21258</v>
      </c>
      <c r="I2599" s="12" t="s">
        <v>21116</v>
      </c>
      <c r="J2599" s="12" t="s">
        <v>20937</v>
      </c>
      <c r="K2599" s="12" t="s">
        <v>21128</v>
      </c>
      <c r="L2599" s="12" t="s">
        <v>14991</v>
      </c>
      <c r="M2599" s="12" t="s">
        <v>21259</v>
      </c>
      <c r="N2599" s="12" t="s">
        <v>6175</v>
      </c>
      <c r="O2599" s="12" t="s">
        <v>21260</v>
      </c>
      <c r="P2599" s="12" t="s">
        <v>2315</v>
      </c>
      <c r="Q2599" s="12" t="s">
        <v>5138</v>
      </c>
      <c r="R2599" s="12" t="s">
        <v>7812</v>
      </c>
      <c r="S2599" s="12" t="s">
        <v>21261</v>
      </c>
      <c r="T2599" s="12" t="s">
        <v>21262</v>
      </c>
      <c r="U2599" s="12" t="s">
        <v>21263</v>
      </c>
      <c r="V2599" s="12" t="s">
        <v>21264</v>
      </c>
      <c r="W2599" s="12" t="s">
        <v>11</v>
      </c>
      <c r="X2599" s="12" t="s">
        <v>2759</v>
      </c>
      <c r="Y2599" s="12" t="s">
        <v>3720</v>
      </c>
      <c r="Z2599" s="12" t="s">
        <v>21265</v>
      </c>
    </row>
    <row r="2600" spans="1:26">
      <c r="A2600" s="12" t="s">
        <v>909</v>
      </c>
      <c r="B2600" s="12" t="s">
        <v>21266</v>
      </c>
      <c r="C2600" s="12" t="s">
        <v>21267</v>
      </c>
      <c r="D2600" s="12" t="s">
        <v>2707</v>
      </c>
      <c r="E2600" s="12" t="s">
        <v>1326</v>
      </c>
      <c r="F2600" s="12" t="s">
        <v>21228</v>
      </c>
      <c r="G2600" s="12" t="s">
        <v>21268</v>
      </c>
      <c r="H2600" s="12" t="s">
        <v>21064</v>
      </c>
      <c r="I2600" s="12" t="s">
        <v>20915</v>
      </c>
      <c r="J2600" s="12" t="s">
        <v>20967</v>
      </c>
      <c r="K2600" s="12" t="s">
        <v>21019</v>
      </c>
      <c r="L2600" s="12" t="s">
        <v>4192</v>
      </c>
      <c r="M2600" s="12" t="s">
        <v>21269</v>
      </c>
      <c r="N2600" s="12" t="s">
        <v>4315</v>
      </c>
      <c r="O2600" s="12" t="s">
        <v>21220</v>
      </c>
      <c r="P2600" s="12" t="s">
        <v>4675</v>
      </c>
      <c r="Q2600" s="12" t="s">
        <v>4088</v>
      </c>
      <c r="R2600" s="12" t="s">
        <v>21270</v>
      </c>
      <c r="S2600" s="12" t="s">
        <v>21271</v>
      </c>
      <c r="T2600" s="12" t="s">
        <v>21272</v>
      </c>
      <c r="U2600" s="12" t="s">
        <v>21273</v>
      </c>
      <c r="V2600" s="12" t="s">
        <v>21274</v>
      </c>
      <c r="W2600" s="12" t="s">
        <v>2</v>
      </c>
      <c r="X2600" s="12" t="s">
        <v>2137</v>
      </c>
      <c r="Y2600" s="12" t="s">
        <v>2027</v>
      </c>
      <c r="Z2600" s="12" t="s">
        <v>21275</v>
      </c>
    </row>
    <row r="2601" spans="1:26">
      <c r="A2601" s="12" t="s">
        <v>909</v>
      </c>
      <c r="B2601" s="12" t="s">
        <v>21186</v>
      </c>
      <c r="C2601" s="12" t="s">
        <v>21276</v>
      </c>
      <c r="D2601" s="12" t="s">
        <v>2076</v>
      </c>
      <c r="E2601" s="12" t="s">
        <v>2286</v>
      </c>
      <c r="F2601" s="12" t="s">
        <v>20973</v>
      </c>
      <c r="G2601" s="12" t="s">
        <v>21257</v>
      </c>
      <c r="H2601" s="12" t="s">
        <v>21277</v>
      </c>
      <c r="I2601" s="12" t="s">
        <v>21150</v>
      </c>
      <c r="J2601" s="12" t="s">
        <v>21150</v>
      </c>
      <c r="K2601" s="12" t="s">
        <v>21113</v>
      </c>
      <c r="L2601" s="12" t="s">
        <v>12270</v>
      </c>
      <c r="M2601" s="12" t="s">
        <v>21278</v>
      </c>
      <c r="N2601" s="12" t="s">
        <v>10680</v>
      </c>
      <c r="O2601" s="12" t="s">
        <v>21279</v>
      </c>
      <c r="P2601" s="12" t="s">
        <v>3332</v>
      </c>
      <c r="Q2601" s="12" t="s">
        <v>20777</v>
      </c>
      <c r="R2601" s="12" t="s">
        <v>21280</v>
      </c>
      <c r="S2601" s="12" t="s">
        <v>21281</v>
      </c>
      <c r="T2601" s="12" t="s">
        <v>21282</v>
      </c>
      <c r="U2601" s="12" t="s">
        <v>21283</v>
      </c>
      <c r="V2601" s="12" t="s">
        <v>21284</v>
      </c>
      <c r="W2601" s="12" t="s">
        <v>3</v>
      </c>
      <c r="X2601" s="12" t="s">
        <v>2384</v>
      </c>
      <c r="Y2601" s="12" t="s">
        <v>1360</v>
      </c>
      <c r="Z2601" s="12" t="s">
        <v>21285</v>
      </c>
    </row>
    <row r="2602" spans="1:26">
      <c r="A2602" s="12" t="s">
        <v>909</v>
      </c>
      <c r="B2602" s="12" t="s">
        <v>21128</v>
      </c>
      <c r="C2602" s="12" t="s">
        <v>21286</v>
      </c>
      <c r="D2602" s="12" t="s">
        <v>2978</v>
      </c>
      <c r="E2602" s="12" t="s">
        <v>1752</v>
      </c>
      <c r="F2602" s="12" t="s">
        <v>21258</v>
      </c>
      <c r="G2602" s="12" t="s">
        <v>20862</v>
      </c>
      <c r="H2602" s="12" t="s">
        <v>21258</v>
      </c>
      <c r="I2602" s="12" t="s">
        <v>20841</v>
      </c>
      <c r="J2602" s="12" t="s">
        <v>20745</v>
      </c>
      <c r="K2602" s="12" t="s">
        <v>20764</v>
      </c>
      <c r="L2602" s="12" t="s">
        <v>2315</v>
      </c>
      <c r="M2602" s="12" t="s">
        <v>21287</v>
      </c>
      <c r="N2602" s="12" t="s">
        <v>10689</v>
      </c>
      <c r="O2602" s="12" t="s">
        <v>21288</v>
      </c>
      <c r="P2602" s="12" t="s">
        <v>471</v>
      </c>
      <c r="Q2602" s="12" t="s">
        <v>2172</v>
      </c>
      <c r="R2602" s="12" t="s">
        <v>21289</v>
      </c>
      <c r="S2602" s="12" t="s">
        <v>21290</v>
      </c>
      <c r="T2602" s="12" t="s">
        <v>21291</v>
      </c>
      <c r="U2602" s="12" t="s">
        <v>21292</v>
      </c>
      <c r="V2602" s="12" t="s">
        <v>21293</v>
      </c>
      <c r="W2602" s="12" t="s">
        <v>2</v>
      </c>
      <c r="X2602" s="12" t="s">
        <v>1315</v>
      </c>
      <c r="Y2602" s="12" t="s">
        <v>2674</v>
      </c>
      <c r="Z2602" s="12" t="s">
        <v>21294</v>
      </c>
    </row>
    <row r="2603" spans="1:26">
      <c r="A2603" s="12" t="s">
        <v>909</v>
      </c>
      <c r="B2603" s="12" t="s">
        <v>21228</v>
      </c>
      <c r="C2603" s="12" t="s">
        <v>21295</v>
      </c>
      <c r="D2603" s="12" t="s">
        <v>3291</v>
      </c>
      <c r="E2603" s="12" t="s">
        <v>1149</v>
      </c>
      <c r="F2603" s="12" t="s">
        <v>20920</v>
      </c>
      <c r="G2603" s="12" t="s">
        <v>20988</v>
      </c>
      <c r="H2603" s="12" t="s">
        <v>20972</v>
      </c>
      <c r="I2603" s="12" t="s">
        <v>20879</v>
      </c>
      <c r="J2603" s="12" t="s">
        <v>20860</v>
      </c>
      <c r="K2603" s="12" t="s">
        <v>21031</v>
      </c>
      <c r="L2603" s="12" t="s">
        <v>5885</v>
      </c>
      <c r="M2603" s="12" t="s">
        <v>21296</v>
      </c>
      <c r="N2603" s="12" t="s">
        <v>7559</v>
      </c>
      <c r="O2603" s="12" t="s">
        <v>21297</v>
      </c>
      <c r="P2603" s="12" t="s">
        <v>3129</v>
      </c>
      <c r="Q2603" s="12" t="s">
        <v>2172</v>
      </c>
      <c r="R2603" s="12" t="s">
        <v>21298</v>
      </c>
      <c r="S2603" s="12" t="s">
        <v>21299</v>
      </c>
      <c r="T2603" s="12" t="s">
        <v>21300</v>
      </c>
      <c r="U2603" s="12" t="s">
        <v>21301</v>
      </c>
      <c r="V2603" s="12" t="s">
        <v>21302</v>
      </c>
      <c r="W2603" s="12" t="s">
        <v>10</v>
      </c>
      <c r="X2603" s="12" t="s">
        <v>2566</v>
      </c>
      <c r="Y2603" s="12" t="s">
        <v>2481</v>
      </c>
      <c r="Z2603" s="12" t="s">
        <v>21303</v>
      </c>
    </row>
    <row r="2604" spans="1:26">
      <c r="A2604" s="12" t="s">
        <v>909</v>
      </c>
      <c r="B2604" s="12" t="s">
        <v>21304</v>
      </c>
      <c r="C2604" s="12" t="s">
        <v>21305</v>
      </c>
      <c r="D2604" s="12" t="s">
        <v>2628</v>
      </c>
      <c r="E2604" s="12" t="s">
        <v>5009</v>
      </c>
      <c r="F2604" s="12" t="s">
        <v>21165</v>
      </c>
      <c r="G2604" s="12" t="s">
        <v>21165</v>
      </c>
      <c r="H2604" s="12" t="s">
        <v>21115</v>
      </c>
      <c r="I2604" s="12" t="s">
        <v>21020</v>
      </c>
      <c r="J2604" s="12" t="s">
        <v>21217</v>
      </c>
      <c r="K2604" s="12" t="s">
        <v>21113</v>
      </c>
      <c r="L2604" s="12" t="s">
        <v>16643</v>
      </c>
      <c r="M2604" s="12" t="s">
        <v>21306</v>
      </c>
      <c r="N2604" s="12" t="s">
        <v>21307</v>
      </c>
      <c r="O2604" s="12" t="s">
        <v>21178</v>
      </c>
      <c r="P2604" s="12" t="s">
        <v>2106</v>
      </c>
      <c r="Q2604" s="12" t="s">
        <v>6215</v>
      </c>
      <c r="R2604" s="12" t="s">
        <v>21308</v>
      </c>
      <c r="S2604" s="12" t="s">
        <v>21309</v>
      </c>
      <c r="T2604" s="12" t="s">
        <v>21310</v>
      </c>
      <c r="U2604" s="12" t="s">
        <v>21311</v>
      </c>
      <c r="V2604" s="12" t="s">
        <v>18074</v>
      </c>
      <c r="W2604" s="12" t="s">
        <v>3</v>
      </c>
      <c r="X2604" s="12" t="s">
        <v>1968</v>
      </c>
      <c r="Y2604" s="12" t="s">
        <v>1137</v>
      </c>
      <c r="Z2604" s="12" t="s">
        <v>21312</v>
      </c>
    </row>
    <row r="2605" spans="1:26">
      <c r="A2605" s="12" t="s">
        <v>909</v>
      </c>
      <c r="B2605" s="12" t="s">
        <v>21075</v>
      </c>
      <c r="C2605" s="12" t="s">
        <v>21313</v>
      </c>
      <c r="D2605" s="12" t="s">
        <v>3049</v>
      </c>
      <c r="E2605" s="12" t="s">
        <v>1903</v>
      </c>
      <c r="F2605" s="12" t="s">
        <v>21277</v>
      </c>
      <c r="G2605" s="12" t="s">
        <v>21314</v>
      </c>
      <c r="H2605" s="12" t="s">
        <v>21150</v>
      </c>
      <c r="I2605" s="12" t="s">
        <v>20974</v>
      </c>
      <c r="J2605" s="12" t="s">
        <v>20841</v>
      </c>
      <c r="K2605" s="12" t="s">
        <v>20974</v>
      </c>
      <c r="L2605" s="12" t="s">
        <v>4927</v>
      </c>
      <c r="M2605" s="12" t="s">
        <v>21315</v>
      </c>
      <c r="N2605" s="12" t="s">
        <v>2172</v>
      </c>
      <c r="O2605" s="12" t="s">
        <v>20775</v>
      </c>
      <c r="P2605" s="12" t="s">
        <v>371</v>
      </c>
      <c r="Q2605" s="12" t="s">
        <v>2292</v>
      </c>
      <c r="R2605" s="12" t="s">
        <v>21316</v>
      </c>
      <c r="S2605" s="12" t="s">
        <v>21317</v>
      </c>
      <c r="T2605" s="12" t="s">
        <v>21318</v>
      </c>
      <c r="U2605" s="12" t="s">
        <v>21319</v>
      </c>
      <c r="V2605" s="12" t="s">
        <v>21320</v>
      </c>
      <c r="W2605" s="12" t="s">
        <v>10</v>
      </c>
      <c r="X2605" s="12" t="s">
        <v>2049</v>
      </c>
      <c r="Y2605" s="12" t="s">
        <v>2049</v>
      </c>
      <c r="Z2605" s="12" t="s">
        <v>21321</v>
      </c>
    </row>
    <row r="2606" spans="1:26">
      <c r="A2606" s="12" t="s">
        <v>909</v>
      </c>
      <c r="B2606" s="12" t="s">
        <v>21322</v>
      </c>
      <c r="C2606" s="12" t="s">
        <v>21323</v>
      </c>
      <c r="D2606" s="12" t="s">
        <v>2611</v>
      </c>
      <c r="E2606" s="12" t="s">
        <v>2343</v>
      </c>
      <c r="F2606" s="12" t="s">
        <v>21324</v>
      </c>
      <c r="G2606" s="12" t="s">
        <v>20954</v>
      </c>
      <c r="H2606" s="12" t="s">
        <v>21116</v>
      </c>
      <c r="I2606" s="12" t="s">
        <v>20822</v>
      </c>
      <c r="J2606" s="12" t="s">
        <v>20950</v>
      </c>
      <c r="K2606" s="12" t="s">
        <v>20879</v>
      </c>
      <c r="L2606" s="12" t="s">
        <v>21325</v>
      </c>
      <c r="M2606" s="12" t="s">
        <v>21326</v>
      </c>
      <c r="N2606" s="12" t="s">
        <v>375</v>
      </c>
      <c r="O2606" s="12" t="s">
        <v>21327</v>
      </c>
      <c r="P2606" s="12" t="s">
        <v>5283</v>
      </c>
      <c r="Q2606" s="12" t="s">
        <v>4088</v>
      </c>
      <c r="R2606" s="12" t="s">
        <v>21328</v>
      </c>
      <c r="S2606" s="12" t="s">
        <v>21329</v>
      </c>
      <c r="T2606" s="12" t="s">
        <v>21330</v>
      </c>
      <c r="U2606" s="12" t="s">
        <v>21331</v>
      </c>
      <c r="V2606" s="12" t="s">
        <v>21332</v>
      </c>
      <c r="W2606" s="12" t="s">
        <v>3</v>
      </c>
      <c r="X2606" s="12" t="s">
        <v>2463</v>
      </c>
      <c r="Y2606" s="12" t="s">
        <v>2566</v>
      </c>
      <c r="Z2606" s="12" t="s">
        <v>21333</v>
      </c>
    </row>
    <row r="2607" spans="1:26">
      <c r="A2607" s="12" t="s">
        <v>909</v>
      </c>
      <c r="B2607" s="12" t="s">
        <v>21219</v>
      </c>
      <c r="C2607" s="12" t="s">
        <v>21334</v>
      </c>
      <c r="D2607" s="12" t="s">
        <v>2445</v>
      </c>
      <c r="E2607" s="12" t="s">
        <v>3700</v>
      </c>
      <c r="F2607" s="12" t="s">
        <v>21021</v>
      </c>
      <c r="G2607" s="12" t="s">
        <v>21258</v>
      </c>
      <c r="H2607" s="12" t="s">
        <v>20810</v>
      </c>
      <c r="I2607" s="12" t="s">
        <v>20938</v>
      </c>
      <c r="J2607" s="12" t="s">
        <v>20803</v>
      </c>
      <c r="K2607" s="12" t="s">
        <v>20822</v>
      </c>
      <c r="L2607" s="12" t="s">
        <v>4103</v>
      </c>
      <c r="M2607" s="12" t="s">
        <v>21335</v>
      </c>
      <c r="N2607" s="12" t="s">
        <v>5773</v>
      </c>
      <c r="O2607" s="12" t="s">
        <v>21336</v>
      </c>
      <c r="P2607" s="12" t="s">
        <v>4481</v>
      </c>
      <c r="Q2607" s="12" t="s">
        <v>2172</v>
      </c>
      <c r="R2607" s="12" t="s">
        <v>2656</v>
      </c>
      <c r="S2607" s="12" t="s">
        <v>21337</v>
      </c>
      <c r="T2607" s="12" t="s">
        <v>21338</v>
      </c>
      <c r="U2607" s="12" t="s">
        <v>4481</v>
      </c>
      <c r="V2607" s="12" t="s">
        <v>8449</v>
      </c>
      <c r="W2607" s="12" t="s">
        <v>4</v>
      </c>
      <c r="X2607" s="12" t="s">
        <v>2159</v>
      </c>
      <c r="Y2607" s="12" t="s">
        <v>2239</v>
      </c>
      <c r="Z2607" s="12" t="s">
        <v>21339</v>
      </c>
    </row>
    <row r="2608" spans="1:26">
      <c r="A2608" s="12" t="s">
        <v>909</v>
      </c>
      <c r="B2608" s="12" t="s">
        <v>21004</v>
      </c>
      <c r="C2608" s="12" t="s">
        <v>21340</v>
      </c>
      <c r="D2608" s="12" t="s">
        <v>1963</v>
      </c>
      <c r="E2608" s="12" t="s">
        <v>2673</v>
      </c>
      <c r="F2608" s="12" t="s">
        <v>21047</v>
      </c>
      <c r="G2608" s="12" t="s">
        <v>21341</v>
      </c>
      <c r="H2608" s="12" t="s">
        <v>20950</v>
      </c>
      <c r="I2608" s="12" t="s">
        <v>20725</v>
      </c>
      <c r="J2608" s="12" t="s">
        <v>20725</v>
      </c>
      <c r="K2608" s="12" t="s">
        <v>20764</v>
      </c>
      <c r="L2608" s="12" t="s">
        <v>21342</v>
      </c>
      <c r="M2608" s="12" t="s">
        <v>21343</v>
      </c>
      <c r="N2608" s="12" t="s">
        <v>7958</v>
      </c>
      <c r="O2608" s="12" t="s">
        <v>430</v>
      </c>
      <c r="P2608" s="12" t="s">
        <v>2696</v>
      </c>
      <c r="Q2608" s="12" t="s">
        <v>2172</v>
      </c>
      <c r="R2608" s="12" t="s">
        <v>21344</v>
      </c>
      <c r="S2608" s="12" t="s">
        <v>21345</v>
      </c>
      <c r="T2608" s="12" t="s">
        <v>21346</v>
      </c>
      <c r="U2608" s="12" t="s">
        <v>21347</v>
      </c>
      <c r="V2608" s="12" t="s">
        <v>21348</v>
      </c>
      <c r="W2608" s="12" t="s">
        <v>11</v>
      </c>
      <c r="X2608" s="12" t="s">
        <v>2823</v>
      </c>
      <c r="Y2608" s="12" t="s">
        <v>1730</v>
      </c>
      <c r="Z2608" s="12" t="s">
        <v>21349</v>
      </c>
    </row>
    <row r="2609" spans="1:26">
      <c r="A2609" s="12" t="s">
        <v>909</v>
      </c>
      <c r="B2609" s="12" t="s">
        <v>21035</v>
      </c>
      <c r="C2609" s="12" t="s">
        <v>21350</v>
      </c>
      <c r="D2609" s="12" t="s">
        <v>2961</v>
      </c>
      <c r="E2609" s="12" t="s">
        <v>1285</v>
      </c>
      <c r="F2609" s="12" t="s">
        <v>21085</v>
      </c>
      <c r="G2609" s="12" t="s">
        <v>20810</v>
      </c>
      <c r="H2609" s="12" t="s">
        <v>21228</v>
      </c>
      <c r="I2609" s="12" t="s">
        <v>21085</v>
      </c>
      <c r="J2609" s="12" t="s">
        <v>21019</v>
      </c>
      <c r="K2609" s="12" t="s">
        <v>20938</v>
      </c>
      <c r="L2609" s="12" t="s">
        <v>2773</v>
      </c>
      <c r="M2609" s="12" t="s">
        <v>21351</v>
      </c>
      <c r="N2609" s="12" t="s">
        <v>4891</v>
      </c>
      <c r="O2609" s="12" t="s">
        <v>21352</v>
      </c>
      <c r="P2609" s="12" t="s">
        <v>3246</v>
      </c>
      <c r="Q2609" s="12" t="s">
        <v>3926</v>
      </c>
      <c r="R2609" s="12" t="s">
        <v>21353</v>
      </c>
      <c r="S2609" s="12" t="s">
        <v>21354</v>
      </c>
      <c r="T2609" s="12" t="s">
        <v>21355</v>
      </c>
      <c r="U2609" s="12" t="s">
        <v>21356</v>
      </c>
      <c r="V2609" s="12" t="s">
        <v>21357</v>
      </c>
      <c r="W2609" s="12" t="s">
        <v>2</v>
      </c>
      <c r="X2609" s="12" t="s">
        <v>1354</v>
      </c>
      <c r="Y2609" s="12" t="s">
        <v>2463</v>
      </c>
      <c r="Z2609" s="12" t="s">
        <v>21358</v>
      </c>
    </row>
    <row r="2610" spans="1:26">
      <c r="A2610" s="12" t="s">
        <v>909</v>
      </c>
      <c r="B2610" s="12" t="s">
        <v>21115</v>
      </c>
      <c r="C2610" s="12" t="s">
        <v>21359</v>
      </c>
      <c r="D2610" s="12" t="s">
        <v>2649</v>
      </c>
      <c r="E2610" s="12" t="s">
        <v>1862</v>
      </c>
      <c r="F2610" s="12" t="s">
        <v>21257</v>
      </c>
      <c r="G2610" s="12" t="s">
        <v>20919</v>
      </c>
      <c r="H2610" s="12" t="s">
        <v>20974</v>
      </c>
      <c r="I2610" s="12" t="s">
        <v>20784</v>
      </c>
      <c r="J2610" s="12" t="s">
        <v>20950</v>
      </c>
      <c r="K2610" s="12" t="s">
        <v>20950</v>
      </c>
      <c r="L2610" s="12" t="s">
        <v>10535</v>
      </c>
      <c r="M2610" s="12" t="s">
        <v>21360</v>
      </c>
      <c r="N2610" s="12" t="s">
        <v>7459</v>
      </c>
      <c r="O2610" s="12" t="s">
        <v>21361</v>
      </c>
      <c r="P2610" s="12" t="s">
        <v>4481</v>
      </c>
      <c r="Q2610" s="12" t="s">
        <v>4481</v>
      </c>
      <c r="R2610" s="12" t="s">
        <v>21362</v>
      </c>
      <c r="S2610" s="12" t="s">
        <v>21363</v>
      </c>
      <c r="T2610" s="12" t="s">
        <v>21364</v>
      </c>
      <c r="U2610" s="12" t="s">
        <v>21365</v>
      </c>
      <c r="V2610" s="12" t="s">
        <v>21366</v>
      </c>
      <c r="W2610" s="12" t="s">
        <v>10</v>
      </c>
      <c r="X2610" s="12" t="s">
        <v>2050</v>
      </c>
      <c r="Y2610" s="12" t="s">
        <v>2137</v>
      </c>
      <c r="Z2610" s="12" t="s">
        <v>21367</v>
      </c>
    </row>
    <row r="2611" spans="1:26">
      <c r="A2611" s="12" t="s">
        <v>909</v>
      </c>
      <c r="B2611" s="12" t="s">
        <v>20904</v>
      </c>
      <c r="C2611" s="12" t="s">
        <v>21368</v>
      </c>
      <c r="D2611" s="12" t="s">
        <v>2568</v>
      </c>
      <c r="E2611" s="12" t="s">
        <v>4238</v>
      </c>
      <c r="F2611" s="12" t="s">
        <v>21075</v>
      </c>
      <c r="G2611" s="12" t="s">
        <v>21035</v>
      </c>
      <c r="H2611" s="12" t="s">
        <v>21369</v>
      </c>
      <c r="I2611" s="12" t="s">
        <v>20938</v>
      </c>
      <c r="J2611" s="12" t="s">
        <v>20938</v>
      </c>
      <c r="K2611" s="12" t="s">
        <v>20897</v>
      </c>
      <c r="L2611" s="12" t="s">
        <v>4042</v>
      </c>
      <c r="M2611" s="12" t="s">
        <v>21352</v>
      </c>
      <c r="N2611" s="12" t="s">
        <v>6417</v>
      </c>
      <c r="O2611" s="12" t="s">
        <v>21370</v>
      </c>
      <c r="P2611" s="12" t="s">
        <v>4662</v>
      </c>
      <c r="Q2611" s="12" t="s">
        <v>3970</v>
      </c>
      <c r="R2611" s="12" t="s">
        <v>21371</v>
      </c>
      <c r="S2611" s="12" t="s">
        <v>21372</v>
      </c>
      <c r="T2611" s="12" t="s">
        <v>21373</v>
      </c>
      <c r="U2611" s="12" t="s">
        <v>21374</v>
      </c>
      <c r="V2611" s="12" t="s">
        <v>21375</v>
      </c>
      <c r="W2611" s="12" t="s">
        <v>3</v>
      </c>
      <c r="X2611" s="12" t="s">
        <v>2654</v>
      </c>
      <c r="Y2611" s="12" t="s">
        <v>2976</v>
      </c>
      <c r="Z2611" s="12" t="s">
        <v>21376</v>
      </c>
    </row>
    <row r="2612" spans="1:26">
      <c r="A2612" s="12" t="s">
        <v>909</v>
      </c>
      <c r="B2612" s="12" t="s">
        <v>21369</v>
      </c>
      <c r="C2612" s="12" t="s">
        <v>21377</v>
      </c>
      <c r="D2612" s="12" t="s">
        <v>2589</v>
      </c>
      <c r="E2612" s="12" t="s">
        <v>2266</v>
      </c>
      <c r="F2612" s="12" t="s">
        <v>20972</v>
      </c>
      <c r="G2612" s="12" t="s">
        <v>21064</v>
      </c>
      <c r="H2612" s="12" t="s">
        <v>21075</v>
      </c>
      <c r="I2612" s="12" t="s">
        <v>21031</v>
      </c>
      <c r="J2612" s="12" t="s">
        <v>20974</v>
      </c>
      <c r="K2612" s="12" t="s">
        <v>20915</v>
      </c>
      <c r="L2612" s="12" t="s">
        <v>2038</v>
      </c>
      <c r="M2612" s="12" t="s">
        <v>21378</v>
      </c>
      <c r="N2612" s="12" t="s">
        <v>15949</v>
      </c>
      <c r="O2612" s="12" t="s">
        <v>21178</v>
      </c>
      <c r="P2612" s="12" t="s">
        <v>2292</v>
      </c>
      <c r="Q2612" s="12" t="s">
        <v>9283</v>
      </c>
      <c r="R2612" s="12" t="s">
        <v>3789</v>
      </c>
      <c r="S2612" s="12" t="s">
        <v>21379</v>
      </c>
      <c r="T2612" s="12" t="s">
        <v>21380</v>
      </c>
      <c r="U2612" s="12" t="s">
        <v>21381</v>
      </c>
      <c r="V2612" s="12" t="s">
        <v>9283</v>
      </c>
      <c r="W2612" s="12" t="s">
        <v>3</v>
      </c>
      <c r="X2612" s="12" t="s">
        <v>3013</v>
      </c>
      <c r="Y2612" s="12" t="s">
        <v>2759</v>
      </c>
      <c r="Z2612" s="12" t="s">
        <v>21382</v>
      </c>
    </row>
    <row r="2613" spans="1:26">
      <c r="A2613" s="12" t="s">
        <v>909</v>
      </c>
      <c r="B2613" s="12" t="s">
        <v>21383</v>
      </c>
      <c r="C2613" s="12" t="s">
        <v>21384</v>
      </c>
      <c r="D2613" s="12" t="s">
        <v>2740</v>
      </c>
      <c r="E2613" s="12" t="s">
        <v>3321</v>
      </c>
      <c r="F2613" s="12" t="s">
        <v>21020</v>
      </c>
      <c r="G2613" s="12" t="s">
        <v>20972</v>
      </c>
      <c r="H2613" s="12" t="s">
        <v>21150</v>
      </c>
      <c r="I2613" s="12" t="s">
        <v>20967</v>
      </c>
      <c r="J2613" s="12" t="s">
        <v>21020</v>
      </c>
      <c r="K2613" s="12" t="s">
        <v>21102</v>
      </c>
      <c r="L2613" s="12" t="s">
        <v>16920</v>
      </c>
      <c r="M2613" s="12" t="s">
        <v>21385</v>
      </c>
      <c r="N2613" s="12" t="s">
        <v>3552</v>
      </c>
      <c r="O2613" s="12" t="s">
        <v>21386</v>
      </c>
      <c r="P2613" s="12" t="s">
        <v>3523</v>
      </c>
      <c r="Q2613" s="12" t="s">
        <v>431</v>
      </c>
      <c r="R2613" s="12" t="s">
        <v>2988</v>
      </c>
      <c r="S2613" s="12" t="s">
        <v>21387</v>
      </c>
      <c r="T2613" s="12" t="s">
        <v>21388</v>
      </c>
      <c r="U2613" s="12" t="s">
        <v>2661</v>
      </c>
      <c r="V2613" s="12" t="s">
        <v>21389</v>
      </c>
      <c r="W2613" s="12" t="s">
        <v>3</v>
      </c>
      <c r="X2613" s="12" t="s">
        <v>1808</v>
      </c>
      <c r="Y2613" s="12" t="s">
        <v>2608</v>
      </c>
      <c r="Z2613" s="12" t="s">
        <v>21390</v>
      </c>
    </row>
    <row r="2614" spans="1:26">
      <c r="A2614" s="12" t="s">
        <v>909</v>
      </c>
      <c r="B2614" s="12" t="s">
        <v>21064</v>
      </c>
      <c r="C2614" s="12" t="s">
        <v>21391</v>
      </c>
      <c r="D2614" s="12" t="s">
        <v>2201</v>
      </c>
      <c r="E2614" s="12" t="s">
        <v>4428</v>
      </c>
      <c r="F2614" s="12" t="s">
        <v>21392</v>
      </c>
      <c r="G2614" s="12" t="s">
        <v>21117</v>
      </c>
      <c r="H2614" s="12" t="s">
        <v>21117</v>
      </c>
      <c r="I2614" s="12" t="s">
        <v>20841</v>
      </c>
      <c r="J2614" s="12" t="s">
        <v>20915</v>
      </c>
      <c r="K2614" s="12" t="s">
        <v>20937</v>
      </c>
      <c r="L2614" s="12" t="s">
        <v>11223</v>
      </c>
      <c r="M2614" s="12" t="s">
        <v>374</v>
      </c>
      <c r="N2614" s="12" t="s">
        <v>20872</v>
      </c>
      <c r="O2614" s="12" t="s">
        <v>21288</v>
      </c>
      <c r="P2614" s="12" t="s">
        <v>9283</v>
      </c>
      <c r="Q2614" s="12" t="s">
        <v>1054</v>
      </c>
      <c r="R2614" s="12" t="s">
        <v>4028</v>
      </c>
      <c r="S2614" s="12" t="s">
        <v>21393</v>
      </c>
      <c r="T2614" s="12" t="s">
        <v>21394</v>
      </c>
      <c r="U2614" s="12" t="s">
        <v>3443</v>
      </c>
      <c r="V2614" s="12" t="s">
        <v>21395</v>
      </c>
      <c r="W2614" s="12" t="s">
        <v>3</v>
      </c>
      <c r="X2614" s="12" t="s">
        <v>2135</v>
      </c>
      <c r="Y2614" s="12" t="s">
        <v>2502</v>
      </c>
      <c r="Z2614" s="12" t="s">
        <v>21396</v>
      </c>
    </row>
    <row r="2615" spans="1:26">
      <c r="A2615" s="12" t="s">
        <v>909</v>
      </c>
      <c r="B2615" s="12" t="s">
        <v>20973</v>
      </c>
      <c r="C2615" s="12" t="s">
        <v>21397</v>
      </c>
      <c r="D2615" s="12" t="s">
        <v>2426</v>
      </c>
      <c r="E2615" s="12" t="s">
        <v>3905</v>
      </c>
      <c r="F2615" s="12" t="s">
        <v>21031</v>
      </c>
      <c r="G2615" s="12" t="s">
        <v>21021</v>
      </c>
      <c r="H2615" s="12" t="s">
        <v>21102</v>
      </c>
      <c r="I2615" s="12" t="s">
        <v>21097</v>
      </c>
      <c r="J2615" s="12" t="s">
        <v>21097</v>
      </c>
      <c r="K2615" s="12" t="s">
        <v>21162</v>
      </c>
      <c r="L2615" s="12" t="s">
        <v>4012</v>
      </c>
      <c r="M2615" s="12" t="s">
        <v>21398</v>
      </c>
      <c r="N2615" s="12" t="s">
        <v>375</v>
      </c>
      <c r="O2615" s="12" t="s">
        <v>21399</v>
      </c>
      <c r="P2615" s="12" t="s">
        <v>4406</v>
      </c>
      <c r="Q2615" s="12" t="s">
        <v>17560</v>
      </c>
      <c r="R2615" s="12" t="s">
        <v>21400</v>
      </c>
      <c r="S2615" s="12" t="s">
        <v>21401</v>
      </c>
      <c r="T2615" s="12" t="s">
        <v>21402</v>
      </c>
      <c r="U2615" s="12" t="s">
        <v>21403</v>
      </c>
      <c r="V2615" s="12" t="s">
        <v>21404</v>
      </c>
      <c r="W2615" s="12" t="s">
        <v>3</v>
      </c>
      <c r="X2615" s="12" t="s">
        <v>2390</v>
      </c>
      <c r="Y2615" s="12" t="s">
        <v>2014</v>
      </c>
      <c r="Z2615" s="12" t="s">
        <v>21405</v>
      </c>
    </row>
    <row r="2616" spans="1:26">
      <c r="A2616" s="12" t="s">
        <v>909</v>
      </c>
      <c r="B2616" s="12" t="s">
        <v>20954</v>
      </c>
      <c r="C2616" s="12" t="s">
        <v>21406</v>
      </c>
      <c r="D2616" s="12" t="s">
        <v>1812</v>
      </c>
      <c r="E2616" s="12" t="s">
        <v>4325</v>
      </c>
      <c r="F2616" s="12" t="s">
        <v>21128</v>
      </c>
      <c r="G2616" s="12" t="s">
        <v>21304</v>
      </c>
      <c r="H2616" s="12" t="s">
        <v>21152</v>
      </c>
      <c r="I2616" s="12" t="s">
        <v>20860</v>
      </c>
      <c r="J2616" s="12" t="s">
        <v>20938</v>
      </c>
      <c r="K2616" s="12" t="s">
        <v>20822</v>
      </c>
      <c r="L2616" s="12" t="s">
        <v>11684</v>
      </c>
      <c r="M2616" s="12" t="s">
        <v>21407</v>
      </c>
      <c r="N2616" s="12" t="s">
        <v>5512</v>
      </c>
      <c r="O2616" s="12" t="s">
        <v>21408</v>
      </c>
      <c r="P2616" s="12" t="s">
        <v>5013</v>
      </c>
      <c r="Q2616" s="12" t="s">
        <v>4674</v>
      </c>
      <c r="R2616" s="12" t="s">
        <v>21409</v>
      </c>
      <c r="S2616" s="12" t="s">
        <v>21410</v>
      </c>
      <c r="T2616" s="12" t="s">
        <v>21411</v>
      </c>
      <c r="U2616" s="12" t="s">
        <v>21412</v>
      </c>
      <c r="V2616" s="12" t="s">
        <v>21413</v>
      </c>
      <c r="W2616" s="12" t="s">
        <v>10</v>
      </c>
      <c r="X2616" s="12" t="s">
        <v>2278</v>
      </c>
      <c r="Y2616" s="12" t="s">
        <v>2279</v>
      </c>
      <c r="Z2616" s="12" t="s">
        <v>21414</v>
      </c>
    </row>
    <row r="2617" spans="1:26">
      <c r="A2617" s="12" t="s">
        <v>909</v>
      </c>
      <c r="B2617" s="12" t="s">
        <v>21277</v>
      </c>
      <c r="C2617" s="12" t="s">
        <v>21415</v>
      </c>
      <c r="D2617" s="12" t="s">
        <v>3502</v>
      </c>
      <c r="E2617" s="12" t="s">
        <v>1261</v>
      </c>
      <c r="F2617" s="12" t="s">
        <v>21085</v>
      </c>
      <c r="G2617" s="12" t="s">
        <v>20829</v>
      </c>
      <c r="H2617" s="12" t="s">
        <v>21004</v>
      </c>
      <c r="I2617" s="12" t="s">
        <v>20915</v>
      </c>
      <c r="J2617" s="12" t="s">
        <v>21031</v>
      </c>
      <c r="K2617" s="12" t="s">
        <v>20915</v>
      </c>
      <c r="L2617" s="12" t="s">
        <v>3428</v>
      </c>
      <c r="M2617" s="12" t="s">
        <v>21416</v>
      </c>
      <c r="N2617" s="12" t="s">
        <v>11059</v>
      </c>
      <c r="O2617" s="12" t="s">
        <v>21417</v>
      </c>
      <c r="P2617" s="12" t="s">
        <v>371</v>
      </c>
      <c r="Q2617" s="12" t="s">
        <v>3023</v>
      </c>
      <c r="R2617" s="12" t="s">
        <v>1262</v>
      </c>
      <c r="S2617" s="12" t="s">
        <v>21418</v>
      </c>
      <c r="T2617" s="12" t="s">
        <v>21419</v>
      </c>
      <c r="U2617" s="12" t="s">
        <v>17328</v>
      </c>
      <c r="V2617" s="12" t="s">
        <v>21420</v>
      </c>
      <c r="W2617" s="12" t="s">
        <v>3</v>
      </c>
      <c r="X2617" s="12" t="s">
        <v>2134</v>
      </c>
      <c r="Y2617" s="12" t="s">
        <v>1807</v>
      </c>
      <c r="Z2617" s="12" t="s">
        <v>21421</v>
      </c>
    </row>
    <row r="2618" spans="1:26">
      <c r="A2618" s="12" t="s">
        <v>909</v>
      </c>
      <c r="B2618" s="12" t="s">
        <v>21392</v>
      </c>
      <c r="C2618" s="12" t="s">
        <v>21422</v>
      </c>
      <c r="D2618" s="12" t="s">
        <v>5458</v>
      </c>
      <c r="E2618" s="12" t="s">
        <v>3932</v>
      </c>
      <c r="F2618" s="12" t="s">
        <v>20917</v>
      </c>
      <c r="G2618" s="12" t="s">
        <v>20725</v>
      </c>
      <c r="H2618" s="12" t="s">
        <v>20663</v>
      </c>
      <c r="I2618" s="12" t="s">
        <v>20684</v>
      </c>
      <c r="J2618" s="12" t="s">
        <v>20879</v>
      </c>
      <c r="K2618" s="12" t="s">
        <v>20764</v>
      </c>
      <c r="L2618" s="12" t="s">
        <v>21423</v>
      </c>
      <c r="M2618" s="12" t="s">
        <v>21078</v>
      </c>
      <c r="N2618" s="12" t="s">
        <v>371</v>
      </c>
      <c r="O2618" s="12" t="s">
        <v>374</v>
      </c>
      <c r="P2618" s="12" t="s">
        <v>3130</v>
      </c>
      <c r="Q2618" s="12" t="s">
        <v>371</v>
      </c>
      <c r="R2618" s="12" t="s">
        <v>21424</v>
      </c>
      <c r="S2618" s="12" t="s">
        <v>21425</v>
      </c>
      <c r="T2618" s="12" t="s">
        <v>21426</v>
      </c>
      <c r="U2618" s="12" t="s">
        <v>21427</v>
      </c>
      <c r="V2618" s="12" t="s">
        <v>21428</v>
      </c>
      <c r="W2618" s="12" t="s">
        <v>3</v>
      </c>
      <c r="X2618" s="12" t="s">
        <v>3219</v>
      </c>
      <c r="Y2618" s="12" t="s">
        <v>4115</v>
      </c>
      <c r="Z2618" s="12" t="s">
        <v>21429</v>
      </c>
    </row>
    <row r="2619" spans="1:26">
      <c r="A2619" s="12" t="s">
        <v>909</v>
      </c>
      <c r="B2619" s="12" t="s">
        <v>21430</v>
      </c>
      <c r="C2619" s="12" t="s">
        <v>21431</v>
      </c>
      <c r="D2619" s="12" t="s">
        <v>2838</v>
      </c>
      <c r="E2619" s="12" t="s">
        <v>2004</v>
      </c>
      <c r="F2619" s="12" t="s">
        <v>21085</v>
      </c>
      <c r="G2619" s="12" t="s">
        <v>21128</v>
      </c>
      <c r="H2619" s="12" t="s">
        <v>21392</v>
      </c>
      <c r="I2619" s="12" t="s">
        <v>20950</v>
      </c>
      <c r="J2619" s="12" t="s">
        <v>20764</v>
      </c>
      <c r="K2619" s="12" t="s">
        <v>20745</v>
      </c>
      <c r="L2619" s="12" t="s">
        <v>4073</v>
      </c>
      <c r="M2619" s="12" t="s">
        <v>21432</v>
      </c>
      <c r="N2619" s="12" t="s">
        <v>7972</v>
      </c>
      <c r="O2619" s="12" t="s">
        <v>21433</v>
      </c>
      <c r="P2619" s="12" t="s">
        <v>4088</v>
      </c>
      <c r="Q2619" s="12" t="s">
        <v>2773</v>
      </c>
      <c r="R2619" s="12" t="s">
        <v>21434</v>
      </c>
      <c r="S2619" s="12" t="s">
        <v>21435</v>
      </c>
      <c r="T2619" s="12" t="s">
        <v>21436</v>
      </c>
      <c r="U2619" s="12" t="s">
        <v>1355</v>
      </c>
      <c r="V2619" s="12" t="s">
        <v>21437</v>
      </c>
      <c r="W2619" s="12" t="s">
        <v>2</v>
      </c>
      <c r="X2619" s="12" t="s">
        <v>3574</v>
      </c>
      <c r="Y2619" s="12" t="s">
        <v>2450</v>
      </c>
      <c r="Z2619" s="12" t="s">
        <v>21438</v>
      </c>
    </row>
    <row r="2620" spans="1:26">
      <c r="A2620" s="12" t="s">
        <v>909</v>
      </c>
      <c r="B2620" s="12" t="s">
        <v>21257</v>
      </c>
      <c r="C2620" s="12" t="s">
        <v>21439</v>
      </c>
      <c r="D2620" s="12" t="s">
        <v>3188</v>
      </c>
      <c r="E2620" s="12" t="s">
        <v>1337</v>
      </c>
      <c r="F2620" s="12" t="s">
        <v>21021</v>
      </c>
      <c r="G2620" s="12" t="s">
        <v>21117</v>
      </c>
      <c r="H2620" s="12" t="s">
        <v>21021</v>
      </c>
      <c r="I2620" s="12" t="s">
        <v>20938</v>
      </c>
      <c r="J2620" s="12" t="s">
        <v>20950</v>
      </c>
      <c r="K2620" s="12" t="s">
        <v>20841</v>
      </c>
      <c r="L2620" s="12" t="s">
        <v>21440</v>
      </c>
      <c r="M2620" s="12" t="s">
        <v>21441</v>
      </c>
      <c r="N2620" s="12" t="s">
        <v>2773</v>
      </c>
      <c r="O2620" s="12" t="s">
        <v>21336</v>
      </c>
      <c r="P2620" s="12" t="s">
        <v>9111</v>
      </c>
      <c r="Q2620" s="12" t="s">
        <v>2773</v>
      </c>
      <c r="R2620" s="12" t="s">
        <v>5512</v>
      </c>
      <c r="S2620" s="12" t="s">
        <v>21442</v>
      </c>
      <c r="T2620" s="12" t="s">
        <v>21443</v>
      </c>
      <c r="U2620" s="12" t="s">
        <v>21444</v>
      </c>
      <c r="V2620" s="12" t="s">
        <v>21445</v>
      </c>
      <c r="W2620" s="12" t="s">
        <v>10</v>
      </c>
      <c r="X2620" s="12" t="s">
        <v>2544</v>
      </c>
      <c r="Y2620" s="12" t="s">
        <v>2135</v>
      </c>
      <c r="Z2620" s="12" t="s">
        <v>21446</v>
      </c>
    </row>
    <row r="2621" spans="1:26">
      <c r="A2621" s="12" t="s">
        <v>909</v>
      </c>
      <c r="B2621" s="12" t="s">
        <v>20885</v>
      </c>
      <c r="C2621" s="12" t="s">
        <v>21447</v>
      </c>
      <c r="D2621" s="12" t="s">
        <v>2821</v>
      </c>
      <c r="E2621" s="12" t="s">
        <v>3731</v>
      </c>
      <c r="F2621" s="12" t="s">
        <v>21019</v>
      </c>
      <c r="G2621" s="12" t="s">
        <v>20827</v>
      </c>
      <c r="H2621" s="12" t="s">
        <v>21266</v>
      </c>
      <c r="I2621" s="12" t="s">
        <v>20745</v>
      </c>
      <c r="J2621" s="12" t="s">
        <v>20745</v>
      </c>
      <c r="K2621" s="12" t="s">
        <v>20860</v>
      </c>
      <c r="L2621" s="12" t="s">
        <v>3664</v>
      </c>
      <c r="M2621" s="12" t="s">
        <v>21448</v>
      </c>
      <c r="N2621" s="12" t="s">
        <v>9068</v>
      </c>
      <c r="O2621" s="12" t="s">
        <v>21288</v>
      </c>
      <c r="P2621" s="12" t="s">
        <v>471</v>
      </c>
      <c r="Q2621" s="12" t="s">
        <v>5802</v>
      </c>
      <c r="R2621" s="12" t="s">
        <v>21449</v>
      </c>
      <c r="S2621" s="12" t="s">
        <v>21450</v>
      </c>
      <c r="T2621" s="12" t="s">
        <v>21451</v>
      </c>
      <c r="U2621" s="12" t="s">
        <v>21452</v>
      </c>
      <c r="V2621" s="12" t="s">
        <v>21453</v>
      </c>
      <c r="W2621" s="12" t="s">
        <v>2</v>
      </c>
      <c r="X2621" s="12" t="s">
        <v>1326</v>
      </c>
      <c r="Y2621" s="12" t="s">
        <v>3559</v>
      </c>
      <c r="Z2621" s="12" t="s">
        <v>21454</v>
      </c>
    </row>
    <row r="2622" spans="1:26">
      <c r="A2622" s="12" t="s">
        <v>909</v>
      </c>
      <c r="B2622" s="12" t="s">
        <v>21140</v>
      </c>
      <c r="C2622" s="12" t="s">
        <v>21455</v>
      </c>
      <c r="D2622" s="12" t="s">
        <v>3205</v>
      </c>
      <c r="E2622" s="12" t="s">
        <v>2655</v>
      </c>
      <c r="F2622" s="12" t="s">
        <v>20973</v>
      </c>
      <c r="G2622" s="12" t="s">
        <v>20810</v>
      </c>
      <c r="H2622" s="12" t="s">
        <v>20932</v>
      </c>
      <c r="I2622" s="12" t="s">
        <v>20684</v>
      </c>
      <c r="J2622" s="12" t="s">
        <v>20663</v>
      </c>
      <c r="K2622" s="12" t="s">
        <v>20725</v>
      </c>
      <c r="L2622" s="12" t="s">
        <v>7696</v>
      </c>
      <c r="M2622" s="12" t="s">
        <v>21456</v>
      </c>
      <c r="N2622" s="12" t="s">
        <v>3663</v>
      </c>
      <c r="O2622" s="12" t="s">
        <v>374</v>
      </c>
      <c r="P2622" s="12" t="s">
        <v>371</v>
      </c>
      <c r="Q2622" s="12" t="s">
        <v>431</v>
      </c>
      <c r="R2622" s="12" t="s">
        <v>6387</v>
      </c>
      <c r="S2622" s="12" t="s">
        <v>21457</v>
      </c>
      <c r="T2622" s="12" t="s">
        <v>21458</v>
      </c>
      <c r="U2622" s="12" t="s">
        <v>21459</v>
      </c>
      <c r="V2622" s="12" t="s">
        <v>21460</v>
      </c>
      <c r="W2622" s="12" t="s">
        <v>2</v>
      </c>
      <c r="X2622" s="12" t="s">
        <v>3321</v>
      </c>
      <c r="Y2622" s="12" t="s">
        <v>4238</v>
      </c>
      <c r="Z2622" s="12" t="s">
        <v>21461</v>
      </c>
    </row>
    <row r="2623" spans="1:26">
      <c r="A2623" s="12" t="s">
        <v>909</v>
      </c>
      <c r="B2623" s="12" t="s">
        <v>21034</v>
      </c>
      <c r="C2623" s="12" t="s">
        <v>21462</v>
      </c>
      <c r="D2623" s="12" t="s">
        <v>2997</v>
      </c>
      <c r="E2623" s="12" t="s">
        <v>2005</v>
      </c>
      <c r="F2623" s="12" t="s">
        <v>21463</v>
      </c>
      <c r="G2623" s="12" t="s">
        <v>20972</v>
      </c>
      <c r="H2623" s="12" t="s">
        <v>21019</v>
      </c>
      <c r="I2623" s="12" t="s">
        <v>20725</v>
      </c>
      <c r="J2623" s="12" t="s">
        <v>20745</v>
      </c>
      <c r="K2623" s="12" t="s">
        <v>20764</v>
      </c>
      <c r="L2623" s="12" t="s">
        <v>14627</v>
      </c>
      <c r="M2623" s="12" t="s">
        <v>21464</v>
      </c>
      <c r="N2623" s="12" t="s">
        <v>2697</v>
      </c>
      <c r="O2623" s="12" t="s">
        <v>21327</v>
      </c>
      <c r="P2623" s="12" t="s">
        <v>371</v>
      </c>
      <c r="Q2623" s="12" t="s">
        <v>4088</v>
      </c>
      <c r="R2623" s="12" t="s">
        <v>21465</v>
      </c>
      <c r="S2623" s="12" t="s">
        <v>21466</v>
      </c>
      <c r="T2623" s="12" t="s">
        <v>21467</v>
      </c>
      <c r="U2623" s="12" t="s">
        <v>21468</v>
      </c>
      <c r="V2623" s="12" t="s">
        <v>21469</v>
      </c>
      <c r="W2623" s="12" t="s">
        <v>10</v>
      </c>
      <c r="X2623" s="12" t="s">
        <v>1719</v>
      </c>
      <c r="Y2623" s="12" t="s">
        <v>2050</v>
      </c>
      <c r="Z2623" s="12" t="s">
        <v>21470</v>
      </c>
    </row>
    <row r="2624" spans="1:26">
      <c r="A2624" s="12" t="s">
        <v>909</v>
      </c>
      <c r="B2624" s="12" t="s">
        <v>21050</v>
      </c>
      <c r="C2624" s="12" t="s">
        <v>21471</v>
      </c>
      <c r="D2624" s="12" t="s">
        <v>7759</v>
      </c>
      <c r="E2624" s="12" t="s">
        <v>1315</v>
      </c>
      <c r="F2624" s="12" t="s">
        <v>20986</v>
      </c>
      <c r="G2624" s="12" t="s">
        <v>21085</v>
      </c>
      <c r="H2624" s="12" t="s">
        <v>20684</v>
      </c>
      <c r="I2624" s="12" t="s">
        <v>21472</v>
      </c>
      <c r="J2624" s="12" t="s">
        <v>20684</v>
      </c>
      <c r="K2624" s="12" t="s">
        <v>20725</v>
      </c>
      <c r="L2624" s="12" t="s">
        <v>8738</v>
      </c>
      <c r="M2624" s="12" t="s">
        <v>21288</v>
      </c>
      <c r="N2624" s="12" t="s">
        <v>375</v>
      </c>
      <c r="O2624" s="12" t="s">
        <v>91</v>
      </c>
      <c r="P2624" s="12" t="s">
        <v>371</v>
      </c>
      <c r="Q2624" s="12" t="s">
        <v>371</v>
      </c>
      <c r="R2624" s="12" t="s">
        <v>21473</v>
      </c>
      <c r="S2624" s="12" t="s">
        <v>21474</v>
      </c>
      <c r="T2624" s="12" t="s">
        <v>21475</v>
      </c>
      <c r="U2624" s="12" t="s">
        <v>21476</v>
      </c>
      <c r="V2624" s="12" t="s">
        <v>21477</v>
      </c>
      <c r="W2624" s="12" t="s">
        <v>3</v>
      </c>
      <c r="X2624" s="12" t="s">
        <v>3815</v>
      </c>
      <c r="Y2624" s="12" t="s">
        <v>1303</v>
      </c>
      <c r="Z2624" s="12" t="s">
        <v>21478</v>
      </c>
    </row>
    <row r="2625" spans="1:26">
      <c r="A2625" s="12" t="s">
        <v>909</v>
      </c>
      <c r="B2625" s="12" t="s">
        <v>20827</v>
      </c>
      <c r="C2625" s="12" t="s">
        <v>21479</v>
      </c>
      <c r="D2625" s="12" t="s">
        <v>3106</v>
      </c>
      <c r="E2625" s="12" t="s">
        <v>3109</v>
      </c>
      <c r="F2625" s="12" t="s">
        <v>21031</v>
      </c>
      <c r="G2625" s="12" t="s">
        <v>21266</v>
      </c>
      <c r="H2625" s="12" t="s">
        <v>20954</v>
      </c>
      <c r="I2625" s="12" t="s">
        <v>20860</v>
      </c>
      <c r="J2625" s="12" t="s">
        <v>20784</v>
      </c>
      <c r="K2625" s="12" t="s">
        <v>20725</v>
      </c>
      <c r="L2625" s="12" t="s">
        <v>4769</v>
      </c>
      <c r="M2625" s="12" t="s">
        <v>21480</v>
      </c>
      <c r="N2625" s="12" t="s">
        <v>21400</v>
      </c>
      <c r="O2625" s="12" t="s">
        <v>21481</v>
      </c>
      <c r="P2625" s="12" t="s">
        <v>371</v>
      </c>
      <c r="Q2625" s="12" t="s">
        <v>431</v>
      </c>
      <c r="R2625" s="12" t="s">
        <v>21482</v>
      </c>
      <c r="S2625" s="12" t="s">
        <v>21483</v>
      </c>
      <c r="T2625" s="12" t="s">
        <v>21484</v>
      </c>
      <c r="U2625" s="12" t="s">
        <v>21485</v>
      </c>
      <c r="V2625" s="12" t="s">
        <v>21486</v>
      </c>
      <c r="W2625" s="12" t="s">
        <v>10</v>
      </c>
      <c r="X2625" s="12" t="s">
        <v>2027</v>
      </c>
      <c r="Y2625" s="12" t="s">
        <v>2114</v>
      </c>
      <c r="Z2625" s="12" t="s">
        <v>21487</v>
      </c>
    </row>
    <row r="2626" spans="1:26">
      <c r="A2626" s="12" t="s">
        <v>909</v>
      </c>
      <c r="B2626" s="12" t="s">
        <v>21463</v>
      </c>
      <c r="C2626" s="12" t="s">
        <v>21488</v>
      </c>
      <c r="D2626" s="12" t="s">
        <v>3642</v>
      </c>
      <c r="E2626" s="12" t="s">
        <v>3628</v>
      </c>
      <c r="F2626" s="12" t="s">
        <v>21102</v>
      </c>
      <c r="G2626" s="12" t="s">
        <v>21304</v>
      </c>
      <c r="H2626" s="12" t="s">
        <v>21113</v>
      </c>
      <c r="I2626" s="12" t="s">
        <v>20860</v>
      </c>
      <c r="J2626" s="12" t="s">
        <v>20841</v>
      </c>
      <c r="K2626" s="12" t="s">
        <v>20725</v>
      </c>
      <c r="L2626" s="12" t="s">
        <v>6659</v>
      </c>
      <c r="M2626" s="12" t="s">
        <v>21489</v>
      </c>
      <c r="N2626" s="12" t="s">
        <v>11623</v>
      </c>
      <c r="O2626" s="12" t="s">
        <v>21481</v>
      </c>
      <c r="P2626" s="12" t="s">
        <v>3332</v>
      </c>
      <c r="Q2626" s="12" t="s">
        <v>375</v>
      </c>
      <c r="R2626" s="12" t="s">
        <v>21490</v>
      </c>
      <c r="S2626" s="12" t="s">
        <v>21491</v>
      </c>
      <c r="T2626" s="12" t="s">
        <v>21492</v>
      </c>
      <c r="U2626" s="12" t="s">
        <v>2515</v>
      </c>
      <c r="V2626" s="12" t="s">
        <v>21493</v>
      </c>
      <c r="W2626" s="12" t="s">
        <v>10</v>
      </c>
      <c r="X2626" s="12" t="s">
        <v>2487</v>
      </c>
      <c r="Y2626" s="12" t="s">
        <v>2529</v>
      </c>
      <c r="Z2626" s="12" t="s">
        <v>21494</v>
      </c>
    </row>
    <row r="2627" spans="1:26">
      <c r="A2627" s="12" t="s">
        <v>909</v>
      </c>
      <c r="B2627" s="12" t="s">
        <v>21101</v>
      </c>
      <c r="C2627" s="12" t="s">
        <v>21495</v>
      </c>
      <c r="D2627" s="12" t="s">
        <v>3016</v>
      </c>
      <c r="E2627" s="12" t="s">
        <v>2187</v>
      </c>
      <c r="F2627" s="12" t="s">
        <v>20939</v>
      </c>
      <c r="G2627" s="12" t="s">
        <v>21430</v>
      </c>
      <c r="H2627" s="12" t="s">
        <v>21061</v>
      </c>
      <c r="I2627" s="12" t="s">
        <v>20841</v>
      </c>
      <c r="J2627" s="12" t="s">
        <v>20803</v>
      </c>
      <c r="K2627" s="12" t="s">
        <v>20745</v>
      </c>
      <c r="L2627" s="12" t="s">
        <v>4025</v>
      </c>
      <c r="M2627" s="12" t="s">
        <v>21496</v>
      </c>
      <c r="N2627" s="12" t="s">
        <v>4689</v>
      </c>
      <c r="O2627" s="12" t="s">
        <v>21279</v>
      </c>
      <c r="P2627" s="12" t="s">
        <v>4481</v>
      </c>
      <c r="Q2627" s="12" t="s">
        <v>2038</v>
      </c>
      <c r="R2627" s="12" t="s">
        <v>3553</v>
      </c>
      <c r="S2627" s="12" t="s">
        <v>21497</v>
      </c>
      <c r="T2627" s="12" t="s">
        <v>21498</v>
      </c>
      <c r="U2627" s="12" t="s">
        <v>5486</v>
      </c>
      <c r="V2627" s="12" t="s">
        <v>21499</v>
      </c>
      <c r="W2627" s="12" t="s">
        <v>10</v>
      </c>
      <c r="X2627" s="12" t="s">
        <v>2502</v>
      </c>
      <c r="Y2627" s="12" t="s">
        <v>2404</v>
      </c>
      <c r="Z2627" s="12" t="s">
        <v>21500</v>
      </c>
    </row>
    <row r="2628" spans="1:26">
      <c r="A2628" s="12" t="s">
        <v>909</v>
      </c>
      <c r="B2628" s="12" t="s">
        <v>20920</v>
      </c>
      <c r="C2628" s="12" t="s">
        <v>21501</v>
      </c>
      <c r="D2628" s="12" t="s">
        <v>3325</v>
      </c>
      <c r="E2628" s="12" t="s">
        <v>2499</v>
      </c>
      <c r="F2628" s="12" t="s">
        <v>21502</v>
      </c>
      <c r="G2628" s="12" t="s">
        <v>21138</v>
      </c>
      <c r="H2628" s="12" t="s">
        <v>20784</v>
      </c>
      <c r="I2628" s="12" t="s">
        <v>21472</v>
      </c>
      <c r="J2628" s="12" t="s">
        <v>20822</v>
      </c>
      <c r="K2628" s="12" t="s">
        <v>20725</v>
      </c>
      <c r="L2628" s="12" t="s">
        <v>5910</v>
      </c>
      <c r="M2628" s="12" t="s">
        <v>21503</v>
      </c>
      <c r="N2628" s="12" t="s">
        <v>1355</v>
      </c>
      <c r="O2628" s="12" t="s">
        <v>91</v>
      </c>
      <c r="P2628" s="12" t="s">
        <v>371</v>
      </c>
      <c r="Q2628" s="12" t="s">
        <v>431</v>
      </c>
      <c r="R2628" s="12" t="s">
        <v>21504</v>
      </c>
      <c r="S2628" s="12" t="s">
        <v>21505</v>
      </c>
      <c r="T2628" s="12" t="s">
        <v>21506</v>
      </c>
      <c r="U2628" s="12" t="s">
        <v>21507</v>
      </c>
      <c r="V2628" s="12" t="s">
        <v>21508</v>
      </c>
      <c r="W2628" s="12" t="s">
        <v>3</v>
      </c>
      <c r="X2628" s="12" t="s">
        <v>2324</v>
      </c>
      <c r="Y2628" s="12" t="s">
        <v>2134</v>
      </c>
      <c r="Z2628" s="12" t="s">
        <v>21509</v>
      </c>
    </row>
    <row r="2629" spans="1:26">
      <c r="A2629" s="12" t="s">
        <v>909</v>
      </c>
      <c r="B2629" s="12" t="s">
        <v>20810</v>
      </c>
      <c r="C2629" s="12" t="s">
        <v>21510</v>
      </c>
      <c r="D2629" s="12" t="s">
        <v>3704</v>
      </c>
      <c r="E2629" s="12" t="s">
        <v>1969</v>
      </c>
      <c r="F2629" s="12" t="s">
        <v>20879</v>
      </c>
      <c r="G2629" s="12" t="s">
        <v>21085</v>
      </c>
      <c r="H2629" s="12" t="s">
        <v>21165</v>
      </c>
      <c r="I2629" s="12" t="s">
        <v>20939</v>
      </c>
      <c r="J2629" s="12" t="s">
        <v>20803</v>
      </c>
      <c r="K2629" s="12" t="s">
        <v>20932</v>
      </c>
      <c r="L2629" s="12" t="s">
        <v>2315</v>
      </c>
      <c r="M2629" s="12" t="s">
        <v>21511</v>
      </c>
      <c r="N2629" s="12" t="s">
        <v>3143</v>
      </c>
      <c r="O2629" s="12" t="s">
        <v>21512</v>
      </c>
      <c r="P2629" s="12" t="s">
        <v>431</v>
      </c>
      <c r="Q2629" s="12" t="s">
        <v>3803</v>
      </c>
      <c r="R2629" s="12" t="s">
        <v>1975</v>
      </c>
      <c r="S2629" s="12" t="s">
        <v>21513</v>
      </c>
      <c r="T2629" s="12" t="s">
        <v>21514</v>
      </c>
      <c r="U2629" s="12" t="s">
        <v>21515</v>
      </c>
      <c r="V2629" s="12" t="s">
        <v>21516</v>
      </c>
      <c r="W2629" s="12" t="s">
        <v>2</v>
      </c>
      <c r="X2629" s="12" t="s">
        <v>2574</v>
      </c>
      <c r="Y2629" s="12" t="s">
        <v>2614</v>
      </c>
      <c r="Z2629" s="12" t="s">
        <v>21517</v>
      </c>
    </row>
    <row r="2630" spans="1:26">
      <c r="A2630" s="12" t="s">
        <v>909</v>
      </c>
      <c r="B2630" s="12" t="s">
        <v>21518</v>
      </c>
      <c r="C2630" s="12" t="s">
        <v>21519</v>
      </c>
      <c r="D2630" s="12" t="s">
        <v>2546</v>
      </c>
      <c r="E2630" s="12" t="s">
        <v>3574</v>
      </c>
      <c r="F2630" s="12" t="s">
        <v>21150</v>
      </c>
      <c r="G2630" s="12" t="s">
        <v>21162</v>
      </c>
      <c r="H2630" s="12" t="s">
        <v>21150</v>
      </c>
      <c r="I2630" s="12" t="s">
        <v>20784</v>
      </c>
      <c r="J2630" s="12" t="s">
        <v>20822</v>
      </c>
      <c r="K2630" s="12" t="s">
        <v>20897</v>
      </c>
      <c r="L2630" s="12" t="s">
        <v>5038</v>
      </c>
      <c r="M2630" s="12" t="s">
        <v>21520</v>
      </c>
      <c r="N2630" s="12" t="s">
        <v>375</v>
      </c>
      <c r="O2630" s="12" t="s">
        <v>21220</v>
      </c>
      <c r="P2630" s="12" t="s">
        <v>1054</v>
      </c>
      <c r="Q2630" s="12" t="s">
        <v>2792</v>
      </c>
      <c r="R2630" s="12" t="s">
        <v>3880</v>
      </c>
      <c r="S2630" s="12" t="s">
        <v>21521</v>
      </c>
      <c r="T2630" s="12" t="s">
        <v>21522</v>
      </c>
      <c r="U2630" s="12" t="s">
        <v>7332</v>
      </c>
      <c r="V2630" s="12" t="s">
        <v>21523</v>
      </c>
      <c r="W2630" s="12" t="s">
        <v>10</v>
      </c>
      <c r="X2630" s="12" t="s">
        <v>1309</v>
      </c>
      <c r="Y2630" s="12" t="s">
        <v>4325</v>
      </c>
      <c r="Z2630" s="12" t="s">
        <v>21524</v>
      </c>
    </row>
    <row r="2631" spans="1:26">
      <c r="A2631" s="12" t="s">
        <v>909</v>
      </c>
      <c r="B2631" s="12" t="s">
        <v>21164</v>
      </c>
      <c r="C2631" s="12" t="s">
        <v>21525</v>
      </c>
      <c r="D2631" s="12" t="s">
        <v>4175</v>
      </c>
      <c r="E2631" s="12" t="s">
        <v>1948</v>
      </c>
      <c r="F2631" s="12" t="s">
        <v>21472</v>
      </c>
      <c r="G2631" s="12" t="s">
        <v>20663</v>
      </c>
      <c r="H2631" s="12" t="s">
        <v>21472</v>
      </c>
      <c r="I2631" s="12" t="s">
        <v>21472</v>
      </c>
      <c r="J2631" s="12" t="s">
        <v>21472</v>
      </c>
      <c r="K2631" s="12" t="s">
        <v>21526</v>
      </c>
      <c r="L2631" s="12" t="s">
        <v>91</v>
      </c>
      <c r="M2631" s="12" t="s">
        <v>379</v>
      </c>
      <c r="N2631" s="12" t="s">
        <v>91</v>
      </c>
      <c r="O2631" s="12" t="s">
        <v>91</v>
      </c>
      <c r="P2631" s="12" t="s">
        <v>91</v>
      </c>
      <c r="Q2631" s="12" t="s">
        <v>21527</v>
      </c>
      <c r="R2631" s="12" t="s">
        <v>21528</v>
      </c>
      <c r="S2631" s="12" t="s">
        <v>21529</v>
      </c>
      <c r="T2631" s="12" t="s">
        <v>21530</v>
      </c>
      <c r="U2631" s="12" t="s">
        <v>371</v>
      </c>
      <c r="V2631" s="12" t="s">
        <v>9533</v>
      </c>
      <c r="W2631" s="12" t="s">
        <v>10</v>
      </c>
      <c r="X2631" s="12" t="s">
        <v>949</v>
      </c>
      <c r="Y2631" s="12" t="s">
        <v>949</v>
      </c>
      <c r="Z2631" s="12" t="s">
        <v>12937</v>
      </c>
    </row>
    <row r="2632" spans="1:26">
      <c r="A2632" s="12" t="s">
        <v>909</v>
      </c>
      <c r="B2632" s="12" t="s">
        <v>20903</v>
      </c>
      <c r="C2632" s="12" t="s">
        <v>21531</v>
      </c>
      <c r="D2632" s="12" t="s">
        <v>3625</v>
      </c>
      <c r="E2632" s="12" t="s">
        <v>2595</v>
      </c>
      <c r="F2632" s="12" t="s">
        <v>21266</v>
      </c>
      <c r="G2632" s="12" t="s">
        <v>21117</v>
      </c>
      <c r="H2632" s="12" t="s">
        <v>20967</v>
      </c>
      <c r="I2632" s="12" t="s">
        <v>20705</v>
      </c>
      <c r="J2632" s="12" t="s">
        <v>20860</v>
      </c>
      <c r="K2632" s="12" t="s">
        <v>20803</v>
      </c>
      <c r="L2632" s="12" t="s">
        <v>2917</v>
      </c>
      <c r="M2632" s="12" t="s">
        <v>21532</v>
      </c>
      <c r="N2632" s="12" t="s">
        <v>5511</v>
      </c>
      <c r="O2632" s="12" t="s">
        <v>21178</v>
      </c>
      <c r="P2632" s="12" t="s">
        <v>3523</v>
      </c>
      <c r="Q2632" s="12" t="s">
        <v>4481</v>
      </c>
      <c r="R2632" s="12" t="s">
        <v>21533</v>
      </c>
      <c r="S2632" s="12" t="s">
        <v>21534</v>
      </c>
      <c r="T2632" s="12" t="s">
        <v>21535</v>
      </c>
      <c r="U2632" s="12" t="s">
        <v>21536</v>
      </c>
      <c r="V2632" s="12" t="s">
        <v>21537</v>
      </c>
      <c r="W2632" s="12" t="s">
        <v>3</v>
      </c>
      <c r="X2632" s="12" t="s">
        <v>2330</v>
      </c>
      <c r="Y2632" s="12" t="s">
        <v>2015</v>
      </c>
      <c r="Z2632" s="12" t="s">
        <v>21538</v>
      </c>
    </row>
    <row r="2633" spans="1:26">
      <c r="A2633" s="12" t="s">
        <v>909</v>
      </c>
      <c r="B2633" s="12" t="s">
        <v>21502</v>
      </c>
      <c r="C2633" s="12" t="s">
        <v>21539</v>
      </c>
      <c r="D2633" s="12" t="s">
        <v>3070</v>
      </c>
      <c r="E2633" s="12" t="s">
        <v>1947</v>
      </c>
      <c r="F2633" s="12" t="s">
        <v>21085</v>
      </c>
      <c r="G2633" s="12" t="s">
        <v>21128</v>
      </c>
      <c r="H2633" s="12" t="s">
        <v>20967</v>
      </c>
      <c r="I2633" s="12" t="s">
        <v>20822</v>
      </c>
      <c r="J2633" s="12" t="s">
        <v>20745</v>
      </c>
      <c r="K2633" s="12" t="s">
        <v>20967</v>
      </c>
      <c r="L2633" s="12" t="s">
        <v>4645</v>
      </c>
      <c r="M2633" s="12" t="s">
        <v>21540</v>
      </c>
      <c r="N2633" s="12" t="s">
        <v>4675</v>
      </c>
      <c r="O2633" s="12" t="s">
        <v>20943</v>
      </c>
      <c r="P2633" s="12" t="s">
        <v>371</v>
      </c>
      <c r="Q2633" s="12" t="s">
        <v>4495</v>
      </c>
      <c r="R2633" s="12" t="s">
        <v>21541</v>
      </c>
      <c r="S2633" s="12" t="s">
        <v>21542</v>
      </c>
      <c r="T2633" s="12" t="s">
        <v>21543</v>
      </c>
      <c r="U2633" s="12" t="s">
        <v>21544</v>
      </c>
      <c r="V2633" s="12" t="s">
        <v>21545</v>
      </c>
      <c r="W2633" s="12" t="s">
        <v>3</v>
      </c>
      <c r="X2633" s="12" t="s">
        <v>2461</v>
      </c>
      <c r="Y2633" s="12" t="s">
        <v>926</v>
      </c>
      <c r="Z2633" s="12" t="s">
        <v>21546</v>
      </c>
    </row>
    <row r="2634" spans="1:26">
      <c r="A2634" s="12" t="s">
        <v>909</v>
      </c>
      <c r="B2634" s="12" t="s">
        <v>21258</v>
      </c>
      <c r="C2634" s="12" t="s">
        <v>21547</v>
      </c>
      <c r="D2634" s="12" t="s">
        <v>5393</v>
      </c>
      <c r="E2634" s="12" t="s">
        <v>3073</v>
      </c>
      <c r="F2634" s="12" t="s">
        <v>21164</v>
      </c>
      <c r="G2634" s="12" t="s">
        <v>21019</v>
      </c>
      <c r="H2634" s="12" t="s">
        <v>20745</v>
      </c>
      <c r="I2634" s="12" t="s">
        <v>20725</v>
      </c>
      <c r="J2634" s="12" t="s">
        <v>20803</v>
      </c>
      <c r="K2634" s="12" t="s">
        <v>20684</v>
      </c>
      <c r="L2634" s="12" t="s">
        <v>8257</v>
      </c>
      <c r="M2634" s="12" t="s">
        <v>374</v>
      </c>
      <c r="N2634" s="12" t="s">
        <v>2773</v>
      </c>
      <c r="O2634" s="12" t="s">
        <v>21327</v>
      </c>
      <c r="P2634" s="12" t="s">
        <v>4481</v>
      </c>
      <c r="Q2634" s="12" t="s">
        <v>375</v>
      </c>
      <c r="R2634" s="12" t="s">
        <v>21548</v>
      </c>
      <c r="S2634" s="12" t="s">
        <v>21549</v>
      </c>
      <c r="T2634" s="12" t="s">
        <v>21550</v>
      </c>
      <c r="U2634" s="12" t="s">
        <v>21551</v>
      </c>
      <c r="V2634" s="12" t="s">
        <v>21552</v>
      </c>
      <c r="W2634" s="12" t="s">
        <v>3</v>
      </c>
      <c r="X2634" s="12" t="s">
        <v>2614</v>
      </c>
      <c r="Y2634" s="12" t="s">
        <v>3500</v>
      </c>
      <c r="Z2634" s="12" t="s">
        <v>21553</v>
      </c>
    </row>
    <row r="2635" spans="1:26">
      <c r="A2635" s="12" t="s">
        <v>909</v>
      </c>
      <c r="B2635" s="12" t="s">
        <v>20866</v>
      </c>
      <c r="C2635" s="12" t="s">
        <v>21554</v>
      </c>
      <c r="D2635" s="12" t="s">
        <v>3087</v>
      </c>
      <c r="E2635" s="12" t="s">
        <v>3073</v>
      </c>
      <c r="F2635" s="12" t="s">
        <v>20950</v>
      </c>
      <c r="G2635" s="12" t="s">
        <v>21186</v>
      </c>
      <c r="H2635" s="12" t="s">
        <v>21217</v>
      </c>
      <c r="I2635" s="12" t="s">
        <v>20725</v>
      </c>
      <c r="J2635" s="12" t="s">
        <v>20841</v>
      </c>
      <c r="K2635" s="12" t="s">
        <v>20784</v>
      </c>
      <c r="L2635" s="12" t="s">
        <v>2696</v>
      </c>
      <c r="M2635" s="12" t="s">
        <v>21555</v>
      </c>
      <c r="N2635" s="12" t="s">
        <v>2697</v>
      </c>
      <c r="O2635" s="12" t="s">
        <v>21078</v>
      </c>
      <c r="P2635" s="12" t="s">
        <v>371</v>
      </c>
      <c r="Q2635" s="12" t="s">
        <v>3583</v>
      </c>
      <c r="R2635" s="12" t="s">
        <v>4350</v>
      </c>
      <c r="S2635" s="12" t="s">
        <v>21556</v>
      </c>
      <c r="T2635" s="12" t="s">
        <v>21557</v>
      </c>
      <c r="U2635" s="12" t="s">
        <v>21558</v>
      </c>
      <c r="V2635" s="12" t="s">
        <v>21559</v>
      </c>
      <c r="W2635" s="12" t="s">
        <v>10</v>
      </c>
      <c r="X2635" s="12" t="s">
        <v>2239</v>
      </c>
      <c r="Y2635" s="12" t="s">
        <v>1742</v>
      </c>
      <c r="Z2635" s="12" t="s">
        <v>21560</v>
      </c>
    </row>
    <row r="2636" spans="1:26">
      <c r="A2636" s="12" t="s">
        <v>909</v>
      </c>
      <c r="B2636" s="12" t="s">
        <v>21227</v>
      </c>
      <c r="C2636" s="12" t="s">
        <v>21561</v>
      </c>
      <c r="D2636" s="12" t="s">
        <v>3138</v>
      </c>
      <c r="E2636" s="12" t="s">
        <v>3623</v>
      </c>
      <c r="F2636" s="12" t="s">
        <v>21116</v>
      </c>
      <c r="G2636" s="12" t="s">
        <v>21102</v>
      </c>
      <c r="H2636" s="12" t="s">
        <v>21117</v>
      </c>
      <c r="I2636" s="12" t="s">
        <v>20784</v>
      </c>
      <c r="J2636" s="12" t="s">
        <v>20764</v>
      </c>
      <c r="K2636" s="12" t="s">
        <v>20705</v>
      </c>
      <c r="L2636" s="12" t="s">
        <v>4012</v>
      </c>
      <c r="M2636" s="12" t="s">
        <v>21562</v>
      </c>
      <c r="N2636" s="12" t="s">
        <v>20872</v>
      </c>
      <c r="O2636" s="12" t="s">
        <v>21120</v>
      </c>
      <c r="P2636" s="12" t="s">
        <v>2172</v>
      </c>
      <c r="Q2636" s="12" t="s">
        <v>2172</v>
      </c>
      <c r="R2636" s="12" t="s">
        <v>21563</v>
      </c>
      <c r="S2636" s="12" t="s">
        <v>21564</v>
      </c>
      <c r="T2636" s="12" t="s">
        <v>21565</v>
      </c>
      <c r="U2636" s="12" t="s">
        <v>21566</v>
      </c>
      <c r="V2636" s="12" t="s">
        <v>21567</v>
      </c>
      <c r="W2636" s="12" t="s">
        <v>3</v>
      </c>
      <c r="X2636" s="12" t="s">
        <v>1884</v>
      </c>
      <c r="Y2636" s="12" t="s">
        <v>2802</v>
      </c>
      <c r="Z2636" s="12" t="s">
        <v>21568</v>
      </c>
    </row>
    <row r="2637" spans="1:26">
      <c r="A2637" s="12" t="s">
        <v>909</v>
      </c>
      <c r="B2637" s="12" t="s">
        <v>21569</v>
      </c>
      <c r="C2637" s="12" t="s">
        <v>21570</v>
      </c>
      <c r="D2637" s="12" t="s">
        <v>2261</v>
      </c>
      <c r="E2637" s="12" t="s">
        <v>2157</v>
      </c>
      <c r="F2637" s="12" t="s">
        <v>21085</v>
      </c>
      <c r="G2637" s="12" t="s">
        <v>21020</v>
      </c>
      <c r="H2637" s="12" t="s">
        <v>21019</v>
      </c>
      <c r="I2637" s="12" t="s">
        <v>20915</v>
      </c>
      <c r="J2637" s="12" t="s">
        <v>20745</v>
      </c>
      <c r="K2637" s="12" t="s">
        <v>20860</v>
      </c>
      <c r="L2637" s="12" t="s">
        <v>4287</v>
      </c>
      <c r="M2637" s="12" t="s">
        <v>21571</v>
      </c>
      <c r="N2637" s="12" t="s">
        <v>5319</v>
      </c>
      <c r="O2637" s="12" t="s">
        <v>21220</v>
      </c>
      <c r="P2637" s="12" t="s">
        <v>371</v>
      </c>
      <c r="Q2637" s="12" t="s">
        <v>2418</v>
      </c>
      <c r="R2637" s="12" t="s">
        <v>12270</v>
      </c>
      <c r="S2637" s="12" t="s">
        <v>21572</v>
      </c>
      <c r="T2637" s="12" t="s">
        <v>21573</v>
      </c>
      <c r="U2637" s="12" t="s">
        <v>21574</v>
      </c>
      <c r="V2637" s="12" t="s">
        <v>21575</v>
      </c>
      <c r="W2637" s="12" t="s">
        <v>10</v>
      </c>
      <c r="X2637" s="12" t="s">
        <v>2287</v>
      </c>
      <c r="Y2637" s="12" t="s">
        <v>1936</v>
      </c>
      <c r="Z2637" s="12" t="s">
        <v>21576</v>
      </c>
    </row>
    <row r="2638" spans="1:26">
      <c r="A2638" s="12" t="s">
        <v>909</v>
      </c>
      <c r="B2638" s="12" t="s">
        <v>21341</v>
      </c>
      <c r="C2638" s="12" t="s">
        <v>21577</v>
      </c>
      <c r="D2638" s="12" t="s">
        <v>4684</v>
      </c>
      <c r="E2638" s="12" t="s">
        <v>2442</v>
      </c>
      <c r="F2638" s="12" t="s">
        <v>20967</v>
      </c>
      <c r="G2638" s="12" t="s">
        <v>21102</v>
      </c>
      <c r="H2638" s="12" t="s">
        <v>20974</v>
      </c>
      <c r="I2638" s="12" t="s">
        <v>20950</v>
      </c>
      <c r="J2638" s="12" t="s">
        <v>20915</v>
      </c>
      <c r="K2638" s="12" t="s">
        <v>20860</v>
      </c>
      <c r="L2638" s="12" t="s">
        <v>5358</v>
      </c>
      <c r="M2638" s="12" t="s">
        <v>21142</v>
      </c>
      <c r="N2638" s="12" t="s">
        <v>375</v>
      </c>
      <c r="O2638" s="12" t="s">
        <v>21578</v>
      </c>
      <c r="P2638" s="12" t="s">
        <v>9283</v>
      </c>
      <c r="Q2638" s="12" t="s">
        <v>3804</v>
      </c>
      <c r="R2638" s="12" t="s">
        <v>21579</v>
      </c>
      <c r="S2638" s="12" t="s">
        <v>21580</v>
      </c>
      <c r="T2638" s="12" t="s">
        <v>21581</v>
      </c>
      <c r="U2638" s="12" t="s">
        <v>5802</v>
      </c>
      <c r="V2638" s="12" t="s">
        <v>3332</v>
      </c>
      <c r="W2638" s="12" t="s">
        <v>3</v>
      </c>
      <c r="X2638" s="12" t="s">
        <v>3271</v>
      </c>
      <c r="Y2638" s="12" t="s">
        <v>2615</v>
      </c>
      <c r="Z2638" s="12" t="s">
        <v>21582</v>
      </c>
    </row>
    <row r="2639" spans="1:26">
      <c r="A2639" s="12" t="s">
        <v>909</v>
      </c>
      <c r="B2639" s="12" t="s">
        <v>21583</v>
      </c>
      <c r="C2639" s="12" t="s">
        <v>21584</v>
      </c>
      <c r="D2639" s="12" t="s">
        <v>5059</v>
      </c>
      <c r="E2639" s="12" t="s">
        <v>2914</v>
      </c>
      <c r="F2639" s="12" t="s">
        <v>20974</v>
      </c>
      <c r="G2639" s="12" t="s">
        <v>21075</v>
      </c>
      <c r="H2639" s="12" t="s">
        <v>21085</v>
      </c>
      <c r="I2639" s="12" t="s">
        <v>20841</v>
      </c>
      <c r="J2639" s="12" t="s">
        <v>20684</v>
      </c>
      <c r="K2639" s="12" t="s">
        <v>20725</v>
      </c>
      <c r="L2639" s="12" t="s">
        <v>2773</v>
      </c>
      <c r="M2639" s="12" t="s">
        <v>21585</v>
      </c>
      <c r="N2639" s="12" t="s">
        <v>2987</v>
      </c>
      <c r="O2639" s="12" t="s">
        <v>21327</v>
      </c>
      <c r="P2639" s="12" t="s">
        <v>371</v>
      </c>
      <c r="Q2639" s="12" t="s">
        <v>371</v>
      </c>
      <c r="R2639" s="12" t="s">
        <v>21586</v>
      </c>
      <c r="S2639" s="12" t="s">
        <v>21587</v>
      </c>
      <c r="T2639" s="12" t="s">
        <v>21588</v>
      </c>
      <c r="U2639" s="12" t="s">
        <v>21589</v>
      </c>
      <c r="V2639" s="12" t="s">
        <v>21590</v>
      </c>
      <c r="W2639" s="12" t="s">
        <v>3</v>
      </c>
      <c r="X2639" s="12" t="s">
        <v>1348</v>
      </c>
      <c r="Y2639" s="12" t="s">
        <v>2541</v>
      </c>
      <c r="Z2639" s="12" t="s">
        <v>21591</v>
      </c>
    </row>
    <row r="2640" spans="1:26">
      <c r="A2640" s="12" t="s">
        <v>909</v>
      </c>
      <c r="B2640" s="12" t="s">
        <v>20989</v>
      </c>
      <c r="C2640" s="12" t="s">
        <v>21592</v>
      </c>
      <c r="D2640" s="12" t="s">
        <v>3577</v>
      </c>
      <c r="E2640" s="12" t="s">
        <v>2914</v>
      </c>
      <c r="F2640" s="12" t="s">
        <v>21085</v>
      </c>
      <c r="G2640" s="12" t="s">
        <v>21021</v>
      </c>
      <c r="H2640" s="12" t="s">
        <v>21061</v>
      </c>
      <c r="I2640" s="12" t="s">
        <v>20803</v>
      </c>
      <c r="J2640" s="12" t="s">
        <v>20764</v>
      </c>
      <c r="K2640" s="12" t="s">
        <v>20841</v>
      </c>
      <c r="L2640" s="12" t="s">
        <v>2038</v>
      </c>
      <c r="M2640" s="12" t="s">
        <v>21351</v>
      </c>
      <c r="N2640" s="12" t="s">
        <v>4689</v>
      </c>
      <c r="O2640" s="12" t="s">
        <v>21593</v>
      </c>
      <c r="P2640" s="12" t="s">
        <v>2172</v>
      </c>
      <c r="Q2640" s="12" t="s">
        <v>471</v>
      </c>
      <c r="R2640" s="12" t="s">
        <v>21594</v>
      </c>
      <c r="S2640" s="12" t="s">
        <v>21595</v>
      </c>
      <c r="T2640" s="12" t="s">
        <v>21596</v>
      </c>
      <c r="U2640" s="12" t="s">
        <v>21597</v>
      </c>
      <c r="V2640" s="12" t="s">
        <v>21598</v>
      </c>
      <c r="W2640" s="12" t="s">
        <v>10</v>
      </c>
      <c r="X2640" s="12" t="s">
        <v>3289</v>
      </c>
      <c r="Y2640" s="12" t="s">
        <v>2247</v>
      </c>
      <c r="Z2640" s="12" t="s">
        <v>21599</v>
      </c>
    </row>
    <row r="2641" spans="1:26">
      <c r="A2641" s="12" t="s">
        <v>909</v>
      </c>
      <c r="B2641" s="12" t="s">
        <v>20919</v>
      </c>
      <c r="C2641" s="12" t="s">
        <v>21600</v>
      </c>
      <c r="D2641" s="12" t="s">
        <v>2096</v>
      </c>
      <c r="E2641" s="12" t="s">
        <v>3500</v>
      </c>
      <c r="F2641" s="12" t="s">
        <v>21020</v>
      </c>
      <c r="G2641" s="12" t="s">
        <v>21021</v>
      </c>
      <c r="H2641" s="12" t="s">
        <v>21113</v>
      </c>
      <c r="I2641" s="12" t="s">
        <v>20684</v>
      </c>
      <c r="J2641" s="12" t="s">
        <v>20784</v>
      </c>
      <c r="K2641" s="12" t="s">
        <v>20684</v>
      </c>
      <c r="L2641" s="12" t="s">
        <v>21601</v>
      </c>
      <c r="M2641" s="12" t="s">
        <v>21602</v>
      </c>
      <c r="N2641" s="12" t="s">
        <v>5932</v>
      </c>
      <c r="O2641" s="12" t="s">
        <v>374</v>
      </c>
      <c r="P2641" s="12" t="s">
        <v>1355</v>
      </c>
      <c r="Q2641" s="12" t="s">
        <v>371</v>
      </c>
      <c r="R2641" s="12" t="s">
        <v>21603</v>
      </c>
      <c r="S2641" s="12" t="s">
        <v>21604</v>
      </c>
      <c r="T2641" s="12" t="s">
        <v>21605</v>
      </c>
      <c r="U2641" s="12" t="s">
        <v>21606</v>
      </c>
      <c r="V2641" s="12" t="s">
        <v>21607</v>
      </c>
      <c r="W2641" s="12" t="s">
        <v>2</v>
      </c>
      <c r="X2641" s="12" t="s">
        <v>4587</v>
      </c>
      <c r="Y2641" s="12" t="s">
        <v>3731</v>
      </c>
      <c r="Z2641" s="12" t="s">
        <v>21608</v>
      </c>
    </row>
    <row r="2642" spans="1:26">
      <c r="A2642" s="12" t="s">
        <v>909</v>
      </c>
      <c r="B2642" s="12" t="s">
        <v>21314</v>
      </c>
      <c r="C2642" s="12" t="s">
        <v>21609</v>
      </c>
      <c r="D2642" s="12" t="s">
        <v>3240</v>
      </c>
      <c r="E2642" s="12" t="s">
        <v>2614</v>
      </c>
      <c r="F2642" s="12" t="s">
        <v>21021</v>
      </c>
      <c r="G2642" s="12" t="s">
        <v>20972</v>
      </c>
      <c r="H2642" s="12" t="s">
        <v>20974</v>
      </c>
      <c r="I2642" s="12" t="s">
        <v>20764</v>
      </c>
      <c r="J2642" s="12" t="s">
        <v>20663</v>
      </c>
      <c r="K2642" s="12" t="s">
        <v>20705</v>
      </c>
      <c r="L2642" s="12" t="s">
        <v>2038</v>
      </c>
      <c r="M2642" s="12" t="s">
        <v>21610</v>
      </c>
      <c r="N2642" s="12" t="s">
        <v>471</v>
      </c>
      <c r="O2642" s="12" t="s">
        <v>21178</v>
      </c>
      <c r="P2642" s="12" t="s">
        <v>371</v>
      </c>
      <c r="Q2642" s="12" t="s">
        <v>371</v>
      </c>
      <c r="R2642" s="12" t="s">
        <v>21611</v>
      </c>
      <c r="S2642" s="12" t="s">
        <v>21529</v>
      </c>
      <c r="T2642" s="12" t="s">
        <v>21612</v>
      </c>
      <c r="U2642" s="12" t="s">
        <v>5232</v>
      </c>
      <c r="V2642" s="12" t="s">
        <v>21613</v>
      </c>
      <c r="W2642" s="12" t="s">
        <v>3</v>
      </c>
      <c r="X2642" s="12" t="s">
        <v>2758</v>
      </c>
      <c r="Y2642" s="12" t="s">
        <v>3253</v>
      </c>
      <c r="Z2642" s="12" t="s">
        <v>21614</v>
      </c>
    </row>
    <row r="2643" spans="1:26">
      <c r="A2643" s="12" t="s">
        <v>909</v>
      </c>
      <c r="B2643" s="12" t="s">
        <v>20921</v>
      </c>
      <c r="C2643" s="12" t="s">
        <v>21615</v>
      </c>
      <c r="D2643" s="12" t="s">
        <v>2762</v>
      </c>
      <c r="E2643" s="12" t="s">
        <v>2614</v>
      </c>
      <c r="F2643" s="12" t="s">
        <v>20879</v>
      </c>
      <c r="G2643" s="12" t="s">
        <v>20937</v>
      </c>
      <c r="H2643" s="12" t="s">
        <v>21019</v>
      </c>
      <c r="I2643" s="12" t="s">
        <v>20860</v>
      </c>
      <c r="J2643" s="12" t="s">
        <v>21031</v>
      </c>
      <c r="K2643" s="12" t="s">
        <v>20938</v>
      </c>
      <c r="L2643" s="12" t="s">
        <v>3664</v>
      </c>
      <c r="M2643" s="12" t="s">
        <v>21616</v>
      </c>
      <c r="N2643" s="12" t="s">
        <v>3363</v>
      </c>
      <c r="O2643" s="12" t="s">
        <v>21512</v>
      </c>
      <c r="P2643" s="12" t="s">
        <v>1355</v>
      </c>
      <c r="Q2643" s="12" t="s">
        <v>2828</v>
      </c>
      <c r="R2643" s="12" t="s">
        <v>11448</v>
      </c>
      <c r="S2643" s="12" t="s">
        <v>21617</v>
      </c>
      <c r="T2643" s="12" t="s">
        <v>21618</v>
      </c>
      <c r="U2643" s="12" t="s">
        <v>21619</v>
      </c>
      <c r="V2643" s="12" t="s">
        <v>21620</v>
      </c>
      <c r="W2643" s="12" t="s">
        <v>10</v>
      </c>
      <c r="X2643" s="12" t="s">
        <v>3253</v>
      </c>
      <c r="Y2643" s="12" t="s">
        <v>1937</v>
      </c>
      <c r="Z2643" s="12" t="s">
        <v>21621</v>
      </c>
    </row>
    <row r="2644" spans="1:26">
      <c r="A2644" s="12" t="s">
        <v>909</v>
      </c>
      <c r="B2644" s="12" t="s">
        <v>20791</v>
      </c>
      <c r="C2644" s="12" t="s">
        <v>21622</v>
      </c>
      <c r="D2644" s="12" t="s">
        <v>3531</v>
      </c>
      <c r="E2644" s="12" t="s">
        <v>2758</v>
      </c>
      <c r="F2644" s="12" t="s">
        <v>21085</v>
      </c>
      <c r="G2644" s="12" t="s">
        <v>21113</v>
      </c>
      <c r="H2644" s="12" t="s">
        <v>21031</v>
      </c>
      <c r="I2644" s="12" t="s">
        <v>20764</v>
      </c>
      <c r="J2644" s="12" t="s">
        <v>20950</v>
      </c>
      <c r="K2644" s="12" t="s">
        <v>20822</v>
      </c>
      <c r="L2644" s="12" t="s">
        <v>4645</v>
      </c>
      <c r="M2644" s="12" t="s">
        <v>21623</v>
      </c>
      <c r="N2644" s="12" t="s">
        <v>11448</v>
      </c>
      <c r="O2644" s="12" t="s">
        <v>21571</v>
      </c>
      <c r="P2644" s="12" t="s">
        <v>431</v>
      </c>
      <c r="Q2644" s="12" t="s">
        <v>2172</v>
      </c>
      <c r="R2644" s="12" t="s">
        <v>375</v>
      </c>
      <c r="S2644" s="12" t="s">
        <v>21624</v>
      </c>
      <c r="T2644" s="12" t="s">
        <v>21625</v>
      </c>
      <c r="U2644" s="12" t="s">
        <v>21626</v>
      </c>
      <c r="V2644" s="12" t="s">
        <v>21627</v>
      </c>
      <c r="W2644" s="12" t="s">
        <v>10</v>
      </c>
      <c r="X2644" s="12" t="s">
        <v>2442</v>
      </c>
      <c r="Y2644" s="12" t="s">
        <v>3221</v>
      </c>
      <c r="Z2644" s="12" t="s">
        <v>21628</v>
      </c>
    </row>
    <row r="2645" spans="1:26">
      <c r="A2645" s="12" t="s">
        <v>909</v>
      </c>
      <c r="B2645" s="12" t="s">
        <v>21247</v>
      </c>
      <c r="C2645" s="12" t="s">
        <v>21629</v>
      </c>
      <c r="D2645" s="12" t="s">
        <v>4255</v>
      </c>
      <c r="E2645" s="12" t="s">
        <v>2758</v>
      </c>
      <c r="F2645" s="12" t="s">
        <v>21304</v>
      </c>
      <c r="G2645" s="12" t="s">
        <v>21061</v>
      </c>
      <c r="H2645" s="12" t="s">
        <v>20897</v>
      </c>
      <c r="I2645" s="12" t="s">
        <v>20684</v>
      </c>
      <c r="J2645" s="12" t="s">
        <v>20915</v>
      </c>
      <c r="K2645" s="12" t="s">
        <v>20784</v>
      </c>
      <c r="L2645" s="12" t="s">
        <v>4742</v>
      </c>
      <c r="M2645" s="12" t="s">
        <v>21630</v>
      </c>
      <c r="N2645" s="12" t="s">
        <v>2792</v>
      </c>
      <c r="O2645" s="12" t="s">
        <v>374</v>
      </c>
      <c r="P2645" s="12" t="s">
        <v>9283</v>
      </c>
      <c r="Q2645" s="12" t="s">
        <v>371</v>
      </c>
      <c r="R2645" s="12" t="s">
        <v>3143</v>
      </c>
      <c r="S2645" s="12" t="s">
        <v>21631</v>
      </c>
      <c r="T2645" s="12" t="s">
        <v>21632</v>
      </c>
      <c r="U2645" s="12" t="s">
        <v>3970</v>
      </c>
      <c r="V2645" s="12" t="s">
        <v>21633</v>
      </c>
      <c r="W2645" s="12" t="s">
        <v>10</v>
      </c>
      <c r="X2645" s="12" t="s">
        <v>1360</v>
      </c>
      <c r="Y2645" s="12" t="s">
        <v>2324</v>
      </c>
      <c r="Z2645" s="12" t="s">
        <v>21634</v>
      </c>
    </row>
    <row r="2646" spans="1:26">
      <c r="A2646" s="12" t="s">
        <v>909</v>
      </c>
      <c r="B2646" s="12" t="s">
        <v>20881</v>
      </c>
      <c r="C2646" s="12" t="s">
        <v>21635</v>
      </c>
      <c r="D2646" s="12" t="s">
        <v>3903</v>
      </c>
      <c r="E2646" s="12" t="s">
        <v>2982</v>
      </c>
      <c r="F2646" s="12" t="s">
        <v>20950</v>
      </c>
      <c r="G2646" s="12" t="s">
        <v>21031</v>
      </c>
      <c r="H2646" s="12" t="s">
        <v>20974</v>
      </c>
      <c r="I2646" s="12" t="s">
        <v>20915</v>
      </c>
      <c r="J2646" s="12" t="s">
        <v>20950</v>
      </c>
      <c r="K2646" s="12" t="s">
        <v>20932</v>
      </c>
      <c r="L2646" s="12" t="s">
        <v>2696</v>
      </c>
      <c r="M2646" s="12" t="s">
        <v>21636</v>
      </c>
      <c r="N2646" s="12" t="s">
        <v>5398</v>
      </c>
      <c r="O2646" s="12" t="s">
        <v>21637</v>
      </c>
      <c r="P2646" s="12" t="s">
        <v>5283</v>
      </c>
      <c r="Q2646" s="12" t="s">
        <v>2172</v>
      </c>
      <c r="R2646" s="12" t="s">
        <v>2172</v>
      </c>
      <c r="S2646" s="12" t="s">
        <v>21638</v>
      </c>
      <c r="T2646" s="12" t="s">
        <v>21639</v>
      </c>
      <c r="U2646" s="12" t="s">
        <v>1909</v>
      </c>
      <c r="V2646" s="12" t="s">
        <v>8695</v>
      </c>
      <c r="W2646" s="12" t="s">
        <v>3</v>
      </c>
      <c r="X2646" s="12" t="s">
        <v>1807</v>
      </c>
      <c r="Y2646" s="12" t="s">
        <v>2544</v>
      </c>
      <c r="Z2646" s="12" t="s">
        <v>21640</v>
      </c>
    </row>
    <row r="2647" spans="1:26">
      <c r="A2647" s="12" t="s">
        <v>909</v>
      </c>
      <c r="B2647" s="12" t="s">
        <v>21049</v>
      </c>
      <c r="C2647" s="12" t="s">
        <v>21641</v>
      </c>
      <c r="D2647" s="12" t="s">
        <v>4342</v>
      </c>
      <c r="E2647" s="12" t="s">
        <v>3191</v>
      </c>
      <c r="F2647" s="12" t="s">
        <v>20967</v>
      </c>
      <c r="G2647" s="12" t="s">
        <v>21113</v>
      </c>
      <c r="H2647" s="12" t="s">
        <v>21138</v>
      </c>
      <c r="I2647" s="12" t="s">
        <v>20803</v>
      </c>
      <c r="J2647" s="12" t="s">
        <v>20879</v>
      </c>
      <c r="K2647" s="12" t="s">
        <v>20784</v>
      </c>
      <c r="L2647" s="12" t="s">
        <v>5358</v>
      </c>
      <c r="M2647" s="12" t="s">
        <v>21642</v>
      </c>
      <c r="N2647" s="12" t="s">
        <v>391</v>
      </c>
      <c r="O2647" s="12" t="s">
        <v>21643</v>
      </c>
      <c r="P2647" s="12" t="s">
        <v>3130</v>
      </c>
      <c r="Q2647" s="12" t="s">
        <v>3442</v>
      </c>
      <c r="R2647" s="12" t="s">
        <v>21644</v>
      </c>
      <c r="S2647" s="12" t="s">
        <v>21645</v>
      </c>
      <c r="T2647" s="12" t="s">
        <v>21646</v>
      </c>
      <c r="U2647" s="12" t="s">
        <v>471</v>
      </c>
      <c r="V2647" s="12" t="s">
        <v>21647</v>
      </c>
      <c r="W2647" s="12" t="s">
        <v>10</v>
      </c>
      <c r="X2647" s="12" t="s">
        <v>2982</v>
      </c>
      <c r="Y2647" s="12" t="s">
        <v>2654</v>
      </c>
      <c r="Z2647" s="12" t="s">
        <v>21648</v>
      </c>
    </row>
    <row r="2648" spans="1:26">
      <c r="A2648" s="12" t="s">
        <v>909</v>
      </c>
      <c r="B2648" s="12" t="s">
        <v>20862</v>
      </c>
      <c r="C2648" s="12" t="s">
        <v>21649</v>
      </c>
      <c r="D2648" s="12" t="s">
        <v>2241</v>
      </c>
      <c r="E2648" s="12" t="s">
        <v>3191</v>
      </c>
      <c r="F2648" s="12" t="s">
        <v>21019</v>
      </c>
      <c r="G2648" s="12" t="s">
        <v>21162</v>
      </c>
      <c r="H2648" s="12" t="s">
        <v>21031</v>
      </c>
      <c r="I2648" s="12" t="s">
        <v>20784</v>
      </c>
      <c r="J2648" s="12" t="s">
        <v>20822</v>
      </c>
      <c r="K2648" s="12" t="s">
        <v>20803</v>
      </c>
      <c r="L2648" s="12" t="s">
        <v>2696</v>
      </c>
      <c r="M2648" s="12" t="s">
        <v>21650</v>
      </c>
      <c r="N2648" s="12" t="s">
        <v>4135</v>
      </c>
      <c r="O2648" s="12" t="s">
        <v>21361</v>
      </c>
      <c r="P2648" s="12" t="s">
        <v>4674</v>
      </c>
      <c r="Q2648" s="12" t="s">
        <v>4481</v>
      </c>
      <c r="R2648" s="12" t="s">
        <v>21651</v>
      </c>
      <c r="S2648" s="12" t="s">
        <v>21652</v>
      </c>
      <c r="T2648" s="12" t="s">
        <v>21653</v>
      </c>
      <c r="U2648" s="12" t="s">
        <v>4524</v>
      </c>
      <c r="V2648" s="12" t="s">
        <v>5164</v>
      </c>
      <c r="W2648" s="12" t="s">
        <v>4</v>
      </c>
      <c r="X2648" s="12" t="s">
        <v>3221</v>
      </c>
      <c r="Y2648" s="12" t="s">
        <v>2564</v>
      </c>
      <c r="Z2648" s="12" t="s">
        <v>21654</v>
      </c>
    </row>
    <row r="2649" spans="1:26">
      <c r="A2649" s="12" t="s">
        <v>909</v>
      </c>
      <c r="B2649" s="12" t="s">
        <v>20848</v>
      </c>
      <c r="C2649" s="12" t="s">
        <v>21655</v>
      </c>
      <c r="D2649" s="12" t="s">
        <v>2669</v>
      </c>
      <c r="E2649" s="12" t="s">
        <v>2450</v>
      </c>
      <c r="F2649" s="12" t="s">
        <v>21383</v>
      </c>
      <c r="G2649" s="12" t="s">
        <v>21162</v>
      </c>
      <c r="H2649" s="12" t="s">
        <v>20745</v>
      </c>
      <c r="I2649" s="12" t="s">
        <v>20705</v>
      </c>
      <c r="J2649" s="12" t="s">
        <v>20684</v>
      </c>
      <c r="K2649" s="12" t="s">
        <v>20684</v>
      </c>
      <c r="L2649" s="12" t="s">
        <v>2315</v>
      </c>
      <c r="M2649" s="12" t="s">
        <v>21650</v>
      </c>
      <c r="N2649" s="12" t="s">
        <v>3663</v>
      </c>
      <c r="O2649" s="12" t="s">
        <v>21178</v>
      </c>
      <c r="P2649" s="12" t="s">
        <v>375</v>
      </c>
      <c r="Q2649" s="12" t="s">
        <v>371</v>
      </c>
      <c r="R2649" s="12" t="s">
        <v>2950</v>
      </c>
      <c r="S2649" s="12" t="s">
        <v>21656</v>
      </c>
      <c r="T2649" s="12" t="s">
        <v>21657</v>
      </c>
      <c r="U2649" s="12" t="s">
        <v>21658</v>
      </c>
      <c r="V2649" s="12" t="s">
        <v>21659</v>
      </c>
      <c r="W2649" s="12" t="s">
        <v>2</v>
      </c>
      <c r="X2649" s="12" t="s">
        <v>3778</v>
      </c>
      <c r="Y2649" s="12" t="s">
        <v>1389</v>
      </c>
      <c r="Z2649" s="12" t="s">
        <v>21660</v>
      </c>
    </row>
    <row r="2650" spans="1:26">
      <c r="A2650" s="12" t="s">
        <v>909</v>
      </c>
      <c r="B2650" s="12" t="s">
        <v>20988</v>
      </c>
      <c r="C2650" s="12" t="s">
        <v>21661</v>
      </c>
      <c r="D2650" s="12" t="s">
        <v>4657</v>
      </c>
      <c r="E2650" s="12" t="s">
        <v>2450</v>
      </c>
      <c r="F2650" s="12" t="s">
        <v>20939</v>
      </c>
      <c r="G2650" s="12" t="s">
        <v>21116</v>
      </c>
      <c r="H2650" s="12" t="s">
        <v>21097</v>
      </c>
      <c r="I2650" s="12" t="s">
        <v>20784</v>
      </c>
      <c r="J2650" s="12" t="s">
        <v>20860</v>
      </c>
      <c r="K2650" s="12" t="s">
        <v>20705</v>
      </c>
      <c r="L2650" s="12" t="s">
        <v>3362</v>
      </c>
      <c r="M2650" s="12" t="s">
        <v>374</v>
      </c>
      <c r="N2650" s="12" t="s">
        <v>375</v>
      </c>
      <c r="O2650" s="12" t="s">
        <v>21120</v>
      </c>
      <c r="P2650" s="12" t="s">
        <v>3129</v>
      </c>
      <c r="Q2650" s="12" t="s">
        <v>371</v>
      </c>
      <c r="R2650" s="12" t="s">
        <v>21662</v>
      </c>
      <c r="S2650" s="12" t="s">
        <v>21663</v>
      </c>
      <c r="T2650" s="12" t="s">
        <v>21664</v>
      </c>
      <c r="U2650" s="12" t="s">
        <v>21665</v>
      </c>
      <c r="V2650" s="12" t="s">
        <v>21666</v>
      </c>
      <c r="W2650" s="12" t="s">
        <v>3</v>
      </c>
      <c r="X2650" s="12" t="s">
        <v>1285</v>
      </c>
      <c r="Y2650" s="12" t="s">
        <v>916</v>
      </c>
      <c r="Z2650" s="12" t="s">
        <v>21667</v>
      </c>
    </row>
    <row r="2651" spans="1:26">
      <c r="A2651" s="12" t="s">
        <v>909</v>
      </c>
      <c r="B2651" s="12" t="s">
        <v>21668</v>
      </c>
      <c r="C2651" s="12" t="s">
        <v>21669</v>
      </c>
      <c r="D2651" s="12" t="s">
        <v>4751</v>
      </c>
      <c r="E2651" s="12" t="s">
        <v>2450</v>
      </c>
      <c r="F2651" s="12" t="s">
        <v>21228</v>
      </c>
      <c r="G2651" s="12" t="s">
        <v>20937</v>
      </c>
      <c r="H2651" s="12" t="s">
        <v>20932</v>
      </c>
      <c r="I2651" s="12" t="s">
        <v>20764</v>
      </c>
      <c r="J2651" s="12" t="s">
        <v>20860</v>
      </c>
      <c r="K2651" s="12" t="s">
        <v>20705</v>
      </c>
      <c r="L2651" s="12" t="s">
        <v>3362</v>
      </c>
      <c r="M2651" s="12" t="s">
        <v>17826</v>
      </c>
      <c r="N2651" s="12" t="s">
        <v>2773</v>
      </c>
      <c r="O2651" s="12" t="s">
        <v>374</v>
      </c>
      <c r="P2651" s="12" t="s">
        <v>3129</v>
      </c>
      <c r="Q2651" s="12" t="s">
        <v>371</v>
      </c>
      <c r="R2651" s="12" t="s">
        <v>21662</v>
      </c>
      <c r="S2651" s="12" t="s">
        <v>21670</v>
      </c>
      <c r="T2651" s="12" t="s">
        <v>21671</v>
      </c>
      <c r="U2651" s="12" t="s">
        <v>21672</v>
      </c>
      <c r="V2651" s="12" t="s">
        <v>21666</v>
      </c>
      <c r="W2651" s="12" t="s">
        <v>3</v>
      </c>
      <c r="X2651" s="12" t="s">
        <v>3154</v>
      </c>
      <c r="Y2651" s="12" t="s">
        <v>2205</v>
      </c>
      <c r="Z2651" s="12" t="s">
        <v>21673</v>
      </c>
    </row>
    <row r="2652" spans="1:26">
      <c r="A2652" s="12" t="s">
        <v>909</v>
      </c>
      <c r="B2652" s="12" t="s">
        <v>21197</v>
      </c>
      <c r="C2652" s="12" t="s">
        <v>21674</v>
      </c>
      <c r="D2652" s="12" t="s">
        <v>3469</v>
      </c>
      <c r="E2652" s="12" t="s">
        <v>3289</v>
      </c>
      <c r="F2652" s="12" t="s">
        <v>20937</v>
      </c>
      <c r="G2652" s="12" t="s">
        <v>20932</v>
      </c>
      <c r="H2652" s="12" t="s">
        <v>21102</v>
      </c>
      <c r="I2652" s="12" t="s">
        <v>20860</v>
      </c>
      <c r="J2652" s="12" t="s">
        <v>20841</v>
      </c>
      <c r="K2652" s="12" t="s">
        <v>20784</v>
      </c>
      <c r="L2652" s="12" t="s">
        <v>3772</v>
      </c>
      <c r="M2652" s="12" t="s">
        <v>470</v>
      </c>
      <c r="N2652" s="12" t="s">
        <v>375</v>
      </c>
      <c r="O2652" s="12" t="s">
        <v>21408</v>
      </c>
      <c r="P2652" s="12" t="s">
        <v>2773</v>
      </c>
      <c r="Q2652" s="12" t="s">
        <v>3442</v>
      </c>
      <c r="R2652" s="12" t="s">
        <v>21675</v>
      </c>
      <c r="S2652" s="12" t="s">
        <v>21676</v>
      </c>
      <c r="T2652" s="12" t="s">
        <v>21677</v>
      </c>
      <c r="U2652" s="12" t="s">
        <v>3881</v>
      </c>
      <c r="V2652" s="12" t="s">
        <v>21678</v>
      </c>
      <c r="W2652" s="12" t="s">
        <v>10</v>
      </c>
      <c r="X2652" s="12" t="s">
        <v>2499</v>
      </c>
      <c r="Y2652" s="12" t="s">
        <v>3389</v>
      </c>
      <c r="Z2652" s="12" t="s">
        <v>21679</v>
      </c>
    </row>
    <row r="2653" spans="1:26">
      <c r="A2653" s="12" t="s">
        <v>909</v>
      </c>
      <c r="B2653" s="12" t="s">
        <v>21003</v>
      </c>
      <c r="C2653" s="12" t="s">
        <v>21680</v>
      </c>
      <c r="D2653" s="12" t="s">
        <v>2465</v>
      </c>
      <c r="E2653" s="12" t="s">
        <v>3253</v>
      </c>
      <c r="F2653" s="12" t="s">
        <v>21019</v>
      </c>
      <c r="G2653" s="12" t="s">
        <v>21116</v>
      </c>
      <c r="H2653" s="12" t="s">
        <v>21061</v>
      </c>
      <c r="I2653" s="12" t="s">
        <v>20705</v>
      </c>
      <c r="J2653" s="12" t="s">
        <v>20784</v>
      </c>
      <c r="K2653" s="12" t="s">
        <v>20764</v>
      </c>
      <c r="L2653" s="12" t="s">
        <v>3925</v>
      </c>
      <c r="M2653" s="12" t="s">
        <v>21681</v>
      </c>
      <c r="N2653" s="12" t="s">
        <v>10114</v>
      </c>
      <c r="O2653" s="12" t="s">
        <v>21327</v>
      </c>
      <c r="P2653" s="12" t="s">
        <v>1355</v>
      </c>
      <c r="Q2653" s="12" t="s">
        <v>375</v>
      </c>
      <c r="R2653" s="12" t="s">
        <v>13283</v>
      </c>
      <c r="S2653" s="12" t="s">
        <v>21682</v>
      </c>
      <c r="T2653" s="12" t="s">
        <v>21683</v>
      </c>
      <c r="U2653" s="12" t="s">
        <v>21684</v>
      </c>
      <c r="V2653" s="12" t="s">
        <v>21685</v>
      </c>
      <c r="W2653" s="12" t="s">
        <v>3</v>
      </c>
      <c r="X2653" s="12" t="s">
        <v>2596</v>
      </c>
      <c r="Y2653" s="12" t="s">
        <v>3054</v>
      </c>
      <c r="Z2653" s="12" t="s">
        <v>21686</v>
      </c>
    </row>
    <row r="2654" spans="1:26">
      <c r="A2654" s="12" t="s">
        <v>909</v>
      </c>
      <c r="B2654" s="12" t="s">
        <v>20770</v>
      </c>
      <c r="C2654" s="12" t="s">
        <v>21687</v>
      </c>
      <c r="D2654" s="12" t="s">
        <v>3813</v>
      </c>
      <c r="E2654" s="12" t="s">
        <v>2779</v>
      </c>
      <c r="F2654" s="12" t="s">
        <v>21085</v>
      </c>
      <c r="G2654" s="12" t="s">
        <v>21113</v>
      </c>
      <c r="H2654" s="12" t="s">
        <v>20939</v>
      </c>
      <c r="I2654" s="12" t="s">
        <v>20803</v>
      </c>
      <c r="J2654" s="12" t="s">
        <v>21472</v>
      </c>
      <c r="K2654" s="12" t="s">
        <v>20803</v>
      </c>
      <c r="L2654" s="12" t="s">
        <v>2773</v>
      </c>
      <c r="M2654" s="12" t="s">
        <v>21688</v>
      </c>
      <c r="N2654" s="12" t="s">
        <v>3129</v>
      </c>
      <c r="O2654" s="12" t="s">
        <v>21593</v>
      </c>
      <c r="P2654" s="12" t="s">
        <v>91</v>
      </c>
      <c r="Q2654" s="12" t="s">
        <v>371</v>
      </c>
      <c r="R2654" s="12" t="s">
        <v>21689</v>
      </c>
      <c r="S2654" s="12" t="s">
        <v>21690</v>
      </c>
      <c r="T2654" s="12" t="s">
        <v>21691</v>
      </c>
      <c r="U2654" s="12" t="s">
        <v>21692</v>
      </c>
      <c r="V2654" s="12" t="s">
        <v>21692</v>
      </c>
      <c r="W2654" s="12" t="s">
        <v>3</v>
      </c>
      <c r="X2654" s="12" t="s">
        <v>1752</v>
      </c>
      <c r="Y2654" s="12" t="s">
        <v>4643</v>
      </c>
      <c r="Z2654" s="12" t="s">
        <v>21693</v>
      </c>
    </row>
    <row r="2655" spans="1:26">
      <c r="A2655" s="12" t="s">
        <v>909</v>
      </c>
      <c r="B2655" s="12" t="s">
        <v>20971</v>
      </c>
      <c r="C2655" s="12" t="s">
        <v>21694</v>
      </c>
      <c r="D2655" s="12" t="s">
        <v>5096</v>
      </c>
      <c r="E2655" s="12" t="s">
        <v>2779</v>
      </c>
      <c r="F2655" s="12" t="s">
        <v>21186</v>
      </c>
      <c r="G2655" s="12" t="s">
        <v>21116</v>
      </c>
      <c r="H2655" s="12" t="s">
        <v>21472</v>
      </c>
      <c r="I2655" s="12" t="s">
        <v>20684</v>
      </c>
      <c r="J2655" s="12" t="s">
        <v>20764</v>
      </c>
      <c r="K2655" s="12" t="s">
        <v>20879</v>
      </c>
      <c r="L2655" s="12" t="s">
        <v>4135</v>
      </c>
      <c r="M2655" s="12" t="s">
        <v>21695</v>
      </c>
      <c r="N2655" s="12" t="s">
        <v>91</v>
      </c>
      <c r="O2655" s="12" t="s">
        <v>379</v>
      </c>
      <c r="P2655" s="12" t="s">
        <v>4088</v>
      </c>
      <c r="Q2655" s="12" t="s">
        <v>431</v>
      </c>
      <c r="R2655" s="12" t="s">
        <v>3552</v>
      </c>
      <c r="S2655" s="12" t="s">
        <v>21696</v>
      </c>
      <c r="T2655" s="12" t="s">
        <v>21697</v>
      </c>
      <c r="U2655" s="12" t="s">
        <v>21692</v>
      </c>
      <c r="V2655" s="12" t="s">
        <v>7332</v>
      </c>
      <c r="W2655" s="12" t="s">
        <v>3</v>
      </c>
      <c r="X2655" s="12" t="s">
        <v>4428</v>
      </c>
      <c r="Y2655" s="12" t="s">
        <v>1256</v>
      </c>
      <c r="Z2655" s="12" t="s">
        <v>21698</v>
      </c>
    </row>
    <row r="2656" spans="1:26">
      <c r="A2656" s="12" t="s">
        <v>909</v>
      </c>
      <c r="B2656" s="12" t="s">
        <v>21699</v>
      </c>
      <c r="C2656" s="12" t="s">
        <v>21700</v>
      </c>
      <c r="D2656" s="12" t="s">
        <v>4007</v>
      </c>
      <c r="E2656" s="12" t="s">
        <v>3221</v>
      </c>
      <c r="F2656" s="12" t="s">
        <v>20932</v>
      </c>
      <c r="G2656" s="12" t="s">
        <v>21150</v>
      </c>
      <c r="H2656" s="12" t="s">
        <v>20841</v>
      </c>
      <c r="I2656" s="12" t="s">
        <v>20764</v>
      </c>
      <c r="J2656" s="12" t="s">
        <v>20860</v>
      </c>
      <c r="K2656" s="12" t="s">
        <v>20967</v>
      </c>
      <c r="L2656" s="12" t="s">
        <v>2038</v>
      </c>
      <c r="M2656" s="12" t="s">
        <v>21701</v>
      </c>
      <c r="N2656" s="12" t="s">
        <v>2773</v>
      </c>
      <c r="O2656" s="12" t="s">
        <v>21178</v>
      </c>
      <c r="P2656" s="12" t="s">
        <v>3523</v>
      </c>
      <c r="Q2656" s="12" t="s">
        <v>1909</v>
      </c>
      <c r="R2656" s="12" t="s">
        <v>12774</v>
      </c>
      <c r="S2656" s="12" t="s">
        <v>21702</v>
      </c>
      <c r="T2656" s="12" t="s">
        <v>21703</v>
      </c>
      <c r="U2656" s="12" t="s">
        <v>21704</v>
      </c>
      <c r="V2656" s="12" t="s">
        <v>21704</v>
      </c>
      <c r="W2656" s="12" t="s">
        <v>10</v>
      </c>
      <c r="X2656" s="12" t="s">
        <v>1137</v>
      </c>
      <c r="Y2656" s="12" t="s">
        <v>2687</v>
      </c>
      <c r="Z2656" s="12" t="s">
        <v>21705</v>
      </c>
    </row>
    <row r="2657" spans="1:26">
      <c r="A2657" s="12" t="s">
        <v>909</v>
      </c>
      <c r="B2657" s="12" t="s">
        <v>21324</v>
      </c>
      <c r="C2657" s="12" t="s">
        <v>21706</v>
      </c>
      <c r="D2657" s="12" t="s">
        <v>4021</v>
      </c>
      <c r="E2657" s="12" t="s">
        <v>2759</v>
      </c>
      <c r="F2657" s="12" t="s">
        <v>21085</v>
      </c>
      <c r="G2657" s="12" t="s">
        <v>21097</v>
      </c>
      <c r="H2657" s="12" t="s">
        <v>20937</v>
      </c>
      <c r="I2657" s="12" t="s">
        <v>20784</v>
      </c>
      <c r="J2657" s="12" t="s">
        <v>20803</v>
      </c>
      <c r="K2657" s="12" t="s">
        <v>20725</v>
      </c>
      <c r="L2657" s="12" t="s">
        <v>2773</v>
      </c>
      <c r="M2657" s="12" t="s">
        <v>21707</v>
      </c>
      <c r="N2657" s="12" t="s">
        <v>2884</v>
      </c>
      <c r="O2657" s="12" t="s">
        <v>21120</v>
      </c>
      <c r="P2657" s="12" t="s">
        <v>431</v>
      </c>
      <c r="Q2657" s="12" t="s">
        <v>375</v>
      </c>
      <c r="R2657" s="12" t="s">
        <v>21708</v>
      </c>
      <c r="S2657" s="12" t="s">
        <v>21709</v>
      </c>
      <c r="T2657" s="12" t="s">
        <v>21710</v>
      </c>
      <c r="U2657" s="12" t="s">
        <v>21711</v>
      </c>
      <c r="V2657" s="12" t="s">
        <v>15752</v>
      </c>
      <c r="W2657" s="12" t="s">
        <v>3</v>
      </c>
      <c r="X2657" s="12" t="s">
        <v>2308</v>
      </c>
      <c r="Y2657" s="12" t="s">
        <v>5785</v>
      </c>
      <c r="Z2657" s="12" t="s">
        <v>21712</v>
      </c>
    </row>
    <row r="2658" spans="1:26">
      <c r="A2658" s="12" t="s">
        <v>909</v>
      </c>
      <c r="B2658" s="12" t="s">
        <v>20953</v>
      </c>
      <c r="C2658" s="12" t="s">
        <v>21713</v>
      </c>
      <c r="D2658" s="12" t="s">
        <v>2855</v>
      </c>
      <c r="E2658" s="12" t="s">
        <v>2818</v>
      </c>
      <c r="F2658" s="12" t="s">
        <v>21085</v>
      </c>
      <c r="G2658" s="12" t="s">
        <v>20974</v>
      </c>
      <c r="H2658" s="12" t="s">
        <v>21113</v>
      </c>
      <c r="I2658" s="12" t="s">
        <v>20684</v>
      </c>
      <c r="J2658" s="12" t="s">
        <v>20764</v>
      </c>
      <c r="K2658" s="12" t="s">
        <v>20784</v>
      </c>
      <c r="L2658" s="12" t="s">
        <v>2038</v>
      </c>
      <c r="M2658" s="12" t="s">
        <v>374</v>
      </c>
      <c r="N2658" s="12" t="s">
        <v>8725</v>
      </c>
      <c r="O2658" s="12" t="s">
        <v>374</v>
      </c>
      <c r="P2658" s="12" t="s">
        <v>2172</v>
      </c>
      <c r="Q2658" s="12" t="s">
        <v>3583</v>
      </c>
      <c r="R2658" s="12" t="s">
        <v>21714</v>
      </c>
      <c r="S2658" s="12" t="s">
        <v>21715</v>
      </c>
      <c r="T2658" s="12" t="s">
        <v>21716</v>
      </c>
      <c r="U2658" s="12" t="s">
        <v>21717</v>
      </c>
      <c r="V2658" s="12" t="s">
        <v>3819</v>
      </c>
      <c r="W2658" s="12" t="s">
        <v>3</v>
      </c>
      <c r="X2658" s="12" t="s">
        <v>5384</v>
      </c>
      <c r="Y2658" s="12" t="s">
        <v>4710</v>
      </c>
      <c r="Z2658" s="12" t="s">
        <v>21718</v>
      </c>
    </row>
    <row r="2659" spans="1:26">
      <c r="A2659" s="12" t="s">
        <v>909</v>
      </c>
      <c r="B2659" s="12" t="s">
        <v>20769</v>
      </c>
      <c r="C2659" s="12" t="s">
        <v>21719</v>
      </c>
      <c r="D2659" s="12" t="s">
        <v>3718</v>
      </c>
      <c r="E2659" s="12" t="s">
        <v>2615</v>
      </c>
      <c r="F2659" s="12" t="s">
        <v>20932</v>
      </c>
      <c r="G2659" s="12" t="s">
        <v>20937</v>
      </c>
      <c r="H2659" s="12" t="s">
        <v>20974</v>
      </c>
      <c r="I2659" s="12" t="s">
        <v>20915</v>
      </c>
      <c r="J2659" s="12" t="s">
        <v>20764</v>
      </c>
      <c r="K2659" s="12" t="s">
        <v>20897</v>
      </c>
      <c r="L2659" s="12" t="s">
        <v>2038</v>
      </c>
      <c r="M2659" s="12" t="s">
        <v>374</v>
      </c>
      <c r="N2659" s="12" t="s">
        <v>4164</v>
      </c>
      <c r="O2659" s="12" t="s">
        <v>374</v>
      </c>
      <c r="P2659" s="12" t="s">
        <v>2172</v>
      </c>
      <c r="Q2659" s="12" t="s">
        <v>3970</v>
      </c>
      <c r="R2659" s="12" t="s">
        <v>21720</v>
      </c>
      <c r="S2659" s="12" t="s">
        <v>21721</v>
      </c>
      <c r="T2659" s="12" t="s">
        <v>21722</v>
      </c>
      <c r="U2659" s="12" t="s">
        <v>829</v>
      </c>
      <c r="V2659" s="12" t="s">
        <v>21723</v>
      </c>
      <c r="W2659" s="12" t="s">
        <v>2</v>
      </c>
      <c r="X2659" s="12" t="s">
        <v>1773</v>
      </c>
      <c r="Y2659" s="12" t="s">
        <v>4940</v>
      </c>
      <c r="Z2659" s="12" t="s">
        <v>21724</v>
      </c>
    </row>
    <row r="2660" spans="1:26">
      <c r="A2660" s="12" t="s">
        <v>909</v>
      </c>
      <c r="B2660" s="12" t="s">
        <v>21063</v>
      </c>
      <c r="C2660" s="12" t="s">
        <v>21725</v>
      </c>
      <c r="D2660" s="12" t="s">
        <v>6836</v>
      </c>
      <c r="E2660" s="12" t="s">
        <v>2563</v>
      </c>
      <c r="F2660" s="12" t="s">
        <v>21472</v>
      </c>
      <c r="G2660" s="12" t="s">
        <v>21472</v>
      </c>
      <c r="H2660" s="12" t="s">
        <v>21472</v>
      </c>
      <c r="I2660" s="12" t="s">
        <v>21472</v>
      </c>
      <c r="J2660" s="12" t="s">
        <v>21472</v>
      </c>
      <c r="K2660" s="12" t="s">
        <v>20791</v>
      </c>
      <c r="L2660" s="12" t="s">
        <v>91</v>
      </c>
      <c r="M2660" s="12" t="s">
        <v>91</v>
      </c>
      <c r="N2660" s="12" t="s">
        <v>91</v>
      </c>
      <c r="O2660" s="12" t="s">
        <v>91</v>
      </c>
      <c r="P2660" s="12" t="s">
        <v>91</v>
      </c>
      <c r="Q2660" s="12" t="s">
        <v>21726</v>
      </c>
      <c r="R2660" s="12" t="s">
        <v>21726</v>
      </c>
      <c r="S2660" s="12" t="s">
        <v>91</v>
      </c>
      <c r="T2660" s="12" t="s">
        <v>21727</v>
      </c>
      <c r="U2660" s="12" t="s">
        <v>371</v>
      </c>
      <c r="V2660" s="12" t="s">
        <v>3522</v>
      </c>
      <c r="W2660" s="12" t="s">
        <v>91</v>
      </c>
      <c r="X2660" s="12" t="s">
        <v>8584</v>
      </c>
      <c r="Y2660" s="12" t="s">
        <v>8584</v>
      </c>
      <c r="Z2660" s="12" t="s">
        <v>91</v>
      </c>
    </row>
    <row r="2661" spans="1:26">
      <c r="A2661" s="12" t="s">
        <v>909</v>
      </c>
      <c r="B2661" s="12" t="s">
        <v>21207</v>
      </c>
      <c r="C2661" s="12" t="s">
        <v>21728</v>
      </c>
      <c r="D2661" s="12" t="s">
        <v>4241</v>
      </c>
      <c r="E2661" s="12" t="s">
        <v>2542</v>
      </c>
      <c r="F2661" s="12" t="s">
        <v>21322</v>
      </c>
      <c r="G2661" s="12" t="s">
        <v>21019</v>
      </c>
      <c r="H2661" s="12" t="s">
        <v>20764</v>
      </c>
      <c r="I2661" s="12" t="s">
        <v>21472</v>
      </c>
      <c r="J2661" s="12" t="s">
        <v>20705</v>
      </c>
      <c r="K2661" s="12" t="s">
        <v>20725</v>
      </c>
      <c r="L2661" s="12" t="s">
        <v>6343</v>
      </c>
      <c r="M2661" s="12" t="s">
        <v>21578</v>
      </c>
      <c r="N2661" s="12" t="s">
        <v>4088</v>
      </c>
      <c r="O2661" s="12" t="s">
        <v>91</v>
      </c>
      <c r="P2661" s="12" t="s">
        <v>2172</v>
      </c>
      <c r="Q2661" s="12" t="s">
        <v>431</v>
      </c>
      <c r="R2661" s="12" t="s">
        <v>4875</v>
      </c>
      <c r="S2661" s="12" t="s">
        <v>21729</v>
      </c>
      <c r="T2661" s="12" t="s">
        <v>21730</v>
      </c>
      <c r="U2661" s="12" t="s">
        <v>20698</v>
      </c>
      <c r="V2661" s="12" t="s">
        <v>8192</v>
      </c>
      <c r="W2661" s="12" t="s">
        <v>3</v>
      </c>
      <c r="X2661" s="12" t="s">
        <v>6524</v>
      </c>
      <c r="Y2661" s="12" t="s">
        <v>5384</v>
      </c>
      <c r="Z2661" s="12" t="s">
        <v>21731</v>
      </c>
    </row>
    <row r="2662" spans="1:26">
      <c r="A2662" s="12" t="s">
        <v>909</v>
      </c>
      <c r="B2662" s="12" t="s">
        <v>21047</v>
      </c>
      <c r="C2662" s="12" t="s">
        <v>21732</v>
      </c>
      <c r="D2662" s="12" t="s">
        <v>8632</v>
      </c>
      <c r="E2662" s="12" t="s">
        <v>2487</v>
      </c>
      <c r="F2662" s="12" t="s">
        <v>20784</v>
      </c>
      <c r="G2662" s="12" t="s">
        <v>21116</v>
      </c>
      <c r="H2662" s="12" t="s">
        <v>21031</v>
      </c>
      <c r="I2662" s="12" t="s">
        <v>20897</v>
      </c>
      <c r="J2662" s="12" t="s">
        <v>20860</v>
      </c>
      <c r="K2662" s="12" t="s">
        <v>20705</v>
      </c>
      <c r="L2662" s="12" t="s">
        <v>3492</v>
      </c>
      <c r="M2662" s="12" t="s">
        <v>21733</v>
      </c>
      <c r="N2662" s="12" t="s">
        <v>6492</v>
      </c>
      <c r="O2662" s="12" t="s">
        <v>21734</v>
      </c>
      <c r="P2662" s="12" t="s">
        <v>5802</v>
      </c>
      <c r="Q2662" s="12" t="s">
        <v>2172</v>
      </c>
      <c r="R2662" s="12" t="s">
        <v>21735</v>
      </c>
      <c r="S2662" s="12" t="s">
        <v>21736</v>
      </c>
      <c r="T2662" s="12" t="s">
        <v>21737</v>
      </c>
      <c r="U2662" s="12" t="s">
        <v>21738</v>
      </c>
      <c r="V2662" s="12" t="s">
        <v>21739</v>
      </c>
      <c r="W2662" s="12" t="s">
        <v>10</v>
      </c>
      <c r="X2662" s="12" t="s">
        <v>1948</v>
      </c>
      <c r="Y2662" s="12" t="s">
        <v>2071</v>
      </c>
      <c r="Z2662" s="12" t="s">
        <v>21740</v>
      </c>
    </row>
    <row r="2663" spans="1:26">
      <c r="A2663" s="12" t="s">
        <v>909</v>
      </c>
      <c r="B2663" s="12" t="s">
        <v>21741</v>
      </c>
      <c r="C2663" s="12" t="s">
        <v>21742</v>
      </c>
      <c r="D2663" s="12" t="s">
        <v>3844</v>
      </c>
      <c r="E2663" s="12" t="s">
        <v>2487</v>
      </c>
      <c r="F2663" s="12" t="s">
        <v>20937</v>
      </c>
      <c r="G2663" s="12" t="s">
        <v>21085</v>
      </c>
      <c r="H2663" s="12" t="s">
        <v>21150</v>
      </c>
      <c r="I2663" s="12" t="s">
        <v>20725</v>
      </c>
      <c r="J2663" s="12" t="s">
        <v>20705</v>
      </c>
      <c r="K2663" s="12" t="s">
        <v>20705</v>
      </c>
      <c r="L2663" s="12" t="s">
        <v>375</v>
      </c>
      <c r="M2663" s="12" t="s">
        <v>21743</v>
      </c>
      <c r="N2663" s="12" t="s">
        <v>2773</v>
      </c>
      <c r="O2663" s="12" t="s">
        <v>21327</v>
      </c>
      <c r="P2663" s="12" t="s">
        <v>2172</v>
      </c>
      <c r="Q2663" s="12" t="s">
        <v>371</v>
      </c>
      <c r="R2663" s="12" t="s">
        <v>21744</v>
      </c>
      <c r="S2663" s="12" t="s">
        <v>21745</v>
      </c>
      <c r="T2663" s="12" t="s">
        <v>21746</v>
      </c>
      <c r="U2663" s="12" t="s">
        <v>21747</v>
      </c>
      <c r="V2663" s="12" t="s">
        <v>21739</v>
      </c>
      <c r="W2663" s="12" t="s">
        <v>10</v>
      </c>
      <c r="X2663" s="12" t="s">
        <v>1862</v>
      </c>
      <c r="Y2663" s="12" t="s">
        <v>3375</v>
      </c>
      <c r="Z2663" s="12" t="s">
        <v>21748</v>
      </c>
    </row>
    <row r="2664" spans="1:26">
      <c r="A2664" s="12" t="s">
        <v>909</v>
      </c>
      <c r="B2664" s="12" t="s">
        <v>21002</v>
      </c>
      <c r="C2664" s="12" t="s">
        <v>21749</v>
      </c>
      <c r="D2664" s="12" t="s">
        <v>8543</v>
      </c>
      <c r="E2664" s="12" t="s">
        <v>3104</v>
      </c>
      <c r="F2664" s="12" t="s">
        <v>20705</v>
      </c>
      <c r="G2664" s="12" t="s">
        <v>21097</v>
      </c>
      <c r="H2664" s="12" t="s">
        <v>21162</v>
      </c>
      <c r="I2664" s="12" t="s">
        <v>20860</v>
      </c>
      <c r="J2664" s="12" t="s">
        <v>20764</v>
      </c>
      <c r="K2664" s="12" t="s">
        <v>20745</v>
      </c>
      <c r="L2664" s="12" t="s">
        <v>2315</v>
      </c>
      <c r="M2664" s="12" t="s">
        <v>21750</v>
      </c>
      <c r="N2664" s="12" t="s">
        <v>8114</v>
      </c>
      <c r="O2664" s="12" t="s">
        <v>1318</v>
      </c>
      <c r="P2664" s="12" t="s">
        <v>4088</v>
      </c>
      <c r="Q2664" s="12" t="s">
        <v>471</v>
      </c>
      <c r="R2664" s="12" t="s">
        <v>9068</v>
      </c>
      <c r="S2664" s="12" t="s">
        <v>21751</v>
      </c>
      <c r="T2664" s="12" t="s">
        <v>21752</v>
      </c>
      <c r="U2664" s="12" t="s">
        <v>21753</v>
      </c>
      <c r="V2664" s="12" t="s">
        <v>21754</v>
      </c>
      <c r="W2664" s="12" t="s">
        <v>4</v>
      </c>
      <c r="X2664" s="12" t="s">
        <v>4325</v>
      </c>
      <c r="Y2664" s="12" t="s">
        <v>921</v>
      </c>
      <c r="Z2664" s="12" t="s">
        <v>21755</v>
      </c>
    </row>
    <row r="2665" spans="1:26">
      <c r="A2665" s="12" t="s">
        <v>909</v>
      </c>
      <c r="B2665" s="12" t="s">
        <v>21756</v>
      </c>
      <c r="C2665" s="12" t="s">
        <v>21757</v>
      </c>
      <c r="D2665" s="12" t="s">
        <v>7824</v>
      </c>
      <c r="E2665" s="12" t="s">
        <v>3104</v>
      </c>
      <c r="F2665" s="12" t="s">
        <v>20950</v>
      </c>
      <c r="G2665" s="12" t="s">
        <v>21061</v>
      </c>
      <c r="H2665" s="12" t="s">
        <v>21031</v>
      </c>
      <c r="I2665" s="12" t="s">
        <v>20745</v>
      </c>
      <c r="J2665" s="12" t="s">
        <v>20860</v>
      </c>
      <c r="K2665" s="12" t="s">
        <v>20764</v>
      </c>
      <c r="L2665" s="12" t="s">
        <v>4261</v>
      </c>
      <c r="M2665" s="12" t="s">
        <v>21758</v>
      </c>
      <c r="N2665" s="12" t="s">
        <v>3442</v>
      </c>
      <c r="O2665" s="12" t="s">
        <v>21759</v>
      </c>
      <c r="P2665" s="12" t="s">
        <v>5802</v>
      </c>
      <c r="Q2665" s="12" t="s">
        <v>2172</v>
      </c>
      <c r="R2665" s="12" t="s">
        <v>21760</v>
      </c>
      <c r="S2665" s="12" t="s">
        <v>21761</v>
      </c>
      <c r="T2665" s="12" t="s">
        <v>21762</v>
      </c>
      <c r="U2665" s="12" t="s">
        <v>21763</v>
      </c>
      <c r="V2665" s="12" t="s">
        <v>21507</v>
      </c>
      <c r="W2665" s="12" t="s">
        <v>10</v>
      </c>
      <c r="X2665" s="12" t="s">
        <v>1104</v>
      </c>
      <c r="Y2665" s="12" t="s">
        <v>5056</v>
      </c>
      <c r="Z2665" s="12" t="s">
        <v>21764</v>
      </c>
    </row>
    <row r="2666" spans="1:26">
      <c r="A2666" s="12" t="s">
        <v>909</v>
      </c>
      <c r="B2666" s="12" t="s">
        <v>20955</v>
      </c>
      <c r="C2666" s="12" t="s">
        <v>21765</v>
      </c>
      <c r="D2666" s="12" t="s">
        <v>6011</v>
      </c>
      <c r="E2666" s="12" t="s">
        <v>2541</v>
      </c>
      <c r="F2666" s="12" t="s">
        <v>20784</v>
      </c>
      <c r="G2666" s="12" t="s">
        <v>21138</v>
      </c>
      <c r="H2666" s="12" t="s">
        <v>21019</v>
      </c>
      <c r="I2666" s="12" t="s">
        <v>20822</v>
      </c>
      <c r="J2666" s="12" t="s">
        <v>20764</v>
      </c>
      <c r="K2666" s="12" t="s">
        <v>20764</v>
      </c>
      <c r="L2666" s="12" t="s">
        <v>4012</v>
      </c>
      <c r="M2666" s="12" t="s">
        <v>20736</v>
      </c>
      <c r="N2666" s="12" t="s">
        <v>2172</v>
      </c>
      <c r="O2666" s="12" t="s">
        <v>21250</v>
      </c>
      <c r="P2666" s="12" t="s">
        <v>375</v>
      </c>
      <c r="Q2666" s="12" t="s">
        <v>2172</v>
      </c>
      <c r="R2666" s="12" t="s">
        <v>2172</v>
      </c>
      <c r="S2666" s="12" t="s">
        <v>21766</v>
      </c>
      <c r="T2666" s="12" t="s">
        <v>21767</v>
      </c>
      <c r="U2666" s="12" t="s">
        <v>4232</v>
      </c>
      <c r="V2666" s="12" t="s">
        <v>13802</v>
      </c>
      <c r="W2666" s="12" t="s">
        <v>3</v>
      </c>
      <c r="X2666" s="12" t="s">
        <v>2185</v>
      </c>
      <c r="Y2666" s="12" t="s">
        <v>2469</v>
      </c>
      <c r="Z2666" s="12" t="s">
        <v>21768</v>
      </c>
    </row>
    <row r="2667" spans="1:26">
      <c r="A2667" s="12" t="s">
        <v>909</v>
      </c>
      <c r="B2667" s="12" t="s">
        <v>20771</v>
      </c>
      <c r="C2667" s="12" t="s">
        <v>21769</v>
      </c>
      <c r="D2667" s="12" t="s">
        <v>3963</v>
      </c>
      <c r="E2667" s="12" t="s">
        <v>2287</v>
      </c>
      <c r="F2667" s="12" t="s">
        <v>21165</v>
      </c>
      <c r="G2667" s="12" t="s">
        <v>20937</v>
      </c>
      <c r="H2667" s="12" t="s">
        <v>20860</v>
      </c>
      <c r="I2667" s="12" t="s">
        <v>20705</v>
      </c>
      <c r="J2667" s="12" t="s">
        <v>21472</v>
      </c>
      <c r="K2667" s="12" t="s">
        <v>20822</v>
      </c>
      <c r="L2667" s="12" t="s">
        <v>16643</v>
      </c>
      <c r="M2667" s="12" t="s">
        <v>21489</v>
      </c>
      <c r="N2667" s="12" t="s">
        <v>4315</v>
      </c>
      <c r="O2667" s="12" t="s">
        <v>21178</v>
      </c>
      <c r="P2667" s="12" t="s">
        <v>91</v>
      </c>
      <c r="Q2667" s="12" t="s">
        <v>371</v>
      </c>
      <c r="R2667" s="12" t="s">
        <v>7559</v>
      </c>
      <c r="S2667" s="12" t="s">
        <v>21770</v>
      </c>
      <c r="T2667" s="12" t="s">
        <v>21771</v>
      </c>
      <c r="U2667" s="12" t="s">
        <v>21772</v>
      </c>
      <c r="V2667" s="12" t="s">
        <v>1867</v>
      </c>
      <c r="W2667" s="12" t="s">
        <v>2</v>
      </c>
      <c r="X2667" s="12" t="s">
        <v>5202</v>
      </c>
      <c r="Y2667" s="12" t="s">
        <v>3328</v>
      </c>
      <c r="Z2667" s="12" t="s">
        <v>21773</v>
      </c>
    </row>
    <row r="2668" spans="1:26">
      <c r="A2668" s="12" t="s">
        <v>909</v>
      </c>
      <c r="B2668" s="12" t="s">
        <v>20886</v>
      </c>
      <c r="C2668" s="12" t="s">
        <v>21774</v>
      </c>
      <c r="D2668" s="12" t="s">
        <v>4327</v>
      </c>
      <c r="E2668" s="12" t="s">
        <v>2287</v>
      </c>
      <c r="F2668" s="12" t="s">
        <v>21117</v>
      </c>
      <c r="G2668" s="12" t="s">
        <v>21162</v>
      </c>
      <c r="H2668" s="12" t="s">
        <v>20705</v>
      </c>
      <c r="I2668" s="12" t="s">
        <v>20663</v>
      </c>
      <c r="J2668" s="12" t="s">
        <v>20745</v>
      </c>
      <c r="K2668" s="12" t="s">
        <v>20684</v>
      </c>
      <c r="L2668" s="12" t="s">
        <v>8287</v>
      </c>
      <c r="M2668" s="12" t="s">
        <v>21775</v>
      </c>
      <c r="N2668" s="12" t="s">
        <v>2172</v>
      </c>
      <c r="O2668" s="12" t="s">
        <v>21327</v>
      </c>
      <c r="P2668" s="12" t="s">
        <v>2038</v>
      </c>
      <c r="Q2668" s="12" t="s">
        <v>375</v>
      </c>
      <c r="R2668" s="12" t="s">
        <v>10804</v>
      </c>
      <c r="S2668" s="12" t="s">
        <v>21776</v>
      </c>
      <c r="T2668" s="12" t="s">
        <v>21777</v>
      </c>
      <c r="U2668" s="12" t="s">
        <v>21778</v>
      </c>
      <c r="V2668" s="12" t="s">
        <v>21779</v>
      </c>
      <c r="W2668" s="12" t="s">
        <v>3</v>
      </c>
      <c r="X2668" s="12" t="s">
        <v>1155</v>
      </c>
      <c r="Y2668" s="12" t="s">
        <v>2186</v>
      </c>
      <c r="Z2668" s="12" t="s">
        <v>21780</v>
      </c>
    </row>
    <row r="2669" spans="1:26">
      <c r="A2669" s="12" t="s">
        <v>909</v>
      </c>
      <c r="B2669" s="12" t="s">
        <v>20986</v>
      </c>
      <c r="C2669" s="12" t="s">
        <v>21781</v>
      </c>
      <c r="D2669" s="12" t="s">
        <v>2326</v>
      </c>
      <c r="E2669" s="12" t="s">
        <v>2287</v>
      </c>
      <c r="F2669" s="12" t="s">
        <v>20764</v>
      </c>
      <c r="G2669" s="12" t="s">
        <v>20932</v>
      </c>
      <c r="H2669" s="12" t="s">
        <v>20938</v>
      </c>
      <c r="I2669" s="12" t="s">
        <v>20950</v>
      </c>
      <c r="J2669" s="12" t="s">
        <v>20822</v>
      </c>
      <c r="K2669" s="12" t="s">
        <v>20932</v>
      </c>
      <c r="L2669" s="12" t="s">
        <v>3522</v>
      </c>
      <c r="M2669" s="12" t="s">
        <v>21496</v>
      </c>
      <c r="N2669" s="12" t="s">
        <v>4300</v>
      </c>
      <c r="O2669" s="12" t="s">
        <v>21782</v>
      </c>
      <c r="P2669" s="12" t="s">
        <v>2315</v>
      </c>
      <c r="Q2669" s="12" t="s">
        <v>2038</v>
      </c>
      <c r="R2669" s="12" t="s">
        <v>21783</v>
      </c>
      <c r="S2669" s="12" t="s">
        <v>21784</v>
      </c>
      <c r="T2669" s="12" t="s">
        <v>21785</v>
      </c>
      <c r="U2669" s="12" t="s">
        <v>2492</v>
      </c>
      <c r="V2669" s="12" t="s">
        <v>5283</v>
      </c>
      <c r="W2669" s="12" t="s">
        <v>11</v>
      </c>
      <c r="X2669" s="12" t="s">
        <v>2206</v>
      </c>
      <c r="Y2669" s="12" t="s">
        <v>2286</v>
      </c>
      <c r="Z2669" s="12" t="s">
        <v>21786</v>
      </c>
    </row>
    <row r="2670" spans="1:26">
      <c r="A2670" s="12" t="s">
        <v>909</v>
      </c>
      <c r="B2670" s="12" t="s">
        <v>20899</v>
      </c>
      <c r="C2670" s="12" t="s">
        <v>21787</v>
      </c>
      <c r="D2670" s="12" t="s">
        <v>2872</v>
      </c>
      <c r="E2670" s="12" t="s">
        <v>1937</v>
      </c>
      <c r="F2670" s="12" t="s">
        <v>21085</v>
      </c>
      <c r="G2670" s="12" t="s">
        <v>21138</v>
      </c>
      <c r="H2670" s="12" t="s">
        <v>20860</v>
      </c>
      <c r="I2670" s="12" t="s">
        <v>20784</v>
      </c>
      <c r="J2670" s="12" t="s">
        <v>20725</v>
      </c>
      <c r="K2670" s="12" t="s">
        <v>20705</v>
      </c>
      <c r="L2670" s="12" t="s">
        <v>3663</v>
      </c>
      <c r="M2670" s="12" t="s">
        <v>21788</v>
      </c>
      <c r="N2670" s="12" t="s">
        <v>3362</v>
      </c>
      <c r="O2670" s="12" t="s">
        <v>21327</v>
      </c>
      <c r="P2670" s="12" t="s">
        <v>371</v>
      </c>
      <c r="Q2670" s="12" t="s">
        <v>371</v>
      </c>
      <c r="R2670" s="12" t="s">
        <v>13918</v>
      </c>
      <c r="S2670" s="12" t="s">
        <v>21789</v>
      </c>
      <c r="T2670" s="12" t="s">
        <v>21790</v>
      </c>
      <c r="U2670" s="12" t="s">
        <v>21791</v>
      </c>
      <c r="V2670" s="12" t="s">
        <v>21428</v>
      </c>
      <c r="W2670" s="12" t="s">
        <v>2</v>
      </c>
      <c r="X2670" s="12" t="s">
        <v>2301</v>
      </c>
      <c r="Y2670" s="12" t="s">
        <v>2301</v>
      </c>
      <c r="Z2670" s="12" t="s">
        <v>21792</v>
      </c>
    </row>
    <row r="2671" spans="1:26">
      <c r="A2671" s="12" t="s">
        <v>909</v>
      </c>
      <c r="B2671" s="12" t="s">
        <v>20692</v>
      </c>
      <c r="C2671" s="12" t="s">
        <v>21793</v>
      </c>
      <c r="D2671" s="12" t="s">
        <v>4065</v>
      </c>
      <c r="E2671" s="12" t="s">
        <v>1937</v>
      </c>
      <c r="F2671" s="12" t="s">
        <v>20967</v>
      </c>
      <c r="G2671" s="12" t="s">
        <v>21152</v>
      </c>
      <c r="H2671" s="12" t="s">
        <v>20967</v>
      </c>
      <c r="I2671" s="12" t="s">
        <v>20745</v>
      </c>
      <c r="J2671" s="12" t="s">
        <v>20725</v>
      </c>
      <c r="K2671" s="12" t="s">
        <v>20684</v>
      </c>
      <c r="L2671" s="12" t="s">
        <v>6949</v>
      </c>
      <c r="M2671" s="12" t="s">
        <v>21239</v>
      </c>
      <c r="N2671" s="12" t="s">
        <v>6766</v>
      </c>
      <c r="O2671" s="12" t="s">
        <v>21759</v>
      </c>
      <c r="P2671" s="12" t="s">
        <v>371</v>
      </c>
      <c r="Q2671" s="12" t="s">
        <v>375</v>
      </c>
      <c r="R2671" s="12" t="s">
        <v>21794</v>
      </c>
      <c r="S2671" s="12" t="s">
        <v>21795</v>
      </c>
      <c r="T2671" s="12" t="s">
        <v>21796</v>
      </c>
      <c r="U2671" s="12" t="s">
        <v>21797</v>
      </c>
      <c r="V2671" s="12" t="s">
        <v>21798</v>
      </c>
      <c r="W2671" s="12" t="s">
        <v>3</v>
      </c>
      <c r="X2671" s="12" t="s">
        <v>2674</v>
      </c>
      <c r="Y2671" s="12" t="s">
        <v>2914</v>
      </c>
      <c r="Z2671" s="12" t="s">
        <v>21799</v>
      </c>
    </row>
    <row r="2672" spans="1:26">
      <c r="A2672" s="12" t="s">
        <v>909</v>
      </c>
      <c r="B2672" s="12" t="s">
        <v>21196</v>
      </c>
      <c r="C2672" s="12" t="s">
        <v>21800</v>
      </c>
      <c r="D2672" s="12" t="s">
        <v>4791</v>
      </c>
      <c r="E2672" s="12" t="s">
        <v>2994</v>
      </c>
      <c r="F2672" s="12" t="s">
        <v>20950</v>
      </c>
      <c r="G2672" s="12" t="s">
        <v>21061</v>
      </c>
      <c r="H2672" s="12" t="s">
        <v>20915</v>
      </c>
      <c r="I2672" s="12" t="s">
        <v>20803</v>
      </c>
      <c r="J2672" s="12" t="s">
        <v>20841</v>
      </c>
      <c r="K2672" s="12" t="s">
        <v>20784</v>
      </c>
      <c r="L2672" s="12" t="s">
        <v>4333</v>
      </c>
      <c r="M2672" s="12" t="s">
        <v>21801</v>
      </c>
      <c r="N2672" s="12" t="s">
        <v>3442</v>
      </c>
      <c r="O2672" s="12" t="s">
        <v>21578</v>
      </c>
      <c r="P2672" s="12" t="s">
        <v>2292</v>
      </c>
      <c r="Q2672" s="12" t="s">
        <v>1355</v>
      </c>
      <c r="R2672" s="12" t="s">
        <v>3143</v>
      </c>
      <c r="S2672" s="12" t="s">
        <v>21802</v>
      </c>
      <c r="T2672" s="12" t="s">
        <v>21803</v>
      </c>
      <c r="U2672" s="12" t="s">
        <v>7730</v>
      </c>
      <c r="V2672" s="12" t="s">
        <v>21804</v>
      </c>
      <c r="W2672" s="12" t="s">
        <v>10</v>
      </c>
      <c r="X2672" s="12" t="s">
        <v>1343</v>
      </c>
      <c r="Y2672" s="12" t="s">
        <v>3104</v>
      </c>
      <c r="Z2672" s="12" t="s">
        <v>21805</v>
      </c>
    </row>
    <row r="2673" spans="1:26">
      <c r="A2673" s="12" t="s">
        <v>909</v>
      </c>
      <c r="B2673" s="12" t="s">
        <v>21185</v>
      </c>
      <c r="C2673" s="12" t="s">
        <v>21806</v>
      </c>
      <c r="D2673" s="12" t="s">
        <v>5369</v>
      </c>
      <c r="E2673" s="12" t="s">
        <v>2247</v>
      </c>
      <c r="F2673" s="12" t="s">
        <v>21097</v>
      </c>
      <c r="G2673" s="12" t="s">
        <v>21031</v>
      </c>
      <c r="H2673" s="12" t="s">
        <v>20879</v>
      </c>
      <c r="I2673" s="12" t="s">
        <v>20764</v>
      </c>
      <c r="J2673" s="12" t="s">
        <v>20764</v>
      </c>
      <c r="K2673" s="12" t="s">
        <v>20745</v>
      </c>
      <c r="L2673" s="12" t="s">
        <v>4348</v>
      </c>
      <c r="M2673" s="12" t="s">
        <v>21361</v>
      </c>
      <c r="N2673" s="12" t="s">
        <v>2697</v>
      </c>
      <c r="O2673" s="12" t="s">
        <v>21024</v>
      </c>
      <c r="P2673" s="12" t="s">
        <v>371</v>
      </c>
      <c r="Q2673" s="12" t="s">
        <v>371</v>
      </c>
      <c r="R2673" s="12" t="s">
        <v>21807</v>
      </c>
      <c r="S2673" s="12" t="s">
        <v>21808</v>
      </c>
      <c r="T2673" s="12" t="s">
        <v>21809</v>
      </c>
      <c r="U2673" s="12" t="s">
        <v>1691</v>
      </c>
      <c r="V2673" s="12" t="s">
        <v>21452</v>
      </c>
      <c r="W2673" s="12" t="s">
        <v>10</v>
      </c>
      <c r="X2673" s="12" t="s">
        <v>2563</v>
      </c>
      <c r="Y2673" s="12" t="s">
        <v>2563</v>
      </c>
      <c r="Z2673" s="12" t="s">
        <v>21810</v>
      </c>
    </row>
    <row r="2674" spans="1:26">
      <c r="A2674" s="12" t="s">
        <v>909</v>
      </c>
      <c r="B2674" s="12" t="s">
        <v>21268</v>
      </c>
      <c r="C2674" s="12" t="s">
        <v>21811</v>
      </c>
      <c r="D2674" s="12" t="s">
        <v>5006</v>
      </c>
      <c r="E2674" s="12" t="s">
        <v>2976</v>
      </c>
      <c r="F2674" s="12" t="s">
        <v>21162</v>
      </c>
      <c r="G2674" s="12" t="s">
        <v>21150</v>
      </c>
      <c r="H2674" s="12" t="s">
        <v>20745</v>
      </c>
      <c r="I2674" s="12" t="s">
        <v>21472</v>
      </c>
      <c r="J2674" s="12" t="s">
        <v>20745</v>
      </c>
      <c r="K2674" s="12" t="s">
        <v>20725</v>
      </c>
      <c r="L2674" s="12" t="s">
        <v>17498</v>
      </c>
      <c r="M2674" s="12" t="s">
        <v>21812</v>
      </c>
      <c r="N2674" s="12" t="s">
        <v>2773</v>
      </c>
      <c r="O2674" s="12" t="s">
        <v>91</v>
      </c>
      <c r="P2674" s="12" t="s">
        <v>371</v>
      </c>
      <c r="Q2674" s="12" t="s">
        <v>371</v>
      </c>
      <c r="R2674" s="12" t="s">
        <v>3428</v>
      </c>
      <c r="S2674" s="12" t="s">
        <v>21813</v>
      </c>
      <c r="T2674" s="12" t="s">
        <v>21814</v>
      </c>
      <c r="U2674" s="12" t="s">
        <v>5232</v>
      </c>
      <c r="V2674" s="12" t="s">
        <v>21815</v>
      </c>
      <c r="W2674" s="12" t="s">
        <v>3</v>
      </c>
      <c r="X2674" s="12" t="s">
        <v>2646</v>
      </c>
      <c r="Y2674" s="12" t="s">
        <v>2530</v>
      </c>
      <c r="Z2674" s="12" t="s">
        <v>21816</v>
      </c>
    </row>
    <row r="2675" spans="1:26">
      <c r="A2675" s="12" t="s">
        <v>909</v>
      </c>
      <c r="B2675" s="12" t="s">
        <v>21817</v>
      </c>
      <c r="C2675" s="12" t="s">
        <v>21818</v>
      </c>
      <c r="D2675" s="12" t="s">
        <v>5382</v>
      </c>
      <c r="E2675" s="12" t="s">
        <v>2529</v>
      </c>
      <c r="F2675" s="12" t="s">
        <v>21020</v>
      </c>
      <c r="G2675" s="12" t="s">
        <v>20897</v>
      </c>
      <c r="H2675" s="12" t="s">
        <v>20860</v>
      </c>
      <c r="I2675" s="12" t="s">
        <v>20725</v>
      </c>
      <c r="J2675" s="12" t="s">
        <v>20822</v>
      </c>
      <c r="K2675" s="12" t="s">
        <v>20725</v>
      </c>
      <c r="L2675" s="12" t="s">
        <v>3475</v>
      </c>
      <c r="M2675" s="12" t="s">
        <v>21399</v>
      </c>
      <c r="N2675" s="12" t="s">
        <v>3523</v>
      </c>
      <c r="O2675" s="12" t="s">
        <v>374</v>
      </c>
      <c r="P2675" s="12" t="s">
        <v>4674</v>
      </c>
      <c r="Q2675" s="12" t="s">
        <v>371</v>
      </c>
      <c r="R2675" s="12" t="s">
        <v>6816</v>
      </c>
      <c r="S2675" s="12" t="s">
        <v>21819</v>
      </c>
      <c r="T2675" s="12" t="s">
        <v>21820</v>
      </c>
      <c r="U2675" s="12" t="s">
        <v>21821</v>
      </c>
      <c r="V2675" s="12" t="s">
        <v>16752</v>
      </c>
      <c r="W2675" s="12" t="s">
        <v>3</v>
      </c>
      <c r="X2675" s="12" t="s">
        <v>2404</v>
      </c>
      <c r="Y2675" s="12" t="s">
        <v>2278</v>
      </c>
      <c r="Z2675" s="12" t="s">
        <v>21822</v>
      </c>
    </row>
    <row r="2676" spans="1:26">
      <c r="A2676" s="12" t="s">
        <v>909</v>
      </c>
      <c r="B2676" s="12" t="s">
        <v>21033</v>
      </c>
      <c r="C2676" s="12" t="s">
        <v>21823</v>
      </c>
      <c r="D2676" s="12" t="s">
        <v>4937</v>
      </c>
      <c r="E2676" s="12" t="s">
        <v>2288</v>
      </c>
      <c r="F2676" s="12" t="s">
        <v>20937</v>
      </c>
      <c r="G2676" s="12" t="s">
        <v>21162</v>
      </c>
      <c r="H2676" s="12" t="s">
        <v>20803</v>
      </c>
      <c r="I2676" s="12" t="s">
        <v>20745</v>
      </c>
      <c r="J2676" s="12" t="s">
        <v>20745</v>
      </c>
      <c r="K2676" s="12" t="s">
        <v>20725</v>
      </c>
      <c r="L2676" s="12" t="s">
        <v>2730</v>
      </c>
      <c r="M2676" s="12" t="s">
        <v>21824</v>
      </c>
      <c r="N2676" s="12" t="s">
        <v>3363</v>
      </c>
      <c r="O2676" s="12" t="s">
        <v>21054</v>
      </c>
      <c r="P2676" s="12" t="s">
        <v>2038</v>
      </c>
      <c r="Q2676" s="12" t="s">
        <v>375</v>
      </c>
      <c r="R2676" s="12" t="s">
        <v>21825</v>
      </c>
      <c r="S2676" s="12" t="s">
        <v>21826</v>
      </c>
      <c r="T2676" s="12" t="s">
        <v>21827</v>
      </c>
      <c r="U2676" s="12" t="s">
        <v>21828</v>
      </c>
      <c r="V2676" s="12" t="s">
        <v>21829</v>
      </c>
      <c r="W2676" s="12" t="s">
        <v>10</v>
      </c>
      <c r="X2676" s="12" t="s">
        <v>2541</v>
      </c>
      <c r="Y2676" s="12" t="s">
        <v>2101</v>
      </c>
      <c r="Z2676" s="12" t="s">
        <v>21830</v>
      </c>
    </row>
    <row r="2677" spans="1:26">
      <c r="A2677" s="12" t="s">
        <v>909</v>
      </c>
      <c r="B2677" s="12" t="s">
        <v>21526</v>
      </c>
      <c r="C2677" s="12" t="s">
        <v>21831</v>
      </c>
      <c r="D2677" s="12" t="s">
        <v>3607</v>
      </c>
      <c r="E2677" s="12" t="s">
        <v>2059</v>
      </c>
      <c r="F2677" s="12" t="s">
        <v>21075</v>
      </c>
      <c r="G2677" s="12" t="s">
        <v>20950</v>
      </c>
      <c r="H2677" s="12" t="s">
        <v>20784</v>
      </c>
      <c r="I2677" s="12" t="s">
        <v>20663</v>
      </c>
      <c r="J2677" s="12" t="s">
        <v>21472</v>
      </c>
      <c r="K2677" s="12" t="s">
        <v>21472</v>
      </c>
      <c r="L2677" s="12" t="s">
        <v>3740</v>
      </c>
      <c r="M2677" s="12" t="s">
        <v>21643</v>
      </c>
      <c r="N2677" s="12" t="s">
        <v>3442</v>
      </c>
      <c r="O2677" s="12" t="s">
        <v>21327</v>
      </c>
      <c r="P2677" s="12" t="s">
        <v>91</v>
      </c>
      <c r="Q2677" s="12" t="s">
        <v>91</v>
      </c>
      <c r="R2677" s="12" t="s">
        <v>21832</v>
      </c>
      <c r="S2677" s="12" t="s">
        <v>21833</v>
      </c>
      <c r="T2677" s="12" t="s">
        <v>21834</v>
      </c>
      <c r="U2677" s="12" t="s">
        <v>21835</v>
      </c>
      <c r="V2677" s="12" t="s">
        <v>371</v>
      </c>
      <c r="W2677" s="12" t="s">
        <v>10</v>
      </c>
      <c r="X2677" s="12" t="s">
        <v>2805</v>
      </c>
      <c r="Y2677" s="12" t="s">
        <v>4442</v>
      </c>
      <c r="Z2677" s="12" t="s">
        <v>21836</v>
      </c>
    </row>
    <row r="2678" spans="1:26">
      <c r="A2678" s="12" t="s">
        <v>909</v>
      </c>
      <c r="B2678" s="12" t="s">
        <v>21087</v>
      </c>
      <c r="C2678" s="12" t="s">
        <v>21837</v>
      </c>
      <c r="D2678" s="12" t="s">
        <v>2910</v>
      </c>
      <c r="E2678" s="12" t="s">
        <v>1968</v>
      </c>
      <c r="F2678" s="12" t="s">
        <v>20784</v>
      </c>
      <c r="G2678" s="12" t="s">
        <v>20938</v>
      </c>
      <c r="H2678" s="12" t="s">
        <v>20967</v>
      </c>
      <c r="I2678" s="12" t="s">
        <v>20950</v>
      </c>
      <c r="J2678" s="12" t="s">
        <v>20684</v>
      </c>
      <c r="K2678" s="12" t="s">
        <v>20803</v>
      </c>
      <c r="L2678" s="12" t="s">
        <v>3492</v>
      </c>
      <c r="M2678" s="12" t="s">
        <v>21336</v>
      </c>
      <c r="N2678" s="12" t="s">
        <v>5358</v>
      </c>
      <c r="O2678" s="12" t="s">
        <v>21838</v>
      </c>
      <c r="P2678" s="12" t="s">
        <v>375</v>
      </c>
      <c r="Q2678" s="12" t="s">
        <v>371</v>
      </c>
      <c r="R2678" s="12" t="s">
        <v>3613</v>
      </c>
      <c r="S2678" s="12" t="s">
        <v>21839</v>
      </c>
      <c r="T2678" s="12" t="s">
        <v>21840</v>
      </c>
      <c r="U2678" s="12" t="s">
        <v>1245</v>
      </c>
      <c r="V2678" s="12" t="s">
        <v>21841</v>
      </c>
      <c r="W2678" s="12" t="s">
        <v>2</v>
      </c>
      <c r="X2678" s="12" t="s">
        <v>926</v>
      </c>
      <c r="Y2678" s="12" t="s">
        <v>2781</v>
      </c>
      <c r="Z2678" s="12" t="s">
        <v>21842</v>
      </c>
    </row>
    <row r="2679" spans="1:26">
      <c r="A2679" s="12" t="s">
        <v>909</v>
      </c>
      <c r="B2679" s="12" t="s">
        <v>20752</v>
      </c>
      <c r="C2679" s="12" t="s">
        <v>21843</v>
      </c>
      <c r="D2679" s="12" t="s">
        <v>5407</v>
      </c>
      <c r="E2679" s="12" t="s">
        <v>2853</v>
      </c>
      <c r="F2679" s="12" t="s">
        <v>20967</v>
      </c>
      <c r="G2679" s="12" t="s">
        <v>21031</v>
      </c>
      <c r="H2679" s="12" t="s">
        <v>20915</v>
      </c>
      <c r="I2679" s="12" t="s">
        <v>20684</v>
      </c>
      <c r="J2679" s="12" t="s">
        <v>20822</v>
      </c>
      <c r="K2679" s="12" t="s">
        <v>20745</v>
      </c>
      <c r="L2679" s="12" t="s">
        <v>6949</v>
      </c>
      <c r="M2679" s="12" t="s">
        <v>21844</v>
      </c>
      <c r="N2679" s="12" t="s">
        <v>3442</v>
      </c>
      <c r="O2679" s="12" t="s">
        <v>374</v>
      </c>
      <c r="P2679" s="12" t="s">
        <v>371</v>
      </c>
      <c r="Q2679" s="12" t="s">
        <v>371</v>
      </c>
      <c r="R2679" s="12" t="s">
        <v>5511</v>
      </c>
      <c r="S2679" s="12" t="s">
        <v>21845</v>
      </c>
      <c r="T2679" s="12" t="s">
        <v>21846</v>
      </c>
      <c r="U2679" s="12" t="s">
        <v>922</v>
      </c>
      <c r="V2679" s="12" t="s">
        <v>21847</v>
      </c>
      <c r="W2679" s="12" t="s">
        <v>3</v>
      </c>
      <c r="X2679" s="12" t="s">
        <v>2564</v>
      </c>
      <c r="Y2679" s="12" t="s">
        <v>2542</v>
      </c>
      <c r="Z2679" s="12" t="s">
        <v>21848</v>
      </c>
    </row>
    <row r="2680" spans="1:26">
      <c r="A2680" s="12" t="s">
        <v>909</v>
      </c>
      <c r="B2680" s="12" t="s">
        <v>20671</v>
      </c>
      <c r="C2680" s="12" t="s">
        <v>21849</v>
      </c>
      <c r="D2680" s="12" t="s">
        <v>3859</v>
      </c>
      <c r="E2680" s="12" t="s">
        <v>2853</v>
      </c>
      <c r="F2680" s="12" t="s">
        <v>21061</v>
      </c>
      <c r="G2680" s="12" t="s">
        <v>21102</v>
      </c>
      <c r="H2680" s="12" t="s">
        <v>20803</v>
      </c>
      <c r="I2680" s="12" t="s">
        <v>20663</v>
      </c>
      <c r="J2680" s="12" t="s">
        <v>20684</v>
      </c>
      <c r="K2680" s="12" t="s">
        <v>20684</v>
      </c>
      <c r="L2680" s="12" t="s">
        <v>3740</v>
      </c>
      <c r="M2680" s="12" t="s">
        <v>21578</v>
      </c>
      <c r="N2680" s="12" t="s">
        <v>4481</v>
      </c>
      <c r="O2680" s="12" t="s">
        <v>21327</v>
      </c>
      <c r="P2680" s="12" t="s">
        <v>371</v>
      </c>
      <c r="Q2680" s="12" t="s">
        <v>371</v>
      </c>
      <c r="R2680" s="12" t="s">
        <v>4390</v>
      </c>
      <c r="S2680" s="12" t="s">
        <v>21850</v>
      </c>
      <c r="T2680" s="12" t="s">
        <v>21851</v>
      </c>
      <c r="U2680" s="12" t="s">
        <v>21852</v>
      </c>
      <c r="V2680" s="12" t="s">
        <v>17112</v>
      </c>
      <c r="W2680" s="12" t="s">
        <v>3</v>
      </c>
      <c r="X2680" s="12" t="s">
        <v>3056</v>
      </c>
      <c r="Y2680" s="12" t="s">
        <v>3056</v>
      </c>
      <c r="Z2680" s="12" t="s">
        <v>21853</v>
      </c>
    </row>
    <row r="2681" spans="1:26">
      <c r="A2681" s="12" t="s">
        <v>909</v>
      </c>
      <c r="B2681" s="12" t="s">
        <v>21854</v>
      </c>
      <c r="C2681" s="12" t="s">
        <v>21855</v>
      </c>
      <c r="D2681" s="12" t="s">
        <v>4082</v>
      </c>
      <c r="E2681" s="12" t="s">
        <v>1137</v>
      </c>
      <c r="F2681" s="12" t="s">
        <v>21031</v>
      </c>
      <c r="G2681" s="12" t="s">
        <v>20938</v>
      </c>
      <c r="H2681" s="12" t="s">
        <v>20937</v>
      </c>
      <c r="I2681" s="12" t="s">
        <v>20725</v>
      </c>
      <c r="J2681" s="12" t="s">
        <v>20725</v>
      </c>
      <c r="K2681" s="12" t="s">
        <v>20663</v>
      </c>
      <c r="L2681" s="12" t="s">
        <v>6492</v>
      </c>
      <c r="M2681" s="12" t="s">
        <v>21336</v>
      </c>
      <c r="N2681" s="12" t="s">
        <v>4088</v>
      </c>
      <c r="O2681" s="12" t="s">
        <v>21327</v>
      </c>
      <c r="P2681" s="12" t="s">
        <v>371</v>
      </c>
      <c r="Q2681" s="12" t="s">
        <v>3522</v>
      </c>
      <c r="R2681" s="12" t="s">
        <v>21856</v>
      </c>
      <c r="S2681" s="12" t="s">
        <v>21857</v>
      </c>
      <c r="T2681" s="12" t="s">
        <v>21858</v>
      </c>
      <c r="U2681" s="12" t="s">
        <v>21859</v>
      </c>
      <c r="V2681" s="12" t="s">
        <v>21860</v>
      </c>
      <c r="W2681" s="12" t="s">
        <v>10</v>
      </c>
      <c r="X2681" s="12" t="s">
        <v>2247</v>
      </c>
      <c r="Y2681" s="12" t="s">
        <v>2487</v>
      </c>
      <c r="Z2681" s="12" t="s">
        <v>21861</v>
      </c>
    </row>
    <row r="2682" spans="1:26">
      <c r="A2682" s="12" t="s">
        <v>909</v>
      </c>
      <c r="B2682" s="12" t="s">
        <v>21862</v>
      </c>
      <c r="C2682" s="12" t="s">
        <v>21863</v>
      </c>
      <c r="D2682" s="12" t="s">
        <v>2483</v>
      </c>
      <c r="E2682" s="12" t="s">
        <v>1137</v>
      </c>
      <c r="F2682" s="12" t="s">
        <v>20974</v>
      </c>
      <c r="G2682" s="12" t="s">
        <v>21150</v>
      </c>
      <c r="H2682" s="12" t="s">
        <v>20841</v>
      </c>
      <c r="I2682" s="12" t="s">
        <v>20705</v>
      </c>
      <c r="J2682" s="12" t="s">
        <v>20684</v>
      </c>
      <c r="K2682" s="12" t="s">
        <v>20684</v>
      </c>
      <c r="L2682" s="12" t="s">
        <v>3522</v>
      </c>
      <c r="M2682" s="12" t="s">
        <v>21864</v>
      </c>
      <c r="N2682" s="12" t="s">
        <v>3663</v>
      </c>
      <c r="O2682" s="12" t="s">
        <v>21571</v>
      </c>
      <c r="P2682" s="12" t="s">
        <v>371</v>
      </c>
      <c r="Q2682" s="12" t="s">
        <v>375</v>
      </c>
      <c r="R2682" s="12" t="s">
        <v>3262</v>
      </c>
      <c r="S2682" s="12" t="s">
        <v>21865</v>
      </c>
      <c r="T2682" s="12" t="s">
        <v>21866</v>
      </c>
      <c r="U2682" s="12" t="s">
        <v>21867</v>
      </c>
      <c r="V2682" s="12" t="s">
        <v>21868</v>
      </c>
      <c r="W2682" s="12" t="s">
        <v>4</v>
      </c>
      <c r="X2682" s="12" t="s">
        <v>2781</v>
      </c>
      <c r="Y2682" s="12" t="s">
        <v>2982</v>
      </c>
      <c r="Z2682" s="12" t="s">
        <v>21869</v>
      </c>
    </row>
    <row r="2683" spans="1:26">
      <c r="A2683" s="12" t="s">
        <v>909</v>
      </c>
      <c r="B2683" s="12" t="s">
        <v>20713</v>
      </c>
      <c r="C2683" s="12" t="s">
        <v>21870</v>
      </c>
      <c r="D2683" s="12" t="s">
        <v>11056</v>
      </c>
      <c r="E2683" s="12" t="s">
        <v>1348</v>
      </c>
      <c r="F2683" s="12" t="s">
        <v>20705</v>
      </c>
      <c r="G2683" s="12" t="s">
        <v>21085</v>
      </c>
      <c r="H2683" s="12" t="s">
        <v>21061</v>
      </c>
      <c r="I2683" s="12" t="s">
        <v>20784</v>
      </c>
      <c r="J2683" s="12" t="s">
        <v>20705</v>
      </c>
      <c r="K2683" s="12" t="s">
        <v>20745</v>
      </c>
      <c r="L2683" s="12" t="s">
        <v>371</v>
      </c>
      <c r="M2683" s="12" t="s">
        <v>21871</v>
      </c>
      <c r="N2683" s="12" t="s">
        <v>4350</v>
      </c>
      <c r="O2683" s="12" t="s">
        <v>21120</v>
      </c>
      <c r="P2683" s="12" t="s">
        <v>2172</v>
      </c>
      <c r="Q2683" s="12" t="s">
        <v>2773</v>
      </c>
      <c r="R2683" s="12" t="s">
        <v>2418</v>
      </c>
      <c r="S2683" s="12" t="s">
        <v>21872</v>
      </c>
      <c r="T2683" s="12" t="s">
        <v>21873</v>
      </c>
      <c r="U2683" s="12" t="s">
        <v>1349</v>
      </c>
      <c r="V2683" s="12" t="s">
        <v>21874</v>
      </c>
      <c r="W2683" s="12" t="s">
        <v>3</v>
      </c>
      <c r="X2683" s="12" t="s">
        <v>2322</v>
      </c>
      <c r="Y2683" s="12" t="s">
        <v>2500</v>
      </c>
      <c r="Z2683" s="12" t="s">
        <v>21875</v>
      </c>
    </row>
    <row r="2684" spans="1:26">
      <c r="A2684" s="12" t="s">
        <v>909</v>
      </c>
      <c r="B2684" s="12" t="s">
        <v>20902</v>
      </c>
      <c r="C2684" s="12" t="s">
        <v>21876</v>
      </c>
      <c r="D2684" s="12" t="s">
        <v>2054</v>
      </c>
      <c r="E2684" s="12" t="s">
        <v>1348</v>
      </c>
      <c r="F2684" s="12" t="s">
        <v>21116</v>
      </c>
      <c r="G2684" s="12" t="s">
        <v>21113</v>
      </c>
      <c r="H2684" s="12" t="s">
        <v>20764</v>
      </c>
      <c r="I2684" s="12" t="s">
        <v>20745</v>
      </c>
      <c r="J2684" s="12" t="s">
        <v>21472</v>
      </c>
      <c r="K2684" s="12" t="s">
        <v>21472</v>
      </c>
      <c r="L2684" s="12" t="s">
        <v>4769</v>
      </c>
      <c r="M2684" s="12" t="s">
        <v>21877</v>
      </c>
      <c r="N2684" s="12" t="s">
        <v>4781</v>
      </c>
      <c r="O2684" s="12" t="s">
        <v>470</v>
      </c>
      <c r="P2684" s="12" t="s">
        <v>91</v>
      </c>
      <c r="Q2684" s="12" t="s">
        <v>91</v>
      </c>
      <c r="R2684" s="12" t="s">
        <v>4781</v>
      </c>
      <c r="S2684" s="12" t="s">
        <v>21878</v>
      </c>
      <c r="T2684" s="12" t="s">
        <v>21879</v>
      </c>
      <c r="U2684" s="12" t="s">
        <v>21874</v>
      </c>
      <c r="V2684" s="12" t="s">
        <v>371</v>
      </c>
      <c r="W2684" s="12" t="s">
        <v>4</v>
      </c>
      <c r="X2684" s="12" t="s">
        <v>2013</v>
      </c>
      <c r="Y2684" s="12" t="s">
        <v>2013</v>
      </c>
      <c r="Z2684" s="12" t="s">
        <v>21880</v>
      </c>
    </row>
    <row r="2685" spans="1:26">
      <c r="A2685" s="12" t="s">
        <v>909</v>
      </c>
      <c r="B2685" s="12" t="s">
        <v>20828</v>
      </c>
      <c r="C2685" s="12" t="s">
        <v>21881</v>
      </c>
      <c r="D2685" s="12" t="s">
        <v>5046</v>
      </c>
      <c r="E2685" s="12" t="s">
        <v>1348</v>
      </c>
      <c r="F2685" s="12" t="s">
        <v>21383</v>
      </c>
      <c r="G2685" s="12" t="s">
        <v>20725</v>
      </c>
      <c r="H2685" s="12" t="s">
        <v>20684</v>
      </c>
      <c r="I2685" s="12" t="s">
        <v>21472</v>
      </c>
      <c r="J2685" s="12" t="s">
        <v>20684</v>
      </c>
      <c r="K2685" s="12" t="s">
        <v>20725</v>
      </c>
      <c r="L2685" s="12" t="s">
        <v>8924</v>
      </c>
      <c r="M2685" s="12" t="s">
        <v>21327</v>
      </c>
      <c r="N2685" s="12" t="s">
        <v>371</v>
      </c>
      <c r="O2685" s="12" t="s">
        <v>91</v>
      </c>
      <c r="P2685" s="12" t="s">
        <v>371</v>
      </c>
      <c r="Q2685" s="12" t="s">
        <v>431</v>
      </c>
      <c r="R2685" s="12" t="s">
        <v>14573</v>
      </c>
      <c r="S2685" s="12" t="s">
        <v>21882</v>
      </c>
      <c r="T2685" s="12" t="s">
        <v>21883</v>
      </c>
      <c r="U2685" s="12" t="s">
        <v>17186</v>
      </c>
      <c r="V2685" s="12" t="s">
        <v>6309</v>
      </c>
      <c r="W2685" s="12" t="s">
        <v>3</v>
      </c>
      <c r="X2685" s="12" t="s">
        <v>3377</v>
      </c>
      <c r="Y2685" s="12" t="s">
        <v>2596</v>
      </c>
      <c r="Z2685" s="12" t="s">
        <v>21884</v>
      </c>
    </row>
    <row r="2686" spans="1:26">
      <c r="A2686" s="12" t="s">
        <v>909</v>
      </c>
      <c r="B2686" s="12" t="s">
        <v>21885</v>
      </c>
      <c r="C2686" s="12" t="s">
        <v>21886</v>
      </c>
      <c r="D2686" s="12" t="s">
        <v>4585</v>
      </c>
      <c r="E2686" s="12" t="s">
        <v>1981</v>
      </c>
      <c r="F2686" s="12" t="s">
        <v>20974</v>
      </c>
      <c r="G2686" s="12" t="s">
        <v>21031</v>
      </c>
      <c r="H2686" s="12" t="s">
        <v>20932</v>
      </c>
      <c r="I2686" s="12" t="s">
        <v>20684</v>
      </c>
      <c r="J2686" s="12" t="s">
        <v>20705</v>
      </c>
      <c r="K2686" s="12" t="s">
        <v>20725</v>
      </c>
      <c r="L2686" s="12" t="s">
        <v>375</v>
      </c>
      <c r="M2686" s="12" t="s">
        <v>21636</v>
      </c>
      <c r="N2686" s="12" t="s">
        <v>4105</v>
      </c>
      <c r="O2686" s="12" t="s">
        <v>21327</v>
      </c>
      <c r="P2686" s="12" t="s">
        <v>371</v>
      </c>
      <c r="Q2686" s="12" t="s">
        <v>431</v>
      </c>
      <c r="R2686" s="12" t="s">
        <v>14780</v>
      </c>
      <c r="S2686" s="12" t="s">
        <v>21887</v>
      </c>
      <c r="T2686" s="12" t="s">
        <v>21888</v>
      </c>
      <c r="U2686" s="12" t="s">
        <v>4165</v>
      </c>
      <c r="V2686" s="12" t="s">
        <v>21889</v>
      </c>
      <c r="W2686" s="12" t="s">
        <v>3</v>
      </c>
      <c r="X2686" s="12" t="s">
        <v>2510</v>
      </c>
      <c r="Y2686" s="12" t="s">
        <v>4587</v>
      </c>
      <c r="Z2686" s="12" t="s">
        <v>21890</v>
      </c>
    </row>
    <row r="2687" spans="1:26">
      <c r="A2687" s="12" t="s">
        <v>909</v>
      </c>
      <c r="B2687" s="12" t="s">
        <v>21141</v>
      </c>
      <c r="C2687" s="12" t="s">
        <v>21891</v>
      </c>
      <c r="D2687" s="12" t="s">
        <v>4414</v>
      </c>
      <c r="E2687" s="12" t="s">
        <v>1981</v>
      </c>
      <c r="F2687" s="12" t="s">
        <v>20967</v>
      </c>
      <c r="G2687" s="12" t="s">
        <v>20938</v>
      </c>
      <c r="H2687" s="12" t="s">
        <v>20915</v>
      </c>
      <c r="I2687" s="12" t="s">
        <v>20822</v>
      </c>
      <c r="J2687" s="12" t="s">
        <v>20705</v>
      </c>
      <c r="K2687" s="12" t="s">
        <v>20705</v>
      </c>
      <c r="L2687" s="12" t="s">
        <v>6949</v>
      </c>
      <c r="M2687" s="12" t="s">
        <v>21892</v>
      </c>
      <c r="N2687" s="12" t="s">
        <v>3023</v>
      </c>
      <c r="O2687" s="12" t="s">
        <v>21571</v>
      </c>
      <c r="P2687" s="12" t="s">
        <v>2315</v>
      </c>
      <c r="Q2687" s="12" t="s">
        <v>2172</v>
      </c>
      <c r="R2687" s="12" t="s">
        <v>8190</v>
      </c>
      <c r="S2687" s="12" t="s">
        <v>21893</v>
      </c>
      <c r="T2687" s="12" t="s">
        <v>21894</v>
      </c>
      <c r="U2687" s="12" t="s">
        <v>21895</v>
      </c>
      <c r="V2687" s="12" t="s">
        <v>21896</v>
      </c>
      <c r="W2687" s="12" t="s">
        <v>3</v>
      </c>
      <c r="X2687" s="12" t="s">
        <v>4416</v>
      </c>
      <c r="Y2687" s="12" t="s">
        <v>4307</v>
      </c>
      <c r="Z2687" s="12" t="s">
        <v>21897</v>
      </c>
    </row>
    <row r="2688" spans="1:26">
      <c r="A2688" s="12" t="s">
        <v>909</v>
      </c>
      <c r="B2688" s="12" t="s">
        <v>21898</v>
      </c>
      <c r="C2688" s="12" t="s">
        <v>21899</v>
      </c>
      <c r="D2688" s="12" t="s">
        <v>6303</v>
      </c>
      <c r="E2688" s="12" t="s">
        <v>926</v>
      </c>
      <c r="F2688" s="12" t="s">
        <v>20974</v>
      </c>
      <c r="G2688" s="12" t="s">
        <v>20879</v>
      </c>
      <c r="H2688" s="12" t="s">
        <v>20932</v>
      </c>
      <c r="I2688" s="12" t="s">
        <v>20705</v>
      </c>
      <c r="J2688" s="12" t="s">
        <v>20764</v>
      </c>
      <c r="K2688" s="12" t="s">
        <v>20784</v>
      </c>
      <c r="L2688" s="12" t="s">
        <v>2038</v>
      </c>
      <c r="M2688" s="12" t="s">
        <v>1405</v>
      </c>
      <c r="N2688" s="12" t="s">
        <v>4105</v>
      </c>
      <c r="O2688" s="12" t="s">
        <v>21178</v>
      </c>
      <c r="P2688" s="12" t="s">
        <v>371</v>
      </c>
      <c r="Q2688" s="12" t="s">
        <v>3583</v>
      </c>
      <c r="R2688" s="12" t="s">
        <v>6492</v>
      </c>
      <c r="S2688" s="12" t="s">
        <v>21900</v>
      </c>
      <c r="T2688" s="12" t="s">
        <v>21901</v>
      </c>
      <c r="U2688" s="12" t="s">
        <v>1355</v>
      </c>
      <c r="V2688" s="12" t="s">
        <v>4674</v>
      </c>
      <c r="W2688" s="12" t="s">
        <v>2</v>
      </c>
      <c r="X2688" s="12" t="s">
        <v>2878</v>
      </c>
      <c r="Y2688" s="12" t="s">
        <v>3574</v>
      </c>
      <c r="Z2688" s="12" t="s">
        <v>21902</v>
      </c>
    </row>
    <row r="2689" spans="1:26">
      <c r="A2689" s="12" t="s">
        <v>909</v>
      </c>
      <c r="B2689" s="12" t="s">
        <v>21903</v>
      </c>
      <c r="C2689" s="12" t="s">
        <v>21904</v>
      </c>
      <c r="D2689" s="12" t="s">
        <v>7054</v>
      </c>
      <c r="E2689" s="12" t="s">
        <v>2461</v>
      </c>
      <c r="F2689" s="12" t="s">
        <v>20950</v>
      </c>
      <c r="G2689" s="12" t="s">
        <v>20938</v>
      </c>
      <c r="H2689" s="12" t="s">
        <v>20938</v>
      </c>
      <c r="I2689" s="12" t="s">
        <v>20684</v>
      </c>
      <c r="J2689" s="12" t="s">
        <v>20725</v>
      </c>
      <c r="K2689" s="12" t="s">
        <v>20684</v>
      </c>
      <c r="L2689" s="12" t="s">
        <v>5219</v>
      </c>
      <c r="M2689" s="12" t="s">
        <v>21336</v>
      </c>
      <c r="N2689" s="12" t="s">
        <v>3926</v>
      </c>
      <c r="O2689" s="12" t="s">
        <v>374</v>
      </c>
      <c r="P2689" s="12" t="s">
        <v>371</v>
      </c>
      <c r="Q2689" s="12" t="s">
        <v>375</v>
      </c>
      <c r="R2689" s="12" t="s">
        <v>3599</v>
      </c>
      <c r="S2689" s="12" t="s">
        <v>21905</v>
      </c>
      <c r="T2689" s="12" t="s">
        <v>21906</v>
      </c>
      <c r="U2689" s="12" t="s">
        <v>5589</v>
      </c>
      <c r="V2689" s="12" t="s">
        <v>21907</v>
      </c>
      <c r="W2689" s="12" t="s">
        <v>10</v>
      </c>
      <c r="X2689" s="12" t="s">
        <v>2673</v>
      </c>
      <c r="Y2689" s="12" t="s">
        <v>1751</v>
      </c>
      <c r="Z2689" s="12" t="s">
        <v>21908</v>
      </c>
    </row>
    <row r="2690" spans="1:26">
      <c r="A2690" s="12" t="s">
        <v>909</v>
      </c>
      <c r="B2690" s="12" t="s">
        <v>20750</v>
      </c>
      <c r="C2690" s="12" t="s">
        <v>21909</v>
      </c>
      <c r="D2690" s="12" t="s">
        <v>3408</v>
      </c>
      <c r="E2690" s="12" t="s">
        <v>2461</v>
      </c>
      <c r="F2690" s="12" t="s">
        <v>21102</v>
      </c>
      <c r="G2690" s="12" t="s">
        <v>20974</v>
      </c>
      <c r="H2690" s="12" t="s">
        <v>20764</v>
      </c>
      <c r="I2690" s="12" t="s">
        <v>20684</v>
      </c>
      <c r="J2690" s="12" t="s">
        <v>20684</v>
      </c>
      <c r="K2690" s="12" t="s">
        <v>21472</v>
      </c>
      <c r="L2690" s="12" t="s">
        <v>3553</v>
      </c>
      <c r="M2690" s="12" t="s">
        <v>21288</v>
      </c>
      <c r="N2690" s="12" t="s">
        <v>2172</v>
      </c>
      <c r="O2690" s="12" t="s">
        <v>374</v>
      </c>
      <c r="P2690" s="12" t="s">
        <v>371</v>
      </c>
      <c r="Q2690" s="12" t="s">
        <v>91</v>
      </c>
      <c r="R2690" s="12" t="s">
        <v>21910</v>
      </c>
      <c r="S2690" s="12" t="s">
        <v>21911</v>
      </c>
      <c r="T2690" s="12" t="s">
        <v>21912</v>
      </c>
      <c r="U2690" s="12" t="s">
        <v>17468</v>
      </c>
      <c r="V2690" s="12" t="s">
        <v>371</v>
      </c>
      <c r="W2690" s="12" t="s">
        <v>3</v>
      </c>
      <c r="X2690" s="12" t="s">
        <v>2343</v>
      </c>
      <c r="Y2690" s="12" t="s">
        <v>3322</v>
      </c>
      <c r="Z2690" s="12" t="s">
        <v>21913</v>
      </c>
    </row>
    <row r="2691" spans="1:26">
      <c r="A2691" s="12" t="s">
        <v>909</v>
      </c>
      <c r="B2691" s="12" t="s">
        <v>21914</v>
      </c>
      <c r="C2691" s="12" t="s">
        <v>21915</v>
      </c>
      <c r="D2691" s="12" t="s">
        <v>10267</v>
      </c>
      <c r="E2691" s="12" t="s">
        <v>2461</v>
      </c>
      <c r="F2691" s="12" t="s">
        <v>20784</v>
      </c>
      <c r="G2691" s="12" t="s">
        <v>21031</v>
      </c>
      <c r="H2691" s="12" t="s">
        <v>20897</v>
      </c>
      <c r="I2691" s="12" t="s">
        <v>20841</v>
      </c>
      <c r="J2691" s="12" t="s">
        <v>20784</v>
      </c>
      <c r="K2691" s="12" t="s">
        <v>20725</v>
      </c>
      <c r="L2691" s="12" t="s">
        <v>3442</v>
      </c>
      <c r="M2691" s="12" t="s">
        <v>21916</v>
      </c>
      <c r="N2691" s="12" t="s">
        <v>2731</v>
      </c>
      <c r="O2691" s="12" t="s">
        <v>374</v>
      </c>
      <c r="P2691" s="12" t="s">
        <v>1355</v>
      </c>
      <c r="Q2691" s="12" t="s">
        <v>431</v>
      </c>
      <c r="R2691" s="12" t="s">
        <v>375</v>
      </c>
      <c r="S2691" s="12" t="s">
        <v>21917</v>
      </c>
      <c r="T2691" s="12" t="s">
        <v>21918</v>
      </c>
      <c r="U2691" s="12" t="s">
        <v>21919</v>
      </c>
      <c r="V2691" s="12" t="s">
        <v>17468</v>
      </c>
      <c r="W2691" s="12" t="s">
        <v>2</v>
      </c>
      <c r="X2691" s="12" t="s">
        <v>4238</v>
      </c>
      <c r="Y2691" s="12" t="s">
        <v>2309</v>
      </c>
      <c r="Z2691" s="12" t="s">
        <v>21920</v>
      </c>
    </row>
    <row r="2692" spans="1:26">
      <c r="A2692" s="12" t="s">
        <v>909</v>
      </c>
      <c r="B2692" s="12" t="s">
        <v>20917</v>
      </c>
      <c r="C2692" s="12" t="s">
        <v>21921</v>
      </c>
      <c r="D2692" s="12" t="s">
        <v>6055</v>
      </c>
      <c r="E2692" s="12" t="s">
        <v>2461</v>
      </c>
      <c r="F2692" s="12" t="s">
        <v>20841</v>
      </c>
      <c r="G2692" s="12" t="s">
        <v>20939</v>
      </c>
      <c r="H2692" s="12" t="s">
        <v>20745</v>
      </c>
      <c r="I2692" s="12" t="s">
        <v>20705</v>
      </c>
      <c r="J2692" s="12" t="s">
        <v>20803</v>
      </c>
      <c r="K2692" s="12" t="s">
        <v>20915</v>
      </c>
      <c r="L2692" s="12" t="s">
        <v>471</v>
      </c>
      <c r="M2692" s="12" t="s">
        <v>21922</v>
      </c>
      <c r="N2692" s="12" t="s">
        <v>2773</v>
      </c>
      <c r="O2692" s="12" t="s">
        <v>21178</v>
      </c>
      <c r="P2692" s="12" t="s">
        <v>4481</v>
      </c>
      <c r="Q2692" s="12" t="s">
        <v>1355</v>
      </c>
      <c r="R2692" s="12" t="s">
        <v>21923</v>
      </c>
      <c r="S2692" s="12" t="s">
        <v>21924</v>
      </c>
      <c r="T2692" s="12" t="s">
        <v>21925</v>
      </c>
      <c r="U2692" s="12" t="s">
        <v>21926</v>
      </c>
      <c r="V2692" s="12" t="s">
        <v>3881</v>
      </c>
      <c r="W2692" s="12" t="s">
        <v>3</v>
      </c>
      <c r="X2692" s="12" t="s">
        <v>1377</v>
      </c>
      <c r="Y2692" s="12" t="s">
        <v>2806</v>
      </c>
      <c r="Z2692" s="12" t="s">
        <v>21927</v>
      </c>
    </row>
    <row r="2693" spans="1:26">
      <c r="A2693" s="12" t="s">
        <v>909</v>
      </c>
      <c r="B2693" s="12" t="s">
        <v>21928</v>
      </c>
      <c r="C2693" s="12" t="s">
        <v>21929</v>
      </c>
      <c r="D2693" s="12" t="s">
        <v>5482</v>
      </c>
      <c r="E2693" s="12" t="s">
        <v>2461</v>
      </c>
      <c r="F2693" s="12" t="s">
        <v>20972</v>
      </c>
      <c r="G2693" s="12" t="s">
        <v>20879</v>
      </c>
      <c r="H2693" s="12" t="s">
        <v>20745</v>
      </c>
      <c r="I2693" s="12" t="s">
        <v>20663</v>
      </c>
      <c r="J2693" s="12" t="s">
        <v>20705</v>
      </c>
      <c r="K2693" s="12" t="s">
        <v>20663</v>
      </c>
      <c r="L2693" s="12" t="s">
        <v>2292</v>
      </c>
      <c r="M2693" s="12" t="s">
        <v>21024</v>
      </c>
      <c r="N2693" s="12" t="s">
        <v>371</v>
      </c>
      <c r="O2693" s="12" t="s">
        <v>21327</v>
      </c>
      <c r="P2693" s="12" t="s">
        <v>371</v>
      </c>
      <c r="Q2693" s="12" t="s">
        <v>3522</v>
      </c>
      <c r="R2693" s="12" t="s">
        <v>21930</v>
      </c>
      <c r="S2693" s="12" t="s">
        <v>21931</v>
      </c>
      <c r="T2693" s="12" t="s">
        <v>21932</v>
      </c>
      <c r="U2693" s="12" t="s">
        <v>17468</v>
      </c>
      <c r="V2693" s="12" t="s">
        <v>21933</v>
      </c>
      <c r="W2693" s="12" t="s">
        <v>3</v>
      </c>
      <c r="X2693" s="12" t="s">
        <v>1161</v>
      </c>
      <c r="Y2693" s="12" t="s">
        <v>2431</v>
      </c>
      <c r="Z2693" s="12" t="s">
        <v>21934</v>
      </c>
    </row>
    <row r="2694" spans="1:26">
      <c r="A2694" s="12" t="s">
        <v>909</v>
      </c>
      <c r="B2694" s="12" t="s">
        <v>21935</v>
      </c>
      <c r="C2694" s="12" t="s">
        <v>21936</v>
      </c>
      <c r="D2694" s="12" t="s">
        <v>4911</v>
      </c>
      <c r="E2694" s="12" t="s">
        <v>2461</v>
      </c>
      <c r="F2694" s="12" t="s">
        <v>21217</v>
      </c>
      <c r="G2694" s="12" t="s">
        <v>20950</v>
      </c>
      <c r="H2694" s="12" t="s">
        <v>20745</v>
      </c>
      <c r="I2694" s="12" t="s">
        <v>20684</v>
      </c>
      <c r="J2694" s="12" t="s">
        <v>20663</v>
      </c>
      <c r="K2694" s="12" t="s">
        <v>20684</v>
      </c>
      <c r="L2694" s="12" t="s">
        <v>7483</v>
      </c>
      <c r="M2694" s="12" t="s">
        <v>21643</v>
      </c>
      <c r="N2694" s="12" t="s">
        <v>3663</v>
      </c>
      <c r="O2694" s="12" t="s">
        <v>21327</v>
      </c>
      <c r="P2694" s="12" t="s">
        <v>3522</v>
      </c>
      <c r="Q2694" s="12" t="s">
        <v>371</v>
      </c>
      <c r="R2694" s="12" t="s">
        <v>21937</v>
      </c>
      <c r="S2694" s="12" t="s">
        <v>21729</v>
      </c>
      <c r="T2694" s="12" t="s">
        <v>21938</v>
      </c>
      <c r="U2694" s="12" t="s">
        <v>21939</v>
      </c>
      <c r="V2694" s="12" t="s">
        <v>21907</v>
      </c>
      <c r="W2694" s="12" t="s">
        <v>2</v>
      </c>
      <c r="X2694" s="12" t="s">
        <v>2015</v>
      </c>
      <c r="Y2694" s="12" t="s">
        <v>3377</v>
      </c>
      <c r="Z2694" s="12" t="s">
        <v>21940</v>
      </c>
    </row>
    <row r="2695" spans="1:26">
      <c r="A2695" s="12" t="s">
        <v>909</v>
      </c>
      <c r="B2695" s="12" t="s">
        <v>21100</v>
      </c>
      <c r="C2695" s="12" t="s">
        <v>21941</v>
      </c>
      <c r="D2695" s="12" t="s">
        <v>4725</v>
      </c>
      <c r="E2695" s="12" t="s">
        <v>2461</v>
      </c>
      <c r="F2695" s="12" t="s">
        <v>20939</v>
      </c>
      <c r="G2695" s="12" t="s">
        <v>20967</v>
      </c>
      <c r="H2695" s="12" t="s">
        <v>20915</v>
      </c>
      <c r="I2695" s="12" t="s">
        <v>20803</v>
      </c>
      <c r="J2695" s="12" t="s">
        <v>20663</v>
      </c>
      <c r="K2695" s="12" t="s">
        <v>21472</v>
      </c>
      <c r="L2695" s="12" t="s">
        <v>5190</v>
      </c>
      <c r="M2695" s="12" t="s">
        <v>21052</v>
      </c>
      <c r="N2695" s="12" t="s">
        <v>3442</v>
      </c>
      <c r="O2695" s="12" t="s">
        <v>21643</v>
      </c>
      <c r="P2695" s="12" t="s">
        <v>371</v>
      </c>
      <c r="Q2695" s="12" t="s">
        <v>91</v>
      </c>
      <c r="R2695" s="12" t="s">
        <v>21937</v>
      </c>
      <c r="S2695" s="12" t="s">
        <v>21942</v>
      </c>
      <c r="T2695" s="12" t="s">
        <v>21943</v>
      </c>
      <c r="U2695" s="12" t="s">
        <v>21944</v>
      </c>
      <c r="V2695" s="12" t="s">
        <v>371</v>
      </c>
      <c r="W2695" s="12" t="s">
        <v>10</v>
      </c>
      <c r="X2695" s="12" t="s">
        <v>1991</v>
      </c>
      <c r="Y2695" s="12" t="s">
        <v>2742</v>
      </c>
      <c r="Z2695" s="12" t="s">
        <v>21945</v>
      </c>
    </row>
    <row r="2696" spans="1:26">
      <c r="A2696" s="12" t="s">
        <v>909</v>
      </c>
      <c r="B2696" s="12" t="s">
        <v>21946</v>
      </c>
      <c r="C2696" s="12" t="s">
        <v>21947</v>
      </c>
      <c r="D2696" s="12" t="s">
        <v>5160</v>
      </c>
      <c r="E2696" s="12" t="s">
        <v>2608</v>
      </c>
      <c r="F2696" s="12" t="s">
        <v>20938</v>
      </c>
      <c r="G2696" s="12" t="s">
        <v>21031</v>
      </c>
      <c r="H2696" s="12" t="s">
        <v>20822</v>
      </c>
      <c r="I2696" s="12" t="s">
        <v>21472</v>
      </c>
      <c r="J2696" s="12" t="s">
        <v>20745</v>
      </c>
      <c r="K2696" s="12" t="s">
        <v>20784</v>
      </c>
      <c r="L2696" s="12" t="s">
        <v>2250</v>
      </c>
      <c r="M2696" s="12" t="s">
        <v>21636</v>
      </c>
      <c r="N2696" s="12" t="s">
        <v>2884</v>
      </c>
      <c r="O2696" s="12" t="s">
        <v>91</v>
      </c>
      <c r="P2696" s="12" t="s">
        <v>371</v>
      </c>
      <c r="Q2696" s="12" t="s">
        <v>371</v>
      </c>
      <c r="R2696" s="12" t="s">
        <v>2619</v>
      </c>
      <c r="S2696" s="12" t="s">
        <v>21948</v>
      </c>
      <c r="T2696" s="12" t="s">
        <v>21949</v>
      </c>
      <c r="U2696" s="12" t="s">
        <v>21950</v>
      </c>
      <c r="V2696" s="12" t="s">
        <v>21951</v>
      </c>
      <c r="W2696" s="12" t="s">
        <v>3</v>
      </c>
      <c r="X2696" s="12" t="s">
        <v>910</v>
      </c>
      <c r="Y2696" s="12" t="s">
        <v>1161</v>
      </c>
      <c r="Z2696" s="12" t="s">
        <v>21952</v>
      </c>
    </row>
    <row r="2697" spans="1:26">
      <c r="A2697" s="12" t="s">
        <v>909</v>
      </c>
      <c r="B2697" s="12" t="s">
        <v>20731</v>
      </c>
      <c r="C2697" s="12" t="s">
        <v>21953</v>
      </c>
      <c r="D2697" s="12" t="s">
        <v>7726</v>
      </c>
      <c r="E2697" s="12" t="s">
        <v>2608</v>
      </c>
      <c r="F2697" s="12" t="s">
        <v>20879</v>
      </c>
      <c r="G2697" s="12" t="s">
        <v>21097</v>
      </c>
      <c r="H2697" s="12" t="s">
        <v>20841</v>
      </c>
      <c r="I2697" s="12" t="s">
        <v>20764</v>
      </c>
      <c r="J2697" s="12" t="s">
        <v>20745</v>
      </c>
      <c r="K2697" s="12" t="s">
        <v>20684</v>
      </c>
      <c r="L2697" s="12" t="s">
        <v>3664</v>
      </c>
      <c r="M2697" s="12" t="s">
        <v>21954</v>
      </c>
      <c r="N2697" s="12" t="s">
        <v>2038</v>
      </c>
      <c r="O2697" s="12" t="s">
        <v>21024</v>
      </c>
      <c r="P2697" s="12" t="s">
        <v>2038</v>
      </c>
      <c r="Q2697" s="12" t="s">
        <v>371</v>
      </c>
      <c r="R2697" s="12" t="s">
        <v>4087</v>
      </c>
      <c r="S2697" s="12" t="s">
        <v>21955</v>
      </c>
      <c r="T2697" s="12" t="s">
        <v>21956</v>
      </c>
      <c r="U2697" s="12" t="s">
        <v>21957</v>
      </c>
      <c r="V2697" s="12" t="s">
        <v>21958</v>
      </c>
      <c r="W2697" s="12" t="s">
        <v>3</v>
      </c>
      <c r="X2697" s="12" t="s">
        <v>4203</v>
      </c>
      <c r="Y2697" s="12" t="s">
        <v>3675</v>
      </c>
      <c r="Z2697" s="12" t="s">
        <v>21959</v>
      </c>
    </row>
    <row r="2698" spans="1:26">
      <c r="A2698" s="12" t="s">
        <v>909</v>
      </c>
      <c r="B2698" s="12" t="s">
        <v>20934</v>
      </c>
      <c r="C2698" s="12" t="s">
        <v>21960</v>
      </c>
      <c r="D2698" s="12" t="s">
        <v>4460</v>
      </c>
      <c r="E2698" s="12" t="s">
        <v>2646</v>
      </c>
      <c r="F2698" s="12" t="s">
        <v>20784</v>
      </c>
      <c r="G2698" s="12" t="s">
        <v>20950</v>
      </c>
      <c r="H2698" s="12" t="s">
        <v>21061</v>
      </c>
      <c r="I2698" s="12" t="s">
        <v>20841</v>
      </c>
      <c r="J2698" s="12" t="s">
        <v>20684</v>
      </c>
      <c r="K2698" s="12" t="s">
        <v>20684</v>
      </c>
      <c r="L2698" s="12" t="s">
        <v>3492</v>
      </c>
      <c r="M2698" s="12" t="s">
        <v>21961</v>
      </c>
      <c r="N2698" s="12" t="s">
        <v>5666</v>
      </c>
      <c r="O2698" s="12" t="s">
        <v>21279</v>
      </c>
      <c r="P2698" s="12" t="s">
        <v>371</v>
      </c>
      <c r="Q2698" s="12" t="s">
        <v>375</v>
      </c>
      <c r="R2698" s="12" t="s">
        <v>5038</v>
      </c>
      <c r="S2698" s="12" t="s">
        <v>21962</v>
      </c>
      <c r="T2698" s="12" t="s">
        <v>21963</v>
      </c>
      <c r="U2698" s="12" t="s">
        <v>471</v>
      </c>
      <c r="V2698" s="12" t="s">
        <v>21964</v>
      </c>
      <c r="W2698" s="12" t="s">
        <v>2</v>
      </c>
      <c r="X2698" s="12" t="s">
        <v>3589</v>
      </c>
      <c r="Y2698" s="12" t="s">
        <v>1948</v>
      </c>
      <c r="Z2698" s="12" t="s">
        <v>21965</v>
      </c>
    </row>
    <row r="2699" spans="1:26">
      <c r="A2699" s="12" t="s">
        <v>909</v>
      </c>
      <c r="B2699" s="12" t="s">
        <v>21966</v>
      </c>
      <c r="C2699" s="12" t="s">
        <v>21967</v>
      </c>
      <c r="D2699" s="12" t="s">
        <v>4670</v>
      </c>
      <c r="E2699" s="12" t="s">
        <v>2646</v>
      </c>
      <c r="F2699" s="12" t="s">
        <v>21064</v>
      </c>
      <c r="G2699" s="12" t="s">
        <v>20725</v>
      </c>
      <c r="H2699" s="12" t="s">
        <v>20663</v>
      </c>
      <c r="I2699" s="12" t="s">
        <v>21472</v>
      </c>
      <c r="J2699" s="12" t="s">
        <v>21472</v>
      </c>
      <c r="K2699" s="12" t="s">
        <v>21472</v>
      </c>
      <c r="L2699" s="12" t="s">
        <v>2105</v>
      </c>
      <c r="M2699" s="12" t="s">
        <v>21327</v>
      </c>
      <c r="N2699" s="12" t="s">
        <v>371</v>
      </c>
      <c r="O2699" s="12" t="s">
        <v>91</v>
      </c>
      <c r="P2699" s="12" t="s">
        <v>91</v>
      </c>
      <c r="Q2699" s="12" t="s">
        <v>91</v>
      </c>
      <c r="R2699" s="12" t="s">
        <v>21968</v>
      </c>
      <c r="S2699" s="12" t="s">
        <v>21969</v>
      </c>
      <c r="T2699" s="12" t="s">
        <v>21970</v>
      </c>
      <c r="U2699" s="12" t="s">
        <v>371</v>
      </c>
      <c r="V2699" s="12" t="s">
        <v>371</v>
      </c>
      <c r="W2699" s="12" t="s">
        <v>3</v>
      </c>
      <c r="X2699" s="12" t="s">
        <v>4067</v>
      </c>
      <c r="Y2699" s="12" t="s">
        <v>1279</v>
      </c>
      <c r="Z2699" s="12" t="s">
        <v>21971</v>
      </c>
    </row>
    <row r="2700" spans="1:26">
      <c r="A2700" s="12" t="s">
        <v>909</v>
      </c>
      <c r="B2700" s="12" t="s">
        <v>21972</v>
      </c>
      <c r="C2700" s="12" t="s">
        <v>21973</v>
      </c>
      <c r="D2700" s="12" t="s">
        <v>3273</v>
      </c>
      <c r="E2700" s="12" t="s">
        <v>2646</v>
      </c>
      <c r="F2700" s="12" t="s">
        <v>20705</v>
      </c>
      <c r="G2700" s="12" t="s">
        <v>20841</v>
      </c>
      <c r="H2700" s="12" t="s">
        <v>20950</v>
      </c>
      <c r="I2700" s="12" t="s">
        <v>20764</v>
      </c>
      <c r="J2700" s="12" t="s">
        <v>20897</v>
      </c>
      <c r="K2700" s="12" t="s">
        <v>20879</v>
      </c>
      <c r="L2700" s="12" t="s">
        <v>2315</v>
      </c>
      <c r="M2700" s="12" t="s">
        <v>21701</v>
      </c>
      <c r="N2700" s="12" t="s">
        <v>375</v>
      </c>
      <c r="O2700" s="12" t="s">
        <v>21024</v>
      </c>
      <c r="P2700" s="12" t="s">
        <v>7730</v>
      </c>
      <c r="Q2700" s="12" t="s">
        <v>431</v>
      </c>
      <c r="R2700" s="12" t="s">
        <v>2773</v>
      </c>
      <c r="S2700" s="12" t="s">
        <v>21974</v>
      </c>
      <c r="T2700" s="12" t="s">
        <v>21879</v>
      </c>
      <c r="U2700" s="12" t="s">
        <v>21968</v>
      </c>
      <c r="V2700" s="12" t="s">
        <v>471</v>
      </c>
      <c r="W2700" s="12" t="s">
        <v>10</v>
      </c>
      <c r="X2700" s="12" t="s">
        <v>1291</v>
      </c>
      <c r="Y2700" s="12" t="s">
        <v>3623</v>
      </c>
      <c r="Z2700" s="12" t="s">
        <v>21975</v>
      </c>
    </row>
    <row r="2701" spans="1:26">
      <c r="A2701" s="12" t="s">
        <v>909</v>
      </c>
      <c r="B2701" s="12" t="s">
        <v>20865</v>
      </c>
      <c r="C2701" s="12" t="s">
        <v>21976</v>
      </c>
      <c r="D2701" s="12" t="s">
        <v>6993</v>
      </c>
      <c r="E2701" s="12" t="s">
        <v>2646</v>
      </c>
      <c r="F2701" s="12" t="s">
        <v>21472</v>
      </c>
      <c r="G2701" s="12" t="s">
        <v>21472</v>
      </c>
      <c r="H2701" s="12" t="s">
        <v>21472</v>
      </c>
      <c r="I2701" s="12" t="s">
        <v>21472</v>
      </c>
      <c r="J2701" s="12" t="s">
        <v>21472</v>
      </c>
      <c r="K2701" s="12" t="s">
        <v>21430</v>
      </c>
      <c r="L2701" s="12" t="s">
        <v>91</v>
      </c>
      <c r="M2701" s="12" t="s">
        <v>91</v>
      </c>
      <c r="N2701" s="12" t="s">
        <v>91</v>
      </c>
      <c r="O2701" s="12" t="s">
        <v>91</v>
      </c>
      <c r="P2701" s="12" t="s">
        <v>91</v>
      </c>
      <c r="Q2701" s="12" t="s">
        <v>7961</v>
      </c>
      <c r="R2701" s="12" t="s">
        <v>7961</v>
      </c>
      <c r="S2701" s="12" t="s">
        <v>91</v>
      </c>
      <c r="T2701" s="12" t="s">
        <v>21977</v>
      </c>
      <c r="U2701" s="12" t="s">
        <v>371</v>
      </c>
      <c r="V2701" s="12" t="s">
        <v>3522</v>
      </c>
      <c r="W2701" s="12" t="s">
        <v>91</v>
      </c>
      <c r="X2701" s="12" t="s">
        <v>21978</v>
      </c>
      <c r="Y2701" s="12" t="s">
        <v>21978</v>
      </c>
      <c r="Z2701" s="12" t="s">
        <v>91</v>
      </c>
    </row>
    <row r="2702" spans="1:26">
      <c r="A2702" s="12" t="s">
        <v>909</v>
      </c>
      <c r="B2702" s="12" t="s">
        <v>21979</v>
      </c>
      <c r="C2702" s="12" t="s">
        <v>21980</v>
      </c>
      <c r="D2702" s="12" t="s">
        <v>6762</v>
      </c>
      <c r="E2702" s="12" t="s">
        <v>1808</v>
      </c>
      <c r="F2702" s="12" t="s">
        <v>20860</v>
      </c>
      <c r="G2702" s="12" t="s">
        <v>20939</v>
      </c>
      <c r="H2702" s="12" t="s">
        <v>20897</v>
      </c>
      <c r="I2702" s="12" t="s">
        <v>20725</v>
      </c>
      <c r="J2702" s="12" t="s">
        <v>20705</v>
      </c>
      <c r="K2702" s="12" t="s">
        <v>20745</v>
      </c>
      <c r="L2702" s="12" t="s">
        <v>4315</v>
      </c>
      <c r="M2702" s="12" t="s">
        <v>374</v>
      </c>
      <c r="N2702" s="12" t="s">
        <v>3143</v>
      </c>
      <c r="O2702" s="12" t="s">
        <v>21078</v>
      </c>
      <c r="P2702" s="12" t="s">
        <v>371</v>
      </c>
      <c r="Q2702" s="12" t="s">
        <v>371</v>
      </c>
      <c r="R2702" s="12" t="s">
        <v>391</v>
      </c>
      <c r="S2702" s="12" t="s">
        <v>21981</v>
      </c>
      <c r="T2702" s="12" t="s">
        <v>21982</v>
      </c>
      <c r="U2702" s="12" t="s">
        <v>21544</v>
      </c>
      <c r="V2702" s="12" t="s">
        <v>21983</v>
      </c>
      <c r="W2702" s="12" t="s">
        <v>2</v>
      </c>
      <c r="X2702" s="12" t="s">
        <v>2594</v>
      </c>
      <c r="Y2702" s="12" t="s">
        <v>1817</v>
      </c>
      <c r="Z2702" s="12" t="s">
        <v>21984</v>
      </c>
    </row>
    <row r="2703" spans="1:26">
      <c r="A2703" s="12" t="s">
        <v>909</v>
      </c>
      <c r="B2703" s="12" t="s">
        <v>21985</v>
      </c>
      <c r="C2703" s="12" t="s">
        <v>21986</v>
      </c>
      <c r="D2703" s="12" t="s">
        <v>3546</v>
      </c>
      <c r="E2703" s="12" t="s">
        <v>1808</v>
      </c>
      <c r="F2703" s="12" t="s">
        <v>21102</v>
      </c>
      <c r="G2703" s="12" t="s">
        <v>20967</v>
      </c>
      <c r="H2703" s="12" t="s">
        <v>20705</v>
      </c>
      <c r="I2703" s="12" t="s">
        <v>20684</v>
      </c>
      <c r="J2703" s="12" t="s">
        <v>20705</v>
      </c>
      <c r="K2703" s="12" t="s">
        <v>20663</v>
      </c>
      <c r="L2703" s="12" t="s">
        <v>5283</v>
      </c>
      <c r="M2703" s="12" t="s">
        <v>21239</v>
      </c>
      <c r="N2703" s="12" t="s">
        <v>2172</v>
      </c>
      <c r="O2703" s="12" t="s">
        <v>374</v>
      </c>
      <c r="P2703" s="12" t="s">
        <v>2315</v>
      </c>
      <c r="Q2703" s="12" t="s">
        <v>371</v>
      </c>
      <c r="R2703" s="12" t="s">
        <v>2715</v>
      </c>
      <c r="S2703" s="12" t="s">
        <v>21987</v>
      </c>
      <c r="T2703" s="12" t="s">
        <v>21988</v>
      </c>
      <c r="U2703" s="12" t="s">
        <v>21983</v>
      </c>
      <c r="V2703" s="12" t="s">
        <v>21989</v>
      </c>
      <c r="W2703" s="12" t="s">
        <v>3</v>
      </c>
      <c r="X2703" s="12" t="s">
        <v>1273</v>
      </c>
      <c r="Y2703" s="12" t="s">
        <v>3621</v>
      </c>
      <c r="Z2703" s="12" t="s">
        <v>21990</v>
      </c>
    </row>
    <row r="2704" spans="1:26">
      <c r="A2704" s="12" t="s">
        <v>909</v>
      </c>
      <c r="B2704" s="12" t="s">
        <v>20730</v>
      </c>
      <c r="C2704" s="12" t="s">
        <v>21991</v>
      </c>
      <c r="D2704" s="12" t="s">
        <v>4871</v>
      </c>
      <c r="E2704" s="12" t="s">
        <v>1808</v>
      </c>
      <c r="F2704" s="12" t="s">
        <v>21085</v>
      </c>
      <c r="G2704" s="12" t="s">
        <v>20932</v>
      </c>
      <c r="H2704" s="12" t="s">
        <v>20803</v>
      </c>
      <c r="I2704" s="12" t="s">
        <v>21472</v>
      </c>
      <c r="J2704" s="12" t="s">
        <v>20745</v>
      </c>
      <c r="K2704" s="12" t="s">
        <v>20745</v>
      </c>
      <c r="L2704" s="12" t="s">
        <v>2038</v>
      </c>
      <c r="M2704" s="12" t="s">
        <v>21992</v>
      </c>
      <c r="N2704" s="12" t="s">
        <v>431</v>
      </c>
      <c r="O2704" s="12" t="s">
        <v>91</v>
      </c>
      <c r="P2704" s="12" t="s">
        <v>371</v>
      </c>
      <c r="Q2704" s="12" t="s">
        <v>471</v>
      </c>
      <c r="R2704" s="12" t="s">
        <v>9670</v>
      </c>
      <c r="S2704" s="12" t="s">
        <v>21993</v>
      </c>
      <c r="T2704" s="12" t="s">
        <v>21994</v>
      </c>
      <c r="U2704" s="12" t="s">
        <v>21983</v>
      </c>
      <c r="V2704" s="12" t="s">
        <v>21983</v>
      </c>
      <c r="W2704" s="12" t="s">
        <v>3</v>
      </c>
      <c r="X2704" s="12" t="s">
        <v>2157</v>
      </c>
      <c r="Y2704" s="12" t="s">
        <v>1947</v>
      </c>
      <c r="Z2704" s="12" t="s">
        <v>21995</v>
      </c>
    </row>
    <row r="2705" spans="1:26">
      <c r="A2705" s="12" t="s">
        <v>909</v>
      </c>
      <c r="B2705" s="12" t="s">
        <v>21996</v>
      </c>
      <c r="C2705" s="12" t="s">
        <v>21997</v>
      </c>
      <c r="D2705" s="12" t="s">
        <v>9844</v>
      </c>
      <c r="E2705" s="12" t="s">
        <v>2530</v>
      </c>
      <c r="F2705" s="12" t="s">
        <v>20967</v>
      </c>
      <c r="G2705" s="12" t="s">
        <v>21031</v>
      </c>
      <c r="H2705" s="12" t="s">
        <v>20915</v>
      </c>
      <c r="I2705" s="12" t="s">
        <v>20705</v>
      </c>
      <c r="J2705" s="12" t="s">
        <v>20663</v>
      </c>
      <c r="K2705" s="12" t="s">
        <v>20663</v>
      </c>
      <c r="L2705" s="12" t="s">
        <v>4564</v>
      </c>
      <c r="M2705" s="12" t="s">
        <v>21844</v>
      </c>
      <c r="N2705" s="12" t="s">
        <v>375</v>
      </c>
      <c r="O2705" s="12" t="s">
        <v>21327</v>
      </c>
      <c r="P2705" s="12" t="s">
        <v>371</v>
      </c>
      <c r="Q2705" s="12" t="s">
        <v>371</v>
      </c>
      <c r="R2705" s="12" t="s">
        <v>21998</v>
      </c>
      <c r="S2705" s="12" t="s">
        <v>21999</v>
      </c>
      <c r="T2705" s="12" t="s">
        <v>22000</v>
      </c>
      <c r="U2705" s="12" t="s">
        <v>22001</v>
      </c>
      <c r="V2705" s="12" t="s">
        <v>22002</v>
      </c>
      <c r="W2705" s="12" t="s">
        <v>3</v>
      </c>
      <c r="X2705" s="12" t="s">
        <v>2573</v>
      </c>
      <c r="Y2705" s="12" t="s">
        <v>3589</v>
      </c>
      <c r="Z2705" s="12" t="s">
        <v>22003</v>
      </c>
    </row>
    <row r="2706" spans="1:26">
      <c r="A2706" s="12" t="s">
        <v>909</v>
      </c>
      <c r="B2706" s="12" t="s">
        <v>22004</v>
      </c>
      <c r="C2706" s="12" t="s">
        <v>22005</v>
      </c>
      <c r="D2706" s="12" t="s">
        <v>3122</v>
      </c>
      <c r="E2706" s="12" t="s">
        <v>2566</v>
      </c>
      <c r="F2706" s="12" t="s">
        <v>21217</v>
      </c>
      <c r="G2706" s="12" t="s">
        <v>20822</v>
      </c>
      <c r="H2706" s="12" t="s">
        <v>20684</v>
      </c>
      <c r="I2706" s="12" t="s">
        <v>21472</v>
      </c>
      <c r="J2706" s="12" t="s">
        <v>20764</v>
      </c>
      <c r="K2706" s="12" t="s">
        <v>21472</v>
      </c>
      <c r="L2706" s="12" t="s">
        <v>7249</v>
      </c>
      <c r="M2706" s="12" t="s">
        <v>21178</v>
      </c>
      <c r="N2706" s="12" t="s">
        <v>375</v>
      </c>
      <c r="O2706" s="12" t="s">
        <v>91</v>
      </c>
      <c r="P2706" s="12" t="s">
        <v>371</v>
      </c>
      <c r="Q2706" s="12" t="s">
        <v>91</v>
      </c>
      <c r="R2706" s="12" t="s">
        <v>15508</v>
      </c>
      <c r="S2706" s="12" t="s">
        <v>22006</v>
      </c>
      <c r="T2706" s="12" t="s">
        <v>22007</v>
      </c>
      <c r="U2706" s="12" t="s">
        <v>22008</v>
      </c>
      <c r="V2706" s="12" t="s">
        <v>371</v>
      </c>
      <c r="W2706" s="12" t="s">
        <v>3</v>
      </c>
      <c r="X2706" s="12" t="s">
        <v>2101</v>
      </c>
      <c r="Y2706" s="12" t="s">
        <v>1968</v>
      </c>
      <c r="Z2706" s="12" t="s">
        <v>22009</v>
      </c>
    </row>
    <row r="2707" spans="1:26">
      <c r="A2707" s="12" t="s">
        <v>909</v>
      </c>
      <c r="B2707" s="12" t="s">
        <v>22010</v>
      </c>
      <c r="C2707" s="12" t="s">
        <v>22011</v>
      </c>
      <c r="D2707" s="12" t="s">
        <v>3978</v>
      </c>
      <c r="E2707" s="12" t="s">
        <v>2566</v>
      </c>
      <c r="F2707" s="12" t="s">
        <v>21128</v>
      </c>
      <c r="G2707" s="12" t="s">
        <v>20725</v>
      </c>
      <c r="H2707" s="12" t="s">
        <v>20684</v>
      </c>
      <c r="I2707" s="12" t="s">
        <v>21472</v>
      </c>
      <c r="J2707" s="12" t="s">
        <v>20705</v>
      </c>
      <c r="K2707" s="12" t="s">
        <v>20663</v>
      </c>
      <c r="L2707" s="12" t="s">
        <v>22012</v>
      </c>
      <c r="M2707" s="12" t="s">
        <v>21327</v>
      </c>
      <c r="N2707" s="12" t="s">
        <v>375</v>
      </c>
      <c r="O2707" s="12" t="s">
        <v>91</v>
      </c>
      <c r="P2707" s="12" t="s">
        <v>2172</v>
      </c>
      <c r="Q2707" s="12" t="s">
        <v>371</v>
      </c>
      <c r="R2707" s="12" t="s">
        <v>22013</v>
      </c>
      <c r="S2707" s="12" t="s">
        <v>22014</v>
      </c>
      <c r="T2707" s="12" t="s">
        <v>22015</v>
      </c>
      <c r="U2707" s="12" t="s">
        <v>22016</v>
      </c>
      <c r="V2707" s="12" t="s">
        <v>21607</v>
      </c>
      <c r="W2707" s="12" t="s">
        <v>3</v>
      </c>
      <c r="X2707" s="12" t="s">
        <v>1729</v>
      </c>
      <c r="Y2707" s="12" t="s">
        <v>1794</v>
      </c>
      <c r="Z2707" s="12" t="s">
        <v>22017</v>
      </c>
    </row>
    <row r="2708" spans="1:26">
      <c r="A2708" s="12" t="s">
        <v>909</v>
      </c>
      <c r="B2708" s="12" t="s">
        <v>22018</v>
      </c>
      <c r="C2708" s="12" t="s">
        <v>22019</v>
      </c>
      <c r="D2708" s="12" t="s">
        <v>2944</v>
      </c>
      <c r="E2708" s="12" t="s">
        <v>2566</v>
      </c>
      <c r="F2708" s="12" t="s">
        <v>20938</v>
      </c>
      <c r="G2708" s="12" t="s">
        <v>21031</v>
      </c>
      <c r="H2708" s="12" t="s">
        <v>20803</v>
      </c>
      <c r="I2708" s="12" t="s">
        <v>20705</v>
      </c>
      <c r="J2708" s="12" t="s">
        <v>20663</v>
      </c>
      <c r="K2708" s="12" t="s">
        <v>20663</v>
      </c>
      <c r="L2708" s="12" t="s">
        <v>6719</v>
      </c>
      <c r="M2708" s="12" t="s">
        <v>21844</v>
      </c>
      <c r="N2708" s="12" t="s">
        <v>431</v>
      </c>
      <c r="O2708" s="12" t="s">
        <v>21327</v>
      </c>
      <c r="P2708" s="12" t="s">
        <v>371</v>
      </c>
      <c r="Q2708" s="12" t="s">
        <v>3522</v>
      </c>
      <c r="R2708" s="12" t="s">
        <v>22020</v>
      </c>
      <c r="S2708" s="12" t="s">
        <v>22021</v>
      </c>
      <c r="T2708" s="12" t="s">
        <v>22022</v>
      </c>
      <c r="U2708" s="12" t="s">
        <v>22023</v>
      </c>
      <c r="V2708" s="12" t="s">
        <v>21607</v>
      </c>
      <c r="W2708" s="12" t="s">
        <v>3</v>
      </c>
      <c r="X2708" s="12" t="s">
        <v>3628</v>
      </c>
      <c r="Y2708" s="12" t="s">
        <v>3628</v>
      </c>
      <c r="Z2708" s="12" t="s">
        <v>22024</v>
      </c>
    </row>
    <row r="2709" spans="1:26">
      <c r="A2709" s="12" t="s">
        <v>909</v>
      </c>
      <c r="B2709" s="12" t="s">
        <v>21248</v>
      </c>
      <c r="C2709" s="12" t="s">
        <v>22025</v>
      </c>
      <c r="D2709" s="12" t="s">
        <v>3172</v>
      </c>
      <c r="E2709" s="12" t="s">
        <v>2566</v>
      </c>
      <c r="F2709" s="12" t="s">
        <v>20897</v>
      </c>
      <c r="G2709" s="12" t="s">
        <v>20915</v>
      </c>
      <c r="H2709" s="12" t="s">
        <v>20860</v>
      </c>
      <c r="I2709" s="12" t="s">
        <v>20705</v>
      </c>
      <c r="J2709" s="12" t="s">
        <v>20705</v>
      </c>
      <c r="K2709" s="12" t="s">
        <v>20822</v>
      </c>
      <c r="L2709" s="12" t="s">
        <v>3143</v>
      </c>
      <c r="M2709" s="12" t="s">
        <v>21361</v>
      </c>
      <c r="N2709" s="12" t="s">
        <v>5802</v>
      </c>
      <c r="O2709" s="12" t="s">
        <v>21571</v>
      </c>
      <c r="P2709" s="12" t="s">
        <v>2172</v>
      </c>
      <c r="Q2709" s="12" t="s">
        <v>2315</v>
      </c>
      <c r="R2709" s="12" t="s">
        <v>22026</v>
      </c>
      <c r="S2709" s="12" t="s">
        <v>22027</v>
      </c>
      <c r="T2709" s="12" t="s">
        <v>22028</v>
      </c>
      <c r="U2709" s="12" t="s">
        <v>22008</v>
      </c>
      <c r="V2709" s="12" t="s">
        <v>22029</v>
      </c>
      <c r="W2709" s="12" t="s">
        <v>10</v>
      </c>
      <c r="X2709" s="12" t="s">
        <v>4624</v>
      </c>
      <c r="Y2709" s="12" t="s">
        <v>1149</v>
      </c>
      <c r="Z2709" s="12" t="s">
        <v>22030</v>
      </c>
    </row>
    <row r="2710" spans="1:26">
      <c r="A2710" s="12" t="s">
        <v>909</v>
      </c>
      <c r="B2710" s="12" t="s">
        <v>22031</v>
      </c>
      <c r="C2710" s="12" t="s">
        <v>22032</v>
      </c>
      <c r="D2710" s="12" t="s">
        <v>5200</v>
      </c>
      <c r="E2710" s="12" t="s">
        <v>2544</v>
      </c>
      <c r="F2710" s="12" t="s">
        <v>20938</v>
      </c>
      <c r="G2710" s="12" t="s">
        <v>20932</v>
      </c>
      <c r="H2710" s="12" t="s">
        <v>20745</v>
      </c>
      <c r="I2710" s="12" t="s">
        <v>20684</v>
      </c>
      <c r="J2710" s="12" t="s">
        <v>20784</v>
      </c>
      <c r="K2710" s="12" t="s">
        <v>20725</v>
      </c>
      <c r="L2710" s="12" t="s">
        <v>3757</v>
      </c>
      <c r="M2710" s="12" t="s">
        <v>21571</v>
      </c>
      <c r="N2710" s="12" t="s">
        <v>371</v>
      </c>
      <c r="O2710" s="12" t="s">
        <v>374</v>
      </c>
      <c r="P2710" s="12" t="s">
        <v>1355</v>
      </c>
      <c r="Q2710" s="12" t="s">
        <v>431</v>
      </c>
      <c r="R2710" s="12" t="s">
        <v>22033</v>
      </c>
      <c r="S2710" s="12" t="s">
        <v>22034</v>
      </c>
      <c r="T2710" s="12" t="s">
        <v>22035</v>
      </c>
      <c r="U2710" s="12" t="s">
        <v>22036</v>
      </c>
      <c r="V2710" s="12" t="s">
        <v>4165</v>
      </c>
      <c r="W2710" s="12" t="s">
        <v>10</v>
      </c>
      <c r="X2710" s="12" t="s">
        <v>2779</v>
      </c>
      <c r="Y2710" s="12" t="s">
        <v>3271</v>
      </c>
      <c r="Z2710" s="12" t="s">
        <v>22037</v>
      </c>
    </row>
    <row r="2711" spans="1:26">
      <c r="A2711" s="12" t="s">
        <v>909</v>
      </c>
      <c r="B2711" s="12" t="s">
        <v>20790</v>
      </c>
      <c r="C2711" s="12" t="s">
        <v>22038</v>
      </c>
      <c r="D2711" s="12" t="s">
        <v>2386</v>
      </c>
      <c r="E2711" s="12" t="s">
        <v>2544</v>
      </c>
      <c r="F2711" s="12" t="s">
        <v>20764</v>
      </c>
      <c r="G2711" s="12" t="s">
        <v>20915</v>
      </c>
      <c r="H2711" s="12" t="s">
        <v>20974</v>
      </c>
      <c r="I2711" s="12" t="s">
        <v>20784</v>
      </c>
      <c r="J2711" s="12" t="s">
        <v>20705</v>
      </c>
      <c r="K2711" s="12" t="s">
        <v>20684</v>
      </c>
      <c r="L2711" s="12" t="s">
        <v>3522</v>
      </c>
      <c r="M2711" s="12" t="s">
        <v>22039</v>
      </c>
      <c r="N2711" s="12" t="s">
        <v>5849</v>
      </c>
      <c r="O2711" s="12" t="s">
        <v>21555</v>
      </c>
      <c r="P2711" s="12" t="s">
        <v>2172</v>
      </c>
      <c r="Q2711" s="12" t="s">
        <v>375</v>
      </c>
      <c r="R2711" s="12" t="s">
        <v>9823</v>
      </c>
      <c r="S2711" s="12" t="s">
        <v>22040</v>
      </c>
      <c r="T2711" s="12" t="s">
        <v>22041</v>
      </c>
      <c r="U2711" s="12" t="s">
        <v>4406</v>
      </c>
      <c r="V2711" s="12" t="s">
        <v>3865</v>
      </c>
      <c r="W2711" s="12" t="s">
        <v>4</v>
      </c>
      <c r="X2711" s="12" t="s">
        <v>2595</v>
      </c>
      <c r="Y2711" s="12" t="s">
        <v>3905</v>
      </c>
      <c r="Z2711" s="12" t="s">
        <v>22042</v>
      </c>
    </row>
    <row r="2712" spans="1:26">
      <c r="A2712" s="12" t="s">
        <v>909</v>
      </c>
      <c r="B2712" s="12" t="s">
        <v>21048</v>
      </c>
      <c r="C2712" s="12" t="s">
        <v>22043</v>
      </c>
      <c r="D2712" s="12" t="s">
        <v>5131</v>
      </c>
      <c r="E2712" s="12" t="s">
        <v>2135</v>
      </c>
      <c r="F2712" s="12" t="s">
        <v>20764</v>
      </c>
      <c r="G2712" s="12" t="s">
        <v>20803</v>
      </c>
      <c r="H2712" s="12" t="s">
        <v>20939</v>
      </c>
      <c r="I2712" s="12" t="s">
        <v>20725</v>
      </c>
      <c r="J2712" s="12" t="s">
        <v>20764</v>
      </c>
      <c r="K2712" s="12" t="s">
        <v>20745</v>
      </c>
      <c r="L2712" s="12" t="s">
        <v>375</v>
      </c>
      <c r="M2712" s="12" t="s">
        <v>21578</v>
      </c>
      <c r="N2712" s="12" t="s">
        <v>3362</v>
      </c>
      <c r="O2712" s="12" t="s">
        <v>374</v>
      </c>
      <c r="P2712" s="12" t="s">
        <v>375</v>
      </c>
      <c r="Q2712" s="12" t="s">
        <v>2038</v>
      </c>
      <c r="R2712" s="12" t="s">
        <v>22044</v>
      </c>
      <c r="S2712" s="12" t="s">
        <v>22045</v>
      </c>
      <c r="T2712" s="12" t="s">
        <v>22046</v>
      </c>
      <c r="U2712" s="12" t="s">
        <v>12800</v>
      </c>
      <c r="V2712" s="12" t="s">
        <v>22047</v>
      </c>
      <c r="W2712" s="12" t="s">
        <v>3</v>
      </c>
      <c r="X2712" s="12" t="s">
        <v>3257</v>
      </c>
      <c r="Y2712" s="12" t="s">
        <v>3471</v>
      </c>
      <c r="Z2712" s="12" t="s">
        <v>22048</v>
      </c>
    </row>
    <row r="2713" spans="1:26">
      <c r="A2713" s="12" t="s">
        <v>909</v>
      </c>
      <c r="B2713" s="12" t="s">
        <v>20987</v>
      </c>
      <c r="C2713" s="12" t="s">
        <v>22049</v>
      </c>
      <c r="D2713" s="12" t="s">
        <v>4201</v>
      </c>
      <c r="E2713" s="12" t="s">
        <v>2135</v>
      </c>
      <c r="F2713" s="12" t="s">
        <v>20897</v>
      </c>
      <c r="G2713" s="12" t="s">
        <v>20932</v>
      </c>
      <c r="H2713" s="12" t="s">
        <v>20841</v>
      </c>
      <c r="I2713" s="12" t="s">
        <v>20822</v>
      </c>
      <c r="J2713" s="12" t="s">
        <v>20663</v>
      </c>
      <c r="K2713" s="12" t="s">
        <v>20705</v>
      </c>
      <c r="L2713" s="12" t="s">
        <v>2191</v>
      </c>
      <c r="M2713" s="12" t="s">
        <v>21496</v>
      </c>
      <c r="N2713" s="12" t="s">
        <v>2038</v>
      </c>
      <c r="O2713" s="12" t="s">
        <v>21489</v>
      </c>
      <c r="P2713" s="12" t="s">
        <v>3522</v>
      </c>
      <c r="Q2713" s="12" t="s">
        <v>2315</v>
      </c>
      <c r="R2713" s="12" t="s">
        <v>5358</v>
      </c>
      <c r="S2713" s="12" t="s">
        <v>22050</v>
      </c>
      <c r="T2713" s="12" t="s">
        <v>22051</v>
      </c>
      <c r="U2713" s="12" t="s">
        <v>12800</v>
      </c>
      <c r="V2713" s="12" t="s">
        <v>11457</v>
      </c>
      <c r="W2713" s="12" t="s">
        <v>11</v>
      </c>
      <c r="X2713" s="12" t="s">
        <v>1861</v>
      </c>
      <c r="Y2713" s="12" t="s">
        <v>4417</v>
      </c>
      <c r="Z2713" s="12" t="s">
        <v>22052</v>
      </c>
    </row>
    <row r="2714" spans="1:26">
      <c r="A2714" s="12" t="s">
        <v>909</v>
      </c>
      <c r="B2714" s="12" t="s">
        <v>20918</v>
      </c>
      <c r="C2714" s="12" t="s">
        <v>22053</v>
      </c>
      <c r="D2714" s="12" t="s">
        <v>3452</v>
      </c>
      <c r="E2714" s="12" t="s">
        <v>2135</v>
      </c>
      <c r="F2714" s="12" t="s">
        <v>20784</v>
      </c>
      <c r="G2714" s="12" t="s">
        <v>20803</v>
      </c>
      <c r="H2714" s="12" t="s">
        <v>20784</v>
      </c>
      <c r="I2714" s="12" t="s">
        <v>20803</v>
      </c>
      <c r="J2714" s="12" t="s">
        <v>20860</v>
      </c>
      <c r="K2714" s="12" t="s">
        <v>20841</v>
      </c>
      <c r="L2714" s="12" t="s">
        <v>3492</v>
      </c>
      <c r="M2714" s="12" t="s">
        <v>21643</v>
      </c>
      <c r="N2714" s="12" t="s">
        <v>3442</v>
      </c>
      <c r="O2714" s="12" t="s">
        <v>21578</v>
      </c>
      <c r="P2714" s="12" t="s">
        <v>371</v>
      </c>
      <c r="Q2714" s="12" t="s">
        <v>471</v>
      </c>
      <c r="R2714" s="12" t="s">
        <v>4495</v>
      </c>
      <c r="S2714" s="12" t="s">
        <v>22054</v>
      </c>
      <c r="T2714" s="12" t="s">
        <v>22055</v>
      </c>
      <c r="U2714" s="12" t="s">
        <v>22056</v>
      </c>
      <c r="V2714" s="12" t="s">
        <v>12800</v>
      </c>
      <c r="W2714" s="12" t="s">
        <v>10</v>
      </c>
      <c r="X2714" s="12" t="s">
        <v>1981</v>
      </c>
      <c r="Y2714" s="12" t="s">
        <v>2288</v>
      </c>
      <c r="Z2714" s="12" t="s">
        <v>22057</v>
      </c>
    </row>
    <row r="2715" spans="1:26">
      <c r="A2715" s="12" t="s">
        <v>909</v>
      </c>
      <c r="B2715" s="12" t="s">
        <v>22058</v>
      </c>
      <c r="C2715" s="12" t="s">
        <v>22059</v>
      </c>
      <c r="D2715" s="12" t="s">
        <v>10527</v>
      </c>
      <c r="E2715" s="12" t="s">
        <v>2135</v>
      </c>
      <c r="F2715" s="12" t="s">
        <v>21102</v>
      </c>
      <c r="G2715" s="12" t="s">
        <v>20897</v>
      </c>
      <c r="H2715" s="12" t="s">
        <v>20705</v>
      </c>
      <c r="I2715" s="12" t="s">
        <v>21472</v>
      </c>
      <c r="J2715" s="12" t="s">
        <v>21472</v>
      </c>
      <c r="K2715" s="12" t="s">
        <v>20705</v>
      </c>
      <c r="L2715" s="12" t="s">
        <v>4261</v>
      </c>
      <c r="M2715" s="12" t="s">
        <v>1417</v>
      </c>
      <c r="N2715" s="12" t="s">
        <v>2315</v>
      </c>
      <c r="O2715" s="12" t="s">
        <v>91</v>
      </c>
      <c r="P2715" s="12" t="s">
        <v>91</v>
      </c>
      <c r="Q2715" s="12" t="s">
        <v>2172</v>
      </c>
      <c r="R2715" s="12" t="s">
        <v>5358</v>
      </c>
      <c r="S2715" s="12" t="s">
        <v>22060</v>
      </c>
      <c r="T2715" s="12" t="s">
        <v>22061</v>
      </c>
      <c r="U2715" s="12" t="s">
        <v>371</v>
      </c>
      <c r="V2715" s="12" t="s">
        <v>11457</v>
      </c>
      <c r="W2715" s="12" t="s">
        <v>2</v>
      </c>
      <c r="X2715" s="12" t="s">
        <v>2350</v>
      </c>
      <c r="Y2715" s="12" t="s">
        <v>2710</v>
      </c>
      <c r="Z2715" s="12" t="s">
        <v>22062</v>
      </c>
    </row>
    <row r="2716" spans="1:26">
      <c r="A2716" s="12" t="s">
        <v>909</v>
      </c>
      <c r="B2716" s="12" t="s">
        <v>20732</v>
      </c>
      <c r="C2716" s="12" t="s">
        <v>22063</v>
      </c>
      <c r="D2716" s="12" t="s">
        <v>10460</v>
      </c>
      <c r="E2716" s="12" t="s">
        <v>2481</v>
      </c>
      <c r="F2716" s="12" t="s">
        <v>21150</v>
      </c>
      <c r="G2716" s="12" t="s">
        <v>20784</v>
      </c>
      <c r="H2716" s="12" t="s">
        <v>20784</v>
      </c>
      <c r="I2716" s="12" t="s">
        <v>20705</v>
      </c>
      <c r="J2716" s="12" t="s">
        <v>20684</v>
      </c>
      <c r="K2716" s="12" t="s">
        <v>21472</v>
      </c>
      <c r="L2716" s="12" t="s">
        <v>17607</v>
      </c>
      <c r="M2716" s="12" t="s">
        <v>21555</v>
      </c>
      <c r="N2716" s="12" t="s">
        <v>4012</v>
      </c>
      <c r="O2716" s="12" t="s">
        <v>21178</v>
      </c>
      <c r="P2716" s="12" t="s">
        <v>371</v>
      </c>
      <c r="Q2716" s="12" t="s">
        <v>91</v>
      </c>
      <c r="R2716" s="12" t="s">
        <v>3442</v>
      </c>
      <c r="S2716" s="12" t="s">
        <v>22064</v>
      </c>
      <c r="T2716" s="12" t="s">
        <v>22065</v>
      </c>
      <c r="U2716" s="12" t="s">
        <v>22066</v>
      </c>
      <c r="V2716" s="12" t="s">
        <v>371</v>
      </c>
      <c r="W2716" s="12" t="s">
        <v>2</v>
      </c>
      <c r="X2716" s="12" t="s">
        <v>4386</v>
      </c>
      <c r="Y2716" s="12" t="s">
        <v>3321</v>
      </c>
      <c r="Z2716" s="12" t="s">
        <v>22067</v>
      </c>
    </row>
    <row r="2717" spans="1:26">
      <c r="A2717" s="12" t="s">
        <v>909</v>
      </c>
      <c r="B2717" s="12" t="s">
        <v>22068</v>
      </c>
      <c r="C2717" s="12" t="s">
        <v>22069</v>
      </c>
      <c r="D2717" s="12" t="s">
        <v>10173</v>
      </c>
      <c r="E2717" s="12" t="s">
        <v>2481</v>
      </c>
      <c r="F2717" s="12" t="s">
        <v>20764</v>
      </c>
      <c r="G2717" s="12" t="s">
        <v>20937</v>
      </c>
      <c r="H2717" s="12" t="s">
        <v>20950</v>
      </c>
      <c r="I2717" s="12" t="s">
        <v>20725</v>
      </c>
      <c r="J2717" s="12" t="s">
        <v>20684</v>
      </c>
      <c r="K2717" s="12" t="s">
        <v>20705</v>
      </c>
      <c r="L2717" s="12" t="s">
        <v>4088</v>
      </c>
      <c r="M2717" s="12" t="s">
        <v>21616</v>
      </c>
      <c r="N2717" s="12" t="s">
        <v>3413</v>
      </c>
      <c r="O2717" s="12" t="s">
        <v>21327</v>
      </c>
      <c r="P2717" s="12" t="s">
        <v>371</v>
      </c>
      <c r="Q2717" s="12" t="s">
        <v>2315</v>
      </c>
      <c r="R2717" s="12" t="s">
        <v>22070</v>
      </c>
      <c r="S2717" s="12" t="s">
        <v>22071</v>
      </c>
      <c r="T2717" s="12" t="s">
        <v>22072</v>
      </c>
      <c r="U2717" s="12" t="s">
        <v>22073</v>
      </c>
      <c r="V2717" s="12" t="s">
        <v>3820</v>
      </c>
      <c r="W2717" s="12" t="s">
        <v>2</v>
      </c>
      <c r="X2717" s="12" t="s">
        <v>2818</v>
      </c>
      <c r="Y2717" s="12" t="s">
        <v>2779</v>
      </c>
      <c r="Z2717" s="12" t="s">
        <v>22074</v>
      </c>
    </row>
    <row r="2718" spans="1:26">
      <c r="A2718" s="12" t="s">
        <v>909</v>
      </c>
      <c r="B2718" s="12" t="s">
        <v>20691</v>
      </c>
      <c r="C2718" s="12" t="s">
        <v>22075</v>
      </c>
      <c r="D2718" s="12" t="s">
        <v>7990</v>
      </c>
      <c r="E2718" s="12" t="s">
        <v>2481</v>
      </c>
      <c r="F2718" s="12" t="s">
        <v>21228</v>
      </c>
      <c r="G2718" s="12" t="s">
        <v>20705</v>
      </c>
      <c r="H2718" s="12" t="s">
        <v>20663</v>
      </c>
      <c r="I2718" s="12" t="s">
        <v>21472</v>
      </c>
      <c r="J2718" s="12" t="s">
        <v>21472</v>
      </c>
      <c r="K2718" s="12" t="s">
        <v>20663</v>
      </c>
      <c r="L2718" s="12" t="s">
        <v>4891</v>
      </c>
      <c r="M2718" s="12" t="s">
        <v>21327</v>
      </c>
      <c r="N2718" s="12" t="s">
        <v>371</v>
      </c>
      <c r="O2718" s="12" t="s">
        <v>91</v>
      </c>
      <c r="P2718" s="12" t="s">
        <v>91</v>
      </c>
      <c r="Q2718" s="12" t="s">
        <v>371</v>
      </c>
      <c r="R2718" s="12" t="s">
        <v>22076</v>
      </c>
      <c r="S2718" s="12" t="s">
        <v>22077</v>
      </c>
      <c r="T2718" s="12" t="s">
        <v>22078</v>
      </c>
      <c r="U2718" s="12" t="s">
        <v>371</v>
      </c>
      <c r="V2718" s="12" t="s">
        <v>22079</v>
      </c>
      <c r="W2718" s="12" t="s">
        <v>3</v>
      </c>
      <c r="X2718" s="12" t="s">
        <v>1332</v>
      </c>
      <c r="Y2718" s="12" t="s">
        <v>1332</v>
      </c>
      <c r="Z2718" s="12" t="s">
        <v>22080</v>
      </c>
    </row>
    <row r="2719" spans="1:26">
      <c r="A2719" s="12" t="s">
        <v>909</v>
      </c>
      <c r="B2719" s="12" t="s">
        <v>22081</v>
      </c>
      <c r="C2719" s="12" t="s">
        <v>22082</v>
      </c>
      <c r="D2719" s="12" t="s">
        <v>7247</v>
      </c>
      <c r="E2719" s="12" t="s">
        <v>2463</v>
      </c>
      <c r="F2719" s="12" t="s">
        <v>20950</v>
      </c>
      <c r="G2719" s="12" t="s">
        <v>20967</v>
      </c>
      <c r="H2719" s="12" t="s">
        <v>20725</v>
      </c>
      <c r="I2719" s="12" t="s">
        <v>20705</v>
      </c>
      <c r="J2719" s="12" t="s">
        <v>20684</v>
      </c>
      <c r="K2719" s="12" t="s">
        <v>20764</v>
      </c>
      <c r="L2719" s="12" t="s">
        <v>5219</v>
      </c>
      <c r="M2719" s="12" t="s">
        <v>1341</v>
      </c>
      <c r="N2719" s="12" t="s">
        <v>375</v>
      </c>
      <c r="O2719" s="12" t="s">
        <v>21327</v>
      </c>
      <c r="P2719" s="12" t="s">
        <v>375</v>
      </c>
      <c r="Q2719" s="12" t="s">
        <v>4088</v>
      </c>
      <c r="R2719" s="12" t="s">
        <v>5219</v>
      </c>
      <c r="S2719" s="12" t="s">
        <v>21529</v>
      </c>
      <c r="T2719" s="12" t="s">
        <v>22083</v>
      </c>
      <c r="U2719" s="12" t="s">
        <v>22084</v>
      </c>
      <c r="V2719" s="12" t="s">
        <v>4481</v>
      </c>
      <c r="W2719" s="12" t="s">
        <v>10</v>
      </c>
      <c r="X2719" s="12" t="s">
        <v>3621</v>
      </c>
      <c r="Y2719" s="12" t="s">
        <v>4098</v>
      </c>
      <c r="Z2719" s="12" t="s">
        <v>22085</v>
      </c>
    </row>
    <row r="2720" spans="1:26">
      <c r="A2720" s="12" t="s">
        <v>909</v>
      </c>
      <c r="B2720" s="12" t="s">
        <v>20843</v>
      </c>
      <c r="C2720" s="12" t="s">
        <v>22086</v>
      </c>
      <c r="D2720" s="12" t="s">
        <v>8101</v>
      </c>
      <c r="E2720" s="12" t="s">
        <v>2463</v>
      </c>
      <c r="F2720" s="12" t="s">
        <v>21186</v>
      </c>
      <c r="G2720" s="12" t="s">
        <v>20725</v>
      </c>
      <c r="H2720" s="12" t="s">
        <v>20663</v>
      </c>
      <c r="I2720" s="12" t="s">
        <v>21472</v>
      </c>
      <c r="J2720" s="12" t="s">
        <v>20663</v>
      </c>
      <c r="K2720" s="12" t="s">
        <v>21472</v>
      </c>
      <c r="L2720" s="12" t="s">
        <v>11785</v>
      </c>
      <c r="M2720" s="12" t="s">
        <v>430</v>
      </c>
      <c r="N2720" s="12" t="s">
        <v>371</v>
      </c>
      <c r="O2720" s="12" t="s">
        <v>91</v>
      </c>
      <c r="P2720" s="12" t="s">
        <v>371</v>
      </c>
      <c r="Q2720" s="12" t="s">
        <v>91</v>
      </c>
      <c r="R2720" s="12" t="s">
        <v>1995</v>
      </c>
      <c r="S2720" s="12" t="s">
        <v>22087</v>
      </c>
      <c r="T2720" s="12" t="s">
        <v>22088</v>
      </c>
      <c r="U2720" s="12" t="s">
        <v>22089</v>
      </c>
      <c r="V2720" s="12" t="s">
        <v>371</v>
      </c>
      <c r="W2720" s="12" t="s">
        <v>10</v>
      </c>
      <c r="X2720" s="12" t="s">
        <v>5056</v>
      </c>
      <c r="Y2720" s="12" t="s">
        <v>1238</v>
      </c>
      <c r="Z2720" s="12" t="s">
        <v>22090</v>
      </c>
    </row>
    <row r="2721" spans="1:26">
      <c r="A2721" s="12" t="s">
        <v>909</v>
      </c>
      <c r="B2721" s="12" t="s">
        <v>22091</v>
      </c>
      <c r="C2721" s="12" t="s">
        <v>22092</v>
      </c>
      <c r="D2721" s="12" t="s">
        <v>5625</v>
      </c>
      <c r="E2721" s="12" t="s">
        <v>2278</v>
      </c>
      <c r="F2721" s="12" t="s">
        <v>20897</v>
      </c>
      <c r="G2721" s="12" t="s">
        <v>20784</v>
      </c>
      <c r="H2721" s="12" t="s">
        <v>20841</v>
      </c>
      <c r="I2721" s="12" t="s">
        <v>20784</v>
      </c>
      <c r="J2721" s="12" t="s">
        <v>20745</v>
      </c>
      <c r="K2721" s="12" t="s">
        <v>20745</v>
      </c>
      <c r="L2721" s="12" t="s">
        <v>2731</v>
      </c>
      <c r="M2721" s="12" t="s">
        <v>21131</v>
      </c>
      <c r="N2721" s="12" t="s">
        <v>2292</v>
      </c>
      <c r="O2721" s="12" t="s">
        <v>21220</v>
      </c>
      <c r="P2721" s="12" t="s">
        <v>371</v>
      </c>
      <c r="Q2721" s="12" t="s">
        <v>471</v>
      </c>
      <c r="R2721" s="12" t="s">
        <v>22093</v>
      </c>
      <c r="S2721" s="12" t="s">
        <v>22094</v>
      </c>
      <c r="T2721" s="12" t="s">
        <v>22095</v>
      </c>
      <c r="U2721" s="12" t="s">
        <v>22096</v>
      </c>
      <c r="V2721" s="12" t="s">
        <v>22097</v>
      </c>
      <c r="W2721" s="12" t="s">
        <v>3</v>
      </c>
      <c r="X2721" s="12" t="s">
        <v>2914</v>
      </c>
      <c r="Y2721" s="12" t="s">
        <v>2595</v>
      </c>
      <c r="Z2721" s="12" t="s">
        <v>22098</v>
      </c>
    </row>
    <row r="2722" spans="1:26">
      <c r="A2722" s="12" t="s">
        <v>909</v>
      </c>
      <c r="B2722" s="12" t="s">
        <v>20690</v>
      </c>
      <c r="C2722" s="12" t="s">
        <v>22099</v>
      </c>
      <c r="D2722" s="12" t="s">
        <v>2367</v>
      </c>
      <c r="E2722" s="12" t="s">
        <v>2279</v>
      </c>
      <c r="F2722" s="12" t="s">
        <v>21031</v>
      </c>
      <c r="G2722" s="12" t="s">
        <v>20932</v>
      </c>
      <c r="H2722" s="12" t="s">
        <v>20841</v>
      </c>
      <c r="I2722" s="12" t="s">
        <v>21472</v>
      </c>
      <c r="J2722" s="12" t="s">
        <v>21472</v>
      </c>
      <c r="K2722" s="12" t="s">
        <v>21472</v>
      </c>
      <c r="L2722" s="12" t="s">
        <v>4769</v>
      </c>
      <c r="M2722" s="12" t="s">
        <v>22100</v>
      </c>
      <c r="N2722" s="12" t="s">
        <v>6802</v>
      </c>
      <c r="O2722" s="12" t="s">
        <v>91</v>
      </c>
      <c r="P2722" s="12" t="s">
        <v>91</v>
      </c>
      <c r="Q2722" s="12" t="s">
        <v>91</v>
      </c>
      <c r="R2722" s="12" t="s">
        <v>4520</v>
      </c>
      <c r="S2722" s="12" t="s">
        <v>22101</v>
      </c>
      <c r="T2722" s="12" t="s">
        <v>22102</v>
      </c>
      <c r="U2722" s="12" t="s">
        <v>371</v>
      </c>
      <c r="V2722" s="12" t="s">
        <v>371</v>
      </c>
      <c r="W2722" s="12" t="s">
        <v>2</v>
      </c>
      <c r="X2722" s="12" t="s">
        <v>6437</v>
      </c>
      <c r="Y2722" s="12" t="s">
        <v>6437</v>
      </c>
      <c r="Z2722" s="12" t="s">
        <v>22103</v>
      </c>
    </row>
    <row r="2723" spans="1:26">
      <c r="A2723" s="12" t="s">
        <v>909</v>
      </c>
      <c r="B2723" s="12" t="s">
        <v>20863</v>
      </c>
      <c r="C2723" s="12" t="s">
        <v>22104</v>
      </c>
      <c r="D2723" s="12" t="s">
        <v>5724</v>
      </c>
      <c r="E2723" s="12" t="s">
        <v>2404</v>
      </c>
      <c r="F2723" s="12" t="s">
        <v>21266</v>
      </c>
      <c r="G2723" s="12" t="s">
        <v>20725</v>
      </c>
      <c r="H2723" s="12" t="s">
        <v>21472</v>
      </c>
      <c r="I2723" s="12" t="s">
        <v>21472</v>
      </c>
      <c r="J2723" s="12" t="s">
        <v>21472</v>
      </c>
      <c r="K2723" s="12" t="s">
        <v>21472</v>
      </c>
      <c r="L2723" s="12" t="s">
        <v>8947</v>
      </c>
      <c r="M2723" s="12" t="s">
        <v>379</v>
      </c>
      <c r="N2723" s="12" t="s">
        <v>91</v>
      </c>
      <c r="O2723" s="12" t="s">
        <v>91</v>
      </c>
      <c r="P2723" s="12" t="s">
        <v>91</v>
      </c>
      <c r="Q2723" s="12" t="s">
        <v>91</v>
      </c>
      <c r="R2723" s="12" t="s">
        <v>3998</v>
      </c>
      <c r="S2723" s="12" t="s">
        <v>22105</v>
      </c>
      <c r="T2723" s="12" t="s">
        <v>22106</v>
      </c>
      <c r="U2723" s="12" t="s">
        <v>371</v>
      </c>
      <c r="V2723" s="12" t="s">
        <v>371</v>
      </c>
      <c r="W2723" s="12" t="s">
        <v>10</v>
      </c>
      <c r="X2723" s="12" t="s">
        <v>3376</v>
      </c>
      <c r="Y2723" s="12" t="s">
        <v>2895</v>
      </c>
      <c r="Z2723" s="12" t="s">
        <v>22107</v>
      </c>
    </row>
    <row r="2724" spans="1:26">
      <c r="A2724" s="12" t="s">
        <v>909</v>
      </c>
      <c r="B2724" s="12" t="s">
        <v>20884</v>
      </c>
      <c r="C2724" s="12" t="s">
        <v>22108</v>
      </c>
      <c r="D2724" s="12" t="s">
        <v>4532</v>
      </c>
      <c r="E2724" s="12" t="s">
        <v>2404</v>
      </c>
      <c r="F2724" s="12" t="s">
        <v>21097</v>
      </c>
      <c r="G2724" s="12" t="s">
        <v>20784</v>
      </c>
      <c r="H2724" s="12" t="s">
        <v>20784</v>
      </c>
      <c r="I2724" s="12" t="s">
        <v>20705</v>
      </c>
      <c r="J2724" s="12" t="s">
        <v>20663</v>
      </c>
      <c r="K2724" s="12" t="s">
        <v>20663</v>
      </c>
      <c r="L2724" s="12" t="s">
        <v>4348</v>
      </c>
      <c r="M2724" s="12" t="s">
        <v>21555</v>
      </c>
      <c r="N2724" s="12" t="s">
        <v>3442</v>
      </c>
      <c r="O2724" s="12" t="s">
        <v>379</v>
      </c>
      <c r="P2724" s="12" t="s">
        <v>371</v>
      </c>
      <c r="Q2724" s="12" t="s">
        <v>371</v>
      </c>
      <c r="R2724" s="12" t="s">
        <v>13894</v>
      </c>
      <c r="S2724" s="12" t="s">
        <v>22109</v>
      </c>
      <c r="T2724" s="12" t="s">
        <v>22110</v>
      </c>
      <c r="U2724" s="12" t="s">
        <v>21692</v>
      </c>
      <c r="V2724" s="12" t="s">
        <v>16012</v>
      </c>
      <c r="W2724" s="12" t="s">
        <v>4</v>
      </c>
      <c r="X2724" s="12" t="s">
        <v>2166</v>
      </c>
      <c r="Y2724" s="12" t="s">
        <v>2266</v>
      </c>
      <c r="Z2724" s="12" t="s">
        <v>22111</v>
      </c>
    </row>
    <row r="2725" spans="1:26">
      <c r="A2725" s="12" t="s">
        <v>909</v>
      </c>
      <c r="B2725" s="12" t="s">
        <v>21099</v>
      </c>
      <c r="C2725" s="12" t="s">
        <v>22112</v>
      </c>
      <c r="D2725" s="12" t="s">
        <v>10213</v>
      </c>
      <c r="E2725" s="12" t="s">
        <v>2404</v>
      </c>
      <c r="F2725" s="12" t="s">
        <v>20932</v>
      </c>
      <c r="G2725" s="12" t="s">
        <v>20803</v>
      </c>
      <c r="H2725" s="12" t="s">
        <v>20725</v>
      </c>
      <c r="I2725" s="12" t="s">
        <v>20684</v>
      </c>
      <c r="J2725" s="12" t="s">
        <v>20879</v>
      </c>
      <c r="K2725" s="12" t="s">
        <v>20725</v>
      </c>
      <c r="L2725" s="12" t="s">
        <v>2773</v>
      </c>
      <c r="M2725" s="12" t="s">
        <v>374</v>
      </c>
      <c r="N2725" s="12" t="s">
        <v>371</v>
      </c>
      <c r="O2725" s="12" t="s">
        <v>21327</v>
      </c>
      <c r="P2725" s="12" t="s">
        <v>371</v>
      </c>
      <c r="Q2725" s="12" t="s">
        <v>431</v>
      </c>
      <c r="R2725" s="12" t="s">
        <v>22113</v>
      </c>
      <c r="S2725" s="12" t="s">
        <v>22114</v>
      </c>
      <c r="T2725" s="12" t="s">
        <v>22115</v>
      </c>
      <c r="U2725" s="12" t="s">
        <v>3006</v>
      </c>
      <c r="V2725" s="12" t="s">
        <v>21692</v>
      </c>
      <c r="W2725" s="12" t="s">
        <v>3</v>
      </c>
      <c r="X2725" s="12" t="s">
        <v>1936</v>
      </c>
      <c r="Y2725" s="12" t="s">
        <v>2442</v>
      </c>
      <c r="Z2725" s="12" t="s">
        <v>22116</v>
      </c>
    </row>
    <row r="2726" spans="1:26">
      <c r="A2726" s="12" t="s">
        <v>909</v>
      </c>
      <c r="B2726" s="12" t="s">
        <v>22117</v>
      </c>
      <c r="C2726" s="12" t="s">
        <v>22118</v>
      </c>
      <c r="D2726" s="12" t="s">
        <v>8694</v>
      </c>
      <c r="E2726" s="12" t="s">
        <v>2404</v>
      </c>
      <c r="F2726" s="12" t="s">
        <v>20915</v>
      </c>
      <c r="G2726" s="12" t="s">
        <v>20879</v>
      </c>
      <c r="H2726" s="12" t="s">
        <v>20764</v>
      </c>
      <c r="I2726" s="12" t="s">
        <v>20705</v>
      </c>
      <c r="J2726" s="12" t="s">
        <v>20822</v>
      </c>
      <c r="K2726" s="12" t="s">
        <v>20663</v>
      </c>
      <c r="L2726" s="12" t="s">
        <v>3583</v>
      </c>
      <c r="M2726" s="12" t="s">
        <v>21178</v>
      </c>
      <c r="N2726" s="12" t="s">
        <v>2315</v>
      </c>
      <c r="O2726" s="12" t="s">
        <v>21327</v>
      </c>
      <c r="P2726" s="12" t="s">
        <v>4674</v>
      </c>
      <c r="Q2726" s="12" t="s">
        <v>371</v>
      </c>
      <c r="R2726" s="12" t="s">
        <v>22119</v>
      </c>
      <c r="S2726" s="12" t="s">
        <v>22120</v>
      </c>
      <c r="T2726" s="12" t="s">
        <v>22121</v>
      </c>
      <c r="U2726" s="12" t="s">
        <v>263</v>
      </c>
      <c r="V2726" s="12" t="s">
        <v>16012</v>
      </c>
      <c r="W2726" s="12" t="s">
        <v>3</v>
      </c>
      <c r="X2726" s="12" t="s">
        <v>3932</v>
      </c>
      <c r="Y2726" s="12" t="s">
        <v>1261</v>
      </c>
      <c r="Z2726" s="12" t="s">
        <v>22122</v>
      </c>
    </row>
    <row r="2727" spans="1:26">
      <c r="A2727" s="12" t="s">
        <v>909</v>
      </c>
      <c r="B2727" s="12" t="s">
        <v>20882</v>
      </c>
      <c r="C2727" s="12" t="s">
        <v>22123</v>
      </c>
      <c r="D2727" s="12" t="s">
        <v>3421</v>
      </c>
      <c r="E2727" s="12" t="s">
        <v>2404</v>
      </c>
      <c r="F2727" s="12" t="s">
        <v>20841</v>
      </c>
      <c r="G2727" s="12" t="s">
        <v>20974</v>
      </c>
      <c r="H2727" s="12" t="s">
        <v>20684</v>
      </c>
      <c r="I2727" s="12" t="s">
        <v>21472</v>
      </c>
      <c r="J2727" s="12" t="s">
        <v>20822</v>
      </c>
      <c r="K2727" s="12" t="s">
        <v>20725</v>
      </c>
      <c r="L2727" s="12" t="s">
        <v>2038</v>
      </c>
      <c r="M2727" s="12" t="s">
        <v>20775</v>
      </c>
      <c r="N2727" s="12" t="s">
        <v>375</v>
      </c>
      <c r="O2727" s="12" t="s">
        <v>91</v>
      </c>
      <c r="P2727" s="12" t="s">
        <v>371</v>
      </c>
      <c r="Q2727" s="12" t="s">
        <v>371</v>
      </c>
      <c r="R2727" s="12" t="s">
        <v>3006</v>
      </c>
      <c r="S2727" s="12" t="s">
        <v>22124</v>
      </c>
      <c r="T2727" s="12" t="s">
        <v>22125</v>
      </c>
      <c r="U2727" s="12" t="s">
        <v>471</v>
      </c>
      <c r="V2727" s="12" t="s">
        <v>21692</v>
      </c>
      <c r="W2727" s="12" t="s">
        <v>3</v>
      </c>
      <c r="X2727" s="12" t="s">
        <v>3389</v>
      </c>
      <c r="Y2727" s="12" t="s">
        <v>2187</v>
      </c>
      <c r="Z2727" s="12" t="s">
        <v>22126</v>
      </c>
    </row>
    <row r="2728" spans="1:26">
      <c r="A2728" s="12" t="s">
        <v>909</v>
      </c>
      <c r="B2728" s="12" t="s">
        <v>22127</v>
      </c>
      <c r="C2728" s="12" t="s">
        <v>22128</v>
      </c>
      <c r="D2728" s="12" t="s">
        <v>3592</v>
      </c>
      <c r="E2728" s="12" t="s">
        <v>2404</v>
      </c>
      <c r="F2728" s="12" t="s">
        <v>21085</v>
      </c>
      <c r="G2728" s="12" t="s">
        <v>20879</v>
      </c>
      <c r="H2728" s="12" t="s">
        <v>20725</v>
      </c>
      <c r="I2728" s="12" t="s">
        <v>21472</v>
      </c>
      <c r="J2728" s="12" t="s">
        <v>20663</v>
      </c>
      <c r="K2728" s="12" t="s">
        <v>20705</v>
      </c>
      <c r="L2728" s="12" t="s">
        <v>9783</v>
      </c>
      <c r="M2728" s="12" t="s">
        <v>22129</v>
      </c>
      <c r="N2728" s="12" t="s">
        <v>431</v>
      </c>
      <c r="O2728" s="12" t="s">
        <v>91</v>
      </c>
      <c r="P2728" s="12" t="s">
        <v>3522</v>
      </c>
      <c r="Q2728" s="12" t="s">
        <v>371</v>
      </c>
      <c r="R2728" s="12" t="s">
        <v>5076</v>
      </c>
      <c r="S2728" s="12" t="s">
        <v>22130</v>
      </c>
      <c r="T2728" s="12" t="s">
        <v>22131</v>
      </c>
      <c r="U2728" s="12" t="s">
        <v>16012</v>
      </c>
      <c r="V2728" s="12" t="s">
        <v>5232</v>
      </c>
      <c r="W2728" s="12" t="s">
        <v>10</v>
      </c>
      <c r="X2728" s="12" t="s">
        <v>2351</v>
      </c>
      <c r="Y2728" s="12" t="s">
        <v>1946</v>
      </c>
      <c r="Z2728" s="12" t="s">
        <v>22132</v>
      </c>
    </row>
    <row r="2729" spans="1:26">
      <c r="A2729" s="12" t="s">
        <v>909</v>
      </c>
      <c r="B2729" s="12" t="s">
        <v>22133</v>
      </c>
      <c r="C2729" s="12" t="s">
        <v>22134</v>
      </c>
      <c r="D2729" s="12" t="s">
        <v>10101</v>
      </c>
      <c r="E2729" s="12" t="s">
        <v>2404</v>
      </c>
      <c r="F2729" s="12" t="s">
        <v>20803</v>
      </c>
      <c r="G2729" s="12" t="s">
        <v>20860</v>
      </c>
      <c r="H2729" s="12" t="s">
        <v>20932</v>
      </c>
      <c r="I2729" s="12" t="s">
        <v>20764</v>
      </c>
      <c r="J2729" s="12" t="s">
        <v>20705</v>
      </c>
      <c r="K2729" s="12" t="s">
        <v>20684</v>
      </c>
      <c r="L2729" s="12" t="s">
        <v>4261</v>
      </c>
      <c r="M2729" s="12" t="s">
        <v>22135</v>
      </c>
      <c r="N2729" s="12" t="s">
        <v>2773</v>
      </c>
      <c r="O2729" s="12" t="s">
        <v>21571</v>
      </c>
      <c r="P2729" s="12" t="s">
        <v>371</v>
      </c>
      <c r="Q2729" s="12" t="s">
        <v>371</v>
      </c>
      <c r="R2729" s="12" t="s">
        <v>22136</v>
      </c>
      <c r="S2729" s="12" t="s">
        <v>22137</v>
      </c>
      <c r="T2729" s="12" t="s">
        <v>22138</v>
      </c>
      <c r="U2729" s="12" t="s">
        <v>471</v>
      </c>
      <c r="V2729" s="12" t="s">
        <v>16114</v>
      </c>
      <c r="W2729" s="12" t="s">
        <v>10</v>
      </c>
      <c r="X2729" s="12" t="s">
        <v>2005</v>
      </c>
      <c r="Y2729" s="12" t="s">
        <v>3258</v>
      </c>
      <c r="Z2729" s="12" t="s">
        <v>22139</v>
      </c>
    </row>
    <row r="2730" spans="1:26">
      <c r="A2730" s="12" t="s">
        <v>909</v>
      </c>
      <c r="B2730" s="12" t="s">
        <v>20952</v>
      </c>
      <c r="C2730" s="12" t="s">
        <v>22140</v>
      </c>
      <c r="D2730" s="12" t="s">
        <v>4516</v>
      </c>
      <c r="E2730" s="12" t="s">
        <v>2384</v>
      </c>
      <c r="F2730" s="12" t="s">
        <v>20841</v>
      </c>
      <c r="G2730" s="12" t="s">
        <v>20915</v>
      </c>
      <c r="H2730" s="12" t="s">
        <v>20932</v>
      </c>
      <c r="I2730" s="12" t="s">
        <v>20663</v>
      </c>
      <c r="J2730" s="12" t="s">
        <v>20705</v>
      </c>
      <c r="K2730" s="12" t="s">
        <v>20663</v>
      </c>
      <c r="L2730" s="12" t="s">
        <v>2773</v>
      </c>
      <c r="M2730" s="12" t="s">
        <v>22141</v>
      </c>
      <c r="N2730" s="12" t="s">
        <v>4105</v>
      </c>
      <c r="O2730" s="12" t="s">
        <v>21327</v>
      </c>
      <c r="P2730" s="12" t="s">
        <v>371</v>
      </c>
      <c r="Q2730" s="12" t="s">
        <v>371</v>
      </c>
      <c r="R2730" s="12" t="s">
        <v>11570</v>
      </c>
      <c r="S2730" s="12" t="s">
        <v>22142</v>
      </c>
      <c r="T2730" s="12" t="s">
        <v>21796</v>
      </c>
      <c r="U2730" s="12" t="s">
        <v>3523</v>
      </c>
      <c r="V2730" s="12" t="s">
        <v>22143</v>
      </c>
      <c r="W2730" s="12" t="s">
        <v>2</v>
      </c>
      <c r="X2730" s="12" t="s">
        <v>2060</v>
      </c>
      <c r="Y2730" s="12" t="s">
        <v>2060</v>
      </c>
      <c r="Z2730" s="12" t="s">
        <v>22144</v>
      </c>
    </row>
    <row r="2731" spans="1:26">
      <c r="A2731" s="12" t="s">
        <v>909</v>
      </c>
      <c r="B2731" s="12" t="s">
        <v>21017</v>
      </c>
      <c r="C2731" s="12" t="s">
        <v>22145</v>
      </c>
      <c r="D2731" s="12" t="s">
        <v>5895</v>
      </c>
      <c r="E2731" s="12" t="s">
        <v>2384</v>
      </c>
      <c r="F2731" s="12" t="s">
        <v>20860</v>
      </c>
      <c r="G2731" s="12" t="s">
        <v>20967</v>
      </c>
      <c r="H2731" s="12" t="s">
        <v>20803</v>
      </c>
      <c r="I2731" s="12" t="s">
        <v>20663</v>
      </c>
      <c r="J2731" s="12" t="s">
        <v>20725</v>
      </c>
      <c r="K2731" s="12" t="s">
        <v>20705</v>
      </c>
      <c r="L2731" s="12" t="s">
        <v>2418</v>
      </c>
      <c r="M2731" s="12" t="s">
        <v>22146</v>
      </c>
      <c r="N2731" s="12" t="s">
        <v>375</v>
      </c>
      <c r="O2731" s="12" t="s">
        <v>21327</v>
      </c>
      <c r="P2731" s="12" t="s">
        <v>371</v>
      </c>
      <c r="Q2731" s="12" t="s">
        <v>371</v>
      </c>
      <c r="R2731" s="12" t="s">
        <v>4136</v>
      </c>
      <c r="S2731" s="12" t="s">
        <v>22147</v>
      </c>
      <c r="T2731" s="12" t="s">
        <v>22148</v>
      </c>
      <c r="U2731" s="12" t="s">
        <v>21331</v>
      </c>
      <c r="V2731" s="12" t="s">
        <v>22149</v>
      </c>
      <c r="W2731" s="12" t="s">
        <v>3</v>
      </c>
      <c r="X2731" s="12" t="s">
        <v>4307</v>
      </c>
      <c r="Y2731" s="12" t="s">
        <v>2082</v>
      </c>
      <c r="Z2731" s="12" t="s">
        <v>22150</v>
      </c>
    </row>
    <row r="2732" spans="1:26">
      <c r="A2732" s="12" t="s">
        <v>909</v>
      </c>
      <c r="B2732" s="12" t="s">
        <v>22151</v>
      </c>
      <c r="C2732" s="12" t="s">
        <v>22152</v>
      </c>
      <c r="D2732" s="12" t="s">
        <v>5927</v>
      </c>
      <c r="E2732" s="12" t="s">
        <v>2384</v>
      </c>
      <c r="F2732" s="12" t="s">
        <v>20725</v>
      </c>
      <c r="G2732" s="12" t="s">
        <v>20897</v>
      </c>
      <c r="H2732" s="12" t="s">
        <v>20879</v>
      </c>
      <c r="I2732" s="12" t="s">
        <v>20705</v>
      </c>
      <c r="J2732" s="12" t="s">
        <v>20745</v>
      </c>
      <c r="K2732" s="12" t="s">
        <v>20784</v>
      </c>
      <c r="L2732" s="12" t="s">
        <v>2696</v>
      </c>
      <c r="M2732" s="12" t="s">
        <v>22153</v>
      </c>
      <c r="N2732" s="12" t="s">
        <v>2172</v>
      </c>
      <c r="O2732" s="12" t="s">
        <v>21327</v>
      </c>
      <c r="P2732" s="12" t="s">
        <v>471</v>
      </c>
      <c r="Q2732" s="12" t="s">
        <v>3583</v>
      </c>
      <c r="R2732" s="12" t="s">
        <v>5802</v>
      </c>
      <c r="S2732" s="12" t="s">
        <v>22154</v>
      </c>
      <c r="T2732" s="12" t="s">
        <v>22155</v>
      </c>
      <c r="U2732" s="12" t="s">
        <v>3129</v>
      </c>
      <c r="V2732" s="12" t="s">
        <v>4876</v>
      </c>
      <c r="W2732" s="12" t="s">
        <v>3</v>
      </c>
      <c r="X2732" s="12" t="s">
        <v>1261</v>
      </c>
      <c r="Y2732" s="12" t="s">
        <v>2226</v>
      </c>
      <c r="Z2732" s="12" t="s">
        <v>22156</v>
      </c>
    </row>
    <row r="2733" spans="1:26">
      <c r="A2733" s="12" t="s">
        <v>909</v>
      </c>
      <c r="B2733" s="12" t="s">
        <v>20809</v>
      </c>
      <c r="C2733" s="12" t="s">
        <v>22157</v>
      </c>
      <c r="D2733" s="12" t="s">
        <v>3223</v>
      </c>
      <c r="E2733" s="12" t="s">
        <v>2384</v>
      </c>
      <c r="F2733" s="12" t="s">
        <v>20860</v>
      </c>
      <c r="G2733" s="12" t="s">
        <v>21031</v>
      </c>
      <c r="H2733" s="12" t="s">
        <v>20784</v>
      </c>
      <c r="I2733" s="12" t="s">
        <v>20663</v>
      </c>
      <c r="J2733" s="12" t="s">
        <v>20684</v>
      </c>
      <c r="K2733" s="12" t="s">
        <v>20684</v>
      </c>
      <c r="L2733" s="12" t="s">
        <v>3522</v>
      </c>
      <c r="M2733" s="12" t="s">
        <v>22158</v>
      </c>
      <c r="N2733" s="12" t="s">
        <v>4769</v>
      </c>
      <c r="O2733" s="12" t="s">
        <v>379</v>
      </c>
      <c r="P2733" s="12" t="s">
        <v>375</v>
      </c>
      <c r="Q2733" s="12" t="s">
        <v>3522</v>
      </c>
      <c r="R2733" s="12" t="s">
        <v>8714</v>
      </c>
      <c r="S2733" s="12" t="s">
        <v>22159</v>
      </c>
      <c r="T2733" s="12" t="s">
        <v>22160</v>
      </c>
      <c r="U2733" s="12" t="s">
        <v>22149</v>
      </c>
      <c r="V2733" s="12" t="s">
        <v>15752</v>
      </c>
      <c r="W2733" s="12" t="s">
        <v>4</v>
      </c>
      <c r="X2733" s="12" t="s">
        <v>3675</v>
      </c>
      <c r="Y2733" s="12" t="s">
        <v>1905</v>
      </c>
      <c r="Z2733" s="12" t="s">
        <v>22161</v>
      </c>
    </row>
    <row r="2734" spans="1:26">
      <c r="A2734" s="12" t="s">
        <v>909</v>
      </c>
      <c r="B2734" s="12" t="s">
        <v>20936</v>
      </c>
      <c r="C2734" s="12" t="s">
        <v>22162</v>
      </c>
      <c r="D2734" s="12" t="s">
        <v>3765</v>
      </c>
      <c r="E2734" s="12" t="s">
        <v>1360</v>
      </c>
      <c r="F2734" s="12" t="s">
        <v>21019</v>
      </c>
      <c r="G2734" s="12" t="s">
        <v>20822</v>
      </c>
      <c r="H2734" s="12" t="s">
        <v>20745</v>
      </c>
      <c r="I2734" s="12" t="s">
        <v>20684</v>
      </c>
      <c r="J2734" s="12" t="s">
        <v>20663</v>
      </c>
      <c r="K2734" s="12" t="s">
        <v>20684</v>
      </c>
      <c r="L2734" s="12" t="s">
        <v>431</v>
      </c>
      <c r="M2734" s="12" t="s">
        <v>21250</v>
      </c>
      <c r="N2734" s="12" t="s">
        <v>2773</v>
      </c>
      <c r="O2734" s="12" t="s">
        <v>21327</v>
      </c>
      <c r="P2734" s="12" t="s">
        <v>371</v>
      </c>
      <c r="Q2734" s="12" t="s">
        <v>371</v>
      </c>
      <c r="R2734" s="12" t="s">
        <v>22163</v>
      </c>
      <c r="S2734" s="12" t="s">
        <v>22164</v>
      </c>
      <c r="T2734" s="12" t="s">
        <v>22165</v>
      </c>
      <c r="U2734" s="12" t="s">
        <v>22166</v>
      </c>
      <c r="V2734" s="12" t="s">
        <v>3040</v>
      </c>
      <c r="W2734" s="12" t="s">
        <v>3</v>
      </c>
      <c r="X2734" s="12" t="s">
        <v>3832</v>
      </c>
      <c r="Y2734" s="12" t="s">
        <v>2805</v>
      </c>
      <c r="Z2734" s="12" t="s">
        <v>22167</v>
      </c>
    </row>
    <row r="2735" spans="1:26">
      <c r="A2735" s="12" t="s">
        <v>909</v>
      </c>
      <c r="B2735" s="12" t="s">
        <v>22168</v>
      </c>
      <c r="C2735" s="12" t="s">
        <v>22169</v>
      </c>
      <c r="D2735" s="12" t="s">
        <v>11562</v>
      </c>
      <c r="E2735" s="12" t="s">
        <v>1360</v>
      </c>
      <c r="F2735" s="12" t="s">
        <v>21150</v>
      </c>
      <c r="G2735" s="12" t="s">
        <v>20841</v>
      </c>
      <c r="H2735" s="12" t="s">
        <v>20663</v>
      </c>
      <c r="I2735" s="12" t="s">
        <v>20684</v>
      </c>
      <c r="J2735" s="12" t="s">
        <v>21472</v>
      </c>
      <c r="K2735" s="12" t="s">
        <v>21472</v>
      </c>
      <c r="L2735" s="12" t="s">
        <v>375</v>
      </c>
      <c r="M2735" s="12" t="s">
        <v>21054</v>
      </c>
      <c r="N2735" s="12" t="s">
        <v>371</v>
      </c>
      <c r="O2735" s="12" t="s">
        <v>21327</v>
      </c>
      <c r="P2735" s="12" t="s">
        <v>91</v>
      </c>
      <c r="Q2735" s="12" t="s">
        <v>91</v>
      </c>
      <c r="R2735" s="12" t="s">
        <v>22170</v>
      </c>
      <c r="S2735" s="12" t="s">
        <v>22171</v>
      </c>
      <c r="T2735" s="12" t="s">
        <v>22172</v>
      </c>
      <c r="U2735" s="12" t="s">
        <v>3040</v>
      </c>
      <c r="V2735" s="12" t="s">
        <v>371</v>
      </c>
      <c r="W2735" s="12" t="s">
        <v>3</v>
      </c>
      <c r="X2735" s="12" t="s">
        <v>2412</v>
      </c>
      <c r="Y2735" s="12" t="s">
        <v>2594</v>
      </c>
      <c r="Z2735" s="12" t="s">
        <v>22173</v>
      </c>
    </row>
    <row r="2736" spans="1:26">
      <c r="A2736" s="12" t="s">
        <v>909</v>
      </c>
      <c r="B2736" s="12" t="s">
        <v>22174</v>
      </c>
      <c r="C2736" s="12" t="s">
        <v>22175</v>
      </c>
      <c r="D2736" s="12" t="s">
        <v>5506</v>
      </c>
      <c r="E2736" s="12" t="s">
        <v>1360</v>
      </c>
      <c r="F2736" s="12" t="s">
        <v>20937</v>
      </c>
      <c r="G2736" s="12" t="s">
        <v>20841</v>
      </c>
      <c r="H2736" s="12" t="s">
        <v>20841</v>
      </c>
      <c r="I2736" s="12" t="s">
        <v>20663</v>
      </c>
      <c r="J2736" s="12" t="s">
        <v>20705</v>
      </c>
      <c r="K2736" s="12" t="s">
        <v>20663</v>
      </c>
      <c r="L2736" s="12" t="s">
        <v>791</v>
      </c>
      <c r="M2736" s="12" t="s">
        <v>21759</v>
      </c>
      <c r="N2736" s="12" t="s">
        <v>2038</v>
      </c>
      <c r="O2736" s="12" t="s">
        <v>21327</v>
      </c>
      <c r="P2736" s="12" t="s">
        <v>371</v>
      </c>
      <c r="Q2736" s="12" t="s">
        <v>371</v>
      </c>
      <c r="R2736" s="12" t="s">
        <v>22170</v>
      </c>
      <c r="S2736" s="12" t="s">
        <v>22176</v>
      </c>
      <c r="T2736" s="12" t="s">
        <v>22177</v>
      </c>
      <c r="U2736" s="12" t="s">
        <v>22178</v>
      </c>
      <c r="V2736" s="12" t="s">
        <v>22179</v>
      </c>
      <c r="W2736" s="12" t="s">
        <v>2</v>
      </c>
      <c r="X2736" s="12" t="s">
        <v>3917</v>
      </c>
      <c r="Y2736" s="12" t="s">
        <v>3917</v>
      </c>
      <c r="Z2736" s="12" t="s">
        <v>22180</v>
      </c>
    </row>
    <row r="2737" spans="1:26">
      <c r="A2737" s="12" t="s">
        <v>909</v>
      </c>
      <c r="B2737" s="12" t="s">
        <v>22181</v>
      </c>
      <c r="C2737" s="12" t="s">
        <v>22182</v>
      </c>
      <c r="D2737" s="12" t="s">
        <v>3562</v>
      </c>
      <c r="E2737" s="12" t="s">
        <v>1360</v>
      </c>
      <c r="F2737" s="12" t="s">
        <v>20764</v>
      </c>
      <c r="G2737" s="12" t="s">
        <v>20803</v>
      </c>
      <c r="H2737" s="12" t="s">
        <v>20841</v>
      </c>
      <c r="I2737" s="12" t="s">
        <v>20684</v>
      </c>
      <c r="J2737" s="12" t="s">
        <v>20803</v>
      </c>
      <c r="K2737" s="12" t="s">
        <v>20822</v>
      </c>
      <c r="L2737" s="12" t="s">
        <v>4781</v>
      </c>
      <c r="M2737" s="12" t="s">
        <v>21643</v>
      </c>
      <c r="N2737" s="12" t="s">
        <v>2038</v>
      </c>
      <c r="O2737" s="12" t="s">
        <v>21327</v>
      </c>
      <c r="P2737" s="12" t="s">
        <v>3363</v>
      </c>
      <c r="Q2737" s="12" t="s">
        <v>1054</v>
      </c>
      <c r="R2737" s="12" t="s">
        <v>21720</v>
      </c>
      <c r="S2737" s="12" t="s">
        <v>22183</v>
      </c>
      <c r="T2737" s="12" t="s">
        <v>22184</v>
      </c>
      <c r="U2737" s="12" t="s">
        <v>829</v>
      </c>
      <c r="V2737" s="12" t="s">
        <v>22163</v>
      </c>
      <c r="W2737" s="12" t="s">
        <v>2</v>
      </c>
      <c r="X2737" s="12" t="s">
        <v>4543</v>
      </c>
      <c r="Y2737" s="12" t="s">
        <v>2351</v>
      </c>
      <c r="Z2737" s="12" t="s">
        <v>22185</v>
      </c>
    </row>
    <row r="2738" spans="1:26">
      <c r="A2738" s="12" t="s">
        <v>909</v>
      </c>
      <c r="B2738" s="12" t="s">
        <v>20805</v>
      </c>
      <c r="C2738" s="12" t="s">
        <v>22186</v>
      </c>
      <c r="D2738" s="12" t="s">
        <v>5820</v>
      </c>
      <c r="E2738" s="12" t="s">
        <v>2134</v>
      </c>
      <c r="F2738" s="12" t="s">
        <v>20803</v>
      </c>
      <c r="G2738" s="12" t="s">
        <v>20932</v>
      </c>
      <c r="H2738" s="12" t="s">
        <v>20764</v>
      </c>
      <c r="I2738" s="12" t="s">
        <v>20725</v>
      </c>
      <c r="J2738" s="12" t="s">
        <v>20725</v>
      </c>
      <c r="K2738" s="12" t="s">
        <v>20745</v>
      </c>
      <c r="L2738" s="12" t="s">
        <v>3363</v>
      </c>
      <c r="M2738" s="12" t="s">
        <v>21571</v>
      </c>
      <c r="N2738" s="12" t="s">
        <v>375</v>
      </c>
      <c r="O2738" s="12" t="s">
        <v>374</v>
      </c>
      <c r="P2738" s="12" t="s">
        <v>431</v>
      </c>
      <c r="Q2738" s="12" t="s">
        <v>371</v>
      </c>
      <c r="R2738" s="12" t="s">
        <v>4220</v>
      </c>
      <c r="S2738" s="12" t="s">
        <v>22187</v>
      </c>
      <c r="T2738" s="12" t="s">
        <v>22188</v>
      </c>
      <c r="U2738" s="12" t="s">
        <v>9282</v>
      </c>
      <c r="V2738" s="12" t="s">
        <v>16402</v>
      </c>
      <c r="W2738" s="12" t="s">
        <v>10</v>
      </c>
      <c r="X2738" s="12" t="s">
        <v>4518</v>
      </c>
      <c r="Y2738" s="12" t="s">
        <v>2913</v>
      </c>
      <c r="Z2738" s="12" t="s">
        <v>22189</v>
      </c>
    </row>
    <row r="2739" spans="1:26">
      <c r="A2739" s="12" t="s">
        <v>909</v>
      </c>
      <c r="B2739" s="12" t="s">
        <v>22190</v>
      </c>
      <c r="C2739" s="12" t="s">
        <v>22191</v>
      </c>
      <c r="D2739" s="12" t="s">
        <v>13281</v>
      </c>
      <c r="E2739" s="12" t="s">
        <v>2134</v>
      </c>
      <c r="F2739" s="12" t="s">
        <v>20967</v>
      </c>
      <c r="G2739" s="12" t="s">
        <v>20937</v>
      </c>
      <c r="H2739" s="12" t="s">
        <v>20725</v>
      </c>
      <c r="I2739" s="12" t="s">
        <v>20684</v>
      </c>
      <c r="J2739" s="12" t="s">
        <v>20663</v>
      </c>
      <c r="K2739" s="12" t="s">
        <v>21472</v>
      </c>
      <c r="L2739" s="12" t="s">
        <v>5512</v>
      </c>
      <c r="M2739" s="12" t="s">
        <v>21178</v>
      </c>
      <c r="N2739" s="12" t="s">
        <v>375</v>
      </c>
      <c r="O2739" s="12" t="s">
        <v>21327</v>
      </c>
      <c r="P2739" s="12" t="s">
        <v>371</v>
      </c>
      <c r="Q2739" s="12" t="s">
        <v>91</v>
      </c>
      <c r="R2739" s="12" t="s">
        <v>11448</v>
      </c>
      <c r="S2739" s="12" t="s">
        <v>21466</v>
      </c>
      <c r="T2739" s="12" t="s">
        <v>22192</v>
      </c>
      <c r="U2739" s="12" t="s">
        <v>9283</v>
      </c>
      <c r="V2739" s="12" t="s">
        <v>371</v>
      </c>
      <c r="W2739" s="12" t="s">
        <v>3</v>
      </c>
      <c r="X2739" s="12" t="s">
        <v>2431</v>
      </c>
      <c r="Y2739" s="12" t="s">
        <v>1904</v>
      </c>
      <c r="Z2739" s="12" t="s">
        <v>22193</v>
      </c>
    </row>
    <row r="2740" spans="1:26">
      <c r="A2740" s="12" t="s">
        <v>909</v>
      </c>
      <c r="B2740" s="12" t="s">
        <v>22194</v>
      </c>
      <c r="C2740" s="12" t="s">
        <v>22195</v>
      </c>
      <c r="D2740" s="12" t="s">
        <v>4572</v>
      </c>
      <c r="E2740" s="12" t="s">
        <v>2134</v>
      </c>
      <c r="F2740" s="12" t="s">
        <v>21019</v>
      </c>
      <c r="G2740" s="12" t="s">
        <v>20915</v>
      </c>
      <c r="H2740" s="12" t="s">
        <v>20663</v>
      </c>
      <c r="I2740" s="12" t="s">
        <v>20663</v>
      </c>
      <c r="J2740" s="12" t="s">
        <v>20663</v>
      </c>
      <c r="K2740" s="12" t="s">
        <v>20663</v>
      </c>
      <c r="L2740" s="12" t="s">
        <v>3664</v>
      </c>
      <c r="M2740" s="12" t="s">
        <v>21167</v>
      </c>
      <c r="N2740" s="12" t="s">
        <v>3522</v>
      </c>
      <c r="O2740" s="12" t="s">
        <v>21327</v>
      </c>
      <c r="P2740" s="12" t="s">
        <v>371</v>
      </c>
      <c r="Q2740" s="12" t="s">
        <v>371</v>
      </c>
      <c r="R2740" s="12" t="s">
        <v>4012</v>
      </c>
      <c r="S2740" s="12" t="s">
        <v>22196</v>
      </c>
      <c r="T2740" s="12" t="s">
        <v>22197</v>
      </c>
      <c r="U2740" s="12" t="s">
        <v>8192</v>
      </c>
      <c r="V2740" s="12" t="s">
        <v>22198</v>
      </c>
      <c r="W2740" s="12" t="s">
        <v>2</v>
      </c>
      <c r="X2740" s="12" t="s">
        <v>5340</v>
      </c>
      <c r="Y2740" s="12" t="s">
        <v>2613</v>
      </c>
      <c r="Z2740" s="12" t="s">
        <v>22199</v>
      </c>
    </row>
    <row r="2741" spans="1:26">
      <c r="A2741" s="12" t="s">
        <v>909</v>
      </c>
      <c r="B2741" s="12" t="s">
        <v>22200</v>
      </c>
      <c r="C2741" s="12" t="s">
        <v>22201</v>
      </c>
      <c r="D2741" s="12" t="s">
        <v>5086</v>
      </c>
      <c r="E2741" s="12" t="s">
        <v>2301</v>
      </c>
      <c r="F2741" s="12" t="s">
        <v>21031</v>
      </c>
      <c r="G2741" s="12" t="s">
        <v>20860</v>
      </c>
      <c r="H2741" s="12" t="s">
        <v>20705</v>
      </c>
      <c r="I2741" s="12" t="s">
        <v>20684</v>
      </c>
      <c r="J2741" s="12" t="s">
        <v>20684</v>
      </c>
      <c r="K2741" s="12" t="s">
        <v>20663</v>
      </c>
      <c r="L2741" s="12" t="s">
        <v>4769</v>
      </c>
      <c r="M2741" s="12" t="s">
        <v>1318</v>
      </c>
      <c r="N2741" s="12" t="s">
        <v>2172</v>
      </c>
      <c r="O2741" s="12" t="s">
        <v>21327</v>
      </c>
      <c r="P2741" s="12" t="s">
        <v>371</v>
      </c>
      <c r="Q2741" s="12" t="s">
        <v>371</v>
      </c>
      <c r="R2741" s="12" t="s">
        <v>4261</v>
      </c>
      <c r="S2741" s="12" t="s">
        <v>22202</v>
      </c>
      <c r="T2741" s="12" t="s">
        <v>22203</v>
      </c>
      <c r="U2741" s="12" t="s">
        <v>3332</v>
      </c>
      <c r="V2741" s="12" t="s">
        <v>21779</v>
      </c>
      <c r="W2741" s="12" t="s">
        <v>10</v>
      </c>
      <c r="X2741" s="12" t="s">
        <v>2059</v>
      </c>
      <c r="Y2741" s="12" t="s">
        <v>2853</v>
      </c>
      <c r="Z2741" s="12" t="s">
        <v>22204</v>
      </c>
    </row>
    <row r="2742" spans="1:26">
      <c r="A2742" s="12" t="s">
        <v>909</v>
      </c>
      <c r="B2742" s="12" t="s">
        <v>22205</v>
      </c>
      <c r="C2742" s="12" t="s">
        <v>22206</v>
      </c>
      <c r="D2742" s="12" t="s">
        <v>5354</v>
      </c>
      <c r="E2742" s="12" t="s">
        <v>2301</v>
      </c>
      <c r="F2742" s="12" t="s">
        <v>20937</v>
      </c>
      <c r="G2742" s="12" t="s">
        <v>20860</v>
      </c>
      <c r="H2742" s="12" t="s">
        <v>20784</v>
      </c>
      <c r="I2742" s="12" t="s">
        <v>21472</v>
      </c>
      <c r="J2742" s="12" t="s">
        <v>20663</v>
      </c>
      <c r="K2742" s="12" t="s">
        <v>20705</v>
      </c>
      <c r="L2742" s="12" t="s">
        <v>2315</v>
      </c>
      <c r="M2742" s="12" t="s">
        <v>22207</v>
      </c>
      <c r="N2742" s="12" t="s">
        <v>3492</v>
      </c>
      <c r="O2742" s="12" t="s">
        <v>91</v>
      </c>
      <c r="P2742" s="12" t="s">
        <v>371</v>
      </c>
      <c r="Q2742" s="12" t="s">
        <v>2315</v>
      </c>
      <c r="R2742" s="12" t="s">
        <v>2038</v>
      </c>
      <c r="S2742" s="12" t="s">
        <v>22208</v>
      </c>
      <c r="T2742" s="12" t="s">
        <v>22209</v>
      </c>
      <c r="U2742" s="12" t="s">
        <v>21779</v>
      </c>
      <c r="V2742" s="12" t="s">
        <v>21778</v>
      </c>
      <c r="W2742" s="12" t="s">
        <v>2</v>
      </c>
      <c r="X2742" s="12" t="s">
        <v>2122</v>
      </c>
      <c r="Y2742" s="12" t="s">
        <v>2767</v>
      </c>
      <c r="Z2742" s="12" t="s">
        <v>22210</v>
      </c>
    </row>
    <row r="2743" spans="1:26">
      <c r="A2743" s="12" t="s">
        <v>909</v>
      </c>
      <c r="B2743" s="12" t="s">
        <v>22211</v>
      </c>
      <c r="C2743" s="12" t="s">
        <v>22212</v>
      </c>
      <c r="D2743" s="12" t="s">
        <v>4628</v>
      </c>
      <c r="E2743" s="12" t="s">
        <v>2281</v>
      </c>
      <c r="F2743" s="12" t="s">
        <v>20705</v>
      </c>
      <c r="G2743" s="12" t="s">
        <v>20803</v>
      </c>
      <c r="H2743" s="12" t="s">
        <v>20841</v>
      </c>
      <c r="I2743" s="12" t="s">
        <v>20803</v>
      </c>
      <c r="J2743" s="12" t="s">
        <v>20764</v>
      </c>
      <c r="K2743" s="12" t="s">
        <v>20725</v>
      </c>
      <c r="L2743" s="12" t="s">
        <v>2172</v>
      </c>
      <c r="M2743" s="12" t="s">
        <v>21643</v>
      </c>
      <c r="N2743" s="12" t="s">
        <v>471</v>
      </c>
      <c r="O2743" s="12" t="s">
        <v>21593</v>
      </c>
      <c r="P2743" s="12" t="s">
        <v>2172</v>
      </c>
      <c r="Q2743" s="12" t="s">
        <v>431</v>
      </c>
      <c r="R2743" s="12" t="s">
        <v>3647</v>
      </c>
      <c r="S2743" s="12" t="s">
        <v>22213</v>
      </c>
      <c r="T2743" s="12" t="s">
        <v>22214</v>
      </c>
      <c r="U2743" s="12" t="s">
        <v>16626</v>
      </c>
      <c r="V2743" s="12" t="s">
        <v>3298</v>
      </c>
      <c r="W2743" s="12" t="s">
        <v>10</v>
      </c>
      <c r="X2743" s="12" t="s">
        <v>1623</v>
      </c>
      <c r="Y2743" s="12" t="s">
        <v>2166</v>
      </c>
      <c r="Z2743" s="12" t="s">
        <v>22215</v>
      </c>
    </row>
    <row r="2744" spans="1:26">
      <c r="A2744" s="12" t="s">
        <v>909</v>
      </c>
      <c r="B2744" s="12" t="s">
        <v>22216</v>
      </c>
      <c r="C2744" s="12" t="s">
        <v>22217</v>
      </c>
      <c r="D2744" s="12" t="s">
        <v>3392</v>
      </c>
      <c r="E2744" s="12" t="s">
        <v>2281</v>
      </c>
      <c r="F2744" s="12" t="s">
        <v>20764</v>
      </c>
      <c r="G2744" s="12" t="s">
        <v>20897</v>
      </c>
      <c r="H2744" s="12" t="s">
        <v>20860</v>
      </c>
      <c r="I2744" s="12" t="s">
        <v>20764</v>
      </c>
      <c r="J2744" s="12" t="s">
        <v>20663</v>
      </c>
      <c r="K2744" s="12" t="s">
        <v>20684</v>
      </c>
      <c r="L2744" s="12" t="s">
        <v>4088</v>
      </c>
      <c r="M2744" s="12" t="s">
        <v>22218</v>
      </c>
      <c r="N2744" s="12" t="s">
        <v>3804</v>
      </c>
      <c r="O2744" s="12" t="s">
        <v>21327</v>
      </c>
      <c r="P2744" s="12" t="s">
        <v>371</v>
      </c>
      <c r="Q2744" s="12" t="s">
        <v>371</v>
      </c>
      <c r="R2744" s="12" t="s">
        <v>2191</v>
      </c>
      <c r="S2744" s="12" t="s">
        <v>22219</v>
      </c>
      <c r="T2744" s="12" t="s">
        <v>22220</v>
      </c>
      <c r="U2744" s="12" t="s">
        <v>6059</v>
      </c>
      <c r="V2744" s="12" t="s">
        <v>22221</v>
      </c>
      <c r="W2744" s="12" t="s">
        <v>10</v>
      </c>
      <c r="X2744" s="12" t="s">
        <v>1937</v>
      </c>
      <c r="Y2744" s="12" t="s">
        <v>2287</v>
      </c>
      <c r="Z2744" s="12" t="s">
        <v>22222</v>
      </c>
    </row>
    <row r="2745" spans="1:26">
      <c r="A2745" s="12" t="s">
        <v>909</v>
      </c>
      <c r="B2745" s="12" t="s">
        <v>21001</v>
      </c>
      <c r="C2745" s="12" t="s">
        <v>22223</v>
      </c>
      <c r="D2745" s="12" t="s">
        <v>5548</v>
      </c>
      <c r="E2745" s="12" t="s">
        <v>2281</v>
      </c>
      <c r="F2745" s="12" t="s">
        <v>21138</v>
      </c>
      <c r="G2745" s="12" t="s">
        <v>20764</v>
      </c>
      <c r="H2745" s="12" t="s">
        <v>20705</v>
      </c>
      <c r="I2745" s="12" t="s">
        <v>21472</v>
      </c>
      <c r="J2745" s="12" t="s">
        <v>20663</v>
      </c>
      <c r="K2745" s="12" t="s">
        <v>21472</v>
      </c>
      <c r="L2745" s="12" t="s">
        <v>4551</v>
      </c>
      <c r="M2745" s="12" t="s">
        <v>374</v>
      </c>
      <c r="N2745" s="12" t="s">
        <v>2172</v>
      </c>
      <c r="O2745" s="12" t="s">
        <v>91</v>
      </c>
      <c r="P2745" s="12" t="s">
        <v>371</v>
      </c>
      <c r="Q2745" s="12" t="s">
        <v>91</v>
      </c>
      <c r="R2745" s="12" t="s">
        <v>2792</v>
      </c>
      <c r="S2745" s="12" t="s">
        <v>22224</v>
      </c>
      <c r="T2745" s="12" t="s">
        <v>22160</v>
      </c>
      <c r="U2745" s="12" t="s">
        <v>22225</v>
      </c>
      <c r="V2745" s="12" t="s">
        <v>371</v>
      </c>
      <c r="W2745" s="12" t="s">
        <v>3</v>
      </c>
      <c r="X2745" s="12" t="s">
        <v>3328</v>
      </c>
      <c r="Y2745" s="12" t="s">
        <v>6596</v>
      </c>
      <c r="Z2745" s="12" t="s">
        <v>22226</v>
      </c>
    </row>
    <row r="2746" spans="1:26">
      <c r="A2746" s="12" t="s">
        <v>909</v>
      </c>
      <c r="B2746" s="12" t="s">
        <v>22227</v>
      </c>
      <c r="C2746" s="12" t="s">
        <v>22228</v>
      </c>
      <c r="D2746" s="12" t="s">
        <v>4698</v>
      </c>
      <c r="E2746" s="12" t="s">
        <v>2239</v>
      </c>
      <c r="F2746" s="12" t="s">
        <v>20879</v>
      </c>
      <c r="G2746" s="12" t="s">
        <v>20822</v>
      </c>
      <c r="H2746" s="12" t="s">
        <v>20803</v>
      </c>
      <c r="I2746" s="12" t="s">
        <v>20725</v>
      </c>
      <c r="J2746" s="12" t="s">
        <v>20705</v>
      </c>
      <c r="K2746" s="12" t="s">
        <v>20663</v>
      </c>
      <c r="L2746" s="12" t="s">
        <v>2172</v>
      </c>
      <c r="M2746" s="12" t="s">
        <v>21571</v>
      </c>
      <c r="N2746" s="12" t="s">
        <v>2696</v>
      </c>
      <c r="O2746" s="12" t="s">
        <v>21078</v>
      </c>
      <c r="P2746" s="12" t="s">
        <v>371</v>
      </c>
      <c r="Q2746" s="12" t="s">
        <v>371</v>
      </c>
      <c r="R2746" s="12" t="s">
        <v>4422</v>
      </c>
      <c r="S2746" s="12" t="s">
        <v>22229</v>
      </c>
      <c r="T2746" s="12" t="s">
        <v>22230</v>
      </c>
      <c r="U2746" s="12" t="s">
        <v>16819</v>
      </c>
      <c r="V2746" s="12" t="s">
        <v>21460</v>
      </c>
      <c r="W2746" s="12" t="s">
        <v>2</v>
      </c>
      <c r="X2746" s="12" t="s">
        <v>3623</v>
      </c>
      <c r="Y2746" s="12" t="s">
        <v>2758</v>
      </c>
      <c r="Z2746" s="12" t="s">
        <v>22231</v>
      </c>
    </row>
    <row r="2747" spans="1:26">
      <c r="A2747" s="12" t="s">
        <v>909</v>
      </c>
      <c r="B2747" s="12" t="s">
        <v>22232</v>
      </c>
      <c r="C2747" s="12" t="s">
        <v>22233</v>
      </c>
      <c r="D2747" s="12" t="s">
        <v>2927</v>
      </c>
      <c r="E2747" s="12" t="s">
        <v>2239</v>
      </c>
      <c r="F2747" s="12" t="s">
        <v>20860</v>
      </c>
      <c r="G2747" s="12" t="s">
        <v>20897</v>
      </c>
      <c r="H2747" s="12" t="s">
        <v>20745</v>
      </c>
      <c r="I2747" s="12" t="s">
        <v>20684</v>
      </c>
      <c r="J2747" s="12" t="s">
        <v>20663</v>
      </c>
      <c r="K2747" s="12" t="s">
        <v>20745</v>
      </c>
      <c r="L2747" s="12" t="s">
        <v>2418</v>
      </c>
      <c r="M2747" s="12" t="s">
        <v>22218</v>
      </c>
      <c r="N2747" s="12" t="s">
        <v>2038</v>
      </c>
      <c r="O2747" s="12" t="s">
        <v>21327</v>
      </c>
      <c r="P2747" s="12" t="s">
        <v>3522</v>
      </c>
      <c r="Q2747" s="12" t="s">
        <v>3663</v>
      </c>
      <c r="R2747" s="12" t="s">
        <v>21118</v>
      </c>
      <c r="S2747" s="12" t="s">
        <v>22234</v>
      </c>
      <c r="T2747" s="12" t="s">
        <v>22235</v>
      </c>
      <c r="U2747" s="12" t="s">
        <v>16351</v>
      </c>
      <c r="V2747" s="12" t="s">
        <v>20834</v>
      </c>
      <c r="W2747" s="12" t="s">
        <v>2</v>
      </c>
      <c r="X2747" s="12" t="s">
        <v>3720</v>
      </c>
      <c r="Y2747" s="12" t="s">
        <v>2004</v>
      </c>
      <c r="Z2747" s="12" t="s">
        <v>22236</v>
      </c>
    </row>
    <row r="2748" spans="1:26">
      <c r="A2748" s="12" t="s">
        <v>909</v>
      </c>
      <c r="B2748" s="12" t="s">
        <v>20970</v>
      </c>
      <c r="C2748" s="12" t="s">
        <v>22237</v>
      </c>
      <c r="D2748" s="12" t="s">
        <v>3750</v>
      </c>
      <c r="E2748" s="12" t="s">
        <v>2239</v>
      </c>
      <c r="F2748" s="12" t="s">
        <v>21019</v>
      </c>
      <c r="G2748" s="12" t="s">
        <v>20822</v>
      </c>
      <c r="H2748" s="12" t="s">
        <v>20725</v>
      </c>
      <c r="I2748" s="12" t="s">
        <v>21472</v>
      </c>
      <c r="J2748" s="12" t="s">
        <v>21472</v>
      </c>
      <c r="K2748" s="12" t="s">
        <v>21472</v>
      </c>
      <c r="L2748" s="12" t="s">
        <v>3664</v>
      </c>
      <c r="M2748" s="12" t="s">
        <v>17826</v>
      </c>
      <c r="N2748" s="12" t="s">
        <v>431</v>
      </c>
      <c r="O2748" s="12" t="s">
        <v>91</v>
      </c>
      <c r="P2748" s="12" t="s">
        <v>91</v>
      </c>
      <c r="Q2748" s="12" t="s">
        <v>91</v>
      </c>
      <c r="R2748" s="12" t="s">
        <v>5812</v>
      </c>
      <c r="S2748" s="12" t="s">
        <v>22238</v>
      </c>
      <c r="T2748" s="12" t="s">
        <v>22239</v>
      </c>
      <c r="U2748" s="12" t="s">
        <v>371</v>
      </c>
      <c r="V2748" s="12" t="s">
        <v>371</v>
      </c>
      <c r="W2748" s="12" t="s">
        <v>3</v>
      </c>
      <c r="X2748" s="12" t="s">
        <v>1220</v>
      </c>
      <c r="Y2748" s="12" t="s">
        <v>1773</v>
      </c>
      <c r="Z2748" s="12" t="s">
        <v>22240</v>
      </c>
    </row>
    <row r="2749" spans="1:26">
      <c r="A2749" s="12" t="s">
        <v>909</v>
      </c>
      <c r="B2749" s="12" t="s">
        <v>22241</v>
      </c>
      <c r="C2749" s="12" t="s">
        <v>22242</v>
      </c>
      <c r="D2749" s="12" t="s">
        <v>3255</v>
      </c>
      <c r="E2749" s="12" t="s">
        <v>2239</v>
      </c>
      <c r="F2749" s="12" t="s">
        <v>20822</v>
      </c>
      <c r="G2749" s="12" t="s">
        <v>20860</v>
      </c>
      <c r="H2749" s="12" t="s">
        <v>20784</v>
      </c>
      <c r="I2749" s="12" t="s">
        <v>20803</v>
      </c>
      <c r="J2749" s="12" t="s">
        <v>20663</v>
      </c>
      <c r="K2749" s="12" t="s">
        <v>20663</v>
      </c>
      <c r="L2749" s="12" t="s">
        <v>2884</v>
      </c>
      <c r="M2749" s="12" t="s">
        <v>21408</v>
      </c>
      <c r="N2749" s="12" t="s">
        <v>3583</v>
      </c>
      <c r="O2749" s="12" t="s">
        <v>374</v>
      </c>
      <c r="P2749" s="12" t="s">
        <v>371</v>
      </c>
      <c r="Q2749" s="12" t="s">
        <v>371</v>
      </c>
      <c r="R2749" s="12" t="s">
        <v>2988</v>
      </c>
      <c r="S2749" s="12" t="s">
        <v>22243</v>
      </c>
      <c r="T2749" s="12" t="s">
        <v>22244</v>
      </c>
      <c r="U2749" s="12" t="s">
        <v>7470</v>
      </c>
      <c r="V2749" s="12" t="s">
        <v>21460</v>
      </c>
      <c r="W2749" s="12" t="s">
        <v>3</v>
      </c>
      <c r="X2749" s="12" t="s">
        <v>3396</v>
      </c>
      <c r="Y2749" s="12" t="s">
        <v>1991</v>
      </c>
      <c r="Z2749" s="12" t="s">
        <v>22245</v>
      </c>
    </row>
    <row r="2750" spans="1:26">
      <c r="A2750" s="12" t="s">
        <v>909</v>
      </c>
      <c r="B2750" s="12" t="s">
        <v>22246</v>
      </c>
      <c r="C2750" s="12" t="s">
        <v>22247</v>
      </c>
      <c r="D2750" s="12" t="s">
        <v>12648</v>
      </c>
      <c r="E2750" s="12" t="s">
        <v>2239</v>
      </c>
      <c r="F2750" s="12" t="s">
        <v>20897</v>
      </c>
      <c r="G2750" s="12" t="s">
        <v>21061</v>
      </c>
      <c r="H2750" s="12" t="s">
        <v>20663</v>
      </c>
      <c r="I2750" s="12" t="s">
        <v>21472</v>
      </c>
      <c r="J2750" s="12" t="s">
        <v>21472</v>
      </c>
      <c r="K2750" s="12" t="s">
        <v>21472</v>
      </c>
      <c r="L2750" s="12" t="s">
        <v>2698</v>
      </c>
      <c r="M2750" s="12" t="s">
        <v>22248</v>
      </c>
      <c r="N2750" s="12" t="s">
        <v>3522</v>
      </c>
      <c r="O2750" s="12" t="s">
        <v>91</v>
      </c>
      <c r="P2750" s="12" t="s">
        <v>91</v>
      </c>
      <c r="Q2750" s="12" t="s">
        <v>91</v>
      </c>
      <c r="R2750" s="12" t="s">
        <v>2678</v>
      </c>
      <c r="S2750" s="12" t="s">
        <v>22249</v>
      </c>
      <c r="T2750" s="12" t="s">
        <v>22250</v>
      </c>
      <c r="U2750" s="12" t="s">
        <v>371</v>
      </c>
      <c r="V2750" s="12" t="s">
        <v>371</v>
      </c>
      <c r="W2750" s="12" t="s">
        <v>2</v>
      </c>
      <c r="X2750" s="12" t="s">
        <v>3564</v>
      </c>
      <c r="Y2750" s="12" t="s">
        <v>3620</v>
      </c>
      <c r="Z2750" s="12" t="s">
        <v>22251</v>
      </c>
    </row>
    <row r="2751" spans="1:26">
      <c r="A2751" s="12" t="s">
        <v>909</v>
      </c>
      <c r="B2751" s="12" t="s">
        <v>22252</v>
      </c>
      <c r="C2751" s="12" t="s">
        <v>22253</v>
      </c>
      <c r="D2751" s="12" t="s">
        <v>5214</v>
      </c>
      <c r="E2751" s="12" t="s">
        <v>2049</v>
      </c>
      <c r="F2751" s="12" t="s">
        <v>20684</v>
      </c>
      <c r="G2751" s="12" t="s">
        <v>20803</v>
      </c>
      <c r="H2751" s="12" t="s">
        <v>20897</v>
      </c>
      <c r="I2751" s="12" t="s">
        <v>20764</v>
      </c>
      <c r="J2751" s="12" t="s">
        <v>20684</v>
      </c>
      <c r="K2751" s="12" t="s">
        <v>20745</v>
      </c>
      <c r="L2751" s="12" t="s">
        <v>3522</v>
      </c>
      <c r="M2751" s="12" t="s">
        <v>430</v>
      </c>
      <c r="N2751" s="12" t="s">
        <v>3143</v>
      </c>
      <c r="O2751" s="12" t="s">
        <v>21571</v>
      </c>
      <c r="P2751" s="12" t="s">
        <v>371</v>
      </c>
      <c r="Q2751" s="12" t="s">
        <v>2773</v>
      </c>
      <c r="R2751" s="12" t="s">
        <v>3664</v>
      </c>
      <c r="S2751" s="12" t="s">
        <v>22254</v>
      </c>
      <c r="T2751" s="12" t="s">
        <v>22255</v>
      </c>
      <c r="U2751" s="12" t="s">
        <v>1054</v>
      </c>
      <c r="V2751" s="12" t="s">
        <v>2106</v>
      </c>
      <c r="W2751" s="12" t="s">
        <v>4</v>
      </c>
      <c r="X2751" s="12" t="s">
        <v>916</v>
      </c>
      <c r="Y2751" s="12" t="s">
        <v>1818</v>
      </c>
      <c r="Z2751" s="12" t="s">
        <v>22256</v>
      </c>
    </row>
    <row r="2752" spans="1:26">
      <c r="A2752" s="12" t="s">
        <v>909</v>
      </c>
      <c r="B2752" s="12" t="s">
        <v>22257</v>
      </c>
      <c r="C2752" s="12" t="s">
        <v>22258</v>
      </c>
      <c r="D2752" s="12" t="s">
        <v>5520</v>
      </c>
      <c r="E2752" s="12" t="s">
        <v>2049</v>
      </c>
      <c r="F2752" s="12" t="s">
        <v>21061</v>
      </c>
      <c r="G2752" s="12" t="s">
        <v>20803</v>
      </c>
      <c r="H2752" s="12" t="s">
        <v>20725</v>
      </c>
      <c r="I2752" s="12" t="s">
        <v>21472</v>
      </c>
      <c r="J2752" s="12" t="s">
        <v>21472</v>
      </c>
      <c r="K2752" s="12" t="s">
        <v>20663</v>
      </c>
      <c r="L2752" s="12" t="s">
        <v>5666</v>
      </c>
      <c r="M2752" s="12" t="s">
        <v>374</v>
      </c>
      <c r="N2752" s="12" t="s">
        <v>2696</v>
      </c>
      <c r="O2752" s="12" t="s">
        <v>91</v>
      </c>
      <c r="P2752" s="12" t="s">
        <v>91</v>
      </c>
      <c r="Q2752" s="12" t="s">
        <v>371</v>
      </c>
      <c r="R2752" s="12" t="s">
        <v>22259</v>
      </c>
      <c r="S2752" s="12" t="s">
        <v>22260</v>
      </c>
      <c r="T2752" s="12" t="s">
        <v>22261</v>
      </c>
      <c r="U2752" s="12" t="s">
        <v>371</v>
      </c>
      <c r="V2752" s="12" t="s">
        <v>22262</v>
      </c>
      <c r="W2752" s="12" t="s">
        <v>2</v>
      </c>
      <c r="X2752" s="12" t="s">
        <v>3471</v>
      </c>
      <c r="Y2752" s="12" t="s">
        <v>4344</v>
      </c>
      <c r="Z2752" s="12" t="s">
        <v>22263</v>
      </c>
    </row>
    <row r="2753" spans="1:26">
      <c r="A2753" s="12" t="s">
        <v>909</v>
      </c>
      <c r="B2753" s="12" t="s">
        <v>20847</v>
      </c>
      <c r="C2753" s="12" t="s">
        <v>22264</v>
      </c>
      <c r="D2753" s="12" t="s">
        <v>3152</v>
      </c>
      <c r="E2753" s="12" t="s">
        <v>2049</v>
      </c>
      <c r="F2753" s="12" t="s">
        <v>20705</v>
      </c>
      <c r="G2753" s="12" t="s">
        <v>20803</v>
      </c>
      <c r="H2753" s="12" t="s">
        <v>20784</v>
      </c>
      <c r="I2753" s="12" t="s">
        <v>20784</v>
      </c>
      <c r="J2753" s="12" t="s">
        <v>20705</v>
      </c>
      <c r="K2753" s="12" t="s">
        <v>20803</v>
      </c>
      <c r="L2753" s="12" t="s">
        <v>2315</v>
      </c>
      <c r="M2753" s="12" t="s">
        <v>21643</v>
      </c>
      <c r="N2753" s="12" t="s">
        <v>4012</v>
      </c>
      <c r="O2753" s="12" t="s">
        <v>21220</v>
      </c>
      <c r="P2753" s="12" t="s">
        <v>2315</v>
      </c>
      <c r="Q2753" s="12" t="s">
        <v>3363</v>
      </c>
      <c r="R2753" s="12" t="s">
        <v>22265</v>
      </c>
      <c r="S2753" s="12" t="s">
        <v>22266</v>
      </c>
      <c r="T2753" s="12" t="s">
        <v>22267</v>
      </c>
      <c r="U2753" s="12" t="s">
        <v>791</v>
      </c>
      <c r="V2753" s="12" t="s">
        <v>1054</v>
      </c>
      <c r="W2753" s="12" t="s">
        <v>2</v>
      </c>
      <c r="X2753" s="12" t="s">
        <v>2509</v>
      </c>
      <c r="Y2753" s="12" t="s">
        <v>4023</v>
      </c>
      <c r="Z2753" s="12" t="s">
        <v>22268</v>
      </c>
    </row>
    <row r="2754" spans="1:26">
      <c r="A2754" s="12" t="s">
        <v>909</v>
      </c>
      <c r="B2754" s="12" t="s">
        <v>20844</v>
      </c>
      <c r="C2754" s="12" t="s">
        <v>22269</v>
      </c>
      <c r="D2754" s="12" t="s">
        <v>3874</v>
      </c>
      <c r="E2754" s="12" t="s">
        <v>2049</v>
      </c>
      <c r="F2754" s="12" t="s">
        <v>20725</v>
      </c>
      <c r="G2754" s="12" t="s">
        <v>20879</v>
      </c>
      <c r="H2754" s="12" t="s">
        <v>20841</v>
      </c>
      <c r="I2754" s="12" t="s">
        <v>20725</v>
      </c>
      <c r="J2754" s="12" t="s">
        <v>20725</v>
      </c>
      <c r="K2754" s="12" t="s">
        <v>20684</v>
      </c>
      <c r="L2754" s="12" t="s">
        <v>3522</v>
      </c>
      <c r="M2754" s="12" t="s">
        <v>22129</v>
      </c>
      <c r="N2754" s="12" t="s">
        <v>375</v>
      </c>
      <c r="O2754" s="12" t="s">
        <v>21078</v>
      </c>
      <c r="P2754" s="12" t="s">
        <v>371</v>
      </c>
      <c r="Q2754" s="12" t="s">
        <v>371</v>
      </c>
      <c r="R2754" s="12" t="s">
        <v>3664</v>
      </c>
      <c r="S2754" s="12" t="s">
        <v>22270</v>
      </c>
      <c r="T2754" s="12" t="s">
        <v>22271</v>
      </c>
      <c r="U2754" s="12" t="s">
        <v>1054</v>
      </c>
      <c r="V2754" s="12" t="s">
        <v>16751</v>
      </c>
      <c r="W2754" s="12" t="s">
        <v>10</v>
      </c>
      <c r="X2754" s="12" t="s">
        <v>2279</v>
      </c>
      <c r="Y2754" s="12" t="s">
        <v>2587</v>
      </c>
      <c r="Z2754" s="12" t="s">
        <v>22272</v>
      </c>
    </row>
    <row r="2755" spans="1:26">
      <c r="A2755" s="12" t="s">
        <v>909</v>
      </c>
      <c r="B2755" s="12" t="s">
        <v>22273</v>
      </c>
      <c r="C2755" s="12" t="s">
        <v>22274</v>
      </c>
      <c r="D2755" s="12" t="s">
        <v>14158</v>
      </c>
      <c r="E2755" s="12" t="s">
        <v>2050</v>
      </c>
      <c r="F2755" s="12" t="s">
        <v>20745</v>
      </c>
      <c r="G2755" s="12" t="s">
        <v>20932</v>
      </c>
      <c r="H2755" s="12" t="s">
        <v>20705</v>
      </c>
      <c r="I2755" s="12" t="s">
        <v>20705</v>
      </c>
      <c r="J2755" s="12" t="s">
        <v>20745</v>
      </c>
      <c r="K2755" s="12" t="s">
        <v>20725</v>
      </c>
      <c r="L2755" s="12" t="s">
        <v>3663</v>
      </c>
      <c r="M2755" s="12" t="s">
        <v>21407</v>
      </c>
      <c r="N2755" s="12" t="s">
        <v>2172</v>
      </c>
      <c r="O2755" s="12" t="s">
        <v>21327</v>
      </c>
      <c r="P2755" s="12" t="s">
        <v>471</v>
      </c>
      <c r="Q2755" s="12" t="s">
        <v>371</v>
      </c>
      <c r="R2755" s="12" t="s">
        <v>2773</v>
      </c>
      <c r="S2755" s="12" t="s">
        <v>22275</v>
      </c>
      <c r="T2755" s="12" t="s">
        <v>22276</v>
      </c>
      <c r="U2755" s="12" t="s">
        <v>10184</v>
      </c>
      <c r="V2755" s="12" t="s">
        <v>5014</v>
      </c>
      <c r="W2755" s="12" t="s">
        <v>10</v>
      </c>
      <c r="X2755" s="12" t="s">
        <v>3473</v>
      </c>
      <c r="Y2755" s="12" t="s">
        <v>1860</v>
      </c>
      <c r="Z2755" s="12" t="s">
        <v>22277</v>
      </c>
    </row>
    <row r="2756" spans="1:26">
      <c r="A2756" s="12" t="s">
        <v>909</v>
      </c>
      <c r="B2756" s="12" t="s">
        <v>22278</v>
      </c>
      <c r="C2756" s="12" t="s">
        <v>22279</v>
      </c>
      <c r="D2756" s="12" t="s">
        <v>3435</v>
      </c>
      <c r="E2756" s="12" t="s">
        <v>2050</v>
      </c>
      <c r="F2756" s="12" t="s">
        <v>20784</v>
      </c>
      <c r="G2756" s="12" t="s">
        <v>20764</v>
      </c>
      <c r="H2756" s="12" t="s">
        <v>20764</v>
      </c>
      <c r="I2756" s="12" t="s">
        <v>21472</v>
      </c>
      <c r="J2756" s="12" t="s">
        <v>20745</v>
      </c>
      <c r="K2756" s="12" t="s">
        <v>20860</v>
      </c>
      <c r="L2756" s="12" t="s">
        <v>3492</v>
      </c>
      <c r="M2756" s="12" t="s">
        <v>374</v>
      </c>
      <c r="N2756" s="12" t="s">
        <v>2172</v>
      </c>
      <c r="O2756" s="12" t="s">
        <v>91</v>
      </c>
      <c r="P2756" s="12" t="s">
        <v>371</v>
      </c>
      <c r="Q2756" s="12" t="s">
        <v>3129</v>
      </c>
      <c r="R2756" s="12" t="s">
        <v>17035</v>
      </c>
      <c r="S2756" s="12" t="s">
        <v>22280</v>
      </c>
      <c r="T2756" s="12" t="s">
        <v>22281</v>
      </c>
      <c r="U2756" s="12" t="s">
        <v>1355</v>
      </c>
      <c r="V2756" s="12" t="s">
        <v>3741</v>
      </c>
      <c r="W2756" s="12" t="s">
        <v>3</v>
      </c>
      <c r="X2756" s="12" t="s">
        <v>3109</v>
      </c>
      <c r="Y2756" s="12" t="s">
        <v>3473</v>
      </c>
      <c r="Z2756" s="12" t="s">
        <v>22282</v>
      </c>
    </row>
    <row r="2757" spans="1:26">
      <c r="A2757" s="12" t="s">
        <v>909</v>
      </c>
      <c r="B2757" s="12" t="s">
        <v>22283</v>
      </c>
      <c r="C2757" s="12" t="s">
        <v>22284</v>
      </c>
      <c r="D2757" s="12" t="s">
        <v>6117</v>
      </c>
      <c r="E2757" s="12" t="s">
        <v>2050</v>
      </c>
      <c r="F2757" s="12" t="s">
        <v>20745</v>
      </c>
      <c r="G2757" s="12" t="s">
        <v>20937</v>
      </c>
      <c r="H2757" s="12" t="s">
        <v>20684</v>
      </c>
      <c r="I2757" s="12" t="s">
        <v>20684</v>
      </c>
      <c r="J2757" s="12" t="s">
        <v>20745</v>
      </c>
      <c r="K2757" s="12" t="s">
        <v>20705</v>
      </c>
      <c r="L2757" s="12" t="s">
        <v>2038</v>
      </c>
      <c r="M2757" s="12" t="s">
        <v>21489</v>
      </c>
      <c r="N2757" s="12" t="s">
        <v>3522</v>
      </c>
      <c r="O2757" s="12" t="s">
        <v>374</v>
      </c>
      <c r="P2757" s="12" t="s">
        <v>371</v>
      </c>
      <c r="Q2757" s="12" t="s">
        <v>2172</v>
      </c>
      <c r="R2757" s="12" t="s">
        <v>11569</v>
      </c>
      <c r="S2757" s="12" t="s">
        <v>22285</v>
      </c>
      <c r="T2757" s="12" t="s">
        <v>22286</v>
      </c>
      <c r="U2757" s="12" t="s">
        <v>471</v>
      </c>
      <c r="V2757" s="12" t="s">
        <v>21144</v>
      </c>
      <c r="W2757" s="12" t="s">
        <v>2</v>
      </c>
      <c r="X2757" s="12" t="s">
        <v>3500</v>
      </c>
      <c r="Y2757" s="12" t="s">
        <v>2499</v>
      </c>
      <c r="Z2757" s="12" t="s">
        <v>22287</v>
      </c>
    </row>
    <row r="2758" spans="1:26">
      <c r="A2758" s="12" t="s">
        <v>909</v>
      </c>
      <c r="B2758" s="12" t="s">
        <v>22288</v>
      </c>
      <c r="C2758" s="12" t="s">
        <v>22289</v>
      </c>
      <c r="D2758" s="12" t="s">
        <v>10428</v>
      </c>
      <c r="E2758" s="12" t="s">
        <v>2050</v>
      </c>
      <c r="F2758" s="12" t="s">
        <v>21472</v>
      </c>
      <c r="G2758" s="12" t="s">
        <v>21472</v>
      </c>
      <c r="H2758" s="12" t="s">
        <v>21472</v>
      </c>
      <c r="I2758" s="12" t="s">
        <v>21472</v>
      </c>
      <c r="J2758" s="12" t="s">
        <v>21472</v>
      </c>
      <c r="K2758" s="12" t="s">
        <v>21021</v>
      </c>
      <c r="L2758" s="12" t="s">
        <v>91</v>
      </c>
      <c r="M2758" s="12" t="s">
        <v>91</v>
      </c>
      <c r="N2758" s="12" t="s">
        <v>91</v>
      </c>
      <c r="O2758" s="12" t="s">
        <v>91</v>
      </c>
      <c r="P2758" s="12" t="s">
        <v>91</v>
      </c>
      <c r="Q2758" s="12" t="s">
        <v>5014</v>
      </c>
      <c r="R2758" s="12" t="s">
        <v>5014</v>
      </c>
      <c r="S2758" s="12" t="s">
        <v>91</v>
      </c>
      <c r="T2758" s="12" t="s">
        <v>22290</v>
      </c>
      <c r="U2758" s="12" t="s">
        <v>371</v>
      </c>
      <c r="V2758" s="12" t="s">
        <v>3522</v>
      </c>
      <c r="W2758" s="12" t="s">
        <v>91</v>
      </c>
      <c r="X2758" s="12" t="s">
        <v>22291</v>
      </c>
      <c r="Y2758" s="12" t="s">
        <v>22291</v>
      </c>
      <c r="Z2758" s="12" t="s">
        <v>91</v>
      </c>
    </row>
    <row r="2759" spans="1:26">
      <c r="A2759" s="12" t="s">
        <v>909</v>
      </c>
      <c r="B2759" s="12" t="s">
        <v>22292</v>
      </c>
      <c r="C2759" s="12" t="s">
        <v>22293</v>
      </c>
      <c r="D2759" s="12" t="s">
        <v>7468</v>
      </c>
      <c r="E2759" s="12" t="s">
        <v>1719</v>
      </c>
      <c r="F2759" s="12" t="s">
        <v>20705</v>
      </c>
      <c r="G2759" s="12" t="s">
        <v>20822</v>
      </c>
      <c r="H2759" s="12" t="s">
        <v>20784</v>
      </c>
      <c r="I2759" s="12" t="s">
        <v>20745</v>
      </c>
      <c r="J2759" s="12" t="s">
        <v>20684</v>
      </c>
      <c r="K2759" s="12" t="s">
        <v>20803</v>
      </c>
      <c r="L2759" s="12" t="s">
        <v>3522</v>
      </c>
      <c r="M2759" s="12" t="s">
        <v>1055</v>
      </c>
      <c r="N2759" s="12" t="s">
        <v>4012</v>
      </c>
      <c r="O2759" s="12" t="s">
        <v>21288</v>
      </c>
      <c r="P2759" s="12" t="s">
        <v>371</v>
      </c>
      <c r="Q2759" s="12" t="s">
        <v>375</v>
      </c>
      <c r="R2759" s="12" t="s">
        <v>5358</v>
      </c>
      <c r="S2759" s="12" t="s">
        <v>22294</v>
      </c>
      <c r="T2759" s="12" t="s">
        <v>22188</v>
      </c>
      <c r="U2759" s="12" t="s">
        <v>3025</v>
      </c>
      <c r="V2759" s="12" t="s">
        <v>2474</v>
      </c>
      <c r="W2759" s="12" t="s">
        <v>2</v>
      </c>
      <c r="X2759" s="12" t="s">
        <v>2187</v>
      </c>
      <c r="Y2759" s="12" t="s">
        <v>2573</v>
      </c>
      <c r="Z2759" s="12" t="s">
        <v>22295</v>
      </c>
    </row>
    <row r="2760" spans="1:26">
      <c r="A2760" s="12" t="s">
        <v>909</v>
      </c>
      <c r="B2760" s="12" t="s">
        <v>22296</v>
      </c>
      <c r="C2760" s="12" t="s">
        <v>22297</v>
      </c>
      <c r="D2760" s="12" t="s">
        <v>4399</v>
      </c>
      <c r="E2760" s="12" t="s">
        <v>1719</v>
      </c>
      <c r="F2760" s="12" t="s">
        <v>20705</v>
      </c>
      <c r="G2760" s="12" t="s">
        <v>20764</v>
      </c>
      <c r="H2760" s="12" t="s">
        <v>20745</v>
      </c>
      <c r="I2760" s="12" t="s">
        <v>20745</v>
      </c>
      <c r="J2760" s="12" t="s">
        <v>20764</v>
      </c>
      <c r="K2760" s="12" t="s">
        <v>20822</v>
      </c>
      <c r="L2760" s="12" t="s">
        <v>2172</v>
      </c>
      <c r="M2760" s="12" t="s">
        <v>21571</v>
      </c>
      <c r="N2760" s="12" t="s">
        <v>471</v>
      </c>
      <c r="O2760" s="12" t="s">
        <v>21054</v>
      </c>
      <c r="P2760" s="12" t="s">
        <v>371</v>
      </c>
      <c r="Q2760" s="12" t="s">
        <v>371</v>
      </c>
      <c r="R2760" s="12" t="s">
        <v>3025</v>
      </c>
      <c r="S2760" s="12" t="s">
        <v>22298</v>
      </c>
      <c r="T2760" s="12" t="s">
        <v>22299</v>
      </c>
      <c r="U2760" s="12" t="s">
        <v>6308</v>
      </c>
      <c r="V2760" s="12" t="s">
        <v>22300</v>
      </c>
      <c r="W2760" s="12" t="s">
        <v>10</v>
      </c>
      <c r="X2760" s="12" t="s">
        <v>3054</v>
      </c>
      <c r="Y2760" s="12" t="s">
        <v>4079</v>
      </c>
      <c r="Z2760" s="12" t="s">
        <v>22301</v>
      </c>
    </row>
    <row r="2761" spans="1:26">
      <c r="A2761" s="12" t="s">
        <v>909</v>
      </c>
      <c r="B2761" s="12" t="s">
        <v>20826</v>
      </c>
      <c r="C2761" s="12" t="s">
        <v>22302</v>
      </c>
      <c r="D2761" s="12" t="s">
        <v>9782</v>
      </c>
      <c r="E2761" s="12" t="s">
        <v>1719</v>
      </c>
      <c r="F2761" s="12" t="s">
        <v>20932</v>
      </c>
      <c r="G2761" s="12" t="s">
        <v>20897</v>
      </c>
      <c r="H2761" s="12" t="s">
        <v>20725</v>
      </c>
      <c r="I2761" s="12" t="s">
        <v>21472</v>
      </c>
      <c r="J2761" s="12" t="s">
        <v>20663</v>
      </c>
      <c r="K2761" s="12" t="s">
        <v>20663</v>
      </c>
      <c r="L2761" s="12" t="s">
        <v>2773</v>
      </c>
      <c r="M2761" s="12" t="s">
        <v>1417</v>
      </c>
      <c r="N2761" s="12" t="s">
        <v>371</v>
      </c>
      <c r="O2761" s="12" t="s">
        <v>91</v>
      </c>
      <c r="P2761" s="12" t="s">
        <v>371</v>
      </c>
      <c r="Q2761" s="12" t="s">
        <v>3522</v>
      </c>
      <c r="R2761" s="12" t="s">
        <v>5511</v>
      </c>
      <c r="S2761" s="12" t="s">
        <v>22303</v>
      </c>
      <c r="T2761" s="12" t="s">
        <v>22304</v>
      </c>
      <c r="U2761" s="12" t="s">
        <v>17112</v>
      </c>
      <c r="V2761" s="12" t="s">
        <v>17112</v>
      </c>
      <c r="W2761" s="12" t="s">
        <v>10</v>
      </c>
      <c r="X2761" s="12" t="s">
        <v>2500</v>
      </c>
      <c r="Y2761" s="12" t="s">
        <v>4172</v>
      </c>
      <c r="Z2761" s="12" t="s">
        <v>22305</v>
      </c>
    </row>
    <row r="2762" spans="1:26">
      <c r="A2762" s="12" t="s">
        <v>909</v>
      </c>
      <c r="B2762" s="12" t="s">
        <v>20808</v>
      </c>
      <c r="C2762" s="12" t="s">
        <v>22306</v>
      </c>
      <c r="D2762" s="12" t="s">
        <v>11096</v>
      </c>
      <c r="E2762" s="12" t="s">
        <v>1719</v>
      </c>
      <c r="F2762" s="12" t="s">
        <v>20915</v>
      </c>
      <c r="G2762" s="12" t="s">
        <v>20841</v>
      </c>
      <c r="H2762" s="12" t="s">
        <v>20764</v>
      </c>
      <c r="I2762" s="12" t="s">
        <v>20663</v>
      </c>
      <c r="J2762" s="12" t="s">
        <v>20663</v>
      </c>
      <c r="K2762" s="12" t="s">
        <v>20684</v>
      </c>
      <c r="L2762" s="12" t="s">
        <v>3442</v>
      </c>
      <c r="M2762" s="12" t="s">
        <v>374</v>
      </c>
      <c r="N2762" s="12" t="s">
        <v>2315</v>
      </c>
      <c r="O2762" s="12" t="s">
        <v>21327</v>
      </c>
      <c r="P2762" s="12" t="s">
        <v>371</v>
      </c>
      <c r="Q2762" s="12" t="s">
        <v>371</v>
      </c>
      <c r="R2762" s="12" t="s">
        <v>4137</v>
      </c>
      <c r="S2762" s="12" t="s">
        <v>22307</v>
      </c>
      <c r="T2762" s="12" t="s">
        <v>22308</v>
      </c>
      <c r="U2762" s="12" t="s">
        <v>11457</v>
      </c>
      <c r="V2762" s="12" t="s">
        <v>11457</v>
      </c>
      <c r="W2762" s="12" t="s">
        <v>2</v>
      </c>
      <c r="X2762" s="12" t="s">
        <v>3701</v>
      </c>
      <c r="Y2762" s="12" t="s">
        <v>1326</v>
      </c>
      <c r="Z2762" s="12" t="s">
        <v>22309</v>
      </c>
    </row>
    <row r="2763" spans="1:26">
      <c r="A2763" s="12" t="s">
        <v>909</v>
      </c>
      <c r="B2763" s="12" t="s">
        <v>22310</v>
      </c>
      <c r="C2763" s="12" t="s">
        <v>22311</v>
      </c>
      <c r="D2763" s="12" t="s">
        <v>3734</v>
      </c>
      <c r="E2763" s="12" t="s">
        <v>1719</v>
      </c>
      <c r="F2763" s="12" t="s">
        <v>20879</v>
      </c>
      <c r="G2763" s="12" t="s">
        <v>20860</v>
      </c>
      <c r="H2763" s="12" t="s">
        <v>20745</v>
      </c>
      <c r="I2763" s="12" t="s">
        <v>20663</v>
      </c>
      <c r="J2763" s="12" t="s">
        <v>20705</v>
      </c>
      <c r="K2763" s="12" t="s">
        <v>20684</v>
      </c>
      <c r="L2763" s="12" t="s">
        <v>2315</v>
      </c>
      <c r="M2763" s="12" t="s">
        <v>379</v>
      </c>
      <c r="N2763" s="12" t="s">
        <v>3663</v>
      </c>
      <c r="O2763" s="12" t="s">
        <v>379</v>
      </c>
      <c r="P2763" s="12" t="s">
        <v>2315</v>
      </c>
      <c r="Q2763" s="12" t="s">
        <v>371</v>
      </c>
      <c r="R2763" s="12" t="s">
        <v>3551</v>
      </c>
      <c r="S2763" s="12" t="s">
        <v>22312</v>
      </c>
      <c r="T2763" s="12" t="s">
        <v>22313</v>
      </c>
      <c r="U2763" s="12" t="s">
        <v>11503</v>
      </c>
      <c r="V2763" s="12" t="s">
        <v>11457</v>
      </c>
      <c r="W2763" s="12" t="s">
        <v>11</v>
      </c>
      <c r="X2763" s="12" t="s">
        <v>3905</v>
      </c>
      <c r="Y2763" s="12" t="s">
        <v>3768</v>
      </c>
      <c r="Z2763" s="12" t="s">
        <v>22314</v>
      </c>
    </row>
    <row r="2764" spans="1:26">
      <c r="A2764" s="12" t="s">
        <v>909</v>
      </c>
      <c r="B2764" s="12" t="s">
        <v>22315</v>
      </c>
      <c r="C2764" s="12" t="s">
        <v>22316</v>
      </c>
      <c r="D2764" s="12" t="s">
        <v>3373</v>
      </c>
      <c r="E2764" s="12" t="s">
        <v>1719</v>
      </c>
      <c r="F2764" s="12" t="s">
        <v>20663</v>
      </c>
      <c r="G2764" s="12" t="s">
        <v>20705</v>
      </c>
      <c r="H2764" s="12" t="s">
        <v>20822</v>
      </c>
      <c r="I2764" s="12" t="s">
        <v>20684</v>
      </c>
      <c r="J2764" s="12" t="s">
        <v>20784</v>
      </c>
      <c r="K2764" s="12" t="s">
        <v>20879</v>
      </c>
      <c r="L2764" s="12" t="s">
        <v>3522</v>
      </c>
      <c r="M2764" s="12" t="s">
        <v>379</v>
      </c>
      <c r="N2764" s="12" t="s">
        <v>2172</v>
      </c>
      <c r="O2764" s="12" t="s">
        <v>374</v>
      </c>
      <c r="P2764" s="12" t="s">
        <v>3583</v>
      </c>
      <c r="Q2764" s="12" t="s">
        <v>431</v>
      </c>
      <c r="R2764" s="12" t="s">
        <v>4390</v>
      </c>
      <c r="S2764" s="12" t="s">
        <v>22317</v>
      </c>
      <c r="T2764" s="12" t="s">
        <v>22318</v>
      </c>
      <c r="U2764" s="12" t="s">
        <v>22300</v>
      </c>
      <c r="V2764" s="12" t="s">
        <v>4495</v>
      </c>
      <c r="W2764" s="12" t="s">
        <v>10</v>
      </c>
      <c r="X2764" s="12" t="s">
        <v>2004</v>
      </c>
      <c r="Y2764" s="12" t="s">
        <v>2005</v>
      </c>
      <c r="Z2764" s="12" t="s">
        <v>22319</v>
      </c>
    </row>
    <row r="2765" spans="1:26">
      <c r="A2765" s="12" t="s">
        <v>909</v>
      </c>
      <c r="B2765" s="12" t="s">
        <v>22320</v>
      </c>
      <c r="C2765" s="12" t="s">
        <v>22321</v>
      </c>
      <c r="D2765" s="12" t="s">
        <v>10803</v>
      </c>
      <c r="E2765" s="12" t="s">
        <v>1719</v>
      </c>
      <c r="F2765" s="12" t="s">
        <v>20803</v>
      </c>
      <c r="G2765" s="12" t="s">
        <v>20937</v>
      </c>
      <c r="H2765" s="12" t="s">
        <v>20705</v>
      </c>
      <c r="I2765" s="12" t="s">
        <v>20663</v>
      </c>
      <c r="J2765" s="12" t="s">
        <v>20663</v>
      </c>
      <c r="K2765" s="12" t="s">
        <v>20705</v>
      </c>
      <c r="L2765" s="12" t="s">
        <v>4261</v>
      </c>
      <c r="M2765" s="12" t="s">
        <v>21489</v>
      </c>
      <c r="N2765" s="12" t="s">
        <v>2172</v>
      </c>
      <c r="O2765" s="12" t="s">
        <v>379</v>
      </c>
      <c r="P2765" s="12" t="s">
        <v>371</v>
      </c>
      <c r="Q2765" s="12" t="s">
        <v>371</v>
      </c>
      <c r="R2765" s="12" t="s">
        <v>375</v>
      </c>
      <c r="S2765" s="12" t="s">
        <v>21529</v>
      </c>
      <c r="T2765" s="12" t="s">
        <v>22322</v>
      </c>
      <c r="U2765" s="12" t="s">
        <v>11457</v>
      </c>
      <c r="V2765" s="12" t="s">
        <v>17143</v>
      </c>
      <c r="W2765" s="12" t="s">
        <v>10</v>
      </c>
      <c r="X2765" s="12" t="s">
        <v>2352</v>
      </c>
      <c r="Y2765" s="12" t="s">
        <v>2634</v>
      </c>
      <c r="Z2765" s="12" t="s">
        <v>22323</v>
      </c>
    </row>
    <row r="2766" spans="1:26">
      <c r="A2766" s="12" t="s">
        <v>909</v>
      </c>
      <c r="B2766" s="12" t="s">
        <v>22324</v>
      </c>
      <c r="C2766" s="12" t="s">
        <v>22325</v>
      </c>
      <c r="D2766" s="12" t="s">
        <v>13319</v>
      </c>
      <c r="E2766" s="12" t="s">
        <v>1719</v>
      </c>
      <c r="F2766" s="12" t="s">
        <v>20897</v>
      </c>
      <c r="G2766" s="12" t="s">
        <v>20967</v>
      </c>
      <c r="H2766" s="12" t="s">
        <v>20684</v>
      </c>
      <c r="I2766" s="12" t="s">
        <v>20684</v>
      </c>
      <c r="J2766" s="12" t="s">
        <v>21472</v>
      </c>
      <c r="K2766" s="12" t="s">
        <v>21472</v>
      </c>
      <c r="L2766" s="12" t="s">
        <v>5189</v>
      </c>
      <c r="M2766" s="12" t="s">
        <v>1341</v>
      </c>
      <c r="N2766" s="12" t="s">
        <v>371</v>
      </c>
      <c r="O2766" s="12" t="s">
        <v>374</v>
      </c>
      <c r="P2766" s="12" t="s">
        <v>91</v>
      </c>
      <c r="Q2766" s="12" t="s">
        <v>91</v>
      </c>
      <c r="R2766" s="12" t="s">
        <v>9730</v>
      </c>
      <c r="S2766" s="12" t="s">
        <v>22326</v>
      </c>
      <c r="T2766" s="12" t="s">
        <v>22327</v>
      </c>
      <c r="U2766" s="12" t="s">
        <v>11457</v>
      </c>
      <c r="V2766" s="12" t="s">
        <v>371</v>
      </c>
      <c r="W2766" s="12" t="s">
        <v>10</v>
      </c>
      <c r="X2766" s="12" t="s">
        <v>1267</v>
      </c>
      <c r="Y2766" s="12" t="s">
        <v>4053</v>
      </c>
      <c r="Z2766" s="12" t="s">
        <v>22328</v>
      </c>
    </row>
    <row r="2767" spans="1:26">
      <c r="A2767" s="12" t="s">
        <v>909</v>
      </c>
      <c r="B2767" s="12" t="s">
        <v>22329</v>
      </c>
      <c r="C2767" s="12" t="s">
        <v>22330</v>
      </c>
      <c r="D2767" s="12" t="s">
        <v>15129</v>
      </c>
      <c r="E2767" s="12" t="s">
        <v>2159</v>
      </c>
      <c r="F2767" s="12" t="s">
        <v>20803</v>
      </c>
      <c r="G2767" s="12" t="s">
        <v>20932</v>
      </c>
      <c r="H2767" s="12" t="s">
        <v>20803</v>
      </c>
      <c r="I2767" s="12" t="s">
        <v>20663</v>
      </c>
      <c r="J2767" s="12" t="s">
        <v>21472</v>
      </c>
      <c r="K2767" s="12" t="s">
        <v>20663</v>
      </c>
      <c r="L2767" s="12" t="s">
        <v>4261</v>
      </c>
      <c r="M2767" s="12" t="s">
        <v>21759</v>
      </c>
      <c r="N2767" s="12" t="s">
        <v>431</v>
      </c>
      <c r="O2767" s="12" t="s">
        <v>21327</v>
      </c>
      <c r="P2767" s="12" t="s">
        <v>91</v>
      </c>
      <c r="Q2767" s="12" t="s">
        <v>371</v>
      </c>
      <c r="R2767" s="12" t="s">
        <v>16920</v>
      </c>
      <c r="S2767" s="12" t="s">
        <v>22331</v>
      </c>
      <c r="T2767" s="12" t="s">
        <v>22332</v>
      </c>
      <c r="U2767" s="12" t="s">
        <v>17186</v>
      </c>
      <c r="V2767" s="12" t="s">
        <v>17186</v>
      </c>
      <c r="W2767" s="12" t="s">
        <v>10</v>
      </c>
      <c r="X2767" s="12" t="s">
        <v>2082</v>
      </c>
      <c r="Y2767" s="12" t="s">
        <v>1623</v>
      </c>
      <c r="Z2767" s="12" t="s">
        <v>22333</v>
      </c>
    </row>
    <row r="2768" spans="1:26">
      <c r="A2768" s="12" t="s">
        <v>909</v>
      </c>
      <c r="B2768" s="12" t="s">
        <v>22334</v>
      </c>
      <c r="C2768" s="12" t="s">
        <v>22335</v>
      </c>
      <c r="D2768" s="12" t="s">
        <v>7410</v>
      </c>
      <c r="E2768" s="12" t="s">
        <v>2137</v>
      </c>
      <c r="F2768" s="12" t="s">
        <v>20745</v>
      </c>
      <c r="G2768" s="12" t="s">
        <v>20897</v>
      </c>
      <c r="H2768" s="12" t="s">
        <v>20705</v>
      </c>
      <c r="I2768" s="12" t="s">
        <v>20663</v>
      </c>
      <c r="J2768" s="12" t="s">
        <v>20725</v>
      </c>
      <c r="K2768" s="12" t="s">
        <v>20764</v>
      </c>
      <c r="L2768" s="12" t="s">
        <v>2773</v>
      </c>
      <c r="M2768" s="12" t="s">
        <v>21399</v>
      </c>
      <c r="N2768" s="12" t="s">
        <v>2315</v>
      </c>
      <c r="O2768" s="12" t="s">
        <v>21327</v>
      </c>
      <c r="P2768" s="12" t="s">
        <v>431</v>
      </c>
      <c r="Q2768" s="12" t="s">
        <v>4088</v>
      </c>
      <c r="R2768" s="12" t="s">
        <v>6659</v>
      </c>
      <c r="S2768" s="12" t="s">
        <v>22336</v>
      </c>
      <c r="T2768" s="12" t="s">
        <v>22337</v>
      </c>
      <c r="U2768" s="12" t="s">
        <v>22338</v>
      </c>
      <c r="V2768" s="12" t="s">
        <v>5283</v>
      </c>
      <c r="W2768" s="12" t="s">
        <v>3</v>
      </c>
      <c r="X2768" s="12" t="s">
        <v>4009</v>
      </c>
      <c r="Y2768" s="12" t="s">
        <v>3125</v>
      </c>
      <c r="Z2768" s="12" t="s">
        <v>22339</v>
      </c>
    </row>
    <row r="2769" spans="1:26">
      <c r="A2769" s="12" t="s">
        <v>909</v>
      </c>
      <c r="B2769" s="12" t="s">
        <v>20751</v>
      </c>
      <c r="C2769" s="12" t="s">
        <v>22340</v>
      </c>
      <c r="D2769" s="12" t="s">
        <v>5689</v>
      </c>
      <c r="E2769" s="12" t="s">
        <v>2137</v>
      </c>
      <c r="F2769" s="12" t="s">
        <v>20822</v>
      </c>
      <c r="G2769" s="12" t="s">
        <v>20784</v>
      </c>
      <c r="H2769" s="12" t="s">
        <v>20860</v>
      </c>
      <c r="I2769" s="12" t="s">
        <v>20684</v>
      </c>
      <c r="J2769" s="12" t="s">
        <v>20684</v>
      </c>
      <c r="K2769" s="12" t="s">
        <v>20663</v>
      </c>
      <c r="L2769" s="12" t="s">
        <v>2730</v>
      </c>
      <c r="M2769" s="12" t="s">
        <v>21220</v>
      </c>
      <c r="N2769" s="12" t="s">
        <v>5802</v>
      </c>
      <c r="O2769" s="12" t="s">
        <v>379</v>
      </c>
      <c r="P2769" s="12" t="s">
        <v>371</v>
      </c>
      <c r="Q2769" s="12" t="s">
        <v>371</v>
      </c>
      <c r="R2769" s="12" t="s">
        <v>375</v>
      </c>
      <c r="S2769" s="12" t="s">
        <v>21893</v>
      </c>
      <c r="T2769" s="12" t="s">
        <v>22267</v>
      </c>
      <c r="U2769" s="12" t="s">
        <v>4481</v>
      </c>
      <c r="V2769" s="12" t="s">
        <v>22341</v>
      </c>
      <c r="W2769" s="12" t="s">
        <v>3</v>
      </c>
      <c r="X2769" s="12" t="s">
        <v>2529</v>
      </c>
      <c r="Y2769" s="12" t="s">
        <v>2059</v>
      </c>
      <c r="Z2769" s="12" t="s">
        <v>22342</v>
      </c>
    </row>
    <row r="2770" spans="1:26">
      <c r="A2770" s="12" t="s">
        <v>909</v>
      </c>
      <c r="B2770" s="12" t="s">
        <v>22343</v>
      </c>
      <c r="C2770" s="12" t="s">
        <v>22344</v>
      </c>
      <c r="D2770" s="12" t="s">
        <v>4385</v>
      </c>
      <c r="E2770" s="12" t="s">
        <v>2137</v>
      </c>
      <c r="F2770" s="12" t="s">
        <v>20684</v>
      </c>
      <c r="G2770" s="12" t="s">
        <v>20705</v>
      </c>
      <c r="H2770" s="12" t="s">
        <v>20764</v>
      </c>
      <c r="I2770" s="12" t="s">
        <v>20764</v>
      </c>
      <c r="J2770" s="12" t="s">
        <v>20784</v>
      </c>
      <c r="K2770" s="12" t="s">
        <v>20803</v>
      </c>
      <c r="L2770" s="12" t="s">
        <v>3522</v>
      </c>
      <c r="M2770" s="12" t="s">
        <v>21571</v>
      </c>
      <c r="N2770" s="12" t="s">
        <v>375</v>
      </c>
      <c r="O2770" s="12" t="s">
        <v>374</v>
      </c>
      <c r="P2770" s="12" t="s">
        <v>371</v>
      </c>
      <c r="Q2770" s="12" t="s">
        <v>431</v>
      </c>
      <c r="R2770" s="12" t="s">
        <v>3363</v>
      </c>
      <c r="S2770" s="12" t="s">
        <v>22345</v>
      </c>
      <c r="T2770" s="12" t="s">
        <v>22346</v>
      </c>
      <c r="U2770" s="12" t="s">
        <v>22347</v>
      </c>
      <c r="V2770" s="12" t="s">
        <v>431</v>
      </c>
      <c r="W2770" s="12" t="s">
        <v>10</v>
      </c>
      <c r="X2770" s="12" t="s">
        <v>2615</v>
      </c>
      <c r="Y2770" s="12" t="s">
        <v>1982</v>
      </c>
      <c r="Z2770" s="12" t="s">
        <v>22348</v>
      </c>
    </row>
    <row r="2771" spans="1:26">
      <c r="A2771" s="12" t="s">
        <v>909</v>
      </c>
      <c r="B2771" s="12" t="s">
        <v>22349</v>
      </c>
      <c r="C2771" s="12" t="s">
        <v>22350</v>
      </c>
      <c r="D2771" s="12" t="s">
        <v>13756</v>
      </c>
      <c r="E2771" s="12" t="s">
        <v>2137</v>
      </c>
      <c r="F2771" s="12" t="s">
        <v>20915</v>
      </c>
      <c r="G2771" s="12" t="s">
        <v>20897</v>
      </c>
      <c r="H2771" s="12" t="s">
        <v>20725</v>
      </c>
      <c r="I2771" s="12" t="s">
        <v>20663</v>
      </c>
      <c r="J2771" s="12" t="s">
        <v>21472</v>
      </c>
      <c r="K2771" s="12" t="s">
        <v>21472</v>
      </c>
      <c r="L2771" s="12" t="s">
        <v>4769</v>
      </c>
      <c r="M2771" s="12" t="s">
        <v>22351</v>
      </c>
      <c r="N2771" s="12" t="s">
        <v>431</v>
      </c>
      <c r="O2771" s="12" t="s">
        <v>21327</v>
      </c>
      <c r="P2771" s="12" t="s">
        <v>91</v>
      </c>
      <c r="Q2771" s="12" t="s">
        <v>91</v>
      </c>
      <c r="R2771" s="12" t="s">
        <v>2696</v>
      </c>
      <c r="S2771" s="12" t="s">
        <v>22352</v>
      </c>
      <c r="T2771" s="12" t="s">
        <v>22353</v>
      </c>
      <c r="U2771" s="12" t="s">
        <v>22341</v>
      </c>
      <c r="V2771" s="12" t="s">
        <v>371</v>
      </c>
      <c r="W2771" s="12" t="s">
        <v>10</v>
      </c>
      <c r="X2771" s="12" t="s">
        <v>2551</v>
      </c>
      <c r="Y2771" s="12" t="s">
        <v>2692</v>
      </c>
      <c r="Z2771" s="12" t="s">
        <v>22354</v>
      </c>
    </row>
    <row r="2772" spans="1:26">
      <c r="A2772" s="12" t="s">
        <v>909</v>
      </c>
      <c r="B2772" s="12" t="s">
        <v>20846</v>
      </c>
      <c r="C2772" s="12" t="s">
        <v>22355</v>
      </c>
      <c r="D2772" s="12" t="s">
        <v>5184</v>
      </c>
      <c r="E2772" s="12" t="s">
        <v>2114</v>
      </c>
      <c r="F2772" s="12" t="s">
        <v>20937</v>
      </c>
      <c r="G2772" s="12" t="s">
        <v>20803</v>
      </c>
      <c r="H2772" s="12" t="s">
        <v>20705</v>
      </c>
      <c r="I2772" s="12" t="s">
        <v>20663</v>
      </c>
      <c r="J2772" s="12" t="s">
        <v>21472</v>
      </c>
      <c r="K2772" s="12" t="s">
        <v>20663</v>
      </c>
      <c r="L2772" s="12" t="s">
        <v>2884</v>
      </c>
      <c r="M2772" s="12" t="s">
        <v>374</v>
      </c>
      <c r="N2772" s="12" t="s">
        <v>3522</v>
      </c>
      <c r="O2772" s="12" t="s">
        <v>379</v>
      </c>
      <c r="P2772" s="12" t="s">
        <v>91</v>
      </c>
      <c r="Q2772" s="12" t="s">
        <v>371</v>
      </c>
      <c r="R2772" s="12" t="s">
        <v>22356</v>
      </c>
      <c r="S2772" s="12" t="s">
        <v>22357</v>
      </c>
      <c r="T2772" s="12" t="s">
        <v>22358</v>
      </c>
      <c r="U2772" s="12" t="s">
        <v>21907</v>
      </c>
      <c r="V2772" s="12" t="s">
        <v>21907</v>
      </c>
      <c r="W2772" s="12" t="s">
        <v>4</v>
      </c>
      <c r="X2772" s="12" t="s">
        <v>4172</v>
      </c>
      <c r="Y2772" s="12" t="s">
        <v>1267</v>
      </c>
      <c r="Z2772" s="12" t="s">
        <v>22359</v>
      </c>
    </row>
    <row r="2773" spans="1:26">
      <c r="A2773" s="12" t="s">
        <v>909</v>
      </c>
      <c r="B2773" s="12" t="s">
        <v>22360</v>
      </c>
      <c r="C2773" s="12" t="s">
        <v>22361</v>
      </c>
      <c r="D2773" s="12" t="s">
        <v>13445</v>
      </c>
      <c r="E2773" s="12" t="s">
        <v>2114</v>
      </c>
      <c r="F2773" s="12" t="s">
        <v>20822</v>
      </c>
      <c r="G2773" s="12" t="s">
        <v>20841</v>
      </c>
      <c r="H2773" s="12" t="s">
        <v>20822</v>
      </c>
      <c r="I2773" s="12" t="s">
        <v>20705</v>
      </c>
      <c r="J2773" s="12" t="s">
        <v>21472</v>
      </c>
      <c r="K2773" s="12" t="s">
        <v>21472</v>
      </c>
      <c r="L2773" s="12" t="s">
        <v>2315</v>
      </c>
      <c r="M2773" s="12" t="s">
        <v>21288</v>
      </c>
      <c r="N2773" s="12" t="s">
        <v>2172</v>
      </c>
      <c r="O2773" s="12" t="s">
        <v>21178</v>
      </c>
      <c r="P2773" s="12" t="s">
        <v>91</v>
      </c>
      <c r="Q2773" s="12" t="s">
        <v>91</v>
      </c>
      <c r="R2773" s="12" t="s">
        <v>5827</v>
      </c>
      <c r="S2773" s="12" t="s">
        <v>22362</v>
      </c>
      <c r="T2773" s="12" t="s">
        <v>22172</v>
      </c>
      <c r="U2773" s="12" t="s">
        <v>5589</v>
      </c>
      <c r="V2773" s="12" t="s">
        <v>371</v>
      </c>
      <c r="W2773" s="12" t="s">
        <v>3</v>
      </c>
      <c r="X2773" s="12" t="s">
        <v>3783</v>
      </c>
      <c r="Y2773" s="12" t="s">
        <v>4131</v>
      </c>
      <c r="Z2773" s="12" t="s">
        <v>22363</v>
      </c>
    </row>
    <row r="2774" spans="1:26">
      <c r="A2774" s="12" t="s">
        <v>909</v>
      </c>
      <c r="B2774" s="12" t="s">
        <v>22364</v>
      </c>
      <c r="C2774" s="12" t="s">
        <v>22365</v>
      </c>
      <c r="D2774" s="12" t="s">
        <v>11568</v>
      </c>
      <c r="E2774" s="12" t="s">
        <v>2114</v>
      </c>
      <c r="F2774" s="12" t="s">
        <v>20879</v>
      </c>
      <c r="G2774" s="12" t="s">
        <v>20879</v>
      </c>
      <c r="H2774" s="12" t="s">
        <v>20725</v>
      </c>
      <c r="I2774" s="12" t="s">
        <v>20684</v>
      </c>
      <c r="J2774" s="12" t="s">
        <v>21472</v>
      </c>
      <c r="K2774" s="12" t="s">
        <v>20663</v>
      </c>
      <c r="L2774" s="12" t="s">
        <v>2172</v>
      </c>
      <c r="M2774" s="12" t="s">
        <v>21297</v>
      </c>
      <c r="N2774" s="12" t="s">
        <v>431</v>
      </c>
      <c r="O2774" s="12" t="s">
        <v>21327</v>
      </c>
      <c r="P2774" s="12" t="s">
        <v>91</v>
      </c>
      <c r="Q2774" s="12" t="s">
        <v>371</v>
      </c>
      <c r="R2774" s="12" t="s">
        <v>3649</v>
      </c>
      <c r="S2774" s="12" t="s">
        <v>22366</v>
      </c>
      <c r="T2774" s="12" t="s">
        <v>22367</v>
      </c>
      <c r="U2774" s="12" t="s">
        <v>17468</v>
      </c>
      <c r="V2774" s="12" t="s">
        <v>21907</v>
      </c>
      <c r="W2774" s="12" t="s">
        <v>3</v>
      </c>
      <c r="X2774" s="12" t="s">
        <v>1883</v>
      </c>
      <c r="Y2774" s="12" t="s">
        <v>6524</v>
      </c>
      <c r="Z2774" s="12" t="s">
        <v>22368</v>
      </c>
    </row>
    <row r="2775" spans="1:26">
      <c r="A2775" s="12" t="s">
        <v>909</v>
      </c>
      <c r="B2775" s="12" t="s">
        <v>22369</v>
      </c>
      <c r="C2775" s="12" t="s">
        <v>22370</v>
      </c>
      <c r="D2775" s="12" t="s">
        <v>6866</v>
      </c>
      <c r="E2775" s="12" t="s">
        <v>2114</v>
      </c>
      <c r="F2775" s="12" t="s">
        <v>20897</v>
      </c>
      <c r="G2775" s="12" t="s">
        <v>20879</v>
      </c>
      <c r="H2775" s="12" t="s">
        <v>20684</v>
      </c>
      <c r="I2775" s="12" t="s">
        <v>20663</v>
      </c>
      <c r="J2775" s="12" t="s">
        <v>20705</v>
      </c>
      <c r="K2775" s="12" t="s">
        <v>21472</v>
      </c>
      <c r="L2775" s="12" t="s">
        <v>7226</v>
      </c>
      <c r="M2775" s="12" t="s">
        <v>374</v>
      </c>
      <c r="N2775" s="12" t="s">
        <v>3522</v>
      </c>
      <c r="O2775" s="12" t="s">
        <v>21327</v>
      </c>
      <c r="P2775" s="12" t="s">
        <v>2172</v>
      </c>
      <c r="Q2775" s="12" t="s">
        <v>91</v>
      </c>
      <c r="R2775" s="12" t="s">
        <v>7886</v>
      </c>
      <c r="S2775" s="12" t="s">
        <v>21529</v>
      </c>
      <c r="T2775" s="12" t="s">
        <v>22371</v>
      </c>
      <c r="U2775" s="12" t="s">
        <v>5320</v>
      </c>
      <c r="V2775" s="12" t="s">
        <v>371</v>
      </c>
      <c r="W2775" s="12" t="s">
        <v>2</v>
      </c>
      <c r="X2775" s="12" t="s">
        <v>3157</v>
      </c>
      <c r="Y2775" s="12" t="s">
        <v>3237</v>
      </c>
      <c r="Z2775" s="12" t="s">
        <v>22372</v>
      </c>
    </row>
    <row r="2776" spans="1:26">
      <c r="A2776" s="12" t="s">
        <v>909</v>
      </c>
      <c r="B2776" s="12" t="s">
        <v>22373</v>
      </c>
      <c r="C2776" s="12" t="s">
        <v>22374</v>
      </c>
      <c r="D2776" s="12" t="s">
        <v>6611</v>
      </c>
      <c r="E2776" s="12" t="s">
        <v>2114</v>
      </c>
      <c r="F2776" s="12" t="s">
        <v>20705</v>
      </c>
      <c r="G2776" s="12" t="s">
        <v>20841</v>
      </c>
      <c r="H2776" s="12" t="s">
        <v>20764</v>
      </c>
      <c r="I2776" s="12" t="s">
        <v>20764</v>
      </c>
      <c r="J2776" s="12" t="s">
        <v>20705</v>
      </c>
      <c r="K2776" s="12" t="s">
        <v>20705</v>
      </c>
      <c r="L2776" s="12" t="s">
        <v>3522</v>
      </c>
      <c r="M2776" s="12" t="s">
        <v>374</v>
      </c>
      <c r="N2776" s="12" t="s">
        <v>375</v>
      </c>
      <c r="O2776" s="12" t="s">
        <v>21178</v>
      </c>
      <c r="P2776" s="12" t="s">
        <v>371</v>
      </c>
      <c r="Q2776" s="12" t="s">
        <v>2172</v>
      </c>
      <c r="R2776" s="12" t="s">
        <v>5827</v>
      </c>
      <c r="S2776" s="12" t="s">
        <v>22375</v>
      </c>
      <c r="T2776" s="12" t="s">
        <v>22188</v>
      </c>
      <c r="U2776" s="12" t="s">
        <v>22376</v>
      </c>
      <c r="V2776" s="12" t="s">
        <v>5589</v>
      </c>
      <c r="W2776" s="12" t="s">
        <v>3</v>
      </c>
      <c r="X2776" s="12" t="s">
        <v>2246</v>
      </c>
      <c r="Y2776" s="12" t="s">
        <v>3990</v>
      </c>
      <c r="Z2776" s="12" t="s">
        <v>22377</v>
      </c>
    </row>
    <row r="2777" spans="1:26">
      <c r="A2777" s="12" t="s">
        <v>909</v>
      </c>
      <c r="B2777" s="12" t="s">
        <v>20900</v>
      </c>
      <c r="C2777" s="12" t="s">
        <v>22378</v>
      </c>
      <c r="D2777" s="12" t="s">
        <v>5585</v>
      </c>
      <c r="E2777" s="12" t="s">
        <v>2074</v>
      </c>
      <c r="F2777" s="12" t="s">
        <v>20663</v>
      </c>
      <c r="G2777" s="12" t="s">
        <v>20705</v>
      </c>
      <c r="H2777" s="12" t="s">
        <v>20784</v>
      </c>
      <c r="I2777" s="12" t="s">
        <v>20745</v>
      </c>
      <c r="J2777" s="12" t="s">
        <v>20879</v>
      </c>
      <c r="K2777" s="12" t="s">
        <v>20663</v>
      </c>
      <c r="L2777" s="12" t="s">
        <v>371</v>
      </c>
      <c r="M2777" s="12" t="s">
        <v>21327</v>
      </c>
      <c r="N2777" s="12" t="s">
        <v>3442</v>
      </c>
      <c r="O2777" s="12" t="s">
        <v>21327</v>
      </c>
      <c r="P2777" s="12" t="s">
        <v>3130</v>
      </c>
      <c r="Q2777" s="12" t="s">
        <v>371</v>
      </c>
      <c r="R2777" s="12" t="s">
        <v>2829</v>
      </c>
      <c r="S2777" s="12" t="s">
        <v>22379</v>
      </c>
      <c r="T2777" s="12" t="s">
        <v>22380</v>
      </c>
      <c r="U2777" s="12" t="s">
        <v>3213</v>
      </c>
      <c r="V2777" s="12" t="s">
        <v>3426</v>
      </c>
      <c r="W2777" s="12" t="s">
        <v>3</v>
      </c>
      <c r="X2777" s="12" t="s">
        <v>2550</v>
      </c>
      <c r="Y2777" s="12" t="s">
        <v>1120</v>
      </c>
      <c r="Z2777" s="12" t="s">
        <v>22381</v>
      </c>
    </row>
    <row r="2778" spans="1:26">
      <c r="A2778" s="12" t="s">
        <v>909</v>
      </c>
      <c r="B2778" s="12" t="s">
        <v>22382</v>
      </c>
      <c r="C2778" s="12" t="s">
        <v>22383</v>
      </c>
      <c r="D2778" s="12" t="s">
        <v>3356</v>
      </c>
      <c r="E2778" s="12" t="s">
        <v>2074</v>
      </c>
      <c r="F2778" s="12" t="s">
        <v>20937</v>
      </c>
      <c r="G2778" s="12" t="s">
        <v>20764</v>
      </c>
      <c r="H2778" s="12" t="s">
        <v>20663</v>
      </c>
      <c r="I2778" s="12" t="s">
        <v>20705</v>
      </c>
      <c r="J2778" s="12" t="s">
        <v>20663</v>
      </c>
      <c r="K2778" s="12" t="s">
        <v>21472</v>
      </c>
      <c r="L2778" s="12" t="s">
        <v>3998</v>
      </c>
      <c r="M2778" s="12" t="s">
        <v>21327</v>
      </c>
      <c r="N2778" s="12" t="s">
        <v>371</v>
      </c>
      <c r="O2778" s="12" t="s">
        <v>21571</v>
      </c>
      <c r="P2778" s="12" t="s">
        <v>371</v>
      </c>
      <c r="Q2778" s="12" t="s">
        <v>91</v>
      </c>
      <c r="R2778" s="12" t="s">
        <v>5100</v>
      </c>
      <c r="S2778" s="12" t="s">
        <v>22384</v>
      </c>
      <c r="T2778" s="12" t="s">
        <v>22385</v>
      </c>
      <c r="U2778" s="12" t="s">
        <v>2829</v>
      </c>
      <c r="V2778" s="12" t="s">
        <v>371</v>
      </c>
      <c r="W2778" s="12" t="s">
        <v>3</v>
      </c>
      <c r="X2778" s="12" t="s">
        <v>2687</v>
      </c>
      <c r="Y2778" s="12" t="s">
        <v>2461</v>
      </c>
      <c r="Z2778" s="12" t="s">
        <v>22386</v>
      </c>
    </row>
    <row r="2779" spans="1:26">
      <c r="A2779" s="12" t="s">
        <v>909</v>
      </c>
      <c r="B2779" s="12" t="s">
        <v>22387</v>
      </c>
      <c r="C2779" s="12" t="s">
        <v>22388</v>
      </c>
      <c r="D2779" s="12" t="s">
        <v>5977</v>
      </c>
      <c r="E2779" s="12" t="s">
        <v>2074</v>
      </c>
      <c r="F2779" s="12" t="s">
        <v>21085</v>
      </c>
      <c r="G2779" s="12" t="s">
        <v>20705</v>
      </c>
      <c r="H2779" s="12" t="s">
        <v>20663</v>
      </c>
      <c r="I2779" s="12" t="s">
        <v>21472</v>
      </c>
      <c r="J2779" s="12" t="s">
        <v>21472</v>
      </c>
      <c r="K2779" s="12" t="s">
        <v>21472</v>
      </c>
      <c r="L2779" s="12" t="s">
        <v>3663</v>
      </c>
      <c r="M2779" s="12" t="s">
        <v>21571</v>
      </c>
      <c r="N2779" s="12" t="s">
        <v>371</v>
      </c>
      <c r="O2779" s="12" t="s">
        <v>91</v>
      </c>
      <c r="P2779" s="12" t="s">
        <v>91</v>
      </c>
      <c r="Q2779" s="12" t="s">
        <v>91</v>
      </c>
      <c r="R2779" s="12" t="s">
        <v>8401</v>
      </c>
      <c r="S2779" s="12" t="s">
        <v>22389</v>
      </c>
      <c r="T2779" s="12" t="s">
        <v>22390</v>
      </c>
      <c r="U2779" s="12" t="s">
        <v>371</v>
      </c>
      <c r="V2779" s="12" t="s">
        <v>371</v>
      </c>
      <c r="W2779" s="12" t="s">
        <v>10</v>
      </c>
      <c r="X2779" s="12" t="s">
        <v>3736</v>
      </c>
      <c r="Y2779" s="12" t="s">
        <v>2033</v>
      </c>
      <c r="Z2779" s="12" t="s">
        <v>22391</v>
      </c>
    </row>
    <row r="2780" spans="1:26">
      <c r="A2780" s="12" t="s">
        <v>909</v>
      </c>
      <c r="B2780" s="12" t="s">
        <v>22392</v>
      </c>
      <c r="C2780" s="12" t="s">
        <v>22393</v>
      </c>
      <c r="D2780" s="12" t="s">
        <v>12656</v>
      </c>
      <c r="E2780" s="12" t="s">
        <v>2074</v>
      </c>
      <c r="F2780" s="12" t="s">
        <v>21472</v>
      </c>
      <c r="G2780" s="12" t="s">
        <v>21472</v>
      </c>
      <c r="H2780" s="12" t="s">
        <v>21472</v>
      </c>
      <c r="I2780" s="12" t="s">
        <v>21472</v>
      </c>
      <c r="J2780" s="12" t="s">
        <v>21472</v>
      </c>
      <c r="K2780" s="12" t="s">
        <v>21138</v>
      </c>
      <c r="L2780" s="12" t="s">
        <v>91</v>
      </c>
      <c r="M2780" s="12" t="s">
        <v>91</v>
      </c>
      <c r="N2780" s="12" t="s">
        <v>91</v>
      </c>
      <c r="O2780" s="12" t="s">
        <v>91</v>
      </c>
      <c r="P2780" s="12" t="s">
        <v>91</v>
      </c>
      <c r="Q2780" s="12" t="s">
        <v>387</v>
      </c>
      <c r="R2780" s="12" t="s">
        <v>387</v>
      </c>
      <c r="S2780" s="12" t="s">
        <v>91</v>
      </c>
      <c r="T2780" s="12" t="s">
        <v>22172</v>
      </c>
      <c r="U2780" s="12" t="s">
        <v>371</v>
      </c>
      <c r="V2780" s="12" t="s">
        <v>3522</v>
      </c>
      <c r="W2780" s="12" t="s">
        <v>91</v>
      </c>
      <c r="X2780" s="12" t="s">
        <v>22394</v>
      </c>
      <c r="Y2780" s="12" t="s">
        <v>22394</v>
      </c>
      <c r="Z2780" s="12" t="s">
        <v>91</v>
      </c>
    </row>
    <row r="2781" spans="1:26">
      <c r="A2781" s="12" t="s">
        <v>909</v>
      </c>
      <c r="B2781" s="12" t="s">
        <v>22395</v>
      </c>
      <c r="C2781" s="12" t="s">
        <v>22396</v>
      </c>
      <c r="D2781" s="12" t="s">
        <v>5228</v>
      </c>
      <c r="E2781" s="12" t="s">
        <v>2052</v>
      </c>
      <c r="F2781" s="12" t="s">
        <v>20932</v>
      </c>
      <c r="G2781" s="12" t="s">
        <v>20860</v>
      </c>
      <c r="H2781" s="12" t="s">
        <v>21472</v>
      </c>
      <c r="I2781" s="12" t="s">
        <v>20663</v>
      </c>
      <c r="J2781" s="12" t="s">
        <v>21472</v>
      </c>
      <c r="K2781" s="12" t="s">
        <v>20663</v>
      </c>
      <c r="L2781" s="12" t="s">
        <v>2172</v>
      </c>
      <c r="M2781" s="12" t="s">
        <v>22397</v>
      </c>
      <c r="N2781" s="12" t="s">
        <v>91</v>
      </c>
      <c r="O2781" s="12" t="s">
        <v>21327</v>
      </c>
      <c r="P2781" s="12" t="s">
        <v>91</v>
      </c>
      <c r="Q2781" s="12" t="s">
        <v>371</v>
      </c>
      <c r="R2781" s="12" t="s">
        <v>3442</v>
      </c>
      <c r="S2781" s="12" t="s">
        <v>22398</v>
      </c>
      <c r="T2781" s="12" t="s">
        <v>22399</v>
      </c>
      <c r="U2781" s="12" t="s">
        <v>20698</v>
      </c>
      <c r="V2781" s="12" t="s">
        <v>20698</v>
      </c>
      <c r="W2781" s="12" t="s">
        <v>10</v>
      </c>
      <c r="X2781" s="12" t="s">
        <v>3533</v>
      </c>
      <c r="Y2781" s="12" t="s">
        <v>4934</v>
      </c>
      <c r="Z2781" s="12" t="s">
        <v>22400</v>
      </c>
    </row>
    <row r="2782" spans="1:26">
      <c r="A2782" s="12" t="s">
        <v>909</v>
      </c>
      <c r="B2782" s="12" t="s">
        <v>21018</v>
      </c>
      <c r="C2782" s="12" t="s">
        <v>22401</v>
      </c>
      <c r="D2782" s="12" t="s">
        <v>6933</v>
      </c>
      <c r="E2782" s="12" t="s">
        <v>2029</v>
      </c>
      <c r="F2782" s="12" t="s">
        <v>20822</v>
      </c>
      <c r="G2782" s="12" t="s">
        <v>20822</v>
      </c>
      <c r="H2782" s="12" t="s">
        <v>20745</v>
      </c>
      <c r="I2782" s="12" t="s">
        <v>20684</v>
      </c>
      <c r="J2782" s="12" t="s">
        <v>21472</v>
      </c>
      <c r="K2782" s="12" t="s">
        <v>20684</v>
      </c>
      <c r="L2782" s="12" t="s">
        <v>2172</v>
      </c>
      <c r="M2782" s="12" t="s">
        <v>21489</v>
      </c>
      <c r="N2782" s="12" t="s">
        <v>2773</v>
      </c>
      <c r="O2782" s="12" t="s">
        <v>21327</v>
      </c>
      <c r="P2782" s="12" t="s">
        <v>91</v>
      </c>
      <c r="Q2782" s="12" t="s">
        <v>371</v>
      </c>
      <c r="R2782" s="12" t="s">
        <v>2863</v>
      </c>
      <c r="S2782" s="12" t="s">
        <v>21529</v>
      </c>
      <c r="T2782" s="12" t="s">
        <v>22402</v>
      </c>
      <c r="U2782" s="12" t="s">
        <v>13802</v>
      </c>
      <c r="V2782" s="12" t="s">
        <v>13802</v>
      </c>
      <c r="W2782" s="12" t="s">
        <v>10</v>
      </c>
      <c r="X2782" s="12" t="s">
        <v>4442</v>
      </c>
      <c r="Y2782" s="12" t="s">
        <v>1884</v>
      </c>
      <c r="Z2782" s="12" t="s">
        <v>22403</v>
      </c>
    </row>
    <row r="2783" spans="1:26">
      <c r="A2783" s="12" t="s">
        <v>909</v>
      </c>
      <c r="B2783" s="12" t="s">
        <v>22404</v>
      </c>
      <c r="C2783" s="12" t="s">
        <v>22405</v>
      </c>
      <c r="D2783" s="12" t="s">
        <v>9719</v>
      </c>
      <c r="E2783" s="12" t="s">
        <v>2029</v>
      </c>
      <c r="F2783" s="12" t="s">
        <v>20705</v>
      </c>
      <c r="G2783" s="12" t="s">
        <v>20822</v>
      </c>
      <c r="H2783" s="12" t="s">
        <v>20684</v>
      </c>
      <c r="I2783" s="12" t="s">
        <v>21472</v>
      </c>
      <c r="J2783" s="12" t="s">
        <v>20745</v>
      </c>
      <c r="K2783" s="12" t="s">
        <v>20803</v>
      </c>
      <c r="L2783" s="12" t="s">
        <v>3522</v>
      </c>
      <c r="M2783" s="12" t="s">
        <v>17826</v>
      </c>
      <c r="N2783" s="12" t="s">
        <v>371</v>
      </c>
      <c r="O2783" s="12" t="s">
        <v>91</v>
      </c>
      <c r="P2783" s="12" t="s">
        <v>471</v>
      </c>
      <c r="Q2783" s="12" t="s">
        <v>431</v>
      </c>
      <c r="R2783" s="12" t="s">
        <v>2863</v>
      </c>
      <c r="S2783" s="12" t="s">
        <v>22406</v>
      </c>
      <c r="T2783" s="12" t="s">
        <v>22407</v>
      </c>
      <c r="U2783" s="12" t="s">
        <v>4232</v>
      </c>
      <c r="V2783" s="12" t="s">
        <v>20777</v>
      </c>
      <c r="W2783" s="12" t="s">
        <v>3</v>
      </c>
      <c r="X2783" s="12" t="s">
        <v>3258</v>
      </c>
      <c r="Y2783" s="12" t="s">
        <v>2574</v>
      </c>
      <c r="Z2783" s="12" t="s">
        <v>22408</v>
      </c>
    </row>
    <row r="2784" spans="1:26">
      <c r="A2784" s="12" t="s">
        <v>909</v>
      </c>
      <c r="B2784" s="12" t="s">
        <v>22409</v>
      </c>
      <c r="C2784" s="12" t="s">
        <v>22410</v>
      </c>
      <c r="D2784" s="12" t="s">
        <v>11309</v>
      </c>
      <c r="E2784" s="12" t="s">
        <v>2007</v>
      </c>
      <c r="F2784" s="12" t="s">
        <v>20705</v>
      </c>
      <c r="G2784" s="12" t="s">
        <v>20745</v>
      </c>
      <c r="H2784" s="12" t="s">
        <v>20784</v>
      </c>
      <c r="I2784" s="12" t="s">
        <v>20784</v>
      </c>
      <c r="J2784" s="12" t="s">
        <v>20705</v>
      </c>
      <c r="K2784" s="12" t="s">
        <v>20663</v>
      </c>
      <c r="L2784" s="12" t="s">
        <v>2315</v>
      </c>
      <c r="M2784" s="12" t="s">
        <v>21054</v>
      </c>
      <c r="N2784" s="12" t="s">
        <v>3442</v>
      </c>
      <c r="O2784" s="12" t="s">
        <v>21120</v>
      </c>
      <c r="P2784" s="12" t="s">
        <v>2172</v>
      </c>
      <c r="Q2784" s="12" t="s">
        <v>371</v>
      </c>
      <c r="R2784" s="12" t="s">
        <v>4928</v>
      </c>
      <c r="S2784" s="12" t="s">
        <v>22411</v>
      </c>
      <c r="T2784" s="12" t="s">
        <v>22172</v>
      </c>
      <c r="U2784" s="12" t="s">
        <v>2191</v>
      </c>
      <c r="V2784" s="12" t="s">
        <v>3865</v>
      </c>
      <c r="W2784" s="12" t="s">
        <v>3</v>
      </c>
      <c r="X2784" s="12" t="s">
        <v>4330</v>
      </c>
      <c r="Y2784" s="12" t="s">
        <v>4038</v>
      </c>
      <c r="Z2784" s="12" t="s">
        <v>22412</v>
      </c>
    </row>
    <row r="2785" spans="1:26">
      <c r="A2785" s="12" t="s">
        <v>909</v>
      </c>
      <c r="B2785" s="12" t="s">
        <v>22413</v>
      </c>
      <c r="C2785" s="12" t="s">
        <v>22414</v>
      </c>
      <c r="D2785" s="12" t="s">
        <v>3673</v>
      </c>
      <c r="E2785" s="12" t="s">
        <v>2007</v>
      </c>
      <c r="F2785" s="12" t="s">
        <v>20663</v>
      </c>
      <c r="G2785" s="12" t="s">
        <v>20705</v>
      </c>
      <c r="H2785" s="12" t="s">
        <v>20822</v>
      </c>
      <c r="I2785" s="12" t="s">
        <v>20764</v>
      </c>
      <c r="J2785" s="12" t="s">
        <v>20705</v>
      </c>
      <c r="K2785" s="12" t="s">
        <v>20725</v>
      </c>
      <c r="L2785" s="12" t="s">
        <v>371</v>
      </c>
      <c r="M2785" s="12" t="s">
        <v>379</v>
      </c>
      <c r="N2785" s="12" t="s">
        <v>3998</v>
      </c>
      <c r="O2785" s="12" t="s">
        <v>22415</v>
      </c>
      <c r="P2785" s="12" t="s">
        <v>2315</v>
      </c>
      <c r="Q2785" s="12" t="s">
        <v>2696</v>
      </c>
      <c r="R2785" s="12" t="s">
        <v>5189</v>
      </c>
      <c r="S2785" s="12" t="s">
        <v>22416</v>
      </c>
      <c r="T2785" s="12" t="s">
        <v>22417</v>
      </c>
      <c r="U2785" s="12" t="s">
        <v>4928</v>
      </c>
      <c r="V2785" s="12" t="s">
        <v>3970</v>
      </c>
      <c r="W2785" s="12" t="s">
        <v>11</v>
      </c>
      <c r="X2785" s="12" t="s">
        <v>2613</v>
      </c>
      <c r="Y2785" s="12" t="s">
        <v>5405</v>
      </c>
      <c r="Z2785" s="12" t="s">
        <v>22418</v>
      </c>
    </row>
    <row r="2786" spans="1:26">
      <c r="A2786" s="12" t="s">
        <v>909</v>
      </c>
      <c r="B2786" s="12" t="s">
        <v>20786</v>
      </c>
      <c r="C2786" s="12" t="s">
        <v>22419</v>
      </c>
      <c r="D2786" s="12" t="s">
        <v>6877</v>
      </c>
      <c r="E2786" s="12" t="s">
        <v>2007</v>
      </c>
      <c r="F2786" s="12" t="s">
        <v>20745</v>
      </c>
      <c r="G2786" s="12" t="s">
        <v>20745</v>
      </c>
      <c r="H2786" s="12" t="s">
        <v>20803</v>
      </c>
      <c r="I2786" s="12" t="s">
        <v>20705</v>
      </c>
      <c r="J2786" s="12" t="s">
        <v>20745</v>
      </c>
      <c r="K2786" s="12" t="s">
        <v>21472</v>
      </c>
      <c r="L2786" s="12" t="s">
        <v>2038</v>
      </c>
      <c r="M2786" s="12" t="s">
        <v>21288</v>
      </c>
      <c r="N2786" s="12" t="s">
        <v>375</v>
      </c>
      <c r="O2786" s="12" t="s">
        <v>21327</v>
      </c>
      <c r="P2786" s="12" t="s">
        <v>371</v>
      </c>
      <c r="Q2786" s="12" t="s">
        <v>91</v>
      </c>
      <c r="R2786" s="12" t="s">
        <v>4928</v>
      </c>
      <c r="S2786" s="12" t="s">
        <v>22420</v>
      </c>
      <c r="T2786" s="12" t="s">
        <v>22421</v>
      </c>
      <c r="U2786" s="12" t="s">
        <v>3647</v>
      </c>
      <c r="V2786" s="12" t="s">
        <v>371</v>
      </c>
      <c r="W2786" s="12" t="s">
        <v>3</v>
      </c>
      <c r="X2786" s="12" t="s">
        <v>2692</v>
      </c>
      <c r="Y2786" s="12" t="s">
        <v>1419</v>
      </c>
      <c r="Z2786" s="12" t="s">
        <v>22422</v>
      </c>
    </row>
    <row r="2787" spans="1:26">
      <c r="A2787" s="12" t="s">
        <v>909</v>
      </c>
      <c r="B2787" s="12" t="s">
        <v>22423</v>
      </c>
      <c r="C2787" s="12" t="s">
        <v>22424</v>
      </c>
      <c r="D2787" s="12" t="s">
        <v>11152</v>
      </c>
      <c r="E2787" s="12" t="s">
        <v>2007</v>
      </c>
      <c r="F2787" s="12" t="s">
        <v>20897</v>
      </c>
      <c r="G2787" s="12" t="s">
        <v>20803</v>
      </c>
      <c r="H2787" s="12" t="s">
        <v>20725</v>
      </c>
      <c r="I2787" s="12" t="s">
        <v>21472</v>
      </c>
      <c r="J2787" s="12" t="s">
        <v>20663</v>
      </c>
      <c r="K2787" s="12" t="s">
        <v>21472</v>
      </c>
      <c r="L2787" s="12" t="s">
        <v>2792</v>
      </c>
      <c r="M2787" s="12" t="s">
        <v>21643</v>
      </c>
      <c r="N2787" s="12" t="s">
        <v>371</v>
      </c>
      <c r="O2787" s="12" t="s">
        <v>91</v>
      </c>
      <c r="P2787" s="12" t="s">
        <v>371</v>
      </c>
      <c r="Q2787" s="12" t="s">
        <v>91</v>
      </c>
      <c r="R2787" s="12" t="s">
        <v>4550</v>
      </c>
      <c r="S2787" s="12" t="s">
        <v>21776</v>
      </c>
      <c r="T2787" s="12" t="s">
        <v>22425</v>
      </c>
      <c r="U2787" s="12" t="s">
        <v>3865</v>
      </c>
      <c r="V2787" s="12" t="s">
        <v>371</v>
      </c>
      <c r="W2787" s="12" t="s">
        <v>10</v>
      </c>
      <c r="X2787" s="12" t="s">
        <v>1946</v>
      </c>
      <c r="Y2787" s="12" t="s">
        <v>2550</v>
      </c>
      <c r="Z2787" s="12" t="s">
        <v>22426</v>
      </c>
    </row>
    <row r="2788" spans="1:26">
      <c r="A2788" s="12" t="s">
        <v>909</v>
      </c>
      <c r="B2788" s="12" t="s">
        <v>22427</v>
      </c>
      <c r="C2788" s="12" t="s">
        <v>22428</v>
      </c>
      <c r="D2788" s="12" t="s">
        <v>15004</v>
      </c>
      <c r="E2788" s="12" t="s">
        <v>2007</v>
      </c>
      <c r="F2788" s="12" t="s">
        <v>20841</v>
      </c>
      <c r="G2788" s="12" t="s">
        <v>20879</v>
      </c>
      <c r="H2788" s="12" t="s">
        <v>20684</v>
      </c>
      <c r="I2788" s="12" t="s">
        <v>21472</v>
      </c>
      <c r="J2788" s="12" t="s">
        <v>20684</v>
      </c>
      <c r="K2788" s="12" t="s">
        <v>21472</v>
      </c>
      <c r="L2788" s="12" t="s">
        <v>3663</v>
      </c>
      <c r="M2788" s="12" t="s">
        <v>1405</v>
      </c>
      <c r="N2788" s="12" t="s">
        <v>371</v>
      </c>
      <c r="O2788" s="12" t="s">
        <v>91</v>
      </c>
      <c r="P2788" s="12" t="s">
        <v>371</v>
      </c>
      <c r="Q2788" s="12" t="s">
        <v>91</v>
      </c>
      <c r="R2788" s="12" t="s">
        <v>4348</v>
      </c>
      <c r="S2788" s="12" t="s">
        <v>22429</v>
      </c>
      <c r="T2788" s="12" t="s">
        <v>21796</v>
      </c>
      <c r="U2788" s="12" t="s">
        <v>4165</v>
      </c>
      <c r="V2788" s="12" t="s">
        <v>371</v>
      </c>
      <c r="W2788" s="12" t="s">
        <v>10</v>
      </c>
      <c r="X2788" s="12" t="s">
        <v>1969</v>
      </c>
      <c r="Y2788" s="12" t="s">
        <v>2551</v>
      </c>
      <c r="Z2788" s="12" t="s">
        <v>22430</v>
      </c>
    </row>
    <row r="2789" spans="1:26">
      <c r="A2789" s="12" t="s">
        <v>909</v>
      </c>
      <c r="B2789" s="12" t="s">
        <v>20969</v>
      </c>
      <c r="C2789" s="12" t="s">
        <v>22431</v>
      </c>
      <c r="D2789" s="12" t="s">
        <v>15786</v>
      </c>
      <c r="E2789" s="12" t="s">
        <v>2007</v>
      </c>
      <c r="F2789" s="12" t="s">
        <v>20803</v>
      </c>
      <c r="G2789" s="12" t="s">
        <v>20897</v>
      </c>
      <c r="H2789" s="12" t="s">
        <v>20705</v>
      </c>
      <c r="I2789" s="12" t="s">
        <v>20663</v>
      </c>
      <c r="J2789" s="12" t="s">
        <v>21472</v>
      </c>
      <c r="K2789" s="12" t="s">
        <v>20663</v>
      </c>
      <c r="L2789" s="12" t="s">
        <v>3363</v>
      </c>
      <c r="M2789" s="12" t="s">
        <v>1417</v>
      </c>
      <c r="N2789" s="12" t="s">
        <v>371</v>
      </c>
      <c r="O2789" s="12" t="s">
        <v>21327</v>
      </c>
      <c r="P2789" s="12" t="s">
        <v>91</v>
      </c>
      <c r="Q2789" s="12" t="s">
        <v>371</v>
      </c>
      <c r="R2789" s="12" t="s">
        <v>2191</v>
      </c>
      <c r="S2789" s="12" t="s">
        <v>22432</v>
      </c>
      <c r="T2789" s="12" t="s">
        <v>21771</v>
      </c>
      <c r="U2789" s="12" t="s">
        <v>3865</v>
      </c>
      <c r="V2789" s="12" t="s">
        <v>3865</v>
      </c>
      <c r="W2789" s="12" t="s">
        <v>10</v>
      </c>
      <c r="X2789" s="12" t="s">
        <v>1250</v>
      </c>
      <c r="Y2789" s="12" t="s">
        <v>5340</v>
      </c>
      <c r="Z2789" s="12" t="s">
        <v>22433</v>
      </c>
    </row>
    <row r="2790" spans="1:26">
      <c r="A2790" s="12" t="s">
        <v>909</v>
      </c>
      <c r="B2790" s="12" t="s">
        <v>22434</v>
      </c>
      <c r="C2790" s="12" t="s">
        <v>22435</v>
      </c>
      <c r="D2790" s="12" t="s">
        <v>7479</v>
      </c>
      <c r="E2790" s="12" t="s">
        <v>2007</v>
      </c>
      <c r="F2790" s="12" t="s">
        <v>20725</v>
      </c>
      <c r="G2790" s="12" t="s">
        <v>20705</v>
      </c>
      <c r="H2790" s="12" t="s">
        <v>20822</v>
      </c>
      <c r="I2790" s="12" t="s">
        <v>21472</v>
      </c>
      <c r="J2790" s="12" t="s">
        <v>20803</v>
      </c>
      <c r="K2790" s="12" t="s">
        <v>20684</v>
      </c>
      <c r="L2790" s="12" t="s">
        <v>431</v>
      </c>
      <c r="M2790" s="12" t="s">
        <v>21178</v>
      </c>
      <c r="N2790" s="12" t="s">
        <v>4674</v>
      </c>
      <c r="O2790" s="12" t="s">
        <v>91</v>
      </c>
      <c r="P2790" s="12" t="s">
        <v>371</v>
      </c>
      <c r="Q2790" s="12" t="s">
        <v>371</v>
      </c>
      <c r="R2790" s="12" t="s">
        <v>18051</v>
      </c>
      <c r="S2790" s="12" t="s">
        <v>22436</v>
      </c>
      <c r="T2790" s="12" t="s">
        <v>22437</v>
      </c>
      <c r="U2790" s="12" t="s">
        <v>3647</v>
      </c>
      <c r="V2790" s="12" t="s">
        <v>4165</v>
      </c>
      <c r="W2790" s="12" t="s">
        <v>3</v>
      </c>
      <c r="X2790" s="12" t="s">
        <v>4561</v>
      </c>
      <c r="Y2790" s="12" t="s">
        <v>3353</v>
      </c>
      <c r="Z2790" s="12" t="s">
        <v>22438</v>
      </c>
    </row>
    <row r="2791" spans="1:26">
      <c r="A2791" s="12" t="s">
        <v>909</v>
      </c>
      <c r="B2791" s="12" t="s">
        <v>22439</v>
      </c>
      <c r="C2791" s="12" t="s">
        <v>22440</v>
      </c>
      <c r="D2791" s="12" t="s">
        <v>15470</v>
      </c>
      <c r="E2791" s="12" t="s">
        <v>2007</v>
      </c>
      <c r="F2791" s="12" t="s">
        <v>21472</v>
      </c>
      <c r="G2791" s="12" t="s">
        <v>21472</v>
      </c>
      <c r="H2791" s="12" t="s">
        <v>21472</v>
      </c>
      <c r="I2791" s="12" t="s">
        <v>21472</v>
      </c>
      <c r="J2791" s="12" t="s">
        <v>21472</v>
      </c>
      <c r="K2791" s="12" t="s">
        <v>21097</v>
      </c>
      <c r="L2791" s="12" t="s">
        <v>91</v>
      </c>
      <c r="M2791" s="12" t="s">
        <v>91</v>
      </c>
      <c r="N2791" s="12" t="s">
        <v>91</v>
      </c>
      <c r="O2791" s="12" t="s">
        <v>91</v>
      </c>
      <c r="P2791" s="12" t="s">
        <v>91</v>
      </c>
      <c r="Q2791" s="12" t="s">
        <v>4406</v>
      </c>
      <c r="R2791" s="12" t="s">
        <v>4406</v>
      </c>
      <c r="S2791" s="12" t="s">
        <v>91</v>
      </c>
      <c r="T2791" s="12" t="s">
        <v>22441</v>
      </c>
      <c r="U2791" s="12" t="s">
        <v>371</v>
      </c>
      <c r="V2791" s="12" t="s">
        <v>3522</v>
      </c>
      <c r="W2791" s="12" t="s">
        <v>91</v>
      </c>
      <c r="X2791" s="12" t="s">
        <v>22442</v>
      </c>
      <c r="Y2791" s="12" t="s">
        <v>22442</v>
      </c>
      <c r="Z2791" s="12" t="s">
        <v>91</v>
      </c>
    </row>
    <row r="2792" spans="1:26">
      <c r="A2792" s="12" t="s">
        <v>909</v>
      </c>
      <c r="B2792" s="12" t="s">
        <v>22443</v>
      </c>
      <c r="C2792" s="12" t="s">
        <v>22444</v>
      </c>
      <c r="D2792" s="12" t="s">
        <v>7503</v>
      </c>
      <c r="E2792" s="12" t="s">
        <v>2007</v>
      </c>
      <c r="F2792" s="12" t="s">
        <v>21085</v>
      </c>
      <c r="G2792" s="12" t="s">
        <v>21472</v>
      </c>
      <c r="H2792" s="12" t="s">
        <v>21472</v>
      </c>
      <c r="I2792" s="12" t="s">
        <v>21472</v>
      </c>
      <c r="J2792" s="12" t="s">
        <v>21472</v>
      </c>
      <c r="K2792" s="12" t="s">
        <v>20663</v>
      </c>
      <c r="L2792" s="12" t="s">
        <v>4480</v>
      </c>
      <c r="M2792" s="12" t="s">
        <v>91</v>
      </c>
      <c r="N2792" s="12" t="s">
        <v>91</v>
      </c>
      <c r="O2792" s="12" t="s">
        <v>91</v>
      </c>
      <c r="P2792" s="12" t="s">
        <v>91</v>
      </c>
      <c r="Q2792" s="12" t="s">
        <v>371</v>
      </c>
      <c r="R2792" s="12" t="s">
        <v>3143</v>
      </c>
      <c r="S2792" s="12" t="s">
        <v>22445</v>
      </c>
      <c r="T2792" s="12" t="s">
        <v>22446</v>
      </c>
      <c r="U2792" s="12" t="s">
        <v>371</v>
      </c>
      <c r="V2792" s="12" t="s">
        <v>3865</v>
      </c>
      <c r="W2792" s="12" t="s">
        <v>3</v>
      </c>
      <c r="X2792" s="12" t="s">
        <v>949</v>
      </c>
      <c r="Y2792" s="12" t="s">
        <v>949</v>
      </c>
      <c r="Z2792" s="12" t="s">
        <v>12937</v>
      </c>
    </row>
    <row r="2793" spans="1:26">
      <c r="A2793" s="12" t="s">
        <v>909</v>
      </c>
      <c r="B2793" s="12" t="s">
        <v>22447</v>
      </c>
      <c r="C2793" s="12" t="s">
        <v>22448</v>
      </c>
      <c r="D2793" s="12" t="s">
        <v>5871</v>
      </c>
      <c r="E2793" s="12" t="s">
        <v>1984</v>
      </c>
      <c r="F2793" s="12" t="s">
        <v>20725</v>
      </c>
      <c r="G2793" s="12" t="s">
        <v>20725</v>
      </c>
      <c r="H2793" s="12" t="s">
        <v>20822</v>
      </c>
      <c r="I2793" s="12" t="s">
        <v>20764</v>
      </c>
      <c r="J2793" s="12" t="s">
        <v>20663</v>
      </c>
      <c r="K2793" s="12" t="s">
        <v>20663</v>
      </c>
      <c r="L2793" s="12" t="s">
        <v>2696</v>
      </c>
      <c r="M2793" s="12" t="s">
        <v>430</v>
      </c>
      <c r="N2793" s="12" t="s">
        <v>3998</v>
      </c>
      <c r="O2793" s="12" t="s">
        <v>21178</v>
      </c>
      <c r="P2793" s="12" t="s">
        <v>371</v>
      </c>
      <c r="Q2793" s="12" t="s">
        <v>3522</v>
      </c>
      <c r="R2793" s="12" t="s">
        <v>4645</v>
      </c>
      <c r="S2793" s="12" t="s">
        <v>22449</v>
      </c>
      <c r="T2793" s="12" t="s">
        <v>22450</v>
      </c>
      <c r="U2793" s="12" t="s">
        <v>2751</v>
      </c>
      <c r="V2793" s="12" t="s">
        <v>6344</v>
      </c>
      <c r="W2793" s="12" t="s">
        <v>2</v>
      </c>
      <c r="X2793" s="12" t="s">
        <v>1238</v>
      </c>
      <c r="Y2793" s="12" t="s">
        <v>910</v>
      </c>
      <c r="Z2793" s="12" t="s">
        <v>22451</v>
      </c>
    </row>
    <row r="2794" spans="1:26">
      <c r="A2794" s="12" t="s">
        <v>909</v>
      </c>
      <c r="B2794" s="12" t="s">
        <v>22452</v>
      </c>
      <c r="C2794" s="12" t="s">
        <v>22453</v>
      </c>
      <c r="D2794" s="12" t="s">
        <v>6412</v>
      </c>
      <c r="E2794" s="12" t="s">
        <v>1984</v>
      </c>
      <c r="F2794" s="12" t="s">
        <v>20684</v>
      </c>
      <c r="G2794" s="12" t="s">
        <v>20725</v>
      </c>
      <c r="H2794" s="12" t="s">
        <v>20764</v>
      </c>
      <c r="I2794" s="12" t="s">
        <v>20705</v>
      </c>
      <c r="J2794" s="12" t="s">
        <v>20764</v>
      </c>
      <c r="K2794" s="12" t="s">
        <v>20725</v>
      </c>
      <c r="L2794" s="12" t="s">
        <v>3522</v>
      </c>
      <c r="M2794" s="12" t="s">
        <v>430</v>
      </c>
      <c r="N2794" s="12" t="s">
        <v>4781</v>
      </c>
      <c r="O2794" s="12" t="s">
        <v>21571</v>
      </c>
      <c r="P2794" s="12" t="s">
        <v>2172</v>
      </c>
      <c r="Q2794" s="12" t="s">
        <v>2696</v>
      </c>
      <c r="R2794" s="12" t="s">
        <v>4287</v>
      </c>
      <c r="S2794" s="12" t="s">
        <v>21974</v>
      </c>
      <c r="T2794" s="12" t="s">
        <v>22454</v>
      </c>
      <c r="U2794" s="12" t="s">
        <v>5282</v>
      </c>
      <c r="V2794" s="12" t="s">
        <v>4524</v>
      </c>
      <c r="W2794" s="12" t="s">
        <v>4</v>
      </c>
      <c r="X2794" s="12" t="s">
        <v>3700</v>
      </c>
      <c r="Y2794" s="12" t="s">
        <v>1309</v>
      </c>
      <c r="Z2794" s="12" t="s">
        <v>22455</v>
      </c>
    </row>
    <row r="2795" spans="1:26">
      <c r="A2795" s="12" t="s">
        <v>909</v>
      </c>
      <c r="B2795" s="12" t="s">
        <v>22456</v>
      </c>
      <c r="C2795" s="12" t="s">
        <v>22457</v>
      </c>
      <c r="D2795" s="12" t="s">
        <v>9437</v>
      </c>
      <c r="E2795" s="12" t="s">
        <v>1984</v>
      </c>
      <c r="F2795" s="12" t="s">
        <v>20822</v>
      </c>
      <c r="G2795" s="12" t="s">
        <v>20745</v>
      </c>
      <c r="H2795" s="12" t="s">
        <v>20745</v>
      </c>
      <c r="I2795" s="12" t="s">
        <v>21472</v>
      </c>
      <c r="J2795" s="12" t="s">
        <v>20705</v>
      </c>
      <c r="K2795" s="12" t="s">
        <v>20705</v>
      </c>
      <c r="L2795" s="12" t="s">
        <v>2884</v>
      </c>
      <c r="M2795" s="12" t="s">
        <v>21288</v>
      </c>
      <c r="N2795" s="12" t="s">
        <v>2038</v>
      </c>
      <c r="O2795" s="12" t="s">
        <v>91</v>
      </c>
      <c r="P2795" s="12" t="s">
        <v>371</v>
      </c>
      <c r="Q2795" s="12" t="s">
        <v>2172</v>
      </c>
      <c r="R2795" s="12" t="s">
        <v>2773</v>
      </c>
      <c r="S2795" s="12" t="s">
        <v>22458</v>
      </c>
      <c r="T2795" s="12" t="s">
        <v>22459</v>
      </c>
      <c r="U2795" s="12" t="s">
        <v>18074</v>
      </c>
      <c r="V2795" s="12" t="s">
        <v>18074</v>
      </c>
      <c r="W2795" s="12" t="s">
        <v>3</v>
      </c>
      <c r="X2795" s="12" t="s">
        <v>3768</v>
      </c>
      <c r="Y2795" s="12" t="s">
        <v>2411</v>
      </c>
      <c r="Z2795" s="12" t="s">
        <v>22460</v>
      </c>
    </row>
    <row r="2796" spans="1:26">
      <c r="A2796" s="12" t="s">
        <v>909</v>
      </c>
      <c r="B2796" s="12" t="s">
        <v>22461</v>
      </c>
      <c r="C2796" s="12" t="s">
        <v>22462</v>
      </c>
      <c r="D2796" s="12" t="s">
        <v>5315</v>
      </c>
      <c r="E2796" s="12" t="s">
        <v>1984</v>
      </c>
      <c r="F2796" s="12" t="s">
        <v>20745</v>
      </c>
      <c r="G2796" s="12" t="s">
        <v>20803</v>
      </c>
      <c r="H2796" s="12" t="s">
        <v>20822</v>
      </c>
      <c r="I2796" s="12" t="s">
        <v>20663</v>
      </c>
      <c r="J2796" s="12" t="s">
        <v>20663</v>
      </c>
      <c r="K2796" s="12" t="s">
        <v>20663</v>
      </c>
      <c r="L2796" s="12" t="s">
        <v>2038</v>
      </c>
      <c r="M2796" s="12" t="s">
        <v>21643</v>
      </c>
      <c r="N2796" s="12" t="s">
        <v>2884</v>
      </c>
      <c r="O2796" s="12" t="s">
        <v>21327</v>
      </c>
      <c r="P2796" s="12" t="s">
        <v>371</v>
      </c>
      <c r="Q2796" s="12" t="s">
        <v>371</v>
      </c>
      <c r="R2796" s="12" t="s">
        <v>4073</v>
      </c>
      <c r="S2796" s="12" t="s">
        <v>22050</v>
      </c>
      <c r="T2796" s="12" t="s">
        <v>22463</v>
      </c>
      <c r="U2796" s="12" t="s">
        <v>5164</v>
      </c>
      <c r="V2796" s="12" t="s">
        <v>6344</v>
      </c>
      <c r="W2796" s="12" t="s">
        <v>10</v>
      </c>
      <c r="X2796" s="12" t="s">
        <v>5857</v>
      </c>
      <c r="Y2796" s="12" t="s">
        <v>4612</v>
      </c>
      <c r="Z2796" s="12" t="s">
        <v>22464</v>
      </c>
    </row>
    <row r="2797" spans="1:26">
      <c r="A2797" s="12" t="s">
        <v>909</v>
      </c>
      <c r="B2797" s="12" t="s">
        <v>22465</v>
      </c>
      <c r="C2797" s="12" t="s">
        <v>22466</v>
      </c>
      <c r="D2797" s="12" t="s">
        <v>6478</v>
      </c>
      <c r="E2797" s="12" t="s">
        <v>1984</v>
      </c>
      <c r="F2797" s="12" t="s">
        <v>20938</v>
      </c>
      <c r="G2797" s="12" t="s">
        <v>20745</v>
      </c>
      <c r="H2797" s="12" t="s">
        <v>21472</v>
      </c>
      <c r="I2797" s="12" t="s">
        <v>21472</v>
      </c>
      <c r="J2797" s="12" t="s">
        <v>21472</v>
      </c>
      <c r="K2797" s="12" t="s">
        <v>20663</v>
      </c>
      <c r="L2797" s="12" t="s">
        <v>2491</v>
      </c>
      <c r="M2797" s="12" t="s">
        <v>21288</v>
      </c>
      <c r="N2797" s="12" t="s">
        <v>91</v>
      </c>
      <c r="O2797" s="12" t="s">
        <v>91</v>
      </c>
      <c r="P2797" s="12" t="s">
        <v>91</v>
      </c>
      <c r="Q2797" s="12" t="s">
        <v>371</v>
      </c>
      <c r="R2797" s="12" t="s">
        <v>4645</v>
      </c>
      <c r="S2797" s="12" t="s">
        <v>22087</v>
      </c>
      <c r="T2797" s="12" t="s">
        <v>22467</v>
      </c>
      <c r="U2797" s="12" t="s">
        <v>371</v>
      </c>
      <c r="V2797" s="12" t="s">
        <v>6344</v>
      </c>
      <c r="W2797" s="12" t="s">
        <v>3</v>
      </c>
      <c r="X2797" s="12" t="s">
        <v>3353</v>
      </c>
      <c r="Y2797" s="12" t="s">
        <v>3778</v>
      </c>
      <c r="Z2797" s="12" t="s">
        <v>22468</v>
      </c>
    </row>
    <row r="2798" spans="1:26">
      <c r="A2798" s="12" t="s">
        <v>909</v>
      </c>
      <c r="B2798" s="12" t="s">
        <v>22469</v>
      </c>
      <c r="C2798" s="12" t="s">
        <v>22470</v>
      </c>
      <c r="D2798" s="12" t="s">
        <v>6944</v>
      </c>
      <c r="E2798" s="12" t="s">
        <v>1961</v>
      </c>
      <c r="F2798" s="12" t="s">
        <v>20725</v>
      </c>
      <c r="G2798" s="12" t="s">
        <v>20822</v>
      </c>
      <c r="H2798" s="12" t="s">
        <v>20764</v>
      </c>
      <c r="I2798" s="12" t="s">
        <v>21472</v>
      </c>
      <c r="J2798" s="12" t="s">
        <v>20705</v>
      </c>
      <c r="K2798" s="12" t="s">
        <v>20684</v>
      </c>
      <c r="L2798" s="12" t="s">
        <v>3522</v>
      </c>
      <c r="M2798" s="12" t="s">
        <v>21229</v>
      </c>
      <c r="N2798" s="12" t="s">
        <v>4088</v>
      </c>
      <c r="O2798" s="12" t="s">
        <v>91</v>
      </c>
      <c r="P2798" s="12" t="s">
        <v>371</v>
      </c>
      <c r="Q2798" s="12" t="s">
        <v>3522</v>
      </c>
      <c r="R2798" s="12" t="s">
        <v>4261</v>
      </c>
      <c r="S2798" s="12" t="s">
        <v>22285</v>
      </c>
      <c r="T2798" s="12" t="s">
        <v>22471</v>
      </c>
      <c r="U2798" s="12" t="s">
        <v>4481</v>
      </c>
      <c r="V2798" s="12" t="s">
        <v>3130</v>
      </c>
      <c r="W2798" s="12" t="s">
        <v>10</v>
      </c>
      <c r="X2798" s="12" t="s">
        <v>2587</v>
      </c>
      <c r="Y2798" s="12" t="s">
        <v>1354</v>
      </c>
      <c r="Z2798" s="12" t="s">
        <v>22472</v>
      </c>
    </row>
    <row r="2799" spans="1:26">
      <c r="A2799" s="12" t="s">
        <v>909</v>
      </c>
      <c r="B2799" s="12" t="s">
        <v>22473</v>
      </c>
      <c r="C2799" s="12" t="s">
        <v>22474</v>
      </c>
      <c r="D2799" s="12" t="s">
        <v>5701</v>
      </c>
      <c r="E2799" s="12" t="s">
        <v>1961</v>
      </c>
      <c r="F2799" s="12" t="s">
        <v>20950</v>
      </c>
      <c r="G2799" s="12" t="s">
        <v>20725</v>
      </c>
      <c r="H2799" s="12" t="s">
        <v>20705</v>
      </c>
      <c r="I2799" s="12" t="s">
        <v>21472</v>
      </c>
      <c r="J2799" s="12" t="s">
        <v>21472</v>
      </c>
      <c r="K2799" s="12" t="s">
        <v>20663</v>
      </c>
      <c r="L2799" s="12" t="s">
        <v>4333</v>
      </c>
      <c r="M2799" s="12" t="s">
        <v>379</v>
      </c>
      <c r="N2799" s="12" t="s">
        <v>2315</v>
      </c>
      <c r="O2799" s="12" t="s">
        <v>91</v>
      </c>
      <c r="P2799" s="12" t="s">
        <v>91</v>
      </c>
      <c r="Q2799" s="12" t="s">
        <v>371</v>
      </c>
      <c r="R2799" s="12" t="s">
        <v>1995</v>
      </c>
      <c r="S2799" s="12" t="s">
        <v>22475</v>
      </c>
      <c r="T2799" s="12" t="s">
        <v>22476</v>
      </c>
      <c r="U2799" s="12" t="s">
        <v>371</v>
      </c>
      <c r="V2799" s="12" t="s">
        <v>8449</v>
      </c>
      <c r="W2799" s="12" t="s">
        <v>2</v>
      </c>
      <c r="X2799" s="12" t="s">
        <v>6290</v>
      </c>
      <c r="Y2799" s="12" t="s">
        <v>1772</v>
      </c>
      <c r="Z2799" s="12" t="s">
        <v>22477</v>
      </c>
    </row>
    <row r="2800" spans="1:26">
      <c r="A2800" s="12" t="s">
        <v>909</v>
      </c>
      <c r="B2800" s="12" t="s">
        <v>22478</v>
      </c>
      <c r="C2800" s="12" t="s">
        <v>22479</v>
      </c>
      <c r="D2800" s="12" t="s">
        <v>5906</v>
      </c>
      <c r="E2800" s="12" t="s">
        <v>1961</v>
      </c>
      <c r="F2800" s="12" t="s">
        <v>20725</v>
      </c>
      <c r="G2800" s="12" t="s">
        <v>20803</v>
      </c>
      <c r="H2800" s="12" t="s">
        <v>20705</v>
      </c>
      <c r="I2800" s="12" t="s">
        <v>20684</v>
      </c>
      <c r="J2800" s="12" t="s">
        <v>21472</v>
      </c>
      <c r="K2800" s="12" t="s">
        <v>20784</v>
      </c>
      <c r="L2800" s="12" t="s">
        <v>2696</v>
      </c>
      <c r="M2800" s="12" t="s">
        <v>21643</v>
      </c>
      <c r="N2800" s="12" t="s">
        <v>2172</v>
      </c>
      <c r="O2800" s="12" t="s">
        <v>21327</v>
      </c>
      <c r="P2800" s="12" t="s">
        <v>91</v>
      </c>
      <c r="Q2800" s="12" t="s">
        <v>3583</v>
      </c>
      <c r="R2800" s="12" t="s">
        <v>5319</v>
      </c>
      <c r="S2800" s="12" t="s">
        <v>22480</v>
      </c>
      <c r="T2800" s="12" t="s">
        <v>21796</v>
      </c>
      <c r="U2800" s="12" t="s">
        <v>3130</v>
      </c>
      <c r="V2800" s="12" t="s">
        <v>3246</v>
      </c>
      <c r="W2800" s="12" t="s">
        <v>10</v>
      </c>
      <c r="X2800" s="12" t="s">
        <v>4821</v>
      </c>
      <c r="Y2800" s="12" t="s">
        <v>1250</v>
      </c>
      <c r="Z2800" s="12" t="s">
        <v>22481</v>
      </c>
    </row>
    <row r="2801" spans="1:26">
      <c r="A2801" s="12" t="s">
        <v>909</v>
      </c>
      <c r="B2801" s="12" t="s">
        <v>22482</v>
      </c>
      <c r="C2801" s="12" t="s">
        <v>22483</v>
      </c>
      <c r="D2801" s="12" t="s">
        <v>3307</v>
      </c>
      <c r="E2801" s="12" t="s">
        <v>1961</v>
      </c>
      <c r="F2801" s="12" t="s">
        <v>20745</v>
      </c>
      <c r="G2801" s="12" t="s">
        <v>20764</v>
      </c>
      <c r="H2801" s="12" t="s">
        <v>20784</v>
      </c>
      <c r="I2801" s="12" t="s">
        <v>20705</v>
      </c>
      <c r="J2801" s="12" t="s">
        <v>20663</v>
      </c>
      <c r="K2801" s="12" t="s">
        <v>20684</v>
      </c>
      <c r="L2801" s="12" t="s">
        <v>2038</v>
      </c>
      <c r="M2801" s="12" t="s">
        <v>21178</v>
      </c>
      <c r="N2801" s="12" t="s">
        <v>3442</v>
      </c>
      <c r="O2801" s="12" t="s">
        <v>21571</v>
      </c>
      <c r="P2801" s="12" t="s">
        <v>371</v>
      </c>
      <c r="Q2801" s="12" t="s">
        <v>3522</v>
      </c>
      <c r="R2801" s="12" t="s">
        <v>375</v>
      </c>
      <c r="S2801" s="12" t="s">
        <v>22285</v>
      </c>
      <c r="T2801" s="12" t="s">
        <v>22484</v>
      </c>
      <c r="U2801" s="12" t="s">
        <v>4088</v>
      </c>
      <c r="V2801" s="12" t="s">
        <v>3130</v>
      </c>
      <c r="W2801" s="12" t="s">
        <v>3</v>
      </c>
      <c r="X2801" s="12" t="s">
        <v>3125</v>
      </c>
      <c r="Y2801" s="12" t="s">
        <v>2633</v>
      </c>
      <c r="Z2801" s="12" t="s">
        <v>22485</v>
      </c>
    </row>
    <row r="2802" spans="1:26">
      <c r="A2802" s="12" t="s">
        <v>909</v>
      </c>
      <c r="B2802" s="12" t="s">
        <v>22486</v>
      </c>
      <c r="C2802" s="12" t="s">
        <v>22487</v>
      </c>
      <c r="D2802" s="12" t="s">
        <v>5418</v>
      </c>
      <c r="E2802" s="12" t="s">
        <v>1961</v>
      </c>
      <c r="F2802" s="12" t="s">
        <v>20897</v>
      </c>
      <c r="G2802" s="12" t="s">
        <v>20745</v>
      </c>
      <c r="H2802" s="12" t="s">
        <v>20705</v>
      </c>
      <c r="I2802" s="12" t="s">
        <v>20684</v>
      </c>
      <c r="J2802" s="12" t="s">
        <v>20663</v>
      </c>
      <c r="K2802" s="12" t="s">
        <v>21472</v>
      </c>
      <c r="L2802" s="12" t="s">
        <v>2698</v>
      </c>
      <c r="M2802" s="12" t="s">
        <v>21759</v>
      </c>
      <c r="N2802" s="12" t="s">
        <v>2172</v>
      </c>
      <c r="O2802" s="12" t="s">
        <v>374</v>
      </c>
      <c r="P2802" s="12" t="s">
        <v>371</v>
      </c>
      <c r="Q2802" s="12" t="s">
        <v>91</v>
      </c>
      <c r="R2802" s="12" t="s">
        <v>2315</v>
      </c>
      <c r="S2802" s="12" t="s">
        <v>22488</v>
      </c>
      <c r="T2802" s="12" t="s">
        <v>22489</v>
      </c>
      <c r="U2802" s="12" t="s">
        <v>4481</v>
      </c>
      <c r="V2802" s="12" t="s">
        <v>371</v>
      </c>
      <c r="W2802" s="12" t="s">
        <v>10</v>
      </c>
      <c r="X2802" s="12" t="s">
        <v>2266</v>
      </c>
      <c r="Y2802" s="12" t="s">
        <v>2941</v>
      </c>
      <c r="Z2802" s="12" t="s">
        <v>22490</v>
      </c>
    </row>
    <row r="2803" spans="1:26">
      <c r="A2803" s="12" t="s">
        <v>909</v>
      </c>
      <c r="B2803" s="12" t="s">
        <v>22491</v>
      </c>
      <c r="C2803" s="12" t="s">
        <v>22492</v>
      </c>
      <c r="D2803" s="12" t="s">
        <v>5073</v>
      </c>
      <c r="E2803" s="12" t="s">
        <v>1961</v>
      </c>
      <c r="F2803" s="12" t="s">
        <v>20879</v>
      </c>
      <c r="G2803" s="12" t="s">
        <v>20784</v>
      </c>
      <c r="H2803" s="12" t="s">
        <v>20684</v>
      </c>
      <c r="I2803" s="12" t="s">
        <v>21472</v>
      </c>
      <c r="J2803" s="12" t="s">
        <v>20705</v>
      </c>
      <c r="K2803" s="12" t="s">
        <v>21472</v>
      </c>
      <c r="L2803" s="12" t="s">
        <v>5538</v>
      </c>
      <c r="M2803" s="12" t="s">
        <v>21220</v>
      </c>
      <c r="N2803" s="12" t="s">
        <v>3522</v>
      </c>
      <c r="O2803" s="12" t="s">
        <v>91</v>
      </c>
      <c r="P2803" s="12" t="s">
        <v>371</v>
      </c>
      <c r="Q2803" s="12" t="s">
        <v>91</v>
      </c>
      <c r="R2803" s="12" t="s">
        <v>2315</v>
      </c>
      <c r="S2803" s="12" t="s">
        <v>22493</v>
      </c>
      <c r="T2803" s="12" t="s">
        <v>22494</v>
      </c>
      <c r="U2803" s="12" t="s">
        <v>4481</v>
      </c>
      <c r="V2803" s="12" t="s">
        <v>371</v>
      </c>
      <c r="W2803" s="12" t="s">
        <v>2</v>
      </c>
      <c r="X2803" s="12" t="s">
        <v>2976</v>
      </c>
      <c r="Y2803" s="12" t="s">
        <v>2994</v>
      </c>
      <c r="Z2803" s="12" t="s">
        <v>22495</v>
      </c>
    </row>
    <row r="2804" spans="1:26">
      <c r="A2804" s="12" t="s">
        <v>909</v>
      </c>
      <c r="B2804" s="12" t="s">
        <v>22496</v>
      </c>
      <c r="C2804" s="12" t="s">
        <v>22497</v>
      </c>
      <c r="D2804" s="12" t="s">
        <v>6128</v>
      </c>
      <c r="E2804" s="12" t="s">
        <v>1961</v>
      </c>
      <c r="F2804" s="12" t="s">
        <v>20705</v>
      </c>
      <c r="G2804" s="12" t="s">
        <v>20784</v>
      </c>
      <c r="H2804" s="12" t="s">
        <v>20663</v>
      </c>
      <c r="I2804" s="12" t="s">
        <v>20684</v>
      </c>
      <c r="J2804" s="12" t="s">
        <v>20764</v>
      </c>
      <c r="K2804" s="12" t="s">
        <v>20745</v>
      </c>
      <c r="L2804" s="12" t="s">
        <v>3522</v>
      </c>
      <c r="M2804" s="12" t="s">
        <v>22498</v>
      </c>
      <c r="N2804" s="12" t="s">
        <v>3522</v>
      </c>
      <c r="O2804" s="12" t="s">
        <v>374</v>
      </c>
      <c r="P2804" s="12" t="s">
        <v>371</v>
      </c>
      <c r="Q2804" s="12" t="s">
        <v>2773</v>
      </c>
      <c r="R2804" s="12" t="s">
        <v>3925</v>
      </c>
      <c r="S2804" s="12" t="s">
        <v>22499</v>
      </c>
      <c r="T2804" s="12" t="s">
        <v>22500</v>
      </c>
      <c r="U2804" s="12" t="s">
        <v>2172</v>
      </c>
      <c r="V2804" s="12" t="s">
        <v>18251</v>
      </c>
      <c r="W2804" s="12" t="s">
        <v>2</v>
      </c>
      <c r="X2804" s="12" t="s">
        <v>2530</v>
      </c>
      <c r="Y2804" s="12" t="s">
        <v>1981</v>
      </c>
      <c r="Z2804" s="12" t="s">
        <v>22501</v>
      </c>
    </row>
    <row r="2805" spans="1:26">
      <c r="A2805" s="12" t="s">
        <v>909</v>
      </c>
      <c r="B2805" s="12" t="s">
        <v>20901</v>
      </c>
      <c r="C2805" s="12" t="s">
        <v>22502</v>
      </c>
      <c r="D2805" s="12" t="s">
        <v>7969</v>
      </c>
      <c r="E2805" s="12" t="s">
        <v>1961</v>
      </c>
      <c r="F2805" s="12" t="s">
        <v>20725</v>
      </c>
      <c r="G2805" s="12" t="s">
        <v>20745</v>
      </c>
      <c r="H2805" s="12" t="s">
        <v>20745</v>
      </c>
      <c r="I2805" s="12" t="s">
        <v>20705</v>
      </c>
      <c r="J2805" s="12" t="s">
        <v>20745</v>
      </c>
      <c r="K2805" s="12" t="s">
        <v>20684</v>
      </c>
      <c r="L2805" s="12" t="s">
        <v>375</v>
      </c>
      <c r="M2805" s="12" t="s">
        <v>21759</v>
      </c>
      <c r="N2805" s="12" t="s">
        <v>2038</v>
      </c>
      <c r="O2805" s="12" t="s">
        <v>21571</v>
      </c>
      <c r="P2805" s="12" t="s">
        <v>371</v>
      </c>
      <c r="Q2805" s="12" t="s">
        <v>371</v>
      </c>
      <c r="R2805" s="12" t="s">
        <v>2697</v>
      </c>
      <c r="S2805" s="12" t="s">
        <v>22503</v>
      </c>
      <c r="T2805" s="12" t="s">
        <v>22504</v>
      </c>
      <c r="U2805" s="12" t="s">
        <v>2172</v>
      </c>
      <c r="V2805" s="12" t="s">
        <v>3130</v>
      </c>
      <c r="W2805" s="12" t="s">
        <v>4</v>
      </c>
      <c r="X2805" s="12" t="s">
        <v>3055</v>
      </c>
      <c r="Y2805" s="12" t="s">
        <v>2510</v>
      </c>
      <c r="Z2805" s="12" t="s">
        <v>22505</v>
      </c>
    </row>
    <row r="2806" spans="1:26">
      <c r="A2806" s="12" t="s">
        <v>909</v>
      </c>
      <c r="B2806" s="12" t="s">
        <v>22506</v>
      </c>
      <c r="C2806" s="12" t="s">
        <v>22507</v>
      </c>
      <c r="D2806" s="12" t="s">
        <v>4559</v>
      </c>
      <c r="E2806" s="12" t="s">
        <v>1961</v>
      </c>
      <c r="F2806" s="12" t="s">
        <v>20879</v>
      </c>
      <c r="G2806" s="12" t="s">
        <v>20705</v>
      </c>
      <c r="H2806" s="12" t="s">
        <v>20705</v>
      </c>
      <c r="I2806" s="12" t="s">
        <v>20684</v>
      </c>
      <c r="J2806" s="12" t="s">
        <v>20725</v>
      </c>
      <c r="K2806" s="12" t="s">
        <v>21472</v>
      </c>
      <c r="L2806" s="12" t="s">
        <v>2315</v>
      </c>
      <c r="M2806" s="12" t="s">
        <v>21571</v>
      </c>
      <c r="N2806" s="12" t="s">
        <v>2172</v>
      </c>
      <c r="O2806" s="12" t="s">
        <v>374</v>
      </c>
      <c r="P2806" s="12" t="s">
        <v>371</v>
      </c>
      <c r="Q2806" s="12" t="s">
        <v>91</v>
      </c>
      <c r="R2806" s="12" t="s">
        <v>375</v>
      </c>
      <c r="S2806" s="12" t="s">
        <v>22508</v>
      </c>
      <c r="T2806" s="12" t="s">
        <v>22509</v>
      </c>
      <c r="U2806" s="12" t="s">
        <v>431</v>
      </c>
      <c r="V2806" s="12" t="s">
        <v>371</v>
      </c>
      <c r="W2806" s="12" t="s">
        <v>10</v>
      </c>
      <c r="X2806" s="12" t="s">
        <v>4079</v>
      </c>
      <c r="Y2806" s="12" t="s">
        <v>2655</v>
      </c>
      <c r="Z2806" s="12" t="s">
        <v>22510</v>
      </c>
    </row>
    <row r="2807" spans="1:26">
      <c r="A2807" s="12" t="s">
        <v>909</v>
      </c>
      <c r="B2807" s="12" t="s">
        <v>22511</v>
      </c>
      <c r="C2807" s="12" t="s">
        <v>22512</v>
      </c>
      <c r="D2807" s="12" t="s">
        <v>11456</v>
      </c>
      <c r="E2807" s="12" t="s">
        <v>1939</v>
      </c>
      <c r="F2807" s="12" t="s">
        <v>21472</v>
      </c>
      <c r="G2807" s="12" t="s">
        <v>21472</v>
      </c>
      <c r="H2807" s="12" t="s">
        <v>21472</v>
      </c>
      <c r="I2807" s="12" t="s">
        <v>21472</v>
      </c>
      <c r="J2807" s="12" t="s">
        <v>21472</v>
      </c>
      <c r="K2807" s="12" t="s">
        <v>21061</v>
      </c>
      <c r="L2807" s="12" t="s">
        <v>91</v>
      </c>
      <c r="M2807" s="12" t="s">
        <v>91</v>
      </c>
      <c r="N2807" s="12" t="s">
        <v>91</v>
      </c>
      <c r="O2807" s="12" t="s">
        <v>91</v>
      </c>
      <c r="P2807" s="12" t="s">
        <v>91</v>
      </c>
      <c r="Q2807" s="12" t="s">
        <v>18414</v>
      </c>
      <c r="R2807" s="12" t="s">
        <v>18414</v>
      </c>
      <c r="S2807" s="12" t="s">
        <v>91</v>
      </c>
      <c r="T2807" s="12" t="s">
        <v>22513</v>
      </c>
      <c r="U2807" s="12" t="s">
        <v>371</v>
      </c>
      <c r="V2807" s="12" t="s">
        <v>3522</v>
      </c>
      <c r="W2807" s="12" t="s">
        <v>91</v>
      </c>
      <c r="X2807" s="12" t="s">
        <v>16674</v>
      </c>
      <c r="Y2807" s="12" t="s">
        <v>16674</v>
      </c>
      <c r="Z2807" s="12" t="s">
        <v>91</v>
      </c>
    </row>
    <row r="2808" spans="1:26">
      <c r="A2808" s="12" t="s">
        <v>909</v>
      </c>
      <c r="B2808" s="12" t="s">
        <v>22514</v>
      </c>
      <c r="C2808" s="12" t="s">
        <v>22515</v>
      </c>
      <c r="D2808" s="12" t="s">
        <v>5649</v>
      </c>
      <c r="E2808" s="12" t="s">
        <v>1939</v>
      </c>
      <c r="F2808" s="12" t="s">
        <v>20822</v>
      </c>
      <c r="G2808" s="12" t="s">
        <v>20725</v>
      </c>
      <c r="H2808" s="12" t="s">
        <v>20764</v>
      </c>
      <c r="I2808" s="12" t="s">
        <v>20663</v>
      </c>
      <c r="J2808" s="12" t="s">
        <v>20663</v>
      </c>
      <c r="K2808" s="12" t="s">
        <v>20684</v>
      </c>
      <c r="L2808" s="12" t="s">
        <v>2315</v>
      </c>
      <c r="M2808" s="12" t="s">
        <v>430</v>
      </c>
      <c r="N2808" s="12" t="s">
        <v>375</v>
      </c>
      <c r="O2808" s="12" t="s">
        <v>21327</v>
      </c>
      <c r="P2808" s="12" t="s">
        <v>371</v>
      </c>
      <c r="Q2808" s="12" t="s">
        <v>3522</v>
      </c>
      <c r="R2808" s="12" t="s">
        <v>5395</v>
      </c>
      <c r="S2808" s="12" t="s">
        <v>22159</v>
      </c>
      <c r="T2808" s="12" t="s">
        <v>22516</v>
      </c>
      <c r="U2808" s="12" t="s">
        <v>18414</v>
      </c>
      <c r="V2808" s="12" t="s">
        <v>18414</v>
      </c>
      <c r="W2808" s="12" t="s">
        <v>10</v>
      </c>
      <c r="X2808" s="12" t="s">
        <v>2913</v>
      </c>
      <c r="Y2808" s="12" t="s">
        <v>3158</v>
      </c>
      <c r="Z2808" s="12" t="s">
        <v>22517</v>
      </c>
    </row>
    <row r="2809" spans="1:26">
      <c r="A2809" s="12" t="s">
        <v>909</v>
      </c>
      <c r="B2809" s="12" t="s">
        <v>22518</v>
      </c>
      <c r="C2809" s="12" t="s">
        <v>22519</v>
      </c>
      <c r="D2809" s="12" t="s">
        <v>16063</v>
      </c>
      <c r="E2809" s="12" t="s">
        <v>1939</v>
      </c>
      <c r="F2809" s="12" t="s">
        <v>20684</v>
      </c>
      <c r="G2809" s="12" t="s">
        <v>20803</v>
      </c>
      <c r="H2809" s="12" t="s">
        <v>20684</v>
      </c>
      <c r="I2809" s="12" t="s">
        <v>20725</v>
      </c>
      <c r="J2809" s="12" t="s">
        <v>20705</v>
      </c>
      <c r="K2809" s="12" t="s">
        <v>20725</v>
      </c>
      <c r="L2809" s="12" t="s">
        <v>375</v>
      </c>
      <c r="M2809" s="12" t="s">
        <v>21078</v>
      </c>
      <c r="N2809" s="12" t="s">
        <v>375</v>
      </c>
      <c r="O2809" s="12" t="s">
        <v>21078</v>
      </c>
      <c r="P2809" s="12" t="s">
        <v>2172</v>
      </c>
      <c r="Q2809" s="12" t="s">
        <v>375</v>
      </c>
      <c r="R2809" s="12" t="s">
        <v>10114</v>
      </c>
      <c r="S2809" s="12" t="s">
        <v>22520</v>
      </c>
      <c r="T2809" s="12" t="s">
        <v>22521</v>
      </c>
      <c r="U2809" s="12" t="s">
        <v>6615</v>
      </c>
      <c r="V2809" s="12" t="s">
        <v>4730</v>
      </c>
      <c r="W2809" s="12" t="s">
        <v>3</v>
      </c>
      <c r="X2809" s="12" t="s">
        <v>3051</v>
      </c>
      <c r="Y2809" s="12" t="s">
        <v>1840</v>
      </c>
      <c r="Z2809" s="12" t="s">
        <v>22522</v>
      </c>
    </row>
    <row r="2810" spans="1:26">
      <c r="A2810" s="12" t="s">
        <v>909</v>
      </c>
      <c r="B2810" s="12" t="s">
        <v>22523</v>
      </c>
      <c r="C2810" s="12" t="s">
        <v>22524</v>
      </c>
      <c r="D2810" s="12" t="s">
        <v>12969</v>
      </c>
      <c r="E2810" s="12" t="s">
        <v>1939</v>
      </c>
      <c r="F2810" s="12" t="s">
        <v>20764</v>
      </c>
      <c r="G2810" s="12" t="s">
        <v>20803</v>
      </c>
      <c r="H2810" s="12" t="s">
        <v>20745</v>
      </c>
      <c r="I2810" s="12" t="s">
        <v>20663</v>
      </c>
      <c r="J2810" s="12" t="s">
        <v>20663</v>
      </c>
      <c r="K2810" s="12" t="s">
        <v>20684</v>
      </c>
      <c r="L2810" s="12" t="s">
        <v>2172</v>
      </c>
      <c r="M2810" s="12" t="s">
        <v>21078</v>
      </c>
      <c r="N2810" s="12" t="s">
        <v>2038</v>
      </c>
      <c r="O2810" s="12" t="s">
        <v>21327</v>
      </c>
      <c r="P2810" s="12" t="s">
        <v>3522</v>
      </c>
      <c r="Q2810" s="12" t="s">
        <v>3522</v>
      </c>
      <c r="R2810" s="12" t="s">
        <v>4689</v>
      </c>
      <c r="S2810" s="12" t="s">
        <v>22525</v>
      </c>
      <c r="T2810" s="12" t="s">
        <v>22526</v>
      </c>
      <c r="U2810" s="12" t="s">
        <v>18414</v>
      </c>
      <c r="V2810" s="12" t="s">
        <v>18414</v>
      </c>
      <c r="W2810" s="12" t="s">
        <v>3</v>
      </c>
      <c r="X2810" s="12" t="s">
        <v>4257</v>
      </c>
      <c r="Y2810" s="12" t="s">
        <v>1395</v>
      </c>
      <c r="Z2810" s="12" t="s">
        <v>22527</v>
      </c>
    </row>
    <row r="2811" spans="1:26">
      <c r="A2811" s="12" t="s">
        <v>909</v>
      </c>
      <c r="B2811" s="12" t="s">
        <v>22528</v>
      </c>
      <c r="C2811" s="12" t="s">
        <v>22529</v>
      </c>
      <c r="D2811" s="12" t="s">
        <v>8400</v>
      </c>
      <c r="E2811" s="12" t="s">
        <v>1939</v>
      </c>
      <c r="F2811" s="12" t="s">
        <v>20745</v>
      </c>
      <c r="G2811" s="12" t="s">
        <v>20764</v>
      </c>
      <c r="H2811" s="12" t="s">
        <v>20764</v>
      </c>
      <c r="I2811" s="12" t="s">
        <v>20725</v>
      </c>
      <c r="J2811" s="12" t="s">
        <v>20663</v>
      </c>
      <c r="K2811" s="12" t="s">
        <v>20663</v>
      </c>
      <c r="L2811" s="12" t="s">
        <v>471</v>
      </c>
      <c r="M2811" s="12" t="s">
        <v>21571</v>
      </c>
      <c r="N2811" s="12" t="s">
        <v>375</v>
      </c>
      <c r="O2811" s="12" t="s">
        <v>21327</v>
      </c>
      <c r="P2811" s="12" t="s">
        <v>371</v>
      </c>
      <c r="Q2811" s="12" t="s">
        <v>371</v>
      </c>
      <c r="R2811" s="12" t="s">
        <v>10114</v>
      </c>
      <c r="S2811" s="12" t="s">
        <v>21372</v>
      </c>
      <c r="T2811" s="12" t="s">
        <v>22530</v>
      </c>
      <c r="U2811" s="12" t="s">
        <v>4797</v>
      </c>
      <c r="V2811" s="12" t="s">
        <v>17012</v>
      </c>
      <c r="W2811" s="12" t="s">
        <v>10</v>
      </c>
      <c r="X2811" s="12" t="s">
        <v>2072</v>
      </c>
      <c r="Y2811" s="12" t="s">
        <v>1337</v>
      </c>
      <c r="Z2811" s="12" t="s">
        <v>22531</v>
      </c>
    </row>
    <row r="2812" spans="1:26">
      <c r="A2812" s="12" t="s">
        <v>909</v>
      </c>
      <c r="B2812" s="12" t="s">
        <v>22532</v>
      </c>
      <c r="C2812" s="12" t="s">
        <v>22533</v>
      </c>
      <c r="D2812" s="12" t="s">
        <v>5022</v>
      </c>
      <c r="E2812" s="12" t="s">
        <v>1918</v>
      </c>
      <c r="F2812" s="12" t="s">
        <v>20684</v>
      </c>
      <c r="G2812" s="12" t="s">
        <v>20784</v>
      </c>
      <c r="H2812" s="12" t="s">
        <v>20745</v>
      </c>
      <c r="I2812" s="12" t="s">
        <v>20745</v>
      </c>
      <c r="J2812" s="12" t="s">
        <v>20684</v>
      </c>
      <c r="K2812" s="12" t="s">
        <v>20663</v>
      </c>
      <c r="L2812" s="12" t="s">
        <v>371</v>
      </c>
      <c r="M2812" s="12" t="s">
        <v>21361</v>
      </c>
      <c r="N2812" s="12" t="s">
        <v>2773</v>
      </c>
      <c r="O2812" s="12" t="s">
        <v>21054</v>
      </c>
      <c r="P2812" s="12" t="s">
        <v>371</v>
      </c>
      <c r="Q2812" s="12" t="s">
        <v>371</v>
      </c>
      <c r="R2812" s="12" t="s">
        <v>7251</v>
      </c>
      <c r="S2812" s="12" t="s">
        <v>22534</v>
      </c>
      <c r="T2812" s="12" t="s">
        <v>22535</v>
      </c>
      <c r="U2812" s="12" t="s">
        <v>7251</v>
      </c>
      <c r="V2812" s="12" t="s">
        <v>15752</v>
      </c>
      <c r="W2812" s="12" t="s">
        <v>10</v>
      </c>
      <c r="X2812" s="12" t="s">
        <v>2469</v>
      </c>
      <c r="Y2812" s="12" t="s">
        <v>5009</v>
      </c>
      <c r="Z2812" s="12" t="s">
        <v>22536</v>
      </c>
    </row>
    <row r="2813" spans="1:26">
      <c r="A2813" s="12" t="s">
        <v>909</v>
      </c>
      <c r="B2813" s="12" t="s">
        <v>22537</v>
      </c>
      <c r="C2813" s="12" t="s">
        <v>22538</v>
      </c>
      <c r="D2813" s="12" t="s">
        <v>5990</v>
      </c>
      <c r="E2813" s="12" t="s">
        <v>1918</v>
      </c>
      <c r="F2813" s="12" t="s">
        <v>20860</v>
      </c>
      <c r="G2813" s="12" t="s">
        <v>20764</v>
      </c>
      <c r="H2813" s="12" t="s">
        <v>20705</v>
      </c>
      <c r="I2813" s="12" t="s">
        <v>20663</v>
      </c>
      <c r="J2813" s="12" t="s">
        <v>21472</v>
      </c>
      <c r="K2813" s="12" t="s">
        <v>20663</v>
      </c>
      <c r="L2813" s="12" t="s">
        <v>3804</v>
      </c>
      <c r="M2813" s="12" t="s">
        <v>21178</v>
      </c>
      <c r="N2813" s="12" t="s">
        <v>371</v>
      </c>
      <c r="O2813" s="12" t="s">
        <v>21327</v>
      </c>
      <c r="P2813" s="12" t="s">
        <v>91</v>
      </c>
      <c r="Q2813" s="12" t="s">
        <v>371</v>
      </c>
      <c r="R2813" s="12" t="s">
        <v>7251</v>
      </c>
      <c r="S2813" s="12" t="s">
        <v>22539</v>
      </c>
      <c r="T2813" s="12" t="s">
        <v>22540</v>
      </c>
      <c r="U2813" s="12" t="s">
        <v>15752</v>
      </c>
      <c r="V2813" s="12" t="s">
        <v>15752</v>
      </c>
      <c r="W2813" s="12" t="s">
        <v>3</v>
      </c>
      <c r="X2813" s="12" t="s">
        <v>2286</v>
      </c>
      <c r="Y2813" s="12" t="s">
        <v>3370</v>
      </c>
      <c r="Z2813" s="12" t="s">
        <v>22541</v>
      </c>
    </row>
    <row r="2814" spans="1:26">
      <c r="A2814" s="12" t="s">
        <v>909</v>
      </c>
      <c r="B2814" s="12" t="s">
        <v>22542</v>
      </c>
      <c r="C2814" s="12" t="s">
        <v>22543</v>
      </c>
      <c r="D2814" s="12" t="s">
        <v>11862</v>
      </c>
      <c r="E2814" s="12" t="s">
        <v>1918</v>
      </c>
      <c r="F2814" s="12" t="s">
        <v>21472</v>
      </c>
      <c r="G2814" s="12" t="s">
        <v>21472</v>
      </c>
      <c r="H2814" s="12" t="s">
        <v>21472</v>
      </c>
      <c r="I2814" s="12" t="s">
        <v>21472</v>
      </c>
      <c r="J2814" s="12" t="s">
        <v>21472</v>
      </c>
      <c r="K2814" s="12" t="s">
        <v>20939</v>
      </c>
      <c r="L2814" s="12" t="s">
        <v>91</v>
      </c>
      <c r="M2814" s="12" t="s">
        <v>91</v>
      </c>
      <c r="N2814" s="12" t="s">
        <v>91</v>
      </c>
      <c r="O2814" s="12" t="s">
        <v>91</v>
      </c>
      <c r="P2814" s="12" t="s">
        <v>91</v>
      </c>
      <c r="Q2814" s="12" t="s">
        <v>6228</v>
      </c>
      <c r="R2814" s="12" t="s">
        <v>6228</v>
      </c>
      <c r="S2814" s="12" t="s">
        <v>91</v>
      </c>
      <c r="T2814" s="12" t="s">
        <v>22544</v>
      </c>
      <c r="U2814" s="12" t="s">
        <v>371</v>
      </c>
      <c r="V2814" s="12" t="s">
        <v>3522</v>
      </c>
      <c r="W2814" s="12" t="s">
        <v>91</v>
      </c>
      <c r="X2814" s="12" t="s">
        <v>16656</v>
      </c>
      <c r="Y2814" s="12" t="s">
        <v>16656</v>
      </c>
      <c r="Z2814" s="12" t="s">
        <v>91</v>
      </c>
    </row>
    <row r="2815" spans="1:26">
      <c r="A2815" s="12" t="s">
        <v>909</v>
      </c>
      <c r="B2815" s="12" t="s">
        <v>22545</v>
      </c>
      <c r="C2815" s="12" t="s">
        <v>22546</v>
      </c>
      <c r="D2815" s="12" t="s">
        <v>6489</v>
      </c>
      <c r="E2815" s="12" t="s">
        <v>1918</v>
      </c>
      <c r="F2815" s="12" t="s">
        <v>20897</v>
      </c>
      <c r="G2815" s="12" t="s">
        <v>20663</v>
      </c>
      <c r="H2815" s="12" t="s">
        <v>20663</v>
      </c>
      <c r="I2815" s="12" t="s">
        <v>20663</v>
      </c>
      <c r="J2815" s="12" t="s">
        <v>20745</v>
      </c>
      <c r="K2815" s="12" t="s">
        <v>20663</v>
      </c>
      <c r="L2815" s="12" t="s">
        <v>2698</v>
      </c>
      <c r="M2815" s="12" t="s">
        <v>379</v>
      </c>
      <c r="N2815" s="12" t="s">
        <v>3522</v>
      </c>
      <c r="O2815" s="12" t="s">
        <v>21327</v>
      </c>
      <c r="P2815" s="12" t="s">
        <v>371</v>
      </c>
      <c r="Q2815" s="12" t="s">
        <v>3522</v>
      </c>
      <c r="R2815" s="12" t="s">
        <v>4315</v>
      </c>
      <c r="S2815" s="12" t="s">
        <v>22547</v>
      </c>
      <c r="T2815" s="12" t="s">
        <v>21851</v>
      </c>
      <c r="U2815" s="12" t="s">
        <v>5802</v>
      </c>
      <c r="V2815" s="12" t="s">
        <v>15752</v>
      </c>
      <c r="W2815" s="12" t="s">
        <v>2</v>
      </c>
      <c r="X2815" s="12" t="s">
        <v>2608</v>
      </c>
      <c r="Y2815" s="12" t="s">
        <v>1348</v>
      </c>
      <c r="Z2815" s="12" t="s">
        <v>22548</v>
      </c>
    </row>
    <row r="2816" spans="1:26">
      <c r="A2816" s="12" t="s">
        <v>909</v>
      </c>
      <c r="B2816" s="12" t="s">
        <v>22549</v>
      </c>
      <c r="C2816" s="12" t="s">
        <v>22550</v>
      </c>
      <c r="D2816" s="12" t="s">
        <v>9749</v>
      </c>
      <c r="E2816" s="12" t="s">
        <v>1918</v>
      </c>
      <c r="F2816" s="12" t="s">
        <v>20803</v>
      </c>
      <c r="G2816" s="12" t="s">
        <v>20860</v>
      </c>
      <c r="H2816" s="12" t="s">
        <v>20684</v>
      </c>
      <c r="I2816" s="12" t="s">
        <v>21472</v>
      </c>
      <c r="J2816" s="12" t="s">
        <v>21472</v>
      </c>
      <c r="K2816" s="12" t="s">
        <v>20663</v>
      </c>
      <c r="L2816" s="12" t="s">
        <v>3363</v>
      </c>
      <c r="M2816" s="12" t="s">
        <v>22207</v>
      </c>
      <c r="N2816" s="12" t="s">
        <v>371</v>
      </c>
      <c r="O2816" s="12" t="s">
        <v>91</v>
      </c>
      <c r="P2816" s="12" t="s">
        <v>91</v>
      </c>
      <c r="Q2816" s="12" t="s">
        <v>371</v>
      </c>
      <c r="R2816" s="12" t="s">
        <v>2418</v>
      </c>
      <c r="S2816" s="12" t="s">
        <v>22539</v>
      </c>
      <c r="T2816" s="12" t="s">
        <v>22551</v>
      </c>
      <c r="U2816" s="12" t="s">
        <v>371</v>
      </c>
      <c r="V2816" s="12" t="s">
        <v>15752</v>
      </c>
      <c r="W2816" s="12" t="s">
        <v>3</v>
      </c>
      <c r="X2816" s="12" t="s">
        <v>3155</v>
      </c>
      <c r="Y2816" s="12" t="s">
        <v>2430</v>
      </c>
      <c r="Z2816" s="12" t="s">
        <v>22552</v>
      </c>
    </row>
    <row r="2817" spans="1:26">
      <c r="A2817" s="12" t="s">
        <v>909</v>
      </c>
      <c r="B2817" s="12" t="s">
        <v>22553</v>
      </c>
      <c r="C2817" s="12" t="s">
        <v>22554</v>
      </c>
      <c r="D2817" s="12" t="s">
        <v>8829</v>
      </c>
      <c r="E2817" s="12" t="s">
        <v>1918</v>
      </c>
      <c r="F2817" s="12" t="s">
        <v>20684</v>
      </c>
      <c r="G2817" s="12" t="s">
        <v>20841</v>
      </c>
      <c r="H2817" s="12" t="s">
        <v>20764</v>
      </c>
      <c r="I2817" s="12" t="s">
        <v>20684</v>
      </c>
      <c r="J2817" s="12" t="s">
        <v>20663</v>
      </c>
      <c r="K2817" s="12" t="s">
        <v>20663</v>
      </c>
      <c r="L2817" s="12" t="s">
        <v>3522</v>
      </c>
      <c r="M2817" s="12" t="s">
        <v>21288</v>
      </c>
      <c r="N2817" s="12" t="s">
        <v>4088</v>
      </c>
      <c r="O2817" s="12" t="s">
        <v>21327</v>
      </c>
      <c r="P2817" s="12" t="s">
        <v>371</v>
      </c>
      <c r="Q2817" s="12" t="s">
        <v>371</v>
      </c>
      <c r="R2817" s="12" t="s">
        <v>7251</v>
      </c>
      <c r="S2817" s="12" t="s">
        <v>22555</v>
      </c>
      <c r="T2817" s="12" t="s">
        <v>22556</v>
      </c>
      <c r="U2817" s="12" t="s">
        <v>6228</v>
      </c>
      <c r="V2817" s="12" t="s">
        <v>15752</v>
      </c>
      <c r="W2817" s="12" t="s">
        <v>3</v>
      </c>
      <c r="X2817" s="12" t="s">
        <v>3731</v>
      </c>
      <c r="Y2817" s="12" t="s">
        <v>3055</v>
      </c>
      <c r="Z2817" s="12" t="s">
        <v>22557</v>
      </c>
    </row>
    <row r="2818" spans="1:26">
      <c r="A2818" s="12" t="s">
        <v>909</v>
      </c>
      <c r="B2818" s="12" t="s">
        <v>22558</v>
      </c>
      <c r="C2818" s="12" t="s">
        <v>22559</v>
      </c>
      <c r="D2818" s="12" t="s">
        <v>5532</v>
      </c>
      <c r="E2818" s="12" t="s">
        <v>1918</v>
      </c>
      <c r="F2818" s="12" t="s">
        <v>20764</v>
      </c>
      <c r="G2818" s="12" t="s">
        <v>20841</v>
      </c>
      <c r="H2818" s="12" t="s">
        <v>20745</v>
      </c>
      <c r="I2818" s="12" t="s">
        <v>20663</v>
      </c>
      <c r="J2818" s="12" t="s">
        <v>21472</v>
      </c>
      <c r="K2818" s="12" t="s">
        <v>21472</v>
      </c>
      <c r="L2818" s="12" t="s">
        <v>3522</v>
      </c>
      <c r="M2818" s="12" t="s">
        <v>22560</v>
      </c>
      <c r="N2818" s="12" t="s">
        <v>3522</v>
      </c>
      <c r="O2818" s="12" t="s">
        <v>379</v>
      </c>
      <c r="P2818" s="12" t="s">
        <v>91</v>
      </c>
      <c r="Q2818" s="12" t="s">
        <v>91</v>
      </c>
      <c r="R2818" s="12" t="s">
        <v>4823</v>
      </c>
      <c r="S2818" s="12" t="s">
        <v>22561</v>
      </c>
      <c r="T2818" s="12" t="s">
        <v>22562</v>
      </c>
      <c r="U2818" s="12" t="s">
        <v>15752</v>
      </c>
      <c r="V2818" s="12" t="s">
        <v>371</v>
      </c>
      <c r="W2818" s="12" t="s">
        <v>4</v>
      </c>
      <c r="X2818" s="12" t="s">
        <v>4582</v>
      </c>
      <c r="Y2818" s="12" t="s">
        <v>3276</v>
      </c>
      <c r="Z2818" s="12" t="s">
        <v>22563</v>
      </c>
    </row>
    <row r="2819" spans="1:26">
      <c r="A2819" s="12" t="s">
        <v>909</v>
      </c>
      <c r="B2819" s="12" t="s">
        <v>22564</v>
      </c>
      <c r="C2819" s="12" t="s">
        <v>22565</v>
      </c>
      <c r="D2819" s="12" t="s">
        <v>6539</v>
      </c>
      <c r="E2819" s="12" t="s">
        <v>1918</v>
      </c>
      <c r="F2819" s="12" t="s">
        <v>20897</v>
      </c>
      <c r="G2819" s="12" t="s">
        <v>20784</v>
      </c>
      <c r="H2819" s="12" t="s">
        <v>20684</v>
      </c>
      <c r="I2819" s="12" t="s">
        <v>21472</v>
      </c>
      <c r="J2819" s="12" t="s">
        <v>21472</v>
      </c>
      <c r="K2819" s="12" t="s">
        <v>21472</v>
      </c>
      <c r="L2819" s="12" t="s">
        <v>2698</v>
      </c>
      <c r="M2819" s="12" t="s">
        <v>22498</v>
      </c>
      <c r="N2819" s="12" t="s">
        <v>375</v>
      </c>
      <c r="O2819" s="12" t="s">
        <v>91</v>
      </c>
      <c r="P2819" s="12" t="s">
        <v>91</v>
      </c>
      <c r="Q2819" s="12" t="s">
        <v>91</v>
      </c>
      <c r="R2819" s="12" t="s">
        <v>4192</v>
      </c>
      <c r="S2819" s="12" t="s">
        <v>22566</v>
      </c>
      <c r="T2819" s="12" t="s">
        <v>22567</v>
      </c>
      <c r="U2819" s="12" t="s">
        <v>371</v>
      </c>
      <c r="V2819" s="12" t="s">
        <v>371</v>
      </c>
      <c r="W2819" s="12" t="s">
        <v>10</v>
      </c>
      <c r="X2819" s="12" t="s">
        <v>1840</v>
      </c>
      <c r="Y2819" s="12" t="s">
        <v>5607</v>
      </c>
      <c r="Z2819" s="12" t="s">
        <v>22568</v>
      </c>
    </row>
    <row r="2820" spans="1:26">
      <c r="A2820" s="12" t="s">
        <v>909</v>
      </c>
      <c r="B2820" s="12" t="s">
        <v>22569</v>
      </c>
      <c r="C2820" s="12" t="s">
        <v>22570</v>
      </c>
      <c r="D2820" s="12" t="s">
        <v>10508</v>
      </c>
      <c r="E2820" s="12" t="s">
        <v>1897</v>
      </c>
      <c r="F2820" s="12" t="s">
        <v>20725</v>
      </c>
      <c r="G2820" s="12" t="s">
        <v>20841</v>
      </c>
      <c r="H2820" s="12" t="s">
        <v>20663</v>
      </c>
      <c r="I2820" s="12" t="s">
        <v>20663</v>
      </c>
      <c r="J2820" s="12" t="s">
        <v>20705</v>
      </c>
      <c r="K2820" s="12" t="s">
        <v>20684</v>
      </c>
      <c r="L2820" s="12" t="s">
        <v>375</v>
      </c>
      <c r="M2820" s="12" t="s">
        <v>21759</v>
      </c>
      <c r="N2820" s="12" t="s">
        <v>371</v>
      </c>
      <c r="O2820" s="12" t="s">
        <v>21327</v>
      </c>
      <c r="P2820" s="12" t="s">
        <v>371</v>
      </c>
      <c r="Q2820" s="12" t="s">
        <v>371</v>
      </c>
      <c r="R2820" s="12" t="s">
        <v>11448</v>
      </c>
      <c r="S2820" s="12" t="s">
        <v>22571</v>
      </c>
      <c r="T2820" s="12" t="s">
        <v>22572</v>
      </c>
      <c r="U2820" s="12" t="s">
        <v>9282</v>
      </c>
      <c r="V2820" s="12" t="s">
        <v>16341</v>
      </c>
      <c r="W2820" s="12" t="s">
        <v>10</v>
      </c>
      <c r="X2820" s="12" t="s">
        <v>2309</v>
      </c>
      <c r="Y2820" s="12" t="s">
        <v>1425</v>
      </c>
      <c r="Z2820" s="12" t="s">
        <v>22573</v>
      </c>
    </row>
    <row r="2821" spans="1:26">
      <c r="A2821" s="12" t="s">
        <v>909</v>
      </c>
      <c r="B2821" s="12" t="s">
        <v>22574</v>
      </c>
      <c r="C2821" s="12" t="s">
        <v>22575</v>
      </c>
      <c r="D2821" s="12" t="s">
        <v>5941</v>
      </c>
      <c r="E2821" s="12" t="s">
        <v>1897</v>
      </c>
      <c r="F2821" s="12" t="s">
        <v>20784</v>
      </c>
      <c r="G2821" s="12" t="s">
        <v>20745</v>
      </c>
      <c r="H2821" s="12" t="s">
        <v>20725</v>
      </c>
      <c r="I2821" s="12" t="s">
        <v>20684</v>
      </c>
      <c r="J2821" s="12" t="s">
        <v>20684</v>
      </c>
      <c r="K2821" s="12" t="s">
        <v>20663</v>
      </c>
      <c r="L2821" s="12" t="s">
        <v>3583</v>
      </c>
      <c r="M2821" s="12" t="s">
        <v>21054</v>
      </c>
      <c r="N2821" s="12" t="s">
        <v>375</v>
      </c>
      <c r="O2821" s="12" t="s">
        <v>21327</v>
      </c>
      <c r="P2821" s="12" t="s">
        <v>375</v>
      </c>
      <c r="Q2821" s="12" t="s">
        <v>371</v>
      </c>
      <c r="R2821" s="12" t="s">
        <v>3583</v>
      </c>
      <c r="S2821" s="12" t="s">
        <v>22576</v>
      </c>
      <c r="T2821" s="12" t="s">
        <v>22577</v>
      </c>
      <c r="U2821" s="12" t="s">
        <v>9282</v>
      </c>
      <c r="V2821" s="12" t="s">
        <v>8192</v>
      </c>
      <c r="W2821" s="12" t="s">
        <v>3</v>
      </c>
      <c r="X2821" s="12" t="s">
        <v>1905</v>
      </c>
      <c r="Y2821" s="12" t="s">
        <v>6290</v>
      </c>
      <c r="Z2821" s="12" t="s">
        <v>22578</v>
      </c>
    </row>
    <row r="2822" spans="1:26">
      <c r="A2822" s="12" t="s">
        <v>909</v>
      </c>
      <c r="B2822" s="12" t="s">
        <v>22579</v>
      </c>
      <c r="C2822" s="12" t="s">
        <v>22580</v>
      </c>
      <c r="D2822" s="12" t="s">
        <v>5254</v>
      </c>
      <c r="E2822" s="12" t="s">
        <v>1897</v>
      </c>
      <c r="F2822" s="12" t="s">
        <v>20663</v>
      </c>
      <c r="G2822" s="12" t="s">
        <v>20705</v>
      </c>
      <c r="H2822" s="12" t="s">
        <v>20725</v>
      </c>
      <c r="I2822" s="12" t="s">
        <v>21472</v>
      </c>
      <c r="J2822" s="12" t="s">
        <v>20684</v>
      </c>
      <c r="K2822" s="12" t="s">
        <v>20860</v>
      </c>
      <c r="L2822" s="12" t="s">
        <v>3522</v>
      </c>
      <c r="M2822" s="12" t="s">
        <v>21571</v>
      </c>
      <c r="N2822" s="12" t="s">
        <v>431</v>
      </c>
      <c r="O2822" s="12" t="s">
        <v>91</v>
      </c>
      <c r="P2822" s="12" t="s">
        <v>371</v>
      </c>
      <c r="Q2822" s="12" t="s">
        <v>5802</v>
      </c>
      <c r="R2822" s="12" t="s">
        <v>2172</v>
      </c>
      <c r="S2822" s="12" t="s">
        <v>22581</v>
      </c>
      <c r="T2822" s="12" t="s">
        <v>22582</v>
      </c>
      <c r="U2822" s="12" t="s">
        <v>16341</v>
      </c>
      <c r="V2822" s="12" t="s">
        <v>4135</v>
      </c>
      <c r="W2822" s="12" t="s">
        <v>10</v>
      </c>
      <c r="X2822" s="12" t="s">
        <v>4681</v>
      </c>
      <c r="Y2822" s="12" t="s">
        <v>3154</v>
      </c>
      <c r="Z2822" s="12" t="s">
        <v>22583</v>
      </c>
    </row>
    <row r="2823" spans="1:26">
      <c r="A2823" s="12" t="s">
        <v>909</v>
      </c>
      <c r="B2823" s="12" t="s">
        <v>22584</v>
      </c>
      <c r="C2823" s="12" t="s">
        <v>22585</v>
      </c>
      <c r="D2823" s="12" t="s">
        <v>15122</v>
      </c>
      <c r="E2823" s="12" t="s">
        <v>1897</v>
      </c>
      <c r="F2823" s="12" t="s">
        <v>20841</v>
      </c>
      <c r="G2823" s="12" t="s">
        <v>20784</v>
      </c>
      <c r="H2823" s="12" t="s">
        <v>20705</v>
      </c>
      <c r="I2823" s="12" t="s">
        <v>20663</v>
      </c>
      <c r="J2823" s="12" t="s">
        <v>21472</v>
      </c>
      <c r="K2823" s="12" t="s">
        <v>21472</v>
      </c>
      <c r="L2823" s="12" t="s">
        <v>471</v>
      </c>
      <c r="M2823" s="12" t="s">
        <v>21555</v>
      </c>
      <c r="N2823" s="12" t="s">
        <v>371</v>
      </c>
      <c r="O2823" s="12" t="s">
        <v>379</v>
      </c>
      <c r="P2823" s="12" t="s">
        <v>91</v>
      </c>
      <c r="Q2823" s="12" t="s">
        <v>91</v>
      </c>
      <c r="R2823" s="12" t="s">
        <v>11448</v>
      </c>
      <c r="S2823" s="12" t="s">
        <v>22586</v>
      </c>
      <c r="T2823" s="12" t="s">
        <v>21796</v>
      </c>
      <c r="U2823" s="12" t="s">
        <v>8192</v>
      </c>
      <c r="V2823" s="12" t="s">
        <v>371</v>
      </c>
      <c r="W2823" s="12" t="s">
        <v>10</v>
      </c>
      <c r="X2823" s="12" t="s">
        <v>2877</v>
      </c>
      <c r="Y2823" s="12" t="s">
        <v>2390</v>
      </c>
      <c r="Z2823" s="12" t="s">
        <v>22587</v>
      </c>
    </row>
    <row r="2824" spans="1:26">
      <c r="A2824" s="12" t="s">
        <v>909</v>
      </c>
      <c r="B2824" s="12" t="s">
        <v>22588</v>
      </c>
      <c r="C2824" s="12" t="s">
        <v>22589</v>
      </c>
      <c r="D2824" s="12" t="s">
        <v>12304</v>
      </c>
      <c r="E2824" s="12" t="s">
        <v>1897</v>
      </c>
      <c r="F2824" s="12" t="s">
        <v>20897</v>
      </c>
      <c r="G2824" s="12" t="s">
        <v>20764</v>
      </c>
      <c r="H2824" s="12" t="s">
        <v>21472</v>
      </c>
      <c r="I2824" s="12" t="s">
        <v>21472</v>
      </c>
      <c r="J2824" s="12" t="s">
        <v>20663</v>
      </c>
      <c r="K2824" s="12" t="s">
        <v>20663</v>
      </c>
      <c r="L2824" s="12" t="s">
        <v>3647</v>
      </c>
      <c r="M2824" s="12" t="s">
        <v>21178</v>
      </c>
      <c r="N2824" s="12" t="s">
        <v>91</v>
      </c>
      <c r="O2824" s="12" t="s">
        <v>91</v>
      </c>
      <c r="P2824" s="12" t="s">
        <v>371</v>
      </c>
      <c r="Q2824" s="12" t="s">
        <v>3522</v>
      </c>
      <c r="R2824" s="12" t="s">
        <v>2172</v>
      </c>
      <c r="S2824" s="12" t="s">
        <v>22566</v>
      </c>
      <c r="T2824" s="12" t="s">
        <v>22590</v>
      </c>
      <c r="U2824" s="12" t="s">
        <v>8192</v>
      </c>
      <c r="V2824" s="12" t="s">
        <v>8192</v>
      </c>
      <c r="W2824" s="12" t="s">
        <v>3</v>
      </c>
      <c r="X2824" s="12" t="s">
        <v>1730</v>
      </c>
      <c r="Y2824" s="12" t="s">
        <v>7031</v>
      </c>
      <c r="Z2824" s="12" t="s">
        <v>22591</v>
      </c>
    </row>
    <row r="2825" spans="1:26">
      <c r="A2825" s="12" t="s">
        <v>909</v>
      </c>
      <c r="B2825" s="12" t="s">
        <v>22592</v>
      </c>
      <c r="C2825" s="12" t="s">
        <v>22593</v>
      </c>
      <c r="D2825" s="12" t="s">
        <v>7895</v>
      </c>
      <c r="E2825" s="12" t="s">
        <v>1897</v>
      </c>
      <c r="F2825" s="12" t="s">
        <v>20684</v>
      </c>
      <c r="G2825" s="12" t="s">
        <v>20764</v>
      </c>
      <c r="H2825" s="12" t="s">
        <v>20725</v>
      </c>
      <c r="I2825" s="12" t="s">
        <v>20725</v>
      </c>
      <c r="J2825" s="12" t="s">
        <v>20705</v>
      </c>
      <c r="K2825" s="12" t="s">
        <v>20684</v>
      </c>
      <c r="L2825" s="12" t="s">
        <v>371</v>
      </c>
      <c r="M2825" s="12" t="s">
        <v>374</v>
      </c>
      <c r="N2825" s="12" t="s">
        <v>2696</v>
      </c>
      <c r="O2825" s="12" t="s">
        <v>21078</v>
      </c>
      <c r="P2825" s="12" t="s">
        <v>2172</v>
      </c>
      <c r="Q2825" s="12" t="s">
        <v>371</v>
      </c>
      <c r="R2825" s="12" t="s">
        <v>11448</v>
      </c>
      <c r="S2825" s="12" t="s">
        <v>22503</v>
      </c>
      <c r="T2825" s="12" t="s">
        <v>22594</v>
      </c>
      <c r="U2825" s="12" t="s">
        <v>2172</v>
      </c>
      <c r="V2825" s="12" t="s">
        <v>16341</v>
      </c>
      <c r="W2825" s="12" t="s">
        <v>2</v>
      </c>
      <c r="X2825" s="12" t="s">
        <v>3158</v>
      </c>
      <c r="Y2825" s="12" t="s">
        <v>2058</v>
      </c>
      <c r="Z2825" s="12" t="s">
        <v>22595</v>
      </c>
    </row>
    <row r="2826" spans="1:26">
      <c r="A2826" s="12" t="s">
        <v>909</v>
      </c>
      <c r="B2826" s="12" t="s">
        <v>22596</v>
      </c>
      <c r="C2826" s="12" t="s">
        <v>22597</v>
      </c>
      <c r="D2826" s="12" t="s">
        <v>5747</v>
      </c>
      <c r="E2826" s="12" t="s">
        <v>1897</v>
      </c>
      <c r="F2826" s="12" t="s">
        <v>20860</v>
      </c>
      <c r="G2826" s="12" t="s">
        <v>20725</v>
      </c>
      <c r="H2826" s="12" t="s">
        <v>20705</v>
      </c>
      <c r="I2826" s="12" t="s">
        <v>20663</v>
      </c>
      <c r="J2826" s="12" t="s">
        <v>20663</v>
      </c>
      <c r="K2826" s="12" t="s">
        <v>20663</v>
      </c>
      <c r="L2826" s="12" t="s">
        <v>2418</v>
      </c>
      <c r="M2826" s="12" t="s">
        <v>374</v>
      </c>
      <c r="N2826" s="12" t="s">
        <v>371</v>
      </c>
      <c r="O2826" s="12" t="s">
        <v>21327</v>
      </c>
      <c r="P2826" s="12" t="s">
        <v>371</v>
      </c>
      <c r="Q2826" s="12" t="s">
        <v>371</v>
      </c>
      <c r="R2826" s="12" t="s">
        <v>3583</v>
      </c>
      <c r="S2826" s="12" t="s">
        <v>22598</v>
      </c>
      <c r="T2826" s="12" t="s">
        <v>22599</v>
      </c>
      <c r="U2826" s="12" t="s">
        <v>16341</v>
      </c>
      <c r="V2826" s="12" t="s">
        <v>8192</v>
      </c>
      <c r="W2826" s="12" t="s">
        <v>3</v>
      </c>
      <c r="X2826" s="12" t="s">
        <v>4630</v>
      </c>
      <c r="Y2826" s="12" t="s">
        <v>3533</v>
      </c>
      <c r="Z2826" s="12" t="s">
        <v>22600</v>
      </c>
    </row>
    <row r="2827" spans="1:26">
      <c r="A2827" s="12" t="s">
        <v>909</v>
      </c>
      <c r="B2827" s="12" t="s">
        <v>20749</v>
      </c>
      <c r="C2827" s="12" t="s">
        <v>22601</v>
      </c>
      <c r="D2827" s="12" t="s">
        <v>10054</v>
      </c>
      <c r="E2827" s="12" t="s">
        <v>1897</v>
      </c>
      <c r="F2827" s="12" t="s">
        <v>20841</v>
      </c>
      <c r="G2827" s="12" t="s">
        <v>20745</v>
      </c>
      <c r="H2827" s="12" t="s">
        <v>21472</v>
      </c>
      <c r="I2827" s="12" t="s">
        <v>21472</v>
      </c>
      <c r="J2827" s="12" t="s">
        <v>21472</v>
      </c>
      <c r="K2827" s="12" t="s">
        <v>20764</v>
      </c>
      <c r="L2827" s="12" t="s">
        <v>2038</v>
      </c>
      <c r="M2827" s="12" t="s">
        <v>21288</v>
      </c>
      <c r="N2827" s="12" t="s">
        <v>91</v>
      </c>
      <c r="O2827" s="12" t="s">
        <v>91</v>
      </c>
      <c r="P2827" s="12" t="s">
        <v>91</v>
      </c>
      <c r="Q2827" s="12" t="s">
        <v>4088</v>
      </c>
      <c r="R2827" s="12" t="s">
        <v>3442</v>
      </c>
      <c r="S2827" s="12" t="s">
        <v>22602</v>
      </c>
      <c r="T2827" s="12" t="s">
        <v>22603</v>
      </c>
      <c r="U2827" s="12" t="s">
        <v>371</v>
      </c>
      <c r="V2827" s="12" t="s">
        <v>3583</v>
      </c>
      <c r="W2827" s="12" t="s">
        <v>3</v>
      </c>
      <c r="X2827" s="12" t="s">
        <v>1214</v>
      </c>
      <c r="Y2827" s="12" t="s">
        <v>2382</v>
      </c>
      <c r="Z2827" s="12" t="s">
        <v>22604</v>
      </c>
    </row>
    <row r="2828" spans="1:26">
      <c r="A2828" s="12" t="s">
        <v>909</v>
      </c>
      <c r="B2828" s="12" t="s">
        <v>22605</v>
      </c>
      <c r="C2828" s="12" t="s">
        <v>22606</v>
      </c>
      <c r="D2828" s="12" t="s">
        <v>4113</v>
      </c>
      <c r="E2828" s="12" t="s">
        <v>1897</v>
      </c>
      <c r="F2828" s="12" t="s">
        <v>20745</v>
      </c>
      <c r="G2828" s="12" t="s">
        <v>20705</v>
      </c>
      <c r="H2828" s="12" t="s">
        <v>20764</v>
      </c>
      <c r="I2828" s="12" t="s">
        <v>20705</v>
      </c>
      <c r="J2828" s="12" t="s">
        <v>21472</v>
      </c>
      <c r="K2828" s="12" t="s">
        <v>20725</v>
      </c>
      <c r="L2828" s="12" t="s">
        <v>2773</v>
      </c>
      <c r="M2828" s="12" t="s">
        <v>21178</v>
      </c>
      <c r="N2828" s="12" t="s">
        <v>4781</v>
      </c>
      <c r="O2828" s="12" t="s">
        <v>21571</v>
      </c>
      <c r="P2828" s="12" t="s">
        <v>91</v>
      </c>
      <c r="Q2828" s="12" t="s">
        <v>2696</v>
      </c>
      <c r="R2828" s="12" t="s">
        <v>6857</v>
      </c>
      <c r="S2828" s="12" t="s">
        <v>22607</v>
      </c>
      <c r="T2828" s="12" t="s">
        <v>22476</v>
      </c>
      <c r="U2828" s="12" t="s">
        <v>1355</v>
      </c>
      <c r="V2828" s="12" t="s">
        <v>9282</v>
      </c>
      <c r="W2828" s="12" t="s">
        <v>4</v>
      </c>
      <c r="X2828" s="12" t="s">
        <v>3089</v>
      </c>
      <c r="Y2828" s="12" t="s">
        <v>1104</v>
      </c>
      <c r="Z2828" s="12" t="s">
        <v>22608</v>
      </c>
    </row>
    <row r="2829" spans="1:26">
      <c r="A2829" s="12" t="s">
        <v>909</v>
      </c>
      <c r="B2829" s="12" t="s">
        <v>22609</v>
      </c>
      <c r="C2829" s="12" t="s">
        <v>22610</v>
      </c>
      <c r="D2829" s="12" t="s">
        <v>4145</v>
      </c>
      <c r="E2829" s="12" t="s">
        <v>1897</v>
      </c>
      <c r="F2829" s="12" t="s">
        <v>20663</v>
      </c>
      <c r="G2829" s="12" t="s">
        <v>20705</v>
      </c>
      <c r="H2829" s="12" t="s">
        <v>20725</v>
      </c>
      <c r="I2829" s="12" t="s">
        <v>20725</v>
      </c>
      <c r="J2829" s="12" t="s">
        <v>20705</v>
      </c>
      <c r="K2829" s="12" t="s">
        <v>20764</v>
      </c>
      <c r="L2829" s="12" t="s">
        <v>3522</v>
      </c>
      <c r="M2829" s="12" t="s">
        <v>379</v>
      </c>
      <c r="N2829" s="12" t="s">
        <v>3522</v>
      </c>
      <c r="O2829" s="12" t="s">
        <v>379</v>
      </c>
      <c r="P2829" s="12" t="s">
        <v>2172</v>
      </c>
      <c r="Q2829" s="12" t="s">
        <v>371</v>
      </c>
      <c r="R2829" s="12" t="s">
        <v>6857</v>
      </c>
      <c r="S2829" s="12" t="s">
        <v>21974</v>
      </c>
      <c r="T2829" s="12" t="s">
        <v>22611</v>
      </c>
      <c r="U2829" s="12" t="s">
        <v>2172</v>
      </c>
      <c r="V2829" s="12" t="s">
        <v>3583</v>
      </c>
      <c r="W2829" s="12" t="s">
        <v>4</v>
      </c>
      <c r="X2829" s="12" t="s">
        <v>2655</v>
      </c>
      <c r="Y2829" s="12" t="s">
        <v>1285</v>
      </c>
      <c r="Z2829" s="12" t="s">
        <v>22612</v>
      </c>
    </row>
    <row r="2830" spans="1:26">
      <c r="A2830" s="12" t="s">
        <v>909</v>
      </c>
      <c r="B2830" s="12" t="s">
        <v>22613</v>
      </c>
      <c r="C2830" s="12" t="s">
        <v>22614</v>
      </c>
      <c r="D2830" s="12" t="s">
        <v>8905</v>
      </c>
      <c r="E2830" s="12" t="s">
        <v>1897</v>
      </c>
      <c r="F2830" s="12" t="s">
        <v>21472</v>
      </c>
      <c r="G2830" s="12" t="s">
        <v>21472</v>
      </c>
      <c r="H2830" s="12" t="s">
        <v>21472</v>
      </c>
      <c r="I2830" s="12" t="s">
        <v>21472</v>
      </c>
      <c r="J2830" s="12" t="s">
        <v>21472</v>
      </c>
      <c r="K2830" s="12" t="s">
        <v>21031</v>
      </c>
      <c r="L2830" s="12" t="s">
        <v>91</v>
      </c>
      <c r="M2830" s="12" t="s">
        <v>91</v>
      </c>
      <c r="N2830" s="12" t="s">
        <v>91</v>
      </c>
      <c r="O2830" s="12" t="s">
        <v>91</v>
      </c>
      <c r="P2830" s="12" t="s">
        <v>91</v>
      </c>
      <c r="Q2830" s="12" t="s">
        <v>16341</v>
      </c>
      <c r="R2830" s="12" t="s">
        <v>16341</v>
      </c>
      <c r="S2830" s="12" t="s">
        <v>91</v>
      </c>
      <c r="T2830" s="12" t="s">
        <v>22615</v>
      </c>
      <c r="U2830" s="12" t="s">
        <v>371</v>
      </c>
      <c r="V2830" s="12" t="s">
        <v>3522</v>
      </c>
      <c r="W2830" s="12" t="s">
        <v>91</v>
      </c>
      <c r="X2830" s="12" t="s">
        <v>22616</v>
      </c>
      <c r="Y2830" s="12" t="s">
        <v>22616</v>
      </c>
      <c r="Z2830" s="12" t="s">
        <v>91</v>
      </c>
    </row>
    <row r="2831" spans="1:26">
      <c r="A2831" s="12" t="s">
        <v>909</v>
      </c>
      <c r="B2831" s="12" t="s">
        <v>22617</v>
      </c>
      <c r="C2831" s="12" t="s">
        <v>22618</v>
      </c>
      <c r="D2831" s="12" t="s">
        <v>9770</v>
      </c>
      <c r="E2831" s="12" t="s">
        <v>1875</v>
      </c>
      <c r="F2831" s="12" t="s">
        <v>20841</v>
      </c>
      <c r="G2831" s="12" t="s">
        <v>20764</v>
      </c>
      <c r="H2831" s="12" t="s">
        <v>20663</v>
      </c>
      <c r="I2831" s="12" t="s">
        <v>20663</v>
      </c>
      <c r="J2831" s="12" t="s">
        <v>20663</v>
      </c>
      <c r="K2831" s="12" t="s">
        <v>20663</v>
      </c>
      <c r="L2831" s="12" t="s">
        <v>2773</v>
      </c>
      <c r="M2831" s="12" t="s">
        <v>21178</v>
      </c>
      <c r="N2831" s="12" t="s">
        <v>3522</v>
      </c>
      <c r="O2831" s="12" t="s">
        <v>379</v>
      </c>
      <c r="P2831" s="12" t="s">
        <v>3522</v>
      </c>
      <c r="Q2831" s="12" t="s">
        <v>371</v>
      </c>
      <c r="R2831" s="12" t="s">
        <v>7459</v>
      </c>
      <c r="S2831" s="12" t="s">
        <v>22619</v>
      </c>
      <c r="T2831" s="12" t="s">
        <v>22620</v>
      </c>
      <c r="U2831" s="12" t="s">
        <v>3332</v>
      </c>
      <c r="V2831" s="12" t="s">
        <v>7961</v>
      </c>
      <c r="W2831" s="12" t="s">
        <v>11</v>
      </c>
      <c r="X2831" s="12" t="s">
        <v>1903</v>
      </c>
      <c r="Y2831" s="12" t="s">
        <v>3700</v>
      </c>
      <c r="Z2831" s="12" t="s">
        <v>22621</v>
      </c>
    </row>
    <row r="2832" spans="1:26">
      <c r="A2832" s="12" t="s">
        <v>909</v>
      </c>
      <c r="B2832" s="12" t="s">
        <v>22622</v>
      </c>
      <c r="C2832" s="12" t="s">
        <v>22623</v>
      </c>
      <c r="D2832" s="12" t="s">
        <v>5279</v>
      </c>
      <c r="E2832" s="12" t="s">
        <v>1875</v>
      </c>
      <c r="F2832" s="12" t="s">
        <v>20725</v>
      </c>
      <c r="G2832" s="12" t="s">
        <v>20784</v>
      </c>
      <c r="H2832" s="12" t="s">
        <v>20684</v>
      </c>
      <c r="I2832" s="12" t="s">
        <v>20705</v>
      </c>
      <c r="J2832" s="12" t="s">
        <v>21472</v>
      </c>
      <c r="K2832" s="12" t="s">
        <v>20725</v>
      </c>
      <c r="L2832" s="12" t="s">
        <v>375</v>
      </c>
      <c r="M2832" s="12" t="s">
        <v>21120</v>
      </c>
      <c r="N2832" s="12" t="s">
        <v>375</v>
      </c>
      <c r="O2832" s="12" t="s">
        <v>21571</v>
      </c>
      <c r="P2832" s="12" t="s">
        <v>91</v>
      </c>
      <c r="Q2832" s="12" t="s">
        <v>371</v>
      </c>
      <c r="R2832" s="12" t="s">
        <v>6603</v>
      </c>
      <c r="S2832" s="12" t="s">
        <v>22624</v>
      </c>
      <c r="T2832" s="12" t="s">
        <v>21994</v>
      </c>
      <c r="U2832" s="12" t="s">
        <v>5398</v>
      </c>
      <c r="V2832" s="12" t="s">
        <v>471</v>
      </c>
      <c r="W2832" s="12" t="s">
        <v>3</v>
      </c>
      <c r="X2832" s="12" t="s">
        <v>5607</v>
      </c>
      <c r="Y2832" s="12" t="s">
        <v>3376</v>
      </c>
      <c r="Z2832" s="12" t="s">
        <v>22625</v>
      </c>
    </row>
    <row r="2833" spans="1:26">
      <c r="A2833" s="12" t="s">
        <v>909</v>
      </c>
      <c r="B2833" s="12" t="s">
        <v>22626</v>
      </c>
      <c r="C2833" s="12" t="s">
        <v>22627</v>
      </c>
      <c r="D2833" s="12" t="s">
        <v>8813</v>
      </c>
      <c r="E2833" s="12" t="s">
        <v>1875</v>
      </c>
      <c r="F2833" s="12" t="s">
        <v>20803</v>
      </c>
      <c r="G2833" s="12" t="s">
        <v>20784</v>
      </c>
      <c r="H2833" s="12" t="s">
        <v>20745</v>
      </c>
      <c r="I2833" s="12" t="s">
        <v>21472</v>
      </c>
      <c r="J2833" s="12" t="s">
        <v>21472</v>
      </c>
      <c r="K2833" s="12" t="s">
        <v>21472</v>
      </c>
      <c r="L2833" s="12" t="s">
        <v>4104</v>
      </c>
      <c r="M2833" s="12" t="s">
        <v>21120</v>
      </c>
      <c r="N2833" s="12" t="s">
        <v>471</v>
      </c>
      <c r="O2833" s="12" t="s">
        <v>91</v>
      </c>
      <c r="P2833" s="12" t="s">
        <v>91</v>
      </c>
      <c r="Q2833" s="12" t="s">
        <v>91</v>
      </c>
      <c r="R2833" s="12" t="s">
        <v>375</v>
      </c>
      <c r="S2833" s="12" t="s">
        <v>22598</v>
      </c>
      <c r="T2833" s="12" t="s">
        <v>22051</v>
      </c>
      <c r="U2833" s="12" t="s">
        <v>371</v>
      </c>
      <c r="V2833" s="12" t="s">
        <v>371</v>
      </c>
      <c r="W2833" s="12" t="s">
        <v>3</v>
      </c>
      <c r="X2833" s="12" t="s">
        <v>3990</v>
      </c>
      <c r="Y2833" s="12" t="s">
        <v>2877</v>
      </c>
      <c r="Z2833" s="12" t="s">
        <v>22628</v>
      </c>
    </row>
    <row r="2834" spans="1:26">
      <c r="A2834" s="12" t="s">
        <v>909</v>
      </c>
      <c r="B2834" s="12" t="s">
        <v>22629</v>
      </c>
      <c r="C2834" s="12" t="s">
        <v>22630</v>
      </c>
      <c r="D2834" s="12" t="s">
        <v>12435</v>
      </c>
      <c r="E2834" s="12" t="s">
        <v>1875</v>
      </c>
      <c r="F2834" s="12" t="s">
        <v>21472</v>
      </c>
      <c r="G2834" s="12" t="s">
        <v>21472</v>
      </c>
      <c r="H2834" s="12" t="s">
        <v>21472</v>
      </c>
      <c r="I2834" s="12" t="s">
        <v>21472</v>
      </c>
      <c r="J2834" s="12" t="s">
        <v>21472</v>
      </c>
      <c r="K2834" s="12" t="s">
        <v>20974</v>
      </c>
      <c r="L2834" s="12" t="s">
        <v>91</v>
      </c>
      <c r="M2834" s="12" t="s">
        <v>91</v>
      </c>
      <c r="N2834" s="12" t="s">
        <v>91</v>
      </c>
      <c r="O2834" s="12" t="s">
        <v>91</v>
      </c>
      <c r="P2834" s="12" t="s">
        <v>91</v>
      </c>
      <c r="Q2834" s="12" t="s">
        <v>5398</v>
      </c>
      <c r="R2834" s="12" t="s">
        <v>5398</v>
      </c>
      <c r="S2834" s="12" t="s">
        <v>91</v>
      </c>
      <c r="T2834" s="12" t="s">
        <v>22631</v>
      </c>
      <c r="U2834" s="12" t="s">
        <v>371</v>
      </c>
      <c r="V2834" s="12" t="s">
        <v>3522</v>
      </c>
      <c r="W2834" s="12" t="s">
        <v>91</v>
      </c>
      <c r="X2834" s="12" t="s">
        <v>20000</v>
      </c>
      <c r="Y2834" s="12" t="s">
        <v>20000</v>
      </c>
      <c r="Z2834" s="12" t="s">
        <v>91</v>
      </c>
    </row>
    <row r="2835" spans="1:26">
      <c r="A2835" s="12" t="s">
        <v>909</v>
      </c>
      <c r="B2835" s="12" t="s">
        <v>22632</v>
      </c>
      <c r="C2835" s="12" t="s">
        <v>22633</v>
      </c>
      <c r="D2835" s="12" t="s">
        <v>11159</v>
      </c>
      <c r="E2835" s="12" t="s">
        <v>1875</v>
      </c>
      <c r="F2835" s="12" t="s">
        <v>20663</v>
      </c>
      <c r="G2835" s="12" t="s">
        <v>21472</v>
      </c>
      <c r="H2835" s="12" t="s">
        <v>21472</v>
      </c>
      <c r="I2835" s="12" t="s">
        <v>21472</v>
      </c>
      <c r="J2835" s="12" t="s">
        <v>21472</v>
      </c>
      <c r="K2835" s="12" t="s">
        <v>20938</v>
      </c>
      <c r="L2835" s="12" t="s">
        <v>371</v>
      </c>
      <c r="M2835" s="12" t="s">
        <v>91</v>
      </c>
      <c r="N2835" s="12" t="s">
        <v>91</v>
      </c>
      <c r="O2835" s="12" t="s">
        <v>91</v>
      </c>
      <c r="P2835" s="12" t="s">
        <v>91</v>
      </c>
      <c r="Q2835" s="12" t="s">
        <v>1691</v>
      </c>
      <c r="R2835" s="12" t="s">
        <v>5398</v>
      </c>
      <c r="S2835" s="12" t="s">
        <v>22445</v>
      </c>
      <c r="T2835" s="12" t="s">
        <v>22634</v>
      </c>
      <c r="U2835" s="12" t="s">
        <v>371</v>
      </c>
      <c r="V2835" s="12" t="s">
        <v>5849</v>
      </c>
      <c r="W2835" s="12" t="s">
        <v>3</v>
      </c>
      <c r="X2835" s="12" t="s">
        <v>949</v>
      </c>
      <c r="Y2835" s="12" t="s">
        <v>949</v>
      </c>
      <c r="Z2835" s="12" t="s">
        <v>12937</v>
      </c>
    </row>
    <row r="2836" spans="1:26">
      <c r="A2836" s="12" t="s">
        <v>909</v>
      </c>
      <c r="B2836" s="12" t="s">
        <v>20789</v>
      </c>
      <c r="C2836" s="12" t="s">
        <v>22635</v>
      </c>
      <c r="D2836" s="12" t="s">
        <v>13893</v>
      </c>
      <c r="E2836" s="12" t="s">
        <v>1875</v>
      </c>
      <c r="F2836" s="12" t="s">
        <v>20803</v>
      </c>
      <c r="G2836" s="12" t="s">
        <v>20784</v>
      </c>
      <c r="H2836" s="12" t="s">
        <v>20725</v>
      </c>
      <c r="I2836" s="12" t="s">
        <v>21472</v>
      </c>
      <c r="J2836" s="12" t="s">
        <v>20663</v>
      </c>
      <c r="K2836" s="12" t="s">
        <v>21472</v>
      </c>
      <c r="L2836" s="12" t="s">
        <v>3363</v>
      </c>
      <c r="M2836" s="12" t="s">
        <v>21220</v>
      </c>
      <c r="N2836" s="12" t="s">
        <v>431</v>
      </c>
      <c r="O2836" s="12" t="s">
        <v>91</v>
      </c>
      <c r="P2836" s="12" t="s">
        <v>371</v>
      </c>
      <c r="Q2836" s="12" t="s">
        <v>91</v>
      </c>
      <c r="R2836" s="12" t="s">
        <v>6603</v>
      </c>
      <c r="S2836" s="12" t="s">
        <v>22636</v>
      </c>
      <c r="T2836" s="12" t="s">
        <v>22637</v>
      </c>
      <c r="U2836" s="12" t="s">
        <v>7961</v>
      </c>
      <c r="V2836" s="12" t="s">
        <v>371</v>
      </c>
      <c r="W2836" s="12" t="s">
        <v>3</v>
      </c>
      <c r="X2836" s="12" t="s">
        <v>2310</v>
      </c>
      <c r="Y2836" s="12" t="s">
        <v>3185</v>
      </c>
      <c r="Z2836" s="12" t="s">
        <v>22638</v>
      </c>
    </row>
    <row r="2837" spans="1:26">
      <c r="A2837" s="12" t="s">
        <v>909</v>
      </c>
      <c r="B2837" s="12" t="s">
        <v>22639</v>
      </c>
      <c r="C2837" s="12" t="s">
        <v>22640</v>
      </c>
      <c r="D2837" s="12" t="s">
        <v>9571</v>
      </c>
      <c r="E2837" s="12" t="s">
        <v>1875</v>
      </c>
      <c r="F2837" s="12" t="s">
        <v>20684</v>
      </c>
      <c r="G2837" s="12" t="s">
        <v>20725</v>
      </c>
      <c r="H2837" s="12" t="s">
        <v>20784</v>
      </c>
      <c r="I2837" s="12" t="s">
        <v>20684</v>
      </c>
      <c r="J2837" s="12" t="s">
        <v>20684</v>
      </c>
      <c r="K2837" s="12" t="s">
        <v>20705</v>
      </c>
      <c r="L2837" s="12" t="s">
        <v>371</v>
      </c>
      <c r="M2837" s="12" t="s">
        <v>374</v>
      </c>
      <c r="N2837" s="12" t="s">
        <v>3583</v>
      </c>
      <c r="O2837" s="12" t="s">
        <v>21327</v>
      </c>
      <c r="P2837" s="12" t="s">
        <v>375</v>
      </c>
      <c r="Q2837" s="12" t="s">
        <v>2172</v>
      </c>
      <c r="R2837" s="12" t="s">
        <v>2292</v>
      </c>
      <c r="S2837" s="12" t="s">
        <v>22641</v>
      </c>
      <c r="T2837" s="12" t="s">
        <v>22642</v>
      </c>
      <c r="U2837" s="12" t="s">
        <v>471</v>
      </c>
      <c r="V2837" s="12" t="s">
        <v>5398</v>
      </c>
      <c r="W2837" s="12" t="s">
        <v>3</v>
      </c>
      <c r="X2837" s="12" t="s">
        <v>1401</v>
      </c>
      <c r="Y2837" s="12" t="s">
        <v>1126</v>
      </c>
      <c r="Z2837" s="12" t="s">
        <v>22643</v>
      </c>
    </row>
    <row r="2838" spans="1:26">
      <c r="A2838" s="12" t="s">
        <v>909</v>
      </c>
      <c r="B2838" s="12" t="s">
        <v>22644</v>
      </c>
      <c r="C2838" s="12" t="s">
        <v>22645</v>
      </c>
      <c r="D2838" s="12" t="s">
        <v>7904</v>
      </c>
      <c r="E2838" s="12" t="s">
        <v>1875</v>
      </c>
      <c r="F2838" s="12" t="s">
        <v>20915</v>
      </c>
      <c r="G2838" s="12" t="s">
        <v>20725</v>
      </c>
      <c r="H2838" s="12" t="s">
        <v>20663</v>
      </c>
      <c r="I2838" s="12" t="s">
        <v>21472</v>
      </c>
      <c r="J2838" s="12" t="s">
        <v>21472</v>
      </c>
      <c r="K2838" s="12" t="s">
        <v>20663</v>
      </c>
      <c r="L2838" s="12" t="s">
        <v>3583</v>
      </c>
      <c r="M2838" s="12" t="s">
        <v>21078</v>
      </c>
      <c r="N2838" s="12" t="s">
        <v>371</v>
      </c>
      <c r="O2838" s="12" t="s">
        <v>91</v>
      </c>
      <c r="P2838" s="12" t="s">
        <v>91</v>
      </c>
      <c r="Q2838" s="12" t="s">
        <v>3522</v>
      </c>
      <c r="R2838" s="12" t="s">
        <v>2292</v>
      </c>
      <c r="S2838" s="12" t="s">
        <v>22646</v>
      </c>
      <c r="T2838" s="12" t="s">
        <v>22647</v>
      </c>
      <c r="U2838" s="12" t="s">
        <v>371</v>
      </c>
      <c r="V2838" s="12" t="s">
        <v>7961</v>
      </c>
      <c r="W2838" s="12" t="s">
        <v>3</v>
      </c>
      <c r="X2838" s="12" t="s">
        <v>7031</v>
      </c>
      <c r="Y2838" s="12" t="s">
        <v>1214</v>
      </c>
      <c r="Z2838" s="12" t="s">
        <v>22648</v>
      </c>
    </row>
    <row r="2839" spans="1:26">
      <c r="A2839" s="12" t="s">
        <v>909</v>
      </c>
      <c r="B2839" s="12" t="s">
        <v>20883</v>
      </c>
      <c r="C2839" s="12" t="s">
        <v>22649</v>
      </c>
      <c r="D2839" s="12" t="s">
        <v>6259</v>
      </c>
      <c r="E2839" s="12" t="s">
        <v>1875</v>
      </c>
      <c r="F2839" s="12" t="s">
        <v>20915</v>
      </c>
      <c r="G2839" s="12" t="s">
        <v>20764</v>
      </c>
      <c r="H2839" s="12" t="s">
        <v>21472</v>
      </c>
      <c r="I2839" s="12" t="s">
        <v>21472</v>
      </c>
      <c r="J2839" s="12" t="s">
        <v>21472</v>
      </c>
      <c r="K2839" s="12" t="s">
        <v>21472</v>
      </c>
      <c r="L2839" s="12" t="s">
        <v>6402</v>
      </c>
      <c r="M2839" s="12" t="s">
        <v>21178</v>
      </c>
      <c r="N2839" s="12" t="s">
        <v>91</v>
      </c>
      <c r="O2839" s="12" t="s">
        <v>91</v>
      </c>
      <c r="P2839" s="12" t="s">
        <v>91</v>
      </c>
      <c r="Q2839" s="12" t="s">
        <v>91</v>
      </c>
      <c r="R2839" s="12" t="s">
        <v>2696</v>
      </c>
      <c r="S2839" s="12" t="s">
        <v>22650</v>
      </c>
      <c r="T2839" s="12" t="s">
        <v>22651</v>
      </c>
      <c r="U2839" s="12" t="s">
        <v>371</v>
      </c>
      <c r="V2839" s="12" t="s">
        <v>371</v>
      </c>
      <c r="W2839" s="12" t="s">
        <v>3</v>
      </c>
      <c r="X2839" s="12" t="s">
        <v>2186</v>
      </c>
      <c r="Y2839" s="12" t="s">
        <v>2072</v>
      </c>
      <c r="Z2839" s="12" t="s">
        <v>22652</v>
      </c>
    </row>
    <row r="2840" spans="1:26">
      <c r="A2840" s="12" t="s">
        <v>909</v>
      </c>
      <c r="B2840" s="12" t="s">
        <v>22653</v>
      </c>
      <c r="C2840" s="12" t="s">
        <v>22654</v>
      </c>
      <c r="D2840" s="12" t="s">
        <v>5798</v>
      </c>
      <c r="E2840" s="12" t="s">
        <v>1853</v>
      </c>
      <c r="F2840" s="12" t="s">
        <v>20915</v>
      </c>
      <c r="G2840" s="12" t="s">
        <v>20663</v>
      </c>
      <c r="H2840" s="12" t="s">
        <v>20684</v>
      </c>
      <c r="I2840" s="12" t="s">
        <v>20684</v>
      </c>
      <c r="J2840" s="12" t="s">
        <v>21472</v>
      </c>
      <c r="K2840" s="12" t="s">
        <v>21472</v>
      </c>
      <c r="L2840" s="12" t="s">
        <v>3492</v>
      </c>
      <c r="M2840" s="12" t="s">
        <v>21327</v>
      </c>
      <c r="N2840" s="12" t="s">
        <v>371</v>
      </c>
      <c r="O2840" s="12" t="s">
        <v>21327</v>
      </c>
      <c r="P2840" s="12" t="s">
        <v>91</v>
      </c>
      <c r="Q2840" s="12" t="s">
        <v>91</v>
      </c>
      <c r="R2840" s="12" t="s">
        <v>2250</v>
      </c>
      <c r="S2840" s="12" t="s">
        <v>22655</v>
      </c>
      <c r="T2840" s="12" t="s">
        <v>22656</v>
      </c>
      <c r="U2840" s="12" t="s">
        <v>5013</v>
      </c>
      <c r="V2840" s="12" t="s">
        <v>371</v>
      </c>
      <c r="W2840" s="12" t="s">
        <v>3</v>
      </c>
      <c r="X2840" s="12" t="s">
        <v>1947</v>
      </c>
      <c r="Y2840" s="12" t="s">
        <v>1969</v>
      </c>
      <c r="Z2840" s="12" t="s">
        <v>22657</v>
      </c>
    </row>
    <row r="2841" spans="1:26">
      <c r="A2841" s="12" t="s">
        <v>909</v>
      </c>
      <c r="B2841" s="12" t="s">
        <v>22658</v>
      </c>
      <c r="C2841" s="12" t="s">
        <v>22659</v>
      </c>
      <c r="D2841" s="12" t="s">
        <v>11691</v>
      </c>
      <c r="E2841" s="12" t="s">
        <v>1853</v>
      </c>
      <c r="F2841" s="12" t="s">
        <v>20725</v>
      </c>
      <c r="G2841" s="12" t="s">
        <v>20745</v>
      </c>
      <c r="H2841" s="12" t="s">
        <v>20764</v>
      </c>
      <c r="I2841" s="12" t="s">
        <v>20684</v>
      </c>
      <c r="J2841" s="12" t="s">
        <v>20663</v>
      </c>
      <c r="K2841" s="12" t="s">
        <v>20663</v>
      </c>
      <c r="L2841" s="12" t="s">
        <v>2696</v>
      </c>
      <c r="M2841" s="12" t="s">
        <v>470</v>
      </c>
      <c r="N2841" s="12" t="s">
        <v>4781</v>
      </c>
      <c r="O2841" s="12" t="s">
        <v>379</v>
      </c>
      <c r="P2841" s="12" t="s">
        <v>371</v>
      </c>
      <c r="Q2841" s="12" t="s">
        <v>371</v>
      </c>
      <c r="R2841" s="12" t="s">
        <v>2491</v>
      </c>
      <c r="S2841" s="12" t="s">
        <v>22285</v>
      </c>
      <c r="T2841" s="12" t="s">
        <v>22660</v>
      </c>
      <c r="U2841" s="12" t="s">
        <v>1691</v>
      </c>
      <c r="V2841" s="12" t="s">
        <v>5359</v>
      </c>
      <c r="W2841" s="12" t="s">
        <v>4</v>
      </c>
      <c r="X2841" s="12" t="s">
        <v>2767</v>
      </c>
      <c r="Y2841" s="12" t="s">
        <v>1401</v>
      </c>
      <c r="Z2841" s="12" t="s">
        <v>22661</v>
      </c>
    </row>
    <row r="2842" spans="1:26">
      <c r="A2842" s="12" t="s">
        <v>909</v>
      </c>
      <c r="B2842" s="12" t="s">
        <v>22662</v>
      </c>
      <c r="C2842" s="12" t="s">
        <v>22663</v>
      </c>
      <c r="D2842" s="12" t="s">
        <v>3919</v>
      </c>
      <c r="E2842" s="12" t="s">
        <v>1853</v>
      </c>
      <c r="F2842" s="12" t="s">
        <v>20841</v>
      </c>
      <c r="G2842" s="12" t="s">
        <v>20745</v>
      </c>
      <c r="H2842" s="12" t="s">
        <v>20705</v>
      </c>
      <c r="I2842" s="12" t="s">
        <v>20663</v>
      </c>
      <c r="J2842" s="12" t="s">
        <v>21472</v>
      </c>
      <c r="K2842" s="12" t="s">
        <v>21472</v>
      </c>
      <c r="L2842" s="12" t="s">
        <v>375</v>
      </c>
      <c r="M2842" s="12" t="s">
        <v>21288</v>
      </c>
      <c r="N2842" s="12" t="s">
        <v>371</v>
      </c>
      <c r="O2842" s="12" t="s">
        <v>21327</v>
      </c>
      <c r="P2842" s="12" t="s">
        <v>91</v>
      </c>
      <c r="Q2842" s="12" t="s">
        <v>91</v>
      </c>
      <c r="R2842" s="12" t="s">
        <v>3926</v>
      </c>
      <c r="S2842" s="12" t="s">
        <v>22664</v>
      </c>
      <c r="T2842" s="12" t="s">
        <v>22665</v>
      </c>
      <c r="U2842" s="12" t="s">
        <v>5359</v>
      </c>
      <c r="V2842" s="12" t="s">
        <v>371</v>
      </c>
      <c r="W2842" s="12" t="s">
        <v>3</v>
      </c>
      <c r="X2842" s="12" t="s">
        <v>4934</v>
      </c>
      <c r="Y2842" s="12" t="s">
        <v>2745</v>
      </c>
      <c r="Z2842" s="12" t="s">
        <v>22666</v>
      </c>
    </row>
    <row r="2843" spans="1:26">
      <c r="A2843" s="12" t="s">
        <v>909</v>
      </c>
      <c r="B2843" s="12" t="s">
        <v>22667</v>
      </c>
      <c r="C2843" s="12" t="s">
        <v>22668</v>
      </c>
      <c r="D2843" s="12" t="s">
        <v>13966</v>
      </c>
      <c r="E2843" s="12" t="s">
        <v>1853</v>
      </c>
      <c r="F2843" s="12" t="s">
        <v>20932</v>
      </c>
      <c r="G2843" s="12" t="s">
        <v>20684</v>
      </c>
      <c r="H2843" s="12" t="s">
        <v>20663</v>
      </c>
      <c r="I2843" s="12" t="s">
        <v>21472</v>
      </c>
      <c r="J2843" s="12" t="s">
        <v>21472</v>
      </c>
      <c r="K2843" s="12" t="s">
        <v>20663</v>
      </c>
      <c r="L2843" s="12" t="s">
        <v>471</v>
      </c>
      <c r="M2843" s="12" t="s">
        <v>379</v>
      </c>
      <c r="N2843" s="12" t="s">
        <v>371</v>
      </c>
      <c r="O2843" s="12" t="s">
        <v>91</v>
      </c>
      <c r="P2843" s="12" t="s">
        <v>91</v>
      </c>
      <c r="Q2843" s="12" t="s">
        <v>371</v>
      </c>
      <c r="R2843" s="12" t="s">
        <v>7177</v>
      </c>
      <c r="S2843" s="12" t="s">
        <v>22669</v>
      </c>
      <c r="T2843" s="12" t="s">
        <v>22670</v>
      </c>
      <c r="U2843" s="12" t="s">
        <v>371</v>
      </c>
      <c r="V2843" s="12" t="s">
        <v>5359</v>
      </c>
      <c r="W2843" s="12" t="s">
        <v>10</v>
      </c>
      <c r="X2843" s="12" t="s">
        <v>1407</v>
      </c>
      <c r="Y2843" s="12" t="s">
        <v>1407</v>
      </c>
      <c r="Z2843" s="12" t="s">
        <v>22671</v>
      </c>
    </row>
    <row r="2844" spans="1:26">
      <c r="A2844" s="12" t="s">
        <v>909</v>
      </c>
      <c r="B2844" s="12" t="s">
        <v>22672</v>
      </c>
      <c r="C2844" s="12" t="s">
        <v>22673</v>
      </c>
      <c r="D2844" s="12" t="s">
        <v>9660</v>
      </c>
      <c r="E2844" s="12" t="s">
        <v>1853</v>
      </c>
      <c r="F2844" s="12" t="s">
        <v>20841</v>
      </c>
      <c r="G2844" s="12" t="s">
        <v>20764</v>
      </c>
      <c r="H2844" s="12" t="s">
        <v>20684</v>
      </c>
      <c r="I2844" s="12" t="s">
        <v>20663</v>
      </c>
      <c r="J2844" s="12" t="s">
        <v>21472</v>
      </c>
      <c r="K2844" s="12" t="s">
        <v>21472</v>
      </c>
      <c r="L2844" s="12" t="s">
        <v>2292</v>
      </c>
      <c r="M2844" s="12" t="s">
        <v>374</v>
      </c>
      <c r="N2844" s="12" t="s">
        <v>3522</v>
      </c>
      <c r="O2844" s="12" t="s">
        <v>21327</v>
      </c>
      <c r="P2844" s="12" t="s">
        <v>91</v>
      </c>
      <c r="Q2844" s="12" t="s">
        <v>91</v>
      </c>
      <c r="R2844" s="12" t="s">
        <v>3757</v>
      </c>
      <c r="S2844" s="12" t="s">
        <v>22674</v>
      </c>
      <c r="T2844" s="12" t="s">
        <v>22675</v>
      </c>
      <c r="U2844" s="12" t="s">
        <v>5359</v>
      </c>
      <c r="V2844" s="12" t="s">
        <v>371</v>
      </c>
      <c r="W2844" s="12" t="s">
        <v>2</v>
      </c>
      <c r="X2844" s="12" t="s">
        <v>1751</v>
      </c>
      <c r="Y2844" s="12" t="s">
        <v>2673</v>
      </c>
      <c r="Z2844" s="12" t="s">
        <v>22676</v>
      </c>
    </row>
    <row r="2845" spans="1:26">
      <c r="A2845" s="12" t="s">
        <v>909</v>
      </c>
      <c r="B2845" s="12" t="s">
        <v>22677</v>
      </c>
      <c r="C2845" s="12" t="s">
        <v>22678</v>
      </c>
      <c r="D2845" s="12" t="s">
        <v>13291</v>
      </c>
      <c r="E2845" s="12" t="s">
        <v>1831</v>
      </c>
      <c r="F2845" s="12" t="s">
        <v>20764</v>
      </c>
      <c r="G2845" s="12" t="s">
        <v>20745</v>
      </c>
      <c r="H2845" s="12" t="s">
        <v>21472</v>
      </c>
      <c r="I2845" s="12" t="s">
        <v>20684</v>
      </c>
      <c r="J2845" s="12" t="s">
        <v>20684</v>
      </c>
      <c r="K2845" s="12" t="s">
        <v>20705</v>
      </c>
      <c r="L2845" s="12" t="s">
        <v>2315</v>
      </c>
      <c r="M2845" s="12" t="s">
        <v>21288</v>
      </c>
      <c r="N2845" s="12" t="s">
        <v>91</v>
      </c>
      <c r="O2845" s="12" t="s">
        <v>21327</v>
      </c>
      <c r="P2845" s="12" t="s">
        <v>375</v>
      </c>
      <c r="Q2845" s="12" t="s">
        <v>2315</v>
      </c>
      <c r="R2845" s="12" t="s">
        <v>375</v>
      </c>
      <c r="S2845" s="12" t="s">
        <v>22679</v>
      </c>
      <c r="T2845" s="12" t="s">
        <v>22680</v>
      </c>
      <c r="U2845" s="12" t="s">
        <v>1054</v>
      </c>
      <c r="V2845" s="12" t="s">
        <v>4088</v>
      </c>
      <c r="W2845" s="12" t="s">
        <v>3</v>
      </c>
      <c r="X2845" s="12" t="s">
        <v>1904</v>
      </c>
      <c r="Y2845" s="12" t="s">
        <v>4416</v>
      </c>
      <c r="Z2845" s="12" t="s">
        <v>22681</v>
      </c>
    </row>
    <row r="2846" spans="1:26">
      <c r="A2846" s="12" t="s">
        <v>909</v>
      </c>
      <c r="B2846" s="12" t="s">
        <v>22682</v>
      </c>
      <c r="C2846" s="12" t="s">
        <v>22683</v>
      </c>
      <c r="D2846" s="12" t="s">
        <v>6223</v>
      </c>
      <c r="E2846" s="12" t="s">
        <v>1831</v>
      </c>
      <c r="F2846" s="12" t="s">
        <v>20764</v>
      </c>
      <c r="G2846" s="12" t="s">
        <v>20745</v>
      </c>
      <c r="H2846" s="12" t="s">
        <v>20684</v>
      </c>
      <c r="I2846" s="12" t="s">
        <v>21472</v>
      </c>
      <c r="J2846" s="12" t="s">
        <v>20684</v>
      </c>
      <c r="K2846" s="12" t="s">
        <v>20705</v>
      </c>
      <c r="L2846" s="12" t="s">
        <v>2315</v>
      </c>
      <c r="M2846" s="12" t="s">
        <v>470</v>
      </c>
      <c r="N2846" s="12" t="s">
        <v>371</v>
      </c>
      <c r="O2846" s="12" t="s">
        <v>91</v>
      </c>
      <c r="P2846" s="12" t="s">
        <v>371</v>
      </c>
      <c r="Q2846" s="12" t="s">
        <v>371</v>
      </c>
      <c r="R2846" s="12" t="s">
        <v>2884</v>
      </c>
      <c r="S2846" s="12" t="s">
        <v>22684</v>
      </c>
      <c r="T2846" s="12" t="s">
        <v>22685</v>
      </c>
      <c r="U2846" s="12" t="s">
        <v>4674</v>
      </c>
      <c r="V2846" s="12" t="s">
        <v>4088</v>
      </c>
      <c r="W2846" s="12" t="s">
        <v>10</v>
      </c>
      <c r="X2846" s="12" t="s">
        <v>2685</v>
      </c>
      <c r="Y2846" s="12" t="s">
        <v>2330</v>
      </c>
      <c r="Z2846" s="12" t="s">
        <v>22686</v>
      </c>
    </row>
    <row r="2847" spans="1:26">
      <c r="A2847" s="12" t="s">
        <v>909</v>
      </c>
      <c r="B2847" s="12" t="s">
        <v>22687</v>
      </c>
      <c r="C2847" s="12" t="s">
        <v>22688</v>
      </c>
      <c r="D2847" s="12" t="s">
        <v>9593</v>
      </c>
      <c r="E2847" s="12" t="s">
        <v>1831</v>
      </c>
      <c r="F2847" s="12" t="s">
        <v>20897</v>
      </c>
      <c r="G2847" s="12" t="s">
        <v>20745</v>
      </c>
      <c r="H2847" s="12" t="s">
        <v>21472</v>
      </c>
      <c r="I2847" s="12" t="s">
        <v>21472</v>
      </c>
      <c r="J2847" s="12" t="s">
        <v>21472</v>
      </c>
      <c r="K2847" s="12" t="s">
        <v>21472</v>
      </c>
      <c r="L2847" s="12" t="s">
        <v>7730</v>
      </c>
      <c r="M2847" s="12" t="s">
        <v>21054</v>
      </c>
      <c r="N2847" s="12" t="s">
        <v>91</v>
      </c>
      <c r="O2847" s="12" t="s">
        <v>91</v>
      </c>
      <c r="P2847" s="12" t="s">
        <v>91</v>
      </c>
      <c r="Q2847" s="12" t="s">
        <v>91</v>
      </c>
      <c r="R2847" s="12" t="s">
        <v>1054</v>
      </c>
      <c r="S2847" s="12" t="s">
        <v>22689</v>
      </c>
      <c r="T2847" s="12" t="s">
        <v>22690</v>
      </c>
      <c r="U2847" s="12" t="s">
        <v>371</v>
      </c>
      <c r="V2847" s="12" t="s">
        <v>371</v>
      </c>
      <c r="W2847" s="12" t="s">
        <v>3</v>
      </c>
      <c r="X2847" s="12" t="s">
        <v>2506</v>
      </c>
      <c r="Y2847" s="12" t="s">
        <v>2506</v>
      </c>
      <c r="Z2847" s="12" t="s">
        <v>22691</v>
      </c>
    </row>
    <row r="2848" spans="1:26">
      <c r="A2848" s="12" t="s">
        <v>909</v>
      </c>
      <c r="B2848" s="12" t="s">
        <v>22692</v>
      </c>
      <c r="C2848" s="12" t="s">
        <v>22693</v>
      </c>
      <c r="D2848" s="12" t="s">
        <v>10860</v>
      </c>
      <c r="E2848" s="12" t="s">
        <v>1831</v>
      </c>
      <c r="F2848" s="12" t="s">
        <v>20932</v>
      </c>
      <c r="G2848" s="12" t="s">
        <v>20663</v>
      </c>
      <c r="H2848" s="12" t="s">
        <v>21472</v>
      </c>
      <c r="I2848" s="12" t="s">
        <v>21472</v>
      </c>
      <c r="J2848" s="12" t="s">
        <v>20663</v>
      </c>
      <c r="K2848" s="12" t="s">
        <v>20663</v>
      </c>
      <c r="L2848" s="12" t="s">
        <v>263</v>
      </c>
      <c r="M2848" s="12" t="s">
        <v>21327</v>
      </c>
      <c r="N2848" s="12" t="s">
        <v>91</v>
      </c>
      <c r="O2848" s="12" t="s">
        <v>91</v>
      </c>
      <c r="P2848" s="12" t="s">
        <v>371</v>
      </c>
      <c r="Q2848" s="12" t="s">
        <v>371</v>
      </c>
      <c r="R2848" s="12" t="s">
        <v>1054</v>
      </c>
      <c r="S2848" s="12" t="s">
        <v>22694</v>
      </c>
      <c r="T2848" s="12" t="s">
        <v>22695</v>
      </c>
      <c r="U2848" s="12" t="s">
        <v>16751</v>
      </c>
      <c r="V2848" s="12" t="s">
        <v>16751</v>
      </c>
      <c r="W2848" s="12" t="s">
        <v>3</v>
      </c>
      <c r="X2848" s="12" t="s">
        <v>1371</v>
      </c>
      <c r="Y2848" s="12" t="s">
        <v>1226</v>
      </c>
      <c r="Z2848" s="12" t="s">
        <v>22696</v>
      </c>
    </row>
    <row r="2849" spans="1:26">
      <c r="A2849" s="12" t="s">
        <v>909</v>
      </c>
      <c r="B2849" s="12" t="s">
        <v>22697</v>
      </c>
      <c r="C2849" s="12" t="s">
        <v>22698</v>
      </c>
      <c r="D2849" s="12" t="s">
        <v>8046</v>
      </c>
      <c r="E2849" s="12" t="s">
        <v>1831</v>
      </c>
      <c r="F2849" s="12" t="s">
        <v>20803</v>
      </c>
      <c r="G2849" s="12" t="s">
        <v>20684</v>
      </c>
      <c r="H2849" s="12" t="s">
        <v>20725</v>
      </c>
      <c r="I2849" s="12" t="s">
        <v>21472</v>
      </c>
      <c r="J2849" s="12" t="s">
        <v>20725</v>
      </c>
      <c r="K2849" s="12" t="s">
        <v>21472</v>
      </c>
      <c r="L2849" s="12" t="s">
        <v>375</v>
      </c>
      <c r="M2849" s="12" t="s">
        <v>21327</v>
      </c>
      <c r="N2849" s="12" t="s">
        <v>371</v>
      </c>
      <c r="O2849" s="12" t="s">
        <v>91</v>
      </c>
      <c r="P2849" s="12" t="s">
        <v>375</v>
      </c>
      <c r="Q2849" s="12" t="s">
        <v>91</v>
      </c>
      <c r="R2849" s="12" t="s">
        <v>2172</v>
      </c>
      <c r="S2849" s="12" t="s">
        <v>21845</v>
      </c>
      <c r="T2849" s="12" t="s">
        <v>22699</v>
      </c>
      <c r="U2849" s="12" t="s">
        <v>1054</v>
      </c>
      <c r="V2849" s="12" t="s">
        <v>371</v>
      </c>
      <c r="W2849" s="12" t="s">
        <v>3</v>
      </c>
      <c r="X2849" s="12" t="s">
        <v>1817</v>
      </c>
      <c r="Y2849" s="12" t="s">
        <v>4323</v>
      </c>
      <c r="Z2849" s="12" t="s">
        <v>22700</v>
      </c>
    </row>
    <row r="2850" spans="1:26">
      <c r="A2850" s="12" t="s">
        <v>909</v>
      </c>
      <c r="B2850" s="12" t="s">
        <v>22701</v>
      </c>
      <c r="C2850" s="12" t="s">
        <v>22702</v>
      </c>
      <c r="D2850" s="12" t="s">
        <v>8445</v>
      </c>
      <c r="E2850" s="12" t="s">
        <v>1831</v>
      </c>
      <c r="F2850" s="12" t="s">
        <v>20784</v>
      </c>
      <c r="G2850" s="12" t="s">
        <v>20745</v>
      </c>
      <c r="H2850" s="12" t="s">
        <v>20705</v>
      </c>
      <c r="I2850" s="12" t="s">
        <v>20663</v>
      </c>
      <c r="J2850" s="12" t="s">
        <v>20663</v>
      </c>
      <c r="K2850" s="12" t="s">
        <v>20663</v>
      </c>
      <c r="L2850" s="12" t="s">
        <v>3583</v>
      </c>
      <c r="M2850" s="12" t="s">
        <v>21054</v>
      </c>
      <c r="N2850" s="12" t="s">
        <v>2172</v>
      </c>
      <c r="O2850" s="12" t="s">
        <v>379</v>
      </c>
      <c r="P2850" s="12" t="s">
        <v>371</v>
      </c>
      <c r="Q2850" s="12" t="s">
        <v>371</v>
      </c>
      <c r="R2850" s="12" t="s">
        <v>791</v>
      </c>
      <c r="S2850" s="12" t="s">
        <v>22703</v>
      </c>
      <c r="T2850" s="12" t="s">
        <v>22704</v>
      </c>
      <c r="U2850" s="12" t="s">
        <v>4674</v>
      </c>
      <c r="V2850" s="12" t="s">
        <v>16751</v>
      </c>
      <c r="W2850" s="12" t="s">
        <v>3</v>
      </c>
      <c r="X2850" s="12" t="s">
        <v>4519</v>
      </c>
      <c r="Y2850" s="12" t="s">
        <v>2352</v>
      </c>
      <c r="Z2850" s="12" t="s">
        <v>22705</v>
      </c>
    </row>
    <row r="2851" spans="1:26">
      <c r="A2851" s="12" t="s">
        <v>909</v>
      </c>
      <c r="B2851" s="12" t="s">
        <v>20845</v>
      </c>
      <c r="C2851" s="12" t="s">
        <v>22706</v>
      </c>
      <c r="D2851" s="12" t="s">
        <v>4129</v>
      </c>
      <c r="E2851" s="12" t="s">
        <v>1831</v>
      </c>
      <c r="F2851" s="12" t="s">
        <v>20764</v>
      </c>
      <c r="G2851" s="12" t="s">
        <v>20822</v>
      </c>
      <c r="H2851" s="12" t="s">
        <v>20705</v>
      </c>
      <c r="I2851" s="12" t="s">
        <v>21472</v>
      </c>
      <c r="J2851" s="12" t="s">
        <v>21472</v>
      </c>
      <c r="K2851" s="12" t="s">
        <v>21472</v>
      </c>
      <c r="L2851" s="12" t="s">
        <v>3522</v>
      </c>
      <c r="M2851" s="12" t="s">
        <v>379</v>
      </c>
      <c r="N2851" s="12" t="s">
        <v>3522</v>
      </c>
      <c r="O2851" s="12" t="s">
        <v>91</v>
      </c>
      <c r="P2851" s="12" t="s">
        <v>91</v>
      </c>
      <c r="Q2851" s="12" t="s">
        <v>91</v>
      </c>
      <c r="R2851" s="12" t="s">
        <v>3522</v>
      </c>
      <c r="S2851" s="12" t="s">
        <v>22707</v>
      </c>
      <c r="T2851" s="12" t="s">
        <v>22708</v>
      </c>
      <c r="U2851" s="12" t="s">
        <v>371</v>
      </c>
      <c r="V2851" s="12" t="s">
        <v>371</v>
      </c>
      <c r="W2851" s="12" t="s">
        <v>2</v>
      </c>
      <c r="X2851" s="12" t="s">
        <v>949</v>
      </c>
      <c r="Y2851" s="12" t="s">
        <v>949</v>
      </c>
      <c r="Z2851" s="12" t="s">
        <v>12937</v>
      </c>
    </row>
    <row r="2852" spans="1:26">
      <c r="A2852" s="12" t="s">
        <v>909</v>
      </c>
      <c r="B2852" s="12" t="s">
        <v>20768</v>
      </c>
      <c r="C2852" s="12" t="s">
        <v>22709</v>
      </c>
      <c r="D2852" s="12" t="s">
        <v>4271</v>
      </c>
      <c r="E2852" s="12" t="s">
        <v>1831</v>
      </c>
      <c r="F2852" s="12" t="s">
        <v>20879</v>
      </c>
      <c r="G2852" s="12" t="s">
        <v>20725</v>
      </c>
      <c r="H2852" s="12" t="s">
        <v>20684</v>
      </c>
      <c r="I2852" s="12" t="s">
        <v>21472</v>
      </c>
      <c r="J2852" s="12" t="s">
        <v>21472</v>
      </c>
      <c r="K2852" s="12" t="s">
        <v>21472</v>
      </c>
      <c r="L2852" s="12" t="s">
        <v>3522</v>
      </c>
      <c r="M2852" s="12" t="s">
        <v>379</v>
      </c>
      <c r="N2852" s="12" t="s">
        <v>375</v>
      </c>
      <c r="O2852" s="12" t="s">
        <v>91</v>
      </c>
      <c r="P2852" s="12" t="s">
        <v>91</v>
      </c>
      <c r="Q2852" s="12" t="s">
        <v>91</v>
      </c>
      <c r="R2852" s="12" t="s">
        <v>7079</v>
      </c>
      <c r="S2852" s="12" t="s">
        <v>22710</v>
      </c>
      <c r="T2852" s="12" t="s">
        <v>22230</v>
      </c>
      <c r="U2852" s="12" t="s">
        <v>371</v>
      </c>
      <c r="V2852" s="12" t="s">
        <v>371</v>
      </c>
      <c r="W2852" s="12" t="s">
        <v>10</v>
      </c>
      <c r="X2852" s="12" t="s">
        <v>4098</v>
      </c>
      <c r="Y2852" s="12" t="s">
        <v>3783</v>
      </c>
      <c r="Z2852" s="12" t="s">
        <v>22711</v>
      </c>
    </row>
    <row r="2853" spans="1:26">
      <c r="A2853" s="12" t="s">
        <v>909</v>
      </c>
      <c r="B2853" s="12" t="s">
        <v>20935</v>
      </c>
      <c r="C2853" s="12" t="s">
        <v>22712</v>
      </c>
      <c r="D2853" s="12" t="s">
        <v>10977</v>
      </c>
      <c r="E2853" s="12" t="s">
        <v>1831</v>
      </c>
      <c r="F2853" s="12" t="s">
        <v>20725</v>
      </c>
      <c r="G2853" s="12" t="s">
        <v>20684</v>
      </c>
      <c r="H2853" s="12" t="s">
        <v>20784</v>
      </c>
      <c r="I2853" s="12" t="s">
        <v>20725</v>
      </c>
      <c r="J2853" s="12" t="s">
        <v>20663</v>
      </c>
      <c r="K2853" s="12" t="s">
        <v>21472</v>
      </c>
      <c r="L2853" s="12" t="s">
        <v>371</v>
      </c>
      <c r="M2853" s="12" t="s">
        <v>379</v>
      </c>
      <c r="N2853" s="12" t="s">
        <v>3583</v>
      </c>
      <c r="O2853" s="12" t="s">
        <v>21078</v>
      </c>
      <c r="P2853" s="12" t="s">
        <v>371</v>
      </c>
      <c r="Q2853" s="12" t="s">
        <v>91</v>
      </c>
      <c r="R2853" s="12" t="s">
        <v>791</v>
      </c>
      <c r="S2853" s="12" t="s">
        <v>21580</v>
      </c>
      <c r="T2853" s="12" t="s">
        <v>22594</v>
      </c>
      <c r="U2853" s="12" t="s">
        <v>791</v>
      </c>
      <c r="V2853" s="12" t="s">
        <v>371</v>
      </c>
      <c r="W2853" s="12" t="s">
        <v>10</v>
      </c>
      <c r="X2853" s="12" t="s">
        <v>1860</v>
      </c>
      <c r="Y2853" s="12" t="s">
        <v>3438</v>
      </c>
      <c r="Z2853" s="12" t="s">
        <v>22713</v>
      </c>
    </row>
    <row r="2854" spans="1:26">
      <c r="A2854" s="12" t="s">
        <v>909</v>
      </c>
      <c r="B2854" s="12" t="s">
        <v>22714</v>
      </c>
      <c r="C2854" s="12" t="s">
        <v>22715</v>
      </c>
      <c r="D2854" s="12" t="s">
        <v>5121</v>
      </c>
      <c r="E2854" s="12" t="s">
        <v>1831</v>
      </c>
      <c r="F2854" s="12" t="s">
        <v>20684</v>
      </c>
      <c r="G2854" s="12" t="s">
        <v>20841</v>
      </c>
      <c r="H2854" s="12" t="s">
        <v>20725</v>
      </c>
      <c r="I2854" s="12" t="s">
        <v>20663</v>
      </c>
      <c r="J2854" s="12" t="s">
        <v>20663</v>
      </c>
      <c r="K2854" s="12" t="s">
        <v>21472</v>
      </c>
      <c r="L2854" s="12" t="s">
        <v>371</v>
      </c>
      <c r="M2854" s="12" t="s">
        <v>21288</v>
      </c>
      <c r="N2854" s="12" t="s">
        <v>375</v>
      </c>
      <c r="O2854" s="12" t="s">
        <v>21327</v>
      </c>
      <c r="P2854" s="12" t="s">
        <v>371</v>
      </c>
      <c r="Q2854" s="12" t="s">
        <v>91</v>
      </c>
      <c r="R2854" s="12" t="s">
        <v>2172</v>
      </c>
      <c r="S2854" s="12" t="s">
        <v>22716</v>
      </c>
      <c r="T2854" s="12" t="s">
        <v>22717</v>
      </c>
      <c r="U2854" s="12" t="s">
        <v>4674</v>
      </c>
      <c r="V2854" s="12" t="s">
        <v>371</v>
      </c>
      <c r="W2854" s="12" t="s">
        <v>3</v>
      </c>
      <c r="X2854" s="12" t="s">
        <v>4360</v>
      </c>
      <c r="Y2854" s="12" t="s">
        <v>4624</v>
      </c>
      <c r="Z2854" s="12" t="s">
        <v>22718</v>
      </c>
    </row>
    <row r="2855" spans="1:26">
      <c r="A2855" s="12" t="s">
        <v>909</v>
      </c>
      <c r="B2855" s="12" t="s">
        <v>22719</v>
      </c>
      <c r="C2855" s="12" t="s">
        <v>22720</v>
      </c>
      <c r="D2855" s="12" t="s">
        <v>4215</v>
      </c>
      <c r="E2855" s="12" t="s">
        <v>1831</v>
      </c>
      <c r="F2855" s="12" t="s">
        <v>20684</v>
      </c>
      <c r="G2855" s="12" t="s">
        <v>20725</v>
      </c>
      <c r="H2855" s="12" t="s">
        <v>20684</v>
      </c>
      <c r="I2855" s="12" t="s">
        <v>20705</v>
      </c>
      <c r="J2855" s="12" t="s">
        <v>20705</v>
      </c>
      <c r="K2855" s="12" t="s">
        <v>20725</v>
      </c>
      <c r="L2855" s="12" t="s">
        <v>3522</v>
      </c>
      <c r="M2855" s="12" t="s">
        <v>379</v>
      </c>
      <c r="N2855" s="12" t="s">
        <v>3522</v>
      </c>
      <c r="O2855" s="12" t="s">
        <v>21571</v>
      </c>
      <c r="P2855" s="12" t="s">
        <v>371</v>
      </c>
      <c r="Q2855" s="12" t="s">
        <v>431</v>
      </c>
      <c r="R2855" s="12" t="s">
        <v>3772</v>
      </c>
      <c r="S2855" s="12" t="s">
        <v>22721</v>
      </c>
      <c r="T2855" s="12" t="s">
        <v>22722</v>
      </c>
      <c r="U2855" s="12" t="s">
        <v>2172</v>
      </c>
      <c r="V2855" s="12" t="s">
        <v>1054</v>
      </c>
      <c r="W2855" s="12" t="s">
        <v>4</v>
      </c>
      <c r="X2855" s="12" t="s">
        <v>3104</v>
      </c>
      <c r="Y2855" s="12" t="s">
        <v>3191</v>
      </c>
      <c r="Z2855" s="12" t="s">
        <v>22723</v>
      </c>
    </row>
    <row r="2856" spans="1:26">
      <c r="A2856" s="12" t="s">
        <v>909</v>
      </c>
      <c r="B2856" s="12" t="s">
        <v>22724</v>
      </c>
      <c r="C2856" s="12" t="s">
        <v>22725</v>
      </c>
      <c r="D2856" s="12" t="s">
        <v>12660</v>
      </c>
      <c r="E2856" s="12" t="s">
        <v>1810</v>
      </c>
      <c r="F2856" s="12" t="s">
        <v>20784</v>
      </c>
      <c r="G2856" s="12" t="s">
        <v>20764</v>
      </c>
      <c r="H2856" s="12" t="s">
        <v>20705</v>
      </c>
      <c r="I2856" s="12" t="s">
        <v>21472</v>
      </c>
      <c r="J2856" s="12" t="s">
        <v>21472</v>
      </c>
      <c r="K2856" s="12" t="s">
        <v>20663</v>
      </c>
      <c r="L2856" s="12" t="s">
        <v>4769</v>
      </c>
      <c r="M2856" s="12" t="s">
        <v>374</v>
      </c>
      <c r="N2856" s="12" t="s">
        <v>371</v>
      </c>
      <c r="O2856" s="12" t="s">
        <v>91</v>
      </c>
      <c r="P2856" s="12" t="s">
        <v>91</v>
      </c>
      <c r="Q2856" s="12" t="s">
        <v>371</v>
      </c>
      <c r="R2856" s="12" t="s">
        <v>6766</v>
      </c>
      <c r="S2856" s="12" t="s">
        <v>22352</v>
      </c>
      <c r="T2856" s="12" t="s">
        <v>22726</v>
      </c>
      <c r="U2856" s="12" t="s">
        <v>371</v>
      </c>
      <c r="V2856" s="12" t="s">
        <v>11457</v>
      </c>
      <c r="W2856" s="12" t="s">
        <v>3</v>
      </c>
      <c r="X2856" s="12" t="s">
        <v>1419</v>
      </c>
      <c r="Y2856" s="12" t="s">
        <v>1315</v>
      </c>
      <c r="Z2856" s="12" t="s">
        <v>22727</v>
      </c>
    </row>
    <row r="2857" spans="1:26">
      <c r="A2857" s="12" t="s">
        <v>909</v>
      </c>
      <c r="B2857" s="12" t="s">
        <v>22728</v>
      </c>
      <c r="C2857" s="12" t="s">
        <v>22729</v>
      </c>
      <c r="D2857" s="12" t="s">
        <v>13801</v>
      </c>
      <c r="E2857" s="12" t="s">
        <v>1810</v>
      </c>
      <c r="F2857" s="12" t="s">
        <v>21472</v>
      </c>
      <c r="G2857" s="12" t="s">
        <v>21472</v>
      </c>
      <c r="H2857" s="12" t="s">
        <v>21472</v>
      </c>
      <c r="I2857" s="12" t="s">
        <v>21472</v>
      </c>
      <c r="J2857" s="12" t="s">
        <v>21472</v>
      </c>
      <c r="K2857" s="12" t="s">
        <v>20967</v>
      </c>
      <c r="L2857" s="12" t="s">
        <v>91</v>
      </c>
      <c r="M2857" s="12" t="s">
        <v>91</v>
      </c>
      <c r="N2857" s="12" t="s">
        <v>91</v>
      </c>
      <c r="O2857" s="12" t="s">
        <v>91</v>
      </c>
      <c r="P2857" s="12" t="s">
        <v>91</v>
      </c>
      <c r="Q2857" s="12" t="s">
        <v>11457</v>
      </c>
      <c r="R2857" s="12" t="s">
        <v>11457</v>
      </c>
      <c r="S2857" s="12" t="s">
        <v>91</v>
      </c>
      <c r="T2857" s="12" t="s">
        <v>22730</v>
      </c>
      <c r="U2857" s="12" t="s">
        <v>371</v>
      </c>
      <c r="V2857" s="12" t="s">
        <v>3522</v>
      </c>
      <c r="W2857" s="12" t="s">
        <v>91</v>
      </c>
      <c r="X2857" s="12" t="s">
        <v>16669</v>
      </c>
      <c r="Y2857" s="12" t="s">
        <v>16669</v>
      </c>
      <c r="Z2857" s="12" t="s">
        <v>91</v>
      </c>
    </row>
    <row r="2858" spans="1:26">
      <c r="A2858" s="12" t="s">
        <v>909</v>
      </c>
      <c r="B2858" s="12" t="s">
        <v>22731</v>
      </c>
      <c r="C2858" s="12" t="s">
        <v>22732</v>
      </c>
      <c r="D2858" s="12" t="s">
        <v>11125</v>
      </c>
      <c r="E2858" s="12" t="s">
        <v>1810</v>
      </c>
      <c r="F2858" s="12" t="s">
        <v>20705</v>
      </c>
      <c r="G2858" s="12" t="s">
        <v>20822</v>
      </c>
      <c r="H2858" s="12" t="s">
        <v>20684</v>
      </c>
      <c r="I2858" s="12" t="s">
        <v>20684</v>
      </c>
      <c r="J2858" s="12" t="s">
        <v>21472</v>
      </c>
      <c r="K2858" s="12" t="s">
        <v>20663</v>
      </c>
      <c r="L2858" s="12" t="s">
        <v>2172</v>
      </c>
      <c r="M2858" s="12" t="s">
        <v>21571</v>
      </c>
      <c r="N2858" s="12" t="s">
        <v>375</v>
      </c>
      <c r="O2858" s="12" t="s">
        <v>374</v>
      </c>
      <c r="P2858" s="12" t="s">
        <v>91</v>
      </c>
      <c r="Q2858" s="12" t="s">
        <v>3522</v>
      </c>
      <c r="R2858" s="12" t="s">
        <v>5358</v>
      </c>
      <c r="S2858" s="12" t="s">
        <v>22733</v>
      </c>
      <c r="T2858" s="12" t="s">
        <v>21796</v>
      </c>
      <c r="U2858" s="12" t="s">
        <v>11503</v>
      </c>
      <c r="V2858" s="12" t="s">
        <v>11457</v>
      </c>
      <c r="W2858" s="12" t="s">
        <v>10</v>
      </c>
      <c r="X2858" s="12" t="s">
        <v>1232</v>
      </c>
      <c r="Y2858" s="12" t="s">
        <v>2429</v>
      </c>
      <c r="Z2858" s="12" t="s">
        <v>22734</v>
      </c>
    </row>
    <row r="2859" spans="1:26">
      <c r="A2859" s="12" t="s">
        <v>909</v>
      </c>
      <c r="B2859" s="12" t="s">
        <v>22735</v>
      </c>
      <c r="C2859" s="12" t="s">
        <v>22736</v>
      </c>
      <c r="D2859" s="12" t="s">
        <v>10183</v>
      </c>
      <c r="E2859" s="12" t="s">
        <v>1810</v>
      </c>
      <c r="F2859" s="12" t="s">
        <v>20705</v>
      </c>
      <c r="G2859" s="12" t="s">
        <v>20745</v>
      </c>
      <c r="H2859" s="12" t="s">
        <v>21472</v>
      </c>
      <c r="I2859" s="12" t="s">
        <v>20663</v>
      </c>
      <c r="J2859" s="12" t="s">
        <v>20684</v>
      </c>
      <c r="K2859" s="12" t="s">
        <v>20764</v>
      </c>
      <c r="L2859" s="12" t="s">
        <v>2172</v>
      </c>
      <c r="M2859" s="12" t="s">
        <v>21054</v>
      </c>
      <c r="N2859" s="12" t="s">
        <v>91</v>
      </c>
      <c r="O2859" s="12" t="s">
        <v>21327</v>
      </c>
      <c r="P2859" s="12" t="s">
        <v>375</v>
      </c>
      <c r="Q2859" s="12" t="s">
        <v>371</v>
      </c>
      <c r="R2859" s="12" t="s">
        <v>4675</v>
      </c>
      <c r="S2859" s="12" t="s">
        <v>22737</v>
      </c>
      <c r="T2859" s="12" t="s">
        <v>22738</v>
      </c>
      <c r="U2859" s="12" t="s">
        <v>4675</v>
      </c>
      <c r="V2859" s="12" t="s">
        <v>4495</v>
      </c>
      <c r="W2859" s="12" t="s">
        <v>3</v>
      </c>
      <c r="X2859" s="12" t="s">
        <v>2840</v>
      </c>
      <c r="Y2859" s="12" t="s">
        <v>2840</v>
      </c>
      <c r="Z2859" s="12" t="s">
        <v>22739</v>
      </c>
    </row>
    <row r="2860" spans="1:26">
      <c r="A2860" s="12" t="s">
        <v>909</v>
      </c>
      <c r="B2860" s="12" t="s">
        <v>22740</v>
      </c>
      <c r="C2860" s="12" t="s">
        <v>22741</v>
      </c>
      <c r="D2860" s="12" t="s">
        <v>8189</v>
      </c>
      <c r="E2860" s="12" t="s">
        <v>1810</v>
      </c>
      <c r="F2860" s="12" t="s">
        <v>20841</v>
      </c>
      <c r="G2860" s="12" t="s">
        <v>20663</v>
      </c>
      <c r="H2860" s="12" t="s">
        <v>20705</v>
      </c>
      <c r="I2860" s="12" t="s">
        <v>20663</v>
      </c>
      <c r="J2860" s="12" t="s">
        <v>20663</v>
      </c>
      <c r="K2860" s="12" t="s">
        <v>20663</v>
      </c>
      <c r="L2860" s="12" t="s">
        <v>2773</v>
      </c>
      <c r="M2860" s="12" t="s">
        <v>379</v>
      </c>
      <c r="N2860" s="12" t="s">
        <v>2172</v>
      </c>
      <c r="O2860" s="12" t="s">
        <v>21327</v>
      </c>
      <c r="P2860" s="12" t="s">
        <v>371</v>
      </c>
      <c r="Q2860" s="12" t="s">
        <v>371</v>
      </c>
      <c r="R2860" s="12" t="s">
        <v>4495</v>
      </c>
      <c r="S2860" s="12" t="s">
        <v>22488</v>
      </c>
      <c r="T2860" s="12" t="s">
        <v>22742</v>
      </c>
      <c r="U2860" s="12" t="s">
        <v>11503</v>
      </c>
      <c r="V2860" s="12" t="s">
        <v>11457</v>
      </c>
      <c r="W2860" s="12" t="s">
        <v>10</v>
      </c>
      <c r="X2860" s="12" t="s">
        <v>2745</v>
      </c>
      <c r="Y2860" s="12" t="s">
        <v>3815</v>
      </c>
      <c r="Z2860" s="12" t="s">
        <v>22743</v>
      </c>
    </row>
    <row r="2861" spans="1:26">
      <c r="A2861" s="12" t="s">
        <v>909</v>
      </c>
      <c r="B2861" s="12" t="s">
        <v>22744</v>
      </c>
      <c r="C2861" s="12" t="s">
        <v>22745</v>
      </c>
      <c r="D2861" s="12" t="s">
        <v>4858</v>
      </c>
      <c r="E2861" s="12" t="s">
        <v>1810</v>
      </c>
      <c r="F2861" s="12" t="s">
        <v>20705</v>
      </c>
      <c r="G2861" s="12" t="s">
        <v>20705</v>
      </c>
      <c r="H2861" s="12" t="s">
        <v>20684</v>
      </c>
      <c r="I2861" s="12" t="s">
        <v>20684</v>
      </c>
      <c r="J2861" s="12" t="s">
        <v>20725</v>
      </c>
      <c r="K2861" s="12" t="s">
        <v>20705</v>
      </c>
      <c r="L2861" s="12" t="s">
        <v>2172</v>
      </c>
      <c r="M2861" s="12" t="s">
        <v>21178</v>
      </c>
      <c r="N2861" s="12" t="s">
        <v>375</v>
      </c>
      <c r="O2861" s="12" t="s">
        <v>374</v>
      </c>
      <c r="P2861" s="12" t="s">
        <v>371</v>
      </c>
      <c r="Q2861" s="12" t="s">
        <v>371</v>
      </c>
      <c r="R2861" s="12" t="s">
        <v>2474</v>
      </c>
      <c r="S2861" s="12" t="s">
        <v>22721</v>
      </c>
      <c r="T2861" s="12" t="s">
        <v>22746</v>
      </c>
      <c r="U2861" s="12" t="s">
        <v>4495</v>
      </c>
      <c r="V2861" s="12" t="s">
        <v>4675</v>
      </c>
      <c r="W2861" s="12" t="s">
        <v>3</v>
      </c>
      <c r="X2861" s="12" t="s">
        <v>4710</v>
      </c>
      <c r="Y2861" s="12" t="s">
        <v>3832</v>
      </c>
      <c r="Z2861" s="12" t="s">
        <v>22747</v>
      </c>
    </row>
    <row r="2862" spans="1:26">
      <c r="A2862" s="12" t="s">
        <v>909</v>
      </c>
      <c r="B2862" s="12" t="s">
        <v>22748</v>
      </c>
      <c r="C2862" s="12" t="s">
        <v>22749</v>
      </c>
      <c r="D2862" s="12" t="s">
        <v>13558</v>
      </c>
      <c r="E2862" s="12" t="s">
        <v>1810</v>
      </c>
      <c r="F2862" s="12" t="s">
        <v>21472</v>
      </c>
      <c r="G2862" s="12" t="s">
        <v>20822</v>
      </c>
      <c r="H2862" s="12" t="s">
        <v>20725</v>
      </c>
      <c r="I2862" s="12" t="s">
        <v>20705</v>
      </c>
      <c r="J2862" s="12" t="s">
        <v>20663</v>
      </c>
      <c r="K2862" s="12" t="s">
        <v>21472</v>
      </c>
      <c r="L2862" s="12" t="s">
        <v>91</v>
      </c>
      <c r="M2862" s="12" t="s">
        <v>21489</v>
      </c>
      <c r="N2862" s="12" t="s">
        <v>2696</v>
      </c>
      <c r="O2862" s="12" t="s">
        <v>21327</v>
      </c>
      <c r="P2862" s="12" t="s">
        <v>371</v>
      </c>
      <c r="Q2862" s="12" t="s">
        <v>91</v>
      </c>
      <c r="R2862" s="12" t="s">
        <v>5512</v>
      </c>
      <c r="S2862" s="12" t="s">
        <v>22270</v>
      </c>
      <c r="T2862" s="12" t="s">
        <v>22750</v>
      </c>
      <c r="U2862" s="12" t="s">
        <v>2474</v>
      </c>
      <c r="V2862" s="12" t="s">
        <v>371</v>
      </c>
      <c r="W2862" s="12" t="s">
        <v>2</v>
      </c>
      <c r="X2862" s="12" t="s">
        <v>2402</v>
      </c>
      <c r="Y2862" s="12" t="s">
        <v>4543</v>
      </c>
      <c r="Z2862" s="12" t="s">
        <v>22751</v>
      </c>
    </row>
    <row r="2863" spans="1:26">
      <c r="A2863" s="12" t="s">
        <v>909</v>
      </c>
      <c r="B2863" s="12" t="s">
        <v>22752</v>
      </c>
      <c r="C2863" s="12" t="s">
        <v>22753</v>
      </c>
      <c r="D2863" s="12" t="s">
        <v>17569</v>
      </c>
      <c r="E2863" s="12" t="s">
        <v>1810</v>
      </c>
      <c r="F2863" s="12" t="s">
        <v>20841</v>
      </c>
      <c r="G2863" s="12" t="s">
        <v>20725</v>
      </c>
      <c r="H2863" s="12" t="s">
        <v>20663</v>
      </c>
      <c r="I2863" s="12" t="s">
        <v>21472</v>
      </c>
      <c r="J2863" s="12" t="s">
        <v>21472</v>
      </c>
      <c r="K2863" s="12" t="s">
        <v>20684</v>
      </c>
      <c r="L2863" s="12" t="s">
        <v>375</v>
      </c>
      <c r="M2863" s="12" t="s">
        <v>374</v>
      </c>
      <c r="N2863" s="12" t="s">
        <v>371</v>
      </c>
      <c r="O2863" s="12" t="s">
        <v>91</v>
      </c>
      <c r="P2863" s="12" t="s">
        <v>91</v>
      </c>
      <c r="Q2863" s="12" t="s">
        <v>375</v>
      </c>
      <c r="R2863" s="12" t="s">
        <v>5512</v>
      </c>
      <c r="S2863" s="12" t="s">
        <v>22754</v>
      </c>
      <c r="T2863" s="12" t="s">
        <v>91</v>
      </c>
      <c r="U2863" s="12" t="s">
        <v>371</v>
      </c>
      <c r="V2863" s="12" t="s">
        <v>11503</v>
      </c>
      <c r="W2863" s="12" t="s">
        <v>3</v>
      </c>
      <c r="X2863" s="12" t="s">
        <v>4023</v>
      </c>
      <c r="Y2863" s="12" t="s">
        <v>3275</v>
      </c>
      <c r="Z2863" s="12" t="s">
        <v>22755</v>
      </c>
    </row>
    <row r="2864" spans="1:26">
      <c r="A2864" s="12" t="s">
        <v>909</v>
      </c>
      <c r="B2864" s="12" t="s">
        <v>22756</v>
      </c>
      <c r="C2864" s="12" t="s">
        <v>22757</v>
      </c>
      <c r="D2864" s="12" t="s">
        <v>5173</v>
      </c>
      <c r="E2864" s="12" t="s">
        <v>1810</v>
      </c>
      <c r="F2864" s="12" t="s">
        <v>20745</v>
      </c>
      <c r="G2864" s="12" t="s">
        <v>20784</v>
      </c>
      <c r="H2864" s="12" t="s">
        <v>20705</v>
      </c>
      <c r="I2864" s="12" t="s">
        <v>21472</v>
      </c>
      <c r="J2864" s="12" t="s">
        <v>20684</v>
      </c>
      <c r="K2864" s="12" t="s">
        <v>21472</v>
      </c>
      <c r="L2864" s="12" t="s">
        <v>2773</v>
      </c>
      <c r="M2864" s="12" t="s">
        <v>22498</v>
      </c>
      <c r="N2864" s="12" t="s">
        <v>3522</v>
      </c>
      <c r="O2864" s="12" t="s">
        <v>91</v>
      </c>
      <c r="P2864" s="12" t="s">
        <v>375</v>
      </c>
      <c r="Q2864" s="12" t="s">
        <v>91</v>
      </c>
      <c r="R2864" s="12" t="s">
        <v>4564</v>
      </c>
      <c r="S2864" s="12" t="s">
        <v>22758</v>
      </c>
      <c r="T2864" s="12" t="s">
        <v>22759</v>
      </c>
      <c r="U2864" s="12" t="s">
        <v>11503</v>
      </c>
      <c r="V2864" s="12" t="s">
        <v>371</v>
      </c>
      <c r="W2864" s="12" t="s">
        <v>2</v>
      </c>
      <c r="X2864" s="12" t="s">
        <v>4323</v>
      </c>
      <c r="Y2864" s="12" t="s">
        <v>4681</v>
      </c>
      <c r="Z2864" s="12" t="s">
        <v>22760</v>
      </c>
    </row>
    <row r="2865" spans="1:26">
      <c r="A2865" s="12" t="s">
        <v>909</v>
      </c>
      <c r="B2865" s="12" t="s">
        <v>22761</v>
      </c>
      <c r="C2865" s="12" t="s">
        <v>22762</v>
      </c>
      <c r="D2865" s="12" t="s">
        <v>4845</v>
      </c>
      <c r="E2865" s="12" t="s">
        <v>1786</v>
      </c>
      <c r="F2865" s="12" t="s">
        <v>20663</v>
      </c>
      <c r="G2865" s="12" t="s">
        <v>20784</v>
      </c>
      <c r="H2865" s="12" t="s">
        <v>20745</v>
      </c>
      <c r="I2865" s="12" t="s">
        <v>20705</v>
      </c>
      <c r="J2865" s="12" t="s">
        <v>21472</v>
      </c>
      <c r="K2865" s="12" t="s">
        <v>21472</v>
      </c>
      <c r="L2865" s="12" t="s">
        <v>371</v>
      </c>
      <c r="M2865" s="12" t="s">
        <v>21361</v>
      </c>
      <c r="N2865" s="12" t="s">
        <v>2773</v>
      </c>
      <c r="O2865" s="12" t="s">
        <v>21327</v>
      </c>
      <c r="P2865" s="12" t="s">
        <v>91</v>
      </c>
      <c r="Q2865" s="12" t="s">
        <v>91</v>
      </c>
      <c r="R2865" s="12" t="s">
        <v>3363</v>
      </c>
      <c r="S2865" s="12" t="s">
        <v>22763</v>
      </c>
      <c r="T2865" s="12" t="s">
        <v>22494</v>
      </c>
      <c r="U2865" s="12" t="s">
        <v>5283</v>
      </c>
      <c r="V2865" s="12" t="s">
        <v>371</v>
      </c>
      <c r="W2865" s="12" t="s">
        <v>10</v>
      </c>
      <c r="X2865" s="12" t="s">
        <v>1395</v>
      </c>
      <c r="Y2865" s="12" t="s">
        <v>1861</v>
      </c>
      <c r="Z2865" s="12" t="s">
        <v>22764</v>
      </c>
    </row>
    <row r="2866" spans="1:26">
      <c r="A2866" s="12" t="s">
        <v>909</v>
      </c>
      <c r="B2866" s="12" t="s">
        <v>22765</v>
      </c>
      <c r="C2866" s="12" t="s">
        <v>22766</v>
      </c>
      <c r="D2866" s="12" t="s">
        <v>6210</v>
      </c>
      <c r="E2866" s="12" t="s">
        <v>1786</v>
      </c>
      <c r="F2866" s="12" t="s">
        <v>20663</v>
      </c>
      <c r="G2866" s="12" t="s">
        <v>20764</v>
      </c>
      <c r="H2866" s="12" t="s">
        <v>20764</v>
      </c>
      <c r="I2866" s="12" t="s">
        <v>20684</v>
      </c>
      <c r="J2866" s="12" t="s">
        <v>20663</v>
      </c>
      <c r="K2866" s="12" t="s">
        <v>21472</v>
      </c>
      <c r="L2866" s="12" t="s">
        <v>3522</v>
      </c>
      <c r="M2866" s="12" t="s">
        <v>22415</v>
      </c>
      <c r="N2866" s="12" t="s">
        <v>375</v>
      </c>
      <c r="O2866" s="12" t="s">
        <v>374</v>
      </c>
      <c r="P2866" s="12" t="s">
        <v>371</v>
      </c>
      <c r="Q2866" s="12" t="s">
        <v>91</v>
      </c>
      <c r="R2866" s="12" t="s">
        <v>4261</v>
      </c>
      <c r="S2866" s="12" t="s">
        <v>21354</v>
      </c>
      <c r="T2866" s="12" t="s">
        <v>22767</v>
      </c>
      <c r="U2866" s="12" t="s">
        <v>5283</v>
      </c>
      <c r="V2866" s="12" t="s">
        <v>371</v>
      </c>
      <c r="W2866" s="12" t="s">
        <v>10</v>
      </c>
      <c r="X2866" s="12" t="s">
        <v>4296</v>
      </c>
      <c r="Y2866" s="12" t="s">
        <v>2185</v>
      </c>
      <c r="Z2866" s="12" t="s">
        <v>22768</v>
      </c>
    </row>
    <row r="2867" spans="1:26">
      <c r="A2867" s="12" t="s">
        <v>909</v>
      </c>
      <c r="B2867" s="12" t="s">
        <v>22769</v>
      </c>
      <c r="C2867" s="12" t="s">
        <v>22770</v>
      </c>
      <c r="D2867" s="12" t="s">
        <v>10560</v>
      </c>
      <c r="E2867" s="12" t="s">
        <v>1786</v>
      </c>
      <c r="F2867" s="12" t="s">
        <v>21472</v>
      </c>
      <c r="G2867" s="12" t="s">
        <v>21472</v>
      </c>
      <c r="H2867" s="12" t="s">
        <v>21472</v>
      </c>
      <c r="I2867" s="12" t="s">
        <v>21472</v>
      </c>
      <c r="J2867" s="12" t="s">
        <v>21472</v>
      </c>
      <c r="K2867" s="12" t="s">
        <v>20950</v>
      </c>
      <c r="L2867" s="12" t="s">
        <v>91</v>
      </c>
      <c r="M2867" s="12" t="s">
        <v>91</v>
      </c>
      <c r="N2867" s="12" t="s">
        <v>91</v>
      </c>
      <c r="O2867" s="12" t="s">
        <v>91</v>
      </c>
      <c r="P2867" s="12" t="s">
        <v>91</v>
      </c>
      <c r="Q2867" s="12" t="s">
        <v>4481</v>
      </c>
      <c r="R2867" s="12" t="s">
        <v>4481</v>
      </c>
      <c r="S2867" s="12" t="s">
        <v>91</v>
      </c>
      <c r="T2867" s="12" t="s">
        <v>22771</v>
      </c>
      <c r="U2867" s="12" t="s">
        <v>371</v>
      </c>
      <c r="V2867" s="12" t="s">
        <v>3522</v>
      </c>
      <c r="W2867" s="12" t="s">
        <v>91</v>
      </c>
      <c r="X2867" s="12" t="s">
        <v>14868</v>
      </c>
      <c r="Y2867" s="12" t="s">
        <v>14868</v>
      </c>
      <c r="Z2867" s="12" t="s">
        <v>91</v>
      </c>
    </row>
    <row r="2868" spans="1:26">
      <c r="A2868" s="12" t="s">
        <v>909</v>
      </c>
      <c r="B2868" s="12" t="s">
        <v>22772</v>
      </c>
      <c r="C2868" s="12" t="s">
        <v>22773</v>
      </c>
      <c r="D2868" s="12" t="s">
        <v>14133</v>
      </c>
      <c r="E2868" s="12" t="s">
        <v>1786</v>
      </c>
      <c r="F2868" s="12" t="s">
        <v>20764</v>
      </c>
      <c r="G2868" s="12" t="s">
        <v>20803</v>
      </c>
      <c r="H2868" s="12" t="s">
        <v>21472</v>
      </c>
      <c r="I2868" s="12" t="s">
        <v>21472</v>
      </c>
      <c r="J2868" s="12" t="s">
        <v>20663</v>
      </c>
      <c r="K2868" s="12" t="s">
        <v>20663</v>
      </c>
      <c r="L2868" s="12" t="s">
        <v>2172</v>
      </c>
      <c r="M2868" s="12" t="s">
        <v>21578</v>
      </c>
      <c r="N2868" s="12" t="s">
        <v>91</v>
      </c>
      <c r="O2868" s="12" t="s">
        <v>91</v>
      </c>
      <c r="P2868" s="12" t="s">
        <v>371</v>
      </c>
      <c r="Q2868" s="12" t="s">
        <v>371</v>
      </c>
      <c r="R2868" s="12" t="s">
        <v>2492</v>
      </c>
      <c r="S2868" s="12" t="s">
        <v>22774</v>
      </c>
      <c r="T2868" s="12" t="s">
        <v>22172</v>
      </c>
      <c r="U2868" s="12" t="s">
        <v>9111</v>
      </c>
      <c r="V2868" s="12" t="s">
        <v>9111</v>
      </c>
      <c r="W2868" s="12" t="s">
        <v>3</v>
      </c>
      <c r="X2868" s="12" t="s">
        <v>2704</v>
      </c>
      <c r="Y2868" s="12" t="s">
        <v>3051</v>
      </c>
      <c r="Z2868" s="12" t="s">
        <v>22775</v>
      </c>
    </row>
    <row r="2869" spans="1:26">
      <c r="A2869" s="12" t="s">
        <v>909</v>
      </c>
      <c r="B2869" s="12" t="s">
        <v>22776</v>
      </c>
      <c r="C2869" s="12" t="s">
        <v>22777</v>
      </c>
      <c r="D2869" s="12" t="s">
        <v>15165</v>
      </c>
      <c r="E2869" s="12" t="s">
        <v>1786</v>
      </c>
      <c r="F2869" s="12" t="s">
        <v>20803</v>
      </c>
      <c r="G2869" s="12" t="s">
        <v>20705</v>
      </c>
      <c r="H2869" s="12" t="s">
        <v>20705</v>
      </c>
      <c r="I2869" s="12" t="s">
        <v>20663</v>
      </c>
      <c r="J2869" s="12" t="s">
        <v>20663</v>
      </c>
      <c r="K2869" s="12" t="s">
        <v>21472</v>
      </c>
      <c r="L2869" s="12" t="s">
        <v>371</v>
      </c>
      <c r="M2869" s="12" t="s">
        <v>21178</v>
      </c>
      <c r="N2869" s="12" t="s">
        <v>2172</v>
      </c>
      <c r="O2869" s="12" t="s">
        <v>21327</v>
      </c>
      <c r="P2869" s="12" t="s">
        <v>371</v>
      </c>
      <c r="Q2869" s="12" t="s">
        <v>91</v>
      </c>
      <c r="R2869" s="12" t="s">
        <v>4481</v>
      </c>
      <c r="S2869" s="12" t="s">
        <v>21529</v>
      </c>
      <c r="T2869" s="12" t="s">
        <v>22399</v>
      </c>
      <c r="U2869" s="12" t="s">
        <v>4481</v>
      </c>
      <c r="V2869" s="12" t="s">
        <v>371</v>
      </c>
      <c r="W2869" s="12" t="s">
        <v>3</v>
      </c>
      <c r="X2869" s="12" t="s">
        <v>2802</v>
      </c>
      <c r="Y2869" s="12" t="s">
        <v>3396</v>
      </c>
      <c r="Z2869" s="12" t="s">
        <v>22778</v>
      </c>
    </row>
    <row r="2870" spans="1:26">
      <c r="A2870" s="12" t="s">
        <v>909</v>
      </c>
      <c r="B2870" s="12" t="s">
        <v>22779</v>
      </c>
      <c r="C2870" s="12" t="s">
        <v>22780</v>
      </c>
      <c r="D2870" s="12" t="s">
        <v>10522</v>
      </c>
      <c r="E2870" s="12" t="s">
        <v>1786</v>
      </c>
      <c r="F2870" s="12" t="s">
        <v>21472</v>
      </c>
      <c r="G2870" s="12" t="s">
        <v>21472</v>
      </c>
      <c r="H2870" s="12" t="s">
        <v>21472</v>
      </c>
      <c r="I2870" s="12" t="s">
        <v>21472</v>
      </c>
      <c r="J2870" s="12" t="s">
        <v>21472</v>
      </c>
      <c r="K2870" s="12" t="s">
        <v>20950</v>
      </c>
      <c r="L2870" s="12" t="s">
        <v>91</v>
      </c>
      <c r="M2870" s="12" t="s">
        <v>91</v>
      </c>
      <c r="N2870" s="12" t="s">
        <v>91</v>
      </c>
      <c r="O2870" s="12" t="s">
        <v>91</v>
      </c>
      <c r="P2870" s="12" t="s">
        <v>91</v>
      </c>
      <c r="Q2870" s="12" t="s">
        <v>371</v>
      </c>
      <c r="R2870" s="12" t="s">
        <v>371</v>
      </c>
      <c r="S2870" s="12" t="s">
        <v>91</v>
      </c>
      <c r="T2870" s="12" t="s">
        <v>21180</v>
      </c>
      <c r="U2870" s="12" t="s">
        <v>371</v>
      </c>
      <c r="V2870" s="12" t="s">
        <v>3522</v>
      </c>
      <c r="W2870" s="12" t="s">
        <v>91</v>
      </c>
      <c r="X2870" s="12" t="s">
        <v>17372</v>
      </c>
      <c r="Y2870" s="12" t="s">
        <v>17372</v>
      </c>
      <c r="Z2870" s="12" t="s">
        <v>91</v>
      </c>
    </row>
    <row r="2871" spans="1:26">
      <c r="A2871" s="12" t="s">
        <v>909</v>
      </c>
      <c r="B2871" s="12" t="s">
        <v>22781</v>
      </c>
      <c r="C2871" s="12" t="s">
        <v>22782</v>
      </c>
      <c r="D2871" s="12" t="s">
        <v>5291</v>
      </c>
      <c r="E2871" s="12" t="s">
        <v>1786</v>
      </c>
      <c r="F2871" s="12" t="s">
        <v>20725</v>
      </c>
      <c r="G2871" s="12" t="s">
        <v>20784</v>
      </c>
      <c r="H2871" s="12" t="s">
        <v>20725</v>
      </c>
      <c r="I2871" s="12" t="s">
        <v>21472</v>
      </c>
      <c r="J2871" s="12" t="s">
        <v>21472</v>
      </c>
      <c r="K2871" s="12" t="s">
        <v>20663</v>
      </c>
      <c r="L2871" s="12" t="s">
        <v>2696</v>
      </c>
      <c r="M2871" s="12" t="s">
        <v>22498</v>
      </c>
      <c r="N2871" s="12" t="s">
        <v>2696</v>
      </c>
      <c r="O2871" s="12" t="s">
        <v>91</v>
      </c>
      <c r="P2871" s="12" t="s">
        <v>91</v>
      </c>
      <c r="Q2871" s="12" t="s">
        <v>3522</v>
      </c>
      <c r="R2871" s="12" t="s">
        <v>7958</v>
      </c>
      <c r="S2871" s="12" t="s">
        <v>21529</v>
      </c>
      <c r="T2871" s="12" t="s">
        <v>22494</v>
      </c>
      <c r="U2871" s="12" t="s">
        <v>371</v>
      </c>
      <c r="V2871" s="12" t="s">
        <v>9111</v>
      </c>
      <c r="W2871" s="12" t="s">
        <v>2</v>
      </c>
      <c r="X2871" s="12" t="s">
        <v>1621</v>
      </c>
      <c r="Y2871" s="12" t="s">
        <v>3706</v>
      </c>
      <c r="Z2871" s="12" t="s">
        <v>22783</v>
      </c>
    </row>
    <row r="2872" spans="1:26">
      <c r="A2872" s="12" t="s">
        <v>909</v>
      </c>
      <c r="B2872" s="12" t="s">
        <v>22784</v>
      </c>
      <c r="C2872" s="12" t="s">
        <v>22785</v>
      </c>
      <c r="D2872" s="12" t="s">
        <v>14024</v>
      </c>
      <c r="E2872" s="12" t="s">
        <v>1786</v>
      </c>
      <c r="F2872" s="12" t="s">
        <v>20725</v>
      </c>
      <c r="G2872" s="12" t="s">
        <v>20784</v>
      </c>
      <c r="H2872" s="12" t="s">
        <v>20684</v>
      </c>
      <c r="I2872" s="12" t="s">
        <v>21472</v>
      </c>
      <c r="J2872" s="12" t="s">
        <v>20663</v>
      </c>
      <c r="K2872" s="12" t="s">
        <v>20684</v>
      </c>
      <c r="L2872" s="12" t="s">
        <v>431</v>
      </c>
      <c r="M2872" s="12" t="s">
        <v>21120</v>
      </c>
      <c r="N2872" s="12" t="s">
        <v>375</v>
      </c>
      <c r="O2872" s="12" t="s">
        <v>91</v>
      </c>
      <c r="P2872" s="12" t="s">
        <v>371</v>
      </c>
      <c r="Q2872" s="12" t="s">
        <v>375</v>
      </c>
      <c r="R2872" s="12" t="s">
        <v>2492</v>
      </c>
      <c r="S2872" s="12" t="s">
        <v>22176</v>
      </c>
      <c r="T2872" s="12" t="s">
        <v>22642</v>
      </c>
      <c r="U2872" s="12" t="s">
        <v>9111</v>
      </c>
      <c r="V2872" s="12" t="s">
        <v>4481</v>
      </c>
      <c r="W2872" s="12" t="s">
        <v>3</v>
      </c>
      <c r="X2872" s="12" t="s">
        <v>3455</v>
      </c>
      <c r="Y2872" s="12" t="s">
        <v>2141</v>
      </c>
      <c r="Z2872" s="12" t="s">
        <v>22786</v>
      </c>
    </row>
    <row r="2873" spans="1:26">
      <c r="A2873" s="12" t="s">
        <v>909</v>
      </c>
      <c r="B2873" s="12" t="s">
        <v>22787</v>
      </c>
      <c r="C2873" s="12" t="s">
        <v>22788</v>
      </c>
      <c r="D2873" s="12" t="s">
        <v>10433</v>
      </c>
      <c r="E2873" s="12" t="s">
        <v>1786</v>
      </c>
      <c r="F2873" s="12" t="s">
        <v>20684</v>
      </c>
      <c r="G2873" s="12" t="s">
        <v>20764</v>
      </c>
      <c r="H2873" s="12" t="s">
        <v>20663</v>
      </c>
      <c r="I2873" s="12" t="s">
        <v>21472</v>
      </c>
      <c r="J2873" s="12" t="s">
        <v>20745</v>
      </c>
      <c r="K2873" s="12" t="s">
        <v>20684</v>
      </c>
      <c r="L2873" s="12" t="s">
        <v>3522</v>
      </c>
      <c r="M2873" s="12" t="s">
        <v>374</v>
      </c>
      <c r="N2873" s="12" t="s">
        <v>3522</v>
      </c>
      <c r="O2873" s="12" t="s">
        <v>91</v>
      </c>
      <c r="P2873" s="12" t="s">
        <v>371</v>
      </c>
      <c r="Q2873" s="12" t="s">
        <v>371</v>
      </c>
      <c r="R2873" s="12" t="s">
        <v>3363</v>
      </c>
      <c r="S2873" s="12" t="s">
        <v>22503</v>
      </c>
      <c r="T2873" s="12" t="s">
        <v>22642</v>
      </c>
      <c r="U2873" s="12" t="s">
        <v>2492</v>
      </c>
      <c r="V2873" s="12" t="s">
        <v>4481</v>
      </c>
      <c r="W2873" s="12" t="s">
        <v>2</v>
      </c>
      <c r="X2873" s="12" t="s">
        <v>2450</v>
      </c>
      <c r="Y2873" s="12" t="s">
        <v>2157</v>
      </c>
      <c r="Z2873" s="12" t="s">
        <v>22789</v>
      </c>
    </row>
    <row r="2874" spans="1:26">
      <c r="A2874" s="12" t="s">
        <v>909</v>
      </c>
      <c r="B2874" s="12" t="s">
        <v>22790</v>
      </c>
      <c r="C2874" s="12" t="s">
        <v>22791</v>
      </c>
      <c r="D2874" s="12" t="s">
        <v>2892</v>
      </c>
      <c r="E2874" s="12" t="s">
        <v>1786</v>
      </c>
      <c r="F2874" s="12" t="s">
        <v>20764</v>
      </c>
      <c r="G2874" s="12" t="s">
        <v>20784</v>
      </c>
      <c r="H2874" s="12" t="s">
        <v>20663</v>
      </c>
      <c r="I2874" s="12" t="s">
        <v>20663</v>
      </c>
      <c r="J2874" s="12" t="s">
        <v>21472</v>
      </c>
      <c r="K2874" s="12" t="s">
        <v>20663</v>
      </c>
      <c r="L2874" s="12" t="s">
        <v>4781</v>
      </c>
      <c r="M2874" s="12" t="s">
        <v>22498</v>
      </c>
      <c r="N2874" s="12" t="s">
        <v>371</v>
      </c>
      <c r="O2874" s="12" t="s">
        <v>21327</v>
      </c>
      <c r="P2874" s="12" t="s">
        <v>91</v>
      </c>
      <c r="Q2874" s="12" t="s">
        <v>371</v>
      </c>
      <c r="R2874" s="12" t="s">
        <v>4333</v>
      </c>
      <c r="S2874" s="12" t="s">
        <v>22774</v>
      </c>
      <c r="T2874" s="12" t="s">
        <v>22767</v>
      </c>
      <c r="U2874" s="12" t="s">
        <v>9111</v>
      </c>
      <c r="V2874" s="12" t="s">
        <v>9111</v>
      </c>
      <c r="W2874" s="12" t="s">
        <v>10</v>
      </c>
      <c r="X2874" s="12" t="s">
        <v>4115</v>
      </c>
      <c r="Y2874" s="12" t="s">
        <v>3219</v>
      </c>
      <c r="Z2874" s="12" t="s">
        <v>22792</v>
      </c>
    </row>
    <row r="2875" spans="1:26">
      <c r="A2875" s="12" t="s">
        <v>909</v>
      </c>
      <c r="B2875" s="12" t="s">
        <v>22793</v>
      </c>
      <c r="C2875" s="12" t="s">
        <v>22794</v>
      </c>
      <c r="D2875" s="12" t="s">
        <v>14071</v>
      </c>
      <c r="E2875" s="12" t="s">
        <v>1786</v>
      </c>
      <c r="F2875" s="12" t="s">
        <v>20784</v>
      </c>
      <c r="G2875" s="12" t="s">
        <v>20725</v>
      </c>
      <c r="H2875" s="12" t="s">
        <v>20705</v>
      </c>
      <c r="I2875" s="12" t="s">
        <v>20663</v>
      </c>
      <c r="J2875" s="12" t="s">
        <v>21472</v>
      </c>
      <c r="K2875" s="12" t="s">
        <v>20663</v>
      </c>
      <c r="L2875" s="12" t="s">
        <v>3492</v>
      </c>
      <c r="M2875" s="12" t="s">
        <v>21078</v>
      </c>
      <c r="N2875" s="12" t="s">
        <v>2315</v>
      </c>
      <c r="O2875" s="12" t="s">
        <v>379</v>
      </c>
      <c r="P2875" s="12" t="s">
        <v>91</v>
      </c>
      <c r="Q2875" s="12" t="s">
        <v>371</v>
      </c>
      <c r="R2875" s="12" t="s">
        <v>3413</v>
      </c>
      <c r="S2875" s="12" t="s">
        <v>22366</v>
      </c>
      <c r="T2875" s="12" t="s">
        <v>22795</v>
      </c>
      <c r="U2875" s="12" t="s">
        <v>9111</v>
      </c>
      <c r="V2875" s="12" t="s">
        <v>9111</v>
      </c>
      <c r="W2875" s="12" t="s">
        <v>3</v>
      </c>
      <c r="X2875" s="12" t="s">
        <v>4131</v>
      </c>
      <c r="Y2875" s="12" t="s">
        <v>4067</v>
      </c>
      <c r="Z2875" s="12" t="s">
        <v>22796</v>
      </c>
    </row>
    <row r="2876" spans="1:26">
      <c r="A2876" s="12" t="s">
        <v>909</v>
      </c>
      <c r="B2876" s="12" t="s">
        <v>22797</v>
      </c>
      <c r="C2876" s="12" t="s">
        <v>22798</v>
      </c>
      <c r="D2876" s="12" t="s">
        <v>8534</v>
      </c>
      <c r="E2876" s="12" t="s">
        <v>1786</v>
      </c>
      <c r="F2876" s="12" t="s">
        <v>20932</v>
      </c>
      <c r="G2876" s="12" t="s">
        <v>20663</v>
      </c>
      <c r="H2876" s="12" t="s">
        <v>21472</v>
      </c>
      <c r="I2876" s="12" t="s">
        <v>21472</v>
      </c>
      <c r="J2876" s="12" t="s">
        <v>21472</v>
      </c>
      <c r="K2876" s="12" t="s">
        <v>21472</v>
      </c>
      <c r="L2876" s="12" t="s">
        <v>3803</v>
      </c>
      <c r="M2876" s="12" t="s">
        <v>379</v>
      </c>
      <c r="N2876" s="12" t="s">
        <v>91</v>
      </c>
      <c r="O2876" s="12" t="s">
        <v>91</v>
      </c>
      <c r="P2876" s="12" t="s">
        <v>91</v>
      </c>
      <c r="Q2876" s="12" t="s">
        <v>91</v>
      </c>
      <c r="R2876" s="12" t="s">
        <v>375</v>
      </c>
      <c r="S2876" s="12" t="s">
        <v>22799</v>
      </c>
      <c r="T2876" s="12" t="s">
        <v>22800</v>
      </c>
      <c r="U2876" s="12" t="s">
        <v>371</v>
      </c>
      <c r="V2876" s="12" t="s">
        <v>371</v>
      </c>
      <c r="W2876" s="12" t="s">
        <v>10</v>
      </c>
      <c r="X2876" s="12" t="s">
        <v>3275</v>
      </c>
      <c r="Y2876" s="12" t="s">
        <v>3784</v>
      </c>
      <c r="Z2876" s="12" t="s">
        <v>22801</v>
      </c>
    </row>
    <row r="2877" spans="1:26">
      <c r="A2877" s="12" t="s">
        <v>909</v>
      </c>
      <c r="B2877" s="12" t="s">
        <v>22802</v>
      </c>
      <c r="C2877" s="12" t="s">
        <v>22803</v>
      </c>
      <c r="D2877" s="12" t="s">
        <v>6899</v>
      </c>
      <c r="E2877" s="12" t="s">
        <v>1786</v>
      </c>
      <c r="F2877" s="12" t="s">
        <v>20932</v>
      </c>
      <c r="G2877" s="12" t="s">
        <v>21472</v>
      </c>
      <c r="H2877" s="12" t="s">
        <v>21472</v>
      </c>
      <c r="I2877" s="12" t="s">
        <v>21472</v>
      </c>
      <c r="J2877" s="12" t="s">
        <v>21472</v>
      </c>
      <c r="K2877" s="12" t="s">
        <v>20663</v>
      </c>
      <c r="L2877" s="12" t="s">
        <v>4742</v>
      </c>
      <c r="M2877" s="12" t="s">
        <v>91</v>
      </c>
      <c r="N2877" s="12" t="s">
        <v>91</v>
      </c>
      <c r="O2877" s="12" t="s">
        <v>91</v>
      </c>
      <c r="P2877" s="12" t="s">
        <v>91</v>
      </c>
      <c r="Q2877" s="12" t="s">
        <v>3522</v>
      </c>
      <c r="R2877" s="12" t="s">
        <v>2696</v>
      </c>
      <c r="S2877" s="12" t="s">
        <v>22445</v>
      </c>
      <c r="T2877" s="12" t="s">
        <v>22804</v>
      </c>
      <c r="U2877" s="12" t="s">
        <v>371</v>
      </c>
      <c r="V2877" s="12" t="s">
        <v>9111</v>
      </c>
      <c r="W2877" s="12" t="s">
        <v>3</v>
      </c>
      <c r="X2877" s="12" t="s">
        <v>949</v>
      </c>
      <c r="Y2877" s="12" t="s">
        <v>949</v>
      </c>
      <c r="Z2877" s="12" t="s">
        <v>12937</v>
      </c>
    </row>
    <row r="2878" spans="1:26">
      <c r="A2878" s="12" t="s">
        <v>909</v>
      </c>
      <c r="B2878" s="12" t="s">
        <v>22805</v>
      </c>
      <c r="C2878" s="12" t="s">
        <v>22806</v>
      </c>
      <c r="D2878" s="12" t="s">
        <v>6384</v>
      </c>
      <c r="E2878" s="12" t="s">
        <v>1786</v>
      </c>
      <c r="F2878" s="12" t="s">
        <v>20663</v>
      </c>
      <c r="G2878" s="12" t="s">
        <v>20725</v>
      </c>
      <c r="H2878" s="12" t="s">
        <v>20822</v>
      </c>
      <c r="I2878" s="12" t="s">
        <v>20684</v>
      </c>
      <c r="J2878" s="12" t="s">
        <v>21472</v>
      </c>
      <c r="K2878" s="12" t="s">
        <v>21472</v>
      </c>
      <c r="L2878" s="12" t="s">
        <v>3522</v>
      </c>
      <c r="M2878" s="12" t="s">
        <v>379</v>
      </c>
      <c r="N2878" s="12" t="s">
        <v>2884</v>
      </c>
      <c r="O2878" s="12" t="s">
        <v>21327</v>
      </c>
      <c r="P2878" s="12" t="s">
        <v>91</v>
      </c>
      <c r="Q2878" s="12" t="s">
        <v>91</v>
      </c>
      <c r="R2878" s="12" t="s">
        <v>3413</v>
      </c>
      <c r="S2878" s="12" t="s">
        <v>21354</v>
      </c>
      <c r="T2878" s="12" t="s">
        <v>22494</v>
      </c>
      <c r="U2878" s="12" t="s">
        <v>4481</v>
      </c>
      <c r="V2878" s="12" t="s">
        <v>371</v>
      </c>
      <c r="W2878" s="12" t="s">
        <v>10</v>
      </c>
      <c r="X2878" s="12" t="s">
        <v>3073</v>
      </c>
      <c r="Y2878" s="12" t="s">
        <v>2907</v>
      </c>
      <c r="Z2878" s="12" t="s">
        <v>22807</v>
      </c>
    </row>
    <row r="2879" spans="1:26">
      <c r="A2879" s="12" t="s">
        <v>909</v>
      </c>
      <c r="B2879" s="12" t="s">
        <v>22808</v>
      </c>
      <c r="C2879" s="12" t="s">
        <v>22809</v>
      </c>
      <c r="D2879" s="12" t="s">
        <v>6889</v>
      </c>
      <c r="E2879" s="12" t="s">
        <v>1786</v>
      </c>
      <c r="F2879" s="12" t="s">
        <v>20725</v>
      </c>
      <c r="G2879" s="12" t="s">
        <v>20803</v>
      </c>
      <c r="H2879" s="12" t="s">
        <v>20725</v>
      </c>
      <c r="I2879" s="12" t="s">
        <v>21472</v>
      </c>
      <c r="J2879" s="12" t="s">
        <v>21472</v>
      </c>
      <c r="K2879" s="12" t="s">
        <v>21472</v>
      </c>
      <c r="L2879" s="12" t="s">
        <v>431</v>
      </c>
      <c r="M2879" s="12" t="s">
        <v>430</v>
      </c>
      <c r="N2879" s="12" t="s">
        <v>2696</v>
      </c>
      <c r="O2879" s="12" t="s">
        <v>91</v>
      </c>
      <c r="P2879" s="12" t="s">
        <v>91</v>
      </c>
      <c r="Q2879" s="12" t="s">
        <v>91</v>
      </c>
      <c r="R2879" s="12" t="s">
        <v>4261</v>
      </c>
      <c r="S2879" s="12" t="s">
        <v>21529</v>
      </c>
      <c r="T2879" s="12" t="s">
        <v>22656</v>
      </c>
      <c r="U2879" s="12" t="s">
        <v>371</v>
      </c>
      <c r="V2879" s="12" t="s">
        <v>371</v>
      </c>
      <c r="W2879" s="12" t="s">
        <v>2</v>
      </c>
      <c r="X2879" s="12" t="s">
        <v>1279</v>
      </c>
      <c r="Y2879" s="12" t="s">
        <v>2331</v>
      </c>
      <c r="Z2879" s="12" t="s">
        <v>22810</v>
      </c>
    </row>
    <row r="2880" spans="1:26">
      <c r="A2880" s="12" t="s">
        <v>909</v>
      </c>
      <c r="B2880" s="12" t="s">
        <v>22811</v>
      </c>
      <c r="C2880" s="12" t="s">
        <v>22812</v>
      </c>
      <c r="D2880" s="12" t="s">
        <v>12799</v>
      </c>
      <c r="E2880" s="12" t="s">
        <v>1786</v>
      </c>
      <c r="F2880" s="12" t="s">
        <v>21472</v>
      </c>
      <c r="G2880" s="12" t="s">
        <v>21472</v>
      </c>
      <c r="H2880" s="12" t="s">
        <v>21472</v>
      </c>
      <c r="I2880" s="12" t="s">
        <v>21472</v>
      </c>
      <c r="J2880" s="12" t="s">
        <v>21472</v>
      </c>
      <c r="K2880" s="12" t="s">
        <v>20950</v>
      </c>
      <c r="L2880" s="12" t="s">
        <v>91</v>
      </c>
      <c r="M2880" s="12" t="s">
        <v>91</v>
      </c>
      <c r="N2880" s="12" t="s">
        <v>91</v>
      </c>
      <c r="O2880" s="12" t="s">
        <v>91</v>
      </c>
      <c r="P2880" s="12" t="s">
        <v>91</v>
      </c>
      <c r="Q2880" s="12" t="s">
        <v>4481</v>
      </c>
      <c r="R2880" s="12" t="s">
        <v>4481</v>
      </c>
      <c r="S2880" s="12" t="s">
        <v>91</v>
      </c>
      <c r="T2880" s="12" t="s">
        <v>21796</v>
      </c>
      <c r="U2880" s="12" t="s">
        <v>371</v>
      </c>
      <c r="V2880" s="12" t="s">
        <v>3522</v>
      </c>
      <c r="W2880" s="12" t="s">
        <v>91</v>
      </c>
      <c r="X2880" s="12" t="s">
        <v>22813</v>
      </c>
      <c r="Y2880" s="12" t="s">
        <v>22813</v>
      </c>
      <c r="Z2880" s="12" t="s">
        <v>91</v>
      </c>
    </row>
    <row r="2881" spans="1:26">
      <c r="A2881" s="12" t="s">
        <v>909</v>
      </c>
      <c r="B2881" s="12" t="s">
        <v>22814</v>
      </c>
      <c r="C2881" s="12" t="s">
        <v>22815</v>
      </c>
      <c r="D2881" s="12" t="s">
        <v>6339</v>
      </c>
      <c r="E2881" s="12" t="s">
        <v>1786</v>
      </c>
      <c r="F2881" s="12" t="s">
        <v>20705</v>
      </c>
      <c r="G2881" s="12" t="s">
        <v>20784</v>
      </c>
      <c r="H2881" s="12" t="s">
        <v>20725</v>
      </c>
      <c r="I2881" s="12" t="s">
        <v>20684</v>
      </c>
      <c r="J2881" s="12" t="s">
        <v>21472</v>
      </c>
      <c r="K2881" s="12" t="s">
        <v>21472</v>
      </c>
      <c r="L2881" s="12" t="s">
        <v>3522</v>
      </c>
      <c r="M2881" s="12" t="s">
        <v>21555</v>
      </c>
      <c r="N2881" s="12" t="s">
        <v>3522</v>
      </c>
      <c r="O2881" s="12" t="s">
        <v>379</v>
      </c>
      <c r="P2881" s="12" t="s">
        <v>91</v>
      </c>
      <c r="Q2881" s="12" t="s">
        <v>91</v>
      </c>
      <c r="R2881" s="12" t="s">
        <v>4104</v>
      </c>
      <c r="S2881" s="12" t="s">
        <v>22816</v>
      </c>
      <c r="T2881" s="12" t="s">
        <v>22817</v>
      </c>
      <c r="U2881" s="12" t="s">
        <v>4481</v>
      </c>
      <c r="V2881" s="12" t="s">
        <v>371</v>
      </c>
      <c r="W2881" s="12" t="s">
        <v>4</v>
      </c>
      <c r="X2881" s="12" t="s">
        <v>2634</v>
      </c>
      <c r="Y2881" s="12" t="s">
        <v>3001</v>
      </c>
      <c r="Z2881" s="12" t="s">
        <v>22818</v>
      </c>
    </row>
    <row r="2882" spans="1:26">
      <c r="A2882" s="12" t="s">
        <v>909</v>
      </c>
      <c r="B2882" s="12" t="s">
        <v>22819</v>
      </c>
      <c r="C2882" s="12" t="s">
        <v>22820</v>
      </c>
      <c r="D2882" s="12" t="s">
        <v>7956</v>
      </c>
      <c r="E2882" s="12" t="s">
        <v>1764</v>
      </c>
      <c r="F2882" s="12" t="s">
        <v>20725</v>
      </c>
      <c r="G2882" s="12" t="s">
        <v>20725</v>
      </c>
      <c r="H2882" s="12" t="s">
        <v>20684</v>
      </c>
      <c r="I2882" s="12" t="s">
        <v>20705</v>
      </c>
      <c r="J2882" s="12" t="s">
        <v>21472</v>
      </c>
      <c r="K2882" s="12" t="s">
        <v>20684</v>
      </c>
      <c r="L2882" s="12" t="s">
        <v>2696</v>
      </c>
      <c r="M2882" s="12" t="s">
        <v>374</v>
      </c>
      <c r="N2882" s="12" t="s">
        <v>375</v>
      </c>
      <c r="O2882" s="12" t="s">
        <v>21327</v>
      </c>
      <c r="P2882" s="12" t="s">
        <v>91</v>
      </c>
      <c r="Q2882" s="12" t="s">
        <v>371</v>
      </c>
      <c r="R2882" s="12" t="s">
        <v>2773</v>
      </c>
      <c r="S2882" s="12" t="s">
        <v>22821</v>
      </c>
      <c r="T2882" s="12" t="s">
        <v>22822</v>
      </c>
      <c r="U2882" s="12" t="s">
        <v>471</v>
      </c>
      <c r="V2882" s="12" t="s">
        <v>7332</v>
      </c>
      <c r="W2882" s="12" t="s">
        <v>3</v>
      </c>
      <c r="X2882" s="12" t="s">
        <v>5009</v>
      </c>
      <c r="Y2882" s="12" t="s">
        <v>1903</v>
      </c>
      <c r="Z2882" s="12" t="s">
        <v>22823</v>
      </c>
    </row>
    <row r="2883" spans="1:26">
      <c r="A2883" s="12" t="s">
        <v>909</v>
      </c>
      <c r="B2883" s="12" t="s">
        <v>20787</v>
      </c>
      <c r="C2883" s="12" t="s">
        <v>22824</v>
      </c>
      <c r="D2883" s="12" t="s">
        <v>4431</v>
      </c>
      <c r="E2883" s="12" t="s">
        <v>1764</v>
      </c>
      <c r="F2883" s="12" t="s">
        <v>20764</v>
      </c>
      <c r="G2883" s="12" t="s">
        <v>20725</v>
      </c>
      <c r="H2883" s="12" t="s">
        <v>20725</v>
      </c>
      <c r="I2883" s="12" t="s">
        <v>21472</v>
      </c>
      <c r="J2883" s="12" t="s">
        <v>20663</v>
      </c>
      <c r="K2883" s="12" t="s">
        <v>21472</v>
      </c>
      <c r="L2883" s="12" t="s">
        <v>3522</v>
      </c>
      <c r="M2883" s="12" t="s">
        <v>379</v>
      </c>
      <c r="N2883" s="12" t="s">
        <v>3522</v>
      </c>
      <c r="O2883" s="12" t="s">
        <v>91</v>
      </c>
      <c r="P2883" s="12" t="s">
        <v>3522</v>
      </c>
      <c r="Q2883" s="12" t="s">
        <v>91</v>
      </c>
      <c r="R2883" s="12" t="s">
        <v>3522</v>
      </c>
      <c r="S2883" s="12" t="s">
        <v>22825</v>
      </c>
      <c r="T2883" s="12" t="s">
        <v>22826</v>
      </c>
      <c r="U2883" s="12" t="s">
        <v>5232</v>
      </c>
      <c r="V2883" s="12" t="s">
        <v>371</v>
      </c>
      <c r="W2883" s="12" t="s">
        <v>11</v>
      </c>
      <c r="X2883" s="12" t="s">
        <v>949</v>
      </c>
      <c r="Y2883" s="12" t="s">
        <v>949</v>
      </c>
      <c r="Z2883" s="12" t="s">
        <v>12937</v>
      </c>
    </row>
    <row r="2884" spans="1:26">
      <c r="A2884" s="12" t="s">
        <v>909</v>
      </c>
      <c r="B2884" s="12" t="s">
        <v>22827</v>
      </c>
      <c r="C2884" s="12" t="s">
        <v>22828</v>
      </c>
      <c r="D2884" s="12" t="s">
        <v>12985</v>
      </c>
      <c r="E2884" s="12" t="s">
        <v>1764</v>
      </c>
      <c r="F2884" s="12" t="s">
        <v>20879</v>
      </c>
      <c r="G2884" s="12" t="s">
        <v>20663</v>
      </c>
      <c r="H2884" s="12" t="s">
        <v>21472</v>
      </c>
      <c r="I2884" s="12" t="s">
        <v>21472</v>
      </c>
      <c r="J2884" s="12" t="s">
        <v>20663</v>
      </c>
      <c r="K2884" s="12" t="s">
        <v>20663</v>
      </c>
      <c r="L2884" s="12" t="s">
        <v>431</v>
      </c>
      <c r="M2884" s="12" t="s">
        <v>21327</v>
      </c>
      <c r="N2884" s="12" t="s">
        <v>91</v>
      </c>
      <c r="O2884" s="12" t="s">
        <v>91</v>
      </c>
      <c r="P2884" s="12" t="s">
        <v>3522</v>
      </c>
      <c r="Q2884" s="12" t="s">
        <v>371</v>
      </c>
      <c r="R2884" s="12" t="s">
        <v>263</v>
      </c>
      <c r="S2884" s="12" t="s">
        <v>22829</v>
      </c>
      <c r="T2884" s="12" t="s">
        <v>22830</v>
      </c>
      <c r="U2884" s="12" t="s">
        <v>5232</v>
      </c>
      <c r="V2884" s="12" t="s">
        <v>5232</v>
      </c>
      <c r="W2884" s="12" t="s">
        <v>3</v>
      </c>
      <c r="X2884" s="12" t="s">
        <v>1389</v>
      </c>
      <c r="Y2884" s="12" t="s">
        <v>4561</v>
      </c>
      <c r="Z2884" s="12" t="s">
        <v>22831</v>
      </c>
    </row>
    <row r="2885" spans="1:26">
      <c r="A2885" s="12" t="s">
        <v>909</v>
      </c>
      <c r="B2885" s="12" t="s">
        <v>22832</v>
      </c>
      <c r="C2885" s="12" t="s">
        <v>22833</v>
      </c>
      <c r="D2885" s="12" t="s">
        <v>5240</v>
      </c>
      <c r="E2885" s="12" t="s">
        <v>1764</v>
      </c>
      <c r="F2885" s="12" t="s">
        <v>20684</v>
      </c>
      <c r="G2885" s="12" t="s">
        <v>20684</v>
      </c>
      <c r="H2885" s="12" t="s">
        <v>20663</v>
      </c>
      <c r="I2885" s="12" t="s">
        <v>20725</v>
      </c>
      <c r="J2885" s="12" t="s">
        <v>20663</v>
      </c>
      <c r="K2885" s="12" t="s">
        <v>20745</v>
      </c>
      <c r="L2885" s="12" t="s">
        <v>3522</v>
      </c>
      <c r="M2885" s="12" t="s">
        <v>379</v>
      </c>
      <c r="N2885" s="12" t="s">
        <v>3522</v>
      </c>
      <c r="O2885" s="12" t="s">
        <v>374</v>
      </c>
      <c r="P2885" s="12" t="s">
        <v>371</v>
      </c>
      <c r="Q2885" s="12" t="s">
        <v>371</v>
      </c>
      <c r="R2885" s="12" t="s">
        <v>3803</v>
      </c>
      <c r="S2885" s="12" t="s">
        <v>22503</v>
      </c>
      <c r="T2885" s="12" t="s">
        <v>22826</v>
      </c>
      <c r="U2885" s="12" t="s">
        <v>2172</v>
      </c>
      <c r="V2885" s="12" t="s">
        <v>2172</v>
      </c>
      <c r="W2885" s="12" t="s">
        <v>2</v>
      </c>
      <c r="X2885" s="12" t="s">
        <v>2941</v>
      </c>
      <c r="Y2885" s="12" t="s">
        <v>1862</v>
      </c>
      <c r="Z2885" s="12" t="s">
        <v>22834</v>
      </c>
    </row>
    <row r="2886" spans="1:26">
      <c r="A2886" s="12" t="s">
        <v>909</v>
      </c>
      <c r="B2886" s="12" t="s">
        <v>22835</v>
      </c>
      <c r="C2886" s="12" t="s">
        <v>22836</v>
      </c>
      <c r="D2886" s="12" t="s">
        <v>10443</v>
      </c>
      <c r="E2886" s="12" t="s">
        <v>1764</v>
      </c>
      <c r="F2886" s="12" t="s">
        <v>20684</v>
      </c>
      <c r="G2886" s="12" t="s">
        <v>20764</v>
      </c>
      <c r="H2886" s="12" t="s">
        <v>20705</v>
      </c>
      <c r="I2886" s="12" t="s">
        <v>20705</v>
      </c>
      <c r="J2886" s="12" t="s">
        <v>20663</v>
      </c>
      <c r="K2886" s="12" t="s">
        <v>21472</v>
      </c>
      <c r="L2886" s="12" t="s">
        <v>3522</v>
      </c>
      <c r="M2886" s="12" t="s">
        <v>21024</v>
      </c>
      <c r="N2886" s="12" t="s">
        <v>2172</v>
      </c>
      <c r="O2886" s="12" t="s">
        <v>21571</v>
      </c>
      <c r="P2886" s="12" t="s">
        <v>371</v>
      </c>
      <c r="Q2886" s="12" t="s">
        <v>91</v>
      </c>
      <c r="R2886" s="12" t="s">
        <v>2773</v>
      </c>
      <c r="S2886" s="12" t="s">
        <v>22837</v>
      </c>
      <c r="T2886" s="12" t="s">
        <v>22838</v>
      </c>
      <c r="U2886" s="12" t="s">
        <v>263</v>
      </c>
      <c r="V2886" s="12" t="s">
        <v>371</v>
      </c>
      <c r="W2886" s="12" t="s">
        <v>3</v>
      </c>
      <c r="X2886" s="12" t="s">
        <v>1256</v>
      </c>
      <c r="Y2886" s="12" t="s">
        <v>3932</v>
      </c>
      <c r="Z2886" s="12" t="s">
        <v>22839</v>
      </c>
    </row>
    <row r="2887" spans="1:26">
      <c r="A2887" s="12" t="s">
        <v>909</v>
      </c>
      <c r="B2887" s="12" t="s">
        <v>22840</v>
      </c>
      <c r="C2887" s="12" t="s">
        <v>22841</v>
      </c>
      <c r="D2887" s="12" t="s">
        <v>4545</v>
      </c>
      <c r="E2887" s="12" t="s">
        <v>1764</v>
      </c>
      <c r="F2887" s="12" t="s">
        <v>20725</v>
      </c>
      <c r="G2887" s="12" t="s">
        <v>20684</v>
      </c>
      <c r="H2887" s="12" t="s">
        <v>20764</v>
      </c>
      <c r="I2887" s="12" t="s">
        <v>20663</v>
      </c>
      <c r="J2887" s="12" t="s">
        <v>21472</v>
      </c>
      <c r="K2887" s="12" t="s">
        <v>20684</v>
      </c>
      <c r="L2887" s="12" t="s">
        <v>3522</v>
      </c>
      <c r="M2887" s="12" t="s">
        <v>374</v>
      </c>
      <c r="N2887" s="12" t="s">
        <v>4781</v>
      </c>
      <c r="O2887" s="12" t="s">
        <v>379</v>
      </c>
      <c r="P2887" s="12" t="s">
        <v>91</v>
      </c>
      <c r="Q2887" s="12" t="s">
        <v>371</v>
      </c>
      <c r="R2887" s="12" t="s">
        <v>4742</v>
      </c>
      <c r="S2887" s="12" t="s">
        <v>22821</v>
      </c>
      <c r="T2887" s="12" t="s">
        <v>22680</v>
      </c>
      <c r="U2887" s="12" t="s">
        <v>5232</v>
      </c>
      <c r="V2887" s="12" t="s">
        <v>7332</v>
      </c>
      <c r="W2887" s="12" t="s">
        <v>4</v>
      </c>
      <c r="X2887" s="12" t="s">
        <v>2653</v>
      </c>
      <c r="Y2887" s="12" t="s">
        <v>2037</v>
      </c>
      <c r="Z2887" s="12" t="s">
        <v>22842</v>
      </c>
    </row>
    <row r="2888" spans="1:26">
      <c r="A2888" s="12" t="s">
        <v>909</v>
      </c>
      <c r="B2888" s="12" t="s">
        <v>22843</v>
      </c>
      <c r="C2888" s="12" t="s">
        <v>22844</v>
      </c>
      <c r="D2888" s="12" t="s">
        <v>18524</v>
      </c>
      <c r="E2888" s="12" t="s">
        <v>1764</v>
      </c>
      <c r="F2888" s="12" t="s">
        <v>20803</v>
      </c>
      <c r="G2888" s="12" t="s">
        <v>20725</v>
      </c>
      <c r="H2888" s="12" t="s">
        <v>20663</v>
      </c>
      <c r="I2888" s="12" t="s">
        <v>21472</v>
      </c>
      <c r="J2888" s="12" t="s">
        <v>20663</v>
      </c>
      <c r="K2888" s="12" t="s">
        <v>20663</v>
      </c>
      <c r="L2888" s="12" t="s">
        <v>2696</v>
      </c>
      <c r="M2888" s="12" t="s">
        <v>430</v>
      </c>
      <c r="N2888" s="12" t="s">
        <v>371</v>
      </c>
      <c r="O2888" s="12" t="s">
        <v>91</v>
      </c>
      <c r="P2888" s="12" t="s">
        <v>3522</v>
      </c>
      <c r="Q2888" s="12" t="s">
        <v>371</v>
      </c>
      <c r="R2888" s="12" t="s">
        <v>2315</v>
      </c>
      <c r="S2888" s="12" t="s">
        <v>22539</v>
      </c>
      <c r="T2888" s="12" t="s">
        <v>91</v>
      </c>
      <c r="U2888" s="12" t="s">
        <v>5232</v>
      </c>
      <c r="V2888" s="12" t="s">
        <v>5232</v>
      </c>
      <c r="W2888" s="12" t="s">
        <v>10</v>
      </c>
      <c r="X2888" s="12" t="s">
        <v>1389</v>
      </c>
      <c r="Y2888" s="12" t="s">
        <v>4561</v>
      </c>
      <c r="Z2888" s="12" t="s">
        <v>22831</v>
      </c>
    </row>
    <row r="2889" spans="1:26">
      <c r="A2889" s="12" t="s">
        <v>909</v>
      </c>
      <c r="B2889" s="12" t="s">
        <v>22845</v>
      </c>
      <c r="C2889" s="12" t="s">
        <v>22846</v>
      </c>
      <c r="D2889" s="12" t="s">
        <v>10748</v>
      </c>
      <c r="E2889" s="12" t="s">
        <v>1744</v>
      </c>
      <c r="F2889" s="12" t="s">
        <v>21472</v>
      </c>
      <c r="G2889" s="12" t="s">
        <v>20684</v>
      </c>
      <c r="H2889" s="12" t="s">
        <v>20684</v>
      </c>
      <c r="I2889" s="12" t="s">
        <v>20745</v>
      </c>
      <c r="J2889" s="12" t="s">
        <v>20705</v>
      </c>
      <c r="K2889" s="12" t="s">
        <v>20684</v>
      </c>
      <c r="L2889" s="12" t="s">
        <v>91</v>
      </c>
      <c r="M2889" s="12" t="s">
        <v>374</v>
      </c>
      <c r="N2889" s="12" t="s">
        <v>375</v>
      </c>
      <c r="O2889" s="12" t="s">
        <v>21288</v>
      </c>
      <c r="P2889" s="12" t="s">
        <v>371</v>
      </c>
      <c r="Q2889" s="12" t="s">
        <v>375</v>
      </c>
      <c r="R2889" s="12" t="s">
        <v>3023</v>
      </c>
      <c r="S2889" s="12" t="s">
        <v>22847</v>
      </c>
      <c r="T2889" s="12" t="s">
        <v>22848</v>
      </c>
      <c r="U2889" s="12" t="s">
        <v>4012</v>
      </c>
      <c r="V2889" s="12" t="s">
        <v>1355</v>
      </c>
      <c r="W2889" s="12" t="s">
        <v>3</v>
      </c>
      <c r="X2889" s="12" t="s">
        <v>4038</v>
      </c>
      <c r="Y2889" s="12" t="s">
        <v>2764</v>
      </c>
      <c r="Z2889" s="12" t="s">
        <v>22849</v>
      </c>
    </row>
    <row r="2890" spans="1:26">
      <c r="A2890" s="12" t="s">
        <v>909</v>
      </c>
      <c r="B2890" s="12" t="s">
        <v>22850</v>
      </c>
      <c r="C2890" s="12" t="s">
        <v>22851</v>
      </c>
      <c r="D2890" s="12" t="s">
        <v>7749</v>
      </c>
      <c r="E2890" s="12" t="s">
        <v>1744</v>
      </c>
      <c r="F2890" s="12" t="s">
        <v>20705</v>
      </c>
      <c r="G2890" s="12" t="s">
        <v>20745</v>
      </c>
      <c r="H2890" s="12" t="s">
        <v>20725</v>
      </c>
      <c r="I2890" s="12" t="s">
        <v>20663</v>
      </c>
      <c r="J2890" s="12" t="s">
        <v>20663</v>
      </c>
      <c r="K2890" s="12" t="s">
        <v>21472</v>
      </c>
      <c r="L2890" s="12" t="s">
        <v>2315</v>
      </c>
      <c r="M2890" s="12" t="s">
        <v>21288</v>
      </c>
      <c r="N2890" s="12" t="s">
        <v>431</v>
      </c>
      <c r="O2890" s="12" t="s">
        <v>21327</v>
      </c>
      <c r="P2890" s="12" t="s">
        <v>371</v>
      </c>
      <c r="Q2890" s="12" t="s">
        <v>91</v>
      </c>
      <c r="R2890" s="12" t="s">
        <v>3023</v>
      </c>
      <c r="S2890" s="12" t="s">
        <v>22852</v>
      </c>
      <c r="T2890" s="12" t="s">
        <v>22853</v>
      </c>
      <c r="U2890" s="12" t="s">
        <v>1355</v>
      </c>
      <c r="V2890" s="12" t="s">
        <v>371</v>
      </c>
      <c r="W2890" s="12" t="s">
        <v>3</v>
      </c>
      <c r="X2890" s="12" t="s">
        <v>2328</v>
      </c>
      <c r="Y2890" s="12" t="s">
        <v>3089</v>
      </c>
      <c r="Z2890" s="12" t="s">
        <v>22854</v>
      </c>
    </row>
    <row r="2891" spans="1:26">
      <c r="A2891" s="12" t="s">
        <v>909</v>
      </c>
      <c r="B2891" s="12" t="s">
        <v>22855</v>
      </c>
      <c r="C2891" s="12" t="s">
        <v>22856</v>
      </c>
      <c r="D2891" s="12" t="s">
        <v>14580</v>
      </c>
      <c r="E2891" s="12" t="s">
        <v>1744</v>
      </c>
      <c r="F2891" s="12" t="s">
        <v>21472</v>
      </c>
      <c r="G2891" s="12" t="s">
        <v>21472</v>
      </c>
      <c r="H2891" s="12" t="s">
        <v>21472</v>
      </c>
      <c r="I2891" s="12" t="s">
        <v>21472</v>
      </c>
      <c r="J2891" s="12" t="s">
        <v>21472</v>
      </c>
      <c r="K2891" s="12" t="s">
        <v>20915</v>
      </c>
      <c r="L2891" s="12" t="s">
        <v>91</v>
      </c>
      <c r="M2891" s="12" t="s">
        <v>91</v>
      </c>
      <c r="N2891" s="12" t="s">
        <v>91</v>
      </c>
      <c r="O2891" s="12" t="s">
        <v>91</v>
      </c>
      <c r="P2891" s="12" t="s">
        <v>91</v>
      </c>
      <c r="Q2891" s="12" t="s">
        <v>3023</v>
      </c>
      <c r="R2891" s="12" t="s">
        <v>3023</v>
      </c>
      <c r="S2891" s="12" t="s">
        <v>91</v>
      </c>
      <c r="T2891" s="12" t="s">
        <v>22857</v>
      </c>
      <c r="U2891" s="12" t="s">
        <v>371</v>
      </c>
      <c r="V2891" s="12" t="s">
        <v>3522</v>
      </c>
      <c r="W2891" s="12" t="s">
        <v>91</v>
      </c>
      <c r="X2891" s="12" t="s">
        <v>16924</v>
      </c>
      <c r="Y2891" s="12" t="s">
        <v>16924</v>
      </c>
      <c r="Z2891" s="12" t="s">
        <v>91</v>
      </c>
    </row>
    <row r="2892" spans="1:26">
      <c r="A2892" s="12" t="s">
        <v>909</v>
      </c>
      <c r="B2892" s="12" t="s">
        <v>22858</v>
      </c>
      <c r="C2892" s="12" t="s">
        <v>22859</v>
      </c>
      <c r="D2892" s="12" t="s">
        <v>11709</v>
      </c>
      <c r="E2892" s="12" t="s">
        <v>1744</v>
      </c>
      <c r="F2892" s="12" t="s">
        <v>20860</v>
      </c>
      <c r="G2892" s="12" t="s">
        <v>20684</v>
      </c>
      <c r="H2892" s="12" t="s">
        <v>21472</v>
      </c>
      <c r="I2892" s="12" t="s">
        <v>21472</v>
      </c>
      <c r="J2892" s="12" t="s">
        <v>20663</v>
      </c>
      <c r="K2892" s="12" t="s">
        <v>21472</v>
      </c>
      <c r="L2892" s="12" t="s">
        <v>4315</v>
      </c>
      <c r="M2892" s="12" t="s">
        <v>374</v>
      </c>
      <c r="N2892" s="12" t="s">
        <v>91</v>
      </c>
      <c r="O2892" s="12" t="s">
        <v>91</v>
      </c>
      <c r="P2892" s="12" t="s">
        <v>371</v>
      </c>
      <c r="Q2892" s="12" t="s">
        <v>91</v>
      </c>
      <c r="R2892" s="12" t="s">
        <v>4012</v>
      </c>
      <c r="S2892" s="12" t="s">
        <v>22860</v>
      </c>
      <c r="T2892" s="12" t="s">
        <v>22861</v>
      </c>
      <c r="U2892" s="12" t="s">
        <v>9283</v>
      </c>
      <c r="V2892" s="12" t="s">
        <v>371</v>
      </c>
      <c r="W2892" s="12" t="s">
        <v>3</v>
      </c>
      <c r="X2892" s="12" t="s">
        <v>3001</v>
      </c>
      <c r="Y2892" s="12" t="s">
        <v>4954</v>
      </c>
      <c r="Z2892" s="12" t="s">
        <v>22862</v>
      </c>
    </row>
    <row r="2893" spans="1:26">
      <c r="A2893" s="12" t="s">
        <v>909</v>
      </c>
      <c r="B2893" s="12" t="s">
        <v>22863</v>
      </c>
      <c r="C2893" s="12" t="s">
        <v>22864</v>
      </c>
      <c r="D2893" s="12" t="s">
        <v>9936</v>
      </c>
      <c r="E2893" s="12" t="s">
        <v>1744</v>
      </c>
      <c r="F2893" s="12" t="s">
        <v>21472</v>
      </c>
      <c r="G2893" s="12" t="s">
        <v>20725</v>
      </c>
      <c r="H2893" s="12" t="s">
        <v>20663</v>
      </c>
      <c r="I2893" s="12" t="s">
        <v>20745</v>
      </c>
      <c r="J2893" s="12" t="s">
        <v>20663</v>
      </c>
      <c r="K2893" s="12" t="s">
        <v>20705</v>
      </c>
      <c r="L2893" s="12" t="s">
        <v>91</v>
      </c>
      <c r="M2893" s="12" t="s">
        <v>21078</v>
      </c>
      <c r="N2893" s="12" t="s">
        <v>3522</v>
      </c>
      <c r="O2893" s="12" t="s">
        <v>21054</v>
      </c>
      <c r="P2893" s="12" t="s">
        <v>371</v>
      </c>
      <c r="Q2893" s="12" t="s">
        <v>2172</v>
      </c>
      <c r="R2893" s="12" t="s">
        <v>3583</v>
      </c>
      <c r="S2893" s="12" t="s">
        <v>22865</v>
      </c>
      <c r="T2893" s="12" t="s">
        <v>22866</v>
      </c>
      <c r="U2893" s="12" t="s">
        <v>3442</v>
      </c>
      <c r="V2893" s="12" t="s">
        <v>4301</v>
      </c>
      <c r="W2893" s="12" t="s">
        <v>3</v>
      </c>
      <c r="X2893" s="12" t="s">
        <v>1126</v>
      </c>
      <c r="Y2893" s="12" t="s">
        <v>2122</v>
      </c>
      <c r="Z2893" s="12" t="s">
        <v>22867</v>
      </c>
    </row>
    <row r="2894" spans="1:26">
      <c r="A2894" s="12" t="s">
        <v>909</v>
      </c>
      <c r="B2894" s="12" t="s">
        <v>22868</v>
      </c>
      <c r="C2894" s="12" t="s">
        <v>22869</v>
      </c>
      <c r="D2894" s="12" t="s">
        <v>7661</v>
      </c>
      <c r="E2894" s="12" t="s">
        <v>1744</v>
      </c>
      <c r="F2894" s="12" t="s">
        <v>20764</v>
      </c>
      <c r="G2894" s="12" t="s">
        <v>20684</v>
      </c>
      <c r="H2894" s="12" t="s">
        <v>20663</v>
      </c>
      <c r="I2894" s="12" t="s">
        <v>20663</v>
      </c>
      <c r="J2894" s="12" t="s">
        <v>20684</v>
      </c>
      <c r="K2894" s="12" t="s">
        <v>20684</v>
      </c>
      <c r="L2894" s="12" t="s">
        <v>2172</v>
      </c>
      <c r="M2894" s="12" t="s">
        <v>374</v>
      </c>
      <c r="N2894" s="12" t="s">
        <v>371</v>
      </c>
      <c r="O2894" s="12" t="s">
        <v>21327</v>
      </c>
      <c r="P2894" s="12" t="s">
        <v>371</v>
      </c>
      <c r="Q2894" s="12" t="s">
        <v>375</v>
      </c>
      <c r="R2894" s="12" t="s">
        <v>3583</v>
      </c>
      <c r="S2894" s="12" t="s">
        <v>22624</v>
      </c>
      <c r="T2894" s="12" t="s">
        <v>22738</v>
      </c>
      <c r="U2894" s="12" t="s">
        <v>4301</v>
      </c>
      <c r="V2894" s="12" t="s">
        <v>1355</v>
      </c>
      <c r="W2894" s="12" t="s">
        <v>3</v>
      </c>
      <c r="X2894" s="12" t="s">
        <v>4462</v>
      </c>
      <c r="Y2894" s="12" t="s">
        <v>1244</v>
      </c>
      <c r="Z2894" s="12" t="s">
        <v>22870</v>
      </c>
    </row>
    <row r="2895" spans="1:26">
      <c r="A2895" s="12" t="s">
        <v>909</v>
      </c>
      <c r="B2895" s="12" t="s">
        <v>22871</v>
      </c>
      <c r="C2895" s="12" t="s">
        <v>22872</v>
      </c>
      <c r="D2895" s="12" t="s">
        <v>11168</v>
      </c>
      <c r="E2895" s="12" t="s">
        <v>1744</v>
      </c>
      <c r="F2895" s="12" t="s">
        <v>20745</v>
      </c>
      <c r="G2895" s="12" t="s">
        <v>20745</v>
      </c>
      <c r="H2895" s="12" t="s">
        <v>20684</v>
      </c>
      <c r="I2895" s="12" t="s">
        <v>21472</v>
      </c>
      <c r="J2895" s="12" t="s">
        <v>20663</v>
      </c>
      <c r="K2895" s="12" t="s">
        <v>20663</v>
      </c>
      <c r="L2895" s="12" t="s">
        <v>2038</v>
      </c>
      <c r="M2895" s="12" t="s">
        <v>21054</v>
      </c>
      <c r="N2895" s="12" t="s">
        <v>375</v>
      </c>
      <c r="O2895" s="12" t="s">
        <v>91</v>
      </c>
      <c r="P2895" s="12" t="s">
        <v>371</v>
      </c>
      <c r="Q2895" s="12" t="s">
        <v>371</v>
      </c>
      <c r="R2895" s="12" t="s">
        <v>3023</v>
      </c>
      <c r="S2895" s="12" t="s">
        <v>21529</v>
      </c>
      <c r="T2895" s="12" t="s">
        <v>22873</v>
      </c>
      <c r="U2895" s="12" t="s">
        <v>9283</v>
      </c>
      <c r="V2895" s="12" t="s">
        <v>9283</v>
      </c>
      <c r="W2895" s="12" t="s">
        <v>3</v>
      </c>
      <c r="X2895" s="12" t="s">
        <v>1320</v>
      </c>
      <c r="Y2895" s="12" t="s">
        <v>4518</v>
      </c>
      <c r="Z2895" s="12" t="s">
        <v>22874</v>
      </c>
    </row>
    <row r="2896" spans="1:26">
      <c r="A2896" s="12" t="s">
        <v>909</v>
      </c>
      <c r="B2896" s="12" t="s">
        <v>20864</v>
      </c>
      <c r="C2896" s="12" t="s">
        <v>22875</v>
      </c>
      <c r="D2896" s="12" t="s">
        <v>5561</v>
      </c>
      <c r="E2896" s="12" t="s">
        <v>1744</v>
      </c>
      <c r="F2896" s="12" t="s">
        <v>20663</v>
      </c>
      <c r="G2896" s="12" t="s">
        <v>21472</v>
      </c>
      <c r="H2896" s="12" t="s">
        <v>20705</v>
      </c>
      <c r="I2896" s="12" t="s">
        <v>20684</v>
      </c>
      <c r="J2896" s="12" t="s">
        <v>20684</v>
      </c>
      <c r="K2896" s="12" t="s">
        <v>20764</v>
      </c>
      <c r="L2896" s="12" t="s">
        <v>3522</v>
      </c>
      <c r="M2896" s="12" t="s">
        <v>91</v>
      </c>
      <c r="N2896" s="12" t="s">
        <v>2172</v>
      </c>
      <c r="O2896" s="12" t="s">
        <v>374</v>
      </c>
      <c r="P2896" s="12" t="s">
        <v>375</v>
      </c>
      <c r="Q2896" s="12" t="s">
        <v>2172</v>
      </c>
      <c r="R2896" s="12" t="s">
        <v>3442</v>
      </c>
      <c r="S2896" s="12" t="s">
        <v>22317</v>
      </c>
      <c r="T2896" s="12" t="s">
        <v>22876</v>
      </c>
      <c r="U2896" s="12" t="s">
        <v>3583</v>
      </c>
      <c r="V2896" s="12" t="s">
        <v>3442</v>
      </c>
      <c r="W2896" s="12" t="s">
        <v>3</v>
      </c>
      <c r="X2896" s="12" t="s">
        <v>6596</v>
      </c>
      <c r="Y2896" s="12" t="s">
        <v>1883</v>
      </c>
      <c r="Z2896" s="12" t="s">
        <v>22877</v>
      </c>
    </row>
    <row r="2897" spans="1:26">
      <c r="A2897" s="12" t="s">
        <v>909</v>
      </c>
      <c r="B2897" s="12" t="s">
        <v>22878</v>
      </c>
      <c r="C2897" s="12" t="s">
        <v>22879</v>
      </c>
      <c r="D2897" s="12" t="s">
        <v>7623</v>
      </c>
      <c r="E2897" s="12" t="s">
        <v>1744</v>
      </c>
      <c r="F2897" s="12" t="s">
        <v>20764</v>
      </c>
      <c r="G2897" s="12" t="s">
        <v>20745</v>
      </c>
      <c r="H2897" s="12" t="s">
        <v>20684</v>
      </c>
      <c r="I2897" s="12" t="s">
        <v>21472</v>
      </c>
      <c r="J2897" s="12" t="s">
        <v>21472</v>
      </c>
      <c r="K2897" s="12" t="s">
        <v>20663</v>
      </c>
      <c r="L2897" s="12" t="s">
        <v>371</v>
      </c>
      <c r="M2897" s="12" t="s">
        <v>21327</v>
      </c>
      <c r="N2897" s="12" t="s">
        <v>371</v>
      </c>
      <c r="O2897" s="12" t="s">
        <v>91</v>
      </c>
      <c r="P2897" s="12" t="s">
        <v>91</v>
      </c>
      <c r="Q2897" s="12" t="s">
        <v>3522</v>
      </c>
      <c r="R2897" s="12" t="s">
        <v>9283</v>
      </c>
      <c r="S2897" s="12" t="s">
        <v>22880</v>
      </c>
      <c r="T2897" s="12" t="s">
        <v>22642</v>
      </c>
      <c r="U2897" s="12" t="s">
        <v>371</v>
      </c>
      <c r="V2897" s="12" t="s">
        <v>9283</v>
      </c>
      <c r="W2897" s="12" t="s">
        <v>3</v>
      </c>
      <c r="X2897" s="12" t="s">
        <v>949</v>
      </c>
      <c r="Y2897" s="12" t="s">
        <v>949</v>
      </c>
      <c r="Z2897" s="12" t="s">
        <v>12937</v>
      </c>
    </row>
    <row r="2898" spans="1:26">
      <c r="A2898" s="12" t="s">
        <v>909</v>
      </c>
      <c r="B2898" s="12" t="s">
        <v>22881</v>
      </c>
      <c r="C2898" s="12" t="s">
        <v>22882</v>
      </c>
      <c r="D2898" s="12" t="s">
        <v>7612</v>
      </c>
      <c r="E2898" s="12" t="s">
        <v>1744</v>
      </c>
      <c r="F2898" s="12" t="s">
        <v>20745</v>
      </c>
      <c r="G2898" s="12" t="s">
        <v>20745</v>
      </c>
      <c r="H2898" s="12" t="s">
        <v>20663</v>
      </c>
      <c r="I2898" s="12" t="s">
        <v>20663</v>
      </c>
      <c r="J2898" s="12" t="s">
        <v>21472</v>
      </c>
      <c r="K2898" s="12" t="s">
        <v>20684</v>
      </c>
      <c r="L2898" s="12" t="s">
        <v>371</v>
      </c>
      <c r="M2898" s="12" t="s">
        <v>21054</v>
      </c>
      <c r="N2898" s="12" t="s">
        <v>371</v>
      </c>
      <c r="O2898" s="12" t="s">
        <v>21327</v>
      </c>
      <c r="P2898" s="12" t="s">
        <v>91</v>
      </c>
      <c r="Q2898" s="12" t="s">
        <v>371</v>
      </c>
      <c r="R2898" s="12" t="s">
        <v>9283</v>
      </c>
      <c r="S2898" s="12" t="s">
        <v>22707</v>
      </c>
      <c r="T2898" s="12" t="s">
        <v>22883</v>
      </c>
      <c r="U2898" s="12" t="s">
        <v>9283</v>
      </c>
      <c r="V2898" s="12" t="s">
        <v>1355</v>
      </c>
      <c r="W2898" s="12" t="s">
        <v>3</v>
      </c>
      <c r="X2898" s="12" t="s">
        <v>1166</v>
      </c>
      <c r="Y2898" s="12" t="s">
        <v>6991</v>
      </c>
      <c r="Z2898" s="12" t="s">
        <v>22884</v>
      </c>
    </row>
    <row r="2899" spans="1:26">
      <c r="A2899" s="12" t="s">
        <v>909</v>
      </c>
      <c r="B2899" s="12" t="s">
        <v>20806</v>
      </c>
      <c r="C2899" s="12" t="s">
        <v>22885</v>
      </c>
      <c r="D2899" s="12" t="s">
        <v>10649</v>
      </c>
      <c r="E2899" s="12" t="s">
        <v>1744</v>
      </c>
      <c r="F2899" s="12" t="s">
        <v>20822</v>
      </c>
      <c r="G2899" s="12" t="s">
        <v>20663</v>
      </c>
      <c r="H2899" s="12" t="s">
        <v>20684</v>
      </c>
      <c r="I2899" s="12" t="s">
        <v>21472</v>
      </c>
      <c r="J2899" s="12" t="s">
        <v>20663</v>
      </c>
      <c r="K2899" s="12" t="s">
        <v>20663</v>
      </c>
      <c r="L2899" s="12" t="s">
        <v>2900</v>
      </c>
      <c r="M2899" s="12" t="s">
        <v>21327</v>
      </c>
      <c r="N2899" s="12" t="s">
        <v>371</v>
      </c>
      <c r="O2899" s="12" t="s">
        <v>91</v>
      </c>
      <c r="P2899" s="12" t="s">
        <v>371</v>
      </c>
      <c r="Q2899" s="12" t="s">
        <v>371</v>
      </c>
      <c r="R2899" s="12" t="s">
        <v>3023</v>
      </c>
      <c r="S2899" s="12" t="s">
        <v>22880</v>
      </c>
      <c r="T2899" s="12" t="s">
        <v>22886</v>
      </c>
      <c r="U2899" s="12" t="s">
        <v>9283</v>
      </c>
      <c r="V2899" s="12" t="s">
        <v>9283</v>
      </c>
      <c r="W2899" s="12" t="s">
        <v>3</v>
      </c>
      <c r="X2899" s="12" t="s">
        <v>3559</v>
      </c>
      <c r="Y2899" s="12" t="s">
        <v>4296</v>
      </c>
      <c r="Z2899" s="12" t="s">
        <v>22887</v>
      </c>
    </row>
    <row r="2900" spans="1:26">
      <c r="A2900" s="12" t="s">
        <v>909</v>
      </c>
      <c r="B2900" s="12" t="s">
        <v>22888</v>
      </c>
      <c r="C2900" s="12" t="s">
        <v>22889</v>
      </c>
      <c r="D2900" s="12" t="s">
        <v>11268</v>
      </c>
      <c r="E2900" s="12" t="s">
        <v>1744</v>
      </c>
      <c r="F2900" s="12" t="s">
        <v>20684</v>
      </c>
      <c r="G2900" s="12" t="s">
        <v>20725</v>
      </c>
      <c r="H2900" s="12" t="s">
        <v>20705</v>
      </c>
      <c r="I2900" s="12" t="s">
        <v>20663</v>
      </c>
      <c r="J2900" s="12" t="s">
        <v>20663</v>
      </c>
      <c r="K2900" s="12" t="s">
        <v>20705</v>
      </c>
      <c r="L2900" s="12" t="s">
        <v>375</v>
      </c>
      <c r="M2900" s="12" t="s">
        <v>21078</v>
      </c>
      <c r="N2900" s="12" t="s">
        <v>2172</v>
      </c>
      <c r="O2900" s="12" t="s">
        <v>379</v>
      </c>
      <c r="P2900" s="12" t="s">
        <v>371</v>
      </c>
      <c r="Q2900" s="12" t="s">
        <v>371</v>
      </c>
      <c r="R2900" s="12" t="s">
        <v>3583</v>
      </c>
      <c r="S2900" s="12" t="s">
        <v>21372</v>
      </c>
      <c r="T2900" s="12" t="s">
        <v>22890</v>
      </c>
      <c r="U2900" s="12" t="s">
        <v>1355</v>
      </c>
      <c r="V2900" s="12" t="s">
        <v>4301</v>
      </c>
      <c r="W2900" s="12" t="s">
        <v>3</v>
      </c>
      <c r="X2900" s="12" t="s">
        <v>1297</v>
      </c>
      <c r="Y2900" s="12" t="s">
        <v>2364</v>
      </c>
      <c r="Z2900" s="12" t="s">
        <v>22891</v>
      </c>
    </row>
    <row r="2901" spans="1:26">
      <c r="A2901" s="12" t="s">
        <v>909</v>
      </c>
      <c r="B2901" s="12" t="s">
        <v>22892</v>
      </c>
      <c r="C2901" s="12" t="s">
        <v>22893</v>
      </c>
      <c r="D2901" s="12" t="s">
        <v>10838</v>
      </c>
      <c r="E2901" s="12" t="s">
        <v>1744</v>
      </c>
      <c r="F2901" s="12" t="s">
        <v>20879</v>
      </c>
      <c r="G2901" s="12" t="s">
        <v>21472</v>
      </c>
      <c r="H2901" s="12" t="s">
        <v>21472</v>
      </c>
      <c r="I2901" s="12" t="s">
        <v>20663</v>
      </c>
      <c r="J2901" s="12" t="s">
        <v>20663</v>
      </c>
      <c r="K2901" s="12" t="s">
        <v>21472</v>
      </c>
      <c r="L2901" s="12" t="s">
        <v>4781</v>
      </c>
      <c r="M2901" s="12" t="s">
        <v>91</v>
      </c>
      <c r="N2901" s="12" t="s">
        <v>91</v>
      </c>
      <c r="O2901" s="12" t="s">
        <v>21327</v>
      </c>
      <c r="P2901" s="12" t="s">
        <v>371</v>
      </c>
      <c r="Q2901" s="12" t="s">
        <v>91</v>
      </c>
      <c r="R2901" s="12" t="s">
        <v>3492</v>
      </c>
      <c r="S2901" s="12" t="s">
        <v>22566</v>
      </c>
      <c r="T2901" s="12" t="s">
        <v>22726</v>
      </c>
      <c r="U2901" s="12" t="s">
        <v>1355</v>
      </c>
      <c r="V2901" s="12" t="s">
        <v>371</v>
      </c>
      <c r="W2901" s="12" t="s">
        <v>3</v>
      </c>
      <c r="X2901" s="12" t="s">
        <v>3237</v>
      </c>
      <c r="Y2901" s="12" t="s">
        <v>2412</v>
      </c>
      <c r="Z2901" s="12" t="s">
        <v>22894</v>
      </c>
    </row>
    <row r="2902" spans="1:26">
      <c r="A2902" s="12" t="s">
        <v>909</v>
      </c>
      <c r="B2902" s="12" t="s">
        <v>22895</v>
      </c>
      <c r="C2902" s="12" t="s">
        <v>22896</v>
      </c>
      <c r="D2902" s="12" t="s">
        <v>11045</v>
      </c>
      <c r="E2902" s="12" t="s">
        <v>1744</v>
      </c>
      <c r="F2902" s="12" t="s">
        <v>21472</v>
      </c>
      <c r="G2902" s="12" t="s">
        <v>21472</v>
      </c>
      <c r="H2902" s="12" t="s">
        <v>21472</v>
      </c>
      <c r="I2902" s="12" t="s">
        <v>21472</v>
      </c>
      <c r="J2902" s="12" t="s">
        <v>21472</v>
      </c>
      <c r="K2902" s="12" t="s">
        <v>20915</v>
      </c>
      <c r="L2902" s="12" t="s">
        <v>91</v>
      </c>
      <c r="M2902" s="12" t="s">
        <v>91</v>
      </c>
      <c r="N2902" s="12" t="s">
        <v>91</v>
      </c>
      <c r="O2902" s="12" t="s">
        <v>91</v>
      </c>
      <c r="P2902" s="12" t="s">
        <v>91</v>
      </c>
      <c r="Q2902" s="12" t="s">
        <v>1355</v>
      </c>
      <c r="R2902" s="12" t="s">
        <v>1355</v>
      </c>
      <c r="S2902" s="12" t="s">
        <v>91</v>
      </c>
      <c r="T2902" s="12" t="s">
        <v>22897</v>
      </c>
      <c r="U2902" s="12" t="s">
        <v>371</v>
      </c>
      <c r="V2902" s="12" t="s">
        <v>3522</v>
      </c>
      <c r="W2902" s="12" t="s">
        <v>91</v>
      </c>
      <c r="X2902" s="12" t="s">
        <v>22898</v>
      </c>
      <c r="Y2902" s="12" t="s">
        <v>22898</v>
      </c>
      <c r="Z2902" s="12" t="s">
        <v>91</v>
      </c>
    </row>
    <row r="2903" spans="1:26">
      <c r="A2903" s="12" t="s">
        <v>909</v>
      </c>
      <c r="B2903" s="12" t="s">
        <v>22899</v>
      </c>
      <c r="C2903" s="12" t="s">
        <v>22900</v>
      </c>
      <c r="D2903" s="12" t="s">
        <v>3829</v>
      </c>
      <c r="E2903" s="12" t="s">
        <v>1744</v>
      </c>
      <c r="F2903" s="12" t="s">
        <v>20684</v>
      </c>
      <c r="G2903" s="12" t="s">
        <v>20725</v>
      </c>
      <c r="H2903" s="12" t="s">
        <v>20663</v>
      </c>
      <c r="I2903" s="12" t="s">
        <v>21472</v>
      </c>
      <c r="J2903" s="12" t="s">
        <v>20705</v>
      </c>
      <c r="K2903" s="12" t="s">
        <v>20725</v>
      </c>
      <c r="L2903" s="12" t="s">
        <v>375</v>
      </c>
      <c r="M2903" s="12" t="s">
        <v>374</v>
      </c>
      <c r="N2903" s="12" t="s">
        <v>371</v>
      </c>
      <c r="O2903" s="12" t="s">
        <v>91</v>
      </c>
      <c r="P2903" s="12" t="s">
        <v>371</v>
      </c>
      <c r="Q2903" s="12" t="s">
        <v>371</v>
      </c>
      <c r="R2903" s="12" t="s">
        <v>4301</v>
      </c>
      <c r="S2903" s="12" t="s">
        <v>22901</v>
      </c>
      <c r="T2903" s="12" t="s">
        <v>22313</v>
      </c>
      <c r="U2903" s="12" t="s">
        <v>4301</v>
      </c>
      <c r="V2903" s="12" t="s">
        <v>3583</v>
      </c>
      <c r="W2903" s="12" t="s">
        <v>3</v>
      </c>
      <c r="X2903" s="12" t="s">
        <v>3456</v>
      </c>
      <c r="Y2903" s="12" t="s">
        <v>1132</v>
      </c>
      <c r="Z2903" s="12" t="s">
        <v>22902</v>
      </c>
    </row>
    <row r="2904" spans="1:26">
      <c r="A2904" s="12" t="s">
        <v>909</v>
      </c>
      <c r="B2904" s="12" t="s">
        <v>22903</v>
      </c>
      <c r="C2904" s="12" t="s">
        <v>22904</v>
      </c>
      <c r="D2904" s="12" t="s">
        <v>6811</v>
      </c>
      <c r="E2904" s="12" t="s">
        <v>1744</v>
      </c>
      <c r="F2904" s="12" t="s">
        <v>20663</v>
      </c>
      <c r="G2904" s="12" t="s">
        <v>20725</v>
      </c>
      <c r="H2904" s="12" t="s">
        <v>20745</v>
      </c>
      <c r="I2904" s="12" t="s">
        <v>20684</v>
      </c>
      <c r="J2904" s="12" t="s">
        <v>21472</v>
      </c>
      <c r="K2904" s="12" t="s">
        <v>20684</v>
      </c>
      <c r="L2904" s="12" t="s">
        <v>371</v>
      </c>
      <c r="M2904" s="12" t="s">
        <v>374</v>
      </c>
      <c r="N2904" s="12" t="s">
        <v>471</v>
      </c>
      <c r="O2904" s="12" t="s">
        <v>374</v>
      </c>
      <c r="P2904" s="12" t="s">
        <v>91</v>
      </c>
      <c r="Q2904" s="12" t="s">
        <v>375</v>
      </c>
      <c r="R2904" s="12" t="s">
        <v>3023</v>
      </c>
      <c r="S2904" s="12" t="s">
        <v>22837</v>
      </c>
      <c r="T2904" s="12" t="s">
        <v>22905</v>
      </c>
      <c r="U2904" s="12" t="s">
        <v>1355</v>
      </c>
      <c r="V2904" s="12" t="s">
        <v>1355</v>
      </c>
      <c r="W2904" s="12" t="s">
        <v>3</v>
      </c>
      <c r="X2904" s="12" t="s">
        <v>1772</v>
      </c>
      <c r="Y2904" s="12" t="s">
        <v>2876</v>
      </c>
      <c r="Z2904" s="12" t="s">
        <v>22906</v>
      </c>
    </row>
    <row r="2905" spans="1:26">
      <c r="A2905" s="12" t="s">
        <v>909</v>
      </c>
      <c r="B2905" s="12" t="s">
        <v>22907</v>
      </c>
      <c r="C2905" s="12" t="s">
        <v>22908</v>
      </c>
      <c r="D2905" s="12" t="s">
        <v>11502</v>
      </c>
      <c r="E2905" s="12" t="s">
        <v>1744</v>
      </c>
      <c r="F2905" s="12" t="s">
        <v>21472</v>
      </c>
      <c r="G2905" s="12" t="s">
        <v>21472</v>
      </c>
      <c r="H2905" s="12" t="s">
        <v>21472</v>
      </c>
      <c r="I2905" s="12" t="s">
        <v>21472</v>
      </c>
      <c r="J2905" s="12" t="s">
        <v>21472</v>
      </c>
      <c r="K2905" s="12" t="s">
        <v>20915</v>
      </c>
      <c r="L2905" s="12" t="s">
        <v>91</v>
      </c>
      <c r="M2905" s="12" t="s">
        <v>91</v>
      </c>
      <c r="N2905" s="12" t="s">
        <v>91</v>
      </c>
      <c r="O2905" s="12" t="s">
        <v>91</v>
      </c>
      <c r="P2905" s="12" t="s">
        <v>91</v>
      </c>
      <c r="Q2905" s="12" t="s">
        <v>9283</v>
      </c>
      <c r="R2905" s="12" t="s">
        <v>9283</v>
      </c>
      <c r="S2905" s="12" t="s">
        <v>91</v>
      </c>
      <c r="T2905" s="12" t="s">
        <v>22909</v>
      </c>
      <c r="U2905" s="12" t="s">
        <v>371</v>
      </c>
      <c r="V2905" s="12" t="s">
        <v>3522</v>
      </c>
      <c r="W2905" s="12" t="s">
        <v>91</v>
      </c>
      <c r="X2905" s="12" t="s">
        <v>22910</v>
      </c>
      <c r="Y2905" s="12" t="s">
        <v>22910</v>
      </c>
      <c r="Z2905" s="12" t="s">
        <v>91</v>
      </c>
    </row>
    <row r="2906" spans="1:26">
      <c r="A2906" s="12" t="s">
        <v>909</v>
      </c>
      <c r="B2906" s="12" t="s">
        <v>22911</v>
      </c>
      <c r="C2906" s="12" t="s">
        <v>22912</v>
      </c>
      <c r="D2906" s="12" t="s">
        <v>6023</v>
      </c>
      <c r="E2906" s="12" t="s">
        <v>1721</v>
      </c>
      <c r="F2906" s="12" t="s">
        <v>20745</v>
      </c>
      <c r="G2906" s="12" t="s">
        <v>20745</v>
      </c>
      <c r="H2906" s="12" t="s">
        <v>20684</v>
      </c>
      <c r="I2906" s="12" t="s">
        <v>20663</v>
      </c>
      <c r="J2906" s="12" t="s">
        <v>21472</v>
      </c>
      <c r="K2906" s="12" t="s">
        <v>21472</v>
      </c>
      <c r="L2906" s="12" t="s">
        <v>3663</v>
      </c>
      <c r="M2906" s="12" t="s">
        <v>21759</v>
      </c>
      <c r="N2906" s="12" t="s">
        <v>375</v>
      </c>
      <c r="O2906" s="12" t="s">
        <v>379</v>
      </c>
      <c r="P2906" s="12" t="s">
        <v>91</v>
      </c>
      <c r="Q2906" s="12" t="s">
        <v>91</v>
      </c>
      <c r="R2906" s="12" t="s">
        <v>7226</v>
      </c>
      <c r="S2906" s="12" t="s">
        <v>22429</v>
      </c>
      <c r="T2906" s="12" t="s">
        <v>22913</v>
      </c>
      <c r="U2906" s="12" t="s">
        <v>4165</v>
      </c>
      <c r="V2906" s="12" t="s">
        <v>371</v>
      </c>
      <c r="W2906" s="12" t="s">
        <v>4</v>
      </c>
      <c r="X2906" s="12" t="s">
        <v>4344</v>
      </c>
      <c r="Y2906" s="12" t="s">
        <v>4582</v>
      </c>
      <c r="Z2906" s="12" t="s">
        <v>22914</v>
      </c>
    </row>
    <row r="2907" spans="1:26">
      <c r="A2907" s="12" t="s">
        <v>909</v>
      </c>
      <c r="B2907" s="12" t="s">
        <v>20712</v>
      </c>
      <c r="C2907" s="12" t="s">
        <v>22915</v>
      </c>
      <c r="D2907" s="12" t="s">
        <v>8023</v>
      </c>
      <c r="E2907" s="12" t="s">
        <v>1721</v>
      </c>
      <c r="F2907" s="12" t="s">
        <v>20705</v>
      </c>
      <c r="G2907" s="12" t="s">
        <v>20784</v>
      </c>
      <c r="H2907" s="12" t="s">
        <v>20705</v>
      </c>
      <c r="I2907" s="12" t="s">
        <v>21472</v>
      </c>
      <c r="J2907" s="12" t="s">
        <v>21472</v>
      </c>
      <c r="K2907" s="12" t="s">
        <v>21472</v>
      </c>
      <c r="L2907" s="12" t="s">
        <v>2172</v>
      </c>
      <c r="M2907" s="12" t="s">
        <v>21555</v>
      </c>
      <c r="N2907" s="12" t="s">
        <v>2315</v>
      </c>
      <c r="O2907" s="12" t="s">
        <v>91</v>
      </c>
      <c r="P2907" s="12" t="s">
        <v>91</v>
      </c>
      <c r="Q2907" s="12" t="s">
        <v>91</v>
      </c>
      <c r="R2907" s="12" t="s">
        <v>2731</v>
      </c>
      <c r="S2907" s="12" t="s">
        <v>21529</v>
      </c>
      <c r="T2907" s="12" t="s">
        <v>22916</v>
      </c>
      <c r="U2907" s="12" t="s">
        <v>371</v>
      </c>
      <c r="V2907" s="12" t="s">
        <v>371</v>
      </c>
      <c r="W2907" s="12" t="s">
        <v>2</v>
      </c>
      <c r="X2907" s="12" t="s">
        <v>2895</v>
      </c>
      <c r="Y2907" s="12" t="s">
        <v>1166</v>
      </c>
      <c r="Z2907" s="12" t="s">
        <v>22917</v>
      </c>
    </row>
    <row r="2908" spans="1:26">
      <c r="A2908" s="12" t="s">
        <v>909</v>
      </c>
      <c r="B2908" s="12" t="s">
        <v>22918</v>
      </c>
      <c r="C2908" s="12" t="s">
        <v>22919</v>
      </c>
      <c r="D2908" s="12" t="s">
        <v>10202</v>
      </c>
      <c r="E2908" s="12" t="s">
        <v>1721</v>
      </c>
      <c r="F2908" s="12" t="s">
        <v>20745</v>
      </c>
      <c r="G2908" s="12" t="s">
        <v>20764</v>
      </c>
      <c r="H2908" s="12" t="s">
        <v>21472</v>
      </c>
      <c r="I2908" s="12" t="s">
        <v>21472</v>
      </c>
      <c r="J2908" s="12" t="s">
        <v>21472</v>
      </c>
      <c r="K2908" s="12" t="s">
        <v>20684</v>
      </c>
      <c r="L2908" s="12" t="s">
        <v>2038</v>
      </c>
      <c r="M2908" s="12" t="s">
        <v>21571</v>
      </c>
      <c r="N2908" s="12" t="s">
        <v>91</v>
      </c>
      <c r="O2908" s="12" t="s">
        <v>91</v>
      </c>
      <c r="P2908" s="12" t="s">
        <v>91</v>
      </c>
      <c r="Q2908" s="12" t="s">
        <v>371</v>
      </c>
      <c r="R2908" s="12" t="s">
        <v>3143</v>
      </c>
      <c r="S2908" s="12" t="s">
        <v>22920</v>
      </c>
      <c r="T2908" s="12" t="s">
        <v>22921</v>
      </c>
      <c r="U2908" s="12" t="s">
        <v>371</v>
      </c>
      <c r="V2908" s="12" t="s">
        <v>3970</v>
      </c>
      <c r="W2908" s="12" t="s">
        <v>10</v>
      </c>
      <c r="X2908" s="12" t="s">
        <v>7196</v>
      </c>
      <c r="Y2908" s="12" t="s">
        <v>7196</v>
      </c>
      <c r="Z2908" s="12" t="s">
        <v>22922</v>
      </c>
    </row>
    <row r="2909" spans="1:26">
      <c r="A2909" s="12" t="s">
        <v>909</v>
      </c>
      <c r="B2909" s="12" t="s">
        <v>22923</v>
      </c>
      <c r="C2909" s="12" t="s">
        <v>22924</v>
      </c>
      <c r="D2909" s="12" t="s">
        <v>6067</v>
      </c>
      <c r="E2909" s="12" t="s">
        <v>1721</v>
      </c>
      <c r="F2909" s="12" t="s">
        <v>20803</v>
      </c>
      <c r="G2909" s="12" t="s">
        <v>20745</v>
      </c>
      <c r="H2909" s="12" t="s">
        <v>21472</v>
      </c>
      <c r="I2909" s="12" t="s">
        <v>21472</v>
      </c>
      <c r="J2909" s="12" t="s">
        <v>21472</v>
      </c>
      <c r="K2909" s="12" t="s">
        <v>21472</v>
      </c>
      <c r="L2909" s="12" t="s">
        <v>2696</v>
      </c>
      <c r="M2909" s="12" t="s">
        <v>470</v>
      </c>
      <c r="N2909" s="12" t="s">
        <v>91</v>
      </c>
      <c r="O2909" s="12" t="s">
        <v>91</v>
      </c>
      <c r="P2909" s="12" t="s">
        <v>91</v>
      </c>
      <c r="Q2909" s="12" t="s">
        <v>91</v>
      </c>
      <c r="R2909" s="12" t="s">
        <v>5189</v>
      </c>
      <c r="S2909" s="12" t="s">
        <v>22014</v>
      </c>
      <c r="T2909" s="12" t="s">
        <v>22925</v>
      </c>
      <c r="U2909" s="12" t="s">
        <v>371</v>
      </c>
      <c r="V2909" s="12" t="s">
        <v>371</v>
      </c>
      <c r="W2909" s="12" t="s">
        <v>10</v>
      </c>
      <c r="X2909" s="12" t="s">
        <v>2081</v>
      </c>
      <c r="Y2909" s="12" t="s">
        <v>2081</v>
      </c>
      <c r="Z2909" s="12" t="s">
        <v>22926</v>
      </c>
    </row>
    <row r="2910" spans="1:26">
      <c r="A2910" s="12" t="s">
        <v>909</v>
      </c>
      <c r="B2910" s="12" t="s">
        <v>22927</v>
      </c>
      <c r="C2910" s="12" t="s">
        <v>22928</v>
      </c>
      <c r="D2910" s="12" t="s">
        <v>5342</v>
      </c>
      <c r="E2910" s="12" t="s">
        <v>1721</v>
      </c>
      <c r="F2910" s="12" t="s">
        <v>20745</v>
      </c>
      <c r="G2910" s="12" t="s">
        <v>20784</v>
      </c>
      <c r="H2910" s="12" t="s">
        <v>21472</v>
      </c>
      <c r="I2910" s="12" t="s">
        <v>20663</v>
      </c>
      <c r="J2910" s="12" t="s">
        <v>21472</v>
      </c>
      <c r="K2910" s="12" t="s">
        <v>21472</v>
      </c>
      <c r="L2910" s="12" t="s">
        <v>2038</v>
      </c>
      <c r="M2910" s="12" t="s">
        <v>21555</v>
      </c>
      <c r="N2910" s="12" t="s">
        <v>91</v>
      </c>
      <c r="O2910" s="12" t="s">
        <v>379</v>
      </c>
      <c r="P2910" s="12" t="s">
        <v>91</v>
      </c>
      <c r="Q2910" s="12" t="s">
        <v>91</v>
      </c>
      <c r="R2910" s="12" t="s">
        <v>7226</v>
      </c>
      <c r="S2910" s="12" t="s">
        <v>21776</v>
      </c>
      <c r="T2910" s="12" t="s">
        <v>22637</v>
      </c>
      <c r="U2910" s="12" t="s">
        <v>4165</v>
      </c>
      <c r="V2910" s="12" t="s">
        <v>371</v>
      </c>
      <c r="W2910" s="12" t="s">
        <v>4</v>
      </c>
      <c r="X2910" s="12" t="s">
        <v>2382</v>
      </c>
      <c r="Y2910" s="12" t="s">
        <v>5202</v>
      </c>
      <c r="Z2910" s="12" t="s">
        <v>22929</v>
      </c>
    </row>
    <row r="2911" spans="1:26">
      <c r="A2911" s="12" t="s">
        <v>909</v>
      </c>
      <c r="B2911" s="12" t="s">
        <v>22930</v>
      </c>
      <c r="C2911" s="12" t="s">
        <v>22931</v>
      </c>
      <c r="D2911" s="12" t="s">
        <v>7100</v>
      </c>
      <c r="E2911" s="12" t="s">
        <v>1721</v>
      </c>
      <c r="F2911" s="12" t="s">
        <v>20879</v>
      </c>
      <c r="G2911" s="12" t="s">
        <v>21472</v>
      </c>
      <c r="H2911" s="12" t="s">
        <v>21472</v>
      </c>
      <c r="I2911" s="12" t="s">
        <v>21472</v>
      </c>
      <c r="J2911" s="12" t="s">
        <v>20663</v>
      </c>
      <c r="K2911" s="12" t="s">
        <v>21472</v>
      </c>
      <c r="L2911" s="12" t="s">
        <v>431</v>
      </c>
      <c r="M2911" s="12" t="s">
        <v>91</v>
      </c>
      <c r="N2911" s="12" t="s">
        <v>91</v>
      </c>
      <c r="O2911" s="12" t="s">
        <v>91</v>
      </c>
      <c r="P2911" s="12" t="s">
        <v>371</v>
      </c>
      <c r="Q2911" s="12" t="s">
        <v>91</v>
      </c>
      <c r="R2911" s="12" t="s">
        <v>7730</v>
      </c>
      <c r="S2911" s="12" t="s">
        <v>22932</v>
      </c>
      <c r="T2911" s="12" t="s">
        <v>22933</v>
      </c>
      <c r="U2911" s="12" t="s">
        <v>4165</v>
      </c>
      <c r="V2911" s="12" t="s">
        <v>371</v>
      </c>
      <c r="W2911" s="12" t="s">
        <v>3</v>
      </c>
      <c r="X2911" s="12" t="s">
        <v>5098</v>
      </c>
      <c r="Y2911" s="12" t="s">
        <v>3472</v>
      </c>
      <c r="Z2911" s="12" t="s">
        <v>22934</v>
      </c>
    </row>
    <row r="2912" spans="1:26">
      <c r="A2912" s="12" t="s">
        <v>909</v>
      </c>
      <c r="B2912" s="12" t="s">
        <v>22935</v>
      </c>
      <c r="C2912" s="12" t="s">
        <v>22936</v>
      </c>
      <c r="D2912" s="12" t="s">
        <v>13552</v>
      </c>
      <c r="E2912" s="12" t="s">
        <v>1721</v>
      </c>
      <c r="F2912" s="12" t="s">
        <v>20879</v>
      </c>
      <c r="G2912" s="12" t="s">
        <v>21472</v>
      </c>
      <c r="H2912" s="12" t="s">
        <v>21472</v>
      </c>
      <c r="I2912" s="12" t="s">
        <v>21472</v>
      </c>
      <c r="J2912" s="12" t="s">
        <v>21472</v>
      </c>
      <c r="K2912" s="12" t="s">
        <v>20663</v>
      </c>
      <c r="L2912" s="12" t="s">
        <v>5538</v>
      </c>
      <c r="M2912" s="12" t="s">
        <v>91</v>
      </c>
      <c r="N2912" s="12" t="s">
        <v>91</v>
      </c>
      <c r="O2912" s="12" t="s">
        <v>91</v>
      </c>
      <c r="P2912" s="12" t="s">
        <v>91</v>
      </c>
      <c r="Q2912" s="12" t="s">
        <v>371</v>
      </c>
      <c r="R2912" s="12" t="s">
        <v>2698</v>
      </c>
      <c r="S2912" s="12" t="s">
        <v>22445</v>
      </c>
      <c r="T2912" s="12" t="s">
        <v>22883</v>
      </c>
      <c r="U2912" s="12" t="s">
        <v>371</v>
      </c>
      <c r="V2912" s="12" t="s">
        <v>4165</v>
      </c>
      <c r="W2912" s="12" t="s">
        <v>3</v>
      </c>
      <c r="X2912" s="12" t="s">
        <v>949</v>
      </c>
      <c r="Y2912" s="12" t="s">
        <v>949</v>
      </c>
      <c r="Z2912" s="12" t="s">
        <v>12937</v>
      </c>
    </row>
    <row r="2913" spans="1:26">
      <c r="A2913" s="12" t="s">
        <v>909</v>
      </c>
      <c r="B2913" s="12" t="s">
        <v>22937</v>
      </c>
      <c r="C2913" s="12" t="s">
        <v>22938</v>
      </c>
      <c r="D2913" s="12" t="s">
        <v>17633</v>
      </c>
      <c r="E2913" s="12" t="s">
        <v>1721</v>
      </c>
      <c r="F2913" s="12" t="s">
        <v>20764</v>
      </c>
      <c r="G2913" s="12" t="s">
        <v>20663</v>
      </c>
      <c r="H2913" s="12" t="s">
        <v>20745</v>
      </c>
      <c r="I2913" s="12" t="s">
        <v>21472</v>
      </c>
      <c r="J2913" s="12" t="s">
        <v>20663</v>
      </c>
      <c r="K2913" s="12" t="s">
        <v>21472</v>
      </c>
      <c r="L2913" s="12" t="s">
        <v>2172</v>
      </c>
      <c r="M2913" s="12" t="s">
        <v>379</v>
      </c>
      <c r="N2913" s="12" t="s">
        <v>2038</v>
      </c>
      <c r="O2913" s="12" t="s">
        <v>91</v>
      </c>
      <c r="P2913" s="12" t="s">
        <v>371</v>
      </c>
      <c r="Q2913" s="12" t="s">
        <v>91</v>
      </c>
      <c r="R2913" s="12" t="s">
        <v>2792</v>
      </c>
      <c r="S2913" s="12" t="s">
        <v>22939</v>
      </c>
      <c r="T2913" s="12" t="s">
        <v>22611</v>
      </c>
      <c r="U2913" s="12" t="s">
        <v>4165</v>
      </c>
      <c r="V2913" s="12" t="s">
        <v>371</v>
      </c>
      <c r="W2913" s="12" t="s">
        <v>2</v>
      </c>
      <c r="X2913" s="12" t="s">
        <v>2033</v>
      </c>
      <c r="Y2913" s="12" t="s">
        <v>2381</v>
      </c>
      <c r="Z2913" s="12" t="s">
        <v>22940</v>
      </c>
    </row>
    <row r="2914" spans="1:26">
      <c r="A2914" s="12" t="s">
        <v>909</v>
      </c>
      <c r="B2914" s="12" t="s">
        <v>22941</v>
      </c>
      <c r="C2914" s="12" t="s">
        <v>22942</v>
      </c>
      <c r="D2914" s="12" t="s">
        <v>11715</v>
      </c>
      <c r="E2914" s="12" t="s">
        <v>1721</v>
      </c>
      <c r="F2914" s="12" t="s">
        <v>20705</v>
      </c>
      <c r="G2914" s="12" t="s">
        <v>20803</v>
      </c>
      <c r="H2914" s="12" t="s">
        <v>21472</v>
      </c>
      <c r="I2914" s="12" t="s">
        <v>21472</v>
      </c>
      <c r="J2914" s="12" t="s">
        <v>21472</v>
      </c>
      <c r="K2914" s="12" t="s">
        <v>20684</v>
      </c>
      <c r="L2914" s="12" t="s">
        <v>2315</v>
      </c>
      <c r="M2914" s="12" t="s">
        <v>374</v>
      </c>
      <c r="N2914" s="12" t="s">
        <v>91</v>
      </c>
      <c r="O2914" s="12" t="s">
        <v>91</v>
      </c>
      <c r="P2914" s="12" t="s">
        <v>91</v>
      </c>
      <c r="Q2914" s="12" t="s">
        <v>375</v>
      </c>
      <c r="R2914" s="12" t="s">
        <v>3143</v>
      </c>
      <c r="S2914" s="12" t="s">
        <v>22943</v>
      </c>
      <c r="T2914" s="12" t="s">
        <v>22160</v>
      </c>
      <c r="U2914" s="12" t="s">
        <v>371</v>
      </c>
      <c r="V2914" s="12" t="s">
        <v>3970</v>
      </c>
      <c r="W2914" s="12" t="s">
        <v>3</v>
      </c>
      <c r="X2914" s="12" t="s">
        <v>3706</v>
      </c>
      <c r="Y2914" s="12" t="s">
        <v>1383</v>
      </c>
      <c r="Z2914" s="12" t="s">
        <v>22944</v>
      </c>
    </row>
    <row r="2915" spans="1:26">
      <c r="A2915" s="12" t="s">
        <v>909</v>
      </c>
      <c r="B2915" s="12" t="s">
        <v>22945</v>
      </c>
      <c r="C2915" s="12" t="s">
        <v>22946</v>
      </c>
      <c r="D2915" s="12" t="s">
        <v>11076</v>
      </c>
      <c r="E2915" s="12" t="s">
        <v>1721</v>
      </c>
      <c r="F2915" s="12" t="s">
        <v>20822</v>
      </c>
      <c r="G2915" s="12" t="s">
        <v>20684</v>
      </c>
      <c r="H2915" s="12" t="s">
        <v>20663</v>
      </c>
      <c r="I2915" s="12" t="s">
        <v>21472</v>
      </c>
      <c r="J2915" s="12" t="s">
        <v>21472</v>
      </c>
      <c r="K2915" s="12" t="s">
        <v>20663</v>
      </c>
      <c r="L2915" s="12" t="s">
        <v>1054</v>
      </c>
      <c r="M2915" s="12" t="s">
        <v>21327</v>
      </c>
      <c r="N2915" s="12" t="s">
        <v>371</v>
      </c>
      <c r="O2915" s="12" t="s">
        <v>91</v>
      </c>
      <c r="P2915" s="12" t="s">
        <v>91</v>
      </c>
      <c r="Q2915" s="12" t="s">
        <v>371</v>
      </c>
      <c r="R2915" s="12" t="s">
        <v>3970</v>
      </c>
      <c r="S2915" s="12" t="s">
        <v>22602</v>
      </c>
      <c r="T2915" s="12" t="s">
        <v>22750</v>
      </c>
      <c r="U2915" s="12" t="s">
        <v>371</v>
      </c>
      <c r="V2915" s="12" t="s">
        <v>4165</v>
      </c>
      <c r="W2915" s="12" t="s">
        <v>3</v>
      </c>
      <c r="X2915" s="12" t="s">
        <v>3185</v>
      </c>
      <c r="Y2915" s="12" t="s">
        <v>7008</v>
      </c>
      <c r="Z2915" s="12" t="s">
        <v>22947</v>
      </c>
    </row>
    <row r="2916" spans="1:26">
      <c r="A2916" s="12" t="s">
        <v>909</v>
      </c>
      <c r="B2916" s="12" t="s">
        <v>22948</v>
      </c>
      <c r="C2916" s="12" t="s">
        <v>22949</v>
      </c>
      <c r="D2916" s="12" t="s">
        <v>4885</v>
      </c>
      <c r="E2916" s="12" t="s">
        <v>1721</v>
      </c>
      <c r="F2916" s="12" t="s">
        <v>20684</v>
      </c>
      <c r="G2916" s="12" t="s">
        <v>20705</v>
      </c>
      <c r="H2916" s="12" t="s">
        <v>20705</v>
      </c>
      <c r="I2916" s="12" t="s">
        <v>20705</v>
      </c>
      <c r="J2916" s="12" t="s">
        <v>21472</v>
      </c>
      <c r="K2916" s="12" t="s">
        <v>20684</v>
      </c>
      <c r="L2916" s="12" t="s">
        <v>375</v>
      </c>
      <c r="M2916" s="12" t="s">
        <v>21571</v>
      </c>
      <c r="N2916" s="12" t="s">
        <v>2315</v>
      </c>
      <c r="O2916" s="12" t="s">
        <v>21571</v>
      </c>
      <c r="P2916" s="12" t="s">
        <v>91</v>
      </c>
      <c r="Q2916" s="12" t="s">
        <v>371</v>
      </c>
      <c r="R2916" s="12" t="s">
        <v>3143</v>
      </c>
      <c r="S2916" s="12" t="s">
        <v>22950</v>
      </c>
      <c r="T2916" s="12" t="s">
        <v>22951</v>
      </c>
      <c r="U2916" s="12" t="s">
        <v>7730</v>
      </c>
      <c r="V2916" s="12" t="s">
        <v>3970</v>
      </c>
      <c r="W2916" s="12" t="s">
        <v>4</v>
      </c>
      <c r="X2916" s="12" t="s">
        <v>3937</v>
      </c>
      <c r="Y2916" s="12" t="s">
        <v>1621</v>
      </c>
      <c r="Z2916" s="12" t="s">
        <v>22952</v>
      </c>
    </row>
    <row r="2917" spans="1:26">
      <c r="A2917" s="12" t="s">
        <v>909</v>
      </c>
      <c r="B2917" s="12" t="s">
        <v>22953</v>
      </c>
      <c r="C2917" s="12" t="s">
        <v>22954</v>
      </c>
      <c r="D2917" s="12" t="s">
        <v>10452</v>
      </c>
      <c r="E2917" s="12" t="s">
        <v>1721</v>
      </c>
      <c r="F2917" s="12" t="s">
        <v>20663</v>
      </c>
      <c r="G2917" s="12" t="s">
        <v>20684</v>
      </c>
      <c r="H2917" s="12" t="s">
        <v>20684</v>
      </c>
      <c r="I2917" s="12" t="s">
        <v>20705</v>
      </c>
      <c r="J2917" s="12" t="s">
        <v>20684</v>
      </c>
      <c r="K2917" s="12" t="s">
        <v>20705</v>
      </c>
      <c r="L2917" s="12" t="s">
        <v>371</v>
      </c>
      <c r="M2917" s="12" t="s">
        <v>379</v>
      </c>
      <c r="N2917" s="12" t="s">
        <v>3522</v>
      </c>
      <c r="O2917" s="12" t="s">
        <v>21178</v>
      </c>
      <c r="P2917" s="12" t="s">
        <v>375</v>
      </c>
      <c r="Q2917" s="12" t="s">
        <v>2172</v>
      </c>
      <c r="R2917" s="12" t="s">
        <v>3143</v>
      </c>
      <c r="S2917" s="12" t="s">
        <v>22955</v>
      </c>
      <c r="T2917" s="12" t="s">
        <v>22642</v>
      </c>
      <c r="U2917" s="12" t="s">
        <v>2191</v>
      </c>
      <c r="V2917" s="12" t="s">
        <v>7730</v>
      </c>
      <c r="W2917" s="12" t="s">
        <v>2</v>
      </c>
      <c r="X2917" s="12" t="s">
        <v>2226</v>
      </c>
      <c r="Y2917" s="12" t="s">
        <v>1155</v>
      </c>
      <c r="Z2917" s="12" t="s">
        <v>22956</v>
      </c>
    </row>
    <row r="2918" spans="1:26">
      <c r="A2918" s="12" t="s">
        <v>909</v>
      </c>
      <c r="B2918" s="12" t="s">
        <v>22957</v>
      </c>
      <c r="C2918" s="12" t="s">
        <v>22958</v>
      </c>
      <c r="D2918" s="12" t="s">
        <v>9809</v>
      </c>
      <c r="E2918" s="12" t="s">
        <v>1721</v>
      </c>
      <c r="F2918" s="12" t="s">
        <v>20841</v>
      </c>
      <c r="G2918" s="12" t="s">
        <v>20663</v>
      </c>
      <c r="H2918" s="12" t="s">
        <v>21472</v>
      </c>
      <c r="I2918" s="12" t="s">
        <v>21472</v>
      </c>
      <c r="J2918" s="12" t="s">
        <v>20684</v>
      </c>
      <c r="K2918" s="12" t="s">
        <v>21472</v>
      </c>
      <c r="L2918" s="12" t="s">
        <v>2292</v>
      </c>
      <c r="M2918" s="12" t="s">
        <v>21327</v>
      </c>
      <c r="N2918" s="12" t="s">
        <v>91</v>
      </c>
      <c r="O2918" s="12" t="s">
        <v>91</v>
      </c>
      <c r="P2918" s="12" t="s">
        <v>371</v>
      </c>
      <c r="Q2918" s="12" t="s">
        <v>91</v>
      </c>
      <c r="R2918" s="12" t="s">
        <v>7730</v>
      </c>
      <c r="S2918" s="12" t="s">
        <v>22880</v>
      </c>
      <c r="T2918" s="12" t="s">
        <v>22690</v>
      </c>
      <c r="U2918" s="12" t="s">
        <v>3970</v>
      </c>
      <c r="V2918" s="12" t="s">
        <v>371</v>
      </c>
      <c r="W2918" s="12" t="s">
        <v>3</v>
      </c>
      <c r="X2918" s="12" t="s">
        <v>4939</v>
      </c>
      <c r="Y2918" s="12" t="s">
        <v>2310</v>
      </c>
      <c r="Z2918" s="12" t="s">
        <v>22959</v>
      </c>
    </row>
    <row r="2919" spans="1:26">
      <c r="A2919" s="12" t="s">
        <v>909</v>
      </c>
      <c r="B2919" s="12" t="s">
        <v>22960</v>
      </c>
      <c r="C2919" s="12" t="s">
        <v>22961</v>
      </c>
      <c r="D2919" s="12" t="s">
        <v>9510</v>
      </c>
      <c r="E2919" s="12" t="s">
        <v>1721</v>
      </c>
      <c r="F2919" s="12" t="s">
        <v>20860</v>
      </c>
      <c r="G2919" s="12" t="s">
        <v>20684</v>
      </c>
      <c r="H2919" s="12" t="s">
        <v>21472</v>
      </c>
      <c r="I2919" s="12" t="s">
        <v>21472</v>
      </c>
      <c r="J2919" s="12" t="s">
        <v>21472</v>
      </c>
      <c r="K2919" s="12" t="s">
        <v>21472</v>
      </c>
      <c r="L2919" s="12" t="s">
        <v>3523</v>
      </c>
      <c r="M2919" s="12" t="s">
        <v>21327</v>
      </c>
      <c r="N2919" s="12" t="s">
        <v>91</v>
      </c>
      <c r="O2919" s="12" t="s">
        <v>91</v>
      </c>
      <c r="P2919" s="12" t="s">
        <v>91</v>
      </c>
      <c r="Q2919" s="12" t="s">
        <v>91</v>
      </c>
      <c r="R2919" s="12" t="s">
        <v>4165</v>
      </c>
      <c r="S2919" s="12" t="s">
        <v>22962</v>
      </c>
      <c r="T2919" s="12" t="s">
        <v>22963</v>
      </c>
      <c r="U2919" s="12" t="s">
        <v>371</v>
      </c>
      <c r="V2919" s="12" t="s">
        <v>371</v>
      </c>
      <c r="W2919" s="12" t="s">
        <v>3</v>
      </c>
      <c r="X2919" s="12" t="s">
        <v>3276</v>
      </c>
      <c r="Y2919" s="12" t="s">
        <v>3937</v>
      </c>
      <c r="Z2919" s="12" t="s">
        <v>22964</v>
      </c>
    </row>
    <row r="2920" spans="1:26">
      <c r="A2920" s="12" t="s">
        <v>909</v>
      </c>
      <c r="B2920" s="12" t="s">
        <v>22965</v>
      </c>
      <c r="C2920" s="12" t="s">
        <v>22966</v>
      </c>
      <c r="D2920" s="12" t="s">
        <v>11376</v>
      </c>
      <c r="E2920" s="12" t="s">
        <v>1721</v>
      </c>
      <c r="F2920" s="12" t="s">
        <v>20803</v>
      </c>
      <c r="G2920" s="12" t="s">
        <v>20705</v>
      </c>
      <c r="H2920" s="12" t="s">
        <v>21472</v>
      </c>
      <c r="I2920" s="12" t="s">
        <v>20663</v>
      </c>
      <c r="J2920" s="12" t="s">
        <v>20663</v>
      </c>
      <c r="K2920" s="12" t="s">
        <v>21472</v>
      </c>
      <c r="L2920" s="12" t="s">
        <v>431</v>
      </c>
      <c r="M2920" s="12" t="s">
        <v>21178</v>
      </c>
      <c r="N2920" s="12" t="s">
        <v>91</v>
      </c>
      <c r="O2920" s="12" t="s">
        <v>21327</v>
      </c>
      <c r="P2920" s="12" t="s">
        <v>371</v>
      </c>
      <c r="Q2920" s="12" t="s">
        <v>91</v>
      </c>
      <c r="R2920" s="12" t="s">
        <v>7730</v>
      </c>
      <c r="S2920" s="12" t="s">
        <v>21776</v>
      </c>
      <c r="T2920" s="12" t="s">
        <v>22690</v>
      </c>
      <c r="U2920" s="12" t="s">
        <v>3970</v>
      </c>
      <c r="V2920" s="12" t="s">
        <v>371</v>
      </c>
      <c r="W2920" s="12" t="s">
        <v>3</v>
      </c>
      <c r="X2920" s="12" t="s">
        <v>1967</v>
      </c>
      <c r="Y2920" s="12" t="s">
        <v>6288</v>
      </c>
      <c r="Z2920" s="12" t="s">
        <v>22967</v>
      </c>
    </row>
    <row r="2921" spans="1:26">
      <c r="A2921" s="12" t="s">
        <v>909</v>
      </c>
      <c r="B2921" s="12" t="s">
        <v>22968</v>
      </c>
      <c r="C2921" s="12" t="s">
        <v>22969</v>
      </c>
      <c r="D2921" s="12" t="s">
        <v>14779</v>
      </c>
      <c r="E2921" s="12" t="s">
        <v>1721</v>
      </c>
      <c r="F2921" s="12" t="s">
        <v>20841</v>
      </c>
      <c r="G2921" s="12" t="s">
        <v>20663</v>
      </c>
      <c r="H2921" s="12" t="s">
        <v>20663</v>
      </c>
      <c r="I2921" s="12" t="s">
        <v>21472</v>
      </c>
      <c r="J2921" s="12" t="s">
        <v>21472</v>
      </c>
      <c r="K2921" s="12" t="s">
        <v>20663</v>
      </c>
      <c r="L2921" s="12" t="s">
        <v>2292</v>
      </c>
      <c r="M2921" s="12" t="s">
        <v>21327</v>
      </c>
      <c r="N2921" s="12" t="s">
        <v>371</v>
      </c>
      <c r="O2921" s="12" t="s">
        <v>91</v>
      </c>
      <c r="P2921" s="12" t="s">
        <v>91</v>
      </c>
      <c r="Q2921" s="12" t="s">
        <v>3522</v>
      </c>
      <c r="R2921" s="12" t="s">
        <v>3647</v>
      </c>
      <c r="S2921" s="12" t="s">
        <v>22970</v>
      </c>
      <c r="T2921" s="12" t="s">
        <v>22699</v>
      </c>
      <c r="U2921" s="12" t="s">
        <v>371</v>
      </c>
      <c r="V2921" s="12" t="s">
        <v>4165</v>
      </c>
      <c r="W2921" s="12" t="s">
        <v>3</v>
      </c>
      <c r="X2921" s="12" t="s">
        <v>3185</v>
      </c>
      <c r="Y2921" s="12" t="s">
        <v>3455</v>
      </c>
      <c r="Z2921" s="12" t="s">
        <v>22947</v>
      </c>
    </row>
    <row r="2922" spans="1:26">
      <c r="A2922" s="12" t="s">
        <v>909</v>
      </c>
      <c r="B2922" s="12" t="s">
        <v>22971</v>
      </c>
      <c r="C2922" s="12" t="s">
        <v>22972</v>
      </c>
      <c r="D2922" s="12" t="s">
        <v>5145</v>
      </c>
      <c r="E2922" s="12" t="s">
        <v>1721</v>
      </c>
      <c r="F2922" s="12" t="s">
        <v>20684</v>
      </c>
      <c r="G2922" s="12" t="s">
        <v>20705</v>
      </c>
      <c r="H2922" s="12" t="s">
        <v>20725</v>
      </c>
      <c r="I2922" s="12" t="s">
        <v>20663</v>
      </c>
      <c r="J2922" s="12" t="s">
        <v>20684</v>
      </c>
      <c r="K2922" s="12" t="s">
        <v>20663</v>
      </c>
      <c r="L2922" s="12" t="s">
        <v>375</v>
      </c>
      <c r="M2922" s="12" t="s">
        <v>21178</v>
      </c>
      <c r="N2922" s="12" t="s">
        <v>375</v>
      </c>
      <c r="O2922" s="12" t="s">
        <v>379</v>
      </c>
      <c r="P2922" s="12" t="s">
        <v>371</v>
      </c>
      <c r="Q2922" s="12" t="s">
        <v>371</v>
      </c>
      <c r="R2922" s="12" t="s">
        <v>2191</v>
      </c>
      <c r="S2922" s="12" t="s">
        <v>22449</v>
      </c>
      <c r="T2922" s="12" t="s">
        <v>22973</v>
      </c>
      <c r="U2922" s="12" t="s">
        <v>7730</v>
      </c>
      <c r="V2922" s="12" t="s">
        <v>4165</v>
      </c>
      <c r="W2922" s="12" t="s">
        <v>3</v>
      </c>
      <c r="X2922" s="12" t="s">
        <v>3620</v>
      </c>
      <c r="Y2922" s="12" t="s">
        <v>4203</v>
      </c>
      <c r="Z2922" s="12" t="s">
        <v>22974</v>
      </c>
    </row>
    <row r="2923" spans="1:26">
      <c r="A2923" s="12" t="s">
        <v>909</v>
      </c>
      <c r="B2923" s="12" t="s">
        <v>22975</v>
      </c>
      <c r="C2923" s="12" t="s">
        <v>22976</v>
      </c>
      <c r="D2923" s="12" t="s">
        <v>3781</v>
      </c>
      <c r="E2923" s="12" t="s">
        <v>1721</v>
      </c>
      <c r="F2923" s="12" t="s">
        <v>21472</v>
      </c>
      <c r="G2923" s="12" t="s">
        <v>20663</v>
      </c>
      <c r="H2923" s="12" t="s">
        <v>21472</v>
      </c>
      <c r="I2923" s="12" t="s">
        <v>20745</v>
      </c>
      <c r="J2923" s="12" t="s">
        <v>20725</v>
      </c>
      <c r="K2923" s="12" t="s">
        <v>20705</v>
      </c>
      <c r="L2923" s="12" t="s">
        <v>91</v>
      </c>
      <c r="M2923" s="12" t="s">
        <v>21327</v>
      </c>
      <c r="N2923" s="12" t="s">
        <v>91</v>
      </c>
      <c r="O2923" s="12" t="s">
        <v>21288</v>
      </c>
      <c r="P2923" s="12" t="s">
        <v>375</v>
      </c>
      <c r="Q2923" s="12" t="s">
        <v>371</v>
      </c>
      <c r="R2923" s="12" t="s">
        <v>3647</v>
      </c>
      <c r="S2923" s="12" t="s">
        <v>22977</v>
      </c>
      <c r="T2923" s="12" t="s">
        <v>22978</v>
      </c>
      <c r="U2923" s="12" t="s">
        <v>7226</v>
      </c>
      <c r="V2923" s="12" t="s">
        <v>7730</v>
      </c>
      <c r="W2923" s="12" t="s">
        <v>3</v>
      </c>
      <c r="X2923" s="12" t="s">
        <v>2141</v>
      </c>
      <c r="Y2923" s="12" t="s">
        <v>1967</v>
      </c>
      <c r="Z2923" s="12" t="s">
        <v>22979</v>
      </c>
    </row>
    <row r="2924" spans="1:26">
      <c r="A2924" s="12" t="s">
        <v>909</v>
      </c>
      <c r="B2924" s="12" t="s">
        <v>22980</v>
      </c>
      <c r="C2924" s="12" t="s">
        <v>22981</v>
      </c>
      <c r="D2924" s="12" t="s">
        <v>10161</v>
      </c>
      <c r="E2924" s="12" t="s">
        <v>1721</v>
      </c>
      <c r="F2924" s="12" t="s">
        <v>20764</v>
      </c>
      <c r="G2924" s="12" t="s">
        <v>20663</v>
      </c>
      <c r="H2924" s="12" t="s">
        <v>20684</v>
      </c>
      <c r="I2924" s="12" t="s">
        <v>20663</v>
      </c>
      <c r="J2924" s="12" t="s">
        <v>20705</v>
      </c>
      <c r="K2924" s="12" t="s">
        <v>21472</v>
      </c>
      <c r="L2924" s="12" t="s">
        <v>2172</v>
      </c>
      <c r="M2924" s="12" t="s">
        <v>379</v>
      </c>
      <c r="N2924" s="12" t="s">
        <v>375</v>
      </c>
      <c r="O2924" s="12" t="s">
        <v>379</v>
      </c>
      <c r="P2924" s="12" t="s">
        <v>2172</v>
      </c>
      <c r="Q2924" s="12" t="s">
        <v>91</v>
      </c>
      <c r="R2924" s="12" t="s">
        <v>2792</v>
      </c>
      <c r="S2924" s="12" t="s">
        <v>22982</v>
      </c>
      <c r="T2924" s="12" t="s">
        <v>22983</v>
      </c>
      <c r="U2924" s="12" t="s">
        <v>3647</v>
      </c>
      <c r="V2924" s="12" t="s">
        <v>371</v>
      </c>
      <c r="W2924" s="12" t="s">
        <v>4</v>
      </c>
      <c r="X2924" s="12" t="s">
        <v>2381</v>
      </c>
      <c r="Y2924" s="12" t="s">
        <v>4360</v>
      </c>
      <c r="Z2924" s="12" t="s">
        <v>22984</v>
      </c>
    </row>
    <row r="2925" spans="1:26">
      <c r="A2925" s="12" t="s">
        <v>909</v>
      </c>
      <c r="B2925" s="12" t="s">
        <v>22985</v>
      </c>
      <c r="C2925" s="12" t="s">
        <v>22986</v>
      </c>
      <c r="D2925" s="12" t="s">
        <v>10383</v>
      </c>
      <c r="E2925" s="12" t="s">
        <v>1721</v>
      </c>
      <c r="F2925" s="12" t="s">
        <v>20725</v>
      </c>
      <c r="G2925" s="12" t="s">
        <v>20684</v>
      </c>
      <c r="H2925" s="12" t="s">
        <v>21472</v>
      </c>
      <c r="I2925" s="12" t="s">
        <v>20725</v>
      </c>
      <c r="J2925" s="12" t="s">
        <v>20705</v>
      </c>
      <c r="K2925" s="12" t="s">
        <v>21472</v>
      </c>
      <c r="L2925" s="12" t="s">
        <v>2696</v>
      </c>
      <c r="M2925" s="12" t="s">
        <v>374</v>
      </c>
      <c r="N2925" s="12" t="s">
        <v>91</v>
      </c>
      <c r="O2925" s="12" t="s">
        <v>21078</v>
      </c>
      <c r="P2925" s="12" t="s">
        <v>2315</v>
      </c>
      <c r="Q2925" s="12" t="s">
        <v>91</v>
      </c>
      <c r="R2925" s="12" t="s">
        <v>3143</v>
      </c>
      <c r="S2925" s="12" t="s">
        <v>22503</v>
      </c>
      <c r="T2925" s="12" t="s">
        <v>22987</v>
      </c>
      <c r="U2925" s="12" t="s">
        <v>3143</v>
      </c>
      <c r="V2925" s="12" t="s">
        <v>371</v>
      </c>
      <c r="W2925" s="12" t="s">
        <v>3</v>
      </c>
      <c r="X2925" s="12" t="s">
        <v>1794</v>
      </c>
      <c r="Y2925" s="12" t="s">
        <v>3736</v>
      </c>
      <c r="Z2925" s="12" t="s">
        <v>22988</v>
      </c>
    </row>
    <row r="2926" spans="1:26">
      <c r="A2926" s="12" t="s">
        <v>909</v>
      </c>
      <c r="B2926" s="12" t="s">
        <v>22989</v>
      </c>
      <c r="C2926" s="12" t="s">
        <v>22990</v>
      </c>
      <c r="D2926" s="12" t="s">
        <v>7033</v>
      </c>
      <c r="E2926" s="12" t="s">
        <v>1721</v>
      </c>
      <c r="F2926" s="12" t="s">
        <v>20745</v>
      </c>
      <c r="G2926" s="12" t="s">
        <v>20725</v>
      </c>
      <c r="H2926" s="12" t="s">
        <v>20705</v>
      </c>
      <c r="I2926" s="12" t="s">
        <v>21472</v>
      </c>
      <c r="J2926" s="12" t="s">
        <v>20663</v>
      </c>
      <c r="K2926" s="12" t="s">
        <v>21472</v>
      </c>
      <c r="L2926" s="12" t="s">
        <v>2773</v>
      </c>
      <c r="M2926" s="12" t="s">
        <v>379</v>
      </c>
      <c r="N2926" s="12" t="s">
        <v>2172</v>
      </c>
      <c r="O2926" s="12" t="s">
        <v>91</v>
      </c>
      <c r="P2926" s="12" t="s">
        <v>371</v>
      </c>
      <c r="Q2926" s="12" t="s">
        <v>91</v>
      </c>
      <c r="R2926" s="12" t="s">
        <v>3143</v>
      </c>
      <c r="S2926" s="12" t="s">
        <v>22991</v>
      </c>
      <c r="T2926" s="12" t="s">
        <v>22656</v>
      </c>
      <c r="U2926" s="12" t="s">
        <v>4165</v>
      </c>
      <c r="V2926" s="12" t="s">
        <v>371</v>
      </c>
      <c r="W2926" s="12" t="s">
        <v>10</v>
      </c>
      <c r="X2926" s="12" t="s">
        <v>3438</v>
      </c>
      <c r="Y2926" s="12" t="s">
        <v>1413</v>
      </c>
      <c r="Z2926" s="12" t="s">
        <v>22992</v>
      </c>
    </row>
    <row r="2927" spans="1:26">
      <c r="A2927" s="12" t="s">
        <v>909</v>
      </c>
      <c r="B2927" s="12" t="s">
        <v>22993</v>
      </c>
      <c r="C2927" s="12" t="s">
        <v>22994</v>
      </c>
      <c r="D2927" s="12" t="s">
        <v>7810</v>
      </c>
      <c r="E2927" s="12" t="s">
        <v>1721</v>
      </c>
      <c r="F2927" s="12" t="s">
        <v>20822</v>
      </c>
      <c r="G2927" s="12" t="s">
        <v>20705</v>
      </c>
      <c r="H2927" s="12" t="s">
        <v>20663</v>
      </c>
      <c r="I2927" s="12" t="s">
        <v>21472</v>
      </c>
      <c r="J2927" s="12" t="s">
        <v>21472</v>
      </c>
      <c r="K2927" s="12" t="s">
        <v>21472</v>
      </c>
      <c r="L2927" s="12" t="s">
        <v>3998</v>
      </c>
      <c r="M2927" s="12" t="s">
        <v>21178</v>
      </c>
      <c r="N2927" s="12" t="s">
        <v>3522</v>
      </c>
      <c r="O2927" s="12" t="s">
        <v>91</v>
      </c>
      <c r="P2927" s="12" t="s">
        <v>91</v>
      </c>
      <c r="Q2927" s="12" t="s">
        <v>91</v>
      </c>
      <c r="R2927" s="12" t="s">
        <v>7226</v>
      </c>
      <c r="S2927" s="12" t="s">
        <v>22014</v>
      </c>
      <c r="T2927" s="12" t="s">
        <v>22925</v>
      </c>
      <c r="U2927" s="12" t="s">
        <v>371</v>
      </c>
      <c r="V2927" s="12" t="s">
        <v>371</v>
      </c>
      <c r="W2927" s="12" t="s">
        <v>3</v>
      </c>
      <c r="X2927" s="12" t="s">
        <v>2764</v>
      </c>
      <c r="Y2927" s="12" t="s">
        <v>2328</v>
      </c>
      <c r="Z2927" s="12" t="s">
        <v>22995</v>
      </c>
    </row>
    <row r="2928" spans="1:26">
      <c r="A2928" s="12" t="s">
        <v>909</v>
      </c>
      <c r="B2928" s="12" t="s">
        <v>22996</v>
      </c>
      <c r="C2928" s="12" t="s">
        <v>22997</v>
      </c>
      <c r="D2928" s="12" t="s">
        <v>18029</v>
      </c>
      <c r="E2928" s="12" t="s">
        <v>1721</v>
      </c>
      <c r="F2928" s="12" t="s">
        <v>20803</v>
      </c>
      <c r="G2928" s="12" t="s">
        <v>20684</v>
      </c>
      <c r="H2928" s="12" t="s">
        <v>20663</v>
      </c>
      <c r="I2928" s="12" t="s">
        <v>21472</v>
      </c>
      <c r="J2928" s="12" t="s">
        <v>20663</v>
      </c>
      <c r="K2928" s="12" t="s">
        <v>20663</v>
      </c>
      <c r="L2928" s="12" t="s">
        <v>4261</v>
      </c>
      <c r="M2928" s="12" t="s">
        <v>21327</v>
      </c>
      <c r="N2928" s="12" t="s">
        <v>371</v>
      </c>
      <c r="O2928" s="12" t="s">
        <v>91</v>
      </c>
      <c r="P2928" s="12" t="s">
        <v>371</v>
      </c>
      <c r="Q2928" s="12" t="s">
        <v>371</v>
      </c>
      <c r="R2928" s="12" t="s">
        <v>2191</v>
      </c>
      <c r="S2928" s="12" t="s">
        <v>22998</v>
      </c>
      <c r="T2928" s="12" t="s">
        <v>91</v>
      </c>
      <c r="U2928" s="12" t="s">
        <v>4165</v>
      </c>
      <c r="V2928" s="12" t="s">
        <v>4165</v>
      </c>
      <c r="W2928" s="12" t="s">
        <v>3</v>
      </c>
      <c r="X2928" s="12" t="s">
        <v>3375</v>
      </c>
      <c r="Y2928" s="12" t="s">
        <v>4100</v>
      </c>
      <c r="Z2928" s="12" t="s">
        <v>22999</v>
      </c>
    </row>
    <row r="2929" spans="1:26">
      <c r="A2929" s="12" t="s">
        <v>909</v>
      </c>
      <c r="B2929" s="12" t="s">
        <v>20747</v>
      </c>
      <c r="C2929" s="12" t="s">
        <v>23000</v>
      </c>
      <c r="D2929" s="12" t="s">
        <v>6911</v>
      </c>
      <c r="E2929" s="12" t="s">
        <v>1721</v>
      </c>
      <c r="F2929" s="12" t="s">
        <v>20745</v>
      </c>
      <c r="G2929" s="12" t="s">
        <v>20725</v>
      </c>
      <c r="H2929" s="12" t="s">
        <v>20663</v>
      </c>
      <c r="I2929" s="12" t="s">
        <v>20663</v>
      </c>
      <c r="J2929" s="12" t="s">
        <v>20663</v>
      </c>
      <c r="K2929" s="12" t="s">
        <v>20663</v>
      </c>
      <c r="L2929" s="12" t="s">
        <v>2038</v>
      </c>
      <c r="M2929" s="12" t="s">
        <v>374</v>
      </c>
      <c r="N2929" s="12" t="s">
        <v>3522</v>
      </c>
      <c r="O2929" s="12" t="s">
        <v>21327</v>
      </c>
      <c r="P2929" s="12" t="s">
        <v>371</v>
      </c>
      <c r="Q2929" s="12" t="s">
        <v>371</v>
      </c>
      <c r="R2929" s="12" t="s">
        <v>2792</v>
      </c>
      <c r="S2929" s="12" t="s">
        <v>23001</v>
      </c>
      <c r="T2929" s="12" t="s">
        <v>23002</v>
      </c>
      <c r="U2929" s="12" t="s">
        <v>3970</v>
      </c>
      <c r="V2929" s="12" t="s">
        <v>4165</v>
      </c>
      <c r="W2929" s="12" t="s">
        <v>2</v>
      </c>
      <c r="X2929" s="12" t="s">
        <v>4643</v>
      </c>
      <c r="Y2929" s="12" t="s">
        <v>4257</v>
      </c>
      <c r="Z2929" s="12" t="s">
        <v>23003</v>
      </c>
    </row>
    <row r="2930" spans="1:26">
      <c r="A2930" s="12" t="s">
        <v>909</v>
      </c>
      <c r="B2930" s="12" t="s">
        <v>23004</v>
      </c>
      <c r="C2930" s="12" t="s">
        <v>23005</v>
      </c>
      <c r="D2930" s="12" t="s">
        <v>7943</v>
      </c>
      <c r="E2930" s="12" t="s">
        <v>1721</v>
      </c>
      <c r="F2930" s="12" t="s">
        <v>20745</v>
      </c>
      <c r="G2930" s="12" t="s">
        <v>20745</v>
      </c>
      <c r="H2930" s="12" t="s">
        <v>20684</v>
      </c>
      <c r="I2930" s="12" t="s">
        <v>21472</v>
      </c>
      <c r="J2930" s="12" t="s">
        <v>20663</v>
      </c>
      <c r="K2930" s="12" t="s">
        <v>21472</v>
      </c>
      <c r="L2930" s="12" t="s">
        <v>371</v>
      </c>
      <c r="M2930" s="12" t="s">
        <v>21288</v>
      </c>
      <c r="N2930" s="12" t="s">
        <v>371</v>
      </c>
      <c r="O2930" s="12" t="s">
        <v>91</v>
      </c>
      <c r="P2930" s="12" t="s">
        <v>371</v>
      </c>
      <c r="Q2930" s="12" t="s">
        <v>91</v>
      </c>
      <c r="R2930" s="12" t="s">
        <v>3970</v>
      </c>
      <c r="S2930" s="12" t="s">
        <v>21529</v>
      </c>
      <c r="T2930" s="12" t="s">
        <v>23006</v>
      </c>
      <c r="U2930" s="12" t="s">
        <v>4165</v>
      </c>
      <c r="V2930" s="12" t="s">
        <v>371</v>
      </c>
      <c r="W2930" s="12" t="s">
        <v>3</v>
      </c>
      <c r="X2930" s="12" t="s">
        <v>1120</v>
      </c>
      <c r="Y2930" s="12" t="s">
        <v>1729</v>
      </c>
      <c r="Z2930" s="12" t="s">
        <v>23007</v>
      </c>
    </row>
    <row r="2931" spans="1:26">
      <c r="A2931" s="12" t="s">
        <v>909</v>
      </c>
      <c r="B2931" s="12" t="s">
        <v>23008</v>
      </c>
      <c r="C2931" s="12" t="s">
        <v>23009</v>
      </c>
      <c r="D2931" s="12" t="s">
        <v>7151</v>
      </c>
      <c r="E2931" s="12" t="s">
        <v>1721</v>
      </c>
      <c r="F2931" s="12" t="s">
        <v>20705</v>
      </c>
      <c r="G2931" s="12" t="s">
        <v>20663</v>
      </c>
      <c r="H2931" s="12" t="s">
        <v>20725</v>
      </c>
      <c r="I2931" s="12" t="s">
        <v>21472</v>
      </c>
      <c r="J2931" s="12" t="s">
        <v>20684</v>
      </c>
      <c r="K2931" s="12" t="s">
        <v>20705</v>
      </c>
      <c r="L2931" s="12" t="s">
        <v>2315</v>
      </c>
      <c r="M2931" s="12" t="s">
        <v>379</v>
      </c>
      <c r="N2931" s="12" t="s">
        <v>431</v>
      </c>
      <c r="O2931" s="12" t="s">
        <v>91</v>
      </c>
      <c r="P2931" s="12" t="s">
        <v>371</v>
      </c>
      <c r="Q2931" s="12" t="s">
        <v>371</v>
      </c>
      <c r="R2931" s="12" t="s">
        <v>3647</v>
      </c>
      <c r="S2931" s="12" t="s">
        <v>23010</v>
      </c>
      <c r="T2931" s="12" t="s">
        <v>23011</v>
      </c>
      <c r="U2931" s="12" t="s">
        <v>3970</v>
      </c>
      <c r="V2931" s="12" t="s">
        <v>7730</v>
      </c>
      <c r="W2931" s="12" t="s">
        <v>10</v>
      </c>
      <c r="X2931" s="12" t="s">
        <v>4681</v>
      </c>
      <c r="Y2931" s="12" t="s">
        <v>3154</v>
      </c>
      <c r="Z2931" s="12" t="s">
        <v>22583</v>
      </c>
    </row>
    <row r="2932" spans="1:26">
      <c r="A2932" s="12" t="s">
        <v>909</v>
      </c>
      <c r="B2932" s="12" t="s">
        <v>23012</v>
      </c>
      <c r="C2932" s="12" t="s">
        <v>23013</v>
      </c>
      <c r="D2932" s="12" t="s">
        <v>4610</v>
      </c>
      <c r="E2932" s="12" t="s">
        <v>1698</v>
      </c>
      <c r="F2932" s="12" t="s">
        <v>20663</v>
      </c>
      <c r="G2932" s="12" t="s">
        <v>20725</v>
      </c>
      <c r="H2932" s="12" t="s">
        <v>20663</v>
      </c>
      <c r="I2932" s="12" t="s">
        <v>20684</v>
      </c>
      <c r="J2932" s="12" t="s">
        <v>20684</v>
      </c>
      <c r="K2932" s="12" t="s">
        <v>20684</v>
      </c>
      <c r="L2932" s="12" t="s">
        <v>371</v>
      </c>
      <c r="M2932" s="12" t="s">
        <v>379</v>
      </c>
      <c r="N2932" s="12" t="s">
        <v>3522</v>
      </c>
      <c r="O2932" s="12" t="s">
        <v>374</v>
      </c>
      <c r="P2932" s="12" t="s">
        <v>371</v>
      </c>
      <c r="Q2932" s="12" t="s">
        <v>375</v>
      </c>
      <c r="R2932" s="12" t="s">
        <v>3664</v>
      </c>
      <c r="S2932" s="12" t="s">
        <v>22503</v>
      </c>
      <c r="T2932" s="12" t="s">
        <v>23014</v>
      </c>
      <c r="U2932" s="12" t="s">
        <v>2172</v>
      </c>
      <c r="V2932" s="12" t="s">
        <v>4088</v>
      </c>
      <c r="W2932" s="12" t="s">
        <v>2</v>
      </c>
      <c r="X2932" s="12" t="s">
        <v>2014</v>
      </c>
      <c r="Y2932" s="12" t="s">
        <v>3073</v>
      </c>
      <c r="Z2932" s="12" t="s">
        <v>23015</v>
      </c>
    </row>
    <row r="2933" spans="1:26">
      <c r="A2933" s="12" t="s">
        <v>909</v>
      </c>
      <c r="B2933" s="12" t="s">
        <v>23016</v>
      </c>
      <c r="C2933" s="12" t="s">
        <v>23017</v>
      </c>
      <c r="D2933" s="12" t="s">
        <v>4979</v>
      </c>
      <c r="E2933" s="12" t="s">
        <v>1698</v>
      </c>
      <c r="F2933" s="12" t="s">
        <v>20663</v>
      </c>
      <c r="G2933" s="12" t="s">
        <v>20684</v>
      </c>
      <c r="H2933" s="12" t="s">
        <v>20705</v>
      </c>
      <c r="I2933" s="12" t="s">
        <v>20725</v>
      </c>
      <c r="J2933" s="12" t="s">
        <v>21472</v>
      </c>
      <c r="K2933" s="12" t="s">
        <v>20684</v>
      </c>
      <c r="L2933" s="12" t="s">
        <v>371</v>
      </c>
      <c r="M2933" s="12" t="s">
        <v>379</v>
      </c>
      <c r="N2933" s="12" t="s">
        <v>2315</v>
      </c>
      <c r="O2933" s="12" t="s">
        <v>21078</v>
      </c>
      <c r="P2933" s="12" t="s">
        <v>91</v>
      </c>
      <c r="Q2933" s="12" t="s">
        <v>375</v>
      </c>
      <c r="R2933" s="12" t="s">
        <v>375</v>
      </c>
      <c r="S2933" s="12" t="s">
        <v>22503</v>
      </c>
      <c r="T2933" s="12" t="s">
        <v>23018</v>
      </c>
      <c r="U2933" s="12" t="s">
        <v>2172</v>
      </c>
      <c r="V2933" s="12" t="s">
        <v>4088</v>
      </c>
      <c r="W2933" s="12" t="s">
        <v>2</v>
      </c>
      <c r="X2933" s="12" t="s">
        <v>4417</v>
      </c>
      <c r="Y2933" s="12" t="s">
        <v>4386</v>
      </c>
      <c r="Z2933" s="12" t="s">
        <v>23019</v>
      </c>
    </row>
    <row r="2934" spans="1:26">
      <c r="A2934" s="12" t="s">
        <v>909</v>
      </c>
      <c r="B2934" s="12" t="s">
        <v>23020</v>
      </c>
      <c r="C2934" s="12" t="s">
        <v>23021</v>
      </c>
      <c r="D2934" s="12" t="s">
        <v>12927</v>
      </c>
      <c r="E2934" s="12" t="s">
        <v>1698</v>
      </c>
      <c r="F2934" s="12" t="s">
        <v>20879</v>
      </c>
      <c r="G2934" s="12" t="s">
        <v>21472</v>
      </c>
      <c r="H2934" s="12" t="s">
        <v>21472</v>
      </c>
      <c r="I2934" s="12" t="s">
        <v>21472</v>
      </c>
      <c r="J2934" s="12" t="s">
        <v>21472</v>
      </c>
      <c r="K2934" s="12" t="s">
        <v>21472</v>
      </c>
      <c r="L2934" s="12" t="s">
        <v>2315</v>
      </c>
      <c r="M2934" s="12" t="s">
        <v>91</v>
      </c>
      <c r="N2934" s="12" t="s">
        <v>91</v>
      </c>
      <c r="O2934" s="12" t="s">
        <v>91</v>
      </c>
      <c r="P2934" s="12" t="s">
        <v>91</v>
      </c>
      <c r="Q2934" s="12" t="s">
        <v>91</v>
      </c>
      <c r="R2934" s="12" t="s">
        <v>2315</v>
      </c>
      <c r="S2934" s="12" t="s">
        <v>22445</v>
      </c>
      <c r="T2934" s="12" t="s">
        <v>23022</v>
      </c>
      <c r="U2934" s="12" t="s">
        <v>371</v>
      </c>
      <c r="V2934" s="12" t="s">
        <v>371</v>
      </c>
      <c r="W2934" s="12" t="s">
        <v>3</v>
      </c>
      <c r="X2934" s="12" t="s">
        <v>949</v>
      </c>
      <c r="Y2934" s="12" t="s">
        <v>949</v>
      </c>
      <c r="Z2934" s="12" t="s">
        <v>12937</v>
      </c>
    </row>
    <row r="2935" spans="1:26">
      <c r="A2935" s="12" t="s">
        <v>909</v>
      </c>
      <c r="B2935" s="12" t="s">
        <v>23023</v>
      </c>
      <c r="C2935" s="12" t="s">
        <v>23024</v>
      </c>
      <c r="D2935" s="12" t="s">
        <v>13644</v>
      </c>
      <c r="E2935" s="12" t="s">
        <v>1698</v>
      </c>
      <c r="F2935" s="12" t="s">
        <v>21472</v>
      </c>
      <c r="G2935" s="12" t="s">
        <v>21472</v>
      </c>
      <c r="H2935" s="12" t="s">
        <v>21472</v>
      </c>
      <c r="I2935" s="12" t="s">
        <v>21472</v>
      </c>
      <c r="J2935" s="12" t="s">
        <v>21472</v>
      </c>
      <c r="K2935" s="12" t="s">
        <v>20879</v>
      </c>
      <c r="L2935" s="12" t="s">
        <v>91</v>
      </c>
      <c r="M2935" s="12" t="s">
        <v>91</v>
      </c>
      <c r="N2935" s="12" t="s">
        <v>91</v>
      </c>
      <c r="O2935" s="12" t="s">
        <v>91</v>
      </c>
      <c r="P2935" s="12" t="s">
        <v>91</v>
      </c>
      <c r="Q2935" s="12" t="s">
        <v>431</v>
      </c>
      <c r="R2935" s="12" t="s">
        <v>431</v>
      </c>
      <c r="S2935" s="12" t="s">
        <v>91</v>
      </c>
      <c r="T2935" s="12" t="s">
        <v>22476</v>
      </c>
      <c r="U2935" s="12" t="s">
        <v>371</v>
      </c>
      <c r="V2935" s="12" t="s">
        <v>3522</v>
      </c>
      <c r="W2935" s="12" t="s">
        <v>91</v>
      </c>
      <c r="X2935" s="12" t="s">
        <v>9736</v>
      </c>
      <c r="Y2935" s="12" t="s">
        <v>9736</v>
      </c>
      <c r="Z2935" s="12" t="s">
        <v>91</v>
      </c>
    </row>
    <row r="2936" spans="1:26">
      <c r="A2936" s="12" t="s">
        <v>909</v>
      </c>
      <c r="B2936" s="12" t="s">
        <v>20711</v>
      </c>
      <c r="C2936" s="12" t="s">
        <v>23025</v>
      </c>
      <c r="D2936" s="12" t="s">
        <v>7683</v>
      </c>
      <c r="E2936" s="12" t="s">
        <v>1698</v>
      </c>
      <c r="F2936" s="12" t="s">
        <v>20684</v>
      </c>
      <c r="G2936" s="12" t="s">
        <v>20745</v>
      </c>
      <c r="H2936" s="12" t="s">
        <v>21472</v>
      </c>
      <c r="I2936" s="12" t="s">
        <v>20663</v>
      </c>
      <c r="J2936" s="12" t="s">
        <v>21472</v>
      </c>
      <c r="K2936" s="12" t="s">
        <v>20725</v>
      </c>
      <c r="L2936" s="12" t="s">
        <v>375</v>
      </c>
      <c r="M2936" s="12" t="s">
        <v>21288</v>
      </c>
      <c r="N2936" s="12" t="s">
        <v>91</v>
      </c>
      <c r="O2936" s="12" t="s">
        <v>21327</v>
      </c>
      <c r="P2936" s="12" t="s">
        <v>91</v>
      </c>
      <c r="Q2936" s="12" t="s">
        <v>371</v>
      </c>
      <c r="R2936" s="12" t="s">
        <v>431</v>
      </c>
      <c r="S2936" s="12" t="s">
        <v>21529</v>
      </c>
      <c r="T2936" s="12" t="s">
        <v>22642</v>
      </c>
      <c r="U2936" s="12" t="s">
        <v>3130</v>
      </c>
      <c r="V2936" s="12" t="s">
        <v>2172</v>
      </c>
      <c r="W2936" s="12" t="s">
        <v>3</v>
      </c>
      <c r="X2936" s="12" t="s">
        <v>6288</v>
      </c>
      <c r="Y2936" s="12" t="s">
        <v>1371</v>
      </c>
      <c r="Z2936" s="12" t="s">
        <v>23026</v>
      </c>
    </row>
    <row r="2937" spans="1:26">
      <c r="A2937" s="12" t="s">
        <v>909</v>
      </c>
      <c r="B2937" s="12" t="s">
        <v>20807</v>
      </c>
      <c r="C2937" s="12" t="s">
        <v>23027</v>
      </c>
      <c r="D2937" s="12" t="s">
        <v>4641</v>
      </c>
      <c r="E2937" s="12" t="s">
        <v>1698</v>
      </c>
      <c r="F2937" s="12" t="s">
        <v>20684</v>
      </c>
      <c r="G2937" s="12" t="s">
        <v>20725</v>
      </c>
      <c r="H2937" s="12" t="s">
        <v>20663</v>
      </c>
      <c r="I2937" s="12" t="s">
        <v>21472</v>
      </c>
      <c r="J2937" s="12" t="s">
        <v>20725</v>
      </c>
      <c r="K2937" s="12" t="s">
        <v>20663</v>
      </c>
      <c r="L2937" s="12" t="s">
        <v>3522</v>
      </c>
      <c r="M2937" s="12" t="s">
        <v>430</v>
      </c>
      <c r="N2937" s="12" t="s">
        <v>371</v>
      </c>
      <c r="O2937" s="12" t="s">
        <v>91</v>
      </c>
      <c r="P2937" s="12" t="s">
        <v>371</v>
      </c>
      <c r="Q2937" s="12" t="s">
        <v>371</v>
      </c>
      <c r="R2937" s="12" t="s">
        <v>2697</v>
      </c>
      <c r="S2937" s="12" t="s">
        <v>22503</v>
      </c>
      <c r="T2937" s="12" t="s">
        <v>21373</v>
      </c>
      <c r="U2937" s="12" t="s">
        <v>2172</v>
      </c>
      <c r="V2937" s="12" t="s">
        <v>3130</v>
      </c>
      <c r="W2937" s="12" t="s">
        <v>10</v>
      </c>
      <c r="X2937" s="12" t="s">
        <v>3191</v>
      </c>
      <c r="Y2937" s="12" t="s">
        <v>2878</v>
      </c>
      <c r="Z2937" s="12" t="s">
        <v>23028</v>
      </c>
    </row>
    <row r="2938" spans="1:26">
      <c r="A2938" s="12" t="s">
        <v>909</v>
      </c>
      <c r="B2938" s="12" t="s">
        <v>23029</v>
      </c>
      <c r="C2938" s="12" t="s">
        <v>23030</v>
      </c>
      <c r="D2938" s="12" t="s">
        <v>14308</v>
      </c>
      <c r="E2938" s="12" t="s">
        <v>1698</v>
      </c>
      <c r="F2938" s="12" t="s">
        <v>20663</v>
      </c>
      <c r="G2938" s="12" t="s">
        <v>20745</v>
      </c>
      <c r="H2938" s="12" t="s">
        <v>20745</v>
      </c>
      <c r="I2938" s="12" t="s">
        <v>21472</v>
      </c>
      <c r="J2938" s="12" t="s">
        <v>20663</v>
      </c>
      <c r="K2938" s="12" t="s">
        <v>21472</v>
      </c>
      <c r="L2938" s="12" t="s">
        <v>3522</v>
      </c>
      <c r="M2938" s="12" t="s">
        <v>21288</v>
      </c>
      <c r="N2938" s="12" t="s">
        <v>2038</v>
      </c>
      <c r="O2938" s="12" t="s">
        <v>91</v>
      </c>
      <c r="P2938" s="12" t="s">
        <v>371</v>
      </c>
      <c r="Q2938" s="12" t="s">
        <v>91</v>
      </c>
      <c r="R2938" s="12" t="s">
        <v>375</v>
      </c>
      <c r="S2938" s="12" t="s">
        <v>22280</v>
      </c>
      <c r="T2938" s="12" t="s">
        <v>23031</v>
      </c>
      <c r="U2938" s="12" t="s">
        <v>3130</v>
      </c>
      <c r="V2938" s="12" t="s">
        <v>371</v>
      </c>
      <c r="W2938" s="12" t="s">
        <v>3</v>
      </c>
      <c r="X2938" s="12" t="s">
        <v>2633</v>
      </c>
      <c r="Y2938" s="12" t="s">
        <v>1297</v>
      </c>
      <c r="Z2938" s="12" t="s">
        <v>22810</v>
      </c>
    </row>
    <row r="2939" spans="1:26">
      <c r="A2939" s="12" t="s">
        <v>909</v>
      </c>
      <c r="B2939" s="12" t="s">
        <v>23032</v>
      </c>
      <c r="C2939" s="12" t="s">
        <v>23033</v>
      </c>
      <c r="D2939" s="12" t="s">
        <v>6599</v>
      </c>
      <c r="E2939" s="12" t="s">
        <v>1698</v>
      </c>
      <c r="F2939" s="12" t="s">
        <v>20705</v>
      </c>
      <c r="G2939" s="12" t="s">
        <v>20764</v>
      </c>
      <c r="H2939" s="12" t="s">
        <v>20684</v>
      </c>
      <c r="I2939" s="12" t="s">
        <v>20663</v>
      </c>
      <c r="J2939" s="12" t="s">
        <v>21472</v>
      </c>
      <c r="K2939" s="12" t="s">
        <v>21472</v>
      </c>
      <c r="L2939" s="12" t="s">
        <v>2172</v>
      </c>
      <c r="M2939" s="12" t="s">
        <v>22415</v>
      </c>
      <c r="N2939" s="12" t="s">
        <v>3522</v>
      </c>
      <c r="O2939" s="12" t="s">
        <v>21327</v>
      </c>
      <c r="P2939" s="12" t="s">
        <v>91</v>
      </c>
      <c r="Q2939" s="12" t="s">
        <v>91</v>
      </c>
      <c r="R2939" s="12" t="s">
        <v>2315</v>
      </c>
      <c r="S2939" s="12" t="s">
        <v>23001</v>
      </c>
      <c r="T2939" s="12" t="s">
        <v>23034</v>
      </c>
      <c r="U2939" s="12" t="s">
        <v>3130</v>
      </c>
      <c r="V2939" s="12" t="s">
        <v>371</v>
      </c>
      <c r="W2939" s="12" t="s">
        <v>2</v>
      </c>
      <c r="X2939" s="12" t="s">
        <v>3322</v>
      </c>
      <c r="Y2939" s="12" t="s">
        <v>2322</v>
      </c>
      <c r="Z2939" s="12" t="s">
        <v>23035</v>
      </c>
    </row>
    <row r="2940" spans="1:26">
      <c r="A2940" s="12" t="s">
        <v>909</v>
      </c>
      <c r="B2940" s="12" t="s">
        <v>23036</v>
      </c>
      <c r="C2940" s="12" t="s">
        <v>23037</v>
      </c>
      <c r="D2940" s="12" t="s">
        <v>14831</v>
      </c>
      <c r="E2940" s="12" t="s">
        <v>1698</v>
      </c>
      <c r="F2940" s="12" t="s">
        <v>21472</v>
      </c>
      <c r="G2940" s="12" t="s">
        <v>21472</v>
      </c>
      <c r="H2940" s="12" t="s">
        <v>21472</v>
      </c>
      <c r="I2940" s="12" t="s">
        <v>21472</v>
      </c>
      <c r="J2940" s="12" t="s">
        <v>21472</v>
      </c>
      <c r="K2940" s="12" t="s">
        <v>20879</v>
      </c>
      <c r="L2940" s="12" t="s">
        <v>91</v>
      </c>
      <c r="M2940" s="12" t="s">
        <v>91</v>
      </c>
      <c r="N2940" s="12" t="s">
        <v>91</v>
      </c>
      <c r="O2940" s="12" t="s">
        <v>91</v>
      </c>
      <c r="P2940" s="12" t="s">
        <v>91</v>
      </c>
      <c r="Q2940" s="12" t="s">
        <v>4088</v>
      </c>
      <c r="R2940" s="12" t="s">
        <v>4088</v>
      </c>
      <c r="S2940" s="12" t="s">
        <v>91</v>
      </c>
      <c r="T2940" s="12" t="s">
        <v>22642</v>
      </c>
      <c r="U2940" s="12" t="s">
        <v>371</v>
      </c>
      <c r="V2940" s="12" t="s">
        <v>3522</v>
      </c>
      <c r="W2940" s="12" t="s">
        <v>91</v>
      </c>
      <c r="X2940" s="12" t="s">
        <v>23038</v>
      </c>
      <c r="Y2940" s="12" t="s">
        <v>23038</v>
      </c>
      <c r="Z2940" s="12" t="s">
        <v>91</v>
      </c>
    </row>
    <row r="2941" spans="1:26">
      <c r="A2941" s="12" t="s">
        <v>909</v>
      </c>
      <c r="B2941" s="12" t="s">
        <v>23039</v>
      </c>
      <c r="C2941" s="12" t="s">
        <v>23040</v>
      </c>
      <c r="D2941" s="12" t="s">
        <v>11069</v>
      </c>
      <c r="E2941" s="12" t="s">
        <v>1698</v>
      </c>
      <c r="F2941" s="12" t="s">
        <v>21472</v>
      </c>
      <c r="G2941" s="12" t="s">
        <v>20663</v>
      </c>
      <c r="H2941" s="12" t="s">
        <v>20764</v>
      </c>
      <c r="I2941" s="12" t="s">
        <v>20663</v>
      </c>
      <c r="J2941" s="12" t="s">
        <v>20663</v>
      </c>
      <c r="K2941" s="12" t="s">
        <v>20705</v>
      </c>
      <c r="L2941" s="12" t="s">
        <v>91</v>
      </c>
      <c r="M2941" s="12" t="s">
        <v>21327</v>
      </c>
      <c r="N2941" s="12" t="s">
        <v>375</v>
      </c>
      <c r="O2941" s="12" t="s">
        <v>21327</v>
      </c>
      <c r="P2941" s="12" t="s">
        <v>371</v>
      </c>
      <c r="Q2941" s="12" t="s">
        <v>2315</v>
      </c>
      <c r="R2941" s="12" t="s">
        <v>2697</v>
      </c>
      <c r="S2941" s="12" t="s">
        <v>23041</v>
      </c>
      <c r="T2941" s="12" t="s">
        <v>23042</v>
      </c>
      <c r="U2941" s="12" t="s">
        <v>4088</v>
      </c>
      <c r="V2941" s="12" t="s">
        <v>431</v>
      </c>
      <c r="W2941" s="12" t="s">
        <v>3</v>
      </c>
      <c r="X2941" s="12" t="s">
        <v>2630</v>
      </c>
      <c r="Y2941" s="12" t="s">
        <v>4462</v>
      </c>
      <c r="Z2941" s="12" t="s">
        <v>23043</v>
      </c>
    </row>
    <row r="2942" spans="1:26">
      <c r="A2942" s="12" t="s">
        <v>909</v>
      </c>
      <c r="B2942" s="12" t="s">
        <v>23044</v>
      </c>
      <c r="C2942" s="12" t="s">
        <v>23045</v>
      </c>
      <c r="D2942" s="12" t="s">
        <v>6855</v>
      </c>
      <c r="E2942" s="12" t="s">
        <v>1698</v>
      </c>
      <c r="F2942" s="12" t="s">
        <v>21472</v>
      </c>
      <c r="G2942" s="12" t="s">
        <v>20745</v>
      </c>
      <c r="H2942" s="12" t="s">
        <v>20684</v>
      </c>
      <c r="I2942" s="12" t="s">
        <v>20663</v>
      </c>
      <c r="J2942" s="12" t="s">
        <v>20663</v>
      </c>
      <c r="K2942" s="12" t="s">
        <v>20705</v>
      </c>
      <c r="L2942" s="12" t="s">
        <v>91</v>
      </c>
      <c r="M2942" s="12" t="s">
        <v>21759</v>
      </c>
      <c r="N2942" s="12" t="s">
        <v>3522</v>
      </c>
      <c r="O2942" s="12" t="s">
        <v>379</v>
      </c>
      <c r="P2942" s="12" t="s">
        <v>371</v>
      </c>
      <c r="Q2942" s="12" t="s">
        <v>2172</v>
      </c>
      <c r="R2942" s="12" t="s">
        <v>3664</v>
      </c>
      <c r="S2942" s="12" t="s">
        <v>21580</v>
      </c>
      <c r="T2942" s="12" t="s">
        <v>23046</v>
      </c>
      <c r="U2942" s="12" t="s">
        <v>4088</v>
      </c>
      <c r="V2942" s="12" t="s">
        <v>431</v>
      </c>
      <c r="W2942" s="12" t="s">
        <v>4</v>
      </c>
      <c r="X2942" s="12" t="s">
        <v>5367</v>
      </c>
      <c r="Y2942" s="12" t="s">
        <v>4257</v>
      </c>
      <c r="Z2942" s="12" t="s">
        <v>23047</v>
      </c>
    </row>
    <row r="2943" spans="1:26">
      <c r="A2943" s="12" t="s">
        <v>909</v>
      </c>
      <c r="B2943" s="12" t="s">
        <v>23048</v>
      </c>
      <c r="C2943" s="12" t="s">
        <v>23049</v>
      </c>
      <c r="D2943" s="12" t="s">
        <v>8011</v>
      </c>
      <c r="E2943" s="12" t="s">
        <v>1698</v>
      </c>
      <c r="F2943" s="12" t="s">
        <v>20725</v>
      </c>
      <c r="G2943" s="12" t="s">
        <v>20705</v>
      </c>
      <c r="H2943" s="12" t="s">
        <v>20725</v>
      </c>
      <c r="I2943" s="12" t="s">
        <v>21472</v>
      </c>
      <c r="J2943" s="12" t="s">
        <v>20663</v>
      </c>
      <c r="K2943" s="12" t="s">
        <v>21472</v>
      </c>
      <c r="L2943" s="12" t="s">
        <v>375</v>
      </c>
      <c r="M2943" s="12" t="s">
        <v>21571</v>
      </c>
      <c r="N2943" s="12" t="s">
        <v>375</v>
      </c>
      <c r="O2943" s="12" t="s">
        <v>91</v>
      </c>
      <c r="P2943" s="12" t="s">
        <v>371</v>
      </c>
      <c r="Q2943" s="12" t="s">
        <v>91</v>
      </c>
      <c r="R2943" s="12" t="s">
        <v>375</v>
      </c>
      <c r="S2943" s="12" t="s">
        <v>22624</v>
      </c>
      <c r="T2943" s="12" t="s">
        <v>23050</v>
      </c>
      <c r="U2943" s="12" t="s">
        <v>3130</v>
      </c>
      <c r="V2943" s="12" t="s">
        <v>371</v>
      </c>
      <c r="W2943" s="12" t="s">
        <v>10</v>
      </c>
      <c r="X2943" s="12" t="s">
        <v>6596</v>
      </c>
      <c r="Y2943" s="12" t="s">
        <v>1883</v>
      </c>
      <c r="Z2943" s="12" t="s">
        <v>22877</v>
      </c>
    </row>
    <row r="2944" spans="1:26">
      <c r="A2944" s="12" t="s">
        <v>909</v>
      </c>
      <c r="B2944" s="12" t="s">
        <v>23051</v>
      </c>
      <c r="C2944" s="12" t="s">
        <v>23052</v>
      </c>
      <c r="D2944" s="12" t="s">
        <v>18936</v>
      </c>
      <c r="E2944" s="12" t="s">
        <v>1698</v>
      </c>
      <c r="F2944" s="12" t="s">
        <v>20860</v>
      </c>
      <c r="G2944" s="12" t="s">
        <v>20663</v>
      </c>
      <c r="H2944" s="12" t="s">
        <v>21472</v>
      </c>
      <c r="I2944" s="12" t="s">
        <v>21472</v>
      </c>
      <c r="J2944" s="12" t="s">
        <v>21472</v>
      </c>
      <c r="K2944" s="12" t="s">
        <v>21472</v>
      </c>
      <c r="L2944" s="12" t="s">
        <v>4315</v>
      </c>
      <c r="M2944" s="12" t="s">
        <v>379</v>
      </c>
      <c r="N2944" s="12" t="s">
        <v>91</v>
      </c>
      <c r="O2944" s="12" t="s">
        <v>91</v>
      </c>
      <c r="P2944" s="12" t="s">
        <v>91</v>
      </c>
      <c r="Q2944" s="12" t="s">
        <v>91</v>
      </c>
      <c r="R2944" s="12" t="s">
        <v>2315</v>
      </c>
      <c r="S2944" s="12" t="s">
        <v>23053</v>
      </c>
      <c r="T2944" s="12" t="s">
        <v>91</v>
      </c>
      <c r="U2944" s="12" t="s">
        <v>371</v>
      </c>
      <c r="V2944" s="12" t="s">
        <v>371</v>
      </c>
      <c r="W2944" s="12" t="s">
        <v>10</v>
      </c>
      <c r="X2944" s="12" t="s">
        <v>1226</v>
      </c>
      <c r="Y2944" s="12" t="s">
        <v>2823</v>
      </c>
      <c r="Z2944" s="12" t="s">
        <v>23054</v>
      </c>
    </row>
    <row r="2945" spans="1:26">
      <c r="A2945" s="12" t="s">
        <v>909</v>
      </c>
      <c r="B2945" s="12" t="s">
        <v>23055</v>
      </c>
      <c r="C2945" s="12" t="s">
        <v>23056</v>
      </c>
      <c r="D2945" s="12" t="s">
        <v>6824</v>
      </c>
      <c r="E2945" s="12" t="s">
        <v>1698</v>
      </c>
      <c r="F2945" s="12" t="s">
        <v>20879</v>
      </c>
      <c r="G2945" s="12" t="s">
        <v>21472</v>
      </c>
      <c r="H2945" s="12" t="s">
        <v>21472</v>
      </c>
      <c r="I2945" s="12" t="s">
        <v>21472</v>
      </c>
      <c r="J2945" s="12" t="s">
        <v>21472</v>
      </c>
      <c r="K2945" s="12" t="s">
        <v>21472</v>
      </c>
      <c r="L2945" s="12" t="s">
        <v>2315</v>
      </c>
      <c r="M2945" s="12" t="s">
        <v>91</v>
      </c>
      <c r="N2945" s="12" t="s">
        <v>91</v>
      </c>
      <c r="O2945" s="12" t="s">
        <v>91</v>
      </c>
      <c r="P2945" s="12" t="s">
        <v>91</v>
      </c>
      <c r="Q2945" s="12" t="s">
        <v>91</v>
      </c>
      <c r="R2945" s="12" t="s">
        <v>2315</v>
      </c>
      <c r="S2945" s="12" t="s">
        <v>22445</v>
      </c>
      <c r="T2945" s="12" t="s">
        <v>23057</v>
      </c>
      <c r="U2945" s="12" t="s">
        <v>371</v>
      </c>
      <c r="V2945" s="12" t="s">
        <v>371</v>
      </c>
      <c r="W2945" s="12" t="s">
        <v>3</v>
      </c>
      <c r="X2945" s="12" t="s">
        <v>949</v>
      </c>
      <c r="Y2945" s="12" t="s">
        <v>949</v>
      </c>
      <c r="Z2945" s="12" t="s">
        <v>12937</v>
      </c>
    </row>
    <row r="2946" spans="1:26">
      <c r="A2946" s="12" t="s">
        <v>909</v>
      </c>
      <c r="B2946" s="12" t="s">
        <v>23058</v>
      </c>
      <c r="C2946" s="12" t="s">
        <v>23059</v>
      </c>
      <c r="D2946" s="12" t="s">
        <v>14232</v>
      </c>
      <c r="E2946" s="12" t="s">
        <v>1590</v>
      </c>
      <c r="F2946" s="12" t="s">
        <v>20684</v>
      </c>
      <c r="G2946" s="12" t="s">
        <v>20705</v>
      </c>
      <c r="H2946" s="12" t="s">
        <v>20725</v>
      </c>
      <c r="I2946" s="12" t="s">
        <v>21472</v>
      </c>
      <c r="J2946" s="12" t="s">
        <v>21472</v>
      </c>
      <c r="K2946" s="12" t="s">
        <v>20684</v>
      </c>
      <c r="L2946" s="12" t="s">
        <v>375</v>
      </c>
      <c r="M2946" s="12" t="s">
        <v>21571</v>
      </c>
      <c r="N2946" s="12" t="s">
        <v>2696</v>
      </c>
      <c r="O2946" s="12" t="s">
        <v>91</v>
      </c>
      <c r="P2946" s="12" t="s">
        <v>91</v>
      </c>
      <c r="Q2946" s="12" t="s">
        <v>371</v>
      </c>
      <c r="R2946" s="12" t="s">
        <v>3362</v>
      </c>
      <c r="S2946" s="12" t="s">
        <v>23060</v>
      </c>
      <c r="T2946" s="12" t="s">
        <v>22726</v>
      </c>
      <c r="U2946" s="12" t="s">
        <v>371</v>
      </c>
      <c r="V2946" s="12" t="s">
        <v>3129</v>
      </c>
      <c r="W2946" s="12" t="s">
        <v>2</v>
      </c>
      <c r="X2946" s="12" t="s">
        <v>3472</v>
      </c>
      <c r="Y2946" s="12" t="s">
        <v>3504</v>
      </c>
      <c r="Z2946" s="12" t="s">
        <v>23061</v>
      </c>
    </row>
    <row r="2947" spans="1:26">
      <c r="A2947" s="12" t="s">
        <v>909</v>
      </c>
      <c r="B2947" s="12" t="s">
        <v>23062</v>
      </c>
      <c r="C2947" s="12" t="s">
        <v>23063</v>
      </c>
      <c r="D2947" s="12" t="s">
        <v>4819</v>
      </c>
      <c r="E2947" s="12" t="s">
        <v>1590</v>
      </c>
      <c r="F2947" s="12" t="s">
        <v>20663</v>
      </c>
      <c r="G2947" s="12" t="s">
        <v>20705</v>
      </c>
      <c r="H2947" s="12" t="s">
        <v>20725</v>
      </c>
      <c r="I2947" s="12" t="s">
        <v>20684</v>
      </c>
      <c r="J2947" s="12" t="s">
        <v>20663</v>
      </c>
      <c r="K2947" s="12" t="s">
        <v>21472</v>
      </c>
      <c r="L2947" s="12" t="s">
        <v>371</v>
      </c>
      <c r="M2947" s="12" t="s">
        <v>379</v>
      </c>
      <c r="N2947" s="12" t="s">
        <v>2696</v>
      </c>
      <c r="O2947" s="12" t="s">
        <v>21327</v>
      </c>
      <c r="P2947" s="12" t="s">
        <v>371</v>
      </c>
      <c r="Q2947" s="12" t="s">
        <v>91</v>
      </c>
      <c r="R2947" s="12" t="s">
        <v>3362</v>
      </c>
      <c r="S2947" s="12" t="s">
        <v>23064</v>
      </c>
      <c r="T2947" s="12" t="s">
        <v>23065</v>
      </c>
      <c r="U2947" s="12" t="s">
        <v>5802</v>
      </c>
      <c r="V2947" s="12" t="s">
        <v>371</v>
      </c>
      <c r="W2947" s="12" t="s">
        <v>2</v>
      </c>
      <c r="X2947" s="12" t="s">
        <v>3191</v>
      </c>
      <c r="Y2947" s="12" t="s">
        <v>3013</v>
      </c>
      <c r="Z2947" s="12" t="s">
        <v>23028</v>
      </c>
    </row>
    <row r="2948" spans="1:26">
      <c r="A2948" s="12" t="s">
        <v>909</v>
      </c>
      <c r="B2948" s="12" t="s">
        <v>23066</v>
      </c>
      <c r="C2948" s="12" t="s">
        <v>23067</v>
      </c>
      <c r="D2948" s="12" t="s">
        <v>7234</v>
      </c>
      <c r="E2948" s="12" t="s">
        <v>1590</v>
      </c>
      <c r="F2948" s="12" t="s">
        <v>20705</v>
      </c>
      <c r="G2948" s="12" t="s">
        <v>20705</v>
      </c>
      <c r="H2948" s="12" t="s">
        <v>20684</v>
      </c>
      <c r="I2948" s="12" t="s">
        <v>21472</v>
      </c>
      <c r="J2948" s="12" t="s">
        <v>20684</v>
      </c>
      <c r="K2948" s="12" t="s">
        <v>20663</v>
      </c>
      <c r="L2948" s="12" t="s">
        <v>2172</v>
      </c>
      <c r="M2948" s="12" t="s">
        <v>21571</v>
      </c>
      <c r="N2948" s="12" t="s">
        <v>371</v>
      </c>
      <c r="O2948" s="12" t="s">
        <v>91</v>
      </c>
      <c r="P2948" s="12" t="s">
        <v>371</v>
      </c>
      <c r="Q2948" s="12" t="s">
        <v>371</v>
      </c>
      <c r="R2948" s="12" t="s">
        <v>5802</v>
      </c>
      <c r="S2948" s="12" t="s">
        <v>22285</v>
      </c>
      <c r="T2948" s="12" t="s">
        <v>23068</v>
      </c>
      <c r="U2948" s="12" t="s">
        <v>3129</v>
      </c>
      <c r="V2948" s="12" t="s">
        <v>3523</v>
      </c>
      <c r="W2948" s="12" t="s">
        <v>10</v>
      </c>
      <c r="X2948" s="12" t="s">
        <v>1149</v>
      </c>
      <c r="Y2948" s="12" t="s">
        <v>1273</v>
      </c>
      <c r="Z2948" s="12" t="s">
        <v>23069</v>
      </c>
    </row>
    <row r="2949" spans="1:26">
      <c r="A2949" s="12" t="s">
        <v>909</v>
      </c>
      <c r="B2949" s="12" t="s">
        <v>23070</v>
      </c>
      <c r="C2949" s="12" t="s">
        <v>23071</v>
      </c>
      <c r="D2949" s="12" t="s">
        <v>13807</v>
      </c>
      <c r="E2949" s="12" t="s">
        <v>1590</v>
      </c>
      <c r="F2949" s="12" t="s">
        <v>20684</v>
      </c>
      <c r="G2949" s="12" t="s">
        <v>20745</v>
      </c>
      <c r="H2949" s="12" t="s">
        <v>20684</v>
      </c>
      <c r="I2949" s="12" t="s">
        <v>21472</v>
      </c>
      <c r="J2949" s="12" t="s">
        <v>20684</v>
      </c>
      <c r="K2949" s="12" t="s">
        <v>21472</v>
      </c>
      <c r="L2949" s="12" t="s">
        <v>375</v>
      </c>
      <c r="M2949" s="12" t="s">
        <v>21288</v>
      </c>
      <c r="N2949" s="12" t="s">
        <v>371</v>
      </c>
      <c r="O2949" s="12" t="s">
        <v>91</v>
      </c>
      <c r="P2949" s="12" t="s">
        <v>371</v>
      </c>
      <c r="Q2949" s="12" t="s">
        <v>91</v>
      </c>
      <c r="R2949" s="12" t="s">
        <v>5802</v>
      </c>
      <c r="S2949" s="12" t="s">
        <v>21372</v>
      </c>
      <c r="T2949" s="12" t="s">
        <v>22322</v>
      </c>
      <c r="U2949" s="12" t="s">
        <v>3129</v>
      </c>
      <c r="V2949" s="12" t="s">
        <v>371</v>
      </c>
      <c r="W2949" s="12" t="s">
        <v>3</v>
      </c>
      <c r="X2949" s="12" t="s">
        <v>1126</v>
      </c>
      <c r="Y2949" s="12" t="s">
        <v>1320</v>
      </c>
      <c r="Z2949" s="12" t="s">
        <v>22867</v>
      </c>
    </row>
    <row r="2950" spans="1:26">
      <c r="A2950" s="12" t="s">
        <v>909</v>
      </c>
      <c r="B2950" s="12" t="s">
        <v>23072</v>
      </c>
      <c r="C2950" s="12" t="s">
        <v>23073</v>
      </c>
      <c r="D2950" s="12" t="s">
        <v>13532</v>
      </c>
      <c r="E2950" s="12" t="s">
        <v>1590</v>
      </c>
      <c r="F2950" s="12" t="s">
        <v>21472</v>
      </c>
      <c r="G2950" s="12" t="s">
        <v>20745</v>
      </c>
      <c r="H2950" s="12" t="s">
        <v>20705</v>
      </c>
      <c r="I2950" s="12" t="s">
        <v>20663</v>
      </c>
      <c r="J2950" s="12" t="s">
        <v>20663</v>
      </c>
      <c r="K2950" s="12" t="s">
        <v>20663</v>
      </c>
      <c r="L2950" s="12" t="s">
        <v>91</v>
      </c>
      <c r="M2950" s="12" t="s">
        <v>470</v>
      </c>
      <c r="N2950" s="12" t="s">
        <v>371</v>
      </c>
      <c r="O2950" s="12" t="s">
        <v>21327</v>
      </c>
      <c r="P2950" s="12" t="s">
        <v>371</v>
      </c>
      <c r="Q2950" s="12" t="s">
        <v>371</v>
      </c>
      <c r="R2950" s="12" t="s">
        <v>2418</v>
      </c>
      <c r="S2950" s="12" t="s">
        <v>22901</v>
      </c>
      <c r="T2950" s="12" t="s">
        <v>23074</v>
      </c>
      <c r="U2950" s="12" t="s">
        <v>3129</v>
      </c>
      <c r="V2950" s="12" t="s">
        <v>3523</v>
      </c>
      <c r="W2950" s="12" t="s">
        <v>10</v>
      </c>
      <c r="X2950" s="12" t="s">
        <v>921</v>
      </c>
      <c r="Y2950" s="12" t="s">
        <v>2330</v>
      </c>
      <c r="Z2950" s="12" t="s">
        <v>23075</v>
      </c>
    </row>
    <row r="2951" spans="1:26">
      <c r="A2951" s="12" t="s">
        <v>909</v>
      </c>
      <c r="B2951" s="12" t="s">
        <v>23076</v>
      </c>
      <c r="C2951" s="12" t="s">
        <v>23077</v>
      </c>
      <c r="D2951" s="12" t="s">
        <v>5769</v>
      </c>
      <c r="E2951" s="12" t="s">
        <v>1590</v>
      </c>
      <c r="F2951" s="12" t="s">
        <v>20803</v>
      </c>
      <c r="G2951" s="12" t="s">
        <v>20663</v>
      </c>
      <c r="H2951" s="12" t="s">
        <v>21472</v>
      </c>
      <c r="I2951" s="12" t="s">
        <v>21472</v>
      </c>
      <c r="J2951" s="12" t="s">
        <v>21472</v>
      </c>
      <c r="K2951" s="12" t="s">
        <v>20684</v>
      </c>
      <c r="L2951" s="12" t="s">
        <v>4481</v>
      </c>
      <c r="M2951" s="12" t="s">
        <v>379</v>
      </c>
      <c r="N2951" s="12" t="s">
        <v>91</v>
      </c>
      <c r="O2951" s="12" t="s">
        <v>91</v>
      </c>
      <c r="P2951" s="12" t="s">
        <v>91</v>
      </c>
      <c r="Q2951" s="12" t="s">
        <v>371</v>
      </c>
      <c r="R2951" s="12" t="s">
        <v>3129</v>
      </c>
      <c r="S2951" s="12" t="s">
        <v>23078</v>
      </c>
      <c r="T2951" s="12" t="s">
        <v>23079</v>
      </c>
      <c r="U2951" s="12" t="s">
        <v>371</v>
      </c>
      <c r="V2951" s="12" t="s">
        <v>3129</v>
      </c>
      <c r="W2951" s="12" t="s">
        <v>10</v>
      </c>
      <c r="X2951" s="12" t="s">
        <v>2364</v>
      </c>
      <c r="Y2951" s="12" t="s">
        <v>3701</v>
      </c>
      <c r="Z2951" s="12" t="s">
        <v>23080</v>
      </c>
    </row>
    <row r="2952" spans="1:26">
      <c r="A2952" s="12" t="s">
        <v>909</v>
      </c>
      <c r="B2952" s="12" t="s">
        <v>23081</v>
      </c>
      <c r="C2952" s="12" t="s">
        <v>23082</v>
      </c>
      <c r="D2952" s="12" t="s">
        <v>6738</v>
      </c>
      <c r="E2952" s="12" t="s">
        <v>1590</v>
      </c>
      <c r="F2952" s="12" t="s">
        <v>20784</v>
      </c>
      <c r="G2952" s="12" t="s">
        <v>20663</v>
      </c>
      <c r="H2952" s="12" t="s">
        <v>20663</v>
      </c>
      <c r="I2952" s="12" t="s">
        <v>20663</v>
      </c>
      <c r="J2952" s="12" t="s">
        <v>21472</v>
      </c>
      <c r="K2952" s="12" t="s">
        <v>20663</v>
      </c>
      <c r="L2952" s="12" t="s">
        <v>371</v>
      </c>
      <c r="M2952" s="12" t="s">
        <v>21327</v>
      </c>
      <c r="N2952" s="12" t="s">
        <v>371</v>
      </c>
      <c r="O2952" s="12" t="s">
        <v>21327</v>
      </c>
      <c r="P2952" s="12" t="s">
        <v>91</v>
      </c>
      <c r="Q2952" s="12" t="s">
        <v>371</v>
      </c>
      <c r="R2952" s="12" t="s">
        <v>371</v>
      </c>
      <c r="S2952" s="12" t="s">
        <v>21729</v>
      </c>
      <c r="T2952" s="12" t="s">
        <v>91</v>
      </c>
      <c r="U2952" s="12" t="s">
        <v>3523</v>
      </c>
      <c r="V2952" s="12" t="s">
        <v>3523</v>
      </c>
      <c r="W2952" s="12" t="s">
        <v>3</v>
      </c>
      <c r="X2952" s="12" t="s">
        <v>949</v>
      </c>
      <c r="Y2952" s="12" t="s">
        <v>949</v>
      </c>
      <c r="Z2952" s="12" t="s">
        <v>12937</v>
      </c>
    </row>
    <row r="2953" spans="1:26">
      <c r="A2953" s="12" t="s">
        <v>909</v>
      </c>
      <c r="B2953" s="12" t="s">
        <v>23083</v>
      </c>
      <c r="C2953" s="12" t="s">
        <v>23084</v>
      </c>
      <c r="D2953" s="12" t="s">
        <v>6092</v>
      </c>
      <c r="E2953" s="12" t="s">
        <v>1590</v>
      </c>
      <c r="F2953" s="12" t="s">
        <v>20725</v>
      </c>
      <c r="G2953" s="12" t="s">
        <v>20764</v>
      </c>
      <c r="H2953" s="12" t="s">
        <v>20663</v>
      </c>
      <c r="I2953" s="12" t="s">
        <v>21472</v>
      </c>
      <c r="J2953" s="12" t="s">
        <v>21472</v>
      </c>
      <c r="K2953" s="12" t="s">
        <v>21472</v>
      </c>
      <c r="L2953" s="12" t="s">
        <v>431</v>
      </c>
      <c r="M2953" s="12" t="s">
        <v>374</v>
      </c>
      <c r="N2953" s="12" t="s">
        <v>371</v>
      </c>
      <c r="O2953" s="12" t="s">
        <v>91</v>
      </c>
      <c r="P2953" s="12" t="s">
        <v>91</v>
      </c>
      <c r="Q2953" s="12" t="s">
        <v>91</v>
      </c>
      <c r="R2953" s="12" t="s">
        <v>2418</v>
      </c>
      <c r="S2953" s="12" t="s">
        <v>22943</v>
      </c>
      <c r="T2953" s="12" t="s">
        <v>22726</v>
      </c>
      <c r="U2953" s="12" t="s">
        <v>371</v>
      </c>
      <c r="V2953" s="12" t="s">
        <v>371</v>
      </c>
      <c r="W2953" s="12" t="s">
        <v>3</v>
      </c>
      <c r="X2953" s="12" t="s">
        <v>3784</v>
      </c>
      <c r="Y2953" s="12" t="s">
        <v>1220</v>
      </c>
      <c r="Z2953" s="12" t="s">
        <v>23085</v>
      </c>
    </row>
    <row r="2954" spans="1:26">
      <c r="A2954" s="12" t="s">
        <v>909</v>
      </c>
      <c r="B2954" s="12" t="s">
        <v>23086</v>
      </c>
      <c r="C2954" s="12" t="s">
        <v>23087</v>
      </c>
      <c r="D2954" s="12" t="s">
        <v>4096</v>
      </c>
      <c r="E2954" s="12" t="s">
        <v>1590</v>
      </c>
      <c r="F2954" s="12" t="s">
        <v>20663</v>
      </c>
      <c r="G2954" s="12" t="s">
        <v>20745</v>
      </c>
      <c r="H2954" s="12" t="s">
        <v>20705</v>
      </c>
      <c r="I2954" s="12" t="s">
        <v>20663</v>
      </c>
      <c r="J2954" s="12" t="s">
        <v>21472</v>
      </c>
      <c r="K2954" s="12" t="s">
        <v>20663</v>
      </c>
      <c r="L2954" s="12" t="s">
        <v>3522</v>
      </c>
      <c r="M2954" s="12" t="s">
        <v>470</v>
      </c>
      <c r="N2954" s="12" t="s">
        <v>2172</v>
      </c>
      <c r="O2954" s="12" t="s">
        <v>379</v>
      </c>
      <c r="P2954" s="12" t="s">
        <v>91</v>
      </c>
      <c r="Q2954" s="12" t="s">
        <v>371</v>
      </c>
      <c r="R2954" s="12" t="s">
        <v>4315</v>
      </c>
      <c r="S2954" s="12" t="s">
        <v>23088</v>
      </c>
      <c r="T2954" s="12" t="s">
        <v>22987</v>
      </c>
      <c r="U2954" s="12" t="s">
        <v>3523</v>
      </c>
      <c r="V2954" s="12" t="s">
        <v>3523</v>
      </c>
      <c r="W2954" s="12" t="s">
        <v>10</v>
      </c>
      <c r="X2954" s="12" t="s">
        <v>3370</v>
      </c>
      <c r="Y2954" s="12" t="s">
        <v>2225</v>
      </c>
      <c r="Z2954" s="12" t="s">
        <v>23089</v>
      </c>
    </row>
    <row r="2955" spans="1:26">
      <c r="A2955" s="12" t="s">
        <v>909</v>
      </c>
      <c r="B2955" s="12" t="s">
        <v>23090</v>
      </c>
      <c r="C2955" s="12" t="s">
        <v>23091</v>
      </c>
      <c r="D2955" s="12" t="s">
        <v>6174</v>
      </c>
      <c r="E2955" s="12" t="s">
        <v>1590</v>
      </c>
      <c r="F2955" s="12" t="s">
        <v>20745</v>
      </c>
      <c r="G2955" s="12" t="s">
        <v>20705</v>
      </c>
      <c r="H2955" s="12" t="s">
        <v>20663</v>
      </c>
      <c r="I2955" s="12" t="s">
        <v>20663</v>
      </c>
      <c r="J2955" s="12" t="s">
        <v>20663</v>
      </c>
      <c r="K2955" s="12" t="s">
        <v>21472</v>
      </c>
      <c r="L2955" s="12" t="s">
        <v>3663</v>
      </c>
      <c r="M2955" s="12" t="s">
        <v>21178</v>
      </c>
      <c r="N2955" s="12" t="s">
        <v>3522</v>
      </c>
      <c r="O2955" s="12" t="s">
        <v>21327</v>
      </c>
      <c r="P2955" s="12" t="s">
        <v>371</v>
      </c>
      <c r="Q2955" s="12" t="s">
        <v>91</v>
      </c>
      <c r="R2955" s="12" t="s">
        <v>3362</v>
      </c>
      <c r="S2955" s="12" t="s">
        <v>23092</v>
      </c>
      <c r="T2955" s="12" t="s">
        <v>22540</v>
      </c>
      <c r="U2955" s="12" t="s">
        <v>3129</v>
      </c>
      <c r="V2955" s="12" t="s">
        <v>371</v>
      </c>
      <c r="W2955" s="12" t="s">
        <v>3</v>
      </c>
      <c r="X2955" s="12" t="s">
        <v>1425</v>
      </c>
      <c r="Y2955" s="12" t="s">
        <v>4428</v>
      </c>
      <c r="Z2955" s="12" t="s">
        <v>23093</v>
      </c>
    </row>
    <row r="2956" spans="1:26">
      <c r="A2956" s="12" t="s">
        <v>909</v>
      </c>
      <c r="B2956" s="12" t="s">
        <v>23094</v>
      </c>
      <c r="C2956" s="12" t="s">
        <v>23095</v>
      </c>
      <c r="D2956" s="12" t="s">
        <v>8090</v>
      </c>
      <c r="E2956" s="12" t="s">
        <v>1590</v>
      </c>
      <c r="F2956" s="12" t="s">
        <v>20784</v>
      </c>
      <c r="G2956" s="12" t="s">
        <v>20663</v>
      </c>
      <c r="H2956" s="12" t="s">
        <v>20684</v>
      </c>
      <c r="I2956" s="12" t="s">
        <v>21472</v>
      </c>
      <c r="J2956" s="12" t="s">
        <v>21472</v>
      </c>
      <c r="K2956" s="12" t="s">
        <v>20663</v>
      </c>
      <c r="L2956" s="12" t="s">
        <v>371</v>
      </c>
      <c r="M2956" s="12" t="s">
        <v>21327</v>
      </c>
      <c r="N2956" s="12" t="s">
        <v>371</v>
      </c>
      <c r="O2956" s="12" t="s">
        <v>91</v>
      </c>
      <c r="P2956" s="12" t="s">
        <v>91</v>
      </c>
      <c r="Q2956" s="12" t="s">
        <v>371</v>
      </c>
      <c r="R2956" s="12" t="s">
        <v>371</v>
      </c>
      <c r="S2956" s="12" t="s">
        <v>22566</v>
      </c>
      <c r="T2956" s="12" t="s">
        <v>91</v>
      </c>
      <c r="U2956" s="12" t="s">
        <v>371</v>
      </c>
      <c r="V2956" s="12" t="s">
        <v>3523</v>
      </c>
      <c r="W2956" s="12" t="s">
        <v>3</v>
      </c>
      <c r="X2956" s="12" t="s">
        <v>949</v>
      </c>
      <c r="Y2956" s="12" t="s">
        <v>949</v>
      </c>
      <c r="Z2956" s="12" t="s">
        <v>12937</v>
      </c>
    </row>
    <row r="2957" spans="1:26">
      <c r="A2957" s="12" t="s">
        <v>909</v>
      </c>
      <c r="B2957" s="12" t="s">
        <v>23096</v>
      </c>
      <c r="C2957" s="12" t="s">
        <v>23097</v>
      </c>
      <c r="D2957" s="12" t="s">
        <v>7913</v>
      </c>
      <c r="E2957" s="12" t="s">
        <v>1590</v>
      </c>
      <c r="F2957" s="12" t="s">
        <v>20764</v>
      </c>
      <c r="G2957" s="12" t="s">
        <v>20725</v>
      </c>
      <c r="H2957" s="12" t="s">
        <v>20663</v>
      </c>
      <c r="I2957" s="12" t="s">
        <v>21472</v>
      </c>
      <c r="J2957" s="12" t="s">
        <v>21472</v>
      </c>
      <c r="K2957" s="12" t="s">
        <v>21472</v>
      </c>
      <c r="L2957" s="12" t="s">
        <v>371</v>
      </c>
      <c r="M2957" s="12" t="s">
        <v>21078</v>
      </c>
      <c r="N2957" s="12" t="s">
        <v>371</v>
      </c>
      <c r="O2957" s="12" t="s">
        <v>91</v>
      </c>
      <c r="P2957" s="12" t="s">
        <v>91</v>
      </c>
      <c r="Q2957" s="12" t="s">
        <v>91</v>
      </c>
      <c r="R2957" s="12" t="s">
        <v>3523</v>
      </c>
      <c r="S2957" s="12" t="s">
        <v>22920</v>
      </c>
      <c r="T2957" s="12" t="s">
        <v>22738</v>
      </c>
      <c r="U2957" s="12" t="s">
        <v>371</v>
      </c>
      <c r="V2957" s="12" t="s">
        <v>371</v>
      </c>
      <c r="W2957" s="12" t="s">
        <v>3</v>
      </c>
      <c r="X2957" s="12" t="s">
        <v>2037</v>
      </c>
      <c r="Y2957" s="12" t="s">
        <v>1232</v>
      </c>
      <c r="Z2957" s="12" t="s">
        <v>23098</v>
      </c>
    </row>
    <row r="2958" spans="1:26">
      <c r="A2958" s="12" t="s">
        <v>909</v>
      </c>
      <c r="B2958" s="12" t="s">
        <v>23099</v>
      </c>
      <c r="C2958" s="12" t="s">
        <v>23100</v>
      </c>
      <c r="D2958" s="12" t="s">
        <v>8651</v>
      </c>
      <c r="E2958" s="12" t="s">
        <v>1590</v>
      </c>
      <c r="F2958" s="12" t="s">
        <v>20725</v>
      </c>
      <c r="G2958" s="12" t="s">
        <v>20705</v>
      </c>
      <c r="H2958" s="12" t="s">
        <v>20705</v>
      </c>
      <c r="I2958" s="12" t="s">
        <v>21472</v>
      </c>
      <c r="J2958" s="12" t="s">
        <v>20663</v>
      </c>
      <c r="K2958" s="12" t="s">
        <v>21472</v>
      </c>
      <c r="L2958" s="12" t="s">
        <v>375</v>
      </c>
      <c r="M2958" s="12" t="s">
        <v>21178</v>
      </c>
      <c r="N2958" s="12" t="s">
        <v>371</v>
      </c>
      <c r="O2958" s="12" t="s">
        <v>91</v>
      </c>
      <c r="P2958" s="12" t="s">
        <v>371</v>
      </c>
      <c r="Q2958" s="12" t="s">
        <v>91</v>
      </c>
      <c r="R2958" s="12" t="s">
        <v>5802</v>
      </c>
      <c r="S2958" s="12" t="s">
        <v>23101</v>
      </c>
      <c r="T2958" s="12" t="s">
        <v>23102</v>
      </c>
      <c r="U2958" s="12" t="s">
        <v>3523</v>
      </c>
      <c r="V2958" s="12" t="s">
        <v>371</v>
      </c>
      <c r="W2958" s="12" t="s">
        <v>3</v>
      </c>
      <c r="X2958" s="12" t="s">
        <v>2225</v>
      </c>
      <c r="Y2958" s="12" t="s">
        <v>2630</v>
      </c>
      <c r="Z2958" s="12" t="s">
        <v>23103</v>
      </c>
    </row>
    <row r="2959" spans="1:26">
      <c r="A2959" s="12" t="s">
        <v>909</v>
      </c>
      <c r="B2959" s="12" t="s">
        <v>23104</v>
      </c>
      <c r="C2959" s="12" t="s">
        <v>23105</v>
      </c>
      <c r="D2959" s="12" t="s">
        <v>6103</v>
      </c>
      <c r="E2959" s="12" t="s">
        <v>1590</v>
      </c>
      <c r="F2959" s="12" t="s">
        <v>20725</v>
      </c>
      <c r="G2959" s="12" t="s">
        <v>20764</v>
      </c>
      <c r="H2959" s="12" t="s">
        <v>21472</v>
      </c>
      <c r="I2959" s="12" t="s">
        <v>20663</v>
      </c>
      <c r="J2959" s="12" t="s">
        <v>21472</v>
      </c>
      <c r="K2959" s="12" t="s">
        <v>21472</v>
      </c>
      <c r="L2959" s="12" t="s">
        <v>431</v>
      </c>
      <c r="M2959" s="12" t="s">
        <v>21024</v>
      </c>
      <c r="N2959" s="12" t="s">
        <v>91</v>
      </c>
      <c r="O2959" s="12" t="s">
        <v>21327</v>
      </c>
      <c r="P2959" s="12" t="s">
        <v>91</v>
      </c>
      <c r="Q2959" s="12" t="s">
        <v>91</v>
      </c>
      <c r="R2959" s="12" t="s">
        <v>3129</v>
      </c>
      <c r="S2959" s="12" t="s">
        <v>21878</v>
      </c>
      <c r="T2959" s="12" t="s">
        <v>22642</v>
      </c>
      <c r="U2959" s="12" t="s">
        <v>3523</v>
      </c>
      <c r="V2959" s="12" t="s">
        <v>371</v>
      </c>
      <c r="W2959" s="12" t="s">
        <v>3</v>
      </c>
      <c r="X2959" s="12" t="s">
        <v>1383</v>
      </c>
      <c r="Y2959" s="12" t="s">
        <v>2350</v>
      </c>
      <c r="Z2959" s="12" t="s">
        <v>23106</v>
      </c>
    </row>
    <row r="2960" spans="1:26">
      <c r="A2960" s="12" t="s">
        <v>909</v>
      </c>
      <c r="B2960" s="12" t="s">
        <v>23107</v>
      </c>
      <c r="C2960" s="12" t="s">
        <v>23108</v>
      </c>
      <c r="D2960" s="12" t="s">
        <v>4924</v>
      </c>
      <c r="E2960" s="12" t="s">
        <v>1590</v>
      </c>
      <c r="F2960" s="12" t="s">
        <v>20684</v>
      </c>
      <c r="G2960" s="12" t="s">
        <v>20725</v>
      </c>
      <c r="H2960" s="12" t="s">
        <v>20705</v>
      </c>
      <c r="I2960" s="12" t="s">
        <v>20663</v>
      </c>
      <c r="J2960" s="12" t="s">
        <v>21472</v>
      </c>
      <c r="K2960" s="12" t="s">
        <v>20663</v>
      </c>
      <c r="L2960" s="12" t="s">
        <v>375</v>
      </c>
      <c r="M2960" s="12" t="s">
        <v>21078</v>
      </c>
      <c r="N2960" s="12" t="s">
        <v>2172</v>
      </c>
      <c r="O2960" s="12" t="s">
        <v>379</v>
      </c>
      <c r="P2960" s="12" t="s">
        <v>91</v>
      </c>
      <c r="Q2960" s="12" t="s">
        <v>371</v>
      </c>
      <c r="R2960" s="12" t="s">
        <v>2418</v>
      </c>
      <c r="S2960" s="12" t="s">
        <v>21715</v>
      </c>
      <c r="T2960" s="12" t="s">
        <v>23109</v>
      </c>
      <c r="U2960" s="12" t="s">
        <v>3523</v>
      </c>
      <c r="V2960" s="12" t="s">
        <v>3523</v>
      </c>
      <c r="W2960" s="12" t="s">
        <v>3</v>
      </c>
      <c r="X2960" s="12" t="s">
        <v>1244</v>
      </c>
      <c r="Y2960" s="12" t="s">
        <v>2653</v>
      </c>
      <c r="Z2960" s="12" t="s">
        <v>23110</v>
      </c>
    </row>
    <row r="2961" spans="1:26">
      <c r="A2961" s="12" t="s">
        <v>909</v>
      </c>
      <c r="B2961" s="12" t="s">
        <v>23111</v>
      </c>
      <c r="C2961" s="12" t="s">
        <v>23112</v>
      </c>
      <c r="D2961" s="12" t="s">
        <v>10347</v>
      </c>
      <c r="E2961" s="12" t="s">
        <v>1590</v>
      </c>
      <c r="F2961" s="12" t="s">
        <v>20684</v>
      </c>
      <c r="G2961" s="12" t="s">
        <v>20745</v>
      </c>
      <c r="H2961" s="12" t="s">
        <v>20684</v>
      </c>
      <c r="I2961" s="12" t="s">
        <v>20684</v>
      </c>
      <c r="J2961" s="12" t="s">
        <v>21472</v>
      </c>
      <c r="K2961" s="12" t="s">
        <v>21472</v>
      </c>
      <c r="L2961" s="12" t="s">
        <v>3522</v>
      </c>
      <c r="M2961" s="12" t="s">
        <v>21054</v>
      </c>
      <c r="N2961" s="12" t="s">
        <v>375</v>
      </c>
      <c r="O2961" s="12" t="s">
        <v>374</v>
      </c>
      <c r="P2961" s="12" t="s">
        <v>91</v>
      </c>
      <c r="Q2961" s="12" t="s">
        <v>91</v>
      </c>
      <c r="R2961" s="12" t="s">
        <v>3804</v>
      </c>
      <c r="S2961" s="12" t="s">
        <v>23113</v>
      </c>
      <c r="T2961" s="12" t="s">
        <v>22286</v>
      </c>
      <c r="U2961" s="12" t="s">
        <v>3129</v>
      </c>
      <c r="V2961" s="12" t="s">
        <v>371</v>
      </c>
      <c r="W2961" s="12" t="s">
        <v>3</v>
      </c>
      <c r="X2961" s="12" t="s">
        <v>5405</v>
      </c>
      <c r="Y2961" s="12" t="s">
        <v>2572</v>
      </c>
      <c r="Z2961" s="12" t="s">
        <v>23114</v>
      </c>
    </row>
    <row r="2962" spans="1:26">
      <c r="A2962" s="12" t="s">
        <v>909</v>
      </c>
      <c r="B2962" s="12" t="s">
        <v>23115</v>
      </c>
      <c r="C2962" s="12" t="s">
        <v>23116</v>
      </c>
      <c r="D2962" s="12" t="s">
        <v>12643</v>
      </c>
      <c r="E2962" s="12" t="s">
        <v>1590</v>
      </c>
      <c r="F2962" s="12" t="s">
        <v>21472</v>
      </c>
      <c r="G2962" s="12" t="s">
        <v>21472</v>
      </c>
      <c r="H2962" s="12" t="s">
        <v>21472</v>
      </c>
      <c r="I2962" s="12" t="s">
        <v>21472</v>
      </c>
      <c r="J2962" s="12" t="s">
        <v>21472</v>
      </c>
      <c r="K2962" s="12" t="s">
        <v>20860</v>
      </c>
      <c r="L2962" s="12" t="s">
        <v>91</v>
      </c>
      <c r="M2962" s="12" t="s">
        <v>91</v>
      </c>
      <c r="N2962" s="12" t="s">
        <v>91</v>
      </c>
      <c r="O2962" s="12" t="s">
        <v>91</v>
      </c>
      <c r="P2962" s="12" t="s">
        <v>91</v>
      </c>
      <c r="Q2962" s="12" t="s">
        <v>5802</v>
      </c>
      <c r="R2962" s="12" t="s">
        <v>5802</v>
      </c>
      <c r="S2962" s="12" t="s">
        <v>91</v>
      </c>
      <c r="T2962" s="12" t="s">
        <v>21373</v>
      </c>
      <c r="U2962" s="12" t="s">
        <v>371</v>
      </c>
      <c r="V2962" s="12" t="s">
        <v>3522</v>
      </c>
      <c r="W2962" s="12" t="s">
        <v>91</v>
      </c>
      <c r="X2962" s="12" t="s">
        <v>23117</v>
      </c>
      <c r="Y2962" s="12" t="s">
        <v>23117</v>
      </c>
      <c r="Z2962" s="12" t="s">
        <v>91</v>
      </c>
    </row>
    <row r="2963" spans="1:26">
      <c r="A2963" s="12" t="s">
        <v>909</v>
      </c>
      <c r="B2963" s="12" t="s">
        <v>23118</v>
      </c>
      <c r="C2963" s="12" t="s">
        <v>23119</v>
      </c>
      <c r="D2963" s="12" t="s">
        <v>10845</v>
      </c>
      <c r="E2963" s="12" t="s">
        <v>1590</v>
      </c>
      <c r="F2963" s="12" t="s">
        <v>20705</v>
      </c>
      <c r="G2963" s="12" t="s">
        <v>20725</v>
      </c>
      <c r="H2963" s="12" t="s">
        <v>20663</v>
      </c>
      <c r="I2963" s="12" t="s">
        <v>21472</v>
      </c>
      <c r="J2963" s="12" t="s">
        <v>20663</v>
      </c>
      <c r="K2963" s="12" t="s">
        <v>20684</v>
      </c>
      <c r="L2963" s="12" t="s">
        <v>371</v>
      </c>
      <c r="M2963" s="12" t="s">
        <v>379</v>
      </c>
      <c r="N2963" s="12" t="s">
        <v>371</v>
      </c>
      <c r="O2963" s="12" t="s">
        <v>91</v>
      </c>
      <c r="P2963" s="12" t="s">
        <v>371</v>
      </c>
      <c r="Q2963" s="12" t="s">
        <v>375</v>
      </c>
      <c r="R2963" s="12" t="s">
        <v>3804</v>
      </c>
      <c r="S2963" s="12" t="s">
        <v>23120</v>
      </c>
      <c r="T2963" s="12" t="s">
        <v>22160</v>
      </c>
      <c r="U2963" s="12" t="s">
        <v>3523</v>
      </c>
      <c r="V2963" s="12" t="s">
        <v>3129</v>
      </c>
      <c r="W2963" s="12" t="s">
        <v>10</v>
      </c>
      <c r="X2963" s="12" t="s">
        <v>2542</v>
      </c>
      <c r="Y2963" s="12" t="s">
        <v>1343</v>
      </c>
      <c r="Z2963" s="12" t="s">
        <v>23121</v>
      </c>
    </row>
    <row r="2964" spans="1:26">
      <c r="A2964" s="12" t="s">
        <v>909</v>
      </c>
      <c r="B2964" s="12" t="s">
        <v>23122</v>
      </c>
      <c r="C2964" s="12" t="s">
        <v>23123</v>
      </c>
      <c r="D2964" s="12" t="s">
        <v>7647</v>
      </c>
      <c r="E2964" s="12" t="s">
        <v>1657</v>
      </c>
      <c r="F2964" s="12" t="s">
        <v>21472</v>
      </c>
      <c r="G2964" s="12" t="s">
        <v>20725</v>
      </c>
      <c r="H2964" s="12" t="s">
        <v>20663</v>
      </c>
      <c r="I2964" s="12" t="s">
        <v>20663</v>
      </c>
      <c r="J2964" s="12" t="s">
        <v>21472</v>
      </c>
      <c r="K2964" s="12" t="s">
        <v>20725</v>
      </c>
      <c r="L2964" s="12" t="s">
        <v>91</v>
      </c>
      <c r="M2964" s="12" t="s">
        <v>21078</v>
      </c>
      <c r="N2964" s="12" t="s">
        <v>3522</v>
      </c>
      <c r="O2964" s="12" t="s">
        <v>379</v>
      </c>
      <c r="P2964" s="12" t="s">
        <v>91</v>
      </c>
      <c r="Q2964" s="12" t="s">
        <v>375</v>
      </c>
      <c r="R2964" s="12" t="s">
        <v>375</v>
      </c>
      <c r="S2964" s="12" t="s">
        <v>22285</v>
      </c>
      <c r="T2964" s="12" t="s">
        <v>22909</v>
      </c>
      <c r="U2964" s="12" t="s">
        <v>3332</v>
      </c>
      <c r="V2964" s="12" t="s">
        <v>2773</v>
      </c>
      <c r="W2964" s="12" t="s">
        <v>3</v>
      </c>
      <c r="X2964" s="12" t="s">
        <v>4612</v>
      </c>
      <c r="Y2964" s="12" t="s">
        <v>2331</v>
      </c>
      <c r="Z2964" s="12" t="s">
        <v>23124</v>
      </c>
    </row>
    <row r="2965" spans="1:26">
      <c r="A2965" s="12" t="s">
        <v>909</v>
      </c>
      <c r="B2965" s="12" t="s">
        <v>23125</v>
      </c>
      <c r="C2965" s="12" t="s">
        <v>23126</v>
      </c>
      <c r="D2965" s="12" t="s">
        <v>6467</v>
      </c>
      <c r="E2965" s="12" t="s">
        <v>1657</v>
      </c>
      <c r="F2965" s="12" t="s">
        <v>20822</v>
      </c>
      <c r="G2965" s="12" t="s">
        <v>20663</v>
      </c>
      <c r="H2965" s="12" t="s">
        <v>21472</v>
      </c>
      <c r="I2965" s="12" t="s">
        <v>21472</v>
      </c>
      <c r="J2965" s="12" t="s">
        <v>21472</v>
      </c>
      <c r="K2965" s="12" t="s">
        <v>21472</v>
      </c>
      <c r="L2965" s="12" t="s">
        <v>2172</v>
      </c>
      <c r="M2965" s="12" t="s">
        <v>21327</v>
      </c>
      <c r="N2965" s="12" t="s">
        <v>91</v>
      </c>
      <c r="O2965" s="12" t="s">
        <v>91</v>
      </c>
      <c r="P2965" s="12" t="s">
        <v>91</v>
      </c>
      <c r="Q2965" s="12" t="s">
        <v>91</v>
      </c>
      <c r="R2965" s="12" t="s">
        <v>2292</v>
      </c>
      <c r="S2965" s="12" t="s">
        <v>21969</v>
      </c>
      <c r="T2965" s="12" t="s">
        <v>22873</v>
      </c>
      <c r="U2965" s="12" t="s">
        <v>371</v>
      </c>
      <c r="V2965" s="12" t="s">
        <v>371</v>
      </c>
      <c r="W2965" s="12" t="s">
        <v>3</v>
      </c>
      <c r="X2965" s="12" t="s">
        <v>6991</v>
      </c>
      <c r="Y2965" s="12" t="s">
        <v>3257</v>
      </c>
      <c r="Z2965" s="12" t="s">
        <v>23127</v>
      </c>
    </row>
    <row r="2966" spans="1:26">
      <c r="A2966" s="12" t="s">
        <v>909</v>
      </c>
      <c r="B2966" s="12" t="s">
        <v>23128</v>
      </c>
      <c r="C2966" s="12" t="s">
        <v>23129</v>
      </c>
      <c r="D2966" s="12" t="s">
        <v>12472</v>
      </c>
      <c r="E2966" s="12" t="s">
        <v>1657</v>
      </c>
      <c r="F2966" s="12" t="s">
        <v>21472</v>
      </c>
      <c r="G2966" s="12" t="s">
        <v>21472</v>
      </c>
      <c r="H2966" s="12" t="s">
        <v>21472</v>
      </c>
      <c r="I2966" s="12" t="s">
        <v>21472</v>
      </c>
      <c r="J2966" s="12" t="s">
        <v>21472</v>
      </c>
      <c r="K2966" s="12" t="s">
        <v>20841</v>
      </c>
      <c r="L2966" s="12" t="s">
        <v>91</v>
      </c>
      <c r="M2966" s="12" t="s">
        <v>91</v>
      </c>
      <c r="N2966" s="12" t="s">
        <v>91</v>
      </c>
      <c r="O2966" s="12" t="s">
        <v>91</v>
      </c>
      <c r="P2966" s="12" t="s">
        <v>91</v>
      </c>
      <c r="Q2966" s="12" t="s">
        <v>2292</v>
      </c>
      <c r="R2966" s="12" t="s">
        <v>2292</v>
      </c>
      <c r="S2966" s="12" t="s">
        <v>91</v>
      </c>
      <c r="T2966" s="12" t="s">
        <v>21262</v>
      </c>
      <c r="U2966" s="12" t="s">
        <v>371</v>
      </c>
      <c r="V2966" s="12" t="s">
        <v>3522</v>
      </c>
      <c r="W2966" s="12" t="s">
        <v>91</v>
      </c>
      <c r="X2966" s="12" t="s">
        <v>16018</v>
      </c>
      <c r="Y2966" s="12" t="s">
        <v>16018</v>
      </c>
      <c r="Z2966" s="12" t="s">
        <v>91</v>
      </c>
    </row>
    <row r="2967" spans="1:26">
      <c r="A2967" s="12" t="s">
        <v>909</v>
      </c>
      <c r="B2967" s="12" t="s">
        <v>23130</v>
      </c>
      <c r="C2967" s="12" t="s">
        <v>23131</v>
      </c>
      <c r="D2967" s="12" t="s">
        <v>15963</v>
      </c>
      <c r="E2967" s="12" t="s">
        <v>1657</v>
      </c>
      <c r="F2967" s="12" t="s">
        <v>21472</v>
      </c>
      <c r="G2967" s="12" t="s">
        <v>21472</v>
      </c>
      <c r="H2967" s="12" t="s">
        <v>21472</v>
      </c>
      <c r="I2967" s="12" t="s">
        <v>21472</v>
      </c>
      <c r="J2967" s="12" t="s">
        <v>21472</v>
      </c>
      <c r="K2967" s="12" t="s">
        <v>20841</v>
      </c>
      <c r="L2967" s="12" t="s">
        <v>91</v>
      </c>
      <c r="M2967" s="12" t="s">
        <v>91</v>
      </c>
      <c r="N2967" s="12" t="s">
        <v>91</v>
      </c>
      <c r="O2967" s="12" t="s">
        <v>91</v>
      </c>
      <c r="P2967" s="12" t="s">
        <v>91</v>
      </c>
      <c r="Q2967" s="12" t="s">
        <v>371</v>
      </c>
      <c r="R2967" s="12" t="s">
        <v>371</v>
      </c>
      <c r="S2967" s="12" t="s">
        <v>91</v>
      </c>
      <c r="T2967" s="12" t="s">
        <v>22699</v>
      </c>
      <c r="U2967" s="12" t="s">
        <v>371</v>
      </c>
      <c r="V2967" s="12" t="s">
        <v>3522</v>
      </c>
      <c r="W2967" s="12" t="s">
        <v>91</v>
      </c>
      <c r="X2967" s="12" t="s">
        <v>14436</v>
      </c>
      <c r="Y2967" s="12" t="s">
        <v>14436</v>
      </c>
      <c r="Z2967" s="12" t="s">
        <v>91</v>
      </c>
    </row>
    <row r="2968" spans="1:26">
      <c r="A2968" s="12" t="s">
        <v>909</v>
      </c>
      <c r="B2968" s="12" t="s">
        <v>23132</v>
      </c>
      <c r="C2968" s="12" t="s">
        <v>23133</v>
      </c>
      <c r="D2968" s="12" t="s">
        <v>7694</v>
      </c>
      <c r="E2968" s="12" t="s">
        <v>1657</v>
      </c>
      <c r="F2968" s="12" t="s">
        <v>20705</v>
      </c>
      <c r="G2968" s="12" t="s">
        <v>20745</v>
      </c>
      <c r="H2968" s="12" t="s">
        <v>20684</v>
      </c>
      <c r="I2968" s="12" t="s">
        <v>21472</v>
      </c>
      <c r="J2968" s="12" t="s">
        <v>21472</v>
      </c>
      <c r="K2968" s="12" t="s">
        <v>21472</v>
      </c>
      <c r="L2968" s="12" t="s">
        <v>2172</v>
      </c>
      <c r="M2968" s="12" t="s">
        <v>21759</v>
      </c>
      <c r="N2968" s="12" t="s">
        <v>375</v>
      </c>
      <c r="O2968" s="12" t="s">
        <v>91</v>
      </c>
      <c r="P2968" s="12" t="s">
        <v>91</v>
      </c>
      <c r="Q2968" s="12" t="s">
        <v>91</v>
      </c>
      <c r="R2968" s="12" t="s">
        <v>375</v>
      </c>
      <c r="S2968" s="12" t="s">
        <v>23134</v>
      </c>
      <c r="T2968" s="12" t="s">
        <v>23135</v>
      </c>
      <c r="U2968" s="12" t="s">
        <v>371</v>
      </c>
      <c r="V2968" s="12" t="s">
        <v>371</v>
      </c>
      <c r="W2968" s="12" t="s">
        <v>10</v>
      </c>
      <c r="X2968" s="12" t="s">
        <v>3504</v>
      </c>
      <c r="Y2968" s="12" t="s">
        <v>2509</v>
      </c>
      <c r="Z2968" s="12" t="s">
        <v>23136</v>
      </c>
    </row>
    <row r="2969" spans="1:26">
      <c r="A2969" s="12" t="s">
        <v>909</v>
      </c>
      <c r="B2969" s="12" t="s">
        <v>23137</v>
      </c>
      <c r="C2969" s="12" t="s">
        <v>23138</v>
      </c>
      <c r="D2969" s="12" t="s">
        <v>6425</v>
      </c>
      <c r="E2969" s="12" t="s">
        <v>1657</v>
      </c>
      <c r="F2969" s="12" t="s">
        <v>20764</v>
      </c>
      <c r="G2969" s="12" t="s">
        <v>20684</v>
      </c>
      <c r="H2969" s="12" t="s">
        <v>20663</v>
      </c>
      <c r="I2969" s="12" t="s">
        <v>21472</v>
      </c>
      <c r="J2969" s="12" t="s">
        <v>20663</v>
      </c>
      <c r="K2969" s="12" t="s">
        <v>21472</v>
      </c>
      <c r="L2969" s="12" t="s">
        <v>4781</v>
      </c>
      <c r="M2969" s="12" t="s">
        <v>379</v>
      </c>
      <c r="N2969" s="12" t="s">
        <v>371</v>
      </c>
      <c r="O2969" s="12" t="s">
        <v>91</v>
      </c>
      <c r="P2969" s="12" t="s">
        <v>371</v>
      </c>
      <c r="Q2969" s="12" t="s">
        <v>91</v>
      </c>
      <c r="R2969" s="12" t="s">
        <v>3074</v>
      </c>
      <c r="S2969" s="12" t="s">
        <v>22774</v>
      </c>
      <c r="T2969" s="12" t="s">
        <v>21373</v>
      </c>
      <c r="U2969" s="12" t="s">
        <v>3332</v>
      </c>
      <c r="V2969" s="12" t="s">
        <v>371</v>
      </c>
      <c r="W2969" s="12" t="s">
        <v>10</v>
      </c>
      <c r="X2969" s="12" t="s">
        <v>1413</v>
      </c>
      <c r="Y2969" s="12" t="s">
        <v>2402</v>
      </c>
      <c r="Z2969" s="12" t="s">
        <v>23139</v>
      </c>
    </row>
    <row r="2970" spans="1:26">
      <c r="A2970" s="12" t="s">
        <v>909</v>
      </c>
      <c r="B2970" s="12" t="s">
        <v>23140</v>
      </c>
      <c r="C2970" s="12" t="s">
        <v>23141</v>
      </c>
      <c r="D2970" s="12" t="s">
        <v>15779</v>
      </c>
      <c r="E2970" s="12" t="s">
        <v>1657</v>
      </c>
      <c r="F2970" s="12" t="s">
        <v>20663</v>
      </c>
      <c r="G2970" s="12" t="s">
        <v>20745</v>
      </c>
      <c r="H2970" s="12" t="s">
        <v>20684</v>
      </c>
      <c r="I2970" s="12" t="s">
        <v>20663</v>
      </c>
      <c r="J2970" s="12" t="s">
        <v>20663</v>
      </c>
      <c r="K2970" s="12" t="s">
        <v>21472</v>
      </c>
      <c r="L2970" s="12" t="s">
        <v>371</v>
      </c>
      <c r="M2970" s="12" t="s">
        <v>21288</v>
      </c>
      <c r="N2970" s="12" t="s">
        <v>3522</v>
      </c>
      <c r="O2970" s="12" t="s">
        <v>21327</v>
      </c>
      <c r="P2970" s="12" t="s">
        <v>371</v>
      </c>
      <c r="Q2970" s="12" t="s">
        <v>91</v>
      </c>
      <c r="R2970" s="12" t="s">
        <v>2773</v>
      </c>
      <c r="S2970" s="12" t="s">
        <v>23142</v>
      </c>
      <c r="T2970" s="12" t="s">
        <v>23143</v>
      </c>
      <c r="U2970" s="12" t="s">
        <v>471</v>
      </c>
      <c r="V2970" s="12" t="s">
        <v>371</v>
      </c>
      <c r="W2970" s="12" t="s">
        <v>2</v>
      </c>
      <c r="X2970" s="12" t="s">
        <v>1818</v>
      </c>
      <c r="Y2970" s="12" t="s">
        <v>1057</v>
      </c>
      <c r="Z2970" s="12" t="s">
        <v>23144</v>
      </c>
    </row>
    <row r="2971" spans="1:26">
      <c r="A2971" s="12" t="s">
        <v>909</v>
      </c>
      <c r="B2971" s="12" t="s">
        <v>23145</v>
      </c>
      <c r="C2971" s="12" t="s">
        <v>23146</v>
      </c>
      <c r="D2971" s="12" t="s">
        <v>19199</v>
      </c>
      <c r="E2971" s="12" t="s">
        <v>1657</v>
      </c>
      <c r="F2971" s="12" t="s">
        <v>20663</v>
      </c>
      <c r="G2971" s="12" t="s">
        <v>20745</v>
      </c>
      <c r="H2971" s="12" t="s">
        <v>20663</v>
      </c>
      <c r="I2971" s="12" t="s">
        <v>20663</v>
      </c>
      <c r="J2971" s="12" t="s">
        <v>20684</v>
      </c>
      <c r="K2971" s="12" t="s">
        <v>21472</v>
      </c>
      <c r="L2971" s="12" t="s">
        <v>371</v>
      </c>
      <c r="M2971" s="12" t="s">
        <v>21288</v>
      </c>
      <c r="N2971" s="12" t="s">
        <v>371</v>
      </c>
      <c r="O2971" s="12" t="s">
        <v>21327</v>
      </c>
      <c r="P2971" s="12" t="s">
        <v>371</v>
      </c>
      <c r="Q2971" s="12" t="s">
        <v>91</v>
      </c>
      <c r="R2971" s="12" t="s">
        <v>471</v>
      </c>
      <c r="S2971" s="12" t="s">
        <v>22901</v>
      </c>
      <c r="T2971" s="12" t="s">
        <v>23147</v>
      </c>
      <c r="U2971" s="12" t="s">
        <v>2292</v>
      </c>
      <c r="V2971" s="12" t="s">
        <v>371</v>
      </c>
      <c r="W2971" s="12" t="s">
        <v>3</v>
      </c>
      <c r="X2971" s="12" t="s">
        <v>4940</v>
      </c>
      <c r="Y2971" s="12" t="s">
        <v>4009</v>
      </c>
      <c r="Z2971" s="12" t="s">
        <v>23148</v>
      </c>
    </row>
    <row r="2972" spans="1:26">
      <c r="A2972" s="12" t="s">
        <v>909</v>
      </c>
      <c r="B2972" s="12" t="s">
        <v>20766</v>
      </c>
      <c r="C2972" s="12" t="s">
        <v>23149</v>
      </c>
      <c r="D2972" s="12" t="s">
        <v>18122</v>
      </c>
      <c r="E2972" s="12" t="s">
        <v>1657</v>
      </c>
      <c r="F2972" s="12" t="s">
        <v>20705</v>
      </c>
      <c r="G2972" s="12" t="s">
        <v>20725</v>
      </c>
      <c r="H2972" s="12" t="s">
        <v>21472</v>
      </c>
      <c r="I2972" s="12" t="s">
        <v>21472</v>
      </c>
      <c r="J2972" s="12" t="s">
        <v>20663</v>
      </c>
      <c r="K2972" s="12" t="s">
        <v>20684</v>
      </c>
      <c r="L2972" s="12" t="s">
        <v>2172</v>
      </c>
      <c r="M2972" s="12" t="s">
        <v>21327</v>
      </c>
      <c r="N2972" s="12" t="s">
        <v>91</v>
      </c>
      <c r="O2972" s="12" t="s">
        <v>91</v>
      </c>
      <c r="P2972" s="12" t="s">
        <v>371</v>
      </c>
      <c r="Q2972" s="12" t="s">
        <v>375</v>
      </c>
      <c r="R2972" s="12" t="s">
        <v>471</v>
      </c>
      <c r="S2972" s="12" t="s">
        <v>21529</v>
      </c>
      <c r="T2972" s="12" t="s">
        <v>22286</v>
      </c>
      <c r="U2972" s="12" t="s">
        <v>3332</v>
      </c>
      <c r="V2972" s="12" t="s">
        <v>471</v>
      </c>
      <c r="W2972" s="12" t="s">
        <v>3</v>
      </c>
      <c r="X2972" s="12" t="s">
        <v>2876</v>
      </c>
      <c r="Y2972" s="12" t="s">
        <v>3876</v>
      </c>
      <c r="Z2972" s="12" t="s">
        <v>23150</v>
      </c>
    </row>
    <row r="2973" spans="1:26">
      <c r="A2973" s="12" t="s">
        <v>909</v>
      </c>
      <c r="B2973" s="12" t="s">
        <v>23151</v>
      </c>
      <c r="C2973" s="12" t="s">
        <v>23152</v>
      </c>
      <c r="D2973" s="12" t="s">
        <v>19203</v>
      </c>
      <c r="E2973" s="12" t="s">
        <v>1657</v>
      </c>
      <c r="F2973" s="12" t="s">
        <v>20745</v>
      </c>
      <c r="G2973" s="12" t="s">
        <v>20705</v>
      </c>
      <c r="H2973" s="12" t="s">
        <v>21472</v>
      </c>
      <c r="I2973" s="12" t="s">
        <v>21472</v>
      </c>
      <c r="J2973" s="12" t="s">
        <v>20663</v>
      </c>
      <c r="K2973" s="12" t="s">
        <v>20663</v>
      </c>
      <c r="L2973" s="12" t="s">
        <v>471</v>
      </c>
      <c r="M2973" s="12" t="s">
        <v>21178</v>
      </c>
      <c r="N2973" s="12" t="s">
        <v>91</v>
      </c>
      <c r="O2973" s="12" t="s">
        <v>91</v>
      </c>
      <c r="P2973" s="12" t="s">
        <v>371</v>
      </c>
      <c r="Q2973" s="12" t="s">
        <v>3522</v>
      </c>
      <c r="R2973" s="12" t="s">
        <v>2292</v>
      </c>
      <c r="S2973" s="12" t="s">
        <v>23153</v>
      </c>
      <c r="T2973" s="12" t="s">
        <v>22642</v>
      </c>
      <c r="U2973" s="12" t="s">
        <v>3332</v>
      </c>
      <c r="V2973" s="12" t="s">
        <v>3332</v>
      </c>
      <c r="W2973" s="12" t="s">
        <v>3</v>
      </c>
      <c r="X2973" s="12" t="s">
        <v>7008</v>
      </c>
      <c r="Y2973" s="12" t="s">
        <v>5098</v>
      </c>
      <c r="Z2973" s="12" t="s">
        <v>23154</v>
      </c>
    </row>
    <row r="2974" spans="1:26">
      <c r="A2974" s="12" t="s">
        <v>909</v>
      </c>
      <c r="B2974" s="12" t="s">
        <v>23155</v>
      </c>
      <c r="C2974" s="12" t="s">
        <v>23156</v>
      </c>
      <c r="D2974" s="12" t="s">
        <v>11607</v>
      </c>
      <c r="E2974" s="12" t="s">
        <v>1657</v>
      </c>
      <c r="F2974" s="12" t="s">
        <v>21472</v>
      </c>
      <c r="G2974" s="12" t="s">
        <v>20725</v>
      </c>
      <c r="H2974" s="12" t="s">
        <v>20684</v>
      </c>
      <c r="I2974" s="12" t="s">
        <v>21472</v>
      </c>
      <c r="J2974" s="12" t="s">
        <v>20684</v>
      </c>
      <c r="K2974" s="12" t="s">
        <v>20684</v>
      </c>
      <c r="L2974" s="12" t="s">
        <v>91</v>
      </c>
      <c r="M2974" s="12" t="s">
        <v>21078</v>
      </c>
      <c r="N2974" s="12" t="s">
        <v>371</v>
      </c>
      <c r="O2974" s="12" t="s">
        <v>91</v>
      </c>
      <c r="P2974" s="12" t="s">
        <v>375</v>
      </c>
      <c r="Q2974" s="12" t="s">
        <v>375</v>
      </c>
      <c r="R2974" s="12" t="s">
        <v>2292</v>
      </c>
      <c r="S2974" s="12" t="s">
        <v>22503</v>
      </c>
      <c r="T2974" s="12" t="s">
        <v>22804</v>
      </c>
      <c r="U2974" s="12" t="s">
        <v>471</v>
      </c>
      <c r="V2974" s="12" t="s">
        <v>471</v>
      </c>
      <c r="W2974" s="12" t="s">
        <v>3</v>
      </c>
      <c r="X2974" s="12" t="s">
        <v>2429</v>
      </c>
      <c r="Y2974" s="12" t="s">
        <v>1377</v>
      </c>
      <c r="Z2974" s="12" t="s">
        <v>22877</v>
      </c>
    </row>
    <row r="2975" spans="1:26">
      <c r="A2975" s="12" t="s">
        <v>909</v>
      </c>
      <c r="B2975" s="12" t="s">
        <v>23157</v>
      </c>
      <c r="C2975" s="12" t="s">
        <v>23158</v>
      </c>
      <c r="D2975" s="12" t="s">
        <v>9583</v>
      </c>
      <c r="E2975" s="12" t="s">
        <v>1657</v>
      </c>
      <c r="F2975" s="12" t="s">
        <v>20725</v>
      </c>
      <c r="G2975" s="12" t="s">
        <v>20725</v>
      </c>
      <c r="H2975" s="12" t="s">
        <v>20663</v>
      </c>
      <c r="I2975" s="12" t="s">
        <v>21472</v>
      </c>
      <c r="J2975" s="12" t="s">
        <v>21472</v>
      </c>
      <c r="K2975" s="12" t="s">
        <v>20663</v>
      </c>
      <c r="L2975" s="12" t="s">
        <v>3522</v>
      </c>
      <c r="M2975" s="12" t="s">
        <v>430</v>
      </c>
      <c r="N2975" s="12" t="s">
        <v>371</v>
      </c>
      <c r="O2975" s="12" t="s">
        <v>91</v>
      </c>
      <c r="P2975" s="12" t="s">
        <v>91</v>
      </c>
      <c r="Q2975" s="12" t="s">
        <v>3522</v>
      </c>
      <c r="R2975" s="12" t="s">
        <v>3663</v>
      </c>
      <c r="S2975" s="12" t="s">
        <v>22998</v>
      </c>
      <c r="T2975" s="12" t="s">
        <v>22160</v>
      </c>
      <c r="U2975" s="12" t="s">
        <v>371</v>
      </c>
      <c r="V2975" s="12" t="s">
        <v>3332</v>
      </c>
      <c r="W2975" s="12" t="s">
        <v>10</v>
      </c>
      <c r="X2975" s="12" t="s">
        <v>2572</v>
      </c>
      <c r="Y2975" s="12" t="s">
        <v>4821</v>
      </c>
      <c r="Z2975" s="12" t="s">
        <v>23159</v>
      </c>
    </row>
    <row r="2976" spans="1:26">
      <c r="A2976" s="12" t="s">
        <v>909</v>
      </c>
      <c r="B2976" s="12" t="s">
        <v>23160</v>
      </c>
      <c r="C2976" s="12" t="s">
        <v>23161</v>
      </c>
      <c r="D2976" s="12" t="s">
        <v>8057</v>
      </c>
      <c r="E2976" s="12" t="s">
        <v>1657</v>
      </c>
      <c r="F2976" s="12" t="s">
        <v>20684</v>
      </c>
      <c r="G2976" s="12" t="s">
        <v>20784</v>
      </c>
      <c r="H2976" s="12" t="s">
        <v>21472</v>
      </c>
      <c r="I2976" s="12" t="s">
        <v>20663</v>
      </c>
      <c r="J2976" s="12" t="s">
        <v>21472</v>
      </c>
      <c r="K2976" s="12" t="s">
        <v>21472</v>
      </c>
      <c r="L2976" s="12" t="s">
        <v>375</v>
      </c>
      <c r="M2976" s="12" t="s">
        <v>22498</v>
      </c>
      <c r="N2976" s="12" t="s">
        <v>91</v>
      </c>
      <c r="O2976" s="12" t="s">
        <v>21327</v>
      </c>
      <c r="P2976" s="12" t="s">
        <v>91</v>
      </c>
      <c r="Q2976" s="12" t="s">
        <v>91</v>
      </c>
      <c r="R2976" s="12" t="s">
        <v>3074</v>
      </c>
      <c r="S2976" s="12" t="s">
        <v>21529</v>
      </c>
      <c r="T2976" s="12" t="s">
        <v>21796</v>
      </c>
      <c r="U2976" s="12" t="s">
        <v>3332</v>
      </c>
      <c r="V2976" s="12" t="s">
        <v>371</v>
      </c>
      <c r="W2976" s="12" t="s">
        <v>10</v>
      </c>
      <c r="X2976" s="12" t="s">
        <v>2411</v>
      </c>
      <c r="Y2976" s="12" t="s">
        <v>1752</v>
      </c>
      <c r="Z2976" s="12" t="s">
        <v>23162</v>
      </c>
    </row>
    <row r="2977" spans="1:26">
      <c r="A2977" s="12" t="s">
        <v>909</v>
      </c>
      <c r="B2977" s="12" t="s">
        <v>23163</v>
      </c>
      <c r="C2977" s="12" t="s">
        <v>23164</v>
      </c>
      <c r="D2977" s="12" t="s">
        <v>7088</v>
      </c>
      <c r="E2977" s="12" t="s">
        <v>1657</v>
      </c>
      <c r="F2977" s="12" t="s">
        <v>20684</v>
      </c>
      <c r="G2977" s="12" t="s">
        <v>21472</v>
      </c>
      <c r="H2977" s="12" t="s">
        <v>20745</v>
      </c>
      <c r="I2977" s="12" t="s">
        <v>21472</v>
      </c>
      <c r="J2977" s="12" t="s">
        <v>20663</v>
      </c>
      <c r="K2977" s="12" t="s">
        <v>20684</v>
      </c>
      <c r="L2977" s="12" t="s">
        <v>3522</v>
      </c>
      <c r="M2977" s="12" t="s">
        <v>91</v>
      </c>
      <c r="N2977" s="12" t="s">
        <v>471</v>
      </c>
      <c r="O2977" s="12" t="s">
        <v>91</v>
      </c>
      <c r="P2977" s="12" t="s">
        <v>371</v>
      </c>
      <c r="Q2977" s="12" t="s">
        <v>371</v>
      </c>
      <c r="R2977" s="12" t="s">
        <v>2292</v>
      </c>
      <c r="S2977" s="12" t="s">
        <v>21354</v>
      </c>
      <c r="T2977" s="12" t="s">
        <v>91</v>
      </c>
      <c r="U2977" s="12" t="s">
        <v>3332</v>
      </c>
      <c r="V2977" s="12" t="s">
        <v>471</v>
      </c>
      <c r="W2977" s="12" t="s">
        <v>3</v>
      </c>
      <c r="X2977" s="12" t="s">
        <v>4100</v>
      </c>
      <c r="Y2977" s="12" t="s">
        <v>3157</v>
      </c>
      <c r="Z2977" s="12" t="s">
        <v>23165</v>
      </c>
    </row>
    <row r="2978" spans="1:26">
      <c r="A2978" s="12" t="s">
        <v>909</v>
      </c>
      <c r="B2978" s="12" t="s">
        <v>23166</v>
      </c>
      <c r="C2978" s="12" t="s">
        <v>23167</v>
      </c>
      <c r="D2978" s="12" t="s">
        <v>13902</v>
      </c>
      <c r="E2978" s="12" t="s">
        <v>1657</v>
      </c>
      <c r="F2978" s="12" t="s">
        <v>20841</v>
      </c>
      <c r="G2978" s="12" t="s">
        <v>21472</v>
      </c>
      <c r="H2978" s="12" t="s">
        <v>21472</v>
      </c>
      <c r="I2978" s="12" t="s">
        <v>21472</v>
      </c>
      <c r="J2978" s="12" t="s">
        <v>21472</v>
      </c>
      <c r="K2978" s="12" t="s">
        <v>21472</v>
      </c>
      <c r="L2978" s="12" t="s">
        <v>375</v>
      </c>
      <c r="M2978" s="12" t="s">
        <v>91</v>
      </c>
      <c r="N2978" s="12" t="s">
        <v>91</v>
      </c>
      <c r="O2978" s="12" t="s">
        <v>91</v>
      </c>
      <c r="P2978" s="12" t="s">
        <v>91</v>
      </c>
      <c r="Q2978" s="12" t="s">
        <v>91</v>
      </c>
      <c r="R2978" s="12" t="s">
        <v>375</v>
      </c>
      <c r="S2978" s="12" t="s">
        <v>22445</v>
      </c>
      <c r="T2978" s="12" t="s">
        <v>21262</v>
      </c>
      <c r="U2978" s="12" t="s">
        <v>371</v>
      </c>
      <c r="V2978" s="12" t="s">
        <v>371</v>
      </c>
      <c r="W2978" s="12" t="s">
        <v>3</v>
      </c>
      <c r="X2978" s="12" t="s">
        <v>949</v>
      </c>
      <c r="Y2978" s="12" t="s">
        <v>949</v>
      </c>
      <c r="Z2978" s="12" t="s">
        <v>12937</v>
      </c>
    </row>
    <row r="2979" spans="1:26">
      <c r="A2979" s="12" t="s">
        <v>909</v>
      </c>
      <c r="B2979" s="12" t="s">
        <v>20825</v>
      </c>
      <c r="C2979" s="12" t="s">
        <v>23168</v>
      </c>
      <c r="D2979" s="12" t="s">
        <v>8746</v>
      </c>
      <c r="E2979" s="12" t="s">
        <v>1657</v>
      </c>
      <c r="F2979" s="12" t="s">
        <v>20725</v>
      </c>
      <c r="G2979" s="12" t="s">
        <v>20725</v>
      </c>
      <c r="H2979" s="12" t="s">
        <v>21472</v>
      </c>
      <c r="I2979" s="12" t="s">
        <v>20663</v>
      </c>
      <c r="J2979" s="12" t="s">
        <v>20663</v>
      </c>
      <c r="K2979" s="12" t="s">
        <v>21472</v>
      </c>
      <c r="L2979" s="12" t="s">
        <v>375</v>
      </c>
      <c r="M2979" s="12" t="s">
        <v>21078</v>
      </c>
      <c r="N2979" s="12" t="s">
        <v>91</v>
      </c>
      <c r="O2979" s="12" t="s">
        <v>21327</v>
      </c>
      <c r="P2979" s="12" t="s">
        <v>371</v>
      </c>
      <c r="Q2979" s="12" t="s">
        <v>91</v>
      </c>
      <c r="R2979" s="12" t="s">
        <v>2292</v>
      </c>
      <c r="S2979" s="12" t="s">
        <v>23169</v>
      </c>
      <c r="T2979" s="12" t="s">
        <v>23022</v>
      </c>
      <c r="U2979" s="12" t="s">
        <v>471</v>
      </c>
      <c r="V2979" s="12" t="s">
        <v>371</v>
      </c>
      <c r="W2979" s="12" t="s">
        <v>3</v>
      </c>
      <c r="X2979" s="12" t="s">
        <v>2430</v>
      </c>
      <c r="Y2979" s="12" t="s">
        <v>3155</v>
      </c>
      <c r="Z2979" s="12" t="s">
        <v>23170</v>
      </c>
    </row>
    <row r="2980" spans="1:26">
      <c r="A2980" s="12" t="s">
        <v>909</v>
      </c>
      <c r="B2980" s="12" t="s">
        <v>20788</v>
      </c>
      <c r="C2980" s="12" t="s">
        <v>23171</v>
      </c>
      <c r="D2980" s="12" t="s">
        <v>5108</v>
      </c>
      <c r="E2980" s="12" t="s">
        <v>1657</v>
      </c>
      <c r="F2980" s="12" t="s">
        <v>20705</v>
      </c>
      <c r="G2980" s="12" t="s">
        <v>20705</v>
      </c>
      <c r="H2980" s="12" t="s">
        <v>20684</v>
      </c>
      <c r="I2980" s="12" t="s">
        <v>20663</v>
      </c>
      <c r="J2980" s="12" t="s">
        <v>20663</v>
      </c>
      <c r="K2980" s="12" t="s">
        <v>21472</v>
      </c>
      <c r="L2980" s="12" t="s">
        <v>371</v>
      </c>
      <c r="M2980" s="12" t="s">
        <v>379</v>
      </c>
      <c r="N2980" s="12" t="s">
        <v>3522</v>
      </c>
      <c r="O2980" s="12" t="s">
        <v>379</v>
      </c>
      <c r="P2980" s="12" t="s">
        <v>371</v>
      </c>
      <c r="Q2980" s="12" t="s">
        <v>91</v>
      </c>
      <c r="R2980" s="12" t="s">
        <v>2038</v>
      </c>
      <c r="S2980" s="12" t="s">
        <v>23088</v>
      </c>
      <c r="T2980" s="12" t="s">
        <v>22883</v>
      </c>
      <c r="U2980" s="12" t="s">
        <v>471</v>
      </c>
      <c r="V2980" s="12" t="s">
        <v>371</v>
      </c>
      <c r="W2980" s="12" t="s">
        <v>4</v>
      </c>
      <c r="X2980" s="12" t="s">
        <v>2994</v>
      </c>
      <c r="Y2980" s="12" t="s">
        <v>2818</v>
      </c>
      <c r="Z2980" s="12" t="s">
        <v>23172</v>
      </c>
    </row>
    <row r="2981" spans="1:26">
      <c r="A2981" s="12" t="s">
        <v>909</v>
      </c>
      <c r="B2981" s="12" t="s">
        <v>23173</v>
      </c>
      <c r="C2981" s="12" t="s">
        <v>23174</v>
      </c>
      <c r="D2981" s="12" t="s">
        <v>7342</v>
      </c>
      <c r="E2981" s="12" t="s">
        <v>1657</v>
      </c>
      <c r="F2981" s="12" t="s">
        <v>20663</v>
      </c>
      <c r="G2981" s="12" t="s">
        <v>20663</v>
      </c>
      <c r="H2981" s="12" t="s">
        <v>20745</v>
      </c>
      <c r="I2981" s="12" t="s">
        <v>20663</v>
      </c>
      <c r="J2981" s="12" t="s">
        <v>20663</v>
      </c>
      <c r="K2981" s="12" t="s">
        <v>20663</v>
      </c>
      <c r="L2981" s="12" t="s">
        <v>371</v>
      </c>
      <c r="M2981" s="12" t="s">
        <v>379</v>
      </c>
      <c r="N2981" s="12" t="s">
        <v>471</v>
      </c>
      <c r="O2981" s="12" t="s">
        <v>379</v>
      </c>
      <c r="P2981" s="12" t="s">
        <v>371</v>
      </c>
      <c r="Q2981" s="12" t="s">
        <v>371</v>
      </c>
      <c r="R2981" s="12" t="s">
        <v>2292</v>
      </c>
      <c r="S2981" s="12" t="s">
        <v>22503</v>
      </c>
      <c r="T2981" s="12" t="s">
        <v>23175</v>
      </c>
      <c r="U2981" s="12" t="s">
        <v>471</v>
      </c>
      <c r="V2981" s="12" t="s">
        <v>3332</v>
      </c>
      <c r="W2981" s="12" t="s">
        <v>10</v>
      </c>
      <c r="X2981" s="12" t="s">
        <v>2205</v>
      </c>
      <c r="Y2981" s="12" t="s">
        <v>2206</v>
      </c>
      <c r="Z2981" s="12" t="s">
        <v>23176</v>
      </c>
    </row>
    <row r="2982" spans="1:26">
      <c r="A2982" s="12" t="s">
        <v>909</v>
      </c>
      <c r="B2982" s="12" t="s">
        <v>23177</v>
      </c>
      <c r="C2982" s="12" t="s">
        <v>23178</v>
      </c>
      <c r="D2982" s="12" t="s">
        <v>18519</v>
      </c>
      <c r="E2982" s="12" t="s">
        <v>1657</v>
      </c>
      <c r="F2982" s="12" t="s">
        <v>20784</v>
      </c>
      <c r="G2982" s="12" t="s">
        <v>20684</v>
      </c>
      <c r="H2982" s="12" t="s">
        <v>21472</v>
      </c>
      <c r="I2982" s="12" t="s">
        <v>21472</v>
      </c>
      <c r="J2982" s="12" t="s">
        <v>20663</v>
      </c>
      <c r="K2982" s="12" t="s">
        <v>21472</v>
      </c>
      <c r="L2982" s="12" t="s">
        <v>3492</v>
      </c>
      <c r="M2982" s="12" t="s">
        <v>379</v>
      </c>
      <c r="N2982" s="12" t="s">
        <v>91</v>
      </c>
      <c r="O2982" s="12" t="s">
        <v>91</v>
      </c>
      <c r="P2982" s="12" t="s">
        <v>371</v>
      </c>
      <c r="Q2982" s="12" t="s">
        <v>91</v>
      </c>
      <c r="R2982" s="12" t="s">
        <v>3074</v>
      </c>
      <c r="S2982" s="12" t="s">
        <v>21729</v>
      </c>
      <c r="T2982" s="12" t="s">
        <v>91</v>
      </c>
      <c r="U2982" s="12" t="s">
        <v>3332</v>
      </c>
      <c r="V2982" s="12" t="s">
        <v>371</v>
      </c>
      <c r="W2982" s="12" t="s">
        <v>10</v>
      </c>
      <c r="X2982" s="12" t="s">
        <v>1303</v>
      </c>
      <c r="Y2982" s="12" t="s">
        <v>5857</v>
      </c>
      <c r="Z2982" s="12" t="s">
        <v>23179</v>
      </c>
    </row>
    <row r="2983" spans="1:26">
      <c r="A2983" s="12" t="s">
        <v>909</v>
      </c>
      <c r="B2983" s="12" t="s">
        <v>23180</v>
      </c>
      <c r="C2983" s="12" t="s">
        <v>23181</v>
      </c>
      <c r="D2983" s="12" t="s">
        <v>18940</v>
      </c>
      <c r="E2983" s="12" t="s">
        <v>1657</v>
      </c>
      <c r="F2983" s="12" t="s">
        <v>20764</v>
      </c>
      <c r="G2983" s="12" t="s">
        <v>20684</v>
      </c>
      <c r="H2983" s="12" t="s">
        <v>21472</v>
      </c>
      <c r="I2983" s="12" t="s">
        <v>21472</v>
      </c>
      <c r="J2983" s="12" t="s">
        <v>20663</v>
      </c>
      <c r="K2983" s="12" t="s">
        <v>20663</v>
      </c>
      <c r="L2983" s="12" t="s">
        <v>2315</v>
      </c>
      <c r="M2983" s="12" t="s">
        <v>379</v>
      </c>
      <c r="N2983" s="12" t="s">
        <v>91</v>
      </c>
      <c r="O2983" s="12" t="s">
        <v>91</v>
      </c>
      <c r="P2983" s="12" t="s">
        <v>3522</v>
      </c>
      <c r="Q2983" s="12" t="s">
        <v>371</v>
      </c>
      <c r="R2983" s="12" t="s">
        <v>3074</v>
      </c>
      <c r="S2983" s="12" t="s">
        <v>22998</v>
      </c>
      <c r="T2983" s="12" t="s">
        <v>91</v>
      </c>
      <c r="U2983" s="12" t="s">
        <v>3332</v>
      </c>
      <c r="V2983" s="12" t="s">
        <v>3332</v>
      </c>
      <c r="W2983" s="12" t="s">
        <v>11</v>
      </c>
      <c r="X2983" s="12" t="s">
        <v>5785</v>
      </c>
      <c r="Y2983" s="12" t="s">
        <v>2308</v>
      </c>
      <c r="Z2983" s="12" t="s">
        <v>23182</v>
      </c>
    </row>
    <row r="2984" spans="1:26">
      <c r="A2984" s="12" t="s">
        <v>909</v>
      </c>
      <c r="B2984" s="12" t="s">
        <v>23183</v>
      </c>
      <c r="C2984" s="12" t="s">
        <v>23184</v>
      </c>
      <c r="D2984" s="12" t="s">
        <v>19248</v>
      </c>
      <c r="E2984" s="12" t="s">
        <v>1657</v>
      </c>
      <c r="F2984" s="12" t="s">
        <v>20803</v>
      </c>
      <c r="G2984" s="12" t="s">
        <v>21472</v>
      </c>
      <c r="H2984" s="12" t="s">
        <v>20663</v>
      </c>
      <c r="I2984" s="12" t="s">
        <v>21472</v>
      </c>
      <c r="J2984" s="12" t="s">
        <v>20663</v>
      </c>
      <c r="K2984" s="12" t="s">
        <v>21472</v>
      </c>
      <c r="L2984" s="12" t="s">
        <v>4104</v>
      </c>
      <c r="M2984" s="12" t="s">
        <v>91</v>
      </c>
      <c r="N2984" s="12" t="s">
        <v>371</v>
      </c>
      <c r="O2984" s="12" t="s">
        <v>91</v>
      </c>
      <c r="P2984" s="12" t="s">
        <v>3522</v>
      </c>
      <c r="Q2984" s="12" t="s">
        <v>91</v>
      </c>
      <c r="R2984" s="12" t="s">
        <v>3663</v>
      </c>
      <c r="S2984" s="12" t="s">
        <v>21729</v>
      </c>
      <c r="T2984" s="12" t="s">
        <v>91</v>
      </c>
      <c r="U2984" s="12" t="s">
        <v>3332</v>
      </c>
      <c r="V2984" s="12" t="s">
        <v>371</v>
      </c>
      <c r="W2984" s="12" t="s">
        <v>3</v>
      </c>
      <c r="X2984" s="12" t="s">
        <v>2331</v>
      </c>
      <c r="Y2984" s="12" t="s">
        <v>3456</v>
      </c>
      <c r="Z2984" s="12" t="s">
        <v>23185</v>
      </c>
    </row>
    <row r="2985" spans="1:26">
      <c r="A2985" s="12" t="s">
        <v>909</v>
      </c>
      <c r="B2985" s="12" t="s">
        <v>23186</v>
      </c>
      <c r="C2985" s="12" t="s">
        <v>23187</v>
      </c>
      <c r="D2985" s="12" t="s">
        <v>4779</v>
      </c>
      <c r="E2985" s="12" t="s">
        <v>1657</v>
      </c>
      <c r="F2985" s="12" t="s">
        <v>20705</v>
      </c>
      <c r="G2985" s="12" t="s">
        <v>20745</v>
      </c>
      <c r="H2985" s="12" t="s">
        <v>20684</v>
      </c>
      <c r="I2985" s="12" t="s">
        <v>21472</v>
      </c>
      <c r="J2985" s="12" t="s">
        <v>21472</v>
      </c>
      <c r="K2985" s="12" t="s">
        <v>21472</v>
      </c>
      <c r="L2985" s="12" t="s">
        <v>2315</v>
      </c>
      <c r="M2985" s="12" t="s">
        <v>21288</v>
      </c>
      <c r="N2985" s="12" t="s">
        <v>375</v>
      </c>
      <c r="O2985" s="12" t="s">
        <v>91</v>
      </c>
      <c r="P2985" s="12" t="s">
        <v>91</v>
      </c>
      <c r="Q2985" s="12" t="s">
        <v>91</v>
      </c>
      <c r="R2985" s="12" t="s">
        <v>375</v>
      </c>
      <c r="S2985" s="12" t="s">
        <v>23134</v>
      </c>
      <c r="T2985" s="12" t="s">
        <v>23188</v>
      </c>
      <c r="U2985" s="12" t="s">
        <v>371</v>
      </c>
      <c r="V2985" s="12" t="s">
        <v>371</v>
      </c>
      <c r="W2985" s="12" t="s">
        <v>3</v>
      </c>
      <c r="X2985" s="12" t="s">
        <v>3504</v>
      </c>
      <c r="Y2985" s="12" t="s">
        <v>2509</v>
      </c>
      <c r="Z2985" s="12" t="s">
        <v>23136</v>
      </c>
    </row>
    <row r="2986" spans="1:26">
      <c r="A2986" s="12" t="s">
        <v>909</v>
      </c>
      <c r="B2986" s="12" t="s">
        <v>23189</v>
      </c>
      <c r="C2986" s="12" t="s">
        <v>23190</v>
      </c>
      <c r="D2986" s="12" t="s">
        <v>7377</v>
      </c>
      <c r="E2986" s="12" t="s">
        <v>1657</v>
      </c>
      <c r="F2986" s="12" t="s">
        <v>20705</v>
      </c>
      <c r="G2986" s="12" t="s">
        <v>20725</v>
      </c>
      <c r="H2986" s="12" t="s">
        <v>20684</v>
      </c>
      <c r="I2986" s="12" t="s">
        <v>21472</v>
      </c>
      <c r="J2986" s="12" t="s">
        <v>21472</v>
      </c>
      <c r="K2986" s="12" t="s">
        <v>20663</v>
      </c>
      <c r="L2986" s="12" t="s">
        <v>3522</v>
      </c>
      <c r="M2986" s="12" t="s">
        <v>430</v>
      </c>
      <c r="N2986" s="12" t="s">
        <v>375</v>
      </c>
      <c r="O2986" s="12" t="s">
        <v>91</v>
      </c>
      <c r="P2986" s="12" t="s">
        <v>91</v>
      </c>
      <c r="Q2986" s="12" t="s">
        <v>371</v>
      </c>
      <c r="R2986" s="12" t="s">
        <v>3074</v>
      </c>
      <c r="S2986" s="12" t="s">
        <v>23191</v>
      </c>
      <c r="T2986" s="12" t="s">
        <v>23192</v>
      </c>
      <c r="U2986" s="12" t="s">
        <v>371</v>
      </c>
      <c r="V2986" s="12" t="s">
        <v>3332</v>
      </c>
      <c r="W2986" s="12" t="s">
        <v>10</v>
      </c>
      <c r="X2986" s="12" t="s">
        <v>4954</v>
      </c>
      <c r="Y2986" s="12" t="s">
        <v>4939</v>
      </c>
      <c r="Z2986" s="12" t="s">
        <v>23193</v>
      </c>
    </row>
    <row r="2987" spans="1:26">
      <c r="A2987" s="12" t="s">
        <v>909</v>
      </c>
      <c r="B2987" s="12" t="s">
        <v>23194</v>
      </c>
      <c r="C2987" s="12" t="s">
        <v>23195</v>
      </c>
      <c r="D2987" s="12" t="s">
        <v>5918</v>
      </c>
      <c r="E2987" s="12" t="s">
        <v>1657</v>
      </c>
      <c r="F2987" s="12" t="s">
        <v>20803</v>
      </c>
      <c r="G2987" s="12" t="s">
        <v>21472</v>
      </c>
      <c r="H2987" s="12" t="s">
        <v>21472</v>
      </c>
      <c r="I2987" s="12" t="s">
        <v>21472</v>
      </c>
      <c r="J2987" s="12" t="s">
        <v>21472</v>
      </c>
      <c r="K2987" s="12" t="s">
        <v>20684</v>
      </c>
      <c r="L2987" s="12" t="s">
        <v>4104</v>
      </c>
      <c r="M2987" s="12" t="s">
        <v>91</v>
      </c>
      <c r="N2987" s="12" t="s">
        <v>91</v>
      </c>
      <c r="O2987" s="12" t="s">
        <v>91</v>
      </c>
      <c r="P2987" s="12" t="s">
        <v>91</v>
      </c>
      <c r="Q2987" s="12" t="s">
        <v>371</v>
      </c>
      <c r="R2987" s="12" t="s">
        <v>3074</v>
      </c>
      <c r="S2987" s="12" t="s">
        <v>22445</v>
      </c>
      <c r="T2987" s="12" t="s">
        <v>23196</v>
      </c>
      <c r="U2987" s="12" t="s">
        <v>371</v>
      </c>
      <c r="V2987" s="12" t="s">
        <v>471</v>
      </c>
      <c r="W2987" s="12" t="s">
        <v>3</v>
      </c>
      <c r="X2987" s="12" t="s">
        <v>949</v>
      </c>
      <c r="Y2987" s="12" t="s">
        <v>949</v>
      </c>
      <c r="Z2987" s="12" t="s">
        <v>12937</v>
      </c>
    </row>
    <row r="2988" spans="1:26">
      <c r="A2988" s="12" t="s">
        <v>909</v>
      </c>
      <c r="B2988" s="12" t="s">
        <v>23197</v>
      </c>
      <c r="C2988" s="12" t="s">
        <v>23198</v>
      </c>
      <c r="D2988" s="12" t="s">
        <v>11847</v>
      </c>
      <c r="E2988" s="12" t="s">
        <v>1657</v>
      </c>
      <c r="F2988" s="12" t="s">
        <v>21472</v>
      </c>
      <c r="G2988" s="12" t="s">
        <v>21472</v>
      </c>
      <c r="H2988" s="12" t="s">
        <v>21472</v>
      </c>
      <c r="I2988" s="12" t="s">
        <v>21472</v>
      </c>
      <c r="J2988" s="12" t="s">
        <v>21472</v>
      </c>
      <c r="K2988" s="12" t="s">
        <v>20841</v>
      </c>
      <c r="L2988" s="12" t="s">
        <v>91</v>
      </c>
      <c r="M2988" s="12" t="s">
        <v>91</v>
      </c>
      <c r="N2988" s="12" t="s">
        <v>91</v>
      </c>
      <c r="O2988" s="12" t="s">
        <v>91</v>
      </c>
      <c r="P2988" s="12" t="s">
        <v>91</v>
      </c>
      <c r="Q2988" s="12" t="s">
        <v>371</v>
      </c>
      <c r="R2988" s="12" t="s">
        <v>371</v>
      </c>
      <c r="S2988" s="12" t="s">
        <v>91</v>
      </c>
      <c r="T2988" s="12" t="s">
        <v>23199</v>
      </c>
      <c r="U2988" s="12" t="s">
        <v>371</v>
      </c>
      <c r="V2988" s="12" t="s">
        <v>3522</v>
      </c>
      <c r="W2988" s="12" t="s">
        <v>91</v>
      </c>
      <c r="X2988" s="12" t="s">
        <v>23200</v>
      </c>
      <c r="Y2988" s="12" t="s">
        <v>23200</v>
      </c>
      <c r="Z2988" s="12" t="s">
        <v>91</v>
      </c>
    </row>
    <row r="2989" spans="1:26">
      <c r="A2989" s="12" t="s">
        <v>909</v>
      </c>
      <c r="B2989" s="12" t="s">
        <v>23201</v>
      </c>
      <c r="C2989" s="12" t="s">
        <v>23202</v>
      </c>
      <c r="D2989" s="12" t="s">
        <v>6655</v>
      </c>
      <c r="E2989" s="12" t="s">
        <v>1657</v>
      </c>
      <c r="F2989" s="12" t="s">
        <v>20705</v>
      </c>
      <c r="G2989" s="12" t="s">
        <v>20705</v>
      </c>
      <c r="H2989" s="12" t="s">
        <v>20684</v>
      </c>
      <c r="I2989" s="12" t="s">
        <v>21472</v>
      </c>
      <c r="J2989" s="12" t="s">
        <v>20663</v>
      </c>
      <c r="K2989" s="12" t="s">
        <v>20663</v>
      </c>
      <c r="L2989" s="12" t="s">
        <v>3522</v>
      </c>
      <c r="M2989" s="12" t="s">
        <v>21178</v>
      </c>
      <c r="N2989" s="12" t="s">
        <v>371</v>
      </c>
      <c r="O2989" s="12" t="s">
        <v>91</v>
      </c>
      <c r="P2989" s="12" t="s">
        <v>371</v>
      </c>
      <c r="Q2989" s="12" t="s">
        <v>371</v>
      </c>
      <c r="R2989" s="12" t="s">
        <v>2773</v>
      </c>
      <c r="S2989" s="12" t="s">
        <v>23060</v>
      </c>
      <c r="T2989" s="12" t="s">
        <v>23203</v>
      </c>
      <c r="U2989" s="12" t="s">
        <v>3332</v>
      </c>
      <c r="V2989" s="12" t="s">
        <v>3332</v>
      </c>
      <c r="W2989" s="12" t="s">
        <v>3</v>
      </c>
      <c r="X2989" s="12" t="s">
        <v>2907</v>
      </c>
      <c r="Y2989" s="12" t="s">
        <v>1291</v>
      </c>
      <c r="Z2989" s="12" t="s">
        <v>23204</v>
      </c>
    </row>
  </sheetData>
  <sheetProtection password="CC7A" sheet="1" objects="1" scenarios="1" selectLockedCells="1" selectUnlockedCell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51"/>
  <sheetViews>
    <sheetView zoomScale="80" zoomScaleNormal="80" workbookViewId="0">
      <selection activeCell="E1" sqref="E1:E12"/>
    </sheetView>
  </sheetViews>
  <sheetFormatPr defaultRowHeight="14.25"/>
  <cols>
    <col min="1" max="1" width="23.875" bestFit="1" customWidth="1"/>
  </cols>
  <sheetData>
    <row r="1" spans="1:8" s="188" customFormat="1" ht="12.75">
      <c r="A1" s="189" t="s">
        <v>24844</v>
      </c>
      <c r="B1" s="189" t="s">
        <v>56716</v>
      </c>
      <c r="C1" s="189" t="s">
        <v>56717</v>
      </c>
      <c r="D1" s="189" t="s">
        <v>56718</v>
      </c>
      <c r="E1" s="189" t="s">
        <v>56719</v>
      </c>
    </row>
    <row r="2" spans="1:8">
      <c r="A2" s="189" t="s">
        <v>150</v>
      </c>
      <c r="B2" s="188" t="s">
        <v>179</v>
      </c>
      <c r="C2" s="188" t="s">
        <v>188</v>
      </c>
      <c r="D2" t="s">
        <v>197</v>
      </c>
      <c r="E2" t="s">
        <v>206</v>
      </c>
      <c r="G2" s="189"/>
      <c r="H2" s="188"/>
    </row>
    <row r="3" spans="1:8">
      <c r="A3" s="189" t="s">
        <v>151</v>
      </c>
      <c r="B3" s="188" t="s">
        <v>214</v>
      </c>
      <c r="C3" s="188" t="s">
        <v>222</v>
      </c>
      <c r="D3" t="s">
        <v>230</v>
      </c>
      <c r="E3" t="s">
        <v>238</v>
      </c>
      <c r="G3" s="189"/>
      <c r="H3" s="188"/>
    </row>
    <row r="4" spans="1:8">
      <c r="A4" s="189" t="s">
        <v>152</v>
      </c>
      <c r="B4" s="188" t="s">
        <v>246</v>
      </c>
      <c r="C4" s="188" t="s">
        <v>254</v>
      </c>
      <c r="D4" t="s">
        <v>197</v>
      </c>
      <c r="E4" t="s">
        <v>269</v>
      </c>
      <c r="G4" s="189"/>
      <c r="H4" s="188"/>
    </row>
    <row r="5" spans="1:8">
      <c r="A5" s="188" t="s">
        <v>153</v>
      </c>
      <c r="B5" s="188" t="s">
        <v>277</v>
      </c>
      <c r="C5" s="188" t="s">
        <v>188</v>
      </c>
      <c r="D5" t="s">
        <v>292</v>
      </c>
      <c r="E5" t="s">
        <v>300</v>
      </c>
      <c r="G5" s="189"/>
      <c r="H5" s="188"/>
    </row>
    <row r="6" spans="1:8">
      <c r="A6" s="188" t="s">
        <v>154</v>
      </c>
      <c r="B6" s="188" t="s">
        <v>277</v>
      </c>
      <c r="C6" s="188" t="s">
        <v>315</v>
      </c>
      <c r="D6" t="s">
        <v>323</v>
      </c>
      <c r="E6" t="s">
        <v>331</v>
      </c>
      <c r="G6" s="189"/>
      <c r="H6" s="188"/>
    </row>
    <row r="7" spans="1:8">
      <c r="A7" s="188" t="s">
        <v>155</v>
      </c>
      <c r="B7" s="188" t="s">
        <v>339</v>
      </c>
      <c r="C7" s="188" t="s">
        <v>347</v>
      </c>
      <c r="D7" t="s">
        <v>230</v>
      </c>
      <c r="E7" t="s">
        <v>300</v>
      </c>
      <c r="G7" s="189"/>
      <c r="H7" s="188"/>
    </row>
    <row r="8" spans="1:8">
      <c r="A8" s="188" t="s">
        <v>156</v>
      </c>
      <c r="B8" s="188" t="s">
        <v>369</v>
      </c>
      <c r="C8" s="188" t="s">
        <v>377</v>
      </c>
      <c r="D8" t="s">
        <v>91</v>
      </c>
      <c r="E8" t="s">
        <v>383</v>
      </c>
      <c r="G8" s="189"/>
      <c r="H8" s="188"/>
    </row>
    <row r="9" spans="1:8">
      <c r="A9" s="188" t="s">
        <v>161</v>
      </c>
      <c r="B9" s="188" t="s">
        <v>690</v>
      </c>
      <c r="C9" s="188" t="s">
        <v>698</v>
      </c>
      <c r="D9" t="s">
        <v>706</v>
      </c>
      <c r="E9" t="s">
        <v>714</v>
      </c>
      <c r="G9" s="189"/>
      <c r="H9" s="188"/>
    </row>
    <row r="10" spans="1:8">
      <c r="A10" s="188" t="s">
        <v>162</v>
      </c>
      <c r="B10" s="188" t="s">
        <v>722</v>
      </c>
      <c r="C10" s="188" t="s">
        <v>730</v>
      </c>
      <c r="D10" t="s">
        <v>738</v>
      </c>
      <c r="E10" t="s">
        <v>746</v>
      </c>
      <c r="G10" s="189"/>
      <c r="H10" s="188"/>
    </row>
    <row r="11" spans="1:8">
      <c r="A11" s="188" t="s">
        <v>163</v>
      </c>
      <c r="B11" s="188" t="s">
        <v>754</v>
      </c>
      <c r="C11" s="188" t="s">
        <v>762</v>
      </c>
      <c r="D11" t="s">
        <v>770</v>
      </c>
      <c r="E11" t="s">
        <v>778</v>
      </c>
      <c r="G11" s="189"/>
      <c r="H11" s="188"/>
    </row>
    <row r="12" spans="1:8">
      <c r="A12" s="188" t="s">
        <v>164</v>
      </c>
      <c r="B12" s="188" t="s">
        <v>785</v>
      </c>
      <c r="C12" s="188" t="s">
        <v>793</v>
      </c>
      <c r="D12" t="s">
        <v>801</v>
      </c>
      <c r="E12" t="s">
        <v>809</v>
      </c>
      <c r="G12" s="189"/>
      <c r="H12" s="188"/>
    </row>
    <row r="13" spans="1:8">
      <c r="A13" s="188"/>
      <c r="B13" s="188"/>
      <c r="C13" s="188"/>
      <c r="G13" s="189"/>
      <c r="H13" s="188"/>
    </row>
    <row r="14" spans="1:8">
      <c r="A14" s="188"/>
      <c r="B14" s="188"/>
      <c r="C14" s="188"/>
      <c r="G14" s="188"/>
      <c r="H14" s="188"/>
    </row>
    <row r="15" spans="1:8">
      <c r="A15" s="188"/>
      <c r="B15" s="188"/>
      <c r="C15" s="188"/>
      <c r="G15" s="188"/>
      <c r="H15" s="188"/>
    </row>
    <row r="16" spans="1:8">
      <c r="A16" s="188"/>
      <c r="B16" s="188"/>
      <c r="C16" s="188"/>
      <c r="G16" s="188"/>
      <c r="H16" s="188"/>
    </row>
    <row r="17" spans="1:8">
      <c r="A17" s="188"/>
      <c r="B17" s="188"/>
      <c r="C17" s="188"/>
      <c r="G17" s="188"/>
      <c r="H17" s="188"/>
    </row>
    <row r="18" spans="1:8">
      <c r="A18" s="188"/>
      <c r="B18" s="188"/>
      <c r="C18" s="188"/>
      <c r="G18" s="188"/>
      <c r="H18" s="188"/>
    </row>
    <row r="19" spans="1:8">
      <c r="A19" s="188"/>
      <c r="B19" s="188"/>
      <c r="C19" s="188"/>
      <c r="G19" s="188"/>
      <c r="H19" s="188"/>
    </row>
    <row r="20" spans="1:8">
      <c r="A20" s="188"/>
      <c r="B20" s="188"/>
      <c r="C20" s="188"/>
      <c r="G20" s="188"/>
      <c r="H20" s="188"/>
    </row>
    <row r="21" spans="1:8">
      <c r="A21" s="188"/>
      <c r="B21" s="188"/>
      <c r="C21" s="188"/>
      <c r="G21" s="188"/>
      <c r="H21" s="188"/>
    </row>
    <row r="22" spans="1:8">
      <c r="A22" s="188"/>
      <c r="B22" s="188"/>
      <c r="C22" s="188"/>
      <c r="G22" s="188"/>
      <c r="H22" s="188"/>
    </row>
    <row r="23" spans="1:8">
      <c r="A23" s="188"/>
      <c r="B23" s="188"/>
      <c r="C23" s="188"/>
      <c r="G23" s="188"/>
      <c r="H23" s="188"/>
    </row>
    <row r="24" spans="1:8">
      <c r="A24" s="188"/>
      <c r="B24" s="188"/>
      <c r="C24" s="188"/>
      <c r="G24" s="188"/>
      <c r="H24" s="188"/>
    </row>
    <row r="25" spans="1:8">
      <c r="A25" s="188"/>
      <c r="B25" s="188"/>
      <c r="C25" s="188"/>
      <c r="G25" s="188"/>
      <c r="H25" s="188"/>
    </row>
    <row r="26" spans="1:8">
      <c r="A26" s="188"/>
      <c r="B26" s="188"/>
      <c r="C26" s="188"/>
      <c r="G26" s="188"/>
      <c r="H26" s="188"/>
    </row>
    <row r="27" spans="1:8">
      <c r="A27" s="188"/>
      <c r="B27" s="188"/>
      <c r="C27" s="188"/>
      <c r="G27" s="188"/>
      <c r="H27" s="188"/>
    </row>
    <row r="28" spans="1:8">
      <c r="A28" s="188"/>
      <c r="B28" s="188"/>
      <c r="C28" s="188"/>
      <c r="G28" s="188"/>
      <c r="H28" s="188"/>
    </row>
    <row r="29" spans="1:8">
      <c r="A29" s="188"/>
      <c r="B29" s="188"/>
      <c r="C29" s="188"/>
      <c r="G29" s="188"/>
      <c r="H29" s="188"/>
    </row>
    <row r="30" spans="1:8">
      <c r="A30" s="188"/>
      <c r="B30" s="188"/>
      <c r="C30" s="188"/>
      <c r="G30" s="188"/>
      <c r="H30" s="188"/>
    </row>
    <row r="31" spans="1:8">
      <c r="A31" s="188"/>
      <c r="B31" s="188"/>
      <c r="C31" s="188"/>
      <c r="G31" s="188"/>
      <c r="H31" s="188"/>
    </row>
    <row r="32" spans="1:8">
      <c r="A32" s="188"/>
      <c r="B32" s="188"/>
      <c r="C32" s="188"/>
      <c r="G32" s="188"/>
      <c r="H32" s="188"/>
    </row>
    <row r="33" spans="1:8">
      <c r="A33" s="188"/>
      <c r="B33" s="188"/>
      <c r="C33" s="188"/>
      <c r="G33" s="188"/>
      <c r="H33" s="188"/>
    </row>
    <row r="34" spans="1:8">
      <c r="A34" s="188"/>
      <c r="B34" s="188"/>
      <c r="C34" s="188"/>
      <c r="G34" s="188"/>
      <c r="H34" s="188"/>
    </row>
    <row r="35" spans="1:8">
      <c r="A35" s="188"/>
      <c r="B35" s="188"/>
      <c r="C35" s="188"/>
      <c r="G35" s="188"/>
      <c r="H35" s="188"/>
    </row>
    <row r="36" spans="1:8">
      <c r="A36" s="188"/>
      <c r="B36" s="188"/>
      <c r="C36" s="188"/>
      <c r="G36" s="188"/>
      <c r="H36" s="188"/>
    </row>
    <row r="37" spans="1:8">
      <c r="A37" s="188"/>
      <c r="B37" s="188"/>
      <c r="C37" s="188"/>
      <c r="G37" s="188"/>
      <c r="H37" s="188"/>
    </row>
    <row r="38" spans="1:8">
      <c r="A38" s="188"/>
      <c r="B38" s="188"/>
      <c r="C38" s="188"/>
      <c r="G38" s="188"/>
      <c r="H38" s="188"/>
    </row>
    <row r="39" spans="1:8">
      <c r="A39" s="188"/>
      <c r="B39" s="188"/>
      <c r="C39" s="188"/>
      <c r="G39" s="188"/>
      <c r="H39" s="188"/>
    </row>
    <row r="40" spans="1:8">
      <c r="A40" s="188"/>
      <c r="B40" s="188"/>
      <c r="C40" s="188"/>
      <c r="G40" s="188"/>
      <c r="H40" s="188"/>
    </row>
    <row r="41" spans="1:8">
      <c r="A41" s="188"/>
      <c r="B41" s="188"/>
      <c r="C41" s="188"/>
      <c r="G41" s="188"/>
      <c r="H41" s="188"/>
    </row>
    <row r="42" spans="1:8">
      <c r="A42" s="188"/>
      <c r="B42" s="188"/>
      <c r="C42" s="188"/>
      <c r="G42" s="188"/>
      <c r="H42" s="188"/>
    </row>
    <row r="43" spans="1:8">
      <c r="A43" s="188"/>
      <c r="B43" s="188"/>
      <c r="C43" s="188"/>
      <c r="G43" s="188"/>
      <c r="H43" s="188"/>
    </row>
    <row r="44" spans="1:8">
      <c r="A44" s="188"/>
      <c r="B44" s="188"/>
      <c r="C44" s="188"/>
      <c r="G44" s="188"/>
      <c r="H44" s="188"/>
    </row>
    <row r="45" spans="1:8">
      <c r="A45" s="188"/>
      <c r="B45" s="188"/>
      <c r="C45" s="188"/>
      <c r="G45" s="188"/>
      <c r="H45" s="188"/>
    </row>
    <row r="46" spans="1:8">
      <c r="A46" s="188"/>
      <c r="B46" s="188"/>
      <c r="C46" s="188"/>
      <c r="G46" s="188"/>
      <c r="H46" s="188"/>
    </row>
    <row r="47" spans="1:8">
      <c r="A47" s="188"/>
      <c r="B47" s="188"/>
      <c r="C47" s="188"/>
    </row>
    <row r="48" spans="1:8">
      <c r="A48" s="188"/>
      <c r="B48" s="188"/>
      <c r="C48" s="188"/>
    </row>
    <row r="49" spans="1:3">
      <c r="A49" s="188"/>
      <c r="B49" s="188"/>
      <c r="C49" s="188"/>
    </row>
    <row r="50" spans="1:3">
      <c r="A50" s="188"/>
      <c r="B50" s="188"/>
      <c r="C50" s="188"/>
    </row>
    <row r="51" spans="1:3">
      <c r="A51" s="188"/>
      <c r="B51" s="188"/>
      <c r="C51" s="188"/>
    </row>
  </sheetData>
  <sheetProtection password="CC7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1"/>
  <sheetViews>
    <sheetView zoomScale="80" zoomScaleNormal="80" workbookViewId="0">
      <selection activeCell="B1" sqref="B1:B26"/>
    </sheetView>
  </sheetViews>
  <sheetFormatPr defaultRowHeight="14.25"/>
  <sheetData>
    <row r="1" spans="1:10" s="188" customFormat="1">
      <c r="A1" s="189" t="s">
        <v>56714</v>
      </c>
      <c r="B1" s="189" t="s">
        <v>56715</v>
      </c>
      <c r="F1"/>
      <c r="G1"/>
      <c r="H1"/>
      <c r="I1"/>
      <c r="J1"/>
    </row>
    <row r="2" spans="1:10">
      <c r="A2" s="189" t="s">
        <v>1941</v>
      </c>
      <c r="B2" s="189" t="s">
        <v>1941</v>
      </c>
      <c r="C2" s="188"/>
    </row>
    <row r="3" spans="1:10">
      <c r="A3" s="189" t="s">
        <v>2220</v>
      </c>
      <c r="B3" s="189" t="s">
        <v>2220</v>
      </c>
      <c r="C3" s="188"/>
    </row>
    <row r="4" spans="1:10">
      <c r="A4" s="188" t="s">
        <v>2076</v>
      </c>
      <c r="B4" s="188" t="s">
        <v>2180</v>
      </c>
      <c r="C4" s="188"/>
    </row>
    <row r="5" spans="1:10">
      <c r="A5" s="188" t="s">
        <v>1833</v>
      </c>
      <c r="B5" s="188" t="s">
        <v>3033</v>
      </c>
      <c r="C5" s="188"/>
    </row>
    <row r="6" spans="1:10">
      <c r="A6" s="188" t="s">
        <v>1855</v>
      </c>
      <c r="B6" s="188" t="s">
        <v>1833</v>
      </c>
      <c r="C6" s="188"/>
    </row>
    <row r="7" spans="1:10">
      <c r="A7" s="188" t="s">
        <v>1571</v>
      </c>
      <c r="B7" s="188" t="s">
        <v>1855</v>
      </c>
      <c r="C7" s="188"/>
    </row>
    <row r="8" spans="1:10">
      <c r="A8" s="188" t="s">
        <v>1766</v>
      </c>
      <c r="B8" s="188" t="s">
        <v>1571</v>
      </c>
      <c r="C8" s="188"/>
    </row>
    <row r="9" spans="1:10">
      <c r="A9" s="188" t="s">
        <v>1877</v>
      </c>
      <c r="B9" s="188" t="s">
        <v>1766</v>
      </c>
      <c r="C9" s="188"/>
    </row>
    <row r="10" spans="1:10">
      <c r="A10" s="188" t="s">
        <v>3421</v>
      </c>
      <c r="B10" s="188" t="s">
        <v>1877</v>
      </c>
      <c r="C10" s="188"/>
    </row>
    <row r="11" spans="1:10">
      <c r="A11" s="188" t="s">
        <v>1484</v>
      </c>
      <c r="B11" s="188" t="s">
        <v>1484</v>
      </c>
      <c r="C11" s="188"/>
    </row>
    <row r="12" spans="1:10">
      <c r="A12" s="188" t="s">
        <v>1527</v>
      </c>
      <c r="B12" s="188" t="s">
        <v>1527</v>
      </c>
      <c r="C12" s="188"/>
    </row>
    <row r="13" spans="1:10">
      <c r="A13" s="188" t="s">
        <v>1746</v>
      </c>
      <c r="B13" s="188" t="s">
        <v>1746</v>
      </c>
      <c r="C13" s="188"/>
    </row>
    <row r="14" spans="1:10">
      <c r="A14" s="188" t="s">
        <v>1637</v>
      </c>
      <c r="B14" s="188" t="s">
        <v>2524</v>
      </c>
      <c r="C14" s="188"/>
    </row>
    <row r="15" spans="1:10">
      <c r="A15" s="188" t="s">
        <v>1594</v>
      </c>
      <c r="B15" s="188" t="s">
        <v>2783</v>
      </c>
      <c r="C15" s="188"/>
    </row>
    <row r="16" spans="1:10">
      <c r="A16" s="188" t="s">
        <v>1659</v>
      </c>
      <c r="B16" s="188" t="s">
        <v>1637</v>
      </c>
      <c r="C16" s="188"/>
    </row>
    <row r="17" spans="1:3">
      <c r="A17" s="188" t="s">
        <v>1616</v>
      </c>
      <c r="B17" s="188" t="s">
        <v>1594</v>
      </c>
      <c r="C17" s="188"/>
    </row>
    <row r="18" spans="1:3">
      <c r="A18" s="188" t="s">
        <v>1506</v>
      </c>
      <c r="B18" s="188" t="s">
        <v>1659</v>
      </c>
      <c r="C18" s="188"/>
    </row>
    <row r="19" spans="1:3">
      <c r="A19" s="188" t="s">
        <v>1462</v>
      </c>
      <c r="B19" s="188" t="s">
        <v>1700</v>
      </c>
      <c r="C19" s="188"/>
    </row>
    <row r="20" spans="1:3">
      <c r="A20" s="188" t="s">
        <v>1680</v>
      </c>
      <c r="B20" s="188" t="s">
        <v>1616</v>
      </c>
      <c r="C20" s="188"/>
    </row>
    <row r="21" spans="1:3">
      <c r="A21" s="188" t="s">
        <v>1812</v>
      </c>
      <c r="B21" s="188" t="s">
        <v>2009</v>
      </c>
      <c r="C21" s="188"/>
    </row>
    <row r="22" spans="1:3">
      <c r="A22" s="188" t="s">
        <v>1899</v>
      </c>
      <c r="B22" s="188" t="s">
        <v>1506</v>
      </c>
      <c r="C22" s="188"/>
    </row>
    <row r="23" spans="1:3">
      <c r="A23" s="188" t="s">
        <v>1550</v>
      </c>
      <c r="B23" s="188" t="s">
        <v>1462</v>
      </c>
      <c r="C23" s="188"/>
    </row>
    <row r="24" spans="1:3">
      <c r="A24" s="188" t="s">
        <v>2161</v>
      </c>
      <c r="B24" s="188" t="s">
        <v>1680</v>
      </c>
      <c r="C24" s="188"/>
    </row>
    <row r="25" spans="1:3">
      <c r="A25" s="188" t="s">
        <v>2649</v>
      </c>
      <c r="B25" s="188" t="s">
        <v>1550</v>
      </c>
      <c r="C25" s="188"/>
    </row>
    <row r="26" spans="1:3">
      <c r="A26" s="188"/>
      <c r="B26" s="188" t="s">
        <v>2161</v>
      </c>
      <c r="C26" s="188"/>
    </row>
    <row r="27" spans="1:3">
      <c r="A27" s="188"/>
      <c r="B27" s="188"/>
      <c r="C27" s="188"/>
    </row>
    <row r="28" spans="1:3">
      <c r="A28" s="188"/>
      <c r="B28" s="188"/>
      <c r="C28" s="188"/>
    </row>
    <row r="29" spans="1:3">
      <c r="A29" s="188"/>
      <c r="B29" s="188"/>
      <c r="C29" s="188"/>
    </row>
    <row r="30" spans="1:3">
      <c r="A30" s="188"/>
      <c r="B30" s="188"/>
      <c r="C30" s="188"/>
    </row>
    <row r="31" spans="1:3">
      <c r="A31" s="188"/>
      <c r="B31" s="188"/>
      <c r="C31" s="188"/>
    </row>
    <row r="32" spans="1:3">
      <c r="A32" s="188"/>
      <c r="B32" s="188"/>
      <c r="C32" s="188"/>
    </row>
    <row r="33" spans="1:3">
      <c r="A33" s="188"/>
      <c r="B33" s="188"/>
      <c r="C33" s="188"/>
    </row>
    <row r="34" spans="1:3">
      <c r="A34" s="188"/>
      <c r="B34" s="188"/>
      <c r="C34" s="188"/>
    </row>
    <row r="35" spans="1:3">
      <c r="A35" s="188"/>
      <c r="B35" s="188"/>
      <c r="C35" s="188"/>
    </row>
    <row r="36" spans="1:3">
      <c r="A36" s="188"/>
      <c r="B36" s="188"/>
      <c r="C36" s="188"/>
    </row>
    <row r="37" spans="1:3">
      <c r="A37" s="188"/>
      <c r="B37" s="188"/>
      <c r="C37" s="188"/>
    </row>
    <row r="38" spans="1:3">
      <c r="A38" s="188"/>
      <c r="B38" s="188"/>
      <c r="C38" s="188"/>
    </row>
    <row r="39" spans="1:3">
      <c r="A39" s="188"/>
      <c r="B39" s="188"/>
      <c r="C39" s="188"/>
    </row>
    <row r="40" spans="1:3">
      <c r="A40" s="188"/>
      <c r="B40" s="188"/>
      <c r="C40" s="188"/>
    </row>
    <row r="41" spans="1:3">
      <c r="A41" s="188"/>
      <c r="B41" s="188"/>
      <c r="C41" s="188"/>
    </row>
    <row r="42" spans="1:3">
      <c r="A42" s="188"/>
      <c r="B42" s="188"/>
      <c r="C42" s="188"/>
    </row>
    <row r="43" spans="1:3">
      <c r="A43" s="188"/>
      <c r="B43" s="188"/>
      <c r="C43" s="188"/>
    </row>
    <row r="44" spans="1:3">
      <c r="A44" s="188"/>
      <c r="B44" s="188"/>
      <c r="C44" s="188"/>
    </row>
    <row r="45" spans="1:3">
      <c r="A45" s="188"/>
      <c r="B45" s="188"/>
      <c r="C45" s="188"/>
    </row>
    <row r="46" spans="1:3">
      <c r="A46" s="188"/>
      <c r="B46" s="188"/>
      <c r="C46" s="188"/>
    </row>
    <row r="47" spans="1:3">
      <c r="A47" s="188"/>
      <c r="B47" s="188"/>
      <c r="C47" s="188"/>
    </row>
    <row r="48" spans="1:3">
      <c r="A48" s="188"/>
      <c r="B48" s="188"/>
      <c r="C48" s="188"/>
    </row>
    <row r="49" spans="1:3">
      <c r="A49" s="188"/>
      <c r="B49" s="188"/>
      <c r="C49" s="188"/>
    </row>
    <row r="50" spans="1:3">
      <c r="A50" s="188"/>
      <c r="B50" s="188"/>
      <c r="C50" s="188"/>
    </row>
    <row r="51" spans="1:3">
      <c r="A51" s="188"/>
      <c r="B51" s="188"/>
      <c r="C51" s="188"/>
    </row>
  </sheetData>
  <sheetProtection password="CC7A"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51"/>
  <sheetViews>
    <sheetView zoomScale="80" zoomScaleNormal="80" workbookViewId="0">
      <selection activeCell="B1" sqref="B1:B26"/>
    </sheetView>
  </sheetViews>
  <sheetFormatPr defaultRowHeight="14.25"/>
  <sheetData>
    <row r="1" spans="1:3" s="109" customFormat="1" ht="12.75">
      <c r="A1" s="109" t="s">
        <v>177</v>
      </c>
      <c r="B1" s="109" t="s">
        <v>909</v>
      </c>
    </row>
    <row r="2" spans="1:3">
      <c r="A2" s="109" t="s">
        <v>1941</v>
      </c>
      <c r="B2" s="109" t="s">
        <v>1941</v>
      </c>
      <c r="C2" s="109"/>
    </row>
    <row r="3" spans="1:3">
      <c r="A3" s="109" t="s">
        <v>2220</v>
      </c>
      <c r="B3" s="109" t="s">
        <v>2220</v>
      </c>
      <c r="C3" s="109"/>
    </row>
    <row r="4" spans="1:3">
      <c r="A4" s="109" t="s">
        <v>2076</v>
      </c>
      <c r="B4" s="109" t="s">
        <v>2180</v>
      </c>
      <c r="C4" s="109"/>
    </row>
    <row r="5" spans="1:3">
      <c r="A5" s="109" t="s">
        <v>1833</v>
      </c>
      <c r="B5" s="109" t="s">
        <v>3033</v>
      </c>
      <c r="C5" s="109"/>
    </row>
    <row r="6" spans="1:3">
      <c r="A6" s="109" t="s">
        <v>1855</v>
      </c>
      <c r="B6" s="109" t="s">
        <v>1833</v>
      </c>
      <c r="C6" s="109"/>
    </row>
    <row r="7" spans="1:3">
      <c r="A7" s="109" t="s">
        <v>1571</v>
      </c>
      <c r="B7" s="109" t="s">
        <v>1855</v>
      </c>
      <c r="C7" s="109"/>
    </row>
    <row r="8" spans="1:3">
      <c r="A8" s="109" t="s">
        <v>1766</v>
      </c>
      <c r="B8" s="109" t="s">
        <v>1571</v>
      </c>
      <c r="C8" s="109"/>
    </row>
    <row r="9" spans="1:3">
      <c r="A9" s="109" t="s">
        <v>1877</v>
      </c>
      <c r="B9" s="109" t="s">
        <v>1766</v>
      </c>
      <c r="C9" s="109"/>
    </row>
    <row r="10" spans="1:3">
      <c r="A10" s="109" t="s">
        <v>3421</v>
      </c>
      <c r="B10" s="109" t="s">
        <v>1877</v>
      </c>
      <c r="C10" s="109"/>
    </row>
    <row r="11" spans="1:3">
      <c r="A11" s="109" t="s">
        <v>1484</v>
      </c>
      <c r="B11" s="109" t="s">
        <v>1484</v>
      </c>
      <c r="C11" s="109"/>
    </row>
    <row r="12" spans="1:3">
      <c r="A12" s="109" t="s">
        <v>1527</v>
      </c>
      <c r="B12" s="109" t="s">
        <v>1527</v>
      </c>
      <c r="C12" s="109"/>
    </row>
    <row r="13" spans="1:3">
      <c r="A13" s="109" t="s">
        <v>1746</v>
      </c>
      <c r="B13" s="109" t="s">
        <v>1746</v>
      </c>
      <c r="C13" s="109"/>
    </row>
    <row r="14" spans="1:3">
      <c r="A14" s="109" t="s">
        <v>1637</v>
      </c>
      <c r="B14" s="109" t="s">
        <v>2524</v>
      </c>
      <c r="C14" s="109"/>
    </row>
    <row r="15" spans="1:3">
      <c r="A15" s="109" t="s">
        <v>1594</v>
      </c>
      <c r="B15" s="109" t="s">
        <v>2783</v>
      </c>
      <c r="C15" s="109"/>
    </row>
    <row r="16" spans="1:3">
      <c r="A16" s="109" t="s">
        <v>1659</v>
      </c>
      <c r="B16" s="109" t="s">
        <v>1637</v>
      </c>
      <c r="C16" s="109"/>
    </row>
    <row r="17" spans="1:3">
      <c r="A17" s="109" t="s">
        <v>1616</v>
      </c>
      <c r="B17" s="109" t="s">
        <v>1594</v>
      </c>
      <c r="C17" s="109"/>
    </row>
    <row r="18" spans="1:3">
      <c r="A18" s="109" t="s">
        <v>1506</v>
      </c>
      <c r="B18" s="109" t="s">
        <v>1659</v>
      </c>
      <c r="C18" s="109"/>
    </row>
    <row r="19" spans="1:3">
      <c r="A19" s="109" t="s">
        <v>1462</v>
      </c>
      <c r="B19" s="109" t="s">
        <v>1700</v>
      </c>
      <c r="C19" s="109"/>
    </row>
    <row r="20" spans="1:3">
      <c r="A20" s="109" t="s">
        <v>1680</v>
      </c>
      <c r="B20" s="109" t="s">
        <v>1616</v>
      </c>
      <c r="C20" s="109"/>
    </row>
    <row r="21" spans="1:3">
      <c r="A21" s="109" t="s">
        <v>1812</v>
      </c>
      <c r="B21" s="109" t="s">
        <v>2009</v>
      </c>
      <c r="C21" s="109"/>
    </row>
    <row r="22" spans="1:3">
      <c r="A22" s="109" t="s">
        <v>2241</v>
      </c>
      <c r="B22" s="109" t="s">
        <v>1506</v>
      </c>
      <c r="C22" s="109"/>
    </row>
    <row r="23" spans="1:3">
      <c r="A23" s="109" t="s">
        <v>1899</v>
      </c>
      <c r="B23" s="109" t="s">
        <v>1462</v>
      </c>
      <c r="C23" s="109"/>
    </row>
    <row r="24" spans="1:3">
      <c r="A24" s="109" t="s">
        <v>1550</v>
      </c>
      <c r="B24" s="109" t="s">
        <v>1680</v>
      </c>
      <c r="C24" s="109"/>
    </row>
    <row r="25" spans="1:3">
      <c r="A25" s="109" t="s">
        <v>2161</v>
      </c>
      <c r="B25" s="109" t="s">
        <v>1550</v>
      </c>
      <c r="C25" s="109"/>
    </row>
    <row r="26" spans="1:3">
      <c r="A26" s="109" t="s">
        <v>2649</v>
      </c>
      <c r="B26" s="109" t="s">
        <v>2161</v>
      </c>
      <c r="C26" s="109"/>
    </row>
    <row r="27" spans="1:3">
      <c r="A27" s="109"/>
      <c r="B27" s="109"/>
      <c r="C27" s="109"/>
    </row>
    <row r="28" spans="1:3">
      <c r="A28" s="109"/>
      <c r="B28" s="109"/>
      <c r="C28" s="109"/>
    </row>
    <row r="29" spans="1:3">
      <c r="A29" s="109"/>
      <c r="B29" s="109"/>
      <c r="C29" s="109"/>
    </row>
    <row r="30" spans="1:3">
      <c r="A30" s="109"/>
      <c r="B30" s="109"/>
      <c r="C30" s="109"/>
    </row>
    <row r="31" spans="1:3">
      <c r="A31" s="109"/>
      <c r="B31" s="109"/>
      <c r="C31" s="109"/>
    </row>
    <row r="32" spans="1:3">
      <c r="A32" s="109"/>
      <c r="B32" s="109"/>
      <c r="C32" s="109"/>
    </row>
    <row r="33" spans="1:3">
      <c r="A33" s="109"/>
      <c r="B33" s="109"/>
      <c r="C33" s="109"/>
    </row>
    <row r="34" spans="1:3">
      <c r="A34" s="109"/>
      <c r="B34" s="109"/>
      <c r="C34" s="109"/>
    </row>
    <row r="35" spans="1:3">
      <c r="A35" s="109"/>
      <c r="B35" s="109"/>
      <c r="C35" s="109"/>
    </row>
    <row r="36" spans="1:3">
      <c r="A36" s="109"/>
      <c r="B36" s="109"/>
      <c r="C36" s="109"/>
    </row>
    <row r="37" spans="1:3">
      <c r="A37" s="109"/>
      <c r="B37" s="109"/>
      <c r="C37" s="109"/>
    </row>
    <row r="38" spans="1:3">
      <c r="A38" s="109"/>
      <c r="B38" s="109"/>
      <c r="C38" s="109"/>
    </row>
    <row r="39" spans="1:3">
      <c r="A39" s="109"/>
      <c r="B39" s="109"/>
      <c r="C39" s="109"/>
    </row>
    <row r="40" spans="1:3">
      <c r="A40" s="109"/>
      <c r="B40" s="109"/>
      <c r="C40" s="109"/>
    </row>
    <row r="41" spans="1:3">
      <c r="A41" s="109"/>
      <c r="B41" s="109"/>
      <c r="C41" s="109"/>
    </row>
    <row r="42" spans="1:3">
      <c r="A42" s="109"/>
      <c r="B42" s="109"/>
      <c r="C42" s="109"/>
    </row>
    <row r="43" spans="1:3">
      <c r="A43" s="109"/>
      <c r="B43" s="109"/>
      <c r="C43" s="109"/>
    </row>
    <row r="44" spans="1:3">
      <c r="A44" s="109"/>
      <c r="B44" s="109"/>
      <c r="C44" s="109"/>
    </row>
    <row r="45" spans="1:3">
      <c r="A45" s="109"/>
      <c r="B45" s="109"/>
      <c r="C45" s="109"/>
    </row>
    <row r="46" spans="1:3">
      <c r="A46" s="109"/>
      <c r="B46" s="109"/>
      <c r="C46" s="109"/>
    </row>
    <row r="47" spans="1:3">
      <c r="A47" s="109"/>
      <c r="B47" s="109"/>
      <c r="C47" s="109"/>
    </row>
    <row r="48" spans="1:3">
      <c r="A48" s="109"/>
      <c r="B48" s="109"/>
      <c r="C48" s="109"/>
    </row>
    <row r="49" spans="1:3">
      <c r="A49" s="109"/>
      <c r="B49" s="109"/>
      <c r="C49" s="109"/>
    </row>
    <row r="50" spans="1:3">
      <c r="A50" s="109"/>
      <c r="B50" s="109"/>
      <c r="C50" s="109"/>
    </row>
    <row r="51" spans="1:3">
      <c r="A51" s="109"/>
      <c r="B51" s="109"/>
      <c r="C51" s="109"/>
    </row>
  </sheetData>
  <sheetProtection password="CC7A"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Intro</vt:lpstr>
      <vt:lpstr>Groups</vt:lpstr>
      <vt:lpstr>Summary_Top_Courses</vt:lpstr>
      <vt:lpstr>Analyze_Course</vt:lpstr>
      <vt:lpstr>Course_2_Course</vt:lpstr>
      <vt:lpstr>Course_By_Term</vt:lpstr>
      <vt:lpstr>Course_By_Exam</vt:lpstr>
      <vt:lpstr>A_Institution_Wide</vt:lpstr>
      <vt:lpstr>A_Undeclared</vt:lpstr>
      <vt:lpstr>Course_By_Exam!ChrtLabels</vt:lpstr>
      <vt:lpstr>Summary_Top_Courses!ChrtLabels2</vt:lpstr>
      <vt:lpstr>Course_Data</vt:lpstr>
      <vt:lpstr>Course_DataALL</vt:lpstr>
      <vt:lpstr>Course_Exam_Metrics_List</vt:lpstr>
      <vt:lpstr>Courses_List</vt:lpstr>
      <vt:lpstr>DEMOGRAPHIC_CD</vt:lpstr>
      <vt:lpstr>Exams_Dropdown_List</vt:lpstr>
      <vt:lpstr>Exams_List</vt:lpstr>
      <vt:lpstr>Groups_Data</vt:lpstr>
      <vt:lpstr>Institution_Wide</vt:lpstr>
      <vt:lpstr>Major_Switches_Data</vt:lpstr>
      <vt:lpstr>Majors_List</vt:lpstr>
      <vt:lpstr>Majors_No_College_List</vt:lpstr>
      <vt:lpstr>Markers_By_Exam_Data</vt:lpstr>
      <vt:lpstr>Markers_By_Term_Data</vt:lpstr>
      <vt:lpstr>Metrics_List</vt:lpstr>
      <vt:lpstr>Metrics_List2</vt:lpstr>
      <vt:lpstr>Over_Time_Data</vt:lpstr>
      <vt:lpstr>Over_Time_Data2</vt:lpstr>
      <vt:lpstr>Analyze_Course!Print_Area</vt:lpstr>
      <vt:lpstr>Course_2_Course!Print_Area</vt:lpstr>
      <vt:lpstr>Course_By_Exam!Print_Area</vt:lpstr>
      <vt:lpstr>Course_By_Term!Print_Area</vt:lpstr>
      <vt:lpstr>Groups!Print_Area</vt:lpstr>
      <vt:lpstr>Intro!Print_Area</vt:lpstr>
      <vt:lpstr>Major_Switches!Print_Area</vt:lpstr>
      <vt:lpstr>Over_Time!Print_Area</vt:lpstr>
      <vt:lpstr>Summary_Top_Courses!Print_Area</vt:lpstr>
      <vt:lpstr>Switch_Type_List</vt:lpstr>
      <vt:lpstr>Switches_Outcomes_List</vt:lpstr>
      <vt:lpstr>Undeclared</vt:lpstr>
    </vt:vector>
  </TitlesOfParts>
  <Company>The Advisory Board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Mortimer</dc:creator>
  <cp:lastModifiedBy>Richey, Sarah</cp:lastModifiedBy>
  <dcterms:created xsi:type="dcterms:W3CDTF">2009-12-18T16:09:55Z</dcterms:created>
  <dcterms:modified xsi:type="dcterms:W3CDTF">2014-09-04T16:10:17Z</dcterms:modified>
</cp:coreProperties>
</file>